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ominai/Desktop/Desktop/Manuscript_OG/Comm Bio/Submission_Revision_3/"/>
    </mc:Choice>
  </mc:AlternateContent>
  <xr:revisionPtr revIDLastSave="0" documentId="13_ncr:1_{C3FD6432-CD98-1D43-807D-E0C73A546870}" xr6:coauthVersionLast="47" xr6:coauthVersionMax="47" xr10:uidLastSave="{00000000-0000-0000-0000-000000000000}"/>
  <bookViews>
    <workbookView xWindow="220" yWindow="1120" windowWidth="29140" windowHeight="17980" xr2:uid="{BB98C33D-8A50-E84D-9D1C-6530E43AB065}"/>
  </bookViews>
  <sheets>
    <sheet name="Fig. 1" sheetId="1" r:id="rId1"/>
    <sheet name="Fig. 2c" sheetId="7" r:id="rId2"/>
    <sheet name="Fig. 2d" sheetId="2" r:id="rId3"/>
    <sheet name="Fig. 3" sheetId="5" r:id="rId4"/>
    <sheet name="Fig. 4" sheetId="8" r:id="rId5"/>
    <sheet name="Fig. 5" sheetId="9" r:id="rId6"/>
    <sheet name="Fig. 6a" sheetId="4" r:id="rId7"/>
    <sheet name="Fig. 6b" sheetId="10" r:id="rId8"/>
    <sheet name="Fig. 6c" sheetId="1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" i="12" l="1"/>
  <c r="A4" i="12"/>
  <c r="S103" i="10"/>
  <c r="F103" i="10"/>
  <c r="S102" i="10"/>
  <c r="F102" i="10"/>
  <c r="S101" i="10"/>
  <c r="F101" i="10"/>
  <c r="S100" i="10"/>
  <c r="F100" i="10"/>
  <c r="S99" i="10"/>
  <c r="F99" i="10"/>
  <c r="S98" i="10"/>
  <c r="F98" i="10"/>
  <c r="S97" i="10"/>
  <c r="F97" i="10"/>
  <c r="S96" i="10"/>
  <c r="F96" i="10"/>
  <c r="S95" i="10"/>
  <c r="F95" i="10"/>
  <c r="S94" i="10"/>
  <c r="F94" i="10"/>
  <c r="S93" i="10"/>
  <c r="F93" i="10"/>
  <c r="S92" i="10"/>
  <c r="F92" i="10"/>
  <c r="S91" i="10"/>
  <c r="F91" i="10"/>
  <c r="S90" i="10"/>
  <c r="F90" i="10"/>
  <c r="S89" i="10"/>
  <c r="F89" i="10"/>
  <c r="S88" i="10"/>
  <c r="F88" i="10"/>
  <c r="S87" i="10"/>
  <c r="F87" i="10"/>
  <c r="S86" i="10"/>
  <c r="F86" i="10"/>
  <c r="S85" i="10"/>
  <c r="F85" i="10"/>
  <c r="S84" i="10"/>
  <c r="F84" i="10"/>
  <c r="S83" i="10"/>
  <c r="F83" i="10"/>
  <c r="S82" i="10"/>
  <c r="F82" i="10"/>
  <c r="S81" i="10"/>
  <c r="F81" i="10"/>
  <c r="S80" i="10"/>
  <c r="F80" i="10"/>
  <c r="S79" i="10"/>
  <c r="F79" i="10"/>
  <c r="S78" i="10"/>
  <c r="F78" i="10"/>
  <c r="S77" i="10"/>
  <c r="F77" i="10"/>
  <c r="S76" i="10"/>
  <c r="F76" i="10"/>
  <c r="S75" i="10"/>
  <c r="F75" i="10"/>
  <c r="S74" i="10"/>
  <c r="F74" i="10"/>
  <c r="S73" i="10"/>
  <c r="F73" i="10"/>
  <c r="S72" i="10"/>
  <c r="F72" i="10"/>
  <c r="S71" i="10"/>
  <c r="F71" i="10"/>
  <c r="S70" i="10"/>
  <c r="F70" i="10"/>
  <c r="S69" i="10"/>
  <c r="F69" i="10"/>
  <c r="S68" i="10"/>
  <c r="F68" i="10"/>
  <c r="S67" i="10"/>
  <c r="F67" i="10"/>
  <c r="S66" i="10"/>
  <c r="F66" i="10"/>
  <c r="S65" i="10"/>
  <c r="F65" i="10"/>
  <c r="S64" i="10"/>
  <c r="F64" i="10"/>
  <c r="S63" i="10"/>
  <c r="F63" i="10"/>
  <c r="S62" i="10"/>
  <c r="F62" i="10"/>
  <c r="S61" i="10"/>
  <c r="F61" i="10"/>
  <c r="S60" i="10"/>
  <c r="F60" i="10"/>
  <c r="S59" i="10"/>
  <c r="F59" i="10"/>
  <c r="S58" i="10"/>
  <c r="F58" i="10"/>
  <c r="S57" i="10"/>
  <c r="F57" i="10"/>
  <c r="S56" i="10"/>
  <c r="F56" i="10"/>
  <c r="S55" i="10"/>
  <c r="F55" i="10"/>
  <c r="S54" i="10"/>
  <c r="F54" i="10"/>
  <c r="S53" i="10"/>
  <c r="F53" i="10"/>
  <c r="S52" i="10"/>
  <c r="F52" i="10"/>
  <c r="S51" i="10"/>
  <c r="F51" i="10"/>
  <c r="S50" i="10"/>
  <c r="F50" i="10"/>
  <c r="S49" i="10"/>
  <c r="F49" i="10"/>
  <c r="S48" i="10"/>
  <c r="F48" i="10"/>
  <c r="S47" i="10"/>
  <c r="F47" i="10"/>
  <c r="S46" i="10"/>
  <c r="F46" i="10"/>
  <c r="S45" i="10"/>
  <c r="F45" i="10"/>
  <c r="S44" i="10"/>
  <c r="F44" i="10"/>
  <c r="S43" i="10"/>
  <c r="F43" i="10"/>
  <c r="S42" i="10"/>
  <c r="F42" i="10"/>
  <c r="S41" i="10"/>
  <c r="F41" i="10"/>
  <c r="S40" i="10"/>
  <c r="F40" i="10"/>
  <c r="S39" i="10"/>
  <c r="F39" i="10"/>
  <c r="S38" i="10"/>
  <c r="F38" i="10"/>
  <c r="S37" i="10"/>
  <c r="F37" i="10"/>
  <c r="S36" i="10"/>
  <c r="F36" i="10"/>
  <c r="S35" i="10"/>
  <c r="F35" i="10"/>
  <c r="S34" i="10"/>
  <c r="F34" i="10"/>
  <c r="S33" i="10"/>
  <c r="F33" i="10"/>
  <c r="S32" i="10"/>
  <c r="F32" i="10"/>
  <c r="S31" i="10"/>
  <c r="F31" i="10"/>
  <c r="S30" i="10"/>
  <c r="F30" i="10"/>
  <c r="S29" i="10"/>
  <c r="F29" i="10"/>
  <c r="S28" i="10"/>
  <c r="F28" i="10"/>
  <c r="S27" i="10"/>
  <c r="F27" i="10"/>
  <c r="S26" i="10"/>
  <c r="F26" i="10"/>
  <c r="S25" i="10"/>
  <c r="F25" i="10"/>
  <c r="S24" i="10"/>
  <c r="F24" i="10"/>
  <c r="S23" i="10"/>
  <c r="F23" i="10"/>
  <c r="S22" i="10"/>
  <c r="F22" i="10"/>
  <c r="S21" i="10"/>
  <c r="F21" i="10"/>
  <c r="S20" i="10"/>
  <c r="F20" i="10"/>
  <c r="S19" i="10"/>
  <c r="F19" i="10"/>
  <c r="S18" i="10"/>
  <c r="F18" i="10"/>
  <c r="S17" i="10"/>
  <c r="F17" i="10"/>
  <c r="S16" i="10"/>
  <c r="F16" i="10"/>
  <c r="S15" i="10"/>
  <c r="F15" i="10"/>
  <c r="S14" i="10"/>
  <c r="F14" i="10"/>
  <c r="S13" i="10"/>
  <c r="F13" i="10"/>
  <c r="S12" i="10"/>
  <c r="F12" i="10"/>
  <c r="S11" i="10"/>
  <c r="F11" i="10"/>
  <c r="S10" i="10"/>
  <c r="F10" i="10"/>
  <c r="S9" i="10"/>
  <c r="F9" i="10"/>
  <c r="S8" i="10"/>
  <c r="F8" i="10"/>
  <c r="S7" i="10"/>
  <c r="F7" i="10"/>
  <c r="S6" i="10"/>
  <c r="F6" i="10"/>
  <c r="S5" i="10"/>
  <c r="F5" i="10"/>
  <c r="S4" i="10"/>
  <c r="Q4" i="10"/>
  <c r="P4" i="10"/>
  <c r="O4" i="10"/>
  <c r="N4" i="10"/>
  <c r="F4" i="10"/>
  <c r="D4" i="10"/>
  <c r="C4" i="10"/>
  <c r="B4" i="10"/>
  <c r="A4" i="10"/>
  <c r="M103" i="5"/>
  <c r="L103" i="5"/>
  <c r="M102" i="5"/>
  <c r="L102" i="5"/>
  <c r="M101" i="5"/>
  <c r="L101" i="5"/>
  <c r="M100" i="5"/>
  <c r="L100" i="5"/>
  <c r="M99" i="5"/>
  <c r="L99" i="5"/>
  <c r="M98" i="5"/>
  <c r="L98" i="5"/>
  <c r="M97" i="5"/>
  <c r="L97" i="5"/>
  <c r="M96" i="5"/>
  <c r="L96" i="5"/>
  <c r="M95" i="5"/>
  <c r="L95" i="5"/>
  <c r="M94" i="5"/>
  <c r="L94" i="5"/>
  <c r="M93" i="5"/>
  <c r="L93" i="5"/>
  <c r="M92" i="5"/>
  <c r="L92" i="5"/>
  <c r="M91" i="5"/>
  <c r="L91" i="5"/>
  <c r="M90" i="5"/>
  <c r="L90" i="5"/>
  <c r="M89" i="5"/>
  <c r="L89" i="5"/>
  <c r="M88" i="5"/>
  <c r="L88" i="5"/>
  <c r="M87" i="5"/>
  <c r="L87" i="5"/>
  <c r="M86" i="5"/>
  <c r="L86" i="5"/>
  <c r="M85" i="5"/>
  <c r="L85" i="5"/>
  <c r="M84" i="5"/>
  <c r="L84" i="5"/>
  <c r="M83" i="5"/>
  <c r="L83" i="5"/>
  <c r="M82" i="5"/>
  <c r="L82" i="5"/>
  <c r="M81" i="5"/>
  <c r="L81" i="5"/>
  <c r="M80" i="5"/>
  <c r="L80" i="5"/>
  <c r="M79" i="5"/>
  <c r="L79" i="5"/>
  <c r="M78" i="5"/>
  <c r="L78" i="5"/>
  <c r="M77" i="5"/>
  <c r="L77" i="5"/>
  <c r="M76" i="5"/>
  <c r="L76" i="5"/>
  <c r="M75" i="5"/>
  <c r="L75" i="5"/>
  <c r="M74" i="5"/>
  <c r="L74" i="5"/>
  <c r="M73" i="5"/>
  <c r="L73" i="5"/>
  <c r="M72" i="5"/>
  <c r="L72" i="5"/>
  <c r="M71" i="5"/>
  <c r="L71" i="5"/>
  <c r="M70" i="5"/>
  <c r="L70" i="5"/>
  <c r="M69" i="5"/>
  <c r="L69" i="5"/>
  <c r="M68" i="5"/>
  <c r="L68" i="5"/>
  <c r="M67" i="5"/>
  <c r="L67" i="5"/>
  <c r="M66" i="5"/>
  <c r="L66" i="5"/>
  <c r="M65" i="5"/>
  <c r="L65" i="5"/>
  <c r="M64" i="5"/>
  <c r="L64" i="5"/>
  <c r="M63" i="5"/>
  <c r="L63" i="5"/>
  <c r="M62" i="5"/>
  <c r="L62" i="5"/>
  <c r="M61" i="5"/>
  <c r="L61" i="5"/>
  <c r="M60" i="5"/>
  <c r="L60" i="5"/>
  <c r="M59" i="5"/>
  <c r="L59" i="5"/>
  <c r="M58" i="5"/>
  <c r="L58" i="5"/>
  <c r="M57" i="5"/>
  <c r="L57" i="5"/>
  <c r="M56" i="5"/>
  <c r="L56" i="5"/>
  <c r="M55" i="5"/>
  <c r="L55" i="5"/>
  <c r="M54" i="5"/>
  <c r="L54" i="5"/>
  <c r="M53" i="5"/>
  <c r="L53" i="5"/>
  <c r="M52" i="5"/>
  <c r="L52" i="5"/>
  <c r="M51" i="5"/>
  <c r="L51" i="5"/>
  <c r="M50" i="5"/>
  <c r="L50" i="5"/>
  <c r="M49" i="5"/>
  <c r="L49" i="5"/>
  <c r="M48" i="5"/>
  <c r="L48" i="5"/>
  <c r="M47" i="5"/>
  <c r="L47" i="5"/>
  <c r="M46" i="5"/>
  <c r="L46" i="5"/>
  <c r="M45" i="5"/>
  <c r="L45" i="5"/>
  <c r="M44" i="5"/>
  <c r="L44" i="5"/>
  <c r="M43" i="5"/>
  <c r="L43" i="5"/>
  <c r="M42" i="5"/>
  <c r="L42" i="5"/>
  <c r="M41" i="5"/>
  <c r="L41" i="5"/>
  <c r="M40" i="5"/>
  <c r="L40" i="5"/>
  <c r="M39" i="5"/>
  <c r="L39" i="5"/>
  <c r="M38" i="5"/>
  <c r="L38" i="5"/>
  <c r="M37" i="5"/>
  <c r="L37" i="5"/>
  <c r="M36" i="5"/>
  <c r="L36" i="5"/>
  <c r="M35" i="5"/>
  <c r="L35" i="5"/>
  <c r="M34" i="5"/>
  <c r="L34" i="5"/>
  <c r="M33" i="5"/>
  <c r="L33" i="5"/>
  <c r="M32" i="5"/>
  <c r="L32" i="5"/>
  <c r="M31" i="5"/>
  <c r="L31" i="5"/>
  <c r="M30" i="5"/>
  <c r="L30" i="5"/>
  <c r="M29" i="5"/>
  <c r="L29" i="5"/>
  <c r="M28" i="5"/>
  <c r="L28" i="5"/>
  <c r="M27" i="5"/>
  <c r="L27" i="5"/>
  <c r="M26" i="5"/>
  <c r="L26" i="5"/>
  <c r="M25" i="5"/>
  <c r="L25" i="5"/>
  <c r="M24" i="5"/>
  <c r="L24" i="5"/>
  <c r="M23" i="5"/>
  <c r="L23" i="5"/>
  <c r="M22" i="5"/>
  <c r="L22" i="5"/>
  <c r="M21" i="5"/>
  <c r="L21" i="5"/>
  <c r="M20" i="5"/>
  <c r="L20" i="5"/>
  <c r="M19" i="5"/>
  <c r="L19" i="5"/>
  <c r="M18" i="5"/>
  <c r="L18" i="5"/>
  <c r="M17" i="5"/>
  <c r="L17" i="5"/>
  <c r="M16" i="5"/>
  <c r="L16" i="5"/>
  <c r="M15" i="5"/>
  <c r="L15" i="5"/>
  <c r="M14" i="5"/>
  <c r="L14" i="5"/>
  <c r="M13" i="5"/>
  <c r="L13" i="5"/>
  <c r="M12" i="5"/>
  <c r="L12" i="5"/>
  <c r="M11" i="5"/>
  <c r="L11" i="5"/>
  <c r="M10" i="5"/>
  <c r="L10" i="5"/>
  <c r="M9" i="5"/>
  <c r="L9" i="5"/>
  <c r="M8" i="5"/>
  <c r="L8" i="5"/>
  <c r="M7" i="5"/>
  <c r="L7" i="5"/>
  <c r="M6" i="5"/>
  <c r="L6" i="5"/>
  <c r="M5" i="5"/>
  <c r="L5" i="5"/>
  <c r="M4" i="5"/>
  <c r="L4" i="5"/>
  <c r="K4" i="5"/>
  <c r="J4" i="5"/>
  <c r="I4" i="5"/>
  <c r="H4" i="5"/>
  <c r="B4" i="5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1" i="2"/>
  <c r="L81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M42" i="2"/>
  <c r="L42" i="2"/>
  <c r="M41" i="2"/>
  <c r="L41" i="2"/>
  <c r="M40" i="2"/>
  <c r="L40" i="2"/>
  <c r="M39" i="2"/>
  <c r="L39" i="2"/>
  <c r="M38" i="2"/>
  <c r="L38" i="2"/>
  <c r="M37" i="2"/>
  <c r="L37" i="2"/>
  <c r="M36" i="2"/>
  <c r="L36" i="2"/>
  <c r="M35" i="2"/>
  <c r="L35" i="2"/>
  <c r="M34" i="2"/>
  <c r="L34" i="2"/>
  <c r="M33" i="2"/>
  <c r="L33" i="2"/>
  <c r="M32" i="2"/>
  <c r="L32" i="2"/>
  <c r="M31" i="2"/>
  <c r="L31" i="2"/>
  <c r="M30" i="2"/>
  <c r="L30" i="2"/>
  <c r="M29" i="2"/>
  <c r="L29" i="2"/>
  <c r="M28" i="2"/>
  <c r="L28" i="2"/>
  <c r="M27" i="2"/>
  <c r="L27" i="2"/>
  <c r="M26" i="2"/>
  <c r="L26" i="2"/>
  <c r="M25" i="2"/>
  <c r="L25" i="2"/>
  <c r="M24" i="2"/>
  <c r="L24" i="2"/>
  <c r="M23" i="2"/>
  <c r="L23" i="2"/>
  <c r="M22" i="2"/>
  <c r="L22" i="2"/>
  <c r="M21" i="2"/>
  <c r="L21" i="2"/>
  <c r="M20" i="2"/>
  <c r="L20" i="2"/>
  <c r="M19" i="2"/>
  <c r="L19" i="2"/>
  <c r="M18" i="2"/>
  <c r="L18" i="2"/>
  <c r="M17" i="2"/>
  <c r="L17" i="2"/>
  <c r="M16" i="2"/>
  <c r="L16" i="2"/>
  <c r="M15" i="2"/>
  <c r="L15" i="2"/>
  <c r="M14" i="2"/>
  <c r="L14" i="2"/>
  <c r="M13" i="2"/>
  <c r="L13" i="2"/>
  <c r="M12" i="2"/>
  <c r="L12" i="2"/>
  <c r="M11" i="2"/>
  <c r="L11" i="2"/>
  <c r="M10" i="2"/>
  <c r="L10" i="2"/>
  <c r="M9" i="2"/>
  <c r="L9" i="2"/>
  <c r="M8" i="2"/>
  <c r="L8" i="2"/>
  <c r="M7" i="2"/>
  <c r="L7" i="2"/>
  <c r="M6" i="2"/>
  <c r="L6" i="2"/>
  <c r="M5" i="2"/>
  <c r="L5" i="2"/>
  <c r="M4" i="2"/>
  <c r="L4" i="2"/>
  <c r="K4" i="2"/>
  <c r="J4" i="2"/>
  <c r="I4" i="2"/>
  <c r="H4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F6" i="2"/>
  <c r="E6" i="2"/>
  <c r="F5" i="2"/>
  <c r="E5" i="2"/>
  <c r="F4" i="2"/>
  <c r="E4" i="2"/>
  <c r="D4" i="2"/>
  <c r="C4" i="2"/>
  <c r="B4" i="2"/>
</calcChain>
</file>

<file path=xl/sharedStrings.xml><?xml version="1.0" encoding="utf-8"?>
<sst xmlns="http://schemas.openxmlformats.org/spreadsheetml/2006/main" count="174" uniqueCount="73">
  <si>
    <t>WT (1-1009)</t>
  </si>
  <si>
    <t>ΔFAT (1-840)</t>
  </si>
  <si>
    <t>FERM- Kinase (1-699)</t>
  </si>
  <si>
    <t>ΔFERM (421-1009)</t>
  </si>
  <si>
    <t>FERM (1-364)</t>
  </si>
  <si>
    <t>KFL (700-841)</t>
  </si>
  <si>
    <t>KFL (700-793)</t>
  </si>
  <si>
    <t>GFP</t>
  </si>
  <si>
    <t>EGTA</t>
  </si>
  <si>
    <t>Kd</t>
  </si>
  <si>
    <t>Concentr.</t>
  </si>
  <si>
    <t>Unbound</t>
  </si>
  <si>
    <t>Bound</t>
  </si>
  <si>
    <t>Fit Values</t>
  </si>
  <si>
    <t>Response</t>
  </si>
  <si>
    <t>Err-Values</t>
  </si>
  <si>
    <t>Microscale Thermophoresis</t>
  </si>
  <si>
    <t>Flouresence Anisotropy</t>
  </si>
  <si>
    <t>Fig. 1c</t>
  </si>
  <si>
    <t>Analytical Standards</t>
  </si>
  <si>
    <t>CaM_EGTA</t>
  </si>
  <si>
    <t>Conc (nM)</t>
  </si>
  <si>
    <t>Volume (ml)</t>
  </si>
  <si>
    <t>Fig. 4b - Top</t>
  </si>
  <si>
    <t>Residue Number</t>
  </si>
  <si>
    <t>CSPi</t>
  </si>
  <si>
    <t>Residue number</t>
  </si>
  <si>
    <t>Intensity Ratio</t>
  </si>
  <si>
    <t>Mean</t>
  </si>
  <si>
    <t>SD</t>
  </si>
  <si>
    <t>Fig. 4b - Bottom</t>
  </si>
  <si>
    <t>Fig. 4d</t>
  </si>
  <si>
    <t>I0.5/I0</t>
  </si>
  <si>
    <t>I2/I0</t>
  </si>
  <si>
    <t>I4/I0</t>
  </si>
  <si>
    <t>CaM EGTA - Residue Number</t>
  </si>
  <si>
    <t>Fig. 5a</t>
  </si>
  <si>
    <t>Fig. 5c</t>
  </si>
  <si>
    <t>Fig. 5e</t>
  </si>
  <si>
    <t>Fig. 5g</t>
  </si>
  <si>
    <t>Fig. 2c</t>
  </si>
  <si>
    <t>CaM Ca2++ - Residue Number</t>
  </si>
  <si>
    <t>Dose Response</t>
  </si>
  <si>
    <t>Concentration (nM)</t>
  </si>
  <si>
    <t>Fit Value</t>
  </si>
  <si>
    <t>Ca2++</t>
  </si>
  <si>
    <t>CaM_Ca++</t>
  </si>
  <si>
    <t>PYK2KFL 728-839–CaM_Ca2++</t>
  </si>
  <si>
    <t>PYK2KFL 728-839_CaM_EGTA</t>
  </si>
  <si>
    <t>PYK2KFL 728-839_EGTA</t>
  </si>
  <si>
    <t>PYK2KFL 728-839_Ca++</t>
  </si>
  <si>
    <t>Fig. 2d - PYK2KFL 728-839 vs CaM - Ca2++</t>
  </si>
  <si>
    <t>Fig. 2d - PYK2KFL 728-839 vs CaM - EGTA</t>
  </si>
  <si>
    <t>Fig. 2d - PYK2KFL 761-839 vs CaM</t>
  </si>
  <si>
    <t>Fig. 2d - FAKKFL 776-841 vs CaM</t>
  </si>
  <si>
    <t>PYK2KFL 728-839 - Residue Number</t>
  </si>
  <si>
    <t>Fig. 6b - PYK2KFL 728-839 vs PYK2KFL 728-839-CaM:Ca2++</t>
  </si>
  <si>
    <t>Fig. 6b - MBP-PYK2KFL 728-839 vs PYK2KFL 728-839-CaM:Ca2++</t>
  </si>
  <si>
    <t>Fig. 6b - PYK2KFL 728-839:PYK2KFL 728-839-CaM:EGTA</t>
  </si>
  <si>
    <t>Fig. 6b - MBP-PYK2KFL 728-839 vs PYK2KFL 728-839-CaM:EGTA</t>
  </si>
  <si>
    <t>Vehicle</t>
  </si>
  <si>
    <t>Control</t>
  </si>
  <si>
    <t>K+</t>
  </si>
  <si>
    <t>pPyk2 GFP/total</t>
  </si>
  <si>
    <t>pPyk2/total</t>
  </si>
  <si>
    <t>Fig. 6a</t>
  </si>
  <si>
    <t>boxes indicate cropped part in Fig. 6a</t>
  </si>
  <si>
    <t>Calmidazolium (Cz)</t>
  </si>
  <si>
    <t xml:space="preserve"> Fig. 3e - MBP-PYK2KFL 728-839 vs PYK2KFL 728-839</t>
  </si>
  <si>
    <t>Fig. 3f - MBP-FAKKFL 776-841 vs FAKKFL 776-841</t>
  </si>
  <si>
    <t>Fig. 3d - FAKKFL 776-841 vs FAKKFL776-841</t>
  </si>
  <si>
    <t>Fig. 3c - PYK2KFL 728-839 vs PYK2KFL728-839</t>
  </si>
  <si>
    <t>Fig. 6c - PYK2KFL728-839 vs PYK2FERM-kinase35-683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</si>
</sst>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FFFF"/>
      <name val="Arial"/>
      <family val="2"/>
    </font>
    <font>
      <b/>
      <sz val="14"/>
      <name val="Arial"/>
      <family val="2"/>
    </font>
    <font>
      <b/>
      <sz val="12"/>
      <color rgb="FF3F3F3F"/>
      <name val="Arial"/>
      <family val="2"/>
    </font>
    <font>
      <sz val="12"/>
      <color rgb="FF3F3F3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0000CD"/>
      </patternFill>
    </fill>
  </fills>
  <borders count="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5">
    <xf numFmtId="0" fontId="0" fillId="0" borderId="0" xfId="0"/>
    <xf numFmtId="0" fontId="0" fillId="0" borderId="0" xfId="0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/>
    <xf numFmtId="0" fontId="7" fillId="3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right" vertical="top"/>
    </xf>
    <xf numFmtId="0" fontId="5" fillId="2" borderId="2" xfId="0" applyFont="1" applyFill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9" fillId="2" borderId="1" xfId="1" applyFont="1" applyAlignment="1">
      <alignment horizontal="right" vertical="top"/>
    </xf>
    <xf numFmtId="0" fontId="10" fillId="2" borderId="1" xfId="1" applyFont="1"/>
    <xf numFmtId="0" fontId="4" fillId="2" borderId="2" xfId="0" applyFont="1" applyFill="1" applyBorder="1" applyAlignment="1">
      <alignment horizontal="right" vertical="top"/>
    </xf>
    <xf numFmtId="0" fontId="4" fillId="2" borderId="2" xfId="0" applyFont="1" applyFill="1" applyBorder="1" applyAlignment="1">
      <alignment horizontal="left" vertical="top"/>
    </xf>
    <xf numFmtId="0" fontId="9" fillId="2" borderId="1" xfId="1" applyFont="1" applyAlignment="1">
      <alignment horizontal="left" vertical="top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</cellXfs>
  <cellStyles count="2">
    <cellStyle name="Normal" xfId="0" builtinId="0"/>
    <cellStyle name="Output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2</xdr:row>
      <xdr:rowOff>139700</xdr:rowOff>
    </xdr:from>
    <xdr:to>
      <xdr:col>5</xdr:col>
      <xdr:colOff>323743</xdr:colOff>
      <xdr:row>13</xdr:row>
      <xdr:rowOff>16764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8AFB63-133D-F247-8398-2C7CE4F1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3700" y="546100"/>
          <a:ext cx="3244743" cy="2112264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5</xdr:row>
      <xdr:rowOff>152400</xdr:rowOff>
    </xdr:from>
    <xdr:to>
      <xdr:col>3</xdr:col>
      <xdr:colOff>406400</xdr:colOff>
      <xdr:row>8</xdr:row>
      <xdr:rowOff>190500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6199E73-430C-624B-A673-4AA709CE3CAB}"/>
            </a:ext>
          </a:extLst>
        </xdr:cNvPr>
        <xdr:cNvSpPr/>
      </xdr:nvSpPr>
      <xdr:spPr>
        <a:xfrm>
          <a:off x="1968500" y="1168400"/>
          <a:ext cx="1371600" cy="6477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0</xdr:colOff>
      <xdr:row>2</xdr:row>
      <xdr:rowOff>139700</xdr:rowOff>
    </xdr:from>
    <xdr:to>
      <xdr:col>9</xdr:col>
      <xdr:colOff>1187061</xdr:colOff>
      <xdr:row>13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23A12B-8594-5B43-87A3-BFF15031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7800" y="546100"/>
          <a:ext cx="3663561" cy="2095500"/>
        </a:xfrm>
        <a:prstGeom prst="rect">
          <a:avLst/>
        </a:prstGeom>
      </xdr:spPr>
    </xdr:pic>
    <xdr:clientData/>
  </xdr:twoCellAnchor>
  <xdr:twoCellAnchor>
    <xdr:from>
      <xdr:col>6</xdr:col>
      <xdr:colOff>254001</xdr:colOff>
      <xdr:row>6</xdr:row>
      <xdr:rowOff>101600</xdr:rowOff>
    </xdr:from>
    <xdr:to>
      <xdr:col>8</xdr:col>
      <xdr:colOff>215901</xdr:colOff>
      <xdr:row>9</xdr:row>
      <xdr:rowOff>139700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464A575-2221-7548-BAEA-23891AF6172D}"/>
            </a:ext>
          </a:extLst>
        </xdr:cNvPr>
        <xdr:cNvSpPr/>
      </xdr:nvSpPr>
      <xdr:spPr>
        <a:xfrm>
          <a:off x="5511801" y="1320800"/>
          <a:ext cx="1612900" cy="6477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29944-6793-9244-9146-1701C470DC81}">
  <dimension ref="A1:Q11"/>
  <sheetViews>
    <sheetView tabSelected="1" workbookViewId="0">
      <selection activeCell="J31" sqref="J31"/>
    </sheetView>
  </sheetViews>
  <sheetFormatPr baseColWidth="10" defaultRowHeight="16" x14ac:dyDescent="0.2"/>
  <cols>
    <col min="1" max="1" width="25.5" style="6" customWidth="1"/>
    <col min="2" max="16384" width="10.83203125" style="6"/>
  </cols>
  <sheetData>
    <row r="1" spans="1:17" x14ac:dyDescent="0.2">
      <c r="A1" s="21" t="s">
        <v>18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</row>
    <row r="3" spans="1:17" x14ac:dyDescent="0.2">
      <c r="A3" s="21" t="s">
        <v>45</v>
      </c>
      <c r="B3" s="21"/>
      <c r="C3" s="21"/>
      <c r="D3" s="21"/>
      <c r="E3" s="21"/>
      <c r="F3" s="21"/>
      <c r="G3" s="21"/>
      <c r="H3" s="21"/>
      <c r="I3" s="7"/>
      <c r="J3" s="21" t="s">
        <v>8</v>
      </c>
      <c r="K3" s="21"/>
      <c r="L3" s="21"/>
      <c r="M3" s="21"/>
      <c r="N3" s="21"/>
      <c r="O3" s="21"/>
      <c r="P3" s="21"/>
    </row>
    <row r="4" spans="1:17" x14ac:dyDescent="0.2">
      <c r="A4" s="5" t="s">
        <v>0</v>
      </c>
      <c r="B4" s="2">
        <v>4.2050000000000001</v>
      </c>
      <c r="C4" s="2">
        <v>6.44</v>
      </c>
      <c r="D4" s="2">
        <v>6.3129999999999997</v>
      </c>
      <c r="E4" s="2">
        <v>6.7850000000000001</v>
      </c>
      <c r="F4" s="2">
        <v>6.67</v>
      </c>
      <c r="G4" s="2">
        <v>6.2590000000000003</v>
      </c>
      <c r="H4" s="2">
        <v>5.2939999999999996</v>
      </c>
      <c r="I4" s="2"/>
      <c r="J4" s="2">
        <v>0.94499999999999995</v>
      </c>
      <c r="K4" s="2">
        <v>3.6749999999999998</v>
      </c>
      <c r="L4" s="2">
        <v>1.857</v>
      </c>
      <c r="M4" s="2">
        <v>1.32</v>
      </c>
      <c r="N4" s="2">
        <v>1.67</v>
      </c>
      <c r="O4" s="2">
        <v>1.1120000000000001</v>
      </c>
      <c r="P4" s="2">
        <v>2.4020000000000001</v>
      </c>
      <c r="Q4" s="2"/>
    </row>
    <row r="5" spans="1:17" x14ac:dyDescent="0.2">
      <c r="A5" s="5" t="s">
        <v>1</v>
      </c>
      <c r="B5" s="2"/>
      <c r="C5" s="2">
        <v>2.56</v>
      </c>
      <c r="D5" s="2">
        <v>5.8079999999999998</v>
      </c>
      <c r="E5" s="2">
        <v>6.14</v>
      </c>
      <c r="F5" s="2">
        <v>4.6900000000000004</v>
      </c>
      <c r="G5" s="2"/>
      <c r="H5" s="2"/>
      <c r="I5" s="2"/>
      <c r="J5" s="2"/>
      <c r="K5" s="2">
        <v>2.71</v>
      </c>
      <c r="L5" s="2">
        <v>1.119</v>
      </c>
      <c r="M5" s="2">
        <v>1.905</v>
      </c>
      <c r="N5" s="2">
        <v>1.71</v>
      </c>
      <c r="O5" s="2"/>
      <c r="P5" s="2"/>
      <c r="Q5" s="2"/>
    </row>
    <row r="6" spans="1:17" x14ac:dyDescent="0.2">
      <c r="A6" s="5" t="s">
        <v>2</v>
      </c>
      <c r="B6" s="2"/>
      <c r="C6" s="2">
        <v>3.88</v>
      </c>
      <c r="D6" s="2">
        <v>4.7759999999999998</v>
      </c>
      <c r="E6" s="2">
        <v>3.65</v>
      </c>
      <c r="F6" s="2">
        <v>2.34</v>
      </c>
      <c r="G6" s="2"/>
      <c r="H6" s="2"/>
      <c r="I6" s="2"/>
      <c r="J6" s="2"/>
      <c r="K6" s="2">
        <v>2.0499999999999998</v>
      </c>
      <c r="L6" s="2">
        <v>1.3</v>
      </c>
      <c r="M6" s="2">
        <v>1.2549999999999999</v>
      </c>
      <c r="N6" s="2">
        <v>1.1499999999999999</v>
      </c>
      <c r="O6" s="2"/>
      <c r="P6" s="2"/>
      <c r="Q6" s="2"/>
    </row>
    <row r="7" spans="1:17" x14ac:dyDescent="0.2">
      <c r="A7" s="5" t="s">
        <v>3</v>
      </c>
      <c r="B7" s="2">
        <v>1.4550000000000001</v>
      </c>
      <c r="C7" s="2">
        <v>1.82</v>
      </c>
      <c r="D7" s="2">
        <v>2.1549999999999998</v>
      </c>
      <c r="E7" s="2">
        <v>1.87</v>
      </c>
      <c r="F7" s="2">
        <v>0.79</v>
      </c>
      <c r="G7" s="2"/>
      <c r="H7" s="2"/>
      <c r="I7" s="2"/>
      <c r="J7" s="2">
        <v>0.30499999999999999</v>
      </c>
      <c r="K7" s="2">
        <v>0.64</v>
      </c>
      <c r="L7" s="2">
        <v>0.71399999999999997</v>
      </c>
      <c r="M7" s="2">
        <v>0.625</v>
      </c>
      <c r="N7" s="2">
        <v>0.55000000000000004</v>
      </c>
      <c r="O7" s="2"/>
      <c r="P7" s="2"/>
      <c r="Q7" s="2"/>
    </row>
    <row r="8" spans="1:17" x14ac:dyDescent="0.2">
      <c r="A8" s="5" t="s">
        <v>4</v>
      </c>
      <c r="B8" s="2"/>
      <c r="C8" s="2"/>
      <c r="D8" s="2">
        <v>2.2480000000000002</v>
      </c>
      <c r="E8" s="2">
        <v>2.98</v>
      </c>
      <c r="F8" s="2">
        <v>2.8250000000000002</v>
      </c>
      <c r="G8" s="2">
        <v>3.2570000000000001</v>
      </c>
      <c r="H8" s="2">
        <v>1.2010000000000001</v>
      </c>
      <c r="I8" s="2"/>
      <c r="J8" s="2"/>
      <c r="K8" s="2"/>
      <c r="L8" s="2">
        <v>1.1459999999999999</v>
      </c>
      <c r="M8" s="2">
        <v>1.9</v>
      </c>
      <c r="N8" s="2">
        <v>1.1399999999999999</v>
      </c>
      <c r="O8" s="2">
        <v>0.46700000000000003</v>
      </c>
      <c r="P8" s="2">
        <v>0.52200000000000002</v>
      </c>
      <c r="Q8" s="2"/>
    </row>
    <row r="9" spans="1:17" x14ac:dyDescent="0.2">
      <c r="A9" s="5" t="s">
        <v>5</v>
      </c>
      <c r="B9" s="2">
        <v>2.5499999999999998</v>
      </c>
      <c r="C9" s="2">
        <v>2.17</v>
      </c>
      <c r="D9" s="2">
        <v>4.5529999999999999</v>
      </c>
      <c r="E9" s="2">
        <v>3.3050000000000002</v>
      </c>
      <c r="F9" s="2">
        <v>3.05</v>
      </c>
      <c r="G9" s="2"/>
      <c r="H9" s="2">
        <v>5.0090000000000003</v>
      </c>
      <c r="I9" s="2"/>
      <c r="J9" s="2">
        <v>0.79500000000000004</v>
      </c>
      <c r="K9" s="2">
        <v>0.56999999999999995</v>
      </c>
      <c r="L9" s="2">
        <v>0.85599999999999998</v>
      </c>
      <c r="M9" s="2">
        <v>1.44</v>
      </c>
      <c r="N9" s="2">
        <v>0.94</v>
      </c>
      <c r="O9" s="2"/>
      <c r="P9" s="2">
        <v>1.153</v>
      </c>
      <c r="Q9" s="2"/>
    </row>
    <row r="10" spans="1:17" x14ac:dyDescent="0.2">
      <c r="A10" s="5" t="s">
        <v>6</v>
      </c>
      <c r="B10" s="2"/>
      <c r="C10" s="2">
        <v>0.2</v>
      </c>
      <c r="D10" s="2">
        <v>0.98499999999999999</v>
      </c>
      <c r="E10" s="2">
        <v>1.1000000000000001</v>
      </c>
      <c r="F10" s="2">
        <v>0.49</v>
      </c>
      <c r="G10" s="2"/>
      <c r="H10" s="2"/>
      <c r="I10" s="2"/>
      <c r="J10" s="2"/>
      <c r="K10" s="2">
        <v>0.11</v>
      </c>
      <c r="L10" s="2">
        <v>0.29899999999999999</v>
      </c>
      <c r="M10" s="2">
        <v>0.42499999999999999</v>
      </c>
      <c r="N10" s="2">
        <v>0.21</v>
      </c>
      <c r="O10" s="2"/>
      <c r="P10" s="2"/>
      <c r="Q10" s="2"/>
    </row>
    <row r="11" spans="1:17" x14ac:dyDescent="0.2">
      <c r="A11" s="5" t="s">
        <v>7</v>
      </c>
      <c r="B11" s="2">
        <v>0.09</v>
      </c>
      <c r="C11" s="2">
        <v>0.03</v>
      </c>
      <c r="D11" s="2">
        <v>0.42499999999999999</v>
      </c>
      <c r="E11" s="2">
        <v>0.17</v>
      </c>
      <c r="F11" s="2">
        <v>7.0000000000000007E-2</v>
      </c>
      <c r="G11" s="2">
        <v>0.219</v>
      </c>
      <c r="H11" s="2">
        <v>3.6999999999999998E-2</v>
      </c>
      <c r="I11" s="2"/>
      <c r="J11" s="2">
        <v>7.4999999999999997E-2</v>
      </c>
      <c r="K11" s="2">
        <v>0.02</v>
      </c>
      <c r="L11" s="2">
        <v>0.193</v>
      </c>
      <c r="M11" s="2">
        <v>0.17499999999999999</v>
      </c>
      <c r="N11" s="2">
        <v>0.01</v>
      </c>
      <c r="O11" s="2">
        <v>0.33400000000000002</v>
      </c>
      <c r="P11" s="2">
        <v>0.16400000000000001</v>
      </c>
      <c r="Q11" s="2"/>
    </row>
  </sheetData>
  <mergeCells count="3">
    <mergeCell ref="J3:P3"/>
    <mergeCell ref="A3:H3"/>
    <mergeCell ref="A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11B-0CA2-FA4D-B777-72B6F0F4AD2E}">
  <dimension ref="A1:L25688"/>
  <sheetViews>
    <sheetView workbookViewId="0">
      <selection activeCell="I2" sqref="I2"/>
    </sheetView>
  </sheetViews>
  <sheetFormatPr baseColWidth="10" defaultRowHeight="16" x14ac:dyDescent="0.2"/>
  <cols>
    <col min="1" max="1" width="13.1640625" customWidth="1"/>
    <col min="2" max="2" width="22.33203125" customWidth="1"/>
    <col min="3" max="3" width="31.5" customWidth="1"/>
    <col min="4" max="4" width="32.83203125" customWidth="1"/>
    <col min="6" max="6" width="13.83203125" customWidth="1"/>
    <col min="7" max="7" width="25.1640625" customWidth="1"/>
    <col min="8" max="8" width="29" customWidth="1"/>
    <col min="10" max="10" width="13.33203125" customWidth="1"/>
    <col min="11" max="11" width="14.6640625" customWidth="1"/>
    <col min="12" max="12" width="16.1640625" customWidth="1"/>
  </cols>
  <sheetData>
    <row r="1" spans="1:12" s="1" customFormat="1" x14ac:dyDescent="0.2">
      <c r="A1" s="21" t="s">
        <v>40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2" s="3" customFormat="1" x14ac:dyDescent="0.2">
      <c r="A2" s="4" t="s">
        <v>22</v>
      </c>
      <c r="B2" s="4" t="s">
        <v>19</v>
      </c>
      <c r="C2" s="4" t="s">
        <v>47</v>
      </c>
      <c r="D2" s="4" t="s">
        <v>48</v>
      </c>
      <c r="F2" s="4" t="s">
        <v>22</v>
      </c>
      <c r="G2" s="4" t="s">
        <v>49</v>
      </c>
      <c r="H2" s="4" t="s">
        <v>50</v>
      </c>
      <c r="J2" s="4" t="s">
        <v>22</v>
      </c>
      <c r="K2" s="4" t="s">
        <v>46</v>
      </c>
      <c r="L2" s="4" t="s">
        <v>20</v>
      </c>
    </row>
    <row r="3" spans="1:12" x14ac:dyDescent="0.2">
      <c r="A3" s="2">
        <v>5.000591</v>
      </c>
      <c r="B3" s="2">
        <v>1.4584729999999999</v>
      </c>
      <c r="C3" s="2">
        <v>0.67334300000000002</v>
      </c>
      <c r="D3" s="2">
        <v>4.2117000000000002E-2</v>
      </c>
      <c r="F3" s="2">
        <v>5.0005829999999998</v>
      </c>
      <c r="G3" s="2">
        <v>0.55423699999999998</v>
      </c>
      <c r="H3" s="2">
        <v>0.55474900000000005</v>
      </c>
      <c r="J3" s="2">
        <v>5.000591</v>
      </c>
      <c r="K3" s="2">
        <v>0.103021</v>
      </c>
      <c r="L3" s="2">
        <v>0.20705899999999999</v>
      </c>
    </row>
    <row r="4" spans="1:12" x14ac:dyDescent="0.2">
      <c r="A4" s="2">
        <v>5.0012930000000004</v>
      </c>
      <c r="B4" s="2">
        <v>1.465206</v>
      </c>
      <c r="C4" s="2">
        <v>0.67349499999999995</v>
      </c>
      <c r="D4" s="2">
        <v>4.2063999999999997E-2</v>
      </c>
      <c r="F4" s="2">
        <v>5.0005850000000001</v>
      </c>
      <c r="G4" s="2">
        <v>0.55423699999999998</v>
      </c>
      <c r="H4" s="2">
        <v>0.55471800000000004</v>
      </c>
      <c r="J4" s="2">
        <v>5.0012930000000004</v>
      </c>
      <c r="K4" s="2">
        <v>0.103571</v>
      </c>
      <c r="L4" s="2">
        <v>0.20669000000000001</v>
      </c>
    </row>
    <row r="5" spans="1:12" x14ac:dyDescent="0.2">
      <c r="A5" s="2">
        <v>5.0019939999999998</v>
      </c>
      <c r="B5" s="2">
        <v>1.472305</v>
      </c>
      <c r="C5" s="2">
        <v>0.67369000000000001</v>
      </c>
      <c r="D5" s="2">
        <v>4.2117000000000002E-2</v>
      </c>
      <c r="F5" s="2">
        <v>5.0005870000000003</v>
      </c>
      <c r="G5" s="2">
        <v>0.55413800000000002</v>
      </c>
      <c r="H5" s="2">
        <v>0.55413800000000002</v>
      </c>
      <c r="J5" s="2">
        <v>5.0019939999999998</v>
      </c>
      <c r="K5" s="2">
        <v>0.103746</v>
      </c>
      <c r="L5" s="2">
        <v>0.20663300000000001</v>
      </c>
    </row>
    <row r="6" spans="1:12" x14ac:dyDescent="0.2">
      <c r="A6" s="2">
        <v>5.0026960000000003</v>
      </c>
      <c r="B6" s="2">
        <v>1.4793620000000001</v>
      </c>
      <c r="C6" s="2">
        <v>0.67366300000000001</v>
      </c>
      <c r="D6" s="2">
        <v>4.2255000000000001E-2</v>
      </c>
      <c r="F6" s="2">
        <v>5.0005889999999997</v>
      </c>
      <c r="G6" s="2">
        <v>0.55423699999999998</v>
      </c>
      <c r="H6" s="2">
        <v>0.554253</v>
      </c>
      <c r="J6" s="2">
        <v>5.0026960000000003</v>
      </c>
      <c r="K6" s="2">
        <v>0.104114</v>
      </c>
      <c r="L6" s="2">
        <v>0.20677300000000001</v>
      </c>
    </row>
    <row r="7" spans="1:12" x14ac:dyDescent="0.2">
      <c r="A7" s="2">
        <v>5.0033969999999997</v>
      </c>
      <c r="B7" s="2">
        <v>1.4860150000000001</v>
      </c>
      <c r="C7" s="2">
        <v>0.67328600000000005</v>
      </c>
      <c r="D7" s="2">
        <v>4.2972000000000003E-2</v>
      </c>
      <c r="F7" s="2">
        <v>5.000591</v>
      </c>
      <c r="G7" s="2">
        <v>0.55423699999999998</v>
      </c>
      <c r="H7" s="2">
        <v>0.55407700000000004</v>
      </c>
      <c r="J7" s="2">
        <v>5.0033969999999997</v>
      </c>
      <c r="K7" s="2">
        <v>0.10417</v>
      </c>
      <c r="L7" s="2">
        <v>0.20643600000000001</v>
      </c>
    </row>
    <row r="8" spans="1:12" x14ac:dyDescent="0.2">
      <c r="A8" s="2">
        <v>5.0040979999999999</v>
      </c>
      <c r="B8" s="2">
        <v>1.4931909999999999</v>
      </c>
      <c r="C8" s="2">
        <v>0.67346499999999998</v>
      </c>
      <c r="D8" s="2">
        <v>4.3604999999999998E-2</v>
      </c>
      <c r="F8" s="2">
        <v>5.0012930000000004</v>
      </c>
      <c r="G8" s="2">
        <v>0.55471800000000004</v>
      </c>
      <c r="H8" s="2">
        <v>0.55423699999999998</v>
      </c>
      <c r="J8" s="2">
        <v>5.0040979999999999</v>
      </c>
      <c r="K8" s="2">
        <v>0.104065</v>
      </c>
      <c r="L8" s="2">
        <v>0.205626</v>
      </c>
    </row>
    <row r="9" spans="1:12" x14ac:dyDescent="0.2">
      <c r="A9" s="2">
        <v>5.0047990000000002</v>
      </c>
      <c r="B9" s="2">
        <v>1.5006710000000001</v>
      </c>
      <c r="C9" s="2">
        <v>0.67321699999999995</v>
      </c>
      <c r="D9" s="2">
        <v>4.3673999999999998E-2</v>
      </c>
      <c r="F9" s="2">
        <v>5.0019939999999998</v>
      </c>
      <c r="G9" s="2">
        <v>0.55413800000000002</v>
      </c>
      <c r="H9" s="2">
        <v>0.55397799999999997</v>
      </c>
      <c r="J9" s="2">
        <v>5.0047990000000002</v>
      </c>
      <c r="K9" s="2">
        <v>0.10409</v>
      </c>
      <c r="L9" s="2">
        <v>0.205403</v>
      </c>
    </row>
    <row r="10" spans="1:12" x14ac:dyDescent="0.2">
      <c r="A10" s="2">
        <v>5.0055009999999998</v>
      </c>
      <c r="B10" s="2">
        <v>1.508289</v>
      </c>
      <c r="C10" s="2">
        <v>0.67315999999999998</v>
      </c>
      <c r="D10" s="2">
        <v>4.3781E-2</v>
      </c>
      <c r="F10" s="2">
        <v>5.0026960000000003</v>
      </c>
      <c r="G10" s="2">
        <v>0.554253</v>
      </c>
      <c r="H10" s="2">
        <v>0.55375700000000005</v>
      </c>
      <c r="J10" s="2">
        <v>5.0055009999999998</v>
      </c>
      <c r="K10" s="2">
        <v>0.104463</v>
      </c>
      <c r="L10" s="2">
        <v>0.20607500000000001</v>
      </c>
    </row>
    <row r="11" spans="1:12" x14ac:dyDescent="0.2">
      <c r="A11" s="2">
        <v>5.006202</v>
      </c>
      <c r="B11" s="2">
        <v>1.5159609999999999</v>
      </c>
      <c r="C11" s="2">
        <v>0.67282799999999998</v>
      </c>
      <c r="D11" s="2">
        <v>4.3552E-2</v>
      </c>
      <c r="F11" s="2">
        <v>5.0033969999999997</v>
      </c>
      <c r="G11" s="2">
        <v>0.55407700000000004</v>
      </c>
      <c r="H11" s="2">
        <v>0.55391699999999999</v>
      </c>
      <c r="J11" s="2">
        <v>5.006202</v>
      </c>
      <c r="K11" s="2">
        <v>0.10465000000000001</v>
      </c>
      <c r="L11" s="2">
        <v>0.20623</v>
      </c>
    </row>
    <row r="12" spans="1:12" x14ac:dyDescent="0.2">
      <c r="A12" s="2">
        <v>5.0069039999999996</v>
      </c>
      <c r="B12" s="2">
        <v>1.5232049999999999</v>
      </c>
      <c r="C12" s="2">
        <v>0.67264900000000005</v>
      </c>
      <c r="D12" s="2">
        <v>4.3575000000000003E-2</v>
      </c>
      <c r="F12" s="2">
        <v>5.0040979999999999</v>
      </c>
      <c r="G12" s="2">
        <v>0.55423699999999998</v>
      </c>
      <c r="H12" s="2">
        <v>0.55488599999999999</v>
      </c>
      <c r="J12" s="2">
        <v>5.0069039999999996</v>
      </c>
      <c r="K12" s="2">
        <v>0.10473</v>
      </c>
      <c r="L12" s="2">
        <v>0.20624799999999999</v>
      </c>
    </row>
    <row r="13" spans="1:12" x14ac:dyDescent="0.2">
      <c r="A13" s="2">
        <v>5.0076049999999999</v>
      </c>
      <c r="B13" s="2">
        <v>1.5304599999999999</v>
      </c>
      <c r="C13" s="2">
        <v>0.67296100000000003</v>
      </c>
      <c r="D13" s="2">
        <v>4.3604999999999998E-2</v>
      </c>
      <c r="F13" s="2">
        <v>5.0047990000000002</v>
      </c>
      <c r="G13" s="2">
        <v>0.55397799999999997</v>
      </c>
      <c r="H13" s="2">
        <v>0.55503800000000003</v>
      </c>
      <c r="J13" s="2">
        <v>5.0076049999999999</v>
      </c>
      <c r="K13" s="2">
        <v>0.10503800000000001</v>
      </c>
      <c r="L13" s="2">
        <v>0.205788</v>
      </c>
    </row>
    <row r="14" spans="1:12" x14ac:dyDescent="0.2">
      <c r="A14" s="2">
        <v>5.0083070000000003</v>
      </c>
      <c r="B14" s="2">
        <v>1.5378799999999999</v>
      </c>
      <c r="C14" s="2">
        <v>0.67314499999999999</v>
      </c>
      <c r="D14" s="2">
        <v>4.3673999999999998E-2</v>
      </c>
      <c r="F14" s="2">
        <v>5.0055009999999998</v>
      </c>
      <c r="G14" s="2">
        <v>0.55413800000000002</v>
      </c>
      <c r="H14" s="2">
        <v>0.555176</v>
      </c>
      <c r="J14" s="2">
        <v>5.0083070000000003</v>
      </c>
      <c r="K14" s="2">
        <v>0.10447099999999999</v>
      </c>
      <c r="L14" s="2">
        <v>0.205292</v>
      </c>
    </row>
    <row r="15" spans="1:12" x14ac:dyDescent="0.2">
      <c r="A15" s="2">
        <v>5.0090079999999997</v>
      </c>
      <c r="B15" s="2">
        <v>1.5451999999999999</v>
      </c>
      <c r="C15" s="2">
        <v>0.67303400000000002</v>
      </c>
      <c r="D15" s="2">
        <v>4.4276000000000003E-2</v>
      </c>
      <c r="F15" s="2">
        <v>5.006202</v>
      </c>
      <c r="G15" s="2">
        <v>0.55391699999999999</v>
      </c>
      <c r="H15" s="2">
        <v>0.55484</v>
      </c>
      <c r="J15" s="2">
        <v>5.0090079999999997</v>
      </c>
      <c r="K15" s="2">
        <v>0.104116</v>
      </c>
      <c r="L15" s="2">
        <v>0.204933</v>
      </c>
    </row>
    <row r="16" spans="1:12" x14ac:dyDescent="0.2">
      <c r="A16" s="2">
        <v>5.009709</v>
      </c>
      <c r="B16" s="2">
        <v>1.5525739999999999</v>
      </c>
      <c r="C16" s="2">
        <v>0.67310300000000001</v>
      </c>
      <c r="D16" s="2">
        <v>4.4200000000000003E-2</v>
      </c>
      <c r="F16" s="2">
        <v>5.0069039999999996</v>
      </c>
      <c r="G16" s="2">
        <v>0.55488599999999999</v>
      </c>
      <c r="H16" s="2">
        <v>0.55479400000000001</v>
      </c>
      <c r="J16" s="2">
        <v>5.009709</v>
      </c>
      <c r="K16" s="2">
        <v>0.104509</v>
      </c>
      <c r="L16" s="2">
        <v>0.20463700000000001</v>
      </c>
    </row>
    <row r="17" spans="1:12" x14ac:dyDescent="0.2">
      <c r="A17" s="2">
        <v>5.0104100000000003</v>
      </c>
      <c r="B17" s="2">
        <v>1.55986</v>
      </c>
      <c r="C17" s="2">
        <v>0.67336600000000002</v>
      </c>
      <c r="D17" s="2">
        <v>4.4611999999999999E-2</v>
      </c>
      <c r="F17" s="2">
        <v>5.0076049999999999</v>
      </c>
      <c r="G17" s="2">
        <v>0.55423699999999998</v>
      </c>
      <c r="H17" s="2">
        <v>0.55410800000000004</v>
      </c>
      <c r="J17" s="2">
        <v>5.0104100000000003</v>
      </c>
      <c r="K17" s="2">
        <v>0.104585</v>
      </c>
      <c r="L17" s="2">
        <v>0.20449200000000001</v>
      </c>
    </row>
    <row r="18" spans="1:12" x14ac:dyDescent="0.2">
      <c r="A18" s="2">
        <v>5.0111119999999998</v>
      </c>
      <c r="B18" s="2">
        <v>1.5672109999999999</v>
      </c>
      <c r="C18" s="2">
        <v>0.67322499999999996</v>
      </c>
      <c r="D18" s="2">
        <v>4.4872000000000002E-2</v>
      </c>
      <c r="F18" s="2">
        <v>5.0083070000000003</v>
      </c>
      <c r="G18" s="2">
        <v>0.555176</v>
      </c>
      <c r="H18" s="2">
        <v>0.55435199999999996</v>
      </c>
      <c r="J18" s="2">
        <v>5.0111119999999998</v>
      </c>
      <c r="K18" s="2">
        <v>0.10449799999999999</v>
      </c>
      <c r="L18" s="2">
        <v>0.20453399999999999</v>
      </c>
    </row>
    <row r="19" spans="1:12" x14ac:dyDescent="0.2">
      <c r="A19" s="2">
        <v>5.0118130000000001</v>
      </c>
      <c r="B19" s="2">
        <v>1.574478</v>
      </c>
      <c r="C19" s="2">
        <v>0.67410999999999999</v>
      </c>
      <c r="D19" s="2">
        <v>4.4849E-2</v>
      </c>
      <c r="F19" s="2">
        <v>5.0090079999999997</v>
      </c>
      <c r="G19" s="2">
        <v>0.55484</v>
      </c>
      <c r="H19" s="2">
        <v>0.55452699999999999</v>
      </c>
      <c r="J19" s="2">
        <v>5.0118130000000001</v>
      </c>
      <c r="K19" s="2">
        <v>0.104059</v>
      </c>
      <c r="L19" s="2">
        <v>0.204792</v>
      </c>
    </row>
    <row r="20" spans="1:12" x14ac:dyDescent="0.2">
      <c r="A20" s="2">
        <v>5.0125149999999996</v>
      </c>
      <c r="B20" s="2">
        <v>1.581799</v>
      </c>
      <c r="C20" s="2">
        <v>0.67418999999999996</v>
      </c>
      <c r="D20" s="2">
        <v>4.5206999999999997E-2</v>
      </c>
      <c r="F20" s="2">
        <v>5.009709</v>
      </c>
      <c r="G20" s="2">
        <v>0.55479400000000001</v>
      </c>
      <c r="H20" s="2">
        <v>0.55435900000000005</v>
      </c>
      <c r="J20" s="2">
        <v>5.0125149999999996</v>
      </c>
      <c r="K20" s="2">
        <v>0.103765</v>
      </c>
      <c r="L20" s="2">
        <v>0.20525499999999999</v>
      </c>
    </row>
    <row r="21" spans="1:12" x14ac:dyDescent="0.2">
      <c r="A21" s="2">
        <v>5.0132159999999999</v>
      </c>
      <c r="B21" s="2">
        <v>1.589199</v>
      </c>
      <c r="C21" s="2">
        <v>0.674346</v>
      </c>
      <c r="D21" s="2">
        <v>4.5474000000000001E-2</v>
      </c>
      <c r="F21" s="2">
        <v>5.0104100000000003</v>
      </c>
      <c r="G21" s="2">
        <v>0.55410800000000004</v>
      </c>
      <c r="H21" s="2">
        <v>0.55475600000000003</v>
      </c>
      <c r="J21" s="2">
        <v>5.0132159999999999</v>
      </c>
      <c r="K21" s="2">
        <v>0.1038</v>
      </c>
      <c r="L21" s="2">
        <v>0.20522299999999999</v>
      </c>
    </row>
    <row r="22" spans="1:12" x14ac:dyDescent="0.2">
      <c r="A22" s="2">
        <v>5.0139170000000002</v>
      </c>
      <c r="B22" s="2">
        <v>1.5966340000000001</v>
      </c>
      <c r="C22" s="2">
        <v>0.67404900000000001</v>
      </c>
      <c r="D22" s="2">
        <v>4.5756999999999999E-2</v>
      </c>
      <c r="F22" s="2">
        <v>5.0111119999999998</v>
      </c>
      <c r="G22" s="2">
        <v>0.55435199999999996</v>
      </c>
      <c r="H22" s="2">
        <v>0.55501599999999995</v>
      </c>
      <c r="J22" s="2">
        <v>5.0139170000000002</v>
      </c>
      <c r="K22" s="2">
        <v>0.103325</v>
      </c>
      <c r="L22" s="2">
        <v>0.205017</v>
      </c>
    </row>
    <row r="23" spans="1:12" x14ac:dyDescent="0.2">
      <c r="A23" s="2">
        <v>5.0146189999999997</v>
      </c>
      <c r="B23" s="2">
        <v>1.6042559999999999</v>
      </c>
      <c r="C23" s="2">
        <v>0.67416699999999996</v>
      </c>
      <c r="D23" s="2">
        <v>4.5795000000000002E-2</v>
      </c>
      <c r="F23" s="2">
        <v>5.0118130000000001</v>
      </c>
      <c r="G23" s="2">
        <v>0.55452699999999999</v>
      </c>
      <c r="H23" s="2">
        <v>0.55516799999999999</v>
      </c>
      <c r="J23" s="2">
        <v>5.0146189999999997</v>
      </c>
      <c r="K23" s="2">
        <v>0.102836</v>
      </c>
      <c r="L23" s="2">
        <v>0.20450499999999999</v>
      </c>
    </row>
    <row r="24" spans="1:12" x14ac:dyDescent="0.2">
      <c r="A24" s="2">
        <v>5.01532</v>
      </c>
      <c r="B24" s="2">
        <v>1.611507</v>
      </c>
      <c r="C24" s="2">
        <v>0.67423900000000003</v>
      </c>
      <c r="D24" s="2">
        <v>4.6008E-2</v>
      </c>
      <c r="F24" s="2">
        <v>5.0125149999999996</v>
      </c>
      <c r="G24" s="2">
        <v>0.55435900000000005</v>
      </c>
      <c r="H24" s="2">
        <v>0.55561799999999995</v>
      </c>
      <c r="J24" s="2">
        <v>5.01532</v>
      </c>
      <c r="K24" s="2">
        <v>0.102756</v>
      </c>
      <c r="L24" s="2">
        <v>0.20394399999999999</v>
      </c>
    </row>
    <row r="25" spans="1:12" x14ac:dyDescent="0.2">
      <c r="A25" s="2">
        <v>5.0160220000000004</v>
      </c>
      <c r="B25" s="2">
        <v>1.6187780000000001</v>
      </c>
      <c r="C25" s="2">
        <v>0.67426200000000003</v>
      </c>
      <c r="D25" s="2">
        <v>4.6336000000000002E-2</v>
      </c>
      <c r="F25" s="2">
        <v>5.0132159999999999</v>
      </c>
      <c r="G25" s="2">
        <v>0.55474900000000005</v>
      </c>
      <c r="H25" s="2">
        <v>0.55551899999999999</v>
      </c>
      <c r="J25" s="2">
        <v>5.0160220000000004</v>
      </c>
      <c r="K25" s="2">
        <v>0.10255400000000001</v>
      </c>
      <c r="L25" s="2">
        <v>0.204288</v>
      </c>
    </row>
    <row r="26" spans="1:12" x14ac:dyDescent="0.2">
      <c r="A26" s="2">
        <v>5.0167229999999998</v>
      </c>
      <c r="B26" s="2">
        <v>1.6262129999999999</v>
      </c>
      <c r="C26" s="2">
        <v>0.67463600000000001</v>
      </c>
      <c r="D26" s="2">
        <v>4.6442999999999998E-2</v>
      </c>
      <c r="F26" s="2">
        <v>5.0139170000000002</v>
      </c>
      <c r="G26" s="2">
        <v>0.55471800000000004</v>
      </c>
      <c r="H26" s="2">
        <v>0.55507700000000004</v>
      </c>
      <c r="J26" s="2">
        <v>5.0167229999999998</v>
      </c>
      <c r="K26" s="2">
        <v>0.10237300000000001</v>
      </c>
      <c r="L26" s="2">
        <v>0.204258</v>
      </c>
    </row>
    <row r="27" spans="1:12" x14ac:dyDescent="0.2">
      <c r="A27" s="2">
        <v>5.0174240000000001</v>
      </c>
      <c r="B27" s="2">
        <v>1.6334109999999999</v>
      </c>
      <c r="C27" s="2">
        <v>0.67535699999999999</v>
      </c>
      <c r="D27" s="2">
        <v>4.6503999999999997E-2</v>
      </c>
      <c r="F27" s="2">
        <v>5.0146189999999997</v>
      </c>
      <c r="G27" s="2">
        <v>0.55413800000000002</v>
      </c>
      <c r="H27" s="2">
        <v>0.55503100000000005</v>
      </c>
      <c r="J27" s="2">
        <v>5.0174240000000001</v>
      </c>
      <c r="K27" s="2">
        <v>0.10265299999999999</v>
      </c>
      <c r="L27" s="2">
        <v>0.203961</v>
      </c>
    </row>
    <row r="28" spans="1:12" x14ac:dyDescent="0.2">
      <c r="A28" s="2">
        <v>5.0181259999999996</v>
      </c>
      <c r="B28" s="2">
        <v>1.640366</v>
      </c>
      <c r="C28" s="2">
        <v>0.675925</v>
      </c>
      <c r="D28" s="2">
        <v>4.6885999999999997E-2</v>
      </c>
      <c r="F28" s="2">
        <v>5.01532</v>
      </c>
      <c r="G28" s="2">
        <v>0.554253</v>
      </c>
      <c r="H28" s="2">
        <v>0.55490899999999999</v>
      </c>
      <c r="J28" s="2">
        <v>5.0181259999999996</v>
      </c>
      <c r="K28" s="2">
        <v>0.10298</v>
      </c>
      <c r="L28" s="2">
        <v>0.203709</v>
      </c>
    </row>
    <row r="29" spans="1:12" x14ac:dyDescent="0.2">
      <c r="A29" s="2">
        <v>5.0188269999999999</v>
      </c>
      <c r="B29" s="2">
        <v>1.6477010000000001</v>
      </c>
      <c r="C29" s="2">
        <v>0.67607799999999996</v>
      </c>
      <c r="D29" s="2">
        <v>4.6878000000000003E-2</v>
      </c>
      <c r="F29" s="2">
        <v>5.0160220000000004</v>
      </c>
      <c r="G29" s="2">
        <v>0.55407700000000004</v>
      </c>
      <c r="H29" s="2">
        <v>0.55467200000000005</v>
      </c>
      <c r="J29" s="2">
        <v>5.0188269999999999</v>
      </c>
      <c r="K29" s="2">
        <v>0.10305599999999999</v>
      </c>
      <c r="L29" s="2">
        <v>0.20388400000000001</v>
      </c>
    </row>
    <row r="30" spans="1:12" x14ac:dyDescent="0.2">
      <c r="A30" s="2">
        <v>5.0195280000000002</v>
      </c>
      <c r="B30" s="2">
        <v>1.655457</v>
      </c>
      <c r="C30" s="2">
        <v>0.67619600000000002</v>
      </c>
      <c r="D30" s="2">
        <v>4.6809000000000003E-2</v>
      </c>
      <c r="F30" s="2">
        <v>5.0167229999999998</v>
      </c>
      <c r="G30" s="2">
        <v>0.55423699999999998</v>
      </c>
      <c r="H30" s="2">
        <v>0.55479400000000001</v>
      </c>
      <c r="J30" s="2">
        <v>5.0195280000000002</v>
      </c>
      <c r="K30" s="2">
        <v>0.102468</v>
      </c>
      <c r="L30" s="2">
        <v>0.20424600000000001</v>
      </c>
    </row>
    <row r="31" spans="1:12" x14ac:dyDescent="0.2">
      <c r="A31" s="2">
        <v>5.0202299999999997</v>
      </c>
      <c r="B31" s="2">
        <v>1.663219</v>
      </c>
      <c r="C31" s="2">
        <v>0.67624200000000001</v>
      </c>
      <c r="D31" s="2">
        <v>4.7419999999999997E-2</v>
      </c>
      <c r="F31" s="2">
        <v>5.0174240000000001</v>
      </c>
      <c r="G31" s="2">
        <v>0.55397799999999997</v>
      </c>
      <c r="H31" s="2">
        <v>0.55457299999999998</v>
      </c>
      <c r="J31" s="2">
        <v>5.0202299999999997</v>
      </c>
      <c r="K31" s="2">
        <v>0.101683</v>
      </c>
      <c r="L31" s="2">
        <v>0.20421400000000001</v>
      </c>
    </row>
    <row r="32" spans="1:12" x14ac:dyDescent="0.2">
      <c r="A32" s="2">
        <v>5.020931</v>
      </c>
      <c r="B32" s="2">
        <v>1.670723</v>
      </c>
      <c r="C32" s="2">
        <v>0.67586100000000005</v>
      </c>
      <c r="D32" s="2">
        <v>4.7953999999999997E-2</v>
      </c>
      <c r="F32" s="2">
        <v>5.0181259999999996</v>
      </c>
      <c r="G32" s="2">
        <v>0.55375700000000005</v>
      </c>
      <c r="H32" s="2">
        <v>0.55449700000000002</v>
      </c>
      <c r="J32" s="2">
        <v>5.020931</v>
      </c>
      <c r="K32" s="2">
        <v>0.10155699999999999</v>
      </c>
      <c r="L32" s="2">
        <v>0.20441200000000001</v>
      </c>
    </row>
    <row r="33" spans="1:12" x14ac:dyDescent="0.2">
      <c r="A33" s="2">
        <v>5.0216329999999996</v>
      </c>
      <c r="B33" s="2">
        <v>1.677856</v>
      </c>
      <c r="C33" s="2">
        <v>0.67555200000000004</v>
      </c>
      <c r="D33" s="2">
        <v>4.8160000000000001E-2</v>
      </c>
      <c r="F33" s="2">
        <v>5.0188269999999999</v>
      </c>
      <c r="G33" s="2">
        <v>0.55391699999999999</v>
      </c>
      <c r="H33" s="2">
        <v>0.55378000000000005</v>
      </c>
      <c r="J33" s="2">
        <v>5.0216329999999996</v>
      </c>
      <c r="K33" s="2">
        <v>0.101587</v>
      </c>
      <c r="L33" s="2">
        <v>0.204515</v>
      </c>
    </row>
    <row r="34" spans="1:12" x14ac:dyDescent="0.2">
      <c r="A34" s="2">
        <v>5.0223339999999999</v>
      </c>
      <c r="B34" s="2">
        <v>1.6847760000000001</v>
      </c>
      <c r="C34" s="2">
        <v>0.67518900000000004</v>
      </c>
      <c r="D34" s="2">
        <v>4.8418999999999997E-2</v>
      </c>
      <c r="F34" s="2">
        <v>5.0195280000000002</v>
      </c>
      <c r="G34" s="2">
        <v>0.55488599999999999</v>
      </c>
      <c r="H34" s="2">
        <v>0.55349700000000002</v>
      </c>
      <c r="J34" s="2">
        <v>5.0223339999999999</v>
      </c>
      <c r="K34" s="2">
        <v>0.101423</v>
      </c>
      <c r="L34" s="2">
        <v>0.20457900000000001</v>
      </c>
    </row>
    <row r="35" spans="1:12" x14ac:dyDescent="0.2">
      <c r="A35" s="2">
        <v>5.0230350000000001</v>
      </c>
      <c r="B35" s="2">
        <v>1.6916009999999999</v>
      </c>
      <c r="C35" s="2">
        <v>0.67522700000000002</v>
      </c>
      <c r="D35" s="2">
        <v>4.8785000000000002E-2</v>
      </c>
      <c r="F35" s="2">
        <v>5.0202299999999997</v>
      </c>
      <c r="G35" s="2">
        <v>0.55503800000000003</v>
      </c>
      <c r="H35" s="2">
        <v>0.55394699999999997</v>
      </c>
      <c r="J35" s="2">
        <v>5.0230350000000001</v>
      </c>
      <c r="K35" s="2">
        <v>0.101272</v>
      </c>
      <c r="L35" s="2">
        <v>0.20452000000000001</v>
      </c>
    </row>
    <row r="36" spans="1:12" x14ac:dyDescent="0.2">
      <c r="A36" s="2">
        <v>5.0237360000000004</v>
      </c>
      <c r="B36" s="2">
        <v>1.6980360000000001</v>
      </c>
      <c r="C36" s="2">
        <v>0.67560500000000001</v>
      </c>
      <c r="D36" s="2">
        <v>4.9396000000000002E-2</v>
      </c>
      <c r="F36" s="2">
        <v>5.020931</v>
      </c>
      <c r="G36" s="2">
        <v>0.555176</v>
      </c>
      <c r="H36" s="2">
        <v>0.55437499999999995</v>
      </c>
      <c r="J36" s="2">
        <v>5.0237360000000004</v>
      </c>
      <c r="K36" s="2">
        <v>0.101269</v>
      </c>
      <c r="L36" s="2">
        <v>0.20449400000000001</v>
      </c>
    </row>
    <row r="37" spans="1:12" x14ac:dyDescent="0.2">
      <c r="A37" s="2">
        <v>5.024438</v>
      </c>
      <c r="B37" s="2">
        <v>1.705406</v>
      </c>
      <c r="C37" s="2">
        <v>0.67545999999999995</v>
      </c>
      <c r="D37" s="2">
        <v>4.9747E-2</v>
      </c>
      <c r="F37" s="2">
        <v>5.0216329999999996</v>
      </c>
      <c r="G37" s="2">
        <v>0.55484</v>
      </c>
      <c r="H37" s="2">
        <v>0.55420700000000001</v>
      </c>
      <c r="J37" s="2">
        <v>5.024438</v>
      </c>
      <c r="K37" s="2">
        <v>0.100906</v>
      </c>
      <c r="L37" s="2">
        <v>0.20420199999999999</v>
      </c>
    </row>
    <row r="38" spans="1:12" x14ac:dyDescent="0.2">
      <c r="A38" s="2">
        <v>5.0251390000000002</v>
      </c>
      <c r="B38" s="2">
        <v>1.7130510000000001</v>
      </c>
      <c r="C38" s="2">
        <v>0.67479199999999995</v>
      </c>
      <c r="D38" s="2">
        <v>4.9883999999999998E-2</v>
      </c>
      <c r="F38" s="2">
        <v>5.0223339999999999</v>
      </c>
      <c r="G38" s="2">
        <v>0.55479400000000001</v>
      </c>
      <c r="H38" s="2">
        <v>0.55373399999999995</v>
      </c>
      <c r="J38" s="2">
        <v>5.0251390000000002</v>
      </c>
      <c r="K38" s="2">
        <v>0.100471</v>
      </c>
      <c r="L38" s="2">
        <v>0.203261</v>
      </c>
    </row>
    <row r="39" spans="1:12" x14ac:dyDescent="0.2">
      <c r="A39" s="2">
        <v>5.0258409999999998</v>
      </c>
      <c r="B39" s="2">
        <v>1.720966</v>
      </c>
      <c r="C39" s="2">
        <v>0.67435800000000001</v>
      </c>
      <c r="D39" s="2">
        <v>4.9730999999999997E-2</v>
      </c>
      <c r="F39" s="2">
        <v>5.0230350000000001</v>
      </c>
      <c r="G39" s="2">
        <v>0.55410800000000004</v>
      </c>
      <c r="H39" s="2">
        <v>0.55402399999999996</v>
      </c>
      <c r="J39" s="2">
        <v>5.0258409999999998</v>
      </c>
      <c r="K39" s="2">
        <v>0.100212</v>
      </c>
      <c r="L39" s="2">
        <v>0.20302700000000001</v>
      </c>
    </row>
    <row r="40" spans="1:12" x14ac:dyDescent="0.2">
      <c r="A40" s="2">
        <v>5.0265420000000001</v>
      </c>
      <c r="B40" s="2">
        <v>1.728737</v>
      </c>
      <c r="C40" s="2">
        <v>0.67415499999999995</v>
      </c>
      <c r="D40" s="2">
        <v>4.9915000000000001E-2</v>
      </c>
      <c r="F40" s="2">
        <v>5.0237360000000004</v>
      </c>
      <c r="G40" s="2">
        <v>0.55435199999999996</v>
      </c>
      <c r="H40" s="2">
        <v>0.55359599999999998</v>
      </c>
      <c r="J40" s="2">
        <v>5.0265420000000001</v>
      </c>
      <c r="K40" s="2">
        <v>0.10057099999999999</v>
      </c>
      <c r="L40" s="2">
        <v>0.20311499999999999</v>
      </c>
    </row>
    <row r="41" spans="1:12" x14ac:dyDescent="0.2">
      <c r="A41" s="2">
        <v>5.0272439999999996</v>
      </c>
      <c r="B41" s="2">
        <v>1.736507</v>
      </c>
      <c r="C41" s="2">
        <v>0.67424700000000004</v>
      </c>
      <c r="D41" s="2">
        <v>4.9410999999999997E-2</v>
      </c>
      <c r="F41" s="2">
        <v>5.024438</v>
      </c>
      <c r="G41" s="2">
        <v>0.55452699999999999</v>
      </c>
      <c r="H41" s="2">
        <v>0.553925</v>
      </c>
      <c r="J41" s="2">
        <v>5.0272439999999996</v>
      </c>
      <c r="K41" s="2">
        <v>0.100685</v>
      </c>
      <c r="L41" s="2">
        <v>0.20318800000000001</v>
      </c>
    </row>
    <row r="42" spans="1:12" x14ac:dyDescent="0.2">
      <c r="A42" s="2">
        <v>5.0279449999999999</v>
      </c>
      <c r="B42" s="2">
        <v>1.74427</v>
      </c>
      <c r="C42" s="2">
        <v>0.67378899999999997</v>
      </c>
      <c r="D42" s="2">
        <v>4.9410999999999997E-2</v>
      </c>
      <c r="F42" s="2">
        <v>5.0251390000000002</v>
      </c>
      <c r="G42" s="2">
        <v>0.55435900000000005</v>
      </c>
      <c r="H42" s="2">
        <v>0.55341300000000004</v>
      </c>
      <c r="J42" s="2">
        <v>5.0279449999999999</v>
      </c>
      <c r="K42" s="2">
        <v>0.10084899999999999</v>
      </c>
      <c r="L42" s="2">
        <v>0.20330899999999999</v>
      </c>
    </row>
    <row r="43" spans="1:12" x14ac:dyDescent="0.2">
      <c r="A43" s="2">
        <v>5.0286460000000002</v>
      </c>
      <c r="B43" s="2">
        <v>1.7520789999999999</v>
      </c>
      <c r="C43" s="2">
        <v>0.67393000000000003</v>
      </c>
      <c r="D43" s="2">
        <v>4.9075000000000001E-2</v>
      </c>
      <c r="F43" s="2">
        <v>5.0258409999999998</v>
      </c>
      <c r="G43" s="2">
        <v>0.55475600000000003</v>
      </c>
      <c r="H43" s="2">
        <v>0.55329899999999999</v>
      </c>
      <c r="J43" s="2">
        <v>5.0286460000000002</v>
      </c>
      <c r="K43" s="2">
        <v>0.101158</v>
      </c>
      <c r="L43" s="2">
        <v>0.203651</v>
      </c>
    </row>
    <row r="44" spans="1:12" x14ac:dyDescent="0.2">
      <c r="A44" s="2">
        <v>5.0293479999999997</v>
      </c>
      <c r="B44" s="2">
        <v>1.7599720000000001</v>
      </c>
      <c r="C44" s="2">
        <v>0.67428100000000002</v>
      </c>
      <c r="D44" s="2">
        <v>4.9334999999999997E-2</v>
      </c>
      <c r="F44" s="2">
        <v>5.0265420000000001</v>
      </c>
      <c r="G44" s="2">
        <v>0.55501599999999995</v>
      </c>
      <c r="H44" s="2">
        <v>0.55351300000000003</v>
      </c>
      <c r="J44" s="2">
        <v>5.0293479999999997</v>
      </c>
      <c r="K44" s="2">
        <v>0.101093</v>
      </c>
      <c r="L44" s="2">
        <v>0.204018</v>
      </c>
    </row>
    <row r="45" spans="1:12" x14ac:dyDescent="0.2">
      <c r="A45" s="2">
        <v>5.030049</v>
      </c>
      <c r="B45" s="2">
        <v>1.767544</v>
      </c>
      <c r="C45" s="2">
        <v>0.67443799999999998</v>
      </c>
      <c r="D45" s="2">
        <v>4.9472000000000002E-2</v>
      </c>
      <c r="F45" s="2">
        <v>5.0272439999999996</v>
      </c>
      <c r="G45" s="2">
        <v>0.55516799999999999</v>
      </c>
      <c r="H45" s="2">
        <v>0.55364999999999998</v>
      </c>
      <c r="J45" s="2">
        <v>5.030049</v>
      </c>
      <c r="K45" s="2">
        <v>0.101095</v>
      </c>
      <c r="L45" s="2">
        <v>0.203874</v>
      </c>
    </row>
    <row r="46" spans="1:12" x14ac:dyDescent="0.2">
      <c r="A46" s="2">
        <v>5.0307500000000003</v>
      </c>
      <c r="B46" s="2">
        <v>1.775082</v>
      </c>
      <c r="C46" s="2">
        <v>0.67452500000000004</v>
      </c>
      <c r="D46" s="2">
        <v>4.938E-2</v>
      </c>
      <c r="F46" s="2">
        <v>5.0279449999999999</v>
      </c>
      <c r="G46" s="2">
        <v>0.55561799999999995</v>
      </c>
      <c r="H46" s="2">
        <v>0.55375700000000005</v>
      </c>
      <c r="J46" s="2">
        <v>5.0307500000000003</v>
      </c>
      <c r="K46" s="2">
        <v>0.101171</v>
      </c>
      <c r="L46" s="2">
        <v>0.20377000000000001</v>
      </c>
    </row>
    <row r="47" spans="1:12" x14ac:dyDescent="0.2">
      <c r="A47" s="2">
        <v>5.0314519999999998</v>
      </c>
      <c r="B47" s="2">
        <v>1.782467</v>
      </c>
      <c r="C47" s="2">
        <v>0.67453300000000005</v>
      </c>
      <c r="D47" s="2">
        <v>4.8999000000000001E-2</v>
      </c>
      <c r="F47" s="2">
        <v>5.0286460000000002</v>
      </c>
      <c r="G47" s="2">
        <v>0.55551899999999999</v>
      </c>
      <c r="H47" s="2">
        <v>0.553284</v>
      </c>
      <c r="J47" s="2">
        <v>5.0314519999999998</v>
      </c>
      <c r="K47" s="2">
        <v>0.10102800000000001</v>
      </c>
      <c r="L47" s="2">
        <v>0.204037</v>
      </c>
    </row>
    <row r="48" spans="1:12" x14ac:dyDescent="0.2">
      <c r="A48" s="2">
        <v>5.0321530000000001</v>
      </c>
      <c r="B48" s="2">
        <v>1.7900119999999999</v>
      </c>
      <c r="C48" s="2">
        <v>0.674369</v>
      </c>
      <c r="D48" s="2">
        <v>4.9014000000000002E-2</v>
      </c>
      <c r="F48" s="2">
        <v>5.0293479999999997</v>
      </c>
      <c r="G48" s="2">
        <v>0.55507700000000004</v>
      </c>
      <c r="H48" s="2">
        <v>0.55315400000000003</v>
      </c>
      <c r="J48" s="2">
        <v>5.0321530000000001</v>
      </c>
      <c r="K48" s="2">
        <v>0.10066799999999999</v>
      </c>
      <c r="L48" s="2">
        <v>0.20379700000000001</v>
      </c>
    </row>
    <row r="49" spans="1:12" x14ac:dyDescent="0.2">
      <c r="A49" s="2">
        <v>5.0328549999999996</v>
      </c>
      <c r="B49" s="2">
        <v>1.797596</v>
      </c>
      <c r="C49" s="2">
        <v>0.67481199999999997</v>
      </c>
      <c r="D49" s="2">
        <v>4.9319000000000002E-2</v>
      </c>
      <c r="F49" s="2">
        <v>5.030049</v>
      </c>
      <c r="G49" s="2">
        <v>0.55503100000000005</v>
      </c>
      <c r="H49" s="2">
        <v>0.553589</v>
      </c>
      <c r="J49" s="2">
        <v>5.0328549999999996</v>
      </c>
      <c r="K49" s="2">
        <v>0.100885</v>
      </c>
      <c r="L49" s="2">
        <v>0.20396900000000001</v>
      </c>
    </row>
    <row r="50" spans="1:12" x14ac:dyDescent="0.2">
      <c r="A50" s="2">
        <v>5.0335559999999999</v>
      </c>
      <c r="B50" s="2">
        <v>1.805294</v>
      </c>
      <c r="C50" s="2">
        <v>0.67458300000000004</v>
      </c>
      <c r="D50" s="2">
        <v>4.9364999999999999E-2</v>
      </c>
      <c r="F50" s="2">
        <v>5.0307500000000003</v>
      </c>
      <c r="G50" s="2">
        <v>0.55490899999999999</v>
      </c>
      <c r="H50" s="2">
        <v>0.55319200000000002</v>
      </c>
      <c r="J50" s="2">
        <v>5.0335559999999999</v>
      </c>
      <c r="K50" s="2">
        <v>0.10094599999999999</v>
      </c>
      <c r="L50" s="2">
        <v>0.20452699999999999</v>
      </c>
    </row>
    <row r="51" spans="1:12" x14ac:dyDescent="0.2">
      <c r="A51" s="2">
        <v>5.0342570000000002</v>
      </c>
      <c r="B51" s="2">
        <v>1.8129390000000001</v>
      </c>
      <c r="C51" s="2">
        <v>0.67475099999999999</v>
      </c>
      <c r="D51" s="2">
        <v>4.9464000000000001E-2</v>
      </c>
      <c r="F51" s="2">
        <v>5.0314519999999998</v>
      </c>
      <c r="G51" s="2">
        <v>0.55467200000000005</v>
      </c>
      <c r="H51" s="2">
        <v>0.55257400000000001</v>
      </c>
      <c r="J51" s="2">
        <v>5.0342570000000002</v>
      </c>
      <c r="K51" s="2">
        <v>0.10061199999999999</v>
      </c>
      <c r="L51" s="2">
        <v>0.20469599999999999</v>
      </c>
    </row>
    <row r="52" spans="1:12" x14ac:dyDescent="0.2">
      <c r="A52" s="2">
        <v>5.0349589999999997</v>
      </c>
      <c r="B52" s="2">
        <v>1.820503</v>
      </c>
      <c r="C52" s="2">
        <v>0.67502899999999999</v>
      </c>
      <c r="D52" s="2">
        <v>4.9716000000000003E-2</v>
      </c>
      <c r="F52" s="2">
        <v>5.0321530000000001</v>
      </c>
      <c r="G52" s="2">
        <v>0.55479400000000001</v>
      </c>
      <c r="H52" s="2">
        <v>0.55229200000000001</v>
      </c>
      <c r="J52" s="2">
        <v>5.0349589999999997</v>
      </c>
      <c r="K52" s="2">
        <v>0.100283</v>
      </c>
      <c r="L52" s="2">
        <v>0.20447000000000001</v>
      </c>
    </row>
    <row r="53" spans="1:12" x14ac:dyDescent="0.2">
      <c r="A53" s="2">
        <v>5.03566</v>
      </c>
      <c r="B53" s="2">
        <v>1.8286089999999999</v>
      </c>
      <c r="C53" s="2">
        <v>0.67480799999999996</v>
      </c>
      <c r="D53" s="2">
        <v>4.9777000000000002E-2</v>
      </c>
      <c r="F53" s="2">
        <v>5.0328549999999996</v>
      </c>
      <c r="G53" s="2">
        <v>0.55457299999999998</v>
      </c>
      <c r="H53" s="2">
        <v>0.55192600000000003</v>
      </c>
      <c r="J53" s="2">
        <v>5.03566</v>
      </c>
      <c r="K53" s="2">
        <v>0.10022499999999999</v>
      </c>
      <c r="L53" s="2">
        <v>0.20422199999999999</v>
      </c>
    </row>
    <row r="54" spans="1:12" x14ac:dyDescent="0.2">
      <c r="A54" s="2">
        <v>5.0363610000000003</v>
      </c>
      <c r="B54" s="2">
        <v>1.836624</v>
      </c>
      <c r="C54" s="2">
        <v>0.67502499999999999</v>
      </c>
      <c r="D54" s="2">
        <v>5.0075000000000001E-2</v>
      </c>
      <c r="F54" s="2">
        <v>5.0335559999999999</v>
      </c>
      <c r="G54" s="2">
        <v>0.55449700000000002</v>
      </c>
      <c r="H54" s="2">
        <v>0.55178799999999995</v>
      </c>
      <c r="J54" s="2">
        <v>5.0363610000000003</v>
      </c>
      <c r="K54" s="2">
        <v>0.10022499999999999</v>
      </c>
      <c r="L54" s="2">
        <v>0.20424400000000001</v>
      </c>
    </row>
    <row r="55" spans="1:12" x14ac:dyDescent="0.2">
      <c r="A55" s="2">
        <v>5.0370629999999998</v>
      </c>
      <c r="B55" s="2">
        <v>1.8447150000000001</v>
      </c>
      <c r="C55" s="2">
        <v>0.67530000000000001</v>
      </c>
      <c r="D55" s="2">
        <v>5.0899E-2</v>
      </c>
      <c r="F55" s="2">
        <v>5.0342570000000002</v>
      </c>
      <c r="G55" s="2">
        <v>0.55378000000000005</v>
      </c>
      <c r="H55" s="2">
        <v>0.55199399999999998</v>
      </c>
      <c r="J55" s="2">
        <v>5.0370629999999998</v>
      </c>
      <c r="K55" s="2">
        <v>0.10002900000000001</v>
      </c>
      <c r="L55" s="2">
        <v>0.20433000000000001</v>
      </c>
    </row>
    <row r="56" spans="1:12" x14ac:dyDescent="0.2">
      <c r="A56" s="2">
        <v>5.0377640000000001</v>
      </c>
      <c r="B56" s="2">
        <v>1.852684</v>
      </c>
      <c r="C56" s="2">
        <v>0.67516600000000004</v>
      </c>
      <c r="D56" s="2">
        <v>5.0791999999999997E-2</v>
      </c>
      <c r="F56" s="2">
        <v>5.0349589999999997</v>
      </c>
      <c r="G56" s="2">
        <v>0.55349700000000002</v>
      </c>
      <c r="H56" s="2">
        <v>0.55142199999999997</v>
      </c>
      <c r="J56" s="2">
        <v>5.0377640000000001</v>
      </c>
      <c r="K56" s="2">
        <v>9.9415000000000003E-2</v>
      </c>
      <c r="L56" s="2">
        <v>0.20430599999999999</v>
      </c>
    </row>
    <row r="57" spans="1:12" x14ac:dyDescent="0.2">
      <c r="A57" s="2">
        <v>5.0384650000000004</v>
      </c>
      <c r="B57" s="2">
        <v>1.8607560000000001</v>
      </c>
      <c r="C57" s="2">
        <v>0.67544899999999997</v>
      </c>
      <c r="D57" s="2">
        <v>5.0624000000000002E-2</v>
      </c>
      <c r="F57" s="2">
        <v>5.03566</v>
      </c>
      <c r="G57" s="2">
        <v>0.55394699999999997</v>
      </c>
      <c r="H57" s="2">
        <v>0.55127700000000002</v>
      </c>
      <c r="J57" s="2">
        <v>5.0384650000000004</v>
      </c>
      <c r="K57" s="2">
        <v>9.9113000000000007E-2</v>
      </c>
      <c r="L57" s="2">
        <v>0.20477999999999999</v>
      </c>
    </row>
    <row r="58" spans="1:12" x14ac:dyDescent="0.2">
      <c r="A58" s="2">
        <v>5.039167</v>
      </c>
      <c r="B58" s="2">
        <v>1.8686290000000001</v>
      </c>
      <c r="C58" s="2">
        <v>0.67558200000000002</v>
      </c>
      <c r="D58" s="2">
        <v>5.0700000000000002E-2</v>
      </c>
      <c r="F58" s="2">
        <v>5.0363610000000003</v>
      </c>
      <c r="G58" s="2">
        <v>0.55437499999999995</v>
      </c>
      <c r="H58" s="2">
        <v>0.55115499999999995</v>
      </c>
      <c r="J58" s="2">
        <v>5.039167</v>
      </c>
      <c r="K58" s="2">
        <v>9.9069000000000004E-2</v>
      </c>
      <c r="L58" s="2">
        <v>0.20517199999999999</v>
      </c>
    </row>
    <row r="59" spans="1:12" x14ac:dyDescent="0.2">
      <c r="A59" s="2">
        <v>5.0398680000000002</v>
      </c>
      <c r="B59" s="2">
        <v>1.87616</v>
      </c>
      <c r="C59" s="2">
        <v>0.67615099999999995</v>
      </c>
      <c r="D59" s="2">
        <v>5.0203999999999999E-2</v>
      </c>
      <c r="F59" s="2">
        <v>5.0370629999999998</v>
      </c>
      <c r="G59" s="2">
        <v>0.55420700000000001</v>
      </c>
      <c r="H59" s="2">
        <v>0.55083499999999996</v>
      </c>
      <c r="J59" s="2">
        <v>5.0398680000000002</v>
      </c>
      <c r="K59" s="2">
        <v>9.9187999999999998E-2</v>
      </c>
      <c r="L59" s="2">
        <v>0.20519599999999999</v>
      </c>
    </row>
    <row r="60" spans="1:12" x14ac:dyDescent="0.2">
      <c r="A60" s="2">
        <v>5.0405699999999998</v>
      </c>
      <c r="B60" s="2">
        <v>1.883907</v>
      </c>
      <c r="C60" s="2">
        <v>0.676315</v>
      </c>
      <c r="D60" s="2">
        <v>5.0326999999999997E-2</v>
      </c>
      <c r="F60" s="2">
        <v>5.0377640000000001</v>
      </c>
      <c r="G60" s="2">
        <v>0.55373399999999995</v>
      </c>
      <c r="H60" s="2">
        <v>0.55052199999999996</v>
      </c>
      <c r="J60" s="2">
        <v>5.0405699999999998</v>
      </c>
      <c r="K60" s="2">
        <v>9.8999000000000004E-2</v>
      </c>
      <c r="L60" s="2">
        <v>0.20516300000000001</v>
      </c>
    </row>
    <row r="61" spans="1:12" x14ac:dyDescent="0.2">
      <c r="A61" s="2">
        <v>5.0412710000000001</v>
      </c>
      <c r="B61" s="2">
        <v>1.8915709999999999</v>
      </c>
      <c r="C61" s="2">
        <v>0.67671499999999996</v>
      </c>
      <c r="D61" s="2">
        <v>5.0937000000000003E-2</v>
      </c>
      <c r="F61" s="2">
        <v>5.0384650000000004</v>
      </c>
      <c r="G61" s="2">
        <v>0.55402399999999996</v>
      </c>
      <c r="H61" s="2">
        <v>0.55062900000000004</v>
      </c>
      <c r="J61" s="2">
        <v>5.0412710000000001</v>
      </c>
      <c r="K61" s="2">
        <v>9.8537E-2</v>
      </c>
      <c r="L61" s="2">
        <v>0.204959</v>
      </c>
    </row>
    <row r="62" spans="1:12" x14ac:dyDescent="0.2">
      <c r="A62" s="2">
        <v>5.0419729999999996</v>
      </c>
      <c r="B62" s="2">
        <v>1.899357</v>
      </c>
      <c r="C62" s="2">
        <v>0.67742100000000005</v>
      </c>
      <c r="D62" s="2">
        <v>5.1272999999999999E-2</v>
      </c>
      <c r="F62" s="2">
        <v>5.039167</v>
      </c>
      <c r="G62" s="2">
        <v>0.55359599999999998</v>
      </c>
      <c r="H62" s="2">
        <v>0.54978899999999997</v>
      </c>
      <c r="J62" s="2">
        <v>5.0419729999999996</v>
      </c>
      <c r="K62" s="2">
        <v>9.8194000000000004E-2</v>
      </c>
      <c r="L62" s="2">
        <v>0.20482300000000001</v>
      </c>
    </row>
    <row r="63" spans="1:12" x14ac:dyDescent="0.2">
      <c r="A63" s="2">
        <v>5.0426739999999999</v>
      </c>
      <c r="B63" s="2">
        <v>1.906898</v>
      </c>
      <c r="C63" s="2">
        <v>0.677566</v>
      </c>
      <c r="D63" s="2">
        <v>5.1729999999999998E-2</v>
      </c>
      <c r="F63" s="2">
        <v>5.0398680000000002</v>
      </c>
      <c r="G63" s="2">
        <v>0.553925</v>
      </c>
      <c r="H63" s="2">
        <v>0.54960600000000004</v>
      </c>
      <c r="J63" s="2">
        <v>5.0426739999999999</v>
      </c>
      <c r="K63" s="2">
        <v>9.8343E-2</v>
      </c>
      <c r="L63" s="2">
        <v>0.205378</v>
      </c>
    </row>
    <row r="64" spans="1:12" x14ac:dyDescent="0.2">
      <c r="A64" s="2">
        <v>5.0433750000000002</v>
      </c>
      <c r="B64" s="2">
        <v>1.9145160000000001</v>
      </c>
      <c r="C64" s="2">
        <v>0.67743600000000004</v>
      </c>
      <c r="D64" s="2">
        <v>5.1677000000000001E-2</v>
      </c>
      <c r="F64" s="2">
        <v>5.0405699999999998</v>
      </c>
      <c r="G64" s="2">
        <v>0.55341300000000004</v>
      </c>
      <c r="H64" s="2">
        <v>0.549126</v>
      </c>
      <c r="J64" s="2">
        <v>5.0433750000000002</v>
      </c>
      <c r="K64" s="2">
        <v>9.8988999999999994E-2</v>
      </c>
      <c r="L64" s="2">
        <v>0.206038</v>
      </c>
    </row>
    <row r="65" spans="1:12" x14ac:dyDescent="0.2">
      <c r="A65" s="2">
        <v>5.0440759999999996</v>
      </c>
      <c r="B65" s="2">
        <v>1.922215</v>
      </c>
      <c r="C65" s="2">
        <v>0.67747800000000002</v>
      </c>
      <c r="D65" s="2">
        <v>5.1303000000000001E-2</v>
      </c>
      <c r="F65" s="2">
        <v>5.0412710000000001</v>
      </c>
      <c r="G65" s="2">
        <v>0.55329899999999999</v>
      </c>
      <c r="H65" s="2">
        <v>0.54852299999999998</v>
      </c>
      <c r="J65" s="2">
        <v>5.0440759999999996</v>
      </c>
      <c r="K65" s="2">
        <v>9.9403000000000005E-2</v>
      </c>
      <c r="L65" s="2">
        <v>0.20652599999999999</v>
      </c>
    </row>
    <row r="66" spans="1:12" x14ac:dyDescent="0.2">
      <c r="A66" s="2">
        <v>5.044778</v>
      </c>
      <c r="B66" s="2">
        <v>1.9297599999999999</v>
      </c>
      <c r="C66" s="2">
        <v>0.67742500000000005</v>
      </c>
      <c r="D66" s="2">
        <v>5.1212000000000001E-2</v>
      </c>
      <c r="F66" s="2">
        <v>5.0419729999999996</v>
      </c>
      <c r="G66" s="2">
        <v>0.55351300000000003</v>
      </c>
      <c r="H66" s="2">
        <v>0.54790499999999998</v>
      </c>
      <c r="J66" s="2">
        <v>5.044778</v>
      </c>
      <c r="K66" s="2">
        <v>9.9653000000000005E-2</v>
      </c>
      <c r="L66" s="2">
        <v>0.20691200000000001</v>
      </c>
    </row>
    <row r="67" spans="1:12" x14ac:dyDescent="0.2">
      <c r="A67" s="2">
        <v>5.0454790000000003</v>
      </c>
      <c r="B67" s="2">
        <v>1.9372940000000001</v>
      </c>
      <c r="C67" s="2">
        <v>0.67758099999999999</v>
      </c>
      <c r="D67" s="2">
        <v>5.1204E-2</v>
      </c>
      <c r="F67" s="2">
        <v>5.0426739999999999</v>
      </c>
      <c r="G67" s="2">
        <v>0.55364999999999998</v>
      </c>
      <c r="H67" s="2">
        <v>0.54821799999999998</v>
      </c>
      <c r="J67" s="2">
        <v>5.0454790000000003</v>
      </c>
      <c r="K67" s="2">
        <v>9.9779000000000007E-2</v>
      </c>
      <c r="L67" s="2">
        <v>0.20704900000000001</v>
      </c>
    </row>
    <row r="68" spans="1:12" x14ac:dyDescent="0.2">
      <c r="A68" s="2">
        <v>5.0461809999999998</v>
      </c>
      <c r="B68" s="2">
        <v>1.9450989999999999</v>
      </c>
      <c r="C68" s="2">
        <v>0.678226</v>
      </c>
      <c r="D68" s="2">
        <v>5.1601000000000001E-2</v>
      </c>
      <c r="F68" s="2">
        <v>5.0433750000000002</v>
      </c>
      <c r="G68" s="2">
        <v>0.55375700000000005</v>
      </c>
      <c r="H68" s="2">
        <v>0.54787399999999997</v>
      </c>
      <c r="J68" s="2">
        <v>5.0461809999999998</v>
      </c>
      <c r="K68" s="2">
        <v>9.9309999999999996E-2</v>
      </c>
      <c r="L68" s="2">
        <v>0.20677599999999999</v>
      </c>
    </row>
    <row r="69" spans="1:12" x14ac:dyDescent="0.2">
      <c r="A69" s="2">
        <v>5.0468820000000001</v>
      </c>
      <c r="B69" s="2">
        <v>1.953403</v>
      </c>
      <c r="C69" s="2">
        <v>0.67735199999999995</v>
      </c>
      <c r="D69" s="2">
        <v>5.2074000000000002E-2</v>
      </c>
      <c r="F69" s="2">
        <v>5.0440759999999996</v>
      </c>
      <c r="G69" s="2">
        <v>0.553284</v>
      </c>
      <c r="H69" s="2">
        <v>0.54794299999999996</v>
      </c>
      <c r="J69" s="2">
        <v>5.0468820000000001</v>
      </c>
      <c r="K69" s="2">
        <v>9.9068000000000003E-2</v>
      </c>
      <c r="L69" s="2">
        <v>0.20649999999999999</v>
      </c>
    </row>
    <row r="70" spans="1:12" x14ac:dyDescent="0.2">
      <c r="A70" s="2">
        <v>5.0475839999999996</v>
      </c>
      <c r="B70" s="2">
        <v>1.961468</v>
      </c>
      <c r="C70" s="2">
        <v>0.67708500000000005</v>
      </c>
      <c r="D70" s="2">
        <v>5.2394000000000003E-2</v>
      </c>
      <c r="F70" s="2">
        <v>5.044778</v>
      </c>
      <c r="G70" s="2">
        <v>0.55315400000000003</v>
      </c>
      <c r="H70" s="2">
        <v>0.54762299999999997</v>
      </c>
      <c r="J70" s="2">
        <v>5.0475839999999996</v>
      </c>
      <c r="K70" s="2">
        <v>9.9049999999999999E-2</v>
      </c>
      <c r="L70" s="2">
        <v>0.20635200000000001</v>
      </c>
    </row>
    <row r="71" spans="1:12" x14ac:dyDescent="0.2">
      <c r="A71" s="2">
        <v>5.0482849999999999</v>
      </c>
      <c r="B71" s="2">
        <v>1.9692879999999999</v>
      </c>
      <c r="C71" s="2">
        <v>0.67696299999999998</v>
      </c>
      <c r="D71" s="2">
        <v>5.2745E-2</v>
      </c>
      <c r="F71" s="2">
        <v>5.0454790000000003</v>
      </c>
      <c r="G71" s="2">
        <v>0.553589</v>
      </c>
      <c r="H71" s="2">
        <v>0.54678300000000002</v>
      </c>
      <c r="J71" s="2">
        <v>5.0482849999999999</v>
      </c>
      <c r="K71" s="2">
        <v>9.8858000000000001E-2</v>
      </c>
      <c r="L71" s="2">
        <v>0.206155</v>
      </c>
    </row>
    <row r="72" spans="1:12" x14ac:dyDescent="0.2">
      <c r="A72" s="2">
        <v>5.0489860000000002</v>
      </c>
      <c r="B72" s="2">
        <v>1.977169</v>
      </c>
      <c r="C72" s="2">
        <v>0.67757000000000001</v>
      </c>
      <c r="D72" s="2">
        <v>5.2585E-2</v>
      </c>
      <c r="F72" s="2">
        <v>5.0461809999999998</v>
      </c>
      <c r="G72" s="2">
        <v>0.55319200000000002</v>
      </c>
      <c r="H72" s="2">
        <v>0.54627999999999999</v>
      </c>
      <c r="J72" s="2">
        <v>5.0489860000000002</v>
      </c>
      <c r="K72" s="2">
        <v>9.8705000000000001E-2</v>
      </c>
      <c r="L72" s="2">
        <v>0.20579800000000001</v>
      </c>
    </row>
    <row r="73" spans="1:12" x14ac:dyDescent="0.2">
      <c r="A73" s="2">
        <v>5.0496869999999996</v>
      </c>
      <c r="B73" s="2">
        <v>1.984901</v>
      </c>
      <c r="C73" s="2">
        <v>0.67726799999999998</v>
      </c>
      <c r="D73" s="2">
        <v>5.2463000000000003E-2</v>
      </c>
      <c r="F73" s="2">
        <v>5.0468820000000001</v>
      </c>
      <c r="G73" s="2">
        <v>0.55257400000000001</v>
      </c>
      <c r="H73" s="2">
        <v>0.54624200000000001</v>
      </c>
      <c r="J73" s="2">
        <v>5.0496869999999996</v>
      </c>
      <c r="K73" s="2">
        <v>9.8632999999999998E-2</v>
      </c>
      <c r="L73" s="2">
        <v>0.20571999999999999</v>
      </c>
    </row>
    <row r="74" spans="1:12" x14ac:dyDescent="0.2">
      <c r="A74" s="2">
        <v>5.050389</v>
      </c>
      <c r="B74" s="2">
        <v>1.9927710000000001</v>
      </c>
      <c r="C74" s="2">
        <v>0.67794699999999997</v>
      </c>
      <c r="D74" s="2">
        <v>5.2248999999999997E-2</v>
      </c>
      <c r="F74" s="2">
        <v>5.0475839999999996</v>
      </c>
      <c r="G74" s="2">
        <v>0.55229200000000001</v>
      </c>
      <c r="H74" s="2">
        <v>0.545319</v>
      </c>
      <c r="J74" s="2">
        <v>5.050389</v>
      </c>
      <c r="K74" s="2">
        <v>9.8950999999999997E-2</v>
      </c>
      <c r="L74" s="2">
        <v>0.205624</v>
      </c>
    </row>
    <row r="75" spans="1:12" x14ac:dyDescent="0.2">
      <c r="A75" s="2">
        <v>5.0510900000000003</v>
      </c>
      <c r="B75" s="2">
        <v>2.0006940000000002</v>
      </c>
      <c r="C75" s="2">
        <v>0.67826799999999998</v>
      </c>
      <c r="D75" s="2">
        <v>5.2142000000000001E-2</v>
      </c>
      <c r="F75" s="2">
        <v>5.0482849999999999</v>
      </c>
      <c r="G75" s="2">
        <v>0.55192600000000003</v>
      </c>
      <c r="H75" s="2">
        <v>0.54451000000000005</v>
      </c>
      <c r="J75" s="2">
        <v>5.0510900000000003</v>
      </c>
      <c r="K75" s="2">
        <v>9.9376999999999993E-2</v>
      </c>
      <c r="L75" s="2">
        <v>0.205313</v>
      </c>
    </row>
    <row r="76" spans="1:12" x14ac:dyDescent="0.2">
      <c r="A76" s="2">
        <v>5.0517919999999998</v>
      </c>
      <c r="B76" s="2">
        <v>2.0085139999999999</v>
      </c>
      <c r="C76" s="2">
        <v>0.67835199999999996</v>
      </c>
      <c r="D76" s="2">
        <v>5.2332999999999998E-2</v>
      </c>
      <c r="F76" s="2">
        <v>5.0489860000000002</v>
      </c>
      <c r="G76" s="2">
        <v>0.55178799999999995</v>
      </c>
      <c r="H76" s="2">
        <v>0.54438799999999998</v>
      </c>
      <c r="J76" s="2">
        <v>5.0517919999999998</v>
      </c>
      <c r="K76" s="2">
        <v>9.9479999999999999E-2</v>
      </c>
      <c r="L76" s="2">
        <v>0.205203</v>
      </c>
    </row>
    <row r="77" spans="1:12" x14ac:dyDescent="0.2">
      <c r="A77" s="2">
        <v>5.0524930000000001</v>
      </c>
      <c r="B77" s="2">
        <v>2.0161630000000001</v>
      </c>
      <c r="C77" s="2">
        <v>0.67793199999999998</v>
      </c>
      <c r="D77" s="2">
        <v>5.2790999999999998E-2</v>
      </c>
      <c r="F77" s="2">
        <v>5.0496869999999996</v>
      </c>
      <c r="G77" s="2">
        <v>0.55199399999999998</v>
      </c>
      <c r="H77" s="2">
        <v>0.54385399999999995</v>
      </c>
      <c r="J77" s="2">
        <v>5.0524930000000001</v>
      </c>
      <c r="K77" s="2">
        <v>9.9331000000000003E-2</v>
      </c>
      <c r="L77" s="2">
        <v>0.205175</v>
      </c>
    </row>
    <row r="78" spans="1:12" x14ac:dyDescent="0.2">
      <c r="A78" s="2">
        <v>5.0531949999999997</v>
      </c>
      <c r="B78" s="2">
        <v>2.0238610000000001</v>
      </c>
      <c r="C78" s="2">
        <v>0.67798899999999995</v>
      </c>
      <c r="D78" s="2">
        <v>5.3363000000000001E-2</v>
      </c>
      <c r="F78" s="2">
        <v>5.050389</v>
      </c>
      <c r="G78" s="2">
        <v>0.55142199999999997</v>
      </c>
      <c r="H78" s="2">
        <v>0.54412099999999997</v>
      </c>
      <c r="J78" s="2">
        <v>5.0531949999999997</v>
      </c>
      <c r="K78" s="2">
        <v>9.8962999999999995E-2</v>
      </c>
      <c r="L78" s="2">
        <v>0.20510600000000001</v>
      </c>
    </row>
    <row r="79" spans="1:12" x14ac:dyDescent="0.2">
      <c r="A79" s="2">
        <v>5.0538959999999999</v>
      </c>
      <c r="B79" s="2">
        <v>2.0317539999999998</v>
      </c>
      <c r="C79" s="2">
        <v>0.67782500000000001</v>
      </c>
      <c r="D79" s="2">
        <v>5.3851000000000003E-2</v>
      </c>
      <c r="F79" s="2">
        <v>5.0510900000000003</v>
      </c>
      <c r="G79" s="2">
        <v>0.55127700000000002</v>
      </c>
      <c r="H79" s="2">
        <v>0.54423500000000002</v>
      </c>
      <c r="J79" s="2">
        <v>5.0538959999999999</v>
      </c>
      <c r="K79" s="2">
        <v>9.8700999999999997E-2</v>
      </c>
      <c r="L79" s="2">
        <v>0.20481199999999999</v>
      </c>
    </row>
    <row r="80" spans="1:12" x14ac:dyDescent="0.2">
      <c r="A80" s="2">
        <v>5.0545970000000002</v>
      </c>
      <c r="B80" s="2">
        <v>2.039822</v>
      </c>
      <c r="C80" s="2">
        <v>0.67760799999999999</v>
      </c>
      <c r="D80" s="2">
        <v>5.4094999999999997E-2</v>
      </c>
      <c r="F80" s="2">
        <v>5.0517919999999998</v>
      </c>
      <c r="G80" s="2">
        <v>0.55115499999999995</v>
      </c>
      <c r="H80" s="2">
        <v>0.54428900000000002</v>
      </c>
      <c r="J80" s="2">
        <v>5.0545970000000002</v>
      </c>
      <c r="K80" s="2">
        <v>9.8612000000000005E-2</v>
      </c>
      <c r="L80" s="2">
        <v>0.20461399999999999</v>
      </c>
    </row>
    <row r="81" spans="1:12" x14ac:dyDescent="0.2">
      <c r="A81" s="2">
        <v>5.0552989999999998</v>
      </c>
      <c r="B81" s="2">
        <v>2.047882</v>
      </c>
      <c r="C81" s="2">
        <v>0.67784800000000001</v>
      </c>
      <c r="D81" s="2">
        <v>5.4011999999999998E-2</v>
      </c>
      <c r="F81" s="2">
        <v>5.0524930000000001</v>
      </c>
      <c r="G81" s="2">
        <v>0.55083499999999996</v>
      </c>
      <c r="H81" s="2">
        <v>0.544296</v>
      </c>
      <c r="J81" s="2">
        <v>5.0552989999999998</v>
      </c>
      <c r="K81" s="2">
        <v>9.8692000000000002E-2</v>
      </c>
      <c r="L81" s="2">
        <v>0.20476900000000001</v>
      </c>
    </row>
    <row r="82" spans="1:12" x14ac:dyDescent="0.2">
      <c r="A82" s="2">
        <v>5.056</v>
      </c>
      <c r="B82" s="2">
        <v>2.0559810000000001</v>
      </c>
      <c r="C82" s="2">
        <v>0.67839000000000005</v>
      </c>
      <c r="D82" s="2">
        <v>5.4149000000000003E-2</v>
      </c>
      <c r="F82" s="2">
        <v>5.0531949999999997</v>
      </c>
      <c r="G82" s="2">
        <v>0.55052199999999996</v>
      </c>
      <c r="H82" s="2">
        <v>0.54418900000000003</v>
      </c>
      <c r="J82" s="2">
        <v>5.056</v>
      </c>
      <c r="K82" s="2">
        <v>9.8663000000000001E-2</v>
      </c>
      <c r="L82" s="2">
        <v>0.20469699999999999</v>
      </c>
    </row>
    <row r="83" spans="1:12" x14ac:dyDescent="0.2">
      <c r="A83" s="2">
        <v>5.0567010000000003</v>
      </c>
      <c r="B83" s="2">
        <v>2.06419</v>
      </c>
      <c r="C83" s="2">
        <v>0.67886299999999999</v>
      </c>
      <c r="D83" s="2">
        <v>5.4323999999999997E-2</v>
      </c>
      <c r="F83" s="2">
        <v>5.0538959999999999</v>
      </c>
      <c r="G83" s="2">
        <v>0.55062900000000004</v>
      </c>
      <c r="H83" s="2">
        <v>0.54481500000000005</v>
      </c>
      <c r="J83" s="2">
        <v>5.0567010000000003</v>
      </c>
      <c r="K83" s="2">
        <v>9.8492999999999997E-2</v>
      </c>
      <c r="L83" s="2">
        <v>0.20460200000000001</v>
      </c>
    </row>
    <row r="84" spans="1:12" x14ac:dyDescent="0.2">
      <c r="A84" s="2">
        <v>5.0574029999999999</v>
      </c>
      <c r="B84" s="2">
        <v>2.0722390000000002</v>
      </c>
      <c r="C84" s="2">
        <v>0.67944599999999999</v>
      </c>
      <c r="D84" s="2">
        <v>5.4163999999999997E-2</v>
      </c>
      <c r="F84" s="2">
        <v>5.0545970000000002</v>
      </c>
      <c r="G84" s="2">
        <v>0.54978899999999997</v>
      </c>
      <c r="H84" s="2">
        <v>0.54540999999999995</v>
      </c>
      <c r="J84" s="2">
        <v>5.0574029999999999</v>
      </c>
      <c r="K84" s="2">
        <v>9.8544999999999994E-2</v>
      </c>
      <c r="L84" s="2">
        <v>0.20447399999999999</v>
      </c>
    </row>
    <row r="85" spans="1:12" x14ac:dyDescent="0.2">
      <c r="A85" s="2">
        <v>5.0581040000000002</v>
      </c>
      <c r="B85" s="2">
        <v>2.080257</v>
      </c>
      <c r="C85" s="2">
        <v>0.67988499999999996</v>
      </c>
      <c r="D85" s="2">
        <v>5.4560999999999998E-2</v>
      </c>
      <c r="F85" s="2">
        <v>5.0552989999999998</v>
      </c>
      <c r="G85" s="2">
        <v>0.54960600000000004</v>
      </c>
      <c r="H85" s="2">
        <v>0.54512000000000005</v>
      </c>
      <c r="J85" s="2">
        <v>5.0581040000000002</v>
      </c>
      <c r="K85" s="2">
        <v>9.8853999999999997E-2</v>
      </c>
      <c r="L85" s="2">
        <v>0.20465800000000001</v>
      </c>
    </row>
    <row r="86" spans="1:12" x14ac:dyDescent="0.2">
      <c r="A86" s="2">
        <v>5.0588050000000004</v>
      </c>
      <c r="B86" s="2">
        <v>2.0881120000000002</v>
      </c>
      <c r="C86" s="2">
        <v>0.68026699999999996</v>
      </c>
      <c r="D86" s="2">
        <v>5.4515000000000001E-2</v>
      </c>
      <c r="F86" s="2">
        <v>5.056</v>
      </c>
      <c r="G86" s="2">
        <v>0.549126</v>
      </c>
      <c r="H86" s="2">
        <v>0.544655</v>
      </c>
      <c r="J86" s="2">
        <v>5.0588050000000004</v>
      </c>
      <c r="K86" s="2">
        <v>9.9211999999999995E-2</v>
      </c>
      <c r="L86" s="2">
        <v>0.204455</v>
      </c>
    </row>
    <row r="87" spans="1:12" x14ac:dyDescent="0.2">
      <c r="A87" s="2">
        <v>5.059507</v>
      </c>
      <c r="B87" s="2">
        <v>2.09605</v>
      </c>
      <c r="C87" s="2">
        <v>0.68093000000000004</v>
      </c>
      <c r="D87" s="2">
        <v>5.4271E-2</v>
      </c>
      <c r="F87" s="2">
        <v>5.0567010000000003</v>
      </c>
      <c r="G87" s="2">
        <v>0.54852299999999998</v>
      </c>
      <c r="H87" s="2">
        <v>0.54457900000000004</v>
      </c>
      <c r="J87" s="2">
        <v>5.059507</v>
      </c>
      <c r="K87" s="2">
        <v>9.9850999999999995E-2</v>
      </c>
      <c r="L87" s="2">
        <v>0.20428099999999999</v>
      </c>
    </row>
    <row r="88" spans="1:12" x14ac:dyDescent="0.2">
      <c r="A88" s="2">
        <v>5.0602080000000003</v>
      </c>
      <c r="B88" s="2">
        <v>2.1039279999999998</v>
      </c>
      <c r="C88" s="2">
        <v>0.68151399999999995</v>
      </c>
      <c r="D88" s="2">
        <v>5.3950999999999999E-2</v>
      </c>
      <c r="F88" s="2">
        <v>5.0574029999999999</v>
      </c>
      <c r="G88" s="2">
        <v>0.54790499999999998</v>
      </c>
      <c r="H88" s="2">
        <v>0.54493000000000003</v>
      </c>
      <c r="J88" s="2">
        <v>5.0602080000000003</v>
      </c>
      <c r="K88" s="2">
        <v>0.100187</v>
      </c>
      <c r="L88" s="2">
        <v>0.20505799999999999</v>
      </c>
    </row>
    <row r="89" spans="1:12" x14ac:dyDescent="0.2">
      <c r="A89" s="2">
        <v>5.0609099999999998</v>
      </c>
      <c r="B89" s="2">
        <v>2.111828</v>
      </c>
      <c r="C89" s="2">
        <v>0.68157100000000004</v>
      </c>
      <c r="D89" s="2">
        <v>5.3310000000000003E-2</v>
      </c>
      <c r="F89" s="2">
        <v>5.0581040000000002</v>
      </c>
      <c r="G89" s="2">
        <v>0.54821799999999998</v>
      </c>
      <c r="H89" s="2">
        <v>0.54488400000000003</v>
      </c>
      <c r="J89" s="2">
        <v>5.0609099999999998</v>
      </c>
      <c r="K89" s="2">
        <v>0.100059</v>
      </c>
      <c r="L89" s="2">
        <v>0.20525299999999999</v>
      </c>
    </row>
    <row r="90" spans="1:12" x14ac:dyDescent="0.2">
      <c r="A90" s="2">
        <v>5.0616110000000001</v>
      </c>
      <c r="B90" s="2">
        <v>2.1202580000000002</v>
      </c>
      <c r="C90" s="2">
        <v>0.68145299999999998</v>
      </c>
      <c r="D90" s="2">
        <v>5.3103999999999998E-2</v>
      </c>
      <c r="F90" s="2">
        <v>5.0588050000000004</v>
      </c>
      <c r="G90" s="2">
        <v>0.54787399999999997</v>
      </c>
      <c r="H90" s="2">
        <v>0.54471599999999998</v>
      </c>
      <c r="J90" s="2">
        <v>5.0616110000000001</v>
      </c>
      <c r="K90" s="2">
        <v>9.9978999999999998E-2</v>
      </c>
      <c r="L90" s="2">
        <v>0.20505100000000001</v>
      </c>
    </row>
    <row r="91" spans="1:12" x14ac:dyDescent="0.2">
      <c r="A91" s="2">
        <v>5.0623129999999996</v>
      </c>
      <c r="B91" s="2">
        <v>2.128498</v>
      </c>
      <c r="C91" s="2">
        <v>0.68132300000000001</v>
      </c>
      <c r="D91" s="2">
        <v>5.3432E-2</v>
      </c>
      <c r="F91" s="2">
        <v>5.059507</v>
      </c>
      <c r="G91" s="2">
        <v>0.54794299999999996</v>
      </c>
      <c r="H91" s="2">
        <v>0.544373</v>
      </c>
      <c r="J91" s="2">
        <v>5.0623129999999996</v>
      </c>
      <c r="K91" s="2">
        <v>0.100149</v>
      </c>
      <c r="L91" s="2">
        <v>0.205066</v>
      </c>
    </row>
    <row r="92" spans="1:12" x14ac:dyDescent="0.2">
      <c r="A92" s="2">
        <v>5.0630139999999999</v>
      </c>
      <c r="B92" s="2">
        <v>2.1361690000000002</v>
      </c>
      <c r="C92" s="2">
        <v>0.68201800000000001</v>
      </c>
      <c r="D92" s="2">
        <v>5.3966E-2</v>
      </c>
      <c r="F92" s="2">
        <v>5.0602080000000003</v>
      </c>
      <c r="G92" s="2">
        <v>0.54762299999999997</v>
      </c>
      <c r="H92" s="2">
        <v>0.54421200000000003</v>
      </c>
      <c r="J92" s="2">
        <v>5.0630139999999999</v>
      </c>
      <c r="K92" s="2">
        <v>0.100401</v>
      </c>
      <c r="L92" s="2">
        <v>0.20505100000000001</v>
      </c>
    </row>
    <row r="93" spans="1:12" x14ac:dyDescent="0.2">
      <c r="A93" s="2">
        <v>5.0637150000000002</v>
      </c>
      <c r="B93" s="2">
        <v>2.1436649999999999</v>
      </c>
      <c r="C93" s="2">
        <v>0.68204799999999999</v>
      </c>
      <c r="D93" s="2">
        <v>5.4301000000000002E-2</v>
      </c>
      <c r="F93" s="2">
        <v>5.0609099999999998</v>
      </c>
      <c r="G93" s="2">
        <v>0.54678300000000002</v>
      </c>
      <c r="H93" s="2">
        <v>0.54422000000000004</v>
      </c>
      <c r="J93" s="2">
        <v>5.0637150000000002</v>
      </c>
      <c r="K93" s="2">
        <v>0.100616</v>
      </c>
      <c r="L93" s="2">
        <v>0.204955</v>
      </c>
    </row>
    <row r="94" spans="1:12" x14ac:dyDescent="0.2">
      <c r="A94" s="2">
        <v>5.0644159999999996</v>
      </c>
      <c r="B94" s="2">
        <v>2.1512760000000002</v>
      </c>
      <c r="C94" s="2">
        <v>0.68177299999999996</v>
      </c>
      <c r="D94" s="2">
        <v>5.4011999999999998E-2</v>
      </c>
      <c r="F94" s="2">
        <v>5.0616110000000001</v>
      </c>
      <c r="G94" s="2">
        <v>0.54627999999999999</v>
      </c>
      <c r="H94" s="2">
        <v>0.544319</v>
      </c>
      <c r="J94" s="2">
        <v>5.0644159999999996</v>
      </c>
      <c r="K94" s="2">
        <v>0.101133</v>
      </c>
      <c r="L94" s="2">
        <v>0.20456199999999999</v>
      </c>
    </row>
    <row r="95" spans="1:12" x14ac:dyDescent="0.2">
      <c r="A95" s="2">
        <v>5.065118</v>
      </c>
      <c r="B95" s="2">
        <v>2.158928</v>
      </c>
      <c r="C95" s="2">
        <v>0.68240299999999998</v>
      </c>
      <c r="D95" s="2">
        <v>5.4073000000000003E-2</v>
      </c>
      <c r="F95" s="2">
        <v>5.0623129999999996</v>
      </c>
      <c r="G95" s="2">
        <v>0.54624200000000001</v>
      </c>
      <c r="H95" s="2">
        <v>0.54444099999999995</v>
      </c>
      <c r="J95" s="2">
        <v>5.065118</v>
      </c>
      <c r="K95" s="2">
        <v>0.100942</v>
      </c>
      <c r="L95" s="2">
        <v>0.20402100000000001</v>
      </c>
    </row>
    <row r="96" spans="1:12" x14ac:dyDescent="0.2">
      <c r="A96" s="2">
        <v>5.0658190000000003</v>
      </c>
      <c r="B96" s="2">
        <v>2.1669879999999999</v>
      </c>
      <c r="C96" s="2">
        <v>0.68311999999999995</v>
      </c>
      <c r="D96" s="2">
        <v>5.4134000000000002E-2</v>
      </c>
      <c r="F96" s="2">
        <v>5.0630139999999999</v>
      </c>
      <c r="G96" s="2">
        <v>0.545319</v>
      </c>
      <c r="H96" s="2">
        <v>0.54450200000000004</v>
      </c>
      <c r="J96" s="2">
        <v>5.0658190000000003</v>
      </c>
      <c r="K96" s="2">
        <v>0.100622</v>
      </c>
      <c r="L96" s="2">
        <v>0.204097</v>
      </c>
    </row>
    <row r="97" spans="1:12" x14ac:dyDescent="0.2">
      <c r="A97" s="2">
        <v>5.0665209999999998</v>
      </c>
      <c r="B97" s="2">
        <v>2.1753230000000001</v>
      </c>
      <c r="C97" s="2">
        <v>0.68335299999999999</v>
      </c>
      <c r="D97" s="2">
        <v>5.4591000000000001E-2</v>
      </c>
      <c r="F97" s="2">
        <v>5.0637150000000002</v>
      </c>
      <c r="G97" s="2">
        <v>0.54451000000000005</v>
      </c>
      <c r="H97" s="2">
        <v>0.54455600000000004</v>
      </c>
      <c r="J97" s="2">
        <v>5.0665209999999998</v>
      </c>
      <c r="K97" s="2">
        <v>0.100384</v>
      </c>
      <c r="L97" s="2">
        <v>0.20380000000000001</v>
      </c>
    </row>
    <row r="98" spans="1:12" x14ac:dyDescent="0.2">
      <c r="A98" s="2">
        <v>5.0672220000000001</v>
      </c>
      <c r="B98" s="2">
        <v>2.18364</v>
      </c>
      <c r="C98" s="2">
        <v>0.68317700000000003</v>
      </c>
      <c r="D98" s="2">
        <v>5.4378000000000003E-2</v>
      </c>
      <c r="F98" s="2">
        <v>5.0644159999999996</v>
      </c>
      <c r="G98" s="2">
        <v>0.54438799999999998</v>
      </c>
      <c r="H98" s="2">
        <v>0.54457900000000004</v>
      </c>
      <c r="J98" s="2">
        <v>5.0672220000000001</v>
      </c>
      <c r="K98" s="2">
        <v>0.10029399999999999</v>
      </c>
      <c r="L98" s="2">
        <v>0.203319</v>
      </c>
    </row>
    <row r="99" spans="1:12" x14ac:dyDescent="0.2">
      <c r="A99" s="2">
        <v>5.0679239999999997</v>
      </c>
      <c r="B99" s="2">
        <v>2.1916159999999998</v>
      </c>
      <c r="C99" s="2">
        <v>0.68291800000000003</v>
      </c>
      <c r="D99" s="2">
        <v>5.4820000000000001E-2</v>
      </c>
      <c r="F99" s="2">
        <v>5.065118</v>
      </c>
      <c r="G99" s="2">
        <v>0.54385399999999995</v>
      </c>
      <c r="H99" s="2">
        <v>0.54418200000000005</v>
      </c>
      <c r="J99" s="2">
        <v>5.0679239999999997</v>
      </c>
      <c r="K99" s="2">
        <v>0.10018000000000001</v>
      </c>
      <c r="L99" s="2">
        <v>0.20319300000000001</v>
      </c>
    </row>
    <row r="100" spans="1:12" x14ac:dyDescent="0.2">
      <c r="A100" s="2">
        <v>5.0686249999999999</v>
      </c>
      <c r="B100" s="2">
        <v>2.1995010000000002</v>
      </c>
      <c r="C100" s="2">
        <v>0.68298999999999999</v>
      </c>
      <c r="D100" s="2">
        <v>5.4446000000000001E-2</v>
      </c>
      <c r="F100" s="2">
        <v>5.0658190000000003</v>
      </c>
      <c r="G100" s="2">
        <v>0.54412099999999997</v>
      </c>
      <c r="H100" s="2">
        <v>0.54411299999999996</v>
      </c>
      <c r="J100" s="2">
        <v>5.0686249999999999</v>
      </c>
      <c r="K100" s="2">
        <v>0.10045999999999999</v>
      </c>
      <c r="L100" s="2">
        <v>0.20296600000000001</v>
      </c>
    </row>
    <row r="101" spans="1:12" x14ac:dyDescent="0.2">
      <c r="A101" s="2">
        <v>5.0693260000000002</v>
      </c>
      <c r="B101" s="2">
        <v>2.2077640000000001</v>
      </c>
      <c r="C101" s="2">
        <v>0.68326900000000002</v>
      </c>
      <c r="D101" s="2">
        <v>5.4339999999999999E-2</v>
      </c>
      <c r="F101" s="2">
        <v>5.0665209999999998</v>
      </c>
      <c r="G101" s="2">
        <v>0.54423500000000002</v>
      </c>
      <c r="H101" s="2">
        <v>0.54432700000000001</v>
      </c>
      <c r="J101" s="2">
        <v>5.0693260000000002</v>
      </c>
      <c r="K101" s="2">
        <v>0.10113900000000001</v>
      </c>
      <c r="L101" s="2">
        <v>0.20294100000000001</v>
      </c>
    </row>
    <row r="102" spans="1:12" x14ac:dyDescent="0.2">
      <c r="A102" s="2">
        <v>5.0700269999999996</v>
      </c>
      <c r="B102" s="2">
        <v>2.2155800000000001</v>
      </c>
      <c r="C102" s="2">
        <v>0.68301699999999999</v>
      </c>
      <c r="D102" s="2">
        <v>5.4690999999999997E-2</v>
      </c>
      <c r="F102" s="2">
        <v>5.0672220000000001</v>
      </c>
      <c r="G102" s="2">
        <v>0.54428900000000002</v>
      </c>
      <c r="H102" s="2">
        <v>0.543991</v>
      </c>
      <c r="J102" s="2">
        <v>5.0700269999999996</v>
      </c>
      <c r="K102" s="2">
        <v>0.101301</v>
      </c>
      <c r="L102" s="2">
        <v>0.203153</v>
      </c>
    </row>
    <row r="103" spans="1:12" x14ac:dyDescent="0.2">
      <c r="A103" s="2">
        <v>5.070729</v>
      </c>
      <c r="B103" s="2">
        <v>2.2232319999999999</v>
      </c>
      <c r="C103" s="2">
        <v>0.683311</v>
      </c>
      <c r="D103" s="2">
        <v>5.4355000000000001E-2</v>
      </c>
      <c r="F103" s="2">
        <v>5.0679239999999997</v>
      </c>
      <c r="G103" s="2">
        <v>0.544296</v>
      </c>
      <c r="H103" s="2">
        <v>0.54367799999999999</v>
      </c>
      <c r="J103" s="2">
        <v>5.070729</v>
      </c>
      <c r="K103" s="2">
        <v>0.10100199999999999</v>
      </c>
      <c r="L103" s="2">
        <v>0.20327899999999999</v>
      </c>
    </row>
    <row r="104" spans="1:12" x14ac:dyDescent="0.2">
      <c r="A104" s="2">
        <v>5.0714300000000003</v>
      </c>
      <c r="B104" s="2">
        <v>2.23082</v>
      </c>
      <c r="C104" s="2">
        <v>0.68243699999999996</v>
      </c>
      <c r="D104" s="2">
        <v>5.4279000000000001E-2</v>
      </c>
      <c r="F104" s="2">
        <v>5.0686249999999999</v>
      </c>
      <c r="G104" s="2">
        <v>0.54418900000000003</v>
      </c>
      <c r="H104" s="2">
        <v>0.54313699999999998</v>
      </c>
      <c r="J104" s="2">
        <v>5.0714300000000003</v>
      </c>
      <c r="K104" s="2">
        <v>0.100767</v>
      </c>
      <c r="L104" s="2">
        <v>0.20327300000000001</v>
      </c>
    </row>
    <row r="105" spans="1:12" x14ac:dyDescent="0.2">
      <c r="A105" s="2">
        <v>5.0721319999999999</v>
      </c>
      <c r="B105" s="2">
        <v>2.2380909999999998</v>
      </c>
      <c r="C105" s="2">
        <v>0.68263200000000002</v>
      </c>
      <c r="D105" s="2">
        <v>5.4102999999999998E-2</v>
      </c>
      <c r="F105" s="2">
        <v>5.0693260000000002</v>
      </c>
      <c r="G105" s="2">
        <v>0.54481500000000005</v>
      </c>
      <c r="H105" s="2">
        <v>0.54329700000000003</v>
      </c>
      <c r="J105" s="2">
        <v>5.0721319999999999</v>
      </c>
      <c r="K105" s="2">
        <v>0.100885</v>
      </c>
      <c r="L105" s="2">
        <v>0.203156</v>
      </c>
    </row>
    <row r="106" spans="1:12" x14ac:dyDescent="0.2">
      <c r="A106" s="2">
        <v>5.0728330000000001</v>
      </c>
      <c r="B106" s="2">
        <v>2.2457660000000002</v>
      </c>
      <c r="C106" s="2">
        <v>0.68332599999999999</v>
      </c>
      <c r="D106" s="2">
        <v>5.3897E-2</v>
      </c>
      <c r="F106" s="2">
        <v>5.0700269999999996</v>
      </c>
      <c r="G106" s="2">
        <v>0.54540999999999995</v>
      </c>
      <c r="H106" s="2">
        <v>0.54362500000000002</v>
      </c>
      <c r="J106" s="2">
        <v>5.0728330000000001</v>
      </c>
      <c r="K106" s="2">
        <v>0.10138900000000001</v>
      </c>
      <c r="L106" s="2">
        <v>0.20304900000000001</v>
      </c>
    </row>
    <row r="107" spans="1:12" x14ac:dyDescent="0.2">
      <c r="A107" s="2">
        <v>5.0735340000000004</v>
      </c>
      <c r="B107" s="2">
        <v>2.2535210000000001</v>
      </c>
      <c r="C107" s="2">
        <v>0.68372299999999997</v>
      </c>
      <c r="D107" s="2">
        <v>5.4271E-2</v>
      </c>
      <c r="F107" s="2">
        <v>5.070729</v>
      </c>
      <c r="G107" s="2">
        <v>0.54512000000000005</v>
      </c>
      <c r="H107" s="2">
        <v>0.54353300000000004</v>
      </c>
      <c r="J107" s="2">
        <v>5.0735340000000004</v>
      </c>
      <c r="K107" s="2">
        <v>0.101885</v>
      </c>
      <c r="L107" s="2">
        <v>0.202541</v>
      </c>
    </row>
    <row r="108" spans="1:12" x14ac:dyDescent="0.2">
      <c r="A108" s="2">
        <v>5.074236</v>
      </c>
      <c r="B108" s="2">
        <v>2.2615240000000001</v>
      </c>
      <c r="C108" s="2">
        <v>0.68339799999999995</v>
      </c>
      <c r="D108" s="2">
        <v>5.4599000000000002E-2</v>
      </c>
      <c r="F108" s="2">
        <v>5.0714300000000003</v>
      </c>
      <c r="G108" s="2">
        <v>0.544655</v>
      </c>
      <c r="H108" s="2">
        <v>0.543404</v>
      </c>
      <c r="J108" s="2">
        <v>5.074236</v>
      </c>
      <c r="K108" s="2">
        <v>0.102085</v>
      </c>
      <c r="L108" s="2">
        <v>0.202099</v>
      </c>
    </row>
    <row r="109" spans="1:12" x14ac:dyDescent="0.2">
      <c r="A109" s="2">
        <v>5.0749370000000003</v>
      </c>
      <c r="B109" s="2">
        <v>2.2691119999999998</v>
      </c>
      <c r="C109" s="2">
        <v>0.683585</v>
      </c>
      <c r="D109" s="2">
        <v>5.4889E-2</v>
      </c>
      <c r="F109" s="2">
        <v>5.0721319999999999</v>
      </c>
      <c r="G109" s="2">
        <v>0.54457900000000004</v>
      </c>
      <c r="H109" s="2">
        <v>0.54386900000000005</v>
      </c>
      <c r="J109" s="2">
        <v>5.0749370000000003</v>
      </c>
      <c r="K109" s="2">
        <v>0.101921</v>
      </c>
      <c r="L109" s="2">
        <v>0.20197200000000001</v>
      </c>
    </row>
    <row r="110" spans="1:12" x14ac:dyDescent="0.2">
      <c r="A110" s="2">
        <v>5.0756389999999998</v>
      </c>
      <c r="B110" s="2">
        <v>2.2760090000000002</v>
      </c>
      <c r="C110" s="2">
        <v>0.68369199999999997</v>
      </c>
      <c r="D110" s="2">
        <v>5.5338999999999999E-2</v>
      </c>
      <c r="F110" s="2">
        <v>5.0728330000000001</v>
      </c>
      <c r="G110" s="2">
        <v>0.54493000000000003</v>
      </c>
      <c r="H110" s="2">
        <v>0.54390700000000003</v>
      </c>
      <c r="J110" s="2">
        <v>5.0756389999999998</v>
      </c>
      <c r="K110" s="2">
        <v>0.101608</v>
      </c>
      <c r="L110" s="2">
        <v>0.20174700000000001</v>
      </c>
    </row>
    <row r="111" spans="1:12" x14ac:dyDescent="0.2">
      <c r="A111" s="2">
        <v>5.0763400000000001</v>
      </c>
      <c r="B111" s="2">
        <v>2.2827449999999998</v>
      </c>
      <c r="C111" s="2">
        <v>0.683562</v>
      </c>
      <c r="D111" s="2">
        <v>5.5537000000000003E-2</v>
      </c>
      <c r="F111" s="2">
        <v>5.0735340000000004</v>
      </c>
      <c r="G111" s="2">
        <v>0.54488400000000003</v>
      </c>
      <c r="H111" s="2">
        <v>0.54327400000000003</v>
      </c>
      <c r="J111" s="2">
        <v>5.0763400000000001</v>
      </c>
      <c r="K111" s="2">
        <v>0.101845</v>
      </c>
      <c r="L111" s="2">
        <v>0.20162099999999999</v>
      </c>
    </row>
    <row r="112" spans="1:12" x14ac:dyDescent="0.2">
      <c r="A112" s="2">
        <v>5.0770410000000004</v>
      </c>
      <c r="B112" s="2">
        <v>2.2895970000000001</v>
      </c>
      <c r="C112" s="2">
        <v>0.68346300000000004</v>
      </c>
      <c r="D112" s="2">
        <v>5.5125E-2</v>
      </c>
      <c r="F112" s="2">
        <v>5.074236</v>
      </c>
      <c r="G112" s="2">
        <v>0.54471599999999998</v>
      </c>
      <c r="H112" s="2">
        <v>0.54315199999999997</v>
      </c>
      <c r="J112" s="2">
        <v>5.0770410000000004</v>
      </c>
      <c r="K112" s="2">
        <v>0.10222199999999999</v>
      </c>
      <c r="L112" s="2">
        <v>0.201545</v>
      </c>
    </row>
    <row r="113" spans="1:12" x14ac:dyDescent="0.2">
      <c r="A113" s="2">
        <v>5.0777429999999999</v>
      </c>
      <c r="B113" s="2">
        <v>2.297256</v>
      </c>
      <c r="C113" s="2">
        <v>0.68317000000000005</v>
      </c>
      <c r="D113" s="2">
        <v>5.4820000000000001E-2</v>
      </c>
      <c r="F113" s="2">
        <v>5.0749370000000003</v>
      </c>
      <c r="G113" s="2">
        <v>0.544373</v>
      </c>
      <c r="H113" s="2">
        <v>0.543327</v>
      </c>
      <c r="J113" s="2">
        <v>5.0777429999999999</v>
      </c>
      <c r="K113" s="2">
        <v>0.102087</v>
      </c>
      <c r="L113" s="2">
        <v>0.201067</v>
      </c>
    </row>
    <row r="114" spans="1:12" x14ac:dyDescent="0.2">
      <c r="A114" s="2">
        <v>5.0784440000000002</v>
      </c>
      <c r="B114" s="2">
        <v>2.30518</v>
      </c>
      <c r="C114" s="2">
        <v>0.68317700000000003</v>
      </c>
      <c r="D114" s="2">
        <v>5.4843000000000003E-2</v>
      </c>
      <c r="F114" s="2">
        <v>5.0756389999999998</v>
      </c>
      <c r="G114" s="2">
        <v>0.54421200000000003</v>
      </c>
      <c r="H114" s="2">
        <v>0.54360200000000003</v>
      </c>
      <c r="J114" s="2">
        <v>5.0784440000000002</v>
      </c>
      <c r="K114" s="2">
        <v>0.101909</v>
      </c>
      <c r="L114" s="2">
        <v>0.20057700000000001</v>
      </c>
    </row>
    <row r="115" spans="1:12" x14ac:dyDescent="0.2">
      <c r="A115" s="2">
        <v>5.0791449999999996</v>
      </c>
      <c r="B115" s="2">
        <v>2.3129309999999998</v>
      </c>
      <c r="C115" s="2">
        <v>0.68372299999999997</v>
      </c>
      <c r="D115" s="2">
        <v>5.4789999999999998E-2</v>
      </c>
      <c r="F115" s="2">
        <v>5.0763400000000001</v>
      </c>
      <c r="G115" s="2">
        <v>0.54422000000000004</v>
      </c>
      <c r="H115" s="2">
        <v>0.54367100000000002</v>
      </c>
      <c r="J115" s="2">
        <v>5.0791449999999996</v>
      </c>
      <c r="K115" s="2">
        <v>0.10186199999999999</v>
      </c>
      <c r="L115" s="2">
        <v>0.19997100000000001</v>
      </c>
    </row>
    <row r="116" spans="1:12" x14ac:dyDescent="0.2">
      <c r="A116" s="2">
        <v>5.079847</v>
      </c>
      <c r="B116" s="2">
        <v>2.3208920000000002</v>
      </c>
      <c r="C116" s="2">
        <v>0.68439799999999995</v>
      </c>
      <c r="D116" s="2">
        <v>5.4926999999999997E-2</v>
      </c>
      <c r="F116" s="2">
        <v>5.0770410000000004</v>
      </c>
      <c r="G116" s="2">
        <v>0.544319</v>
      </c>
      <c r="H116" s="2">
        <v>0.54414399999999996</v>
      </c>
      <c r="J116" s="2">
        <v>5.079847</v>
      </c>
      <c r="K116" s="2">
        <v>0.10177</v>
      </c>
      <c r="L116" s="2">
        <v>0.199264</v>
      </c>
    </row>
    <row r="117" spans="1:12" x14ac:dyDescent="0.2">
      <c r="A117" s="2">
        <v>5.0805480000000003</v>
      </c>
      <c r="B117" s="2">
        <v>2.3287049999999998</v>
      </c>
      <c r="C117" s="2">
        <v>0.68447400000000003</v>
      </c>
      <c r="D117" s="2">
        <v>5.5803999999999999E-2</v>
      </c>
      <c r="F117" s="2">
        <v>5.0777429999999999</v>
      </c>
      <c r="G117" s="2">
        <v>0.54444099999999995</v>
      </c>
      <c r="H117" s="2">
        <v>0.54377699999999995</v>
      </c>
      <c r="J117" s="2">
        <v>5.0805480000000003</v>
      </c>
      <c r="K117" s="2">
        <v>0.102087</v>
      </c>
      <c r="L117" s="2">
        <v>0.19886899999999999</v>
      </c>
    </row>
    <row r="118" spans="1:12" x14ac:dyDescent="0.2">
      <c r="A118" s="2">
        <v>5.0812499999999998</v>
      </c>
      <c r="B118" s="2">
        <v>2.3367580000000001</v>
      </c>
      <c r="C118" s="2">
        <v>0.68432499999999996</v>
      </c>
      <c r="D118" s="2">
        <v>5.6499000000000001E-2</v>
      </c>
      <c r="F118" s="2">
        <v>5.0784440000000002</v>
      </c>
      <c r="G118" s="2">
        <v>0.54450200000000004</v>
      </c>
      <c r="H118" s="2">
        <v>0.54417400000000005</v>
      </c>
      <c r="J118" s="2">
        <v>5.0812499999999998</v>
      </c>
      <c r="K118" s="2">
        <v>0.10270899999999999</v>
      </c>
      <c r="L118" s="2">
        <v>0.19850000000000001</v>
      </c>
    </row>
    <row r="119" spans="1:12" x14ac:dyDescent="0.2">
      <c r="A119" s="2">
        <v>5.0819510000000001</v>
      </c>
      <c r="B119" s="2">
        <v>2.34436</v>
      </c>
      <c r="C119" s="2">
        <v>0.68481000000000003</v>
      </c>
      <c r="D119" s="2">
        <v>5.7169999999999999E-2</v>
      </c>
      <c r="F119" s="2">
        <v>5.0791449999999996</v>
      </c>
      <c r="G119" s="2">
        <v>0.54455600000000004</v>
      </c>
      <c r="H119" s="2">
        <v>0.54402899999999998</v>
      </c>
      <c r="J119" s="2">
        <v>5.0819510000000001</v>
      </c>
      <c r="K119" s="2">
        <v>0.103269</v>
      </c>
      <c r="L119" s="2">
        <v>0.19817899999999999</v>
      </c>
    </row>
    <row r="120" spans="1:12" x14ac:dyDescent="0.2">
      <c r="A120" s="2">
        <v>5.0826520000000004</v>
      </c>
      <c r="B120" s="2">
        <v>2.351871</v>
      </c>
      <c r="C120" s="2">
        <v>0.68545500000000004</v>
      </c>
      <c r="D120" s="2">
        <v>5.6918000000000003E-2</v>
      </c>
      <c r="F120" s="2">
        <v>5.079847</v>
      </c>
      <c r="G120" s="2">
        <v>0.54457900000000004</v>
      </c>
      <c r="H120" s="2">
        <v>0.543991</v>
      </c>
      <c r="J120" s="2">
        <v>5.0826520000000004</v>
      </c>
      <c r="K120" s="2">
        <v>0.103948</v>
      </c>
      <c r="L120" s="2">
        <v>0.19792499999999999</v>
      </c>
    </row>
    <row r="121" spans="1:12" x14ac:dyDescent="0.2">
      <c r="A121" s="2">
        <v>5.0833539999999999</v>
      </c>
      <c r="B121" s="2">
        <v>2.359394</v>
      </c>
      <c r="C121" s="2">
        <v>0.68568700000000005</v>
      </c>
      <c r="D121" s="2">
        <v>5.6864999999999999E-2</v>
      </c>
      <c r="F121" s="2">
        <v>5.0805480000000003</v>
      </c>
      <c r="G121" s="2">
        <v>0.54418200000000005</v>
      </c>
      <c r="H121" s="2">
        <v>0.54379299999999997</v>
      </c>
      <c r="J121" s="2">
        <v>5.0833539999999999</v>
      </c>
      <c r="K121" s="2">
        <v>0.104507</v>
      </c>
      <c r="L121" s="2">
        <v>0.19781299999999999</v>
      </c>
    </row>
    <row r="122" spans="1:12" x14ac:dyDescent="0.2">
      <c r="A122" s="2">
        <v>5.0840550000000002</v>
      </c>
      <c r="B122" s="2">
        <v>2.3671570000000002</v>
      </c>
      <c r="C122" s="2">
        <v>0.68574800000000002</v>
      </c>
      <c r="D122" s="2">
        <v>5.6543999999999997E-2</v>
      </c>
      <c r="F122" s="2">
        <v>5.0812499999999998</v>
      </c>
      <c r="G122" s="2">
        <v>0.54411299999999996</v>
      </c>
      <c r="H122" s="2">
        <v>0.54376999999999998</v>
      </c>
      <c r="J122" s="2">
        <v>5.0840550000000002</v>
      </c>
      <c r="K122" s="2">
        <v>0.105047</v>
      </c>
      <c r="L122" s="2">
        <v>0.19786500000000001</v>
      </c>
    </row>
    <row r="123" spans="1:12" x14ac:dyDescent="0.2">
      <c r="A123" s="2">
        <v>5.0847559999999996</v>
      </c>
      <c r="B123" s="2">
        <v>2.3750990000000001</v>
      </c>
      <c r="C123" s="2">
        <v>0.68593499999999996</v>
      </c>
      <c r="D123" s="2">
        <v>5.6704999999999998E-2</v>
      </c>
      <c r="F123" s="2">
        <v>5.0819510000000001</v>
      </c>
      <c r="G123" s="2">
        <v>0.54432700000000001</v>
      </c>
      <c r="H123" s="2">
        <v>0.54386900000000005</v>
      </c>
      <c r="J123" s="2">
        <v>5.0847559999999996</v>
      </c>
      <c r="K123" s="2">
        <v>0.105375</v>
      </c>
      <c r="L123" s="2">
        <v>0.19748499999999999</v>
      </c>
    </row>
    <row r="124" spans="1:12" x14ac:dyDescent="0.2">
      <c r="A124" s="2">
        <v>5.085458</v>
      </c>
      <c r="B124" s="2">
        <v>2.3829189999999998</v>
      </c>
      <c r="C124" s="2">
        <v>0.68614900000000001</v>
      </c>
      <c r="D124" s="2">
        <v>5.7437000000000002E-2</v>
      </c>
      <c r="F124" s="2">
        <v>5.0826520000000004</v>
      </c>
      <c r="G124" s="2">
        <v>0.543991</v>
      </c>
      <c r="H124" s="2">
        <v>0.54466999999999999</v>
      </c>
      <c r="J124" s="2">
        <v>5.085458</v>
      </c>
      <c r="K124" s="2">
        <v>0.10553899999999999</v>
      </c>
      <c r="L124" s="2">
        <v>0.19708700000000001</v>
      </c>
    </row>
    <row r="125" spans="1:12" x14ac:dyDescent="0.2">
      <c r="A125" s="2">
        <v>5.0861590000000003</v>
      </c>
      <c r="B125" s="2">
        <v>2.3904529999999999</v>
      </c>
      <c r="C125" s="2">
        <v>0.68628999999999996</v>
      </c>
      <c r="D125" s="2">
        <v>5.7376000000000003E-2</v>
      </c>
      <c r="F125" s="2">
        <v>5.0833539999999999</v>
      </c>
      <c r="G125" s="2">
        <v>0.54367799999999999</v>
      </c>
      <c r="H125" s="2">
        <v>0.54519700000000004</v>
      </c>
      <c r="J125" s="2">
        <v>5.0861590000000003</v>
      </c>
      <c r="K125" s="2">
        <v>0.105364</v>
      </c>
      <c r="L125" s="2">
        <v>0.19710800000000001</v>
      </c>
    </row>
    <row r="126" spans="1:12" x14ac:dyDescent="0.2">
      <c r="A126" s="2">
        <v>5.0868609999999999</v>
      </c>
      <c r="B126" s="2">
        <v>2.398342</v>
      </c>
      <c r="C126" s="2">
        <v>0.68628599999999995</v>
      </c>
      <c r="D126" s="2">
        <v>5.7634999999999999E-2</v>
      </c>
      <c r="F126" s="2">
        <v>5.0840550000000002</v>
      </c>
      <c r="G126" s="2">
        <v>0.54313699999999998</v>
      </c>
      <c r="H126" s="2">
        <v>0.54542500000000005</v>
      </c>
      <c r="J126" s="2">
        <v>5.0868609999999999</v>
      </c>
      <c r="K126" s="2">
        <v>0.105236</v>
      </c>
      <c r="L126" s="2">
        <v>0.197155</v>
      </c>
    </row>
    <row r="127" spans="1:12" x14ac:dyDescent="0.2">
      <c r="A127" s="2">
        <v>5.0875620000000001</v>
      </c>
      <c r="B127" s="2">
        <v>2.4062999999999999</v>
      </c>
      <c r="C127" s="2">
        <v>0.68657999999999997</v>
      </c>
      <c r="D127" s="2">
        <v>5.7742000000000002E-2</v>
      </c>
      <c r="F127" s="2">
        <v>5.0847559999999996</v>
      </c>
      <c r="G127" s="2">
        <v>0.54329700000000003</v>
      </c>
      <c r="H127" s="2">
        <v>0.54603599999999997</v>
      </c>
      <c r="J127" s="2">
        <v>5.0875620000000001</v>
      </c>
      <c r="K127" s="2">
        <v>0.10549500000000001</v>
      </c>
      <c r="L127" s="2">
        <v>0.19710800000000001</v>
      </c>
    </row>
    <row r="128" spans="1:12" x14ac:dyDescent="0.2">
      <c r="A128" s="2">
        <v>5.0882639999999997</v>
      </c>
      <c r="B128" s="2">
        <v>2.4148830000000001</v>
      </c>
      <c r="C128" s="2">
        <v>0.68638500000000002</v>
      </c>
      <c r="D128" s="2">
        <v>5.7590000000000002E-2</v>
      </c>
      <c r="F128" s="2">
        <v>5.085458</v>
      </c>
      <c r="G128" s="2">
        <v>0.54362500000000002</v>
      </c>
      <c r="H128" s="2">
        <v>0.54612000000000005</v>
      </c>
      <c r="J128" s="2">
        <v>5.0882639999999997</v>
      </c>
      <c r="K128" s="2">
        <v>0.105493</v>
      </c>
      <c r="L128" s="2">
        <v>0.19732</v>
      </c>
    </row>
    <row r="129" spans="1:12" x14ac:dyDescent="0.2">
      <c r="A129" s="2">
        <v>5.088965</v>
      </c>
      <c r="B129" s="2">
        <v>2.422825</v>
      </c>
      <c r="C129" s="2">
        <v>0.68600000000000005</v>
      </c>
      <c r="D129" s="2">
        <v>5.7078999999999998E-2</v>
      </c>
      <c r="F129" s="2">
        <v>5.0861590000000003</v>
      </c>
      <c r="G129" s="2">
        <v>0.54353300000000004</v>
      </c>
      <c r="H129" s="2">
        <v>0.54611200000000004</v>
      </c>
      <c r="J129" s="2">
        <v>5.088965</v>
      </c>
      <c r="K129" s="2">
        <v>0.10562100000000001</v>
      </c>
      <c r="L129" s="2">
        <v>0.19752800000000001</v>
      </c>
    </row>
    <row r="130" spans="1:12" x14ac:dyDescent="0.2">
      <c r="A130" s="2">
        <v>5.0896660000000002</v>
      </c>
      <c r="B130" s="2">
        <v>2.430771</v>
      </c>
      <c r="C130" s="2">
        <v>0.68662199999999995</v>
      </c>
      <c r="D130" s="2">
        <v>5.7009999999999998E-2</v>
      </c>
      <c r="F130" s="2">
        <v>5.0868609999999999</v>
      </c>
      <c r="G130" s="2">
        <v>0.543404</v>
      </c>
      <c r="H130" s="2">
        <v>0.54599799999999998</v>
      </c>
      <c r="J130" s="2">
        <v>5.0896660000000002</v>
      </c>
      <c r="K130" s="2">
        <v>0.10574500000000001</v>
      </c>
      <c r="L130" s="2">
        <v>0.19761200000000001</v>
      </c>
    </row>
    <row r="131" spans="1:12" x14ac:dyDescent="0.2">
      <c r="A131" s="2">
        <v>5.0903669999999996</v>
      </c>
      <c r="B131" s="2">
        <v>2.4384459999999999</v>
      </c>
      <c r="C131" s="2">
        <v>0.68706400000000001</v>
      </c>
      <c r="D131" s="2">
        <v>5.6780999999999998E-2</v>
      </c>
      <c r="F131" s="2">
        <v>5.0875620000000001</v>
      </c>
      <c r="G131" s="2">
        <v>0.54386900000000005</v>
      </c>
      <c r="H131" s="2">
        <v>0.54567699999999997</v>
      </c>
      <c r="J131" s="2">
        <v>5.0903669999999996</v>
      </c>
      <c r="K131" s="2">
        <v>0.105751</v>
      </c>
      <c r="L131" s="2">
        <v>0.19759099999999999</v>
      </c>
    </row>
    <row r="132" spans="1:12" x14ac:dyDescent="0.2">
      <c r="A132" s="2">
        <v>5.0910690000000001</v>
      </c>
      <c r="B132" s="2">
        <v>2.4459</v>
      </c>
      <c r="C132" s="2">
        <v>0.68695399999999995</v>
      </c>
      <c r="D132" s="2">
        <v>5.6856999999999998E-2</v>
      </c>
      <c r="F132" s="2">
        <v>5.0882639999999997</v>
      </c>
      <c r="G132" s="2">
        <v>0.54390700000000003</v>
      </c>
      <c r="H132" s="2">
        <v>0.54496800000000001</v>
      </c>
      <c r="J132" s="2">
        <v>5.0910690000000001</v>
      </c>
      <c r="K132" s="2">
        <v>0.10576199999999999</v>
      </c>
      <c r="L132" s="2">
        <v>0.19757</v>
      </c>
    </row>
    <row r="133" spans="1:12" x14ac:dyDescent="0.2">
      <c r="A133" s="2">
        <v>5.0917700000000004</v>
      </c>
      <c r="B133" s="2">
        <v>2.4534760000000002</v>
      </c>
      <c r="C133" s="2">
        <v>0.68697699999999995</v>
      </c>
      <c r="D133" s="2">
        <v>5.7269E-2</v>
      </c>
      <c r="F133" s="2">
        <v>5.088965</v>
      </c>
      <c r="G133" s="2">
        <v>0.54327400000000003</v>
      </c>
      <c r="H133" s="2">
        <v>0.54460900000000001</v>
      </c>
      <c r="J133" s="2">
        <v>5.0917700000000004</v>
      </c>
      <c r="K133" s="2">
        <v>0.105976</v>
      </c>
      <c r="L133" s="2">
        <v>0.197436</v>
      </c>
    </row>
    <row r="134" spans="1:12" x14ac:dyDescent="0.2">
      <c r="A134" s="2">
        <v>5.0924719999999999</v>
      </c>
      <c r="B134" s="2">
        <v>2.4613269999999998</v>
      </c>
      <c r="C134" s="2">
        <v>0.68687399999999998</v>
      </c>
      <c r="D134" s="2">
        <v>5.7437000000000002E-2</v>
      </c>
      <c r="F134" s="2">
        <v>5.0896660000000002</v>
      </c>
      <c r="G134" s="2">
        <v>0.54315199999999997</v>
      </c>
      <c r="H134" s="2">
        <v>0.54438799999999998</v>
      </c>
      <c r="J134" s="2">
        <v>5.0924719999999999</v>
      </c>
      <c r="K134" s="2">
        <v>0.106241</v>
      </c>
      <c r="L134" s="2">
        <v>0.197183</v>
      </c>
    </row>
    <row r="135" spans="1:12" x14ac:dyDescent="0.2">
      <c r="A135" s="2">
        <v>5.0931730000000002</v>
      </c>
      <c r="B135" s="2">
        <v>2.4685899999999998</v>
      </c>
      <c r="C135" s="2">
        <v>0.68659899999999996</v>
      </c>
      <c r="D135" s="2">
        <v>5.7848999999999998E-2</v>
      </c>
      <c r="F135" s="2">
        <v>5.0903669999999996</v>
      </c>
      <c r="G135" s="2">
        <v>0.543327</v>
      </c>
      <c r="H135" s="2">
        <v>0.54398299999999999</v>
      </c>
      <c r="J135" s="2">
        <v>5.0931730000000002</v>
      </c>
      <c r="K135" s="2">
        <v>0.10614999999999999</v>
      </c>
      <c r="L135" s="2">
        <v>0.19706499999999999</v>
      </c>
    </row>
    <row r="136" spans="1:12" x14ac:dyDescent="0.2">
      <c r="A136" s="2">
        <v>5.0938739999999996</v>
      </c>
      <c r="B136" s="2">
        <v>2.477112</v>
      </c>
      <c r="C136" s="2">
        <v>0.68655299999999997</v>
      </c>
      <c r="D136" s="2">
        <v>5.7910000000000003E-2</v>
      </c>
      <c r="F136" s="2">
        <v>5.0910690000000001</v>
      </c>
      <c r="G136" s="2">
        <v>0.54360200000000003</v>
      </c>
      <c r="H136" s="2">
        <v>0.543991</v>
      </c>
      <c r="J136" s="2">
        <v>5.0938739999999996</v>
      </c>
      <c r="K136" s="2">
        <v>0.106054</v>
      </c>
      <c r="L136" s="2">
        <v>0.19672000000000001</v>
      </c>
    </row>
    <row r="137" spans="1:12" x14ac:dyDescent="0.2">
      <c r="A137" s="2">
        <v>5.094576</v>
      </c>
      <c r="B137" s="2">
        <v>2.4851529999999999</v>
      </c>
      <c r="C137" s="2">
        <v>0.686168</v>
      </c>
      <c r="D137" s="2">
        <v>5.7658000000000001E-2</v>
      </c>
      <c r="F137" s="2">
        <v>5.0917700000000004</v>
      </c>
      <c r="G137" s="2">
        <v>0.54367100000000002</v>
      </c>
      <c r="H137" s="2">
        <v>0.54422000000000004</v>
      </c>
      <c r="J137" s="2">
        <v>5.094576</v>
      </c>
      <c r="K137" s="2">
        <v>0.105554</v>
      </c>
      <c r="L137" s="2">
        <v>0.196987</v>
      </c>
    </row>
    <row r="138" spans="1:12" x14ac:dyDescent="0.2">
      <c r="A138" s="2">
        <v>5.0952770000000003</v>
      </c>
      <c r="B138" s="2">
        <v>2.4926219999999999</v>
      </c>
      <c r="C138" s="2">
        <v>0.68630500000000005</v>
      </c>
      <c r="D138" s="2">
        <v>5.7558999999999999E-2</v>
      </c>
      <c r="F138" s="2">
        <v>5.0924719999999999</v>
      </c>
      <c r="G138" s="2">
        <v>0.54414399999999996</v>
      </c>
      <c r="H138" s="2">
        <v>0.54432700000000001</v>
      </c>
      <c r="J138" s="2">
        <v>5.0952770000000003</v>
      </c>
      <c r="K138" s="2">
        <v>0.104952</v>
      </c>
      <c r="L138" s="2">
        <v>0.19698299999999999</v>
      </c>
    </row>
    <row r="139" spans="1:12" x14ac:dyDescent="0.2">
      <c r="A139" s="2">
        <v>5.0959779999999997</v>
      </c>
      <c r="B139" s="2">
        <v>2.500721</v>
      </c>
      <c r="C139" s="2">
        <v>0.68615300000000001</v>
      </c>
      <c r="D139" s="2">
        <v>5.7513000000000002E-2</v>
      </c>
      <c r="F139" s="2">
        <v>5.0931730000000002</v>
      </c>
      <c r="G139" s="2">
        <v>0.54377699999999995</v>
      </c>
      <c r="H139" s="2">
        <v>0.54397600000000002</v>
      </c>
      <c r="J139" s="2">
        <v>5.0959779999999997</v>
      </c>
      <c r="K139" s="2">
        <v>0.10495400000000001</v>
      </c>
      <c r="L139" s="2">
        <v>0.19656299999999999</v>
      </c>
    </row>
    <row r="140" spans="1:12" x14ac:dyDescent="0.2">
      <c r="A140" s="2">
        <v>5.0966800000000001</v>
      </c>
      <c r="B140" s="2">
        <v>2.5090180000000002</v>
      </c>
      <c r="C140" s="2">
        <v>0.686195</v>
      </c>
      <c r="D140" s="2">
        <v>5.7535999999999997E-2</v>
      </c>
      <c r="F140" s="2">
        <v>5.0938739999999996</v>
      </c>
      <c r="G140" s="2">
        <v>0.54417400000000005</v>
      </c>
      <c r="H140" s="2">
        <v>0.54425800000000002</v>
      </c>
      <c r="J140" s="2">
        <v>5.0966800000000001</v>
      </c>
      <c r="K140" s="2">
        <v>0.104919</v>
      </c>
      <c r="L140" s="2">
        <v>0.19636600000000001</v>
      </c>
    </row>
    <row r="141" spans="1:12" x14ac:dyDescent="0.2">
      <c r="A141" s="2">
        <v>5.0973810000000004</v>
      </c>
      <c r="B141" s="2">
        <v>2.5164409999999999</v>
      </c>
      <c r="C141" s="2">
        <v>0.68641600000000003</v>
      </c>
      <c r="D141" s="2">
        <v>5.7735000000000002E-2</v>
      </c>
      <c r="F141" s="2">
        <v>5.094576</v>
      </c>
      <c r="G141" s="2">
        <v>0.54402899999999998</v>
      </c>
      <c r="H141" s="2">
        <v>0.54440299999999997</v>
      </c>
      <c r="J141" s="2">
        <v>5.0973810000000004</v>
      </c>
      <c r="K141" s="2">
        <v>0.10474600000000001</v>
      </c>
      <c r="L141" s="2">
        <v>0.196052</v>
      </c>
    </row>
    <row r="142" spans="1:12" x14ac:dyDescent="0.2">
      <c r="A142" s="2">
        <v>5.0980829999999999</v>
      </c>
      <c r="B142" s="2">
        <v>2.5244260000000001</v>
      </c>
      <c r="C142" s="2">
        <v>0.68646200000000002</v>
      </c>
      <c r="D142" s="2">
        <v>5.7880000000000001E-2</v>
      </c>
      <c r="F142" s="2">
        <v>5.0952770000000003</v>
      </c>
      <c r="G142" s="2">
        <v>0.543991</v>
      </c>
      <c r="H142" s="2">
        <v>0.54444099999999995</v>
      </c>
      <c r="J142" s="2">
        <v>5.0980829999999999</v>
      </c>
      <c r="K142" s="2">
        <v>0.10462200000000001</v>
      </c>
      <c r="L142" s="2">
        <v>0.19577</v>
      </c>
    </row>
    <row r="143" spans="1:12" x14ac:dyDescent="0.2">
      <c r="A143" s="2">
        <v>5.0987840000000002</v>
      </c>
      <c r="B143" s="2">
        <v>2.5327030000000001</v>
      </c>
      <c r="C143" s="2">
        <v>0.686469</v>
      </c>
      <c r="D143" s="2">
        <v>5.7856999999999999E-2</v>
      </c>
      <c r="F143" s="2">
        <v>5.0959779999999997</v>
      </c>
      <c r="G143" s="2">
        <v>0.54379299999999997</v>
      </c>
      <c r="H143" s="2">
        <v>0.54434199999999999</v>
      </c>
      <c r="J143" s="2">
        <v>5.0987840000000002</v>
      </c>
      <c r="K143" s="2">
        <v>0.104517</v>
      </c>
      <c r="L143" s="2">
        <v>0.19584399999999999</v>
      </c>
    </row>
    <row r="144" spans="1:12" x14ac:dyDescent="0.2">
      <c r="A144" s="2">
        <v>5.0994849999999996</v>
      </c>
      <c r="B144" s="2">
        <v>2.540794</v>
      </c>
      <c r="C144" s="2">
        <v>0.68682799999999999</v>
      </c>
      <c r="D144" s="2">
        <v>5.7856999999999999E-2</v>
      </c>
      <c r="F144" s="2">
        <v>5.0966800000000001</v>
      </c>
      <c r="G144" s="2">
        <v>0.54376999999999998</v>
      </c>
      <c r="H144" s="2">
        <v>0.54441799999999996</v>
      </c>
      <c r="J144" s="2">
        <v>5.0994849999999996</v>
      </c>
      <c r="K144" s="2">
        <v>0.104196</v>
      </c>
      <c r="L144" s="2">
        <v>0.19592699999999999</v>
      </c>
    </row>
    <row r="145" spans="1:12" x14ac:dyDescent="0.2">
      <c r="A145" s="2">
        <v>5.100187</v>
      </c>
      <c r="B145" s="2">
        <v>2.5491980000000001</v>
      </c>
      <c r="C145" s="2">
        <v>0.68713299999999999</v>
      </c>
      <c r="D145" s="2">
        <v>5.8032E-2</v>
      </c>
      <c r="F145" s="2">
        <v>5.0973810000000004</v>
      </c>
      <c r="G145" s="2">
        <v>0.54386900000000005</v>
      </c>
      <c r="H145" s="2">
        <v>0.54383899999999996</v>
      </c>
      <c r="J145" s="2">
        <v>5.100187</v>
      </c>
      <c r="K145" s="2">
        <v>0.104252</v>
      </c>
      <c r="L145" s="2">
        <v>0.19597100000000001</v>
      </c>
    </row>
    <row r="146" spans="1:12" x14ac:dyDescent="0.2">
      <c r="A146" s="2">
        <v>5.1008880000000003</v>
      </c>
      <c r="B146" s="2">
        <v>2.5575139999999998</v>
      </c>
      <c r="C146" s="2">
        <v>0.68674000000000002</v>
      </c>
      <c r="D146" s="2">
        <v>5.8353000000000002E-2</v>
      </c>
      <c r="F146" s="2">
        <v>5.0980829999999999</v>
      </c>
      <c r="G146" s="2">
        <v>0.54466999999999999</v>
      </c>
      <c r="H146" s="2">
        <v>0.54374699999999998</v>
      </c>
      <c r="J146" s="2">
        <v>5.1008880000000003</v>
      </c>
      <c r="K146" s="2">
        <v>0.104627</v>
      </c>
      <c r="L146" s="2">
        <v>0.19570499999999999</v>
      </c>
    </row>
    <row r="147" spans="1:12" x14ac:dyDescent="0.2">
      <c r="A147" s="2">
        <v>5.1015899999999998</v>
      </c>
      <c r="B147" s="2">
        <v>2.5650219999999999</v>
      </c>
      <c r="C147" s="2">
        <v>0.686496</v>
      </c>
      <c r="D147" s="2">
        <v>5.8466999999999998E-2</v>
      </c>
      <c r="F147" s="2">
        <v>5.0987840000000002</v>
      </c>
      <c r="G147" s="2">
        <v>0.54519700000000004</v>
      </c>
      <c r="H147" s="2">
        <v>0.54373199999999999</v>
      </c>
      <c r="J147" s="2">
        <v>5.1015899999999998</v>
      </c>
      <c r="K147" s="2">
        <v>0.104833</v>
      </c>
      <c r="L147" s="2">
        <v>0.195438</v>
      </c>
    </row>
    <row r="148" spans="1:12" x14ac:dyDescent="0.2">
      <c r="A148" s="2">
        <v>5.1022910000000001</v>
      </c>
      <c r="B148" s="2">
        <v>2.5728</v>
      </c>
      <c r="C148" s="2">
        <v>0.68675200000000003</v>
      </c>
      <c r="D148" s="2">
        <v>5.8437000000000003E-2</v>
      </c>
      <c r="F148" s="2">
        <v>5.0994849999999996</v>
      </c>
      <c r="G148" s="2">
        <v>0.54542500000000005</v>
      </c>
      <c r="H148" s="2">
        <v>0.543404</v>
      </c>
      <c r="J148" s="2">
        <v>5.1022910000000001</v>
      </c>
      <c r="K148" s="2">
        <v>0.10503899999999999</v>
      </c>
      <c r="L148" s="2">
        <v>0.195685</v>
      </c>
    </row>
    <row r="149" spans="1:12" x14ac:dyDescent="0.2">
      <c r="A149" s="2">
        <v>5.1029920000000004</v>
      </c>
      <c r="B149" s="2">
        <v>2.580578</v>
      </c>
      <c r="C149" s="2">
        <v>0.68703800000000004</v>
      </c>
      <c r="D149" s="2">
        <v>5.8284000000000002E-2</v>
      </c>
      <c r="F149" s="2">
        <v>5.100187</v>
      </c>
      <c r="G149" s="2">
        <v>0.54603599999999997</v>
      </c>
      <c r="H149" s="2">
        <v>0.54359400000000002</v>
      </c>
      <c r="J149" s="2">
        <v>5.1029920000000004</v>
      </c>
      <c r="K149" s="2">
        <v>0.10507900000000001</v>
      </c>
      <c r="L149" s="2">
        <v>0.195907</v>
      </c>
    </row>
    <row r="150" spans="1:12" x14ac:dyDescent="0.2">
      <c r="A150" s="2">
        <v>5.1036929999999998</v>
      </c>
      <c r="B150" s="2">
        <v>2.5885120000000001</v>
      </c>
      <c r="C150" s="2">
        <v>0.68692699999999995</v>
      </c>
      <c r="D150" s="2">
        <v>5.8887000000000002E-2</v>
      </c>
      <c r="F150" s="2">
        <v>5.1008880000000003</v>
      </c>
      <c r="G150" s="2">
        <v>0.54612000000000005</v>
      </c>
      <c r="H150" s="2">
        <v>0.54357100000000003</v>
      </c>
      <c r="J150" s="2">
        <v>5.1036929999999998</v>
      </c>
      <c r="K150" s="2">
        <v>0.10502400000000001</v>
      </c>
      <c r="L150" s="2">
        <v>0.195657</v>
      </c>
    </row>
    <row r="151" spans="1:12" x14ac:dyDescent="0.2">
      <c r="A151" s="2">
        <v>5.1043950000000002</v>
      </c>
      <c r="B151" s="2">
        <v>2.5962719999999999</v>
      </c>
      <c r="C151" s="2">
        <v>0.68700300000000003</v>
      </c>
      <c r="D151" s="2">
        <v>5.9428000000000002E-2</v>
      </c>
      <c r="F151" s="2">
        <v>5.1015899999999998</v>
      </c>
      <c r="G151" s="2">
        <v>0.54611200000000004</v>
      </c>
      <c r="H151" s="2">
        <v>0.54349499999999995</v>
      </c>
      <c r="J151" s="2">
        <v>5.1043950000000002</v>
      </c>
      <c r="K151" s="2">
        <v>0.104944</v>
      </c>
      <c r="L151" s="2">
        <v>0.19517699999999999</v>
      </c>
    </row>
    <row r="152" spans="1:12" x14ac:dyDescent="0.2">
      <c r="A152" s="2">
        <v>5.1050959999999996</v>
      </c>
      <c r="B152" s="2">
        <v>2.6042019999999999</v>
      </c>
      <c r="C152" s="2">
        <v>0.68695399999999995</v>
      </c>
      <c r="D152" s="2">
        <v>5.9962000000000001E-2</v>
      </c>
      <c r="F152" s="2">
        <v>5.1022910000000001</v>
      </c>
      <c r="G152" s="2">
        <v>0.54599799999999998</v>
      </c>
      <c r="H152" s="2">
        <v>0.54390700000000003</v>
      </c>
      <c r="J152" s="2">
        <v>5.1050959999999996</v>
      </c>
      <c r="K152" s="2">
        <v>0.105198</v>
      </c>
      <c r="L152" s="2">
        <v>0.19470899999999999</v>
      </c>
    </row>
    <row r="153" spans="1:12" x14ac:dyDescent="0.2">
      <c r="A153" s="2">
        <v>5.1057980000000001</v>
      </c>
      <c r="B153" s="2">
        <v>2.61253</v>
      </c>
      <c r="C153" s="2">
        <v>0.68720199999999998</v>
      </c>
      <c r="D153" s="2">
        <v>6.0206999999999997E-2</v>
      </c>
      <c r="F153" s="2">
        <v>5.1029920000000004</v>
      </c>
      <c r="G153" s="2">
        <v>0.54567699999999997</v>
      </c>
      <c r="H153" s="2">
        <v>0.54400599999999999</v>
      </c>
      <c r="J153" s="2">
        <v>5.1057980000000001</v>
      </c>
      <c r="K153" s="2">
        <v>0.105463</v>
      </c>
      <c r="L153" s="2">
        <v>0.19425300000000001</v>
      </c>
    </row>
    <row r="154" spans="1:12" x14ac:dyDescent="0.2">
      <c r="A154" s="2">
        <v>5.1064990000000003</v>
      </c>
      <c r="B154" s="2">
        <v>2.6206360000000002</v>
      </c>
      <c r="C154" s="2">
        <v>0.687141</v>
      </c>
      <c r="D154" s="2">
        <v>6.0312999999999999E-2</v>
      </c>
      <c r="F154" s="2">
        <v>5.1036929999999998</v>
      </c>
      <c r="G154" s="2">
        <v>0.54496800000000001</v>
      </c>
      <c r="H154" s="2">
        <v>0.54417400000000005</v>
      </c>
      <c r="J154" s="2">
        <v>5.1064990000000003</v>
      </c>
      <c r="K154" s="2">
        <v>0.10569199999999999</v>
      </c>
      <c r="L154" s="2">
        <v>0.194247</v>
      </c>
    </row>
    <row r="155" spans="1:12" x14ac:dyDescent="0.2">
      <c r="A155" s="2">
        <v>5.1072009999999999</v>
      </c>
      <c r="B155" s="2">
        <v>2.6289899999999999</v>
      </c>
      <c r="C155" s="2">
        <v>0.68749499999999997</v>
      </c>
      <c r="D155" s="2">
        <v>6.1023000000000001E-2</v>
      </c>
      <c r="F155" s="2">
        <v>5.1043950000000002</v>
      </c>
      <c r="G155" s="2">
        <v>0.54460900000000001</v>
      </c>
      <c r="H155" s="2">
        <v>0.54422000000000004</v>
      </c>
      <c r="J155" s="2">
        <v>5.1072009999999999</v>
      </c>
      <c r="K155" s="2">
        <v>0.10587299999999999</v>
      </c>
      <c r="L155" s="2">
        <v>0.194075</v>
      </c>
    </row>
    <row r="156" spans="1:12" x14ac:dyDescent="0.2">
      <c r="A156" s="2">
        <v>5.1079020000000002</v>
      </c>
      <c r="B156" s="2">
        <v>2.6374050000000002</v>
      </c>
      <c r="C156" s="2">
        <v>0.68736600000000003</v>
      </c>
      <c r="D156" s="2">
        <v>6.1381999999999999E-2</v>
      </c>
      <c r="F156" s="2">
        <v>5.1050959999999996</v>
      </c>
      <c r="G156" s="2">
        <v>0.54438799999999998</v>
      </c>
      <c r="H156" s="2">
        <v>0.54420500000000005</v>
      </c>
      <c r="J156" s="2">
        <v>5.1079020000000002</v>
      </c>
      <c r="K156" s="2">
        <v>0.106014</v>
      </c>
      <c r="L156" s="2">
        <v>0.19355</v>
      </c>
    </row>
    <row r="157" spans="1:12" x14ac:dyDescent="0.2">
      <c r="A157" s="2">
        <v>5.1086029999999996</v>
      </c>
      <c r="B157" s="2">
        <v>2.645435</v>
      </c>
      <c r="C157" s="2">
        <v>0.68689299999999998</v>
      </c>
      <c r="D157" s="2">
        <v>6.1686999999999999E-2</v>
      </c>
      <c r="F157" s="2">
        <v>5.1057980000000001</v>
      </c>
      <c r="G157" s="2">
        <v>0.54398299999999999</v>
      </c>
      <c r="H157" s="2">
        <v>0.54435</v>
      </c>
      <c r="J157" s="2">
        <v>5.1086029999999996</v>
      </c>
      <c r="K157" s="2">
        <v>0.105947</v>
      </c>
      <c r="L157" s="2">
        <v>0.19309100000000001</v>
      </c>
    </row>
    <row r="158" spans="1:12" x14ac:dyDescent="0.2">
      <c r="A158" s="2">
        <v>5.1093039999999998</v>
      </c>
      <c r="B158" s="2">
        <v>2.6535639999999998</v>
      </c>
      <c r="C158" s="2">
        <v>0.68684299999999998</v>
      </c>
      <c r="D158" s="2">
        <v>6.1922999999999999E-2</v>
      </c>
      <c r="F158" s="2">
        <v>5.1064990000000003</v>
      </c>
      <c r="G158" s="2">
        <v>0.543991</v>
      </c>
      <c r="H158" s="2">
        <v>0.54373899999999997</v>
      </c>
      <c r="J158" s="2">
        <v>5.1093039999999998</v>
      </c>
      <c r="K158" s="2">
        <v>0.105877</v>
      </c>
      <c r="L158" s="2">
        <v>0.19267500000000001</v>
      </c>
    </row>
    <row r="159" spans="1:12" x14ac:dyDescent="0.2">
      <c r="A159" s="2">
        <v>5.1100060000000003</v>
      </c>
      <c r="B159" s="2">
        <v>2.6609379999999998</v>
      </c>
      <c r="C159" s="2">
        <v>0.68706100000000003</v>
      </c>
      <c r="D159" s="2">
        <v>6.2449999999999999E-2</v>
      </c>
      <c r="F159" s="2">
        <v>5.1072009999999999</v>
      </c>
      <c r="G159" s="2">
        <v>0.54422000000000004</v>
      </c>
      <c r="H159" s="2">
        <v>0.54369400000000001</v>
      </c>
      <c r="J159" s="2">
        <v>5.1100060000000003</v>
      </c>
      <c r="K159" s="2">
        <v>0.10588400000000001</v>
      </c>
      <c r="L159" s="2">
        <v>0.19242300000000001</v>
      </c>
    </row>
    <row r="160" spans="1:12" x14ac:dyDescent="0.2">
      <c r="A160" s="2">
        <v>5.1107069999999997</v>
      </c>
      <c r="B160" s="2">
        <v>2.6691509999999998</v>
      </c>
      <c r="C160" s="2">
        <v>0.68662900000000004</v>
      </c>
      <c r="D160" s="2">
        <v>6.293E-2</v>
      </c>
      <c r="F160" s="2">
        <v>5.1079020000000002</v>
      </c>
      <c r="G160" s="2">
        <v>0.54432700000000001</v>
      </c>
      <c r="H160" s="2">
        <v>0.54408299999999998</v>
      </c>
      <c r="J160" s="2">
        <v>5.1107069999999997</v>
      </c>
      <c r="K160" s="2">
        <v>0.10616299999999999</v>
      </c>
      <c r="L160" s="2">
        <v>0.192354</v>
      </c>
    </row>
    <row r="161" spans="1:12" x14ac:dyDescent="0.2">
      <c r="A161" s="2">
        <v>5.1114090000000001</v>
      </c>
      <c r="B161" s="2">
        <v>2.6778599999999999</v>
      </c>
      <c r="C161" s="2">
        <v>0.686473</v>
      </c>
      <c r="D161" s="2">
        <v>6.3533000000000006E-2</v>
      </c>
      <c r="F161" s="2">
        <v>5.1086029999999996</v>
      </c>
      <c r="G161" s="2">
        <v>0.54397600000000002</v>
      </c>
      <c r="H161" s="2">
        <v>0.54417400000000005</v>
      </c>
      <c r="J161" s="2">
        <v>5.1114090000000001</v>
      </c>
      <c r="K161" s="2">
        <v>0.10632900000000001</v>
      </c>
      <c r="L161" s="2">
        <v>0.19198000000000001</v>
      </c>
    </row>
    <row r="162" spans="1:12" x14ac:dyDescent="0.2">
      <c r="A162" s="2">
        <v>5.1121100000000004</v>
      </c>
      <c r="B162" s="2">
        <v>2.6863480000000002</v>
      </c>
      <c r="C162" s="2">
        <v>0.68638200000000005</v>
      </c>
      <c r="D162" s="2">
        <v>6.3715999999999995E-2</v>
      </c>
      <c r="F162" s="2">
        <v>5.1093039999999998</v>
      </c>
      <c r="G162" s="2">
        <v>0.54425800000000002</v>
      </c>
      <c r="H162" s="2">
        <v>0.54435699999999998</v>
      </c>
      <c r="J162" s="2">
        <v>5.1121100000000004</v>
      </c>
      <c r="K162" s="2">
        <v>0.106277</v>
      </c>
      <c r="L162" s="2">
        <v>0.191493</v>
      </c>
    </row>
    <row r="163" spans="1:12" x14ac:dyDescent="0.2">
      <c r="A163" s="2">
        <v>5.1128119999999999</v>
      </c>
      <c r="B163" s="2">
        <v>2.6940539999999999</v>
      </c>
      <c r="C163" s="2">
        <v>0.68603800000000004</v>
      </c>
      <c r="D163" s="2">
        <v>6.3808000000000004E-2</v>
      </c>
      <c r="F163" s="2">
        <v>5.1100060000000003</v>
      </c>
      <c r="G163" s="2">
        <v>0.54440299999999997</v>
      </c>
      <c r="H163" s="2">
        <v>0.54411299999999996</v>
      </c>
      <c r="J163" s="2">
        <v>5.1128119999999999</v>
      </c>
      <c r="K163" s="2">
        <v>0.10633099999999999</v>
      </c>
      <c r="L163" s="2">
        <v>0.19147500000000001</v>
      </c>
    </row>
    <row r="164" spans="1:12" x14ac:dyDescent="0.2">
      <c r="A164" s="2">
        <v>5.1135130000000002</v>
      </c>
      <c r="B164" s="2">
        <v>2.7019419999999998</v>
      </c>
      <c r="C164" s="2">
        <v>0.68596999999999997</v>
      </c>
      <c r="D164" s="2">
        <v>6.4014000000000001E-2</v>
      </c>
      <c r="F164" s="2">
        <v>5.1107069999999997</v>
      </c>
      <c r="G164" s="2">
        <v>0.54444099999999995</v>
      </c>
      <c r="H164" s="2">
        <v>0.54415100000000005</v>
      </c>
      <c r="J164" s="2">
        <v>5.1135130000000002</v>
      </c>
      <c r="K164" s="2">
        <v>0.10609200000000001</v>
      </c>
      <c r="L164" s="2">
        <v>0.191468</v>
      </c>
    </row>
    <row r="165" spans="1:12" x14ac:dyDescent="0.2">
      <c r="A165" s="2">
        <v>5.1142139999999996</v>
      </c>
      <c r="B165" s="2">
        <v>2.7103000000000002</v>
      </c>
      <c r="C165" s="2">
        <v>0.68576400000000004</v>
      </c>
      <c r="D165" s="2">
        <v>6.4455999999999999E-2</v>
      </c>
      <c r="F165" s="2">
        <v>5.1114090000000001</v>
      </c>
      <c r="G165" s="2">
        <v>0.54434199999999999</v>
      </c>
      <c r="H165" s="2">
        <v>0.54407499999999998</v>
      </c>
      <c r="J165" s="2">
        <v>5.1142139999999996</v>
      </c>
      <c r="K165" s="2">
        <v>0.10569199999999999</v>
      </c>
      <c r="L165" s="2">
        <v>0.19168199999999999</v>
      </c>
    </row>
    <row r="166" spans="1:12" x14ac:dyDescent="0.2">
      <c r="A166" s="2">
        <v>5.114916</v>
      </c>
      <c r="B166" s="2">
        <v>2.7186089999999998</v>
      </c>
      <c r="C166" s="2">
        <v>0.68542800000000004</v>
      </c>
      <c r="D166" s="2">
        <v>6.4265000000000003E-2</v>
      </c>
      <c r="F166" s="2">
        <v>5.1121100000000004</v>
      </c>
      <c r="G166" s="2">
        <v>0.54441799999999996</v>
      </c>
      <c r="H166" s="2">
        <v>0.54415100000000005</v>
      </c>
      <c r="J166" s="2">
        <v>5.114916</v>
      </c>
      <c r="K166" s="2">
        <v>0.10528899999999999</v>
      </c>
      <c r="L166" s="2">
        <v>0.19229499999999999</v>
      </c>
    </row>
    <row r="167" spans="1:12" x14ac:dyDescent="0.2">
      <c r="A167" s="2">
        <v>5.1156170000000003</v>
      </c>
      <c r="B167" s="2">
        <v>2.7271730000000001</v>
      </c>
      <c r="C167" s="2">
        <v>0.68502700000000005</v>
      </c>
      <c r="D167" s="2">
        <v>6.4235E-2</v>
      </c>
      <c r="F167" s="2">
        <v>5.1128119999999999</v>
      </c>
      <c r="G167" s="2">
        <v>0.54383899999999996</v>
      </c>
      <c r="H167" s="2">
        <v>0.54419700000000004</v>
      </c>
      <c r="J167" s="2">
        <v>5.1156170000000003</v>
      </c>
      <c r="K167" s="2">
        <v>0.104841</v>
      </c>
      <c r="L167" s="2">
        <v>0.19248899999999999</v>
      </c>
    </row>
    <row r="168" spans="1:12" x14ac:dyDescent="0.2">
      <c r="A168" s="2">
        <v>5.1163179999999997</v>
      </c>
      <c r="B168" s="2">
        <v>2.7351570000000001</v>
      </c>
      <c r="C168" s="2">
        <v>0.68469500000000005</v>
      </c>
      <c r="D168" s="2">
        <v>6.4197000000000004E-2</v>
      </c>
      <c r="F168" s="2">
        <v>5.1135130000000002</v>
      </c>
      <c r="G168" s="2">
        <v>0.54374699999999998</v>
      </c>
      <c r="H168" s="2">
        <v>0.54393800000000003</v>
      </c>
      <c r="J168" s="2">
        <v>5.1163179999999997</v>
      </c>
      <c r="K168" s="2">
        <v>0.104759</v>
      </c>
      <c r="L168" s="2">
        <v>0.19289700000000001</v>
      </c>
    </row>
    <row r="169" spans="1:12" x14ac:dyDescent="0.2">
      <c r="A169" s="2">
        <v>5.1170200000000001</v>
      </c>
      <c r="B169" s="2">
        <v>2.7430150000000002</v>
      </c>
      <c r="C169" s="2">
        <v>0.68429099999999998</v>
      </c>
      <c r="D169" s="2">
        <v>6.3799999999999996E-2</v>
      </c>
      <c r="F169" s="2">
        <v>5.1142139999999996</v>
      </c>
      <c r="G169" s="2">
        <v>0.54373199999999999</v>
      </c>
      <c r="H169" s="2">
        <v>0.54381599999999997</v>
      </c>
      <c r="J169" s="2">
        <v>5.1170200000000001</v>
      </c>
      <c r="K169" s="2">
        <v>0.104935</v>
      </c>
      <c r="L169" s="2">
        <v>0.193131</v>
      </c>
    </row>
    <row r="170" spans="1:12" x14ac:dyDescent="0.2">
      <c r="A170" s="2">
        <v>5.1177210000000004</v>
      </c>
      <c r="B170" s="2">
        <v>2.7511709999999998</v>
      </c>
      <c r="C170" s="2">
        <v>0.68404699999999996</v>
      </c>
      <c r="D170" s="2">
        <v>6.3563999999999996E-2</v>
      </c>
      <c r="F170" s="2">
        <v>5.114916</v>
      </c>
      <c r="G170" s="2">
        <v>0.543404</v>
      </c>
      <c r="H170" s="2">
        <v>0.54431200000000002</v>
      </c>
      <c r="J170" s="2">
        <v>5.1177210000000004</v>
      </c>
      <c r="K170" s="2">
        <v>0.10466200000000001</v>
      </c>
      <c r="L170" s="2">
        <v>0.19314899999999999</v>
      </c>
    </row>
    <row r="171" spans="1:12" x14ac:dyDescent="0.2">
      <c r="A171" s="2">
        <v>5.1184229999999999</v>
      </c>
      <c r="B171" s="2">
        <v>2.7595369999999999</v>
      </c>
      <c r="C171" s="2">
        <v>0.68384100000000003</v>
      </c>
      <c r="D171" s="2">
        <v>6.3892000000000004E-2</v>
      </c>
      <c r="F171" s="2">
        <v>5.1156170000000003</v>
      </c>
      <c r="G171" s="2">
        <v>0.54359400000000002</v>
      </c>
      <c r="H171" s="2">
        <v>0.54490700000000003</v>
      </c>
      <c r="J171" s="2">
        <v>5.1184229999999999</v>
      </c>
      <c r="K171" s="2">
        <v>0.104315</v>
      </c>
      <c r="L171" s="2">
        <v>0.193215</v>
      </c>
    </row>
    <row r="172" spans="1:12" x14ac:dyDescent="0.2">
      <c r="A172" s="2">
        <v>5.1191240000000002</v>
      </c>
      <c r="B172" s="2">
        <v>2.7671130000000002</v>
      </c>
      <c r="C172" s="2">
        <v>0.68416500000000002</v>
      </c>
      <c r="D172" s="2">
        <v>6.3930000000000001E-2</v>
      </c>
      <c r="F172" s="2">
        <v>5.1163179999999997</v>
      </c>
      <c r="G172" s="2">
        <v>0.54357100000000003</v>
      </c>
      <c r="H172" s="2">
        <v>0.54551700000000003</v>
      </c>
      <c r="J172" s="2">
        <v>5.1191240000000002</v>
      </c>
      <c r="K172" s="2">
        <v>0.10415099999999999</v>
      </c>
      <c r="L172" s="2">
        <v>0.192966</v>
      </c>
    </row>
    <row r="173" spans="1:12" x14ac:dyDescent="0.2">
      <c r="A173" s="2">
        <v>5.1198249999999996</v>
      </c>
      <c r="B173" s="2">
        <v>2.7757990000000001</v>
      </c>
      <c r="C173" s="2">
        <v>0.68428</v>
      </c>
      <c r="D173" s="2">
        <v>6.3730999999999996E-2</v>
      </c>
      <c r="F173" s="2">
        <v>5.1170200000000001</v>
      </c>
      <c r="G173" s="2">
        <v>0.54349499999999995</v>
      </c>
      <c r="H173" s="2">
        <v>0.54546399999999995</v>
      </c>
      <c r="J173" s="2">
        <v>5.1198249999999996</v>
      </c>
      <c r="K173" s="2">
        <v>0.104227</v>
      </c>
      <c r="L173" s="2">
        <v>0.19309699999999999</v>
      </c>
    </row>
    <row r="174" spans="1:12" x14ac:dyDescent="0.2">
      <c r="A174" s="2">
        <v>5.1205270000000001</v>
      </c>
      <c r="B174" s="2">
        <v>2.7842220000000002</v>
      </c>
      <c r="C174" s="2">
        <v>0.684276</v>
      </c>
      <c r="D174" s="2">
        <v>6.3410999999999995E-2</v>
      </c>
      <c r="F174" s="2">
        <v>5.1177210000000004</v>
      </c>
      <c r="G174" s="2">
        <v>0.54390700000000003</v>
      </c>
      <c r="H174" s="2">
        <v>0.54512000000000005</v>
      </c>
      <c r="J174" s="2">
        <v>5.1205270000000001</v>
      </c>
      <c r="K174" s="2">
        <v>0.104162</v>
      </c>
      <c r="L174" s="2">
        <v>0.193351</v>
      </c>
    </row>
    <row r="175" spans="1:12" x14ac:dyDescent="0.2">
      <c r="A175" s="2">
        <v>5.1212280000000003</v>
      </c>
      <c r="B175" s="2">
        <v>2.7927970000000002</v>
      </c>
      <c r="C175" s="2">
        <v>0.68409699999999996</v>
      </c>
      <c r="D175" s="2">
        <v>6.3197000000000003E-2</v>
      </c>
      <c r="F175" s="2">
        <v>5.1184229999999999</v>
      </c>
      <c r="G175" s="2">
        <v>0.54400599999999999</v>
      </c>
      <c r="H175" s="2">
        <v>0.54549400000000003</v>
      </c>
      <c r="J175" s="2">
        <v>5.1212280000000003</v>
      </c>
      <c r="K175" s="2">
        <v>0.104523</v>
      </c>
      <c r="L175" s="2">
        <v>0.19331100000000001</v>
      </c>
    </row>
    <row r="176" spans="1:12" x14ac:dyDescent="0.2">
      <c r="A176" s="2">
        <v>5.1219299999999999</v>
      </c>
      <c r="B176" s="2">
        <v>2.8012809999999999</v>
      </c>
      <c r="C176" s="2">
        <v>0.68395499999999998</v>
      </c>
      <c r="D176" s="2">
        <v>6.3434000000000004E-2</v>
      </c>
      <c r="F176" s="2">
        <v>5.1191240000000002</v>
      </c>
      <c r="G176" s="2">
        <v>0.54417400000000005</v>
      </c>
      <c r="H176" s="2">
        <v>0.54543299999999995</v>
      </c>
      <c r="J176" s="2">
        <v>5.1219299999999999</v>
      </c>
      <c r="K176" s="2">
        <v>0.10501099999999999</v>
      </c>
      <c r="L176" s="2">
        <v>0.19320699999999999</v>
      </c>
    </row>
    <row r="177" spans="1:12" x14ac:dyDescent="0.2">
      <c r="A177" s="2">
        <v>5.1226310000000002</v>
      </c>
      <c r="B177" s="2">
        <v>2.8099750000000001</v>
      </c>
      <c r="C177" s="2">
        <v>0.68377200000000005</v>
      </c>
      <c r="D177" s="2">
        <v>6.3677999999999998E-2</v>
      </c>
      <c r="F177" s="2">
        <v>5.1198249999999996</v>
      </c>
      <c r="G177" s="2">
        <v>0.54422000000000004</v>
      </c>
      <c r="H177" s="2">
        <v>0.545547</v>
      </c>
      <c r="J177" s="2">
        <v>5.1226310000000002</v>
      </c>
      <c r="K177" s="2">
        <v>0.10507</v>
      </c>
      <c r="L177" s="2">
        <v>0.193438</v>
      </c>
    </row>
    <row r="178" spans="1:12" x14ac:dyDescent="0.2">
      <c r="A178" s="2">
        <v>5.1233320000000004</v>
      </c>
      <c r="B178" s="2">
        <v>2.8185199999999999</v>
      </c>
      <c r="C178" s="2">
        <v>0.68388700000000002</v>
      </c>
      <c r="D178" s="2">
        <v>6.3730999999999996E-2</v>
      </c>
      <c r="F178" s="2">
        <v>5.1205270000000001</v>
      </c>
      <c r="G178" s="2">
        <v>0.54420500000000005</v>
      </c>
      <c r="H178" s="2">
        <v>0.54493000000000003</v>
      </c>
      <c r="J178" s="2">
        <v>5.1233320000000004</v>
      </c>
      <c r="K178" s="2">
        <v>0.105352</v>
      </c>
      <c r="L178" s="2">
        <v>0.19331000000000001</v>
      </c>
    </row>
    <row r="179" spans="1:12" x14ac:dyDescent="0.2">
      <c r="A179" s="2">
        <v>5.1240329999999998</v>
      </c>
      <c r="B179" s="2">
        <v>2.826832</v>
      </c>
      <c r="C179" s="2">
        <v>0.68434099999999998</v>
      </c>
      <c r="D179" s="2">
        <v>6.3868999999999995E-2</v>
      </c>
      <c r="F179" s="2">
        <v>5.1212280000000003</v>
      </c>
      <c r="G179" s="2">
        <v>0.54435</v>
      </c>
      <c r="H179" s="2">
        <v>0.54494500000000001</v>
      </c>
      <c r="J179" s="2">
        <v>5.1240329999999998</v>
      </c>
      <c r="K179" s="2">
        <v>0.10503</v>
      </c>
      <c r="L179" s="2">
        <v>0.19328600000000001</v>
      </c>
    </row>
    <row r="180" spans="1:12" x14ac:dyDescent="0.2">
      <c r="A180" s="2">
        <v>5.1247350000000003</v>
      </c>
      <c r="B180" s="2">
        <v>2.8351549999999999</v>
      </c>
      <c r="C180" s="2">
        <v>0.68450500000000003</v>
      </c>
      <c r="D180" s="2">
        <v>6.4044000000000004E-2</v>
      </c>
      <c r="F180" s="2">
        <v>5.1219299999999999</v>
      </c>
      <c r="G180" s="2">
        <v>0.54373899999999997</v>
      </c>
      <c r="H180" s="2">
        <v>0.54537199999999997</v>
      </c>
      <c r="J180" s="2">
        <v>5.1247350000000003</v>
      </c>
      <c r="K180" s="2">
        <v>0.104521</v>
      </c>
      <c r="L180" s="2">
        <v>0.19331799999999999</v>
      </c>
    </row>
    <row r="181" spans="1:12" x14ac:dyDescent="0.2">
      <c r="A181" s="2">
        <v>5.1254359999999997</v>
      </c>
      <c r="B181" s="2">
        <v>2.8431090000000001</v>
      </c>
      <c r="C181" s="2">
        <v>0.68484800000000001</v>
      </c>
      <c r="D181" s="2">
        <v>6.454E-2</v>
      </c>
      <c r="F181" s="2">
        <v>5.1226310000000002</v>
      </c>
      <c r="G181" s="2">
        <v>0.54369400000000001</v>
      </c>
      <c r="H181" s="2">
        <v>0.54578400000000005</v>
      </c>
      <c r="J181" s="2">
        <v>5.1254359999999997</v>
      </c>
      <c r="K181" s="2">
        <v>0.104639</v>
      </c>
      <c r="L181" s="2">
        <v>0.19322800000000001</v>
      </c>
    </row>
    <row r="182" spans="1:12" x14ac:dyDescent="0.2">
      <c r="A182" s="2">
        <v>5.1261380000000001</v>
      </c>
      <c r="B182" s="2">
        <v>2.851696</v>
      </c>
      <c r="C182" s="2">
        <v>0.68503899999999995</v>
      </c>
      <c r="D182" s="2">
        <v>6.4639000000000002E-2</v>
      </c>
      <c r="F182" s="2">
        <v>5.1233320000000004</v>
      </c>
      <c r="G182" s="2">
        <v>0.54408299999999998</v>
      </c>
      <c r="H182" s="2">
        <v>0.54612000000000005</v>
      </c>
      <c r="J182" s="2">
        <v>5.1261380000000001</v>
      </c>
      <c r="K182" s="2">
        <v>0.104904</v>
      </c>
      <c r="L182" s="2">
        <v>0.19303600000000001</v>
      </c>
    </row>
    <row r="183" spans="1:12" x14ac:dyDescent="0.2">
      <c r="A183" s="2">
        <v>5.1268390000000004</v>
      </c>
      <c r="B183" s="2">
        <v>2.8601109999999998</v>
      </c>
      <c r="C183" s="2">
        <v>0.68514900000000001</v>
      </c>
      <c r="D183" s="2">
        <v>6.5166000000000002E-2</v>
      </c>
      <c r="F183" s="2">
        <v>5.1240329999999998</v>
      </c>
      <c r="G183" s="2">
        <v>0.54417400000000005</v>
      </c>
      <c r="H183" s="2">
        <v>0.54553200000000002</v>
      </c>
      <c r="J183" s="2">
        <v>5.1268390000000004</v>
      </c>
      <c r="K183" s="2">
        <v>0.104952</v>
      </c>
      <c r="L183" s="2">
        <v>0.19251399999999999</v>
      </c>
    </row>
    <row r="184" spans="1:12" x14ac:dyDescent="0.2">
      <c r="A184" s="2">
        <v>5.1275409999999999</v>
      </c>
      <c r="B184" s="2">
        <v>2.8678699999999999</v>
      </c>
      <c r="C184" s="2">
        <v>0.68525599999999998</v>
      </c>
      <c r="D184" s="2">
        <v>6.5623000000000001E-2</v>
      </c>
      <c r="F184" s="2">
        <v>5.1247350000000003</v>
      </c>
      <c r="G184" s="2">
        <v>0.54435699999999998</v>
      </c>
      <c r="H184" s="2">
        <v>0.54561599999999999</v>
      </c>
      <c r="J184" s="2">
        <v>5.1275409999999999</v>
      </c>
      <c r="K184" s="2">
        <v>0.10503800000000001</v>
      </c>
      <c r="L184" s="2">
        <v>0.192417</v>
      </c>
    </row>
    <row r="185" spans="1:12" x14ac:dyDescent="0.2">
      <c r="A185" s="2">
        <v>5.1282420000000002</v>
      </c>
      <c r="B185" s="2">
        <v>2.8758810000000001</v>
      </c>
      <c r="C185" s="2">
        <v>0.68549300000000002</v>
      </c>
      <c r="D185" s="2">
        <v>6.5981999999999999E-2</v>
      </c>
      <c r="F185" s="2">
        <v>5.1254359999999997</v>
      </c>
      <c r="G185" s="2">
        <v>0.54411299999999996</v>
      </c>
      <c r="H185" s="2">
        <v>0.54619600000000001</v>
      </c>
      <c r="J185" s="2">
        <v>5.1282420000000002</v>
      </c>
      <c r="K185" s="2">
        <v>0.10517700000000001</v>
      </c>
      <c r="L185" s="2">
        <v>0.19214899999999999</v>
      </c>
    </row>
    <row r="186" spans="1:12" x14ac:dyDescent="0.2">
      <c r="A186" s="2">
        <v>5.1289429999999996</v>
      </c>
      <c r="B186" s="2">
        <v>2.8831630000000001</v>
      </c>
      <c r="C186" s="2">
        <v>0.68518400000000002</v>
      </c>
      <c r="D186" s="2">
        <v>6.6058000000000006E-2</v>
      </c>
      <c r="F186" s="2">
        <v>5.1261380000000001</v>
      </c>
      <c r="G186" s="2">
        <v>0.54415100000000005</v>
      </c>
      <c r="H186" s="2">
        <v>0.54610400000000003</v>
      </c>
      <c r="J186" s="2">
        <v>5.1289429999999996</v>
      </c>
      <c r="K186" s="2">
        <v>0.105209</v>
      </c>
      <c r="L186" s="2">
        <v>0.192246</v>
      </c>
    </row>
    <row r="187" spans="1:12" x14ac:dyDescent="0.2">
      <c r="A187" s="2">
        <v>5.1296439999999999</v>
      </c>
      <c r="B187" s="2">
        <v>2.8902700000000001</v>
      </c>
      <c r="C187" s="2">
        <v>0.68535500000000005</v>
      </c>
      <c r="D187" s="2">
        <v>6.6196000000000005E-2</v>
      </c>
      <c r="F187" s="2">
        <v>5.1268390000000004</v>
      </c>
      <c r="G187" s="2">
        <v>0.54407499999999998</v>
      </c>
      <c r="H187" s="2">
        <v>0.54613500000000004</v>
      </c>
      <c r="J187" s="2">
        <v>5.1296439999999999</v>
      </c>
      <c r="K187" s="2">
        <v>0.105461</v>
      </c>
      <c r="L187" s="2">
        <v>0.192244</v>
      </c>
    </row>
    <row r="188" spans="1:12" x14ac:dyDescent="0.2">
      <c r="A188" s="2">
        <v>5.1303460000000003</v>
      </c>
      <c r="B188" s="2">
        <v>2.8977659999999998</v>
      </c>
      <c r="C188" s="2">
        <v>0.684917</v>
      </c>
      <c r="D188" s="2">
        <v>6.6524E-2</v>
      </c>
      <c r="F188" s="2">
        <v>5.1275409999999999</v>
      </c>
      <c r="G188" s="2">
        <v>0.54415100000000005</v>
      </c>
      <c r="H188" s="2">
        <v>0.54656199999999999</v>
      </c>
      <c r="J188" s="2">
        <v>5.1303460000000003</v>
      </c>
      <c r="K188" s="2">
        <v>0.105965</v>
      </c>
      <c r="L188" s="2">
        <v>0.19216</v>
      </c>
    </row>
    <row r="189" spans="1:12" x14ac:dyDescent="0.2">
      <c r="A189" s="2">
        <v>5.1310469999999997</v>
      </c>
      <c r="B189" s="2">
        <v>2.9056090000000001</v>
      </c>
      <c r="C189" s="2">
        <v>0.68533999999999995</v>
      </c>
      <c r="D189" s="2">
        <v>6.6919999999999993E-2</v>
      </c>
      <c r="F189" s="2">
        <v>5.1282420000000002</v>
      </c>
      <c r="G189" s="2">
        <v>0.54419700000000004</v>
      </c>
      <c r="H189" s="2">
        <v>0.54674500000000004</v>
      </c>
      <c r="J189" s="2">
        <v>5.1310469999999997</v>
      </c>
      <c r="K189" s="2">
        <v>0.105903</v>
      </c>
      <c r="L189" s="2">
        <v>0.192411</v>
      </c>
    </row>
    <row r="190" spans="1:12" x14ac:dyDescent="0.2">
      <c r="A190" s="2">
        <v>5.1317490000000001</v>
      </c>
      <c r="B190" s="2">
        <v>2.913815</v>
      </c>
      <c r="C190" s="2">
        <v>0.68545100000000003</v>
      </c>
      <c r="D190" s="2">
        <v>6.7249000000000003E-2</v>
      </c>
      <c r="F190" s="2">
        <v>5.1289429999999996</v>
      </c>
      <c r="G190" s="2">
        <v>0.54393800000000003</v>
      </c>
      <c r="H190" s="2">
        <v>0.54621900000000001</v>
      </c>
      <c r="J190" s="2">
        <v>5.1317490000000001</v>
      </c>
      <c r="K190" s="2">
        <v>0.10589</v>
      </c>
      <c r="L190" s="2">
        <v>0.19254499999999999</v>
      </c>
    </row>
    <row r="191" spans="1:12" x14ac:dyDescent="0.2">
      <c r="A191" s="2">
        <v>5.1324500000000004</v>
      </c>
      <c r="B191" s="2">
        <v>2.9217870000000001</v>
      </c>
      <c r="C191" s="2">
        <v>0.685172</v>
      </c>
      <c r="D191" s="2">
        <v>6.7317000000000002E-2</v>
      </c>
      <c r="F191" s="2">
        <v>5.1296439999999999</v>
      </c>
      <c r="G191" s="2">
        <v>0.54381599999999997</v>
      </c>
      <c r="H191" s="2">
        <v>0.54606600000000005</v>
      </c>
      <c r="J191" s="2">
        <v>5.1324500000000004</v>
      </c>
      <c r="K191" s="2">
        <v>0.10639700000000001</v>
      </c>
      <c r="L191" s="2">
        <v>0.192854</v>
      </c>
    </row>
    <row r="192" spans="1:12" x14ac:dyDescent="0.2">
      <c r="A192" s="2">
        <v>5.1331519999999999</v>
      </c>
      <c r="B192" s="2">
        <v>2.930275</v>
      </c>
      <c r="C192" s="2">
        <v>0.68535500000000005</v>
      </c>
      <c r="D192" s="2">
        <v>6.7591999999999999E-2</v>
      </c>
      <c r="F192" s="2">
        <v>5.1303460000000003</v>
      </c>
      <c r="G192" s="2">
        <v>0.54431200000000002</v>
      </c>
      <c r="H192" s="2">
        <v>0.54635599999999995</v>
      </c>
      <c r="J192" s="2">
        <v>5.1331519999999999</v>
      </c>
      <c r="K192" s="2">
        <v>0.10655000000000001</v>
      </c>
      <c r="L192" s="2">
        <v>0.193186</v>
      </c>
    </row>
    <row r="193" spans="1:12" x14ac:dyDescent="0.2">
      <c r="A193" s="2">
        <v>5.1338530000000002</v>
      </c>
      <c r="B193" s="2">
        <v>2.9381370000000002</v>
      </c>
      <c r="C193" s="2">
        <v>0.68527099999999996</v>
      </c>
      <c r="D193" s="2">
        <v>6.8057000000000006E-2</v>
      </c>
      <c r="F193" s="2">
        <v>5.1310469999999997</v>
      </c>
      <c r="G193" s="2">
        <v>0.54490700000000003</v>
      </c>
      <c r="H193" s="2">
        <v>0.54599799999999998</v>
      </c>
      <c r="J193" s="2">
        <v>5.1338530000000002</v>
      </c>
      <c r="K193" s="2">
        <v>0.106113</v>
      </c>
      <c r="L193" s="2">
        <v>0.192888</v>
      </c>
    </row>
    <row r="194" spans="1:12" x14ac:dyDescent="0.2">
      <c r="A194" s="2">
        <v>5.1345539999999996</v>
      </c>
      <c r="B194" s="2">
        <v>2.9462660000000001</v>
      </c>
      <c r="C194" s="2">
        <v>0.68507700000000005</v>
      </c>
      <c r="D194" s="2">
        <v>6.8323999999999996E-2</v>
      </c>
      <c r="F194" s="2">
        <v>5.1317490000000001</v>
      </c>
      <c r="G194" s="2">
        <v>0.54551700000000003</v>
      </c>
      <c r="H194" s="2">
        <v>0.54523500000000003</v>
      </c>
      <c r="J194" s="2">
        <v>5.1345539999999996</v>
      </c>
      <c r="K194" s="2">
        <v>0.105753</v>
      </c>
      <c r="L194" s="2">
        <v>0.19293199999999999</v>
      </c>
    </row>
    <row r="195" spans="1:12" x14ac:dyDescent="0.2">
      <c r="A195" s="2">
        <v>5.135256</v>
      </c>
      <c r="B195" s="2">
        <v>2.9538609999999998</v>
      </c>
      <c r="C195" s="2">
        <v>0.68473700000000004</v>
      </c>
      <c r="D195" s="2">
        <v>6.8538000000000002E-2</v>
      </c>
      <c r="F195" s="2">
        <v>5.1324500000000004</v>
      </c>
      <c r="G195" s="2">
        <v>0.54546399999999995</v>
      </c>
      <c r="H195" s="2">
        <v>0.54494500000000001</v>
      </c>
      <c r="J195" s="2">
        <v>5.135256</v>
      </c>
      <c r="K195" s="2">
        <v>0.105667</v>
      </c>
      <c r="L195" s="2">
        <v>0.19297400000000001</v>
      </c>
    </row>
    <row r="196" spans="1:12" x14ac:dyDescent="0.2">
      <c r="A196" s="2">
        <v>5.1359570000000003</v>
      </c>
      <c r="B196" s="2">
        <v>2.962288</v>
      </c>
      <c r="C196" s="2">
        <v>0.68497799999999998</v>
      </c>
      <c r="D196" s="2">
        <v>6.8865999999999997E-2</v>
      </c>
      <c r="F196" s="2">
        <v>5.1331519999999999</v>
      </c>
      <c r="G196" s="2">
        <v>0.54512000000000005</v>
      </c>
      <c r="H196" s="2">
        <v>0.54464699999999999</v>
      </c>
      <c r="J196" s="2">
        <v>5.1359570000000003</v>
      </c>
      <c r="K196" s="2">
        <v>0.10552</v>
      </c>
      <c r="L196" s="2">
        <v>0.193384</v>
      </c>
    </row>
    <row r="197" spans="1:12" x14ac:dyDescent="0.2">
      <c r="A197" s="2">
        <v>5.1366579999999997</v>
      </c>
      <c r="B197" s="2">
        <v>2.9711690000000002</v>
      </c>
      <c r="C197" s="2">
        <v>0.68523299999999998</v>
      </c>
      <c r="D197" s="2">
        <v>6.9033999999999998E-2</v>
      </c>
      <c r="F197" s="2">
        <v>5.1338530000000002</v>
      </c>
      <c r="G197" s="2">
        <v>0.54549400000000003</v>
      </c>
      <c r="H197" s="2">
        <v>0.54463200000000001</v>
      </c>
      <c r="J197" s="2">
        <v>5.1366579999999997</v>
      </c>
      <c r="K197" s="2">
        <v>0.105656</v>
      </c>
      <c r="L197" s="2">
        <v>0.19362699999999999</v>
      </c>
    </row>
    <row r="198" spans="1:12" x14ac:dyDescent="0.2">
      <c r="A198" s="2">
        <v>5.1373600000000001</v>
      </c>
      <c r="B198" s="2">
        <v>2.9794499999999999</v>
      </c>
      <c r="C198" s="2">
        <v>0.68508800000000003</v>
      </c>
      <c r="D198" s="2">
        <v>6.8834999999999993E-2</v>
      </c>
      <c r="F198" s="2">
        <v>5.1345539999999996</v>
      </c>
      <c r="G198" s="2">
        <v>0.54543299999999995</v>
      </c>
      <c r="H198" s="2">
        <v>0.54473099999999997</v>
      </c>
      <c r="J198" s="2">
        <v>5.1373600000000001</v>
      </c>
      <c r="K198" s="2">
        <v>0.105772</v>
      </c>
      <c r="L198" s="2">
        <v>0.19364999999999999</v>
      </c>
    </row>
    <row r="199" spans="1:12" x14ac:dyDescent="0.2">
      <c r="A199" s="2">
        <v>5.1380610000000004</v>
      </c>
      <c r="B199" s="2">
        <v>2.9874109999999998</v>
      </c>
      <c r="C199" s="2">
        <v>0.68523299999999998</v>
      </c>
      <c r="D199" s="2">
        <v>6.9056999999999993E-2</v>
      </c>
      <c r="F199" s="2">
        <v>5.135256</v>
      </c>
      <c r="G199" s="2">
        <v>0.545547</v>
      </c>
      <c r="H199" s="2">
        <v>0.54444899999999996</v>
      </c>
      <c r="J199" s="2">
        <v>5.1380610000000004</v>
      </c>
      <c r="K199" s="2">
        <v>0.10594199999999999</v>
      </c>
      <c r="L199" s="2">
        <v>0.1933</v>
      </c>
    </row>
    <row r="200" spans="1:12" x14ac:dyDescent="0.2">
      <c r="A200" s="2">
        <v>5.1387619999999998</v>
      </c>
      <c r="B200" s="2">
        <v>2.9960100000000001</v>
      </c>
      <c r="C200" s="2">
        <v>0.68532099999999996</v>
      </c>
      <c r="D200" s="2">
        <v>6.9422999999999999E-2</v>
      </c>
      <c r="F200" s="2">
        <v>5.1359570000000003</v>
      </c>
      <c r="G200" s="2">
        <v>0.54493000000000003</v>
      </c>
      <c r="H200" s="2">
        <v>0.54386900000000005</v>
      </c>
      <c r="J200" s="2">
        <v>5.1387619999999998</v>
      </c>
      <c r="K200" s="2">
        <v>0.105945</v>
      </c>
      <c r="L200" s="2">
        <v>0.19289200000000001</v>
      </c>
    </row>
    <row r="201" spans="1:12" x14ac:dyDescent="0.2">
      <c r="A201" s="2">
        <v>5.1394640000000003</v>
      </c>
      <c r="B201" s="2">
        <v>3.004219</v>
      </c>
      <c r="C201" s="2">
        <v>0.68538200000000005</v>
      </c>
      <c r="D201" s="2">
        <v>6.9873000000000005E-2</v>
      </c>
      <c r="F201" s="2">
        <v>5.1366579999999997</v>
      </c>
      <c r="G201" s="2">
        <v>0.54494500000000001</v>
      </c>
      <c r="H201" s="2">
        <v>0.54362500000000002</v>
      </c>
      <c r="J201" s="2">
        <v>5.1394640000000003</v>
      </c>
      <c r="K201" s="2">
        <v>0.106043</v>
      </c>
      <c r="L201" s="2">
        <v>0.19310099999999999</v>
      </c>
    </row>
    <row r="202" spans="1:12" x14ac:dyDescent="0.2">
      <c r="A202" s="2">
        <v>5.1401649999999997</v>
      </c>
      <c r="B202" s="2">
        <v>3.0123709999999999</v>
      </c>
      <c r="C202" s="2">
        <v>0.68538200000000005</v>
      </c>
      <c r="D202" s="2">
        <v>7.0041000000000006E-2</v>
      </c>
      <c r="F202" s="2">
        <v>5.1373600000000001</v>
      </c>
      <c r="G202" s="2">
        <v>0.54537199999999997</v>
      </c>
      <c r="H202" s="2">
        <v>0.54343399999999997</v>
      </c>
      <c r="J202" s="2">
        <v>5.1401649999999997</v>
      </c>
      <c r="K202" s="2">
        <v>0.105936</v>
      </c>
      <c r="L202" s="2">
        <v>0.19306999999999999</v>
      </c>
    </row>
    <row r="203" spans="1:12" x14ac:dyDescent="0.2">
      <c r="A203" s="2">
        <v>5.1408670000000001</v>
      </c>
      <c r="B203" s="2">
        <v>3.02034</v>
      </c>
      <c r="C203" s="2">
        <v>0.68492399999999998</v>
      </c>
      <c r="D203" s="2">
        <v>7.0269999999999999E-2</v>
      </c>
      <c r="F203" s="2">
        <v>5.1380610000000004</v>
      </c>
      <c r="G203" s="2">
        <v>0.54578400000000005</v>
      </c>
      <c r="H203" s="2">
        <v>0.54366300000000001</v>
      </c>
      <c r="J203" s="2">
        <v>5.1408670000000001</v>
      </c>
      <c r="K203" s="2">
        <v>0.10589</v>
      </c>
      <c r="L203" s="2">
        <v>0.19340599999999999</v>
      </c>
    </row>
    <row r="204" spans="1:12" x14ac:dyDescent="0.2">
      <c r="A204" s="2">
        <v>5.1415680000000004</v>
      </c>
      <c r="B204" s="2">
        <v>3.0283280000000001</v>
      </c>
      <c r="C204" s="2">
        <v>0.68512600000000001</v>
      </c>
      <c r="D204" s="2">
        <v>7.0254999999999998E-2</v>
      </c>
      <c r="F204" s="2">
        <v>5.1387619999999998</v>
      </c>
      <c r="G204" s="2">
        <v>0.54612000000000005</v>
      </c>
      <c r="H204" s="2">
        <v>0.54415100000000005</v>
      </c>
      <c r="J204" s="2">
        <v>5.1415680000000004</v>
      </c>
      <c r="K204" s="2">
        <v>0.10552</v>
      </c>
      <c r="L204" s="2">
        <v>0.193189</v>
      </c>
    </row>
    <row r="205" spans="1:12" x14ac:dyDescent="0.2">
      <c r="A205" s="2">
        <v>5.1422699999999999</v>
      </c>
      <c r="B205" s="2">
        <v>3.0364909999999998</v>
      </c>
      <c r="C205" s="2">
        <v>0.68479500000000004</v>
      </c>
      <c r="D205" s="2">
        <v>7.0780999999999997E-2</v>
      </c>
      <c r="F205" s="2">
        <v>5.1394640000000003</v>
      </c>
      <c r="G205" s="2">
        <v>0.54553200000000002</v>
      </c>
      <c r="H205" s="2">
        <v>0.54422800000000005</v>
      </c>
      <c r="J205" s="2">
        <v>5.1422699999999999</v>
      </c>
      <c r="K205" s="2">
        <v>0.10511</v>
      </c>
      <c r="L205" s="2">
        <v>0.19309999999999999</v>
      </c>
    </row>
    <row r="206" spans="1:12" x14ac:dyDescent="0.2">
      <c r="A206" s="2">
        <v>5.1429710000000002</v>
      </c>
      <c r="B206" s="2">
        <v>3.0446399999999998</v>
      </c>
      <c r="C206" s="2">
        <v>0.68463799999999997</v>
      </c>
      <c r="D206" s="2">
        <v>7.1567000000000006E-2</v>
      </c>
      <c r="F206" s="2">
        <v>5.1401649999999997</v>
      </c>
      <c r="G206" s="2">
        <v>0.54561599999999999</v>
      </c>
      <c r="H206" s="2">
        <v>0.54383899999999996</v>
      </c>
      <c r="J206" s="2">
        <v>5.1429710000000002</v>
      </c>
      <c r="K206" s="2">
        <v>0.10494199999999999</v>
      </c>
      <c r="L206" s="2">
        <v>0.19353799999999999</v>
      </c>
    </row>
    <row r="207" spans="1:12" x14ac:dyDescent="0.2">
      <c r="A207" s="2">
        <v>5.1436719999999996</v>
      </c>
      <c r="B207" s="2">
        <v>3.0529480000000002</v>
      </c>
      <c r="C207" s="2">
        <v>0.68460399999999999</v>
      </c>
      <c r="D207" s="2">
        <v>7.1925000000000003E-2</v>
      </c>
      <c r="F207" s="2">
        <v>5.1408670000000001</v>
      </c>
      <c r="G207" s="2">
        <v>0.54619600000000001</v>
      </c>
      <c r="H207" s="2">
        <v>0.543709</v>
      </c>
      <c r="J207" s="2">
        <v>5.1436719999999996</v>
      </c>
      <c r="K207" s="2">
        <v>0.104671</v>
      </c>
      <c r="L207" s="2">
        <v>0.19394600000000001</v>
      </c>
    </row>
    <row r="208" spans="1:12" x14ac:dyDescent="0.2">
      <c r="A208" s="2">
        <v>5.1443729999999999</v>
      </c>
      <c r="B208" s="2">
        <v>3.0611459999999999</v>
      </c>
      <c r="C208" s="2">
        <v>0.68432199999999999</v>
      </c>
      <c r="D208" s="2">
        <v>7.2527999999999995E-2</v>
      </c>
      <c r="F208" s="2">
        <v>5.1415680000000004</v>
      </c>
      <c r="G208" s="2">
        <v>0.54610400000000003</v>
      </c>
      <c r="H208" s="2">
        <v>0.54415100000000005</v>
      </c>
      <c r="J208" s="2">
        <v>5.1443729999999999</v>
      </c>
      <c r="K208" s="2">
        <v>0.104585</v>
      </c>
      <c r="L208" s="2">
        <v>0.19402900000000001</v>
      </c>
    </row>
    <row r="209" spans="1:12" x14ac:dyDescent="0.2">
      <c r="A209" s="2">
        <v>5.1450750000000003</v>
      </c>
      <c r="B209" s="2">
        <v>3.0698050000000001</v>
      </c>
      <c r="C209" s="2">
        <v>0.68435999999999997</v>
      </c>
      <c r="D209" s="2">
        <v>7.3116E-2</v>
      </c>
      <c r="F209" s="2">
        <v>5.1422699999999999</v>
      </c>
      <c r="G209" s="2">
        <v>0.54613500000000004</v>
      </c>
      <c r="H209" s="2">
        <v>0.54393800000000003</v>
      </c>
      <c r="J209" s="2">
        <v>5.1450750000000003</v>
      </c>
      <c r="K209" s="2">
        <v>0.104589</v>
      </c>
      <c r="L209" s="2">
        <v>0.194327</v>
      </c>
    </row>
    <row r="210" spans="1:12" x14ac:dyDescent="0.2">
      <c r="A210" s="2">
        <v>5.1457759999999997</v>
      </c>
      <c r="B210" s="2">
        <v>3.0779800000000002</v>
      </c>
      <c r="C210" s="2">
        <v>0.68450500000000003</v>
      </c>
      <c r="D210" s="2">
        <v>7.3009000000000004E-2</v>
      </c>
      <c r="F210" s="2">
        <v>5.1429710000000002</v>
      </c>
      <c r="G210" s="2">
        <v>0.54656199999999999</v>
      </c>
      <c r="H210" s="2">
        <v>0.543381</v>
      </c>
      <c r="J210" s="2">
        <v>5.1457759999999997</v>
      </c>
      <c r="K210" s="2">
        <v>0.104751</v>
      </c>
      <c r="L210" s="2">
        <v>0.19452800000000001</v>
      </c>
    </row>
    <row r="211" spans="1:12" x14ac:dyDescent="0.2">
      <c r="A211" s="2">
        <v>5.1464780000000001</v>
      </c>
      <c r="B211" s="2">
        <v>3.085445</v>
      </c>
      <c r="C211" s="2">
        <v>0.68460799999999999</v>
      </c>
      <c r="D211" s="2">
        <v>7.3116E-2</v>
      </c>
      <c r="F211" s="2">
        <v>5.1436719999999996</v>
      </c>
      <c r="G211" s="2">
        <v>0.54674500000000004</v>
      </c>
      <c r="H211" s="2">
        <v>0.54315199999999997</v>
      </c>
      <c r="J211" s="2">
        <v>5.1464780000000001</v>
      </c>
      <c r="K211" s="2">
        <v>0.10506600000000001</v>
      </c>
      <c r="L211" s="2">
        <v>0.194439</v>
      </c>
    </row>
    <row r="212" spans="1:12" x14ac:dyDescent="0.2">
      <c r="A212" s="2">
        <v>5.1471790000000004</v>
      </c>
      <c r="B212" s="2">
        <v>3.0935359999999998</v>
      </c>
      <c r="C212" s="2">
        <v>0.68513400000000002</v>
      </c>
      <c r="D212" s="2">
        <v>7.3215000000000002E-2</v>
      </c>
      <c r="F212" s="2">
        <v>5.1443729999999999</v>
      </c>
      <c r="G212" s="2">
        <v>0.54621900000000001</v>
      </c>
      <c r="H212" s="2">
        <v>0.54319799999999996</v>
      </c>
      <c r="J212" s="2">
        <v>5.1471790000000004</v>
      </c>
      <c r="K212" s="2">
        <v>0.105059</v>
      </c>
      <c r="L212" s="2">
        <v>0.19452700000000001</v>
      </c>
    </row>
    <row r="213" spans="1:12" x14ac:dyDescent="0.2">
      <c r="A213" s="2">
        <v>5.1478809999999999</v>
      </c>
      <c r="B213" s="2">
        <v>3.1024250000000002</v>
      </c>
      <c r="C213" s="2">
        <v>0.68550800000000001</v>
      </c>
      <c r="D213" s="2">
        <v>7.2931999999999997E-2</v>
      </c>
      <c r="F213" s="2">
        <v>5.1450750000000003</v>
      </c>
      <c r="G213" s="2">
        <v>0.54606600000000005</v>
      </c>
      <c r="H213" s="2">
        <v>0.54311399999999999</v>
      </c>
      <c r="J213" s="2">
        <v>5.1478809999999999</v>
      </c>
      <c r="K213" s="2">
        <v>0.10491399999999999</v>
      </c>
      <c r="L213" s="2">
        <v>0.194715</v>
      </c>
    </row>
    <row r="214" spans="1:12" x14ac:dyDescent="0.2">
      <c r="A214" s="2">
        <v>5.1485820000000002</v>
      </c>
      <c r="B214" s="2">
        <v>3.1108739999999999</v>
      </c>
      <c r="C214" s="2">
        <v>0.68593099999999996</v>
      </c>
      <c r="D214" s="2">
        <v>7.3054999999999995E-2</v>
      </c>
      <c r="F214" s="2">
        <v>5.1457759999999997</v>
      </c>
      <c r="G214" s="2">
        <v>0.54635599999999995</v>
      </c>
      <c r="H214" s="2">
        <v>0.54280899999999999</v>
      </c>
      <c r="J214" s="2">
        <v>5.1485820000000002</v>
      </c>
      <c r="K214" s="2">
        <v>0.10499699999999999</v>
      </c>
      <c r="L214" s="2">
        <v>0.19453699999999999</v>
      </c>
    </row>
    <row r="215" spans="1:12" x14ac:dyDescent="0.2">
      <c r="A215" s="2">
        <v>5.1492829999999996</v>
      </c>
      <c r="B215" s="2">
        <v>3.1191059999999999</v>
      </c>
      <c r="C215" s="2">
        <v>0.68577100000000002</v>
      </c>
      <c r="D215" s="2">
        <v>7.3329000000000005E-2</v>
      </c>
      <c r="F215" s="2">
        <v>5.1464780000000001</v>
      </c>
      <c r="G215" s="2">
        <v>0.54599799999999998</v>
      </c>
      <c r="H215" s="2">
        <v>0.54296900000000003</v>
      </c>
      <c r="J215" s="2">
        <v>5.1492829999999996</v>
      </c>
      <c r="K215" s="2">
        <v>0.10539</v>
      </c>
      <c r="L215" s="2">
        <v>0.19477900000000001</v>
      </c>
    </row>
    <row r="216" spans="1:12" x14ac:dyDescent="0.2">
      <c r="A216" s="2">
        <v>5.1499839999999999</v>
      </c>
      <c r="B216" s="2">
        <v>3.1274380000000002</v>
      </c>
      <c r="C216" s="2">
        <v>0.68625899999999995</v>
      </c>
      <c r="D216" s="2">
        <v>7.3733999999999994E-2</v>
      </c>
      <c r="F216" s="2">
        <v>5.1471790000000004</v>
      </c>
      <c r="G216" s="2">
        <v>0.54523500000000003</v>
      </c>
      <c r="H216" s="2">
        <v>0.54263300000000003</v>
      </c>
      <c r="J216" s="2">
        <v>5.1499839999999999</v>
      </c>
      <c r="K216" s="2">
        <v>0.10571800000000001</v>
      </c>
      <c r="L216" s="2">
        <v>0.19434499999999999</v>
      </c>
    </row>
    <row r="217" spans="1:12" x14ac:dyDescent="0.2">
      <c r="A217" s="2">
        <v>5.1506860000000003</v>
      </c>
      <c r="B217" s="2">
        <v>3.1359900000000001</v>
      </c>
      <c r="C217" s="2">
        <v>0.68651099999999998</v>
      </c>
      <c r="D217" s="2">
        <v>7.4031E-2</v>
      </c>
      <c r="F217" s="2">
        <v>5.1478809999999999</v>
      </c>
      <c r="G217" s="2">
        <v>0.54494500000000001</v>
      </c>
      <c r="H217" s="2">
        <v>0.54196900000000003</v>
      </c>
      <c r="J217" s="2">
        <v>5.1506860000000003</v>
      </c>
      <c r="K217" s="2">
        <v>0.10585</v>
      </c>
      <c r="L217" s="2">
        <v>0.19403599999999999</v>
      </c>
    </row>
    <row r="218" spans="1:12" x14ac:dyDescent="0.2">
      <c r="A218" s="2">
        <v>5.1513869999999997</v>
      </c>
      <c r="B218" s="2">
        <v>3.1441379999999999</v>
      </c>
      <c r="C218" s="2">
        <v>0.68690399999999996</v>
      </c>
      <c r="D218" s="2">
        <v>7.4778999999999998E-2</v>
      </c>
      <c r="F218" s="2">
        <v>5.1485820000000002</v>
      </c>
      <c r="G218" s="2">
        <v>0.54464699999999999</v>
      </c>
      <c r="H218" s="2">
        <v>0.54157299999999997</v>
      </c>
      <c r="J218" s="2">
        <v>5.1513869999999997</v>
      </c>
      <c r="K218" s="2">
        <v>0.10598399999999999</v>
      </c>
      <c r="L218" s="2">
        <v>0.19362799999999999</v>
      </c>
    </row>
    <row r="219" spans="1:12" x14ac:dyDescent="0.2">
      <c r="A219" s="2">
        <v>5.1520890000000001</v>
      </c>
      <c r="B219" s="2">
        <v>3.1528019999999999</v>
      </c>
      <c r="C219" s="2">
        <v>0.68718999999999997</v>
      </c>
      <c r="D219" s="2">
        <v>7.5472999999999998E-2</v>
      </c>
      <c r="F219" s="2">
        <v>5.1492829999999996</v>
      </c>
      <c r="G219" s="2">
        <v>0.54463200000000001</v>
      </c>
      <c r="H219" s="2">
        <v>0.54138200000000003</v>
      </c>
      <c r="J219" s="2">
        <v>5.1520890000000001</v>
      </c>
      <c r="K219" s="2">
        <v>0.10592600000000001</v>
      </c>
      <c r="L219" s="2">
        <v>0.19328000000000001</v>
      </c>
    </row>
    <row r="220" spans="1:12" x14ac:dyDescent="0.2">
      <c r="A220" s="2">
        <v>5.1527900000000004</v>
      </c>
      <c r="B220" s="2">
        <v>3.1609310000000002</v>
      </c>
      <c r="C220" s="2">
        <v>0.68728599999999995</v>
      </c>
      <c r="D220" s="2">
        <v>7.5846999999999998E-2</v>
      </c>
      <c r="F220" s="2">
        <v>5.1499839999999999</v>
      </c>
      <c r="G220" s="2">
        <v>0.54473099999999997</v>
      </c>
      <c r="H220" s="2">
        <v>0.54103100000000004</v>
      </c>
      <c r="J220" s="2">
        <v>5.1527900000000004</v>
      </c>
      <c r="K220" s="2">
        <v>0.10598</v>
      </c>
      <c r="L220" s="2">
        <v>0.192883</v>
      </c>
    </row>
    <row r="221" spans="1:12" x14ac:dyDescent="0.2">
      <c r="A221" s="2">
        <v>5.1534909999999998</v>
      </c>
      <c r="B221" s="2">
        <v>3.1694179999999998</v>
      </c>
      <c r="C221" s="2">
        <v>0.68731600000000004</v>
      </c>
      <c r="D221" s="2">
        <v>7.6335E-2</v>
      </c>
      <c r="F221" s="2">
        <v>5.1506860000000003</v>
      </c>
      <c r="G221" s="2">
        <v>0.54444899999999996</v>
      </c>
      <c r="H221" s="2">
        <v>0.54083999999999999</v>
      </c>
      <c r="J221" s="2">
        <v>5.1534909999999998</v>
      </c>
      <c r="K221" s="2">
        <v>0.106253</v>
      </c>
      <c r="L221" s="2">
        <v>0.19264400000000001</v>
      </c>
    </row>
    <row r="222" spans="1:12" x14ac:dyDescent="0.2">
      <c r="A222" s="2">
        <v>5.1541930000000002</v>
      </c>
      <c r="B222" s="2">
        <v>3.178013</v>
      </c>
      <c r="C222" s="2">
        <v>0.68674800000000003</v>
      </c>
      <c r="D222" s="2">
        <v>7.664E-2</v>
      </c>
      <c r="F222" s="2">
        <v>5.1513869999999997</v>
      </c>
      <c r="G222" s="2">
        <v>0.54386900000000005</v>
      </c>
      <c r="H222" s="2">
        <v>0.54061899999999996</v>
      </c>
      <c r="J222" s="2">
        <v>5.1541930000000002</v>
      </c>
      <c r="K222" s="2">
        <v>0.106668</v>
      </c>
      <c r="L222" s="2">
        <v>0.193022</v>
      </c>
    </row>
    <row r="223" spans="1:12" x14ac:dyDescent="0.2">
      <c r="A223" s="2">
        <v>5.1548939999999996</v>
      </c>
      <c r="B223" s="2">
        <v>3.185867</v>
      </c>
      <c r="C223" s="2">
        <v>0.686446</v>
      </c>
      <c r="D223" s="2">
        <v>7.6510999999999996E-2</v>
      </c>
      <c r="F223" s="2">
        <v>5.1520890000000001</v>
      </c>
      <c r="G223" s="2">
        <v>0.54362500000000002</v>
      </c>
      <c r="H223" s="2">
        <v>0.54063399999999995</v>
      </c>
      <c r="J223" s="2">
        <v>5.1548939999999996</v>
      </c>
      <c r="K223" s="2">
        <v>0.10705199999999999</v>
      </c>
      <c r="L223" s="2">
        <v>0.193103</v>
      </c>
    </row>
    <row r="224" spans="1:12" x14ac:dyDescent="0.2">
      <c r="A224" s="2">
        <v>5.1555960000000001</v>
      </c>
      <c r="B224" s="2">
        <v>3.1939129999999998</v>
      </c>
      <c r="C224" s="2">
        <v>0.68643500000000002</v>
      </c>
      <c r="D224" s="2">
        <v>7.6617000000000005E-2</v>
      </c>
      <c r="F224" s="2">
        <v>5.1527900000000004</v>
      </c>
      <c r="G224" s="2">
        <v>0.54343399999999997</v>
      </c>
      <c r="H224" s="2">
        <v>0.54069500000000004</v>
      </c>
      <c r="J224" s="2">
        <v>5.1555960000000001</v>
      </c>
      <c r="K224" s="2">
        <v>0.10742699999999999</v>
      </c>
      <c r="L224" s="2">
        <v>0.193137</v>
      </c>
    </row>
    <row r="225" spans="1:12" x14ac:dyDescent="0.2">
      <c r="A225" s="2">
        <v>5.1562970000000004</v>
      </c>
      <c r="B225" s="2">
        <v>3.2021519999999999</v>
      </c>
      <c r="C225" s="2">
        <v>0.68646200000000002</v>
      </c>
      <c r="D225" s="2">
        <v>7.7251E-2</v>
      </c>
      <c r="F225" s="2">
        <v>5.1534909999999998</v>
      </c>
      <c r="G225" s="2">
        <v>0.54366300000000001</v>
      </c>
      <c r="H225" s="2">
        <v>0.54044300000000001</v>
      </c>
      <c r="J225" s="2">
        <v>5.1562970000000004</v>
      </c>
      <c r="K225" s="2">
        <v>0.107334</v>
      </c>
      <c r="L225" s="2">
        <v>0.193192</v>
      </c>
    </row>
    <row r="226" spans="1:12" x14ac:dyDescent="0.2">
      <c r="A226" s="2">
        <v>5.1569979999999997</v>
      </c>
      <c r="B226" s="2">
        <v>3.2100179999999998</v>
      </c>
      <c r="C226" s="2">
        <v>0.68643900000000002</v>
      </c>
      <c r="D226" s="2">
        <v>7.7907000000000004E-2</v>
      </c>
      <c r="F226" s="2">
        <v>5.1541930000000002</v>
      </c>
      <c r="G226" s="2">
        <v>0.54415100000000005</v>
      </c>
      <c r="H226" s="2">
        <v>0.54023699999999997</v>
      </c>
      <c r="J226" s="2">
        <v>5.1569979999999997</v>
      </c>
      <c r="K226" s="2">
        <v>0.106987</v>
      </c>
      <c r="L226" s="2">
        <v>0.193526</v>
      </c>
    </row>
    <row r="227" spans="1:12" x14ac:dyDescent="0.2">
      <c r="A227" s="2">
        <v>5.1577000000000002</v>
      </c>
      <c r="B227" s="2">
        <v>3.2178119999999999</v>
      </c>
      <c r="C227" s="2">
        <v>0.686778</v>
      </c>
      <c r="D227" s="2">
        <v>7.8203999999999996E-2</v>
      </c>
      <c r="F227" s="2">
        <v>5.1548939999999996</v>
      </c>
      <c r="G227" s="2">
        <v>0.54422800000000005</v>
      </c>
      <c r="H227" s="2">
        <v>0.53964999999999996</v>
      </c>
      <c r="J227" s="2">
        <v>5.1577000000000002</v>
      </c>
      <c r="K227" s="2">
        <v>0.10693900000000001</v>
      </c>
      <c r="L227" s="2">
        <v>0.19362799999999999</v>
      </c>
    </row>
    <row r="228" spans="1:12" x14ac:dyDescent="0.2">
      <c r="A228" s="2">
        <v>5.1584009999999996</v>
      </c>
      <c r="B228" s="2">
        <v>3.2256849999999999</v>
      </c>
      <c r="C228" s="2">
        <v>0.68674800000000003</v>
      </c>
      <c r="D228" s="2">
        <v>7.8219999999999998E-2</v>
      </c>
      <c r="F228" s="2">
        <v>5.1555960000000001</v>
      </c>
      <c r="G228" s="2">
        <v>0.54383899999999996</v>
      </c>
      <c r="H228" s="2">
        <v>0.53955799999999998</v>
      </c>
      <c r="J228" s="2">
        <v>5.1584009999999996</v>
      </c>
      <c r="K228" s="2">
        <v>0.10714700000000001</v>
      </c>
      <c r="L228" s="2">
        <v>0.193327</v>
      </c>
    </row>
    <row r="229" spans="1:12" x14ac:dyDescent="0.2">
      <c r="A229" s="2">
        <v>5.1591019999999999</v>
      </c>
      <c r="B229" s="2">
        <v>3.2337989999999999</v>
      </c>
      <c r="C229" s="2">
        <v>0.68689699999999998</v>
      </c>
      <c r="D229" s="2">
        <v>7.8349000000000002E-2</v>
      </c>
      <c r="F229" s="2">
        <v>5.1562970000000004</v>
      </c>
      <c r="G229" s="2">
        <v>0.543709</v>
      </c>
      <c r="H229" s="2">
        <v>0.53965799999999997</v>
      </c>
      <c r="J229" s="2">
        <v>5.1591019999999999</v>
      </c>
      <c r="K229" s="2">
        <v>0.10786999999999999</v>
      </c>
      <c r="L229" s="2">
        <v>0.19277900000000001</v>
      </c>
    </row>
    <row r="230" spans="1:12" x14ac:dyDescent="0.2">
      <c r="A230" s="2">
        <v>5.1598040000000003</v>
      </c>
      <c r="B230" s="2">
        <v>3.2416649999999998</v>
      </c>
      <c r="C230" s="2">
        <v>0.686496</v>
      </c>
      <c r="D230" s="2">
        <v>7.8517000000000003E-2</v>
      </c>
      <c r="F230" s="2">
        <v>5.1569979999999997</v>
      </c>
      <c r="G230" s="2">
        <v>0.54415100000000005</v>
      </c>
      <c r="H230" s="2">
        <v>0.53918500000000003</v>
      </c>
      <c r="J230" s="2">
        <v>5.1598040000000003</v>
      </c>
      <c r="K230" s="2">
        <v>0.108692</v>
      </c>
      <c r="L230" s="2">
        <v>0.192772</v>
      </c>
    </row>
    <row r="231" spans="1:12" x14ac:dyDescent="0.2">
      <c r="A231" s="2">
        <v>5.1605049999999997</v>
      </c>
      <c r="B231" s="2">
        <v>3.2500879999999999</v>
      </c>
      <c r="C231" s="2">
        <v>0.68594299999999997</v>
      </c>
      <c r="D231" s="2">
        <v>7.8356999999999996E-2</v>
      </c>
      <c r="F231" s="2">
        <v>5.1577000000000002</v>
      </c>
      <c r="G231" s="2">
        <v>0.54393800000000003</v>
      </c>
      <c r="H231" s="2">
        <v>0.53884100000000001</v>
      </c>
      <c r="J231" s="2">
        <v>5.1605049999999997</v>
      </c>
      <c r="K231" s="2">
        <v>0.10899300000000001</v>
      </c>
      <c r="L231" s="2">
        <v>0.1928</v>
      </c>
    </row>
    <row r="232" spans="1:12" x14ac:dyDescent="0.2">
      <c r="A232" s="2">
        <v>5.1612070000000001</v>
      </c>
      <c r="B232" s="2">
        <v>3.2586140000000001</v>
      </c>
      <c r="C232" s="2">
        <v>0.68527899999999997</v>
      </c>
      <c r="D232" s="2">
        <v>7.8257999999999994E-2</v>
      </c>
      <c r="F232" s="2">
        <v>5.1584009999999996</v>
      </c>
      <c r="G232" s="2">
        <v>0.543381</v>
      </c>
      <c r="H232" s="2">
        <v>0.538574</v>
      </c>
      <c r="J232" s="2">
        <v>5.1612070000000001</v>
      </c>
      <c r="K232" s="2">
        <v>0.10870199999999999</v>
      </c>
      <c r="L232" s="2">
        <v>0.19339799999999999</v>
      </c>
    </row>
    <row r="233" spans="1:12" x14ac:dyDescent="0.2">
      <c r="A233" s="2">
        <v>5.1619080000000004</v>
      </c>
      <c r="B233" s="2">
        <v>3.266937</v>
      </c>
      <c r="C233" s="2">
        <v>0.68529099999999998</v>
      </c>
      <c r="D233" s="2">
        <v>7.8098000000000001E-2</v>
      </c>
      <c r="F233" s="2">
        <v>5.1591019999999999</v>
      </c>
      <c r="G233" s="2">
        <v>0.54315199999999997</v>
      </c>
      <c r="H233" s="2">
        <v>0.53885700000000003</v>
      </c>
      <c r="J233" s="2">
        <v>5.1619080000000004</v>
      </c>
      <c r="K233" s="2">
        <v>0.1087</v>
      </c>
      <c r="L233" s="2">
        <v>0.19406699999999999</v>
      </c>
    </row>
    <row r="234" spans="1:12" x14ac:dyDescent="0.2">
      <c r="A234" s="2">
        <v>5.1626089999999998</v>
      </c>
      <c r="B234" s="2">
        <v>3.2757529999999999</v>
      </c>
      <c r="C234" s="2">
        <v>0.68510700000000002</v>
      </c>
      <c r="D234" s="2">
        <v>7.8029000000000001E-2</v>
      </c>
      <c r="F234" s="2">
        <v>5.1598040000000003</v>
      </c>
      <c r="G234" s="2">
        <v>0.54319799999999996</v>
      </c>
      <c r="H234" s="2">
        <v>0.53869599999999995</v>
      </c>
      <c r="J234" s="2">
        <v>5.1626089999999998</v>
      </c>
      <c r="K234" s="2">
        <v>0.10871699999999999</v>
      </c>
      <c r="L234" s="2">
        <v>0.19433700000000001</v>
      </c>
    </row>
    <row r="235" spans="1:12" x14ac:dyDescent="0.2">
      <c r="A235" s="2">
        <v>5.1633110000000002</v>
      </c>
      <c r="B235" s="2">
        <v>3.2842180000000001</v>
      </c>
      <c r="C235" s="2">
        <v>0.68503099999999995</v>
      </c>
      <c r="D235" s="2">
        <v>7.7776999999999999E-2</v>
      </c>
      <c r="F235" s="2">
        <v>5.1605049999999997</v>
      </c>
      <c r="G235" s="2">
        <v>0.54311399999999999</v>
      </c>
      <c r="H235" s="2">
        <v>0.53813200000000005</v>
      </c>
      <c r="J235" s="2">
        <v>5.1633110000000002</v>
      </c>
      <c r="K235" s="2">
        <v>0.108517</v>
      </c>
      <c r="L235" s="2">
        <v>0.19446099999999999</v>
      </c>
    </row>
    <row r="236" spans="1:12" x14ac:dyDescent="0.2">
      <c r="A236" s="2">
        <v>5.1640119999999996</v>
      </c>
      <c r="B236" s="2">
        <v>3.292446</v>
      </c>
      <c r="C236" s="2">
        <v>0.68543200000000004</v>
      </c>
      <c r="D236" s="2">
        <v>7.7724000000000001E-2</v>
      </c>
      <c r="F236" s="2">
        <v>5.1612070000000001</v>
      </c>
      <c r="G236" s="2">
        <v>0.54280899999999999</v>
      </c>
      <c r="H236" s="2">
        <v>0.53775799999999996</v>
      </c>
      <c r="J236" s="2">
        <v>5.1640119999999996</v>
      </c>
      <c r="K236" s="2">
        <v>0.108476</v>
      </c>
      <c r="L236" s="2">
        <v>0.19453100000000001</v>
      </c>
    </row>
    <row r="237" spans="1:12" x14ac:dyDescent="0.2">
      <c r="A237" s="2">
        <v>5.1647129999999999</v>
      </c>
      <c r="B237" s="2">
        <v>3.30077</v>
      </c>
      <c r="C237" s="2">
        <v>0.68553500000000001</v>
      </c>
      <c r="D237" s="2">
        <v>7.7318999999999999E-2</v>
      </c>
      <c r="F237" s="2">
        <v>5.1619080000000004</v>
      </c>
      <c r="G237" s="2">
        <v>0.54296900000000003</v>
      </c>
      <c r="H237" s="2">
        <v>0.53742199999999996</v>
      </c>
      <c r="J237" s="2">
        <v>5.1647129999999999</v>
      </c>
      <c r="K237" s="2">
        <v>0.108291</v>
      </c>
      <c r="L237" s="2">
        <v>0.19476299999999999</v>
      </c>
    </row>
    <row r="238" spans="1:12" x14ac:dyDescent="0.2">
      <c r="A238" s="2">
        <v>5.1654150000000003</v>
      </c>
      <c r="B238" s="2">
        <v>3.3089789999999999</v>
      </c>
      <c r="C238" s="2">
        <v>0.68540900000000005</v>
      </c>
      <c r="D238" s="2">
        <v>7.7746999999999997E-2</v>
      </c>
      <c r="F238" s="2">
        <v>5.1626089999999998</v>
      </c>
      <c r="G238" s="2">
        <v>0.54263300000000003</v>
      </c>
      <c r="H238" s="2">
        <v>0.53702499999999997</v>
      </c>
      <c r="J238" s="2">
        <v>5.1654150000000003</v>
      </c>
      <c r="K238" s="2">
        <v>0.108246</v>
      </c>
      <c r="L238" s="2">
        <v>0.19456599999999999</v>
      </c>
    </row>
    <row r="239" spans="1:12" x14ac:dyDescent="0.2">
      <c r="A239" s="2">
        <v>5.1661159999999997</v>
      </c>
      <c r="B239" s="2">
        <v>3.3171119999999998</v>
      </c>
      <c r="C239" s="2">
        <v>0.68500099999999997</v>
      </c>
      <c r="D239" s="2">
        <v>7.7556E-2</v>
      </c>
      <c r="F239" s="2">
        <v>5.1633110000000002</v>
      </c>
      <c r="G239" s="2">
        <v>0.54196900000000003</v>
      </c>
      <c r="H239" s="2">
        <v>0.53691100000000003</v>
      </c>
      <c r="J239" s="2">
        <v>5.1661159999999997</v>
      </c>
      <c r="K239" s="2">
        <v>0.108677</v>
      </c>
      <c r="L239" s="2">
        <v>0.19476299999999999</v>
      </c>
    </row>
    <row r="240" spans="1:12" x14ac:dyDescent="0.2">
      <c r="A240" s="2">
        <v>5.1668180000000001</v>
      </c>
      <c r="B240" s="2">
        <v>3.3250920000000002</v>
      </c>
      <c r="C240" s="2">
        <v>0.68511500000000003</v>
      </c>
      <c r="D240" s="2">
        <v>7.7715999999999993E-2</v>
      </c>
      <c r="F240" s="2">
        <v>5.1640119999999996</v>
      </c>
      <c r="G240" s="2">
        <v>0.54157299999999997</v>
      </c>
      <c r="H240" s="2">
        <v>0.53713999999999995</v>
      </c>
      <c r="J240" s="2">
        <v>5.1668180000000001</v>
      </c>
      <c r="K240" s="2">
        <v>0.109112</v>
      </c>
      <c r="L240" s="2">
        <v>0.19459499999999999</v>
      </c>
    </row>
    <row r="241" spans="1:12" x14ac:dyDescent="0.2">
      <c r="A241" s="2">
        <v>5.1675190000000004</v>
      </c>
      <c r="B241" s="2">
        <v>3.3333819999999998</v>
      </c>
      <c r="C241" s="2">
        <v>0.68535199999999996</v>
      </c>
      <c r="D241" s="2">
        <v>7.7655000000000002E-2</v>
      </c>
      <c r="F241" s="2">
        <v>5.1647129999999999</v>
      </c>
      <c r="G241" s="2">
        <v>0.54138200000000003</v>
      </c>
      <c r="H241" s="2">
        <v>0.53725400000000001</v>
      </c>
      <c r="J241" s="2">
        <v>5.1675190000000004</v>
      </c>
      <c r="K241" s="2">
        <v>0.108723</v>
      </c>
      <c r="L241" s="2">
        <v>0.19443099999999999</v>
      </c>
    </row>
    <row r="242" spans="1:12" x14ac:dyDescent="0.2">
      <c r="A242" s="2">
        <v>5.168221</v>
      </c>
      <c r="B242" s="2">
        <v>3.341682</v>
      </c>
      <c r="C242" s="2">
        <v>0.68546600000000002</v>
      </c>
      <c r="D242" s="2">
        <v>7.8227000000000005E-2</v>
      </c>
      <c r="F242" s="2">
        <v>5.1654150000000003</v>
      </c>
      <c r="G242" s="2">
        <v>0.54103100000000004</v>
      </c>
      <c r="H242" s="2">
        <v>0.53712499999999996</v>
      </c>
      <c r="J242" s="2">
        <v>5.168221</v>
      </c>
      <c r="K242" s="2">
        <v>0.108776</v>
      </c>
      <c r="L242" s="2">
        <v>0.19434100000000001</v>
      </c>
    </row>
    <row r="243" spans="1:12" x14ac:dyDescent="0.2">
      <c r="A243" s="2">
        <v>5.1689220000000002</v>
      </c>
      <c r="B243" s="2">
        <v>3.3498570000000001</v>
      </c>
      <c r="C243" s="2">
        <v>0.68567599999999995</v>
      </c>
      <c r="D243" s="2">
        <v>7.8738000000000002E-2</v>
      </c>
      <c r="F243" s="2">
        <v>5.1661159999999997</v>
      </c>
      <c r="G243" s="2">
        <v>0.54083999999999999</v>
      </c>
      <c r="H243" s="2">
        <v>0.53729199999999999</v>
      </c>
      <c r="J243" s="2">
        <v>5.1689220000000002</v>
      </c>
      <c r="K243" s="2">
        <v>0.109331</v>
      </c>
      <c r="L243" s="2">
        <v>0.19434799999999999</v>
      </c>
    </row>
    <row r="244" spans="1:12" x14ac:dyDescent="0.2">
      <c r="A244" s="2">
        <v>5.1696229999999996</v>
      </c>
      <c r="B244" s="2">
        <v>3.358139</v>
      </c>
      <c r="C244" s="2">
        <v>0.68605000000000005</v>
      </c>
      <c r="D244" s="2">
        <v>7.8822000000000003E-2</v>
      </c>
      <c r="F244" s="2">
        <v>5.1668180000000001</v>
      </c>
      <c r="G244" s="2">
        <v>0.54061899999999996</v>
      </c>
      <c r="H244" s="2">
        <v>0.53768899999999997</v>
      </c>
      <c r="J244" s="2">
        <v>5.1696229999999996</v>
      </c>
      <c r="K244" s="2">
        <v>0.10986899999999999</v>
      </c>
      <c r="L244" s="2">
        <v>0.194161</v>
      </c>
    </row>
    <row r="245" spans="1:12" x14ac:dyDescent="0.2">
      <c r="A245" s="2">
        <v>5.1703239999999999</v>
      </c>
      <c r="B245" s="2">
        <v>3.366673</v>
      </c>
      <c r="C245" s="2">
        <v>0.68601900000000005</v>
      </c>
      <c r="D245" s="2">
        <v>7.8654000000000002E-2</v>
      </c>
      <c r="F245" s="2">
        <v>5.1675190000000004</v>
      </c>
      <c r="G245" s="2">
        <v>0.54063399999999995</v>
      </c>
      <c r="H245" s="2">
        <v>0.53822300000000001</v>
      </c>
      <c r="J245" s="2">
        <v>5.1703239999999999</v>
      </c>
      <c r="K245" s="2">
        <v>0.110136</v>
      </c>
      <c r="L245" s="2">
        <v>0.193826</v>
      </c>
    </row>
    <row r="246" spans="1:12" x14ac:dyDescent="0.2">
      <c r="A246" s="2">
        <v>5.1710260000000003</v>
      </c>
      <c r="B246" s="2">
        <v>3.3747060000000002</v>
      </c>
      <c r="C246" s="2">
        <v>0.68593099999999996</v>
      </c>
      <c r="D246" s="2">
        <v>7.8509999999999996E-2</v>
      </c>
      <c r="F246" s="2">
        <v>5.168221</v>
      </c>
      <c r="G246" s="2">
        <v>0.54069500000000004</v>
      </c>
      <c r="H246" s="2">
        <v>0.53804799999999997</v>
      </c>
      <c r="J246" s="2">
        <v>5.1710260000000003</v>
      </c>
      <c r="K246" s="2">
        <v>0.11036700000000001</v>
      </c>
      <c r="L246" s="2">
        <v>0.193435</v>
      </c>
    </row>
    <row r="247" spans="1:12" x14ac:dyDescent="0.2">
      <c r="A247" s="2">
        <v>5.1717269999999997</v>
      </c>
      <c r="B247" s="2">
        <v>3.3824269999999999</v>
      </c>
      <c r="C247" s="2">
        <v>0.68561499999999997</v>
      </c>
      <c r="D247" s="2">
        <v>7.8341999999999995E-2</v>
      </c>
      <c r="F247" s="2">
        <v>5.1689220000000002</v>
      </c>
      <c r="G247" s="2">
        <v>0.54044300000000001</v>
      </c>
      <c r="H247" s="2">
        <v>0.53795599999999999</v>
      </c>
      <c r="J247" s="2">
        <v>5.1717269999999997</v>
      </c>
      <c r="K247" s="2">
        <v>0.110113</v>
      </c>
      <c r="L247" s="2">
        <v>0.192967</v>
      </c>
    </row>
    <row r="248" spans="1:12" x14ac:dyDescent="0.2">
      <c r="A248" s="2">
        <v>5.1724290000000002</v>
      </c>
      <c r="B248" s="2">
        <v>3.3905599999999998</v>
      </c>
      <c r="C248" s="2">
        <v>0.68557299999999999</v>
      </c>
      <c r="D248" s="2">
        <v>7.8044000000000002E-2</v>
      </c>
      <c r="F248" s="2">
        <v>5.1696229999999996</v>
      </c>
      <c r="G248" s="2">
        <v>0.54023699999999997</v>
      </c>
      <c r="H248" s="2">
        <v>0.53813200000000005</v>
      </c>
      <c r="J248" s="2">
        <v>5.1724290000000002</v>
      </c>
      <c r="K248" s="2">
        <v>0.10952199999999999</v>
      </c>
      <c r="L248" s="2">
        <v>0.19323799999999999</v>
      </c>
    </row>
    <row r="249" spans="1:12" x14ac:dyDescent="0.2">
      <c r="A249" s="2">
        <v>5.1731299999999996</v>
      </c>
      <c r="B249" s="2">
        <v>3.3990710000000002</v>
      </c>
      <c r="C249" s="2">
        <v>0.68581700000000001</v>
      </c>
      <c r="D249" s="2">
        <v>7.8509999999999996E-2</v>
      </c>
      <c r="F249" s="2">
        <v>5.1703239999999999</v>
      </c>
      <c r="G249" s="2">
        <v>0.53964999999999996</v>
      </c>
      <c r="H249" s="2">
        <v>0.53851300000000002</v>
      </c>
      <c r="J249" s="2">
        <v>5.1731299999999996</v>
      </c>
      <c r="K249" s="2">
        <v>0.108724</v>
      </c>
      <c r="L249" s="2">
        <v>0.19323399999999999</v>
      </c>
    </row>
    <row r="250" spans="1:12" x14ac:dyDescent="0.2">
      <c r="A250" s="2">
        <v>5.1738309999999998</v>
      </c>
      <c r="B250" s="2">
        <v>3.40707</v>
      </c>
      <c r="C250" s="2">
        <v>0.68635500000000005</v>
      </c>
      <c r="D250" s="2">
        <v>7.8936999999999993E-2</v>
      </c>
      <c r="F250" s="2">
        <v>5.1710260000000003</v>
      </c>
      <c r="G250" s="2">
        <v>0.53955799999999998</v>
      </c>
      <c r="H250" s="2">
        <v>0.53946700000000003</v>
      </c>
      <c r="J250" s="2">
        <v>5.1738309999999998</v>
      </c>
      <c r="K250" s="2">
        <v>0.10823199999999999</v>
      </c>
      <c r="L250" s="2">
        <v>0.19303400000000001</v>
      </c>
    </row>
    <row r="251" spans="1:12" x14ac:dyDescent="0.2">
      <c r="A251" s="2">
        <v>5.1745330000000003</v>
      </c>
      <c r="B251" s="2">
        <v>3.4151570000000002</v>
      </c>
      <c r="C251" s="2">
        <v>0.68689299999999998</v>
      </c>
      <c r="D251" s="2">
        <v>7.9181000000000001E-2</v>
      </c>
      <c r="F251" s="2">
        <v>5.1717269999999997</v>
      </c>
      <c r="G251" s="2">
        <v>0.53965799999999997</v>
      </c>
      <c r="H251" s="2">
        <v>0.53965799999999997</v>
      </c>
      <c r="J251" s="2">
        <v>5.1745330000000003</v>
      </c>
      <c r="K251" s="2">
        <v>0.108242</v>
      </c>
      <c r="L251" s="2">
        <v>0.19220699999999999</v>
      </c>
    </row>
    <row r="252" spans="1:12" x14ac:dyDescent="0.2">
      <c r="A252" s="2">
        <v>5.1752339999999997</v>
      </c>
      <c r="B252" s="2">
        <v>3.4238469999999999</v>
      </c>
      <c r="C252" s="2">
        <v>0.68714399999999998</v>
      </c>
      <c r="D252" s="2">
        <v>7.9013E-2</v>
      </c>
      <c r="F252" s="2">
        <v>5.1724290000000002</v>
      </c>
      <c r="G252" s="2">
        <v>0.53918500000000003</v>
      </c>
      <c r="H252" s="2">
        <v>0.53963499999999998</v>
      </c>
      <c r="J252" s="2">
        <v>5.1752339999999997</v>
      </c>
      <c r="K252" s="2">
        <v>0.10838299999999999</v>
      </c>
      <c r="L252" s="2">
        <v>0.19198200000000001</v>
      </c>
    </row>
    <row r="253" spans="1:12" x14ac:dyDescent="0.2">
      <c r="A253" s="2">
        <v>5.175935</v>
      </c>
      <c r="B253" s="2">
        <v>3.4321060000000001</v>
      </c>
      <c r="C253" s="2">
        <v>0.68726299999999996</v>
      </c>
      <c r="D253" s="2">
        <v>7.8822000000000003E-2</v>
      </c>
      <c r="F253" s="2">
        <v>5.1731299999999996</v>
      </c>
      <c r="G253" s="2">
        <v>0.53884100000000001</v>
      </c>
      <c r="H253" s="2">
        <v>0.53897899999999999</v>
      </c>
      <c r="J253" s="2">
        <v>5.175935</v>
      </c>
      <c r="K253" s="2">
        <v>0.108505</v>
      </c>
      <c r="L253" s="2">
        <v>0.191582</v>
      </c>
    </row>
    <row r="254" spans="1:12" x14ac:dyDescent="0.2">
      <c r="A254" s="2">
        <v>5.1766370000000004</v>
      </c>
      <c r="B254" s="2">
        <v>3.4401549999999999</v>
      </c>
      <c r="C254" s="2">
        <v>0.68760600000000005</v>
      </c>
      <c r="D254" s="2">
        <v>7.8571000000000002E-2</v>
      </c>
      <c r="F254" s="2">
        <v>5.1738309999999998</v>
      </c>
      <c r="G254" s="2">
        <v>0.538574</v>
      </c>
      <c r="H254" s="2">
        <v>0.53839899999999996</v>
      </c>
      <c r="J254" s="2">
        <v>5.1766370000000004</v>
      </c>
      <c r="K254" s="2">
        <v>0.108677</v>
      </c>
      <c r="L254" s="2">
        <v>0.191411</v>
      </c>
    </row>
    <row r="255" spans="1:12" x14ac:dyDescent="0.2">
      <c r="A255" s="2">
        <v>5.1773379999999998</v>
      </c>
      <c r="B255" s="2">
        <v>3.4481389999999998</v>
      </c>
      <c r="C255" s="2">
        <v>0.68813999999999997</v>
      </c>
      <c r="D255" s="2">
        <v>7.8341999999999995E-2</v>
      </c>
      <c r="F255" s="2">
        <v>5.1745330000000003</v>
      </c>
      <c r="G255" s="2">
        <v>0.53885700000000003</v>
      </c>
      <c r="H255" s="2">
        <v>0.53816200000000003</v>
      </c>
      <c r="J255" s="2">
        <v>5.1773379999999998</v>
      </c>
      <c r="K255" s="2">
        <v>0.10897</v>
      </c>
      <c r="L255" s="2">
        <v>0.19109799999999999</v>
      </c>
    </row>
    <row r="256" spans="1:12" x14ac:dyDescent="0.2">
      <c r="A256" s="2">
        <v>5.1780400000000002</v>
      </c>
      <c r="B256" s="2">
        <v>3.4562339999999998</v>
      </c>
      <c r="C256" s="2">
        <v>0.68849099999999996</v>
      </c>
      <c r="D256" s="2">
        <v>7.8386999999999998E-2</v>
      </c>
      <c r="F256" s="2">
        <v>5.1752339999999997</v>
      </c>
      <c r="G256" s="2">
        <v>0.53869599999999995</v>
      </c>
      <c r="H256" s="2">
        <v>0.53810899999999995</v>
      </c>
      <c r="J256" s="2">
        <v>5.1780400000000002</v>
      </c>
      <c r="K256" s="2">
        <v>0.108373</v>
      </c>
      <c r="L256" s="2">
        <v>0.191159</v>
      </c>
    </row>
    <row r="257" spans="1:12" x14ac:dyDescent="0.2">
      <c r="A257" s="2">
        <v>5.1787409999999996</v>
      </c>
      <c r="B257" s="2">
        <v>3.464642</v>
      </c>
      <c r="C257" s="2">
        <v>0.68850599999999995</v>
      </c>
      <c r="D257" s="2">
        <v>7.7991000000000005E-2</v>
      </c>
      <c r="F257" s="2">
        <v>5.175935</v>
      </c>
      <c r="G257" s="2">
        <v>0.53813200000000005</v>
      </c>
      <c r="H257" s="2">
        <v>0.53820000000000001</v>
      </c>
      <c r="J257" s="2">
        <v>5.1787409999999996</v>
      </c>
      <c r="K257" s="2">
        <v>0.108002</v>
      </c>
      <c r="L257" s="2">
        <v>0.19100200000000001</v>
      </c>
    </row>
    <row r="258" spans="1:12" x14ac:dyDescent="0.2">
      <c r="A258" s="2">
        <v>5.1794419999999999</v>
      </c>
      <c r="B258" s="2">
        <v>3.4732889999999998</v>
      </c>
      <c r="C258" s="2">
        <v>0.68861300000000003</v>
      </c>
      <c r="D258" s="2">
        <v>7.7410999999999994E-2</v>
      </c>
      <c r="F258" s="2">
        <v>5.1766370000000004</v>
      </c>
      <c r="G258" s="2">
        <v>0.53775799999999996</v>
      </c>
      <c r="H258" s="2">
        <v>0.53825400000000001</v>
      </c>
      <c r="J258" s="2">
        <v>5.1794419999999999</v>
      </c>
      <c r="K258" s="2">
        <v>0.10798199999999999</v>
      </c>
      <c r="L258" s="2">
        <v>0.191187</v>
      </c>
    </row>
    <row r="259" spans="1:12" x14ac:dyDescent="0.2">
      <c r="A259" s="2">
        <v>5.1801440000000003</v>
      </c>
      <c r="B259" s="2">
        <v>3.4819979999999999</v>
      </c>
      <c r="C259" s="2">
        <v>0.68871199999999999</v>
      </c>
      <c r="D259" s="2">
        <v>7.6656000000000002E-2</v>
      </c>
      <c r="F259" s="2">
        <v>5.1773379999999998</v>
      </c>
      <c r="G259" s="2">
        <v>0.53742199999999996</v>
      </c>
      <c r="H259" s="2">
        <v>0.53817700000000002</v>
      </c>
      <c r="J259" s="2">
        <v>5.1801440000000003</v>
      </c>
      <c r="K259" s="2">
        <v>0.107687</v>
      </c>
      <c r="L259" s="2">
        <v>0.19156200000000001</v>
      </c>
    </row>
    <row r="260" spans="1:12" x14ac:dyDescent="0.2">
      <c r="A260" s="2">
        <v>5.1808449999999997</v>
      </c>
      <c r="B260" s="2">
        <v>3.4905469999999998</v>
      </c>
      <c r="C260" s="2">
        <v>0.68858299999999995</v>
      </c>
      <c r="D260" s="2">
        <v>7.6282000000000003E-2</v>
      </c>
      <c r="F260" s="2">
        <v>5.1780400000000002</v>
      </c>
      <c r="G260" s="2">
        <v>0.53702499999999997</v>
      </c>
      <c r="H260" s="2">
        <v>0.53858200000000001</v>
      </c>
      <c r="J260" s="2">
        <v>5.1808449999999997</v>
      </c>
      <c r="K260" s="2">
        <v>0.10775700000000001</v>
      </c>
      <c r="L260" s="2">
        <v>0.19094700000000001</v>
      </c>
    </row>
    <row r="261" spans="1:12" x14ac:dyDescent="0.2">
      <c r="A261" s="2">
        <v>5.1815470000000001</v>
      </c>
      <c r="B261" s="2">
        <v>3.498726</v>
      </c>
      <c r="C261" s="2">
        <v>0.68889900000000004</v>
      </c>
      <c r="D261" s="2">
        <v>7.6091000000000006E-2</v>
      </c>
      <c r="F261" s="2">
        <v>5.1787409999999996</v>
      </c>
      <c r="G261" s="2">
        <v>0.53691100000000003</v>
      </c>
      <c r="H261" s="2">
        <v>0.53907000000000005</v>
      </c>
      <c r="J261" s="2">
        <v>5.1815470000000001</v>
      </c>
      <c r="K261" s="2">
        <v>0.107405</v>
      </c>
      <c r="L261" s="2">
        <v>0.19064300000000001</v>
      </c>
    </row>
    <row r="262" spans="1:12" x14ac:dyDescent="0.2">
      <c r="A262" s="2">
        <v>5.1822480000000004</v>
      </c>
      <c r="B262" s="2">
        <v>3.50684</v>
      </c>
      <c r="C262" s="2">
        <v>0.68900600000000001</v>
      </c>
      <c r="D262" s="2">
        <v>7.603E-2</v>
      </c>
      <c r="F262" s="2">
        <v>5.1794419999999999</v>
      </c>
      <c r="G262" s="2">
        <v>0.53713999999999995</v>
      </c>
      <c r="H262" s="2">
        <v>0.53913900000000003</v>
      </c>
      <c r="J262" s="2">
        <v>5.1822480000000004</v>
      </c>
      <c r="K262" s="2">
        <v>0.107279</v>
      </c>
      <c r="L262" s="2">
        <v>0.19078000000000001</v>
      </c>
    </row>
    <row r="263" spans="1:12" x14ac:dyDescent="0.2">
      <c r="A263" s="2">
        <v>5.1829489999999998</v>
      </c>
      <c r="B263" s="2">
        <v>3.5142139999999999</v>
      </c>
      <c r="C263" s="2">
        <v>0.68853699999999995</v>
      </c>
      <c r="D263" s="2">
        <v>7.5450000000000003E-2</v>
      </c>
      <c r="F263" s="2">
        <v>5.1801440000000003</v>
      </c>
      <c r="G263" s="2">
        <v>0.53725400000000001</v>
      </c>
      <c r="H263" s="2">
        <v>0.53916900000000001</v>
      </c>
      <c r="J263" s="2">
        <v>5.1829489999999998</v>
      </c>
      <c r="K263" s="2">
        <v>0.107145</v>
      </c>
      <c r="L263" s="2">
        <v>0.190638</v>
      </c>
    </row>
    <row r="264" spans="1:12" x14ac:dyDescent="0.2">
      <c r="A264" s="2">
        <v>5.1836500000000001</v>
      </c>
      <c r="B264" s="2">
        <v>3.5213429999999999</v>
      </c>
      <c r="C264" s="2">
        <v>0.688411</v>
      </c>
      <c r="D264" s="2">
        <v>7.5121999999999994E-2</v>
      </c>
      <c r="F264" s="2">
        <v>5.1808449999999997</v>
      </c>
      <c r="G264" s="2">
        <v>0.53712499999999996</v>
      </c>
      <c r="H264" s="2">
        <v>0.53903999999999996</v>
      </c>
      <c r="J264" s="2">
        <v>5.1836500000000001</v>
      </c>
      <c r="K264" s="2">
        <v>0.107151</v>
      </c>
      <c r="L264" s="2">
        <v>0.19018299999999999</v>
      </c>
    </row>
    <row r="265" spans="1:12" x14ac:dyDescent="0.2">
      <c r="A265" s="2">
        <v>5.1843519999999996</v>
      </c>
      <c r="B265" s="2">
        <v>3.5287060000000001</v>
      </c>
      <c r="C265" s="2">
        <v>0.68840000000000001</v>
      </c>
      <c r="D265" s="2">
        <v>7.4939000000000006E-2</v>
      </c>
      <c r="F265" s="2">
        <v>5.1815470000000001</v>
      </c>
      <c r="G265" s="2">
        <v>0.53729199999999999</v>
      </c>
      <c r="H265" s="2">
        <v>0.53854400000000002</v>
      </c>
      <c r="J265" s="2">
        <v>5.1843519999999996</v>
      </c>
      <c r="K265" s="2">
        <v>0.107157</v>
      </c>
      <c r="L265" s="2">
        <v>0.18978700000000001</v>
      </c>
    </row>
    <row r="266" spans="1:12" x14ac:dyDescent="0.2">
      <c r="A266" s="2">
        <v>5.1850529999999999</v>
      </c>
      <c r="B266" s="2">
        <v>3.5366970000000002</v>
      </c>
      <c r="C266" s="2">
        <v>0.68854400000000004</v>
      </c>
      <c r="D266" s="2">
        <v>7.4984999999999996E-2</v>
      </c>
      <c r="F266" s="2">
        <v>5.1822480000000004</v>
      </c>
      <c r="G266" s="2">
        <v>0.53768899999999997</v>
      </c>
      <c r="H266" s="2">
        <v>0.53849000000000002</v>
      </c>
      <c r="J266" s="2">
        <v>5.1850529999999999</v>
      </c>
      <c r="K266" s="2">
        <v>0.107487</v>
      </c>
      <c r="L266" s="2">
        <v>0.18965899999999999</v>
      </c>
    </row>
    <row r="267" spans="1:12" x14ac:dyDescent="0.2">
      <c r="A267" s="2">
        <v>5.1857550000000003</v>
      </c>
      <c r="B267" s="2">
        <v>3.5450330000000001</v>
      </c>
      <c r="C267" s="2">
        <v>0.68835400000000002</v>
      </c>
      <c r="D267" s="2">
        <v>7.5061000000000003E-2</v>
      </c>
      <c r="F267" s="2">
        <v>5.1829489999999998</v>
      </c>
      <c r="G267" s="2">
        <v>0.53822300000000001</v>
      </c>
      <c r="H267" s="2">
        <v>0.53916200000000003</v>
      </c>
      <c r="J267" s="2">
        <v>5.1857550000000003</v>
      </c>
      <c r="K267" s="2">
        <v>0.10758</v>
      </c>
      <c r="L267" s="2">
        <v>0.18956000000000001</v>
      </c>
    </row>
    <row r="268" spans="1:12" x14ac:dyDescent="0.2">
      <c r="A268" s="2">
        <v>5.1864559999999997</v>
      </c>
      <c r="B268" s="2">
        <v>3.5538370000000001</v>
      </c>
      <c r="C268" s="2">
        <v>0.68833100000000003</v>
      </c>
      <c r="D268" s="2">
        <v>7.5008000000000005E-2</v>
      </c>
      <c r="F268" s="2">
        <v>5.1836500000000001</v>
      </c>
      <c r="G268" s="2">
        <v>0.53804799999999997</v>
      </c>
      <c r="H268" s="2">
        <v>0.53952</v>
      </c>
      <c r="J268" s="2">
        <v>5.1864559999999997</v>
      </c>
      <c r="K268" s="2">
        <v>0.10770399999999999</v>
      </c>
      <c r="L268" s="2">
        <v>0.18958900000000001</v>
      </c>
    </row>
    <row r="269" spans="1:12" x14ac:dyDescent="0.2">
      <c r="A269" s="2">
        <v>5.1871580000000002</v>
      </c>
      <c r="B269" s="2">
        <v>3.562157</v>
      </c>
      <c r="C269" s="2">
        <v>0.68848299999999996</v>
      </c>
      <c r="D269" s="2">
        <v>7.4855000000000005E-2</v>
      </c>
      <c r="F269" s="2">
        <v>5.1843519999999996</v>
      </c>
      <c r="G269" s="2">
        <v>0.53795599999999999</v>
      </c>
      <c r="H269" s="2">
        <v>0.53966499999999995</v>
      </c>
      <c r="J269" s="2">
        <v>5.1871580000000002</v>
      </c>
      <c r="K269" s="2">
        <v>0.10800700000000001</v>
      </c>
      <c r="L269" s="2">
        <v>0.18943399999999999</v>
      </c>
    </row>
    <row r="270" spans="1:12" x14ac:dyDescent="0.2">
      <c r="A270" s="2">
        <v>5.1878590000000004</v>
      </c>
      <c r="B270" s="2">
        <v>3.5709</v>
      </c>
      <c r="C270" s="2">
        <v>0.68828900000000004</v>
      </c>
      <c r="D270" s="2">
        <v>7.4466000000000004E-2</v>
      </c>
      <c r="F270" s="2">
        <v>5.1850529999999999</v>
      </c>
      <c r="G270" s="2">
        <v>0.53813200000000005</v>
      </c>
      <c r="H270" s="2">
        <v>0.53990199999999999</v>
      </c>
      <c r="J270" s="2">
        <v>5.1878590000000004</v>
      </c>
      <c r="K270" s="2">
        <v>0.10786800000000001</v>
      </c>
      <c r="L270" s="2">
        <v>0.189388</v>
      </c>
    </row>
    <row r="271" spans="1:12" x14ac:dyDescent="0.2">
      <c r="A271" s="2">
        <v>5.1885599999999998</v>
      </c>
      <c r="B271" s="2">
        <v>3.5789300000000002</v>
      </c>
      <c r="C271" s="2">
        <v>0.68809799999999999</v>
      </c>
      <c r="D271" s="2">
        <v>7.4046000000000001E-2</v>
      </c>
      <c r="F271" s="2">
        <v>5.1857550000000003</v>
      </c>
      <c r="G271" s="2">
        <v>0.53851300000000002</v>
      </c>
      <c r="H271" s="2">
        <v>0.54002399999999995</v>
      </c>
      <c r="J271" s="2">
        <v>5.1885599999999998</v>
      </c>
      <c r="K271" s="2">
        <v>0.107767</v>
      </c>
      <c r="L271" s="2">
        <v>0.18935399999999999</v>
      </c>
    </row>
    <row r="272" spans="1:12" x14ac:dyDescent="0.2">
      <c r="A272" s="2">
        <v>5.1892610000000001</v>
      </c>
      <c r="B272" s="2">
        <v>3.5868720000000001</v>
      </c>
      <c r="C272" s="2">
        <v>0.68874299999999999</v>
      </c>
      <c r="D272" s="2">
        <v>7.3847999999999997E-2</v>
      </c>
      <c r="F272" s="2">
        <v>5.1864559999999997</v>
      </c>
      <c r="G272" s="2">
        <v>0.53946700000000003</v>
      </c>
      <c r="H272" s="2">
        <v>0.53974200000000006</v>
      </c>
      <c r="J272" s="2">
        <v>5.1892610000000001</v>
      </c>
      <c r="K272" s="2">
        <v>0.107574</v>
      </c>
      <c r="L272" s="2">
        <v>0.18862699999999999</v>
      </c>
    </row>
    <row r="273" spans="1:12" x14ac:dyDescent="0.2">
      <c r="A273" s="2">
        <v>5.1899629999999997</v>
      </c>
      <c r="B273" s="2">
        <v>3.5946729999999998</v>
      </c>
      <c r="C273" s="2">
        <v>0.68911299999999998</v>
      </c>
      <c r="D273" s="2">
        <v>7.3984999999999995E-2</v>
      </c>
      <c r="F273" s="2">
        <v>5.1871580000000002</v>
      </c>
      <c r="G273" s="2">
        <v>0.53965799999999997</v>
      </c>
      <c r="H273" s="2">
        <v>0.53906299999999996</v>
      </c>
      <c r="J273" s="2">
        <v>5.1899629999999997</v>
      </c>
      <c r="K273" s="2">
        <v>0.10724599999999999</v>
      </c>
      <c r="L273" s="2">
        <v>0.188171</v>
      </c>
    </row>
    <row r="274" spans="1:12" x14ac:dyDescent="0.2">
      <c r="A274" s="2">
        <v>5.1906639999999999</v>
      </c>
      <c r="B274" s="2">
        <v>3.602646</v>
      </c>
      <c r="C274" s="2">
        <v>0.68901699999999999</v>
      </c>
      <c r="D274" s="2">
        <v>7.4122999999999994E-2</v>
      </c>
      <c r="F274" s="2">
        <v>5.1878590000000004</v>
      </c>
      <c r="G274" s="2">
        <v>0.53963499999999998</v>
      </c>
      <c r="H274" s="2">
        <v>0.53843700000000005</v>
      </c>
      <c r="J274" s="2">
        <v>5.1906639999999999</v>
      </c>
      <c r="K274" s="2">
        <v>0.106817</v>
      </c>
      <c r="L274" s="2">
        <v>0.187727</v>
      </c>
    </row>
    <row r="275" spans="1:12" x14ac:dyDescent="0.2">
      <c r="A275" s="2">
        <v>5.1913660000000004</v>
      </c>
      <c r="B275" s="2">
        <v>3.6108739999999999</v>
      </c>
      <c r="C275" s="2">
        <v>0.68889900000000004</v>
      </c>
      <c r="D275" s="2">
        <v>7.4595999999999996E-2</v>
      </c>
      <c r="F275" s="2">
        <v>5.1885599999999998</v>
      </c>
      <c r="G275" s="2">
        <v>0.53897899999999999</v>
      </c>
      <c r="H275" s="2">
        <v>0.53813900000000003</v>
      </c>
      <c r="J275" s="2">
        <v>5.1913660000000004</v>
      </c>
      <c r="K275" s="2">
        <v>0.106527</v>
      </c>
      <c r="L275" s="2">
        <v>0.18701499999999999</v>
      </c>
    </row>
    <row r="276" spans="1:12" x14ac:dyDescent="0.2">
      <c r="A276" s="2">
        <v>5.1920669999999998</v>
      </c>
      <c r="B276" s="2">
        <v>3.619186</v>
      </c>
      <c r="C276" s="2">
        <v>0.68889199999999995</v>
      </c>
      <c r="D276" s="2">
        <v>7.4778999999999998E-2</v>
      </c>
      <c r="F276" s="2">
        <v>5.1892610000000001</v>
      </c>
      <c r="G276" s="2">
        <v>0.53839899999999996</v>
      </c>
      <c r="H276" s="2">
        <v>0.53807099999999997</v>
      </c>
      <c r="J276" s="2">
        <v>5.1920669999999998</v>
      </c>
      <c r="K276" s="2">
        <v>0.106567</v>
      </c>
      <c r="L276" s="2">
        <v>0.185997</v>
      </c>
    </row>
    <row r="277" spans="1:12" x14ac:dyDescent="0.2">
      <c r="A277" s="2">
        <v>5.1927690000000002</v>
      </c>
      <c r="B277" s="2">
        <v>3.6273420000000001</v>
      </c>
      <c r="C277" s="2">
        <v>0.68886899999999995</v>
      </c>
      <c r="D277" s="2">
        <v>7.4504000000000001E-2</v>
      </c>
      <c r="F277" s="2">
        <v>5.1899629999999997</v>
      </c>
      <c r="G277" s="2">
        <v>0.53816200000000003</v>
      </c>
      <c r="H277" s="2">
        <v>0.53836799999999996</v>
      </c>
      <c r="J277" s="2">
        <v>5.1927690000000002</v>
      </c>
      <c r="K277" s="2">
        <v>0.10614</v>
      </c>
      <c r="L277" s="2">
        <v>0.185308</v>
      </c>
    </row>
    <row r="278" spans="1:12" x14ac:dyDescent="0.2">
      <c r="A278" s="2">
        <v>5.1934699999999996</v>
      </c>
      <c r="B278" s="2">
        <v>3.6358990000000002</v>
      </c>
      <c r="C278" s="2">
        <v>0.68873099999999998</v>
      </c>
      <c r="D278" s="2">
        <v>7.4954000000000007E-2</v>
      </c>
      <c r="F278" s="2">
        <v>5.1906639999999999</v>
      </c>
      <c r="G278" s="2">
        <v>0.53810899999999995</v>
      </c>
      <c r="H278" s="2">
        <v>0.53893999999999997</v>
      </c>
      <c r="J278" s="2">
        <v>5.1934699999999996</v>
      </c>
      <c r="K278" s="2">
        <v>0.10582</v>
      </c>
      <c r="L278" s="2">
        <v>0.18548799999999999</v>
      </c>
    </row>
    <row r="279" spans="1:12" x14ac:dyDescent="0.2">
      <c r="A279" s="2">
        <v>5.1941709999999999</v>
      </c>
      <c r="B279" s="2">
        <v>3.6439020000000002</v>
      </c>
      <c r="C279" s="2">
        <v>0.68891100000000005</v>
      </c>
      <c r="D279" s="2">
        <v>7.5214000000000003E-2</v>
      </c>
      <c r="F279" s="2">
        <v>5.1913660000000004</v>
      </c>
      <c r="G279" s="2">
        <v>0.53820000000000001</v>
      </c>
      <c r="H279" s="2">
        <v>0.53940600000000005</v>
      </c>
      <c r="J279" s="2">
        <v>5.1941709999999999</v>
      </c>
      <c r="K279" s="2">
        <v>0.105305</v>
      </c>
      <c r="L279" s="2">
        <v>0.185946</v>
      </c>
    </row>
    <row r="280" spans="1:12" x14ac:dyDescent="0.2">
      <c r="A280" s="2">
        <v>5.1948730000000003</v>
      </c>
      <c r="B280" s="2">
        <v>3.652237</v>
      </c>
      <c r="C280" s="2">
        <v>0.68896800000000002</v>
      </c>
      <c r="D280" s="2">
        <v>7.5289999999999996E-2</v>
      </c>
      <c r="F280" s="2">
        <v>5.1920669999999998</v>
      </c>
      <c r="G280" s="2">
        <v>0.53825400000000001</v>
      </c>
      <c r="H280" s="2">
        <v>0.53935200000000005</v>
      </c>
      <c r="J280" s="2">
        <v>5.1948730000000003</v>
      </c>
      <c r="K280" s="2">
        <v>0.104946</v>
      </c>
      <c r="L280" s="2">
        <v>0.185696</v>
      </c>
    </row>
    <row r="281" spans="1:12" x14ac:dyDescent="0.2">
      <c r="A281" s="2">
        <v>5.1955739999999997</v>
      </c>
      <c r="B281" s="2">
        <v>3.660828</v>
      </c>
      <c r="C281" s="2">
        <v>0.688998</v>
      </c>
      <c r="D281" s="2">
        <v>7.5648000000000007E-2</v>
      </c>
      <c r="F281" s="2">
        <v>5.1927690000000002</v>
      </c>
      <c r="G281" s="2">
        <v>0.53817700000000002</v>
      </c>
      <c r="H281" s="2">
        <v>0.539215</v>
      </c>
      <c r="J281" s="2">
        <v>5.1955739999999997</v>
      </c>
      <c r="K281" s="2">
        <v>0.10476100000000001</v>
      </c>
      <c r="L281" s="2">
        <v>0.18531600000000001</v>
      </c>
    </row>
    <row r="282" spans="1:12" x14ac:dyDescent="0.2">
      <c r="A282" s="2">
        <v>5.196275</v>
      </c>
      <c r="B282" s="2">
        <v>3.668453</v>
      </c>
      <c r="C282" s="2">
        <v>0.68912399999999996</v>
      </c>
      <c r="D282" s="2">
        <v>7.5893000000000002E-2</v>
      </c>
      <c r="F282" s="2">
        <v>5.1934699999999996</v>
      </c>
      <c r="G282" s="2">
        <v>0.53858200000000001</v>
      </c>
      <c r="H282" s="2">
        <v>0.53945200000000004</v>
      </c>
      <c r="J282" s="2">
        <v>5.196275</v>
      </c>
      <c r="K282" s="2">
        <v>0.104769</v>
      </c>
      <c r="L282" s="2">
        <v>0.18435599999999999</v>
      </c>
    </row>
    <row r="283" spans="1:12" x14ac:dyDescent="0.2">
      <c r="A283" s="2">
        <v>5.1969770000000004</v>
      </c>
      <c r="B283" s="2">
        <v>3.6763080000000001</v>
      </c>
      <c r="C283" s="2">
        <v>0.689635</v>
      </c>
      <c r="D283" s="2">
        <v>7.6312000000000005E-2</v>
      </c>
      <c r="F283" s="2">
        <v>5.1941709999999999</v>
      </c>
      <c r="G283" s="2">
        <v>0.53907000000000005</v>
      </c>
      <c r="H283" s="2">
        <v>0.53961899999999996</v>
      </c>
      <c r="J283" s="2">
        <v>5.1969770000000004</v>
      </c>
      <c r="K283" s="2">
        <v>0.105156</v>
      </c>
      <c r="L283" s="2">
        <v>0.183175</v>
      </c>
    </row>
    <row r="284" spans="1:12" x14ac:dyDescent="0.2">
      <c r="A284" s="2">
        <v>5.1976779999999998</v>
      </c>
      <c r="B284" s="2">
        <v>3.6845819999999998</v>
      </c>
      <c r="C284" s="2">
        <v>0.68989500000000004</v>
      </c>
      <c r="D284" s="2">
        <v>7.6777999999999999E-2</v>
      </c>
      <c r="F284" s="2">
        <v>5.1948730000000003</v>
      </c>
      <c r="G284" s="2">
        <v>0.53913900000000003</v>
      </c>
      <c r="H284" s="2">
        <v>0.53998599999999997</v>
      </c>
      <c r="J284" s="2">
        <v>5.1976779999999998</v>
      </c>
      <c r="K284" s="2">
        <v>0.104923</v>
      </c>
      <c r="L284" s="2">
        <v>0.182309</v>
      </c>
    </row>
    <row r="285" spans="1:12" x14ac:dyDescent="0.2">
      <c r="A285" s="2">
        <v>5.1983800000000002</v>
      </c>
      <c r="B285" s="2">
        <v>3.6924290000000002</v>
      </c>
      <c r="C285" s="2">
        <v>0.69005899999999998</v>
      </c>
      <c r="D285" s="2">
        <v>7.6877000000000001E-2</v>
      </c>
      <c r="F285" s="2">
        <v>5.1955739999999997</v>
      </c>
      <c r="G285" s="2">
        <v>0.53916900000000001</v>
      </c>
      <c r="H285" s="2">
        <v>0.54016900000000001</v>
      </c>
      <c r="J285" s="2">
        <v>5.1983800000000002</v>
      </c>
      <c r="K285" s="2">
        <v>0.104814</v>
      </c>
      <c r="L285" s="2">
        <v>0.181617</v>
      </c>
    </row>
    <row r="286" spans="1:12" x14ac:dyDescent="0.2">
      <c r="A286" s="2">
        <v>5.1990809999999996</v>
      </c>
      <c r="B286" s="2">
        <v>3.7007680000000001</v>
      </c>
      <c r="C286" s="2">
        <v>0.69011999999999996</v>
      </c>
      <c r="D286" s="2">
        <v>7.6998999999999998E-2</v>
      </c>
      <c r="F286" s="2">
        <v>5.196275</v>
      </c>
      <c r="G286" s="2">
        <v>0.53903999999999996</v>
      </c>
      <c r="H286" s="2">
        <v>0.54030599999999995</v>
      </c>
      <c r="J286" s="2">
        <v>5.1990809999999996</v>
      </c>
      <c r="K286" s="2">
        <v>0.10474799999999999</v>
      </c>
      <c r="L286" s="2">
        <v>0.18122099999999999</v>
      </c>
    </row>
    <row r="287" spans="1:12" x14ac:dyDescent="0.2">
      <c r="A287" s="2">
        <v>5.1997819999999999</v>
      </c>
      <c r="B287" s="2">
        <v>3.709015</v>
      </c>
      <c r="C287" s="2">
        <v>0.68978799999999996</v>
      </c>
      <c r="D287" s="2">
        <v>7.6991000000000004E-2</v>
      </c>
      <c r="F287" s="2">
        <v>5.1969770000000004</v>
      </c>
      <c r="G287" s="2">
        <v>0.53854400000000002</v>
      </c>
      <c r="H287" s="2">
        <v>0.54077900000000001</v>
      </c>
      <c r="J287" s="2">
        <v>5.1997819999999999</v>
      </c>
      <c r="K287" s="2">
        <v>0.10483199999999999</v>
      </c>
      <c r="L287" s="2">
        <v>0.18079200000000001</v>
      </c>
    </row>
    <row r="288" spans="1:12" x14ac:dyDescent="0.2">
      <c r="A288" s="2">
        <v>5.2004840000000003</v>
      </c>
      <c r="B288" s="2">
        <v>3.7173310000000002</v>
      </c>
      <c r="C288" s="2">
        <v>0.68958200000000003</v>
      </c>
      <c r="D288" s="2">
        <v>7.6907000000000003E-2</v>
      </c>
      <c r="F288" s="2">
        <v>5.1976779999999998</v>
      </c>
      <c r="G288" s="2">
        <v>0.53849000000000002</v>
      </c>
      <c r="H288" s="2">
        <v>0.54081699999999999</v>
      </c>
      <c r="J288" s="2">
        <v>5.2004840000000003</v>
      </c>
      <c r="K288" s="2">
        <v>0.104839</v>
      </c>
      <c r="L288" s="2">
        <v>0.18090999999999999</v>
      </c>
    </row>
    <row r="289" spans="1:12" x14ac:dyDescent="0.2">
      <c r="A289" s="2">
        <v>5.2011849999999997</v>
      </c>
      <c r="B289" s="2">
        <v>3.7255060000000002</v>
      </c>
      <c r="C289" s="2">
        <v>0.68981899999999996</v>
      </c>
      <c r="D289" s="2">
        <v>7.664E-2</v>
      </c>
      <c r="F289" s="2">
        <v>5.1983800000000002</v>
      </c>
      <c r="G289" s="2">
        <v>0.53916200000000003</v>
      </c>
      <c r="H289" s="2">
        <v>0.54068000000000005</v>
      </c>
      <c r="J289" s="2">
        <v>5.2011849999999997</v>
      </c>
      <c r="K289" s="2">
        <v>0.104925</v>
      </c>
      <c r="L289" s="2">
        <v>0.18027599999999999</v>
      </c>
    </row>
    <row r="290" spans="1:12" x14ac:dyDescent="0.2">
      <c r="A290" s="2">
        <v>5.2018870000000001</v>
      </c>
      <c r="B290" s="2">
        <v>3.7339549999999999</v>
      </c>
      <c r="C290" s="2">
        <v>0.69018500000000005</v>
      </c>
      <c r="D290" s="2">
        <v>7.6465000000000005E-2</v>
      </c>
      <c r="F290" s="2">
        <v>5.1990809999999996</v>
      </c>
      <c r="G290" s="2">
        <v>0.53952</v>
      </c>
      <c r="H290" s="2">
        <v>0.54062699999999997</v>
      </c>
      <c r="J290" s="2">
        <v>5.2018870000000001</v>
      </c>
      <c r="K290" s="2">
        <v>0.10456600000000001</v>
      </c>
      <c r="L290" s="2">
        <v>0.18004899999999999</v>
      </c>
    </row>
    <row r="291" spans="1:12" x14ac:dyDescent="0.2">
      <c r="A291" s="2">
        <v>5.2025880000000004</v>
      </c>
      <c r="B291" s="2">
        <v>3.7425959999999998</v>
      </c>
      <c r="C291" s="2">
        <v>0.690612</v>
      </c>
      <c r="D291" s="2">
        <v>7.6350000000000001E-2</v>
      </c>
      <c r="F291" s="2">
        <v>5.1997819999999999</v>
      </c>
      <c r="G291" s="2">
        <v>0.53966499999999995</v>
      </c>
      <c r="H291" s="2">
        <v>0.54066499999999995</v>
      </c>
      <c r="J291" s="2">
        <v>5.2025880000000004</v>
      </c>
      <c r="K291" s="2">
        <v>0.10447099999999999</v>
      </c>
      <c r="L291" s="2">
        <v>0.18019099999999999</v>
      </c>
    </row>
    <row r="292" spans="1:12" x14ac:dyDescent="0.2">
      <c r="A292" s="2">
        <v>5.2032889999999998</v>
      </c>
      <c r="B292" s="2">
        <v>3.750648</v>
      </c>
      <c r="C292" s="2">
        <v>0.69094800000000001</v>
      </c>
      <c r="D292" s="2">
        <v>7.6465000000000005E-2</v>
      </c>
      <c r="F292" s="2">
        <v>5.2004840000000003</v>
      </c>
      <c r="G292" s="2">
        <v>0.53990199999999999</v>
      </c>
      <c r="H292" s="2">
        <v>0.54076400000000002</v>
      </c>
      <c r="J292" s="2">
        <v>5.2032889999999998</v>
      </c>
      <c r="K292" s="2">
        <v>0.104544</v>
      </c>
      <c r="L292" s="2">
        <v>0.18001700000000001</v>
      </c>
    </row>
    <row r="293" spans="1:12" x14ac:dyDescent="0.2">
      <c r="A293" s="2">
        <v>5.2039900000000001</v>
      </c>
      <c r="B293" s="2">
        <v>3.7590180000000002</v>
      </c>
      <c r="C293" s="2">
        <v>0.69099699999999997</v>
      </c>
      <c r="D293" s="2">
        <v>7.6839000000000005E-2</v>
      </c>
      <c r="F293" s="2">
        <v>5.2011849999999997</v>
      </c>
      <c r="G293" s="2">
        <v>0.54002399999999995</v>
      </c>
      <c r="H293" s="2">
        <v>0.54100000000000004</v>
      </c>
      <c r="J293" s="2">
        <v>5.2039900000000001</v>
      </c>
      <c r="K293" s="2">
        <v>0.10431699999999999</v>
      </c>
      <c r="L293" s="2">
        <v>0.17968100000000001</v>
      </c>
    </row>
    <row r="294" spans="1:12" x14ac:dyDescent="0.2">
      <c r="A294" s="2">
        <v>5.2046919999999997</v>
      </c>
      <c r="B294" s="2">
        <v>3.7675290000000001</v>
      </c>
      <c r="C294" s="2">
        <v>0.69090200000000002</v>
      </c>
      <c r="D294" s="2">
        <v>7.6899999999999996E-2</v>
      </c>
      <c r="F294" s="2">
        <v>5.2018870000000001</v>
      </c>
      <c r="G294" s="2">
        <v>0.53974200000000006</v>
      </c>
      <c r="H294" s="2">
        <v>0.54093899999999995</v>
      </c>
      <c r="J294" s="2">
        <v>5.2046919999999997</v>
      </c>
      <c r="K294" s="2">
        <v>0.104065</v>
      </c>
      <c r="L294" s="2">
        <v>0.17949499999999999</v>
      </c>
    </row>
    <row r="295" spans="1:12" x14ac:dyDescent="0.2">
      <c r="A295" s="2">
        <v>5.2053929999999999</v>
      </c>
      <c r="B295" s="2">
        <v>3.7757070000000001</v>
      </c>
      <c r="C295" s="2">
        <v>0.69103199999999998</v>
      </c>
      <c r="D295" s="2">
        <v>7.7082999999999999E-2</v>
      </c>
      <c r="F295" s="2">
        <v>5.2025880000000004</v>
      </c>
      <c r="G295" s="2">
        <v>0.53906299999999996</v>
      </c>
      <c r="H295" s="2">
        <v>0.54072600000000004</v>
      </c>
      <c r="J295" s="2">
        <v>5.2053929999999999</v>
      </c>
      <c r="K295" s="2">
        <v>0.10405300000000001</v>
      </c>
      <c r="L295" s="2">
        <v>0.17949699999999999</v>
      </c>
    </row>
    <row r="296" spans="1:12" x14ac:dyDescent="0.2">
      <c r="A296" s="2">
        <v>5.2060950000000004</v>
      </c>
      <c r="B296" s="2">
        <v>3.7842519999999999</v>
      </c>
      <c r="C296" s="2">
        <v>0.69138599999999995</v>
      </c>
      <c r="D296" s="2">
        <v>7.7204999999999996E-2</v>
      </c>
      <c r="F296" s="2">
        <v>5.2032889999999998</v>
      </c>
      <c r="G296" s="2">
        <v>0.53843700000000005</v>
      </c>
      <c r="H296" s="2">
        <v>0.54107700000000003</v>
      </c>
      <c r="J296" s="2">
        <v>5.2060950000000004</v>
      </c>
      <c r="K296" s="2">
        <v>0.103947</v>
      </c>
      <c r="L296" s="2">
        <v>0.17946699999999999</v>
      </c>
    </row>
    <row r="297" spans="1:12" x14ac:dyDescent="0.2">
      <c r="A297" s="2">
        <v>5.2067959999999998</v>
      </c>
      <c r="B297" s="2">
        <v>3.7924959999999999</v>
      </c>
      <c r="C297" s="2">
        <v>0.69130999999999998</v>
      </c>
      <c r="D297" s="2">
        <v>7.7419000000000002E-2</v>
      </c>
      <c r="F297" s="2">
        <v>5.2039900000000001</v>
      </c>
      <c r="G297" s="2">
        <v>0.53813900000000003</v>
      </c>
      <c r="H297" s="2">
        <v>0.54107700000000003</v>
      </c>
      <c r="J297" s="2">
        <v>5.2067959999999998</v>
      </c>
      <c r="K297" s="2">
        <v>0.10383000000000001</v>
      </c>
      <c r="L297" s="2">
        <v>0.17982300000000001</v>
      </c>
    </row>
    <row r="298" spans="1:12" x14ac:dyDescent="0.2">
      <c r="A298" s="2">
        <v>5.2074980000000002</v>
      </c>
      <c r="B298" s="2">
        <v>3.8011279999999998</v>
      </c>
      <c r="C298" s="2">
        <v>0.69150500000000004</v>
      </c>
      <c r="D298" s="2">
        <v>7.7929999999999999E-2</v>
      </c>
      <c r="F298" s="2">
        <v>5.2046919999999997</v>
      </c>
      <c r="G298" s="2">
        <v>0.53807099999999997</v>
      </c>
      <c r="H298" s="2">
        <v>0.54045900000000002</v>
      </c>
      <c r="J298" s="2">
        <v>5.2074980000000002</v>
      </c>
      <c r="K298" s="2">
        <v>0.104231</v>
      </c>
      <c r="L298" s="2">
        <v>0.17943999999999999</v>
      </c>
    </row>
    <row r="299" spans="1:12" x14ac:dyDescent="0.2">
      <c r="A299" s="2">
        <v>5.2081989999999996</v>
      </c>
      <c r="B299" s="2">
        <v>3.8094939999999999</v>
      </c>
      <c r="C299" s="2">
        <v>0.69135599999999997</v>
      </c>
      <c r="D299" s="2">
        <v>7.8212000000000004E-2</v>
      </c>
      <c r="F299" s="2">
        <v>5.2053929999999999</v>
      </c>
      <c r="G299" s="2">
        <v>0.53836799999999996</v>
      </c>
      <c r="H299" s="2">
        <v>0.53995499999999996</v>
      </c>
      <c r="J299" s="2">
        <v>5.2081989999999996</v>
      </c>
      <c r="K299" s="2">
        <v>0.104725</v>
      </c>
      <c r="L299" s="2">
        <v>0.17951500000000001</v>
      </c>
    </row>
    <row r="300" spans="1:12" x14ac:dyDescent="0.2">
      <c r="A300" s="2">
        <v>5.2088999999999999</v>
      </c>
      <c r="B300" s="2">
        <v>3.8177530000000002</v>
      </c>
      <c r="C300" s="2">
        <v>0.69108899999999995</v>
      </c>
      <c r="D300" s="2">
        <v>7.8631999999999994E-2</v>
      </c>
      <c r="F300" s="2">
        <v>5.2060950000000004</v>
      </c>
      <c r="G300" s="2">
        <v>0.53893999999999997</v>
      </c>
      <c r="H300" s="2">
        <v>0.53962699999999997</v>
      </c>
      <c r="J300" s="2">
        <v>5.2088999999999999</v>
      </c>
      <c r="K300" s="2">
        <v>0.105057</v>
      </c>
      <c r="L300" s="2">
        <v>0.18012</v>
      </c>
    </row>
    <row r="301" spans="1:12" x14ac:dyDescent="0.2">
      <c r="A301" s="2">
        <v>5.2096010000000001</v>
      </c>
      <c r="B301" s="2">
        <v>3.826092</v>
      </c>
      <c r="C301" s="2">
        <v>0.69088700000000003</v>
      </c>
      <c r="D301" s="2">
        <v>7.8265000000000001E-2</v>
      </c>
      <c r="F301" s="2">
        <v>5.2067959999999998</v>
      </c>
      <c r="G301" s="2">
        <v>0.53940600000000005</v>
      </c>
      <c r="H301" s="2">
        <v>0.53954299999999999</v>
      </c>
      <c r="J301" s="2">
        <v>5.2096010000000001</v>
      </c>
      <c r="K301" s="2">
        <v>0.104755</v>
      </c>
      <c r="L301" s="2">
        <v>0.18085000000000001</v>
      </c>
    </row>
    <row r="302" spans="1:12" x14ac:dyDescent="0.2">
      <c r="A302" s="2">
        <v>5.2103029999999997</v>
      </c>
      <c r="B302" s="2">
        <v>3.8339460000000001</v>
      </c>
      <c r="C302" s="2">
        <v>0.69100099999999998</v>
      </c>
      <c r="D302" s="2">
        <v>7.7997999999999998E-2</v>
      </c>
      <c r="F302" s="2">
        <v>5.2074980000000002</v>
      </c>
      <c r="G302" s="2">
        <v>0.53935200000000005</v>
      </c>
      <c r="H302" s="2">
        <v>0.53943600000000003</v>
      </c>
      <c r="J302" s="2">
        <v>5.2103029999999997</v>
      </c>
      <c r="K302" s="2">
        <v>0.10441</v>
      </c>
      <c r="L302" s="2">
        <v>0.18093400000000001</v>
      </c>
    </row>
    <row r="303" spans="1:12" x14ac:dyDescent="0.2">
      <c r="A303" s="2">
        <v>5.211004</v>
      </c>
      <c r="B303" s="2">
        <v>3.8421059999999998</v>
      </c>
      <c r="C303" s="2">
        <v>0.69100899999999998</v>
      </c>
      <c r="D303" s="2">
        <v>7.7739000000000003E-2</v>
      </c>
      <c r="F303" s="2">
        <v>5.2081989999999996</v>
      </c>
      <c r="G303" s="2">
        <v>0.539215</v>
      </c>
      <c r="H303" s="2">
        <v>0.53958899999999999</v>
      </c>
      <c r="J303" s="2">
        <v>5.211004</v>
      </c>
      <c r="K303" s="2">
        <v>0.10438</v>
      </c>
      <c r="L303" s="2">
        <v>0.18128</v>
      </c>
    </row>
    <row r="304" spans="1:12" x14ac:dyDescent="0.2">
      <c r="A304" s="2">
        <v>5.2117060000000004</v>
      </c>
      <c r="B304" s="2">
        <v>3.8501240000000001</v>
      </c>
      <c r="C304" s="2">
        <v>0.69042099999999995</v>
      </c>
      <c r="D304" s="2">
        <v>7.7396000000000006E-2</v>
      </c>
      <c r="F304" s="2">
        <v>5.2088999999999999</v>
      </c>
      <c r="G304" s="2">
        <v>0.53945200000000004</v>
      </c>
      <c r="H304" s="2">
        <v>0.53944400000000003</v>
      </c>
      <c r="J304" s="2">
        <v>5.2117060000000004</v>
      </c>
      <c r="K304" s="2">
        <v>0.10457</v>
      </c>
      <c r="L304" s="2">
        <v>0.18161099999999999</v>
      </c>
    </row>
    <row r="305" spans="1:12" x14ac:dyDescent="0.2">
      <c r="A305" s="2">
        <v>5.2124069999999998</v>
      </c>
      <c r="B305" s="2">
        <v>3.8585699999999998</v>
      </c>
      <c r="C305" s="2">
        <v>0.68994100000000003</v>
      </c>
      <c r="D305" s="2">
        <v>7.7327000000000007E-2</v>
      </c>
      <c r="F305" s="2">
        <v>5.2096010000000001</v>
      </c>
      <c r="G305" s="2">
        <v>0.53961899999999996</v>
      </c>
      <c r="H305" s="2">
        <v>0.53905499999999995</v>
      </c>
      <c r="J305" s="2">
        <v>5.2124069999999998</v>
      </c>
      <c r="K305" s="2">
        <v>0.104742</v>
      </c>
      <c r="L305" s="2">
        <v>0.18149999999999999</v>
      </c>
    </row>
    <row r="306" spans="1:12" x14ac:dyDescent="0.2">
      <c r="A306" s="2">
        <v>5.2131090000000002</v>
      </c>
      <c r="B306" s="2">
        <v>3.8668819999999999</v>
      </c>
      <c r="C306" s="2">
        <v>0.68998999999999999</v>
      </c>
      <c r="D306" s="2">
        <v>7.7524999999999997E-2</v>
      </c>
      <c r="F306" s="2">
        <v>5.2103029999999997</v>
      </c>
      <c r="G306" s="2">
        <v>0.53998599999999997</v>
      </c>
      <c r="H306" s="2">
        <v>0.53899399999999997</v>
      </c>
      <c r="J306" s="2">
        <v>5.2131090000000002</v>
      </c>
      <c r="K306" s="2">
        <v>0.10544000000000001</v>
      </c>
      <c r="L306" s="2">
        <v>0.18138699999999999</v>
      </c>
    </row>
    <row r="307" spans="1:12" x14ac:dyDescent="0.2">
      <c r="A307" s="2">
        <v>5.2138099999999996</v>
      </c>
      <c r="B307" s="2">
        <v>3.8752209999999998</v>
      </c>
      <c r="C307" s="2">
        <v>0.69015400000000005</v>
      </c>
      <c r="D307" s="2">
        <v>7.7945E-2</v>
      </c>
      <c r="F307" s="2">
        <v>5.211004</v>
      </c>
      <c r="G307" s="2">
        <v>0.54016900000000001</v>
      </c>
      <c r="H307" s="2">
        <v>0.53855900000000001</v>
      </c>
      <c r="J307" s="2">
        <v>5.2138099999999996</v>
      </c>
      <c r="K307" s="2">
        <v>0.105825</v>
      </c>
      <c r="L307" s="2">
        <v>0.18154999999999999</v>
      </c>
    </row>
    <row r="308" spans="1:12" x14ac:dyDescent="0.2">
      <c r="A308" s="2">
        <v>5.2145109999999999</v>
      </c>
      <c r="B308" s="2">
        <v>3.8834</v>
      </c>
      <c r="C308" s="2">
        <v>0.69070399999999998</v>
      </c>
      <c r="D308" s="2">
        <v>7.7578999999999995E-2</v>
      </c>
      <c r="F308" s="2">
        <v>5.2117060000000004</v>
      </c>
      <c r="G308" s="2">
        <v>0.54030599999999995</v>
      </c>
      <c r="H308" s="2">
        <v>0.537964</v>
      </c>
      <c r="J308" s="2">
        <v>5.2145109999999999</v>
      </c>
      <c r="K308" s="2">
        <v>0.105841</v>
      </c>
      <c r="L308" s="2">
        <v>0.18151800000000001</v>
      </c>
    </row>
    <row r="309" spans="1:12" x14ac:dyDescent="0.2">
      <c r="A309" s="2">
        <v>5.2152130000000003</v>
      </c>
      <c r="B309" s="2">
        <v>3.8908459999999998</v>
      </c>
      <c r="C309" s="2">
        <v>0.69087100000000001</v>
      </c>
      <c r="D309" s="2">
        <v>7.7746999999999997E-2</v>
      </c>
      <c r="F309" s="2">
        <v>5.2124069999999998</v>
      </c>
      <c r="G309" s="2">
        <v>0.54077900000000001</v>
      </c>
      <c r="H309" s="2">
        <v>0.537659</v>
      </c>
      <c r="J309" s="2">
        <v>5.2152130000000003</v>
      </c>
      <c r="K309" s="2">
        <v>0.10639899999999999</v>
      </c>
      <c r="L309" s="2">
        <v>0.180506</v>
      </c>
    </row>
    <row r="310" spans="1:12" x14ac:dyDescent="0.2">
      <c r="A310" s="2">
        <v>5.2159139999999997</v>
      </c>
      <c r="B310" s="2">
        <v>3.8984260000000002</v>
      </c>
      <c r="C310" s="2">
        <v>0.69100899999999998</v>
      </c>
      <c r="D310" s="2">
        <v>7.7937000000000006E-2</v>
      </c>
      <c r="F310" s="2">
        <v>5.2131090000000002</v>
      </c>
      <c r="G310" s="2">
        <v>0.54081699999999999</v>
      </c>
      <c r="H310" s="2">
        <v>0.53718600000000005</v>
      </c>
      <c r="J310" s="2">
        <v>5.2159139999999997</v>
      </c>
      <c r="K310" s="2">
        <v>0.106449</v>
      </c>
      <c r="L310" s="2">
        <v>0.18035799999999999</v>
      </c>
    </row>
    <row r="311" spans="1:12" x14ac:dyDescent="0.2">
      <c r="A311" s="2">
        <v>5.216615</v>
      </c>
      <c r="B311" s="2">
        <v>3.907143</v>
      </c>
      <c r="C311" s="2">
        <v>0.69076800000000005</v>
      </c>
      <c r="D311" s="2">
        <v>7.7692999999999998E-2</v>
      </c>
      <c r="F311" s="2">
        <v>5.2138099999999996</v>
      </c>
      <c r="G311" s="2">
        <v>0.54068000000000005</v>
      </c>
      <c r="H311" s="2">
        <v>0.53676599999999997</v>
      </c>
      <c r="J311" s="2">
        <v>5.216615</v>
      </c>
      <c r="K311" s="2">
        <v>0.106209</v>
      </c>
      <c r="L311" s="2">
        <v>0.17991599999999999</v>
      </c>
    </row>
    <row r="312" spans="1:12" x14ac:dyDescent="0.2">
      <c r="A312" s="2">
        <v>5.2173170000000004</v>
      </c>
      <c r="B312" s="2">
        <v>3.914822</v>
      </c>
      <c r="C312" s="2">
        <v>0.69051700000000005</v>
      </c>
      <c r="D312" s="2">
        <v>7.7830999999999997E-2</v>
      </c>
      <c r="F312" s="2">
        <v>5.2145109999999999</v>
      </c>
      <c r="G312" s="2">
        <v>0.54062699999999997</v>
      </c>
      <c r="H312" s="2">
        <v>0.53660600000000003</v>
      </c>
      <c r="J312" s="2">
        <v>5.2173170000000004</v>
      </c>
      <c r="K312" s="2">
        <v>0.106056</v>
      </c>
      <c r="L312" s="2">
        <v>0.179893</v>
      </c>
    </row>
    <row r="313" spans="1:12" x14ac:dyDescent="0.2">
      <c r="A313" s="2">
        <v>5.2180179999999998</v>
      </c>
      <c r="B313" s="2">
        <v>3.922825</v>
      </c>
      <c r="C313" s="2">
        <v>0.69076499999999996</v>
      </c>
      <c r="D313" s="2">
        <v>7.8104999999999994E-2</v>
      </c>
      <c r="F313" s="2">
        <v>5.2152130000000003</v>
      </c>
      <c r="G313" s="2">
        <v>0.54066499999999995</v>
      </c>
      <c r="H313" s="2">
        <v>0.53651400000000005</v>
      </c>
      <c r="J313" s="2">
        <v>5.2180179999999998</v>
      </c>
      <c r="K313" s="2">
        <v>0.106487</v>
      </c>
      <c r="L313" s="2">
        <v>0.17971000000000001</v>
      </c>
    </row>
    <row r="314" spans="1:12" x14ac:dyDescent="0.2">
      <c r="A314" s="2">
        <v>5.2187190000000001</v>
      </c>
      <c r="B314" s="2">
        <v>3.930882</v>
      </c>
      <c r="C314" s="2">
        <v>0.69118000000000002</v>
      </c>
      <c r="D314" s="2">
        <v>7.8898999999999997E-2</v>
      </c>
      <c r="F314" s="2">
        <v>5.2159139999999997</v>
      </c>
      <c r="G314" s="2">
        <v>0.54076400000000002</v>
      </c>
      <c r="H314" s="2">
        <v>0.53654500000000005</v>
      </c>
      <c r="J314" s="2">
        <v>5.2187190000000001</v>
      </c>
      <c r="K314" s="2">
        <v>0.10660500000000001</v>
      </c>
      <c r="L314" s="2">
        <v>0.18001400000000001</v>
      </c>
    </row>
    <row r="315" spans="1:12" x14ac:dyDescent="0.2">
      <c r="A315" s="2">
        <v>5.2194209999999996</v>
      </c>
      <c r="B315" s="2">
        <v>3.9391820000000002</v>
      </c>
      <c r="C315" s="2">
        <v>0.69143600000000005</v>
      </c>
      <c r="D315" s="2">
        <v>7.8898999999999997E-2</v>
      </c>
      <c r="F315" s="2">
        <v>5.216615</v>
      </c>
      <c r="G315" s="2">
        <v>0.54100000000000004</v>
      </c>
      <c r="H315" s="2">
        <v>0.536713</v>
      </c>
      <c r="J315" s="2">
        <v>5.2194209999999996</v>
      </c>
      <c r="K315" s="2">
        <v>0.10634399999999999</v>
      </c>
      <c r="L315" s="2">
        <v>0.18006900000000001</v>
      </c>
    </row>
    <row r="316" spans="1:12" x14ac:dyDescent="0.2">
      <c r="A316" s="2">
        <v>5.2201219999999999</v>
      </c>
      <c r="B316" s="2">
        <v>3.9476429999999998</v>
      </c>
      <c r="C316" s="2">
        <v>0.69108499999999995</v>
      </c>
      <c r="D316" s="2">
        <v>7.8745999999999997E-2</v>
      </c>
      <c r="F316" s="2">
        <v>5.2173170000000004</v>
      </c>
      <c r="G316" s="2">
        <v>0.54093899999999995</v>
      </c>
      <c r="H316" s="2">
        <v>0.53624700000000003</v>
      </c>
      <c r="J316" s="2">
        <v>5.2201219999999999</v>
      </c>
      <c r="K316" s="2">
        <v>0.105362</v>
      </c>
      <c r="L316" s="2">
        <v>0.17990999999999999</v>
      </c>
    </row>
    <row r="317" spans="1:12" x14ac:dyDescent="0.2">
      <c r="A317" s="2">
        <v>5.2208240000000004</v>
      </c>
      <c r="B317" s="2">
        <v>3.9549370000000001</v>
      </c>
      <c r="C317" s="2">
        <v>0.69080299999999994</v>
      </c>
      <c r="D317" s="2">
        <v>7.8723000000000001E-2</v>
      </c>
      <c r="F317" s="2">
        <v>5.2180179999999998</v>
      </c>
      <c r="G317" s="2">
        <v>0.54072600000000004</v>
      </c>
      <c r="H317" s="2">
        <v>0.53617099999999995</v>
      </c>
      <c r="J317" s="2">
        <v>5.2208240000000004</v>
      </c>
      <c r="K317" s="2">
        <v>0.104835</v>
      </c>
      <c r="L317" s="2">
        <v>0.180003</v>
      </c>
    </row>
    <row r="318" spans="1:12" x14ac:dyDescent="0.2">
      <c r="A318" s="2">
        <v>5.2215249999999997</v>
      </c>
      <c r="B318" s="2">
        <v>3.9626049999999999</v>
      </c>
      <c r="C318" s="2">
        <v>0.69111900000000004</v>
      </c>
      <c r="D318" s="2">
        <v>7.9059000000000004E-2</v>
      </c>
      <c r="F318" s="2">
        <v>5.2187190000000001</v>
      </c>
      <c r="G318" s="2">
        <v>0.54107700000000003</v>
      </c>
      <c r="H318" s="2">
        <v>0.53617899999999996</v>
      </c>
      <c r="J318" s="2">
        <v>5.2215249999999997</v>
      </c>
      <c r="K318" s="2">
        <v>0.104544</v>
      </c>
      <c r="L318" s="2">
        <v>0.17973600000000001</v>
      </c>
    </row>
    <row r="319" spans="1:12" x14ac:dyDescent="0.2">
      <c r="A319" s="2">
        <v>5.2222270000000002</v>
      </c>
      <c r="B319" s="2">
        <v>3.970745</v>
      </c>
      <c r="C319" s="2">
        <v>0.69098199999999999</v>
      </c>
      <c r="D319" s="2">
        <v>7.9256999999999994E-2</v>
      </c>
      <c r="F319" s="2">
        <v>5.2194209999999996</v>
      </c>
      <c r="G319" s="2">
        <v>0.54107700000000003</v>
      </c>
      <c r="H319" s="2">
        <v>0.53636899999999998</v>
      </c>
      <c r="J319" s="2">
        <v>5.2222270000000002</v>
      </c>
      <c r="K319" s="2">
        <v>0.103739</v>
      </c>
      <c r="L319" s="2">
        <v>0.180116</v>
      </c>
    </row>
    <row r="320" spans="1:12" x14ac:dyDescent="0.2">
      <c r="A320" s="2">
        <v>5.2229279999999996</v>
      </c>
      <c r="B320" s="2">
        <v>3.9786760000000001</v>
      </c>
      <c r="C320" s="2">
        <v>0.69110000000000005</v>
      </c>
      <c r="D320" s="2">
        <v>7.9325999999999994E-2</v>
      </c>
      <c r="F320" s="2">
        <v>5.2201219999999999</v>
      </c>
      <c r="G320" s="2">
        <v>0.54045900000000002</v>
      </c>
      <c r="H320" s="2">
        <v>0.53631600000000001</v>
      </c>
      <c r="J320" s="2">
        <v>5.2229279999999996</v>
      </c>
      <c r="K320" s="2">
        <v>0.10373499999999999</v>
      </c>
      <c r="L320" s="2">
        <v>0.18048600000000001</v>
      </c>
    </row>
    <row r="321" spans="1:12" x14ac:dyDescent="0.2">
      <c r="A321" s="2">
        <v>5.2236289999999999</v>
      </c>
      <c r="B321" s="2">
        <v>3.9868350000000001</v>
      </c>
      <c r="C321" s="2">
        <v>0.69178300000000004</v>
      </c>
      <c r="D321" s="2">
        <v>7.9684000000000005E-2</v>
      </c>
      <c r="F321" s="2">
        <v>5.2208240000000004</v>
      </c>
      <c r="G321" s="2">
        <v>0.53995499999999996</v>
      </c>
      <c r="H321" s="2">
        <v>0.53620900000000005</v>
      </c>
      <c r="J321" s="2">
        <v>5.2236289999999999</v>
      </c>
      <c r="K321" s="2">
        <v>0.103508</v>
      </c>
      <c r="L321" s="2">
        <v>0.180673</v>
      </c>
    </row>
    <row r="322" spans="1:12" x14ac:dyDescent="0.2">
      <c r="A322" s="2">
        <v>5.2243300000000001</v>
      </c>
      <c r="B322" s="2">
        <v>3.9952890000000001</v>
      </c>
      <c r="C322" s="2">
        <v>0.69117300000000004</v>
      </c>
      <c r="D322" s="2">
        <v>8.0096000000000001E-2</v>
      </c>
      <c r="F322" s="2">
        <v>5.2215249999999997</v>
      </c>
      <c r="G322" s="2">
        <v>0.53962699999999997</v>
      </c>
      <c r="H322" s="2">
        <v>0.53624700000000003</v>
      </c>
      <c r="J322" s="2">
        <v>5.2243300000000001</v>
      </c>
      <c r="K322" s="2">
        <v>0.103258</v>
      </c>
      <c r="L322" s="2">
        <v>0.180835</v>
      </c>
    </row>
    <row r="323" spans="1:12" x14ac:dyDescent="0.2">
      <c r="A323" s="2">
        <v>5.2250319999999997</v>
      </c>
      <c r="B323" s="2">
        <v>4.0036699999999996</v>
      </c>
      <c r="C323" s="2">
        <v>0.69065799999999999</v>
      </c>
      <c r="D323" s="2">
        <v>8.0310000000000006E-2</v>
      </c>
      <c r="F323" s="2">
        <v>5.2222270000000002</v>
      </c>
      <c r="G323" s="2">
        <v>0.53954299999999999</v>
      </c>
      <c r="H323" s="2">
        <v>0.53645299999999996</v>
      </c>
      <c r="J323" s="2">
        <v>5.2250319999999997</v>
      </c>
      <c r="K323" s="2">
        <v>0.10310900000000001</v>
      </c>
      <c r="L323" s="2">
        <v>0.18113000000000001</v>
      </c>
    </row>
    <row r="324" spans="1:12" x14ac:dyDescent="0.2">
      <c r="A324" s="2">
        <v>5.225733</v>
      </c>
      <c r="B324" s="2">
        <v>4.012505</v>
      </c>
      <c r="C324" s="2">
        <v>0.69068499999999999</v>
      </c>
      <c r="D324" s="2">
        <v>8.0295000000000005E-2</v>
      </c>
      <c r="F324" s="2">
        <v>5.2229279999999996</v>
      </c>
      <c r="G324" s="2">
        <v>0.53943600000000003</v>
      </c>
      <c r="H324" s="2">
        <v>0.53675799999999996</v>
      </c>
      <c r="J324" s="2">
        <v>5.225733</v>
      </c>
      <c r="K324" s="2">
        <v>0.10320500000000001</v>
      </c>
      <c r="L324" s="2">
        <v>0.181397</v>
      </c>
    </row>
    <row r="325" spans="1:12" x14ac:dyDescent="0.2">
      <c r="A325" s="2">
        <v>5.2264350000000004</v>
      </c>
      <c r="B325" s="2">
        <v>4.0204089999999999</v>
      </c>
      <c r="C325" s="2">
        <v>0.69067299999999998</v>
      </c>
      <c r="D325" s="2">
        <v>8.0074000000000006E-2</v>
      </c>
      <c r="F325" s="2">
        <v>5.2236289999999999</v>
      </c>
      <c r="G325" s="2">
        <v>0.53958899999999999</v>
      </c>
      <c r="H325" s="2">
        <v>0.53677399999999997</v>
      </c>
      <c r="J325" s="2">
        <v>5.2264350000000004</v>
      </c>
      <c r="K325" s="2">
        <v>0.10335900000000001</v>
      </c>
      <c r="L325" s="2">
        <v>0.18183099999999999</v>
      </c>
    </row>
    <row r="326" spans="1:12" x14ac:dyDescent="0.2">
      <c r="A326" s="2">
        <v>5.2271359999999998</v>
      </c>
      <c r="B326" s="2">
        <v>4.0285950000000001</v>
      </c>
      <c r="C326" s="2">
        <v>0.69099699999999997</v>
      </c>
      <c r="D326" s="2">
        <v>8.0149999999999999E-2</v>
      </c>
      <c r="F326" s="2">
        <v>5.2243300000000001</v>
      </c>
      <c r="G326" s="2">
        <v>0.53944400000000003</v>
      </c>
      <c r="H326" s="2">
        <v>0.53652200000000005</v>
      </c>
      <c r="J326" s="2">
        <v>5.2271359999999998</v>
      </c>
      <c r="K326" s="2">
        <v>0.103273</v>
      </c>
      <c r="L326" s="2">
        <v>0.18188399999999999</v>
      </c>
    </row>
    <row r="327" spans="1:12" x14ac:dyDescent="0.2">
      <c r="A327" s="2">
        <v>5.2278380000000002</v>
      </c>
      <c r="B327" s="2">
        <v>4.0369419999999998</v>
      </c>
      <c r="C327" s="2">
        <v>0.69142099999999995</v>
      </c>
      <c r="D327" s="2">
        <v>8.0058000000000004E-2</v>
      </c>
      <c r="F327" s="2">
        <v>5.2250319999999997</v>
      </c>
      <c r="G327" s="2">
        <v>0.53905499999999995</v>
      </c>
      <c r="H327" s="2">
        <v>0.536354</v>
      </c>
      <c r="J327" s="2">
        <v>5.2278380000000002</v>
      </c>
      <c r="K327" s="2">
        <v>0.103311</v>
      </c>
      <c r="L327" s="2">
        <v>0.181531</v>
      </c>
    </row>
    <row r="328" spans="1:12" x14ac:dyDescent="0.2">
      <c r="A328" s="2">
        <v>5.2285389999999996</v>
      </c>
      <c r="B328" s="2">
        <v>4.0449299999999999</v>
      </c>
      <c r="C328" s="2">
        <v>0.69157000000000002</v>
      </c>
      <c r="D328" s="2">
        <v>7.9921000000000006E-2</v>
      </c>
      <c r="F328" s="2">
        <v>5.225733</v>
      </c>
      <c r="G328" s="2">
        <v>0.53899399999999997</v>
      </c>
      <c r="H328" s="2">
        <v>0.536049</v>
      </c>
      <c r="J328" s="2">
        <v>5.2285389999999996</v>
      </c>
      <c r="K328" s="2">
        <v>0.102808</v>
      </c>
      <c r="L328" s="2">
        <v>0.181198</v>
      </c>
    </row>
    <row r="329" spans="1:12" x14ac:dyDescent="0.2">
      <c r="A329" s="2">
        <v>5.2292399999999999</v>
      </c>
      <c r="B329" s="2">
        <v>4.0533450000000002</v>
      </c>
      <c r="C329" s="2">
        <v>0.69130599999999998</v>
      </c>
      <c r="D329" s="2">
        <v>7.9897999999999997E-2</v>
      </c>
      <c r="F329" s="2">
        <v>5.2264350000000004</v>
      </c>
      <c r="G329" s="2">
        <v>0.53855900000000001</v>
      </c>
      <c r="H329" s="2">
        <v>0.53546899999999997</v>
      </c>
      <c r="J329" s="2">
        <v>5.2292399999999999</v>
      </c>
      <c r="K329" s="2">
        <v>0.102497</v>
      </c>
      <c r="L329" s="2">
        <v>0.18112900000000001</v>
      </c>
    </row>
    <row r="330" spans="1:12" x14ac:dyDescent="0.2">
      <c r="A330" s="2">
        <v>5.2299410000000002</v>
      </c>
      <c r="B330" s="2">
        <v>4.0615119999999996</v>
      </c>
      <c r="C330" s="2">
        <v>0.69148900000000002</v>
      </c>
      <c r="D330" s="2">
        <v>7.9768000000000006E-2</v>
      </c>
      <c r="F330" s="2">
        <v>5.2271359999999998</v>
      </c>
      <c r="G330" s="2">
        <v>0.537964</v>
      </c>
      <c r="H330" s="2">
        <v>0.53508</v>
      </c>
      <c r="J330" s="2">
        <v>5.2299410000000002</v>
      </c>
      <c r="K330" s="2">
        <v>0.102093</v>
      </c>
      <c r="L330" s="2">
        <v>0.18093000000000001</v>
      </c>
    </row>
    <row r="331" spans="1:12" x14ac:dyDescent="0.2">
      <c r="A331" s="2">
        <v>5.2306429999999997</v>
      </c>
      <c r="B331" s="2">
        <v>4.0693970000000004</v>
      </c>
      <c r="C331" s="2">
        <v>0.69183300000000003</v>
      </c>
      <c r="D331" s="2">
        <v>7.9616000000000006E-2</v>
      </c>
      <c r="F331" s="2">
        <v>5.2278380000000002</v>
      </c>
      <c r="G331" s="2">
        <v>0.537659</v>
      </c>
      <c r="H331" s="2">
        <v>0.53499600000000003</v>
      </c>
      <c r="J331" s="2">
        <v>5.2306429999999997</v>
      </c>
      <c r="K331" s="2">
        <v>0.102047</v>
      </c>
      <c r="L331" s="2">
        <v>0.18066099999999999</v>
      </c>
    </row>
    <row r="332" spans="1:12" x14ac:dyDescent="0.2">
      <c r="A332" s="2">
        <v>5.231344</v>
      </c>
      <c r="B332" s="2">
        <v>4.0780409999999998</v>
      </c>
      <c r="C332" s="2">
        <v>0.69180200000000003</v>
      </c>
      <c r="D332" s="2">
        <v>7.9439999999999997E-2</v>
      </c>
      <c r="F332" s="2">
        <v>5.2285389999999996</v>
      </c>
      <c r="G332" s="2">
        <v>0.53718600000000005</v>
      </c>
      <c r="H332" s="2">
        <v>0.53476699999999999</v>
      </c>
      <c r="J332" s="2">
        <v>5.231344</v>
      </c>
      <c r="K332" s="2">
        <v>0.10202600000000001</v>
      </c>
      <c r="L332" s="2">
        <v>0.18071799999999999</v>
      </c>
    </row>
    <row r="333" spans="1:12" x14ac:dyDescent="0.2">
      <c r="A333" s="2">
        <v>5.2320460000000004</v>
      </c>
      <c r="B333" s="2">
        <v>4.0862119999999997</v>
      </c>
      <c r="C333" s="2">
        <v>0.69175600000000004</v>
      </c>
      <c r="D333" s="2">
        <v>7.9371999999999998E-2</v>
      </c>
      <c r="F333" s="2">
        <v>5.2292399999999999</v>
      </c>
      <c r="G333" s="2">
        <v>0.53676599999999997</v>
      </c>
      <c r="H333" s="2">
        <v>0.53480499999999997</v>
      </c>
      <c r="J333" s="2">
        <v>5.2320460000000004</v>
      </c>
      <c r="K333" s="2">
        <v>0.10155699999999999</v>
      </c>
      <c r="L333" s="2">
        <v>0.180975</v>
      </c>
    </row>
    <row r="334" spans="1:12" x14ac:dyDescent="0.2">
      <c r="A334" s="2">
        <v>5.2327469999999998</v>
      </c>
      <c r="B334" s="2">
        <v>4.0946309999999997</v>
      </c>
      <c r="C334" s="2">
        <v>0.69118800000000002</v>
      </c>
      <c r="D334" s="2">
        <v>7.9691999999999999E-2</v>
      </c>
      <c r="F334" s="2">
        <v>5.2299410000000002</v>
      </c>
      <c r="G334" s="2">
        <v>0.53660600000000003</v>
      </c>
      <c r="H334" s="2">
        <v>0.53436300000000003</v>
      </c>
      <c r="J334" s="2">
        <v>5.2327469999999998</v>
      </c>
      <c r="K334" s="2">
        <v>0.10128</v>
      </c>
      <c r="L334" s="2">
        <v>0.181564</v>
      </c>
    </row>
    <row r="335" spans="1:12" x14ac:dyDescent="0.2">
      <c r="A335" s="2">
        <v>5.2334490000000002</v>
      </c>
      <c r="B335" s="2">
        <v>4.1032679999999999</v>
      </c>
      <c r="C335" s="2">
        <v>0.69135999999999997</v>
      </c>
      <c r="D335" s="2">
        <v>7.9776E-2</v>
      </c>
      <c r="F335" s="2">
        <v>5.2306429999999997</v>
      </c>
      <c r="G335" s="2">
        <v>0.53651400000000005</v>
      </c>
      <c r="H335" s="2">
        <v>0.53376800000000002</v>
      </c>
      <c r="J335" s="2">
        <v>5.2334490000000002</v>
      </c>
      <c r="K335" s="2">
        <v>0.100563</v>
      </c>
      <c r="L335" s="2">
        <v>0.18168500000000001</v>
      </c>
    </row>
    <row r="336" spans="1:12" x14ac:dyDescent="0.2">
      <c r="A336" s="2">
        <v>5.2341499999999996</v>
      </c>
      <c r="B336" s="2">
        <v>4.1112979999999997</v>
      </c>
      <c r="C336" s="2">
        <v>0.69126799999999999</v>
      </c>
      <c r="D336" s="2">
        <v>7.9508999999999996E-2</v>
      </c>
      <c r="F336" s="2">
        <v>5.231344</v>
      </c>
      <c r="G336" s="2">
        <v>0.53654500000000005</v>
      </c>
      <c r="H336" s="2">
        <v>0.53362299999999996</v>
      </c>
      <c r="J336" s="2">
        <v>5.2341499999999996</v>
      </c>
      <c r="K336" s="2">
        <v>9.9970000000000003E-2</v>
      </c>
      <c r="L336" s="2">
        <v>0.18219399999999999</v>
      </c>
    </row>
    <row r="337" spans="1:12" x14ac:dyDescent="0.2">
      <c r="A337" s="2">
        <v>5.2348509999999999</v>
      </c>
      <c r="B337" s="2">
        <v>4.119453</v>
      </c>
      <c r="C337" s="2">
        <v>0.69129499999999999</v>
      </c>
      <c r="D337" s="2">
        <v>7.9669000000000004E-2</v>
      </c>
      <c r="F337" s="2">
        <v>5.2320460000000004</v>
      </c>
      <c r="G337" s="2">
        <v>0.536713</v>
      </c>
      <c r="H337" s="2">
        <v>0.53321799999999997</v>
      </c>
      <c r="J337" s="2">
        <v>5.2348509999999999</v>
      </c>
      <c r="K337" s="2">
        <v>9.9854999999999999E-2</v>
      </c>
      <c r="L337" s="2">
        <v>0.182254</v>
      </c>
    </row>
    <row r="338" spans="1:12" x14ac:dyDescent="0.2">
      <c r="A338" s="2">
        <v>5.2355530000000003</v>
      </c>
      <c r="B338" s="2">
        <v>4.1270259999999999</v>
      </c>
      <c r="C338" s="2">
        <v>0.69154300000000002</v>
      </c>
      <c r="D338" s="2">
        <v>7.9813999999999996E-2</v>
      </c>
      <c r="F338" s="2">
        <v>5.2327469999999998</v>
      </c>
      <c r="G338" s="2">
        <v>0.53624700000000003</v>
      </c>
      <c r="H338" s="2">
        <v>0.53294399999999997</v>
      </c>
      <c r="J338" s="2">
        <v>5.2355530000000003</v>
      </c>
      <c r="K338" s="2">
        <v>0.10004399999999999</v>
      </c>
      <c r="L338" s="2">
        <v>0.18160100000000001</v>
      </c>
    </row>
    <row r="339" spans="1:12" x14ac:dyDescent="0.2">
      <c r="A339" s="2">
        <v>5.2362539999999997</v>
      </c>
      <c r="B339" s="2">
        <v>4.1340560000000002</v>
      </c>
      <c r="C339" s="2">
        <v>0.69189400000000001</v>
      </c>
      <c r="D339" s="2">
        <v>7.9813999999999996E-2</v>
      </c>
      <c r="F339" s="2">
        <v>5.2334490000000002</v>
      </c>
      <c r="G339" s="2">
        <v>0.53617099999999995</v>
      </c>
      <c r="H339" s="2">
        <v>0.53289799999999998</v>
      </c>
      <c r="J339" s="2">
        <v>5.2362539999999997</v>
      </c>
      <c r="K339" s="2">
        <v>9.9663000000000002E-2</v>
      </c>
      <c r="L339" s="2">
        <v>0.181696</v>
      </c>
    </row>
    <row r="340" spans="1:12" x14ac:dyDescent="0.2">
      <c r="A340" s="2">
        <v>5.236955</v>
      </c>
      <c r="B340" s="2">
        <v>4.1413960000000003</v>
      </c>
      <c r="C340" s="2">
        <v>0.69133699999999998</v>
      </c>
      <c r="D340" s="2">
        <v>7.9867999999999995E-2</v>
      </c>
      <c r="F340" s="2">
        <v>5.2341499999999996</v>
      </c>
      <c r="G340" s="2">
        <v>0.53617899999999996</v>
      </c>
      <c r="H340" s="2">
        <v>0.53290599999999999</v>
      </c>
      <c r="J340" s="2">
        <v>5.236955</v>
      </c>
      <c r="K340" s="2">
        <v>9.9797999999999998E-2</v>
      </c>
      <c r="L340" s="2">
        <v>0.18185100000000001</v>
      </c>
    </row>
    <row r="341" spans="1:12" x14ac:dyDescent="0.2">
      <c r="A341" s="2">
        <v>5.2376569999999996</v>
      </c>
      <c r="B341" s="2">
        <v>4.1488079999999998</v>
      </c>
      <c r="C341" s="2">
        <v>0.69144000000000005</v>
      </c>
      <c r="D341" s="2">
        <v>7.9912999999999998E-2</v>
      </c>
      <c r="F341" s="2">
        <v>5.2348509999999999</v>
      </c>
      <c r="G341" s="2">
        <v>0.53636899999999998</v>
      </c>
      <c r="H341" s="2">
        <v>0.53286</v>
      </c>
      <c r="J341" s="2">
        <v>5.2376569999999996</v>
      </c>
      <c r="K341" s="2">
        <v>0.100187</v>
      </c>
      <c r="L341" s="2">
        <v>0.18209400000000001</v>
      </c>
    </row>
    <row r="342" spans="1:12" x14ac:dyDescent="0.2">
      <c r="A342" s="2">
        <v>5.2383579999999998</v>
      </c>
      <c r="B342" s="2">
        <v>4.1566280000000004</v>
      </c>
      <c r="C342" s="2">
        <v>0.69107399999999997</v>
      </c>
      <c r="D342" s="2">
        <v>8.0050999999999997E-2</v>
      </c>
      <c r="F342" s="2">
        <v>5.2355530000000003</v>
      </c>
      <c r="G342" s="2">
        <v>0.53631600000000001</v>
      </c>
      <c r="H342" s="2">
        <v>0.53279900000000002</v>
      </c>
      <c r="J342" s="2">
        <v>5.2383579999999998</v>
      </c>
      <c r="K342" s="2">
        <v>9.9846000000000004E-2</v>
      </c>
      <c r="L342" s="2">
        <v>0.18230099999999999</v>
      </c>
    </row>
    <row r="343" spans="1:12" x14ac:dyDescent="0.2">
      <c r="A343" s="2">
        <v>5.2390590000000001</v>
      </c>
      <c r="B343" s="2">
        <v>4.1647949999999998</v>
      </c>
      <c r="C343" s="2">
        <v>0.69071899999999997</v>
      </c>
      <c r="D343" s="2">
        <v>8.0318000000000001E-2</v>
      </c>
      <c r="F343" s="2">
        <v>5.2362539999999997</v>
      </c>
      <c r="G343" s="2">
        <v>0.53620900000000005</v>
      </c>
      <c r="H343" s="2">
        <v>0.53274500000000002</v>
      </c>
      <c r="J343" s="2">
        <v>5.2390590000000001</v>
      </c>
      <c r="K343" s="2">
        <v>9.9857000000000001E-2</v>
      </c>
      <c r="L343" s="2">
        <v>0.18275</v>
      </c>
    </row>
    <row r="344" spans="1:12" x14ac:dyDescent="0.2">
      <c r="A344" s="2">
        <v>5.2397609999999997</v>
      </c>
      <c r="B344" s="2">
        <v>4.1731569999999998</v>
      </c>
      <c r="C344" s="2">
        <v>0.69090200000000002</v>
      </c>
      <c r="D344" s="2">
        <v>8.0607999999999999E-2</v>
      </c>
      <c r="F344" s="2">
        <v>5.236955</v>
      </c>
      <c r="G344" s="2">
        <v>0.53624700000000003</v>
      </c>
      <c r="H344" s="2">
        <v>0.53242500000000004</v>
      </c>
      <c r="J344" s="2">
        <v>5.2397609999999997</v>
      </c>
      <c r="K344" s="2">
        <v>9.9686999999999998E-2</v>
      </c>
      <c r="L344" s="2">
        <v>0.183143</v>
      </c>
    </row>
    <row r="345" spans="1:12" x14ac:dyDescent="0.2">
      <c r="A345" s="2">
        <v>5.240462</v>
      </c>
      <c r="B345" s="2">
        <v>4.1817019999999996</v>
      </c>
      <c r="C345" s="2">
        <v>0.69021100000000002</v>
      </c>
      <c r="D345" s="2">
        <v>8.0432000000000003E-2</v>
      </c>
      <c r="F345" s="2">
        <v>5.2376569999999996</v>
      </c>
      <c r="G345" s="2">
        <v>0.53645299999999996</v>
      </c>
      <c r="H345" s="2">
        <v>0.53207400000000005</v>
      </c>
      <c r="J345" s="2">
        <v>5.240462</v>
      </c>
      <c r="K345" s="2">
        <v>9.9676000000000001E-2</v>
      </c>
      <c r="L345" s="2">
        <v>0.18346199999999999</v>
      </c>
    </row>
    <row r="346" spans="1:12" x14ac:dyDescent="0.2">
      <c r="A346" s="2">
        <v>5.2411640000000004</v>
      </c>
      <c r="B346" s="2">
        <v>4.1896779999999998</v>
      </c>
      <c r="C346" s="2">
        <v>0.68955200000000005</v>
      </c>
      <c r="D346" s="2">
        <v>8.0454999999999999E-2</v>
      </c>
      <c r="F346" s="2">
        <v>5.2383579999999998</v>
      </c>
      <c r="G346" s="2">
        <v>0.53675799999999996</v>
      </c>
      <c r="H346" s="2">
        <v>0.53167699999999996</v>
      </c>
      <c r="J346" s="2">
        <v>5.2411640000000004</v>
      </c>
      <c r="K346" s="2">
        <v>9.9850999999999995E-2</v>
      </c>
      <c r="L346" s="2">
        <v>0.18332499999999999</v>
      </c>
    </row>
    <row r="347" spans="1:12" x14ac:dyDescent="0.2">
      <c r="A347" s="2">
        <v>5.2418649999999998</v>
      </c>
      <c r="B347" s="2">
        <v>4.1980320000000004</v>
      </c>
      <c r="C347" s="2">
        <v>0.68957100000000005</v>
      </c>
      <c r="D347" s="2">
        <v>8.0538999999999999E-2</v>
      </c>
      <c r="F347" s="2">
        <v>5.2390590000000001</v>
      </c>
      <c r="G347" s="2">
        <v>0.53677399999999997</v>
      </c>
      <c r="H347" s="2">
        <v>0.53166999999999998</v>
      </c>
      <c r="J347" s="2">
        <v>5.2418649999999998</v>
      </c>
      <c r="K347" s="2">
        <v>9.98E-2</v>
      </c>
      <c r="L347" s="2">
        <v>0.182673</v>
      </c>
    </row>
    <row r="348" spans="1:12" x14ac:dyDescent="0.2">
      <c r="A348" s="2">
        <v>5.2425660000000001</v>
      </c>
      <c r="B348" s="2">
        <v>4.2057229999999999</v>
      </c>
      <c r="C348" s="2">
        <v>0.68988700000000003</v>
      </c>
      <c r="D348" s="2">
        <v>8.0523999999999998E-2</v>
      </c>
      <c r="F348" s="2">
        <v>5.2397609999999997</v>
      </c>
      <c r="G348" s="2">
        <v>0.53652200000000005</v>
      </c>
      <c r="H348" s="2">
        <v>0.53185300000000002</v>
      </c>
      <c r="J348" s="2">
        <v>5.2425660000000001</v>
      </c>
      <c r="K348" s="2">
        <v>9.9294999999999994E-2</v>
      </c>
      <c r="L348" s="2">
        <v>0.18274299999999999</v>
      </c>
    </row>
    <row r="349" spans="1:12" x14ac:dyDescent="0.2">
      <c r="A349" s="2">
        <v>5.2432679999999996</v>
      </c>
      <c r="B349" s="2">
        <v>4.213902</v>
      </c>
      <c r="C349" s="2">
        <v>0.69015400000000005</v>
      </c>
      <c r="D349" s="2">
        <v>8.0707000000000001E-2</v>
      </c>
      <c r="F349" s="2">
        <v>5.240462</v>
      </c>
      <c r="G349" s="2">
        <v>0.536354</v>
      </c>
      <c r="H349" s="2">
        <v>0.53206600000000004</v>
      </c>
      <c r="J349" s="2">
        <v>5.2432679999999996</v>
      </c>
      <c r="K349" s="2">
        <v>9.9108000000000002E-2</v>
      </c>
      <c r="L349" s="2">
        <v>0.183007</v>
      </c>
    </row>
    <row r="350" spans="1:12" x14ac:dyDescent="0.2">
      <c r="A350" s="2">
        <v>5.2439689999999999</v>
      </c>
      <c r="B350" s="2">
        <v>4.2222249999999999</v>
      </c>
      <c r="C350" s="2">
        <v>0.69032199999999999</v>
      </c>
      <c r="D350" s="2">
        <v>8.0211000000000005E-2</v>
      </c>
      <c r="F350" s="2">
        <v>5.2411640000000004</v>
      </c>
      <c r="G350" s="2">
        <v>0.536049</v>
      </c>
      <c r="H350" s="2">
        <v>0.53196699999999997</v>
      </c>
      <c r="J350" s="2">
        <v>5.2439689999999999</v>
      </c>
      <c r="K350" s="2">
        <v>9.8962999999999995E-2</v>
      </c>
      <c r="L350" s="2">
        <v>0.18263099999999999</v>
      </c>
    </row>
    <row r="351" spans="1:12" x14ac:dyDescent="0.2">
      <c r="A351" s="2">
        <v>5.2446700000000002</v>
      </c>
      <c r="B351" s="2">
        <v>4.230766</v>
      </c>
      <c r="C351" s="2">
        <v>0.69079100000000004</v>
      </c>
      <c r="D351" s="2">
        <v>8.0034999999999995E-2</v>
      </c>
      <c r="F351" s="2">
        <v>5.2418649999999998</v>
      </c>
      <c r="G351" s="2">
        <v>0.53546899999999997</v>
      </c>
      <c r="H351" s="2">
        <v>0.53195199999999998</v>
      </c>
      <c r="J351" s="2">
        <v>5.2446700000000002</v>
      </c>
      <c r="K351" s="2">
        <v>9.8873000000000003E-2</v>
      </c>
      <c r="L351" s="2">
        <v>0.18296799999999999</v>
      </c>
    </row>
    <row r="352" spans="1:12" x14ac:dyDescent="0.2">
      <c r="A352" s="2">
        <v>5.2453719999999997</v>
      </c>
      <c r="B352" s="2">
        <v>4.2388500000000002</v>
      </c>
      <c r="C352" s="2">
        <v>0.69062699999999999</v>
      </c>
      <c r="D352" s="2">
        <v>7.9906000000000005E-2</v>
      </c>
      <c r="F352" s="2">
        <v>5.2425660000000001</v>
      </c>
      <c r="G352" s="2">
        <v>0.53508</v>
      </c>
      <c r="H352" s="2">
        <v>0.53231799999999996</v>
      </c>
      <c r="J352" s="2">
        <v>5.2453719999999997</v>
      </c>
      <c r="K352" s="2">
        <v>9.8548999999999998E-2</v>
      </c>
      <c r="L352" s="2">
        <v>0.18309700000000001</v>
      </c>
    </row>
    <row r="353" spans="1:12" x14ac:dyDescent="0.2">
      <c r="A353" s="2">
        <v>5.246073</v>
      </c>
      <c r="B353" s="2">
        <v>4.2470819999999998</v>
      </c>
      <c r="C353" s="2">
        <v>0.69029499999999999</v>
      </c>
      <c r="D353" s="2">
        <v>8.0280000000000004E-2</v>
      </c>
      <c r="F353" s="2">
        <v>5.2432679999999996</v>
      </c>
      <c r="G353" s="2">
        <v>0.53499600000000003</v>
      </c>
      <c r="H353" s="2">
        <v>0.53234899999999996</v>
      </c>
      <c r="J353" s="2">
        <v>5.246073</v>
      </c>
      <c r="K353" s="2">
        <v>9.7984000000000002E-2</v>
      </c>
      <c r="L353" s="2">
        <v>0.18357299999999999</v>
      </c>
    </row>
    <row r="354" spans="1:12" x14ac:dyDescent="0.2">
      <c r="A354" s="2">
        <v>5.2467750000000004</v>
      </c>
      <c r="B354" s="2">
        <v>4.255344</v>
      </c>
      <c r="C354" s="2">
        <v>0.69121100000000002</v>
      </c>
      <c r="D354" s="2">
        <v>8.0340999999999996E-2</v>
      </c>
      <c r="F354" s="2">
        <v>5.2439689999999999</v>
      </c>
      <c r="G354" s="2">
        <v>0.53476699999999999</v>
      </c>
      <c r="H354" s="2">
        <v>0.53241700000000003</v>
      </c>
      <c r="J354" s="2">
        <v>5.2467750000000004</v>
      </c>
      <c r="K354" s="2">
        <v>9.7964999999999997E-2</v>
      </c>
      <c r="L354" s="2">
        <v>0.18367</v>
      </c>
    </row>
    <row r="355" spans="1:12" x14ac:dyDescent="0.2">
      <c r="A355" s="2">
        <v>5.2474759999999998</v>
      </c>
      <c r="B355" s="2">
        <v>4.2634509999999999</v>
      </c>
      <c r="C355" s="2">
        <v>0.69148600000000005</v>
      </c>
      <c r="D355" s="2">
        <v>8.0280000000000004E-2</v>
      </c>
      <c r="F355" s="2">
        <v>5.2446700000000002</v>
      </c>
      <c r="G355" s="2">
        <v>0.53480499999999997</v>
      </c>
      <c r="H355" s="2">
        <v>0.53288999999999997</v>
      </c>
      <c r="J355" s="2">
        <v>5.2474759999999998</v>
      </c>
      <c r="K355" s="2">
        <v>9.7892999999999994E-2</v>
      </c>
      <c r="L355" s="2">
        <v>0.18392900000000001</v>
      </c>
    </row>
    <row r="356" spans="1:12" x14ac:dyDescent="0.2">
      <c r="A356" s="2">
        <v>5.2481780000000002</v>
      </c>
      <c r="B356" s="2">
        <v>4.2718090000000002</v>
      </c>
      <c r="C356" s="2">
        <v>0.69133699999999998</v>
      </c>
      <c r="D356" s="2">
        <v>8.1576999999999997E-2</v>
      </c>
      <c r="F356" s="2">
        <v>5.2453719999999997</v>
      </c>
      <c r="G356" s="2">
        <v>0.53436300000000003</v>
      </c>
      <c r="H356" s="2">
        <v>0.533188</v>
      </c>
      <c r="J356" s="2">
        <v>5.2481780000000002</v>
      </c>
      <c r="K356" s="2">
        <v>9.7592999999999999E-2</v>
      </c>
      <c r="L356" s="2">
        <v>0.18428900000000001</v>
      </c>
    </row>
    <row r="357" spans="1:12" x14ac:dyDescent="0.2">
      <c r="A357" s="2">
        <v>5.2488789999999996</v>
      </c>
      <c r="B357" s="2">
        <v>4.2799449999999997</v>
      </c>
      <c r="C357" s="2">
        <v>0.69147800000000004</v>
      </c>
      <c r="D357" s="2">
        <v>8.1516000000000005E-2</v>
      </c>
      <c r="F357" s="2">
        <v>5.246073</v>
      </c>
      <c r="G357" s="2">
        <v>0.53376800000000002</v>
      </c>
      <c r="H357" s="2">
        <v>0.53348499999999999</v>
      </c>
      <c r="J357" s="2">
        <v>5.2488789999999996</v>
      </c>
      <c r="K357" s="2">
        <v>9.7517000000000006E-2</v>
      </c>
      <c r="L357" s="2">
        <v>0.184335</v>
      </c>
    </row>
    <row r="358" spans="1:12" x14ac:dyDescent="0.2">
      <c r="A358" s="2">
        <v>5.2495799999999999</v>
      </c>
      <c r="B358" s="2">
        <v>4.2878040000000004</v>
      </c>
      <c r="C358" s="2">
        <v>0.69069199999999997</v>
      </c>
      <c r="D358" s="2">
        <v>8.1644999999999995E-2</v>
      </c>
      <c r="F358" s="2">
        <v>5.2467750000000004</v>
      </c>
      <c r="G358" s="2">
        <v>0.53362299999999996</v>
      </c>
      <c r="H358" s="2">
        <v>0.53392799999999996</v>
      </c>
      <c r="J358" s="2">
        <v>5.2495799999999999</v>
      </c>
      <c r="K358" s="2">
        <v>9.7378000000000006E-2</v>
      </c>
      <c r="L358" s="2">
        <v>0.18442900000000001</v>
      </c>
    </row>
    <row r="359" spans="1:12" x14ac:dyDescent="0.2">
      <c r="A359" s="2">
        <v>5.2502810000000002</v>
      </c>
      <c r="B359" s="2">
        <v>4.2962879999999997</v>
      </c>
      <c r="C359" s="2">
        <v>0.69053600000000004</v>
      </c>
      <c r="D359" s="2">
        <v>8.1087999999999993E-2</v>
      </c>
      <c r="F359" s="2">
        <v>5.2474759999999998</v>
      </c>
      <c r="G359" s="2">
        <v>0.53321799999999997</v>
      </c>
      <c r="H359" s="2">
        <v>0.53415699999999999</v>
      </c>
      <c r="J359" s="2">
        <v>5.2502810000000002</v>
      </c>
      <c r="K359" s="2">
        <v>9.7075999999999996E-2</v>
      </c>
      <c r="L359" s="2">
        <v>0.18484800000000001</v>
      </c>
    </row>
    <row r="360" spans="1:12" x14ac:dyDescent="0.2">
      <c r="A360" s="2">
        <v>5.2509829999999997</v>
      </c>
      <c r="B360" s="2">
        <v>4.3043019999999999</v>
      </c>
      <c r="C360" s="2">
        <v>0.69043299999999996</v>
      </c>
      <c r="D360" s="2">
        <v>8.1332000000000002E-2</v>
      </c>
      <c r="F360" s="2">
        <v>5.2481780000000002</v>
      </c>
      <c r="G360" s="2">
        <v>0.53294399999999997</v>
      </c>
      <c r="H360" s="2">
        <v>0.53426399999999996</v>
      </c>
      <c r="J360" s="2">
        <v>5.2509829999999997</v>
      </c>
      <c r="K360" s="2">
        <v>9.6659999999999996E-2</v>
      </c>
      <c r="L360" s="2">
        <v>0.18518999999999999</v>
      </c>
    </row>
    <row r="361" spans="1:12" x14ac:dyDescent="0.2">
      <c r="A361" s="2">
        <v>5.251684</v>
      </c>
      <c r="B361" s="2">
        <v>4.3122790000000002</v>
      </c>
      <c r="C361" s="2">
        <v>0.69065799999999999</v>
      </c>
      <c r="D361" s="2">
        <v>8.1148999999999999E-2</v>
      </c>
      <c r="F361" s="2">
        <v>5.2488789999999996</v>
      </c>
      <c r="G361" s="2">
        <v>0.53289799999999998</v>
      </c>
      <c r="H361" s="2">
        <v>0.53456099999999995</v>
      </c>
      <c r="J361" s="2">
        <v>5.251684</v>
      </c>
      <c r="K361" s="2">
        <v>9.6639000000000003E-2</v>
      </c>
      <c r="L361" s="2">
        <v>0.186138</v>
      </c>
    </row>
    <row r="362" spans="1:12" x14ac:dyDescent="0.2">
      <c r="A362" s="2">
        <v>5.2523860000000004</v>
      </c>
      <c r="B362" s="2">
        <v>4.320595</v>
      </c>
      <c r="C362" s="2">
        <v>0.69039099999999998</v>
      </c>
      <c r="D362" s="2">
        <v>8.1827999999999998E-2</v>
      </c>
      <c r="F362" s="2">
        <v>5.2495799999999999</v>
      </c>
      <c r="G362" s="2">
        <v>0.53290599999999999</v>
      </c>
      <c r="H362" s="2">
        <v>0.53476699999999999</v>
      </c>
      <c r="J362" s="2">
        <v>5.2523860000000004</v>
      </c>
      <c r="K362" s="2">
        <v>9.6217999999999998E-2</v>
      </c>
      <c r="L362" s="2">
        <v>0.18621299999999999</v>
      </c>
    </row>
    <row r="363" spans="1:12" x14ac:dyDescent="0.2">
      <c r="A363" s="2">
        <v>5.2530869999999998</v>
      </c>
      <c r="B363" s="2">
        <v>4.3288380000000002</v>
      </c>
      <c r="C363" s="2">
        <v>0.69037199999999999</v>
      </c>
      <c r="D363" s="2">
        <v>8.2491999999999996E-2</v>
      </c>
      <c r="F363" s="2">
        <v>5.2502810000000002</v>
      </c>
      <c r="G363" s="2">
        <v>0.53286</v>
      </c>
      <c r="H363" s="2">
        <v>0.534775</v>
      </c>
      <c r="J363" s="2">
        <v>5.2530869999999998</v>
      </c>
      <c r="K363" s="2">
        <v>9.5819000000000001E-2</v>
      </c>
      <c r="L363" s="2">
        <v>0.18626400000000001</v>
      </c>
    </row>
    <row r="364" spans="1:12" x14ac:dyDescent="0.2">
      <c r="A364" s="2">
        <v>5.2537880000000001</v>
      </c>
      <c r="B364" s="2">
        <v>4.3370480000000002</v>
      </c>
      <c r="C364" s="2">
        <v>0.690021</v>
      </c>
      <c r="D364" s="2">
        <v>8.3095000000000002E-2</v>
      </c>
      <c r="F364" s="2">
        <v>5.2509829999999997</v>
      </c>
      <c r="G364" s="2">
        <v>0.53279900000000002</v>
      </c>
      <c r="H364" s="2">
        <v>0.53482099999999999</v>
      </c>
      <c r="J364" s="2">
        <v>5.2537880000000001</v>
      </c>
      <c r="K364" s="2">
        <v>9.5715999999999996E-2</v>
      </c>
      <c r="L364" s="2">
        <v>0.186006</v>
      </c>
    </row>
    <row r="365" spans="1:12" x14ac:dyDescent="0.2">
      <c r="A365" s="2">
        <v>5.2544899999999997</v>
      </c>
      <c r="B365" s="2">
        <v>4.3449099999999996</v>
      </c>
      <c r="C365" s="2">
        <v>0.68960500000000002</v>
      </c>
      <c r="D365" s="2">
        <v>8.3362000000000006E-2</v>
      </c>
      <c r="F365" s="2">
        <v>5.251684</v>
      </c>
      <c r="G365" s="2">
        <v>0.53274500000000002</v>
      </c>
      <c r="H365" s="2">
        <v>0.53492700000000004</v>
      </c>
      <c r="J365" s="2">
        <v>5.2544899999999997</v>
      </c>
      <c r="K365" s="2">
        <v>9.5629000000000006E-2</v>
      </c>
      <c r="L365" s="2">
        <v>0.18635199999999999</v>
      </c>
    </row>
    <row r="366" spans="1:12" x14ac:dyDescent="0.2">
      <c r="A366" s="2">
        <v>5.2551909999999999</v>
      </c>
      <c r="B366" s="2">
        <v>4.35276</v>
      </c>
      <c r="C366" s="2">
        <v>0.68956700000000004</v>
      </c>
      <c r="D366" s="2">
        <v>8.3263000000000004E-2</v>
      </c>
      <c r="F366" s="2">
        <v>5.2523860000000004</v>
      </c>
      <c r="G366" s="2">
        <v>0.53242500000000004</v>
      </c>
      <c r="H366" s="2">
        <v>0.53524799999999995</v>
      </c>
      <c r="J366" s="2">
        <v>5.2551909999999999</v>
      </c>
      <c r="K366" s="2">
        <v>9.6240999999999993E-2</v>
      </c>
      <c r="L366" s="2">
        <v>0.18660199999999999</v>
      </c>
    </row>
    <row r="367" spans="1:12" x14ac:dyDescent="0.2">
      <c r="A367" s="2">
        <v>5.2558920000000002</v>
      </c>
      <c r="B367" s="2">
        <v>4.3610119999999997</v>
      </c>
      <c r="C367" s="2">
        <v>0.69027300000000003</v>
      </c>
      <c r="D367" s="2">
        <v>8.3849999999999994E-2</v>
      </c>
      <c r="F367" s="2">
        <v>5.2530869999999998</v>
      </c>
      <c r="G367" s="2">
        <v>0.53207400000000005</v>
      </c>
      <c r="H367" s="2">
        <v>0.53524000000000005</v>
      </c>
      <c r="J367" s="2">
        <v>5.2558920000000002</v>
      </c>
      <c r="K367" s="2">
        <v>9.6346000000000001E-2</v>
      </c>
      <c r="L367" s="2">
        <v>0.18665399999999999</v>
      </c>
    </row>
    <row r="368" spans="1:12" x14ac:dyDescent="0.2">
      <c r="A368" s="2">
        <v>5.2565939999999998</v>
      </c>
      <c r="B368" s="2">
        <v>4.3695409999999999</v>
      </c>
      <c r="C368" s="2">
        <v>0.690021</v>
      </c>
      <c r="D368" s="2">
        <v>8.4125000000000005E-2</v>
      </c>
      <c r="F368" s="2">
        <v>5.2537880000000001</v>
      </c>
      <c r="G368" s="2">
        <v>0.53167699999999996</v>
      </c>
      <c r="H368" s="2">
        <v>0.53509499999999999</v>
      </c>
      <c r="J368" s="2">
        <v>5.2565939999999998</v>
      </c>
      <c r="K368" s="2">
        <v>9.6299999999999997E-2</v>
      </c>
      <c r="L368" s="2">
        <v>0.187163</v>
      </c>
    </row>
    <row r="369" spans="1:12" x14ac:dyDescent="0.2">
      <c r="A369" s="2">
        <v>5.2572950000000001</v>
      </c>
      <c r="B369" s="2">
        <v>4.3777499999999998</v>
      </c>
      <c r="C369" s="2">
        <v>0.69033</v>
      </c>
      <c r="D369" s="2">
        <v>8.4178000000000003E-2</v>
      </c>
      <c r="F369" s="2">
        <v>5.2544899999999997</v>
      </c>
      <c r="G369" s="2">
        <v>0.53166999999999998</v>
      </c>
      <c r="H369" s="2">
        <v>0.53449999999999998</v>
      </c>
      <c r="J369" s="2">
        <v>5.2572950000000001</v>
      </c>
      <c r="K369" s="2">
        <v>9.6351000000000006E-2</v>
      </c>
      <c r="L369" s="2">
        <v>0.18732099999999999</v>
      </c>
    </row>
    <row r="370" spans="1:12" x14ac:dyDescent="0.2">
      <c r="A370" s="2">
        <v>5.2579969999999996</v>
      </c>
      <c r="B370" s="2">
        <v>4.3858030000000001</v>
      </c>
      <c r="C370" s="2">
        <v>0.69042899999999996</v>
      </c>
      <c r="D370" s="2">
        <v>8.4140000000000006E-2</v>
      </c>
      <c r="F370" s="2">
        <v>5.2551909999999999</v>
      </c>
      <c r="G370" s="2">
        <v>0.53185300000000002</v>
      </c>
      <c r="H370" s="2">
        <v>0.53403500000000004</v>
      </c>
      <c r="J370" s="2">
        <v>5.2579969999999996</v>
      </c>
      <c r="K370" s="2">
        <v>9.6379999999999993E-2</v>
      </c>
      <c r="L370" s="2">
        <v>0.187444</v>
      </c>
    </row>
    <row r="371" spans="1:12" x14ac:dyDescent="0.2">
      <c r="A371" s="2">
        <v>5.2586979999999999</v>
      </c>
      <c r="B371" s="2">
        <v>4.3934749999999996</v>
      </c>
      <c r="C371" s="2">
        <v>0.69029499999999999</v>
      </c>
      <c r="D371" s="2">
        <v>8.4041000000000005E-2</v>
      </c>
      <c r="F371" s="2">
        <v>5.2558920000000002</v>
      </c>
      <c r="G371" s="2">
        <v>0.53206600000000004</v>
      </c>
      <c r="H371" s="2">
        <v>0.53395800000000004</v>
      </c>
      <c r="J371" s="2">
        <v>5.2586979999999999</v>
      </c>
      <c r="K371" s="2">
        <v>9.6619999999999998E-2</v>
      </c>
      <c r="L371" s="2">
        <v>0.18665999999999999</v>
      </c>
    </row>
    <row r="372" spans="1:12" x14ac:dyDescent="0.2">
      <c r="A372" s="2">
        <v>5.2593990000000002</v>
      </c>
      <c r="B372" s="2">
        <v>4.4011959999999997</v>
      </c>
      <c r="C372" s="2">
        <v>0.69082600000000005</v>
      </c>
      <c r="D372" s="2">
        <v>8.4109000000000003E-2</v>
      </c>
      <c r="F372" s="2">
        <v>5.2565939999999998</v>
      </c>
      <c r="G372" s="2">
        <v>0.53196699999999997</v>
      </c>
      <c r="H372" s="2">
        <v>0.53400400000000003</v>
      </c>
      <c r="J372" s="2">
        <v>5.2593990000000002</v>
      </c>
      <c r="K372" s="2">
        <v>9.6279000000000003E-2</v>
      </c>
      <c r="L372" s="2">
        <v>0.186865</v>
      </c>
    </row>
    <row r="373" spans="1:12" x14ac:dyDescent="0.2">
      <c r="A373" s="2">
        <v>5.2601009999999997</v>
      </c>
      <c r="B373" s="2">
        <v>4.4092640000000003</v>
      </c>
      <c r="C373" s="2">
        <v>0.69129499999999999</v>
      </c>
      <c r="D373" s="2">
        <v>8.4170999999999996E-2</v>
      </c>
      <c r="F373" s="2">
        <v>5.2572950000000001</v>
      </c>
      <c r="G373" s="2">
        <v>0.53195199999999998</v>
      </c>
      <c r="H373" s="2">
        <v>0.53412599999999999</v>
      </c>
      <c r="J373" s="2">
        <v>5.2601009999999997</v>
      </c>
      <c r="K373" s="2">
        <v>9.6244999999999997E-2</v>
      </c>
      <c r="L373" s="2">
        <v>0.18769</v>
      </c>
    </row>
    <row r="374" spans="1:12" x14ac:dyDescent="0.2">
      <c r="A374" s="2">
        <v>5.260802</v>
      </c>
      <c r="B374" s="2">
        <v>4.4172169999999999</v>
      </c>
      <c r="C374" s="2">
        <v>0.69174899999999995</v>
      </c>
      <c r="D374" s="2">
        <v>8.4223999999999993E-2</v>
      </c>
      <c r="F374" s="2">
        <v>5.2579969999999996</v>
      </c>
      <c r="G374" s="2">
        <v>0.53231799999999996</v>
      </c>
      <c r="H374" s="2">
        <v>0.53412599999999999</v>
      </c>
      <c r="J374" s="2">
        <v>5.260802</v>
      </c>
      <c r="K374" s="2">
        <v>9.6498E-2</v>
      </c>
      <c r="L374" s="2">
        <v>0.18824099999999999</v>
      </c>
    </row>
    <row r="375" spans="1:12" x14ac:dyDescent="0.2">
      <c r="A375" s="2">
        <v>5.2615040000000004</v>
      </c>
      <c r="B375" s="2">
        <v>4.4256779999999996</v>
      </c>
      <c r="C375" s="2">
        <v>0.69194</v>
      </c>
      <c r="D375" s="2">
        <v>8.4337999999999996E-2</v>
      </c>
      <c r="F375" s="2">
        <v>5.2586979999999999</v>
      </c>
      <c r="G375" s="2">
        <v>0.53234899999999996</v>
      </c>
      <c r="H375" s="2">
        <v>0.534416</v>
      </c>
      <c r="J375" s="2">
        <v>5.2615040000000004</v>
      </c>
      <c r="K375" s="2">
        <v>9.6270999999999995E-2</v>
      </c>
      <c r="L375" s="2">
        <v>0.18853800000000001</v>
      </c>
    </row>
    <row r="376" spans="1:12" x14ac:dyDescent="0.2">
      <c r="A376" s="2">
        <v>5.2622049999999998</v>
      </c>
      <c r="B376" s="2">
        <v>4.4339560000000002</v>
      </c>
      <c r="C376" s="2">
        <v>0.69133699999999998</v>
      </c>
      <c r="D376" s="2">
        <v>8.4810999999999998E-2</v>
      </c>
      <c r="F376" s="2">
        <v>5.2593990000000002</v>
      </c>
      <c r="G376" s="2">
        <v>0.53241700000000003</v>
      </c>
      <c r="H376" s="2">
        <v>0.53462200000000004</v>
      </c>
      <c r="J376" s="2">
        <v>5.2622049999999998</v>
      </c>
      <c r="K376" s="2">
        <v>9.6200999999999995E-2</v>
      </c>
      <c r="L376" s="2">
        <v>0.18934899999999999</v>
      </c>
    </row>
    <row r="377" spans="1:12" x14ac:dyDescent="0.2">
      <c r="A377" s="2">
        <v>5.2629060000000001</v>
      </c>
      <c r="B377" s="2">
        <v>4.4420169999999999</v>
      </c>
      <c r="C377" s="2">
        <v>0.69136699999999995</v>
      </c>
      <c r="D377" s="2">
        <v>8.5193000000000005E-2</v>
      </c>
      <c r="F377" s="2">
        <v>5.2601009999999997</v>
      </c>
      <c r="G377" s="2">
        <v>0.53288999999999997</v>
      </c>
      <c r="H377" s="2">
        <v>0.53453099999999998</v>
      </c>
      <c r="J377" s="2">
        <v>5.2629060000000001</v>
      </c>
      <c r="K377" s="2">
        <v>9.6140000000000003E-2</v>
      </c>
      <c r="L377" s="2">
        <v>0.190109</v>
      </c>
    </row>
    <row r="378" spans="1:12" x14ac:dyDescent="0.2">
      <c r="A378" s="2">
        <v>5.2636079999999996</v>
      </c>
      <c r="B378" s="2">
        <v>4.4501910000000002</v>
      </c>
      <c r="C378" s="2">
        <v>0.69155800000000001</v>
      </c>
      <c r="D378" s="2">
        <v>8.5306999999999994E-2</v>
      </c>
      <c r="F378" s="2">
        <v>5.260802</v>
      </c>
      <c r="G378" s="2">
        <v>0.533188</v>
      </c>
      <c r="H378" s="2">
        <v>0.53440900000000002</v>
      </c>
      <c r="J378" s="2">
        <v>5.2636079999999996</v>
      </c>
      <c r="K378" s="2">
        <v>9.6593999999999999E-2</v>
      </c>
      <c r="L378" s="2">
        <v>0.190277</v>
      </c>
    </row>
    <row r="379" spans="1:12" x14ac:dyDescent="0.2">
      <c r="A379" s="2">
        <v>5.2643089999999999</v>
      </c>
      <c r="B379" s="2">
        <v>4.4580919999999997</v>
      </c>
      <c r="C379" s="2">
        <v>0.69205399999999995</v>
      </c>
      <c r="D379" s="2">
        <v>8.5543999999999995E-2</v>
      </c>
      <c r="F379" s="2">
        <v>5.2615040000000004</v>
      </c>
      <c r="G379" s="2">
        <v>0.53348499999999999</v>
      </c>
      <c r="H379" s="2">
        <v>0.53454599999999997</v>
      </c>
      <c r="J379" s="2">
        <v>5.2643089999999999</v>
      </c>
      <c r="K379" s="2">
        <v>9.6947000000000005E-2</v>
      </c>
      <c r="L379" s="2">
        <v>0.189558</v>
      </c>
    </row>
    <row r="380" spans="1:12" x14ac:dyDescent="0.2">
      <c r="A380" s="2">
        <v>5.2650100000000002</v>
      </c>
      <c r="B380" s="2">
        <v>4.4660380000000002</v>
      </c>
      <c r="C380" s="2">
        <v>0.69184000000000001</v>
      </c>
      <c r="D380" s="2">
        <v>8.6016999999999996E-2</v>
      </c>
      <c r="F380" s="2">
        <v>5.2622049999999998</v>
      </c>
      <c r="G380" s="2">
        <v>0.53392799999999996</v>
      </c>
      <c r="H380" s="2">
        <v>0.53463700000000003</v>
      </c>
      <c r="J380" s="2">
        <v>5.2650100000000002</v>
      </c>
      <c r="K380" s="2">
        <v>9.7091999999999998E-2</v>
      </c>
      <c r="L380" s="2">
        <v>0.18903600000000001</v>
      </c>
    </row>
    <row r="381" spans="1:12" x14ac:dyDescent="0.2">
      <c r="A381" s="2">
        <v>5.2657119999999997</v>
      </c>
      <c r="B381" s="2">
        <v>4.4741549999999997</v>
      </c>
      <c r="C381" s="2">
        <v>0.69142499999999996</v>
      </c>
      <c r="D381" s="2">
        <v>8.6604E-2</v>
      </c>
      <c r="F381" s="2">
        <v>5.2629060000000001</v>
      </c>
      <c r="G381" s="2">
        <v>0.53415699999999999</v>
      </c>
      <c r="H381" s="2">
        <v>0.53503400000000001</v>
      </c>
      <c r="J381" s="2">
        <v>5.2657119999999997</v>
      </c>
      <c r="K381" s="2">
        <v>9.6396999999999997E-2</v>
      </c>
      <c r="L381" s="2">
        <v>0.18906800000000001</v>
      </c>
    </row>
    <row r="382" spans="1:12" x14ac:dyDescent="0.2">
      <c r="A382" s="2">
        <v>5.266413</v>
      </c>
      <c r="B382" s="2">
        <v>4.4820250000000001</v>
      </c>
      <c r="C382" s="2">
        <v>0.69164999999999999</v>
      </c>
      <c r="D382" s="2">
        <v>8.6650000000000005E-2</v>
      </c>
      <c r="F382" s="2">
        <v>5.2636079999999996</v>
      </c>
      <c r="G382" s="2">
        <v>0.53426399999999996</v>
      </c>
      <c r="H382" s="2">
        <v>0.53537800000000002</v>
      </c>
      <c r="J382" s="2">
        <v>5.266413</v>
      </c>
      <c r="K382" s="2">
        <v>9.6686999999999995E-2</v>
      </c>
      <c r="L382" s="2">
        <v>0.189001</v>
      </c>
    </row>
    <row r="383" spans="1:12" x14ac:dyDescent="0.2">
      <c r="A383" s="2">
        <v>5.2671150000000004</v>
      </c>
      <c r="B383" s="2">
        <v>4.4905780000000002</v>
      </c>
      <c r="C383" s="2">
        <v>0.69184400000000001</v>
      </c>
      <c r="D383" s="2">
        <v>8.6757000000000001E-2</v>
      </c>
      <c r="F383" s="2">
        <v>5.2643089999999999</v>
      </c>
      <c r="G383" s="2">
        <v>0.53456099999999995</v>
      </c>
      <c r="H383" s="2">
        <v>0.535057</v>
      </c>
      <c r="J383" s="2">
        <v>5.2671150000000004</v>
      </c>
      <c r="K383" s="2">
        <v>9.6531000000000006E-2</v>
      </c>
      <c r="L383" s="2">
        <v>0.18918699999999999</v>
      </c>
    </row>
    <row r="384" spans="1:12" x14ac:dyDescent="0.2">
      <c r="A384" s="2">
        <v>5.2678159999999998</v>
      </c>
      <c r="B384" s="2">
        <v>4.4983899999999997</v>
      </c>
      <c r="C384" s="2">
        <v>0.69216800000000001</v>
      </c>
      <c r="D384" s="2">
        <v>8.6719000000000004E-2</v>
      </c>
      <c r="F384" s="2">
        <v>5.2650100000000002</v>
      </c>
      <c r="G384" s="2">
        <v>0.53476699999999999</v>
      </c>
      <c r="H384" s="2">
        <v>0.53490400000000005</v>
      </c>
      <c r="J384" s="2">
        <v>5.2678159999999998</v>
      </c>
      <c r="K384" s="2">
        <v>9.6394999999999995E-2</v>
      </c>
      <c r="L384" s="2">
        <v>0.18934500000000001</v>
      </c>
    </row>
    <row r="385" spans="1:12" x14ac:dyDescent="0.2">
      <c r="A385" s="2">
        <v>5.2685170000000001</v>
      </c>
      <c r="B385" s="2">
        <v>4.5061</v>
      </c>
      <c r="C385" s="2">
        <v>0.69199699999999997</v>
      </c>
      <c r="D385" s="2">
        <v>8.6230000000000001E-2</v>
      </c>
      <c r="F385" s="2">
        <v>5.2657119999999997</v>
      </c>
      <c r="G385" s="2">
        <v>0.534775</v>
      </c>
      <c r="H385" s="2">
        <v>0.53502700000000003</v>
      </c>
      <c r="J385" s="2">
        <v>5.2685170000000001</v>
      </c>
      <c r="K385" s="2">
        <v>9.6987000000000004E-2</v>
      </c>
      <c r="L385" s="2">
        <v>0.189528</v>
      </c>
    </row>
    <row r="386" spans="1:12" x14ac:dyDescent="0.2">
      <c r="A386" s="2">
        <v>5.2692180000000004</v>
      </c>
      <c r="B386" s="2">
        <v>4.5146139999999999</v>
      </c>
      <c r="C386" s="2">
        <v>0.69216100000000003</v>
      </c>
      <c r="D386" s="2">
        <v>8.5719000000000004E-2</v>
      </c>
      <c r="F386" s="2">
        <v>5.266413</v>
      </c>
      <c r="G386" s="2">
        <v>0.53482099999999999</v>
      </c>
      <c r="H386" s="2">
        <v>0.53503400000000001</v>
      </c>
      <c r="J386" s="2">
        <v>5.2692180000000004</v>
      </c>
      <c r="K386" s="2">
        <v>9.7307000000000005E-2</v>
      </c>
      <c r="L386" s="2">
        <v>0.18932299999999999</v>
      </c>
    </row>
    <row r="387" spans="1:12" x14ac:dyDescent="0.2">
      <c r="A387" s="2">
        <v>5.2699199999999999</v>
      </c>
      <c r="B387" s="2">
        <v>4.5225109999999997</v>
      </c>
      <c r="C387" s="2">
        <v>0.69201999999999997</v>
      </c>
      <c r="D387" s="2">
        <v>8.5620000000000002E-2</v>
      </c>
      <c r="F387" s="2">
        <v>5.2671150000000004</v>
      </c>
      <c r="G387" s="2">
        <v>0.53492700000000004</v>
      </c>
      <c r="H387" s="2">
        <v>0.53469800000000001</v>
      </c>
      <c r="J387" s="2">
        <v>5.2699199999999999</v>
      </c>
      <c r="K387" s="2">
        <v>9.7166000000000002E-2</v>
      </c>
      <c r="L387" s="2">
        <v>0.189745</v>
      </c>
    </row>
    <row r="388" spans="1:12" x14ac:dyDescent="0.2">
      <c r="A388" s="2">
        <v>5.2706210000000002</v>
      </c>
      <c r="B388" s="2">
        <v>4.5308909999999996</v>
      </c>
      <c r="C388" s="2">
        <v>0.69161099999999998</v>
      </c>
      <c r="D388" s="2">
        <v>8.5154999999999995E-2</v>
      </c>
      <c r="F388" s="2">
        <v>5.2678159999999998</v>
      </c>
      <c r="G388" s="2">
        <v>0.53524799999999995</v>
      </c>
      <c r="H388" s="2">
        <v>0.53424799999999995</v>
      </c>
      <c r="J388" s="2">
        <v>5.2706210000000002</v>
      </c>
      <c r="K388" s="2">
        <v>9.6893000000000007E-2</v>
      </c>
      <c r="L388" s="2">
        <v>0.190053</v>
      </c>
    </row>
    <row r="389" spans="1:12" x14ac:dyDescent="0.2">
      <c r="A389" s="2">
        <v>5.2713229999999998</v>
      </c>
      <c r="B389" s="2">
        <v>4.5397489999999996</v>
      </c>
      <c r="C389" s="2">
        <v>0.69187900000000002</v>
      </c>
      <c r="D389" s="2">
        <v>8.5238999999999995E-2</v>
      </c>
      <c r="F389" s="2">
        <v>5.2685170000000001</v>
      </c>
      <c r="G389" s="2">
        <v>0.53524000000000005</v>
      </c>
      <c r="H389" s="2">
        <v>0.53453099999999998</v>
      </c>
      <c r="J389" s="2">
        <v>5.2713229999999998</v>
      </c>
      <c r="K389" s="2">
        <v>9.6844E-2</v>
      </c>
      <c r="L389" s="2">
        <v>0.18976799999999999</v>
      </c>
    </row>
    <row r="390" spans="1:12" x14ac:dyDescent="0.2">
      <c r="A390" s="2">
        <v>5.272024</v>
      </c>
      <c r="B390" s="2">
        <v>4.5479279999999997</v>
      </c>
      <c r="C390" s="2">
        <v>0.69248100000000001</v>
      </c>
      <c r="D390" s="2">
        <v>8.5483000000000003E-2</v>
      </c>
      <c r="F390" s="2">
        <v>5.2692180000000004</v>
      </c>
      <c r="G390" s="2">
        <v>0.53509499999999999</v>
      </c>
      <c r="H390" s="2">
        <v>0.53454599999999997</v>
      </c>
      <c r="J390" s="2">
        <v>5.272024</v>
      </c>
      <c r="K390" s="2">
        <v>9.6646999999999997E-2</v>
      </c>
      <c r="L390" s="2">
        <v>0.18918299999999999</v>
      </c>
    </row>
    <row r="391" spans="1:12" x14ac:dyDescent="0.2">
      <c r="A391" s="2">
        <v>5.2727259999999996</v>
      </c>
      <c r="B391" s="2">
        <v>4.5563700000000003</v>
      </c>
      <c r="C391" s="2">
        <v>0.69243500000000002</v>
      </c>
      <c r="D391" s="2">
        <v>8.5872000000000004E-2</v>
      </c>
      <c r="F391" s="2">
        <v>5.2699199999999999</v>
      </c>
      <c r="G391" s="2">
        <v>0.53449999999999998</v>
      </c>
      <c r="H391" s="2">
        <v>0.53440100000000001</v>
      </c>
      <c r="J391" s="2">
        <v>5.2727259999999996</v>
      </c>
      <c r="K391" s="2">
        <v>9.6073000000000006E-2</v>
      </c>
      <c r="L391" s="2">
        <v>0.18882299999999999</v>
      </c>
    </row>
    <row r="392" spans="1:12" x14ac:dyDescent="0.2">
      <c r="A392" s="2">
        <v>5.2734269999999999</v>
      </c>
      <c r="B392" s="2">
        <v>4.5648840000000002</v>
      </c>
      <c r="C392" s="2">
        <v>0.69214200000000003</v>
      </c>
      <c r="D392" s="2">
        <v>8.6414000000000005E-2</v>
      </c>
      <c r="F392" s="2">
        <v>5.2706210000000002</v>
      </c>
      <c r="G392" s="2">
        <v>0.53403500000000004</v>
      </c>
      <c r="H392" s="2">
        <v>0.53453099999999998</v>
      </c>
      <c r="J392" s="2">
        <v>5.2734269999999999</v>
      </c>
      <c r="K392" s="2">
        <v>9.6332000000000001E-2</v>
      </c>
      <c r="L392" s="2">
        <v>0.188171</v>
      </c>
    </row>
    <row r="393" spans="1:12" x14ac:dyDescent="0.2">
      <c r="A393" s="2">
        <v>5.2741280000000001</v>
      </c>
      <c r="B393" s="2">
        <v>4.5727460000000004</v>
      </c>
      <c r="C393" s="2">
        <v>0.69218000000000002</v>
      </c>
      <c r="D393" s="2">
        <v>8.6551000000000003E-2</v>
      </c>
      <c r="F393" s="2">
        <v>5.2713229999999998</v>
      </c>
      <c r="G393" s="2">
        <v>0.53395800000000004</v>
      </c>
      <c r="H393" s="2">
        <v>0.53440100000000001</v>
      </c>
      <c r="J393" s="2">
        <v>5.2741280000000001</v>
      </c>
      <c r="K393" s="2">
        <v>9.6257999999999996E-2</v>
      </c>
      <c r="L393" s="2">
        <v>0.188052</v>
      </c>
    </row>
    <row r="394" spans="1:12" x14ac:dyDescent="0.2">
      <c r="A394" s="2">
        <v>5.2748299999999997</v>
      </c>
      <c r="B394" s="2">
        <v>4.5806199999999997</v>
      </c>
      <c r="C394" s="2">
        <v>0.69240900000000005</v>
      </c>
      <c r="D394" s="2">
        <v>8.7054000000000006E-2</v>
      </c>
      <c r="F394" s="2">
        <v>5.272024</v>
      </c>
      <c r="G394" s="2">
        <v>0.53400400000000003</v>
      </c>
      <c r="H394" s="2">
        <v>0.53485899999999997</v>
      </c>
      <c r="J394" s="2">
        <v>5.2748299999999997</v>
      </c>
      <c r="K394" s="2">
        <v>9.6428E-2</v>
      </c>
      <c r="L394" s="2">
        <v>0.18732499999999999</v>
      </c>
    </row>
    <row r="395" spans="1:12" x14ac:dyDescent="0.2">
      <c r="A395" s="2">
        <v>5.275531</v>
      </c>
      <c r="B395" s="2">
        <v>4.5882230000000002</v>
      </c>
      <c r="C395" s="2">
        <v>0.692523</v>
      </c>
      <c r="D395" s="2">
        <v>8.6703000000000002E-2</v>
      </c>
      <c r="F395" s="2">
        <v>5.2727259999999996</v>
      </c>
      <c r="G395" s="2">
        <v>0.53412599999999999</v>
      </c>
      <c r="H395" s="2">
        <v>0.53516399999999997</v>
      </c>
      <c r="J395" s="2">
        <v>5.275531</v>
      </c>
      <c r="K395" s="2">
        <v>9.6165E-2</v>
      </c>
      <c r="L395" s="2">
        <v>0.18759300000000001</v>
      </c>
    </row>
    <row r="396" spans="1:12" x14ac:dyDescent="0.2">
      <c r="A396" s="2">
        <v>5.2762320000000003</v>
      </c>
      <c r="B396" s="2">
        <v>4.596279</v>
      </c>
      <c r="C396" s="2">
        <v>0.69269899999999995</v>
      </c>
      <c r="D396" s="2">
        <v>8.6596999999999993E-2</v>
      </c>
      <c r="F396" s="2">
        <v>5.2734269999999999</v>
      </c>
      <c r="G396" s="2">
        <v>0.53412599999999999</v>
      </c>
      <c r="H396" s="2">
        <v>0.53531600000000001</v>
      </c>
      <c r="J396" s="2">
        <v>5.2762320000000003</v>
      </c>
      <c r="K396" s="2">
        <v>9.572E-2</v>
      </c>
      <c r="L396" s="2">
        <v>0.18790299999999999</v>
      </c>
    </row>
    <row r="397" spans="1:12" x14ac:dyDescent="0.2">
      <c r="A397" s="2">
        <v>5.2769339999999998</v>
      </c>
      <c r="B397" s="2">
        <v>4.6039089999999998</v>
      </c>
      <c r="C397" s="2">
        <v>0.69302299999999994</v>
      </c>
      <c r="D397" s="2">
        <v>8.6291999999999994E-2</v>
      </c>
      <c r="F397" s="2">
        <v>5.2741280000000001</v>
      </c>
      <c r="G397" s="2">
        <v>0.534416</v>
      </c>
      <c r="H397" s="2">
        <v>0.53503400000000001</v>
      </c>
      <c r="J397" s="2">
        <v>5.2769339999999998</v>
      </c>
      <c r="K397" s="2">
        <v>9.5642000000000005E-2</v>
      </c>
      <c r="L397" s="2">
        <v>0.18814600000000001</v>
      </c>
    </row>
    <row r="398" spans="1:12" x14ac:dyDescent="0.2">
      <c r="A398" s="2">
        <v>5.2776350000000001</v>
      </c>
      <c r="B398" s="2">
        <v>4.6118810000000003</v>
      </c>
      <c r="C398" s="2">
        <v>0.69270600000000004</v>
      </c>
      <c r="D398" s="2">
        <v>8.6115999999999998E-2</v>
      </c>
      <c r="F398" s="2">
        <v>5.2748299999999997</v>
      </c>
      <c r="G398" s="2">
        <v>0.53462200000000004</v>
      </c>
      <c r="H398" s="2">
        <v>0.53488899999999995</v>
      </c>
      <c r="J398" s="2">
        <v>5.2776350000000001</v>
      </c>
      <c r="K398" s="2">
        <v>9.622E-2</v>
      </c>
      <c r="L398" s="2">
        <v>0.18817999999999999</v>
      </c>
    </row>
    <row r="399" spans="1:12" x14ac:dyDescent="0.2">
      <c r="A399" s="2">
        <v>5.2783369999999996</v>
      </c>
      <c r="B399" s="2">
        <v>4.6192859999999998</v>
      </c>
      <c r="C399" s="2">
        <v>0.69210400000000005</v>
      </c>
      <c r="D399" s="2">
        <v>8.6429000000000006E-2</v>
      </c>
      <c r="F399" s="2">
        <v>5.275531</v>
      </c>
      <c r="G399" s="2">
        <v>0.53453099999999998</v>
      </c>
      <c r="H399" s="2">
        <v>0.53528600000000004</v>
      </c>
      <c r="J399" s="2">
        <v>5.2783369999999996</v>
      </c>
      <c r="K399" s="2">
        <v>9.6091999999999997E-2</v>
      </c>
      <c r="L399" s="2">
        <v>0.18753700000000001</v>
      </c>
    </row>
    <row r="400" spans="1:12" x14ac:dyDescent="0.2">
      <c r="A400" s="2">
        <v>5.2790379999999999</v>
      </c>
      <c r="B400" s="2">
        <v>4.6271820000000004</v>
      </c>
      <c r="C400" s="2">
        <v>0.69171099999999996</v>
      </c>
      <c r="D400" s="2">
        <v>8.6635000000000004E-2</v>
      </c>
      <c r="F400" s="2">
        <v>5.2762320000000003</v>
      </c>
      <c r="G400" s="2">
        <v>0.53440900000000002</v>
      </c>
      <c r="H400" s="2">
        <v>0.53549999999999998</v>
      </c>
      <c r="J400" s="2">
        <v>5.2790379999999999</v>
      </c>
      <c r="K400" s="2">
        <v>9.5813999999999996E-2</v>
      </c>
      <c r="L400" s="2">
        <v>0.186975</v>
      </c>
    </row>
    <row r="401" spans="1:12" x14ac:dyDescent="0.2">
      <c r="A401" s="2">
        <v>5.2797390000000002</v>
      </c>
      <c r="B401" s="2">
        <v>4.6348459999999996</v>
      </c>
      <c r="C401" s="2">
        <v>0.69133699999999998</v>
      </c>
      <c r="D401" s="2">
        <v>8.6993000000000001E-2</v>
      </c>
      <c r="F401" s="2">
        <v>5.2769339999999998</v>
      </c>
      <c r="G401" s="2">
        <v>0.53454599999999997</v>
      </c>
      <c r="H401" s="2">
        <v>0.53553799999999996</v>
      </c>
      <c r="J401" s="2">
        <v>5.2797390000000002</v>
      </c>
      <c r="K401" s="2">
        <v>9.5469999999999999E-2</v>
      </c>
      <c r="L401" s="2">
        <v>0.18640499999999999</v>
      </c>
    </row>
    <row r="402" spans="1:12" x14ac:dyDescent="0.2">
      <c r="A402" s="2">
        <v>5.2804409999999997</v>
      </c>
      <c r="B402" s="2">
        <v>4.6429410000000004</v>
      </c>
      <c r="C402" s="2">
        <v>0.69098599999999999</v>
      </c>
      <c r="D402" s="2">
        <v>8.7413000000000005E-2</v>
      </c>
      <c r="F402" s="2">
        <v>5.2776350000000001</v>
      </c>
      <c r="G402" s="2">
        <v>0.53463700000000003</v>
      </c>
      <c r="H402" s="2">
        <v>0.53522499999999995</v>
      </c>
      <c r="J402" s="2">
        <v>5.2804409999999997</v>
      </c>
      <c r="K402" s="2">
        <v>9.5630000000000007E-2</v>
      </c>
      <c r="L402" s="2">
        <v>0.18617800000000001</v>
      </c>
    </row>
    <row r="403" spans="1:12" x14ac:dyDescent="0.2">
      <c r="A403" s="2">
        <v>5.281142</v>
      </c>
      <c r="B403" s="2">
        <v>4.650963</v>
      </c>
      <c r="C403" s="2">
        <v>0.690971</v>
      </c>
      <c r="D403" s="2">
        <v>8.7207000000000007E-2</v>
      </c>
      <c r="F403" s="2">
        <v>5.2783369999999996</v>
      </c>
      <c r="G403" s="2">
        <v>0.53503400000000001</v>
      </c>
      <c r="H403" s="2">
        <v>0.53497300000000003</v>
      </c>
      <c r="J403" s="2">
        <v>5.281142</v>
      </c>
      <c r="K403" s="2">
        <v>9.5890000000000003E-2</v>
      </c>
      <c r="L403" s="2">
        <v>0.185394</v>
      </c>
    </row>
    <row r="404" spans="1:12" x14ac:dyDescent="0.2">
      <c r="A404" s="2">
        <v>5.2818440000000004</v>
      </c>
      <c r="B404" s="2">
        <v>4.6587750000000003</v>
      </c>
      <c r="C404" s="2">
        <v>0.69089100000000003</v>
      </c>
      <c r="D404" s="2">
        <v>8.6832999999999994E-2</v>
      </c>
      <c r="F404" s="2">
        <v>5.2790379999999999</v>
      </c>
      <c r="G404" s="2">
        <v>0.53537800000000002</v>
      </c>
      <c r="H404" s="2">
        <v>0.53503400000000001</v>
      </c>
      <c r="J404" s="2">
        <v>5.2818440000000004</v>
      </c>
      <c r="K404" s="2">
        <v>9.5576999999999995E-2</v>
      </c>
      <c r="L404" s="2">
        <v>0.18495800000000001</v>
      </c>
    </row>
    <row r="405" spans="1:12" x14ac:dyDescent="0.2">
      <c r="A405" s="2">
        <v>5.2825449999999998</v>
      </c>
      <c r="B405" s="2">
        <v>4.666779</v>
      </c>
      <c r="C405" s="2">
        <v>0.69025700000000001</v>
      </c>
      <c r="D405" s="2">
        <v>8.6887000000000006E-2</v>
      </c>
      <c r="F405" s="2">
        <v>5.2797390000000002</v>
      </c>
      <c r="G405" s="2">
        <v>0.535057</v>
      </c>
      <c r="H405" s="2">
        <v>0.53466000000000002</v>
      </c>
      <c r="J405" s="2">
        <v>5.2825449999999998</v>
      </c>
      <c r="K405" s="2">
        <v>9.5441999999999999E-2</v>
      </c>
      <c r="L405" s="2">
        <v>0.18464800000000001</v>
      </c>
    </row>
    <row r="406" spans="1:12" x14ac:dyDescent="0.2">
      <c r="A406" s="2">
        <v>5.2832460000000001</v>
      </c>
      <c r="B406" s="2">
        <v>4.6747509999999997</v>
      </c>
      <c r="C406" s="2">
        <v>0.68991800000000003</v>
      </c>
      <c r="D406" s="2">
        <v>8.7207000000000007E-2</v>
      </c>
      <c r="F406" s="2">
        <v>5.2804409999999997</v>
      </c>
      <c r="G406" s="2">
        <v>0.53490400000000005</v>
      </c>
      <c r="H406" s="2">
        <v>0.53417999999999999</v>
      </c>
      <c r="J406" s="2">
        <v>5.2832460000000001</v>
      </c>
      <c r="K406" s="2">
        <v>9.5094999999999999E-2</v>
      </c>
      <c r="L406" s="2">
        <v>0.184222</v>
      </c>
    </row>
    <row r="407" spans="1:12" x14ac:dyDescent="0.2">
      <c r="A407" s="2">
        <v>5.2839470000000004</v>
      </c>
      <c r="B407" s="2">
        <v>4.6821900000000003</v>
      </c>
      <c r="C407" s="2">
        <v>0.689689</v>
      </c>
      <c r="D407" s="2">
        <v>8.7108000000000005E-2</v>
      </c>
      <c r="F407" s="2">
        <v>5.281142</v>
      </c>
      <c r="G407" s="2">
        <v>0.53502700000000003</v>
      </c>
      <c r="H407" s="2">
        <v>0.53393599999999997</v>
      </c>
      <c r="J407" s="2">
        <v>5.2839470000000004</v>
      </c>
      <c r="K407" s="2">
        <v>9.4926999999999997E-2</v>
      </c>
      <c r="L407" s="2">
        <v>0.18354599999999999</v>
      </c>
    </row>
    <row r="408" spans="1:12" x14ac:dyDescent="0.2">
      <c r="A408" s="2">
        <v>5.2846489999999999</v>
      </c>
      <c r="B408" s="2">
        <v>4.6898119999999999</v>
      </c>
      <c r="C408" s="2">
        <v>0.68950199999999995</v>
      </c>
      <c r="D408" s="2">
        <v>8.6749000000000007E-2</v>
      </c>
      <c r="F408" s="2">
        <v>5.2818440000000004</v>
      </c>
      <c r="G408" s="2">
        <v>0.53503400000000001</v>
      </c>
      <c r="H408" s="2">
        <v>0.53389699999999995</v>
      </c>
      <c r="J408" s="2">
        <v>5.2846489999999999</v>
      </c>
      <c r="K408" s="2">
        <v>9.4892000000000004E-2</v>
      </c>
      <c r="L408" s="2">
        <v>0.18398300000000001</v>
      </c>
    </row>
    <row r="409" spans="1:12" x14ac:dyDescent="0.2">
      <c r="A409" s="2">
        <v>5.2853500000000002</v>
      </c>
      <c r="B409" s="2">
        <v>4.6973079999999996</v>
      </c>
      <c r="C409" s="2">
        <v>0.68948699999999996</v>
      </c>
      <c r="D409" s="2">
        <v>8.6749000000000007E-2</v>
      </c>
      <c r="F409" s="2">
        <v>5.2825449999999998</v>
      </c>
      <c r="G409" s="2">
        <v>0.53469800000000001</v>
      </c>
      <c r="H409" s="2">
        <v>0.53386699999999998</v>
      </c>
      <c r="J409" s="2">
        <v>5.2853500000000002</v>
      </c>
      <c r="K409" s="2">
        <v>9.4437999999999994E-2</v>
      </c>
      <c r="L409" s="2">
        <v>0.184363</v>
      </c>
    </row>
    <row r="410" spans="1:12" x14ac:dyDescent="0.2">
      <c r="A410" s="2">
        <v>5.2860519999999998</v>
      </c>
      <c r="B410" s="2">
        <v>4.7057909999999996</v>
      </c>
      <c r="C410" s="2">
        <v>0.689716</v>
      </c>
      <c r="D410" s="2">
        <v>8.6641999999999997E-2</v>
      </c>
      <c r="F410" s="2">
        <v>5.2832460000000001</v>
      </c>
      <c r="G410" s="2">
        <v>0.53424799999999995</v>
      </c>
      <c r="H410" s="2">
        <v>0.533752</v>
      </c>
      <c r="J410" s="2">
        <v>5.2860519999999998</v>
      </c>
      <c r="K410" s="2">
        <v>9.4437999999999994E-2</v>
      </c>
      <c r="L410" s="2">
        <v>0.184115</v>
      </c>
    </row>
    <row r="411" spans="1:12" x14ac:dyDescent="0.2">
      <c r="A411" s="2">
        <v>5.286753</v>
      </c>
      <c r="B411" s="2">
        <v>4.7135239999999996</v>
      </c>
      <c r="C411" s="2">
        <v>0.689975</v>
      </c>
      <c r="D411" s="2">
        <v>8.6719000000000004E-2</v>
      </c>
      <c r="F411" s="2">
        <v>5.2839470000000004</v>
      </c>
      <c r="G411" s="2">
        <v>0.53453099999999998</v>
      </c>
      <c r="H411" s="2">
        <v>0.533142</v>
      </c>
      <c r="J411" s="2">
        <v>5.286753</v>
      </c>
      <c r="K411" s="2">
        <v>9.4181000000000001E-2</v>
      </c>
      <c r="L411" s="2">
        <v>0.184061</v>
      </c>
    </row>
    <row r="412" spans="1:12" x14ac:dyDescent="0.2">
      <c r="A412" s="2">
        <v>5.2874549999999996</v>
      </c>
      <c r="B412" s="2">
        <v>4.7213820000000002</v>
      </c>
      <c r="C412" s="2">
        <v>0.68997900000000001</v>
      </c>
      <c r="D412" s="2">
        <v>8.7198999999999999E-2</v>
      </c>
      <c r="F412" s="2">
        <v>5.2846489999999999</v>
      </c>
      <c r="G412" s="2">
        <v>0.53454599999999997</v>
      </c>
      <c r="H412" s="2">
        <v>0.53311200000000003</v>
      </c>
      <c r="J412" s="2">
        <v>5.2874549999999996</v>
      </c>
      <c r="K412" s="2">
        <v>9.4107999999999997E-2</v>
      </c>
      <c r="L412" s="2">
        <v>0.184304</v>
      </c>
    </row>
    <row r="413" spans="1:12" x14ac:dyDescent="0.2">
      <c r="A413" s="2">
        <v>5.2881559999999999</v>
      </c>
      <c r="B413" s="2">
        <v>4.729031</v>
      </c>
      <c r="C413" s="2">
        <v>0.69029200000000002</v>
      </c>
      <c r="D413" s="2">
        <v>8.7276000000000006E-2</v>
      </c>
      <c r="F413" s="2">
        <v>5.2853500000000002</v>
      </c>
      <c r="G413" s="2">
        <v>0.53440100000000001</v>
      </c>
      <c r="H413" s="2">
        <v>0.53311200000000003</v>
      </c>
      <c r="J413" s="2">
        <v>5.2881559999999999</v>
      </c>
      <c r="K413" s="2">
        <v>9.3960000000000002E-2</v>
      </c>
      <c r="L413" s="2">
        <v>0.18398100000000001</v>
      </c>
    </row>
    <row r="414" spans="1:12" x14ac:dyDescent="0.2">
      <c r="A414" s="2">
        <v>5.2888570000000001</v>
      </c>
      <c r="B414" s="2">
        <v>4.7364040000000003</v>
      </c>
      <c r="C414" s="2">
        <v>0.69047099999999995</v>
      </c>
      <c r="D414" s="2">
        <v>8.7046999999999999E-2</v>
      </c>
      <c r="F414" s="2">
        <v>5.2860519999999998</v>
      </c>
      <c r="G414" s="2">
        <v>0.53453099999999998</v>
      </c>
      <c r="H414" s="2">
        <v>0.53317300000000001</v>
      </c>
      <c r="J414" s="2">
        <v>5.2888570000000001</v>
      </c>
      <c r="K414" s="2">
        <v>9.3772999999999995E-2</v>
      </c>
      <c r="L414" s="2">
        <v>0.18396299999999999</v>
      </c>
    </row>
    <row r="415" spans="1:12" x14ac:dyDescent="0.2">
      <c r="A415" s="2">
        <v>5.2895580000000004</v>
      </c>
      <c r="B415" s="2">
        <v>4.74329</v>
      </c>
      <c r="C415" s="2">
        <v>0.69045900000000004</v>
      </c>
      <c r="D415" s="2">
        <v>8.6345000000000005E-2</v>
      </c>
      <c r="F415" s="2">
        <v>5.286753</v>
      </c>
      <c r="G415" s="2">
        <v>0.53440100000000001</v>
      </c>
      <c r="H415" s="2">
        <v>0.53366899999999995</v>
      </c>
      <c r="J415" s="2">
        <v>5.2895580000000004</v>
      </c>
      <c r="K415" s="2">
        <v>9.3901999999999999E-2</v>
      </c>
      <c r="L415" s="2">
        <v>0.183249</v>
      </c>
    </row>
    <row r="416" spans="1:12" x14ac:dyDescent="0.2">
      <c r="A416" s="2">
        <v>5.29026</v>
      </c>
      <c r="B416" s="2">
        <v>4.7505069999999998</v>
      </c>
      <c r="C416" s="2">
        <v>0.69040999999999997</v>
      </c>
      <c r="D416" s="2">
        <v>8.5857000000000003E-2</v>
      </c>
      <c r="F416" s="2">
        <v>5.2874549999999996</v>
      </c>
      <c r="G416" s="2">
        <v>0.53485899999999997</v>
      </c>
      <c r="H416" s="2">
        <v>0.53337900000000005</v>
      </c>
      <c r="J416" s="2">
        <v>5.29026</v>
      </c>
      <c r="K416" s="2">
        <v>9.3517000000000003E-2</v>
      </c>
      <c r="L416" s="2">
        <v>0.18304400000000001</v>
      </c>
    </row>
    <row r="417" spans="1:12" x14ac:dyDescent="0.2">
      <c r="A417" s="2">
        <v>5.2909610000000002</v>
      </c>
      <c r="B417" s="2">
        <v>4.7581480000000003</v>
      </c>
      <c r="C417" s="2">
        <v>0.69020000000000004</v>
      </c>
      <c r="D417" s="2">
        <v>8.6108000000000004E-2</v>
      </c>
      <c r="F417" s="2">
        <v>5.2881559999999999</v>
      </c>
      <c r="G417" s="2">
        <v>0.53516399999999997</v>
      </c>
      <c r="H417" s="2">
        <v>0.533188</v>
      </c>
      <c r="J417" s="2">
        <v>5.2909610000000002</v>
      </c>
      <c r="K417" s="2">
        <v>9.3385999999999997E-2</v>
      </c>
      <c r="L417" s="2">
        <v>0.183277</v>
      </c>
    </row>
    <row r="418" spans="1:12" x14ac:dyDescent="0.2">
      <c r="A418" s="2">
        <v>5.2916629999999998</v>
      </c>
      <c r="B418" s="2">
        <v>4.7658459999999998</v>
      </c>
      <c r="C418" s="2">
        <v>0.68990200000000002</v>
      </c>
      <c r="D418" s="2">
        <v>8.5979E-2</v>
      </c>
      <c r="F418" s="2">
        <v>5.2888570000000001</v>
      </c>
      <c r="G418" s="2">
        <v>0.53531600000000001</v>
      </c>
      <c r="H418" s="2">
        <v>0.53320299999999998</v>
      </c>
      <c r="J418" s="2">
        <v>5.2916629999999998</v>
      </c>
      <c r="K418" s="2">
        <v>9.3090000000000006E-2</v>
      </c>
      <c r="L418" s="2">
        <v>0.18296200000000001</v>
      </c>
    </row>
    <row r="419" spans="1:12" x14ac:dyDescent="0.2">
      <c r="A419" s="2">
        <v>5.2923640000000001</v>
      </c>
      <c r="B419" s="2">
        <v>4.7734300000000003</v>
      </c>
      <c r="C419" s="2">
        <v>0.68994800000000001</v>
      </c>
      <c r="D419" s="2">
        <v>8.5726999999999998E-2</v>
      </c>
      <c r="F419" s="2">
        <v>5.2895580000000004</v>
      </c>
      <c r="G419" s="2">
        <v>0.53503400000000001</v>
      </c>
      <c r="H419" s="2">
        <v>0.533134</v>
      </c>
      <c r="J419" s="2">
        <v>5.2923640000000001</v>
      </c>
      <c r="K419" s="2">
        <v>9.2706999999999998E-2</v>
      </c>
      <c r="L419" s="2">
        <v>0.18277299999999999</v>
      </c>
    </row>
    <row r="420" spans="1:12" x14ac:dyDescent="0.2">
      <c r="A420" s="2">
        <v>5.2930659999999996</v>
      </c>
      <c r="B420" s="2">
        <v>4.7811890000000004</v>
      </c>
      <c r="C420" s="2">
        <v>0.68969999999999998</v>
      </c>
      <c r="D420" s="2">
        <v>8.6345000000000005E-2</v>
      </c>
      <c r="F420" s="2">
        <v>5.29026</v>
      </c>
      <c r="G420" s="2">
        <v>0.53488899999999995</v>
      </c>
      <c r="H420" s="2">
        <v>0.53338600000000003</v>
      </c>
      <c r="J420" s="2">
        <v>5.2930659999999996</v>
      </c>
      <c r="K420" s="2">
        <v>9.1841999999999993E-2</v>
      </c>
      <c r="L420" s="2">
        <v>0.18252099999999999</v>
      </c>
    </row>
    <row r="421" spans="1:12" x14ac:dyDescent="0.2">
      <c r="A421" s="2">
        <v>5.2937669999999999</v>
      </c>
      <c r="B421" s="2">
        <v>4.7892799999999998</v>
      </c>
      <c r="C421" s="2">
        <v>0.68951700000000005</v>
      </c>
      <c r="D421" s="2">
        <v>8.6474999999999996E-2</v>
      </c>
      <c r="F421" s="2">
        <v>5.2909610000000002</v>
      </c>
      <c r="G421" s="2">
        <v>0.53528600000000004</v>
      </c>
      <c r="H421" s="2">
        <v>0.53327199999999997</v>
      </c>
      <c r="J421" s="2">
        <v>5.2937669999999999</v>
      </c>
      <c r="K421" s="2">
        <v>9.1297000000000003E-2</v>
      </c>
      <c r="L421" s="2">
        <v>0.18274599999999999</v>
      </c>
    </row>
    <row r="422" spans="1:12" x14ac:dyDescent="0.2">
      <c r="A422" s="2">
        <v>5.2944680000000002</v>
      </c>
      <c r="B422" s="2">
        <v>4.7974009999999998</v>
      </c>
      <c r="C422" s="2">
        <v>0.68944899999999998</v>
      </c>
      <c r="D422" s="2">
        <v>8.6208000000000007E-2</v>
      </c>
      <c r="F422" s="2">
        <v>5.2916629999999998</v>
      </c>
      <c r="G422" s="2">
        <v>0.53549999999999998</v>
      </c>
      <c r="H422" s="2">
        <v>0.53319499999999997</v>
      </c>
      <c r="J422" s="2">
        <v>5.2944680000000002</v>
      </c>
      <c r="K422" s="2">
        <v>9.1651999999999997E-2</v>
      </c>
      <c r="L422" s="2">
        <v>0.182755</v>
      </c>
    </row>
    <row r="423" spans="1:12" x14ac:dyDescent="0.2">
      <c r="A423" s="2">
        <v>5.2951699999999997</v>
      </c>
      <c r="B423" s="2">
        <v>4.804996</v>
      </c>
      <c r="C423" s="2">
        <v>0.68907499999999999</v>
      </c>
      <c r="D423" s="2">
        <v>8.6046999999999998E-2</v>
      </c>
      <c r="F423" s="2">
        <v>5.2923640000000001</v>
      </c>
      <c r="G423" s="2">
        <v>0.53553799999999996</v>
      </c>
      <c r="H423" s="2">
        <v>0.53321099999999999</v>
      </c>
      <c r="J423" s="2">
        <v>5.2951699999999997</v>
      </c>
      <c r="K423" s="2">
        <v>9.1609999999999997E-2</v>
      </c>
      <c r="L423" s="2">
        <v>0.18185399999999999</v>
      </c>
    </row>
    <row r="424" spans="1:12" x14ac:dyDescent="0.2">
      <c r="A424" s="2">
        <v>5.295871</v>
      </c>
      <c r="B424" s="2">
        <v>4.8122410000000002</v>
      </c>
      <c r="C424" s="2">
        <v>0.68862800000000002</v>
      </c>
      <c r="D424" s="2">
        <v>8.6100999999999997E-2</v>
      </c>
      <c r="F424" s="2">
        <v>5.2930659999999996</v>
      </c>
      <c r="G424" s="2">
        <v>0.53522499999999995</v>
      </c>
      <c r="H424" s="2">
        <v>0.53327899999999995</v>
      </c>
      <c r="J424" s="2">
        <v>5.295871</v>
      </c>
      <c r="K424" s="2">
        <v>9.0950000000000003E-2</v>
      </c>
      <c r="L424" s="2">
        <v>0.18112700000000001</v>
      </c>
    </row>
    <row r="425" spans="1:12" x14ac:dyDescent="0.2">
      <c r="A425" s="2">
        <v>5.2965720000000003</v>
      </c>
      <c r="B425" s="2">
        <v>4.8199120000000004</v>
      </c>
      <c r="C425" s="2">
        <v>0.68829700000000005</v>
      </c>
      <c r="D425" s="2">
        <v>8.5925000000000001E-2</v>
      </c>
      <c r="F425" s="2">
        <v>5.2937669999999999</v>
      </c>
      <c r="G425" s="2">
        <v>0.53497300000000003</v>
      </c>
      <c r="H425" s="2">
        <v>0.53293599999999997</v>
      </c>
      <c r="J425" s="2">
        <v>5.2965720000000003</v>
      </c>
      <c r="K425" s="2">
        <v>9.0302999999999994E-2</v>
      </c>
      <c r="L425" s="2">
        <v>0.18013899999999999</v>
      </c>
    </row>
    <row r="426" spans="1:12" x14ac:dyDescent="0.2">
      <c r="A426" s="2">
        <v>5.2972739999999998</v>
      </c>
      <c r="B426" s="2">
        <v>4.827763</v>
      </c>
      <c r="C426" s="2">
        <v>0.68794900000000003</v>
      </c>
      <c r="D426" s="2">
        <v>8.5833999999999994E-2</v>
      </c>
      <c r="F426" s="2">
        <v>5.2944680000000002</v>
      </c>
      <c r="G426" s="2">
        <v>0.53503400000000001</v>
      </c>
      <c r="H426" s="2">
        <v>0.53276800000000002</v>
      </c>
      <c r="J426" s="2">
        <v>5.2972739999999998</v>
      </c>
      <c r="K426" s="2">
        <v>9.0158000000000002E-2</v>
      </c>
      <c r="L426" s="2">
        <v>0.17900099999999999</v>
      </c>
    </row>
    <row r="427" spans="1:12" x14ac:dyDescent="0.2">
      <c r="A427" s="2">
        <v>5.2979750000000001</v>
      </c>
      <c r="B427" s="2">
        <v>4.8355329999999999</v>
      </c>
      <c r="C427" s="2">
        <v>0.68759800000000004</v>
      </c>
      <c r="D427" s="2">
        <v>8.5956000000000005E-2</v>
      </c>
      <c r="F427" s="2">
        <v>5.2951699999999997</v>
      </c>
      <c r="G427" s="2">
        <v>0.53466000000000002</v>
      </c>
      <c r="H427" s="2">
        <v>0.53279100000000001</v>
      </c>
      <c r="J427" s="2">
        <v>5.2979750000000001</v>
      </c>
      <c r="K427" s="2">
        <v>9.0192999999999995E-2</v>
      </c>
      <c r="L427" s="2">
        <v>0.17868100000000001</v>
      </c>
    </row>
    <row r="428" spans="1:12" x14ac:dyDescent="0.2">
      <c r="A428" s="2">
        <v>5.2986760000000004</v>
      </c>
      <c r="B428" s="2">
        <v>4.84314</v>
      </c>
      <c r="C428" s="2">
        <v>0.68727400000000005</v>
      </c>
      <c r="D428" s="2">
        <v>8.5932999999999995E-2</v>
      </c>
      <c r="F428" s="2">
        <v>5.295871</v>
      </c>
      <c r="G428" s="2">
        <v>0.53417999999999999</v>
      </c>
      <c r="H428" s="2">
        <v>0.53253899999999998</v>
      </c>
      <c r="J428" s="2">
        <v>5.2986760000000004</v>
      </c>
      <c r="K428" s="2">
        <v>8.9800000000000005E-2</v>
      </c>
      <c r="L428" s="2">
        <v>0.178398</v>
      </c>
    </row>
    <row r="429" spans="1:12" x14ac:dyDescent="0.2">
      <c r="A429" s="2">
        <v>5.2993779999999999</v>
      </c>
      <c r="B429" s="2">
        <v>4.850746</v>
      </c>
      <c r="C429" s="2">
        <v>0.68668300000000004</v>
      </c>
      <c r="D429" s="2">
        <v>8.6063000000000001E-2</v>
      </c>
      <c r="F429" s="2">
        <v>5.2965720000000003</v>
      </c>
      <c r="G429" s="2">
        <v>0.53393599999999997</v>
      </c>
      <c r="H429" s="2">
        <v>0.53243300000000005</v>
      </c>
      <c r="J429" s="2">
        <v>5.2993779999999999</v>
      </c>
      <c r="K429" s="2">
        <v>8.9704000000000006E-2</v>
      </c>
      <c r="L429" s="2">
        <v>0.17869199999999999</v>
      </c>
    </row>
    <row r="430" spans="1:12" x14ac:dyDescent="0.2">
      <c r="A430" s="2">
        <v>5.3000790000000002</v>
      </c>
      <c r="B430" s="2">
        <v>4.8584940000000003</v>
      </c>
      <c r="C430" s="2">
        <v>0.68654899999999996</v>
      </c>
      <c r="D430" s="2">
        <v>8.5666000000000006E-2</v>
      </c>
      <c r="F430" s="2">
        <v>5.2972739999999998</v>
      </c>
      <c r="G430" s="2">
        <v>0.53389699999999995</v>
      </c>
      <c r="H430" s="2">
        <v>0.532196</v>
      </c>
      <c r="J430" s="2">
        <v>5.3000790000000002</v>
      </c>
      <c r="K430" s="2">
        <v>8.9691000000000007E-2</v>
      </c>
      <c r="L430" s="2">
        <v>0.179231</v>
      </c>
    </row>
    <row r="431" spans="1:12" x14ac:dyDescent="0.2">
      <c r="A431" s="2">
        <v>5.3007809999999997</v>
      </c>
      <c r="B431" s="2">
        <v>4.8662219999999996</v>
      </c>
      <c r="C431" s="2">
        <v>0.68673200000000001</v>
      </c>
      <c r="D431" s="2">
        <v>8.5483000000000003E-2</v>
      </c>
      <c r="F431" s="2">
        <v>5.2979750000000001</v>
      </c>
      <c r="G431" s="2">
        <v>0.53386699999999998</v>
      </c>
      <c r="H431" s="2">
        <v>0.53166199999999997</v>
      </c>
      <c r="J431" s="2">
        <v>5.3007809999999997</v>
      </c>
      <c r="K431" s="2">
        <v>9.0189000000000005E-2</v>
      </c>
      <c r="L431" s="2">
        <v>0.17937600000000001</v>
      </c>
    </row>
    <row r="432" spans="1:12" x14ac:dyDescent="0.2">
      <c r="A432" s="2">
        <v>5.301482</v>
      </c>
      <c r="B432" s="2">
        <v>4.8737719999999998</v>
      </c>
      <c r="C432" s="2">
        <v>0.68709100000000001</v>
      </c>
      <c r="D432" s="2">
        <v>8.5222999999999993E-2</v>
      </c>
      <c r="F432" s="2">
        <v>5.2986760000000004</v>
      </c>
      <c r="G432" s="2">
        <v>0.533752</v>
      </c>
      <c r="H432" s="2">
        <v>0.53117400000000004</v>
      </c>
      <c r="J432" s="2">
        <v>5.301482</v>
      </c>
      <c r="K432" s="2">
        <v>8.9676000000000006E-2</v>
      </c>
      <c r="L432" s="2">
        <v>0.17946999999999999</v>
      </c>
    </row>
    <row r="433" spans="1:12" x14ac:dyDescent="0.2">
      <c r="A433" s="2">
        <v>5.3021839999999996</v>
      </c>
      <c r="B433" s="2">
        <v>4.8811150000000003</v>
      </c>
      <c r="C433" s="2">
        <v>0.68714399999999998</v>
      </c>
      <c r="D433" s="2">
        <v>8.4903000000000006E-2</v>
      </c>
      <c r="F433" s="2">
        <v>5.2993779999999999</v>
      </c>
      <c r="G433" s="2">
        <v>0.533142</v>
      </c>
      <c r="H433" s="2">
        <v>0.53097499999999997</v>
      </c>
      <c r="J433" s="2">
        <v>5.3021839999999996</v>
      </c>
      <c r="K433" s="2">
        <v>8.9601E-2</v>
      </c>
      <c r="L433" s="2">
        <v>0.17968799999999999</v>
      </c>
    </row>
    <row r="434" spans="1:12" x14ac:dyDescent="0.2">
      <c r="A434" s="2">
        <v>5.3028849999999998</v>
      </c>
      <c r="B434" s="2">
        <v>4.8887749999999999</v>
      </c>
      <c r="C434" s="2">
        <v>0.68718299999999999</v>
      </c>
      <c r="D434" s="2">
        <v>8.4567000000000003E-2</v>
      </c>
      <c r="F434" s="2">
        <v>5.3000790000000002</v>
      </c>
      <c r="G434" s="2">
        <v>0.53311200000000003</v>
      </c>
      <c r="H434" s="2">
        <v>0.53115100000000004</v>
      </c>
      <c r="J434" s="2">
        <v>5.3028849999999998</v>
      </c>
      <c r="K434" s="2">
        <v>8.9578000000000005E-2</v>
      </c>
      <c r="L434" s="2">
        <v>0.17957500000000001</v>
      </c>
    </row>
    <row r="435" spans="1:12" x14ac:dyDescent="0.2">
      <c r="A435" s="2">
        <v>5.3035860000000001</v>
      </c>
      <c r="B435" s="2">
        <v>4.8964689999999997</v>
      </c>
      <c r="C435" s="2">
        <v>0.68765600000000004</v>
      </c>
      <c r="D435" s="2">
        <v>8.4627999999999995E-2</v>
      </c>
      <c r="F435" s="2">
        <v>5.3007809999999997</v>
      </c>
      <c r="G435" s="2">
        <v>0.53311200000000003</v>
      </c>
      <c r="H435" s="2">
        <v>0.53118100000000001</v>
      </c>
      <c r="J435" s="2">
        <v>5.3035860000000001</v>
      </c>
      <c r="K435" s="2">
        <v>8.9760000000000006E-2</v>
      </c>
      <c r="L435" s="2">
        <v>0.17924699999999999</v>
      </c>
    </row>
    <row r="436" spans="1:12" x14ac:dyDescent="0.2">
      <c r="A436" s="2">
        <v>5.3042870000000004</v>
      </c>
      <c r="B436" s="2">
        <v>4.9038729999999999</v>
      </c>
      <c r="C436" s="2">
        <v>0.68786199999999997</v>
      </c>
      <c r="D436" s="2">
        <v>8.5040000000000004E-2</v>
      </c>
      <c r="F436" s="2">
        <v>5.301482</v>
      </c>
      <c r="G436" s="2">
        <v>0.53317300000000001</v>
      </c>
      <c r="H436" s="2">
        <v>0.53083800000000003</v>
      </c>
      <c r="J436" s="2">
        <v>5.3042870000000004</v>
      </c>
      <c r="K436" s="2">
        <v>8.9714000000000002E-2</v>
      </c>
      <c r="L436" s="2">
        <v>0.17894099999999999</v>
      </c>
    </row>
    <row r="437" spans="1:12" x14ac:dyDescent="0.2">
      <c r="A437" s="2">
        <v>5.304989</v>
      </c>
      <c r="B437" s="2">
        <v>4.9108619999999998</v>
      </c>
      <c r="C437" s="2">
        <v>0.68793400000000005</v>
      </c>
      <c r="D437" s="2">
        <v>8.5367999999999999E-2</v>
      </c>
      <c r="F437" s="2">
        <v>5.3021839999999996</v>
      </c>
      <c r="G437" s="2">
        <v>0.53366899999999995</v>
      </c>
      <c r="H437" s="2">
        <v>0.53104399999999996</v>
      </c>
      <c r="J437" s="2">
        <v>5.304989</v>
      </c>
      <c r="K437" s="2">
        <v>8.9935000000000001E-2</v>
      </c>
      <c r="L437" s="2">
        <v>0.17841099999999999</v>
      </c>
    </row>
    <row r="438" spans="1:12" x14ac:dyDescent="0.2">
      <c r="A438" s="2">
        <v>5.3056900000000002</v>
      </c>
      <c r="B438" s="2">
        <v>4.9182399999999999</v>
      </c>
      <c r="C438" s="2">
        <v>0.68811699999999998</v>
      </c>
      <c r="D438" s="2">
        <v>8.5635000000000003E-2</v>
      </c>
      <c r="F438" s="2">
        <v>5.3028849999999998</v>
      </c>
      <c r="G438" s="2">
        <v>0.53337900000000005</v>
      </c>
      <c r="H438" s="2">
        <v>0.53149400000000002</v>
      </c>
      <c r="J438" s="2">
        <v>5.3056900000000002</v>
      </c>
      <c r="K438" s="2">
        <v>8.9957999999999996E-2</v>
      </c>
      <c r="L438" s="2">
        <v>0.17798700000000001</v>
      </c>
    </row>
    <row r="439" spans="1:12" x14ac:dyDescent="0.2">
      <c r="A439" s="2">
        <v>5.3063919999999998</v>
      </c>
      <c r="B439" s="2">
        <v>4.9260250000000001</v>
      </c>
      <c r="C439" s="2">
        <v>0.68846399999999996</v>
      </c>
      <c r="D439" s="2">
        <v>8.6046999999999998E-2</v>
      </c>
      <c r="F439" s="2">
        <v>5.3035860000000001</v>
      </c>
      <c r="G439" s="2">
        <v>0.533188</v>
      </c>
      <c r="H439" s="2">
        <v>0.53128799999999998</v>
      </c>
      <c r="J439" s="2">
        <v>5.3063919999999998</v>
      </c>
      <c r="K439" s="2">
        <v>8.9650999999999995E-2</v>
      </c>
      <c r="L439" s="2">
        <v>0.17841099999999999</v>
      </c>
    </row>
    <row r="440" spans="1:12" x14ac:dyDescent="0.2">
      <c r="A440" s="2">
        <v>5.3070930000000001</v>
      </c>
      <c r="B440" s="2">
        <v>4.9335170000000002</v>
      </c>
      <c r="C440" s="2">
        <v>0.68813999999999997</v>
      </c>
      <c r="D440" s="2">
        <v>8.6063000000000001E-2</v>
      </c>
      <c r="F440" s="2">
        <v>5.3042870000000004</v>
      </c>
      <c r="G440" s="2">
        <v>0.53320299999999998</v>
      </c>
      <c r="H440" s="2">
        <v>0.53131899999999999</v>
      </c>
      <c r="J440" s="2">
        <v>5.3070930000000001</v>
      </c>
      <c r="K440" s="2">
        <v>8.9802000000000007E-2</v>
      </c>
      <c r="L440" s="2">
        <v>0.178898</v>
      </c>
    </row>
    <row r="441" spans="1:12" x14ac:dyDescent="0.2">
      <c r="A441" s="2">
        <v>5.3077949999999996</v>
      </c>
      <c r="B441" s="2">
        <v>4.941414</v>
      </c>
      <c r="C441" s="2">
        <v>0.68798400000000004</v>
      </c>
      <c r="D441" s="2">
        <v>8.6078000000000002E-2</v>
      </c>
      <c r="F441" s="2">
        <v>5.304989</v>
      </c>
      <c r="G441" s="2">
        <v>0.533134</v>
      </c>
      <c r="H441" s="2">
        <v>0.53131899999999999</v>
      </c>
      <c r="J441" s="2">
        <v>5.3077949999999996</v>
      </c>
      <c r="K441" s="2">
        <v>9.0634999999999993E-2</v>
      </c>
      <c r="L441" s="2">
        <v>0.17916799999999999</v>
      </c>
    </row>
    <row r="442" spans="1:12" x14ac:dyDescent="0.2">
      <c r="A442" s="2">
        <v>5.3084959999999999</v>
      </c>
      <c r="B442" s="2">
        <v>4.9490699999999999</v>
      </c>
      <c r="C442" s="2">
        <v>0.687747</v>
      </c>
      <c r="D442" s="2">
        <v>8.591E-2</v>
      </c>
      <c r="F442" s="2">
        <v>5.3056900000000002</v>
      </c>
      <c r="G442" s="2">
        <v>0.53338600000000003</v>
      </c>
      <c r="H442" s="2">
        <v>0.53099799999999997</v>
      </c>
      <c r="J442" s="2">
        <v>5.3084959999999999</v>
      </c>
      <c r="K442" s="2">
        <v>9.0373999999999996E-2</v>
      </c>
      <c r="L442" s="2">
        <v>0.178926</v>
      </c>
    </row>
    <row r="443" spans="1:12" x14ac:dyDescent="0.2">
      <c r="A443" s="2">
        <v>5.3091970000000002</v>
      </c>
      <c r="B443" s="2">
        <v>4.9563519999999999</v>
      </c>
      <c r="C443" s="2">
        <v>0.68766300000000002</v>
      </c>
      <c r="D443" s="2">
        <v>8.5589999999999999E-2</v>
      </c>
      <c r="F443" s="2">
        <v>5.3063919999999998</v>
      </c>
      <c r="G443" s="2">
        <v>0.53327199999999997</v>
      </c>
      <c r="H443" s="2">
        <v>0.53049500000000005</v>
      </c>
      <c r="J443" s="2">
        <v>5.3091970000000002</v>
      </c>
      <c r="K443" s="2">
        <v>9.0244000000000005E-2</v>
      </c>
      <c r="L443" s="2">
        <v>0.20705899999999999</v>
      </c>
    </row>
    <row r="444" spans="1:12" x14ac:dyDescent="0.2">
      <c r="A444" s="2">
        <v>5.3098979999999996</v>
      </c>
      <c r="B444" s="2">
        <v>4.9639819999999997</v>
      </c>
      <c r="C444" s="2">
        <v>0.68731200000000003</v>
      </c>
      <c r="D444" s="2">
        <v>8.5367999999999999E-2</v>
      </c>
      <c r="F444" s="2">
        <v>5.3070930000000001</v>
      </c>
      <c r="G444" s="2">
        <v>0.53319499999999997</v>
      </c>
      <c r="H444" s="2">
        <v>0.53043399999999996</v>
      </c>
      <c r="J444" s="2">
        <v>5.3098979999999996</v>
      </c>
      <c r="K444" s="2">
        <v>9.0395000000000003E-2</v>
      </c>
      <c r="L444" s="2">
        <v>0.20669000000000001</v>
      </c>
    </row>
    <row r="445" spans="1:12" x14ac:dyDescent="0.2">
      <c r="A445" s="2">
        <v>5.3106</v>
      </c>
      <c r="B445" s="2">
        <v>4.9716490000000002</v>
      </c>
      <c r="C445" s="2">
        <v>0.68723999999999996</v>
      </c>
      <c r="D445" s="2">
        <v>8.5131999999999999E-2</v>
      </c>
      <c r="F445" s="2">
        <v>5.3077949999999996</v>
      </c>
      <c r="G445" s="2">
        <v>0.53321099999999999</v>
      </c>
      <c r="H445" s="2">
        <v>0.53054800000000002</v>
      </c>
      <c r="J445" s="2">
        <v>5.3106</v>
      </c>
      <c r="K445" s="2">
        <v>9.0485999999999997E-2</v>
      </c>
      <c r="L445" s="2">
        <v>0.20663300000000001</v>
      </c>
    </row>
    <row r="446" spans="1:12" x14ac:dyDescent="0.2">
      <c r="A446" s="2">
        <v>5.3113010000000003</v>
      </c>
      <c r="B446" s="2">
        <v>4.9791069999999999</v>
      </c>
      <c r="C446" s="2">
        <v>0.68768200000000002</v>
      </c>
      <c r="D446" s="2">
        <v>8.4956000000000004E-2</v>
      </c>
      <c r="F446" s="2">
        <v>5.3084959999999999</v>
      </c>
      <c r="G446" s="2">
        <v>0.53327899999999995</v>
      </c>
      <c r="H446" s="2">
        <v>0.53083000000000002</v>
      </c>
      <c r="J446" s="2">
        <v>5.3113010000000003</v>
      </c>
      <c r="K446" s="2">
        <v>9.0200000000000002E-2</v>
      </c>
      <c r="L446" s="2">
        <v>0.20677300000000001</v>
      </c>
    </row>
    <row r="447" spans="1:12" x14ac:dyDescent="0.2">
      <c r="A447" s="2">
        <v>5.3120029999999998</v>
      </c>
      <c r="B447" s="2">
        <v>4.9867520000000001</v>
      </c>
      <c r="C447" s="2">
        <v>0.68772800000000001</v>
      </c>
      <c r="D447" s="2">
        <v>8.4972000000000006E-2</v>
      </c>
      <c r="F447" s="2">
        <v>5.3091970000000002</v>
      </c>
      <c r="G447" s="2">
        <v>0.53293599999999997</v>
      </c>
      <c r="H447" s="2">
        <v>0.53104399999999996</v>
      </c>
      <c r="J447" s="2">
        <v>5.3120029999999998</v>
      </c>
      <c r="K447" s="2">
        <v>9.0497999999999995E-2</v>
      </c>
      <c r="L447" s="2">
        <v>0.20643600000000001</v>
      </c>
    </row>
    <row r="448" spans="1:12" x14ac:dyDescent="0.2">
      <c r="A448" s="2">
        <v>5.3127040000000001</v>
      </c>
      <c r="B448" s="2">
        <v>4.9949570000000003</v>
      </c>
      <c r="C448" s="2">
        <v>0.68798800000000004</v>
      </c>
      <c r="D448" s="2">
        <v>8.4948999999999997E-2</v>
      </c>
      <c r="F448" s="2">
        <v>5.3098979999999996</v>
      </c>
      <c r="G448" s="2">
        <v>0.53276800000000002</v>
      </c>
      <c r="H448" s="2">
        <v>0.53105199999999997</v>
      </c>
      <c r="J448" s="2">
        <v>5.3127040000000001</v>
      </c>
      <c r="K448" s="2">
        <v>9.0088000000000001E-2</v>
      </c>
      <c r="L448" s="2">
        <v>0.205626</v>
      </c>
    </row>
    <row r="449" spans="1:12" x14ac:dyDescent="0.2">
      <c r="A449" s="2">
        <v>5.3134059999999996</v>
      </c>
      <c r="B449" s="2">
        <v>5.0032350000000001</v>
      </c>
      <c r="C449" s="2">
        <v>0.68850599999999995</v>
      </c>
      <c r="D449" s="2">
        <v>8.4810999999999998E-2</v>
      </c>
      <c r="F449" s="2">
        <v>5.3106</v>
      </c>
      <c r="G449" s="2">
        <v>0.53279100000000001</v>
      </c>
      <c r="H449" s="2">
        <v>0.53073899999999996</v>
      </c>
      <c r="J449" s="2">
        <v>5.3134059999999996</v>
      </c>
      <c r="K449" s="2">
        <v>8.9729000000000003E-2</v>
      </c>
      <c r="L449" s="2">
        <v>0.205403</v>
      </c>
    </row>
    <row r="450" spans="1:12" x14ac:dyDescent="0.2">
      <c r="A450" s="2">
        <v>5.3141069999999999</v>
      </c>
      <c r="B450" s="2">
        <v>5.0112569999999996</v>
      </c>
      <c r="C450" s="2">
        <v>0.68892600000000004</v>
      </c>
      <c r="D450" s="2">
        <v>8.4651000000000004E-2</v>
      </c>
      <c r="F450" s="2">
        <v>5.3113010000000003</v>
      </c>
      <c r="G450" s="2">
        <v>0.53253899999999998</v>
      </c>
      <c r="H450" s="2">
        <v>0.53076900000000005</v>
      </c>
      <c r="J450" s="2">
        <v>5.3141069999999999</v>
      </c>
      <c r="K450" s="2">
        <v>8.9377999999999999E-2</v>
      </c>
      <c r="L450" s="2">
        <v>0.20607500000000001</v>
      </c>
    </row>
    <row r="451" spans="1:12" x14ac:dyDescent="0.2">
      <c r="A451" s="2">
        <v>5.3148080000000002</v>
      </c>
      <c r="B451" s="2">
        <v>5.0186159999999997</v>
      </c>
      <c r="C451" s="2">
        <v>0.68904799999999999</v>
      </c>
      <c r="D451" s="2">
        <v>8.4170999999999996E-2</v>
      </c>
      <c r="F451" s="2">
        <v>5.3120029999999998</v>
      </c>
      <c r="G451" s="2">
        <v>0.53243300000000005</v>
      </c>
      <c r="H451" s="2">
        <v>0.53070799999999996</v>
      </c>
      <c r="J451" s="2">
        <v>5.3148080000000002</v>
      </c>
      <c r="K451" s="2">
        <v>8.9435000000000001E-2</v>
      </c>
      <c r="L451" s="2">
        <v>0.20623</v>
      </c>
    </row>
    <row r="452" spans="1:12" x14ac:dyDescent="0.2">
      <c r="A452" s="2">
        <v>5.3155099999999997</v>
      </c>
      <c r="B452" s="2">
        <v>5.0259780000000003</v>
      </c>
      <c r="C452" s="2">
        <v>0.68879599999999996</v>
      </c>
      <c r="D452" s="2">
        <v>8.4170999999999996E-2</v>
      </c>
      <c r="F452" s="2">
        <v>5.3127040000000001</v>
      </c>
      <c r="G452" s="2">
        <v>0.532196</v>
      </c>
      <c r="H452" s="2">
        <v>0.53029599999999999</v>
      </c>
      <c r="J452" s="2">
        <v>5.3155099999999997</v>
      </c>
      <c r="K452" s="2">
        <v>8.9274999999999993E-2</v>
      </c>
      <c r="L452" s="2">
        <v>0.20624799999999999</v>
      </c>
    </row>
    <row r="453" spans="1:12" x14ac:dyDescent="0.2">
      <c r="A453" s="2">
        <v>5.316211</v>
      </c>
      <c r="B453" s="2">
        <v>5.0335850000000004</v>
      </c>
      <c r="C453" s="2">
        <v>0.68895600000000001</v>
      </c>
      <c r="D453" s="2">
        <v>8.3652000000000004E-2</v>
      </c>
      <c r="F453" s="2">
        <v>5.3134059999999996</v>
      </c>
      <c r="G453" s="2">
        <v>0.53166199999999997</v>
      </c>
      <c r="H453" s="2">
        <v>0.53082300000000004</v>
      </c>
      <c r="J453" s="2">
        <v>5.316211</v>
      </c>
      <c r="K453" s="2">
        <v>8.9623999999999995E-2</v>
      </c>
      <c r="L453" s="2">
        <v>0.205788</v>
      </c>
    </row>
    <row r="454" spans="1:12" x14ac:dyDescent="0.2">
      <c r="A454" s="2">
        <v>5.3169120000000003</v>
      </c>
      <c r="B454" s="2">
        <v>5.041328</v>
      </c>
      <c r="C454" s="2">
        <v>0.68928100000000003</v>
      </c>
      <c r="D454" s="2">
        <v>8.3285999999999999E-2</v>
      </c>
      <c r="F454" s="2">
        <v>5.3141069999999999</v>
      </c>
      <c r="G454" s="2">
        <v>0.53117400000000004</v>
      </c>
      <c r="H454" s="2">
        <v>0.53068499999999996</v>
      </c>
      <c r="J454" s="2">
        <v>5.3169120000000003</v>
      </c>
      <c r="K454" s="2">
        <v>8.9352000000000001E-2</v>
      </c>
      <c r="L454" s="2">
        <v>0.205292</v>
      </c>
    </row>
    <row r="455" spans="1:12" x14ac:dyDescent="0.2">
      <c r="A455" s="2">
        <v>5.3176139999999998</v>
      </c>
      <c r="B455" s="2">
        <v>5.0494380000000003</v>
      </c>
      <c r="C455" s="2">
        <v>0.69006699999999999</v>
      </c>
      <c r="D455" s="2">
        <v>8.3537E-2</v>
      </c>
      <c r="F455" s="2">
        <v>5.3148080000000002</v>
      </c>
      <c r="G455" s="2">
        <v>0.53097499999999997</v>
      </c>
      <c r="H455" s="2">
        <v>0.53111299999999995</v>
      </c>
      <c r="J455" s="2">
        <v>5.3176139999999998</v>
      </c>
      <c r="K455" s="2">
        <v>8.8438000000000003E-2</v>
      </c>
      <c r="L455" s="2">
        <v>0.204933</v>
      </c>
    </row>
    <row r="456" spans="1:12" x14ac:dyDescent="0.2">
      <c r="A456" s="2">
        <v>5.3183150000000001</v>
      </c>
      <c r="B456" s="2">
        <v>5.0567929999999999</v>
      </c>
      <c r="C456" s="2">
        <v>0.69089800000000001</v>
      </c>
      <c r="D456" s="2">
        <v>8.3895999999999998E-2</v>
      </c>
      <c r="F456" s="2">
        <v>5.3155099999999997</v>
      </c>
      <c r="G456" s="2">
        <v>0.53115100000000004</v>
      </c>
      <c r="H456" s="2">
        <v>0.53161599999999998</v>
      </c>
      <c r="J456" s="2">
        <v>5.3183150000000001</v>
      </c>
      <c r="K456" s="2">
        <v>8.8197999999999999E-2</v>
      </c>
      <c r="L456" s="2">
        <v>0.20463700000000001</v>
      </c>
    </row>
    <row r="457" spans="1:12" x14ac:dyDescent="0.2">
      <c r="A457" s="2">
        <v>5.3190160000000004</v>
      </c>
      <c r="B457" s="2">
        <v>5.064419</v>
      </c>
      <c r="C457" s="2">
        <v>0.69126100000000001</v>
      </c>
      <c r="D457" s="2">
        <v>8.3736000000000005E-2</v>
      </c>
      <c r="F457" s="2">
        <v>5.316211</v>
      </c>
      <c r="G457" s="2">
        <v>0.53118100000000001</v>
      </c>
      <c r="H457" s="2">
        <v>0.531914</v>
      </c>
      <c r="J457" s="2">
        <v>5.3190160000000004</v>
      </c>
      <c r="K457" s="2">
        <v>8.7995000000000004E-2</v>
      </c>
      <c r="L457" s="2">
        <v>0.20449200000000001</v>
      </c>
    </row>
    <row r="458" spans="1:12" x14ac:dyDescent="0.2">
      <c r="A458" s="2">
        <v>5.3197179999999999</v>
      </c>
      <c r="B458" s="2">
        <v>5.0723989999999999</v>
      </c>
      <c r="C458" s="2">
        <v>0.69150500000000004</v>
      </c>
      <c r="D458" s="2">
        <v>8.3331000000000002E-2</v>
      </c>
      <c r="F458" s="2">
        <v>5.3169120000000003</v>
      </c>
      <c r="G458" s="2">
        <v>0.53083800000000003</v>
      </c>
      <c r="H458" s="2">
        <v>0.53171500000000005</v>
      </c>
      <c r="J458" s="2">
        <v>5.3197179999999999</v>
      </c>
      <c r="K458" s="2">
        <v>8.7489999999999998E-2</v>
      </c>
      <c r="L458" s="2">
        <v>0.20453399999999999</v>
      </c>
    </row>
    <row r="459" spans="1:12" x14ac:dyDescent="0.2">
      <c r="A459" s="2">
        <v>5.3204190000000002</v>
      </c>
      <c r="B459" s="2">
        <v>5.0803180000000001</v>
      </c>
      <c r="C459" s="2">
        <v>0.69169899999999995</v>
      </c>
      <c r="D459" s="2">
        <v>8.3469000000000002E-2</v>
      </c>
      <c r="F459" s="2">
        <v>5.3176139999999998</v>
      </c>
      <c r="G459" s="2">
        <v>0.53104399999999996</v>
      </c>
      <c r="H459" s="2">
        <v>0.53173800000000004</v>
      </c>
      <c r="J459" s="2">
        <v>5.3204190000000002</v>
      </c>
      <c r="K459" s="2">
        <v>8.7970999999999994E-2</v>
      </c>
      <c r="L459" s="2">
        <v>0.204792</v>
      </c>
    </row>
    <row r="460" spans="1:12" x14ac:dyDescent="0.2">
      <c r="A460" s="2">
        <v>5.3211209999999998</v>
      </c>
      <c r="B460" s="2">
        <v>5.0878030000000001</v>
      </c>
      <c r="C460" s="2">
        <v>0.69174500000000005</v>
      </c>
      <c r="D460" s="2">
        <v>8.4253999999999996E-2</v>
      </c>
      <c r="F460" s="2">
        <v>5.3183150000000001</v>
      </c>
      <c r="G460" s="2">
        <v>0.53149400000000002</v>
      </c>
      <c r="H460" s="2">
        <v>0.53146400000000005</v>
      </c>
      <c r="J460" s="2">
        <v>5.3211209999999998</v>
      </c>
      <c r="K460" s="2">
        <v>8.7849999999999998E-2</v>
      </c>
      <c r="L460" s="2">
        <v>0.20525499999999999</v>
      </c>
    </row>
    <row r="461" spans="1:12" x14ac:dyDescent="0.2">
      <c r="A461" s="2">
        <v>5.3218220000000001</v>
      </c>
      <c r="B461" s="2">
        <v>5.0951500000000003</v>
      </c>
      <c r="C461" s="2">
        <v>0.69114200000000003</v>
      </c>
      <c r="D461" s="2">
        <v>8.4238999999999994E-2</v>
      </c>
      <c r="F461" s="2">
        <v>5.3190160000000004</v>
      </c>
      <c r="G461" s="2">
        <v>0.53128799999999998</v>
      </c>
      <c r="H461" s="2">
        <v>0.53174600000000005</v>
      </c>
      <c r="J461" s="2">
        <v>5.3218220000000001</v>
      </c>
      <c r="K461" s="2">
        <v>8.7958999999999996E-2</v>
      </c>
      <c r="L461" s="2">
        <v>0.20522299999999999</v>
      </c>
    </row>
    <row r="462" spans="1:12" x14ac:dyDescent="0.2">
      <c r="A462" s="2">
        <v>5.3225230000000003</v>
      </c>
      <c r="B462" s="2">
        <v>5.1025429999999998</v>
      </c>
      <c r="C462" s="2">
        <v>0.69133699999999998</v>
      </c>
      <c r="D462" s="2">
        <v>8.4689E-2</v>
      </c>
      <c r="F462" s="2">
        <v>5.3197179999999999</v>
      </c>
      <c r="G462" s="2">
        <v>0.53131899999999999</v>
      </c>
      <c r="H462" s="2">
        <v>0.53150900000000001</v>
      </c>
      <c r="J462" s="2">
        <v>5.3225230000000003</v>
      </c>
      <c r="K462" s="2">
        <v>8.8109999999999994E-2</v>
      </c>
      <c r="L462" s="2">
        <v>0.205017</v>
      </c>
    </row>
    <row r="463" spans="1:12" x14ac:dyDescent="0.2">
      <c r="A463" s="2">
        <v>5.3232249999999999</v>
      </c>
      <c r="B463" s="2">
        <v>5.1100079999999997</v>
      </c>
      <c r="C463" s="2">
        <v>0.69130999999999998</v>
      </c>
      <c r="D463" s="2">
        <v>8.4643999999999997E-2</v>
      </c>
      <c r="F463" s="2">
        <v>5.3204190000000002</v>
      </c>
      <c r="G463" s="2">
        <v>0.53131899999999999</v>
      </c>
      <c r="H463" s="2">
        <v>0.53095999999999999</v>
      </c>
      <c r="J463" s="2">
        <v>5.3232249999999999</v>
      </c>
      <c r="K463" s="2">
        <v>8.8374999999999995E-2</v>
      </c>
      <c r="L463" s="2">
        <v>0.20450499999999999</v>
      </c>
    </row>
    <row r="464" spans="1:12" x14ac:dyDescent="0.2">
      <c r="A464" s="2">
        <v>5.3239260000000002</v>
      </c>
      <c r="B464" s="2">
        <v>5.1175379999999997</v>
      </c>
      <c r="C464" s="2">
        <v>0.69144399999999995</v>
      </c>
      <c r="D464" s="2">
        <v>8.5154999999999995E-2</v>
      </c>
      <c r="F464" s="2">
        <v>5.3211209999999998</v>
      </c>
      <c r="G464" s="2">
        <v>0.53099799999999997</v>
      </c>
      <c r="H464" s="2">
        <v>0.531555</v>
      </c>
      <c r="J464" s="2">
        <v>5.3239260000000002</v>
      </c>
      <c r="K464" s="2">
        <v>8.8367000000000001E-2</v>
      </c>
      <c r="L464" s="2">
        <v>0.20394399999999999</v>
      </c>
    </row>
    <row r="465" spans="1:12" x14ac:dyDescent="0.2">
      <c r="A465" s="2">
        <v>5.3246270000000004</v>
      </c>
      <c r="B465" s="2">
        <v>5.1251559999999996</v>
      </c>
      <c r="C465" s="2">
        <v>0.69105499999999997</v>
      </c>
      <c r="D465" s="2">
        <v>8.5208000000000006E-2</v>
      </c>
      <c r="F465" s="2">
        <v>5.3218220000000001</v>
      </c>
      <c r="G465" s="2">
        <v>0.53049500000000005</v>
      </c>
      <c r="H465" s="2">
        <v>0.53099099999999999</v>
      </c>
      <c r="J465" s="2">
        <v>5.3246270000000004</v>
      </c>
      <c r="K465" s="2">
        <v>8.8510000000000005E-2</v>
      </c>
      <c r="L465" s="2">
        <v>0.204288</v>
      </c>
    </row>
    <row r="466" spans="1:12" x14ac:dyDescent="0.2">
      <c r="A466" s="2">
        <v>5.325329</v>
      </c>
      <c r="B466" s="2">
        <v>5.1329039999999999</v>
      </c>
      <c r="C466" s="2">
        <v>0.69103899999999996</v>
      </c>
      <c r="D466" s="2">
        <v>8.5474999999999995E-2</v>
      </c>
      <c r="F466" s="2">
        <v>5.3225230000000003</v>
      </c>
      <c r="G466" s="2">
        <v>0.53043399999999996</v>
      </c>
      <c r="H466" s="2">
        <v>0.53083800000000003</v>
      </c>
      <c r="J466" s="2">
        <v>5.325329</v>
      </c>
      <c r="K466" s="2">
        <v>8.8776999999999995E-2</v>
      </c>
      <c r="L466" s="2">
        <v>0.204258</v>
      </c>
    </row>
    <row r="467" spans="1:12" x14ac:dyDescent="0.2">
      <c r="A467" s="2">
        <v>5.3260300000000003</v>
      </c>
      <c r="B467" s="2">
        <v>5.1404610000000002</v>
      </c>
      <c r="C467" s="2">
        <v>0.69135999999999997</v>
      </c>
      <c r="D467" s="2">
        <v>8.5795999999999997E-2</v>
      </c>
      <c r="F467" s="2">
        <v>5.3232249999999999</v>
      </c>
      <c r="G467" s="2">
        <v>0.53054800000000002</v>
      </c>
      <c r="H467" s="2">
        <v>0.53064</v>
      </c>
      <c r="J467" s="2">
        <v>5.3260300000000003</v>
      </c>
      <c r="K467" s="2">
        <v>8.8814000000000004E-2</v>
      </c>
      <c r="L467" s="2">
        <v>0.203961</v>
      </c>
    </row>
    <row r="468" spans="1:12" x14ac:dyDescent="0.2">
      <c r="A468" s="2">
        <v>5.3267319999999998</v>
      </c>
      <c r="B468" s="2">
        <v>5.1476899999999999</v>
      </c>
      <c r="C468" s="2">
        <v>0.69238200000000005</v>
      </c>
      <c r="D468" s="2">
        <v>8.5848999999999995E-2</v>
      </c>
      <c r="F468" s="2">
        <v>5.3239260000000002</v>
      </c>
      <c r="G468" s="2">
        <v>0.53083000000000002</v>
      </c>
      <c r="H468" s="2">
        <v>0.53076199999999996</v>
      </c>
      <c r="J468" s="2">
        <v>5.3267319999999998</v>
      </c>
      <c r="K468" s="2">
        <v>8.8844000000000006E-2</v>
      </c>
      <c r="L468" s="2">
        <v>0.203709</v>
      </c>
    </row>
    <row r="469" spans="1:12" x14ac:dyDescent="0.2">
      <c r="A469" s="2">
        <v>5.3274330000000001</v>
      </c>
      <c r="B469" s="2">
        <v>5.1549529999999999</v>
      </c>
      <c r="C469" s="2">
        <v>0.69243900000000003</v>
      </c>
      <c r="D469" s="2">
        <v>8.5719000000000004E-2</v>
      </c>
      <c r="F469" s="2">
        <v>5.3246270000000004</v>
      </c>
      <c r="G469" s="2">
        <v>0.53104399999999996</v>
      </c>
      <c r="H469" s="2">
        <v>0.53116600000000003</v>
      </c>
      <c r="J469" s="2">
        <v>5.3274330000000001</v>
      </c>
      <c r="K469" s="2">
        <v>8.8798000000000002E-2</v>
      </c>
      <c r="L469" s="2">
        <v>0.20388400000000001</v>
      </c>
    </row>
    <row r="470" spans="1:12" x14ac:dyDescent="0.2">
      <c r="A470" s="2">
        <v>5.3281349999999996</v>
      </c>
      <c r="B470" s="2">
        <v>5.1623840000000003</v>
      </c>
      <c r="C470" s="2">
        <v>0.69295399999999996</v>
      </c>
      <c r="D470" s="2">
        <v>8.5757E-2</v>
      </c>
      <c r="F470" s="2">
        <v>5.325329</v>
      </c>
      <c r="G470" s="2">
        <v>0.53105199999999997</v>
      </c>
      <c r="H470" s="2">
        <v>0.53169999999999995</v>
      </c>
      <c r="J470" s="2">
        <v>5.3281349999999996</v>
      </c>
      <c r="K470" s="2">
        <v>8.9283000000000001E-2</v>
      </c>
      <c r="L470" s="2">
        <v>0.20424600000000001</v>
      </c>
    </row>
    <row r="471" spans="1:12" x14ac:dyDescent="0.2">
      <c r="A471" s="2">
        <v>5.3288359999999999</v>
      </c>
      <c r="B471" s="2">
        <v>5.1699520000000003</v>
      </c>
      <c r="C471" s="2">
        <v>0.693187</v>
      </c>
      <c r="D471" s="2">
        <v>8.5711999999999997E-2</v>
      </c>
      <c r="F471" s="2">
        <v>5.3260300000000003</v>
      </c>
      <c r="G471" s="2">
        <v>0.53073899999999996</v>
      </c>
      <c r="H471" s="2">
        <v>0.53180700000000003</v>
      </c>
      <c r="J471" s="2">
        <v>5.3288359999999999</v>
      </c>
      <c r="K471" s="2">
        <v>8.9122999999999994E-2</v>
      </c>
      <c r="L471" s="2">
        <v>0.20421400000000001</v>
      </c>
    </row>
    <row r="472" spans="1:12" x14ac:dyDescent="0.2">
      <c r="A472" s="2">
        <v>5.3295370000000002</v>
      </c>
      <c r="B472" s="2">
        <v>5.1777189999999997</v>
      </c>
      <c r="C472" s="2">
        <v>0.69312200000000002</v>
      </c>
      <c r="D472" s="2">
        <v>8.5436999999999999E-2</v>
      </c>
      <c r="F472" s="2">
        <v>5.3267319999999998</v>
      </c>
      <c r="G472" s="2">
        <v>0.53076900000000005</v>
      </c>
      <c r="H472" s="2">
        <v>0.53212000000000004</v>
      </c>
      <c r="J472" s="2">
        <v>5.3295370000000002</v>
      </c>
      <c r="K472" s="2">
        <v>8.9033000000000001E-2</v>
      </c>
      <c r="L472" s="2">
        <v>0.20441200000000001</v>
      </c>
    </row>
    <row r="473" spans="1:12" x14ac:dyDescent="0.2">
      <c r="A473" s="2">
        <v>5.3302379999999996</v>
      </c>
      <c r="B473" s="2">
        <v>5.1856270000000002</v>
      </c>
      <c r="C473" s="2">
        <v>0.69291599999999998</v>
      </c>
      <c r="D473" s="2">
        <v>8.5468000000000002E-2</v>
      </c>
      <c r="F473" s="2">
        <v>5.3274330000000001</v>
      </c>
      <c r="G473" s="2">
        <v>0.53070799999999996</v>
      </c>
      <c r="H473" s="2">
        <v>0.53198999999999996</v>
      </c>
      <c r="J473" s="2">
        <v>5.3302379999999996</v>
      </c>
      <c r="K473" s="2">
        <v>8.9080999999999994E-2</v>
      </c>
      <c r="L473" s="2">
        <v>0.204515</v>
      </c>
    </row>
    <row r="474" spans="1:12" x14ac:dyDescent="0.2">
      <c r="A474" s="2">
        <v>5.33094</v>
      </c>
      <c r="B474" s="2">
        <v>5.1936</v>
      </c>
      <c r="C474" s="2">
        <v>0.69322099999999998</v>
      </c>
      <c r="D474" s="2">
        <v>8.5597000000000006E-2</v>
      </c>
      <c r="F474" s="2">
        <v>5.3281349999999996</v>
      </c>
      <c r="G474" s="2">
        <v>0.53029599999999999</v>
      </c>
      <c r="H474" s="2">
        <v>0.53190599999999999</v>
      </c>
      <c r="J474" s="2">
        <v>5.33094</v>
      </c>
      <c r="K474" s="2">
        <v>8.8513999999999995E-2</v>
      </c>
      <c r="L474" s="2">
        <v>0.20457900000000001</v>
      </c>
    </row>
    <row r="475" spans="1:12" x14ac:dyDescent="0.2">
      <c r="A475" s="2">
        <v>5.3316410000000003</v>
      </c>
      <c r="B475" s="2">
        <v>5.2012830000000001</v>
      </c>
      <c r="C475" s="2">
        <v>0.69297299999999995</v>
      </c>
      <c r="D475" s="2">
        <v>8.5277000000000006E-2</v>
      </c>
      <c r="F475" s="2">
        <v>5.3288359999999999</v>
      </c>
      <c r="G475" s="2">
        <v>0.53082300000000004</v>
      </c>
      <c r="H475" s="2">
        <v>0.53169299999999997</v>
      </c>
      <c r="J475" s="2">
        <v>5.3316410000000003</v>
      </c>
      <c r="K475" s="2">
        <v>8.9409000000000002E-2</v>
      </c>
      <c r="L475" s="2">
        <v>0.20452000000000001</v>
      </c>
    </row>
    <row r="476" spans="1:12" x14ac:dyDescent="0.2">
      <c r="A476" s="2">
        <v>5.3323429999999998</v>
      </c>
      <c r="B476" s="2">
        <v>5.2087289999999999</v>
      </c>
      <c r="C476" s="2">
        <v>0.69314500000000001</v>
      </c>
      <c r="D476" s="2">
        <v>8.4894999999999998E-2</v>
      </c>
      <c r="F476" s="2">
        <v>5.3295370000000002</v>
      </c>
      <c r="G476" s="2">
        <v>0.53068499999999996</v>
      </c>
      <c r="H476" s="2">
        <v>0.53142500000000004</v>
      </c>
      <c r="J476" s="2">
        <v>5.3323429999999998</v>
      </c>
      <c r="K476" s="2">
        <v>8.9083999999999997E-2</v>
      </c>
      <c r="L476" s="2">
        <v>0.20449400000000001</v>
      </c>
    </row>
    <row r="477" spans="1:12" x14ac:dyDescent="0.2">
      <c r="A477" s="2">
        <v>5.3330440000000001</v>
      </c>
      <c r="B477" s="2">
        <v>5.2163930000000001</v>
      </c>
      <c r="C477" s="2">
        <v>0.69393099999999996</v>
      </c>
      <c r="D477" s="2">
        <v>8.4742999999999999E-2</v>
      </c>
      <c r="F477" s="2">
        <v>5.3302379999999996</v>
      </c>
      <c r="G477" s="2">
        <v>0.53111299999999995</v>
      </c>
      <c r="H477" s="2">
        <v>0.53135699999999997</v>
      </c>
      <c r="J477" s="2">
        <v>5.3330440000000001</v>
      </c>
      <c r="K477" s="2">
        <v>8.9330999999999994E-2</v>
      </c>
      <c r="L477" s="2">
        <v>0.20420199999999999</v>
      </c>
    </row>
    <row r="478" spans="1:12" x14ac:dyDescent="0.2">
      <c r="A478" s="2">
        <v>5.3337450000000004</v>
      </c>
      <c r="B478" s="2">
        <v>5.2239000000000004</v>
      </c>
      <c r="C478" s="2">
        <v>0.69415199999999999</v>
      </c>
      <c r="D478" s="2">
        <v>8.5032999999999997E-2</v>
      </c>
      <c r="F478" s="2">
        <v>5.33094</v>
      </c>
      <c r="G478" s="2">
        <v>0.53161599999999998</v>
      </c>
      <c r="H478" s="2">
        <v>0.53136399999999995</v>
      </c>
      <c r="J478" s="2">
        <v>5.3337450000000004</v>
      </c>
      <c r="K478" s="2">
        <v>8.9974999999999999E-2</v>
      </c>
      <c r="L478" s="2">
        <v>0.203261</v>
      </c>
    </row>
    <row r="479" spans="1:12" x14ac:dyDescent="0.2">
      <c r="A479" s="2">
        <v>5.3344469999999999</v>
      </c>
      <c r="B479" s="2">
        <v>5.2315139999999998</v>
      </c>
      <c r="C479" s="2">
        <v>0.694801</v>
      </c>
      <c r="D479" s="2">
        <v>8.5016999999999995E-2</v>
      </c>
      <c r="F479" s="2">
        <v>5.3316410000000003</v>
      </c>
      <c r="G479" s="2">
        <v>0.531914</v>
      </c>
      <c r="H479" s="2">
        <v>0.53149400000000002</v>
      </c>
      <c r="J479" s="2">
        <v>5.3344469999999999</v>
      </c>
      <c r="K479" s="2">
        <v>8.9722999999999997E-2</v>
      </c>
      <c r="L479" s="2">
        <v>0.20302700000000001</v>
      </c>
    </row>
    <row r="480" spans="1:12" x14ac:dyDescent="0.2">
      <c r="A480" s="2">
        <v>5.3351480000000002</v>
      </c>
      <c r="B480" s="2">
        <v>5.2388570000000003</v>
      </c>
      <c r="C480" s="2">
        <v>0.69470100000000001</v>
      </c>
      <c r="D480" s="2">
        <v>8.4567000000000003E-2</v>
      </c>
      <c r="F480" s="2">
        <v>5.3323429999999998</v>
      </c>
      <c r="G480" s="2">
        <v>0.53171500000000005</v>
      </c>
      <c r="H480" s="2">
        <v>0.53169999999999995</v>
      </c>
      <c r="J480" s="2">
        <v>5.3351480000000002</v>
      </c>
      <c r="K480" s="2">
        <v>8.9665999999999996E-2</v>
      </c>
      <c r="L480" s="2">
        <v>0.20311499999999999</v>
      </c>
    </row>
    <row r="481" spans="1:12" x14ac:dyDescent="0.2">
      <c r="A481" s="2">
        <v>5.3358489999999996</v>
      </c>
      <c r="B481" s="2">
        <v>5.2463800000000003</v>
      </c>
      <c r="C481" s="2">
        <v>0.69473200000000002</v>
      </c>
      <c r="D481" s="2">
        <v>8.4780999999999995E-2</v>
      </c>
      <c r="F481" s="2">
        <v>5.3330440000000001</v>
      </c>
      <c r="G481" s="2">
        <v>0.53173800000000004</v>
      </c>
      <c r="H481" s="2">
        <v>0.53244000000000002</v>
      </c>
      <c r="J481" s="2">
        <v>5.3358489999999996</v>
      </c>
      <c r="K481" s="2">
        <v>8.9499999999999996E-2</v>
      </c>
      <c r="L481" s="2">
        <v>0.20318800000000001</v>
      </c>
    </row>
    <row r="482" spans="1:12" x14ac:dyDescent="0.2">
      <c r="A482" s="2">
        <v>5.336551</v>
      </c>
      <c r="B482" s="2">
        <v>5.2542150000000003</v>
      </c>
      <c r="C482" s="2">
        <v>0.69420499999999996</v>
      </c>
      <c r="D482" s="2">
        <v>8.5262000000000004E-2</v>
      </c>
      <c r="F482" s="2">
        <v>5.3337450000000004</v>
      </c>
      <c r="G482" s="2">
        <v>0.53146400000000005</v>
      </c>
      <c r="H482" s="2">
        <v>0.53263099999999997</v>
      </c>
      <c r="J482" s="2">
        <v>5.336551</v>
      </c>
      <c r="K482" s="2">
        <v>8.9992000000000003E-2</v>
      </c>
      <c r="L482" s="2">
        <v>0.20330899999999999</v>
      </c>
    </row>
    <row r="483" spans="1:12" x14ac:dyDescent="0.2">
      <c r="A483" s="2">
        <v>5.3372520000000003</v>
      </c>
      <c r="B483" s="2">
        <v>5.2617229999999999</v>
      </c>
      <c r="C483" s="2">
        <v>0.69452999999999998</v>
      </c>
      <c r="D483" s="2">
        <v>8.5474999999999995E-2</v>
      </c>
      <c r="F483" s="2">
        <v>5.3344469999999999</v>
      </c>
      <c r="G483" s="2">
        <v>0.53174600000000005</v>
      </c>
      <c r="H483" s="2">
        <v>0.53271500000000005</v>
      </c>
      <c r="J483" s="2">
        <v>5.3372520000000003</v>
      </c>
      <c r="K483" s="2">
        <v>8.9647000000000004E-2</v>
      </c>
      <c r="L483" s="2">
        <v>0.203651</v>
      </c>
    </row>
    <row r="484" spans="1:12" x14ac:dyDescent="0.2">
      <c r="A484" s="2">
        <v>5.3379539999999999</v>
      </c>
      <c r="B484" s="2">
        <v>5.2688259999999998</v>
      </c>
      <c r="C484" s="2">
        <v>0.69479299999999999</v>
      </c>
      <c r="D484" s="2">
        <v>8.5657999999999998E-2</v>
      </c>
      <c r="F484" s="2">
        <v>5.3351480000000002</v>
      </c>
      <c r="G484" s="2">
        <v>0.53150900000000001</v>
      </c>
      <c r="H484" s="2">
        <v>0.53272200000000003</v>
      </c>
      <c r="J484" s="2">
        <v>5.3379539999999999</v>
      </c>
      <c r="K484" s="2">
        <v>8.9501999999999998E-2</v>
      </c>
      <c r="L484" s="2">
        <v>0.204018</v>
      </c>
    </row>
    <row r="485" spans="1:12" x14ac:dyDescent="0.2">
      <c r="A485" s="2">
        <v>5.3386550000000002</v>
      </c>
      <c r="B485" s="2">
        <v>5.2764280000000001</v>
      </c>
      <c r="C485" s="2">
        <v>0.69397299999999995</v>
      </c>
      <c r="D485" s="2">
        <v>8.5848999999999995E-2</v>
      </c>
      <c r="F485" s="2">
        <v>5.3358489999999996</v>
      </c>
      <c r="G485" s="2">
        <v>0.53095999999999999</v>
      </c>
      <c r="H485" s="2">
        <v>0.53243300000000005</v>
      </c>
      <c r="J485" s="2">
        <v>5.3386550000000002</v>
      </c>
      <c r="K485" s="2">
        <v>8.9429999999999996E-2</v>
      </c>
      <c r="L485" s="2">
        <v>0.203874</v>
      </c>
    </row>
    <row r="486" spans="1:12" x14ac:dyDescent="0.2">
      <c r="A486" s="2">
        <v>5.3393560000000004</v>
      </c>
      <c r="B486" s="2">
        <v>5.2846339999999996</v>
      </c>
      <c r="C486" s="2">
        <v>0.693832</v>
      </c>
      <c r="D486" s="2">
        <v>8.5979E-2</v>
      </c>
      <c r="F486" s="2">
        <v>5.336551</v>
      </c>
      <c r="G486" s="2">
        <v>0.531555</v>
      </c>
      <c r="H486" s="2">
        <v>0.53283700000000001</v>
      </c>
      <c r="J486" s="2">
        <v>5.3393560000000004</v>
      </c>
      <c r="K486" s="2">
        <v>8.9318999999999996E-2</v>
      </c>
      <c r="L486" s="2">
        <v>0.20377000000000001</v>
      </c>
    </row>
    <row r="487" spans="1:12" x14ac:dyDescent="0.2">
      <c r="A487" s="2">
        <v>5.340058</v>
      </c>
      <c r="B487" s="2">
        <v>5.2929040000000001</v>
      </c>
      <c r="C487" s="2">
        <v>0.69362900000000005</v>
      </c>
      <c r="D487" s="2">
        <v>8.6093000000000003E-2</v>
      </c>
      <c r="F487" s="2">
        <v>5.3372520000000003</v>
      </c>
      <c r="G487" s="2">
        <v>0.53099099999999999</v>
      </c>
      <c r="H487" s="2">
        <v>0.53306600000000004</v>
      </c>
      <c r="J487" s="2">
        <v>5.340058</v>
      </c>
      <c r="K487" s="2">
        <v>8.8736999999999996E-2</v>
      </c>
      <c r="L487" s="2">
        <v>0.204037</v>
      </c>
    </row>
    <row r="488" spans="1:12" x14ac:dyDescent="0.2">
      <c r="A488" s="2">
        <v>5.3407590000000003</v>
      </c>
      <c r="B488" s="2">
        <v>5.300751</v>
      </c>
      <c r="C488" s="2">
        <v>0.69362199999999996</v>
      </c>
      <c r="D488" s="2">
        <v>8.5810999999999998E-2</v>
      </c>
      <c r="F488" s="2">
        <v>5.3379539999999999</v>
      </c>
      <c r="G488" s="2">
        <v>0.53083800000000003</v>
      </c>
      <c r="H488" s="2">
        <v>0.533142</v>
      </c>
      <c r="J488" s="2">
        <v>5.3407590000000003</v>
      </c>
      <c r="K488" s="2">
        <v>8.8133000000000003E-2</v>
      </c>
      <c r="L488" s="2">
        <v>0.20379700000000001</v>
      </c>
    </row>
    <row r="489" spans="1:12" x14ac:dyDescent="0.2">
      <c r="A489" s="2">
        <v>5.3414609999999998</v>
      </c>
      <c r="B489" s="2">
        <v>5.3081209999999999</v>
      </c>
      <c r="C489" s="2">
        <v>0.69324399999999997</v>
      </c>
      <c r="D489" s="2">
        <v>8.6046999999999998E-2</v>
      </c>
      <c r="F489" s="2">
        <v>5.3386550000000002</v>
      </c>
      <c r="G489" s="2">
        <v>0.53064</v>
      </c>
      <c r="H489" s="2">
        <v>0.53308100000000003</v>
      </c>
      <c r="J489" s="2">
        <v>5.3414609999999998</v>
      </c>
      <c r="K489" s="2">
        <v>8.8602E-2</v>
      </c>
      <c r="L489" s="2">
        <v>0.20396900000000001</v>
      </c>
    </row>
    <row r="490" spans="1:12" x14ac:dyDescent="0.2">
      <c r="A490" s="2">
        <v>5.3421620000000001</v>
      </c>
      <c r="B490" s="2">
        <v>5.3150979999999999</v>
      </c>
      <c r="C490" s="2">
        <v>0.69325599999999998</v>
      </c>
      <c r="D490" s="2">
        <v>8.6306999999999995E-2</v>
      </c>
      <c r="F490" s="2">
        <v>5.3393560000000004</v>
      </c>
      <c r="G490" s="2">
        <v>0.53076199999999996</v>
      </c>
      <c r="H490" s="2">
        <v>0.53305800000000003</v>
      </c>
      <c r="J490" s="2">
        <v>5.3421620000000001</v>
      </c>
      <c r="K490" s="2">
        <v>8.8500999999999996E-2</v>
      </c>
      <c r="L490" s="2">
        <v>0.20452699999999999</v>
      </c>
    </row>
    <row r="491" spans="1:12" x14ac:dyDescent="0.2">
      <c r="A491" s="2">
        <v>5.3428630000000004</v>
      </c>
      <c r="B491" s="2">
        <v>5.3214610000000002</v>
      </c>
      <c r="C491" s="2">
        <v>0.69284699999999999</v>
      </c>
      <c r="D491" s="2">
        <v>8.6620000000000003E-2</v>
      </c>
      <c r="F491" s="2">
        <v>5.340058</v>
      </c>
      <c r="G491" s="2">
        <v>0.53116600000000003</v>
      </c>
      <c r="H491" s="2">
        <v>0.53256999999999999</v>
      </c>
      <c r="J491" s="2">
        <v>5.3428630000000004</v>
      </c>
      <c r="K491" s="2">
        <v>8.7869000000000003E-2</v>
      </c>
      <c r="L491" s="2">
        <v>0.20469599999999999</v>
      </c>
    </row>
    <row r="492" spans="1:12" x14ac:dyDescent="0.2">
      <c r="A492" s="2">
        <v>5.3435649999999999</v>
      </c>
      <c r="B492" s="2">
        <v>5.3279610000000002</v>
      </c>
      <c r="C492" s="2">
        <v>0.69295399999999996</v>
      </c>
      <c r="D492" s="2">
        <v>8.7237999999999996E-2</v>
      </c>
      <c r="F492" s="2">
        <v>5.3407590000000003</v>
      </c>
      <c r="G492" s="2">
        <v>0.53169999999999995</v>
      </c>
      <c r="H492" s="2">
        <v>0.53247800000000001</v>
      </c>
      <c r="J492" s="2">
        <v>5.3435649999999999</v>
      </c>
      <c r="K492" s="2">
        <v>8.7330000000000005E-2</v>
      </c>
      <c r="L492" s="2">
        <v>0.20447000000000001</v>
      </c>
    </row>
    <row r="493" spans="1:12" x14ac:dyDescent="0.2">
      <c r="A493" s="2">
        <v>5.3442660000000002</v>
      </c>
      <c r="B493" s="2">
        <v>5.3354109999999997</v>
      </c>
      <c r="C493" s="2">
        <v>0.69320999999999999</v>
      </c>
      <c r="D493" s="2">
        <v>8.7458999999999995E-2</v>
      </c>
      <c r="F493" s="2">
        <v>5.3414609999999998</v>
      </c>
      <c r="G493" s="2">
        <v>0.53180700000000003</v>
      </c>
      <c r="H493" s="2">
        <v>0.53277600000000003</v>
      </c>
      <c r="J493" s="2">
        <v>5.3442660000000002</v>
      </c>
      <c r="K493" s="2">
        <v>8.7246000000000004E-2</v>
      </c>
      <c r="L493" s="2">
        <v>0.20422199999999999</v>
      </c>
    </row>
    <row r="494" spans="1:12" x14ac:dyDescent="0.2">
      <c r="A494" s="2">
        <v>5.3449669999999996</v>
      </c>
      <c r="B494" s="2">
        <v>5.3431629999999997</v>
      </c>
      <c r="C494" s="2">
        <v>0.69388499999999997</v>
      </c>
      <c r="D494" s="2">
        <v>8.7703000000000003E-2</v>
      </c>
      <c r="F494" s="2">
        <v>5.3421620000000001</v>
      </c>
      <c r="G494" s="2">
        <v>0.53212000000000004</v>
      </c>
      <c r="H494" s="2">
        <v>0.53237199999999996</v>
      </c>
      <c r="J494" s="2">
        <v>5.3449669999999996</v>
      </c>
      <c r="K494" s="2">
        <v>8.7003999999999998E-2</v>
      </c>
      <c r="L494" s="2">
        <v>0.20424400000000001</v>
      </c>
    </row>
    <row r="495" spans="1:12" x14ac:dyDescent="0.2">
      <c r="A495" s="2">
        <v>5.345669</v>
      </c>
      <c r="B495" s="2">
        <v>5.3506359999999997</v>
      </c>
      <c r="C495" s="2">
        <v>0.69325899999999996</v>
      </c>
      <c r="D495" s="2">
        <v>8.8123000000000007E-2</v>
      </c>
      <c r="F495" s="2">
        <v>5.3428630000000004</v>
      </c>
      <c r="G495" s="2">
        <v>0.53198999999999996</v>
      </c>
      <c r="H495" s="2">
        <v>0.53198999999999996</v>
      </c>
      <c r="J495" s="2">
        <v>5.345669</v>
      </c>
      <c r="K495" s="2">
        <v>8.6731000000000003E-2</v>
      </c>
      <c r="L495" s="2">
        <v>0.20433000000000001</v>
      </c>
    </row>
    <row r="496" spans="1:12" x14ac:dyDescent="0.2">
      <c r="A496" s="2">
        <v>5.3463700000000003</v>
      </c>
      <c r="B496" s="2">
        <v>5.3588639999999996</v>
      </c>
      <c r="C496" s="2">
        <v>0.69279000000000002</v>
      </c>
      <c r="D496" s="2">
        <v>8.8298000000000001E-2</v>
      </c>
      <c r="F496" s="2">
        <v>5.3435649999999999</v>
      </c>
      <c r="G496" s="2">
        <v>0.53190599999999999</v>
      </c>
      <c r="H496" s="2">
        <v>0.53180700000000003</v>
      </c>
      <c r="J496" s="2">
        <v>5.3463700000000003</v>
      </c>
      <c r="K496" s="2">
        <v>8.6969000000000005E-2</v>
      </c>
      <c r="L496" s="2">
        <v>0.20430599999999999</v>
      </c>
    </row>
    <row r="497" spans="1:12" x14ac:dyDescent="0.2">
      <c r="A497" s="2">
        <v>5.3470719999999998</v>
      </c>
      <c r="B497" s="2">
        <v>5.3671879999999996</v>
      </c>
      <c r="C497" s="2">
        <v>0.69248900000000002</v>
      </c>
      <c r="D497" s="2">
        <v>8.8419999999999999E-2</v>
      </c>
      <c r="F497" s="2">
        <v>5.3442660000000002</v>
      </c>
      <c r="G497" s="2">
        <v>0.53169299999999997</v>
      </c>
      <c r="H497" s="2">
        <v>0.532196</v>
      </c>
      <c r="J497" s="2">
        <v>5.3470719999999998</v>
      </c>
      <c r="K497" s="2">
        <v>8.6874000000000007E-2</v>
      </c>
      <c r="L497" s="2">
        <v>0.20477999999999999</v>
      </c>
    </row>
    <row r="498" spans="1:12" x14ac:dyDescent="0.2">
      <c r="A498" s="2">
        <v>5.3477730000000001</v>
      </c>
      <c r="B498" s="2">
        <v>5.3745269999999996</v>
      </c>
      <c r="C498" s="2">
        <v>0.69201999999999997</v>
      </c>
      <c r="D498" s="2">
        <v>8.8481000000000004E-2</v>
      </c>
      <c r="F498" s="2">
        <v>5.3449669999999996</v>
      </c>
      <c r="G498" s="2">
        <v>0.53142500000000004</v>
      </c>
      <c r="H498" s="2">
        <v>0.53266899999999995</v>
      </c>
      <c r="J498" s="2">
        <v>5.3477730000000001</v>
      </c>
      <c r="K498" s="2">
        <v>8.7284E-2</v>
      </c>
      <c r="L498" s="2">
        <v>0.20517199999999999</v>
      </c>
    </row>
    <row r="499" spans="1:12" x14ac:dyDescent="0.2">
      <c r="A499" s="2">
        <v>5.3484749999999996</v>
      </c>
      <c r="B499" s="2">
        <v>5.3821719999999997</v>
      </c>
      <c r="C499" s="2">
        <v>0.69174500000000005</v>
      </c>
      <c r="D499" s="2">
        <v>8.9029999999999998E-2</v>
      </c>
      <c r="F499" s="2">
        <v>5.345669</v>
      </c>
      <c r="G499" s="2">
        <v>0.53135699999999997</v>
      </c>
      <c r="H499" s="2">
        <v>0.53266899999999995</v>
      </c>
      <c r="J499" s="2">
        <v>5.3484749999999996</v>
      </c>
      <c r="K499" s="2">
        <v>8.8442000000000007E-2</v>
      </c>
      <c r="L499" s="2">
        <v>0.20519599999999999</v>
      </c>
    </row>
    <row r="500" spans="1:12" x14ac:dyDescent="0.2">
      <c r="A500" s="2">
        <v>5.3491749999999998</v>
      </c>
      <c r="B500" s="2">
        <v>5.389526</v>
      </c>
      <c r="C500" s="2">
        <v>0.69158500000000001</v>
      </c>
      <c r="D500" s="2">
        <v>8.9525999999999994E-2</v>
      </c>
      <c r="F500" s="2">
        <v>5.3463700000000003</v>
      </c>
      <c r="G500" s="2">
        <v>0.53136399999999995</v>
      </c>
      <c r="H500" s="2">
        <v>0.53208200000000005</v>
      </c>
      <c r="J500" s="2">
        <v>5.3491749999999998</v>
      </c>
      <c r="K500" s="2">
        <v>8.9010000000000006E-2</v>
      </c>
      <c r="L500" s="2">
        <v>0.20516300000000001</v>
      </c>
    </row>
    <row r="501" spans="1:12" x14ac:dyDescent="0.2">
      <c r="A501" s="2">
        <v>5.3498770000000002</v>
      </c>
      <c r="B501" s="2">
        <v>5.3973620000000002</v>
      </c>
      <c r="C501" s="2">
        <v>0.691249</v>
      </c>
      <c r="D501" s="2">
        <v>8.9899999999999994E-2</v>
      </c>
      <c r="F501" s="2">
        <v>5.3470719999999998</v>
      </c>
      <c r="G501" s="2">
        <v>0.53149400000000002</v>
      </c>
      <c r="H501" s="2">
        <v>0.53195199999999998</v>
      </c>
      <c r="J501" s="2">
        <v>5.3498770000000002</v>
      </c>
      <c r="K501" s="2">
        <v>8.9183999999999999E-2</v>
      </c>
      <c r="L501" s="2">
        <v>0.204959</v>
      </c>
    </row>
    <row r="502" spans="1:12" x14ac:dyDescent="0.2">
      <c r="A502" s="2">
        <v>5.3505779999999996</v>
      </c>
      <c r="B502" s="2">
        <v>5.4051970000000003</v>
      </c>
      <c r="C502" s="2">
        <v>0.69150500000000004</v>
      </c>
      <c r="D502" s="2">
        <v>9.0052999999999994E-2</v>
      </c>
      <c r="F502" s="2">
        <v>5.3477730000000001</v>
      </c>
      <c r="G502" s="2">
        <v>0.53169999999999995</v>
      </c>
      <c r="H502" s="2">
        <v>0.53213500000000002</v>
      </c>
      <c r="J502" s="2">
        <v>5.3505779999999996</v>
      </c>
      <c r="K502" s="2">
        <v>8.9349999999999999E-2</v>
      </c>
      <c r="L502" s="2">
        <v>0.20482300000000001</v>
      </c>
    </row>
    <row r="503" spans="1:12" x14ac:dyDescent="0.2">
      <c r="A503" s="2">
        <v>5.35128</v>
      </c>
      <c r="B503" s="2">
        <v>5.412712</v>
      </c>
      <c r="C503" s="2">
        <v>0.69140199999999996</v>
      </c>
      <c r="D503" s="2">
        <v>9.0175000000000005E-2</v>
      </c>
      <c r="F503" s="2">
        <v>5.3484749999999996</v>
      </c>
      <c r="G503" s="2">
        <v>0.53244000000000002</v>
      </c>
      <c r="H503" s="2">
        <v>0.531914</v>
      </c>
      <c r="J503" s="2">
        <v>5.35128</v>
      </c>
      <c r="K503" s="2">
        <v>8.8736999999999996E-2</v>
      </c>
      <c r="L503" s="2">
        <v>0.205378</v>
      </c>
    </row>
    <row r="504" spans="1:12" x14ac:dyDescent="0.2">
      <c r="A504" s="2">
        <v>5.3519810000000003</v>
      </c>
      <c r="B504" s="2">
        <v>5.4201319999999997</v>
      </c>
      <c r="C504" s="2">
        <v>0.69148200000000004</v>
      </c>
      <c r="D504" s="2">
        <v>9.0282000000000001E-2</v>
      </c>
      <c r="F504" s="2">
        <v>5.3491749999999998</v>
      </c>
      <c r="G504" s="2">
        <v>0.53263099999999997</v>
      </c>
      <c r="H504" s="2">
        <v>0.53208200000000005</v>
      </c>
      <c r="J504" s="2">
        <v>5.3519810000000003</v>
      </c>
      <c r="K504" s="2">
        <v>8.9028999999999997E-2</v>
      </c>
      <c r="L504" s="2">
        <v>0.206038</v>
      </c>
    </row>
    <row r="505" spans="1:12" x14ac:dyDescent="0.2">
      <c r="A505" s="2">
        <v>5.3526829999999999</v>
      </c>
      <c r="B505" s="2">
        <v>5.4274750000000003</v>
      </c>
      <c r="C505" s="2">
        <v>0.69123400000000002</v>
      </c>
      <c r="D505" s="2">
        <v>9.0823000000000001E-2</v>
      </c>
      <c r="F505" s="2">
        <v>5.3498770000000002</v>
      </c>
      <c r="G505" s="2">
        <v>0.53271500000000005</v>
      </c>
      <c r="H505" s="2">
        <v>0.53167699999999996</v>
      </c>
      <c r="J505" s="2">
        <v>5.3526829999999999</v>
      </c>
      <c r="K505" s="2">
        <v>8.9459999999999998E-2</v>
      </c>
      <c r="L505" s="2">
        <v>0.20652599999999999</v>
      </c>
    </row>
    <row r="506" spans="1:12" x14ac:dyDescent="0.2">
      <c r="A506" s="2">
        <v>5.3533840000000001</v>
      </c>
      <c r="B506" s="2">
        <v>5.4350740000000002</v>
      </c>
      <c r="C506" s="2">
        <v>0.69091000000000002</v>
      </c>
      <c r="D506" s="2">
        <v>9.1387999999999997E-2</v>
      </c>
      <c r="F506" s="2">
        <v>5.3505779999999996</v>
      </c>
      <c r="G506" s="2">
        <v>0.53272200000000003</v>
      </c>
      <c r="H506" s="2">
        <v>0.53140299999999996</v>
      </c>
      <c r="J506" s="2">
        <v>5.3533840000000001</v>
      </c>
      <c r="K506" s="2">
        <v>9.0012999999999996E-2</v>
      </c>
      <c r="L506" s="2">
        <v>0.20691200000000001</v>
      </c>
    </row>
    <row r="507" spans="1:12" x14ac:dyDescent="0.2">
      <c r="A507" s="2">
        <v>5.3540850000000004</v>
      </c>
      <c r="B507" s="2">
        <v>5.4421580000000001</v>
      </c>
      <c r="C507" s="2">
        <v>0.69112300000000004</v>
      </c>
      <c r="D507" s="2">
        <v>9.1869000000000006E-2</v>
      </c>
      <c r="F507" s="2">
        <v>5.35128</v>
      </c>
      <c r="G507" s="2">
        <v>0.53243300000000005</v>
      </c>
      <c r="H507" s="2">
        <v>0.53137999999999996</v>
      </c>
      <c r="J507" s="2">
        <v>5.3540850000000004</v>
      </c>
      <c r="K507" s="2">
        <v>9.0552999999999995E-2</v>
      </c>
      <c r="L507" s="2">
        <v>0.20704900000000001</v>
      </c>
    </row>
    <row r="508" spans="1:12" x14ac:dyDescent="0.2">
      <c r="A508" s="2">
        <v>5.354787</v>
      </c>
      <c r="B508" s="2">
        <v>5.4493600000000004</v>
      </c>
      <c r="C508" s="2">
        <v>0.69147800000000004</v>
      </c>
      <c r="D508" s="2">
        <v>9.1791999999999999E-2</v>
      </c>
      <c r="F508" s="2">
        <v>5.3519810000000003</v>
      </c>
      <c r="G508" s="2">
        <v>0.53283700000000001</v>
      </c>
      <c r="H508" s="2">
        <v>0.531273</v>
      </c>
      <c r="J508" s="2">
        <v>5.354787</v>
      </c>
      <c r="K508" s="2">
        <v>9.1328999999999994E-2</v>
      </c>
      <c r="L508" s="2">
        <v>0.20677599999999999</v>
      </c>
    </row>
    <row r="509" spans="1:12" x14ac:dyDescent="0.2">
      <c r="A509" s="2">
        <v>5.3554880000000002</v>
      </c>
      <c r="B509" s="2">
        <v>5.4566689999999998</v>
      </c>
      <c r="C509" s="2">
        <v>0.69176000000000004</v>
      </c>
      <c r="D509" s="2">
        <v>9.2135999999999996E-2</v>
      </c>
      <c r="F509" s="2">
        <v>5.3526829999999999</v>
      </c>
      <c r="G509" s="2">
        <v>0.53306600000000004</v>
      </c>
      <c r="H509" s="2">
        <v>0.53123500000000001</v>
      </c>
      <c r="J509" s="2">
        <v>5.3554880000000002</v>
      </c>
      <c r="K509" s="2">
        <v>9.0819999999999998E-2</v>
      </c>
      <c r="L509" s="2">
        <v>0.20649999999999999</v>
      </c>
    </row>
    <row r="510" spans="1:12" x14ac:dyDescent="0.2">
      <c r="A510" s="2">
        <v>5.3561889999999996</v>
      </c>
      <c r="B510" s="2">
        <v>5.4643629999999996</v>
      </c>
      <c r="C510" s="2">
        <v>0.69152000000000002</v>
      </c>
      <c r="D510" s="2">
        <v>9.2302999999999996E-2</v>
      </c>
      <c r="F510" s="2">
        <v>5.3533840000000001</v>
      </c>
      <c r="G510" s="2">
        <v>0.533142</v>
      </c>
      <c r="H510" s="2">
        <v>0.53098299999999998</v>
      </c>
      <c r="J510" s="2">
        <v>5.3561889999999996</v>
      </c>
      <c r="K510" s="2">
        <v>9.0987999999999999E-2</v>
      </c>
      <c r="L510" s="2">
        <v>0.20635200000000001</v>
      </c>
    </row>
    <row r="511" spans="1:12" x14ac:dyDescent="0.2">
      <c r="A511" s="2">
        <v>5.3568910000000001</v>
      </c>
      <c r="B511" s="2">
        <v>5.4717479999999998</v>
      </c>
      <c r="C511" s="2">
        <v>0.69174100000000005</v>
      </c>
      <c r="D511" s="2">
        <v>9.2203999999999994E-2</v>
      </c>
      <c r="F511" s="2">
        <v>5.3540850000000004</v>
      </c>
      <c r="G511" s="2">
        <v>0.53308100000000003</v>
      </c>
      <c r="H511" s="2">
        <v>0.53100599999999998</v>
      </c>
      <c r="J511" s="2">
        <v>5.3568910000000001</v>
      </c>
      <c r="K511" s="2">
        <v>9.1361999999999999E-2</v>
      </c>
      <c r="L511" s="2">
        <v>0.206155</v>
      </c>
    </row>
    <row r="512" spans="1:12" x14ac:dyDescent="0.2">
      <c r="A512" s="2">
        <v>5.3575920000000004</v>
      </c>
      <c r="B512" s="2">
        <v>5.4793890000000003</v>
      </c>
      <c r="C512" s="2">
        <v>0.69158900000000001</v>
      </c>
      <c r="D512" s="2">
        <v>9.1845999999999997E-2</v>
      </c>
      <c r="F512" s="2">
        <v>5.354787</v>
      </c>
      <c r="G512" s="2">
        <v>0.53305800000000003</v>
      </c>
      <c r="H512" s="2">
        <v>0.53105199999999997</v>
      </c>
      <c r="J512" s="2">
        <v>5.3575920000000004</v>
      </c>
      <c r="K512" s="2">
        <v>9.178E-2</v>
      </c>
      <c r="L512" s="2">
        <v>0.20579800000000001</v>
      </c>
    </row>
    <row r="513" spans="1:12" x14ac:dyDescent="0.2">
      <c r="A513" s="2">
        <v>5.3582939999999999</v>
      </c>
      <c r="B513" s="2">
        <v>5.4869380000000003</v>
      </c>
      <c r="C513" s="2">
        <v>0.69175299999999995</v>
      </c>
      <c r="D513" s="2">
        <v>9.2302999999999996E-2</v>
      </c>
      <c r="F513" s="2">
        <v>5.3554880000000002</v>
      </c>
      <c r="G513" s="2">
        <v>0.53256999999999999</v>
      </c>
      <c r="H513" s="2">
        <v>0.53126499999999999</v>
      </c>
      <c r="J513" s="2">
        <v>5.3582939999999999</v>
      </c>
      <c r="K513" s="2">
        <v>9.2078999999999994E-2</v>
      </c>
      <c r="L513" s="2">
        <v>0.20571999999999999</v>
      </c>
    </row>
    <row r="514" spans="1:12" x14ac:dyDescent="0.2">
      <c r="A514" s="2">
        <v>5.3589950000000002</v>
      </c>
      <c r="B514" s="2">
        <v>5.4944610000000003</v>
      </c>
      <c r="C514" s="2">
        <v>0.69165299999999996</v>
      </c>
      <c r="D514" s="2">
        <v>9.2180999999999999E-2</v>
      </c>
      <c r="F514" s="2">
        <v>5.3561889999999996</v>
      </c>
      <c r="G514" s="2">
        <v>0.53247800000000001</v>
      </c>
      <c r="H514" s="2">
        <v>0.53076900000000005</v>
      </c>
      <c r="J514" s="2">
        <v>5.3589950000000002</v>
      </c>
      <c r="K514" s="2">
        <v>9.2642000000000002E-2</v>
      </c>
      <c r="L514" s="2">
        <v>0.205624</v>
      </c>
    </row>
    <row r="515" spans="1:12" x14ac:dyDescent="0.2">
      <c r="A515" s="2">
        <v>5.3596959999999996</v>
      </c>
      <c r="B515" s="2">
        <v>5.5018079999999996</v>
      </c>
      <c r="C515" s="2">
        <v>0.69179500000000005</v>
      </c>
      <c r="D515" s="2">
        <v>9.1937000000000005E-2</v>
      </c>
      <c r="F515" s="2">
        <v>5.3568910000000001</v>
      </c>
      <c r="G515" s="2">
        <v>0.53277600000000003</v>
      </c>
      <c r="H515" s="2">
        <v>0.53082300000000004</v>
      </c>
      <c r="J515" s="2">
        <v>5.3596959999999996</v>
      </c>
      <c r="K515" s="2">
        <v>9.2620999999999995E-2</v>
      </c>
      <c r="L515" s="2">
        <v>0.205313</v>
      </c>
    </row>
    <row r="516" spans="1:12" x14ac:dyDescent="0.2">
      <c r="A516" s="2">
        <v>5.360398</v>
      </c>
      <c r="B516" s="2">
        <v>5.5087590000000004</v>
      </c>
      <c r="C516" s="2">
        <v>0.69199699999999997</v>
      </c>
      <c r="D516" s="2">
        <v>9.0976000000000001E-2</v>
      </c>
      <c r="F516" s="2">
        <v>5.3575920000000004</v>
      </c>
      <c r="G516" s="2">
        <v>0.53237199999999996</v>
      </c>
      <c r="H516" s="2">
        <v>0.53089900000000001</v>
      </c>
      <c r="J516" s="2">
        <v>5.360398</v>
      </c>
      <c r="K516" s="2">
        <v>9.2613000000000001E-2</v>
      </c>
      <c r="L516" s="2">
        <v>0.205203</v>
      </c>
    </row>
    <row r="517" spans="1:12" x14ac:dyDescent="0.2">
      <c r="A517" s="2">
        <v>5.3610990000000003</v>
      </c>
      <c r="B517" s="2">
        <v>5.5155750000000001</v>
      </c>
      <c r="C517" s="2">
        <v>0.69172999999999996</v>
      </c>
      <c r="D517" s="2">
        <v>9.0991000000000002E-2</v>
      </c>
      <c r="F517" s="2">
        <v>5.3582939999999999</v>
      </c>
      <c r="G517" s="2">
        <v>0.53198999999999996</v>
      </c>
      <c r="H517" s="2">
        <v>0.53163099999999996</v>
      </c>
      <c r="J517" s="2">
        <v>5.3610990000000003</v>
      </c>
      <c r="K517" s="2">
        <v>9.2937000000000006E-2</v>
      </c>
      <c r="L517" s="2">
        <v>0.205175</v>
      </c>
    </row>
    <row r="518" spans="1:12" x14ac:dyDescent="0.2">
      <c r="A518" s="2">
        <v>5.3618009999999998</v>
      </c>
      <c r="B518" s="2">
        <v>5.5231969999999997</v>
      </c>
      <c r="C518" s="2">
        <v>0.69128000000000001</v>
      </c>
      <c r="D518" s="2">
        <v>9.1106000000000006E-2</v>
      </c>
      <c r="F518" s="2">
        <v>5.3589950000000002</v>
      </c>
      <c r="G518" s="2">
        <v>0.53180700000000003</v>
      </c>
      <c r="H518" s="2">
        <v>0.53093000000000001</v>
      </c>
      <c r="J518" s="2">
        <v>5.3618009999999998</v>
      </c>
      <c r="K518" s="2">
        <v>9.2853000000000005E-2</v>
      </c>
      <c r="L518" s="2">
        <v>0.20510600000000001</v>
      </c>
    </row>
    <row r="519" spans="1:12" x14ac:dyDescent="0.2">
      <c r="A519" s="2">
        <v>5.3625020000000001</v>
      </c>
      <c r="B519" s="2">
        <v>5.5308070000000003</v>
      </c>
      <c r="C519" s="2">
        <v>0.691249</v>
      </c>
      <c r="D519" s="2">
        <v>9.1212000000000001E-2</v>
      </c>
      <c r="F519" s="2">
        <v>5.3596959999999996</v>
      </c>
      <c r="G519" s="2">
        <v>0.532196</v>
      </c>
      <c r="H519" s="2">
        <v>0.53100599999999998</v>
      </c>
      <c r="J519" s="2">
        <v>5.3625020000000001</v>
      </c>
      <c r="K519" s="2">
        <v>9.3562999999999993E-2</v>
      </c>
      <c r="L519" s="2">
        <v>0.20481199999999999</v>
      </c>
    </row>
    <row r="520" spans="1:12" x14ac:dyDescent="0.2">
      <c r="A520" s="2">
        <v>5.3632030000000004</v>
      </c>
      <c r="B520" s="2">
        <v>5.5383300000000002</v>
      </c>
      <c r="C520" s="2">
        <v>0.69093599999999999</v>
      </c>
      <c r="D520" s="2">
        <v>9.1106000000000006E-2</v>
      </c>
      <c r="F520" s="2">
        <v>5.360398</v>
      </c>
      <c r="G520" s="2">
        <v>0.53266899999999995</v>
      </c>
      <c r="H520" s="2">
        <v>0.53008299999999997</v>
      </c>
      <c r="J520" s="2">
        <v>5.3632030000000004</v>
      </c>
      <c r="K520" s="2">
        <v>9.3599000000000002E-2</v>
      </c>
      <c r="L520" s="2">
        <v>0.20461399999999999</v>
      </c>
    </row>
    <row r="521" spans="1:12" x14ac:dyDescent="0.2">
      <c r="A521" s="2">
        <v>5.3639039999999998</v>
      </c>
      <c r="B521" s="2">
        <v>5.5455439999999996</v>
      </c>
      <c r="C521" s="2">
        <v>0.69088300000000002</v>
      </c>
      <c r="D521" s="2">
        <v>9.0639999999999998E-2</v>
      </c>
      <c r="F521" s="2">
        <v>5.3610990000000003</v>
      </c>
      <c r="G521" s="2">
        <v>0.53266899999999995</v>
      </c>
      <c r="H521" s="2">
        <v>0.52995300000000001</v>
      </c>
      <c r="J521" s="2">
        <v>5.3639039999999998</v>
      </c>
      <c r="K521" s="2">
        <v>9.4047000000000006E-2</v>
      </c>
      <c r="L521" s="2">
        <v>0.20476900000000001</v>
      </c>
    </row>
    <row r="522" spans="1:12" x14ac:dyDescent="0.2">
      <c r="A522" s="2">
        <v>5.3646060000000002</v>
      </c>
      <c r="B522" s="2">
        <v>5.5525890000000002</v>
      </c>
      <c r="C522" s="2">
        <v>0.69106199999999995</v>
      </c>
      <c r="D522" s="2">
        <v>9.0555999999999998E-2</v>
      </c>
      <c r="F522" s="2">
        <v>5.3618009999999998</v>
      </c>
      <c r="G522" s="2">
        <v>0.53208200000000005</v>
      </c>
      <c r="H522" s="2">
        <v>0.52976199999999996</v>
      </c>
      <c r="J522" s="2">
        <v>5.3646060000000002</v>
      </c>
      <c r="K522" s="2">
        <v>9.3940999999999997E-2</v>
      </c>
      <c r="L522" s="2">
        <v>0.20469699999999999</v>
      </c>
    </row>
    <row r="523" spans="1:12" x14ac:dyDescent="0.2">
      <c r="A523" s="2">
        <v>5.3653069999999996</v>
      </c>
      <c r="B523" s="2">
        <v>5.5598140000000003</v>
      </c>
      <c r="C523" s="2">
        <v>0.69121100000000002</v>
      </c>
      <c r="D523" s="2">
        <v>9.0549000000000004E-2</v>
      </c>
      <c r="F523" s="2">
        <v>5.3625020000000001</v>
      </c>
      <c r="G523" s="2">
        <v>0.53195199999999998</v>
      </c>
      <c r="H523" s="2">
        <v>0.52972399999999997</v>
      </c>
      <c r="J523" s="2">
        <v>5.3653069999999996</v>
      </c>
      <c r="K523" s="2">
        <v>9.3776999999999999E-2</v>
      </c>
      <c r="L523" s="2">
        <v>0.20460200000000001</v>
      </c>
    </row>
    <row r="524" spans="1:12" x14ac:dyDescent="0.2">
      <c r="A524" s="2">
        <v>5.366009</v>
      </c>
      <c r="B524" s="2">
        <v>5.5670890000000002</v>
      </c>
      <c r="C524" s="2">
        <v>0.69107399999999997</v>
      </c>
      <c r="D524" s="2">
        <v>9.0403999999999998E-2</v>
      </c>
      <c r="F524" s="2">
        <v>5.3632030000000004</v>
      </c>
      <c r="G524" s="2">
        <v>0.53213500000000002</v>
      </c>
      <c r="H524" s="2">
        <v>0.52941099999999996</v>
      </c>
      <c r="J524" s="2">
        <v>5.366009</v>
      </c>
      <c r="K524" s="2">
        <v>9.4513E-2</v>
      </c>
      <c r="L524" s="2">
        <v>0.20447399999999999</v>
      </c>
    </row>
    <row r="525" spans="1:12" x14ac:dyDescent="0.2">
      <c r="A525" s="2">
        <v>5.3667100000000003</v>
      </c>
      <c r="B525" s="2">
        <v>5.5742000000000003</v>
      </c>
      <c r="C525" s="2">
        <v>0.69147800000000004</v>
      </c>
      <c r="D525" s="2">
        <v>9.0656E-2</v>
      </c>
      <c r="F525" s="2">
        <v>5.3639039999999998</v>
      </c>
      <c r="G525" s="2">
        <v>0.531914</v>
      </c>
      <c r="H525" s="2">
        <v>0.52956400000000003</v>
      </c>
      <c r="J525" s="2">
        <v>5.3667100000000003</v>
      </c>
      <c r="K525" s="2">
        <v>9.4439999999999996E-2</v>
      </c>
      <c r="L525" s="2">
        <v>0.20465800000000001</v>
      </c>
    </row>
    <row r="526" spans="1:12" x14ac:dyDescent="0.2">
      <c r="A526" s="2">
        <v>5.3674119999999998</v>
      </c>
      <c r="B526" s="2">
        <v>5.5820080000000001</v>
      </c>
      <c r="C526" s="2">
        <v>0.69142800000000004</v>
      </c>
      <c r="D526" s="2">
        <v>9.0876999999999999E-2</v>
      </c>
      <c r="F526" s="2">
        <v>5.3646060000000002</v>
      </c>
      <c r="G526" s="2">
        <v>0.53208200000000005</v>
      </c>
      <c r="H526" s="2">
        <v>0.52965499999999999</v>
      </c>
      <c r="J526" s="2">
        <v>5.3674119999999998</v>
      </c>
      <c r="K526" s="2">
        <v>9.5045000000000004E-2</v>
      </c>
      <c r="L526" s="2">
        <v>0.204455</v>
      </c>
    </row>
    <row r="527" spans="1:12" x14ac:dyDescent="0.2">
      <c r="A527" s="2">
        <v>5.3681130000000001</v>
      </c>
      <c r="B527" s="2">
        <v>5.5894170000000001</v>
      </c>
      <c r="C527" s="2">
        <v>0.69115400000000005</v>
      </c>
      <c r="D527" s="2">
        <v>9.1228000000000004E-2</v>
      </c>
      <c r="F527" s="2">
        <v>5.3653069999999996</v>
      </c>
      <c r="G527" s="2">
        <v>0.53167699999999996</v>
      </c>
      <c r="H527" s="2">
        <v>0.52974699999999997</v>
      </c>
      <c r="J527" s="2">
        <v>5.3681130000000001</v>
      </c>
      <c r="K527" s="2">
        <v>9.4662999999999997E-2</v>
      </c>
      <c r="L527" s="2">
        <v>0.20428099999999999</v>
      </c>
    </row>
    <row r="528" spans="1:12" x14ac:dyDescent="0.2">
      <c r="A528" s="2">
        <v>5.3688140000000004</v>
      </c>
      <c r="B528" s="2">
        <v>5.5968249999999999</v>
      </c>
      <c r="C528" s="2">
        <v>0.69113800000000003</v>
      </c>
      <c r="D528" s="2">
        <v>9.1593999999999995E-2</v>
      </c>
      <c r="F528" s="2">
        <v>5.366009</v>
      </c>
      <c r="G528" s="2">
        <v>0.53140299999999996</v>
      </c>
      <c r="H528" s="2">
        <v>0.53012800000000004</v>
      </c>
      <c r="J528" s="2">
        <v>5.3688140000000004</v>
      </c>
      <c r="K528" s="2">
        <v>9.4395000000000007E-2</v>
      </c>
      <c r="L528" s="2">
        <v>0.20505799999999999</v>
      </c>
    </row>
    <row r="529" spans="1:12" x14ac:dyDescent="0.2">
      <c r="A529" s="2">
        <v>5.3695149999999998</v>
      </c>
      <c r="B529" s="2">
        <v>5.6037860000000004</v>
      </c>
      <c r="C529" s="2">
        <v>0.69101299999999999</v>
      </c>
      <c r="D529" s="2">
        <v>9.1486999999999999E-2</v>
      </c>
      <c r="F529" s="2">
        <v>5.3667100000000003</v>
      </c>
      <c r="G529" s="2">
        <v>0.53137999999999996</v>
      </c>
      <c r="H529" s="2">
        <v>0.53000599999999998</v>
      </c>
      <c r="J529" s="2">
        <v>5.3695149999999998</v>
      </c>
      <c r="K529" s="2">
        <v>9.4867999999999994E-2</v>
      </c>
      <c r="L529" s="2">
        <v>0.20525299999999999</v>
      </c>
    </row>
    <row r="530" spans="1:12" x14ac:dyDescent="0.2">
      <c r="A530" s="2">
        <v>5.3702170000000002</v>
      </c>
      <c r="B530" s="2">
        <v>5.6110800000000003</v>
      </c>
      <c r="C530" s="2">
        <v>0.69068499999999999</v>
      </c>
      <c r="D530" s="2">
        <v>9.0976000000000001E-2</v>
      </c>
      <c r="F530" s="2">
        <v>5.3674119999999998</v>
      </c>
      <c r="G530" s="2">
        <v>0.531273</v>
      </c>
      <c r="H530" s="2">
        <v>0.52929700000000002</v>
      </c>
      <c r="J530" s="2">
        <v>5.3702170000000002</v>
      </c>
      <c r="K530" s="2">
        <v>9.4822000000000004E-2</v>
      </c>
      <c r="L530" s="2">
        <v>0.20505100000000001</v>
      </c>
    </row>
    <row r="531" spans="1:12" x14ac:dyDescent="0.2">
      <c r="A531" s="2">
        <v>5.3709179999999996</v>
      </c>
      <c r="B531" s="2">
        <v>5.6187319999999996</v>
      </c>
      <c r="C531" s="2">
        <v>0.69024600000000003</v>
      </c>
      <c r="D531" s="2">
        <v>9.0639999999999998E-2</v>
      </c>
      <c r="F531" s="2">
        <v>5.3681130000000001</v>
      </c>
      <c r="G531" s="2">
        <v>0.53123500000000001</v>
      </c>
      <c r="H531" s="2">
        <v>0.52912899999999996</v>
      </c>
      <c r="J531" s="2">
        <v>5.3709179999999996</v>
      </c>
      <c r="K531" s="2">
        <v>9.4744999999999996E-2</v>
      </c>
      <c r="L531" s="2">
        <v>0.205066</v>
      </c>
    </row>
    <row r="532" spans="1:12" x14ac:dyDescent="0.2">
      <c r="A532" s="2">
        <v>5.3716200000000001</v>
      </c>
      <c r="B532" s="2">
        <v>5.6262280000000002</v>
      </c>
      <c r="C532" s="2">
        <v>0.69019200000000003</v>
      </c>
      <c r="D532" s="2">
        <v>9.0441999999999995E-2</v>
      </c>
      <c r="F532" s="2">
        <v>5.3688140000000004</v>
      </c>
      <c r="G532" s="2">
        <v>0.53098299999999998</v>
      </c>
      <c r="H532" s="2">
        <v>0.52870899999999998</v>
      </c>
      <c r="J532" s="2">
        <v>5.3716200000000001</v>
      </c>
      <c r="K532" s="2">
        <v>9.4579999999999997E-2</v>
      </c>
      <c r="L532" s="2">
        <v>0.20505100000000001</v>
      </c>
    </row>
    <row r="533" spans="1:12" x14ac:dyDescent="0.2">
      <c r="A533" s="2">
        <v>5.3723210000000003</v>
      </c>
      <c r="B533" s="2">
        <v>5.6336399999999998</v>
      </c>
      <c r="C533" s="2">
        <v>0.69025700000000001</v>
      </c>
      <c r="D533" s="2">
        <v>9.0250999999999998E-2</v>
      </c>
      <c r="F533" s="2">
        <v>5.3695149999999998</v>
      </c>
      <c r="G533" s="2">
        <v>0.53100599999999998</v>
      </c>
      <c r="H533" s="2">
        <v>0.52849599999999997</v>
      </c>
      <c r="J533" s="2">
        <v>5.3723210000000003</v>
      </c>
      <c r="K533" s="2">
        <v>9.4441999999999998E-2</v>
      </c>
      <c r="L533" s="2">
        <v>0.204955</v>
      </c>
    </row>
    <row r="534" spans="1:12" x14ac:dyDescent="0.2">
      <c r="A534" s="2">
        <v>5.3730229999999999</v>
      </c>
      <c r="B534" s="2">
        <v>5.6413080000000004</v>
      </c>
      <c r="C534" s="2">
        <v>0.69000499999999998</v>
      </c>
      <c r="D534" s="2">
        <v>9.0190000000000006E-2</v>
      </c>
      <c r="F534" s="2">
        <v>5.3702170000000002</v>
      </c>
      <c r="G534" s="2">
        <v>0.53105199999999997</v>
      </c>
      <c r="H534" s="2">
        <v>0.52788500000000005</v>
      </c>
      <c r="J534" s="2">
        <v>5.3730229999999999</v>
      </c>
      <c r="K534" s="2">
        <v>9.4448000000000004E-2</v>
      </c>
      <c r="L534" s="2">
        <v>0.20456199999999999</v>
      </c>
    </row>
    <row r="535" spans="1:12" x14ac:dyDescent="0.2">
      <c r="A535" s="2">
        <v>5.3737240000000002</v>
      </c>
      <c r="B535" s="2">
        <v>5.6489070000000003</v>
      </c>
      <c r="C535" s="2">
        <v>0.69009299999999996</v>
      </c>
      <c r="D535" s="2">
        <v>9.0076000000000003E-2</v>
      </c>
      <c r="F535" s="2">
        <v>5.3709179999999996</v>
      </c>
      <c r="G535" s="2">
        <v>0.53126499999999999</v>
      </c>
      <c r="H535" s="2">
        <v>0.52843499999999999</v>
      </c>
      <c r="J535" s="2">
        <v>5.3737240000000002</v>
      </c>
      <c r="K535" s="2">
        <v>9.4238000000000002E-2</v>
      </c>
      <c r="L535" s="2">
        <v>0.20402100000000001</v>
      </c>
    </row>
    <row r="536" spans="1:12" x14ac:dyDescent="0.2">
      <c r="A536" s="2">
        <v>5.3744249999999996</v>
      </c>
      <c r="B536" s="2">
        <v>5.6560439999999996</v>
      </c>
      <c r="C536" s="2">
        <v>0.69035999999999997</v>
      </c>
      <c r="D536" s="2">
        <v>8.9998999999999996E-2</v>
      </c>
      <c r="F536" s="2">
        <v>5.3716200000000001</v>
      </c>
      <c r="G536" s="2">
        <v>0.53076900000000005</v>
      </c>
      <c r="H536" s="2">
        <v>0.52843499999999999</v>
      </c>
      <c r="J536" s="2">
        <v>5.3744249999999996</v>
      </c>
      <c r="K536" s="2">
        <v>9.4424999999999995E-2</v>
      </c>
      <c r="L536" s="2">
        <v>0.204097</v>
      </c>
    </row>
    <row r="537" spans="1:12" x14ac:dyDescent="0.2">
      <c r="A537" s="2">
        <v>5.375127</v>
      </c>
      <c r="B537" s="2">
        <v>5.6632999999999996</v>
      </c>
      <c r="C537" s="2">
        <v>0.69040999999999997</v>
      </c>
      <c r="D537" s="2">
        <v>8.9930999999999997E-2</v>
      </c>
      <c r="F537" s="2">
        <v>5.3723210000000003</v>
      </c>
      <c r="G537" s="2">
        <v>0.53082300000000004</v>
      </c>
      <c r="H537" s="2">
        <v>0.52819799999999995</v>
      </c>
      <c r="J537" s="2">
        <v>5.375127</v>
      </c>
      <c r="K537" s="2">
        <v>9.4981999999999997E-2</v>
      </c>
      <c r="L537" s="2">
        <v>0.20380000000000001</v>
      </c>
    </row>
    <row r="538" spans="1:12" x14ac:dyDescent="0.2">
      <c r="A538" s="2">
        <v>5.3758280000000003</v>
      </c>
      <c r="B538" s="2">
        <v>5.6706810000000001</v>
      </c>
      <c r="C538" s="2">
        <v>0.69068099999999999</v>
      </c>
      <c r="D538" s="2">
        <v>9.0297000000000002E-2</v>
      </c>
      <c r="F538" s="2">
        <v>5.3730229999999999</v>
      </c>
      <c r="G538" s="2">
        <v>0.53089900000000001</v>
      </c>
      <c r="H538" s="2">
        <v>0.52773999999999999</v>
      </c>
      <c r="J538" s="2">
        <v>5.3758280000000003</v>
      </c>
      <c r="K538" s="2">
        <v>9.4855999999999996E-2</v>
      </c>
      <c r="L538" s="2">
        <v>0.203319</v>
      </c>
    </row>
    <row r="539" spans="1:12" x14ac:dyDescent="0.2">
      <c r="A539" s="2">
        <v>5.3765289999999997</v>
      </c>
      <c r="B539" s="2">
        <v>5.6780400000000002</v>
      </c>
      <c r="C539" s="2">
        <v>0.69116100000000003</v>
      </c>
      <c r="D539" s="2">
        <v>8.9809E-2</v>
      </c>
      <c r="F539" s="2">
        <v>5.3737240000000002</v>
      </c>
      <c r="G539" s="2">
        <v>0.53163099999999996</v>
      </c>
      <c r="H539" s="2">
        <v>0.52742</v>
      </c>
      <c r="J539" s="2">
        <v>5.3765289999999997</v>
      </c>
      <c r="K539" s="2">
        <v>9.5048999999999995E-2</v>
      </c>
      <c r="L539" s="2">
        <v>0.20319300000000001</v>
      </c>
    </row>
    <row r="540" spans="1:12" x14ac:dyDescent="0.2">
      <c r="A540" s="2">
        <v>5.3772310000000001</v>
      </c>
      <c r="B540" s="2">
        <v>5.6852609999999997</v>
      </c>
      <c r="C540" s="2">
        <v>0.69165299999999996</v>
      </c>
      <c r="D540" s="2">
        <v>9.0441999999999995E-2</v>
      </c>
      <c r="F540" s="2">
        <v>5.3744249999999996</v>
      </c>
      <c r="G540" s="2">
        <v>0.53093000000000001</v>
      </c>
      <c r="H540" s="2">
        <v>0.52703100000000003</v>
      </c>
      <c r="J540" s="2">
        <v>5.3772310000000001</v>
      </c>
      <c r="K540" s="2">
        <v>9.5233999999999999E-2</v>
      </c>
      <c r="L540" s="2">
        <v>0.20296600000000001</v>
      </c>
    </row>
    <row r="541" spans="1:12" x14ac:dyDescent="0.2">
      <c r="A541" s="2">
        <v>5.3779320000000004</v>
      </c>
      <c r="B541" s="2">
        <v>5.692539</v>
      </c>
      <c r="C541" s="2">
        <v>0.69163399999999997</v>
      </c>
      <c r="D541" s="2">
        <v>9.0244000000000005E-2</v>
      </c>
      <c r="F541" s="2">
        <v>5.375127</v>
      </c>
      <c r="G541" s="2">
        <v>0.53100599999999998</v>
      </c>
      <c r="H541" s="2">
        <v>0.52758000000000005</v>
      </c>
      <c r="J541" s="2">
        <v>5.3779320000000004</v>
      </c>
      <c r="K541" s="2">
        <v>9.5574999999999993E-2</v>
      </c>
      <c r="L541" s="2">
        <v>0.20294100000000001</v>
      </c>
    </row>
    <row r="542" spans="1:12" x14ac:dyDescent="0.2">
      <c r="A542" s="2">
        <v>5.3786329999999998</v>
      </c>
      <c r="B542" s="2">
        <v>5.699535</v>
      </c>
      <c r="C542" s="2">
        <v>0.69182900000000003</v>
      </c>
      <c r="D542" s="2">
        <v>9.0235999999999997E-2</v>
      </c>
      <c r="F542" s="2">
        <v>5.3758280000000003</v>
      </c>
      <c r="G542" s="2">
        <v>0.53008299999999997</v>
      </c>
      <c r="H542" s="2">
        <v>0.52740500000000001</v>
      </c>
      <c r="J542" s="2">
        <v>5.3786329999999998</v>
      </c>
      <c r="K542" s="2">
        <v>9.6366999999999994E-2</v>
      </c>
      <c r="L542" s="2">
        <v>0.203153</v>
      </c>
    </row>
    <row r="543" spans="1:12" x14ac:dyDescent="0.2">
      <c r="A543" s="2">
        <v>5.3793350000000002</v>
      </c>
      <c r="B543" s="2">
        <v>5.7065159999999997</v>
      </c>
      <c r="C543" s="2">
        <v>0.691859</v>
      </c>
      <c r="D543" s="2">
        <v>8.9435000000000001E-2</v>
      </c>
      <c r="F543" s="2">
        <v>5.3765289999999997</v>
      </c>
      <c r="G543" s="2">
        <v>0.52995300000000001</v>
      </c>
      <c r="H543" s="2">
        <v>0.52806900000000001</v>
      </c>
      <c r="J543" s="2">
        <v>5.3793350000000002</v>
      </c>
      <c r="K543" s="2">
        <v>9.6336000000000005E-2</v>
      </c>
      <c r="L543" s="2">
        <v>0.20327899999999999</v>
      </c>
    </row>
    <row r="544" spans="1:12" x14ac:dyDescent="0.2">
      <c r="A544" s="2">
        <v>5.3800359999999996</v>
      </c>
      <c r="B544" s="2">
        <v>5.713959</v>
      </c>
      <c r="C544" s="2">
        <v>0.69165299999999996</v>
      </c>
      <c r="D544" s="2">
        <v>8.9205999999999994E-2</v>
      </c>
      <c r="F544" s="2">
        <v>5.3772310000000001</v>
      </c>
      <c r="G544" s="2">
        <v>0.52976199999999996</v>
      </c>
      <c r="H544" s="2">
        <v>0.52807599999999999</v>
      </c>
      <c r="J544" s="2">
        <v>5.3800359999999996</v>
      </c>
      <c r="K544" s="2">
        <v>9.6693000000000001E-2</v>
      </c>
      <c r="L544" s="2">
        <v>0.20327300000000001</v>
      </c>
    </row>
    <row r="545" spans="1:12" x14ac:dyDescent="0.2">
      <c r="A545" s="2">
        <v>5.380738</v>
      </c>
      <c r="B545" s="2">
        <v>5.721336</v>
      </c>
      <c r="C545" s="2">
        <v>0.69129499999999999</v>
      </c>
      <c r="D545" s="2">
        <v>8.9335999999999999E-2</v>
      </c>
      <c r="F545" s="2">
        <v>5.3779320000000004</v>
      </c>
      <c r="G545" s="2">
        <v>0.52972399999999997</v>
      </c>
      <c r="H545" s="2">
        <v>0.52812999999999999</v>
      </c>
      <c r="J545" s="2">
        <v>5.380738</v>
      </c>
      <c r="K545" s="2">
        <v>9.6998000000000001E-2</v>
      </c>
      <c r="L545" s="2">
        <v>0.203156</v>
      </c>
    </row>
    <row r="546" spans="1:12" x14ac:dyDescent="0.2">
      <c r="A546" s="2">
        <v>5.3814390000000003</v>
      </c>
      <c r="B546" s="2">
        <v>5.7279970000000002</v>
      </c>
      <c r="C546" s="2">
        <v>0.69194</v>
      </c>
      <c r="D546" s="2">
        <v>8.8793999999999998E-2</v>
      </c>
      <c r="F546" s="2">
        <v>5.3786329999999998</v>
      </c>
      <c r="G546" s="2">
        <v>0.52941099999999996</v>
      </c>
      <c r="H546" s="2">
        <v>0.52840399999999998</v>
      </c>
      <c r="J546" s="2">
        <v>5.3814390000000003</v>
      </c>
      <c r="K546" s="2">
        <v>9.6678E-2</v>
      </c>
      <c r="L546" s="2">
        <v>0.20304900000000001</v>
      </c>
    </row>
    <row r="547" spans="1:12" x14ac:dyDescent="0.2">
      <c r="A547" s="2">
        <v>5.3821409999999998</v>
      </c>
      <c r="B547" s="2">
        <v>5.7345160000000002</v>
      </c>
      <c r="C547" s="2">
        <v>0.69225199999999998</v>
      </c>
      <c r="D547" s="2">
        <v>8.9403999999999997E-2</v>
      </c>
      <c r="F547" s="2">
        <v>5.3793350000000002</v>
      </c>
      <c r="G547" s="2">
        <v>0.52956400000000003</v>
      </c>
      <c r="H547" s="2">
        <v>0.52773999999999999</v>
      </c>
      <c r="J547" s="2">
        <v>5.3821409999999998</v>
      </c>
      <c r="K547" s="2">
        <v>9.6671999999999994E-2</v>
      </c>
      <c r="L547" s="2">
        <v>0.202541</v>
      </c>
    </row>
    <row r="548" spans="1:12" x14ac:dyDescent="0.2">
      <c r="A548" s="2">
        <v>5.3828420000000001</v>
      </c>
      <c r="B548" s="2">
        <v>5.7416650000000002</v>
      </c>
      <c r="C548" s="2">
        <v>0.69232899999999997</v>
      </c>
      <c r="D548" s="2">
        <v>8.9930999999999997E-2</v>
      </c>
      <c r="F548" s="2">
        <v>5.3800359999999996</v>
      </c>
      <c r="G548" s="2">
        <v>0.52965499999999999</v>
      </c>
      <c r="H548" s="2">
        <v>0.52719099999999997</v>
      </c>
      <c r="J548" s="2">
        <v>5.3828420000000001</v>
      </c>
      <c r="K548" s="2">
        <v>9.6636E-2</v>
      </c>
      <c r="L548" s="2">
        <v>0.202099</v>
      </c>
    </row>
    <row r="549" spans="1:12" x14ac:dyDescent="0.2">
      <c r="A549" s="2">
        <v>5.3835430000000004</v>
      </c>
      <c r="B549" s="2">
        <v>5.7488710000000003</v>
      </c>
      <c r="C549" s="2">
        <v>0.69247400000000003</v>
      </c>
      <c r="D549" s="2">
        <v>9.0052999999999994E-2</v>
      </c>
      <c r="F549" s="2">
        <v>5.380738</v>
      </c>
      <c r="G549" s="2">
        <v>0.52974699999999997</v>
      </c>
      <c r="H549" s="2">
        <v>0.52700800000000003</v>
      </c>
      <c r="J549" s="2">
        <v>5.3835430000000004</v>
      </c>
      <c r="K549" s="2">
        <v>9.6056000000000002E-2</v>
      </c>
      <c r="L549" s="2">
        <v>0.20197200000000001</v>
      </c>
    </row>
    <row r="550" spans="1:12" x14ac:dyDescent="0.2">
      <c r="A550" s="2">
        <v>5.3842439999999998</v>
      </c>
      <c r="B550" s="2">
        <v>5.7559050000000003</v>
      </c>
      <c r="C550" s="2">
        <v>0.69264899999999996</v>
      </c>
      <c r="D550" s="2">
        <v>9.0396000000000004E-2</v>
      </c>
      <c r="F550" s="2">
        <v>5.3814390000000003</v>
      </c>
      <c r="G550" s="2">
        <v>0.53012800000000004</v>
      </c>
      <c r="H550" s="2">
        <v>0.52701600000000004</v>
      </c>
      <c r="J550" s="2">
        <v>5.3842439999999998</v>
      </c>
      <c r="K550" s="2">
        <v>9.6385999999999999E-2</v>
      </c>
      <c r="L550" s="2">
        <v>0.20174700000000001</v>
      </c>
    </row>
    <row r="551" spans="1:12" x14ac:dyDescent="0.2">
      <c r="A551" s="2">
        <v>5.3849460000000002</v>
      </c>
      <c r="B551" s="2">
        <v>5.7628250000000003</v>
      </c>
      <c r="C551" s="2">
        <v>0.69283600000000001</v>
      </c>
      <c r="D551" s="2">
        <v>9.0334999999999999E-2</v>
      </c>
      <c r="F551" s="2">
        <v>5.3821409999999998</v>
      </c>
      <c r="G551" s="2">
        <v>0.53000599999999998</v>
      </c>
      <c r="H551" s="2">
        <v>0.52748899999999999</v>
      </c>
      <c r="J551" s="2">
        <v>5.3849460000000002</v>
      </c>
      <c r="K551" s="2">
        <v>9.6577999999999997E-2</v>
      </c>
      <c r="L551" s="2">
        <v>0.20162099999999999</v>
      </c>
    </row>
    <row r="552" spans="1:12" x14ac:dyDescent="0.2">
      <c r="A552" s="2">
        <v>5.3856469999999996</v>
      </c>
      <c r="B552" s="2">
        <v>5.770054</v>
      </c>
      <c r="C552" s="2">
        <v>0.69298899999999997</v>
      </c>
      <c r="D552" s="2">
        <v>9.0602000000000002E-2</v>
      </c>
      <c r="F552" s="2">
        <v>5.3828420000000001</v>
      </c>
      <c r="G552" s="2">
        <v>0.52929700000000002</v>
      </c>
      <c r="H552" s="2">
        <v>0.52751899999999996</v>
      </c>
      <c r="J552" s="2">
        <v>5.3856469999999996</v>
      </c>
      <c r="K552" s="2">
        <v>9.6370999999999998E-2</v>
      </c>
      <c r="L552" s="2">
        <v>0.201545</v>
      </c>
    </row>
    <row r="553" spans="1:12" x14ac:dyDescent="0.2">
      <c r="A553" s="2">
        <v>5.3863490000000001</v>
      </c>
      <c r="B553" s="2">
        <v>5.7770229999999998</v>
      </c>
      <c r="C553" s="2">
        <v>0.69327099999999997</v>
      </c>
      <c r="D553" s="2">
        <v>9.0593999999999994E-2</v>
      </c>
      <c r="F553" s="2">
        <v>5.3835430000000004</v>
      </c>
      <c r="G553" s="2">
        <v>0.52912899999999996</v>
      </c>
      <c r="H553" s="2">
        <v>0.52781699999999998</v>
      </c>
      <c r="J553" s="2">
        <v>5.3863490000000001</v>
      </c>
      <c r="K553" s="2">
        <v>9.6636E-2</v>
      </c>
      <c r="L553" s="2">
        <v>0.201067</v>
      </c>
    </row>
    <row r="554" spans="1:12" x14ac:dyDescent="0.2">
      <c r="A554" s="2">
        <v>5.3870500000000003</v>
      </c>
      <c r="B554" s="2">
        <v>5.7839470000000004</v>
      </c>
      <c r="C554" s="2">
        <v>0.69314500000000001</v>
      </c>
      <c r="D554" s="2">
        <v>9.1051999999999994E-2</v>
      </c>
      <c r="F554" s="2">
        <v>5.3842439999999998</v>
      </c>
      <c r="G554" s="2">
        <v>0.52870899999999998</v>
      </c>
      <c r="H554" s="2">
        <v>0.52732100000000004</v>
      </c>
      <c r="J554" s="2">
        <v>5.3870500000000003</v>
      </c>
      <c r="K554" s="2">
        <v>9.6376000000000003E-2</v>
      </c>
      <c r="L554" s="2">
        <v>0.20057700000000001</v>
      </c>
    </row>
    <row r="555" spans="1:12" x14ac:dyDescent="0.2">
      <c r="A555" s="2">
        <v>5.3877519999999999</v>
      </c>
      <c r="B555" s="2">
        <v>5.7908629999999999</v>
      </c>
      <c r="C555" s="2">
        <v>0.692554</v>
      </c>
      <c r="D555" s="2">
        <v>9.1258000000000006E-2</v>
      </c>
      <c r="F555" s="2">
        <v>5.3849460000000002</v>
      </c>
      <c r="G555" s="2">
        <v>0.52849599999999997</v>
      </c>
      <c r="H555" s="2">
        <v>0.527092</v>
      </c>
      <c r="J555" s="2">
        <v>5.3877519999999999</v>
      </c>
      <c r="K555" s="2">
        <v>9.6465999999999996E-2</v>
      </c>
      <c r="L555" s="2">
        <v>0.19997100000000001</v>
      </c>
    </row>
    <row r="556" spans="1:12" x14ac:dyDescent="0.2">
      <c r="A556" s="2">
        <v>5.3884530000000002</v>
      </c>
      <c r="B556" s="2">
        <v>5.7978440000000004</v>
      </c>
      <c r="C556" s="2">
        <v>0.692805</v>
      </c>
      <c r="D556" s="2">
        <v>9.0861999999999998E-2</v>
      </c>
      <c r="F556" s="2">
        <v>5.3856469999999996</v>
      </c>
      <c r="G556" s="2">
        <v>0.52788500000000005</v>
      </c>
      <c r="H556" s="2">
        <v>0.52712999999999999</v>
      </c>
      <c r="J556" s="2">
        <v>5.3884530000000002</v>
      </c>
      <c r="K556" s="2">
        <v>9.6478999999999995E-2</v>
      </c>
      <c r="L556" s="2">
        <v>0.199264</v>
      </c>
    </row>
    <row r="557" spans="1:12" x14ac:dyDescent="0.2">
      <c r="A557" s="2">
        <v>5.3891540000000004</v>
      </c>
      <c r="B557" s="2">
        <v>5.8051339999999998</v>
      </c>
      <c r="C557" s="2">
        <v>0.69283600000000001</v>
      </c>
      <c r="D557" s="2">
        <v>9.0808E-2</v>
      </c>
      <c r="F557" s="2">
        <v>5.3863490000000001</v>
      </c>
      <c r="G557" s="2">
        <v>0.52843499999999999</v>
      </c>
      <c r="H557" s="2">
        <v>0.52712999999999999</v>
      </c>
      <c r="J557" s="2">
        <v>5.3891540000000004</v>
      </c>
      <c r="K557" s="2">
        <v>9.6589999999999995E-2</v>
      </c>
      <c r="L557" s="2">
        <v>0.19886899999999999</v>
      </c>
    </row>
    <row r="558" spans="1:12" x14ac:dyDescent="0.2">
      <c r="A558" s="2">
        <v>5.3898549999999998</v>
      </c>
      <c r="B558" s="2">
        <v>5.8121299999999998</v>
      </c>
      <c r="C558" s="2">
        <v>0.69240500000000005</v>
      </c>
      <c r="D558" s="2">
        <v>9.0953000000000006E-2</v>
      </c>
      <c r="F558" s="2">
        <v>5.3870500000000003</v>
      </c>
      <c r="G558" s="2">
        <v>0.52843499999999999</v>
      </c>
      <c r="H558" s="2">
        <v>0.52736700000000003</v>
      </c>
      <c r="J558" s="2">
        <v>5.3898549999999998</v>
      </c>
      <c r="K558" s="2">
        <v>9.6385999999999999E-2</v>
      </c>
      <c r="L558" s="2">
        <v>0.19850000000000001</v>
      </c>
    </row>
    <row r="559" spans="1:12" x14ac:dyDescent="0.2">
      <c r="A559" s="2">
        <v>5.3905570000000003</v>
      </c>
      <c r="B559" s="2">
        <v>5.8193780000000004</v>
      </c>
      <c r="C559" s="2">
        <v>0.69192399999999998</v>
      </c>
      <c r="D559" s="2">
        <v>9.0869000000000005E-2</v>
      </c>
      <c r="F559" s="2">
        <v>5.3877519999999999</v>
      </c>
      <c r="G559" s="2">
        <v>0.52819799999999995</v>
      </c>
      <c r="H559" s="2">
        <v>0.52706900000000001</v>
      </c>
      <c r="J559" s="2">
        <v>5.3905570000000003</v>
      </c>
      <c r="K559" s="2">
        <v>9.6042000000000002E-2</v>
      </c>
      <c r="L559" s="2">
        <v>0.19817899999999999</v>
      </c>
    </row>
    <row r="560" spans="1:12" x14ac:dyDescent="0.2">
      <c r="A560" s="2">
        <v>5.3912579999999997</v>
      </c>
      <c r="B560" s="2">
        <v>5.8261989999999999</v>
      </c>
      <c r="C560" s="2">
        <v>0.69209600000000004</v>
      </c>
      <c r="D560" s="2">
        <v>9.0572E-2</v>
      </c>
      <c r="F560" s="2">
        <v>5.3884530000000002</v>
      </c>
      <c r="G560" s="2">
        <v>0.52773999999999999</v>
      </c>
      <c r="H560" s="2">
        <v>0.52789299999999995</v>
      </c>
      <c r="J560" s="2">
        <v>5.3912579999999997</v>
      </c>
      <c r="K560" s="2">
        <v>9.5853999999999995E-2</v>
      </c>
      <c r="L560" s="2">
        <v>0.19792499999999999</v>
      </c>
    </row>
    <row r="561" spans="1:12" x14ac:dyDescent="0.2">
      <c r="A561" s="2">
        <v>5.3919600000000001</v>
      </c>
      <c r="B561" s="2">
        <v>5.8332369999999996</v>
      </c>
      <c r="C561" s="2">
        <v>0.69248500000000002</v>
      </c>
      <c r="D561" s="2">
        <v>9.0372999999999995E-2</v>
      </c>
      <c r="F561" s="2">
        <v>5.3891540000000004</v>
      </c>
      <c r="G561" s="2">
        <v>0.52742</v>
      </c>
      <c r="H561" s="2">
        <v>0.52809099999999998</v>
      </c>
      <c r="J561" s="2">
        <v>5.3919600000000001</v>
      </c>
      <c r="K561" s="2">
        <v>9.5469999999999999E-2</v>
      </c>
      <c r="L561" s="2">
        <v>0.19781299999999999</v>
      </c>
    </row>
    <row r="562" spans="1:12" x14ac:dyDescent="0.2">
      <c r="A562" s="2">
        <v>5.3926610000000004</v>
      </c>
      <c r="B562" s="2">
        <v>5.8400610000000004</v>
      </c>
      <c r="C562" s="2">
        <v>0.692886</v>
      </c>
      <c r="D562" s="2">
        <v>9.0372999999999995E-2</v>
      </c>
      <c r="F562" s="2">
        <v>5.3898549999999998</v>
      </c>
      <c r="G562" s="2">
        <v>0.52703100000000003</v>
      </c>
      <c r="H562" s="2">
        <v>0.52795400000000003</v>
      </c>
      <c r="J562" s="2">
        <v>5.3926610000000004</v>
      </c>
      <c r="K562" s="2">
        <v>9.5673999999999995E-2</v>
      </c>
      <c r="L562" s="2">
        <v>0.19786500000000001</v>
      </c>
    </row>
    <row r="563" spans="1:12" x14ac:dyDescent="0.2">
      <c r="A563" s="2">
        <v>5.3933629999999999</v>
      </c>
      <c r="B563" s="2">
        <v>5.846851</v>
      </c>
      <c r="C563" s="2">
        <v>0.69298899999999997</v>
      </c>
      <c r="D563" s="2">
        <v>9.035E-2</v>
      </c>
      <c r="F563" s="2">
        <v>5.3905570000000003</v>
      </c>
      <c r="G563" s="2">
        <v>0.52758000000000005</v>
      </c>
      <c r="H563" s="2">
        <v>0.52767200000000003</v>
      </c>
      <c r="J563" s="2">
        <v>5.3933629999999999</v>
      </c>
      <c r="K563" s="2">
        <v>9.5191999999999999E-2</v>
      </c>
      <c r="L563" s="2">
        <v>0.19748499999999999</v>
      </c>
    </row>
    <row r="564" spans="1:12" x14ac:dyDescent="0.2">
      <c r="A564" s="2">
        <v>5.3940640000000002</v>
      </c>
      <c r="B564" s="2">
        <v>5.853745</v>
      </c>
      <c r="C564" s="2">
        <v>0.69229399999999996</v>
      </c>
      <c r="D564" s="2">
        <v>9.0273999999999993E-2</v>
      </c>
      <c r="F564" s="2">
        <v>5.3912579999999997</v>
      </c>
      <c r="G564" s="2">
        <v>0.52740500000000001</v>
      </c>
      <c r="H564" s="2">
        <v>0.52758799999999995</v>
      </c>
      <c r="J564" s="2">
        <v>5.3940640000000002</v>
      </c>
      <c r="K564" s="2">
        <v>9.4417000000000001E-2</v>
      </c>
      <c r="L564" s="2">
        <v>0.19708700000000001</v>
      </c>
    </row>
    <row r="565" spans="1:12" x14ac:dyDescent="0.2">
      <c r="A565" s="2">
        <v>5.3947649999999996</v>
      </c>
      <c r="B565" s="2">
        <v>5.8611300000000002</v>
      </c>
      <c r="C565" s="2">
        <v>0.69209600000000004</v>
      </c>
      <c r="D565" s="2">
        <v>9.0067999999999995E-2</v>
      </c>
      <c r="F565" s="2">
        <v>5.3919600000000001</v>
      </c>
      <c r="G565" s="2">
        <v>0.52806900000000001</v>
      </c>
      <c r="H565" s="2">
        <v>0.52762600000000004</v>
      </c>
      <c r="J565" s="2">
        <v>5.3947649999999996</v>
      </c>
      <c r="K565" s="2">
        <v>9.4045000000000004E-2</v>
      </c>
      <c r="L565" s="2">
        <v>0.19710800000000001</v>
      </c>
    </row>
    <row r="566" spans="1:12" x14ac:dyDescent="0.2">
      <c r="A566" s="2">
        <v>5.395467</v>
      </c>
      <c r="B566" s="2">
        <v>5.8681599999999996</v>
      </c>
      <c r="C566" s="2">
        <v>0.69171800000000006</v>
      </c>
      <c r="D566" s="2">
        <v>9.0228000000000003E-2</v>
      </c>
      <c r="F566" s="2">
        <v>5.3926610000000004</v>
      </c>
      <c r="G566" s="2">
        <v>0.52807599999999999</v>
      </c>
      <c r="H566" s="2">
        <v>0.52778599999999998</v>
      </c>
      <c r="J566" s="2">
        <v>5.395467</v>
      </c>
      <c r="K566" s="2">
        <v>9.3586000000000003E-2</v>
      </c>
      <c r="L566" s="2">
        <v>0.197155</v>
      </c>
    </row>
    <row r="567" spans="1:12" x14ac:dyDescent="0.2">
      <c r="A567" s="2">
        <v>5.3961680000000003</v>
      </c>
      <c r="B567" s="2">
        <v>5.8746600000000004</v>
      </c>
      <c r="C567" s="2">
        <v>0.69148900000000002</v>
      </c>
      <c r="D567" s="2">
        <v>9.0495000000000006E-2</v>
      </c>
      <c r="F567" s="2">
        <v>5.3933629999999999</v>
      </c>
      <c r="G567" s="2">
        <v>0.52812999999999999</v>
      </c>
      <c r="H567" s="2">
        <v>0.52781699999999998</v>
      </c>
      <c r="J567" s="2">
        <v>5.3961680000000003</v>
      </c>
      <c r="K567" s="2">
        <v>9.3132000000000006E-2</v>
      </c>
      <c r="L567" s="2">
        <v>0.19710800000000001</v>
      </c>
    </row>
    <row r="568" spans="1:12" x14ac:dyDescent="0.2">
      <c r="A568" s="2">
        <v>5.3968689999999997</v>
      </c>
      <c r="B568" s="2">
        <v>5.8809199999999997</v>
      </c>
      <c r="C568" s="2">
        <v>0.69147800000000004</v>
      </c>
      <c r="D568" s="2">
        <v>9.1006000000000004E-2</v>
      </c>
      <c r="F568" s="2">
        <v>5.3940640000000002</v>
      </c>
      <c r="G568" s="2">
        <v>0.52840399999999998</v>
      </c>
      <c r="H568" s="2">
        <v>0.52832000000000001</v>
      </c>
      <c r="J568" s="2">
        <v>5.3968689999999997</v>
      </c>
      <c r="K568" s="2">
        <v>9.3137999999999999E-2</v>
      </c>
      <c r="L568" s="2">
        <v>0.19732</v>
      </c>
    </row>
    <row r="569" spans="1:12" x14ac:dyDescent="0.2">
      <c r="A569" s="2">
        <v>5.3975710000000001</v>
      </c>
      <c r="B569" s="2">
        <v>5.8871310000000001</v>
      </c>
      <c r="C569" s="2">
        <v>0.69123000000000001</v>
      </c>
      <c r="D569" s="2">
        <v>9.0639999999999998E-2</v>
      </c>
      <c r="F569" s="2">
        <v>5.3947649999999996</v>
      </c>
      <c r="G569" s="2">
        <v>0.52773999999999999</v>
      </c>
      <c r="H569" s="2">
        <v>0.52831300000000003</v>
      </c>
      <c r="J569" s="2">
        <v>5.3975710000000001</v>
      </c>
      <c r="K569" s="2">
        <v>9.2870999999999995E-2</v>
      </c>
      <c r="L569" s="2">
        <v>0.19752800000000001</v>
      </c>
    </row>
    <row r="570" spans="1:12" x14ac:dyDescent="0.2">
      <c r="A570" s="2">
        <v>5.3982720000000004</v>
      </c>
      <c r="B570" s="2">
        <v>5.8935360000000001</v>
      </c>
      <c r="C570" s="2">
        <v>0.69123800000000002</v>
      </c>
      <c r="D570" s="2">
        <v>9.0708999999999998E-2</v>
      </c>
      <c r="F570" s="2">
        <v>5.395467</v>
      </c>
      <c r="G570" s="2">
        <v>0.52719099999999997</v>
      </c>
      <c r="H570" s="2">
        <v>0.52850299999999995</v>
      </c>
      <c r="J570" s="2">
        <v>5.3982720000000004</v>
      </c>
      <c r="K570" s="2">
        <v>9.2769000000000004E-2</v>
      </c>
      <c r="L570" s="2">
        <v>0.19761200000000001</v>
      </c>
    </row>
    <row r="571" spans="1:12" x14ac:dyDescent="0.2">
      <c r="A571" s="2">
        <v>5.3989729999999998</v>
      </c>
      <c r="B571" s="2">
        <v>5.9003069999999997</v>
      </c>
      <c r="C571" s="2">
        <v>0.69135199999999997</v>
      </c>
      <c r="D571" s="2">
        <v>9.0387999999999996E-2</v>
      </c>
      <c r="F571" s="2">
        <v>5.3961680000000003</v>
      </c>
      <c r="G571" s="2">
        <v>0.52700800000000003</v>
      </c>
      <c r="H571" s="2">
        <v>0.52822100000000005</v>
      </c>
      <c r="J571" s="2">
        <v>5.3989729999999998</v>
      </c>
      <c r="K571" s="2">
        <v>9.2858999999999997E-2</v>
      </c>
      <c r="L571" s="2">
        <v>0.19759099999999999</v>
      </c>
    </row>
    <row r="572" spans="1:12" x14ac:dyDescent="0.2">
      <c r="A572" s="2">
        <v>5.3996750000000002</v>
      </c>
      <c r="B572" s="2">
        <v>5.9071350000000002</v>
      </c>
      <c r="C572" s="2">
        <v>0.69076099999999996</v>
      </c>
      <c r="D572" s="2">
        <v>9.0518000000000001E-2</v>
      </c>
      <c r="F572" s="2">
        <v>5.3968689999999997</v>
      </c>
      <c r="G572" s="2">
        <v>0.52701600000000004</v>
      </c>
      <c r="H572" s="2">
        <v>0.52809899999999999</v>
      </c>
      <c r="J572" s="2">
        <v>5.3996750000000002</v>
      </c>
      <c r="K572" s="2">
        <v>9.2752000000000001E-2</v>
      </c>
      <c r="L572" s="2">
        <v>0.19757</v>
      </c>
    </row>
    <row r="573" spans="1:12" x14ac:dyDescent="0.2">
      <c r="A573" s="2">
        <v>5.4003759999999996</v>
      </c>
      <c r="B573" s="2">
        <v>5.913456</v>
      </c>
      <c r="C573" s="2">
        <v>0.68995200000000001</v>
      </c>
      <c r="D573" s="2">
        <v>9.1097999999999998E-2</v>
      </c>
      <c r="F573" s="2">
        <v>5.3975710000000001</v>
      </c>
      <c r="G573" s="2">
        <v>0.52748899999999999</v>
      </c>
      <c r="H573" s="2">
        <v>0.52780199999999999</v>
      </c>
      <c r="J573" s="2">
        <v>5.4003759999999996</v>
      </c>
      <c r="K573" s="2">
        <v>9.2489000000000002E-2</v>
      </c>
      <c r="L573" s="2">
        <v>0.197436</v>
      </c>
    </row>
    <row r="574" spans="1:12" x14ac:dyDescent="0.2">
      <c r="A574" s="2">
        <v>5.401078</v>
      </c>
      <c r="B574" s="2">
        <v>5.9203830000000002</v>
      </c>
      <c r="C574" s="2">
        <v>0.69009699999999996</v>
      </c>
      <c r="D574" s="2">
        <v>9.1250999999999999E-2</v>
      </c>
      <c r="F574" s="2">
        <v>5.3982720000000004</v>
      </c>
      <c r="G574" s="2">
        <v>0.52751899999999996</v>
      </c>
      <c r="H574" s="2">
        <v>0.52750399999999997</v>
      </c>
      <c r="J574" s="2">
        <v>5.401078</v>
      </c>
      <c r="K574" s="2">
        <v>9.2159000000000005E-2</v>
      </c>
      <c r="L574" s="2">
        <v>0.197183</v>
      </c>
    </row>
    <row r="575" spans="1:12" x14ac:dyDescent="0.2">
      <c r="A575" s="2">
        <v>5.4017790000000003</v>
      </c>
      <c r="B575" s="2">
        <v>5.9272539999999996</v>
      </c>
      <c r="C575" s="2">
        <v>0.69055900000000003</v>
      </c>
      <c r="D575" s="2">
        <v>9.1518000000000002E-2</v>
      </c>
      <c r="F575" s="2">
        <v>5.3989729999999998</v>
      </c>
      <c r="G575" s="2">
        <v>0.52781699999999998</v>
      </c>
      <c r="H575" s="2">
        <v>0.52753399999999995</v>
      </c>
      <c r="J575" s="2">
        <v>5.4017790000000003</v>
      </c>
      <c r="K575" s="2">
        <v>9.2174000000000006E-2</v>
      </c>
      <c r="L575" s="2">
        <v>0.19706499999999999</v>
      </c>
    </row>
    <row r="576" spans="1:12" x14ac:dyDescent="0.2">
      <c r="A576" s="2">
        <v>5.4024799999999997</v>
      </c>
      <c r="B576" s="2">
        <v>5.9335750000000003</v>
      </c>
      <c r="C576" s="2">
        <v>0.69028800000000001</v>
      </c>
      <c r="D576" s="2">
        <v>9.1234999999999997E-2</v>
      </c>
      <c r="F576" s="2">
        <v>5.3996750000000002</v>
      </c>
      <c r="G576" s="2">
        <v>0.52732100000000004</v>
      </c>
      <c r="H576" s="2">
        <v>0.52779399999999999</v>
      </c>
      <c r="J576" s="2">
        <v>5.4024799999999997</v>
      </c>
      <c r="K576" s="2">
        <v>9.1577000000000006E-2</v>
      </c>
      <c r="L576" s="2">
        <v>0.19672000000000001</v>
      </c>
    </row>
    <row r="577" spans="1:12" x14ac:dyDescent="0.2">
      <c r="A577" s="2">
        <v>5.4031820000000002</v>
      </c>
      <c r="B577" s="2">
        <v>5.9396129999999996</v>
      </c>
      <c r="C577" s="2">
        <v>0.68978399999999995</v>
      </c>
      <c r="D577" s="2">
        <v>9.0572E-2</v>
      </c>
      <c r="F577" s="2">
        <v>5.4003759999999996</v>
      </c>
      <c r="G577" s="2">
        <v>0.527092</v>
      </c>
      <c r="H577" s="2">
        <v>0.52736700000000003</v>
      </c>
      <c r="J577" s="2">
        <v>5.4031820000000002</v>
      </c>
      <c r="K577" s="2">
        <v>9.1513999999999998E-2</v>
      </c>
      <c r="L577" s="2">
        <v>0.196987</v>
      </c>
    </row>
    <row r="578" spans="1:12" x14ac:dyDescent="0.2">
      <c r="A578" s="2">
        <v>5.4038830000000004</v>
      </c>
      <c r="B578" s="2">
        <v>5.9461979999999999</v>
      </c>
      <c r="C578" s="2">
        <v>0.69017700000000004</v>
      </c>
      <c r="D578" s="2">
        <v>9.0770000000000003E-2</v>
      </c>
      <c r="F578" s="2">
        <v>5.401078</v>
      </c>
      <c r="G578" s="2">
        <v>0.52712999999999999</v>
      </c>
      <c r="H578" s="2">
        <v>0.52718399999999999</v>
      </c>
      <c r="J578" s="2">
        <v>5.4038830000000004</v>
      </c>
      <c r="K578" s="2">
        <v>9.1277999999999998E-2</v>
      </c>
      <c r="L578" s="2">
        <v>0.19698299999999999</v>
      </c>
    </row>
    <row r="579" spans="1:12" x14ac:dyDescent="0.2">
      <c r="A579" s="2">
        <v>5.4045839999999998</v>
      </c>
      <c r="B579" s="2">
        <v>5.9529529999999999</v>
      </c>
      <c r="C579" s="2">
        <v>0.69007399999999997</v>
      </c>
      <c r="D579" s="2">
        <v>9.0792999999999999E-2</v>
      </c>
      <c r="F579" s="2">
        <v>5.4017790000000003</v>
      </c>
      <c r="G579" s="2">
        <v>0.52712999999999999</v>
      </c>
      <c r="H579" s="2">
        <v>0.52741199999999999</v>
      </c>
      <c r="J579" s="2">
        <v>5.4045839999999998</v>
      </c>
      <c r="K579" s="2">
        <v>9.1022000000000006E-2</v>
      </c>
      <c r="L579" s="2">
        <v>0.19656299999999999</v>
      </c>
    </row>
    <row r="580" spans="1:12" x14ac:dyDescent="0.2">
      <c r="A580" s="2">
        <v>5.4052860000000003</v>
      </c>
      <c r="B580" s="2">
        <v>5.9603080000000004</v>
      </c>
      <c r="C580" s="2">
        <v>0.68977299999999997</v>
      </c>
      <c r="D580" s="2">
        <v>9.0929999999999997E-2</v>
      </c>
      <c r="F580" s="2">
        <v>5.4024799999999997</v>
      </c>
      <c r="G580" s="2">
        <v>0.52736700000000003</v>
      </c>
      <c r="H580" s="2">
        <v>0.52827500000000005</v>
      </c>
      <c r="J580" s="2">
        <v>5.4052860000000003</v>
      </c>
      <c r="K580" s="2">
        <v>9.0549000000000004E-2</v>
      </c>
      <c r="L580" s="2">
        <v>0.19636600000000001</v>
      </c>
    </row>
    <row r="581" spans="1:12" x14ac:dyDescent="0.2">
      <c r="A581" s="2">
        <v>5.4059869999999997</v>
      </c>
      <c r="B581" s="2">
        <v>5.96685</v>
      </c>
      <c r="C581" s="2">
        <v>0.69019200000000003</v>
      </c>
      <c r="D581" s="2">
        <v>9.1090000000000004E-2</v>
      </c>
      <c r="F581" s="2">
        <v>5.4031820000000002</v>
      </c>
      <c r="G581" s="2">
        <v>0.52706900000000001</v>
      </c>
      <c r="H581" s="2">
        <v>0.52854199999999996</v>
      </c>
      <c r="J581" s="2">
        <v>5.4059869999999997</v>
      </c>
      <c r="K581" s="2">
        <v>9.0717000000000006E-2</v>
      </c>
      <c r="L581" s="2">
        <v>0.196052</v>
      </c>
    </row>
    <row r="582" spans="1:12" x14ac:dyDescent="0.2">
      <c r="A582" s="2">
        <v>5.4066890000000001</v>
      </c>
      <c r="B582" s="2">
        <v>5.9733539999999996</v>
      </c>
      <c r="C582" s="2">
        <v>0.69069999999999998</v>
      </c>
      <c r="D582" s="2">
        <v>9.1929999999999998E-2</v>
      </c>
      <c r="F582" s="2">
        <v>5.4038830000000004</v>
      </c>
      <c r="G582" s="2">
        <v>0.52789299999999995</v>
      </c>
      <c r="H582" s="2">
        <v>0.52923600000000004</v>
      </c>
      <c r="J582" s="2">
        <v>5.4066890000000001</v>
      </c>
      <c r="K582" s="2">
        <v>9.0750999999999998E-2</v>
      </c>
      <c r="L582" s="2">
        <v>0.19577</v>
      </c>
    </row>
    <row r="583" spans="1:12" x14ac:dyDescent="0.2">
      <c r="A583" s="2">
        <v>5.4073900000000004</v>
      </c>
      <c r="B583" s="2">
        <v>5.9797520000000004</v>
      </c>
      <c r="C583" s="2">
        <v>0.69074899999999995</v>
      </c>
      <c r="D583" s="2">
        <v>9.2425999999999994E-2</v>
      </c>
      <c r="F583" s="2">
        <v>5.4045839999999998</v>
      </c>
      <c r="G583" s="2">
        <v>0.52809099999999998</v>
      </c>
      <c r="H583" s="2">
        <v>0.52957900000000002</v>
      </c>
      <c r="J583" s="2">
        <v>5.4073900000000004</v>
      </c>
      <c r="K583" s="2">
        <v>9.1226000000000002E-2</v>
      </c>
      <c r="L583" s="2">
        <v>0.19584399999999999</v>
      </c>
    </row>
    <row r="584" spans="1:12" x14ac:dyDescent="0.2">
      <c r="A584" s="2">
        <v>5.4080919999999999</v>
      </c>
      <c r="B584" s="2">
        <v>5.9865760000000003</v>
      </c>
      <c r="C584" s="2">
        <v>0.69064999999999999</v>
      </c>
      <c r="D584" s="2">
        <v>9.2135999999999996E-2</v>
      </c>
      <c r="F584" s="2">
        <v>5.4052860000000003</v>
      </c>
      <c r="G584" s="2">
        <v>0.52795400000000003</v>
      </c>
      <c r="H584" s="2">
        <v>0.53051000000000004</v>
      </c>
      <c r="J584" s="2">
        <v>5.4080919999999999</v>
      </c>
      <c r="K584" s="2">
        <v>9.1337000000000002E-2</v>
      </c>
      <c r="L584" s="2">
        <v>0.19592699999999999</v>
      </c>
    </row>
    <row r="585" spans="1:12" x14ac:dyDescent="0.2">
      <c r="A585" s="2">
        <v>5.4087930000000002</v>
      </c>
      <c r="B585" s="2">
        <v>5.9934500000000002</v>
      </c>
      <c r="C585" s="2">
        <v>0.69003999999999999</v>
      </c>
      <c r="D585" s="2">
        <v>9.1440999999999995E-2</v>
      </c>
      <c r="F585" s="2">
        <v>5.4059869999999997</v>
      </c>
      <c r="G585" s="2">
        <v>0.52767200000000003</v>
      </c>
      <c r="H585" s="2">
        <v>0.53073899999999996</v>
      </c>
      <c r="J585" s="2">
        <v>5.4087930000000002</v>
      </c>
      <c r="K585" s="2">
        <v>9.1326000000000004E-2</v>
      </c>
      <c r="L585" s="2">
        <v>0.19597100000000001</v>
      </c>
    </row>
    <row r="586" spans="1:12" x14ac:dyDescent="0.2">
      <c r="A586" s="2">
        <v>5.4094939999999996</v>
      </c>
      <c r="B586" s="2">
        <v>6.000591</v>
      </c>
      <c r="C586" s="2">
        <v>0.68984900000000005</v>
      </c>
      <c r="D586" s="2">
        <v>9.1243000000000005E-2</v>
      </c>
      <c r="F586" s="2">
        <v>5.4066890000000001</v>
      </c>
      <c r="G586" s="2">
        <v>0.52758799999999995</v>
      </c>
      <c r="H586" s="2">
        <v>0.53061700000000001</v>
      </c>
      <c r="J586" s="2">
        <v>5.4094939999999996</v>
      </c>
      <c r="K586" s="2">
        <v>9.1527999999999998E-2</v>
      </c>
      <c r="L586" s="2">
        <v>0.19570499999999999</v>
      </c>
    </row>
    <row r="587" spans="1:12" x14ac:dyDescent="0.2">
      <c r="A587" s="2">
        <v>5.4101949999999999</v>
      </c>
      <c r="B587" s="2">
        <v>6.0076679999999998</v>
      </c>
      <c r="C587" s="2">
        <v>0.68967699999999998</v>
      </c>
      <c r="D587" s="2">
        <v>9.1266E-2</v>
      </c>
      <c r="F587" s="2">
        <v>5.4073900000000004</v>
      </c>
      <c r="G587" s="2">
        <v>0.52762600000000004</v>
      </c>
      <c r="H587" s="2">
        <v>0.53086100000000003</v>
      </c>
      <c r="J587" s="2">
        <v>5.4101949999999999</v>
      </c>
      <c r="K587" s="2">
        <v>9.0864E-2</v>
      </c>
      <c r="L587" s="2">
        <v>0.195438</v>
      </c>
    </row>
    <row r="588" spans="1:12" x14ac:dyDescent="0.2">
      <c r="A588" s="2">
        <v>5.4108970000000003</v>
      </c>
      <c r="B588" s="2">
        <v>6.0143810000000002</v>
      </c>
      <c r="C588" s="2">
        <v>0.68979199999999996</v>
      </c>
      <c r="D588" s="2">
        <v>9.1113E-2</v>
      </c>
      <c r="F588" s="2">
        <v>5.4080919999999999</v>
      </c>
      <c r="G588" s="2">
        <v>0.52778599999999998</v>
      </c>
      <c r="H588" s="2">
        <v>0.53093000000000001</v>
      </c>
      <c r="J588" s="2">
        <v>5.4108970000000003</v>
      </c>
      <c r="K588" s="2">
        <v>9.0952000000000005E-2</v>
      </c>
      <c r="L588" s="2">
        <v>0.195685</v>
      </c>
    </row>
    <row r="589" spans="1:12" x14ac:dyDescent="0.2">
      <c r="A589" s="2">
        <v>5.4115979999999997</v>
      </c>
      <c r="B589" s="2">
        <v>6.0208130000000004</v>
      </c>
      <c r="C589" s="2">
        <v>0.68972699999999998</v>
      </c>
      <c r="D589" s="2">
        <v>9.0983999999999995E-2</v>
      </c>
      <c r="F589" s="2">
        <v>5.4087930000000002</v>
      </c>
      <c r="G589" s="2">
        <v>0.52781699999999998</v>
      </c>
      <c r="H589" s="2">
        <v>0.53117400000000004</v>
      </c>
      <c r="J589" s="2">
        <v>5.4115979999999997</v>
      </c>
      <c r="K589" s="2">
        <v>9.1059000000000001E-2</v>
      </c>
      <c r="L589" s="2">
        <v>0.195907</v>
      </c>
    </row>
    <row r="590" spans="1:12" x14ac:dyDescent="0.2">
      <c r="A590" s="2">
        <v>5.4123000000000001</v>
      </c>
      <c r="B590" s="2">
        <v>6.0274539999999996</v>
      </c>
      <c r="C590" s="2">
        <v>0.68937199999999998</v>
      </c>
      <c r="D590" s="2">
        <v>9.1250999999999999E-2</v>
      </c>
      <c r="F590" s="2">
        <v>5.4094939999999996</v>
      </c>
      <c r="G590" s="2">
        <v>0.52832000000000001</v>
      </c>
      <c r="H590" s="2">
        <v>0.53109700000000004</v>
      </c>
      <c r="J590" s="2">
        <v>5.4123000000000001</v>
      </c>
      <c r="K590" s="2">
        <v>9.0559000000000001E-2</v>
      </c>
      <c r="L590" s="2">
        <v>0.195657</v>
      </c>
    </row>
    <row r="591" spans="1:12" x14ac:dyDescent="0.2">
      <c r="A591" s="2">
        <v>5.4130010000000004</v>
      </c>
      <c r="B591" s="2">
        <v>6.0342330000000004</v>
      </c>
      <c r="C591" s="2">
        <v>0.68920400000000004</v>
      </c>
      <c r="D591" s="2">
        <v>9.1288999999999995E-2</v>
      </c>
      <c r="F591" s="2">
        <v>5.4101949999999999</v>
      </c>
      <c r="G591" s="2">
        <v>0.52831300000000003</v>
      </c>
      <c r="H591" s="2">
        <v>0.53095199999999998</v>
      </c>
      <c r="J591" s="2">
        <v>5.4130010000000004</v>
      </c>
      <c r="K591" s="2">
        <v>9.0175000000000005E-2</v>
      </c>
      <c r="L591" s="2">
        <v>0.19517699999999999</v>
      </c>
    </row>
    <row r="592" spans="1:12" x14ac:dyDescent="0.2">
      <c r="A592" s="2">
        <v>5.4137019999999998</v>
      </c>
      <c r="B592" s="2">
        <v>6.0414389999999996</v>
      </c>
      <c r="C592" s="2">
        <v>0.68934899999999999</v>
      </c>
      <c r="D592" s="2">
        <v>9.0961E-2</v>
      </c>
      <c r="F592" s="2">
        <v>5.4108970000000003</v>
      </c>
      <c r="G592" s="2">
        <v>0.52850299999999995</v>
      </c>
      <c r="H592" s="2">
        <v>0.53141799999999995</v>
      </c>
      <c r="J592" s="2">
        <v>5.4137019999999998</v>
      </c>
      <c r="K592" s="2">
        <v>8.9565000000000006E-2</v>
      </c>
      <c r="L592" s="2">
        <v>0.19470899999999999</v>
      </c>
    </row>
    <row r="593" spans="1:12" x14ac:dyDescent="0.2">
      <c r="A593" s="2">
        <v>5.4144040000000002</v>
      </c>
      <c r="B593" s="2">
        <v>6.0484390000000001</v>
      </c>
      <c r="C593" s="2">
        <v>0.68918199999999996</v>
      </c>
      <c r="D593" s="2">
        <v>9.0693999999999997E-2</v>
      </c>
      <c r="F593" s="2">
        <v>5.4115979999999997</v>
      </c>
      <c r="G593" s="2">
        <v>0.52822100000000005</v>
      </c>
      <c r="H593" s="2">
        <v>0.53095999999999999</v>
      </c>
      <c r="J593" s="2">
        <v>5.4144040000000002</v>
      </c>
      <c r="K593" s="2">
        <v>8.9333999999999997E-2</v>
      </c>
      <c r="L593" s="2">
        <v>0.19425300000000001</v>
      </c>
    </row>
    <row r="594" spans="1:12" x14ac:dyDescent="0.2">
      <c r="A594" s="2">
        <v>5.4151049999999996</v>
      </c>
      <c r="B594" s="2">
        <v>6.054913</v>
      </c>
      <c r="C594" s="2">
        <v>0.68899500000000002</v>
      </c>
      <c r="D594" s="2">
        <v>9.0899999999999995E-2</v>
      </c>
      <c r="F594" s="2">
        <v>5.4123000000000001</v>
      </c>
      <c r="G594" s="2">
        <v>0.52809899999999999</v>
      </c>
      <c r="H594" s="2">
        <v>0.53086100000000003</v>
      </c>
      <c r="J594" s="2">
        <v>5.4151049999999996</v>
      </c>
      <c r="K594" s="2">
        <v>8.8981000000000005E-2</v>
      </c>
      <c r="L594" s="2">
        <v>0.194247</v>
      </c>
    </row>
    <row r="595" spans="1:12" x14ac:dyDescent="0.2">
      <c r="A595" s="2">
        <v>5.4158059999999999</v>
      </c>
      <c r="B595" s="2">
        <v>6.0612560000000002</v>
      </c>
      <c r="C595" s="2">
        <v>0.68954400000000005</v>
      </c>
      <c r="D595" s="2">
        <v>9.0869000000000005E-2</v>
      </c>
      <c r="F595" s="2">
        <v>5.4130010000000004</v>
      </c>
      <c r="G595" s="2">
        <v>0.52780199999999999</v>
      </c>
      <c r="H595" s="2">
        <v>0.53099799999999997</v>
      </c>
      <c r="J595" s="2">
        <v>5.4158059999999999</v>
      </c>
      <c r="K595" s="2">
        <v>8.8691999999999993E-2</v>
      </c>
      <c r="L595" s="2">
        <v>0.194075</v>
      </c>
    </row>
    <row r="596" spans="1:12" x14ac:dyDescent="0.2">
      <c r="A596" s="2">
        <v>5.4165080000000003</v>
      </c>
      <c r="B596" s="2">
        <v>6.0677570000000003</v>
      </c>
      <c r="C596" s="2">
        <v>0.689716</v>
      </c>
      <c r="D596" s="2">
        <v>9.0884000000000006E-2</v>
      </c>
      <c r="F596" s="2">
        <v>5.4137019999999998</v>
      </c>
      <c r="G596" s="2">
        <v>0.52750399999999997</v>
      </c>
      <c r="H596" s="2">
        <v>0.53067799999999998</v>
      </c>
      <c r="J596" s="2">
        <v>5.4165080000000003</v>
      </c>
      <c r="K596" s="2">
        <v>8.9316999999999994E-2</v>
      </c>
      <c r="L596" s="2">
        <v>0.19355</v>
      </c>
    </row>
    <row r="597" spans="1:12" x14ac:dyDescent="0.2">
      <c r="A597" s="2">
        <v>5.4172089999999997</v>
      </c>
      <c r="B597" s="2">
        <v>6.0743220000000004</v>
      </c>
      <c r="C597" s="2">
        <v>0.68962000000000001</v>
      </c>
      <c r="D597" s="2">
        <v>9.1113E-2</v>
      </c>
      <c r="F597" s="2">
        <v>5.4144040000000002</v>
      </c>
      <c r="G597" s="2">
        <v>0.52753399999999995</v>
      </c>
      <c r="H597" s="2">
        <v>0.53088400000000002</v>
      </c>
      <c r="J597" s="2">
        <v>5.4172089999999997</v>
      </c>
      <c r="K597" s="2">
        <v>8.9134000000000005E-2</v>
      </c>
      <c r="L597" s="2">
        <v>0.19309100000000001</v>
      </c>
    </row>
    <row r="598" spans="1:12" x14ac:dyDescent="0.2">
      <c r="A598" s="2">
        <v>5.4179110000000001</v>
      </c>
      <c r="B598" s="2">
        <v>6.0810810000000002</v>
      </c>
      <c r="C598" s="2">
        <v>0.69011599999999995</v>
      </c>
      <c r="D598" s="2">
        <v>9.0823000000000001E-2</v>
      </c>
      <c r="F598" s="2">
        <v>5.4151049999999996</v>
      </c>
      <c r="G598" s="2">
        <v>0.52779399999999999</v>
      </c>
      <c r="H598" s="2">
        <v>0.53108999999999995</v>
      </c>
      <c r="J598" s="2">
        <v>5.4179110000000001</v>
      </c>
      <c r="K598" s="2">
        <v>8.8924000000000003E-2</v>
      </c>
      <c r="L598" s="2">
        <v>0.19267500000000001</v>
      </c>
    </row>
    <row r="599" spans="1:12" x14ac:dyDescent="0.2">
      <c r="A599" s="2">
        <v>5.4186120000000004</v>
      </c>
      <c r="B599" s="2">
        <v>6.0877569999999999</v>
      </c>
      <c r="C599" s="2">
        <v>0.69010099999999996</v>
      </c>
      <c r="D599" s="2">
        <v>9.0304999999999996E-2</v>
      </c>
      <c r="F599" s="2">
        <v>5.4158059999999999</v>
      </c>
      <c r="G599" s="2">
        <v>0.52736700000000003</v>
      </c>
      <c r="H599" s="2">
        <v>0.53133399999999997</v>
      </c>
      <c r="J599" s="2">
        <v>5.4186120000000004</v>
      </c>
      <c r="K599" s="2">
        <v>8.8426000000000005E-2</v>
      </c>
      <c r="L599" s="2">
        <v>0.19242300000000001</v>
      </c>
    </row>
    <row r="600" spans="1:12" x14ac:dyDescent="0.2">
      <c r="A600" s="2">
        <v>5.4193129999999998</v>
      </c>
      <c r="B600" s="2">
        <v>6.0943949999999996</v>
      </c>
      <c r="C600" s="2">
        <v>0.69015000000000004</v>
      </c>
      <c r="D600" s="2">
        <v>9.0273999999999993E-2</v>
      </c>
      <c r="F600" s="2">
        <v>5.4165080000000003</v>
      </c>
      <c r="G600" s="2">
        <v>0.52718399999999999</v>
      </c>
      <c r="H600" s="2">
        <v>0.53124199999999999</v>
      </c>
      <c r="J600" s="2">
        <v>5.4193129999999998</v>
      </c>
      <c r="K600" s="2">
        <v>8.7544999999999998E-2</v>
      </c>
      <c r="L600" s="2">
        <v>0.192354</v>
      </c>
    </row>
    <row r="601" spans="1:12" x14ac:dyDescent="0.2">
      <c r="A601" s="2">
        <v>5.4200150000000002</v>
      </c>
      <c r="B601" s="2">
        <v>6.101032</v>
      </c>
      <c r="C601" s="2">
        <v>0.68981499999999996</v>
      </c>
      <c r="D601" s="2">
        <v>9.0106000000000006E-2</v>
      </c>
      <c r="F601" s="2">
        <v>5.4172089999999997</v>
      </c>
      <c r="G601" s="2">
        <v>0.52741199999999999</v>
      </c>
      <c r="H601" s="2">
        <v>0.53083000000000002</v>
      </c>
      <c r="J601" s="2">
        <v>5.4200150000000002</v>
      </c>
      <c r="K601" s="2">
        <v>8.7187000000000001E-2</v>
      </c>
      <c r="L601" s="2">
        <v>0.19198000000000001</v>
      </c>
    </row>
    <row r="602" spans="1:12" x14ac:dyDescent="0.2">
      <c r="A602" s="2">
        <v>5.4207159999999996</v>
      </c>
      <c r="B602" s="2">
        <v>6.1078000000000001</v>
      </c>
      <c r="C602" s="2">
        <v>0.68984900000000005</v>
      </c>
      <c r="D602" s="2">
        <v>8.9565000000000006E-2</v>
      </c>
      <c r="F602" s="2">
        <v>5.4179110000000001</v>
      </c>
      <c r="G602" s="2">
        <v>0.52827500000000005</v>
      </c>
      <c r="H602" s="2">
        <v>0.531227</v>
      </c>
      <c r="J602" s="2">
        <v>5.4207159999999996</v>
      </c>
      <c r="K602" s="2">
        <v>8.7442000000000006E-2</v>
      </c>
      <c r="L602" s="2">
        <v>0.191493</v>
      </c>
    </row>
    <row r="603" spans="1:12" x14ac:dyDescent="0.2">
      <c r="A603" s="2">
        <v>5.4214180000000001</v>
      </c>
      <c r="B603" s="2">
        <v>6.1143910000000004</v>
      </c>
      <c r="C603" s="2">
        <v>0.68967000000000001</v>
      </c>
      <c r="D603" s="2">
        <v>8.9397000000000004E-2</v>
      </c>
      <c r="F603" s="2">
        <v>5.4186120000000004</v>
      </c>
      <c r="G603" s="2">
        <v>0.52854199999999996</v>
      </c>
      <c r="H603" s="2">
        <v>0.530609</v>
      </c>
      <c r="J603" s="2">
        <v>5.4214180000000001</v>
      </c>
      <c r="K603" s="2">
        <v>8.7014999999999995E-2</v>
      </c>
      <c r="L603" s="2">
        <v>0.19147500000000001</v>
      </c>
    </row>
    <row r="604" spans="1:12" x14ac:dyDescent="0.2">
      <c r="A604" s="2">
        <v>5.4221190000000004</v>
      </c>
      <c r="B604" s="2">
        <v>6.1212160000000004</v>
      </c>
      <c r="C604" s="2">
        <v>0.68977299999999997</v>
      </c>
      <c r="D604" s="2">
        <v>8.8924000000000003E-2</v>
      </c>
      <c r="F604" s="2">
        <v>5.4193129999999998</v>
      </c>
      <c r="G604" s="2">
        <v>0.52923600000000004</v>
      </c>
      <c r="H604" s="2">
        <v>0.53079200000000004</v>
      </c>
      <c r="J604" s="2">
        <v>5.4221190000000004</v>
      </c>
      <c r="K604" s="2">
        <v>8.7378999999999998E-2</v>
      </c>
      <c r="L604" s="2">
        <v>0.191468</v>
      </c>
    </row>
    <row r="605" spans="1:12" x14ac:dyDescent="0.2">
      <c r="A605" s="2">
        <v>5.4228199999999998</v>
      </c>
      <c r="B605" s="2">
        <v>6.1280520000000003</v>
      </c>
      <c r="C605" s="2">
        <v>0.69029499999999999</v>
      </c>
      <c r="D605" s="2">
        <v>8.9046E-2</v>
      </c>
      <c r="F605" s="2">
        <v>5.4200150000000002</v>
      </c>
      <c r="G605" s="2">
        <v>0.52957900000000002</v>
      </c>
      <c r="H605" s="2">
        <v>0.53118100000000001</v>
      </c>
      <c r="J605" s="2">
        <v>5.4228199999999998</v>
      </c>
      <c r="K605" s="2">
        <v>8.7385000000000004E-2</v>
      </c>
      <c r="L605" s="2">
        <v>0.19168199999999999</v>
      </c>
    </row>
    <row r="606" spans="1:12" x14ac:dyDescent="0.2">
      <c r="A606" s="2">
        <v>5.4235220000000002</v>
      </c>
      <c r="B606" s="2">
        <v>6.1352419999999999</v>
      </c>
      <c r="C606" s="2">
        <v>0.69015000000000004</v>
      </c>
      <c r="D606" s="2">
        <v>8.8778999999999997E-2</v>
      </c>
      <c r="F606" s="2">
        <v>5.4207159999999996</v>
      </c>
      <c r="G606" s="2">
        <v>0.53051000000000004</v>
      </c>
      <c r="H606" s="2">
        <v>0.53092200000000001</v>
      </c>
      <c r="J606" s="2">
        <v>5.4235220000000002</v>
      </c>
      <c r="K606" s="2">
        <v>8.7566000000000005E-2</v>
      </c>
      <c r="L606" s="2">
        <v>0.19229499999999999</v>
      </c>
    </row>
    <row r="607" spans="1:12" x14ac:dyDescent="0.2">
      <c r="A607" s="2">
        <v>5.4242229999999996</v>
      </c>
      <c r="B607" s="2">
        <v>6.1420329999999996</v>
      </c>
      <c r="C607" s="2">
        <v>0.68986099999999995</v>
      </c>
      <c r="D607" s="2">
        <v>8.8572999999999999E-2</v>
      </c>
      <c r="F607" s="2">
        <v>5.4214180000000001</v>
      </c>
      <c r="G607" s="2">
        <v>0.53073899999999996</v>
      </c>
      <c r="H607" s="2">
        <v>0.53068499999999996</v>
      </c>
      <c r="J607" s="2">
        <v>5.4242229999999996</v>
      </c>
      <c r="K607" s="2">
        <v>8.7434999999999999E-2</v>
      </c>
      <c r="L607" s="2">
        <v>0.19248899999999999</v>
      </c>
    </row>
    <row r="608" spans="1:12" x14ac:dyDescent="0.2">
      <c r="A608" s="2">
        <v>5.4249239999999999</v>
      </c>
      <c r="B608" s="2">
        <v>6.1488300000000002</v>
      </c>
      <c r="C608" s="2">
        <v>0.68989900000000004</v>
      </c>
      <c r="D608" s="2">
        <v>8.8756000000000002E-2</v>
      </c>
      <c r="F608" s="2">
        <v>5.4221190000000004</v>
      </c>
      <c r="G608" s="2">
        <v>0.53061700000000001</v>
      </c>
      <c r="H608" s="2">
        <v>0.53060200000000002</v>
      </c>
      <c r="J608" s="2">
        <v>5.4249239999999999</v>
      </c>
      <c r="K608" s="2">
        <v>8.7164000000000005E-2</v>
      </c>
      <c r="L608" s="2">
        <v>0.19289700000000001</v>
      </c>
    </row>
    <row r="609" spans="1:12" x14ac:dyDescent="0.2">
      <c r="A609" s="2">
        <v>5.4256260000000003</v>
      </c>
      <c r="B609" s="2">
        <v>6.1554789999999997</v>
      </c>
      <c r="C609" s="2">
        <v>0.69010099999999996</v>
      </c>
      <c r="D609" s="2">
        <v>8.8831999999999994E-2</v>
      </c>
      <c r="F609" s="2">
        <v>5.4228199999999998</v>
      </c>
      <c r="G609" s="2">
        <v>0.53086100000000003</v>
      </c>
      <c r="H609" s="2">
        <v>0.53053300000000003</v>
      </c>
      <c r="J609" s="2">
        <v>5.4256260000000003</v>
      </c>
      <c r="K609" s="2">
        <v>8.6987999999999996E-2</v>
      </c>
      <c r="L609" s="2">
        <v>0.193131</v>
      </c>
    </row>
    <row r="610" spans="1:12" x14ac:dyDescent="0.2">
      <c r="A610" s="2">
        <v>5.4263269999999997</v>
      </c>
      <c r="B610" s="2">
        <v>6.1624489999999996</v>
      </c>
      <c r="C610" s="2">
        <v>0.68979900000000005</v>
      </c>
      <c r="D610" s="2">
        <v>8.8664000000000007E-2</v>
      </c>
      <c r="F610" s="2">
        <v>5.4235220000000002</v>
      </c>
      <c r="G610" s="2">
        <v>0.53093000000000001</v>
      </c>
      <c r="H610" s="2">
        <v>0.53012099999999995</v>
      </c>
      <c r="J610" s="2">
        <v>5.4263269999999997</v>
      </c>
      <c r="K610" s="2">
        <v>8.7271000000000001E-2</v>
      </c>
      <c r="L610" s="2">
        <v>0.19314899999999999</v>
      </c>
    </row>
    <row r="611" spans="1:12" x14ac:dyDescent="0.2">
      <c r="A611" s="2">
        <v>5.4270290000000001</v>
      </c>
      <c r="B611" s="2">
        <v>6.1694339999999999</v>
      </c>
      <c r="C611" s="2">
        <v>0.68984100000000004</v>
      </c>
      <c r="D611" s="2">
        <v>8.8634000000000004E-2</v>
      </c>
      <c r="F611" s="2">
        <v>5.4242229999999996</v>
      </c>
      <c r="G611" s="2">
        <v>0.53117400000000004</v>
      </c>
      <c r="H611" s="2">
        <v>0.53002899999999997</v>
      </c>
      <c r="J611" s="2">
        <v>5.4270290000000001</v>
      </c>
      <c r="K611" s="2">
        <v>8.7127999999999997E-2</v>
      </c>
      <c r="L611" s="2">
        <v>0.193215</v>
      </c>
    </row>
    <row r="612" spans="1:12" x14ac:dyDescent="0.2">
      <c r="A612" s="2">
        <v>5.4277300000000004</v>
      </c>
      <c r="B612" s="2">
        <v>6.1763729999999999</v>
      </c>
      <c r="C612" s="2">
        <v>0.68951300000000004</v>
      </c>
      <c r="D612" s="2">
        <v>8.9068999999999995E-2</v>
      </c>
      <c r="F612" s="2">
        <v>5.4249239999999999</v>
      </c>
      <c r="G612" s="2">
        <v>0.53109700000000004</v>
      </c>
      <c r="H612" s="2">
        <v>0.52995300000000001</v>
      </c>
      <c r="J612" s="2">
        <v>5.4277300000000004</v>
      </c>
      <c r="K612" s="2">
        <v>8.7343000000000004E-2</v>
      </c>
      <c r="L612" s="2">
        <v>0.192966</v>
      </c>
    </row>
    <row r="613" spans="1:12" x14ac:dyDescent="0.2">
      <c r="A613" s="2">
        <v>5.4284319999999999</v>
      </c>
      <c r="B613" s="2">
        <v>6.1830790000000002</v>
      </c>
      <c r="C613" s="2">
        <v>0.68915499999999996</v>
      </c>
      <c r="D613" s="2">
        <v>8.9061000000000001E-2</v>
      </c>
      <c r="F613" s="2">
        <v>5.4256260000000003</v>
      </c>
      <c r="G613" s="2">
        <v>0.53095199999999998</v>
      </c>
      <c r="H613" s="2">
        <v>0.53032699999999999</v>
      </c>
      <c r="J613" s="2">
        <v>5.4284319999999999</v>
      </c>
      <c r="K613" s="2">
        <v>8.7498999999999993E-2</v>
      </c>
      <c r="L613" s="2">
        <v>0.19309699999999999</v>
      </c>
    </row>
    <row r="614" spans="1:12" x14ac:dyDescent="0.2">
      <c r="A614" s="2">
        <v>5.4291320000000001</v>
      </c>
      <c r="B614" s="2">
        <v>6.1897849999999996</v>
      </c>
      <c r="C614" s="2">
        <v>0.68977699999999997</v>
      </c>
      <c r="D614" s="2">
        <v>8.9214000000000002E-2</v>
      </c>
      <c r="F614" s="2">
        <v>5.4263269999999997</v>
      </c>
      <c r="G614" s="2">
        <v>0.53141799999999995</v>
      </c>
      <c r="H614" s="2">
        <v>0.53031899999999998</v>
      </c>
      <c r="J614" s="2">
        <v>5.4291320000000001</v>
      </c>
      <c r="K614" s="2">
        <v>8.7663000000000005E-2</v>
      </c>
      <c r="L614" s="2">
        <v>0.193351</v>
      </c>
    </row>
    <row r="615" spans="1:12" x14ac:dyDescent="0.2">
      <c r="A615" s="2">
        <v>5.4298339999999996</v>
      </c>
      <c r="B615" s="2">
        <v>6.1958159999999998</v>
      </c>
      <c r="C615" s="2">
        <v>0.68988300000000002</v>
      </c>
      <c r="D615" s="2">
        <v>8.9304999999999995E-2</v>
      </c>
      <c r="F615" s="2">
        <v>5.4270290000000001</v>
      </c>
      <c r="G615" s="2">
        <v>0.53095999999999999</v>
      </c>
      <c r="H615" s="2">
        <v>0.52986100000000003</v>
      </c>
      <c r="J615" s="2">
        <v>5.4298339999999996</v>
      </c>
      <c r="K615" s="2">
        <v>8.7690000000000004E-2</v>
      </c>
      <c r="L615" s="2">
        <v>0.19331100000000001</v>
      </c>
    </row>
    <row r="616" spans="1:12" x14ac:dyDescent="0.2">
      <c r="A616" s="2">
        <v>5.4305349999999999</v>
      </c>
      <c r="B616" s="2">
        <v>6.2021709999999999</v>
      </c>
      <c r="C616" s="2">
        <v>0.69067299999999998</v>
      </c>
      <c r="D616" s="2">
        <v>8.9274999999999993E-2</v>
      </c>
      <c r="F616" s="2">
        <v>5.4277300000000004</v>
      </c>
      <c r="G616" s="2">
        <v>0.53086100000000003</v>
      </c>
      <c r="H616" s="2">
        <v>0.52982300000000004</v>
      </c>
      <c r="J616" s="2">
        <v>5.4305349999999999</v>
      </c>
      <c r="K616" s="2">
        <v>8.8040999999999994E-2</v>
      </c>
      <c r="L616" s="2">
        <v>0.19320699999999999</v>
      </c>
    </row>
    <row r="617" spans="1:12" x14ac:dyDescent="0.2">
      <c r="A617" s="2">
        <v>5.4312370000000003</v>
      </c>
      <c r="B617" s="2">
        <v>6.2090639999999997</v>
      </c>
      <c r="C617" s="2">
        <v>0.69079500000000005</v>
      </c>
      <c r="D617" s="2">
        <v>8.9435000000000001E-2</v>
      </c>
      <c r="F617" s="2">
        <v>5.4284319999999999</v>
      </c>
      <c r="G617" s="2">
        <v>0.53099799999999997</v>
      </c>
      <c r="H617" s="2">
        <v>0.52971599999999996</v>
      </c>
      <c r="J617" s="2">
        <v>5.4312370000000003</v>
      </c>
      <c r="K617" s="2">
        <v>8.8164999999999993E-2</v>
      </c>
      <c r="L617" s="2">
        <v>0.193438</v>
      </c>
    </row>
    <row r="618" spans="1:12" x14ac:dyDescent="0.2">
      <c r="A618" s="2">
        <v>5.4319379999999997</v>
      </c>
      <c r="B618" s="2">
        <v>6.2158129999999998</v>
      </c>
      <c r="C618" s="2">
        <v>0.69102399999999997</v>
      </c>
      <c r="D618" s="2">
        <v>8.9724999999999999E-2</v>
      </c>
      <c r="F618" s="2">
        <v>5.4291320000000001</v>
      </c>
      <c r="G618" s="2">
        <v>0.53067799999999998</v>
      </c>
      <c r="H618" s="2">
        <v>0.52909099999999998</v>
      </c>
      <c r="J618" s="2">
        <v>5.4319379999999997</v>
      </c>
      <c r="K618" s="2">
        <v>8.8044999999999998E-2</v>
      </c>
      <c r="L618" s="2">
        <v>0.19331000000000001</v>
      </c>
    </row>
    <row r="619" spans="1:12" x14ac:dyDescent="0.2">
      <c r="A619" s="2">
        <v>5.4326400000000001</v>
      </c>
      <c r="B619" s="2">
        <v>6.2224240000000002</v>
      </c>
      <c r="C619" s="2">
        <v>0.691222</v>
      </c>
      <c r="D619" s="2">
        <v>9.0082999999999996E-2</v>
      </c>
      <c r="F619" s="2">
        <v>5.4298339999999996</v>
      </c>
      <c r="G619" s="2">
        <v>0.53088400000000002</v>
      </c>
      <c r="H619" s="2">
        <v>0.52886999999999995</v>
      </c>
      <c r="J619" s="2">
        <v>5.4326400000000001</v>
      </c>
      <c r="K619" s="2">
        <v>8.7725999999999998E-2</v>
      </c>
      <c r="L619" s="2">
        <v>0.19328600000000001</v>
      </c>
    </row>
    <row r="620" spans="1:12" x14ac:dyDescent="0.2">
      <c r="A620" s="2">
        <v>5.4333410000000004</v>
      </c>
      <c r="B620" s="2">
        <v>6.2291259999999999</v>
      </c>
      <c r="C620" s="2">
        <v>0.69098999999999999</v>
      </c>
      <c r="D620" s="2">
        <v>9.0387999999999996E-2</v>
      </c>
      <c r="F620" s="2">
        <v>5.4305349999999999</v>
      </c>
      <c r="G620" s="2">
        <v>0.53108999999999995</v>
      </c>
      <c r="H620" s="2">
        <v>0.528694</v>
      </c>
      <c r="J620" s="2">
        <v>5.4333410000000004</v>
      </c>
      <c r="K620" s="2">
        <v>8.7873000000000007E-2</v>
      </c>
      <c r="L620" s="2">
        <v>0.19331799999999999</v>
      </c>
    </row>
    <row r="621" spans="1:12" x14ac:dyDescent="0.2">
      <c r="A621" s="2">
        <v>5.4340419999999998</v>
      </c>
      <c r="B621" s="2">
        <v>6.2357519999999997</v>
      </c>
      <c r="C621" s="2">
        <v>0.69064300000000001</v>
      </c>
      <c r="D621" s="2">
        <v>9.0656E-2</v>
      </c>
      <c r="F621" s="2">
        <v>5.4312370000000003</v>
      </c>
      <c r="G621" s="2">
        <v>0.53133399999999997</v>
      </c>
      <c r="H621" s="2">
        <v>0.52908299999999997</v>
      </c>
      <c r="J621" s="2">
        <v>5.4340419999999998</v>
      </c>
      <c r="K621" s="2">
        <v>8.7511000000000005E-2</v>
      </c>
      <c r="L621" s="2">
        <v>0.19322800000000001</v>
      </c>
    </row>
    <row r="622" spans="1:12" x14ac:dyDescent="0.2">
      <c r="A622" s="2">
        <v>5.4347440000000002</v>
      </c>
      <c r="B622" s="2">
        <v>6.2423900000000003</v>
      </c>
      <c r="C622" s="2">
        <v>0.69119600000000003</v>
      </c>
      <c r="D622" s="2">
        <v>9.0396000000000004E-2</v>
      </c>
      <c r="F622" s="2">
        <v>5.4319379999999997</v>
      </c>
      <c r="G622" s="2">
        <v>0.53124199999999999</v>
      </c>
      <c r="H622" s="2">
        <v>0.52899200000000002</v>
      </c>
      <c r="J622" s="2">
        <v>5.4347440000000002</v>
      </c>
      <c r="K622" s="2">
        <v>8.7231000000000003E-2</v>
      </c>
      <c r="L622" s="2">
        <v>0.19303600000000001</v>
      </c>
    </row>
    <row r="623" spans="1:12" x14ac:dyDescent="0.2">
      <c r="A623" s="2">
        <v>5.4354449999999996</v>
      </c>
      <c r="B623" s="2">
        <v>6.2490730000000001</v>
      </c>
      <c r="C623" s="2">
        <v>0.69178700000000004</v>
      </c>
      <c r="D623" s="2">
        <v>9.0525999999999995E-2</v>
      </c>
      <c r="F623" s="2">
        <v>5.4326400000000001</v>
      </c>
      <c r="G623" s="2">
        <v>0.53083000000000002</v>
      </c>
      <c r="H623" s="2">
        <v>0.52915999999999996</v>
      </c>
      <c r="J623" s="2">
        <v>5.4354449999999996</v>
      </c>
      <c r="K623" s="2">
        <v>8.7373999999999993E-2</v>
      </c>
      <c r="L623" s="2">
        <v>0.19251399999999999</v>
      </c>
    </row>
    <row r="624" spans="1:12" x14ac:dyDescent="0.2">
      <c r="A624" s="2">
        <v>5.4361459999999999</v>
      </c>
      <c r="B624" s="2">
        <v>6.2553979999999996</v>
      </c>
      <c r="C624" s="2">
        <v>0.69198199999999999</v>
      </c>
      <c r="D624" s="2">
        <v>9.0572E-2</v>
      </c>
      <c r="F624" s="2">
        <v>5.4333410000000004</v>
      </c>
      <c r="G624" s="2">
        <v>0.531227</v>
      </c>
      <c r="H624" s="2">
        <v>0.52946499999999996</v>
      </c>
      <c r="J624" s="2">
        <v>5.4361459999999999</v>
      </c>
      <c r="K624" s="2">
        <v>8.7693999999999994E-2</v>
      </c>
      <c r="L624" s="2">
        <v>0.192417</v>
      </c>
    </row>
    <row r="625" spans="1:12" x14ac:dyDescent="0.2">
      <c r="A625" s="2">
        <v>5.4368480000000003</v>
      </c>
      <c r="B625" s="2">
        <v>6.2618749999999999</v>
      </c>
      <c r="C625" s="2">
        <v>0.69198199999999999</v>
      </c>
      <c r="D625" s="2">
        <v>9.0166999999999997E-2</v>
      </c>
      <c r="F625" s="2">
        <v>5.4340419999999998</v>
      </c>
      <c r="G625" s="2">
        <v>0.530609</v>
      </c>
      <c r="H625" s="2">
        <v>0.52971599999999996</v>
      </c>
      <c r="J625" s="2">
        <v>5.4368480000000003</v>
      </c>
      <c r="K625" s="2">
        <v>8.7566000000000005E-2</v>
      </c>
      <c r="L625" s="2">
        <v>0.19214899999999999</v>
      </c>
    </row>
    <row r="626" spans="1:12" x14ac:dyDescent="0.2">
      <c r="A626" s="2">
        <v>5.4375489999999997</v>
      </c>
      <c r="B626" s="2">
        <v>6.2688829999999998</v>
      </c>
      <c r="C626" s="2">
        <v>0.69262199999999996</v>
      </c>
      <c r="D626" s="2">
        <v>8.9945999999999998E-2</v>
      </c>
      <c r="F626" s="2">
        <v>5.4347440000000002</v>
      </c>
      <c r="G626" s="2">
        <v>0.53079200000000004</v>
      </c>
      <c r="H626" s="2">
        <v>0.52909099999999998</v>
      </c>
      <c r="J626" s="2">
        <v>5.4375489999999997</v>
      </c>
      <c r="K626" s="2">
        <v>8.7438000000000002E-2</v>
      </c>
      <c r="L626" s="2">
        <v>0.192246</v>
      </c>
    </row>
    <row r="627" spans="1:12" x14ac:dyDescent="0.2">
      <c r="A627" s="2">
        <v>5.4382510000000002</v>
      </c>
      <c r="B627" s="2">
        <v>6.2760239999999996</v>
      </c>
      <c r="C627" s="2">
        <v>0.69345400000000001</v>
      </c>
      <c r="D627" s="2">
        <v>8.9893000000000001E-2</v>
      </c>
      <c r="F627" s="2">
        <v>5.4354449999999996</v>
      </c>
      <c r="G627" s="2">
        <v>0.53118100000000001</v>
      </c>
      <c r="H627" s="2">
        <v>0.52925100000000003</v>
      </c>
      <c r="J627" s="2">
        <v>5.4382510000000002</v>
      </c>
      <c r="K627" s="2">
        <v>8.7705000000000005E-2</v>
      </c>
      <c r="L627" s="2">
        <v>0.192244</v>
      </c>
    </row>
    <row r="628" spans="1:12" x14ac:dyDescent="0.2">
      <c r="A628" s="2">
        <v>5.4389519999999996</v>
      </c>
      <c r="B628" s="2">
        <v>6.282413</v>
      </c>
      <c r="C628" s="2">
        <v>0.69374000000000002</v>
      </c>
      <c r="D628" s="2">
        <v>9.0686000000000003E-2</v>
      </c>
      <c r="F628" s="2">
        <v>5.4361459999999999</v>
      </c>
      <c r="G628" s="2">
        <v>0.53092200000000001</v>
      </c>
      <c r="H628" s="2">
        <v>0.52957900000000002</v>
      </c>
      <c r="J628" s="2">
        <v>5.4389519999999996</v>
      </c>
      <c r="K628" s="2">
        <v>8.8108000000000006E-2</v>
      </c>
      <c r="L628" s="2">
        <v>0.19216</v>
      </c>
    </row>
    <row r="629" spans="1:12" x14ac:dyDescent="0.2">
      <c r="A629" s="2">
        <v>5.4396529999999998</v>
      </c>
      <c r="B629" s="2">
        <v>6.2894629999999996</v>
      </c>
      <c r="C629" s="2">
        <v>0.69388099999999997</v>
      </c>
      <c r="D629" s="2">
        <v>9.1425999999999993E-2</v>
      </c>
      <c r="F629" s="2">
        <v>5.4368480000000003</v>
      </c>
      <c r="G629" s="2">
        <v>0.53068499999999996</v>
      </c>
      <c r="H629" s="2">
        <v>0.52928900000000001</v>
      </c>
      <c r="J629" s="2">
        <v>5.4396529999999998</v>
      </c>
      <c r="K629" s="2">
        <v>8.8097999999999996E-2</v>
      </c>
      <c r="L629" s="2">
        <v>0.192411</v>
      </c>
    </row>
    <row r="630" spans="1:12" x14ac:dyDescent="0.2">
      <c r="A630" s="2">
        <v>5.4403550000000003</v>
      </c>
      <c r="B630" s="2">
        <v>6.2959059999999996</v>
      </c>
      <c r="C630" s="2">
        <v>0.69490700000000005</v>
      </c>
      <c r="D630" s="2">
        <v>9.1769000000000003E-2</v>
      </c>
      <c r="F630" s="2">
        <v>5.4375489999999997</v>
      </c>
      <c r="G630" s="2">
        <v>0.53060200000000002</v>
      </c>
      <c r="H630" s="2">
        <v>0.52890000000000004</v>
      </c>
      <c r="J630" s="2">
        <v>5.4403550000000003</v>
      </c>
      <c r="K630" s="2">
        <v>8.8175000000000003E-2</v>
      </c>
      <c r="L630" s="2">
        <v>0.19254499999999999</v>
      </c>
    </row>
    <row r="631" spans="1:12" x14ac:dyDescent="0.2">
      <c r="A631" s="2">
        <v>5.4410559999999997</v>
      </c>
      <c r="B631" s="2">
        <v>6.30267</v>
      </c>
      <c r="C631" s="2">
        <v>0.69523900000000005</v>
      </c>
      <c r="D631" s="2">
        <v>9.1937000000000005E-2</v>
      </c>
      <c r="F631" s="2">
        <v>5.4382510000000002</v>
      </c>
      <c r="G631" s="2">
        <v>0.53053300000000003</v>
      </c>
      <c r="H631" s="2">
        <v>0.52822899999999995</v>
      </c>
      <c r="J631" s="2">
        <v>5.4410559999999997</v>
      </c>
      <c r="K631" s="2">
        <v>8.7686E-2</v>
      </c>
      <c r="L631" s="2">
        <v>0.192854</v>
      </c>
    </row>
    <row r="632" spans="1:12" x14ac:dyDescent="0.2">
      <c r="A632" s="2">
        <v>5.4417580000000001</v>
      </c>
      <c r="B632" s="2">
        <v>6.309196</v>
      </c>
      <c r="C632" s="2">
        <v>0.69527700000000003</v>
      </c>
      <c r="D632" s="2">
        <v>9.1563000000000005E-2</v>
      </c>
      <c r="F632" s="2">
        <v>5.4389519999999996</v>
      </c>
      <c r="G632" s="2">
        <v>0.53012099999999995</v>
      </c>
      <c r="H632" s="2">
        <v>0.527451</v>
      </c>
      <c r="J632" s="2">
        <v>5.4417580000000001</v>
      </c>
      <c r="K632" s="2">
        <v>8.7635000000000005E-2</v>
      </c>
      <c r="L632" s="2">
        <v>0.193186</v>
      </c>
    </row>
    <row r="633" spans="1:12" x14ac:dyDescent="0.2">
      <c r="A633" s="2">
        <v>5.4424590000000004</v>
      </c>
      <c r="B633" s="2">
        <v>6.3160970000000001</v>
      </c>
      <c r="C633" s="2">
        <v>0.69496100000000005</v>
      </c>
      <c r="D633" s="2">
        <v>9.1250999999999999E-2</v>
      </c>
      <c r="F633" s="2">
        <v>5.4396529999999998</v>
      </c>
      <c r="G633" s="2">
        <v>0.53002899999999997</v>
      </c>
      <c r="H633" s="2">
        <v>0.52714499999999997</v>
      </c>
      <c r="J633" s="2">
        <v>5.4424590000000004</v>
      </c>
      <c r="K633" s="2">
        <v>8.7845000000000006E-2</v>
      </c>
      <c r="L633" s="2">
        <v>0.192888</v>
      </c>
    </row>
    <row r="634" spans="1:12" x14ac:dyDescent="0.2">
      <c r="A634" s="2">
        <v>5.4431599999999998</v>
      </c>
      <c r="B634" s="2">
        <v>6.3225670000000003</v>
      </c>
      <c r="C634" s="2">
        <v>0.69530800000000004</v>
      </c>
      <c r="D634" s="2">
        <v>9.1204999999999994E-2</v>
      </c>
      <c r="F634" s="2">
        <v>5.4403550000000003</v>
      </c>
      <c r="G634" s="2">
        <v>0.52995300000000001</v>
      </c>
      <c r="H634" s="2">
        <v>0.52704600000000001</v>
      </c>
      <c r="J634" s="2">
        <v>5.4431599999999998</v>
      </c>
      <c r="K634" s="2">
        <v>8.7665000000000007E-2</v>
      </c>
      <c r="L634" s="2">
        <v>0.19293199999999999</v>
      </c>
    </row>
    <row r="635" spans="1:12" x14ac:dyDescent="0.2">
      <c r="A635" s="2">
        <v>5.4438610000000001</v>
      </c>
      <c r="B635" s="2">
        <v>6.3288460000000004</v>
      </c>
      <c r="C635" s="2">
        <v>0.69619699999999995</v>
      </c>
      <c r="D635" s="2">
        <v>9.0708999999999998E-2</v>
      </c>
      <c r="F635" s="2">
        <v>5.4410559999999997</v>
      </c>
      <c r="G635" s="2">
        <v>0.53032699999999999</v>
      </c>
      <c r="H635" s="2">
        <v>0.52678700000000001</v>
      </c>
      <c r="J635" s="2">
        <v>5.4438610000000001</v>
      </c>
      <c r="K635" s="2">
        <v>8.7401999999999994E-2</v>
      </c>
      <c r="L635" s="2">
        <v>0.19297400000000001</v>
      </c>
    </row>
    <row r="636" spans="1:12" x14ac:dyDescent="0.2">
      <c r="A636" s="2">
        <v>5.4445629999999996</v>
      </c>
      <c r="B636" s="2">
        <v>6.3346859999999996</v>
      </c>
      <c r="C636" s="2">
        <v>0.69645999999999997</v>
      </c>
      <c r="D636" s="2">
        <v>9.0579000000000007E-2</v>
      </c>
      <c r="F636" s="2">
        <v>5.4417580000000001</v>
      </c>
      <c r="G636" s="2">
        <v>0.53031899999999998</v>
      </c>
      <c r="H636" s="2">
        <v>0.52731300000000003</v>
      </c>
      <c r="J636" s="2">
        <v>5.4445629999999996</v>
      </c>
      <c r="K636" s="2">
        <v>8.6890999999999996E-2</v>
      </c>
      <c r="L636" s="2">
        <v>0.193384</v>
      </c>
    </row>
    <row r="637" spans="1:12" x14ac:dyDescent="0.2">
      <c r="A637" s="2">
        <v>5.4452639999999999</v>
      </c>
      <c r="B637" s="2">
        <v>6.3405459999999998</v>
      </c>
      <c r="C637" s="2">
        <v>0.69684900000000005</v>
      </c>
      <c r="D637" s="2">
        <v>9.1144000000000003E-2</v>
      </c>
      <c r="F637" s="2">
        <v>5.4424590000000004</v>
      </c>
      <c r="G637" s="2">
        <v>0.52986100000000003</v>
      </c>
      <c r="H637" s="2">
        <v>0.52729000000000004</v>
      </c>
      <c r="J637" s="2">
        <v>5.4452639999999999</v>
      </c>
      <c r="K637" s="2">
        <v>8.7244000000000002E-2</v>
      </c>
      <c r="L637" s="2">
        <v>0.19362699999999999</v>
      </c>
    </row>
    <row r="638" spans="1:12" x14ac:dyDescent="0.2">
      <c r="A638" s="2">
        <v>5.4459660000000003</v>
      </c>
      <c r="B638" s="2">
        <v>6.3469009999999999</v>
      </c>
      <c r="C638" s="2">
        <v>0.69711199999999995</v>
      </c>
      <c r="D638" s="2">
        <v>9.1571E-2</v>
      </c>
      <c r="F638" s="2">
        <v>5.4431599999999998</v>
      </c>
      <c r="G638" s="2">
        <v>0.52982300000000004</v>
      </c>
      <c r="H638" s="2">
        <v>0.52778599999999998</v>
      </c>
      <c r="J638" s="2">
        <v>5.4459660000000003</v>
      </c>
      <c r="K638" s="2">
        <v>8.7520000000000001E-2</v>
      </c>
      <c r="L638" s="2">
        <v>0.19364999999999999</v>
      </c>
    </row>
    <row r="639" spans="1:12" x14ac:dyDescent="0.2">
      <c r="A639" s="2">
        <v>5.4466669999999997</v>
      </c>
      <c r="B639" s="2">
        <v>6.3530430000000004</v>
      </c>
      <c r="C639" s="2">
        <v>0.69708199999999998</v>
      </c>
      <c r="D639" s="2">
        <v>9.1563000000000005E-2</v>
      </c>
      <c r="F639" s="2">
        <v>5.4438610000000001</v>
      </c>
      <c r="G639" s="2">
        <v>0.52971599999999996</v>
      </c>
      <c r="H639" s="2">
        <v>0.52841899999999997</v>
      </c>
      <c r="J639" s="2">
        <v>5.4466669999999997</v>
      </c>
      <c r="K639" s="2">
        <v>8.7365999999999999E-2</v>
      </c>
      <c r="L639" s="2">
        <v>0.1933</v>
      </c>
    </row>
    <row r="640" spans="1:12" x14ac:dyDescent="0.2">
      <c r="A640" s="2">
        <v>5.4473690000000001</v>
      </c>
      <c r="B640" s="2">
        <v>6.3595470000000001</v>
      </c>
      <c r="C640" s="2">
        <v>0.69735999999999998</v>
      </c>
      <c r="D640" s="2">
        <v>9.1853000000000004E-2</v>
      </c>
      <c r="F640" s="2">
        <v>5.4445629999999996</v>
      </c>
      <c r="G640" s="2">
        <v>0.52909099999999998</v>
      </c>
      <c r="H640" s="2">
        <v>0.52903</v>
      </c>
      <c r="J640" s="2">
        <v>5.4473690000000001</v>
      </c>
      <c r="K640" s="2">
        <v>8.7330000000000005E-2</v>
      </c>
      <c r="L640" s="2">
        <v>0.19289200000000001</v>
      </c>
    </row>
    <row r="641" spans="1:12" x14ac:dyDescent="0.2">
      <c r="A641" s="2">
        <v>5.4480700000000004</v>
      </c>
      <c r="B641" s="2">
        <v>6.3661079999999997</v>
      </c>
      <c r="C641" s="2">
        <v>0.69758500000000001</v>
      </c>
      <c r="D641" s="2">
        <v>9.2059000000000002E-2</v>
      </c>
      <c r="F641" s="2">
        <v>5.4452639999999999</v>
      </c>
      <c r="G641" s="2">
        <v>0.52886999999999995</v>
      </c>
      <c r="H641" s="2">
        <v>0.52893800000000002</v>
      </c>
      <c r="J641" s="2">
        <v>5.4480700000000004</v>
      </c>
      <c r="K641" s="2">
        <v>8.7261000000000005E-2</v>
      </c>
      <c r="L641" s="2">
        <v>0.19310099999999999</v>
      </c>
    </row>
    <row r="642" spans="1:12" x14ac:dyDescent="0.2">
      <c r="A642" s="2">
        <v>5.4487709999999998</v>
      </c>
      <c r="B642" s="2">
        <v>6.3719859999999997</v>
      </c>
      <c r="C642" s="2">
        <v>0.69726100000000002</v>
      </c>
      <c r="D642" s="2">
        <v>9.1578999999999994E-2</v>
      </c>
      <c r="F642" s="2">
        <v>5.4459660000000003</v>
      </c>
      <c r="G642" s="2">
        <v>0.528694</v>
      </c>
      <c r="H642" s="2">
        <v>0.52858700000000003</v>
      </c>
      <c r="J642" s="2">
        <v>5.4487709999999998</v>
      </c>
      <c r="K642" s="2">
        <v>8.7041999999999994E-2</v>
      </c>
      <c r="L642" s="2">
        <v>0.19306999999999999</v>
      </c>
    </row>
    <row r="643" spans="1:12" x14ac:dyDescent="0.2">
      <c r="A643" s="2">
        <v>5.4494720000000001</v>
      </c>
      <c r="B643" s="2">
        <v>6.3777619999999997</v>
      </c>
      <c r="C643" s="2">
        <v>0.69782200000000005</v>
      </c>
      <c r="D643" s="2">
        <v>9.1045000000000001E-2</v>
      </c>
      <c r="F643" s="2">
        <v>5.4466669999999997</v>
      </c>
      <c r="G643" s="2">
        <v>0.52908299999999997</v>
      </c>
      <c r="H643" s="2">
        <v>0.52822899999999995</v>
      </c>
      <c r="J643" s="2">
        <v>5.4494720000000001</v>
      </c>
      <c r="K643" s="2">
        <v>8.6905999999999997E-2</v>
      </c>
      <c r="L643" s="2">
        <v>0.19340599999999999</v>
      </c>
    </row>
    <row r="644" spans="1:12" x14ac:dyDescent="0.2">
      <c r="A644" s="2">
        <v>5.4501739999999996</v>
      </c>
      <c r="B644" s="2">
        <v>6.3835980000000001</v>
      </c>
      <c r="C644" s="2">
        <v>0.69805099999999998</v>
      </c>
      <c r="D644" s="2">
        <v>9.1273000000000007E-2</v>
      </c>
      <c r="F644" s="2">
        <v>5.4473690000000001</v>
      </c>
      <c r="G644" s="2">
        <v>0.52899200000000002</v>
      </c>
      <c r="H644" s="2">
        <v>0.52831300000000003</v>
      </c>
      <c r="J644" s="2">
        <v>5.4501739999999996</v>
      </c>
      <c r="K644" s="2">
        <v>8.6290000000000006E-2</v>
      </c>
      <c r="L644" s="2">
        <v>0.193189</v>
      </c>
    </row>
    <row r="645" spans="1:12" x14ac:dyDescent="0.2">
      <c r="A645" s="2">
        <v>5.4508749999999999</v>
      </c>
      <c r="B645" s="2">
        <v>6.3894390000000003</v>
      </c>
      <c r="C645" s="2">
        <v>0.69788700000000004</v>
      </c>
      <c r="D645" s="2">
        <v>9.1724E-2</v>
      </c>
      <c r="F645" s="2">
        <v>5.4480700000000004</v>
      </c>
      <c r="G645" s="2">
        <v>0.52915999999999996</v>
      </c>
      <c r="H645" s="2">
        <v>0.52779399999999999</v>
      </c>
      <c r="J645" s="2">
        <v>5.4508749999999999</v>
      </c>
      <c r="K645" s="2">
        <v>8.6052000000000003E-2</v>
      </c>
      <c r="L645" s="2">
        <v>0.19309999999999999</v>
      </c>
    </row>
    <row r="646" spans="1:12" x14ac:dyDescent="0.2">
      <c r="A646" s="2">
        <v>5.4515770000000003</v>
      </c>
      <c r="B646" s="2">
        <v>6.3958550000000001</v>
      </c>
      <c r="C646" s="2">
        <v>0.69757800000000003</v>
      </c>
      <c r="D646" s="2">
        <v>9.2029E-2</v>
      </c>
      <c r="F646" s="2">
        <v>5.4487709999999998</v>
      </c>
      <c r="G646" s="2">
        <v>0.52946499999999996</v>
      </c>
      <c r="H646" s="2">
        <v>0.52803</v>
      </c>
      <c r="J646" s="2">
        <v>5.4515770000000003</v>
      </c>
      <c r="K646" s="2">
        <v>8.5438E-2</v>
      </c>
      <c r="L646" s="2">
        <v>0.19353799999999999</v>
      </c>
    </row>
    <row r="647" spans="1:12" x14ac:dyDescent="0.2">
      <c r="A647" s="2">
        <v>5.4522779999999997</v>
      </c>
      <c r="B647" s="2">
        <v>6.4028239999999998</v>
      </c>
      <c r="C647" s="2">
        <v>0.69757400000000003</v>
      </c>
      <c r="D647" s="2">
        <v>9.2333999999999999E-2</v>
      </c>
      <c r="F647" s="2">
        <v>5.4494720000000001</v>
      </c>
      <c r="G647" s="2">
        <v>0.52971599999999996</v>
      </c>
      <c r="H647" s="2">
        <v>0.52815999999999996</v>
      </c>
      <c r="J647" s="2">
        <v>5.4522779999999997</v>
      </c>
      <c r="K647" s="2">
        <v>8.5686999999999999E-2</v>
      </c>
      <c r="L647" s="2">
        <v>0.19394600000000001</v>
      </c>
    </row>
    <row r="648" spans="1:12" x14ac:dyDescent="0.2">
      <c r="A648" s="2">
        <v>5.4529800000000002</v>
      </c>
      <c r="B648" s="2">
        <v>6.4094579999999999</v>
      </c>
      <c r="C648" s="2">
        <v>0.69743299999999997</v>
      </c>
      <c r="D648" s="2">
        <v>9.2180999999999999E-2</v>
      </c>
      <c r="F648" s="2">
        <v>5.4501739999999996</v>
      </c>
      <c r="G648" s="2">
        <v>0.52909099999999998</v>
      </c>
      <c r="H648" s="2">
        <v>0.52805299999999999</v>
      </c>
      <c r="J648" s="2">
        <v>5.4529800000000002</v>
      </c>
      <c r="K648" s="2">
        <v>8.5612999999999995E-2</v>
      </c>
      <c r="L648" s="2">
        <v>0.19402900000000001</v>
      </c>
    </row>
    <row r="649" spans="1:12" x14ac:dyDescent="0.2">
      <c r="A649" s="2">
        <v>5.4536809999999996</v>
      </c>
      <c r="B649" s="2">
        <v>6.4160649999999997</v>
      </c>
      <c r="C649" s="2">
        <v>0.69759300000000002</v>
      </c>
      <c r="D649" s="2">
        <v>9.196E-2</v>
      </c>
      <c r="F649" s="2">
        <v>5.4508749999999999</v>
      </c>
      <c r="G649" s="2">
        <v>0.52925100000000003</v>
      </c>
      <c r="H649" s="2">
        <v>0.52812199999999998</v>
      </c>
      <c r="J649" s="2">
        <v>5.4536809999999996</v>
      </c>
      <c r="K649" s="2">
        <v>8.5663000000000003E-2</v>
      </c>
      <c r="L649" s="2">
        <v>0.194327</v>
      </c>
    </row>
    <row r="650" spans="1:12" x14ac:dyDescent="0.2">
      <c r="A650" s="2">
        <v>5.4543819999999998</v>
      </c>
      <c r="B650" s="2">
        <v>6.4226570000000001</v>
      </c>
      <c r="C650" s="2">
        <v>0.69742499999999996</v>
      </c>
      <c r="D650" s="2">
        <v>9.1982999999999995E-2</v>
      </c>
      <c r="F650" s="2">
        <v>5.4515770000000003</v>
      </c>
      <c r="G650" s="2">
        <v>0.52957900000000002</v>
      </c>
      <c r="H650" s="2">
        <v>0.52844199999999997</v>
      </c>
      <c r="J650" s="2">
        <v>5.4543819999999998</v>
      </c>
      <c r="K650" s="2">
        <v>8.5831000000000005E-2</v>
      </c>
      <c r="L650" s="2">
        <v>0.19452800000000001</v>
      </c>
    </row>
    <row r="651" spans="1:12" x14ac:dyDescent="0.2">
      <c r="A651" s="2">
        <v>5.4550840000000003</v>
      </c>
      <c r="B651" s="2">
        <v>6.4293139999999998</v>
      </c>
      <c r="C651" s="2">
        <v>0.69782200000000005</v>
      </c>
      <c r="D651" s="2">
        <v>9.1602000000000003E-2</v>
      </c>
      <c r="F651" s="2">
        <v>5.4522779999999997</v>
      </c>
      <c r="G651" s="2">
        <v>0.52928900000000001</v>
      </c>
      <c r="H651" s="2">
        <v>0.52919799999999995</v>
      </c>
      <c r="J651" s="2">
        <v>5.4550840000000003</v>
      </c>
      <c r="K651" s="2">
        <v>8.5621000000000003E-2</v>
      </c>
      <c r="L651" s="2">
        <v>0.194439</v>
      </c>
    </row>
    <row r="652" spans="1:12" x14ac:dyDescent="0.2">
      <c r="A652" s="2">
        <v>5.4557849999999997</v>
      </c>
      <c r="B652" s="2">
        <v>6.435581</v>
      </c>
      <c r="C652" s="2">
        <v>0.69790600000000003</v>
      </c>
      <c r="D652" s="2">
        <v>9.1212000000000001E-2</v>
      </c>
      <c r="F652" s="2">
        <v>5.4529800000000002</v>
      </c>
      <c r="G652" s="2">
        <v>0.52890000000000004</v>
      </c>
      <c r="H652" s="2">
        <v>0.528999</v>
      </c>
      <c r="J652" s="2">
        <v>5.4557849999999997</v>
      </c>
      <c r="K652" s="2">
        <v>8.5833999999999994E-2</v>
      </c>
      <c r="L652" s="2">
        <v>0.19452700000000001</v>
      </c>
    </row>
    <row r="653" spans="1:12" x14ac:dyDescent="0.2">
      <c r="A653" s="2">
        <v>5.4564859999999999</v>
      </c>
      <c r="B653" s="2">
        <v>6.4418259999999998</v>
      </c>
      <c r="C653" s="2">
        <v>0.69791000000000003</v>
      </c>
      <c r="D653" s="2">
        <v>9.1090000000000004E-2</v>
      </c>
      <c r="F653" s="2">
        <v>5.4536809999999996</v>
      </c>
      <c r="G653" s="2">
        <v>0.52822899999999995</v>
      </c>
      <c r="H653" s="2">
        <v>0.52876299999999998</v>
      </c>
      <c r="J653" s="2">
        <v>5.4564859999999999</v>
      </c>
      <c r="K653" s="2">
        <v>8.5933999999999996E-2</v>
      </c>
      <c r="L653" s="2">
        <v>0.194715</v>
      </c>
    </row>
    <row r="654" spans="1:12" x14ac:dyDescent="0.2">
      <c r="A654" s="2">
        <v>5.4571880000000004</v>
      </c>
      <c r="B654" s="2">
        <v>6.4483490000000003</v>
      </c>
      <c r="C654" s="2">
        <v>0.69776099999999996</v>
      </c>
      <c r="D654" s="2">
        <v>9.1075000000000003E-2</v>
      </c>
      <c r="F654" s="2">
        <v>5.4543819999999998</v>
      </c>
      <c r="G654" s="2">
        <v>0.527451</v>
      </c>
      <c r="H654" s="2">
        <v>0.52865600000000001</v>
      </c>
      <c r="J654" s="2">
        <v>5.4571880000000004</v>
      </c>
      <c r="K654" s="2">
        <v>8.6149000000000003E-2</v>
      </c>
      <c r="L654" s="2">
        <v>0.19453699999999999</v>
      </c>
    </row>
    <row r="655" spans="1:12" x14ac:dyDescent="0.2">
      <c r="A655" s="2">
        <v>5.4578889999999998</v>
      </c>
      <c r="B655" s="2">
        <v>6.4544790000000001</v>
      </c>
      <c r="C655" s="2">
        <v>0.69751700000000005</v>
      </c>
      <c r="D655" s="2">
        <v>9.1273000000000007E-2</v>
      </c>
      <c r="F655" s="2">
        <v>5.4550840000000003</v>
      </c>
      <c r="G655" s="2">
        <v>0.52714499999999997</v>
      </c>
      <c r="H655" s="2">
        <v>0.528725</v>
      </c>
      <c r="J655" s="2">
        <v>5.4578889999999998</v>
      </c>
      <c r="K655" s="2">
        <v>8.6286000000000002E-2</v>
      </c>
      <c r="L655" s="2">
        <v>0.19477900000000001</v>
      </c>
    </row>
    <row r="656" spans="1:12" x14ac:dyDescent="0.2">
      <c r="A656" s="2">
        <v>5.4585910000000002</v>
      </c>
      <c r="B656" s="2">
        <v>6.4602199999999996</v>
      </c>
      <c r="C656" s="2">
        <v>0.69783700000000004</v>
      </c>
      <c r="D656" s="2">
        <v>9.1655E-2</v>
      </c>
      <c r="F656" s="2">
        <v>5.4557849999999997</v>
      </c>
      <c r="G656" s="2">
        <v>0.52704600000000001</v>
      </c>
      <c r="H656" s="2">
        <v>0.52878599999999998</v>
      </c>
      <c r="J656" s="2">
        <v>5.4585910000000002</v>
      </c>
      <c r="K656" s="2">
        <v>8.5998000000000005E-2</v>
      </c>
      <c r="L656" s="2">
        <v>0.19434499999999999</v>
      </c>
    </row>
    <row r="657" spans="1:12" x14ac:dyDescent="0.2">
      <c r="A657" s="2">
        <v>5.4592919999999996</v>
      </c>
      <c r="B657" s="2">
        <v>6.466183</v>
      </c>
      <c r="C657" s="2">
        <v>0.69814600000000004</v>
      </c>
      <c r="D657" s="2">
        <v>9.1739000000000001E-2</v>
      </c>
      <c r="F657" s="2">
        <v>5.4564859999999999</v>
      </c>
      <c r="G657" s="2">
        <v>0.52678700000000001</v>
      </c>
      <c r="H657" s="2">
        <v>0.52876299999999998</v>
      </c>
      <c r="J657" s="2">
        <v>5.4592919999999996</v>
      </c>
      <c r="K657" s="2">
        <v>8.5619000000000001E-2</v>
      </c>
      <c r="L657" s="2">
        <v>0.19403599999999999</v>
      </c>
    </row>
    <row r="658" spans="1:12" x14ac:dyDescent="0.2">
      <c r="A658" s="2">
        <v>5.4599929999999999</v>
      </c>
      <c r="B658" s="2">
        <v>6.472607</v>
      </c>
      <c r="C658" s="2">
        <v>0.69838299999999998</v>
      </c>
      <c r="D658" s="2">
        <v>9.196E-2</v>
      </c>
      <c r="F658" s="2">
        <v>5.4571880000000004</v>
      </c>
      <c r="G658" s="2">
        <v>0.52731300000000003</v>
      </c>
      <c r="H658" s="2">
        <v>0.52831300000000003</v>
      </c>
      <c r="J658" s="2">
        <v>5.4599929999999999</v>
      </c>
      <c r="K658" s="2">
        <v>8.5647000000000001E-2</v>
      </c>
      <c r="L658" s="2">
        <v>0.19362799999999999</v>
      </c>
    </row>
    <row r="659" spans="1:12" x14ac:dyDescent="0.2">
      <c r="A659" s="2">
        <v>5.4606950000000003</v>
      </c>
      <c r="B659" s="2">
        <v>6.4783099999999996</v>
      </c>
      <c r="C659" s="2">
        <v>0.69860800000000001</v>
      </c>
      <c r="D659" s="2">
        <v>9.2524999999999996E-2</v>
      </c>
      <c r="F659" s="2">
        <v>5.4578889999999998</v>
      </c>
      <c r="G659" s="2">
        <v>0.52729000000000004</v>
      </c>
      <c r="H659" s="2">
        <v>0.52786999999999995</v>
      </c>
      <c r="J659" s="2">
        <v>5.4606950000000003</v>
      </c>
      <c r="K659" s="2">
        <v>8.5729E-2</v>
      </c>
      <c r="L659" s="2">
        <v>0.19328000000000001</v>
      </c>
    </row>
    <row r="660" spans="1:12" x14ac:dyDescent="0.2">
      <c r="A660" s="2">
        <v>5.4613959999999997</v>
      </c>
      <c r="B660" s="2">
        <v>6.4838100000000001</v>
      </c>
      <c r="C660" s="2">
        <v>0.69865299999999997</v>
      </c>
      <c r="D660" s="2">
        <v>9.2853000000000005E-2</v>
      </c>
      <c r="F660" s="2">
        <v>5.4585910000000002</v>
      </c>
      <c r="G660" s="2">
        <v>0.52778599999999998</v>
      </c>
      <c r="H660" s="2">
        <v>0.52791600000000005</v>
      </c>
      <c r="J660" s="2">
        <v>5.4613959999999997</v>
      </c>
      <c r="K660" s="2">
        <v>8.5419999999999996E-2</v>
      </c>
      <c r="L660" s="2">
        <v>0.192883</v>
      </c>
    </row>
    <row r="661" spans="1:12" x14ac:dyDescent="0.2">
      <c r="A661" s="2">
        <v>5.4620980000000001</v>
      </c>
      <c r="B661" s="2">
        <v>6.4897919999999996</v>
      </c>
      <c r="C661" s="2">
        <v>0.69866099999999998</v>
      </c>
      <c r="D661" s="2">
        <v>9.2029E-2</v>
      </c>
      <c r="F661" s="2">
        <v>5.4592919999999996</v>
      </c>
      <c r="G661" s="2">
        <v>0.52841899999999997</v>
      </c>
      <c r="H661" s="2">
        <v>0.527725</v>
      </c>
      <c r="J661" s="2">
        <v>5.4620980000000001</v>
      </c>
      <c r="K661" s="2">
        <v>8.5092000000000001E-2</v>
      </c>
      <c r="L661" s="2">
        <v>0.19264400000000001</v>
      </c>
    </row>
    <row r="662" spans="1:12" x14ac:dyDescent="0.2">
      <c r="A662" s="2">
        <v>5.4627990000000004</v>
      </c>
      <c r="B662" s="2">
        <v>6.4957120000000002</v>
      </c>
      <c r="C662" s="2">
        <v>0.69854700000000003</v>
      </c>
      <c r="D662" s="2">
        <v>9.1907000000000003E-2</v>
      </c>
      <c r="F662" s="2">
        <v>5.4599929999999999</v>
      </c>
      <c r="G662" s="2">
        <v>0.52903</v>
      </c>
      <c r="H662" s="2">
        <v>0.52739000000000003</v>
      </c>
      <c r="J662" s="2">
        <v>5.4627990000000004</v>
      </c>
      <c r="K662" s="2">
        <v>8.4613999999999995E-2</v>
      </c>
      <c r="L662" s="2">
        <v>0.193022</v>
      </c>
    </row>
    <row r="663" spans="1:12" x14ac:dyDescent="0.2">
      <c r="A663" s="2">
        <v>5.4634999999999998</v>
      </c>
      <c r="B663" s="2">
        <v>6.5020870000000004</v>
      </c>
      <c r="C663" s="2">
        <v>0.69880200000000003</v>
      </c>
      <c r="D663" s="2">
        <v>9.1685000000000003E-2</v>
      </c>
      <c r="F663" s="2">
        <v>5.4606950000000003</v>
      </c>
      <c r="G663" s="2">
        <v>0.52893800000000002</v>
      </c>
      <c r="H663" s="2">
        <v>0.52722199999999997</v>
      </c>
      <c r="J663" s="2">
        <v>5.4634999999999998</v>
      </c>
      <c r="K663" s="2">
        <v>8.4548999999999999E-2</v>
      </c>
      <c r="L663" s="2">
        <v>0.193103</v>
      </c>
    </row>
    <row r="664" spans="1:12" x14ac:dyDescent="0.2">
      <c r="A664" s="2">
        <v>5.4642010000000001</v>
      </c>
      <c r="B664" s="2">
        <v>6.5085980000000001</v>
      </c>
      <c r="C664" s="2">
        <v>0.69916100000000003</v>
      </c>
      <c r="D664" s="2">
        <v>9.1166999999999998E-2</v>
      </c>
      <c r="F664" s="2">
        <v>5.4613959999999997</v>
      </c>
      <c r="G664" s="2">
        <v>0.52858700000000003</v>
      </c>
      <c r="H664" s="2">
        <v>0.52737400000000001</v>
      </c>
      <c r="J664" s="2">
        <v>5.4642010000000001</v>
      </c>
      <c r="K664" s="2">
        <v>8.4209000000000006E-2</v>
      </c>
      <c r="L664" s="2">
        <v>0.193137</v>
      </c>
    </row>
    <row r="665" spans="1:12" x14ac:dyDescent="0.2">
      <c r="A665" s="2">
        <v>5.4649029999999996</v>
      </c>
      <c r="B665" s="2">
        <v>6.5153470000000002</v>
      </c>
      <c r="C665" s="2">
        <v>0.699596</v>
      </c>
      <c r="D665" s="2">
        <v>9.1486999999999999E-2</v>
      </c>
      <c r="F665" s="2">
        <v>5.4620980000000001</v>
      </c>
      <c r="G665" s="2">
        <v>0.52822899999999995</v>
      </c>
      <c r="H665" s="2">
        <v>0.52783199999999997</v>
      </c>
      <c r="J665" s="2">
        <v>5.4649029999999996</v>
      </c>
      <c r="K665" s="2">
        <v>8.4241999999999997E-2</v>
      </c>
      <c r="L665" s="2">
        <v>0.193192</v>
      </c>
    </row>
    <row r="666" spans="1:12" x14ac:dyDescent="0.2">
      <c r="A666" s="2">
        <v>5.4656039999999999</v>
      </c>
      <c r="B666" s="2">
        <v>6.5222850000000001</v>
      </c>
      <c r="C666" s="2">
        <v>0.69970200000000005</v>
      </c>
      <c r="D666" s="2">
        <v>9.1800000000000007E-2</v>
      </c>
      <c r="F666" s="2">
        <v>5.4627990000000004</v>
      </c>
      <c r="G666" s="2">
        <v>0.52831300000000003</v>
      </c>
      <c r="H666" s="2">
        <v>0.52740500000000001</v>
      </c>
      <c r="J666" s="2">
        <v>5.4656039999999999</v>
      </c>
      <c r="K666" s="2">
        <v>8.3652000000000004E-2</v>
      </c>
      <c r="L666" s="2">
        <v>0.193526</v>
      </c>
    </row>
    <row r="667" spans="1:12" x14ac:dyDescent="0.2">
      <c r="A667" s="2">
        <v>5.4663060000000003</v>
      </c>
      <c r="B667" s="2">
        <v>6.528645</v>
      </c>
      <c r="C667" s="2">
        <v>0.70030099999999995</v>
      </c>
      <c r="D667" s="2">
        <v>9.1982999999999995E-2</v>
      </c>
      <c r="F667" s="2">
        <v>5.4634999999999998</v>
      </c>
      <c r="G667" s="2">
        <v>0.52779399999999999</v>
      </c>
      <c r="H667" s="2">
        <v>0.52722899999999995</v>
      </c>
      <c r="J667" s="2">
        <v>5.4663060000000003</v>
      </c>
      <c r="K667" s="2">
        <v>8.3927000000000002E-2</v>
      </c>
      <c r="L667" s="2">
        <v>0.19362799999999999</v>
      </c>
    </row>
    <row r="668" spans="1:12" x14ac:dyDescent="0.2">
      <c r="A668" s="2">
        <v>5.4670069999999997</v>
      </c>
      <c r="B668" s="2">
        <v>6.5343090000000004</v>
      </c>
      <c r="C668" s="2">
        <v>0.70045000000000002</v>
      </c>
      <c r="D668" s="2">
        <v>9.2272999999999994E-2</v>
      </c>
      <c r="F668" s="2">
        <v>5.4642010000000001</v>
      </c>
      <c r="G668" s="2">
        <v>0.52803</v>
      </c>
      <c r="H668" s="2">
        <v>0.52760300000000004</v>
      </c>
      <c r="J668" s="2">
        <v>5.4670069999999997</v>
      </c>
      <c r="K668" s="2">
        <v>8.4048999999999999E-2</v>
      </c>
      <c r="L668" s="2">
        <v>0.193327</v>
      </c>
    </row>
    <row r="669" spans="1:12" x14ac:dyDescent="0.2">
      <c r="A669" s="2">
        <v>5.4677090000000002</v>
      </c>
      <c r="B669" s="2">
        <v>6.5397259999999999</v>
      </c>
      <c r="C669" s="2">
        <v>0.70042000000000004</v>
      </c>
      <c r="D669" s="2">
        <v>9.2326000000000005E-2</v>
      </c>
      <c r="F669" s="2">
        <v>5.4649029999999996</v>
      </c>
      <c r="G669" s="2">
        <v>0.52815999999999996</v>
      </c>
      <c r="H669" s="2">
        <v>0.52796900000000002</v>
      </c>
      <c r="J669" s="2">
        <v>5.4677090000000002</v>
      </c>
      <c r="K669" s="2">
        <v>8.4405999999999995E-2</v>
      </c>
      <c r="L669" s="2">
        <v>0.19277900000000001</v>
      </c>
    </row>
    <row r="670" spans="1:12" x14ac:dyDescent="0.2">
      <c r="A670" s="2">
        <v>5.4684100000000004</v>
      </c>
      <c r="B670" s="2">
        <v>6.5457460000000003</v>
      </c>
      <c r="C670" s="2">
        <v>0.70052300000000001</v>
      </c>
      <c r="D670" s="2">
        <v>9.2249999999999999E-2</v>
      </c>
      <c r="F670" s="2">
        <v>5.4656039999999999</v>
      </c>
      <c r="G670" s="2">
        <v>0.52805299999999999</v>
      </c>
      <c r="H670" s="2">
        <v>0.52780199999999999</v>
      </c>
      <c r="J670" s="2">
        <v>5.4684100000000004</v>
      </c>
      <c r="K670" s="2">
        <v>8.4252999999999995E-2</v>
      </c>
      <c r="L670" s="2">
        <v>0.192772</v>
      </c>
    </row>
    <row r="671" spans="1:12" x14ac:dyDescent="0.2">
      <c r="A671" s="2">
        <v>5.4691109999999998</v>
      </c>
      <c r="B671" s="2">
        <v>6.551971</v>
      </c>
      <c r="C671" s="2">
        <v>0.70068299999999994</v>
      </c>
      <c r="D671" s="2">
        <v>9.1204999999999994E-2</v>
      </c>
      <c r="F671" s="2">
        <v>5.4663060000000003</v>
      </c>
      <c r="G671" s="2">
        <v>0.52812199999999998</v>
      </c>
      <c r="H671" s="2">
        <v>0.52778599999999998</v>
      </c>
      <c r="J671" s="2">
        <v>5.4691109999999998</v>
      </c>
      <c r="K671" s="2">
        <v>8.4623000000000004E-2</v>
      </c>
      <c r="L671" s="2">
        <v>0.1928</v>
      </c>
    </row>
    <row r="672" spans="1:12" x14ac:dyDescent="0.2">
      <c r="A672" s="2">
        <v>5.4698120000000001</v>
      </c>
      <c r="B672" s="2">
        <v>6.557938</v>
      </c>
      <c r="C672" s="2">
        <v>0.70081300000000002</v>
      </c>
      <c r="D672" s="2">
        <v>9.0839000000000003E-2</v>
      </c>
      <c r="F672" s="2">
        <v>5.4670069999999997</v>
      </c>
      <c r="G672" s="2">
        <v>0.52844199999999997</v>
      </c>
      <c r="H672" s="2">
        <v>0.52769500000000003</v>
      </c>
      <c r="J672" s="2">
        <v>5.4698120000000001</v>
      </c>
      <c r="K672" s="2">
        <v>8.5208999999999993E-2</v>
      </c>
      <c r="L672" s="2">
        <v>0.19339799999999999</v>
      </c>
    </row>
    <row r="673" spans="1:12" x14ac:dyDescent="0.2">
      <c r="A673" s="2">
        <v>5.4705139999999997</v>
      </c>
      <c r="B673" s="2">
        <v>6.5642779999999998</v>
      </c>
      <c r="C673" s="2">
        <v>0.70072100000000004</v>
      </c>
      <c r="D673" s="2">
        <v>9.1204999999999994E-2</v>
      </c>
      <c r="F673" s="2">
        <v>5.4677090000000002</v>
      </c>
      <c r="G673" s="2">
        <v>0.52919799999999995</v>
      </c>
      <c r="H673" s="2">
        <v>0.52768700000000002</v>
      </c>
      <c r="J673" s="2">
        <v>5.4705139999999997</v>
      </c>
      <c r="K673" s="2">
        <v>8.5068000000000005E-2</v>
      </c>
      <c r="L673" s="2">
        <v>0.19406699999999999</v>
      </c>
    </row>
    <row r="674" spans="1:12" x14ac:dyDescent="0.2">
      <c r="A674" s="2">
        <v>5.4712149999999999</v>
      </c>
      <c r="B674" s="2">
        <v>6.570919</v>
      </c>
      <c r="C674" s="2">
        <v>0.70093499999999997</v>
      </c>
      <c r="D674" s="2">
        <v>9.1623999999999997E-2</v>
      </c>
      <c r="F674" s="2">
        <v>5.4684100000000004</v>
      </c>
      <c r="G674" s="2">
        <v>0.528999</v>
      </c>
      <c r="H674" s="2">
        <v>0.52813699999999997</v>
      </c>
      <c r="J674" s="2">
        <v>5.4712149999999999</v>
      </c>
      <c r="K674" s="2">
        <v>8.4930000000000005E-2</v>
      </c>
      <c r="L674" s="2">
        <v>0.19433700000000001</v>
      </c>
    </row>
    <row r="675" spans="1:12" x14ac:dyDescent="0.2">
      <c r="A675" s="2">
        <v>5.4719170000000004</v>
      </c>
      <c r="B675" s="2">
        <v>6.5772019999999998</v>
      </c>
      <c r="C675" s="2">
        <v>0.701156</v>
      </c>
      <c r="D675" s="2">
        <v>9.1181999999999999E-2</v>
      </c>
      <c r="F675" s="2">
        <v>5.4691109999999998</v>
      </c>
      <c r="G675" s="2">
        <v>0.52876299999999998</v>
      </c>
      <c r="H675" s="2">
        <v>0.52786999999999995</v>
      </c>
      <c r="J675" s="2">
        <v>5.4719170000000004</v>
      </c>
      <c r="K675" s="2">
        <v>8.4875000000000006E-2</v>
      </c>
      <c r="L675" s="2">
        <v>0.19446099999999999</v>
      </c>
    </row>
    <row r="676" spans="1:12" x14ac:dyDescent="0.2">
      <c r="A676" s="2">
        <v>5.4726179999999998</v>
      </c>
      <c r="B676" s="2">
        <v>6.5832790000000001</v>
      </c>
      <c r="C676" s="2">
        <v>0.70101899999999995</v>
      </c>
      <c r="D676" s="2">
        <v>9.1365000000000002E-2</v>
      </c>
      <c r="F676" s="2">
        <v>5.4698120000000001</v>
      </c>
      <c r="G676" s="2">
        <v>0.52865600000000001</v>
      </c>
      <c r="H676" s="2">
        <v>0.52825900000000003</v>
      </c>
      <c r="J676" s="2">
        <v>5.4726179999999998</v>
      </c>
      <c r="K676" s="2">
        <v>8.5349999999999995E-2</v>
      </c>
      <c r="L676" s="2">
        <v>0.19453100000000001</v>
      </c>
    </row>
    <row r="677" spans="1:12" x14ac:dyDescent="0.2">
      <c r="A677" s="2">
        <v>5.4733200000000002</v>
      </c>
      <c r="B677" s="2">
        <v>6.5891989999999998</v>
      </c>
      <c r="C677" s="2">
        <v>0.70062599999999997</v>
      </c>
      <c r="D677" s="2">
        <v>9.1860999999999998E-2</v>
      </c>
      <c r="F677" s="2">
        <v>5.4705139999999997</v>
      </c>
      <c r="G677" s="2">
        <v>0.528725</v>
      </c>
      <c r="H677" s="2">
        <v>0.52834300000000001</v>
      </c>
      <c r="J677" s="2">
        <v>5.4733200000000002</v>
      </c>
      <c r="K677" s="2">
        <v>8.4732000000000002E-2</v>
      </c>
      <c r="L677" s="2">
        <v>0.19476299999999999</v>
      </c>
    </row>
    <row r="678" spans="1:12" x14ac:dyDescent="0.2">
      <c r="A678" s="2">
        <v>5.4740209999999996</v>
      </c>
      <c r="B678" s="2">
        <v>6.5952000000000002</v>
      </c>
      <c r="C678" s="2">
        <v>0.70061799999999996</v>
      </c>
      <c r="D678" s="2">
        <v>9.1967999999999994E-2</v>
      </c>
      <c r="F678" s="2">
        <v>5.4712149999999999</v>
      </c>
      <c r="G678" s="2">
        <v>0.52878599999999998</v>
      </c>
      <c r="H678" s="2">
        <v>0.52837400000000001</v>
      </c>
      <c r="J678" s="2">
        <v>5.4740209999999996</v>
      </c>
      <c r="K678" s="2">
        <v>8.4447999999999995E-2</v>
      </c>
      <c r="L678" s="2">
        <v>0.19456599999999999</v>
      </c>
    </row>
    <row r="679" spans="1:12" x14ac:dyDescent="0.2">
      <c r="A679" s="2">
        <v>5.4747219999999999</v>
      </c>
      <c r="B679" s="2">
        <v>6.6011240000000004</v>
      </c>
      <c r="C679" s="2">
        <v>0.70050699999999999</v>
      </c>
      <c r="D679" s="2">
        <v>9.1823000000000002E-2</v>
      </c>
      <c r="F679" s="2">
        <v>5.4719170000000004</v>
      </c>
      <c r="G679" s="2">
        <v>0.52876299999999998</v>
      </c>
      <c r="H679" s="2">
        <v>0.52812999999999999</v>
      </c>
      <c r="J679" s="2">
        <v>5.4747219999999999</v>
      </c>
      <c r="K679" s="2">
        <v>8.4413000000000002E-2</v>
      </c>
      <c r="L679" s="2">
        <v>0.19476299999999999</v>
      </c>
    </row>
    <row r="680" spans="1:12" x14ac:dyDescent="0.2">
      <c r="A680" s="2">
        <v>5.4754240000000003</v>
      </c>
      <c r="B680" s="2">
        <v>6.6073000000000004</v>
      </c>
      <c r="C680" s="2">
        <v>0.70038900000000004</v>
      </c>
      <c r="D680" s="2">
        <v>9.1495000000000007E-2</v>
      </c>
      <c r="F680" s="2">
        <v>5.4726179999999998</v>
      </c>
      <c r="G680" s="2">
        <v>0.52831300000000003</v>
      </c>
      <c r="H680" s="2">
        <v>0.52796900000000002</v>
      </c>
      <c r="J680" s="2">
        <v>5.4754240000000003</v>
      </c>
      <c r="K680" s="2">
        <v>8.5139999999999993E-2</v>
      </c>
      <c r="L680" s="2">
        <v>0.19459499999999999</v>
      </c>
    </row>
    <row r="681" spans="1:12" x14ac:dyDescent="0.2">
      <c r="A681" s="2">
        <v>5.4761249999999997</v>
      </c>
      <c r="B681" s="2">
        <v>6.613632</v>
      </c>
      <c r="C681" s="2">
        <v>0.69969099999999995</v>
      </c>
      <c r="D681" s="2">
        <v>9.1045000000000001E-2</v>
      </c>
      <c r="F681" s="2">
        <v>5.4733200000000002</v>
      </c>
      <c r="G681" s="2">
        <v>0.52786999999999995</v>
      </c>
      <c r="H681" s="2">
        <v>0.52802300000000002</v>
      </c>
      <c r="J681" s="2">
        <v>5.4761249999999997</v>
      </c>
      <c r="K681" s="2">
        <v>8.5596000000000005E-2</v>
      </c>
      <c r="L681" s="2">
        <v>0.19443099999999999</v>
      </c>
    </row>
    <row r="682" spans="1:12" x14ac:dyDescent="0.2">
      <c r="A682" s="2">
        <v>5.476826</v>
      </c>
      <c r="B682" s="2">
        <v>6.6198009999999998</v>
      </c>
      <c r="C682" s="2">
        <v>0.69972199999999996</v>
      </c>
      <c r="D682" s="2">
        <v>9.0671000000000002E-2</v>
      </c>
      <c r="F682" s="2">
        <v>5.4740209999999996</v>
      </c>
      <c r="G682" s="2">
        <v>0.52791600000000005</v>
      </c>
      <c r="H682" s="2">
        <v>0.52833600000000003</v>
      </c>
      <c r="J682" s="2">
        <v>5.476826</v>
      </c>
      <c r="K682" s="2">
        <v>8.5163000000000003E-2</v>
      </c>
      <c r="L682" s="2">
        <v>0.19434100000000001</v>
      </c>
    </row>
    <row r="683" spans="1:12" x14ac:dyDescent="0.2">
      <c r="A683" s="2">
        <v>5.4775280000000004</v>
      </c>
      <c r="B683" s="2">
        <v>6.6259189999999997</v>
      </c>
      <c r="C683" s="2">
        <v>0.699905</v>
      </c>
      <c r="D683" s="2">
        <v>9.035E-2</v>
      </c>
      <c r="F683" s="2">
        <v>5.4747219999999999</v>
      </c>
      <c r="G683" s="2">
        <v>0.527725</v>
      </c>
      <c r="H683" s="2">
        <v>0.52833600000000003</v>
      </c>
      <c r="J683" s="2">
        <v>5.4775280000000004</v>
      </c>
      <c r="K683" s="2">
        <v>8.4844000000000003E-2</v>
      </c>
      <c r="L683" s="2">
        <v>0.19434799999999999</v>
      </c>
    </row>
    <row r="684" spans="1:12" x14ac:dyDescent="0.2">
      <c r="A684" s="2">
        <v>5.4782289999999998</v>
      </c>
      <c r="B684" s="2">
        <v>6.6322749999999999</v>
      </c>
      <c r="C684" s="2">
        <v>0.70011800000000002</v>
      </c>
      <c r="D684" s="2">
        <v>9.0777999999999998E-2</v>
      </c>
      <c r="F684" s="2">
        <v>5.4754240000000003</v>
      </c>
      <c r="G684" s="2">
        <v>0.52739000000000003</v>
      </c>
      <c r="H684" s="2">
        <v>0.52796900000000002</v>
      </c>
      <c r="J684" s="2">
        <v>5.4782289999999998</v>
      </c>
      <c r="K684" s="2">
        <v>8.5004999999999997E-2</v>
      </c>
      <c r="L684" s="2">
        <v>0.194161</v>
      </c>
    </row>
    <row r="685" spans="1:12" x14ac:dyDescent="0.2">
      <c r="A685" s="2">
        <v>5.4789300000000001</v>
      </c>
      <c r="B685" s="2">
        <v>6.6383089999999996</v>
      </c>
      <c r="C685" s="2">
        <v>0.69989699999999999</v>
      </c>
      <c r="D685" s="2">
        <v>9.1045000000000001E-2</v>
      </c>
      <c r="F685" s="2">
        <v>5.4761249999999997</v>
      </c>
      <c r="G685" s="2">
        <v>0.52722199999999997</v>
      </c>
      <c r="H685" s="2">
        <v>0.52759599999999995</v>
      </c>
      <c r="J685" s="2">
        <v>5.4789300000000001</v>
      </c>
      <c r="K685" s="2">
        <v>8.5190000000000002E-2</v>
      </c>
      <c r="L685" s="2">
        <v>0.193826</v>
      </c>
    </row>
    <row r="686" spans="1:12" x14ac:dyDescent="0.2">
      <c r="A686" s="2">
        <v>5.4796319999999996</v>
      </c>
      <c r="B686" s="2">
        <v>6.6447719999999997</v>
      </c>
      <c r="C686" s="2">
        <v>0.69961099999999998</v>
      </c>
      <c r="D686" s="2">
        <v>9.0792999999999999E-2</v>
      </c>
      <c r="F686" s="2">
        <v>5.476826</v>
      </c>
      <c r="G686" s="2">
        <v>0.52737400000000001</v>
      </c>
      <c r="H686" s="2">
        <v>0.52693199999999996</v>
      </c>
      <c r="J686" s="2">
        <v>5.4796319999999996</v>
      </c>
      <c r="K686" s="2">
        <v>8.5304000000000005E-2</v>
      </c>
      <c r="L686" s="2">
        <v>0.193435</v>
      </c>
    </row>
    <row r="687" spans="1:12" x14ac:dyDescent="0.2">
      <c r="A687" s="2">
        <v>5.4803329999999999</v>
      </c>
      <c r="B687" s="2">
        <v>6.6515120000000003</v>
      </c>
      <c r="C687" s="2">
        <v>0.69986300000000001</v>
      </c>
      <c r="D687" s="2">
        <v>9.1228000000000004E-2</v>
      </c>
      <c r="F687" s="2">
        <v>5.4775280000000004</v>
      </c>
      <c r="G687" s="2">
        <v>0.52783199999999997</v>
      </c>
      <c r="H687" s="2">
        <v>0.52665700000000004</v>
      </c>
      <c r="J687" s="2">
        <v>5.4803329999999999</v>
      </c>
      <c r="K687" s="2">
        <v>8.5441000000000003E-2</v>
      </c>
      <c r="L687" s="2">
        <v>0.192967</v>
      </c>
    </row>
    <row r="688" spans="1:12" x14ac:dyDescent="0.2">
      <c r="A688" s="2">
        <v>5.4810350000000003</v>
      </c>
      <c r="B688" s="2">
        <v>6.6576880000000003</v>
      </c>
      <c r="C688" s="2">
        <v>0.69906199999999996</v>
      </c>
      <c r="D688" s="2">
        <v>9.1396000000000005E-2</v>
      </c>
      <c r="F688" s="2">
        <v>5.4782289999999998</v>
      </c>
      <c r="G688" s="2">
        <v>0.52740500000000001</v>
      </c>
      <c r="H688" s="2">
        <v>0.52610000000000001</v>
      </c>
      <c r="J688" s="2">
        <v>5.4810350000000003</v>
      </c>
      <c r="K688" s="2">
        <v>8.5488999999999996E-2</v>
      </c>
      <c r="L688" s="2">
        <v>0.19323799999999999</v>
      </c>
    </row>
    <row r="689" spans="1:12" x14ac:dyDescent="0.2">
      <c r="A689" s="2">
        <v>5.4817359999999997</v>
      </c>
      <c r="B689" s="2">
        <v>6.663799</v>
      </c>
      <c r="C689" s="2">
        <v>0.69842800000000005</v>
      </c>
      <c r="D689" s="2">
        <v>9.1028999999999999E-2</v>
      </c>
      <c r="F689" s="2">
        <v>5.4789300000000001</v>
      </c>
      <c r="G689" s="2">
        <v>0.52722899999999995</v>
      </c>
      <c r="H689" s="2">
        <v>0.52520800000000001</v>
      </c>
      <c r="J689" s="2">
        <v>5.4817359999999997</v>
      </c>
      <c r="K689" s="2">
        <v>8.5006999999999999E-2</v>
      </c>
      <c r="L689" s="2">
        <v>0.19323399999999999</v>
      </c>
    </row>
    <row r="690" spans="1:12" x14ac:dyDescent="0.2">
      <c r="A690" s="2">
        <v>5.482437</v>
      </c>
      <c r="B690" s="2">
        <v>6.6699070000000003</v>
      </c>
      <c r="C690" s="2">
        <v>0.69844399999999995</v>
      </c>
      <c r="D690" s="2">
        <v>9.0983999999999995E-2</v>
      </c>
      <c r="F690" s="2">
        <v>5.4796319999999996</v>
      </c>
      <c r="G690" s="2">
        <v>0.52760300000000004</v>
      </c>
      <c r="H690" s="2">
        <v>0.52416200000000002</v>
      </c>
      <c r="J690" s="2">
        <v>5.482437</v>
      </c>
      <c r="K690" s="2">
        <v>8.4712999999999997E-2</v>
      </c>
      <c r="L690" s="2">
        <v>0.19303400000000001</v>
      </c>
    </row>
    <row r="691" spans="1:12" x14ac:dyDescent="0.2">
      <c r="A691" s="2">
        <v>5.4831390000000004</v>
      </c>
      <c r="B691" s="2">
        <v>6.6759639999999996</v>
      </c>
      <c r="C691" s="2">
        <v>0.69847800000000004</v>
      </c>
      <c r="D691" s="2">
        <v>9.1006000000000004E-2</v>
      </c>
      <c r="F691" s="2">
        <v>5.4803329999999999</v>
      </c>
      <c r="G691" s="2">
        <v>0.52796900000000002</v>
      </c>
      <c r="H691" s="2">
        <v>0.52421600000000002</v>
      </c>
      <c r="J691" s="2">
        <v>5.4831390000000004</v>
      </c>
      <c r="K691" s="2">
        <v>8.4581000000000003E-2</v>
      </c>
      <c r="L691" s="2">
        <v>0.19220699999999999</v>
      </c>
    </row>
    <row r="692" spans="1:12" x14ac:dyDescent="0.2">
      <c r="A692" s="2">
        <v>5.4838399999999998</v>
      </c>
      <c r="B692" s="2">
        <v>6.6824339999999998</v>
      </c>
      <c r="C692" s="2">
        <v>0.69871799999999995</v>
      </c>
      <c r="D692" s="2">
        <v>9.0923000000000004E-2</v>
      </c>
      <c r="F692" s="2">
        <v>5.4810350000000003</v>
      </c>
      <c r="G692" s="2">
        <v>0.52780199999999999</v>
      </c>
      <c r="H692" s="2">
        <v>0.52411700000000006</v>
      </c>
      <c r="J692" s="2">
        <v>5.4838399999999998</v>
      </c>
      <c r="K692" s="2">
        <v>8.4863999999999995E-2</v>
      </c>
      <c r="L692" s="2">
        <v>0.19198200000000001</v>
      </c>
    </row>
    <row r="693" spans="1:12" x14ac:dyDescent="0.2">
      <c r="A693" s="2">
        <v>5.4845410000000001</v>
      </c>
      <c r="B693" s="2">
        <v>6.6888730000000001</v>
      </c>
      <c r="C693" s="2">
        <v>0.69902699999999995</v>
      </c>
      <c r="D693" s="2">
        <v>9.1159000000000004E-2</v>
      </c>
      <c r="F693" s="2">
        <v>5.4817359999999997</v>
      </c>
      <c r="G693" s="2">
        <v>0.52778599999999998</v>
      </c>
      <c r="H693" s="2">
        <v>0.52422299999999999</v>
      </c>
      <c r="J693" s="2">
        <v>5.4845410000000001</v>
      </c>
      <c r="K693" s="2">
        <v>8.5306000000000007E-2</v>
      </c>
      <c r="L693" s="2">
        <v>0.191582</v>
      </c>
    </row>
    <row r="694" spans="1:12" x14ac:dyDescent="0.2">
      <c r="A694" s="2">
        <v>5.4852429999999996</v>
      </c>
      <c r="B694" s="2">
        <v>6.694706</v>
      </c>
      <c r="C694" s="2">
        <v>0.69880600000000004</v>
      </c>
      <c r="D694" s="2">
        <v>9.2128000000000002E-2</v>
      </c>
      <c r="F694" s="2">
        <v>5.482437</v>
      </c>
      <c r="G694" s="2">
        <v>0.52769500000000003</v>
      </c>
      <c r="H694" s="2">
        <v>0.52407800000000004</v>
      </c>
      <c r="J694" s="2">
        <v>5.4852429999999996</v>
      </c>
      <c r="K694" s="2">
        <v>8.5911000000000001E-2</v>
      </c>
      <c r="L694" s="2">
        <v>0.191411</v>
      </c>
    </row>
    <row r="695" spans="1:12" x14ac:dyDescent="0.2">
      <c r="A695" s="2">
        <v>5.4859439999999999</v>
      </c>
      <c r="B695" s="2">
        <v>6.700806</v>
      </c>
      <c r="C695" s="2">
        <v>0.69919500000000001</v>
      </c>
      <c r="D695" s="2">
        <v>9.1883999999999993E-2</v>
      </c>
      <c r="F695" s="2">
        <v>5.4831390000000004</v>
      </c>
      <c r="G695" s="2">
        <v>0.52768700000000002</v>
      </c>
      <c r="H695" s="2">
        <v>0.52459</v>
      </c>
      <c r="J695" s="2">
        <v>5.4859439999999999</v>
      </c>
      <c r="K695" s="2">
        <v>8.6407999999999999E-2</v>
      </c>
      <c r="L695" s="2">
        <v>0.19109799999999999</v>
      </c>
    </row>
    <row r="696" spans="1:12" x14ac:dyDescent="0.2">
      <c r="A696" s="2">
        <v>5.4866460000000004</v>
      </c>
      <c r="B696" s="2">
        <v>6.7068979999999998</v>
      </c>
      <c r="C696" s="2">
        <v>0.69972900000000005</v>
      </c>
      <c r="D696" s="2">
        <v>9.1228000000000004E-2</v>
      </c>
      <c r="F696" s="2">
        <v>5.4838399999999998</v>
      </c>
      <c r="G696" s="2">
        <v>0.52813699999999997</v>
      </c>
      <c r="H696" s="2">
        <v>0.52374299999999996</v>
      </c>
      <c r="J696" s="2">
        <v>5.4866460000000004</v>
      </c>
      <c r="K696" s="2">
        <v>8.634E-2</v>
      </c>
      <c r="L696" s="2">
        <v>0.191159</v>
      </c>
    </row>
    <row r="697" spans="1:12" x14ac:dyDescent="0.2">
      <c r="A697" s="2">
        <v>5.4873469999999998</v>
      </c>
      <c r="B697" s="2">
        <v>6.7127489999999996</v>
      </c>
      <c r="C697" s="2">
        <v>0.69997299999999996</v>
      </c>
      <c r="D697" s="2">
        <v>9.1318999999999997E-2</v>
      </c>
      <c r="F697" s="2">
        <v>5.4845410000000001</v>
      </c>
      <c r="G697" s="2">
        <v>0.52786999999999995</v>
      </c>
      <c r="H697" s="2">
        <v>0.52336899999999997</v>
      </c>
      <c r="J697" s="2">
        <v>5.4873469999999998</v>
      </c>
      <c r="K697" s="2">
        <v>8.6184999999999998E-2</v>
      </c>
      <c r="L697" s="2">
        <v>0.19100200000000001</v>
      </c>
    </row>
    <row r="698" spans="1:12" x14ac:dyDescent="0.2">
      <c r="A698" s="2">
        <v>5.4880490000000002</v>
      </c>
      <c r="B698" s="2">
        <v>6.7187999999999999</v>
      </c>
      <c r="C698" s="2">
        <v>0.69982800000000001</v>
      </c>
      <c r="D698" s="2">
        <v>9.1327000000000005E-2</v>
      </c>
      <c r="F698" s="2">
        <v>5.4852429999999996</v>
      </c>
      <c r="G698" s="2">
        <v>0.52825900000000003</v>
      </c>
      <c r="H698" s="2">
        <v>0.523262</v>
      </c>
      <c r="J698" s="2">
        <v>5.4880490000000002</v>
      </c>
      <c r="K698" s="2">
        <v>8.5696999999999995E-2</v>
      </c>
      <c r="L698" s="2">
        <v>0.191187</v>
      </c>
    </row>
    <row r="699" spans="1:12" x14ac:dyDescent="0.2">
      <c r="A699" s="2">
        <v>5.4887499999999996</v>
      </c>
      <c r="B699" s="2">
        <v>6.72438</v>
      </c>
      <c r="C699" s="2">
        <v>0.69994999999999996</v>
      </c>
      <c r="D699" s="2">
        <v>9.1181999999999999E-2</v>
      </c>
      <c r="F699" s="2">
        <v>5.4859439999999999</v>
      </c>
      <c r="G699" s="2">
        <v>0.52834300000000001</v>
      </c>
      <c r="H699" s="2">
        <v>0.52320900000000004</v>
      </c>
      <c r="J699" s="2">
        <v>5.4887499999999996</v>
      </c>
      <c r="K699" s="2">
        <v>8.5486999999999994E-2</v>
      </c>
      <c r="L699" s="2">
        <v>0.19156200000000001</v>
      </c>
    </row>
    <row r="700" spans="1:12" x14ac:dyDescent="0.2">
      <c r="A700" s="2">
        <v>5.4894509999999999</v>
      </c>
      <c r="B700" s="2">
        <v>6.7304649999999997</v>
      </c>
      <c r="C700" s="2">
        <v>0.69991199999999998</v>
      </c>
      <c r="D700" s="2">
        <v>9.1617000000000004E-2</v>
      </c>
      <c r="F700" s="2">
        <v>5.4866460000000004</v>
      </c>
      <c r="G700" s="2">
        <v>0.52837400000000001</v>
      </c>
      <c r="H700" s="2">
        <v>0.52298</v>
      </c>
      <c r="J700" s="2">
        <v>5.4894509999999999</v>
      </c>
      <c r="K700" s="2">
        <v>8.5627999999999996E-2</v>
      </c>
      <c r="L700" s="2">
        <v>0.19094700000000001</v>
      </c>
    </row>
    <row r="701" spans="1:12" x14ac:dyDescent="0.2">
      <c r="A701" s="2">
        <v>5.4901520000000001</v>
      </c>
      <c r="B701" s="2">
        <v>6.73637</v>
      </c>
      <c r="C701" s="2">
        <v>0.70021</v>
      </c>
      <c r="D701" s="2">
        <v>9.1791999999999999E-2</v>
      </c>
      <c r="F701" s="2">
        <v>5.4873469999999998</v>
      </c>
      <c r="G701" s="2">
        <v>0.52812999999999999</v>
      </c>
      <c r="H701" s="2">
        <v>0.52204099999999998</v>
      </c>
      <c r="J701" s="2">
        <v>5.4901520000000001</v>
      </c>
      <c r="K701" s="2">
        <v>8.5894999999999999E-2</v>
      </c>
      <c r="L701" s="2">
        <v>0.19064300000000001</v>
      </c>
    </row>
    <row r="702" spans="1:12" x14ac:dyDescent="0.2">
      <c r="A702" s="2">
        <v>5.4908539999999997</v>
      </c>
      <c r="B702" s="2">
        <v>6.7423060000000001</v>
      </c>
      <c r="C702" s="2">
        <v>0.69974800000000004</v>
      </c>
      <c r="D702" s="2">
        <v>9.1791999999999999E-2</v>
      </c>
      <c r="F702" s="2">
        <v>5.4880490000000002</v>
      </c>
      <c r="G702" s="2">
        <v>0.52796900000000002</v>
      </c>
      <c r="H702" s="2">
        <v>0.52191900000000002</v>
      </c>
      <c r="J702" s="2">
        <v>5.4908539999999997</v>
      </c>
      <c r="K702" s="2">
        <v>8.5837999999999998E-2</v>
      </c>
      <c r="L702" s="2">
        <v>0.19078000000000001</v>
      </c>
    </row>
    <row r="703" spans="1:12" x14ac:dyDescent="0.2">
      <c r="A703" s="2">
        <v>5.491555</v>
      </c>
      <c r="B703" s="2">
        <v>6.7482259999999998</v>
      </c>
      <c r="C703" s="2">
        <v>0.69979800000000003</v>
      </c>
      <c r="D703" s="2">
        <v>9.1937000000000005E-2</v>
      </c>
      <c r="F703" s="2">
        <v>5.4887499999999996</v>
      </c>
      <c r="G703" s="2">
        <v>0.52802300000000002</v>
      </c>
      <c r="H703" s="2">
        <v>0.52258300000000002</v>
      </c>
      <c r="J703" s="2">
        <v>5.491555</v>
      </c>
      <c r="K703" s="2">
        <v>8.5988999999999996E-2</v>
      </c>
      <c r="L703" s="2">
        <v>0.190638</v>
      </c>
    </row>
    <row r="704" spans="1:12" x14ac:dyDescent="0.2">
      <c r="A704" s="2">
        <v>5.4922570000000004</v>
      </c>
      <c r="B704" s="2">
        <v>6.7536199999999997</v>
      </c>
      <c r="C704" s="2">
        <v>0.69996599999999998</v>
      </c>
      <c r="D704" s="2">
        <v>9.1845999999999997E-2</v>
      </c>
      <c r="F704" s="2">
        <v>5.4894509999999999</v>
      </c>
      <c r="G704" s="2">
        <v>0.52833600000000003</v>
      </c>
      <c r="H704" s="2">
        <v>0.52225500000000002</v>
      </c>
      <c r="J704" s="2">
        <v>5.4922570000000004</v>
      </c>
      <c r="K704" s="2">
        <v>8.5805999999999993E-2</v>
      </c>
      <c r="L704" s="2">
        <v>0.19018299999999999</v>
      </c>
    </row>
    <row r="705" spans="1:12" x14ac:dyDescent="0.2">
      <c r="A705" s="2">
        <v>5.4929579999999998</v>
      </c>
      <c r="B705" s="2">
        <v>6.759163</v>
      </c>
      <c r="C705" s="2">
        <v>0.70000799999999996</v>
      </c>
      <c r="D705" s="2">
        <v>9.2287999999999995E-2</v>
      </c>
      <c r="F705" s="2">
        <v>5.4901520000000001</v>
      </c>
      <c r="G705" s="2">
        <v>0.52833600000000003</v>
      </c>
      <c r="H705" s="2">
        <v>0.52202599999999999</v>
      </c>
      <c r="J705" s="2">
        <v>5.4929579999999998</v>
      </c>
      <c r="K705" s="2">
        <v>8.5849999999999996E-2</v>
      </c>
      <c r="L705" s="2">
        <v>0.18978700000000001</v>
      </c>
    </row>
    <row r="706" spans="1:12" x14ac:dyDescent="0.2">
      <c r="A706" s="2">
        <v>5.4936590000000001</v>
      </c>
      <c r="B706" s="2">
        <v>6.7649840000000001</v>
      </c>
      <c r="C706" s="2">
        <v>0.69981700000000002</v>
      </c>
      <c r="D706" s="2">
        <v>9.196E-2</v>
      </c>
      <c r="F706" s="2">
        <v>5.4908539999999997</v>
      </c>
      <c r="G706" s="2">
        <v>0.52796900000000002</v>
      </c>
      <c r="H706" s="2">
        <v>0.52155300000000004</v>
      </c>
      <c r="J706" s="2">
        <v>5.4936590000000001</v>
      </c>
      <c r="K706" s="2">
        <v>8.5731000000000002E-2</v>
      </c>
      <c r="L706" s="2">
        <v>0.18965899999999999</v>
      </c>
    </row>
    <row r="707" spans="1:12" x14ac:dyDescent="0.2">
      <c r="A707" s="2">
        <v>5.4943609999999996</v>
      </c>
      <c r="B707" s="2">
        <v>6.7706720000000002</v>
      </c>
      <c r="C707" s="2">
        <v>0.70010700000000003</v>
      </c>
      <c r="D707" s="2">
        <v>9.1907000000000003E-2</v>
      </c>
      <c r="F707" s="2">
        <v>5.491555</v>
      </c>
      <c r="G707" s="2">
        <v>0.52759599999999995</v>
      </c>
      <c r="H707" s="2">
        <v>0.52137800000000001</v>
      </c>
      <c r="J707" s="2">
        <v>5.4943609999999996</v>
      </c>
      <c r="K707" s="2">
        <v>8.5691000000000003E-2</v>
      </c>
      <c r="L707" s="2">
        <v>0.18956000000000001</v>
      </c>
    </row>
    <row r="708" spans="1:12" x14ac:dyDescent="0.2">
      <c r="A708" s="2">
        <v>5.4950619999999999</v>
      </c>
      <c r="B708" s="2">
        <v>6.7763559999999998</v>
      </c>
      <c r="C708" s="2">
        <v>0.70002299999999995</v>
      </c>
      <c r="D708" s="2">
        <v>9.1617000000000004E-2</v>
      </c>
      <c r="F708" s="2">
        <v>5.4922570000000004</v>
      </c>
      <c r="G708" s="2">
        <v>0.52693199999999996</v>
      </c>
      <c r="H708" s="2">
        <v>0.52166699999999999</v>
      </c>
      <c r="J708" s="2">
        <v>5.4950619999999999</v>
      </c>
      <c r="K708" s="2">
        <v>8.5872000000000004E-2</v>
      </c>
      <c r="L708" s="2">
        <v>0.18958900000000001</v>
      </c>
    </row>
    <row r="709" spans="1:12" x14ac:dyDescent="0.2">
      <c r="A709" s="2">
        <v>5.4957630000000002</v>
      </c>
      <c r="B709" s="2">
        <v>6.7825009999999999</v>
      </c>
      <c r="C709" s="2">
        <v>0.69991999999999999</v>
      </c>
      <c r="D709" s="2">
        <v>9.1082999999999997E-2</v>
      </c>
      <c r="F709" s="2">
        <v>5.4929579999999998</v>
      </c>
      <c r="G709" s="2">
        <v>0.52665700000000004</v>
      </c>
      <c r="H709" s="2">
        <v>0.52191200000000004</v>
      </c>
      <c r="J709" s="2">
        <v>5.4957630000000002</v>
      </c>
      <c r="K709" s="2">
        <v>8.6449999999999999E-2</v>
      </c>
      <c r="L709" s="2">
        <v>0.18943399999999999</v>
      </c>
    </row>
    <row r="710" spans="1:12" x14ac:dyDescent="0.2">
      <c r="A710" s="2">
        <v>5.4964649999999997</v>
      </c>
      <c r="B710" s="2">
        <v>6.7886240000000004</v>
      </c>
      <c r="C710" s="2">
        <v>0.69962599999999997</v>
      </c>
      <c r="D710" s="2">
        <v>9.0662999999999994E-2</v>
      </c>
      <c r="F710" s="2">
        <v>5.4936590000000001</v>
      </c>
      <c r="G710" s="2">
        <v>0.52610000000000001</v>
      </c>
      <c r="H710" s="2">
        <v>0.52252200000000004</v>
      </c>
      <c r="J710" s="2">
        <v>5.4964649999999997</v>
      </c>
      <c r="K710" s="2">
        <v>8.7051000000000003E-2</v>
      </c>
      <c r="L710" s="2">
        <v>0.189388</v>
      </c>
    </row>
    <row r="711" spans="1:12" x14ac:dyDescent="0.2">
      <c r="A711" s="2">
        <v>5.497166</v>
      </c>
      <c r="B711" s="2">
        <v>6.7943759999999997</v>
      </c>
      <c r="C711" s="2">
        <v>0.69974800000000004</v>
      </c>
      <c r="D711" s="2">
        <v>9.0297000000000002E-2</v>
      </c>
      <c r="F711" s="2">
        <v>5.4943609999999996</v>
      </c>
      <c r="G711" s="2">
        <v>0.52520800000000001</v>
      </c>
      <c r="H711" s="2">
        <v>0.52283500000000005</v>
      </c>
      <c r="J711" s="2">
        <v>5.497166</v>
      </c>
      <c r="K711" s="2">
        <v>8.7905999999999998E-2</v>
      </c>
      <c r="L711" s="2">
        <v>0.18935399999999999</v>
      </c>
    </row>
    <row r="712" spans="1:12" x14ac:dyDescent="0.2">
      <c r="A712" s="2">
        <v>5.4978680000000004</v>
      </c>
      <c r="B712" s="2">
        <v>6.8002510000000003</v>
      </c>
      <c r="C712" s="2">
        <v>0.70005300000000004</v>
      </c>
      <c r="D712" s="2">
        <v>9.035E-2</v>
      </c>
      <c r="F712" s="2">
        <v>5.4950619999999999</v>
      </c>
      <c r="G712" s="2">
        <v>0.52416200000000002</v>
      </c>
      <c r="H712" s="2">
        <v>0.52323200000000003</v>
      </c>
      <c r="J712" s="2">
        <v>5.4978680000000004</v>
      </c>
      <c r="K712" s="2">
        <v>8.8054999999999994E-2</v>
      </c>
      <c r="L712" s="2">
        <v>0.18862699999999999</v>
      </c>
    </row>
    <row r="713" spans="1:12" x14ac:dyDescent="0.2">
      <c r="A713" s="2">
        <v>5.4985689999999998</v>
      </c>
      <c r="B713" s="2">
        <v>6.8063159999999998</v>
      </c>
      <c r="C713" s="2">
        <v>0.700214</v>
      </c>
      <c r="D713" s="2">
        <v>9.0723999999999999E-2</v>
      </c>
      <c r="F713" s="2">
        <v>5.4957630000000002</v>
      </c>
      <c r="G713" s="2">
        <v>0.52421600000000002</v>
      </c>
      <c r="H713" s="2">
        <v>0.52329300000000001</v>
      </c>
      <c r="J713" s="2">
        <v>5.4985689999999998</v>
      </c>
      <c r="K713" s="2">
        <v>8.7980000000000003E-2</v>
      </c>
      <c r="L713" s="2">
        <v>0.188171</v>
      </c>
    </row>
    <row r="714" spans="1:12" x14ac:dyDescent="0.2">
      <c r="A714" s="2">
        <v>5.4992700000000001</v>
      </c>
      <c r="B714" s="2">
        <v>6.812157</v>
      </c>
      <c r="C714" s="2">
        <v>0.70008400000000004</v>
      </c>
      <c r="D714" s="2">
        <v>9.1150999999999996E-2</v>
      </c>
      <c r="F714" s="2">
        <v>5.4964649999999997</v>
      </c>
      <c r="G714" s="2">
        <v>0.52411700000000006</v>
      </c>
      <c r="H714" s="2">
        <v>0.52293400000000001</v>
      </c>
      <c r="J714" s="2">
        <v>5.4992700000000001</v>
      </c>
      <c r="K714" s="2">
        <v>8.8369000000000003E-2</v>
      </c>
      <c r="L714" s="2">
        <v>0.187727</v>
      </c>
    </row>
    <row r="715" spans="1:12" x14ac:dyDescent="0.2">
      <c r="A715" s="2">
        <v>5.4999719999999996</v>
      </c>
      <c r="B715" s="2">
        <v>6.8177070000000004</v>
      </c>
      <c r="C715" s="2">
        <v>0.69988899999999998</v>
      </c>
      <c r="D715" s="2">
        <v>9.1785000000000005E-2</v>
      </c>
      <c r="F715" s="2">
        <v>5.497166</v>
      </c>
      <c r="G715" s="2">
        <v>0.52422299999999999</v>
      </c>
      <c r="H715" s="2">
        <v>0.52255200000000002</v>
      </c>
      <c r="J715" s="2">
        <v>5.4999719999999996</v>
      </c>
      <c r="K715" s="2">
        <v>8.8089000000000001E-2</v>
      </c>
      <c r="L715" s="2">
        <v>0.18701499999999999</v>
      </c>
    </row>
    <row r="716" spans="1:12" x14ac:dyDescent="0.2">
      <c r="A716" s="2">
        <v>5.5006729999999999</v>
      </c>
      <c r="B716" s="2">
        <v>6.8229220000000002</v>
      </c>
      <c r="C716" s="2">
        <v>0.69994699999999999</v>
      </c>
      <c r="D716" s="2">
        <v>9.2470999999999998E-2</v>
      </c>
      <c r="F716" s="2">
        <v>5.4978680000000004</v>
      </c>
      <c r="G716" s="2">
        <v>0.52407800000000004</v>
      </c>
      <c r="H716" s="2">
        <v>0.52298699999999998</v>
      </c>
      <c r="J716" s="2">
        <v>5.5006729999999999</v>
      </c>
      <c r="K716" s="2">
        <v>8.8177000000000005E-2</v>
      </c>
      <c r="L716" s="2">
        <v>0.185997</v>
      </c>
    </row>
    <row r="717" spans="1:12" x14ac:dyDescent="0.2">
      <c r="A717" s="2">
        <v>5.5013750000000003</v>
      </c>
      <c r="B717" s="2">
        <v>6.8282999999999996</v>
      </c>
      <c r="C717" s="2">
        <v>0.69965299999999997</v>
      </c>
      <c r="D717" s="2">
        <v>9.2723E-2</v>
      </c>
      <c r="F717" s="2">
        <v>5.4985689999999998</v>
      </c>
      <c r="G717" s="2">
        <v>0.52459</v>
      </c>
      <c r="H717" s="2">
        <v>0.52314799999999995</v>
      </c>
      <c r="J717" s="2">
        <v>5.5013750000000003</v>
      </c>
      <c r="K717" s="2">
        <v>8.8243000000000002E-2</v>
      </c>
      <c r="L717" s="2">
        <v>0.185308</v>
      </c>
    </row>
    <row r="718" spans="1:12" x14ac:dyDescent="0.2">
      <c r="A718" s="2">
        <v>5.5020759999999997</v>
      </c>
      <c r="B718" s="2">
        <v>6.8342020000000003</v>
      </c>
      <c r="C718" s="2">
        <v>0.69900099999999998</v>
      </c>
      <c r="D718" s="2">
        <v>9.2592999999999995E-2</v>
      </c>
      <c r="F718" s="2">
        <v>5.4992700000000001</v>
      </c>
      <c r="G718" s="2">
        <v>0.52374299999999996</v>
      </c>
      <c r="H718" s="2">
        <v>0.52329300000000001</v>
      </c>
      <c r="J718" s="2">
        <v>5.5020759999999997</v>
      </c>
      <c r="K718" s="2">
        <v>8.8168999999999997E-2</v>
      </c>
      <c r="L718" s="2">
        <v>0.18548799999999999</v>
      </c>
    </row>
    <row r="719" spans="1:12" x14ac:dyDescent="0.2">
      <c r="A719" s="2">
        <v>5.502777</v>
      </c>
      <c r="B719" s="2">
        <v>6.8400610000000004</v>
      </c>
      <c r="C719" s="2">
        <v>0.69892799999999999</v>
      </c>
      <c r="D719" s="2">
        <v>9.2365000000000003E-2</v>
      </c>
      <c r="F719" s="2">
        <v>5.4999719999999996</v>
      </c>
      <c r="G719" s="2">
        <v>0.52336899999999997</v>
      </c>
      <c r="H719" s="2">
        <v>0.52318600000000004</v>
      </c>
      <c r="J719" s="2">
        <v>5.502777</v>
      </c>
      <c r="K719" s="2">
        <v>8.7883000000000003E-2</v>
      </c>
      <c r="L719" s="2">
        <v>0.185946</v>
      </c>
    </row>
    <row r="720" spans="1:12" x14ac:dyDescent="0.2">
      <c r="A720" s="2">
        <v>5.5034789999999996</v>
      </c>
      <c r="B720" s="2">
        <v>6.8450360000000003</v>
      </c>
      <c r="C720" s="2">
        <v>0.69904599999999995</v>
      </c>
      <c r="D720" s="2">
        <v>9.196E-2</v>
      </c>
      <c r="F720" s="2">
        <v>5.5006729999999999</v>
      </c>
      <c r="G720" s="2">
        <v>0.523262</v>
      </c>
      <c r="H720" s="2">
        <v>0.523621</v>
      </c>
      <c r="J720" s="2">
        <v>5.5034789999999996</v>
      </c>
      <c r="K720" s="2">
        <v>8.7894E-2</v>
      </c>
      <c r="L720" s="2">
        <v>0.185696</v>
      </c>
    </row>
    <row r="721" spans="1:12" x14ac:dyDescent="0.2">
      <c r="A721" s="2">
        <v>5.5041799999999999</v>
      </c>
      <c r="B721" s="2">
        <v>6.8497349999999999</v>
      </c>
      <c r="C721" s="2">
        <v>0.69916500000000004</v>
      </c>
      <c r="D721" s="2">
        <v>9.1632000000000005E-2</v>
      </c>
      <c r="F721" s="2">
        <v>5.5013750000000003</v>
      </c>
      <c r="G721" s="2">
        <v>0.52320900000000004</v>
      </c>
      <c r="H721" s="2">
        <v>0.52388800000000002</v>
      </c>
      <c r="J721" s="2">
        <v>5.5041799999999999</v>
      </c>
      <c r="K721" s="2">
        <v>8.7438000000000002E-2</v>
      </c>
      <c r="L721" s="2">
        <v>0.18531600000000001</v>
      </c>
    </row>
    <row r="722" spans="1:12" x14ac:dyDescent="0.2">
      <c r="A722" s="2">
        <v>5.5048810000000001</v>
      </c>
      <c r="B722" s="2">
        <v>6.8552020000000002</v>
      </c>
      <c r="C722" s="2">
        <v>0.69938999999999996</v>
      </c>
      <c r="D722" s="2">
        <v>9.1829999999999995E-2</v>
      </c>
      <c r="F722" s="2">
        <v>5.5020759999999997</v>
      </c>
      <c r="G722" s="2">
        <v>0.52298</v>
      </c>
      <c r="H722" s="2">
        <v>0.52391100000000002</v>
      </c>
      <c r="J722" s="2">
        <v>5.5048810000000001</v>
      </c>
      <c r="K722" s="2">
        <v>8.6761000000000005E-2</v>
      </c>
      <c r="L722" s="2">
        <v>0.18435599999999999</v>
      </c>
    </row>
    <row r="723" spans="1:12" x14ac:dyDescent="0.2">
      <c r="A723" s="2">
        <v>5.5055829999999997</v>
      </c>
      <c r="B723" s="2">
        <v>6.8610569999999997</v>
      </c>
      <c r="C723" s="2">
        <v>0.69940500000000005</v>
      </c>
      <c r="D723" s="2">
        <v>9.2333999999999999E-2</v>
      </c>
      <c r="F723" s="2">
        <v>5.502777</v>
      </c>
      <c r="G723" s="2">
        <v>0.52204099999999998</v>
      </c>
      <c r="H723" s="2">
        <v>0.52371199999999996</v>
      </c>
      <c r="J723" s="2">
        <v>5.5055829999999997</v>
      </c>
      <c r="K723" s="2">
        <v>8.7086999999999998E-2</v>
      </c>
      <c r="L723" s="2">
        <v>0.183175</v>
      </c>
    </row>
    <row r="724" spans="1:12" x14ac:dyDescent="0.2">
      <c r="A724" s="2">
        <v>5.506284</v>
      </c>
      <c r="B724" s="2">
        <v>6.8663439999999998</v>
      </c>
      <c r="C724" s="2">
        <v>0.70003099999999996</v>
      </c>
      <c r="D724" s="2">
        <v>9.2143000000000003E-2</v>
      </c>
      <c r="F724" s="2">
        <v>5.5034789999999996</v>
      </c>
      <c r="G724" s="2">
        <v>0.52191900000000002</v>
      </c>
      <c r="H724" s="2">
        <v>0.52337599999999995</v>
      </c>
      <c r="J724" s="2">
        <v>5.506284</v>
      </c>
      <c r="K724" s="2">
        <v>8.7115999999999999E-2</v>
      </c>
      <c r="L724" s="2">
        <v>0.182309</v>
      </c>
    </row>
    <row r="725" spans="1:12" x14ac:dyDescent="0.2">
      <c r="A725" s="2">
        <v>5.5069860000000004</v>
      </c>
      <c r="B725" s="2">
        <v>6.8716660000000003</v>
      </c>
      <c r="C725" s="2">
        <v>0.70000799999999996</v>
      </c>
      <c r="D725" s="2">
        <v>9.1883999999999993E-2</v>
      </c>
      <c r="F725" s="2">
        <v>5.5041799999999999</v>
      </c>
      <c r="G725" s="2">
        <v>0.52258300000000002</v>
      </c>
      <c r="H725" s="2">
        <v>0.52348300000000003</v>
      </c>
      <c r="J725" s="2">
        <v>5.5069860000000004</v>
      </c>
      <c r="K725" s="2">
        <v>8.7524000000000005E-2</v>
      </c>
      <c r="L725" s="2">
        <v>0.181617</v>
      </c>
    </row>
    <row r="726" spans="1:12" x14ac:dyDescent="0.2">
      <c r="A726" s="2">
        <v>5.5076869999999998</v>
      </c>
      <c r="B726" s="2">
        <v>6.8771589999999998</v>
      </c>
      <c r="C726" s="2">
        <v>0.69964499999999996</v>
      </c>
      <c r="D726" s="2">
        <v>9.1922000000000004E-2</v>
      </c>
      <c r="F726" s="2">
        <v>5.5048810000000001</v>
      </c>
      <c r="G726" s="2">
        <v>0.52225500000000002</v>
      </c>
      <c r="H726" s="2">
        <v>0.52342200000000005</v>
      </c>
      <c r="J726" s="2">
        <v>5.5076869999999998</v>
      </c>
      <c r="K726" s="2">
        <v>8.7801000000000004E-2</v>
      </c>
      <c r="L726" s="2">
        <v>0.18122099999999999</v>
      </c>
    </row>
    <row r="727" spans="1:12" x14ac:dyDescent="0.2">
      <c r="A727" s="2">
        <v>5.5083890000000002</v>
      </c>
      <c r="B727" s="2">
        <v>6.8826289999999997</v>
      </c>
      <c r="C727" s="2">
        <v>0.69945400000000002</v>
      </c>
      <c r="D727" s="2">
        <v>9.2577999999999994E-2</v>
      </c>
      <c r="F727" s="2">
        <v>5.5055829999999997</v>
      </c>
      <c r="G727" s="2">
        <v>0.52202599999999999</v>
      </c>
      <c r="H727" s="2">
        <v>0.52336099999999997</v>
      </c>
      <c r="J727" s="2">
        <v>5.5083890000000002</v>
      </c>
      <c r="K727" s="2">
        <v>8.8188000000000002E-2</v>
      </c>
      <c r="L727" s="2">
        <v>0.18079200000000001</v>
      </c>
    </row>
    <row r="728" spans="1:12" x14ac:dyDescent="0.2">
      <c r="A728" s="2">
        <v>5.5090890000000003</v>
      </c>
      <c r="B728" s="2">
        <v>6.8883970000000003</v>
      </c>
      <c r="C728" s="2">
        <v>0.69925599999999999</v>
      </c>
      <c r="D728" s="2">
        <v>9.2981999999999995E-2</v>
      </c>
      <c r="F728" s="2">
        <v>5.506284</v>
      </c>
      <c r="G728" s="2">
        <v>0.52155300000000004</v>
      </c>
      <c r="H728" s="2">
        <v>0.52316300000000004</v>
      </c>
      <c r="J728" s="2">
        <v>5.5090890000000003</v>
      </c>
      <c r="K728" s="2">
        <v>8.8175000000000003E-2</v>
      </c>
      <c r="L728" s="2">
        <v>0.18090999999999999</v>
      </c>
    </row>
    <row r="729" spans="1:12" x14ac:dyDescent="0.2">
      <c r="A729" s="2">
        <v>5.5097909999999999</v>
      </c>
      <c r="B729" s="2">
        <v>6.8941569999999999</v>
      </c>
      <c r="C729" s="2">
        <v>0.69921800000000001</v>
      </c>
      <c r="D729" s="2">
        <v>9.2975000000000002E-2</v>
      </c>
      <c r="F729" s="2">
        <v>5.5069860000000004</v>
      </c>
      <c r="G729" s="2">
        <v>0.52137800000000001</v>
      </c>
      <c r="H729" s="2">
        <v>0.52345299999999995</v>
      </c>
      <c r="J729" s="2">
        <v>5.5097909999999999</v>
      </c>
      <c r="K729" s="2">
        <v>8.7911000000000003E-2</v>
      </c>
      <c r="L729" s="2">
        <v>0.18027599999999999</v>
      </c>
    </row>
    <row r="730" spans="1:12" x14ac:dyDescent="0.2">
      <c r="A730" s="2">
        <v>5.5104920000000002</v>
      </c>
      <c r="B730" s="2">
        <v>6.8994710000000001</v>
      </c>
      <c r="C730" s="2">
        <v>0.69887500000000002</v>
      </c>
      <c r="D730" s="2">
        <v>9.2952000000000007E-2</v>
      </c>
      <c r="F730" s="2">
        <v>5.5076869999999998</v>
      </c>
      <c r="G730" s="2">
        <v>0.52166699999999999</v>
      </c>
      <c r="H730" s="2">
        <v>0.52371999999999996</v>
      </c>
      <c r="J730" s="2">
        <v>5.5104920000000002</v>
      </c>
      <c r="K730" s="2">
        <v>8.7297E-2</v>
      </c>
      <c r="L730" s="2">
        <v>0.18004899999999999</v>
      </c>
    </row>
    <row r="731" spans="1:12" x14ac:dyDescent="0.2">
      <c r="A731" s="2">
        <v>5.5111939999999997</v>
      </c>
      <c r="B731" s="2">
        <v>6.9045680000000003</v>
      </c>
      <c r="C731" s="2">
        <v>0.69877500000000003</v>
      </c>
      <c r="D731" s="2">
        <v>9.2494000000000007E-2</v>
      </c>
      <c r="F731" s="2">
        <v>5.5083890000000002</v>
      </c>
      <c r="G731" s="2">
        <v>0.52191200000000004</v>
      </c>
      <c r="H731" s="2">
        <v>0.52355200000000002</v>
      </c>
      <c r="J731" s="2">
        <v>5.5111939999999997</v>
      </c>
      <c r="K731" s="2">
        <v>8.7212999999999999E-2</v>
      </c>
      <c r="L731" s="2">
        <v>0.18019099999999999</v>
      </c>
    </row>
    <row r="732" spans="1:12" x14ac:dyDescent="0.2">
      <c r="A732" s="2">
        <v>5.511895</v>
      </c>
      <c r="B732" s="2">
        <v>6.9097020000000002</v>
      </c>
      <c r="C732" s="2">
        <v>0.69905799999999996</v>
      </c>
      <c r="D732" s="2">
        <v>9.2395000000000005E-2</v>
      </c>
      <c r="F732" s="2">
        <v>5.5090890000000003</v>
      </c>
      <c r="G732" s="2">
        <v>0.52252200000000004</v>
      </c>
      <c r="H732" s="2">
        <v>0.52333099999999999</v>
      </c>
      <c r="J732" s="2">
        <v>5.511895</v>
      </c>
      <c r="K732" s="2">
        <v>8.7131E-2</v>
      </c>
      <c r="L732" s="2">
        <v>0.18001700000000001</v>
      </c>
    </row>
    <row r="733" spans="1:12" x14ac:dyDescent="0.2">
      <c r="A733" s="2">
        <v>5.5125970000000004</v>
      </c>
      <c r="B733" s="2">
        <v>6.9152909999999999</v>
      </c>
      <c r="C733" s="2">
        <v>0.69884000000000002</v>
      </c>
      <c r="D733" s="2">
        <v>9.2791999999999999E-2</v>
      </c>
      <c r="F733" s="2">
        <v>5.5097909999999999</v>
      </c>
      <c r="G733" s="2">
        <v>0.52283500000000005</v>
      </c>
      <c r="H733" s="2">
        <v>0.52338399999999996</v>
      </c>
      <c r="J733" s="2">
        <v>5.5125970000000004</v>
      </c>
      <c r="K733" s="2">
        <v>8.7025000000000005E-2</v>
      </c>
      <c r="L733" s="2">
        <v>0.17968100000000001</v>
      </c>
    </row>
    <row r="734" spans="1:12" x14ac:dyDescent="0.2">
      <c r="A734" s="2">
        <v>5.5132979999999998</v>
      </c>
      <c r="B734" s="2">
        <v>6.9211689999999999</v>
      </c>
      <c r="C734" s="2">
        <v>0.698936</v>
      </c>
      <c r="D734" s="2">
        <v>9.2723E-2</v>
      </c>
      <c r="F734" s="2">
        <v>5.5104920000000002</v>
      </c>
      <c r="G734" s="2">
        <v>0.52323200000000003</v>
      </c>
      <c r="H734" s="2">
        <v>0.52322400000000002</v>
      </c>
      <c r="J734" s="2">
        <v>5.5132979999999998</v>
      </c>
      <c r="K734" s="2">
        <v>8.6959999999999996E-2</v>
      </c>
      <c r="L734" s="2">
        <v>0.17949499999999999</v>
      </c>
    </row>
    <row r="735" spans="1:12" x14ac:dyDescent="0.2">
      <c r="A735" s="2">
        <v>5.5139990000000001</v>
      </c>
      <c r="B735" s="2">
        <v>6.9266399999999999</v>
      </c>
      <c r="C735" s="2">
        <v>0.69915700000000003</v>
      </c>
      <c r="D735" s="2">
        <v>9.2654E-2</v>
      </c>
      <c r="F735" s="2">
        <v>5.5111939999999997</v>
      </c>
      <c r="G735" s="2">
        <v>0.52329300000000001</v>
      </c>
      <c r="H735" s="2">
        <v>0.52316300000000004</v>
      </c>
      <c r="J735" s="2">
        <v>5.5139990000000001</v>
      </c>
      <c r="K735" s="2">
        <v>8.7115999999999999E-2</v>
      </c>
      <c r="L735" s="2">
        <v>0.17949699999999999</v>
      </c>
    </row>
    <row r="736" spans="1:12" x14ac:dyDescent="0.2">
      <c r="A736" s="2">
        <v>5.5147009999999996</v>
      </c>
      <c r="B736" s="2">
        <v>6.9322699999999999</v>
      </c>
      <c r="C736" s="2">
        <v>0.69941299999999995</v>
      </c>
      <c r="D736" s="2">
        <v>9.2448000000000002E-2</v>
      </c>
      <c r="F736" s="2">
        <v>5.511895</v>
      </c>
      <c r="G736" s="2">
        <v>0.52293400000000001</v>
      </c>
      <c r="H736" s="2">
        <v>0.523285</v>
      </c>
      <c r="J736" s="2">
        <v>5.5147009999999996</v>
      </c>
      <c r="K736" s="2">
        <v>8.7534000000000001E-2</v>
      </c>
      <c r="L736" s="2">
        <v>0.17946699999999999</v>
      </c>
    </row>
    <row r="737" spans="1:12" x14ac:dyDescent="0.2">
      <c r="A737" s="2">
        <v>5.5154019999999999</v>
      </c>
      <c r="B737" s="2">
        <v>6.9375309999999999</v>
      </c>
      <c r="C737" s="2">
        <v>0.69962199999999997</v>
      </c>
      <c r="D737" s="2">
        <v>9.2853000000000005E-2</v>
      </c>
      <c r="F737" s="2">
        <v>5.5125970000000004</v>
      </c>
      <c r="G737" s="2">
        <v>0.52255200000000002</v>
      </c>
      <c r="H737" s="2">
        <v>0.52353700000000003</v>
      </c>
      <c r="J737" s="2">
        <v>5.5154019999999999</v>
      </c>
      <c r="K737" s="2">
        <v>8.7321999999999997E-2</v>
      </c>
      <c r="L737" s="2">
        <v>0.17982300000000001</v>
      </c>
    </row>
    <row r="738" spans="1:12" x14ac:dyDescent="0.2">
      <c r="A738" s="2">
        <v>5.5161030000000002</v>
      </c>
      <c r="B738" s="2">
        <v>6.9424859999999997</v>
      </c>
      <c r="C738" s="2">
        <v>0.699847</v>
      </c>
      <c r="D738" s="2">
        <v>9.2395000000000005E-2</v>
      </c>
      <c r="F738" s="2">
        <v>5.5132979999999998</v>
      </c>
      <c r="G738" s="2">
        <v>0.52298699999999998</v>
      </c>
      <c r="H738" s="2">
        <v>0.52336899999999997</v>
      </c>
      <c r="J738" s="2">
        <v>5.5161030000000002</v>
      </c>
      <c r="K738" s="2">
        <v>8.7589E-2</v>
      </c>
      <c r="L738" s="2">
        <v>0.17943999999999999</v>
      </c>
    </row>
    <row r="739" spans="1:12" x14ac:dyDescent="0.2">
      <c r="A739" s="2">
        <v>5.5168049999999997</v>
      </c>
      <c r="B739" s="2">
        <v>6.9481809999999999</v>
      </c>
      <c r="C739" s="2">
        <v>0.70037000000000005</v>
      </c>
      <c r="D739" s="2">
        <v>9.2402999999999999E-2</v>
      </c>
      <c r="F739" s="2">
        <v>5.5139990000000001</v>
      </c>
      <c r="G739" s="2">
        <v>0.52314799999999995</v>
      </c>
      <c r="H739" s="2">
        <v>0.52344500000000005</v>
      </c>
      <c r="J739" s="2">
        <v>5.5168049999999997</v>
      </c>
      <c r="K739" s="2">
        <v>8.8252999999999998E-2</v>
      </c>
      <c r="L739" s="2">
        <v>0.17951500000000001</v>
      </c>
    </row>
    <row r="740" spans="1:12" x14ac:dyDescent="0.2">
      <c r="A740" s="2">
        <v>5.517506</v>
      </c>
      <c r="B740" s="2">
        <v>6.9539530000000003</v>
      </c>
      <c r="C740" s="2">
        <v>0.70031299999999996</v>
      </c>
      <c r="D740" s="2">
        <v>9.2638999999999999E-2</v>
      </c>
      <c r="F740" s="2">
        <v>5.5147009999999996</v>
      </c>
      <c r="G740" s="2">
        <v>0.52329300000000001</v>
      </c>
      <c r="H740" s="2">
        <v>0.52372700000000005</v>
      </c>
      <c r="J740" s="2">
        <v>5.517506</v>
      </c>
      <c r="K740" s="2">
        <v>8.8880000000000001E-2</v>
      </c>
      <c r="L740" s="2">
        <v>0.18012</v>
      </c>
    </row>
    <row r="741" spans="1:12" x14ac:dyDescent="0.2">
      <c r="A741" s="2">
        <v>5.5182079999999996</v>
      </c>
      <c r="B741" s="2">
        <v>6.9591329999999996</v>
      </c>
      <c r="C741" s="2">
        <v>0.70012600000000003</v>
      </c>
      <c r="D741" s="2">
        <v>9.2960000000000001E-2</v>
      </c>
      <c r="F741" s="2">
        <v>5.5154019999999999</v>
      </c>
      <c r="G741" s="2">
        <v>0.52318600000000004</v>
      </c>
      <c r="H741" s="2">
        <v>0.52365899999999999</v>
      </c>
      <c r="J741" s="2">
        <v>5.5182079999999996</v>
      </c>
      <c r="K741" s="2">
        <v>8.8619000000000003E-2</v>
      </c>
      <c r="L741" s="2">
        <v>0.18085000000000001</v>
      </c>
    </row>
    <row r="742" spans="1:12" x14ac:dyDescent="0.2">
      <c r="A742" s="2">
        <v>5.5189089999999998</v>
      </c>
      <c r="B742" s="2">
        <v>6.9643940000000004</v>
      </c>
      <c r="C742" s="2">
        <v>0.69994699999999999</v>
      </c>
      <c r="D742" s="2">
        <v>9.3143000000000004E-2</v>
      </c>
      <c r="F742" s="2">
        <v>5.5161030000000002</v>
      </c>
      <c r="G742" s="2">
        <v>0.523621</v>
      </c>
      <c r="H742" s="2">
        <v>0.52335399999999999</v>
      </c>
      <c r="J742" s="2">
        <v>5.5189089999999998</v>
      </c>
      <c r="K742" s="2">
        <v>8.8321999999999998E-2</v>
      </c>
      <c r="L742" s="2">
        <v>0.18093400000000001</v>
      </c>
    </row>
    <row r="743" spans="1:12" x14ac:dyDescent="0.2">
      <c r="A743" s="2">
        <v>5.5196100000000001</v>
      </c>
      <c r="B743" s="2">
        <v>6.9697950000000004</v>
      </c>
      <c r="C743" s="2">
        <v>0.70006900000000005</v>
      </c>
      <c r="D743" s="2">
        <v>9.3104999999999993E-2</v>
      </c>
      <c r="F743" s="2">
        <v>5.5168049999999997</v>
      </c>
      <c r="G743" s="2">
        <v>0.52388800000000002</v>
      </c>
      <c r="H743" s="2">
        <v>0.52367399999999997</v>
      </c>
      <c r="J743" s="2">
        <v>5.5196100000000001</v>
      </c>
      <c r="K743" s="2">
        <v>8.8217000000000004E-2</v>
      </c>
      <c r="L743" s="2">
        <v>0.18128</v>
      </c>
    </row>
    <row r="744" spans="1:12" x14ac:dyDescent="0.2">
      <c r="A744" s="2">
        <v>5.5203119999999997</v>
      </c>
      <c r="B744" s="2">
        <v>6.9751659999999998</v>
      </c>
      <c r="C744" s="2">
        <v>0.70003800000000005</v>
      </c>
      <c r="D744" s="2">
        <v>9.3401999999999999E-2</v>
      </c>
      <c r="F744" s="2">
        <v>5.517506</v>
      </c>
      <c r="G744" s="2">
        <v>0.52391100000000002</v>
      </c>
      <c r="H744" s="2">
        <v>0.52381900000000003</v>
      </c>
      <c r="J744" s="2">
        <v>5.5203119999999997</v>
      </c>
      <c r="K744" s="2">
        <v>8.8302000000000005E-2</v>
      </c>
      <c r="L744" s="2">
        <v>0.18161099999999999</v>
      </c>
    </row>
    <row r="745" spans="1:12" x14ac:dyDescent="0.2">
      <c r="A745" s="2">
        <v>5.5210129999999999</v>
      </c>
      <c r="B745" s="2">
        <v>6.9807009999999998</v>
      </c>
      <c r="C745" s="2">
        <v>0.69998099999999996</v>
      </c>
      <c r="D745" s="2">
        <v>9.3417E-2</v>
      </c>
      <c r="F745" s="2">
        <v>5.5182079999999996</v>
      </c>
      <c r="G745" s="2">
        <v>0.52371199999999996</v>
      </c>
      <c r="H745" s="2">
        <v>0.52375000000000005</v>
      </c>
      <c r="J745" s="2">
        <v>5.5210129999999999</v>
      </c>
      <c r="K745" s="2">
        <v>8.8188000000000002E-2</v>
      </c>
      <c r="L745" s="2">
        <v>0.18149999999999999</v>
      </c>
    </row>
    <row r="746" spans="1:12" x14ac:dyDescent="0.2">
      <c r="A746" s="2">
        <v>5.5217150000000004</v>
      </c>
      <c r="B746" s="2">
        <v>6.9862440000000001</v>
      </c>
      <c r="C746" s="2">
        <v>0.69979800000000003</v>
      </c>
      <c r="D746" s="2">
        <v>9.3654000000000001E-2</v>
      </c>
      <c r="F746" s="2">
        <v>5.5189089999999998</v>
      </c>
      <c r="G746" s="2">
        <v>0.52337599999999995</v>
      </c>
      <c r="H746" s="2">
        <v>0.524254</v>
      </c>
      <c r="J746" s="2">
        <v>5.5217150000000004</v>
      </c>
      <c r="K746" s="2">
        <v>8.8800000000000004E-2</v>
      </c>
      <c r="L746" s="2">
        <v>0.18138699999999999</v>
      </c>
    </row>
    <row r="747" spans="1:12" x14ac:dyDescent="0.2">
      <c r="A747" s="2">
        <v>5.5224159999999998</v>
      </c>
      <c r="B747" s="2">
        <v>6.9915279999999997</v>
      </c>
      <c r="C747" s="2">
        <v>0.69975600000000004</v>
      </c>
      <c r="D747" s="2">
        <v>9.418E-2</v>
      </c>
      <c r="F747" s="2">
        <v>5.5196100000000001</v>
      </c>
      <c r="G747" s="2">
        <v>0.52348300000000003</v>
      </c>
      <c r="H747" s="2">
        <v>0.52475700000000003</v>
      </c>
      <c r="J747" s="2">
        <v>5.5224159999999998</v>
      </c>
      <c r="K747" s="2">
        <v>8.8394E-2</v>
      </c>
      <c r="L747" s="2">
        <v>0.18154999999999999</v>
      </c>
    </row>
    <row r="748" spans="1:12" x14ac:dyDescent="0.2">
      <c r="A748" s="2">
        <v>5.5231170000000001</v>
      </c>
      <c r="B748" s="2">
        <v>6.9968300000000001</v>
      </c>
      <c r="C748" s="2">
        <v>0.70011100000000004</v>
      </c>
      <c r="D748" s="2">
        <v>9.4409000000000007E-2</v>
      </c>
      <c r="F748" s="2">
        <v>5.5203119999999997</v>
      </c>
      <c r="G748" s="2">
        <v>0.52342200000000005</v>
      </c>
      <c r="H748" s="2">
        <v>0.52492499999999997</v>
      </c>
      <c r="J748" s="2">
        <v>5.5231170000000001</v>
      </c>
      <c r="K748" s="2">
        <v>8.8701000000000002E-2</v>
      </c>
      <c r="L748" s="2">
        <v>0.18151800000000001</v>
      </c>
    </row>
    <row r="749" spans="1:12" x14ac:dyDescent="0.2">
      <c r="A749" s="2">
        <v>5.5238180000000003</v>
      </c>
      <c r="B749" s="2">
        <v>7.0024110000000004</v>
      </c>
      <c r="C749" s="2">
        <v>0.70008000000000004</v>
      </c>
      <c r="D749" s="2">
        <v>9.4576999999999994E-2</v>
      </c>
      <c r="F749" s="2">
        <v>5.5210129999999999</v>
      </c>
      <c r="G749" s="2">
        <v>0.52336099999999997</v>
      </c>
      <c r="H749" s="2">
        <v>0.52487899999999998</v>
      </c>
      <c r="J749" s="2">
        <v>5.5238180000000003</v>
      </c>
      <c r="K749" s="2">
        <v>8.9280999999999999E-2</v>
      </c>
      <c r="L749" s="2">
        <v>0.180506</v>
      </c>
    </row>
    <row r="750" spans="1:12" x14ac:dyDescent="0.2">
      <c r="A750" s="2">
        <v>5.5245199999999999</v>
      </c>
      <c r="B750" s="2">
        <v>7.008114</v>
      </c>
      <c r="C750" s="2">
        <v>0.70022099999999998</v>
      </c>
      <c r="D750" s="2">
        <v>9.4653000000000001E-2</v>
      </c>
      <c r="F750" s="2">
        <v>5.5217150000000004</v>
      </c>
      <c r="G750" s="2">
        <v>0.52316300000000004</v>
      </c>
      <c r="H750" s="2">
        <v>0.525169</v>
      </c>
      <c r="J750" s="2">
        <v>5.5245199999999999</v>
      </c>
      <c r="K750" s="2">
        <v>8.9219999999999994E-2</v>
      </c>
      <c r="L750" s="2">
        <v>0.18035799999999999</v>
      </c>
    </row>
    <row r="751" spans="1:12" x14ac:dyDescent="0.2">
      <c r="A751" s="2">
        <v>5.5252210000000002</v>
      </c>
      <c r="B751" s="2">
        <v>7.0133970000000003</v>
      </c>
      <c r="C751" s="2">
        <v>0.70027499999999998</v>
      </c>
      <c r="D751" s="2">
        <v>9.4507999999999995E-2</v>
      </c>
      <c r="F751" s="2">
        <v>5.5224159999999998</v>
      </c>
      <c r="G751" s="2">
        <v>0.52345299999999995</v>
      </c>
      <c r="H751" s="2">
        <v>0.52555799999999997</v>
      </c>
      <c r="J751" s="2">
        <v>5.5252210000000002</v>
      </c>
      <c r="K751" s="2">
        <v>8.9037000000000005E-2</v>
      </c>
      <c r="L751" s="2">
        <v>0.17991599999999999</v>
      </c>
    </row>
    <row r="752" spans="1:12" x14ac:dyDescent="0.2">
      <c r="A752" s="2">
        <v>5.5259229999999997</v>
      </c>
      <c r="B752" s="2">
        <v>7.0188870000000003</v>
      </c>
      <c r="C752" s="2">
        <v>0.70038900000000004</v>
      </c>
      <c r="D752" s="2">
        <v>9.4538999999999998E-2</v>
      </c>
      <c r="F752" s="2">
        <v>5.5231170000000001</v>
      </c>
      <c r="G752" s="2">
        <v>0.52371999999999996</v>
      </c>
      <c r="H752" s="2">
        <v>0.52571100000000004</v>
      </c>
      <c r="J752" s="2">
        <v>5.5259229999999997</v>
      </c>
      <c r="K752" s="2">
        <v>8.8894000000000001E-2</v>
      </c>
      <c r="L752" s="2">
        <v>0.179893</v>
      </c>
    </row>
    <row r="753" spans="1:12" x14ac:dyDescent="0.2">
      <c r="A753" s="2">
        <v>5.526624</v>
      </c>
      <c r="B753" s="2">
        <v>7.0247080000000004</v>
      </c>
      <c r="C753" s="2">
        <v>0.70069400000000004</v>
      </c>
      <c r="D753" s="2">
        <v>9.4607999999999998E-2</v>
      </c>
      <c r="F753" s="2">
        <v>5.5238180000000003</v>
      </c>
      <c r="G753" s="2">
        <v>0.52355200000000002</v>
      </c>
      <c r="H753" s="2">
        <v>0.52528399999999997</v>
      </c>
      <c r="J753" s="2">
        <v>5.526624</v>
      </c>
      <c r="K753" s="2">
        <v>8.9057999999999998E-2</v>
      </c>
      <c r="L753" s="2">
        <v>0.17971000000000001</v>
      </c>
    </row>
    <row r="754" spans="1:12" x14ac:dyDescent="0.2">
      <c r="A754" s="2">
        <v>5.5273260000000004</v>
      </c>
      <c r="B754" s="2">
        <v>7.0298689999999997</v>
      </c>
      <c r="C754" s="2">
        <v>0.70086999999999999</v>
      </c>
      <c r="D754" s="2">
        <v>9.5096E-2</v>
      </c>
      <c r="F754" s="2">
        <v>5.5245199999999999</v>
      </c>
      <c r="G754" s="2">
        <v>0.52333099999999999</v>
      </c>
      <c r="H754" s="2">
        <v>0.52545200000000003</v>
      </c>
      <c r="J754" s="2">
        <v>5.5273260000000004</v>
      </c>
      <c r="K754" s="2">
        <v>8.8871000000000006E-2</v>
      </c>
      <c r="L754" s="2">
        <v>0.18001400000000001</v>
      </c>
    </row>
    <row r="755" spans="1:12" x14ac:dyDescent="0.2">
      <c r="A755" s="2">
        <v>5.5280269999999998</v>
      </c>
      <c r="B755" s="2">
        <v>7.0361750000000001</v>
      </c>
      <c r="C755" s="2">
        <v>0.70090799999999998</v>
      </c>
      <c r="D755" s="2">
        <v>9.4943E-2</v>
      </c>
      <c r="F755" s="2">
        <v>5.5252210000000002</v>
      </c>
      <c r="G755" s="2">
        <v>0.52338399999999996</v>
      </c>
      <c r="H755" s="2">
        <v>0.52556599999999998</v>
      </c>
      <c r="J755" s="2">
        <v>5.5280269999999998</v>
      </c>
      <c r="K755" s="2">
        <v>8.8690000000000005E-2</v>
      </c>
      <c r="L755" s="2">
        <v>0.18006900000000001</v>
      </c>
    </row>
    <row r="756" spans="1:12" x14ac:dyDescent="0.2">
      <c r="A756" s="2">
        <v>5.5287280000000001</v>
      </c>
      <c r="B756" s="2">
        <v>7.0416869999999996</v>
      </c>
      <c r="C756" s="2">
        <v>0.70098800000000006</v>
      </c>
      <c r="D756" s="2">
        <v>9.5172000000000007E-2</v>
      </c>
      <c r="F756" s="2">
        <v>5.5259229999999997</v>
      </c>
      <c r="G756" s="2">
        <v>0.52322400000000002</v>
      </c>
      <c r="H756" s="2">
        <v>0.526115</v>
      </c>
      <c r="J756" s="2">
        <v>5.5287280000000001</v>
      </c>
      <c r="K756" s="2">
        <v>8.9050000000000004E-2</v>
      </c>
      <c r="L756" s="2">
        <v>0.17990999999999999</v>
      </c>
    </row>
    <row r="757" spans="1:12" x14ac:dyDescent="0.2">
      <c r="A757" s="2">
        <v>5.5294290000000004</v>
      </c>
      <c r="B757" s="2">
        <v>7.0474170000000003</v>
      </c>
      <c r="C757" s="2">
        <v>0.70079000000000002</v>
      </c>
      <c r="D757" s="2">
        <v>9.5531000000000005E-2</v>
      </c>
      <c r="F757" s="2">
        <v>5.526624</v>
      </c>
      <c r="G757" s="2">
        <v>0.52316300000000004</v>
      </c>
      <c r="H757" s="2">
        <v>0.52640500000000001</v>
      </c>
      <c r="J757" s="2">
        <v>5.5294290000000004</v>
      </c>
      <c r="K757" s="2">
        <v>8.9226E-2</v>
      </c>
      <c r="L757" s="2">
        <v>0.180003</v>
      </c>
    </row>
    <row r="758" spans="1:12" x14ac:dyDescent="0.2">
      <c r="A758" s="2">
        <v>5.5301309999999999</v>
      </c>
      <c r="B758" s="2">
        <v>7.0529590000000004</v>
      </c>
      <c r="C758" s="2">
        <v>0.70058399999999998</v>
      </c>
      <c r="D758" s="2">
        <v>9.5980999999999997E-2</v>
      </c>
      <c r="F758" s="2">
        <v>5.5273260000000004</v>
      </c>
      <c r="G758" s="2">
        <v>0.523285</v>
      </c>
      <c r="H758" s="2">
        <v>0.52633700000000005</v>
      </c>
      <c r="J758" s="2">
        <v>5.5301309999999999</v>
      </c>
      <c r="K758" s="2">
        <v>8.8792999999999997E-2</v>
      </c>
      <c r="L758" s="2">
        <v>0.17973600000000001</v>
      </c>
    </row>
    <row r="759" spans="1:12" x14ac:dyDescent="0.2">
      <c r="A759" s="2">
        <v>5.5308320000000002</v>
      </c>
      <c r="B759" s="2">
        <v>7.0582310000000001</v>
      </c>
      <c r="C759" s="2">
        <v>0.700515</v>
      </c>
      <c r="D759" s="2">
        <v>9.6278000000000002E-2</v>
      </c>
      <c r="F759" s="2">
        <v>5.5280269999999998</v>
      </c>
      <c r="G759" s="2">
        <v>0.52353700000000003</v>
      </c>
      <c r="H759" s="2">
        <v>0.52694700000000005</v>
      </c>
      <c r="J759" s="2">
        <v>5.5308320000000002</v>
      </c>
      <c r="K759" s="2">
        <v>8.8683999999999999E-2</v>
      </c>
      <c r="L759" s="2">
        <v>0.180116</v>
      </c>
    </row>
    <row r="760" spans="1:12" x14ac:dyDescent="0.2">
      <c r="A760" s="2">
        <v>5.5315339999999997</v>
      </c>
      <c r="B760" s="2">
        <v>7.0636409999999996</v>
      </c>
      <c r="C760" s="2">
        <v>0.70047700000000002</v>
      </c>
      <c r="D760" s="2">
        <v>9.6416000000000002E-2</v>
      </c>
      <c r="F760" s="2">
        <v>5.5287280000000001</v>
      </c>
      <c r="G760" s="2">
        <v>0.52336899999999997</v>
      </c>
      <c r="H760" s="2">
        <v>0.52667200000000003</v>
      </c>
      <c r="J760" s="2">
        <v>5.5315339999999997</v>
      </c>
      <c r="K760" s="2">
        <v>8.8497000000000006E-2</v>
      </c>
      <c r="L760" s="2">
        <v>0.18048600000000001</v>
      </c>
    </row>
    <row r="761" spans="1:12" x14ac:dyDescent="0.2">
      <c r="A761" s="2">
        <v>5.532235</v>
      </c>
      <c r="B761" s="2">
        <v>7.0691069999999998</v>
      </c>
      <c r="C761" s="2">
        <v>0.70056099999999999</v>
      </c>
      <c r="D761" s="2">
        <v>9.6629000000000007E-2</v>
      </c>
      <c r="F761" s="2">
        <v>5.5294290000000004</v>
      </c>
      <c r="G761" s="2">
        <v>0.52344500000000005</v>
      </c>
      <c r="H761" s="2">
        <v>0.52658099999999997</v>
      </c>
      <c r="J761" s="2">
        <v>5.532235</v>
      </c>
      <c r="K761" s="2">
        <v>8.8116E-2</v>
      </c>
      <c r="L761" s="2">
        <v>0.180673</v>
      </c>
    </row>
    <row r="762" spans="1:12" x14ac:dyDescent="0.2">
      <c r="A762" s="2">
        <v>5.5329370000000004</v>
      </c>
      <c r="B762" s="2">
        <v>7.0742719999999997</v>
      </c>
      <c r="C762" s="2">
        <v>0.70054899999999998</v>
      </c>
      <c r="D762" s="2">
        <v>9.6911999999999998E-2</v>
      </c>
      <c r="F762" s="2">
        <v>5.5301309999999999</v>
      </c>
      <c r="G762" s="2">
        <v>0.52372700000000005</v>
      </c>
      <c r="H762" s="2">
        <v>0.52682499999999999</v>
      </c>
      <c r="J762" s="2">
        <v>5.5329370000000004</v>
      </c>
      <c r="K762" s="2">
        <v>8.7846999999999995E-2</v>
      </c>
      <c r="L762" s="2">
        <v>0.180835</v>
      </c>
    </row>
    <row r="763" spans="1:12" x14ac:dyDescent="0.2">
      <c r="A763" s="2">
        <v>5.5336379999999998</v>
      </c>
      <c r="B763" s="2">
        <v>7.0794829999999997</v>
      </c>
      <c r="C763" s="2">
        <v>0.70039700000000005</v>
      </c>
      <c r="D763" s="2">
        <v>9.7003000000000006E-2</v>
      </c>
      <c r="F763" s="2">
        <v>5.5308320000000002</v>
      </c>
      <c r="G763" s="2">
        <v>0.52365899999999999</v>
      </c>
      <c r="H763" s="2">
        <v>0.52688599999999997</v>
      </c>
      <c r="J763" s="2">
        <v>5.5336379999999998</v>
      </c>
      <c r="K763" s="2">
        <v>8.7816000000000005E-2</v>
      </c>
      <c r="L763" s="2">
        <v>0.18113000000000001</v>
      </c>
    </row>
    <row r="764" spans="1:12" x14ac:dyDescent="0.2">
      <c r="A764" s="2">
        <v>5.5343390000000001</v>
      </c>
      <c r="B764" s="2">
        <v>7.0840990000000001</v>
      </c>
      <c r="C764" s="2">
        <v>0.70055299999999998</v>
      </c>
      <c r="D764" s="2">
        <v>9.7353999999999996E-2</v>
      </c>
      <c r="F764" s="2">
        <v>5.5315339999999997</v>
      </c>
      <c r="G764" s="2">
        <v>0.52335399999999999</v>
      </c>
      <c r="H764" s="2">
        <v>0.52710699999999999</v>
      </c>
      <c r="J764" s="2">
        <v>5.5343390000000001</v>
      </c>
      <c r="K764" s="2">
        <v>8.7332000000000007E-2</v>
      </c>
      <c r="L764" s="2">
        <v>0.181397</v>
      </c>
    </row>
    <row r="765" spans="1:12" x14ac:dyDescent="0.2">
      <c r="A765" s="2">
        <v>5.5350409999999997</v>
      </c>
      <c r="B765" s="2">
        <v>7.089283</v>
      </c>
      <c r="C765" s="2">
        <v>0.70080100000000001</v>
      </c>
      <c r="D765" s="2">
        <v>9.7469E-2</v>
      </c>
      <c r="F765" s="2">
        <v>5.532235</v>
      </c>
      <c r="G765" s="2">
        <v>0.52367399999999997</v>
      </c>
      <c r="H765" s="2">
        <v>0.52723699999999996</v>
      </c>
      <c r="J765" s="2">
        <v>5.5350409999999997</v>
      </c>
      <c r="K765" s="2">
        <v>8.7708999999999995E-2</v>
      </c>
      <c r="L765" s="2">
        <v>0.18183099999999999</v>
      </c>
    </row>
    <row r="766" spans="1:12" x14ac:dyDescent="0.2">
      <c r="A766" s="2">
        <v>5.5357419999999999</v>
      </c>
      <c r="B766" s="2">
        <v>7.0944250000000002</v>
      </c>
      <c r="C766" s="2">
        <v>0.70093499999999997</v>
      </c>
      <c r="D766" s="2">
        <v>9.7521999999999998E-2</v>
      </c>
      <c r="F766" s="2">
        <v>5.5329370000000004</v>
      </c>
      <c r="G766" s="2">
        <v>0.52381900000000003</v>
      </c>
      <c r="H766" s="2">
        <v>0.526779</v>
      </c>
      <c r="J766" s="2">
        <v>5.5357419999999999</v>
      </c>
      <c r="K766" s="2">
        <v>8.8294999999999998E-2</v>
      </c>
      <c r="L766" s="2">
        <v>0.18188399999999999</v>
      </c>
    </row>
    <row r="767" spans="1:12" x14ac:dyDescent="0.2">
      <c r="A767" s="2">
        <v>5.5364430000000002</v>
      </c>
      <c r="B767" s="2">
        <v>7.1001849999999997</v>
      </c>
      <c r="C767" s="2">
        <v>0.701129</v>
      </c>
      <c r="D767" s="2">
        <v>9.7368999999999997E-2</v>
      </c>
      <c r="F767" s="2">
        <v>5.5336379999999998</v>
      </c>
      <c r="G767" s="2">
        <v>0.52375000000000005</v>
      </c>
      <c r="H767" s="2">
        <v>0.52664200000000005</v>
      </c>
      <c r="J767" s="2">
        <v>5.5364430000000002</v>
      </c>
      <c r="K767" s="2">
        <v>8.8482000000000005E-2</v>
      </c>
      <c r="L767" s="2">
        <v>0.181531</v>
      </c>
    </row>
    <row r="768" spans="1:12" x14ac:dyDescent="0.2">
      <c r="A768" s="2">
        <v>5.5371449999999998</v>
      </c>
      <c r="B768" s="2">
        <v>7.1054380000000004</v>
      </c>
      <c r="C768" s="2">
        <v>0.70140800000000003</v>
      </c>
      <c r="D768" s="2">
        <v>9.6851000000000007E-2</v>
      </c>
      <c r="F768" s="2">
        <v>5.5343390000000001</v>
      </c>
      <c r="G768" s="2">
        <v>0.524254</v>
      </c>
      <c r="H768" s="2">
        <v>0.52681</v>
      </c>
      <c r="J768" s="2">
        <v>5.5371449999999998</v>
      </c>
      <c r="K768" s="2">
        <v>8.8678000000000007E-2</v>
      </c>
      <c r="L768" s="2">
        <v>0.181198</v>
      </c>
    </row>
    <row r="769" spans="1:12" x14ac:dyDescent="0.2">
      <c r="A769" s="2">
        <v>5.537846</v>
      </c>
      <c r="B769" s="2">
        <v>7.1104620000000001</v>
      </c>
      <c r="C769" s="2">
        <v>0.70178499999999999</v>
      </c>
      <c r="D769" s="2">
        <v>9.6347000000000002E-2</v>
      </c>
      <c r="F769" s="2">
        <v>5.5350409999999997</v>
      </c>
      <c r="G769" s="2">
        <v>0.52475700000000003</v>
      </c>
      <c r="H769" s="2">
        <v>0.52690099999999995</v>
      </c>
      <c r="J769" s="2">
        <v>5.537846</v>
      </c>
      <c r="K769" s="2">
        <v>8.8557999999999998E-2</v>
      </c>
      <c r="L769" s="2">
        <v>0.18112900000000001</v>
      </c>
    </row>
    <row r="770" spans="1:12" x14ac:dyDescent="0.2">
      <c r="A770" s="2">
        <v>5.5385479999999996</v>
      </c>
      <c r="B770" s="2">
        <v>7.1154520000000003</v>
      </c>
      <c r="C770" s="2">
        <v>0.70205200000000001</v>
      </c>
      <c r="D770" s="2">
        <v>9.5973000000000003E-2</v>
      </c>
      <c r="F770" s="2">
        <v>5.5357419999999999</v>
      </c>
      <c r="G770" s="2">
        <v>0.52492499999999997</v>
      </c>
      <c r="H770" s="2">
        <v>0.52664900000000003</v>
      </c>
      <c r="J770" s="2">
        <v>5.5385479999999996</v>
      </c>
      <c r="K770" s="2">
        <v>8.8082999999999995E-2</v>
      </c>
      <c r="L770" s="2">
        <v>0.18093000000000001</v>
      </c>
    </row>
    <row r="771" spans="1:12" x14ac:dyDescent="0.2">
      <c r="A771" s="2">
        <v>5.5392489999999999</v>
      </c>
      <c r="B771" s="2">
        <v>7.1207539999999998</v>
      </c>
      <c r="C771" s="2">
        <v>0.70228900000000005</v>
      </c>
      <c r="D771" s="2">
        <v>9.5926999999999998E-2</v>
      </c>
      <c r="F771" s="2">
        <v>5.5364430000000002</v>
      </c>
      <c r="G771" s="2">
        <v>0.52487899999999998</v>
      </c>
      <c r="H771" s="2">
        <v>0.52655799999999997</v>
      </c>
      <c r="J771" s="2">
        <v>5.5392489999999999</v>
      </c>
      <c r="K771" s="2">
        <v>8.7998999999999994E-2</v>
      </c>
      <c r="L771" s="2">
        <v>0.18066099999999999</v>
      </c>
    </row>
    <row r="772" spans="1:12" x14ac:dyDescent="0.2">
      <c r="A772" s="2">
        <v>5.5399500000000002</v>
      </c>
      <c r="B772" s="2">
        <v>7.125896</v>
      </c>
      <c r="C772" s="2">
        <v>0.70242199999999999</v>
      </c>
      <c r="D772" s="2">
        <v>9.6393000000000006E-2</v>
      </c>
      <c r="F772" s="2">
        <v>5.5371449999999998</v>
      </c>
      <c r="G772" s="2">
        <v>0.525169</v>
      </c>
      <c r="H772" s="2">
        <v>0.52662699999999996</v>
      </c>
      <c r="J772" s="2">
        <v>5.5399500000000002</v>
      </c>
      <c r="K772" s="2">
        <v>8.8345999999999994E-2</v>
      </c>
      <c r="L772" s="2">
        <v>0.18071799999999999</v>
      </c>
    </row>
    <row r="773" spans="1:12" x14ac:dyDescent="0.2">
      <c r="A773" s="2">
        <v>5.5406519999999997</v>
      </c>
      <c r="B773" s="2">
        <v>7.1307600000000004</v>
      </c>
      <c r="C773" s="2">
        <v>0.70278099999999999</v>
      </c>
      <c r="D773" s="2">
        <v>9.6743999999999997E-2</v>
      </c>
      <c r="F773" s="2">
        <v>5.537846</v>
      </c>
      <c r="G773" s="2">
        <v>0.52555799999999997</v>
      </c>
      <c r="H773" s="2">
        <v>0.52667200000000003</v>
      </c>
      <c r="J773" s="2">
        <v>5.5406519999999997</v>
      </c>
      <c r="K773" s="2">
        <v>8.8270000000000001E-2</v>
      </c>
      <c r="L773" s="2">
        <v>0.180975</v>
      </c>
    </row>
    <row r="774" spans="1:12" x14ac:dyDescent="0.2">
      <c r="A774" s="2">
        <v>5.541353</v>
      </c>
      <c r="B774" s="2">
        <v>7.1361119999999998</v>
      </c>
      <c r="C774" s="2">
        <v>0.702766</v>
      </c>
      <c r="D774" s="2">
        <v>9.6431000000000003E-2</v>
      </c>
      <c r="F774" s="2">
        <v>5.5385479999999996</v>
      </c>
      <c r="G774" s="2">
        <v>0.52571100000000004</v>
      </c>
      <c r="H774" s="2">
        <v>0.52691699999999997</v>
      </c>
      <c r="J774" s="2">
        <v>5.541353</v>
      </c>
      <c r="K774" s="2">
        <v>8.8175000000000003E-2</v>
      </c>
      <c r="L774" s="2">
        <v>0.181564</v>
      </c>
    </row>
    <row r="775" spans="1:12" x14ac:dyDescent="0.2">
      <c r="A775" s="2">
        <v>5.5420540000000003</v>
      </c>
      <c r="B775" s="2">
        <v>7.141483</v>
      </c>
      <c r="C775" s="2">
        <v>0.70229299999999995</v>
      </c>
      <c r="D775" s="2">
        <v>9.6537999999999999E-2</v>
      </c>
      <c r="F775" s="2">
        <v>5.5392489999999999</v>
      </c>
      <c r="G775" s="2">
        <v>0.52528399999999997</v>
      </c>
      <c r="H775" s="2">
        <v>0.52700000000000002</v>
      </c>
      <c r="J775" s="2">
        <v>5.5420540000000003</v>
      </c>
      <c r="K775" s="2">
        <v>8.7558999999999998E-2</v>
      </c>
      <c r="L775" s="2">
        <v>0.18168500000000001</v>
      </c>
    </row>
    <row r="776" spans="1:12" x14ac:dyDescent="0.2">
      <c r="A776" s="2">
        <v>5.5427559999999998</v>
      </c>
      <c r="B776" s="2">
        <v>7.1468239999999996</v>
      </c>
      <c r="C776" s="2">
        <v>0.70208999999999999</v>
      </c>
      <c r="D776" s="2">
        <v>9.6873000000000001E-2</v>
      </c>
      <c r="F776" s="2">
        <v>5.5399500000000002</v>
      </c>
      <c r="G776" s="2">
        <v>0.52545200000000003</v>
      </c>
      <c r="H776" s="2">
        <v>0.52701600000000004</v>
      </c>
      <c r="J776" s="2">
        <v>5.5427559999999998</v>
      </c>
      <c r="K776" s="2">
        <v>8.6892999999999998E-2</v>
      </c>
      <c r="L776" s="2">
        <v>0.18219399999999999</v>
      </c>
    </row>
    <row r="777" spans="1:12" x14ac:dyDescent="0.2">
      <c r="A777" s="2">
        <v>5.5434570000000001</v>
      </c>
      <c r="B777" s="2">
        <v>7.152126</v>
      </c>
      <c r="C777" s="2">
        <v>0.70236100000000001</v>
      </c>
      <c r="D777" s="2">
        <v>9.6873000000000001E-2</v>
      </c>
      <c r="F777" s="2">
        <v>5.5406519999999997</v>
      </c>
      <c r="G777" s="2">
        <v>0.52556599999999998</v>
      </c>
      <c r="H777" s="2">
        <v>0.52727500000000005</v>
      </c>
      <c r="J777" s="2">
        <v>5.5434570000000001</v>
      </c>
      <c r="K777" s="2">
        <v>8.6461999999999997E-2</v>
      </c>
      <c r="L777" s="2">
        <v>0.182254</v>
      </c>
    </row>
    <row r="778" spans="1:12" x14ac:dyDescent="0.2">
      <c r="A778" s="2">
        <v>5.5441580000000004</v>
      </c>
      <c r="B778" s="2">
        <v>7.1574330000000002</v>
      </c>
      <c r="C778" s="2">
        <v>0.70268600000000003</v>
      </c>
      <c r="D778" s="2">
        <v>9.6880999999999995E-2</v>
      </c>
      <c r="F778" s="2">
        <v>5.541353</v>
      </c>
      <c r="G778" s="2">
        <v>0.526115</v>
      </c>
      <c r="H778" s="2">
        <v>0.52757299999999996</v>
      </c>
      <c r="J778" s="2">
        <v>5.5441580000000004</v>
      </c>
      <c r="K778" s="2">
        <v>8.6634000000000003E-2</v>
      </c>
      <c r="L778" s="2">
        <v>0.18160100000000001</v>
      </c>
    </row>
    <row r="779" spans="1:12" x14ac:dyDescent="0.2">
      <c r="A779" s="2">
        <v>5.5448599999999999</v>
      </c>
      <c r="B779" s="2">
        <v>7.1627809999999998</v>
      </c>
      <c r="C779" s="2">
        <v>0.70273099999999999</v>
      </c>
      <c r="D779" s="2">
        <v>9.6545000000000006E-2</v>
      </c>
      <c r="F779" s="2">
        <v>5.5420540000000003</v>
      </c>
      <c r="G779" s="2">
        <v>0.52640500000000001</v>
      </c>
      <c r="H779" s="2">
        <v>0.52745799999999998</v>
      </c>
      <c r="J779" s="2">
        <v>5.5448599999999999</v>
      </c>
      <c r="K779" s="2">
        <v>8.6761000000000005E-2</v>
      </c>
      <c r="L779" s="2">
        <v>0.181696</v>
      </c>
    </row>
    <row r="780" spans="1:12" x14ac:dyDescent="0.2">
      <c r="A780" s="2">
        <v>5.5455610000000002</v>
      </c>
      <c r="B780" s="2">
        <v>7.1680599999999997</v>
      </c>
      <c r="C780" s="2">
        <v>0.70287999999999995</v>
      </c>
      <c r="D780" s="2">
        <v>9.5958000000000002E-2</v>
      </c>
      <c r="F780" s="2">
        <v>5.5427559999999998</v>
      </c>
      <c r="G780" s="2">
        <v>0.52633700000000005</v>
      </c>
      <c r="H780" s="2">
        <v>0.52712999999999999</v>
      </c>
      <c r="J780" s="2">
        <v>5.5455610000000002</v>
      </c>
      <c r="K780" s="2">
        <v>8.6846999999999994E-2</v>
      </c>
      <c r="L780" s="2">
        <v>0.18185100000000001</v>
      </c>
    </row>
    <row r="781" spans="1:12" x14ac:dyDescent="0.2">
      <c r="A781" s="2">
        <v>5.5462629999999997</v>
      </c>
      <c r="B781" s="2">
        <v>7.1735499999999996</v>
      </c>
      <c r="C781" s="2">
        <v>0.70324600000000004</v>
      </c>
      <c r="D781" s="2">
        <v>9.5859E-2</v>
      </c>
      <c r="F781" s="2">
        <v>5.5434570000000001</v>
      </c>
      <c r="G781" s="2">
        <v>0.52694700000000005</v>
      </c>
      <c r="H781" s="2">
        <v>0.52734400000000003</v>
      </c>
      <c r="J781" s="2">
        <v>5.5462629999999997</v>
      </c>
      <c r="K781" s="2">
        <v>8.6624000000000007E-2</v>
      </c>
      <c r="L781" s="2">
        <v>0.18209400000000001</v>
      </c>
    </row>
    <row r="782" spans="1:12" x14ac:dyDescent="0.2">
      <c r="A782" s="2">
        <v>5.546964</v>
      </c>
      <c r="B782" s="2">
        <v>7.1790849999999997</v>
      </c>
      <c r="C782" s="2">
        <v>0.70324600000000004</v>
      </c>
      <c r="D782" s="2">
        <v>9.5827999999999997E-2</v>
      </c>
      <c r="F782" s="2">
        <v>5.5441580000000004</v>
      </c>
      <c r="G782" s="2">
        <v>0.52667200000000003</v>
      </c>
      <c r="H782" s="2">
        <v>0.52761800000000003</v>
      </c>
      <c r="J782" s="2">
        <v>5.546964</v>
      </c>
      <c r="K782" s="2">
        <v>8.7043999999999996E-2</v>
      </c>
      <c r="L782" s="2">
        <v>0.18230099999999999</v>
      </c>
    </row>
    <row r="783" spans="1:12" x14ac:dyDescent="0.2">
      <c r="A783" s="2">
        <v>5.5476660000000004</v>
      </c>
      <c r="B783" s="2">
        <v>7.1841699999999999</v>
      </c>
      <c r="C783" s="2">
        <v>0.70316599999999996</v>
      </c>
      <c r="D783" s="2">
        <v>9.5851000000000006E-2</v>
      </c>
      <c r="F783" s="2">
        <v>5.5448599999999999</v>
      </c>
      <c r="G783" s="2">
        <v>0.52658099999999997</v>
      </c>
      <c r="H783" s="2">
        <v>0.52787799999999996</v>
      </c>
      <c r="J783" s="2">
        <v>5.5476660000000004</v>
      </c>
      <c r="K783" s="2">
        <v>8.6897000000000002E-2</v>
      </c>
      <c r="L783" s="2">
        <v>0.18275</v>
      </c>
    </row>
    <row r="784" spans="1:12" x14ac:dyDescent="0.2">
      <c r="A784" s="2">
        <v>5.5483669999999998</v>
      </c>
      <c r="B784" s="2">
        <v>7.1887049999999997</v>
      </c>
      <c r="C784" s="2">
        <v>0.70310899999999998</v>
      </c>
      <c r="D784" s="2">
        <v>9.6033999999999994E-2</v>
      </c>
      <c r="F784" s="2">
        <v>5.5455610000000002</v>
      </c>
      <c r="G784" s="2">
        <v>0.52682499999999999</v>
      </c>
      <c r="H784" s="2">
        <v>0.52848099999999998</v>
      </c>
      <c r="J784" s="2">
        <v>5.5483669999999998</v>
      </c>
      <c r="K784" s="2">
        <v>8.6695999999999995E-2</v>
      </c>
      <c r="L784" s="2">
        <v>0.183143</v>
      </c>
    </row>
    <row r="785" spans="1:12" x14ac:dyDescent="0.2">
      <c r="A785" s="2">
        <v>5.5490680000000001</v>
      </c>
      <c r="B785" s="2">
        <v>7.193867</v>
      </c>
      <c r="C785" s="2">
        <v>0.70288399999999995</v>
      </c>
      <c r="D785" s="2">
        <v>9.5965999999999996E-2</v>
      </c>
      <c r="F785" s="2">
        <v>5.5462629999999997</v>
      </c>
      <c r="G785" s="2">
        <v>0.52688599999999997</v>
      </c>
      <c r="H785" s="2">
        <v>0.529366</v>
      </c>
      <c r="J785" s="2">
        <v>5.5490680000000001</v>
      </c>
      <c r="K785" s="2">
        <v>8.6498000000000005E-2</v>
      </c>
      <c r="L785" s="2">
        <v>0.18346199999999999</v>
      </c>
    </row>
    <row r="786" spans="1:12" x14ac:dyDescent="0.2">
      <c r="A786" s="2">
        <v>5.5497690000000004</v>
      </c>
      <c r="B786" s="2">
        <v>7.1988329999999996</v>
      </c>
      <c r="C786" s="2">
        <v>0.70260900000000004</v>
      </c>
      <c r="D786" s="2">
        <v>9.6079999999999999E-2</v>
      </c>
      <c r="F786" s="2">
        <v>5.546964</v>
      </c>
      <c r="G786" s="2">
        <v>0.52710699999999999</v>
      </c>
      <c r="H786" s="2">
        <v>0.52975499999999998</v>
      </c>
      <c r="J786" s="2">
        <v>5.5497690000000004</v>
      </c>
      <c r="K786" s="2">
        <v>8.6284E-2</v>
      </c>
      <c r="L786" s="2">
        <v>0.18332499999999999</v>
      </c>
    </row>
    <row r="787" spans="1:12" x14ac:dyDescent="0.2">
      <c r="A787" s="2">
        <v>5.5504709999999999</v>
      </c>
      <c r="B787" s="2">
        <v>7.2041630000000003</v>
      </c>
      <c r="C787" s="2">
        <v>0.70253699999999997</v>
      </c>
      <c r="D787" s="2">
        <v>9.5911999999999997E-2</v>
      </c>
      <c r="F787" s="2">
        <v>5.5476660000000004</v>
      </c>
      <c r="G787" s="2">
        <v>0.52723699999999996</v>
      </c>
      <c r="H787" s="2">
        <v>0.52938099999999999</v>
      </c>
      <c r="J787" s="2">
        <v>5.5504709999999999</v>
      </c>
      <c r="K787" s="2">
        <v>8.6375999999999994E-2</v>
      </c>
      <c r="L787" s="2">
        <v>0.182673</v>
      </c>
    </row>
    <row r="788" spans="1:12" x14ac:dyDescent="0.2">
      <c r="A788" s="2">
        <v>5.5511720000000002</v>
      </c>
      <c r="B788" s="2">
        <v>7.2094189999999996</v>
      </c>
      <c r="C788" s="2">
        <v>0.70284999999999997</v>
      </c>
      <c r="D788" s="2">
        <v>9.5911999999999997E-2</v>
      </c>
      <c r="F788" s="2">
        <v>5.5483669999999998</v>
      </c>
      <c r="G788" s="2">
        <v>0.526779</v>
      </c>
      <c r="H788" s="2">
        <v>0.52956400000000003</v>
      </c>
      <c r="J788" s="2">
        <v>5.5511720000000002</v>
      </c>
      <c r="K788" s="2">
        <v>8.6005999999999999E-2</v>
      </c>
      <c r="L788" s="2">
        <v>0.18274299999999999</v>
      </c>
    </row>
    <row r="789" spans="1:12" x14ac:dyDescent="0.2">
      <c r="A789" s="2">
        <v>5.5518739999999998</v>
      </c>
      <c r="B789" s="2">
        <v>7.214664</v>
      </c>
      <c r="C789" s="2">
        <v>0.70296800000000004</v>
      </c>
      <c r="D789" s="2">
        <v>9.5142000000000004E-2</v>
      </c>
      <c r="F789" s="2">
        <v>5.5490680000000001</v>
      </c>
      <c r="G789" s="2">
        <v>0.52664200000000005</v>
      </c>
      <c r="H789" s="2">
        <v>0.53000599999999998</v>
      </c>
      <c r="J789" s="2">
        <v>5.5518739999999998</v>
      </c>
      <c r="K789" s="2">
        <v>8.5272000000000001E-2</v>
      </c>
      <c r="L789" s="2">
        <v>0.183007</v>
      </c>
    </row>
    <row r="790" spans="1:12" x14ac:dyDescent="0.2">
      <c r="A790" s="2">
        <v>5.552575</v>
      </c>
      <c r="B790" s="2">
        <v>7.2196689999999997</v>
      </c>
      <c r="C790" s="2">
        <v>0.70305600000000001</v>
      </c>
      <c r="D790" s="2">
        <v>9.5584000000000002E-2</v>
      </c>
      <c r="F790" s="2">
        <v>5.5497690000000004</v>
      </c>
      <c r="G790" s="2">
        <v>0.52681</v>
      </c>
      <c r="H790" s="2">
        <v>0.53045699999999996</v>
      </c>
      <c r="J790" s="2">
        <v>5.552575</v>
      </c>
      <c r="K790" s="2">
        <v>8.4616999999999998E-2</v>
      </c>
      <c r="L790" s="2">
        <v>0.18263099999999999</v>
      </c>
    </row>
    <row r="791" spans="1:12" x14ac:dyDescent="0.2">
      <c r="A791" s="2">
        <v>5.5532769999999996</v>
      </c>
      <c r="B791" s="2">
        <v>7.2251779999999997</v>
      </c>
      <c r="C791" s="2">
        <v>0.70325400000000005</v>
      </c>
      <c r="D791" s="2">
        <v>9.5752000000000004E-2</v>
      </c>
      <c r="F791" s="2">
        <v>5.5504709999999999</v>
      </c>
      <c r="G791" s="2">
        <v>0.52690099999999995</v>
      </c>
      <c r="H791" s="2">
        <v>0.53078499999999995</v>
      </c>
      <c r="J791" s="2">
        <v>5.5532769999999996</v>
      </c>
      <c r="K791" s="2">
        <v>8.4413000000000002E-2</v>
      </c>
      <c r="L791" s="2">
        <v>0.18296799999999999</v>
      </c>
    </row>
    <row r="792" spans="1:12" x14ac:dyDescent="0.2">
      <c r="A792" s="2">
        <v>5.5539779999999999</v>
      </c>
      <c r="B792" s="2">
        <v>7.2310179999999997</v>
      </c>
      <c r="C792" s="2">
        <v>0.70305200000000001</v>
      </c>
      <c r="D792" s="2">
        <v>9.6048999999999995E-2</v>
      </c>
      <c r="F792" s="2">
        <v>5.5511720000000002</v>
      </c>
      <c r="G792" s="2">
        <v>0.52664900000000003</v>
      </c>
      <c r="H792" s="2">
        <v>0.53093000000000001</v>
      </c>
      <c r="J792" s="2">
        <v>5.5539779999999999</v>
      </c>
      <c r="K792" s="2">
        <v>8.4742999999999999E-2</v>
      </c>
      <c r="L792" s="2">
        <v>0.18309700000000001</v>
      </c>
    </row>
    <row r="793" spans="1:12" x14ac:dyDescent="0.2">
      <c r="A793" s="2">
        <v>5.5546790000000001</v>
      </c>
      <c r="B793" s="2">
        <v>7.2363169999999997</v>
      </c>
      <c r="C793" s="2">
        <v>0.70270500000000002</v>
      </c>
      <c r="D793" s="2">
        <v>9.5575999999999994E-2</v>
      </c>
      <c r="F793" s="2">
        <v>5.5518739999999998</v>
      </c>
      <c r="G793" s="2">
        <v>0.52655799999999997</v>
      </c>
      <c r="H793" s="2">
        <v>0.53072399999999997</v>
      </c>
      <c r="J793" s="2">
        <v>5.5546790000000001</v>
      </c>
      <c r="K793" s="2">
        <v>8.4599999999999995E-2</v>
      </c>
      <c r="L793" s="2">
        <v>0.18357299999999999</v>
      </c>
    </row>
    <row r="794" spans="1:12" x14ac:dyDescent="0.2">
      <c r="A794" s="2">
        <v>5.5553800000000004</v>
      </c>
      <c r="B794" s="2">
        <v>7.2416689999999999</v>
      </c>
      <c r="C794" s="2">
        <v>0.70261700000000005</v>
      </c>
      <c r="D794" s="2">
        <v>9.5423999999999995E-2</v>
      </c>
      <c r="F794" s="2">
        <v>5.552575</v>
      </c>
      <c r="G794" s="2">
        <v>0.52662699999999996</v>
      </c>
      <c r="H794" s="2">
        <v>0.53063199999999999</v>
      </c>
      <c r="J794" s="2">
        <v>5.5553800000000004</v>
      </c>
      <c r="K794" s="2">
        <v>8.4179000000000004E-2</v>
      </c>
      <c r="L794" s="2">
        <v>0.18367</v>
      </c>
    </row>
    <row r="795" spans="1:12" x14ac:dyDescent="0.2">
      <c r="A795" s="2">
        <v>5.556082</v>
      </c>
      <c r="B795" s="2">
        <v>7.2469749999999999</v>
      </c>
      <c r="C795" s="2">
        <v>0.70264000000000004</v>
      </c>
      <c r="D795" s="2">
        <v>9.5851000000000006E-2</v>
      </c>
      <c r="F795" s="2">
        <v>5.5532769999999996</v>
      </c>
      <c r="G795" s="2">
        <v>0.52667200000000003</v>
      </c>
      <c r="H795" s="2">
        <v>0.53095999999999999</v>
      </c>
      <c r="J795" s="2">
        <v>5.556082</v>
      </c>
      <c r="K795" s="2">
        <v>8.4029999999999994E-2</v>
      </c>
      <c r="L795" s="2">
        <v>0.18392900000000001</v>
      </c>
    </row>
    <row r="796" spans="1:12" x14ac:dyDescent="0.2">
      <c r="A796" s="2">
        <v>5.5567830000000002</v>
      </c>
      <c r="B796" s="2">
        <v>7.2513079999999999</v>
      </c>
      <c r="C796" s="2">
        <v>0.70273099999999999</v>
      </c>
      <c r="D796" s="2">
        <v>9.5180000000000001E-2</v>
      </c>
      <c r="F796" s="2">
        <v>5.5539779999999999</v>
      </c>
      <c r="G796" s="2">
        <v>0.52691699999999997</v>
      </c>
      <c r="H796" s="2">
        <v>0.53141000000000005</v>
      </c>
      <c r="J796" s="2">
        <v>5.5567830000000002</v>
      </c>
      <c r="K796" s="2">
        <v>8.3998000000000003E-2</v>
      </c>
      <c r="L796" s="2">
        <v>0.18428900000000001</v>
      </c>
    </row>
    <row r="797" spans="1:12" x14ac:dyDescent="0.2">
      <c r="A797" s="2">
        <v>5.5574849999999998</v>
      </c>
      <c r="B797" s="2">
        <v>7.2554129999999999</v>
      </c>
      <c r="C797" s="2">
        <v>0.70238</v>
      </c>
      <c r="D797" s="2">
        <v>9.4920000000000004E-2</v>
      </c>
      <c r="F797" s="2">
        <v>5.5546790000000001</v>
      </c>
      <c r="G797" s="2">
        <v>0.52700000000000002</v>
      </c>
      <c r="H797" s="2">
        <v>0.53146400000000005</v>
      </c>
      <c r="J797" s="2">
        <v>5.5574849999999998</v>
      </c>
      <c r="K797" s="2">
        <v>8.4097000000000005E-2</v>
      </c>
      <c r="L797" s="2">
        <v>0.184335</v>
      </c>
    </row>
    <row r="798" spans="1:12" x14ac:dyDescent="0.2">
      <c r="A798" s="2">
        <v>5.5581860000000001</v>
      </c>
      <c r="B798" s="2">
        <v>7.2605320000000004</v>
      </c>
      <c r="C798" s="2">
        <v>0.70186499999999996</v>
      </c>
      <c r="D798" s="2">
        <v>9.5324999999999993E-2</v>
      </c>
      <c r="F798" s="2">
        <v>5.5553800000000004</v>
      </c>
      <c r="G798" s="2">
        <v>0.52701600000000004</v>
      </c>
      <c r="H798" s="2">
        <v>0.53115100000000004</v>
      </c>
      <c r="J798" s="2">
        <v>5.5581860000000001</v>
      </c>
      <c r="K798" s="2">
        <v>8.4009E-2</v>
      </c>
      <c r="L798" s="2">
        <v>0.18442900000000001</v>
      </c>
    </row>
    <row r="799" spans="1:12" x14ac:dyDescent="0.2">
      <c r="A799" s="2">
        <v>5.5588870000000004</v>
      </c>
      <c r="B799" s="2">
        <v>7.2659229999999999</v>
      </c>
      <c r="C799" s="2">
        <v>0.70184599999999997</v>
      </c>
      <c r="D799" s="2">
        <v>9.5286999999999997E-2</v>
      </c>
      <c r="F799" s="2">
        <v>5.556082</v>
      </c>
      <c r="G799" s="2">
        <v>0.52727500000000005</v>
      </c>
      <c r="H799" s="2">
        <v>0.53089900000000001</v>
      </c>
      <c r="J799" s="2">
        <v>5.5588870000000004</v>
      </c>
      <c r="K799" s="2">
        <v>8.3405999999999994E-2</v>
      </c>
      <c r="L799" s="2">
        <v>0.18484800000000001</v>
      </c>
    </row>
    <row r="800" spans="1:12" x14ac:dyDescent="0.2">
      <c r="A800" s="2">
        <v>5.5595889999999999</v>
      </c>
      <c r="B800" s="2">
        <v>7.2709429999999999</v>
      </c>
      <c r="C800" s="2">
        <v>0.70195300000000005</v>
      </c>
      <c r="D800" s="2">
        <v>9.4943E-2</v>
      </c>
      <c r="F800" s="2">
        <v>5.5567830000000002</v>
      </c>
      <c r="G800" s="2">
        <v>0.52757299999999996</v>
      </c>
      <c r="H800" s="2">
        <v>0.53074600000000005</v>
      </c>
      <c r="J800" s="2">
        <v>5.5595889999999999</v>
      </c>
      <c r="K800" s="2">
        <v>8.3082000000000003E-2</v>
      </c>
      <c r="L800" s="2">
        <v>0.18518999999999999</v>
      </c>
    </row>
    <row r="801" spans="1:12" x14ac:dyDescent="0.2">
      <c r="A801" s="2">
        <v>5.5602900000000002</v>
      </c>
      <c r="B801" s="2">
        <v>7.2761839999999998</v>
      </c>
      <c r="C801" s="2">
        <v>0.70188099999999998</v>
      </c>
      <c r="D801" s="2">
        <v>9.4585000000000002E-2</v>
      </c>
      <c r="F801" s="2">
        <v>5.5574849999999998</v>
      </c>
      <c r="G801" s="2">
        <v>0.52745799999999998</v>
      </c>
      <c r="H801" s="2">
        <v>0.53047900000000003</v>
      </c>
      <c r="J801" s="2">
        <v>5.5602900000000002</v>
      </c>
      <c r="K801" s="2">
        <v>8.2852999999999996E-2</v>
      </c>
      <c r="L801" s="2">
        <v>0.186138</v>
      </c>
    </row>
    <row r="802" spans="1:12" x14ac:dyDescent="0.2">
      <c r="A802" s="2">
        <v>5.5609919999999997</v>
      </c>
      <c r="B802" s="2">
        <v>7.2813220000000003</v>
      </c>
      <c r="C802" s="2">
        <v>0.70159099999999996</v>
      </c>
      <c r="D802" s="2">
        <v>9.4538999999999998E-2</v>
      </c>
      <c r="F802" s="2">
        <v>5.5581860000000001</v>
      </c>
      <c r="G802" s="2">
        <v>0.52712999999999999</v>
      </c>
      <c r="H802" s="2">
        <v>0.530304</v>
      </c>
      <c r="J802" s="2">
        <v>5.5609919999999997</v>
      </c>
      <c r="K802" s="2">
        <v>8.2929000000000003E-2</v>
      </c>
      <c r="L802" s="2">
        <v>0.18621299999999999</v>
      </c>
    </row>
    <row r="803" spans="1:12" x14ac:dyDescent="0.2">
      <c r="A803" s="2">
        <v>5.561693</v>
      </c>
      <c r="B803" s="2">
        <v>7.2865260000000003</v>
      </c>
      <c r="C803" s="2">
        <v>0.70118999999999998</v>
      </c>
      <c r="D803" s="2">
        <v>9.4432000000000002E-2</v>
      </c>
      <c r="F803" s="2">
        <v>5.5588870000000004</v>
      </c>
      <c r="G803" s="2">
        <v>0.52734400000000003</v>
      </c>
      <c r="H803" s="2">
        <v>0.530586</v>
      </c>
      <c r="J803" s="2">
        <v>5.561693</v>
      </c>
      <c r="K803" s="2">
        <v>8.2710000000000006E-2</v>
      </c>
      <c r="L803" s="2">
        <v>0.18626400000000001</v>
      </c>
    </row>
    <row r="804" spans="1:12" x14ac:dyDescent="0.2">
      <c r="A804" s="2">
        <v>5.5623940000000003</v>
      </c>
      <c r="B804" s="2">
        <v>7.292332</v>
      </c>
      <c r="C804" s="2">
        <v>0.70071700000000003</v>
      </c>
      <c r="D804" s="2">
        <v>9.4348000000000001E-2</v>
      </c>
      <c r="F804" s="2">
        <v>5.5595889999999999</v>
      </c>
      <c r="G804" s="2">
        <v>0.52761800000000003</v>
      </c>
      <c r="H804" s="2">
        <v>0.53067799999999998</v>
      </c>
      <c r="J804" s="2">
        <v>5.5623940000000003</v>
      </c>
      <c r="K804" s="2">
        <v>8.2867999999999997E-2</v>
      </c>
      <c r="L804" s="2">
        <v>0.186006</v>
      </c>
    </row>
    <row r="805" spans="1:12" x14ac:dyDescent="0.2">
      <c r="A805" s="2">
        <v>5.5630959999999998</v>
      </c>
      <c r="B805" s="2">
        <v>7.2971459999999997</v>
      </c>
      <c r="C805" s="2">
        <v>0.700542</v>
      </c>
      <c r="D805" s="2">
        <v>9.4317999999999999E-2</v>
      </c>
      <c r="F805" s="2">
        <v>5.5602900000000002</v>
      </c>
      <c r="G805" s="2">
        <v>0.52787799999999996</v>
      </c>
      <c r="H805" s="2">
        <v>0.53068499999999996</v>
      </c>
      <c r="J805" s="2">
        <v>5.5630959999999998</v>
      </c>
      <c r="K805" s="2">
        <v>8.2740999999999995E-2</v>
      </c>
      <c r="L805" s="2">
        <v>0.18635199999999999</v>
      </c>
    </row>
    <row r="806" spans="1:12" x14ac:dyDescent="0.2">
      <c r="A806" s="2">
        <v>5.5637970000000001</v>
      </c>
      <c r="B806" s="2">
        <v>7.3020860000000001</v>
      </c>
      <c r="C806" s="2">
        <v>0.70083200000000001</v>
      </c>
      <c r="D806" s="2">
        <v>9.4217999999999996E-2</v>
      </c>
      <c r="F806" s="2">
        <v>5.5609919999999997</v>
      </c>
      <c r="G806" s="2">
        <v>0.52848099999999998</v>
      </c>
      <c r="H806" s="2">
        <v>0.53067799999999998</v>
      </c>
      <c r="J806" s="2">
        <v>5.5637970000000001</v>
      </c>
      <c r="K806" s="2">
        <v>8.2708000000000004E-2</v>
      </c>
      <c r="L806" s="2">
        <v>0.18660199999999999</v>
      </c>
    </row>
    <row r="807" spans="1:12" x14ac:dyDescent="0.2">
      <c r="A807" s="2">
        <v>5.5644980000000004</v>
      </c>
      <c r="B807" s="2">
        <v>7.3070950000000003</v>
      </c>
      <c r="C807" s="2">
        <v>0.70117499999999999</v>
      </c>
      <c r="D807" s="2">
        <v>9.4202999999999995E-2</v>
      </c>
      <c r="F807" s="2">
        <v>5.561693</v>
      </c>
      <c r="G807" s="2">
        <v>0.529366</v>
      </c>
      <c r="H807" s="2">
        <v>0.53079200000000004</v>
      </c>
      <c r="J807" s="2">
        <v>5.5644980000000004</v>
      </c>
      <c r="K807" s="2">
        <v>8.2704E-2</v>
      </c>
      <c r="L807" s="2">
        <v>0.18665399999999999</v>
      </c>
    </row>
    <row r="808" spans="1:12" x14ac:dyDescent="0.2">
      <c r="A808" s="2">
        <v>5.5651999999999999</v>
      </c>
      <c r="B808" s="2">
        <v>7.3123889999999996</v>
      </c>
      <c r="C808" s="2">
        <v>0.70105300000000004</v>
      </c>
      <c r="D808" s="2">
        <v>9.3981999999999996E-2</v>
      </c>
      <c r="F808" s="2">
        <v>5.5623940000000003</v>
      </c>
      <c r="G808" s="2">
        <v>0.52975499999999998</v>
      </c>
      <c r="H808" s="2">
        <v>0.53110500000000005</v>
      </c>
      <c r="J808" s="2">
        <v>5.5651999999999999</v>
      </c>
      <c r="K808" s="2">
        <v>8.2619999999999999E-2</v>
      </c>
      <c r="L808" s="2">
        <v>0.187163</v>
      </c>
    </row>
    <row r="809" spans="1:12" x14ac:dyDescent="0.2">
      <c r="A809" s="2">
        <v>5.5659010000000002</v>
      </c>
      <c r="B809" s="2">
        <v>7.3174250000000001</v>
      </c>
      <c r="C809" s="2">
        <v>0.70073200000000002</v>
      </c>
      <c r="D809" s="2">
        <v>9.3631000000000006E-2</v>
      </c>
      <c r="F809" s="2">
        <v>5.5630959999999998</v>
      </c>
      <c r="G809" s="2">
        <v>0.52938099999999999</v>
      </c>
      <c r="H809" s="2">
        <v>0.530891</v>
      </c>
      <c r="J809" s="2">
        <v>5.5659010000000002</v>
      </c>
      <c r="K809" s="2">
        <v>8.2574999999999996E-2</v>
      </c>
      <c r="L809" s="2">
        <v>0.18732099999999999</v>
      </c>
    </row>
    <row r="810" spans="1:12" x14ac:dyDescent="0.2">
      <c r="A810" s="2">
        <v>5.5666029999999997</v>
      </c>
      <c r="B810" s="2">
        <v>7.3224330000000002</v>
      </c>
      <c r="C810" s="2">
        <v>0.70052999999999999</v>
      </c>
      <c r="D810" s="2">
        <v>9.3554999999999999E-2</v>
      </c>
      <c r="F810" s="2">
        <v>5.5637970000000001</v>
      </c>
      <c r="G810" s="2">
        <v>0.52956400000000003</v>
      </c>
      <c r="H810" s="2">
        <v>0.53043399999999996</v>
      </c>
      <c r="J810" s="2">
        <v>5.5666029999999997</v>
      </c>
      <c r="K810" s="2">
        <v>8.2653000000000004E-2</v>
      </c>
      <c r="L810" s="2">
        <v>0.187444</v>
      </c>
    </row>
    <row r="811" spans="1:12" x14ac:dyDescent="0.2">
      <c r="A811" s="2">
        <v>5.567304</v>
      </c>
      <c r="B811" s="2">
        <v>7.3274499999999998</v>
      </c>
      <c r="C811" s="2">
        <v>0.70040400000000003</v>
      </c>
      <c r="D811" s="2">
        <v>9.3585000000000002E-2</v>
      </c>
      <c r="F811" s="2">
        <v>5.5644980000000004</v>
      </c>
      <c r="G811" s="2">
        <v>0.53000599999999998</v>
      </c>
      <c r="H811" s="2">
        <v>0.53016700000000005</v>
      </c>
      <c r="J811" s="2">
        <v>5.567304</v>
      </c>
      <c r="K811" s="2">
        <v>8.2646999999999998E-2</v>
      </c>
      <c r="L811" s="2">
        <v>0.18665999999999999</v>
      </c>
    </row>
    <row r="812" spans="1:12" x14ac:dyDescent="0.2">
      <c r="A812" s="2">
        <v>5.5680059999999996</v>
      </c>
      <c r="B812" s="2">
        <v>7.332249</v>
      </c>
      <c r="C812" s="2">
        <v>0.70065999999999995</v>
      </c>
      <c r="D812" s="2">
        <v>9.3744999999999995E-2</v>
      </c>
      <c r="F812" s="2">
        <v>5.5651999999999999</v>
      </c>
      <c r="G812" s="2">
        <v>0.53045699999999996</v>
      </c>
      <c r="H812" s="2">
        <v>0.53016700000000005</v>
      </c>
      <c r="J812" s="2">
        <v>5.5680059999999996</v>
      </c>
      <c r="K812" s="2">
        <v>8.2379999999999995E-2</v>
      </c>
      <c r="L812" s="2">
        <v>0.186865</v>
      </c>
    </row>
    <row r="813" spans="1:12" x14ac:dyDescent="0.2">
      <c r="A813" s="2">
        <v>5.5687069999999999</v>
      </c>
      <c r="B813" s="2">
        <v>7.3374899999999998</v>
      </c>
      <c r="C813" s="2">
        <v>0.700488</v>
      </c>
      <c r="D813" s="2">
        <v>9.3867000000000006E-2</v>
      </c>
      <c r="F813" s="2">
        <v>5.5659010000000002</v>
      </c>
      <c r="G813" s="2">
        <v>0.53078499999999995</v>
      </c>
      <c r="H813" s="2">
        <v>0.53054000000000001</v>
      </c>
      <c r="J813" s="2">
        <v>5.5687069999999999</v>
      </c>
      <c r="K813" s="2">
        <v>8.2081000000000001E-2</v>
      </c>
      <c r="L813" s="2">
        <v>0.18769</v>
      </c>
    </row>
    <row r="814" spans="1:12" x14ac:dyDescent="0.2">
      <c r="A814" s="2">
        <v>5.5694080000000001</v>
      </c>
      <c r="B814" s="2">
        <v>7.3426280000000004</v>
      </c>
      <c r="C814" s="2">
        <v>0.70045000000000002</v>
      </c>
      <c r="D814" s="2">
        <v>9.3981999999999996E-2</v>
      </c>
      <c r="F814" s="2">
        <v>5.5666029999999997</v>
      </c>
      <c r="G814" s="2">
        <v>0.53093000000000001</v>
      </c>
      <c r="H814" s="2">
        <v>0.53068499999999996</v>
      </c>
      <c r="J814" s="2">
        <v>5.5694080000000001</v>
      </c>
      <c r="K814" s="2">
        <v>8.2419999999999993E-2</v>
      </c>
      <c r="L814" s="2">
        <v>0.18824099999999999</v>
      </c>
    </row>
    <row r="815" spans="1:12" x14ac:dyDescent="0.2">
      <c r="A815" s="2">
        <v>5.5701090000000004</v>
      </c>
      <c r="B815" s="2">
        <v>7.3475650000000003</v>
      </c>
      <c r="C815" s="2">
        <v>0.69998499999999997</v>
      </c>
      <c r="D815" s="2">
        <v>9.3859999999999999E-2</v>
      </c>
      <c r="F815" s="2">
        <v>5.567304</v>
      </c>
      <c r="G815" s="2">
        <v>0.53072399999999997</v>
      </c>
      <c r="H815" s="2">
        <v>0.530586</v>
      </c>
      <c r="J815" s="2">
        <v>5.5701090000000004</v>
      </c>
      <c r="K815" s="2">
        <v>8.1952999999999998E-2</v>
      </c>
      <c r="L815" s="2">
        <v>0.18853800000000001</v>
      </c>
    </row>
    <row r="816" spans="1:12" x14ac:dyDescent="0.2">
      <c r="A816" s="2">
        <v>5.570811</v>
      </c>
      <c r="B816" s="2">
        <v>7.3525010000000002</v>
      </c>
      <c r="C816" s="2">
        <v>0.69952700000000001</v>
      </c>
      <c r="D816" s="2">
        <v>9.3715000000000007E-2</v>
      </c>
      <c r="F816" s="2">
        <v>5.5680059999999996</v>
      </c>
      <c r="G816" s="2">
        <v>0.53063199999999999</v>
      </c>
      <c r="H816" s="2">
        <v>0.53068499999999996</v>
      </c>
      <c r="J816" s="2">
        <v>5.570811</v>
      </c>
      <c r="K816" s="2">
        <v>8.1497E-2</v>
      </c>
      <c r="L816" s="2">
        <v>0.18934899999999999</v>
      </c>
    </row>
    <row r="817" spans="1:12" x14ac:dyDescent="0.2">
      <c r="A817" s="2">
        <v>5.5715120000000002</v>
      </c>
      <c r="B817" s="2">
        <v>7.3573149999999998</v>
      </c>
      <c r="C817" s="2">
        <v>0.69930199999999998</v>
      </c>
      <c r="D817" s="2">
        <v>9.3700000000000006E-2</v>
      </c>
      <c r="F817" s="2">
        <v>5.5687069999999999</v>
      </c>
      <c r="G817" s="2">
        <v>0.53095999999999999</v>
      </c>
      <c r="H817" s="2">
        <v>0.53061700000000001</v>
      </c>
      <c r="J817" s="2">
        <v>5.5715120000000002</v>
      </c>
      <c r="K817" s="2">
        <v>8.0796999999999994E-2</v>
      </c>
      <c r="L817" s="2">
        <v>0.190109</v>
      </c>
    </row>
    <row r="818" spans="1:12" x14ac:dyDescent="0.2">
      <c r="A818" s="2">
        <v>5.5722139999999998</v>
      </c>
      <c r="B818" s="2">
        <v>7.3622170000000002</v>
      </c>
      <c r="C818" s="2">
        <v>0.69908400000000004</v>
      </c>
      <c r="D818" s="2">
        <v>9.3585000000000002E-2</v>
      </c>
      <c r="F818" s="2">
        <v>5.5694080000000001</v>
      </c>
      <c r="G818" s="2">
        <v>0.53141000000000005</v>
      </c>
      <c r="H818" s="2">
        <v>0.53002199999999999</v>
      </c>
      <c r="J818" s="2">
        <v>5.5722139999999998</v>
      </c>
      <c r="K818" s="2">
        <v>8.0394999999999994E-2</v>
      </c>
      <c r="L818" s="2">
        <v>0.190277</v>
      </c>
    </row>
    <row r="819" spans="1:12" x14ac:dyDescent="0.2">
      <c r="A819" s="2">
        <v>5.5729150000000001</v>
      </c>
      <c r="B819" s="2">
        <v>7.3672940000000002</v>
      </c>
      <c r="C819" s="2">
        <v>0.69912600000000003</v>
      </c>
      <c r="D819" s="2">
        <v>9.4065999999999997E-2</v>
      </c>
      <c r="F819" s="2">
        <v>5.5701090000000004</v>
      </c>
      <c r="G819" s="2">
        <v>0.53146400000000005</v>
      </c>
      <c r="H819" s="2">
        <v>0.52991500000000002</v>
      </c>
      <c r="J819" s="2">
        <v>5.5729150000000001</v>
      </c>
      <c r="K819" s="2">
        <v>8.0506999999999995E-2</v>
      </c>
      <c r="L819" s="2">
        <v>0.189558</v>
      </c>
    </row>
    <row r="820" spans="1:12" x14ac:dyDescent="0.2">
      <c r="A820" s="2">
        <v>5.5736169999999996</v>
      </c>
      <c r="B820" s="2">
        <v>7.3724590000000001</v>
      </c>
      <c r="C820" s="2">
        <v>0.69928299999999999</v>
      </c>
      <c r="D820" s="2">
        <v>9.4080999999999998E-2</v>
      </c>
      <c r="F820" s="2">
        <v>5.570811</v>
      </c>
      <c r="G820" s="2">
        <v>0.53115100000000004</v>
      </c>
      <c r="H820" s="2">
        <v>0.52983100000000005</v>
      </c>
      <c r="J820" s="2">
        <v>5.5736169999999996</v>
      </c>
      <c r="K820" s="2">
        <v>8.0738000000000004E-2</v>
      </c>
      <c r="L820" s="2">
        <v>0.18903600000000001</v>
      </c>
    </row>
    <row r="821" spans="1:12" x14ac:dyDescent="0.2">
      <c r="A821" s="2">
        <v>5.5743179999999999</v>
      </c>
      <c r="B821" s="2">
        <v>7.3773650000000002</v>
      </c>
      <c r="C821" s="2">
        <v>0.69911500000000004</v>
      </c>
      <c r="D821" s="2">
        <v>9.4271999999999995E-2</v>
      </c>
      <c r="F821" s="2">
        <v>5.5715120000000002</v>
      </c>
      <c r="G821" s="2">
        <v>0.53089900000000001</v>
      </c>
      <c r="H821" s="2">
        <v>0.52928200000000003</v>
      </c>
      <c r="J821" s="2">
        <v>5.5743179999999999</v>
      </c>
      <c r="K821" s="2">
        <v>8.1081E-2</v>
      </c>
      <c r="L821" s="2">
        <v>0.18906800000000001</v>
      </c>
    </row>
    <row r="822" spans="1:12" x14ac:dyDescent="0.2">
      <c r="A822" s="2">
        <v>5.5750190000000002</v>
      </c>
      <c r="B822" s="2">
        <v>7.3826330000000002</v>
      </c>
      <c r="C822" s="2">
        <v>0.69894299999999998</v>
      </c>
      <c r="D822" s="2">
        <v>9.4600000000000004E-2</v>
      </c>
      <c r="F822" s="2">
        <v>5.5722139999999998</v>
      </c>
      <c r="G822" s="2">
        <v>0.53074600000000005</v>
      </c>
      <c r="H822" s="2">
        <v>0.52925900000000003</v>
      </c>
      <c r="J822" s="2">
        <v>5.5750190000000002</v>
      </c>
      <c r="K822" s="2">
        <v>8.1198000000000006E-2</v>
      </c>
      <c r="L822" s="2">
        <v>0.189001</v>
      </c>
    </row>
    <row r="823" spans="1:12" x14ac:dyDescent="0.2">
      <c r="A823" s="2">
        <v>5.5757199999999996</v>
      </c>
      <c r="B823" s="2">
        <v>7.38781</v>
      </c>
      <c r="C823" s="2">
        <v>0.69861899999999999</v>
      </c>
      <c r="D823" s="2">
        <v>9.4523999999999997E-2</v>
      </c>
      <c r="F823" s="2">
        <v>5.5729150000000001</v>
      </c>
      <c r="G823" s="2">
        <v>0.53047900000000003</v>
      </c>
      <c r="H823" s="2">
        <v>0.52954100000000004</v>
      </c>
      <c r="J823" s="2">
        <v>5.5757199999999996</v>
      </c>
      <c r="K823" s="2">
        <v>8.1273999999999999E-2</v>
      </c>
      <c r="L823" s="2">
        <v>0.18918699999999999</v>
      </c>
    </row>
    <row r="824" spans="1:12" x14ac:dyDescent="0.2">
      <c r="A824" s="2">
        <v>5.576422</v>
      </c>
      <c r="B824" s="2">
        <v>7.3929410000000004</v>
      </c>
      <c r="C824" s="2">
        <v>0.69847400000000004</v>
      </c>
      <c r="D824" s="2">
        <v>9.4065999999999997E-2</v>
      </c>
      <c r="F824" s="2">
        <v>5.5736169999999996</v>
      </c>
      <c r="G824" s="2">
        <v>0.530304</v>
      </c>
      <c r="H824" s="2">
        <v>0.52942699999999998</v>
      </c>
      <c r="J824" s="2">
        <v>5.576422</v>
      </c>
      <c r="K824" s="2">
        <v>8.1430000000000002E-2</v>
      </c>
      <c r="L824" s="2">
        <v>0.18934500000000001</v>
      </c>
    </row>
    <row r="825" spans="1:12" x14ac:dyDescent="0.2">
      <c r="A825" s="2">
        <v>5.5771230000000003</v>
      </c>
      <c r="B825" s="2">
        <v>7.3980639999999998</v>
      </c>
      <c r="C825" s="2">
        <v>0.69849300000000003</v>
      </c>
      <c r="D825" s="2">
        <v>9.4142000000000003E-2</v>
      </c>
      <c r="F825" s="2">
        <v>5.5743179999999999</v>
      </c>
      <c r="G825" s="2">
        <v>0.530586</v>
      </c>
      <c r="H825" s="2">
        <v>0.52961000000000003</v>
      </c>
      <c r="J825" s="2">
        <v>5.5771230000000003</v>
      </c>
      <c r="K825" s="2">
        <v>8.1551999999999999E-2</v>
      </c>
      <c r="L825" s="2">
        <v>0.189528</v>
      </c>
    </row>
    <row r="826" spans="1:12" x14ac:dyDescent="0.2">
      <c r="A826" s="2">
        <v>5.5778249999999998</v>
      </c>
      <c r="B826" s="2">
        <v>7.402603</v>
      </c>
      <c r="C826" s="2">
        <v>0.69879100000000005</v>
      </c>
      <c r="D826" s="2">
        <v>9.3974000000000002E-2</v>
      </c>
      <c r="F826" s="2">
        <v>5.5750190000000002</v>
      </c>
      <c r="G826" s="2">
        <v>0.53067799999999998</v>
      </c>
      <c r="H826" s="2">
        <v>0.52953300000000003</v>
      </c>
      <c r="J826" s="2">
        <v>5.5778249999999998</v>
      </c>
      <c r="K826" s="2">
        <v>8.1740999999999994E-2</v>
      </c>
      <c r="L826" s="2">
        <v>0.18932299999999999</v>
      </c>
    </row>
    <row r="827" spans="1:12" x14ac:dyDescent="0.2">
      <c r="A827" s="2">
        <v>5.5785260000000001</v>
      </c>
      <c r="B827" s="2">
        <v>7.4072909999999998</v>
      </c>
      <c r="C827" s="2">
        <v>0.699187</v>
      </c>
      <c r="D827" s="2">
        <v>9.3738000000000002E-2</v>
      </c>
      <c r="F827" s="2">
        <v>5.5757199999999996</v>
      </c>
      <c r="G827" s="2">
        <v>0.53068499999999996</v>
      </c>
      <c r="H827" s="2">
        <v>0.52914399999999995</v>
      </c>
      <c r="J827" s="2">
        <v>5.5785260000000001</v>
      </c>
      <c r="K827" s="2">
        <v>8.1939999999999999E-2</v>
      </c>
      <c r="L827" s="2">
        <v>0.189745</v>
      </c>
    </row>
    <row r="828" spans="1:12" x14ac:dyDescent="0.2">
      <c r="A828" s="2">
        <v>5.5792270000000004</v>
      </c>
      <c r="B828" s="2">
        <v>7.4117620000000004</v>
      </c>
      <c r="C828" s="2">
        <v>0.69935499999999995</v>
      </c>
      <c r="D828" s="2">
        <v>9.4043000000000002E-2</v>
      </c>
      <c r="F828" s="2">
        <v>5.576422</v>
      </c>
      <c r="G828" s="2">
        <v>0.53067799999999998</v>
      </c>
      <c r="H828" s="2">
        <v>0.528725</v>
      </c>
      <c r="J828" s="2">
        <v>5.5792270000000004</v>
      </c>
      <c r="K828" s="2">
        <v>8.1831000000000001E-2</v>
      </c>
      <c r="L828" s="2">
        <v>0.190053</v>
      </c>
    </row>
    <row r="829" spans="1:12" x14ac:dyDescent="0.2">
      <c r="A829" s="2">
        <v>5.5799289999999999</v>
      </c>
      <c r="B829" s="2">
        <v>7.4164729999999999</v>
      </c>
      <c r="C829" s="2">
        <v>0.69969099999999995</v>
      </c>
      <c r="D829" s="2">
        <v>9.3897999999999995E-2</v>
      </c>
      <c r="F829" s="2">
        <v>5.5771230000000003</v>
      </c>
      <c r="G829" s="2">
        <v>0.53079200000000004</v>
      </c>
      <c r="H829" s="2">
        <v>0.52870899999999998</v>
      </c>
      <c r="J829" s="2">
        <v>5.5799289999999999</v>
      </c>
      <c r="K829" s="2">
        <v>8.1831000000000001E-2</v>
      </c>
      <c r="L829" s="2">
        <v>0.18976799999999999</v>
      </c>
    </row>
    <row r="830" spans="1:12" x14ac:dyDescent="0.2">
      <c r="A830" s="2">
        <v>5.5806300000000002</v>
      </c>
      <c r="B830" s="2">
        <v>7.4217259999999996</v>
      </c>
      <c r="C830" s="2">
        <v>0.69959199999999999</v>
      </c>
      <c r="D830" s="2">
        <v>9.3798999999999993E-2</v>
      </c>
      <c r="F830" s="2">
        <v>5.5778249999999998</v>
      </c>
      <c r="G830" s="2">
        <v>0.53110500000000005</v>
      </c>
      <c r="H830" s="2">
        <v>0.52890000000000004</v>
      </c>
      <c r="J830" s="2">
        <v>5.5806300000000002</v>
      </c>
      <c r="K830" s="2">
        <v>8.1846000000000002E-2</v>
      </c>
      <c r="L830" s="2">
        <v>0.18918299999999999</v>
      </c>
    </row>
    <row r="831" spans="1:12" x14ac:dyDescent="0.2">
      <c r="A831" s="2">
        <v>5.5813319999999997</v>
      </c>
      <c r="B831" s="2">
        <v>7.426304</v>
      </c>
      <c r="C831" s="2">
        <v>0.69950400000000001</v>
      </c>
      <c r="D831" s="2">
        <v>9.4028E-2</v>
      </c>
      <c r="F831" s="2">
        <v>5.5785260000000001</v>
      </c>
      <c r="G831" s="2">
        <v>0.530891</v>
      </c>
      <c r="H831" s="2">
        <v>0.52879299999999996</v>
      </c>
      <c r="J831" s="2">
        <v>5.5813319999999997</v>
      </c>
      <c r="K831" s="2">
        <v>8.1970000000000001E-2</v>
      </c>
      <c r="L831" s="2">
        <v>0.18882299999999999</v>
      </c>
    </row>
    <row r="832" spans="1:12" x14ac:dyDescent="0.2">
      <c r="A832" s="2">
        <v>5.582033</v>
      </c>
      <c r="B832" s="2">
        <v>7.4309269999999996</v>
      </c>
      <c r="C832" s="2">
        <v>0.69931299999999996</v>
      </c>
      <c r="D832" s="2">
        <v>9.3974000000000002E-2</v>
      </c>
      <c r="F832" s="2">
        <v>5.5792270000000004</v>
      </c>
      <c r="G832" s="2">
        <v>0.53043399999999996</v>
      </c>
      <c r="H832" s="2">
        <v>0.52829000000000004</v>
      </c>
      <c r="J832" s="2">
        <v>5.582033</v>
      </c>
      <c r="K832" s="2">
        <v>8.1693000000000002E-2</v>
      </c>
      <c r="L832" s="2">
        <v>0.188171</v>
      </c>
    </row>
    <row r="833" spans="1:12" x14ac:dyDescent="0.2">
      <c r="A833" s="2">
        <v>5.5827340000000003</v>
      </c>
      <c r="B833" s="2">
        <v>7.4358519999999997</v>
      </c>
      <c r="C833" s="2">
        <v>0.69913800000000004</v>
      </c>
      <c r="D833" s="2">
        <v>9.3844999999999998E-2</v>
      </c>
      <c r="F833" s="2">
        <v>5.5799289999999999</v>
      </c>
      <c r="G833" s="2">
        <v>0.53016700000000005</v>
      </c>
      <c r="H833" s="2">
        <v>0.52783199999999997</v>
      </c>
      <c r="J833" s="2">
        <v>5.5827340000000003</v>
      </c>
      <c r="K833" s="2">
        <v>8.1781000000000006E-2</v>
      </c>
      <c r="L833" s="2">
        <v>0.188052</v>
      </c>
    </row>
    <row r="834" spans="1:12" x14ac:dyDescent="0.2">
      <c r="A834" s="2">
        <v>5.5834359999999998</v>
      </c>
      <c r="B834" s="2">
        <v>7.4407810000000003</v>
      </c>
      <c r="C834" s="2">
        <v>0.69867199999999996</v>
      </c>
      <c r="D834" s="2">
        <v>9.4118999999999994E-2</v>
      </c>
      <c r="F834" s="2">
        <v>5.5806300000000002</v>
      </c>
      <c r="G834" s="2">
        <v>0.53016700000000005</v>
      </c>
      <c r="H834" s="2">
        <v>0.52732100000000004</v>
      </c>
      <c r="J834" s="2">
        <v>5.5834359999999998</v>
      </c>
      <c r="K834" s="2">
        <v>8.2371E-2</v>
      </c>
      <c r="L834" s="2">
        <v>0.18732499999999999</v>
      </c>
    </row>
    <row r="835" spans="1:12" x14ac:dyDescent="0.2">
      <c r="A835" s="2">
        <v>5.5841370000000001</v>
      </c>
      <c r="B835" s="2">
        <v>7.4452170000000004</v>
      </c>
      <c r="C835" s="2">
        <v>0.69882100000000003</v>
      </c>
      <c r="D835" s="2">
        <v>9.4264000000000001E-2</v>
      </c>
      <c r="F835" s="2">
        <v>5.5813319999999997</v>
      </c>
      <c r="G835" s="2">
        <v>0.53054000000000001</v>
      </c>
      <c r="H835" s="2">
        <v>0.52690899999999996</v>
      </c>
      <c r="J835" s="2">
        <v>5.5841370000000001</v>
      </c>
      <c r="K835" s="2">
        <v>8.2545999999999994E-2</v>
      </c>
      <c r="L835" s="2">
        <v>0.18759300000000001</v>
      </c>
    </row>
    <row r="836" spans="1:12" x14ac:dyDescent="0.2">
      <c r="A836" s="2">
        <v>5.5848380000000004</v>
      </c>
      <c r="B836" s="2">
        <v>7.4502139999999999</v>
      </c>
      <c r="C836" s="2">
        <v>0.69881400000000005</v>
      </c>
      <c r="D836" s="2">
        <v>9.4271999999999995E-2</v>
      </c>
      <c r="F836" s="2">
        <v>5.582033</v>
      </c>
      <c r="G836" s="2">
        <v>0.53068499999999996</v>
      </c>
      <c r="H836" s="2">
        <v>0.52660399999999996</v>
      </c>
      <c r="J836" s="2">
        <v>5.5848380000000004</v>
      </c>
      <c r="K836" s="2">
        <v>8.2483000000000001E-2</v>
      </c>
      <c r="L836" s="2">
        <v>0.18790299999999999</v>
      </c>
    </row>
    <row r="837" spans="1:12" x14ac:dyDescent="0.2">
      <c r="A837" s="2">
        <v>5.5855399999999999</v>
      </c>
      <c r="B837" s="2">
        <v>7.4552459999999998</v>
      </c>
      <c r="C837" s="2">
        <v>0.69873700000000005</v>
      </c>
      <c r="D837" s="2">
        <v>9.4256999999999994E-2</v>
      </c>
      <c r="F837" s="2">
        <v>5.5827340000000003</v>
      </c>
      <c r="G837" s="2">
        <v>0.530586</v>
      </c>
      <c r="H837" s="2">
        <v>0.52666500000000005</v>
      </c>
      <c r="J837" s="2">
        <v>5.5855399999999999</v>
      </c>
      <c r="K837" s="2">
        <v>8.2458000000000004E-2</v>
      </c>
      <c r="L837" s="2">
        <v>0.18814600000000001</v>
      </c>
    </row>
    <row r="838" spans="1:12" x14ac:dyDescent="0.2">
      <c r="A838" s="2">
        <v>5.5862410000000002</v>
      </c>
      <c r="B838" s="2">
        <v>7.4601749999999996</v>
      </c>
      <c r="C838" s="2">
        <v>0.69816100000000003</v>
      </c>
      <c r="D838" s="2">
        <v>9.4317999999999999E-2</v>
      </c>
      <c r="F838" s="2">
        <v>5.5834359999999998</v>
      </c>
      <c r="G838" s="2">
        <v>0.53068499999999996</v>
      </c>
      <c r="H838" s="2">
        <v>0.52691699999999997</v>
      </c>
      <c r="J838" s="2">
        <v>5.5862410000000002</v>
      </c>
      <c r="K838" s="2">
        <v>8.2644999999999996E-2</v>
      </c>
      <c r="L838" s="2">
        <v>0.18817999999999999</v>
      </c>
    </row>
    <row r="839" spans="1:12" x14ac:dyDescent="0.2">
      <c r="A839" s="2">
        <v>5.5869429999999998</v>
      </c>
      <c r="B839" s="2">
        <v>7.4650540000000003</v>
      </c>
      <c r="C839" s="2">
        <v>0.69750500000000004</v>
      </c>
      <c r="D839" s="2">
        <v>9.4439999999999996E-2</v>
      </c>
      <c r="F839" s="2">
        <v>5.5841370000000001</v>
      </c>
      <c r="G839" s="2">
        <v>0.53061700000000001</v>
      </c>
      <c r="H839" s="2">
        <v>0.52678700000000001</v>
      </c>
      <c r="J839" s="2">
        <v>5.5869429999999998</v>
      </c>
      <c r="K839" s="2">
        <v>8.2998000000000002E-2</v>
      </c>
      <c r="L839" s="2">
        <v>0.18753700000000001</v>
      </c>
    </row>
    <row r="840" spans="1:12" x14ac:dyDescent="0.2">
      <c r="A840" s="2">
        <v>5.5876440000000001</v>
      </c>
      <c r="B840" s="2">
        <v>7.4702299999999999</v>
      </c>
      <c r="C840" s="2">
        <v>0.697322</v>
      </c>
      <c r="D840" s="2">
        <v>9.4875000000000001E-2</v>
      </c>
      <c r="F840" s="2">
        <v>5.5848380000000004</v>
      </c>
      <c r="G840" s="2">
        <v>0.53002199999999999</v>
      </c>
      <c r="H840" s="2">
        <v>0.52656599999999998</v>
      </c>
      <c r="J840" s="2">
        <v>5.5876440000000001</v>
      </c>
      <c r="K840" s="2">
        <v>8.3179000000000003E-2</v>
      </c>
      <c r="L840" s="2">
        <v>0.186975</v>
      </c>
    </row>
    <row r="841" spans="1:12" x14ac:dyDescent="0.2">
      <c r="A841" s="2">
        <v>5.5883459999999996</v>
      </c>
      <c r="B841" s="2">
        <v>7.4747009999999996</v>
      </c>
      <c r="C841" s="2">
        <v>0.69728000000000001</v>
      </c>
      <c r="D841" s="2">
        <v>9.5531000000000005E-2</v>
      </c>
      <c r="F841" s="2">
        <v>5.5855399999999999</v>
      </c>
      <c r="G841" s="2">
        <v>0.52991500000000002</v>
      </c>
      <c r="H841" s="2">
        <v>0.52619899999999997</v>
      </c>
      <c r="J841" s="2">
        <v>5.5883459999999996</v>
      </c>
      <c r="K841" s="2">
        <v>8.3516999999999994E-2</v>
      </c>
      <c r="L841" s="2">
        <v>0.18640499999999999</v>
      </c>
    </row>
    <row r="842" spans="1:12" x14ac:dyDescent="0.2">
      <c r="A842" s="2">
        <v>5.5890459999999997</v>
      </c>
      <c r="B842" s="2">
        <v>7.4794729999999996</v>
      </c>
      <c r="C842" s="2">
        <v>0.697044</v>
      </c>
      <c r="D842" s="2">
        <v>9.5621999999999999E-2</v>
      </c>
      <c r="F842" s="2">
        <v>5.5862410000000002</v>
      </c>
      <c r="G842" s="2">
        <v>0.52983100000000005</v>
      </c>
      <c r="H842" s="2">
        <v>0.52606200000000003</v>
      </c>
      <c r="J842" s="2">
        <v>5.5890459999999997</v>
      </c>
      <c r="K842" s="2">
        <v>8.3650000000000002E-2</v>
      </c>
      <c r="L842" s="2">
        <v>0.18617800000000001</v>
      </c>
    </row>
    <row r="843" spans="1:12" x14ac:dyDescent="0.2">
      <c r="A843" s="2">
        <v>5.5897480000000002</v>
      </c>
      <c r="B843" s="2">
        <v>7.4840970000000002</v>
      </c>
      <c r="C843" s="2">
        <v>0.69727600000000001</v>
      </c>
      <c r="D843" s="2">
        <v>9.5462000000000005E-2</v>
      </c>
      <c r="F843" s="2">
        <v>5.5869429999999998</v>
      </c>
      <c r="G843" s="2">
        <v>0.52928200000000003</v>
      </c>
      <c r="H843" s="2">
        <v>0.52622199999999997</v>
      </c>
      <c r="J843" s="2">
        <v>5.5897480000000002</v>
      </c>
      <c r="K843" s="2">
        <v>8.3350999999999995E-2</v>
      </c>
      <c r="L843" s="2">
        <v>0.185394</v>
      </c>
    </row>
    <row r="844" spans="1:12" x14ac:dyDescent="0.2">
      <c r="A844" s="2">
        <v>5.5904489999999996</v>
      </c>
      <c r="B844" s="2">
        <v>7.4888079999999997</v>
      </c>
      <c r="C844" s="2">
        <v>0.697604</v>
      </c>
      <c r="D844" s="2">
        <v>9.5241000000000006E-2</v>
      </c>
      <c r="F844" s="2">
        <v>5.5876440000000001</v>
      </c>
      <c r="G844" s="2">
        <v>0.52925900000000003</v>
      </c>
      <c r="H844" s="2">
        <v>0.52636000000000005</v>
      </c>
      <c r="J844" s="2">
        <v>5.5904489999999996</v>
      </c>
      <c r="K844" s="2">
        <v>8.3253999999999995E-2</v>
      </c>
      <c r="L844" s="2">
        <v>0.18495800000000001</v>
      </c>
    </row>
    <row r="845" spans="1:12" x14ac:dyDescent="0.2">
      <c r="A845" s="2">
        <v>5.591151</v>
      </c>
      <c r="B845" s="2">
        <v>7.4934620000000001</v>
      </c>
      <c r="C845" s="2">
        <v>0.69763900000000001</v>
      </c>
      <c r="D845" s="2">
        <v>9.5369999999999996E-2</v>
      </c>
      <c r="F845" s="2">
        <v>5.5883459999999996</v>
      </c>
      <c r="G845" s="2">
        <v>0.52954100000000004</v>
      </c>
      <c r="H845" s="2">
        <v>0.52642100000000003</v>
      </c>
      <c r="J845" s="2">
        <v>5.591151</v>
      </c>
      <c r="K845" s="2">
        <v>8.3281999999999995E-2</v>
      </c>
      <c r="L845" s="2">
        <v>0.18464800000000001</v>
      </c>
    </row>
    <row r="846" spans="1:12" x14ac:dyDescent="0.2">
      <c r="A846" s="2">
        <v>5.5918520000000003</v>
      </c>
      <c r="B846" s="2">
        <v>7.498138</v>
      </c>
      <c r="C846" s="2">
        <v>0.69760100000000003</v>
      </c>
      <c r="D846" s="2">
        <v>9.5133999999999996E-2</v>
      </c>
      <c r="F846" s="2">
        <v>5.5890459999999997</v>
      </c>
      <c r="G846" s="2">
        <v>0.52942699999999998</v>
      </c>
      <c r="H846" s="2">
        <v>0.52585599999999999</v>
      </c>
      <c r="J846" s="2">
        <v>5.5918520000000003</v>
      </c>
      <c r="K846" s="2">
        <v>8.3102999999999996E-2</v>
      </c>
      <c r="L846" s="2">
        <v>0.184222</v>
      </c>
    </row>
    <row r="847" spans="1:12" x14ac:dyDescent="0.2">
      <c r="A847" s="2">
        <v>5.5925539999999998</v>
      </c>
      <c r="B847" s="2">
        <v>7.5032959999999997</v>
      </c>
      <c r="C847" s="2">
        <v>0.69735599999999998</v>
      </c>
      <c r="D847" s="2">
        <v>9.5096E-2</v>
      </c>
      <c r="F847" s="2">
        <v>5.5897480000000002</v>
      </c>
      <c r="G847" s="2">
        <v>0.52961000000000003</v>
      </c>
      <c r="H847" s="2">
        <v>0.525482</v>
      </c>
      <c r="J847" s="2">
        <v>5.5925539999999998</v>
      </c>
      <c r="K847" s="2">
        <v>8.3208000000000004E-2</v>
      </c>
      <c r="L847" s="2">
        <v>0.18354599999999999</v>
      </c>
    </row>
    <row r="848" spans="1:12" x14ac:dyDescent="0.2">
      <c r="A848" s="2">
        <v>5.5932550000000001</v>
      </c>
      <c r="B848" s="2">
        <v>7.5079989999999999</v>
      </c>
      <c r="C848" s="2">
        <v>0.69754300000000002</v>
      </c>
      <c r="D848" s="2">
        <v>9.5477000000000006E-2</v>
      </c>
      <c r="F848" s="2">
        <v>5.5904489999999996</v>
      </c>
      <c r="G848" s="2">
        <v>0.52953300000000003</v>
      </c>
      <c r="H848" s="2">
        <v>0.52566500000000005</v>
      </c>
      <c r="J848" s="2">
        <v>5.5932550000000001</v>
      </c>
      <c r="K848" s="2">
        <v>8.3422999999999997E-2</v>
      </c>
      <c r="L848" s="2">
        <v>0.18398300000000001</v>
      </c>
    </row>
    <row r="849" spans="1:12" x14ac:dyDescent="0.2">
      <c r="A849" s="2">
        <v>5.5939560000000004</v>
      </c>
      <c r="B849" s="2">
        <v>7.5124969999999998</v>
      </c>
      <c r="C849" s="2">
        <v>0.697936</v>
      </c>
      <c r="D849" s="2">
        <v>9.5537999999999998E-2</v>
      </c>
      <c r="F849" s="2">
        <v>5.591151</v>
      </c>
      <c r="G849" s="2">
        <v>0.52914399999999995</v>
      </c>
      <c r="H849" s="2">
        <v>0.52567299999999995</v>
      </c>
      <c r="J849" s="2">
        <v>5.5939560000000004</v>
      </c>
      <c r="K849" s="2">
        <v>8.3516999999999994E-2</v>
      </c>
      <c r="L849" s="2">
        <v>0.184363</v>
      </c>
    </row>
    <row r="850" spans="1:12" x14ac:dyDescent="0.2">
      <c r="A850" s="2">
        <v>5.5946579999999999</v>
      </c>
      <c r="B850" s="2">
        <v>7.517296</v>
      </c>
      <c r="C850" s="2">
        <v>0.69779899999999995</v>
      </c>
      <c r="D850" s="2">
        <v>9.4858999999999999E-2</v>
      </c>
      <c r="F850" s="2">
        <v>5.5918520000000003</v>
      </c>
      <c r="G850" s="2">
        <v>0.528725</v>
      </c>
      <c r="H850" s="2">
        <v>0.52520800000000001</v>
      </c>
      <c r="J850" s="2">
        <v>5.5946579999999999</v>
      </c>
      <c r="K850" s="2">
        <v>8.3646999999999999E-2</v>
      </c>
      <c r="L850" s="2">
        <v>0.184115</v>
      </c>
    </row>
    <row r="851" spans="1:12" x14ac:dyDescent="0.2">
      <c r="A851" s="2">
        <v>5.5953590000000002</v>
      </c>
      <c r="B851" s="2">
        <v>7.5216329999999996</v>
      </c>
      <c r="C851" s="2">
        <v>0.697654</v>
      </c>
      <c r="D851" s="2">
        <v>9.4516000000000003E-2</v>
      </c>
      <c r="F851" s="2">
        <v>5.5925539999999998</v>
      </c>
      <c r="G851" s="2">
        <v>0.52870899999999998</v>
      </c>
      <c r="H851" s="2">
        <v>0.52481800000000001</v>
      </c>
      <c r="J851" s="2">
        <v>5.5953590000000002</v>
      </c>
      <c r="K851" s="2">
        <v>8.3944000000000005E-2</v>
      </c>
      <c r="L851" s="2">
        <v>0.184061</v>
      </c>
    </row>
    <row r="852" spans="1:12" x14ac:dyDescent="0.2">
      <c r="A852" s="2">
        <v>5.5960599999999996</v>
      </c>
      <c r="B852" s="2">
        <v>7.5263439999999999</v>
      </c>
      <c r="C852" s="2">
        <v>0.698245</v>
      </c>
      <c r="D852" s="2">
        <v>9.4690999999999997E-2</v>
      </c>
      <c r="F852" s="2">
        <v>5.5932550000000001</v>
      </c>
      <c r="G852" s="2">
        <v>0.52890000000000004</v>
      </c>
      <c r="H852" s="2">
        <v>0.52473400000000003</v>
      </c>
      <c r="J852" s="2">
        <v>5.5960599999999996</v>
      </c>
      <c r="K852" s="2">
        <v>8.3432999999999993E-2</v>
      </c>
      <c r="L852" s="2">
        <v>0.184304</v>
      </c>
    </row>
    <row r="853" spans="1:12" x14ac:dyDescent="0.2">
      <c r="A853" s="2">
        <v>5.596762</v>
      </c>
      <c r="B853" s="2">
        <v>7.5309100000000004</v>
      </c>
      <c r="C853" s="2">
        <v>0.69881400000000005</v>
      </c>
      <c r="D853" s="2">
        <v>9.4523999999999997E-2</v>
      </c>
      <c r="F853" s="2">
        <v>5.5939560000000004</v>
      </c>
      <c r="G853" s="2">
        <v>0.52879299999999996</v>
      </c>
      <c r="H853" s="2">
        <v>0.52439899999999995</v>
      </c>
      <c r="J853" s="2">
        <v>5.596762</v>
      </c>
      <c r="K853" s="2">
        <v>8.3162E-2</v>
      </c>
      <c r="L853" s="2">
        <v>0.18398100000000001</v>
      </c>
    </row>
    <row r="854" spans="1:12" x14ac:dyDescent="0.2">
      <c r="A854" s="2">
        <v>5.5974630000000003</v>
      </c>
      <c r="B854" s="2">
        <v>7.5349310000000003</v>
      </c>
      <c r="C854" s="2">
        <v>0.69949300000000003</v>
      </c>
      <c r="D854" s="2">
        <v>9.4439999999999996E-2</v>
      </c>
      <c r="F854" s="2">
        <v>5.5946579999999999</v>
      </c>
      <c r="G854" s="2">
        <v>0.52829000000000004</v>
      </c>
      <c r="H854" s="2">
        <v>0.52432999999999996</v>
      </c>
      <c r="J854" s="2">
        <v>5.5974630000000003</v>
      </c>
      <c r="K854" s="2">
        <v>8.2867999999999997E-2</v>
      </c>
      <c r="L854" s="2">
        <v>0.18396299999999999</v>
      </c>
    </row>
    <row r="855" spans="1:12" x14ac:dyDescent="0.2">
      <c r="A855" s="2">
        <v>5.5981649999999998</v>
      </c>
      <c r="B855" s="2">
        <v>7.5394329999999998</v>
      </c>
      <c r="C855" s="2">
        <v>0.70029799999999998</v>
      </c>
      <c r="D855" s="2">
        <v>9.4622999999999999E-2</v>
      </c>
      <c r="F855" s="2">
        <v>5.5953590000000002</v>
      </c>
      <c r="G855" s="2">
        <v>0.52783199999999997</v>
      </c>
      <c r="H855" s="2">
        <v>0.52456700000000001</v>
      </c>
      <c r="J855" s="2">
        <v>5.5981649999999998</v>
      </c>
      <c r="K855" s="2">
        <v>8.2576999999999998E-2</v>
      </c>
      <c r="L855" s="2">
        <v>0.183249</v>
      </c>
    </row>
    <row r="856" spans="1:12" x14ac:dyDescent="0.2">
      <c r="A856" s="2">
        <v>5.5988660000000001</v>
      </c>
      <c r="B856" s="2">
        <v>7.5442049999999998</v>
      </c>
      <c r="C856" s="2">
        <v>0.70062599999999997</v>
      </c>
      <c r="D856" s="2">
        <v>9.4439999999999996E-2</v>
      </c>
      <c r="F856" s="2">
        <v>5.5960599999999996</v>
      </c>
      <c r="G856" s="2">
        <v>0.52732100000000004</v>
      </c>
      <c r="H856" s="2">
        <v>0.52464299999999997</v>
      </c>
      <c r="J856" s="2">
        <v>5.5988660000000001</v>
      </c>
      <c r="K856" s="2">
        <v>8.2149E-2</v>
      </c>
      <c r="L856" s="2">
        <v>0.18304400000000001</v>
      </c>
    </row>
    <row r="857" spans="1:12" x14ac:dyDescent="0.2">
      <c r="A857" s="2">
        <v>5.5995670000000004</v>
      </c>
      <c r="B857" s="2">
        <v>7.5485119999999997</v>
      </c>
      <c r="C857" s="2">
        <v>0.70062199999999997</v>
      </c>
      <c r="D857" s="2">
        <v>9.4615000000000005E-2</v>
      </c>
      <c r="F857" s="2">
        <v>5.596762</v>
      </c>
      <c r="G857" s="2">
        <v>0.52690899999999996</v>
      </c>
      <c r="H857" s="2">
        <v>0.52452100000000002</v>
      </c>
      <c r="J857" s="2">
        <v>5.5995670000000004</v>
      </c>
      <c r="K857" s="2">
        <v>8.1697000000000006E-2</v>
      </c>
      <c r="L857" s="2">
        <v>0.183277</v>
      </c>
    </row>
    <row r="858" spans="1:12" x14ac:dyDescent="0.2">
      <c r="A858" s="2">
        <v>5.6002689999999999</v>
      </c>
      <c r="B858" s="2">
        <v>7.5531540000000001</v>
      </c>
      <c r="C858" s="2">
        <v>0.70066399999999995</v>
      </c>
      <c r="D858" s="2">
        <v>9.5011999999999999E-2</v>
      </c>
      <c r="F858" s="2">
        <v>5.5974630000000003</v>
      </c>
      <c r="G858" s="2">
        <v>0.52660399999999996</v>
      </c>
      <c r="H858" s="2">
        <v>0.52418500000000001</v>
      </c>
      <c r="J858" s="2">
        <v>5.6002689999999999</v>
      </c>
      <c r="K858" s="2">
        <v>8.1490999999999994E-2</v>
      </c>
      <c r="L858" s="2">
        <v>0.18296200000000001</v>
      </c>
    </row>
    <row r="859" spans="1:12" x14ac:dyDescent="0.2">
      <c r="A859" s="2">
        <v>5.6009700000000002</v>
      </c>
      <c r="B859" s="2">
        <v>7.558033</v>
      </c>
      <c r="C859" s="2">
        <v>0.70129699999999995</v>
      </c>
      <c r="D859" s="2">
        <v>9.5385999999999999E-2</v>
      </c>
      <c r="F859" s="2">
        <v>5.5981649999999998</v>
      </c>
      <c r="G859" s="2">
        <v>0.52666500000000005</v>
      </c>
      <c r="H859" s="2">
        <v>0.52396399999999999</v>
      </c>
      <c r="J859" s="2">
        <v>5.6009700000000002</v>
      </c>
      <c r="K859" s="2">
        <v>8.1214999999999996E-2</v>
      </c>
      <c r="L859" s="2">
        <v>0.18277299999999999</v>
      </c>
    </row>
    <row r="860" spans="1:12" x14ac:dyDescent="0.2">
      <c r="A860" s="2">
        <v>5.6016719999999998</v>
      </c>
      <c r="B860" s="2">
        <v>7.5630680000000003</v>
      </c>
      <c r="C860" s="2">
        <v>0.70205200000000001</v>
      </c>
      <c r="D860" s="2">
        <v>9.5821000000000003E-2</v>
      </c>
      <c r="F860" s="2">
        <v>5.5988660000000001</v>
      </c>
      <c r="G860" s="2">
        <v>0.52691699999999997</v>
      </c>
      <c r="H860" s="2">
        <v>0.52397199999999999</v>
      </c>
      <c r="J860" s="2">
        <v>5.6016719999999998</v>
      </c>
      <c r="K860" s="2">
        <v>8.1019999999999995E-2</v>
      </c>
      <c r="L860" s="2">
        <v>0.18252099999999999</v>
      </c>
    </row>
    <row r="861" spans="1:12" x14ac:dyDescent="0.2">
      <c r="A861" s="2">
        <v>5.602373</v>
      </c>
      <c r="B861" s="2">
        <v>7.567825</v>
      </c>
      <c r="C861" s="2">
        <v>0.70260900000000004</v>
      </c>
      <c r="D861" s="2">
        <v>9.5743999999999996E-2</v>
      </c>
      <c r="F861" s="2">
        <v>5.5995670000000004</v>
      </c>
      <c r="G861" s="2">
        <v>0.52678700000000001</v>
      </c>
      <c r="H861" s="2">
        <v>0.52420800000000001</v>
      </c>
      <c r="J861" s="2">
        <v>5.602373</v>
      </c>
      <c r="K861" s="2">
        <v>8.1013000000000002E-2</v>
      </c>
      <c r="L861" s="2">
        <v>0.18274599999999999</v>
      </c>
    </row>
    <row r="862" spans="1:12" x14ac:dyDescent="0.2">
      <c r="A862" s="2">
        <v>5.6030740000000003</v>
      </c>
      <c r="B862" s="2">
        <v>7.5723459999999996</v>
      </c>
      <c r="C862" s="2">
        <v>0.70283799999999996</v>
      </c>
      <c r="D862" s="2">
        <v>9.5195000000000002E-2</v>
      </c>
      <c r="F862" s="2">
        <v>5.6002689999999999</v>
      </c>
      <c r="G862" s="2">
        <v>0.52656599999999998</v>
      </c>
      <c r="H862" s="2">
        <v>0.52404799999999996</v>
      </c>
      <c r="J862" s="2">
        <v>5.6030740000000003</v>
      </c>
      <c r="K862" s="2">
        <v>8.1397999999999998E-2</v>
      </c>
      <c r="L862" s="2">
        <v>0.182755</v>
      </c>
    </row>
    <row r="863" spans="1:12" x14ac:dyDescent="0.2">
      <c r="A863" s="2">
        <v>5.6037759999999999</v>
      </c>
      <c r="B863" s="2">
        <v>7.5768129999999996</v>
      </c>
      <c r="C863" s="2">
        <v>0.703098</v>
      </c>
      <c r="D863" s="2">
        <v>9.4806000000000001E-2</v>
      </c>
      <c r="F863" s="2">
        <v>5.6009700000000002</v>
      </c>
      <c r="G863" s="2">
        <v>0.52619899999999997</v>
      </c>
      <c r="H863" s="2">
        <v>0.52351400000000003</v>
      </c>
      <c r="J863" s="2">
        <v>5.6037759999999999</v>
      </c>
      <c r="K863" s="2">
        <v>8.1301999999999999E-2</v>
      </c>
      <c r="L863" s="2">
        <v>0.18185399999999999</v>
      </c>
    </row>
    <row r="864" spans="1:12" x14ac:dyDescent="0.2">
      <c r="A864" s="2">
        <v>5.6044770000000002</v>
      </c>
      <c r="B864" s="2">
        <v>7.5814859999999999</v>
      </c>
      <c r="C864" s="2">
        <v>0.70357099999999995</v>
      </c>
      <c r="D864" s="2">
        <v>9.4927999999999998E-2</v>
      </c>
      <c r="F864" s="2">
        <v>5.6016719999999998</v>
      </c>
      <c r="G864" s="2">
        <v>0.52606200000000003</v>
      </c>
      <c r="H864" s="2">
        <v>0.52338399999999996</v>
      </c>
      <c r="J864" s="2">
        <v>5.6044770000000002</v>
      </c>
      <c r="K864" s="2">
        <v>8.0937999999999996E-2</v>
      </c>
      <c r="L864" s="2">
        <v>0.18112700000000001</v>
      </c>
    </row>
    <row r="865" spans="1:12" x14ac:dyDescent="0.2">
      <c r="A865" s="2">
        <v>5.6051780000000004</v>
      </c>
      <c r="B865" s="2">
        <v>7.5860370000000001</v>
      </c>
      <c r="C865" s="2">
        <v>0.70369300000000001</v>
      </c>
      <c r="D865" s="2">
        <v>9.4950999999999994E-2</v>
      </c>
      <c r="F865" s="2">
        <v>5.602373</v>
      </c>
      <c r="G865" s="2">
        <v>0.52622199999999997</v>
      </c>
      <c r="H865" s="2">
        <v>0.52370499999999998</v>
      </c>
      <c r="J865" s="2">
        <v>5.6051780000000004</v>
      </c>
      <c r="K865" s="2">
        <v>8.1200999999999995E-2</v>
      </c>
      <c r="L865" s="2">
        <v>0.18013899999999999</v>
      </c>
    </row>
    <row r="866" spans="1:12" x14ac:dyDescent="0.2">
      <c r="A866" s="2">
        <v>5.60588</v>
      </c>
      <c r="B866" s="2">
        <v>7.5908699999999998</v>
      </c>
      <c r="C866" s="2">
        <v>0.703708</v>
      </c>
      <c r="D866" s="2">
        <v>9.5438999999999996E-2</v>
      </c>
      <c r="F866" s="2">
        <v>5.6030740000000003</v>
      </c>
      <c r="G866" s="2">
        <v>0.52636000000000005</v>
      </c>
      <c r="H866" s="2">
        <v>0.52377300000000004</v>
      </c>
      <c r="J866" s="2">
        <v>5.60588</v>
      </c>
      <c r="K866" s="2">
        <v>8.1110000000000002E-2</v>
      </c>
      <c r="L866" s="2">
        <v>0.17900099999999999</v>
      </c>
    </row>
    <row r="867" spans="1:12" x14ac:dyDescent="0.2">
      <c r="A867" s="2">
        <v>5.6065810000000003</v>
      </c>
      <c r="B867" s="2">
        <v>7.5955349999999999</v>
      </c>
      <c r="C867" s="2">
        <v>0.70355900000000005</v>
      </c>
      <c r="D867" s="2">
        <v>9.5630000000000007E-2</v>
      </c>
      <c r="F867" s="2">
        <v>5.6037759999999999</v>
      </c>
      <c r="G867" s="2">
        <v>0.52642100000000003</v>
      </c>
      <c r="H867" s="2">
        <v>0.52364299999999997</v>
      </c>
      <c r="J867" s="2">
        <v>5.6065810000000003</v>
      </c>
      <c r="K867" s="2">
        <v>8.0884999999999999E-2</v>
      </c>
      <c r="L867" s="2">
        <v>0.17868100000000001</v>
      </c>
    </row>
    <row r="868" spans="1:12" x14ac:dyDescent="0.2">
      <c r="A868" s="2">
        <v>5.6072829999999998</v>
      </c>
      <c r="B868" s="2">
        <v>7.6003230000000004</v>
      </c>
      <c r="C868" s="2">
        <v>0.70374999999999999</v>
      </c>
      <c r="D868" s="2">
        <v>9.5560999999999993E-2</v>
      </c>
      <c r="F868" s="2">
        <v>5.6044770000000002</v>
      </c>
      <c r="G868" s="2">
        <v>0.52585599999999999</v>
      </c>
      <c r="H868" s="2">
        <v>0.52342999999999995</v>
      </c>
      <c r="J868" s="2">
        <v>5.6072829999999998</v>
      </c>
      <c r="K868" s="2">
        <v>8.1088999999999994E-2</v>
      </c>
      <c r="L868" s="2">
        <v>0.178398</v>
      </c>
    </row>
    <row r="869" spans="1:12" x14ac:dyDescent="0.2">
      <c r="A869" s="2">
        <v>5.6079840000000001</v>
      </c>
      <c r="B869" s="2">
        <v>7.6052780000000002</v>
      </c>
      <c r="C869" s="2">
        <v>0.70375699999999997</v>
      </c>
      <c r="D869" s="2">
        <v>4.2117000000000002E-2</v>
      </c>
      <c r="F869" s="2">
        <v>5.6051780000000004</v>
      </c>
      <c r="G869" s="2">
        <v>0.525482</v>
      </c>
      <c r="H869" s="2">
        <v>0.52275799999999994</v>
      </c>
      <c r="J869" s="2">
        <v>5.6079840000000001</v>
      </c>
      <c r="K869" s="2">
        <v>8.1313999999999997E-2</v>
      </c>
      <c r="L869" s="2">
        <v>0.17869199999999999</v>
      </c>
    </row>
    <row r="870" spans="1:12" x14ac:dyDescent="0.2">
      <c r="A870" s="2">
        <v>5.6086850000000004</v>
      </c>
      <c r="B870" s="2">
        <v>7.6099170000000003</v>
      </c>
      <c r="C870" s="2">
        <v>0.70320400000000005</v>
      </c>
      <c r="D870" s="2">
        <v>4.2063999999999997E-2</v>
      </c>
      <c r="F870" s="2">
        <v>5.60588</v>
      </c>
      <c r="G870" s="2">
        <v>0.52566500000000005</v>
      </c>
      <c r="H870" s="2">
        <v>0.522316</v>
      </c>
      <c r="J870" s="2">
        <v>5.6086850000000004</v>
      </c>
      <c r="K870" s="2">
        <v>8.1296999999999994E-2</v>
      </c>
      <c r="L870" s="2">
        <v>0.179231</v>
      </c>
    </row>
    <row r="871" spans="1:12" x14ac:dyDescent="0.2">
      <c r="A871" s="2">
        <v>5.6093859999999998</v>
      </c>
      <c r="B871" s="2">
        <v>7.6145550000000002</v>
      </c>
      <c r="C871" s="2">
        <v>0.70286099999999996</v>
      </c>
      <c r="D871" s="2">
        <v>4.2117000000000002E-2</v>
      </c>
      <c r="F871" s="2">
        <v>5.6065810000000003</v>
      </c>
      <c r="G871" s="2">
        <v>0.52567299999999995</v>
      </c>
      <c r="H871" s="2">
        <v>0.52278100000000005</v>
      </c>
      <c r="J871" s="2">
        <v>5.6093859999999998</v>
      </c>
      <c r="K871" s="2">
        <v>8.0935999999999994E-2</v>
      </c>
      <c r="L871" s="2">
        <v>0.17937600000000001</v>
      </c>
    </row>
    <row r="872" spans="1:12" x14ac:dyDescent="0.2">
      <c r="A872" s="2">
        <v>5.6100880000000002</v>
      </c>
      <c r="B872" s="2">
        <v>7.6188659999999997</v>
      </c>
      <c r="C872" s="2">
        <v>0.70308599999999999</v>
      </c>
      <c r="D872" s="2">
        <v>4.2255000000000001E-2</v>
      </c>
      <c r="F872" s="2">
        <v>5.6072829999999998</v>
      </c>
      <c r="G872" s="2">
        <v>0.52520800000000001</v>
      </c>
      <c r="H872" s="2">
        <v>0.52272799999999997</v>
      </c>
      <c r="J872" s="2">
        <v>5.6100880000000002</v>
      </c>
      <c r="K872" s="2">
        <v>8.0643999999999993E-2</v>
      </c>
      <c r="L872" s="2">
        <v>0.17946999999999999</v>
      </c>
    </row>
    <row r="873" spans="1:12" x14ac:dyDescent="0.2">
      <c r="A873" s="2">
        <v>5.6107889999999996</v>
      </c>
      <c r="B873" s="2">
        <v>7.6228559999999996</v>
      </c>
      <c r="C873" s="2">
        <v>0.70342199999999999</v>
      </c>
      <c r="D873" s="2">
        <v>4.2972000000000003E-2</v>
      </c>
      <c r="F873" s="2">
        <v>5.6079840000000001</v>
      </c>
      <c r="G873" s="2">
        <v>0.52481800000000001</v>
      </c>
      <c r="H873" s="2">
        <v>0.52232400000000001</v>
      </c>
      <c r="J873" s="2">
        <v>5.6107889999999996</v>
      </c>
      <c r="K873" s="2">
        <v>8.0278000000000002E-2</v>
      </c>
      <c r="L873" s="2">
        <v>0.17968799999999999</v>
      </c>
    </row>
    <row r="874" spans="1:12" x14ac:dyDescent="0.2">
      <c r="A874" s="2">
        <v>5.611491</v>
      </c>
      <c r="B874" s="2">
        <v>7.6269229999999997</v>
      </c>
      <c r="C874" s="2">
        <v>0.70357099999999995</v>
      </c>
      <c r="D874" s="2">
        <v>4.3604999999999998E-2</v>
      </c>
      <c r="F874" s="2">
        <v>5.6086850000000004</v>
      </c>
      <c r="G874" s="2">
        <v>0.52473400000000003</v>
      </c>
      <c r="H874" s="2">
        <v>0.52223200000000003</v>
      </c>
      <c r="J874" s="2">
        <v>5.611491</v>
      </c>
      <c r="K874" s="2">
        <v>7.9913999999999999E-2</v>
      </c>
      <c r="L874" s="2">
        <v>0.17957500000000001</v>
      </c>
    </row>
    <row r="875" spans="1:12" x14ac:dyDescent="0.2">
      <c r="A875" s="2">
        <v>5.6121920000000003</v>
      </c>
      <c r="B875" s="2">
        <v>7.6311260000000001</v>
      </c>
      <c r="C875" s="2">
        <v>0.70391400000000004</v>
      </c>
      <c r="D875" s="2">
        <v>4.3673999999999998E-2</v>
      </c>
      <c r="F875" s="2">
        <v>5.6093859999999998</v>
      </c>
      <c r="G875" s="2">
        <v>0.52439899999999995</v>
      </c>
      <c r="H875" s="2">
        <v>0.52178199999999997</v>
      </c>
      <c r="J875" s="2">
        <v>5.6121920000000003</v>
      </c>
      <c r="K875" s="2">
        <v>7.9824000000000006E-2</v>
      </c>
      <c r="L875" s="2">
        <v>0.17924699999999999</v>
      </c>
    </row>
    <row r="876" spans="1:12" x14ac:dyDescent="0.2">
      <c r="A876" s="2">
        <v>5.6128939999999998</v>
      </c>
      <c r="B876" s="2">
        <v>7.6354290000000002</v>
      </c>
      <c r="C876" s="2">
        <v>0.70396000000000003</v>
      </c>
      <c r="D876" s="2">
        <v>4.3781E-2</v>
      </c>
      <c r="F876" s="2">
        <v>5.6100880000000002</v>
      </c>
      <c r="G876" s="2">
        <v>0.52432999999999996</v>
      </c>
      <c r="H876" s="2">
        <v>0.52150700000000005</v>
      </c>
      <c r="J876" s="2">
        <v>5.6128939999999998</v>
      </c>
      <c r="K876" s="2">
        <v>7.9774999999999999E-2</v>
      </c>
      <c r="L876" s="2">
        <v>0.17894099999999999</v>
      </c>
    </row>
    <row r="877" spans="1:12" x14ac:dyDescent="0.2">
      <c r="A877" s="2">
        <v>5.6135950000000001</v>
      </c>
      <c r="B877" s="2">
        <v>7.6401979999999998</v>
      </c>
      <c r="C877" s="2">
        <v>0.70394100000000004</v>
      </c>
      <c r="D877" s="2">
        <v>4.3552E-2</v>
      </c>
      <c r="F877" s="2">
        <v>5.6107889999999996</v>
      </c>
      <c r="G877" s="2">
        <v>0.52456700000000001</v>
      </c>
      <c r="H877" s="2">
        <v>0.52138499999999999</v>
      </c>
      <c r="J877" s="2">
        <v>5.6135950000000001</v>
      </c>
      <c r="K877" s="2">
        <v>7.9809000000000005E-2</v>
      </c>
      <c r="L877" s="2">
        <v>0.17841099999999999</v>
      </c>
    </row>
    <row r="878" spans="1:12" x14ac:dyDescent="0.2">
      <c r="A878" s="2">
        <v>5.6142960000000004</v>
      </c>
      <c r="B878" s="2">
        <v>7.6444169999999998</v>
      </c>
      <c r="C878" s="2">
        <v>0.70371600000000001</v>
      </c>
      <c r="D878" s="2">
        <v>4.3575000000000003E-2</v>
      </c>
      <c r="F878" s="2">
        <v>5.611491</v>
      </c>
      <c r="G878" s="2">
        <v>0.52464299999999997</v>
      </c>
      <c r="H878" s="2">
        <v>0.52114899999999997</v>
      </c>
      <c r="J878" s="2">
        <v>5.6142960000000004</v>
      </c>
      <c r="K878" s="2">
        <v>7.9962000000000005E-2</v>
      </c>
      <c r="L878" s="2">
        <v>0.17798700000000001</v>
      </c>
    </row>
    <row r="879" spans="1:12" x14ac:dyDescent="0.2">
      <c r="A879" s="2">
        <v>5.6149979999999999</v>
      </c>
      <c r="B879" s="2">
        <v>7.6491579999999999</v>
      </c>
      <c r="C879" s="2">
        <v>0.70315499999999997</v>
      </c>
      <c r="D879" s="2">
        <v>4.3604999999999998E-2</v>
      </c>
      <c r="F879" s="2">
        <v>5.6121920000000003</v>
      </c>
      <c r="G879" s="2">
        <v>0.52452100000000002</v>
      </c>
      <c r="H879" s="2">
        <v>0.52096600000000004</v>
      </c>
      <c r="J879" s="2">
        <v>5.6149979999999999</v>
      </c>
      <c r="K879" s="2">
        <v>7.9982999999999999E-2</v>
      </c>
      <c r="L879" s="2">
        <v>0.17841099999999999</v>
      </c>
    </row>
    <row r="880" spans="1:12" x14ac:dyDescent="0.2">
      <c r="A880" s="2">
        <v>5.6156990000000002</v>
      </c>
      <c r="B880" s="2">
        <v>7.6533850000000001</v>
      </c>
      <c r="C880" s="2">
        <v>0.70288799999999996</v>
      </c>
      <c r="D880" s="2">
        <v>4.3673999999999998E-2</v>
      </c>
      <c r="F880" s="2">
        <v>5.6128939999999998</v>
      </c>
      <c r="G880" s="2">
        <v>0.52418500000000001</v>
      </c>
      <c r="H880" s="2">
        <v>0.52066800000000002</v>
      </c>
      <c r="J880" s="2">
        <v>5.6156990000000002</v>
      </c>
      <c r="K880" s="2">
        <v>7.9943E-2</v>
      </c>
      <c r="L880" s="2">
        <v>0.178898</v>
      </c>
    </row>
    <row r="881" spans="1:12" x14ac:dyDescent="0.2">
      <c r="A881" s="2">
        <v>5.6163999999999996</v>
      </c>
      <c r="B881" s="2">
        <v>7.6575280000000001</v>
      </c>
      <c r="C881" s="2">
        <v>0.70312799999999998</v>
      </c>
      <c r="D881" s="2">
        <v>4.4276000000000003E-2</v>
      </c>
      <c r="F881" s="2">
        <v>5.6135950000000001</v>
      </c>
      <c r="G881" s="2">
        <v>0.52396399999999999</v>
      </c>
      <c r="H881" s="2">
        <v>0.52032500000000004</v>
      </c>
      <c r="J881" s="2">
        <v>5.6163999999999996</v>
      </c>
      <c r="K881" s="2">
        <v>7.9975000000000004E-2</v>
      </c>
      <c r="L881" s="2">
        <v>0.17916799999999999</v>
      </c>
    </row>
    <row r="882" spans="1:12" x14ac:dyDescent="0.2">
      <c r="A882" s="2">
        <v>5.617102</v>
      </c>
      <c r="B882" s="2">
        <v>7.6620410000000003</v>
      </c>
      <c r="C882" s="2">
        <v>0.70321599999999995</v>
      </c>
      <c r="D882" s="2">
        <v>4.4200000000000003E-2</v>
      </c>
      <c r="F882" s="2">
        <v>5.6142960000000004</v>
      </c>
      <c r="G882" s="2">
        <v>0.52397199999999999</v>
      </c>
      <c r="H882" s="2">
        <v>0.52029400000000003</v>
      </c>
      <c r="J882" s="2">
        <v>5.617102</v>
      </c>
      <c r="K882" s="2">
        <v>8.0026E-2</v>
      </c>
      <c r="L882" s="2">
        <v>0.178926</v>
      </c>
    </row>
    <row r="883" spans="1:12" x14ac:dyDescent="0.2">
      <c r="A883" s="2">
        <v>5.6178030000000003</v>
      </c>
      <c r="B883" s="2">
        <v>7.666512</v>
      </c>
      <c r="C883" s="2">
        <v>0.70332300000000003</v>
      </c>
      <c r="D883" s="2">
        <v>4.4611999999999999E-2</v>
      </c>
      <c r="F883" s="2">
        <v>5.6149979999999999</v>
      </c>
      <c r="G883" s="2">
        <v>0.52420800000000001</v>
      </c>
      <c r="H883" s="2">
        <v>0.52028700000000005</v>
      </c>
      <c r="J883" s="2">
        <v>5.6178030000000003</v>
      </c>
      <c r="K883" s="2">
        <v>8.0117999999999995E-2</v>
      </c>
      <c r="L883" s="2">
        <v>0.17905299999999999</v>
      </c>
    </row>
    <row r="884" spans="1:12" x14ac:dyDescent="0.2">
      <c r="A884" s="2">
        <v>5.6185049999999999</v>
      </c>
      <c r="B884" s="2">
        <v>7.6708299999999996</v>
      </c>
      <c r="C884" s="2">
        <v>0.70376499999999997</v>
      </c>
      <c r="D884" s="2">
        <v>4.4872000000000002E-2</v>
      </c>
      <c r="F884" s="2">
        <v>5.6156990000000002</v>
      </c>
      <c r="G884" s="2">
        <v>0.52404799999999996</v>
      </c>
      <c r="H884" s="2">
        <v>0.52024099999999995</v>
      </c>
      <c r="J884" s="2">
        <v>5.6185049999999999</v>
      </c>
      <c r="K884" s="2">
        <v>7.9772999999999997E-2</v>
      </c>
      <c r="L884" s="2">
        <v>0.17917</v>
      </c>
    </row>
    <row r="885" spans="1:12" x14ac:dyDescent="0.2">
      <c r="A885" s="2">
        <v>5.6192060000000001</v>
      </c>
      <c r="B885" s="2">
        <v>7.6754259999999999</v>
      </c>
      <c r="C885" s="2">
        <v>0.703712</v>
      </c>
      <c r="D885" s="2">
        <v>4.4849E-2</v>
      </c>
      <c r="F885" s="2">
        <v>5.6163999999999996</v>
      </c>
      <c r="G885" s="2">
        <v>0.52351400000000003</v>
      </c>
      <c r="H885" s="2">
        <v>0.52020299999999997</v>
      </c>
      <c r="J885" s="2">
        <v>5.6192060000000001</v>
      </c>
      <c r="K885" s="2">
        <v>7.9435000000000006E-2</v>
      </c>
      <c r="L885" s="2">
        <v>0.178727</v>
      </c>
    </row>
    <row r="886" spans="1:12" x14ac:dyDescent="0.2">
      <c r="A886" s="2">
        <v>5.6199070000000004</v>
      </c>
      <c r="B886" s="2">
        <v>7.6802440000000001</v>
      </c>
      <c r="C886" s="2">
        <v>0.703403</v>
      </c>
      <c r="D886" s="2">
        <v>4.5206999999999997E-2</v>
      </c>
      <c r="F886" s="2">
        <v>5.617102</v>
      </c>
      <c r="G886" s="2">
        <v>0.52338399999999996</v>
      </c>
      <c r="H886" s="2">
        <v>0.52031700000000003</v>
      </c>
      <c r="J886" s="2">
        <v>5.6199070000000004</v>
      </c>
      <c r="K886" s="2">
        <v>7.9504000000000005E-2</v>
      </c>
      <c r="L886" s="2">
        <v>0.178315</v>
      </c>
    </row>
    <row r="887" spans="1:12" x14ac:dyDescent="0.2">
      <c r="A887" s="2">
        <v>5.620609</v>
      </c>
      <c r="B887" s="2">
        <v>7.6848789999999996</v>
      </c>
      <c r="C887" s="2">
        <v>0.70352499999999996</v>
      </c>
      <c r="D887" s="2">
        <v>4.5474000000000001E-2</v>
      </c>
      <c r="F887" s="2">
        <v>5.6178030000000003</v>
      </c>
      <c r="G887" s="2">
        <v>0.52370499999999998</v>
      </c>
      <c r="H887" s="2">
        <v>0.52082099999999998</v>
      </c>
      <c r="J887" s="2">
        <v>5.620609</v>
      </c>
      <c r="K887" s="2">
        <v>7.9378000000000004E-2</v>
      </c>
      <c r="L887" s="2">
        <v>0.178699</v>
      </c>
    </row>
    <row r="888" spans="1:12" x14ac:dyDescent="0.2">
      <c r="A888" s="2">
        <v>5.6213100000000003</v>
      </c>
      <c r="B888" s="2">
        <v>7.6892620000000003</v>
      </c>
      <c r="C888" s="2">
        <v>0.70369300000000001</v>
      </c>
      <c r="D888" s="2">
        <v>4.5756999999999999E-2</v>
      </c>
      <c r="F888" s="2">
        <v>5.6185049999999999</v>
      </c>
      <c r="G888" s="2">
        <v>0.52377300000000004</v>
      </c>
      <c r="H888" s="2">
        <v>0.52068300000000001</v>
      </c>
      <c r="J888" s="2">
        <v>5.6213100000000003</v>
      </c>
      <c r="K888" s="2">
        <v>7.9351000000000005E-2</v>
      </c>
      <c r="L888" s="2">
        <v>0.17852699999999999</v>
      </c>
    </row>
    <row r="889" spans="1:12" x14ac:dyDescent="0.2">
      <c r="A889" s="2">
        <v>5.6220109999999996</v>
      </c>
      <c r="B889" s="2">
        <v>7.6934699999999996</v>
      </c>
      <c r="C889" s="2">
        <v>0.70429200000000003</v>
      </c>
      <c r="D889" s="2">
        <v>4.5795000000000002E-2</v>
      </c>
      <c r="F889" s="2">
        <v>5.6192060000000001</v>
      </c>
      <c r="G889" s="2">
        <v>0.52364299999999997</v>
      </c>
      <c r="H889" s="2">
        <v>0.52037</v>
      </c>
      <c r="J889" s="2">
        <v>5.6220109999999996</v>
      </c>
      <c r="K889" s="2">
        <v>7.9235E-2</v>
      </c>
      <c r="L889" s="2">
        <v>0.17844099999999999</v>
      </c>
    </row>
    <row r="890" spans="1:12" x14ac:dyDescent="0.2">
      <c r="A890" s="2">
        <v>5.6227130000000001</v>
      </c>
      <c r="B890" s="2">
        <v>7.697254</v>
      </c>
      <c r="C890" s="2">
        <v>0.70499000000000001</v>
      </c>
      <c r="D890" s="2">
        <v>4.6008E-2</v>
      </c>
      <c r="F890" s="2">
        <v>5.6199070000000004</v>
      </c>
      <c r="G890" s="2">
        <v>0.52342999999999995</v>
      </c>
      <c r="H890" s="2">
        <v>0.52028700000000005</v>
      </c>
      <c r="J890" s="2">
        <v>5.6227130000000001</v>
      </c>
      <c r="K890" s="2">
        <v>7.9098000000000002E-2</v>
      </c>
      <c r="L890" s="2">
        <v>0.178588</v>
      </c>
    </row>
    <row r="891" spans="1:12" x14ac:dyDescent="0.2">
      <c r="A891" s="2">
        <v>5.6234140000000004</v>
      </c>
      <c r="B891" s="2">
        <v>7.7013509999999998</v>
      </c>
      <c r="C891" s="2">
        <v>0.705623</v>
      </c>
      <c r="D891" s="2">
        <v>4.6336000000000002E-2</v>
      </c>
      <c r="F891" s="2">
        <v>5.620609</v>
      </c>
      <c r="G891" s="2">
        <v>0.52275799999999994</v>
      </c>
      <c r="H891" s="2">
        <v>0.52017999999999998</v>
      </c>
      <c r="J891" s="2">
        <v>5.6234140000000004</v>
      </c>
      <c r="K891" s="2">
        <v>7.9111000000000001E-2</v>
      </c>
      <c r="L891" s="2">
        <v>0.178559</v>
      </c>
    </row>
    <row r="892" spans="1:12" x14ac:dyDescent="0.2">
      <c r="A892" s="2">
        <v>5.6241149999999998</v>
      </c>
      <c r="B892" s="2">
        <v>7.7058369999999998</v>
      </c>
      <c r="C892" s="2">
        <v>0.70608800000000005</v>
      </c>
      <c r="D892" s="2">
        <v>4.6442999999999998E-2</v>
      </c>
      <c r="F892" s="2">
        <v>5.6213100000000003</v>
      </c>
      <c r="G892" s="2">
        <v>0.522316</v>
      </c>
      <c r="H892" s="2">
        <v>0.52031700000000003</v>
      </c>
      <c r="J892" s="2">
        <v>5.6241149999999998</v>
      </c>
      <c r="K892" s="2">
        <v>7.9075000000000006E-2</v>
      </c>
      <c r="L892" s="2">
        <v>0.17852899999999999</v>
      </c>
    </row>
    <row r="893" spans="1:12" x14ac:dyDescent="0.2">
      <c r="A893" s="2">
        <v>5.6248170000000002</v>
      </c>
      <c r="B893" s="2">
        <v>7.7093619999999996</v>
      </c>
      <c r="C893" s="2">
        <v>0.70614900000000003</v>
      </c>
      <c r="D893" s="2">
        <v>4.6503999999999997E-2</v>
      </c>
      <c r="F893" s="2">
        <v>5.6220109999999996</v>
      </c>
      <c r="G893" s="2">
        <v>0.52278100000000005</v>
      </c>
      <c r="H893" s="2">
        <v>0.52024099999999995</v>
      </c>
      <c r="J893" s="2">
        <v>5.6248170000000002</v>
      </c>
      <c r="K893" s="2">
        <v>7.9371999999999998E-2</v>
      </c>
      <c r="L893" s="2">
        <v>0.17891599999999999</v>
      </c>
    </row>
    <row r="894" spans="1:12" x14ac:dyDescent="0.2">
      <c r="A894" s="2">
        <v>5.6255179999999996</v>
      </c>
      <c r="B894" s="2">
        <v>7.7140849999999999</v>
      </c>
      <c r="C894" s="2">
        <v>0.70607299999999995</v>
      </c>
      <c r="D894" s="2">
        <v>4.6885999999999997E-2</v>
      </c>
      <c r="F894" s="2">
        <v>5.6227130000000001</v>
      </c>
      <c r="G894" s="2">
        <v>0.52272799999999997</v>
      </c>
      <c r="H894" s="2">
        <v>0.519791</v>
      </c>
      <c r="J894" s="2">
        <v>5.6255179999999996</v>
      </c>
      <c r="K894" s="2">
        <v>7.9763000000000001E-2</v>
      </c>
      <c r="L894" s="2">
        <v>0.17907699999999999</v>
      </c>
    </row>
    <row r="895" spans="1:12" x14ac:dyDescent="0.2">
      <c r="A895" s="2">
        <v>5.62622</v>
      </c>
      <c r="B895" s="2">
        <v>7.7179640000000003</v>
      </c>
      <c r="C895" s="2">
        <v>0.70648500000000003</v>
      </c>
      <c r="D895" s="2">
        <v>4.6878000000000003E-2</v>
      </c>
      <c r="F895" s="2">
        <v>5.6234140000000004</v>
      </c>
      <c r="G895" s="2">
        <v>0.52232400000000001</v>
      </c>
      <c r="H895" s="2">
        <v>0.51983599999999996</v>
      </c>
      <c r="J895" s="2">
        <v>5.62622</v>
      </c>
      <c r="K895" s="2">
        <v>7.9688999999999996E-2</v>
      </c>
      <c r="L895" s="2">
        <v>0.17949999999999999</v>
      </c>
    </row>
    <row r="896" spans="1:12" x14ac:dyDescent="0.2">
      <c r="A896" s="2">
        <v>5.6269210000000003</v>
      </c>
      <c r="B896" s="2">
        <v>7.721832</v>
      </c>
      <c r="C896" s="2">
        <v>0.70719799999999999</v>
      </c>
      <c r="D896" s="2">
        <v>4.6809000000000003E-2</v>
      </c>
      <c r="F896" s="2">
        <v>5.6241149999999998</v>
      </c>
      <c r="G896" s="2">
        <v>0.52223200000000003</v>
      </c>
      <c r="H896" s="2">
        <v>0.520119</v>
      </c>
      <c r="J896" s="2">
        <v>5.6269210000000003</v>
      </c>
      <c r="K896" s="2">
        <v>7.9601000000000005E-2</v>
      </c>
      <c r="L896" s="2">
        <v>0.17985699999999999</v>
      </c>
    </row>
    <row r="897" spans="1:12" x14ac:dyDescent="0.2">
      <c r="A897" s="2">
        <v>5.6276229999999998</v>
      </c>
      <c r="B897" s="2">
        <v>7.7263489999999999</v>
      </c>
      <c r="C897" s="2">
        <v>0.70683200000000002</v>
      </c>
      <c r="D897" s="2">
        <v>4.7419999999999997E-2</v>
      </c>
      <c r="F897" s="2">
        <v>5.6248170000000002</v>
      </c>
      <c r="G897" s="2">
        <v>0.52178199999999997</v>
      </c>
      <c r="H897" s="2">
        <v>0.520065</v>
      </c>
      <c r="J897" s="2">
        <v>5.6276229999999998</v>
      </c>
      <c r="K897" s="2">
        <v>7.9617999999999994E-2</v>
      </c>
      <c r="L897" s="2">
        <v>0.179808</v>
      </c>
    </row>
    <row r="898" spans="1:12" x14ac:dyDescent="0.2">
      <c r="A898" s="2">
        <v>5.6283240000000001</v>
      </c>
      <c r="B898" s="2">
        <v>7.7305640000000002</v>
      </c>
      <c r="C898" s="2">
        <v>0.70705700000000005</v>
      </c>
      <c r="D898" s="2">
        <v>4.7953999999999997E-2</v>
      </c>
      <c r="F898" s="2">
        <v>5.6255179999999996</v>
      </c>
      <c r="G898" s="2">
        <v>0.52150700000000005</v>
      </c>
      <c r="H898" s="2">
        <v>0.51999700000000004</v>
      </c>
      <c r="J898" s="2">
        <v>5.6283240000000001</v>
      </c>
      <c r="K898" s="2">
        <v>7.9699999999999993E-2</v>
      </c>
      <c r="L898" s="2">
        <v>0.17938799999999999</v>
      </c>
    </row>
    <row r="899" spans="1:12" x14ac:dyDescent="0.2">
      <c r="A899" s="2">
        <v>5.6290250000000004</v>
      </c>
      <c r="B899" s="2">
        <v>7.7352220000000003</v>
      </c>
      <c r="C899" s="2">
        <v>0.70724799999999999</v>
      </c>
      <c r="D899" s="2">
        <v>4.8160000000000001E-2</v>
      </c>
      <c r="F899" s="2">
        <v>5.62622</v>
      </c>
      <c r="G899" s="2">
        <v>0.52138499999999999</v>
      </c>
      <c r="H899" s="2">
        <v>0.52028700000000005</v>
      </c>
      <c r="J899" s="2">
        <v>5.6290250000000004</v>
      </c>
      <c r="K899" s="2">
        <v>7.9874000000000001E-2</v>
      </c>
      <c r="L899" s="2">
        <v>0.17874899999999999</v>
      </c>
    </row>
    <row r="900" spans="1:12" x14ac:dyDescent="0.2">
      <c r="A900" s="2">
        <v>5.6297259999999998</v>
      </c>
      <c r="B900" s="2">
        <v>7.7398030000000002</v>
      </c>
      <c r="C900" s="2">
        <v>0.70766799999999996</v>
      </c>
      <c r="D900" s="2">
        <v>4.8418999999999997E-2</v>
      </c>
      <c r="F900" s="2">
        <v>5.6269210000000003</v>
      </c>
      <c r="G900" s="2">
        <v>0.52114899999999997</v>
      </c>
      <c r="H900" s="2">
        <v>0.52072099999999999</v>
      </c>
      <c r="J900" s="2">
        <v>5.6297259999999998</v>
      </c>
      <c r="K900" s="2">
        <v>8.0028000000000002E-2</v>
      </c>
      <c r="L900" s="2">
        <v>0.178756</v>
      </c>
    </row>
    <row r="901" spans="1:12" x14ac:dyDescent="0.2">
      <c r="A901" s="2">
        <v>5.6304280000000002</v>
      </c>
      <c r="B901" s="2">
        <v>7.744148</v>
      </c>
      <c r="C901" s="2">
        <v>0.70852199999999999</v>
      </c>
      <c r="D901" s="2">
        <v>4.8785000000000002E-2</v>
      </c>
      <c r="F901" s="2">
        <v>5.6276229999999998</v>
      </c>
      <c r="G901" s="2">
        <v>0.52096600000000004</v>
      </c>
      <c r="H901" s="2">
        <v>0.52083599999999997</v>
      </c>
      <c r="J901" s="2">
        <v>5.6304280000000002</v>
      </c>
      <c r="K901" s="2">
        <v>8.0107999999999999E-2</v>
      </c>
      <c r="L901" s="2">
        <v>0.178539</v>
      </c>
    </row>
    <row r="902" spans="1:12" x14ac:dyDescent="0.2">
      <c r="A902" s="2">
        <v>5.6311289999999996</v>
      </c>
      <c r="B902" s="2">
        <v>7.748875</v>
      </c>
      <c r="C902" s="2">
        <v>0.70863600000000004</v>
      </c>
      <c r="D902" s="2">
        <v>4.9396000000000002E-2</v>
      </c>
      <c r="F902" s="2">
        <v>5.6283240000000001</v>
      </c>
      <c r="G902" s="2">
        <v>0.52066800000000002</v>
      </c>
      <c r="H902" s="2">
        <v>0.52054599999999995</v>
      </c>
      <c r="J902" s="2">
        <v>5.6311289999999996</v>
      </c>
      <c r="K902" s="2">
        <v>8.0471000000000001E-2</v>
      </c>
      <c r="L902" s="2">
        <v>0.17811099999999999</v>
      </c>
    </row>
    <row r="903" spans="1:12" x14ac:dyDescent="0.2">
      <c r="A903" s="2">
        <v>5.631831</v>
      </c>
      <c r="B903" s="2">
        <v>7.752605</v>
      </c>
      <c r="C903" s="2">
        <v>0.70899500000000004</v>
      </c>
      <c r="D903" s="2">
        <v>4.9747E-2</v>
      </c>
      <c r="F903" s="2">
        <v>5.6290250000000004</v>
      </c>
      <c r="G903" s="2">
        <v>0.52032500000000004</v>
      </c>
      <c r="H903" s="2">
        <v>0.52024099999999995</v>
      </c>
      <c r="J903" s="2">
        <v>5.631831</v>
      </c>
      <c r="K903" s="2">
        <v>8.0851999999999993E-2</v>
      </c>
      <c r="L903" s="2">
        <v>0.17788799999999999</v>
      </c>
    </row>
    <row r="904" spans="1:12" x14ac:dyDescent="0.2">
      <c r="A904" s="2">
        <v>5.6325320000000003</v>
      </c>
      <c r="B904" s="2">
        <v>7.7571979999999998</v>
      </c>
      <c r="C904" s="2">
        <v>0.70882699999999998</v>
      </c>
      <c r="D904" s="2">
        <v>4.9883999999999998E-2</v>
      </c>
      <c r="F904" s="2">
        <v>5.6297259999999998</v>
      </c>
      <c r="G904" s="2">
        <v>0.52029400000000003</v>
      </c>
      <c r="H904" s="2">
        <v>0.52007300000000001</v>
      </c>
      <c r="J904" s="2">
        <v>5.6325320000000003</v>
      </c>
      <c r="K904" s="2">
        <v>8.0976000000000006E-2</v>
      </c>
      <c r="L904" s="2">
        <v>0.17817</v>
      </c>
    </row>
    <row r="905" spans="1:12" x14ac:dyDescent="0.2">
      <c r="A905" s="2">
        <v>5.6332339999999999</v>
      </c>
      <c r="B905" s="2">
        <v>7.7618029999999996</v>
      </c>
      <c r="C905" s="2">
        <v>0.70799199999999995</v>
      </c>
      <c r="D905" s="2">
        <v>4.9730999999999997E-2</v>
      </c>
      <c r="F905" s="2">
        <v>5.6304280000000002</v>
      </c>
      <c r="G905" s="2">
        <v>0.52028700000000005</v>
      </c>
      <c r="H905" s="2">
        <v>0.51958499999999996</v>
      </c>
      <c r="J905" s="2">
        <v>5.6332339999999999</v>
      </c>
      <c r="K905" s="2">
        <v>8.1156000000000006E-2</v>
      </c>
      <c r="L905" s="2">
        <v>0.17892</v>
      </c>
    </row>
    <row r="906" spans="1:12" x14ac:dyDescent="0.2">
      <c r="A906" s="2">
        <v>5.6339350000000001</v>
      </c>
      <c r="B906" s="2">
        <v>7.7662620000000002</v>
      </c>
      <c r="C906" s="2">
        <v>0.70801099999999995</v>
      </c>
      <c r="D906" s="2">
        <v>4.9915000000000001E-2</v>
      </c>
      <c r="F906" s="2">
        <v>5.6311289999999996</v>
      </c>
      <c r="G906" s="2">
        <v>0.52024099999999995</v>
      </c>
      <c r="H906" s="2">
        <v>0.51939400000000002</v>
      </c>
      <c r="J906" s="2">
        <v>5.6339350000000001</v>
      </c>
      <c r="K906" s="2">
        <v>8.1059999999999993E-2</v>
      </c>
      <c r="L906" s="2">
        <v>0.17885899999999999</v>
      </c>
    </row>
    <row r="907" spans="1:12" x14ac:dyDescent="0.2">
      <c r="A907" s="2">
        <v>5.6346360000000004</v>
      </c>
      <c r="B907" s="2">
        <v>7.7703740000000003</v>
      </c>
      <c r="C907" s="2">
        <v>0.70811400000000002</v>
      </c>
      <c r="D907" s="2">
        <v>4.9410999999999997E-2</v>
      </c>
      <c r="F907" s="2">
        <v>5.631831</v>
      </c>
      <c r="G907" s="2">
        <v>0.52020299999999997</v>
      </c>
      <c r="H907" s="2">
        <v>0.51976800000000001</v>
      </c>
      <c r="J907" s="2">
        <v>5.6346360000000004</v>
      </c>
      <c r="K907" s="2">
        <v>8.0847000000000002E-2</v>
      </c>
      <c r="L907" s="2">
        <v>0.17865800000000001</v>
      </c>
    </row>
    <row r="908" spans="1:12" x14ac:dyDescent="0.2">
      <c r="A908" s="2">
        <v>5.6353369999999998</v>
      </c>
      <c r="B908" s="2">
        <v>7.7746050000000002</v>
      </c>
      <c r="C908" s="2">
        <v>0.70802200000000004</v>
      </c>
      <c r="D908" s="2">
        <v>4.9410999999999997E-2</v>
      </c>
      <c r="F908" s="2">
        <v>5.6325320000000003</v>
      </c>
      <c r="G908" s="2">
        <v>0.52031700000000003</v>
      </c>
      <c r="H908" s="2">
        <v>0.51996600000000004</v>
      </c>
      <c r="J908" s="2">
        <v>5.6353369999999998</v>
      </c>
      <c r="K908" s="2">
        <v>8.0897999999999998E-2</v>
      </c>
      <c r="L908" s="2">
        <v>0.17879100000000001</v>
      </c>
    </row>
    <row r="909" spans="1:12" x14ac:dyDescent="0.2">
      <c r="A909" s="2">
        <v>5.6360390000000002</v>
      </c>
      <c r="B909" s="2">
        <v>7.7782590000000003</v>
      </c>
      <c r="C909" s="2">
        <v>0.70788899999999999</v>
      </c>
      <c r="D909" s="2">
        <v>4.9075000000000001E-2</v>
      </c>
      <c r="F909" s="2">
        <v>5.6332339999999999</v>
      </c>
      <c r="G909" s="2">
        <v>0.52082099999999998</v>
      </c>
      <c r="H909" s="2">
        <v>0.520042</v>
      </c>
      <c r="J909" s="2">
        <v>5.6360390000000002</v>
      </c>
      <c r="K909" s="2">
        <v>8.0939999999999998E-2</v>
      </c>
      <c r="L909" s="2">
        <v>0.17849599999999999</v>
      </c>
    </row>
    <row r="910" spans="1:12" x14ac:dyDescent="0.2">
      <c r="A910" s="2">
        <v>5.6367399999999996</v>
      </c>
      <c r="B910" s="2">
        <v>7.7825240000000004</v>
      </c>
      <c r="C910" s="2">
        <v>0.70767100000000005</v>
      </c>
      <c r="D910" s="2">
        <v>4.9334999999999997E-2</v>
      </c>
      <c r="F910" s="2">
        <v>5.6339350000000001</v>
      </c>
      <c r="G910" s="2">
        <v>0.52068300000000001</v>
      </c>
      <c r="H910" s="2">
        <v>0.52041599999999999</v>
      </c>
      <c r="J910" s="2">
        <v>5.6367399999999996</v>
      </c>
      <c r="K910" s="2">
        <v>8.0641000000000004E-2</v>
      </c>
      <c r="L910" s="2">
        <v>0.178559</v>
      </c>
    </row>
    <row r="911" spans="1:12" x14ac:dyDescent="0.2">
      <c r="A911" s="2">
        <v>5.6374420000000001</v>
      </c>
      <c r="B911" s="2">
        <v>7.7865679999999999</v>
      </c>
      <c r="C911" s="2">
        <v>0.70733199999999996</v>
      </c>
      <c r="D911" s="2">
        <v>4.9472000000000002E-2</v>
      </c>
      <c r="F911" s="2">
        <v>5.6346360000000004</v>
      </c>
      <c r="G911" s="2">
        <v>0.52037</v>
      </c>
      <c r="H911" s="2">
        <v>0.52026399999999995</v>
      </c>
      <c r="J911" s="2">
        <v>5.6374420000000001</v>
      </c>
      <c r="K911" s="2">
        <v>8.0459000000000003E-2</v>
      </c>
      <c r="L911" s="2">
        <v>0.17855199999999999</v>
      </c>
    </row>
    <row r="912" spans="1:12" x14ac:dyDescent="0.2">
      <c r="A912" s="2">
        <v>5.6381430000000003</v>
      </c>
      <c r="B912" s="2">
        <v>7.7905040000000003</v>
      </c>
      <c r="C912" s="2">
        <v>0.70730099999999996</v>
      </c>
      <c r="D912" s="2">
        <v>4.938E-2</v>
      </c>
      <c r="F912" s="2">
        <v>5.6353369999999998</v>
      </c>
      <c r="G912" s="2">
        <v>0.52028700000000005</v>
      </c>
      <c r="H912" s="2">
        <v>0.520424</v>
      </c>
      <c r="J912" s="2">
        <v>5.6381430000000003</v>
      </c>
      <c r="K912" s="2">
        <v>8.0366000000000007E-2</v>
      </c>
      <c r="L912" s="2">
        <v>0.178337</v>
      </c>
    </row>
    <row r="913" spans="1:12" x14ac:dyDescent="0.2">
      <c r="A913" s="2">
        <v>5.6388439999999997</v>
      </c>
      <c r="B913" s="2">
        <v>7.7952729999999999</v>
      </c>
      <c r="C913" s="2">
        <v>0.70742700000000003</v>
      </c>
      <c r="D913" s="2">
        <v>4.8999000000000001E-2</v>
      </c>
      <c r="F913" s="2">
        <v>5.6360390000000002</v>
      </c>
      <c r="G913" s="2">
        <v>0.52017999999999998</v>
      </c>
      <c r="H913" s="2">
        <v>0.52091200000000004</v>
      </c>
      <c r="J913" s="2">
        <v>5.6388439999999997</v>
      </c>
      <c r="K913" s="2">
        <v>8.0601000000000006E-2</v>
      </c>
      <c r="L913" s="2">
        <v>0.17780899999999999</v>
      </c>
    </row>
    <row r="914" spans="1:12" x14ac:dyDescent="0.2">
      <c r="A914" s="2">
        <v>5.6395460000000002</v>
      </c>
      <c r="B914" s="2">
        <v>7.7996600000000003</v>
      </c>
      <c r="C914" s="2">
        <v>0.70761399999999997</v>
      </c>
      <c r="D914" s="2">
        <v>4.9014000000000002E-2</v>
      </c>
      <c r="F914" s="2">
        <v>5.6367399999999996</v>
      </c>
      <c r="G914" s="2">
        <v>0.52031700000000003</v>
      </c>
      <c r="H914" s="2">
        <v>0.52100400000000002</v>
      </c>
      <c r="J914" s="2">
        <v>5.6395460000000002</v>
      </c>
      <c r="K914" s="2">
        <v>8.1053E-2</v>
      </c>
      <c r="L914" s="2">
        <v>0.17743300000000001</v>
      </c>
    </row>
    <row r="915" spans="1:12" x14ac:dyDescent="0.2">
      <c r="A915" s="2">
        <v>5.6402469999999996</v>
      </c>
      <c r="B915" s="2">
        <v>7.803642</v>
      </c>
      <c r="C915" s="2">
        <v>0.70758699999999997</v>
      </c>
      <c r="D915" s="2">
        <v>4.9319000000000002E-2</v>
      </c>
      <c r="F915" s="2">
        <v>5.6374420000000001</v>
      </c>
      <c r="G915" s="2">
        <v>0.52024099999999995</v>
      </c>
      <c r="H915" s="2">
        <v>0.52088199999999996</v>
      </c>
      <c r="J915" s="2">
        <v>5.6402469999999996</v>
      </c>
      <c r="K915" s="2">
        <v>8.0922999999999995E-2</v>
      </c>
      <c r="L915" s="2">
        <v>0.17807100000000001</v>
      </c>
    </row>
    <row r="916" spans="1:12" x14ac:dyDescent="0.2">
      <c r="A916" s="2">
        <v>5.640949</v>
      </c>
      <c r="B916" s="2">
        <v>7.8087429999999998</v>
      </c>
      <c r="C916" s="2">
        <v>0.70817099999999999</v>
      </c>
      <c r="D916" s="2">
        <v>4.9364999999999999E-2</v>
      </c>
      <c r="F916" s="2">
        <v>5.6381430000000003</v>
      </c>
      <c r="G916" s="2">
        <v>0.519791</v>
      </c>
      <c r="H916" s="2">
        <v>0.521034</v>
      </c>
      <c r="J916" s="2">
        <v>5.640949</v>
      </c>
      <c r="K916" s="2">
        <v>8.1116999999999995E-2</v>
      </c>
      <c r="L916" s="2">
        <v>0.178953</v>
      </c>
    </row>
    <row r="917" spans="1:12" x14ac:dyDescent="0.2">
      <c r="A917" s="2">
        <v>5.6416500000000003</v>
      </c>
      <c r="B917" s="2">
        <v>7.8126829999999998</v>
      </c>
      <c r="C917" s="2">
        <v>0.70848</v>
      </c>
      <c r="D917" s="2">
        <v>4.9464000000000001E-2</v>
      </c>
      <c r="F917" s="2">
        <v>5.6388439999999997</v>
      </c>
      <c r="G917" s="2">
        <v>0.51983599999999996</v>
      </c>
      <c r="H917" s="2">
        <v>0.521034</v>
      </c>
      <c r="J917" s="2">
        <v>5.6416500000000003</v>
      </c>
      <c r="K917" s="2">
        <v>8.1642000000000006E-2</v>
      </c>
      <c r="L917" s="2">
        <v>0.179174</v>
      </c>
    </row>
    <row r="918" spans="1:12" x14ac:dyDescent="0.2">
      <c r="A918" s="2">
        <v>5.6423509999999997</v>
      </c>
      <c r="B918" s="2">
        <v>7.817043</v>
      </c>
      <c r="C918" s="2">
        <v>0.708507</v>
      </c>
      <c r="D918" s="2">
        <v>4.9716000000000003E-2</v>
      </c>
      <c r="F918" s="2">
        <v>5.6395460000000002</v>
      </c>
      <c r="G918" s="2">
        <v>0.520119</v>
      </c>
      <c r="H918" s="2">
        <v>0.52119400000000005</v>
      </c>
      <c r="J918" s="2">
        <v>5.6423509999999997</v>
      </c>
      <c r="K918" s="2">
        <v>8.1915000000000002E-2</v>
      </c>
      <c r="L918" s="2">
        <v>0.179309</v>
      </c>
    </row>
    <row r="919" spans="1:12" x14ac:dyDescent="0.2">
      <c r="A919" s="2">
        <v>5.6430530000000001</v>
      </c>
      <c r="B919" s="2">
        <v>7.8212549999999998</v>
      </c>
      <c r="C919" s="2">
        <v>0.70846100000000001</v>
      </c>
      <c r="D919" s="2">
        <v>4.9777000000000002E-2</v>
      </c>
      <c r="F919" s="2">
        <v>5.6402469999999996</v>
      </c>
      <c r="G919" s="2">
        <v>0.520065</v>
      </c>
      <c r="H919" s="2">
        <v>0.52197300000000002</v>
      </c>
      <c r="J919" s="2">
        <v>5.6430530000000001</v>
      </c>
      <c r="K919" s="2">
        <v>8.1892000000000006E-2</v>
      </c>
      <c r="L919" s="2">
        <v>0.17926</v>
      </c>
    </row>
    <row r="920" spans="1:12" x14ac:dyDescent="0.2">
      <c r="A920" s="2">
        <v>5.6437540000000004</v>
      </c>
      <c r="B920" s="2">
        <v>7.8248410000000002</v>
      </c>
      <c r="C920" s="2">
        <v>0.70864000000000005</v>
      </c>
      <c r="D920" s="2">
        <v>5.0075000000000001E-2</v>
      </c>
      <c r="F920" s="2">
        <v>5.640949</v>
      </c>
      <c r="G920" s="2">
        <v>0.51999700000000004</v>
      </c>
      <c r="H920" s="2">
        <v>0.52256800000000003</v>
      </c>
      <c r="J920" s="2">
        <v>5.6437540000000004</v>
      </c>
      <c r="K920" s="2">
        <v>8.2031000000000007E-2</v>
      </c>
      <c r="L920" s="2">
        <v>0.179175</v>
      </c>
    </row>
    <row r="921" spans="1:12" x14ac:dyDescent="0.2">
      <c r="A921" s="2">
        <v>5.6444549999999998</v>
      </c>
      <c r="B921" s="2">
        <v>7.8291240000000002</v>
      </c>
      <c r="C921" s="2">
        <v>0.708789</v>
      </c>
      <c r="D921" s="2">
        <v>5.0899E-2</v>
      </c>
      <c r="F921" s="2">
        <v>5.6416500000000003</v>
      </c>
      <c r="G921" s="2">
        <v>0.52028700000000005</v>
      </c>
      <c r="H921" s="2">
        <v>0.52244599999999997</v>
      </c>
      <c r="J921" s="2">
        <v>5.6444549999999998</v>
      </c>
      <c r="K921" s="2">
        <v>8.2220000000000001E-2</v>
      </c>
      <c r="L921" s="2">
        <v>0.17888200000000001</v>
      </c>
    </row>
    <row r="922" spans="1:12" x14ac:dyDescent="0.2">
      <c r="A922" s="2">
        <v>5.6451570000000002</v>
      </c>
      <c r="B922" s="2">
        <v>7.8331869999999997</v>
      </c>
      <c r="C922" s="2">
        <v>0.70901000000000003</v>
      </c>
      <c r="D922" s="2">
        <v>5.0791999999999997E-2</v>
      </c>
      <c r="F922" s="2">
        <v>5.6423509999999997</v>
      </c>
      <c r="G922" s="2">
        <v>0.52072099999999999</v>
      </c>
      <c r="H922" s="2">
        <v>0.522621</v>
      </c>
      <c r="J922" s="2">
        <v>5.6451570000000002</v>
      </c>
      <c r="K922" s="2">
        <v>8.2210000000000005E-2</v>
      </c>
      <c r="L922" s="2">
        <v>0.17890200000000001</v>
      </c>
    </row>
    <row r="923" spans="1:12" x14ac:dyDescent="0.2">
      <c r="A923" s="2">
        <v>5.6458579999999996</v>
      </c>
      <c r="B923" s="2">
        <v>7.8367959999999997</v>
      </c>
      <c r="C923" s="2">
        <v>0.70906800000000003</v>
      </c>
      <c r="D923" s="2">
        <v>5.0624000000000002E-2</v>
      </c>
      <c r="F923" s="2">
        <v>5.6430530000000001</v>
      </c>
      <c r="G923" s="2">
        <v>0.52083599999999997</v>
      </c>
      <c r="H923" s="2">
        <v>0.52324700000000002</v>
      </c>
      <c r="J923" s="2">
        <v>5.6458579999999996</v>
      </c>
      <c r="K923" s="2">
        <v>8.2428000000000001E-2</v>
      </c>
      <c r="L923" s="2">
        <v>0.17807400000000001</v>
      </c>
    </row>
    <row r="924" spans="1:12" x14ac:dyDescent="0.2">
      <c r="A924" s="2">
        <v>5.64656</v>
      </c>
      <c r="B924" s="2">
        <v>7.8406789999999997</v>
      </c>
      <c r="C924" s="2">
        <v>0.70911299999999999</v>
      </c>
      <c r="D924" s="2">
        <v>5.0700000000000002E-2</v>
      </c>
      <c r="F924" s="2">
        <v>5.6437540000000004</v>
      </c>
      <c r="G924" s="2">
        <v>0.52054599999999995</v>
      </c>
      <c r="H924" s="2">
        <v>0.52323200000000003</v>
      </c>
      <c r="J924" s="2">
        <v>5.64656</v>
      </c>
      <c r="K924" s="2">
        <v>8.2405000000000006E-2</v>
      </c>
      <c r="L924" s="2">
        <v>0.17738499999999999</v>
      </c>
    </row>
    <row r="925" spans="1:12" x14ac:dyDescent="0.2">
      <c r="A925" s="2">
        <v>5.6472610000000003</v>
      </c>
      <c r="B925" s="2">
        <v>7.8440859999999999</v>
      </c>
      <c r="C925" s="2">
        <v>0.70847199999999999</v>
      </c>
      <c r="D925" s="2">
        <v>5.0203999999999999E-2</v>
      </c>
      <c r="F925" s="2">
        <v>5.6444549999999998</v>
      </c>
      <c r="G925" s="2">
        <v>0.52024099999999995</v>
      </c>
      <c r="H925" s="2">
        <v>0.52304799999999996</v>
      </c>
      <c r="J925" s="2">
        <v>5.6472610000000003</v>
      </c>
      <c r="K925" s="2">
        <v>8.2350000000000007E-2</v>
      </c>
      <c r="L925" s="2">
        <v>0.177787</v>
      </c>
    </row>
    <row r="926" spans="1:12" x14ac:dyDescent="0.2">
      <c r="A926" s="2">
        <v>5.6479629999999998</v>
      </c>
      <c r="B926" s="2">
        <v>7.8487549999999997</v>
      </c>
      <c r="C926" s="2">
        <v>0.70814100000000002</v>
      </c>
      <c r="D926" s="2">
        <v>5.0326999999999997E-2</v>
      </c>
      <c r="F926" s="2">
        <v>5.6451570000000002</v>
      </c>
      <c r="G926" s="2">
        <v>0.52007300000000001</v>
      </c>
      <c r="H926" s="2">
        <v>0.52307899999999996</v>
      </c>
      <c r="J926" s="2">
        <v>5.6479629999999998</v>
      </c>
      <c r="K926" s="2">
        <v>8.2423999999999997E-2</v>
      </c>
      <c r="L926" s="2">
        <v>0.17756</v>
      </c>
    </row>
    <row r="927" spans="1:12" x14ac:dyDescent="0.2">
      <c r="A927" s="2">
        <v>5.6486640000000001</v>
      </c>
      <c r="B927" s="2">
        <v>7.8526730000000002</v>
      </c>
      <c r="C927" s="2">
        <v>0.70863299999999996</v>
      </c>
      <c r="D927" s="2">
        <v>5.0937000000000003E-2</v>
      </c>
      <c r="F927" s="2">
        <v>5.6458579999999996</v>
      </c>
      <c r="G927" s="2">
        <v>0.51958499999999996</v>
      </c>
      <c r="H927" s="2">
        <v>0.52395599999999998</v>
      </c>
      <c r="J927" s="2">
        <v>5.6486640000000001</v>
      </c>
      <c r="K927" s="2">
        <v>8.2514000000000004E-2</v>
      </c>
      <c r="L927" s="2">
        <v>0.17734900000000001</v>
      </c>
    </row>
    <row r="928" spans="1:12" x14ac:dyDescent="0.2">
      <c r="A928" s="2">
        <v>5.6493650000000004</v>
      </c>
      <c r="B928" s="2">
        <v>7.8568990000000003</v>
      </c>
      <c r="C928" s="2">
        <v>0.70840000000000003</v>
      </c>
      <c r="D928" s="2">
        <v>5.1272999999999999E-2</v>
      </c>
      <c r="F928" s="2">
        <v>5.64656</v>
      </c>
      <c r="G928" s="2">
        <v>0.51939400000000002</v>
      </c>
      <c r="H928" s="2">
        <v>0.52481100000000003</v>
      </c>
      <c r="J928" s="2">
        <v>5.6493650000000004</v>
      </c>
      <c r="K928" s="2">
        <v>8.2502000000000006E-2</v>
      </c>
      <c r="L928" s="2">
        <v>0.17727100000000001</v>
      </c>
    </row>
    <row r="929" spans="1:12" x14ac:dyDescent="0.2">
      <c r="A929" s="2">
        <v>5.6500659999999998</v>
      </c>
      <c r="B929" s="2">
        <v>7.860989</v>
      </c>
      <c r="C929" s="2">
        <v>0.70849899999999999</v>
      </c>
      <c r="D929" s="2">
        <v>5.1729999999999998E-2</v>
      </c>
      <c r="F929" s="2">
        <v>5.6472610000000003</v>
      </c>
      <c r="G929" s="2">
        <v>0.51976800000000001</v>
      </c>
      <c r="H929" s="2">
        <v>0.52475700000000003</v>
      </c>
      <c r="J929" s="2">
        <v>5.6500659999999998</v>
      </c>
      <c r="K929" s="2">
        <v>8.2277000000000003E-2</v>
      </c>
      <c r="L929" s="2">
        <v>0.17682800000000001</v>
      </c>
    </row>
    <row r="930" spans="1:12" x14ac:dyDescent="0.2">
      <c r="A930" s="2">
        <v>5.6507680000000002</v>
      </c>
      <c r="B930" s="2">
        <v>7.8653259999999996</v>
      </c>
      <c r="C930" s="2">
        <v>0.70902600000000005</v>
      </c>
      <c r="D930" s="2">
        <v>5.1677000000000001E-2</v>
      </c>
      <c r="F930" s="2">
        <v>5.6479629999999998</v>
      </c>
      <c r="G930" s="2">
        <v>0.51996600000000004</v>
      </c>
      <c r="H930" s="2">
        <v>0.52481100000000003</v>
      </c>
      <c r="J930" s="2">
        <v>5.6507680000000002</v>
      </c>
      <c r="K930" s="2">
        <v>8.2255999999999996E-2</v>
      </c>
      <c r="L930" s="2">
        <v>0.17652399999999999</v>
      </c>
    </row>
    <row r="931" spans="1:12" x14ac:dyDescent="0.2">
      <c r="A931" s="2">
        <v>5.6514689999999996</v>
      </c>
      <c r="B931" s="2">
        <v>7.8689920000000004</v>
      </c>
      <c r="C931" s="2">
        <v>0.70929600000000004</v>
      </c>
      <c r="D931" s="2">
        <v>5.1303000000000001E-2</v>
      </c>
      <c r="F931" s="2">
        <v>5.6486640000000001</v>
      </c>
      <c r="G931" s="2">
        <v>0.520042</v>
      </c>
      <c r="H931" s="2">
        <v>0.52536000000000005</v>
      </c>
      <c r="J931" s="2">
        <v>5.6514689999999996</v>
      </c>
      <c r="K931" s="2">
        <v>8.2227999999999996E-2</v>
      </c>
      <c r="L931" s="2">
        <v>0.17624400000000001</v>
      </c>
    </row>
    <row r="932" spans="1:12" x14ac:dyDescent="0.2">
      <c r="A932" s="2">
        <v>5.6521710000000001</v>
      </c>
      <c r="B932" s="2">
        <v>7.87331</v>
      </c>
      <c r="C932" s="2">
        <v>0.70927399999999996</v>
      </c>
      <c r="D932" s="2">
        <v>5.1212000000000001E-2</v>
      </c>
      <c r="F932" s="2">
        <v>5.6493650000000004</v>
      </c>
      <c r="G932" s="2">
        <v>0.52041599999999999</v>
      </c>
      <c r="H932" s="2">
        <v>0.52596299999999996</v>
      </c>
      <c r="J932" s="2">
        <v>5.6521710000000001</v>
      </c>
      <c r="K932" s="2">
        <v>8.2257999999999998E-2</v>
      </c>
      <c r="L932" s="2">
        <v>0.17679900000000001</v>
      </c>
    </row>
    <row r="933" spans="1:12" x14ac:dyDescent="0.2">
      <c r="A933" s="2">
        <v>5.6528720000000003</v>
      </c>
      <c r="B933" s="2">
        <v>7.877605</v>
      </c>
      <c r="C933" s="2">
        <v>0.70930800000000005</v>
      </c>
      <c r="D933" s="2">
        <v>5.1204E-2</v>
      </c>
      <c r="F933" s="2">
        <v>5.6500659999999998</v>
      </c>
      <c r="G933" s="2">
        <v>0.52026399999999995</v>
      </c>
      <c r="H933" s="2">
        <v>0.52651199999999998</v>
      </c>
      <c r="J933" s="2">
        <v>5.6528720000000003</v>
      </c>
      <c r="K933" s="2">
        <v>8.1961999999999993E-2</v>
      </c>
      <c r="L933" s="2">
        <v>0.176346</v>
      </c>
    </row>
    <row r="934" spans="1:12" x14ac:dyDescent="0.2">
      <c r="A934" s="2">
        <v>5.6535739999999999</v>
      </c>
      <c r="B934" s="2">
        <v>7.8824690000000004</v>
      </c>
      <c r="C934" s="2">
        <v>0.70930400000000005</v>
      </c>
      <c r="D934" s="2">
        <v>5.1601000000000001E-2</v>
      </c>
      <c r="F934" s="2">
        <v>5.6507680000000002</v>
      </c>
      <c r="G934" s="2">
        <v>0.520424</v>
      </c>
      <c r="H934" s="2">
        <v>0.52682499999999999</v>
      </c>
      <c r="J934" s="2">
        <v>5.6535739999999999</v>
      </c>
      <c r="K934" s="2">
        <v>8.1712999999999994E-2</v>
      </c>
      <c r="L934" s="2">
        <v>0.17621800000000001</v>
      </c>
    </row>
    <row r="935" spans="1:12" x14ac:dyDescent="0.2">
      <c r="A935" s="2">
        <v>5.6542750000000002</v>
      </c>
      <c r="B935" s="2">
        <v>7.8864710000000002</v>
      </c>
      <c r="C935" s="2">
        <v>0.70934600000000003</v>
      </c>
      <c r="D935" s="2">
        <v>5.2074000000000002E-2</v>
      </c>
      <c r="F935" s="2">
        <v>5.6514689999999996</v>
      </c>
      <c r="G935" s="2">
        <v>0.52091200000000004</v>
      </c>
      <c r="H935" s="2">
        <v>0.52690099999999995</v>
      </c>
      <c r="J935" s="2">
        <v>5.6542750000000002</v>
      </c>
      <c r="K935" s="2">
        <v>8.1689999999999999E-2</v>
      </c>
      <c r="L935" s="2">
        <v>0.17602400000000001</v>
      </c>
    </row>
    <row r="936" spans="1:12" x14ac:dyDescent="0.2">
      <c r="A936" s="2">
        <v>5.6549759999999996</v>
      </c>
      <c r="B936" s="2">
        <v>7.8902169999999998</v>
      </c>
      <c r="C936" s="2">
        <v>0.70936500000000002</v>
      </c>
      <c r="D936" s="2">
        <v>5.2394000000000003E-2</v>
      </c>
      <c r="F936" s="2">
        <v>5.6521710000000001</v>
      </c>
      <c r="G936" s="2">
        <v>0.52100400000000002</v>
      </c>
      <c r="H936" s="2">
        <v>0.52673300000000001</v>
      </c>
      <c r="J936" s="2">
        <v>5.6549759999999996</v>
      </c>
      <c r="K936" s="2">
        <v>8.1532999999999994E-2</v>
      </c>
      <c r="L936" s="2">
        <v>0.175562</v>
      </c>
    </row>
    <row r="937" spans="1:12" x14ac:dyDescent="0.2">
      <c r="A937" s="2">
        <v>5.6556769999999998</v>
      </c>
      <c r="B937" s="2">
        <v>7.8939589999999997</v>
      </c>
      <c r="C937" s="2">
        <v>0.70910899999999999</v>
      </c>
      <c r="D937" s="2">
        <v>5.2745E-2</v>
      </c>
      <c r="F937" s="2">
        <v>5.6528720000000003</v>
      </c>
      <c r="G937" s="2">
        <v>0.52088199999999996</v>
      </c>
      <c r="H937" s="2">
        <v>0.52642800000000001</v>
      </c>
      <c r="J937" s="2">
        <v>5.6556769999999998</v>
      </c>
      <c r="K937" s="2">
        <v>8.1412999999999999E-2</v>
      </c>
      <c r="L937" s="2">
        <v>0.17496999999999999</v>
      </c>
    </row>
    <row r="938" spans="1:12" x14ac:dyDescent="0.2">
      <c r="A938" s="2">
        <v>5.6563790000000003</v>
      </c>
      <c r="B938" s="2">
        <v>7.8974880000000001</v>
      </c>
      <c r="C938" s="2">
        <v>0.70935000000000004</v>
      </c>
      <c r="D938" s="2">
        <v>5.2585E-2</v>
      </c>
      <c r="F938" s="2">
        <v>5.6535739999999999</v>
      </c>
      <c r="G938" s="2">
        <v>0.521034</v>
      </c>
      <c r="H938" s="2">
        <v>0.52625299999999997</v>
      </c>
      <c r="J938" s="2">
        <v>5.6563790000000003</v>
      </c>
      <c r="K938" s="2">
        <v>8.0924999999999997E-2</v>
      </c>
      <c r="L938" s="2">
        <v>0.17519100000000001</v>
      </c>
    </row>
    <row r="939" spans="1:12" x14ac:dyDescent="0.2">
      <c r="A939" s="2">
        <v>5.6570799999999997</v>
      </c>
      <c r="B939" s="2">
        <v>7.9023479999999999</v>
      </c>
      <c r="C939" s="2">
        <v>0.70912900000000001</v>
      </c>
      <c r="D939" s="2">
        <v>5.2463000000000003E-2</v>
      </c>
      <c r="F939" s="2">
        <v>5.6542750000000002</v>
      </c>
      <c r="G939" s="2">
        <v>0.521034</v>
      </c>
      <c r="H939" s="2">
        <v>0.52656599999999998</v>
      </c>
      <c r="J939" s="2">
        <v>5.6570799999999997</v>
      </c>
      <c r="K939" s="2">
        <v>8.0599000000000004E-2</v>
      </c>
      <c r="L939" s="2">
        <v>0.17560300000000001</v>
      </c>
    </row>
    <row r="940" spans="1:12" x14ac:dyDescent="0.2">
      <c r="A940" s="2">
        <v>5.6577820000000001</v>
      </c>
      <c r="B940" s="2">
        <v>7.906879</v>
      </c>
      <c r="C940" s="2">
        <v>0.70836600000000005</v>
      </c>
      <c r="D940" s="2">
        <v>5.2248999999999997E-2</v>
      </c>
      <c r="F940" s="2">
        <v>5.6549759999999996</v>
      </c>
      <c r="G940" s="2">
        <v>0.52119400000000005</v>
      </c>
      <c r="H940" s="2">
        <v>0.526474</v>
      </c>
      <c r="J940" s="2">
        <v>5.6577820000000001</v>
      </c>
      <c r="K940" s="2">
        <v>8.0892000000000006E-2</v>
      </c>
      <c r="L940" s="2">
        <v>0.17607300000000001</v>
      </c>
    </row>
    <row r="941" spans="1:12" x14ac:dyDescent="0.2">
      <c r="A941" s="2">
        <v>5.6584830000000004</v>
      </c>
      <c r="B941" s="2">
        <v>7.910793</v>
      </c>
      <c r="C941" s="2">
        <v>0.70751500000000001</v>
      </c>
      <c r="D941" s="2">
        <v>5.2142000000000001E-2</v>
      </c>
      <c r="F941" s="2">
        <v>5.6556769999999998</v>
      </c>
      <c r="G941" s="2">
        <v>0.52197300000000002</v>
      </c>
      <c r="H941" s="2">
        <v>0.52661100000000005</v>
      </c>
      <c r="J941" s="2">
        <v>5.6584830000000004</v>
      </c>
      <c r="K941" s="2">
        <v>8.0981999999999998E-2</v>
      </c>
      <c r="L941" s="2">
        <v>0.17610899999999999</v>
      </c>
    </row>
    <row r="942" spans="1:12" x14ac:dyDescent="0.2">
      <c r="A942" s="2">
        <v>5.6591839999999998</v>
      </c>
      <c r="B942" s="2">
        <v>7.9147720000000001</v>
      </c>
      <c r="C942" s="2">
        <v>0.70739700000000005</v>
      </c>
      <c r="D942" s="2">
        <v>5.2332999999999998E-2</v>
      </c>
      <c r="F942" s="2">
        <v>5.6563790000000003</v>
      </c>
      <c r="G942" s="2">
        <v>0.52256800000000003</v>
      </c>
      <c r="H942" s="2">
        <v>0.52677200000000002</v>
      </c>
      <c r="J942" s="2">
        <v>5.6591839999999998</v>
      </c>
      <c r="K942" s="2">
        <v>8.0892000000000006E-2</v>
      </c>
      <c r="L942" s="2">
        <v>0.17649400000000001</v>
      </c>
    </row>
    <row r="943" spans="1:12" x14ac:dyDescent="0.2">
      <c r="A943" s="2">
        <v>5.6598860000000002</v>
      </c>
      <c r="B943" s="2">
        <v>7.9192660000000004</v>
      </c>
      <c r="C943" s="2">
        <v>0.70716000000000001</v>
      </c>
      <c r="D943" s="2">
        <v>5.2790999999999998E-2</v>
      </c>
      <c r="F943" s="2">
        <v>5.6570799999999997</v>
      </c>
      <c r="G943" s="2">
        <v>0.52244599999999997</v>
      </c>
      <c r="H943" s="2">
        <v>0.52692399999999995</v>
      </c>
      <c r="J943" s="2">
        <v>5.6598860000000002</v>
      </c>
      <c r="K943" s="2">
        <v>8.0671000000000007E-2</v>
      </c>
      <c r="L943" s="2">
        <v>0.17616999999999999</v>
      </c>
    </row>
    <row r="944" spans="1:12" x14ac:dyDescent="0.2">
      <c r="A944" s="2">
        <v>5.6605869999999996</v>
      </c>
      <c r="B944" s="2">
        <v>7.9230919999999996</v>
      </c>
      <c r="C944" s="2">
        <v>0.70707600000000004</v>
      </c>
      <c r="D944" s="2">
        <v>5.3363000000000001E-2</v>
      </c>
      <c r="F944" s="2">
        <v>5.6577820000000001</v>
      </c>
      <c r="G944" s="2">
        <v>0.522621</v>
      </c>
      <c r="H944" s="2">
        <v>0.52751199999999998</v>
      </c>
      <c r="J944" s="2">
        <v>5.6605869999999996</v>
      </c>
      <c r="K944" s="2">
        <v>8.0406000000000005E-2</v>
      </c>
      <c r="L944" s="2">
        <v>0.17597099999999999</v>
      </c>
    </row>
    <row r="945" spans="1:12" x14ac:dyDescent="0.2">
      <c r="A945" s="2">
        <v>5.661289</v>
      </c>
      <c r="B945" s="2">
        <v>7.9270899999999997</v>
      </c>
      <c r="C945" s="2">
        <v>0.70675200000000005</v>
      </c>
      <c r="D945" s="2">
        <v>5.3851000000000003E-2</v>
      </c>
      <c r="F945" s="2">
        <v>5.6584830000000004</v>
      </c>
      <c r="G945" s="2">
        <v>0.52324700000000002</v>
      </c>
      <c r="H945" s="2">
        <v>0.52742</v>
      </c>
      <c r="J945" s="2">
        <v>5.661289</v>
      </c>
      <c r="K945" s="2">
        <v>8.0236000000000002E-2</v>
      </c>
      <c r="L945" s="2">
        <v>0.175675</v>
      </c>
    </row>
    <row r="946" spans="1:12" x14ac:dyDescent="0.2">
      <c r="A946" s="2">
        <v>5.6619900000000003</v>
      </c>
      <c r="B946" s="2">
        <v>7.931381</v>
      </c>
      <c r="C946" s="2">
        <v>0.70582100000000003</v>
      </c>
      <c r="D946" s="2">
        <v>5.4094999999999997E-2</v>
      </c>
      <c r="F946" s="2">
        <v>5.6591839999999998</v>
      </c>
      <c r="G946" s="2">
        <v>0.52323200000000003</v>
      </c>
      <c r="H946" s="2">
        <v>0.527092</v>
      </c>
      <c r="J946" s="2">
        <v>5.6619900000000003</v>
      </c>
      <c r="K946" s="2">
        <v>7.9922000000000007E-2</v>
      </c>
      <c r="L946" s="2">
        <v>0.17492099999999999</v>
      </c>
    </row>
    <row r="947" spans="1:12" x14ac:dyDescent="0.2">
      <c r="A947" s="2">
        <v>5.6626909999999997</v>
      </c>
      <c r="B947" s="2">
        <v>7.9352229999999997</v>
      </c>
      <c r="C947" s="2">
        <v>0.70620300000000003</v>
      </c>
      <c r="D947" s="2">
        <v>5.4011999999999998E-2</v>
      </c>
      <c r="F947" s="2">
        <v>5.6598860000000002</v>
      </c>
      <c r="G947" s="2">
        <v>0.52304799999999996</v>
      </c>
      <c r="H947" s="2">
        <v>0.52692399999999995</v>
      </c>
      <c r="J947" s="2">
        <v>5.6626909999999997</v>
      </c>
      <c r="K947" s="2">
        <v>7.9443E-2</v>
      </c>
      <c r="L947" s="2">
        <v>0.174903</v>
      </c>
    </row>
    <row r="948" spans="1:12" x14ac:dyDescent="0.2">
      <c r="A948" s="2">
        <v>5.6633930000000001</v>
      </c>
      <c r="B948" s="2">
        <v>7.9383010000000001</v>
      </c>
      <c r="C948" s="2">
        <v>0.70601599999999998</v>
      </c>
      <c r="D948" s="2">
        <v>5.4149000000000003E-2</v>
      </c>
      <c r="F948" s="2">
        <v>5.6605869999999996</v>
      </c>
      <c r="G948" s="2">
        <v>0.52307899999999996</v>
      </c>
      <c r="H948" s="2">
        <v>0.52688599999999997</v>
      </c>
      <c r="J948" s="2">
        <v>5.6633930000000001</v>
      </c>
      <c r="K948" s="2">
        <v>7.8692999999999999E-2</v>
      </c>
      <c r="L948" s="2">
        <v>0.17455100000000001</v>
      </c>
    </row>
    <row r="949" spans="1:12" x14ac:dyDescent="0.2">
      <c r="A949" s="2">
        <v>5.6640940000000004</v>
      </c>
      <c r="B949" s="2">
        <v>7.9413029999999996</v>
      </c>
      <c r="C949" s="2">
        <v>0.705905</v>
      </c>
      <c r="D949" s="2">
        <v>5.4323999999999997E-2</v>
      </c>
      <c r="F949" s="2">
        <v>5.661289</v>
      </c>
      <c r="G949" s="2">
        <v>0.52395599999999998</v>
      </c>
      <c r="H949" s="2">
        <v>0.52689399999999997</v>
      </c>
      <c r="J949" s="2">
        <v>5.6640940000000004</v>
      </c>
      <c r="K949" s="2">
        <v>7.8266000000000002E-2</v>
      </c>
      <c r="L949" s="2">
        <v>0.17416000000000001</v>
      </c>
    </row>
    <row r="950" spans="1:12" x14ac:dyDescent="0.2">
      <c r="A950" s="2">
        <v>5.6647949999999998</v>
      </c>
      <c r="B950" s="2">
        <v>7.9446870000000001</v>
      </c>
      <c r="C950" s="2">
        <v>0.70503199999999999</v>
      </c>
      <c r="D950" s="2">
        <v>5.4163999999999997E-2</v>
      </c>
      <c r="F950" s="2">
        <v>5.6619900000000003</v>
      </c>
      <c r="G950" s="2">
        <v>0.52481100000000003</v>
      </c>
      <c r="H950" s="2">
        <v>0.52668000000000004</v>
      </c>
      <c r="J950" s="2">
        <v>5.6647949999999998</v>
      </c>
      <c r="K950" s="2">
        <v>7.8087000000000004E-2</v>
      </c>
      <c r="L950" s="2">
        <v>0.17379600000000001</v>
      </c>
    </row>
    <row r="951" spans="1:12" x14ac:dyDescent="0.2">
      <c r="A951" s="2">
        <v>5.6654970000000002</v>
      </c>
      <c r="B951" s="2">
        <v>7.948372</v>
      </c>
      <c r="C951" s="2">
        <v>0.70437499999999997</v>
      </c>
      <c r="D951" s="2">
        <v>5.4560999999999998E-2</v>
      </c>
      <c r="F951" s="2">
        <v>5.6626909999999997</v>
      </c>
      <c r="G951" s="2">
        <v>0.52475700000000003</v>
      </c>
      <c r="H951" s="2">
        <v>0.52681699999999998</v>
      </c>
      <c r="J951" s="2">
        <v>5.6654970000000002</v>
      </c>
      <c r="K951" s="2">
        <v>7.7567999999999998E-2</v>
      </c>
      <c r="L951" s="2">
        <v>0.173373</v>
      </c>
    </row>
    <row r="952" spans="1:12" x14ac:dyDescent="0.2">
      <c r="A952" s="2">
        <v>5.6661979999999996</v>
      </c>
      <c r="B952" s="2">
        <v>7.9519039999999999</v>
      </c>
      <c r="C952" s="2">
        <v>0.70393300000000003</v>
      </c>
      <c r="D952" s="2">
        <v>5.4515000000000001E-2</v>
      </c>
      <c r="F952" s="2">
        <v>5.6633930000000001</v>
      </c>
      <c r="G952" s="2">
        <v>0.52481100000000003</v>
      </c>
      <c r="H952" s="2">
        <v>0.52738200000000002</v>
      </c>
      <c r="J952" s="2">
        <v>5.6661979999999996</v>
      </c>
      <c r="K952" s="2">
        <v>7.7258999999999994E-2</v>
      </c>
      <c r="L952" s="2">
        <v>0.17340900000000001</v>
      </c>
    </row>
    <row r="953" spans="1:12" x14ac:dyDescent="0.2">
      <c r="A953" s="2">
        <v>5.6669</v>
      </c>
      <c r="B953" s="2">
        <v>7.9560050000000002</v>
      </c>
      <c r="C953" s="2">
        <v>0.70328800000000002</v>
      </c>
      <c r="D953" s="2">
        <v>5.4271E-2</v>
      </c>
      <c r="F953" s="2">
        <v>5.6640940000000004</v>
      </c>
      <c r="G953" s="2">
        <v>0.52536000000000005</v>
      </c>
      <c r="H953" s="2">
        <v>0.52758799999999995</v>
      </c>
      <c r="J953" s="2">
        <v>5.6669</v>
      </c>
      <c r="K953" s="2">
        <v>7.6720999999999998E-2</v>
      </c>
      <c r="L953" s="2">
        <v>0.17365700000000001</v>
      </c>
    </row>
    <row r="954" spans="1:12" x14ac:dyDescent="0.2">
      <c r="A954" s="2">
        <v>5.6676010000000003</v>
      </c>
      <c r="B954" s="2">
        <v>7.9596369999999999</v>
      </c>
      <c r="C954" s="2">
        <v>0.70289199999999996</v>
      </c>
      <c r="D954" s="2">
        <v>5.3950999999999999E-2</v>
      </c>
      <c r="F954" s="2">
        <v>5.6647949999999998</v>
      </c>
      <c r="G954" s="2">
        <v>0.52596299999999996</v>
      </c>
      <c r="H954" s="2">
        <v>0.52710000000000001</v>
      </c>
      <c r="J954" s="2">
        <v>5.6676010000000003</v>
      </c>
      <c r="K954" s="2">
        <v>7.6521000000000006E-2</v>
      </c>
      <c r="L954" s="2">
        <v>0.17324500000000001</v>
      </c>
    </row>
    <row r="955" spans="1:12" x14ac:dyDescent="0.2">
      <c r="A955" s="2">
        <v>5.6683029999999999</v>
      </c>
      <c r="B955" s="2">
        <v>7.963444</v>
      </c>
      <c r="C955" s="2">
        <v>0.70318899999999995</v>
      </c>
      <c r="D955" s="2">
        <v>5.3310000000000003E-2</v>
      </c>
      <c r="F955" s="2">
        <v>5.6654970000000002</v>
      </c>
      <c r="G955" s="2">
        <v>0.52651199999999998</v>
      </c>
      <c r="H955" s="2">
        <v>0.52720599999999995</v>
      </c>
      <c r="J955" s="2">
        <v>5.6683029999999999</v>
      </c>
      <c r="K955" s="2">
        <v>7.6618000000000006E-2</v>
      </c>
      <c r="L955" s="2">
        <v>0.17275799999999999</v>
      </c>
    </row>
    <row r="956" spans="1:12" x14ac:dyDescent="0.2">
      <c r="A956" s="2">
        <v>5.669003</v>
      </c>
      <c r="B956" s="2">
        <v>7.9672780000000003</v>
      </c>
      <c r="C956" s="2">
        <v>0.70328800000000002</v>
      </c>
      <c r="D956" s="2">
        <v>5.3103999999999998E-2</v>
      </c>
      <c r="F956" s="2">
        <v>5.6661979999999996</v>
      </c>
      <c r="G956" s="2">
        <v>0.52682499999999999</v>
      </c>
      <c r="H956" s="2">
        <v>0.52721399999999996</v>
      </c>
      <c r="J956" s="2">
        <v>5.669003</v>
      </c>
      <c r="K956" s="2">
        <v>7.6612E-2</v>
      </c>
      <c r="L956" s="2">
        <v>0.17258000000000001</v>
      </c>
    </row>
    <row r="957" spans="1:12" x14ac:dyDescent="0.2">
      <c r="A957" s="2">
        <v>5.6697050000000004</v>
      </c>
      <c r="B957" s="2">
        <v>7.9712560000000003</v>
      </c>
      <c r="C957" s="2">
        <v>0.70317399999999997</v>
      </c>
      <c r="D957" s="2">
        <v>5.3432E-2</v>
      </c>
      <c r="F957" s="2">
        <v>5.6669</v>
      </c>
      <c r="G957" s="2">
        <v>0.52690099999999995</v>
      </c>
      <c r="H957" s="2">
        <v>0.526833</v>
      </c>
      <c r="J957" s="2">
        <v>5.6697050000000004</v>
      </c>
      <c r="K957" s="2">
        <v>7.6767000000000002E-2</v>
      </c>
      <c r="L957" s="2">
        <v>0.17255300000000001</v>
      </c>
    </row>
    <row r="958" spans="1:12" x14ac:dyDescent="0.2">
      <c r="A958" s="2">
        <v>5.6704059999999998</v>
      </c>
      <c r="B958" s="2">
        <v>7.9753569999999998</v>
      </c>
      <c r="C958" s="2">
        <v>0.70299500000000004</v>
      </c>
      <c r="D958" s="2">
        <v>5.3966E-2</v>
      </c>
      <c r="F958" s="2">
        <v>5.6676010000000003</v>
      </c>
      <c r="G958" s="2">
        <v>0.52673300000000001</v>
      </c>
      <c r="H958" s="2">
        <v>0.52662699999999996</v>
      </c>
      <c r="J958" s="2">
        <v>5.6704059999999998</v>
      </c>
      <c r="K958" s="2">
        <v>7.7052999999999996E-2</v>
      </c>
      <c r="L958" s="2">
        <v>0.172351</v>
      </c>
    </row>
    <row r="959" spans="1:12" x14ac:dyDescent="0.2">
      <c r="A959" s="2">
        <v>5.6711080000000003</v>
      </c>
      <c r="B959" s="2">
        <v>7.9797969999999996</v>
      </c>
      <c r="C959" s="2">
        <v>0.70260900000000004</v>
      </c>
      <c r="D959" s="2">
        <v>5.4301000000000002E-2</v>
      </c>
      <c r="F959" s="2">
        <v>5.6683029999999999</v>
      </c>
      <c r="G959" s="2">
        <v>0.52642800000000001</v>
      </c>
      <c r="H959" s="2">
        <v>0.52658799999999995</v>
      </c>
      <c r="J959" s="2">
        <v>5.6711080000000003</v>
      </c>
      <c r="K959" s="2">
        <v>7.7209E-2</v>
      </c>
      <c r="L959" s="2">
        <v>0.17210600000000001</v>
      </c>
    </row>
    <row r="960" spans="1:12" x14ac:dyDescent="0.2">
      <c r="A960" s="2">
        <v>5.6718089999999997</v>
      </c>
      <c r="B960" s="2">
        <v>7.9836539999999996</v>
      </c>
      <c r="C960" s="2">
        <v>0.70250599999999996</v>
      </c>
      <c r="D960" s="2">
        <v>5.4011999999999998E-2</v>
      </c>
      <c r="F960" s="2">
        <v>5.669003</v>
      </c>
      <c r="G960" s="2">
        <v>0.52625299999999997</v>
      </c>
      <c r="H960" s="2">
        <v>0.52670300000000003</v>
      </c>
      <c r="J960" s="2">
        <v>5.6718089999999997</v>
      </c>
      <c r="K960" s="2">
        <v>7.7173000000000005E-2</v>
      </c>
      <c r="L960" s="2">
        <v>0.171429</v>
      </c>
    </row>
    <row r="961" spans="1:12" x14ac:dyDescent="0.2">
      <c r="A961" s="2">
        <v>5.6725110000000001</v>
      </c>
      <c r="B961" s="2">
        <v>7.9873849999999997</v>
      </c>
      <c r="C961" s="2">
        <v>0.70285299999999995</v>
      </c>
      <c r="D961" s="2">
        <v>5.4073000000000003E-2</v>
      </c>
      <c r="F961" s="2">
        <v>5.6697050000000004</v>
      </c>
      <c r="G961" s="2">
        <v>0.52656599999999998</v>
      </c>
      <c r="H961" s="2">
        <v>0.52688599999999997</v>
      </c>
      <c r="J961" s="2">
        <v>5.6725110000000001</v>
      </c>
      <c r="K961" s="2">
        <v>7.7196000000000001E-2</v>
      </c>
      <c r="L961" s="2">
        <v>0.17103499999999999</v>
      </c>
    </row>
    <row r="962" spans="1:12" x14ac:dyDescent="0.2">
      <c r="A962" s="2">
        <v>5.6732120000000004</v>
      </c>
      <c r="B962" s="2">
        <v>7.9914440000000004</v>
      </c>
      <c r="C962" s="2">
        <v>0.70313899999999996</v>
      </c>
      <c r="D962" s="2">
        <v>5.4134000000000002E-2</v>
      </c>
      <c r="F962" s="2">
        <v>5.6704059999999998</v>
      </c>
      <c r="G962" s="2">
        <v>0.526474</v>
      </c>
      <c r="H962" s="2">
        <v>0.52670300000000003</v>
      </c>
      <c r="J962" s="2">
        <v>5.6732120000000004</v>
      </c>
      <c r="K962" s="2">
        <v>7.7300999999999995E-2</v>
      </c>
      <c r="L962" s="2">
        <v>0.170903</v>
      </c>
    </row>
    <row r="963" spans="1:12" x14ac:dyDescent="0.2">
      <c r="A963" s="2">
        <v>5.6739129999999998</v>
      </c>
      <c r="B963" s="2">
        <v>7.99519</v>
      </c>
      <c r="C963" s="2">
        <v>0.70295600000000003</v>
      </c>
      <c r="D963" s="2">
        <v>5.4591000000000001E-2</v>
      </c>
      <c r="F963" s="2">
        <v>5.6711080000000003</v>
      </c>
      <c r="G963" s="2">
        <v>0.52661100000000005</v>
      </c>
      <c r="H963" s="2">
        <v>0.52659599999999995</v>
      </c>
      <c r="J963" s="2">
        <v>5.6739129999999998</v>
      </c>
      <c r="K963" s="2">
        <v>7.7129000000000003E-2</v>
      </c>
      <c r="L963" s="2">
        <v>0.17141300000000001</v>
      </c>
    </row>
    <row r="964" spans="1:12" x14ac:dyDescent="0.2">
      <c r="A964" s="2">
        <v>5.6746150000000002</v>
      </c>
      <c r="B964" s="2">
        <v>7.9987789999999999</v>
      </c>
      <c r="C964" s="2">
        <v>0.70241900000000002</v>
      </c>
      <c r="D964" s="2">
        <v>5.4378000000000003E-2</v>
      </c>
      <c r="F964" s="2">
        <v>5.6718089999999997</v>
      </c>
      <c r="G964" s="2">
        <v>0.52677200000000002</v>
      </c>
      <c r="H964" s="2">
        <v>0.52642800000000001</v>
      </c>
      <c r="J964" s="2">
        <v>5.6746150000000002</v>
      </c>
      <c r="K964" s="2">
        <v>7.6685000000000003E-2</v>
      </c>
      <c r="L964" s="2">
        <v>0.17180300000000001</v>
      </c>
    </row>
    <row r="965" spans="1:12" x14ac:dyDescent="0.2">
      <c r="A965" s="2">
        <v>5.6753159999999996</v>
      </c>
      <c r="B965" s="2">
        <v>8.002167</v>
      </c>
      <c r="C965" s="2">
        <v>0.702075</v>
      </c>
      <c r="D965" s="2">
        <v>5.4820000000000001E-2</v>
      </c>
      <c r="F965" s="2">
        <v>5.6725110000000001</v>
      </c>
      <c r="G965" s="2">
        <v>0.52692399999999995</v>
      </c>
      <c r="H965" s="2">
        <v>0.52609300000000003</v>
      </c>
      <c r="J965" s="2">
        <v>5.6753159999999996</v>
      </c>
      <c r="K965" s="2">
        <v>7.6943999999999999E-2</v>
      </c>
      <c r="L965" s="2">
        <v>0.17142199999999999</v>
      </c>
    </row>
    <row r="966" spans="1:12" x14ac:dyDescent="0.2">
      <c r="A966" s="2">
        <v>5.6760169999999999</v>
      </c>
      <c r="B966" s="2">
        <v>8.0054590000000001</v>
      </c>
      <c r="C966" s="2">
        <v>0.70197200000000004</v>
      </c>
      <c r="D966" s="2">
        <v>5.4446000000000001E-2</v>
      </c>
      <c r="F966" s="2">
        <v>5.6732120000000004</v>
      </c>
      <c r="G966" s="2">
        <v>0.52751199999999998</v>
      </c>
      <c r="H966" s="2">
        <v>0.52571100000000004</v>
      </c>
      <c r="J966" s="2">
        <v>5.6760169999999999</v>
      </c>
      <c r="K966" s="2">
        <v>7.7040999999999998E-2</v>
      </c>
      <c r="L966" s="2">
        <v>0.171204</v>
      </c>
    </row>
    <row r="967" spans="1:12" x14ac:dyDescent="0.2">
      <c r="A967" s="2">
        <v>5.6767190000000003</v>
      </c>
      <c r="B967" s="2">
        <v>8.0090640000000004</v>
      </c>
      <c r="C967" s="2">
        <v>0.70187699999999997</v>
      </c>
      <c r="D967" s="2">
        <v>5.4339999999999999E-2</v>
      </c>
      <c r="F967" s="2">
        <v>5.6739129999999998</v>
      </c>
      <c r="G967" s="2">
        <v>0.52742</v>
      </c>
      <c r="H967" s="2">
        <v>0.52566500000000005</v>
      </c>
      <c r="J967" s="2">
        <v>5.6767190000000003</v>
      </c>
      <c r="K967" s="2">
        <v>7.6729000000000006E-2</v>
      </c>
      <c r="L967" s="2">
        <v>0.170929</v>
      </c>
    </row>
    <row r="968" spans="1:12" x14ac:dyDescent="0.2">
      <c r="A968" s="2">
        <v>5.6774199999999997</v>
      </c>
      <c r="B968" s="2">
        <v>8.0127179999999996</v>
      </c>
      <c r="C968" s="2">
        <v>0.70183099999999998</v>
      </c>
      <c r="D968" s="2">
        <v>5.4690999999999997E-2</v>
      </c>
      <c r="F968" s="2">
        <v>5.6746150000000002</v>
      </c>
      <c r="G968" s="2">
        <v>0.527092</v>
      </c>
      <c r="H968" s="2">
        <v>0.52592499999999998</v>
      </c>
      <c r="J968" s="2">
        <v>5.6774199999999997</v>
      </c>
      <c r="K968" s="2">
        <v>7.6123999999999997E-2</v>
      </c>
      <c r="L968" s="2">
        <v>0.17063600000000001</v>
      </c>
    </row>
    <row r="969" spans="1:12" x14ac:dyDescent="0.2">
      <c r="A969" s="2">
        <v>5.6781220000000001</v>
      </c>
      <c r="B969" s="2">
        <v>8.0162130000000005</v>
      </c>
      <c r="C969" s="2">
        <v>0.70157199999999997</v>
      </c>
      <c r="D969" s="2">
        <v>5.4355000000000001E-2</v>
      </c>
      <c r="F969" s="2">
        <v>5.6753159999999996</v>
      </c>
      <c r="G969" s="2">
        <v>0.52692399999999995</v>
      </c>
      <c r="H969" s="2">
        <v>0.52513900000000002</v>
      </c>
      <c r="J969" s="2">
        <v>5.6781220000000001</v>
      </c>
      <c r="K969" s="2">
        <v>7.5561000000000003E-2</v>
      </c>
      <c r="L969" s="2">
        <v>0.17041999999999999</v>
      </c>
    </row>
    <row r="970" spans="1:12" x14ac:dyDescent="0.2">
      <c r="A970" s="2">
        <v>5.6788230000000004</v>
      </c>
      <c r="B970" s="2">
        <v>8.0198820000000008</v>
      </c>
      <c r="C970" s="2">
        <v>0.70133100000000004</v>
      </c>
      <c r="D970" s="2">
        <v>5.4279000000000001E-2</v>
      </c>
      <c r="F970" s="2">
        <v>5.6760169999999999</v>
      </c>
      <c r="G970" s="2">
        <v>0.52688599999999997</v>
      </c>
      <c r="H970" s="2">
        <v>0.52465099999999998</v>
      </c>
      <c r="J970" s="2">
        <v>5.6788230000000004</v>
      </c>
      <c r="K970" s="2">
        <v>7.5833999999999999E-2</v>
      </c>
      <c r="L970" s="2">
        <v>0.170127</v>
      </c>
    </row>
    <row r="971" spans="1:12" x14ac:dyDescent="0.2">
      <c r="A971" s="2">
        <v>5.6795239999999998</v>
      </c>
      <c r="B971" s="2">
        <v>8.0231670000000008</v>
      </c>
      <c r="C971" s="2">
        <v>0.70122799999999996</v>
      </c>
      <c r="D971" s="2">
        <v>5.4102999999999998E-2</v>
      </c>
      <c r="F971" s="2">
        <v>5.6767190000000003</v>
      </c>
      <c r="G971" s="2">
        <v>0.52689399999999997</v>
      </c>
      <c r="H971" s="2">
        <v>0.52427699999999999</v>
      </c>
      <c r="J971" s="2">
        <v>5.6795239999999998</v>
      </c>
      <c r="K971" s="2">
        <v>7.6170000000000002E-2</v>
      </c>
      <c r="L971" s="2">
        <v>0.170264</v>
      </c>
    </row>
    <row r="972" spans="1:12" x14ac:dyDescent="0.2">
      <c r="A972" s="2">
        <v>5.6802260000000002</v>
      </c>
      <c r="B972" s="2">
        <v>8.026688</v>
      </c>
      <c r="C972" s="2">
        <v>0.70142300000000002</v>
      </c>
      <c r="D972" s="2">
        <v>5.3897E-2</v>
      </c>
      <c r="F972" s="2">
        <v>5.6774199999999997</v>
      </c>
      <c r="G972" s="2">
        <v>0.52668000000000004</v>
      </c>
      <c r="H972" s="2">
        <v>0.52381100000000003</v>
      </c>
      <c r="J972" s="2">
        <v>5.6802260000000002</v>
      </c>
      <c r="K972" s="2">
        <v>7.5833999999999999E-2</v>
      </c>
      <c r="L972" s="2">
        <v>0.17014899999999999</v>
      </c>
    </row>
    <row r="973" spans="1:12" x14ac:dyDescent="0.2">
      <c r="A973" s="2">
        <v>5.6809269999999996</v>
      </c>
      <c r="B973" s="2">
        <v>8.0303310000000003</v>
      </c>
      <c r="C973" s="2">
        <v>0.70144600000000001</v>
      </c>
      <c r="D973" s="2">
        <v>5.4271E-2</v>
      </c>
      <c r="F973" s="2">
        <v>5.6781220000000001</v>
      </c>
      <c r="G973" s="2">
        <v>0.52681699999999998</v>
      </c>
      <c r="H973" s="2">
        <v>0.52366599999999996</v>
      </c>
      <c r="J973" s="2">
        <v>5.6809269999999996</v>
      </c>
      <c r="K973" s="2">
        <v>7.5070999999999999E-2</v>
      </c>
      <c r="L973" s="2">
        <v>0.170624</v>
      </c>
    </row>
    <row r="974" spans="1:12" x14ac:dyDescent="0.2">
      <c r="A974" s="2">
        <v>5.681629</v>
      </c>
      <c r="B974" s="2">
        <v>8.0342140000000004</v>
      </c>
      <c r="C974" s="2">
        <v>0.70114399999999999</v>
      </c>
      <c r="D974" s="2">
        <v>5.4599000000000002E-2</v>
      </c>
      <c r="F974" s="2">
        <v>5.6788230000000004</v>
      </c>
      <c r="G974" s="2">
        <v>0.52738200000000002</v>
      </c>
      <c r="H974" s="2">
        <v>0.52342999999999995</v>
      </c>
      <c r="J974" s="2">
        <v>5.681629</v>
      </c>
      <c r="K974" s="2">
        <v>7.4929999999999997E-2</v>
      </c>
      <c r="L974" s="2">
        <v>0.17125299999999999</v>
      </c>
    </row>
    <row r="975" spans="1:12" x14ac:dyDescent="0.2">
      <c r="A975" s="2">
        <v>5.6823300000000003</v>
      </c>
      <c r="B975" s="2">
        <v>8.0382800000000003</v>
      </c>
      <c r="C975" s="2">
        <v>0.70088899999999998</v>
      </c>
      <c r="D975" s="2">
        <v>5.4889E-2</v>
      </c>
      <c r="F975" s="2">
        <v>5.6795239999999998</v>
      </c>
      <c r="G975" s="2">
        <v>0.52758799999999995</v>
      </c>
      <c r="H975" s="2">
        <v>0.52365099999999998</v>
      </c>
      <c r="J975" s="2">
        <v>5.6823300000000003</v>
      </c>
      <c r="K975" s="2">
        <v>7.4688000000000004E-2</v>
      </c>
      <c r="L975" s="2">
        <v>0.171039</v>
      </c>
    </row>
    <row r="976" spans="1:12" x14ac:dyDescent="0.2">
      <c r="A976" s="2">
        <v>5.6830309999999997</v>
      </c>
      <c r="B976" s="2">
        <v>8.0418129999999994</v>
      </c>
      <c r="C976" s="2">
        <v>0.70114399999999999</v>
      </c>
      <c r="D976" s="2">
        <v>5.5338999999999999E-2</v>
      </c>
      <c r="F976" s="2">
        <v>5.6802260000000002</v>
      </c>
      <c r="G976" s="2">
        <v>0.52710000000000001</v>
      </c>
      <c r="H976" s="2">
        <v>0.52368199999999998</v>
      </c>
      <c r="J976" s="2">
        <v>5.6830309999999997</v>
      </c>
      <c r="K976" s="2">
        <v>7.4513999999999997E-2</v>
      </c>
      <c r="L976" s="2">
        <v>0.17107900000000001</v>
      </c>
    </row>
    <row r="977" spans="1:12" x14ac:dyDescent="0.2">
      <c r="A977" s="2">
        <v>5.6837330000000001</v>
      </c>
      <c r="B977" s="2">
        <v>8.0454290000000004</v>
      </c>
      <c r="C977" s="2">
        <v>0.70116000000000001</v>
      </c>
      <c r="D977" s="2">
        <v>5.5537000000000003E-2</v>
      </c>
      <c r="F977" s="2">
        <v>5.6809269999999996</v>
      </c>
      <c r="G977" s="2">
        <v>0.52720599999999995</v>
      </c>
      <c r="H977" s="2">
        <v>0.52277399999999996</v>
      </c>
      <c r="J977" s="2">
        <v>5.6837330000000001</v>
      </c>
      <c r="K977" s="2">
        <v>7.4713000000000002E-2</v>
      </c>
      <c r="L977" s="2">
        <v>0.171649</v>
      </c>
    </row>
    <row r="978" spans="1:12" x14ac:dyDescent="0.2">
      <c r="A978" s="2">
        <v>5.6844340000000004</v>
      </c>
      <c r="B978" s="2">
        <v>8.0495300000000007</v>
      </c>
      <c r="C978" s="2">
        <v>0.70075500000000002</v>
      </c>
      <c r="D978" s="2">
        <v>5.5125E-2</v>
      </c>
      <c r="F978" s="2">
        <v>5.681629</v>
      </c>
      <c r="G978" s="2">
        <v>0.52721399999999996</v>
      </c>
      <c r="H978" s="2">
        <v>0.522316</v>
      </c>
      <c r="J978" s="2">
        <v>5.6844340000000004</v>
      </c>
      <c r="K978" s="2">
        <v>7.4527999999999997E-2</v>
      </c>
      <c r="L978" s="2">
        <v>0.17217299999999999</v>
      </c>
    </row>
    <row r="979" spans="1:12" x14ac:dyDescent="0.2">
      <c r="A979" s="2">
        <v>5.6851349999999998</v>
      </c>
      <c r="B979" s="2">
        <v>8.0531769999999998</v>
      </c>
      <c r="C979" s="2">
        <v>0.70071700000000003</v>
      </c>
      <c r="D979" s="2">
        <v>5.4820000000000001E-2</v>
      </c>
      <c r="F979" s="2">
        <v>5.6823300000000003</v>
      </c>
      <c r="G979" s="2">
        <v>0.526833</v>
      </c>
      <c r="H979" s="2">
        <v>0.52243799999999996</v>
      </c>
      <c r="J979" s="2">
        <v>5.6851349999999998</v>
      </c>
      <c r="K979" s="2">
        <v>7.4515999999999999E-2</v>
      </c>
      <c r="L979" s="2">
        <v>0.17194899999999999</v>
      </c>
    </row>
    <row r="980" spans="1:12" x14ac:dyDescent="0.2">
      <c r="A980" s="2">
        <v>5.6858370000000003</v>
      </c>
      <c r="B980" s="2">
        <v>8.0565069999999999</v>
      </c>
      <c r="C980" s="2">
        <v>0.70076700000000003</v>
      </c>
      <c r="D980" s="2">
        <v>5.4843000000000003E-2</v>
      </c>
      <c r="F980" s="2">
        <v>5.6830309999999997</v>
      </c>
      <c r="G980" s="2">
        <v>0.52662699999999996</v>
      </c>
      <c r="H980" s="2">
        <v>0.52204099999999998</v>
      </c>
      <c r="J980" s="2">
        <v>5.6858370000000003</v>
      </c>
      <c r="K980" s="2">
        <v>7.4817999999999996E-2</v>
      </c>
      <c r="L980" s="2">
        <v>0.17197899999999999</v>
      </c>
    </row>
    <row r="981" spans="1:12" x14ac:dyDescent="0.2">
      <c r="A981" s="2">
        <v>5.6865379999999996</v>
      </c>
      <c r="B981" s="2">
        <v>8.0603750000000005</v>
      </c>
      <c r="C981" s="2">
        <v>0.70060699999999998</v>
      </c>
      <c r="D981" s="2">
        <v>5.4789999999999998E-2</v>
      </c>
      <c r="F981" s="2">
        <v>5.6837330000000001</v>
      </c>
      <c r="G981" s="2">
        <v>0.52658799999999995</v>
      </c>
      <c r="H981" s="2">
        <v>0.52182799999999996</v>
      </c>
      <c r="J981" s="2">
        <v>5.6865379999999996</v>
      </c>
      <c r="K981" s="2">
        <v>7.4565999999999993E-2</v>
      </c>
      <c r="L981" s="2">
        <v>0.172095</v>
      </c>
    </row>
    <row r="982" spans="1:12" x14ac:dyDescent="0.2">
      <c r="A982" s="2">
        <v>5.6872400000000001</v>
      </c>
      <c r="B982" s="2">
        <v>8.0639950000000002</v>
      </c>
      <c r="C982" s="2">
        <v>0.70040100000000005</v>
      </c>
      <c r="D982" s="2">
        <v>5.4926999999999997E-2</v>
      </c>
      <c r="F982" s="2">
        <v>5.6844340000000004</v>
      </c>
      <c r="G982" s="2">
        <v>0.52670300000000003</v>
      </c>
      <c r="H982" s="2">
        <v>0.52168300000000001</v>
      </c>
      <c r="J982" s="2">
        <v>5.6872400000000001</v>
      </c>
      <c r="K982" s="2">
        <v>7.4260999999999994E-2</v>
      </c>
      <c r="L982" s="2">
        <v>0.17188400000000001</v>
      </c>
    </row>
    <row r="983" spans="1:12" x14ac:dyDescent="0.2">
      <c r="A983" s="2">
        <v>5.6879410000000004</v>
      </c>
      <c r="B983" s="2">
        <v>8.0674670000000006</v>
      </c>
      <c r="C983" s="2">
        <v>0.70019799999999999</v>
      </c>
      <c r="D983" s="2">
        <v>5.5803999999999999E-2</v>
      </c>
      <c r="F983" s="2">
        <v>5.6851349999999998</v>
      </c>
      <c r="G983" s="2">
        <v>0.52688599999999997</v>
      </c>
      <c r="H983" s="2">
        <v>0.52156800000000003</v>
      </c>
      <c r="J983" s="2">
        <v>5.6879410000000004</v>
      </c>
      <c r="K983" s="2">
        <v>7.4451000000000003E-2</v>
      </c>
      <c r="L983" s="2">
        <v>0.17180300000000001</v>
      </c>
    </row>
    <row r="984" spans="1:12" x14ac:dyDescent="0.2">
      <c r="A984" s="2">
        <v>5.6886419999999998</v>
      </c>
      <c r="B984" s="2">
        <v>8.0704499999999992</v>
      </c>
      <c r="C984" s="2">
        <v>0.70003400000000005</v>
      </c>
      <c r="D984" s="2">
        <v>5.6499000000000001E-2</v>
      </c>
      <c r="F984" s="2">
        <v>5.6858370000000003</v>
      </c>
      <c r="G984" s="2">
        <v>0.52670300000000003</v>
      </c>
      <c r="H984" s="2">
        <v>0.52151499999999995</v>
      </c>
      <c r="J984" s="2">
        <v>5.6886419999999998</v>
      </c>
      <c r="K984" s="2">
        <v>7.4292999999999998E-2</v>
      </c>
      <c r="L984" s="2">
        <v>0.17174600000000001</v>
      </c>
    </row>
    <row r="985" spans="1:12" x14ac:dyDescent="0.2">
      <c r="A985" s="2">
        <v>5.689343</v>
      </c>
      <c r="B985" s="2">
        <v>8.0737930000000002</v>
      </c>
      <c r="C985" s="2">
        <v>0.70001500000000005</v>
      </c>
      <c r="D985" s="2">
        <v>5.7169999999999999E-2</v>
      </c>
      <c r="F985" s="2">
        <v>5.6865379999999996</v>
      </c>
      <c r="G985" s="2">
        <v>0.52659599999999995</v>
      </c>
      <c r="H985" s="2">
        <v>0.52088199999999996</v>
      </c>
      <c r="J985" s="2">
        <v>5.689343</v>
      </c>
      <c r="K985" s="2">
        <v>7.3854000000000003E-2</v>
      </c>
      <c r="L985" s="2">
        <v>0.17188500000000001</v>
      </c>
    </row>
    <row r="986" spans="1:12" x14ac:dyDescent="0.2">
      <c r="A986" s="2">
        <v>5.6900449999999996</v>
      </c>
      <c r="B986" s="2">
        <v>8.0772169999999992</v>
      </c>
      <c r="C986" s="2">
        <v>0.70028999999999997</v>
      </c>
      <c r="D986" s="2">
        <v>5.6918000000000003E-2</v>
      </c>
      <c r="F986" s="2">
        <v>5.6872400000000001</v>
      </c>
      <c r="G986" s="2">
        <v>0.52642800000000001</v>
      </c>
      <c r="H986" s="2">
        <v>0.52111799999999997</v>
      </c>
      <c r="J986" s="2">
        <v>5.6900449999999996</v>
      </c>
      <c r="K986" s="2">
        <v>7.3469000000000007E-2</v>
      </c>
      <c r="L986" s="2">
        <v>0.17232500000000001</v>
      </c>
    </row>
    <row r="987" spans="1:12" x14ac:dyDescent="0.2">
      <c r="A987" s="2">
        <v>5.6907459999999999</v>
      </c>
      <c r="B987" s="2">
        <v>8.0805089999999993</v>
      </c>
      <c r="C987" s="2">
        <v>0.70020199999999999</v>
      </c>
      <c r="D987" s="2">
        <v>5.6864999999999999E-2</v>
      </c>
      <c r="F987" s="2">
        <v>5.6879410000000004</v>
      </c>
      <c r="G987" s="2">
        <v>0.52609300000000003</v>
      </c>
      <c r="H987" s="2">
        <v>0.52095000000000002</v>
      </c>
      <c r="J987" s="2">
        <v>5.6907459999999999</v>
      </c>
      <c r="K987" s="2">
        <v>7.3460999999999999E-2</v>
      </c>
      <c r="L987" s="2">
        <v>0.172845</v>
      </c>
    </row>
    <row r="988" spans="1:12" x14ac:dyDescent="0.2">
      <c r="A988" s="2">
        <v>5.6914480000000003</v>
      </c>
      <c r="B988" s="2">
        <v>8.0841410000000007</v>
      </c>
      <c r="C988" s="2">
        <v>0.70030899999999996</v>
      </c>
      <c r="D988" s="2">
        <v>5.6543999999999997E-2</v>
      </c>
      <c r="F988" s="2">
        <v>5.6886419999999998</v>
      </c>
      <c r="G988" s="2">
        <v>0.52571100000000004</v>
      </c>
      <c r="H988" s="2">
        <v>0.52095000000000002</v>
      </c>
      <c r="J988" s="2">
        <v>5.6914480000000003</v>
      </c>
      <c r="K988" s="2">
        <v>7.4009000000000005E-2</v>
      </c>
      <c r="L988" s="2">
        <v>0.172905</v>
      </c>
    </row>
    <row r="989" spans="1:12" x14ac:dyDescent="0.2">
      <c r="A989" s="2">
        <v>5.6921489999999997</v>
      </c>
      <c r="B989" s="2">
        <v>8.0874670000000002</v>
      </c>
      <c r="C989" s="2">
        <v>0.70016400000000001</v>
      </c>
      <c r="D989" s="2">
        <v>5.6704999999999998E-2</v>
      </c>
      <c r="F989" s="2">
        <v>5.689343</v>
      </c>
      <c r="G989" s="2">
        <v>0.52566500000000005</v>
      </c>
      <c r="H989" s="2">
        <v>0.52113299999999996</v>
      </c>
      <c r="J989" s="2">
        <v>5.6921489999999997</v>
      </c>
      <c r="K989" s="2">
        <v>7.4736999999999998E-2</v>
      </c>
      <c r="L989" s="2">
        <v>0.172537</v>
      </c>
    </row>
    <row r="990" spans="1:12" x14ac:dyDescent="0.2">
      <c r="A990" s="2">
        <v>5.6928510000000001</v>
      </c>
      <c r="B990" s="2">
        <v>8.0907750000000007</v>
      </c>
      <c r="C990" s="2">
        <v>0.700156</v>
      </c>
      <c r="D990" s="2">
        <v>5.7437000000000002E-2</v>
      </c>
      <c r="F990" s="2">
        <v>5.6900449999999996</v>
      </c>
      <c r="G990" s="2">
        <v>0.52592499999999998</v>
      </c>
      <c r="H990" s="2">
        <v>0.52110299999999998</v>
      </c>
      <c r="J990" s="2">
        <v>5.6928510000000001</v>
      </c>
      <c r="K990" s="2">
        <v>7.4565999999999993E-2</v>
      </c>
      <c r="L990" s="2">
        <v>0.17197399999999999</v>
      </c>
    </row>
    <row r="991" spans="1:12" x14ac:dyDescent="0.2">
      <c r="A991" s="2">
        <v>5.6935520000000004</v>
      </c>
      <c r="B991" s="2">
        <v>8.094379</v>
      </c>
      <c r="C991" s="2">
        <v>0.70026299999999997</v>
      </c>
      <c r="D991" s="2">
        <v>5.7376000000000003E-2</v>
      </c>
      <c r="F991" s="2">
        <v>5.6907459999999999</v>
      </c>
      <c r="G991" s="2">
        <v>0.52513900000000002</v>
      </c>
      <c r="H991" s="2">
        <v>0.52094300000000004</v>
      </c>
      <c r="J991" s="2">
        <v>5.6935520000000004</v>
      </c>
      <c r="K991" s="2">
        <v>7.424E-2</v>
      </c>
      <c r="L991" s="2">
        <v>0.171512</v>
      </c>
    </row>
    <row r="992" spans="1:12" x14ac:dyDescent="0.2">
      <c r="A992" s="2">
        <v>5.6942529999999998</v>
      </c>
      <c r="B992" s="2">
        <v>8.0979419999999998</v>
      </c>
      <c r="C992" s="2">
        <v>0.70037799999999995</v>
      </c>
      <c r="D992" s="2">
        <v>5.7634999999999999E-2</v>
      </c>
      <c r="F992" s="2">
        <v>5.6914480000000003</v>
      </c>
      <c r="G992" s="2">
        <v>0.52465099999999998</v>
      </c>
      <c r="H992" s="2">
        <v>0.52061500000000005</v>
      </c>
      <c r="J992" s="2">
        <v>5.6942529999999998</v>
      </c>
      <c r="K992" s="2">
        <v>7.4208999999999997E-2</v>
      </c>
      <c r="L992" s="2">
        <v>0.17080300000000001</v>
      </c>
    </row>
    <row r="993" spans="1:12" x14ac:dyDescent="0.2">
      <c r="A993" s="2">
        <v>5.6949550000000002</v>
      </c>
      <c r="B993" s="2">
        <v>8.1009250000000002</v>
      </c>
      <c r="C993" s="2">
        <v>0.70041200000000003</v>
      </c>
      <c r="D993" s="2">
        <v>5.7742000000000002E-2</v>
      </c>
      <c r="F993" s="2">
        <v>5.6921489999999997</v>
      </c>
      <c r="G993" s="2">
        <v>0.52427699999999999</v>
      </c>
      <c r="H993" s="2">
        <v>0.52011099999999999</v>
      </c>
      <c r="J993" s="2">
        <v>5.6949550000000002</v>
      </c>
      <c r="K993" s="2">
        <v>7.4496999999999994E-2</v>
      </c>
      <c r="L993" s="2">
        <v>0.170429</v>
      </c>
    </row>
    <row r="994" spans="1:12" x14ac:dyDescent="0.2">
      <c r="A994" s="2">
        <v>5.6956559999999996</v>
      </c>
      <c r="B994" s="2">
        <v>8.1040270000000003</v>
      </c>
      <c r="C994" s="2">
        <v>0.70065599999999995</v>
      </c>
      <c r="D994" s="2">
        <v>5.7590000000000002E-2</v>
      </c>
      <c r="F994" s="2">
        <v>5.6928510000000001</v>
      </c>
      <c r="G994" s="2">
        <v>0.52381100000000003</v>
      </c>
      <c r="H994" s="2">
        <v>0.51993599999999995</v>
      </c>
      <c r="J994" s="2">
        <v>5.6956559999999996</v>
      </c>
      <c r="K994" s="2">
        <v>7.4795E-2</v>
      </c>
      <c r="L994" s="2">
        <v>0.17013600000000001</v>
      </c>
    </row>
    <row r="995" spans="1:12" x14ac:dyDescent="0.2">
      <c r="A995" s="2">
        <v>5.6963569999999999</v>
      </c>
      <c r="B995" s="2">
        <v>8.107666</v>
      </c>
      <c r="C995" s="2">
        <v>0.70096099999999995</v>
      </c>
      <c r="D995" s="2">
        <v>5.7078999999999998E-2</v>
      </c>
      <c r="F995" s="2">
        <v>5.6935520000000004</v>
      </c>
      <c r="G995" s="2">
        <v>0.52366599999999996</v>
      </c>
      <c r="H995" s="2">
        <v>0.52007300000000001</v>
      </c>
      <c r="J995" s="2">
        <v>5.6963569999999999</v>
      </c>
      <c r="K995" s="2">
        <v>7.5115000000000001E-2</v>
      </c>
      <c r="L995" s="2">
        <v>0.16980400000000001</v>
      </c>
    </row>
    <row r="996" spans="1:12" x14ac:dyDescent="0.2">
      <c r="A996" s="2">
        <v>5.6970590000000003</v>
      </c>
      <c r="B996" s="2">
        <v>8.1111529999999998</v>
      </c>
      <c r="C996" s="2">
        <v>0.70088499999999998</v>
      </c>
      <c r="D996" s="2">
        <v>5.7009999999999998E-2</v>
      </c>
      <c r="F996" s="2">
        <v>5.6942529999999998</v>
      </c>
      <c r="G996" s="2">
        <v>0.52342999999999995</v>
      </c>
      <c r="H996" s="2">
        <v>0.52093500000000004</v>
      </c>
      <c r="J996" s="2">
        <v>5.6970590000000003</v>
      </c>
      <c r="K996" s="2">
        <v>7.5595999999999997E-2</v>
      </c>
      <c r="L996" s="2">
        <v>0.16972999999999999</v>
      </c>
    </row>
    <row r="997" spans="1:12" x14ac:dyDescent="0.2">
      <c r="A997" s="2">
        <v>5.6977599999999997</v>
      </c>
      <c r="B997" s="2">
        <v>8.1143190000000001</v>
      </c>
      <c r="C997" s="2">
        <v>0.70070200000000005</v>
      </c>
      <c r="D997" s="2">
        <v>5.6780999999999998E-2</v>
      </c>
      <c r="F997" s="2">
        <v>5.6949550000000002</v>
      </c>
      <c r="G997" s="2">
        <v>0.52365099999999998</v>
      </c>
      <c r="H997" s="2">
        <v>0.52113299999999996</v>
      </c>
      <c r="J997" s="2">
        <v>5.6977599999999997</v>
      </c>
      <c r="K997" s="2">
        <v>7.5893000000000002E-2</v>
      </c>
      <c r="L997" s="2">
        <v>0.169847</v>
      </c>
    </row>
    <row r="998" spans="1:12" x14ac:dyDescent="0.2">
      <c r="A998" s="2">
        <v>5.6984620000000001</v>
      </c>
      <c r="B998" s="2">
        <v>8.1179500000000004</v>
      </c>
      <c r="C998" s="2">
        <v>0.70031699999999997</v>
      </c>
      <c r="D998" s="2">
        <v>5.6856999999999998E-2</v>
      </c>
      <c r="F998" s="2">
        <v>5.6956559999999996</v>
      </c>
      <c r="G998" s="2">
        <v>0.52368199999999998</v>
      </c>
      <c r="H998" s="2">
        <v>0.52121700000000004</v>
      </c>
      <c r="J998" s="2">
        <v>5.6984620000000001</v>
      </c>
      <c r="K998" s="2">
        <v>7.6395000000000005E-2</v>
      </c>
      <c r="L998" s="2">
        <v>0.16994999999999999</v>
      </c>
    </row>
    <row r="999" spans="1:12" x14ac:dyDescent="0.2">
      <c r="A999" s="2">
        <v>5.6991630000000004</v>
      </c>
      <c r="B999" s="2">
        <v>8.1214600000000008</v>
      </c>
      <c r="C999" s="2">
        <v>0.70025199999999999</v>
      </c>
      <c r="D999" s="2">
        <v>5.7269E-2</v>
      </c>
      <c r="F999" s="2">
        <v>5.6963569999999999</v>
      </c>
      <c r="G999" s="2">
        <v>0.52277399999999996</v>
      </c>
      <c r="H999" s="2">
        <v>0.52094300000000004</v>
      </c>
      <c r="J999" s="2">
        <v>5.6991630000000004</v>
      </c>
      <c r="K999" s="2">
        <v>7.6913999999999996E-2</v>
      </c>
      <c r="L999" s="2">
        <v>0.17002900000000001</v>
      </c>
    </row>
    <row r="1000" spans="1:12" x14ac:dyDescent="0.2">
      <c r="A1000" s="2">
        <v>5.6998639999999998</v>
      </c>
      <c r="B1000" s="2">
        <v>8.1248439999999995</v>
      </c>
      <c r="C1000" s="2">
        <v>0.70050400000000002</v>
      </c>
      <c r="D1000" s="2">
        <v>5.7437000000000002E-2</v>
      </c>
      <c r="F1000" s="2">
        <v>5.6970590000000003</v>
      </c>
      <c r="G1000" s="2">
        <v>0.522316</v>
      </c>
      <c r="H1000" s="2">
        <v>0.52101900000000001</v>
      </c>
      <c r="J1000" s="2">
        <v>5.6998639999999998</v>
      </c>
      <c r="K1000" s="2">
        <v>7.7062000000000005E-2</v>
      </c>
      <c r="L1000" s="2">
        <v>0.16988800000000001</v>
      </c>
    </row>
    <row r="1001" spans="1:12" x14ac:dyDescent="0.2">
      <c r="A1001" s="2">
        <v>5.7005660000000002</v>
      </c>
      <c r="B1001" s="2">
        <v>8.1281660000000002</v>
      </c>
      <c r="C1001" s="2">
        <v>0.70059499999999997</v>
      </c>
      <c r="D1001" s="2">
        <v>5.7848999999999998E-2</v>
      </c>
      <c r="F1001" s="2">
        <v>5.6977599999999997</v>
      </c>
      <c r="G1001" s="2">
        <v>0.52243799999999996</v>
      </c>
      <c r="H1001" s="2">
        <v>0.52135500000000001</v>
      </c>
      <c r="J1001" s="2">
        <v>5.7005660000000002</v>
      </c>
      <c r="K1001" s="2">
        <v>7.7229999999999993E-2</v>
      </c>
      <c r="L1001" s="2">
        <v>0.170073</v>
      </c>
    </row>
    <row r="1002" spans="1:12" x14ac:dyDescent="0.2">
      <c r="A1002" s="2">
        <v>5.7012669999999996</v>
      </c>
      <c r="B1002" s="2">
        <v>8.1316450000000007</v>
      </c>
      <c r="C1002" s="2">
        <v>0.700546</v>
      </c>
      <c r="D1002" s="2">
        <v>5.7910000000000003E-2</v>
      </c>
      <c r="F1002" s="2">
        <v>5.6984620000000001</v>
      </c>
      <c r="G1002" s="2">
        <v>0.52204099999999998</v>
      </c>
      <c r="H1002" s="2">
        <v>0.52130100000000001</v>
      </c>
      <c r="J1002" s="2">
        <v>5.7012669999999996</v>
      </c>
      <c r="K1002" s="2">
        <v>7.7255000000000004E-2</v>
      </c>
      <c r="L1002" s="2">
        <v>0.169602</v>
      </c>
    </row>
    <row r="1003" spans="1:12" x14ac:dyDescent="0.2">
      <c r="A1003" s="2">
        <v>5.7019679999999999</v>
      </c>
      <c r="B1003" s="2">
        <v>8.135624</v>
      </c>
      <c r="C1003" s="2">
        <v>0.70078600000000002</v>
      </c>
      <c r="D1003" s="2">
        <v>5.7658000000000001E-2</v>
      </c>
      <c r="F1003" s="2">
        <v>5.6991630000000004</v>
      </c>
      <c r="G1003" s="2">
        <v>0.52182799999999996</v>
      </c>
      <c r="H1003" s="2">
        <v>0.52149999999999996</v>
      </c>
      <c r="J1003" s="2">
        <v>5.7019679999999999</v>
      </c>
      <c r="K1003" s="2">
        <v>7.7637999999999999E-2</v>
      </c>
      <c r="L1003" s="2">
        <v>0.16908000000000001</v>
      </c>
    </row>
    <row r="1004" spans="1:12" x14ac:dyDescent="0.2">
      <c r="A1004" s="2">
        <v>5.7026700000000003</v>
      </c>
      <c r="B1004" s="2">
        <v>8.1393970000000007</v>
      </c>
      <c r="C1004" s="2">
        <v>0.70118999999999998</v>
      </c>
      <c r="D1004" s="2">
        <v>5.7558999999999999E-2</v>
      </c>
      <c r="F1004" s="2">
        <v>5.6998639999999998</v>
      </c>
      <c r="G1004" s="2">
        <v>0.52168300000000001</v>
      </c>
      <c r="H1004" s="2">
        <v>0.52249100000000004</v>
      </c>
      <c r="J1004" s="2">
        <v>5.7026700000000003</v>
      </c>
      <c r="K1004" s="2">
        <v>7.7919000000000002E-2</v>
      </c>
      <c r="L1004" s="2">
        <v>0.169211</v>
      </c>
    </row>
    <row r="1005" spans="1:12" x14ac:dyDescent="0.2">
      <c r="A1005" s="2">
        <v>5.7033709999999997</v>
      </c>
      <c r="B1005" s="2">
        <v>8.1426350000000003</v>
      </c>
      <c r="C1005" s="2">
        <v>0.70131200000000005</v>
      </c>
      <c r="D1005" s="2">
        <v>5.7513000000000002E-2</v>
      </c>
      <c r="F1005" s="2">
        <v>5.7005660000000002</v>
      </c>
      <c r="G1005" s="2">
        <v>0.52156800000000003</v>
      </c>
      <c r="H1005" s="2">
        <v>0.52278100000000005</v>
      </c>
      <c r="J1005" s="2">
        <v>5.7033709999999997</v>
      </c>
      <c r="K1005" s="2">
        <v>7.8118999999999994E-2</v>
      </c>
      <c r="L1005" s="2">
        <v>0.16902200000000001</v>
      </c>
    </row>
    <row r="1006" spans="1:12" x14ac:dyDescent="0.2">
      <c r="A1006" s="2">
        <v>5.704072</v>
      </c>
      <c r="B1006" s="2">
        <v>8.1458449999999996</v>
      </c>
      <c r="C1006" s="2">
        <v>0.70106000000000002</v>
      </c>
      <c r="D1006" s="2">
        <v>5.7535999999999997E-2</v>
      </c>
      <c r="F1006" s="2">
        <v>5.7012669999999996</v>
      </c>
      <c r="G1006" s="2">
        <v>0.52151499999999995</v>
      </c>
      <c r="H1006" s="2">
        <v>0.522675</v>
      </c>
      <c r="J1006" s="2">
        <v>5.704072</v>
      </c>
      <c r="K1006" s="2">
        <v>7.8308000000000003E-2</v>
      </c>
      <c r="L1006" s="2">
        <v>0.169127</v>
      </c>
    </row>
    <row r="1007" spans="1:12" x14ac:dyDescent="0.2">
      <c r="A1007" s="2">
        <v>5.7047739999999996</v>
      </c>
      <c r="B1007" s="2">
        <v>8.1492039999999992</v>
      </c>
      <c r="C1007" s="2">
        <v>0.70079000000000002</v>
      </c>
      <c r="D1007" s="2">
        <v>5.7735000000000002E-2</v>
      </c>
      <c r="F1007" s="2">
        <v>5.7019679999999999</v>
      </c>
      <c r="G1007" s="2">
        <v>0.52088199999999996</v>
      </c>
      <c r="H1007" s="2">
        <v>0.52273599999999998</v>
      </c>
      <c r="J1007" s="2">
        <v>5.7047739999999996</v>
      </c>
      <c r="K1007" s="2">
        <v>7.868E-2</v>
      </c>
      <c r="L1007" s="2">
        <v>0.16886399999999999</v>
      </c>
    </row>
    <row r="1008" spans="1:12" x14ac:dyDescent="0.2">
      <c r="A1008" s="2">
        <v>5.7054749999999999</v>
      </c>
      <c r="B1008" s="2">
        <v>8.1526069999999997</v>
      </c>
      <c r="C1008" s="2">
        <v>0.70090399999999997</v>
      </c>
      <c r="D1008" s="2">
        <v>5.7880000000000001E-2</v>
      </c>
      <c r="F1008" s="2">
        <v>5.7026700000000003</v>
      </c>
      <c r="G1008" s="2">
        <v>0.52111799999999997</v>
      </c>
      <c r="H1008" s="2">
        <v>0.52317000000000002</v>
      </c>
      <c r="J1008" s="2">
        <v>5.7054749999999999</v>
      </c>
      <c r="K1008" s="2">
        <v>7.8516000000000002E-2</v>
      </c>
      <c r="L1008" s="2">
        <v>0.16828199999999999</v>
      </c>
    </row>
    <row r="1009" spans="1:12" x14ac:dyDescent="0.2">
      <c r="A1009" s="2">
        <v>5.7061770000000003</v>
      </c>
      <c r="B1009" s="2">
        <v>8.1553970000000007</v>
      </c>
      <c r="C1009" s="2">
        <v>0.70140800000000003</v>
      </c>
      <c r="D1009" s="2">
        <v>5.7856999999999999E-2</v>
      </c>
      <c r="F1009" s="2">
        <v>5.7033709999999997</v>
      </c>
      <c r="G1009" s="2">
        <v>0.52095000000000002</v>
      </c>
      <c r="H1009" s="2">
        <v>0.52310199999999996</v>
      </c>
      <c r="J1009" s="2">
        <v>5.7061770000000003</v>
      </c>
      <c r="K1009" s="2">
        <v>7.8375E-2</v>
      </c>
      <c r="L1009" s="2">
        <v>0.16785</v>
      </c>
    </row>
    <row r="1010" spans="1:12" x14ac:dyDescent="0.2">
      <c r="A1010" s="2">
        <v>5.7068779999999997</v>
      </c>
      <c r="B1010" s="2">
        <v>8.1583330000000007</v>
      </c>
      <c r="C1010" s="2">
        <v>0.70186899999999997</v>
      </c>
      <c r="D1010" s="2">
        <v>5.7856999999999999E-2</v>
      </c>
      <c r="F1010" s="2">
        <v>5.704072</v>
      </c>
      <c r="G1010" s="2">
        <v>0.52095000000000002</v>
      </c>
      <c r="H1010" s="2">
        <v>0.52308699999999997</v>
      </c>
      <c r="J1010" s="2">
        <v>5.7068779999999997</v>
      </c>
      <c r="K1010" s="2">
        <v>7.8403E-2</v>
      </c>
      <c r="L1010" s="2">
        <v>0.16802500000000001</v>
      </c>
    </row>
    <row r="1011" spans="1:12" x14ac:dyDescent="0.2">
      <c r="A1011" s="2">
        <v>5.7075800000000001</v>
      </c>
      <c r="B1011" s="2">
        <v>8.1617470000000001</v>
      </c>
      <c r="C1011" s="2">
        <v>0.70183099999999998</v>
      </c>
      <c r="D1011" s="2">
        <v>5.8032E-2</v>
      </c>
      <c r="F1011" s="2">
        <v>5.7047739999999996</v>
      </c>
      <c r="G1011" s="2">
        <v>0.52113299999999996</v>
      </c>
      <c r="H1011" s="2">
        <v>0.52336899999999997</v>
      </c>
      <c r="J1011" s="2">
        <v>5.7075800000000001</v>
      </c>
      <c r="K1011" s="2">
        <v>7.8191999999999998E-2</v>
      </c>
      <c r="L1011" s="2">
        <v>0.168376</v>
      </c>
    </row>
    <row r="1012" spans="1:12" x14ac:dyDescent="0.2">
      <c r="A1012" s="2">
        <v>5.7082810000000004</v>
      </c>
      <c r="B1012" s="2">
        <v>8.1650849999999995</v>
      </c>
      <c r="C1012" s="2">
        <v>0.70132000000000005</v>
      </c>
      <c r="D1012" s="2">
        <v>5.8353000000000002E-2</v>
      </c>
      <c r="F1012" s="2">
        <v>5.7054749999999999</v>
      </c>
      <c r="G1012" s="2">
        <v>0.52110299999999998</v>
      </c>
      <c r="H1012" s="2">
        <v>0.52377300000000004</v>
      </c>
      <c r="J1012" s="2">
        <v>5.7082810000000004</v>
      </c>
      <c r="K1012" s="2">
        <v>7.7741000000000005E-2</v>
      </c>
      <c r="L1012" s="2">
        <v>0.168601</v>
      </c>
    </row>
    <row r="1013" spans="1:12" x14ac:dyDescent="0.2">
      <c r="A1013" s="2">
        <v>5.7089819999999998</v>
      </c>
      <c r="B1013" s="2">
        <v>8.1681369999999998</v>
      </c>
      <c r="C1013" s="2">
        <v>0.70100300000000004</v>
      </c>
      <c r="D1013" s="2">
        <v>5.8466999999999998E-2</v>
      </c>
      <c r="F1013" s="2">
        <v>5.7061770000000003</v>
      </c>
      <c r="G1013" s="2">
        <v>0.52094300000000004</v>
      </c>
      <c r="H1013" s="2">
        <v>0.52354400000000001</v>
      </c>
      <c r="J1013" s="2">
        <v>5.7089819999999998</v>
      </c>
      <c r="K1013" s="2">
        <v>7.7951000000000006E-2</v>
      </c>
      <c r="L1013" s="2">
        <v>0.16845199999999999</v>
      </c>
    </row>
    <row r="1014" spans="1:12" x14ac:dyDescent="0.2">
      <c r="A1014" s="2">
        <v>5.7096830000000001</v>
      </c>
      <c r="B1014" s="2">
        <v>8.1713290000000001</v>
      </c>
      <c r="C1014" s="2">
        <v>0.70128199999999996</v>
      </c>
      <c r="D1014" s="2">
        <v>5.8437000000000003E-2</v>
      </c>
      <c r="F1014" s="2">
        <v>5.7068779999999997</v>
      </c>
      <c r="G1014" s="2">
        <v>0.52061500000000005</v>
      </c>
      <c r="H1014" s="2">
        <v>0.52359</v>
      </c>
      <c r="J1014" s="2">
        <v>5.7096830000000001</v>
      </c>
      <c r="K1014" s="2">
        <v>7.8195000000000001E-2</v>
      </c>
      <c r="L1014" s="2">
        <v>0.16798099999999999</v>
      </c>
    </row>
    <row r="1015" spans="1:12" x14ac:dyDescent="0.2">
      <c r="A1015" s="2">
        <v>5.7103849999999996</v>
      </c>
      <c r="B1015" s="2">
        <v>8.1747510000000005</v>
      </c>
      <c r="C1015" s="2">
        <v>0.70139200000000002</v>
      </c>
      <c r="D1015" s="2">
        <v>5.8284000000000002E-2</v>
      </c>
      <c r="F1015" s="2">
        <v>5.7075800000000001</v>
      </c>
      <c r="G1015" s="2">
        <v>0.52011099999999999</v>
      </c>
      <c r="H1015" s="2">
        <v>0.523949</v>
      </c>
      <c r="J1015" s="2">
        <v>5.7103849999999996</v>
      </c>
      <c r="K1015" s="2">
        <v>7.7780000000000002E-2</v>
      </c>
      <c r="L1015" s="2">
        <v>0.16762199999999999</v>
      </c>
    </row>
    <row r="1016" spans="1:12" x14ac:dyDescent="0.2">
      <c r="A1016" s="2">
        <v>5.7110859999999999</v>
      </c>
      <c r="B1016" s="2">
        <v>8.1778069999999996</v>
      </c>
      <c r="C1016" s="2">
        <v>0.70167800000000002</v>
      </c>
      <c r="D1016" s="2">
        <v>5.8887000000000002E-2</v>
      </c>
      <c r="F1016" s="2">
        <v>5.7082810000000004</v>
      </c>
      <c r="G1016" s="2">
        <v>0.51993599999999995</v>
      </c>
      <c r="H1016" s="2">
        <v>0.52410900000000005</v>
      </c>
      <c r="J1016" s="2">
        <v>5.7110859999999999</v>
      </c>
      <c r="K1016" s="2">
        <v>7.7709E-2</v>
      </c>
      <c r="L1016" s="2">
        <v>0.16712199999999999</v>
      </c>
    </row>
    <row r="1017" spans="1:12" x14ac:dyDescent="0.2">
      <c r="A1017" s="2">
        <v>5.7117880000000003</v>
      </c>
      <c r="B1017" s="2">
        <v>8.1806719999999995</v>
      </c>
      <c r="C1017" s="2">
        <v>0.70157199999999997</v>
      </c>
      <c r="D1017" s="2">
        <v>5.9428000000000002E-2</v>
      </c>
      <c r="F1017" s="2">
        <v>5.7089819999999998</v>
      </c>
      <c r="G1017" s="2">
        <v>0.52007300000000001</v>
      </c>
      <c r="H1017" s="2">
        <v>0.52438399999999996</v>
      </c>
      <c r="J1017" s="2">
        <v>5.7117880000000003</v>
      </c>
      <c r="K1017" s="2">
        <v>7.8151999999999999E-2</v>
      </c>
      <c r="L1017" s="2">
        <v>0.166853</v>
      </c>
    </row>
    <row r="1018" spans="1:12" x14ac:dyDescent="0.2">
      <c r="A1018" s="2">
        <v>5.7124889999999997</v>
      </c>
      <c r="B1018" s="2">
        <v>8.1837959999999992</v>
      </c>
      <c r="C1018" s="2">
        <v>0.70113700000000001</v>
      </c>
      <c r="D1018" s="2">
        <v>5.9962000000000001E-2</v>
      </c>
      <c r="F1018" s="2">
        <v>5.7096830000000001</v>
      </c>
      <c r="G1018" s="2">
        <v>0.52093500000000004</v>
      </c>
      <c r="H1018" s="2">
        <v>0.52500199999999997</v>
      </c>
      <c r="J1018" s="2">
        <v>5.7124889999999997</v>
      </c>
      <c r="K1018" s="2">
        <v>7.8798000000000007E-2</v>
      </c>
      <c r="L1018" s="2">
        <v>0.166767</v>
      </c>
    </row>
    <row r="1019" spans="1:12" x14ac:dyDescent="0.2">
      <c r="A1019" s="2">
        <v>5.7131910000000001</v>
      </c>
      <c r="B1019" s="2">
        <v>8.1871150000000004</v>
      </c>
      <c r="C1019" s="2">
        <v>0.70141900000000001</v>
      </c>
      <c r="D1019" s="2">
        <v>6.0206999999999997E-2</v>
      </c>
      <c r="F1019" s="2">
        <v>5.7103849999999996</v>
      </c>
      <c r="G1019" s="2">
        <v>0.52113299999999996</v>
      </c>
      <c r="H1019" s="2">
        <v>0.52562699999999996</v>
      </c>
      <c r="J1019" s="2">
        <v>5.7131910000000001</v>
      </c>
      <c r="K1019" s="2">
        <v>7.8878000000000004E-2</v>
      </c>
      <c r="L1019" s="2">
        <v>0.166159</v>
      </c>
    </row>
    <row r="1020" spans="1:12" x14ac:dyDescent="0.2">
      <c r="A1020" s="2">
        <v>5.7138920000000004</v>
      </c>
      <c r="B1020" s="2">
        <v>8.1902469999999994</v>
      </c>
      <c r="C1020" s="2">
        <v>0.70165200000000005</v>
      </c>
      <c r="D1020" s="2">
        <v>6.0312999999999999E-2</v>
      </c>
      <c r="F1020" s="2">
        <v>5.7110859999999999</v>
      </c>
      <c r="G1020" s="2">
        <v>0.52121700000000004</v>
      </c>
      <c r="H1020" s="2">
        <v>0.52603900000000003</v>
      </c>
      <c r="J1020" s="2">
        <v>5.7138920000000004</v>
      </c>
      <c r="K1020" s="2">
        <v>7.8264E-2</v>
      </c>
      <c r="L1020" s="2">
        <v>0.16599900000000001</v>
      </c>
    </row>
    <row r="1021" spans="1:12" x14ac:dyDescent="0.2">
      <c r="A1021" s="2">
        <v>5.7145929999999998</v>
      </c>
      <c r="B1021" s="2">
        <v>8.1935730000000007</v>
      </c>
      <c r="C1021" s="2">
        <v>0.70213599999999998</v>
      </c>
      <c r="D1021" s="2">
        <v>6.1023000000000001E-2</v>
      </c>
      <c r="F1021" s="2">
        <v>5.7117880000000003</v>
      </c>
      <c r="G1021" s="2">
        <v>0.52094300000000004</v>
      </c>
      <c r="H1021" s="2">
        <v>0.52640500000000001</v>
      </c>
      <c r="J1021" s="2">
        <v>5.7145929999999998</v>
      </c>
      <c r="K1021" s="2">
        <v>7.8023999999999996E-2</v>
      </c>
      <c r="L1021" s="2">
        <v>0.16583500000000001</v>
      </c>
    </row>
    <row r="1022" spans="1:12" x14ac:dyDescent="0.2">
      <c r="A1022" s="2">
        <v>5.7152940000000001</v>
      </c>
      <c r="B1022" s="2">
        <v>8.1967929999999996</v>
      </c>
      <c r="C1022" s="2">
        <v>0.702403</v>
      </c>
      <c r="D1022" s="2">
        <v>6.1381999999999999E-2</v>
      </c>
      <c r="F1022" s="2">
        <v>5.7124889999999997</v>
      </c>
      <c r="G1022" s="2">
        <v>0.52101900000000001</v>
      </c>
      <c r="H1022" s="2">
        <v>0.52652699999999997</v>
      </c>
      <c r="J1022" s="2">
        <v>5.7152940000000001</v>
      </c>
      <c r="K1022" s="2">
        <v>7.8730999999999995E-2</v>
      </c>
      <c r="L1022" s="2">
        <v>0.16586999999999999</v>
      </c>
    </row>
    <row r="1023" spans="1:12" x14ac:dyDescent="0.2">
      <c r="A1023" s="2">
        <v>5.7159959999999996</v>
      </c>
      <c r="B1023" s="2">
        <v>8.1998479999999994</v>
      </c>
      <c r="C1023" s="2">
        <v>0.70193799999999995</v>
      </c>
      <c r="D1023" s="2">
        <v>6.1686999999999999E-2</v>
      </c>
      <c r="F1023" s="2">
        <v>5.7131910000000001</v>
      </c>
      <c r="G1023" s="2">
        <v>0.52135500000000001</v>
      </c>
      <c r="H1023" s="2">
        <v>0.52664200000000005</v>
      </c>
      <c r="J1023" s="2">
        <v>5.7159959999999996</v>
      </c>
      <c r="K1023" s="2">
        <v>7.9361000000000001E-2</v>
      </c>
      <c r="L1023" s="2">
        <v>0.165913</v>
      </c>
    </row>
    <row r="1024" spans="1:12" x14ac:dyDescent="0.2">
      <c r="A1024" s="2">
        <v>5.7166969999999999</v>
      </c>
      <c r="B1024" s="2">
        <v>8.2028390000000009</v>
      </c>
      <c r="C1024" s="2">
        <v>0.70155599999999996</v>
      </c>
      <c r="D1024" s="2">
        <v>6.1922999999999999E-2</v>
      </c>
      <c r="F1024" s="2">
        <v>5.7138920000000004</v>
      </c>
      <c r="G1024" s="2">
        <v>0.52130100000000001</v>
      </c>
      <c r="H1024" s="2">
        <v>0.52694700000000005</v>
      </c>
      <c r="J1024" s="2">
        <v>5.7166969999999999</v>
      </c>
      <c r="K1024" s="2">
        <v>7.9334000000000002E-2</v>
      </c>
      <c r="L1024" s="2">
        <v>0.165434</v>
      </c>
    </row>
    <row r="1025" spans="1:12" x14ac:dyDescent="0.2">
      <c r="A1025" s="2">
        <v>5.7173990000000003</v>
      </c>
      <c r="B1025" s="2">
        <v>8.2058070000000001</v>
      </c>
      <c r="C1025" s="2">
        <v>0.70160199999999995</v>
      </c>
      <c r="D1025" s="2">
        <v>6.2449999999999999E-2</v>
      </c>
      <c r="F1025" s="2">
        <v>5.7145929999999998</v>
      </c>
      <c r="G1025" s="2">
        <v>0.52149999999999996</v>
      </c>
      <c r="H1025" s="2">
        <v>0.52679399999999998</v>
      </c>
      <c r="J1025" s="2">
        <v>5.7173990000000003</v>
      </c>
      <c r="K1025" s="2">
        <v>7.9718999999999998E-2</v>
      </c>
      <c r="L1025" s="2">
        <v>0.16492699999999999</v>
      </c>
    </row>
    <row r="1026" spans="1:12" x14ac:dyDescent="0.2">
      <c r="A1026" s="2">
        <v>5.7180999999999997</v>
      </c>
      <c r="B1026" s="2">
        <v>8.2087249999999994</v>
      </c>
      <c r="C1026" s="2">
        <v>0.70135400000000003</v>
      </c>
      <c r="D1026" s="2">
        <v>6.293E-2</v>
      </c>
      <c r="F1026" s="2">
        <v>5.7152940000000001</v>
      </c>
      <c r="G1026" s="2">
        <v>0.52249100000000004</v>
      </c>
      <c r="H1026" s="2">
        <v>0.52721399999999996</v>
      </c>
      <c r="J1026" s="2">
        <v>5.7180999999999997</v>
      </c>
      <c r="K1026" s="2">
        <v>8.0088999999999994E-2</v>
      </c>
      <c r="L1026" s="2">
        <v>0.16456399999999999</v>
      </c>
    </row>
    <row r="1027" spans="1:12" x14ac:dyDescent="0.2">
      <c r="A1027" s="2">
        <v>5.718801</v>
      </c>
      <c r="B1027" s="2">
        <v>8.2116849999999992</v>
      </c>
      <c r="C1027" s="2">
        <v>0.70136600000000004</v>
      </c>
      <c r="D1027" s="2">
        <v>6.3533000000000006E-2</v>
      </c>
      <c r="F1027" s="2">
        <v>5.7159959999999996</v>
      </c>
      <c r="G1027" s="2">
        <v>0.52278100000000005</v>
      </c>
      <c r="H1027" s="2">
        <v>0.52727500000000005</v>
      </c>
      <c r="J1027" s="2">
        <v>5.718801</v>
      </c>
      <c r="K1027" s="2">
        <v>8.0211000000000005E-2</v>
      </c>
      <c r="L1027" s="2">
        <v>0.164245</v>
      </c>
    </row>
    <row r="1028" spans="1:12" x14ac:dyDescent="0.2">
      <c r="A1028" s="2">
        <v>5.7195029999999996</v>
      </c>
      <c r="B1028" s="2">
        <v>8.2148400000000006</v>
      </c>
      <c r="C1028" s="2">
        <v>0.701762</v>
      </c>
      <c r="D1028" s="2">
        <v>6.3715999999999995E-2</v>
      </c>
      <c r="F1028" s="2">
        <v>5.7166969999999999</v>
      </c>
      <c r="G1028" s="2">
        <v>0.522675</v>
      </c>
      <c r="H1028" s="2">
        <v>0.52699300000000004</v>
      </c>
      <c r="J1028" s="2">
        <v>5.7195029999999996</v>
      </c>
      <c r="K1028" s="2">
        <v>8.0075999999999994E-2</v>
      </c>
      <c r="L1028" s="2">
        <v>0.16395799999999999</v>
      </c>
    </row>
    <row r="1029" spans="1:12" x14ac:dyDescent="0.2">
      <c r="A1029" s="2">
        <v>5.7202039999999998</v>
      </c>
      <c r="B1029" s="2">
        <v>8.2171669999999999</v>
      </c>
      <c r="C1029" s="2">
        <v>0.70225800000000005</v>
      </c>
      <c r="D1029" s="2">
        <v>6.3808000000000004E-2</v>
      </c>
      <c r="F1029" s="2">
        <v>5.7173990000000003</v>
      </c>
      <c r="G1029" s="2">
        <v>0.52273599999999998</v>
      </c>
      <c r="H1029" s="2">
        <v>0.52714499999999997</v>
      </c>
      <c r="J1029" s="2">
        <v>5.7202039999999998</v>
      </c>
      <c r="K1029" s="2">
        <v>8.0010999999999999E-2</v>
      </c>
      <c r="L1029" s="2">
        <v>0.16428100000000001</v>
      </c>
    </row>
    <row r="1030" spans="1:12" x14ac:dyDescent="0.2">
      <c r="A1030" s="2">
        <v>5.7209060000000003</v>
      </c>
      <c r="B1030" s="2">
        <v>8.2199860000000005</v>
      </c>
      <c r="C1030" s="2">
        <v>0.70215899999999998</v>
      </c>
      <c r="D1030" s="2">
        <v>6.4014000000000001E-2</v>
      </c>
      <c r="F1030" s="2">
        <v>5.7180999999999997</v>
      </c>
      <c r="G1030" s="2">
        <v>0.52317000000000002</v>
      </c>
      <c r="H1030" s="2">
        <v>0.52783199999999997</v>
      </c>
      <c r="J1030" s="2">
        <v>5.7209060000000003</v>
      </c>
      <c r="K1030" s="2">
        <v>7.9834000000000002E-2</v>
      </c>
      <c r="L1030" s="2">
        <v>0.16492599999999999</v>
      </c>
    </row>
    <row r="1031" spans="1:12" x14ac:dyDescent="0.2">
      <c r="A1031" s="2">
        <v>5.7216069999999997</v>
      </c>
      <c r="B1031" s="2">
        <v>8.2232439999999993</v>
      </c>
      <c r="C1031" s="2">
        <v>0.70213199999999998</v>
      </c>
      <c r="D1031" s="2">
        <v>6.4455999999999999E-2</v>
      </c>
      <c r="F1031" s="2">
        <v>5.718801</v>
      </c>
      <c r="G1031" s="2">
        <v>0.52310199999999996</v>
      </c>
      <c r="H1031" s="2">
        <v>0.52774799999999999</v>
      </c>
      <c r="J1031" s="2">
        <v>5.7216069999999997</v>
      </c>
      <c r="K1031" s="2">
        <v>8.0050999999999997E-2</v>
      </c>
      <c r="L1031" s="2">
        <v>0.16533700000000001</v>
      </c>
    </row>
    <row r="1032" spans="1:12" x14ac:dyDescent="0.2">
      <c r="A1032" s="2">
        <v>5.722308</v>
      </c>
      <c r="B1032" s="2">
        <v>8.2266460000000006</v>
      </c>
      <c r="C1032" s="2">
        <v>0.70194900000000005</v>
      </c>
      <c r="D1032" s="2">
        <v>6.4265000000000003E-2</v>
      </c>
      <c r="F1032" s="2">
        <v>5.7195029999999996</v>
      </c>
      <c r="G1032" s="2">
        <v>0.52308699999999997</v>
      </c>
      <c r="H1032" s="2">
        <v>0.52781699999999998</v>
      </c>
      <c r="J1032" s="2">
        <v>5.722308</v>
      </c>
      <c r="K1032" s="2">
        <v>8.0367999999999995E-2</v>
      </c>
      <c r="L1032" s="2">
        <v>0.165738</v>
      </c>
    </row>
    <row r="1033" spans="1:12" x14ac:dyDescent="0.2">
      <c r="A1033" s="2">
        <v>5.7230100000000004</v>
      </c>
      <c r="B1033" s="2">
        <v>8.2299159999999993</v>
      </c>
      <c r="C1033" s="2">
        <v>0.70220899999999997</v>
      </c>
      <c r="D1033" s="2">
        <v>6.4235E-2</v>
      </c>
      <c r="F1033" s="2">
        <v>5.7202039999999998</v>
      </c>
      <c r="G1033" s="2">
        <v>0.52336899999999997</v>
      </c>
      <c r="H1033" s="2">
        <v>0.52700000000000002</v>
      </c>
      <c r="J1033" s="2">
        <v>5.7230100000000004</v>
      </c>
      <c r="K1033" s="2">
        <v>8.0223000000000003E-2</v>
      </c>
      <c r="L1033" s="2">
        <v>0.166517</v>
      </c>
    </row>
    <row r="1034" spans="1:12" x14ac:dyDescent="0.2">
      <c r="A1034" s="2">
        <v>5.7237109999999998</v>
      </c>
      <c r="B1034" s="2">
        <v>8.2329100000000004</v>
      </c>
      <c r="C1034" s="2">
        <v>0.70262100000000005</v>
      </c>
      <c r="D1034" s="2">
        <v>6.4197000000000004E-2</v>
      </c>
      <c r="F1034" s="2">
        <v>5.7209060000000003</v>
      </c>
      <c r="G1034" s="2">
        <v>0.52377300000000004</v>
      </c>
      <c r="H1034" s="2">
        <v>0.52724499999999996</v>
      </c>
      <c r="J1034" s="2">
        <v>5.7237109999999998</v>
      </c>
      <c r="K1034" s="2">
        <v>8.0921000000000007E-2</v>
      </c>
      <c r="L1034" s="2">
        <v>0.16684599999999999</v>
      </c>
    </row>
    <row r="1035" spans="1:12" x14ac:dyDescent="0.2">
      <c r="A1035" s="2">
        <v>5.7244120000000001</v>
      </c>
      <c r="B1035" s="2">
        <v>8.2365689999999994</v>
      </c>
      <c r="C1035" s="2">
        <v>0.70264700000000002</v>
      </c>
      <c r="D1035" s="2">
        <v>6.3799999999999996E-2</v>
      </c>
      <c r="F1035" s="2">
        <v>5.7216069999999997</v>
      </c>
      <c r="G1035" s="2">
        <v>0.52354400000000001</v>
      </c>
      <c r="H1035" s="2">
        <v>0.52756499999999995</v>
      </c>
      <c r="J1035" s="2">
        <v>5.7244120000000001</v>
      </c>
      <c r="K1035" s="2">
        <v>8.1596000000000002E-2</v>
      </c>
      <c r="L1035" s="2">
        <v>0.16675300000000001</v>
      </c>
    </row>
    <row r="1036" spans="1:12" x14ac:dyDescent="0.2">
      <c r="A1036" s="2">
        <v>5.7251139999999996</v>
      </c>
      <c r="B1036" s="2">
        <v>8.2397120000000008</v>
      </c>
      <c r="C1036" s="2">
        <v>0.70228900000000005</v>
      </c>
      <c r="D1036" s="2">
        <v>6.3563999999999996E-2</v>
      </c>
      <c r="F1036" s="2">
        <v>5.722308</v>
      </c>
      <c r="G1036" s="2">
        <v>0.52359</v>
      </c>
      <c r="H1036" s="2">
        <v>0.52789299999999995</v>
      </c>
      <c r="J1036" s="2">
        <v>5.7251139999999996</v>
      </c>
      <c r="K1036" s="2">
        <v>8.1888000000000002E-2</v>
      </c>
      <c r="L1036" s="2">
        <v>0.166822</v>
      </c>
    </row>
    <row r="1037" spans="1:12" x14ac:dyDescent="0.2">
      <c r="A1037" s="2">
        <v>5.7258149999999999</v>
      </c>
      <c r="B1037" s="2">
        <v>8.2428550000000005</v>
      </c>
      <c r="C1037" s="2">
        <v>0.70262800000000003</v>
      </c>
      <c r="D1037" s="2">
        <v>6.3892000000000004E-2</v>
      </c>
      <c r="F1037" s="2">
        <v>5.7230100000000004</v>
      </c>
      <c r="G1037" s="2">
        <v>0.523949</v>
      </c>
      <c r="H1037" s="2">
        <v>0.52829000000000004</v>
      </c>
      <c r="J1037" s="2">
        <v>5.7258149999999999</v>
      </c>
      <c r="K1037" s="2">
        <v>8.2021999999999998E-2</v>
      </c>
      <c r="L1037" s="2">
        <v>0.166322</v>
      </c>
    </row>
    <row r="1038" spans="1:12" x14ac:dyDescent="0.2">
      <c r="A1038" s="2">
        <v>5.7265170000000003</v>
      </c>
      <c r="B1038" s="2">
        <v>8.2461850000000005</v>
      </c>
      <c r="C1038" s="2">
        <v>0.70285699999999995</v>
      </c>
      <c r="D1038" s="2">
        <v>6.3930000000000001E-2</v>
      </c>
      <c r="F1038" s="2">
        <v>5.7237109999999998</v>
      </c>
      <c r="G1038" s="2">
        <v>0.52410900000000005</v>
      </c>
      <c r="H1038" s="2">
        <v>0.52846499999999996</v>
      </c>
      <c r="J1038" s="2">
        <v>5.7265170000000003</v>
      </c>
      <c r="K1038" s="2">
        <v>8.1961000000000006E-2</v>
      </c>
      <c r="L1038" s="2">
        <v>0.165663</v>
      </c>
    </row>
    <row r="1039" spans="1:12" x14ac:dyDescent="0.2">
      <c r="A1039" s="2">
        <v>5.7272179999999997</v>
      </c>
      <c r="B1039" s="2">
        <v>8.2486759999999997</v>
      </c>
      <c r="C1039" s="2">
        <v>0.70295600000000003</v>
      </c>
      <c r="D1039" s="2">
        <v>6.3730999999999996E-2</v>
      </c>
      <c r="F1039" s="2">
        <v>5.7244120000000001</v>
      </c>
      <c r="G1039" s="2">
        <v>0.52438399999999996</v>
      </c>
      <c r="H1039" s="2">
        <v>0.52903699999999998</v>
      </c>
      <c r="J1039" s="2">
        <v>5.7272179999999997</v>
      </c>
      <c r="K1039" s="2">
        <v>8.1419000000000005E-2</v>
      </c>
      <c r="L1039" s="2">
        <v>0.165551</v>
      </c>
    </row>
    <row r="1040" spans="1:12" x14ac:dyDescent="0.2">
      <c r="A1040" s="2">
        <v>5.7279200000000001</v>
      </c>
      <c r="B1040" s="2">
        <v>8.2513729999999992</v>
      </c>
      <c r="C1040" s="2">
        <v>0.70313899999999996</v>
      </c>
      <c r="D1040" s="2">
        <v>6.3410999999999995E-2</v>
      </c>
      <c r="F1040" s="2">
        <v>5.7251139999999996</v>
      </c>
      <c r="G1040" s="2">
        <v>0.52500199999999997</v>
      </c>
      <c r="H1040" s="2">
        <v>0.52957900000000002</v>
      </c>
      <c r="J1040" s="2">
        <v>5.7279200000000001</v>
      </c>
      <c r="K1040" s="2">
        <v>8.1189999999999998E-2</v>
      </c>
      <c r="L1040" s="2">
        <v>0.165822</v>
      </c>
    </row>
    <row r="1041" spans="1:12" x14ac:dyDescent="0.2">
      <c r="A1041" s="2">
        <v>5.7286210000000004</v>
      </c>
      <c r="B1041" s="2">
        <v>8.2542299999999997</v>
      </c>
      <c r="C1041" s="2">
        <v>0.70397900000000002</v>
      </c>
      <c r="D1041" s="2">
        <v>6.3197000000000003E-2</v>
      </c>
      <c r="F1041" s="2">
        <v>5.7258149999999999</v>
      </c>
      <c r="G1041" s="2">
        <v>0.52562699999999996</v>
      </c>
      <c r="H1041" s="2">
        <v>0.53011299999999995</v>
      </c>
      <c r="J1041" s="2">
        <v>5.7286210000000004</v>
      </c>
      <c r="K1041" s="2">
        <v>8.1269999999999995E-2</v>
      </c>
      <c r="L1041" s="2">
        <v>0.165905</v>
      </c>
    </row>
    <row r="1042" spans="1:12" x14ac:dyDescent="0.2">
      <c r="A1042" s="2">
        <v>5.7293219999999998</v>
      </c>
      <c r="B1042" s="2">
        <v>8.2572589999999995</v>
      </c>
      <c r="C1042" s="2">
        <v>0.70435999999999999</v>
      </c>
      <c r="D1042" s="2">
        <v>6.3434000000000004E-2</v>
      </c>
      <c r="F1042" s="2">
        <v>5.7265170000000003</v>
      </c>
      <c r="G1042" s="2">
        <v>0.52603900000000003</v>
      </c>
      <c r="H1042" s="2">
        <v>0.53034199999999998</v>
      </c>
      <c r="J1042" s="2">
        <v>5.7293219999999998</v>
      </c>
      <c r="K1042" s="2">
        <v>8.1296999999999994E-2</v>
      </c>
      <c r="L1042" s="2">
        <v>0.16610800000000001</v>
      </c>
    </row>
    <row r="1043" spans="1:12" x14ac:dyDescent="0.2">
      <c r="A1043" s="2">
        <v>5.7300230000000001</v>
      </c>
      <c r="B1043" s="2">
        <v>8.260624</v>
      </c>
      <c r="C1043" s="2">
        <v>0.704349</v>
      </c>
      <c r="D1043" s="2">
        <v>6.3677999999999998E-2</v>
      </c>
      <c r="F1043" s="2">
        <v>5.7272179999999997</v>
      </c>
      <c r="G1043" s="2">
        <v>0.52640500000000001</v>
      </c>
      <c r="H1043" s="2">
        <v>0.53029599999999999</v>
      </c>
      <c r="J1043" s="2">
        <v>5.7300230000000001</v>
      </c>
      <c r="K1043" s="2">
        <v>8.1032000000000007E-2</v>
      </c>
      <c r="L1043" s="2">
        <v>0.16661699999999999</v>
      </c>
    </row>
    <row r="1044" spans="1:12" x14ac:dyDescent="0.2">
      <c r="A1044" s="2">
        <v>5.7307249999999996</v>
      </c>
      <c r="B1044" s="2">
        <v>8.2642290000000003</v>
      </c>
      <c r="C1044" s="2">
        <v>0.70448599999999995</v>
      </c>
      <c r="D1044" s="2">
        <v>6.3730999999999996E-2</v>
      </c>
      <c r="F1044" s="2">
        <v>5.7279200000000001</v>
      </c>
      <c r="G1044" s="2">
        <v>0.52652699999999997</v>
      </c>
      <c r="H1044" s="2">
        <v>0.529976</v>
      </c>
      <c r="J1044" s="2">
        <v>5.7307249999999996</v>
      </c>
      <c r="K1044" s="2">
        <v>8.1081E-2</v>
      </c>
      <c r="L1044" s="2">
        <v>0.16675999999999999</v>
      </c>
    </row>
    <row r="1045" spans="1:12" x14ac:dyDescent="0.2">
      <c r="A1045" s="2">
        <v>5.7314259999999999</v>
      </c>
      <c r="B1045" s="2">
        <v>8.2673950000000005</v>
      </c>
      <c r="C1045" s="2">
        <v>0.70468399999999998</v>
      </c>
      <c r="D1045" s="2">
        <v>6.3868999999999995E-2</v>
      </c>
      <c r="F1045" s="2">
        <v>5.7286210000000004</v>
      </c>
      <c r="G1045" s="2">
        <v>0.52664200000000005</v>
      </c>
      <c r="H1045" s="2">
        <v>0.53005999999999998</v>
      </c>
      <c r="J1045" s="2">
        <v>5.7314259999999999</v>
      </c>
      <c r="K1045" s="2">
        <v>8.1291000000000002E-2</v>
      </c>
      <c r="L1045" s="2">
        <v>0.166903</v>
      </c>
    </row>
    <row r="1046" spans="1:12" x14ac:dyDescent="0.2">
      <c r="A1046" s="2">
        <v>5.7321280000000003</v>
      </c>
      <c r="B1046" s="2">
        <v>8.2701259999999994</v>
      </c>
      <c r="C1046" s="2">
        <v>0.70419600000000004</v>
      </c>
      <c r="D1046" s="2">
        <v>6.4044000000000004E-2</v>
      </c>
      <c r="F1046" s="2">
        <v>5.7293219999999998</v>
      </c>
      <c r="G1046" s="2">
        <v>0.52694700000000005</v>
      </c>
      <c r="H1046" s="2">
        <v>0.52904499999999999</v>
      </c>
      <c r="J1046" s="2">
        <v>5.7321280000000003</v>
      </c>
      <c r="K1046" s="2">
        <v>8.1212999999999994E-2</v>
      </c>
      <c r="L1046" s="2">
        <v>0.167263</v>
      </c>
    </row>
    <row r="1047" spans="1:12" x14ac:dyDescent="0.2">
      <c r="A1047" s="2">
        <v>5.7328289999999997</v>
      </c>
      <c r="B1047" s="2">
        <v>8.2730099999999993</v>
      </c>
      <c r="C1047" s="2">
        <v>0.70399800000000001</v>
      </c>
      <c r="D1047" s="2">
        <v>6.454E-2</v>
      </c>
      <c r="F1047" s="2">
        <v>5.7300230000000001</v>
      </c>
      <c r="G1047" s="2">
        <v>0.52679399999999998</v>
      </c>
      <c r="H1047" s="2">
        <v>0.52893100000000004</v>
      </c>
      <c r="J1047" s="2">
        <v>5.7328289999999997</v>
      </c>
      <c r="K1047" s="2">
        <v>8.1281999999999993E-2</v>
      </c>
      <c r="L1047" s="2">
        <v>0.16737099999999999</v>
      </c>
    </row>
    <row r="1048" spans="1:12" x14ac:dyDescent="0.2">
      <c r="A1048" s="2">
        <v>5.7335310000000002</v>
      </c>
      <c r="B1048" s="2">
        <v>8.2763749999999998</v>
      </c>
      <c r="C1048" s="2">
        <v>0.70403199999999999</v>
      </c>
      <c r="D1048" s="2">
        <v>6.4639000000000002E-2</v>
      </c>
      <c r="F1048" s="2">
        <v>5.7307249999999996</v>
      </c>
      <c r="G1048" s="2">
        <v>0.52721399999999996</v>
      </c>
      <c r="H1048" s="2">
        <v>0.52870899999999998</v>
      </c>
      <c r="J1048" s="2">
        <v>5.7335310000000002</v>
      </c>
      <c r="K1048" s="2">
        <v>8.1731999999999999E-2</v>
      </c>
      <c r="L1048" s="2">
        <v>0.167689</v>
      </c>
    </row>
    <row r="1049" spans="1:12" x14ac:dyDescent="0.2">
      <c r="A1049" s="2">
        <v>5.7342320000000004</v>
      </c>
      <c r="B1049" s="2">
        <v>8.2797889999999992</v>
      </c>
      <c r="C1049" s="2">
        <v>0.70446699999999995</v>
      </c>
      <c r="D1049" s="2">
        <v>6.5166000000000002E-2</v>
      </c>
      <c r="F1049" s="2">
        <v>5.7314259999999999</v>
      </c>
      <c r="G1049" s="2">
        <v>0.52727500000000005</v>
      </c>
      <c r="H1049" s="2">
        <v>0.528671</v>
      </c>
      <c r="J1049" s="2">
        <v>5.7342320000000004</v>
      </c>
      <c r="K1049" s="2">
        <v>8.1751000000000004E-2</v>
      </c>
      <c r="L1049" s="2">
        <v>0.16800899999999999</v>
      </c>
    </row>
    <row r="1050" spans="1:12" x14ac:dyDescent="0.2">
      <c r="A1050" s="2">
        <v>5.7349329999999998</v>
      </c>
      <c r="B1050" s="2">
        <v>8.2826120000000003</v>
      </c>
      <c r="C1050" s="2">
        <v>0.70422700000000005</v>
      </c>
      <c r="D1050" s="2">
        <v>6.5623000000000001E-2</v>
      </c>
      <c r="F1050" s="2">
        <v>5.7321280000000003</v>
      </c>
      <c r="G1050" s="2">
        <v>0.52699300000000004</v>
      </c>
      <c r="H1050" s="2">
        <v>0.529053</v>
      </c>
      <c r="J1050" s="2">
        <v>5.7349329999999998</v>
      </c>
      <c r="K1050" s="2">
        <v>8.14E-2</v>
      </c>
      <c r="L1050" s="2">
        <v>0.168185</v>
      </c>
    </row>
    <row r="1051" spans="1:12" x14ac:dyDescent="0.2">
      <c r="A1051" s="2">
        <v>5.7356340000000001</v>
      </c>
      <c r="B1051" s="2">
        <v>8.2861019999999996</v>
      </c>
      <c r="C1051" s="2">
        <v>0.70455900000000005</v>
      </c>
      <c r="D1051" s="2">
        <v>6.5981999999999999E-2</v>
      </c>
      <c r="F1051" s="2">
        <v>5.7328289999999997</v>
      </c>
      <c r="G1051" s="2">
        <v>0.52714499999999997</v>
      </c>
      <c r="H1051" s="2">
        <v>0.52877799999999997</v>
      </c>
      <c r="J1051" s="2">
        <v>5.7356340000000001</v>
      </c>
      <c r="K1051" s="2">
        <v>8.1392000000000006E-2</v>
      </c>
      <c r="L1051" s="2">
        <v>0.168102</v>
      </c>
    </row>
    <row r="1052" spans="1:12" x14ac:dyDescent="0.2">
      <c r="A1052" s="2">
        <v>5.7363359999999997</v>
      </c>
      <c r="B1052" s="2">
        <v>8.2888950000000001</v>
      </c>
      <c r="C1052" s="2">
        <v>0.70483300000000004</v>
      </c>
      <c r="D1052" s="2">
        <v>6.6058000000000006E-2</v>
      </c>
      <c r="F1052" s="2">
        <v>5.7335310000000002</v>
      </c>
      <c r="G1052" s="2">
        <v>0.52783199999999997</v>
      </c>
      <c r="H1052" s="2">
        <v>0.52882399999999996</v>
      </c>
      <c r="J1052" s="2">
        <v>5.7363359999999997</v>
      </c>
      <c r="K1052" s="2">
        <v>8.1594E-2</v>
      </c>
      <c r="L1052" s="2">
        <v>0.168269</v>
      </c>
    </row>
    <row r="1053" spans="1:12" x14ac:dyDescent="0.2">
      <c r="A1053" s="2">
        <v>5.7370369999999999</v>
      </c>
      <c r="B1053" s="2">
        <v>8.2923849999999995</v>
      </c>
      <c r="C1053" s="2">
        <v>0.70505099999999998</v>
      </c>
      <c r="D1053" s="2">
        <v>6.6196000000000005E-2</v>
      </c>
      <c r="F1053" s="2">
        <v>5.7342320000000004</v>
      </c>
      <c r="G1053" s="2">
        <v>0.52774799999999999</v>
      </c>
      <c r="H1053" s="2">
        <v>0.52811399999999997</v>
      </c>
      <c r="J1053" s="2">
        <v>5.7370369999999999</v>
      </c>
      <c r="K1053" s="2">
        <v>8.1519999999999995E-2</v>
      </c>
      <c r="L1053" s="2">
        <v>0.168185</v>
      </c>
    </row>
    <row r="1054" spans="1:12" x14ac:dyDescent="0.2">
      <c r="A1054" s="2">
        <v>5.7377390000000004</v>
      </c>
      <c r="B1054" s="2">
        <v>8.294117</v>
      </c>
      <c r="C1054" s="2">
        <v>0.704654</v>
      </c>
      <c r="D1054" s="2">
        <v>6.6524E-2</v>
      </c>
      <c r="F1054" s="2">
        <v>5.7349329999999998</v>
      </c>
      <c r="G1054" s="2">
        <v>0.52781699999999998</v>
      </c>
      <c r="H1054" s="2">
        <v>0.52759599999999995</v>
      </c>
      <c r="J1054" s="2">
        <v>5.7377390000000004</v>
      </c>
      <c r="K1054" s="2">
        <v>8.1523999999999999E-2</v>
      </c>
      <c r="L1054" s="2">
        <v>0.167791</v>
      </c>
    </row>
    <row r="1055" spans="1:12" x14ac:dyDescent="0.2">
      <c r="A1055" s="2">
        <v>5.7384399999999998</v>
      </c>
      <c r="B1055" s="2">
        <v>8.2969629999999999</v>
      </c>
      <c r="C1055" s="2">
        <v>0.70494800000000002</v>
      </c>
      <c r="D1055" s="2">
        <v>6.6919999999999993E-2</v>
      </c>
      <c r="F1055" s="2">
        <v>5.7356340000000001</v>
      </c>
      <c r="G1055" s="2">
        <v>0.52700000000000002</v>
      </c>
      <c r="H1055" s="2">
        <v>0.52723699999999996</v>
      </c>
      <c r="J1055" s="2">
        <v>5.7384399999999998</v>
      </c>
      <c r="K1055" s="2">
        <v>8.1313999999999997E-2</v>
      </c>
      <c r="L1055" s="2">
        <v>0.16759599999999999</v>
      </c>
    </row>
    <row r="1056" spans="1:12" x14ac:dyDescent="0.2">
      <c r="A1056" s="2">
        <v>5.739141</v>
      </c>
      <c r="B1056" s="2">
        <v>8.3002359999999999</v>
      </c>
      <c r="C1056" s="2">
        <v>0.70510399999999995</v>
      </c>
      <c r="D1056" s="2">
        <v>6.7249000000000003E-2</v>
      </c>
      <c r="F1056" s="2">
        <v>5.7363359999999997</v>
      </c>
      <c r="G1056" s="2">
        <v>0.52724499999999996</v>
      </c>
      <c r="H1056" s="2">
        <v>0.52743499999999999</v>
      </c>
      <c r="J1056" s="2">
        <v>5.739141</v>
      </c>
      <c r="K1056" s="2">
        <v>8.1439999999999999E-2</v>
      </c>
      <c r="L1056" s="2">
        <v>0.167462</v>
      </c>
    </row>
    <row r="1057" spans="1:12" x14ac:dyDescent="0.2">
      <c r="A1057" s="2">
        <v>5.7398429999999996</v>
      </c>
      <c r="B1057" s="2">
        <v>8.3036119999999993</v>
      </c>
      <c r="C1057" s="2">
        <v>0.70511599999999997</v>
      </c>
      <c r="D1057" s="2">
        <v>6.7317000000000002E-2</v>
      </c>
      <c r="F1057" s="2">
        <v>5.7370369999999999</v>
      </c>
      <c r="G1057" s="2">
        <v>0.52756499999999995</v>
      </c>
      <c r="H1057" s="2">
        <v>0.52751899999999996</v>
      </c>
      <c r="J1057" s="2">
        <v>5.7398429999999996</v>
      </c>
      <c r="K1057" s="2">
        <v>8.1556000000000003E-2</v>
      </c>
      <c r="L1057" s="2">
        <v>0.167406</v>
      </c>
    </row>
    <row r="1058" spans="1:12" x14ac:dyDescent="0.2">
      <c r="A1058" s="2">
        <v>5.7405439999999999</v>
      </c>
      <c r="B1058" s="2">
        <v>8.3065409999999993</v>
      </c>
      <c r="C1058" s="2">
        <v>0.70512699999999995</v>
      </c>
      <c r="D1058" s="2">
        <v>6.7591999999999999E-2</v>
      </c>
      <c r="F1058" s="2">
        <v>5.7377390000000004</v>
      </c>
      <c r="G1058" s="2">
        <v>0.52789299999999995</v>
      </c>
      <c r="H1058" s="2">
        <v>0.52684799999999998</v>
      </c>
      <c r="J1058" s="2">
        <v>5.7405439999999999</v>
      </c>
      <c r="K1058" s="2">
        <v>8.2252000000000006E-2</v>
      </c>
      <c r="L1058" s="2">
        <v>0.16747400000000001</v>
      </c>
    </row>
    <row r="1059" spans="1:12" x14ac:dyDescent="0.2">
      <c r="A1059" s="2">
        <v>5.7412460000000003</v>
      </c>
      <c r="B1059" s="2">
        <v>8.309723</v>
      </c>
      <c r="C1059" s="2">
        <v>0.70421500000000004</v>
      </c>
      <c r="D1059" s="2">
        <v>6.8057000000000006E-2</v>
      </c>
      <c r="F1059" s="2">
        <v>5.7384399999999998</v>
      </c>
      <c r="G1059" s="2">
        <v>0.52829000000000004</v>
      </c>
      <c r="H1059" s="2">
        <v>0.52685499999999996</v>
      </c>
      <c r="J1059" s="2">
        <v>5.7412460000000003</v>
      </c>
      <c r="K1059" s="2">
        <v>8.2558999999999994E-2</v>
      </c>
      <c r="L1059" s="2">
        <v>0.16759199999999999</v>
      </c>
    </row>
    <row r="1060" spans="1:12" x14ac:dyDescent="0.2">
      <c r="A1060" s="2">
        <v>5.7419469999999997</v>
      </c>
      <c r="B1060" s="2">
        <v>8.3127060000000004</v>
      </c>
      <c r="C1060" s="2">
        <v>0.70390200000000003</v>
      </c>
      <c r="D1060" s="2">
        <v>6.8323999999999996E-2</v>
      </c>
      <c r="F1060" s="2">
        <v>5.739141</v>
      </c>
      <c r="G1060" s="2">
        <v>0.52846499999999996</v>
      </c>
      <c r="H1060" s="2">
        <v>0.52682499999999999</v>
      </c>
      <c r="J1060" s="2">
        <v>5.7419469999999997</v>
      </c>
      <c r="K1060" s="2">
        <v>8.2886000000000001E-2</v>
      </c>
      <c r="L1060" s="2">
        <v>0.16775200000000001</v>
      </c>
    </row>
    <row r="1061" spans="1:12" x14ac:dyDescent="0.2">
      <c r="A1061" s="2">
        <v>5.742648</v>
      </c>
      <c r="B1061" s="2">
        <v>8.3157730000000001</v>
      </c>
      <c r="C1061" s="2">
        <v>0.70325800000000005</v>
      </c>
      <c r="D1061" s="2">
        <v>6.8538000000000002E-2</v>
      </c>
      <c r="F1061" s="2">
        <v>5.7398429999999996</v>
      </c>
      <c r="G1061" s="2">
        <v>0.52903699999999998</v>
      </c>
      <c r="H1061" s="2">
        <v>0.52634400000000003</v>
      </c>
      <c r="J1061" s="2">
        <v>5.742648</v>
      </c>
      <c r="K1061" s="2">
        <v>8.3113000000000006E-2</v>
      </c>
      <c r="L1061" s="2">
        <v>0.16753999999999999</v>
      </c>
    </row>
    <row r="1062" spans="1:12" x14ac:dyDescent="0.2">
      <c r="A1062" s="2">
        <v>5.7433500000000004</v>
      </c>
      <c r="B1062" s="2">
        <v>8.3184780000000007</v>
      </c>
      <c r="C1062" s="2">
        <v>0.70316599999999996</v>
      </c>
      <c r="D1062" s="2">
        <v>6.8865999999999997E-2</v>
      </c>
      <c r="F1062" s="2">
        <v>5.7405439999999999</v>
      </c>
      <c r="G1062" s="2">
        <v>0.52957900000000002</v>
      </c>
      <c r="H1062" s="2">
        <v>0.52620699999999998</v>
      </c>
      <c r="J1062" s="2">
        <v>5.7433500000000004</v>
      </c>
      <c r="K1062" s="2">
        <v>8.3650000000000002E-2</v>
      </c>
      <c r="L1062" s="2">
        <v>0.16690199999999999</v>
      </c>
    </row>
    <row r="1063" spans="1:12" x14ac:dyDescent="0.2">
      <c r="A1063" s="2">
        <v>5.7440509999999998</v>
      </c>
      <c r="B1063" s="2">
        <v>8.3213430000000006</v>
      </c>
      <c r="C1063" s="2">
        <v>0.70335300000000001</v>
      </c>
      <c r="D1063" s="2">
        <v>6.9033999999999998E-2</v>
      </c>
      <c r="F1063" s="2">
        <v>5.7412460000000003</v>
      </c>
      <c r="G1063" s="2">
        <v>0.53011299999999995</v>
      </c>
      <c r="H1063" s="2">
        <v>0.52624499999999996</v>
      </c>
      <c r="J1063" s="2">
        <v>5.7440509999999998</v>
      </c>
      <c r="K1063" s="2">
        <v>8.362E-2</v>
      </c>
      <c r="L1063" s="2">
        <v>0.16647000000000001</v>
      </c>
    </row>
    <row r="1064" spans="1:12" x14ac:dyDescent="0.2">
      <c r="A1064" s="2">
        <v>5.7447520000000001</v>
      </c>
      <c r="B1064" s="2">
        <v>8.3245009999999997</v>
      </c>
      <c r="C1064" s="2">
        <v>0.70321999999999996</v>
      </c>
      <c r="D1064" s="2">
        <v>6.8834999999999993E-2</v>
      </c>
      <c r="F1064" s="2">
        <v>5.7419469999999997</v>
      </c>
      <c r="G1064" s="2">
        <v>0.53034199999999998</v>
      </c>
      <c r="H1064" s="2">
        <v>0.52669500000000002</v>
      </c>
      <c r="J1064" s="2">
        <v>5.7447520000000001</v>
      </c>
      <c r="K1064" s="2">
        <v>8.3828E-2</v>
      </c>
      <c r="L1064" s="2">
        <v>0.166739</v>
      </c>
    </row>
    <row r="1065" spans="1:12" x14ac:dyDescent="0.2">
      <c r="A1065" s="2">
        <v>5.7454539999999996</v>
      </c>
      <c r="B1065" s="2">
        <v>8.3274080000000001</v>
      </c>
      <c r="C1065" s="2">
        <v>0.702708</v>
      </c>
      <c r="D1065" s="2">
        <v>6.9056999999999993E-2</v>
      </c>
      <c r="F1065" s="2">
        <v>5.742648</v>
      </c>
      <c r="G1065" s="2">
        <v>0.53029599999999999</v>
      </c>
      <c r="H1065" s="2">
        <v>0.52664200000000005</v>
      </c>
      <c r="J1065" s="2">
        <v>5.7454539999999996</v>
      </c>
      <c r="K1065" s="2">
        <v>8.4130999999999997E-2</v>
      </c>
      <c r="L1065" s="2">
        <v>0.16720499999999999</v>
      </c>
    </row>
    <row r="1066" spans="1:12" x14ac:dyDescent="0.2">
      <c r="A1066" s="2">
        <v>5.7461549999999999</v>
      </c>
      <c r="B1066" s="2">
        <v>8.3305129999999998</v>
      </c>
      <c r="C1066" s="2">
        <v>0.70215099999999997</v>
      </c>
      <c r="D1066" s="2">
        <v>6.9422999999999999E-2</v>
      </c>
      <c r="F1066" s="2">
        <v>5.7433500000000004</v>
      </c>
      <c r="G1066" s="2">
        <v>0.529976</v>
      </c>
      <c r="H1066" s="2">
        <v>0.52653499999999998</v>
      </c>
      <c r="J1066" s="2">
        <v>5.7461549999999999</v>
      </c>
      <c r="K1066" s="2">
        <v>8.4165000000000004E-2</v>
      </c>
      <c r="L1066" s="2">
        <v>0.167407</v>
      </c>
    </row>
    <row r="1067" spans="1:12" x14ac:dyDescent="0.2">
      <c r="A1067" s="2">
        <v>5.7468570000000003</v>
      </c>
      <c r="B1067" s="2">
        <v>8.3332979999999992</v>
      </c>
      <c r="C1067" s="2">
        <v>0.70196499999999995</v>
      </c>
      <c r="D1067" s="2">
        <v>6.9873000000000005E-2</v>
      </c>
      <c r="F1067" s="2">
        <v>5.7440509999999998</v>
      </c>
      <c r="G1067" s="2">
        <v>0.53005999999999998</v>
      </c>
      <c r="H1067" s="2">
        <v>0.52659599999999995</v>
      </c>
      <c r="J1067" s="2">
        <v>5.7468570000000003</v>
      </c>
      <c r="K1067" s="2">
        <v>8.3940000000000001E-2</v>
      </c>
      <c r="L1067" s="2">
        <v>0.16744899999999999</v>
      </c>
    </row>
    <row r="1068" spans="1:12" x14ac:dyDescent="0.2">
      <c r="A1068" s="2">
        <v>5.7475579999999997</v>
      </c>
      <c r="B1068" s="2">
        <v>8.3363189999999996</v>
      </c>
      <c r="C1068" s="2">
        <v>0.70183499999999999</v>
      </c>
      <c r="D1068" s="2">
        <v>7.0041000000000006E-2</v>
      </c>
      <c r="F1068" s="2">
        <v>5.7447520000000001</v>
      </c>
      <c r="G1068" s="2">
        <v>0.52904499999999999</v>
      </c>
      <c r="H1068" s="2">
        <v>0.52672600000000003</v>
      </c>
      <c r="J1068" s="2">
        <v>5.7475579999999997</v>
      </c>
      <c r="K1068" s="2">
        <v>8.3798999999999998E-2</v>
      </c>
      <c r="L1068" s="2">
        <v>0.16751099999999999</v>
      </c>
    </row>
    <row r="1069" spans="1:12" x14ac:dyDescent="0.2">
      <c r="A1069" s="2">
        <v>5.7482600000000001</v>
      </c>
      <c r="B1069" s="2">
        <v>8.3392680000000006</v>
      </c>
      <c r="C1069" s="2">
        <v>0.70152599999999998</v>
      </c>
      <c r="D1069" s="2">
        <v>7.0269999999999999E-2</v>
      </c>
      <c r="F1069" s="2">
        <v>5.7454539999999996</v>
      </c>
      <c r="G1069" s="2">
        <v>0.52893100000000004</v>
      </c>
      <c r="H1069" s="2">
        <v>0.52666500000000005</v>
      </c>
      <c r="J1069" s="2">
        <v>5.7482600000000001</v>
      </c>
      <c r="K1069" s="2">
        <v>8.3929000000000004E-2</v>
      </c>
      <c r="L1069" s="2">
        <v>0.16792599999999999</v>
      </c>
    </row>
    <row r="1070" spans="1:12" x14ac:dyDescent="0.2">
      <c r="A1070" s="2">
        <v>5.7489600000000003</v>
      </c>
      <c r="B1070" s="2">
        <v>8.3420749999999995</v>
      </c>
      <c r="C1070" s="2">
        <v>0.70143800000000001</v>
      </c>
      <c r="D1070" s="2">
        <v>7.0254999999999998E-2</v>
      </c>
      <c r="F1070" s="2">
        <v>5.7461549999999999</v>
      </c>
      <c r="G1070" s="2">
        <v>0.52870899999999998</v>
      </c>
      <c r="H1070" s="2">
        <v>0.52694700000000005</v>
      </c>
      <c r="J1070" s="2">
        <v>5.7489600000000003</v>
      </c>
      <c r="K1070" s="2">
        <v>8.4073999999999996E-2</v>
      </c>
      <c r="L1070" s="2">
        <v>0.16767499999999999</v>
      </c>
    </row>
    <row r="1071" spans="1:12" x14ac:dyDescent="0.2">
      <c r="A1071" s="2">
        <v>5.7496619999999998</v>
      </c>
      <c r="B1071" s="2">
        <v>8.3449709999999993</v>
      </c>
      <c r="C1071" s="2">
        <v>0.70199100000000003</v>
      </c>
      <c r="D1071" s="2">
        <v>7.0780999999999997E-2</v>
      </c>
      <c r="F1071" s="2">
        <v>5.7468570000000003</v>
      </c>
      <c r="G1071" s="2">
        <v>0.528671</v>
      </c>
      <c r="H1071" s="2">
        <v>0.52732800000000002</v>
      </c>
      <c r="J1071" s="2">
        <v>5.7496619999999998</v>
      </c>
      <c r="K1071" s="2">
        <v>8.3991999999999997E-2</v>
      </c>
      <c r="L1071" s="2">
        <v>0.167514</v>
      </c>
    </row>
    <row r="1072" spans="1:12" x14ac:dyDescent="0.2">
      <c r="A1072" s="2">
        <v>5.7503630000000001</v>
      </c>
      <c r="B1072" s="2">
        <v>8.3479159999999997</v>
      </c>
      <c r="C1072" s="2">
        <v>0.70144600000000001</v>
      </c>
      <c r="D1072" s="2">
        <v>7.1567000000000006E-2</v>
      </c>
      <c r="F1072" s="2">
        <v>5.7475579999999997</v>
      </c>
      <c r="G1072" s="2">
        <v>0.529053</v>
      </c>
      <c r="H1072" s="2">
        <v>0.52790800000000004</v>
      </c>
      <c r="J1072" s="2">
        <v>5.7503630000000001</v>
      </c>
      <c r="K1072" s="2">
        <v>8.3679000000000003E-2</v>
      </c>
      <c r="L1072" s="2">
        <v>0.167545</v>
      </c>
    </row>
    <row r="1073" spans="1:12" x14ac:dyDescent="0.2">
      <c r="A1073" s="2">
        <v>5.7510649999999996</v>
      </c>
      <c r="B1073" s="2">
        <v>8.350956</v>
      </c>
      <c r="C1073" s="2">
        <v>0.70149899999999998</v>
      </c>
      <c r="D1073" s="2">
        <v>7.1925000000000003E-2</v>
      </c>
      <c r="F1073" s="2">
        <v>5.7482600000000001</v>
      </c>
      <c r="G1073" s="2">
        <v>0.52877799999999997</v>
      </c>
      <c r="H1073" s="2">
        <v>0.52766400000000002</v>
      </c>
      <c r="J1073" s="2">
        <v>5.7510649999999996</v>
      </c>
      <c r="K1073" s="2">
        <v>8.3770999999999998E-2</v>
      </c>
      <c r="L1073" s="2">
        <v>0.16736400000000001</v>
      </c>
    </row>
    <row r="1074" spans="1:12" x14ac:dyDescent="0.2">
      <c r="A1074" s="2">
        <v>5.7517659999999999</v>
      </c>
      <c r="B1074" s="2">
        <v>8.3536149999999996</v>
      </c>
      <c r="C1074" s="2">
        <v>0.70191899999999996</v>
      </c>
      <c r="D1074" s="2">
        <v>7.2527999999999995E-2</v>
      </c>
      <c r="F1074" s="2">
        <v>5.7489600000000003</v>
      </c>
      <c r="G1074" s="2">
        <v>0.52882399999999996</v>
      </c>
      <c r="H1074" s="2">
        <v>0.52745799999999998</v>
      </c>
      <c r="J1074" s="2">
        <v>5.7517659999999999</v>
      </c>
      <c r="K1074" s="2">
        <v>8.3959000000000006E-2</v>
      </c>
      <c r="L1074" s="2">
        <v>0.16775000000000001</v>
      </c>
    </row>
    <row r="1075" spans="1:12" x14ac:dyDescent="0.2">
      <c r="A1075" s="2">
        <v>5.7524680000000004</v>
      </c>
      <c r="B1075" s="2">
        <v>8.3562890000000003</v>
      </c>
      <c r="C1075" s="2">
        <v>0.70216699999999999</v>
      </c>
      <c r="D1075" s="2">
        <v>7.3116E-2</v>
      </c>
      <c r="F1075" s="2">
        <v>5.7496619999999998</v>
      </c>
      <c r="G1075" s="2">
        <v>0.52811399999999997</v>
      </c>
      <c r="H1075" s="2">
        <v>0.52786299999999997</v>
      </c>
      <c r="J1075" s="2">
        <v>5.7524680000000004</v>
      </c>
      <c r="K1075" s="2">
        <v>8.4243999999999999E-2</v>
      </c>
      <c r="L1075" s="2">
        <v>0.168104</v>
      </c>
    </row>
    <row r="1076" spans="1:12" x14ac:dyDescent="0.2">
      <c r="A1076" s="2">
        <v>5.7531689999999998</v>
      </c>
      <c r="B1076" s="2">
        <v>8.3594170000000005</v>
      </c>
      <c r="C1076" s="2">
        <v>0.70208999999999999</v>
      </c>
      <c r="D1076" s="2">
        <v>7.3009000000000004E-2</v>
      </c>
      <c r="F1076" s="2">
        <v>5.7503630000000001</v>
      </c>
      <c r="G1076" s="2">
        <v>0.52759599999999995</v>
      </c>
      <c r="H1076" s="2">
        <v>0.527756</v>
      </c>
      <c r="J1076" s="2">
        <v>5.7531689999999998</v>
      </c>
      <c r="K1076" s="2">
        <v>8.4367999999999999E-2</v>
      </c>
      <c r="L1076" s="2">
        <v>0.16812299999999999</v>
      </c>
    </row>
    <row r="1077" spans="1:12" x14ac:dyDescent="0.2">
      <c r="A1077" s="2">
        <v>5.75387</v>
      </c>
      <c r="B1077" s="2">
        <v>8.3625600000000002</v>
      </c>
      <c r="C1077" s="2">
        <v>0.70160999999999996</v>
      </c>
      <c r="D1077" s="2">
        <v>7.3116E-2</v>
      </c>
      <c r="F1077" s="2">
        <v>5.7510649999999996</v>
      </c>
      <c r="G1077" s="2">
        <v>0.52723699999999996</v>
      </c>
      <c r="H1077" s="2">
        <v>0.52780199999999999</v>
      </c>
      <c r="J1077" s="2">
        <v>5.75387</v>
      </c>
      <c r="K1077" s="2">
        <v>8.4243999999999999E-2</v>
      </c>
      <c r="L1077" s="2">
        <v>0.16780900000000001</v>
      </c>
    </row>
    <row r="1078" spans="1:12" x14ac:dyDescent="0.2">
      <c r="A1078" s="2">
        <v>5.7545719999999996</v>
      </c>
      <c r="B1078" s="2">
        <v>8.3651920000000004</v>
      </c>
      <c r="C1078" s="2">
        <v>0.70138900000000004</v>
      </c>
      <c r="D1078" s="2">
        <v>7.3215000000000002E-2</v>
      </c>
      <c r="F1078" s="2">
        <v>5.7517659999999999</v>
      </c>
      <c r="G1078" s="2">
        <v>0.52743499999999999</v>
      </c>
      <c r="H1078" s="2">
        <v>0.52821399999999996</v>
      </c>
      <c r="J1078" s="2">
        <v>5.7545719999999996</v>
      </c>
      <c r="K1078" s="2">
        <v>8.4195999999999993E-2</v>
      </c>
      <c r="L1078" s="2">
        <v>0.16736599999999999</v>
      </c>
    </row>
    <row r="1079" spans="1:12" x14ac:dyDescent="0.2">
      <c r="A1079" s="2">
        <v>5.7552729999999999</v>
      </c>
      <c r="B1079" s="2">
        <v>8.3681979999999996</v>
      </c>
      <c r="C1079" s="2">
        <v>0.70127799999999996</v>
      </c>
      <c r="D1079" s="2">
        <v>7.2931999999999997E-2</v>
      </c>
      <c r="F1079" s="2">
        <v>5.7524680000000004</v>
      </c>
      <c r="G1079" s="2">
        <v>0.52751899999999996</v>
      </c>
      <c r="H1079" s="2">
        <v>0.52822100000000005</v>
      </c>
      <c r="J1079" s="2">
        <v>5.7552729999999999</v>
      </c>
      <c r="K1079" s="2">
        <v>8.4548999999999999E-2</v>
      </c>
      <c r="L1079" s="2">
        <v>0.16741900000000001</v>
      </c>
    </row>
    <row r="1080" spans="1:12" x14ac:dyDescent="0.2">
      <c r="A1080" s="2">
        <v>5.7559740000000001</v>
      </c>
      <c r="B1080" s="2">
        <v>8.3711590000000005</v>
      </c>
      <c r="C1080" s="2">
        <v>0.70133900000000005</v>
      </c>
      <c r="D1080" s="2">
        <v>7.3054999999999995E-2</v>
      </c>
      <c r="F1080" s="2">
        <v>5.7531689999999998</v>
      </c>
      <c r="G1080" s="2">
        <v>0.52684799999999998</v>
      </c>
      <c r="H1080" s="2">
        <v>0.52833600000000003</v>
      </c>
      <c r="J1080" s="2">
        <v>5.7559740000000001</v>
      </c>
      <c r="K1080" s="2">
        <v>8.4747000000000003E-2</v>
      </c>
      <c r="L1080" s="2">
        <v>0.16678100000000001</v>
      </c>
    </row>
    <row r="1081" spans="1:12" x14ac:dyDescent="0.2">
      <c r="A1081" s="2">
        <v>5.7566759999999997</v>
      </c>
      <c r="B1081" s="2">
        <v>8.3742450000000002</v>
      </c>
      <c r="C1081" s="2">
        <v>0.70143800000000001</v>
      </c>
      <c r="D1081" s="2">
        <v>7.3329000000000005E-2</v>
      </c>
      <c r="F1081" s="2">
        <v>5.75387</v>
      </c>
      <c r="G1081" s="2">
        <v>0.52685499999999996</v>
      </c>
      <c r="H1081" s="2">
        <v>0.52824400000000005</v>
      </c>
      <c r="J1081" s="2">
        <v>5.7566759999999997</v>
      </c>
      <c r="K1081" s="2">
        <v>8.5061999999999999E-2</v>
      </c>
      <c r="L1081" s="2">
        <v>0.165823</v>
      </c>
    </row>
    <row r="1082" spans="1:12" x14ac:dyDescent="0.2">
      <c r="A1082" s="2">
        <v>5.757377</v>
      </c>
      <c r="B1082" s="2">
        <v>8.3767820000000004</v>
      </c>
      <c r="C1082" s="2">
        <v>0.70156799999999997</v>
      </c>
      <c r="D1082" s="2">
        <v>7.3733999999999994E-2</v>
      </c>
      <c r="F1082" s="2">
        <v>5.7545719999999996</v>
      </c>
      <c r="G1082" s="2">
        <v>0.52682499999999999</v>
      </c>
      <c r="H1082" s="2">
        <v>0.52800800000000003</v>
      </c>
      <c r="J1082" s="2">
        <v>5.757377</v>
      </c>
      <c r="K1082" s="2">
        <v>8.4670999999999996E-2</v>
      </c>
      <c r="L1082" s="2">
        <v>0.165326</v>
      </c>
    </row>
    <row r="1083" spans="1:12" x14ac:dyDescent="0.2">
      <c r="A1083" s="2">
        <v>5.7580790000000004</v>
      </c>
      <c r="B1083" s="2">
        <v>8.3793640000000007</v>
      </c>
      <c r="C1083" s="2">
        <v>0.70124399999999998</v>
      </c>
      <c r="D1083" s="2">
        <v>7.4031E-2</v>
      </c>
      <c r="F1083" s="2">
        <v>5.7552729999999999</v>
      </c>
      <c r="G1083" s="2">
        <v>0.52634400000000003</v>
      </c>
      <c r="H1083" s="2">
        <v>0.52841899999999997</v>
      </c>
      <c r="J1083" s="2">
        <v>5.7580790000000004</v>
      </c>
      <c r="K1083" s="2">
        <v>8.4873000000000004E-2</v>
      </c>
      <c r="L1083" s="2">
        <v>0.16458100000000001</v>
      </c>
    </row>
    <row r="1084" spans="1:12" x14ac:dyDescent="0.2">
      <c r="A1084" s="2">
        <v>5.7587799999999998</v>
      </c>
      <c r="B1084" s="2">
        <v>8.382282</v>
      </c>
      <c r="C1084" s="2">
        <v>0.70116699999999998</v>
      </c>
      <c r="D1084" s="2">
        <v>7.4778999999999998E-2</v>
      </c>
      <c r="F1084" s="2">
        <v>5.7559740000000001</v>
      </c>
      <c r="G1084" s="2">
        <v>0.52620699999999998</v>
      </c>
      <c r="H1084" s="2">
        <v>0.52822899999999995</v>
      </c>
      <c r="J1084" s="2">
        <v>5.7587799999999998</v>
      </c>
      <c r="K1084" s="2">
        <v>8.4975999999999996E-2</v>
      </c>
      <c r="L1084" s="2">
        <v>0.163914</v>
      </c>
    </row>
    <row r="1085" spans="1:12" x14ac:dyDescent="0.2">
      <c r="A1085" s="2">
        <v>5.7594810000000001</v>
      </c>
      <c r="B1085" s="2">
        <v>8.3847199999999997</v>
      </c>
      <c r="C1085" s="2">
        <v>0.70111000000000001</v>
      </c>
      <c r="D1085" s="2">
        <v>7.5472999999999998E-2</v>
      </c>
      <c r="F1085" s="2">
        <v>5.7566759999999997</v>
      </c>
      <c r="G1085" s="2">
        <v>0.52624499999999996</v>
      </c>
      <c r="H1085" s="2">
        <v>0.52791600000000005</v>
      </c>
      <c r="J1085" s="2">
        <v>5.7594810000000001</v>
      </c>
      <c r="K1085" s="2">
        <v>8.498E-2</v>
      </c>
      <c r="L1085" s="2">
        <v>0.16332099999999999</v>
      </c>
    </row>
    <row r="1086" spans="1:12" x14ac:dyDescent="0.2">
      <c r="A1086" s="2">
        <v>5.7601829999999996</v>
      </c>
      <c r="B1086" s="2">
        <v>8.3879999999999999</v>
      </c>
      <c r="C1086" s="2">
        <v>0.70137700000000003</v>
      </c>
      <c r="D1086" s="2">
        <v>7.5846999999999998E-2</v>
      </c>
      <c r="F1086" s="2">
        <v>5.757377</v>
      </c>
      <c r="G1086" s="2">
        <v>0.52669500000000002</v>
      </c>
      <c r="H1086" s="2">
        <v>0.52757299999999996</v>
      </c>
      <c r="J1086" s="2">
        <v>5.7601829999999996</v>
      </c>
      <c r="K1086" s="2">
        <v>8.5389999999999994E-2</v>
      </c>
      <c r="L1086" s="2">
        <v>0.162943</v>
      </c>
    </row>
    <row r="1087" spans="1:12" x14ac:dyDescent="0.2">
      <c r="A1087" s="2">
        <v>5.7608839999999999</v>
      </c>
      <c r="B1087" s="2">
        <v>8.3910180000000008</v>
      </c>
      <c r="C1087" s="2">
        <v>0.70157499999999995</v>
      </c>
      <c r="D1087" s="2">
        <v>7.6335E-2</v>
      </c>
      <c r="F1087" s="2">
        <v>5.7580790000000004</v>
      </c>
      <c r="G1087" s="2">
        <v>0.52664200000000005</v>
      </c>
      <c r="H1087" s="2">
        <v>0.527451</v>
      </c>
      <c r="J1087" s="2">
        <v>5.7608839999999999</v>
      </c>
      <c r="K1087" s="2">
        <v>8.5612999999999995E-2</v>
      </c>
      <c r="L1087" s="2">
        <v>0.163323</v>
      </c>
    </row>
    <row r="1088" spans="1:12" x14ac:dyDescent="0.2">
      <c r="A1088" s="2">
        <v>5.7615860000000003</v>
      </c>
      <c r="B1088" s="2">
        <v>8.3937380000000008</v>
      </c>
      <c r="C1088" s="2">
        <v>0.70127399999999995</v>
      </c>
      <c r="D1088" s="2">
        <v>7.664E-2</v>
      </c>
      <c r="F1088" s="2">
        <v>5.7587799999999998</v>
      </c>
      <c r="G1088" s="2">
        <v>0.52653499999999998</v>
      </c>
      <c r="H1088" s="2">
        <v>0.52706900000000001</v>
      </c>
      <c r="J1088" s="2">
        <v>5.7615860000000003</v>
      </c>
      <c r="K1088" s="2">
        <v>8.5802000000000003E-2</v>
      </c>
      <c r="L1088" s="2">
        <v>0.16386400000000001</v>
      </c>
    </row>
    <row r="1089" spans="1:12" x14ac:dyDescent="0.2">
      <c r="A1089" s="2">
        <v>5.7622869999999997</v>
      </c>
      <c r="B1089" s="2">
        <v>8.3970529999999997</v>
      </c>
      <c r="C1089" s="2">
        <v>0.70118599999999998</v>
      </c>
      <c r="D1089" s="2">
        <v>7.6510999999999996E-2</v>
      </c>
      <c r="F1089" s="2">
        <v>5.7594810000000001</v>
      </c>
      <c r="G1089" s="2">
        <v>0.52659599999999995</v>
      </c>
      <c r="H1089" s="2">
        <v>0.52623699999999995</v>
      </c>
      <c r="J1089" s="2">
        <v>5.7622869999999997</v>
      </c>
      <c r="K1089" s="2">
        <v>8.6277000000000006E-2</v>
      </c>
      <c r="L1089" s="2">
        <v>0.16386999999999999</v>
      </c>
    </row>
    <row r="1090" spans="1:12" x14ac:dyDescent="0.2">
      <c r="A1090" s="2">
        <v>5.762988</v>
      </c>
      <c r="B1090" s="2">
        <v>8.3997609999999998</v>
      </c>
      <c r="C1090" s="2">
        <v>0.70107600000000003</v>
      </c>
      <c r="D1090" s="2">
        <v>7.6617000000000005E-2</v>
      </c>
      <c r="F1090" s="2">
        <v>5.7601829999999996</v>
      </c>
      <c r="G1090" s="2">
        <v>0.52672600000000003</v>
      </c>
      <c r="H1090" s="2">
        <v>0.52540600000000004</v>
      </c>
      <c r="J1090" s="2">
        <v>5.762988</v>
      </c>
      <c r="K1090" s="2">
        <v>8.6595000000000005E-2</v>
      </c>
      <c r="L1090" s="2">
        <v>0.16326599999999999</v>
      </c>
    </row>
    <row r="1091" spans="1:12" x14ac:dyDescent="0.2">
      <c r="A1091" s="2">
        <v>5.7636900000000004</v>
      </c>
      <c r="B1091" s="2">
        <v>8.4027820000000002</v>
      </c>
      <c r="C1091" s="2">
        <v>0.70059899999999997</v>
      </c>
      <c r="D1091" s="2">
        <v>7.7251E-2</v>
      </c>
      <c r="F1091" s="2">
        <v>5.7608839999999999</v>
      </c>
      <c r="G1091" s="2">
        <v>0.52666500000000005</v>
      </c>
      <c r="H1091" s="2">
        <v>0.52495599999999998</v>
      </c>
      <c r="J1091" s="2">
        <v>5.7636900000000004</v>
      </c>
      <c r="K1091" s="2">
        <v>8.6773000000000003E-2</v>
      </c>
      <c r="L1091" s="2">
        <v>0.163073</v>
      </c>
    </row>
    <row r="1092" spans="1:12" x14ac:dyDescent="0.2">
      <c r="A1092" s="2">
        <v>5.7643909999999998</v>
      </c>
      <c r="B1092" s="2">
        <v>8.4055900000000001</v>
      </c>
      <c r="C1092" s="2">
        <v>0.70021699999999998</v>
      </c>
      <c r="D1092" s="2">
        <v>7.7907000000000004E-2</v>
      </c>
      <c r="F1092" s="2">
        <v>5.7615860000000003</v>
      </c>
      <c r="G1092" s="2">
        <v>0.52694700000000005</v>
      </c>
      <c r="H1092" s="2">
        <v>0.52503200000000005</v>
      </c>
      <c r="J1092" s="2">
        <v>5.7643909999999998</v>
      </c>
      <c r="K1092" s="2">
        <v>8.6777000000000007E-2</v>
      </c>
      <c r="L1092" s="2">
        <v>0.16316600000000001</v>
      </c>
    </row>
    <row r="1093" spans="1:12" x14ac:dyDescent="0.2">
      <c r="A1093" s="2">
        <v>5.7650920000000001</v>
      </c>
      <c r="B1093" s="2">
        <v>8.4076839999999997</v>
      </c>
      <c r="C1093" s="2">
        <v>0.70030099999999995</v>
      </c>
      <c r="D1093" s="2">
        <v>7.8203999999999996E-2</v>
      </c>
      <c r="F1093" s="2">
        <v>5.7622869999999997</v>
      </c>
      <c r="G1093" s="2">
        <v>0.52732800000000002</v>
      </c>
      <c r="H1093" s="2">
        <v>0.52565799999999996</v>
      </c>
      <c r="J1093" s="2">
        <v>5.7650920000000001</v>
      </c>
      <c r="K1093" s="2">
        <v>8.7023000000000003E-2</v>
      </c>
      <c r="L1093" s="2">
        <v>0.16297400000000001</v>
      </c>
    </row>
    <row r="1094" spans="1:12" x14ac:dyDescent="0.2">
      <c r="A1094" s="2">
        <v>5.7657939999999996</v>
      </c>
      <c r="B1094" s="2">
        <v>8.4103010000000005</v>
      </c>
      <c r="C1094" s="2">
        <v>0.70020199999999999</v>
      </c>
      <c r="D1094" s="2">
        <v>7.8219999999999998E-2</v>
      </c>
      <c r="F1094" s="2">
        <v>5.762988</v>
      </c>
      <c r="G1094" s="2">
        <v>0.52790800000000004</v>
      </c>
      <c r="H1094" s="2">
        <v>0.52592499999999998</v>
      </c>
      <c r="J1094" s="2">
        <v>5.7657939999999996</v>
      </c>
      <c r="K1094" s="2">
        <v>8.7204000000000004E-2</v>
      </c>
      <c r="L1094" s="2">
        <v>0.16302</v>
      </c>
    </row>
    <row r="1095" spans="1:12" x14ac:dyDescent="0.2">
      <c r="A1095" s="2">
        <v>5.7664949999999999</v>
      </c>
      <c r="B1095" s="2">
        <v>8.4131509999999992</v>
      </c>
      <c r="C1095" s="2">
        <v>0.70029799999999998</v>
      </c>
      <c r="D1095" s="2">
        <v>7.8349000000000002E-2</v>
      </c>
      <c r="F1095" s="2">
        <v>5.7636900000000004</v>
      </c>
      <c r="G1095" s="2">
        <v>0.52766400000000002</v>
      </c>
      <c r="H1095" s="2">
        <v>0.52576400000000001</v>
      </c>
      <c r="J1095" s="2">
        <v>5.7664949999999999</v>
      </c>
      <c r="K1095" s="2">
        <v>8.7248000000000006E-2</v>
      </c>
      <c r="L1095" s="2">
        <v>0.16288900000000001</v>
      </c>
    </row>
    <row r="1096" spans="1:12" x14ac:dyDescent="0.2">
      <c r="A1096" s="2">
        <v>5.7671970000000004</v>
      </c>
      <c r="B1096" s="2">
        <v>8.4157910000000005</v>
      </c>
      <c r="C1096" s="2">
        <v>0.70011800000000002</v>
      </c>
      <c r="D1096" s="2">
        <v>7.8517000000000003E-2</v>
      </c>
      <c r="F1096" s="2">
        <v>5.7643909999999998</v>
      </c>
      <c r="G1096" s="2">
        <v>0.52745799999999998</v>
      </c>
      <c r="H1096" s="2">
        <v>0.52637500000000004</v>
      </c>
      <c r="J1096" s="2">
        <v>5.7671970000000004</v>
      </c>
      <c r="K1096" s="2">
        <v>8.7279999999999996E-2</v>
      </c>
      <c r="L1096" s="2">
        <v>0.162632</v>
      </c>
    </row>
    <row r="1097" spans="1:12" x14ac:dyDescent="0.2">
      <c r="A1097" s="2">
        <v>5.7678979999999997</v>
      </c>
      <c r="B1097" s="2">
        <v>8.4188729999999996</v>
      </c>
      <c r="C1097" s="2">
        <v>0.700465</v>
      </c>
      <c r="D1097" s="2">
        <v>7.8356999999999996E-2</v>
      </c>
      <c r="F1097" s="2">
        <v>5.7650920000000001</v>
      </c>
      <c r="G1097" s="2">
        <v>0.52786299999999997</v>
      </c>
      <c r="H1097" s="2">
        <v>0.52641300000000002</v>
      </c>
      <c r="J1097" s="2">
        <v>5.7678979999999997</v>
      </c>
      <c r="K1097" s="2">
        <v>8.7440000000000004E-2</v>
      </c>
      <c r="L1097" s="2">
        <v>0.16239799999999999</v>
      </c>
    </row>
    <row r="1098" spans="1:12" x14ac:dyDescent="0.2">
      <c r="A1098" s="2">
        <v>5.768599</v>
      </c>
      <c r="B1098" s="2">
        <v>8.4217189999999995</v>
      </c>
      <c r="C1098" s="2">
        <v>0.70077400000000001</v>
      </c>
      <c r="D1098" s="2">
        <v>7.8257999999999994E-2</v>
      </c>
      <c r="F1098" s="2">
        <v>5.7657939999999996</v>
      </c>
      <c r="G1098" s="2">
        <v>0.527756</v>
      </c>
      <c r="H1098" s="2">
        <v>0.52673300000000001</v>
      </c>
      <c r="J1098" s="2">
        <v>5.768599</v>
      </c>
      <c r="K1098" s="2">
        <v>8.7277999999999994E-2</v>
      </c>
      <c r="L1098" s="2">
        <v>0.161774</v>
      </c>
    </row>
    <row r="1099" spans="1:12" x14ac:dyDescent="0.2">
      <c r="A1099" s="2">
        <v>5.7693000000000003</v>
      </c>
      <c r="B1099" s="2">
        <v>8.4238590000000002</v>
      </c>
      <c r="C1099" s="2">
        <v>0.70107600000000003</v>
      </c>
      <c r="D1099" s="2">
        <v>7.8098000000000001E-2</v>
      </c>
      <c r="F1099" s="2">
        <v>5.7664949999999999</v>
      </c>
      <c r="G1099" s="2">
        <v>0.52780199999999999</v>
      </c>
      <c r="H1099" s="2">
        <v>0.52696200000000004</v>
      </c>
      <c r="J1099" s="2">
        <v>5.7693000000000003</v>
      </c>
      <c r="K1099" s="2">
        <v>8.7484000000000006E-2</v>
      </c>
      <c r="L1099" s="2">
        <v>0.16125800000000001</v>
      </c>
    </row>
    <row r="1100" spans="1:12" x14ac:dyDescent="0.2">
      <c r="A1100" s="2">
        <v>5.7700019999999999</v>
      </c>
      <c r="B1100" s="2">
        <v>8.4263189999999994</v>
      </c>
      <c r="C1100" s="2">
        <v>0.70095700000000005</v>
      </c>
      <c r="D1100" s="2">
        <v>7.8029000000000001E-2</v>
      </c>
      <c r="F1100" s="2">
        <v>5.7671970000000004</v>
      </c>
      <c r="G1100" s="2">
        <v>0.52821399999999996</v>
      </c>
      <c r="H1100" s="2">
        <v>0.52643600000000002</v>
      </c>
      <c r="J1100" s="2">
        <v>5.7700019999999999</v>
      </c>
      <c r="K1100" s="2">
        <v>8.8095000000000007E-2</v>
      </c>
      <c r="L1100" s="2">
        <v>0.16122800000000001</v>
      </c>
    </row>
    <row r="1101" spans="1:12" x14ac:dyDescent="0.2">
      <c r="A1101" s="2">
        <v>5.7707030000000001</v>
      </c>
      <c r="B1101" s="2">
        <v>8.4284060000000007</v>
      </c>
      <c r="C1101" s="2">
        <v>0.70123999999999997</v>
      </c>
      <c r="D1101" s="2">
        <v>7.7776999999999999E-2</v>
      </c>
      <c r="F1101" s="2">
        <v>5.7678979999999997</v>
      </c>
      <c r="G1101" s="2">
        <v>0.52822100000000005</v>
      </c>
      <c r="H1101" s="2">
        <v>0.52640500000000001</v>
      </c>
      <c r="J1101" s="2">
        <v>5.7707030000000001</v>
      </c>
      <c r="K1101" s="2">
        <v>8.8463E-2</v>
      </c>
      <c r="L1101" s="2">
        <v>0.16141800000000001</v>
      </c>
    </row>
    <row r="1102" spans="1:12" x14ac:dyDescent="0.2">
      <c r="A1102" s="2">
        <v>5.7714049999999997</v>
      </c>
      <c r="B1102" s="2">
        <v>8.430733</v>
      </c>
      <c r="C1102" s="2">
        <v>0.70073600000000003</v>
      </c>
      <c r="D1102" s="2">
        <v>7.7724000000000001E-2</v>
      </c>
      <c r="F1102" s="2">
        <v>5.768599</v>
      </c>
      <c r="G1102" s="2">
        <v>0.52833600000000003</v>
      </c>
      <c r="H1102" s="2">
        <v>0.52609300000000003</v>
      </c>
      <c r="J1102" s="2">
        <v>5.7714049999999997</v>
      </c>
      <c r="K1102" s="2">
        <v>8.8537000000000005E-2</v>
      </c>
      <c r="L1102" s="2">
        <v>0.16144800000000001</v>
      </c>
    </row>
    <row r="1103" spans="1:12" x14ac:dyDescent="0.2">
      <c r="A1103" s="2">
        <v>5.772106</v>
      </c>
      <c r="B1103" s="2">
        <v>8.4331209999999999</v>
      </c>
      <c r="C1103" s="2">
        <v>0.70057599999999998</v>
      </c>
      <c r="D1103" s="2">
        <v>7.7318999999999999E-2</v>
      </c>
      <c r="F1103" s="2">
        <v>5.7693000000000003</v>
      </c>
      <c r="G1103" s="2">
        <v>0.52824400000000005</v>
      </c>
      <c r="H1103" s="2">
        <v>0.52610000000000001</v>
      </c>
      <c r="J1103" s="2">
        <v>5.772106</v>
      </c>
      <c r="K1103" s="2">
        <v>8.8668999999999998E-2</v>
      </c>
      <c r="L1103" s="2">
        <v>0.161685</v>
      </c>
    </row>
    <row r="1104" spans="1:12" x14ac:dyDescent="0.2">
      <c r="A1104" s="2">
        <v>5.7728080000000004</v>
      </c>
      <c r="B1104" s="2">
        <v>8.4360119999999998</v>
      </c>
      <c r="C1104" s="2">
        <v>0.70064800000000005</v>
      </c>
      <c r="D1104" s="2">
        <v>7.7746999999999997E-2</v>
      </c>
      <c r="F1104" s="2">
        <v>5.7700019999999999</v>
      </c>
      <c r="G1104" s="2">
        <v>0.52800800000000003</v>
      </c>
      <c r="H1104" s="2">
        <v>0.52615400000000001</v>
      </c>
      <c r="J1104" s="2">
        <v>5.7728080000000004</v>
      </c>
      <c r="K1104" s="2">
        <v>8.8579000000000005E-2</v>
      </c>
      <c r="L1104" s="2">
        <v>0.16214600000000001</v>
      </c>
    </row>
    <row r="1105" spans="1:12" x14ac:dyDescent="0.2">
      <c r="A1105" s="2">
        <v>5.7735089999999998</v>
      </c>
      <c r="B1105" s="2">
        <v>8.4389990000000008</v>
      </c>
      <c r="C1105" s="2">
        <v>0.70061799999999996</v>
      </c>
      <c r="D1105" s="2">
        <v>7.7556E-2</v>
      </c>
      <c r="F1105" s="2">
        <v>5.7707030000000001</v>
      </c>
      <c r="G1105" s="2">
        <v>0.52841899999999997</v>
      </c>
      <c r="H1105" s="2">
        <v>0.52627599999999997</v>
      </c>
      <c r="J1105" s="2">
        <v>5.7735089999999998</v>
      </c>
      <c r="K1105" s="2">
        <v>8.8398000000000004E-2</v>
      </c>
      <c r="L1105" s="2">
        <v>0.16200400000000001</v>
      </c>
    </row>
    <row r="1106" spans="1:12" x14ac:dyDescent="0.2">
      <c r="A1106" s="2">
        <v>5.7742100000000001</v>
      </c>
      <c r="B1106" s="2">
        <v>8.4415209999999998</v>
      </c>
      <c r="C1106" s="2">
        <v>0.70056499999999999</v>
      </c>
      <c r="D1106" s="2">
        <v>7.7715999999999993E-2</v>
      </c>
      <c r="F1106" s="2">
        <v>5.7714049999999997</v>
      </c>
      <c r="G1106" s="2">
        <v>0.52822899999999995</v>
      </c>
      <c r="H1106" s="2">
        <v>0.52649699999999999</v>
      </c>
      <c r="J1106" s="2">
        <v>5.7742100000000001</v>
      </c>
      <c r="K1106" s="2">
        <v>8.8515999999999997E-2</v>
      </c>
      <c r="L1106" s="2">
        <v>0.16186300000000001</v>
      </c>
    </row>
    <row r="1107" spans="1:12" x14ac:dyDescent="0.2">
      <c r="A1107" s="2">
        <v>5.7749119999999996</v>
      </c>
      <c r="B1107" s="2">
        <v>8.4440380000000008</v>
      </c>
      <c r="C1107" s="2">
        <v>0.70077400000000001</v>
      </c>
      <c r="D1107" s="2">
        <v>7.7655000000000002E-2</v>
      </c>
      <c r="F1107" s="2">
        <v>5.772106</v>
      </c>
      <c r="G1107" s="2">
        <v>0.52791600000000005</v>
      </c>
      <c r="H1107" s="2">
        <v>0.52634400000000003</v>
      </c>
      <c r="J1107" s="2">
        <v>5.7749119999999996</v>
      </c>
      <c r="K1107" s="2">
        <v>8.8034000000000001E-2</v>
      </c>
      <c r="L1107" s="2">
        <v>0.16201699999999999</v>
      </c>
    </row>
    <row r="1108" spans="1:12" x14ac:dyDescent="0.2">
      <c r="A1108" s="2">
        <v>5.7756129999999999</v>
      </c>
      <c r="B1108" s="2">
        <v>8.4466359999999998</v>
      </c>
      <c r="C1108" s="2">
        <v>0.70124399999999998</v>
      </c>
      <c r="D1108" s="2">
        <v>7.8227000000000005E-2</v>
      </c>
      <c r="F1108" s="2">
        <v>5.7728080000000004</v>
      </c>
      <c r="G1108" s="2">
        <v>0.52757299999999996</v>
      </c>
      <c r="H1108" s="2">
        <v>0.52664200000000005</v>
      </c>
      <c r="J1108" s="2">
        <v>5.7756129999999999</v>
      </c>
      <c r="K1108" s="2">
        <v>8.7456000000000006E-2</v>
      </c>
      <c r="L1108" s="2">
        <v>0.16220899999999999</v>
      </c>
    </row>
    <row r="1109" spans="1:12" x14ac:dyDescent="0.2">
      <c r="A1109" s="2">
        <v>5.7763140000000002</v>
      </c>
      <c r="B1109" s="2">
        <v>8.4493869999999998</v>
      </c>
      <c r="C1109" s="2">
        <v>0.70132799999999995</v>
      </c>
      <c r="D1109" s="2">
        <v>7.8738000000000002E-2</v>
      </c>
      <c r="F1109" s="2">
        <v>5.7735089999999998</v>
      </c>
      <c r="G1109" s="2">
        <v>0.527451</v>
      </c>
      <c r="H1109" s="2">
        <v>0.526756</v>
      </c>
      <c r="J1109" s="2">
        <v>5.7763140000000002</v>
      </c>
      <c r="K1109" s="2">
        <v>8.7861999999999996E-2</v>
      </c>
      <c r="L1109" s="2">
        <v>0.16214500000000001</v>
      </c>
    </row>
    <row r="1110" spans="1:12" x14ac:dyDescent="0.2">
      <c r="A1110" s="2">
        <v>5.7770159999999997</v>
      </c>
      <c r="B1110" s="2">
        <v>8.4521259999999998</v>
      </c>
      <c r="C1110" s="2">
        <v>0.702094</v>
      </c>
      <c r="D1110" s="2">
        <v>7.8822000000000003E-2</v>
      </c>
      <c r="F1110" s="2">
        <v>5.7742100000000001</v>
      </c>
      <c r="G1110" s="2">
        <v>0.52706900000000001</v>
      </c>
      <c r="H1110" s="2">
        <v>0.52636000000000005</v>
      </c>
      <c r="J1110" s="2">
        <v>5.7770159999999997</v>
      </c>
      <c r="K1110" s="2">
        <v>8.7593000000000004E-2</v>
      </c>
      <c r="L1110" s="2">
        <v>0.16186800000000001</v>
      </c>
    </row>
    <row r="1111" spans="1:12" x14ac:dyDescent="0.2">
      <c r="A1111" s="2">
        <v>5.777717</v>
      </c>
      <c r="B1111" s="2">
        <v>8.4546740000000007</v>
      </c>
      <c r="C1111" s="2">
        <v>0.70226999999999995</v>
      </c>
      <c r="D1111" s="2">
        <v>7.8654000000000002E-2</v>
      </c>
      <c r="F1111" s="2">
        <v>5.7749119999999996</v>
      </c>
      <c r="G1111" s="2">
        <v>0.52623699999999995</v>
      </c>
      <c r="H1111" s="2">
        <v>0.52572600000000003</v>
      </c>
      <c r="J1111" s="2">
        <v>5.777717</v>
      </c>
      <c r="K1111" s="2">
        <v>8.7127999999999997E-2</v>
      </c>
      <c r="L1111" s="2">
        <v>0.16198499999999999</v>
      </c>
    </row>
    <row r="1112" spans="1:12" x14ac:dyDescent="0.2">
      <c r="A1112" s="2">
        <v>5.7784190000000004</v>
      </c>
      <c r="B1112" s="2">
        <v>8.4571459999999998</v>
      </c>
      <c r="C1112" s="2">
        <v>0.70244499999999999</v>
      </c>
      <c r="D1112" s="2">
        <v>7.8509999999999996E-2</v>
      </c>
      <c r="F1112" s="2">
        <v>5.7756129999999999</v>
      </c>
      <c r="G1112" s="2">
        <v>0.52540600000000004</v>
      </c>
      <c r="H1112" s="2">
        <v>0.52526899999999999</v>
      </c>
      <c r="J1112" s="2">
        <v>5.7784190000000004</v>
      </c>
      <c r="K1112" s="2">
        <v>8.7429000000000007E-2</v>
      </c>
      <c r="L1112" s="2">
        <v>0.16251499999999999</v>
      </c>
    </row>
    <row r="1113" spans="1:12" x14ac:dyDescent="0.2">
      <c r="A1113" s="2">
        <v>5.7791199999999998</v>
      </c>
      <c r="B1113" s="2">
        <v>8.4594690000000003</v>
      </c>
      <c r="C1113" s="2">
        <v>0.70279199999999997</v>
      </c>
      <c r="D1113" s="2">
        <v>7.8341999999999995E-2</v>
      </c>
      <c r="F1113" s="2">
        <v>5.7763140000000002</v>
      </c>
      <c r="G1113" s="2">
        <v>0.52495599999999998</v>
      </c>
      <c r="H1113" s="2">
        <v>0.52459699999999998</v>
      </c>
      <c r="J1113" s="2">
        <v>5.7791199999999998</v>
      </c>
      <c r="K1113" s="2">
        <v>8.7558999999999998E-2</v>
      </c>
      <c r="L1113" s="2">
        <v>0.16286600000000001</v>
      </c>
    </row>
    <row r="1114" spans="1:12" x14ac:dyDescent="0.2">
      <c r="A1114" s="2">
        <v>5.7798210000000001</v>
      </c>
      <c r="B1114" s="2">
        <v>8.4618680000000008</v>
      </c>
      <c r="C1114" s="2">
        <v>0.70263200000000003</v>
      </c>
      <c r="D1114" s="2">
        <v>7.8044000000000002E-2</v>
      </c>
      <c r="F1114" s="2">
        <v>5.7770159999999997</v>
      </c>
      <c r="G1114" s="2">
        <v>0.52503200000000005</v>
      </c>
      <c r="H1114" s="2">
        <v>0.52415500000000004</v>
      </c>
      <c r="J1114" s="2">
        <v>5.7798210000000001</v>
      </c>
      <c r="K1114" s="2">
        <v>8.7551000000000004E-2</v>
      </c>
      <c r="L1114" s="2">
        <v>0.16289400000000001</v>
      </c>
    </row>
    <row r="1115" spans="1:12" x14ac:dyDescent="0.2">
      <c r="A1115" s="2">
        <v>5.7805229999999996</v>
      </c>
      <c r="B1115" s="2">
        <v>8.4648280000000007</v>
      </c>
      <c r="C1115" s="2">
        <v>0.70331900000000003</v>
      </c>
      <c r="D1115" s="2">
        <v>7.8509999999999996E-2</v>
      </c>
      <c r="F1115" s="2">
        <v>5.777717</v>
      </c>
      <c r="G1115" s="2">
        <v>0.52565799999999996</v>
      </c>
      <c r="H1115" s="2">
        <v>0.52409399999999995</v>
      </c>
      <c r="J1115" s="2">
        <v>5.7805229999999996</v>
      </c>
      <c r="K1115" s="2">
        <v>8.7918999999999997E-2</v>
      </c>
      <c r="L1115" s="2">
        <v>0.163105</v>
      </c>
    </row>
    <row r="1116" spans="1:12" x14ac:dyDescent="0.2">
      <c r="A1116" s="2">
        <v>5.7812239999999999</v>
      </c>
      <c r="B1116" s="2">
        <v>8.4675370000000001</v>
      </c>
      <c r="C1116" s="2">
        <v>0.70359700000000003</v>
      </c>
      <c r="D1116" s="2">
        <v>7.8936999999999993E-2</v>
      </c>
      <c r="F1116" s="2">
        <v>5.7784190000000004</v>
      </c>
      <c r="G1116" s="2">
        <v>0.52592499999999998</v>
      </c>
      <c r="H1116" s="2">
        <v>0.52415500000000004</v>
      </c>
      <c r="J1116" s="2">
        <v>5.7812239999999999</v>
      </c>
      <c r="K1116" s="2">
        <v>8.8086999999999999E-2</v>
      </c>
      <c r="L1116" s="2">
        <v>0.163383</v>
      </c>
    </row>
    <row r="1117" spans="1:12" x14ac:dyDescent="0.2">
      <c r="A1117" s="2">
        <v>5.7819250000000002</v>
      </c>
      <c r="B1117" s="2">
        <v>8.4704169999999994</v>
      </c>
      <c r="C1117" s="2">
        <v>0.70387999999999995</v>
      </c>
      <c r="D1117" s="2">
        <v>7.9181000000000001E-2</v>
      </c>
      <c r="F1117" s="2">
        <v>5.7791199999999998</v>
      </c>
      <c r="G1117" s="2">
        <v>0.52576400000000001</v>
      </c>
      <c r="H1117" s="2">
        <v>0.52412400000000003</v>
      </c>
      <c r="J1117" s="2">
        <v>5.7819250000000002</v>
      </c>
      <c r="K1117" s="2">
        <v>8.8455000000000006E-2</v>
      </c>
      <c r="L1117" s="2">
        <v>0.16353200000000001</v>
      </c>
    </row>
    <row r="1118" spans="1:12" x14ac:dyDescent="0.2">
      <c r="A1118" s="2">
        <v>5.7826269999999997</v>
      </c>
      <c r="B1118" s="2">
        <v>8.4733429999999998</v>
      </c>
      <c r="C1118" s="2">
        <v>0.70423400000000003</v>
      </c>
      <c r="D1118" s="2">
        <v>7.9013E-2</v>
      </c>
      <c r="F1118" s="2">
        <v>5.7798210000000001</v>
      </c>
      <c r="G1118" s="2">
        <v>0.52637500000000004</v>
      </c>
      <c r="H1118" s="2">
        <v>0.52337599999999995</v>
      </c>
      <c r="J1118" s="2">
        <v>5.7826269999999997</v>
      </c>
      <c r="K1118" s="2">
        <v>8.8413000000000005E-2</v>
      </c>
      <c r="L1118" s="2">
        <v>0.16345100000000001</v>
      </c>
    </row>
    <row r="1119" spans="1:12" x14ac:dyDescent="0.2">
      <c r="A1119" s="2">
        <v>5.783328</v>
      </c>
      <c r="B1119" s="2">
        <v>8.4759220000000006</v>
      </c>
      <c r="C1119" s="2">
        <v>0.70496300000000001</v>
      </c>
      <c r="D1119" s="2">
        <v>7.8822000000000003E-2</v>
      </c>
      <c r="F1119" s="2">
        <v>5.7805229999999996</v>
      </c>
      <c r="G1119" s="2">
        <v>0.52641300000000002</v>
      </c>
      <c r="H1119" s="2">
        <v>0.52321600000000001</v>
      </c>
      <c r="J1119" s="2">
        <v>5.783328</v>
      </c>
      <c r="K1119" s="2">
        <v>8.8414999999999994E-2</v>
      </c>
      <c r="L1119" s="2">
        <v>0.163577</v>
      </c>
    </row>
    <row r="1120" spans="1:12" x14ac:dyDescent="0.2">
      <c r="A1120" s="2">
        <v>5.7840290000000003</v>
      </c>
      <c r="B1120" s="2">
        <v>8.4785690000000002</v>
      </c>
      <c r="C1120" s="2">
        <v>0.70581400000000005</v>
      </c>
      <c r="D1120" s="2">
        <v>7.8571000000000002E-2</v>
      </c>
      <c r="F1120" s="2">
        <v>5.7812239999999999</v>
      </c>
      <c r="G1120" s="2">
        <v>0.52673300000000001</v>
      </c>
      <c r="H1120" s="2">
        <v>0.52260600000000001</v>
      </c>
      <c r="J1120" s="2">
        <v>5.7840290000000003</v>
      </c>
      <c r="K1120" s="2">
        <v>8.8544999999999999E-2</v>
      </c>
      <c r="L1120" s="2">
        <v>0.163969</v>
      </c>
    </row>
    <row r="1121" spans="1:12" x14ac:dyDescent="0.2">
      <c r="A1121" s="2">
        <v>5.7847309999999998</v>
      </c>
      <c r="B1121" s="2">
        <v>8.481541</v>
      </c>
      <c r="C1121" s="2">
        <v>0.70583300000000004</v>
      </c>
      <c r="D1121" s="2">
        <v>7.8341999999999995E-2</v>
      </c>
      <c r="F1121" s="2">
        <v>5.7819250000000002</v>
      </c>
      <c r="G1121" s="2">
        <v>0.52696200000000004</v>
      </c>
      <c r="H1121" s="2">
        <v>0.52202599999999999</v>
      </c>
      <c r="J1121" s="2">
        <v>5.7847309999999998</v>
      </c>
      <c r="K1121" s="2">
        <v>8.8628999999999999E-2</v>
      </c>
      <c r="L1121" s="2">
        <v>0.16419900000000001</v>
      </c>
    </row>
    <row r="1122" spans="1:12" x14ac:dyDescent="0.2">
      <c r="A1122" s="2">
        <v>5.7854320000000001</v>
      </c>
      <c r="B1122" s="2">
        <v>8.4844279999999994</v>
      </c>
      <c r="C1122" s="2">
        <v>0.70489800000000002</v>
      </c>
      <c r="D1122" s="2">
        <v>7.8386999999999998E-2</v>
      </c>
      <c r="F1122" s="2">
        <v>5.7826269999999997</v>
      </c>
      <c r="G1122" s="2">
        <v>0.52643600000000002</v>
      </c>
      <c r="H1122" s="2">
        <v>0.52110299999999998</v>
      </c>
      <c r="J1122" s="2">
        <v>5.7854320000000001</v>
      </c>
      <c r="K1122" s="2">
        <v>8.8719999999999993E-2</v>
      </c>
      <c r="L1122" s="2">
        <v>0.163961</v>
      </c>
    </row>
    <row r="1123" spans="1:12" x14ac:dyDescent="0.2">
      <c r="A1123" s="2">
        <v>5.7861339999999997</v>
      </c>
      <c r="B1123" s="2">
        <v>8.4872320000000006</v>
      </c>
      <c r="C1123" s="2">
        <v>0.70552700000000002</v>
      </c>
      <c r="D1123" s="2">
        <v>7.7991000000000005E-2</v>
      </c>
      <c r="F1123" s="2">
        <v>5.783328</v>
      </c>
      <c r="G1123" s="2">
        <v>0.52640500000000001</v>
      </c>
      <c r="H1123" s="2">
        <v>0.52078199999999997</v>
      </c>
      <c r="J1123" s="2">
        <v>5.7861339999999997</v>
      </c>
      <c r="K1123" s="2">
        <v>8.8396000000000002E-2</v>
      </c>
      <c r="L1123" s="2">
        <v>0.16408300000000001</v>
      </c>
    </row>
    <row r="1124" spans="1:12" x14ac:dyDescent="0.2">
      <c r="A1124" s="2">
        <v>5.786835</v>
      </c>
      <c r="B1124" s="2">
        <v>8.4902080000000009</v>
      </c>
      <c r="C1124" s="2">
        <v>0.705646</v>
      </c>
      <c r="D1124" s="2">
        <v>7.7410999999999994E-2</v>
      </c>
      <c r="F1124" s="2">
        <v>5.7840290000000003</v>
      </c>
      <c r="G1124" s="2">
        <v>0.52609300000000003</v>
      </c>
      <c r="H1124" s="2">
        <v>0.52077499999999999</v>
      </c>
      <c r="J1124" s="2">
        <v>5.786835</v>
      </c>
      <c r="K1124" s="2">
        <v>8.8302000000000005E-2</v>
      </c>
      <c r="L1124" s="2">
        <v>0.16373299999999999</v>
      </c>
    </row>
    <row r="1125" spans="1:12" x14ac:dyDescent="0.2">
      <c r="A1125" s="2">
        <v>5.7875370000000004</v>
      </c>
      <c r="B1125" s="2">
        <v>8.493233</v>
      </c>
      <c r="C1125" s="2">
        <v>0.70520300000000002</v>
      </c>
      <c r="D1125" s="2">
        <v>7.6656000000000002E-2</v>
      </c>
      <c r="F1125" s="2">
        <v>5.7847309999999998</v>
      </c>
      <c r="G1125" s="2">
        <v>0.52610000000000001</v>
      </c>
      <c r="H1125" s="2">
        <v>0.52061500000000005</v>
      </c>
      <c r="J1125" s="2">
        <v>5.7875370000000004</v>
      </c>
      <c r="K1125" s="2">
        <v>8.7978000000000001E-2</v>
      </c>
      <c r="L1125" s="2">
        <v>0.16380500000000001</v>
      </c>
    </row>
    <row r="1126" spans="1:12" x14ac:dyDescent="0.2">
      <c r="A1126" s="2">
        <v>5.7882379999999998</v>
      </c>
      <c r="B1126" s="2">
        <v>8.4958609999999997</v>
      </c>
      <c r="C1126" s="2">
        <v>0.70540899999999995</v>
      </c>
      <c r="D1126" s="2">
        <v>7.6282000000000003E-2</v>
      </c>
      <c r="F1126" s="2">
        <v>5.7854320000000001</v>
      </c>
      <c r="G1126" s="2">
        <v>0.52615400000000001</v>
      </c>
      <c r="H1126" s="2">
        <v>0.52067600000000003</v>
      </c>
      <c r="J1126" s="2">
        <v>5.7882379999999998</v>
      </c>
      <c r="K1126" s="2">
        <v>8.7637000000000007E-2</v>
      </c>
      <c r="L1126" s="2">
        <v>0.164605</v>
      </c>
    </row>
    <row r="1127" spans="1:12" x14ac:dyDescent="0.2">
      <c r="A1127" s="2">
        <v>5.7889390000000001</v>
      </c>
      <c r="B1127" s="2">
        <v>8.4983249999999995</v>
      </c>
      <c r="C1127" s="2">
        <v>0.705905</v>
      </c>
      <c r="D1127" s="2">
        <v>7.6091000000000006E-2</v>
      </c>
      <c r="F1127" s="2">
        <v>5.7861339999999997</v>
      </c>
      <c r="G1127" s="2">
        <v>0.52627599999999997</v>
      </c>
      <c r="H1127" s="2">
        <v>0.52114899999999997</v>
      </c>
      <c r="J1127" s="2">
        <v>5.7889390000000001</v>
      </c>
      <c r="K1127" s="2">
        <v>8.7520000000000001E-2</v>
      </c>
      <c r="L1127" s="2">
        <v>0.165106</v>
      </c>
    </row>
    <row r="1128" spans="1:12" x14ac:dyDescent="0.2">
      <c r="A1128" s="2">
        <v>5.7896400000000003</v>
      </c>
      <c r="B1128" s="2">
        <v>8.5010530000000006</v>
      </c>
      <c r="C1128" s="2">
        <v>0.70641600000000004</v>
      </c>
      <c r="D1128" s="2">
        <v>7.603E-2</v>
      </c>
      <c r="F1128" s="2">
        <v>5.786835</v>
      </c>
      <c r="G1128" s="2">
        <v>0.52649699999999999</v>
      </c>
      <c r="H1128" s="2">
        <v>0.52112599999999998</v>
      </c>
      <c r="J1128" s="2">
        <v>5.7896400000000003</v>
      </c>
      <c r="K1128" s="2">
        <v>8.7478E-2</v>
      </c>
      <c r="L1128" s="2">
        <v>0.16542899999999999</v>
      </c>
    </row>
    <row r="1129" spans="1:12" x14ac:dyDescent="0.2">
      <c r="A1129" s="2">
        <v>5.7903419999999999</v>
      </c>
      <c r="B1129" s="2">
        <v>8.5041390000000003</v>
      </c>
      <c r="C1129" s="2">
        <v>0.70649600000000001</v>
      </c>
      <c r="D1129" s="2">
        <v>7.5450000000000003E-2</v>
      </c>
      <c r="F1129" s="2">
        <v>5.7875370000000004</v>
      </c>
      <c r="G1129" s="2">
        <v>0.52634400000000003</v>
      </c>
      <c r="H1129" s="2">
        <v>0.52109499999999997</v>
      </c>
      <c r="J1129" s="2">
        <v>5.7903419999999999</v>
      </c>
      <c r="K1129" s="2">
        <v>8.7611999999999995E-2</v>
      </c>
      <c r="L1129" s="2">
        <v>0.165413</v>
      </c>
    </row>
    <row r="1130" spans="1:12" x14ac:dyDescent="0.2">
      <c r="A1130" s="2">
        <v>5.7910430000000002</v>
      </c>
      <c r="B1130" s="2">
        <v>8.5073930000000004</v>
      </c>
      <c r="C1130" s="2">
        <v>0.70663399999999998</v>
      </c>
      <c r="D1130" s="2">
        <v>7.5121999999999994E-2</v>
      </c>
      <c r="F1130" s="2">
        <v>5.7882379999999998</v>
      </c>
      <c r="G1130" s="2">
        <v>0.52664200000000005</v>
      </c>
      <c r="H1130" s="2">
        <v>0.52039299999999999</v>
      </c>
      <c r="J1130" s="2">
        <v>5.7910430000000002</v>
      </c>
      <c r="K1130" s="2">
        <v>8.7531999999999999E-2</v>
      </c>
      <c r="L1130" s="2">
        <v>0.16564100000000001</v>
      </c>
    </row>
    <row r="1131" spans="1:12" x14ac:dyDescent="0.2">
      <c r="A1131" s="2">
        <v>5.7917449999999997</v>
      </c>
      <c r="B1131" s="2">
        <v>8.5102460000000004</v>
      </c>
      <c r="C1131" s="2">
        <v>0.70674800000000004</v>
      </c>
      <c r="D1131" s="2">
        <v>7.4939000000000006E-2</v>
      </c>
      <c r="F1131" s="2">
        <v>5.7889390000000001</v>
      </c>
      <c r="G1131" s="2">
        <v>0.526756</v>
      </c>
      <c r="H1131" s="2">
        <v>0.52050799999999997</v>
      </c>
      <c r="J1131" s="2">
        <v>5.7917449999999997</v>
      </c>
      <c r="K1131" s="2">
        <v>8.6985999999999994E-2</v>
      </c>
      <c r="L1131" s="2">
        <v>0.165967</v>
      </c>
    </row>
    <row r="1132" spans="1:12" x14ac:dyDescent="0.2">
      <c r="A1132" s="2">
        <v>5.792446</v>
      </c>
      <c r="B1132" s="2">
        <v>8.5130839999999992</v>
      </c>
      <c r="C1132" s="2">
        <v>0.706569</v>
      </c>
      <c r="D1132" s="2">
        <v>7.4984999999999996E-2</v>
      </c>
      <c r="F1132" s="2">
        <v>5.7896400000000003</v>
      </c>
      <c r="G1132" s="2">
        <v>0.52636000000000005</v>
      </c>
      <c r="H1132" s="2">
        <v>0.52083599999999997</v>
      </c>
      <c r="J1132" s="2">
        <v>5.792446</v>
      </c>
      <c r="K1132" s="2">
        <v>8.7576000000000001E-2</v>
      </c>
      <c r="L1132" s="2">
        <v>0.16573399999999999</v>
      </c>
    </row>
    <row r="1133" spans="1:12" x14ac:dyDescent="0.2">
      <c r="A1133" s="2">
        <v>5.7931480000000004</v>
      </c>
      <c r="B1133" s="2">
        <v>8.5158629999999995</v>
      </c>
      <c r="C1133" s="2">
        <v>0.70665699999999998</v>
      </c>
      <c r="D1133" s="2">
        <v>7.5061000000000003E-2</v>
      </c>
      <c r="F1133" s="2">
        <v>5.7903419999999999</v>
      </c>
      <c r="G1133" s="2">
        <v>0.52572600000000003</v>
      </c>
      <c r="H1133" s="2">
        <v>0.52138499999999999</v>
      </c>
      <c r="J1133" s="2">
        <v>5.7931480000000004</v>
      </c>
      <c r="K1133" s="2">
        <v>8.8020000000000001E-2</v>
      </c>
      <c r="L1133" s="2">
        <v>0.165963</v>
      </c>
    </row>
    <row r="1134" spans="1:12" x14ac:dyDescent="0.2">
      <c r="A1134" s="2">
        <v>5.7938489999999998</v>
      </c>
      <c r="B1134" s="2">
        <v>8.5184060000000006</v>
      </c>
      <c r="C1134" s="2">
        <v>0.70687</v>
      </c>
      <c r="D1134" s="2">
        <v>7.5008000000000005E-2</v>
      </c>
      <c r="F1134" s="2">
        <v>5.7910430000000002</v>
      </c>
      <c r="G1134" s="2">
        <v>0.52526899999999999</v>
      </c>
      <c r="H1134" s="2">
        <v>0.52133200000000002</v>
      </c>
      <c r="J1134" s="2">
        <v>5.7938489999999998</v>
      </c>
      <c r="K1134" s="2">
        <v>8.7580000000000005E-2</v>
      </c>
      <c r="L1134" s="2">
        <v>0.166465</v>
      </c>
    </row>
    <row r="1135" spans="1:12" x14ac:dyDescent="0.2">
      <c r="A1135" s="2">
        <v>5.7945500000000001</v>
      </c>
      <c r="B1135" s="2">
        <v>8.5208659999999998</v>
      </c>
      <c r="C1135" s="2">
        <v>0.70715300000000003</v>
      </c>
      <c r="D1135" s="2">
        <v>7.4855000000000005E-2</v>
      </c>
      <c r="F1135" s="2">
        <v>5.7917449999999997</v>
      </c>
      <c r="G1135" s="2">
        <v>0.52459699999999998</v>
      </c>
      <c r="H1135" s="2">
        <v>0.52205699999999999</v>
      </c>
      <c r="J1135" s="2">
        <v>5.7945500000000001</v>
      </c>
      <c r="K1135" s="2">
        <v>8.7284E-2</v>
      </c>
      <c r="L1135" s="2">
        <v>0.16711000000000001</v>
      </c>
    </row>
    <row r="1136" spans="1:12" x14ac:dyDescent="0.2">
      <c r="A1136" s="2">
        <v>5.7952510000000004</v>
      </c>
      <c r="B1136" s="2">
        <v>8.5230560000000004</v>
      </c>
      <c r="C1136" s="2">
        <v>0.70735099999999995</v>
      </c>
      <c r="D1136" s="2">
        <v>7.4466000000000004E-2</v>
      </c>
      <c r="F1136" s="2">
        <v>5.792446</v>
      </c>
      <c r="G1136" s="2">
        <v>0.52415500000000004</v>
      </c>
      <c r="H1136" s="2">
        <v>0.52199600000000002</v>
      </c>
      <c r="J1136" s="2">
        <v>5.7952510000000004</v>
      </c>
      <c r="K1136" s="2">
        <v>8.7332000000000007E-2</v>
      </c>
      <c r="L1136" s="2">
        <v>0.16747999999999999</v>
      </c>
    </row>
    <row r="1137" spans="1:12" x14ac:dyDescent="0.2">
      <c r="A1137" s="2">
        <v>5.7959529999999999</v>
      </c>
      <c r="B1137" s="2">
        <v>8.5253219999999992</v>
      </c>
      <c r="C1137" s="2">
        <v>0.70727799999999996</v>
      </c>
      <c r="D1137" s="2">
        <v>7.4046000000000001E-2</v>
      </c>
      <c r="F1137" s="2">
        <v>5.7931480000000004</v>
      </c>
      <c r="G1137" s="2">
        <v>0.52409399999999995</v>
      </c>
      <c r="H1137" s="2">
        <v>0.52206399999999997</v>
      </c>
      <c r="J1137" s="2">
        <v>5.7959529999999999</v>
      </c>
      <c r="K1137" s="2">
        <v>8.7392999999999998E-2</v>
      </c>
      <c r="L1137" s="2">
        <v>0.16700300000000001</v>
      </c>
    </row>
    <row r="1138" spans="1:12" x14ac:dyDescent="0.2">
      <c r="A1138" s="2">
        <v>5.7966540000000002</v>
      </c>
      <c r="B1138" s="2">
        <v>8.5280609999999992</v>
      </c>
      <c r="C1138" s="2">
        <v>0.70716400000000001</v>
      </c>
      <c r="D1138" s="2">
        <v>7.3847999999999997E-2</v>
      </c>
      <c r="F1138" s="2">
        <v>5.7938489999999998</v>
      </c>
      <c r="G1138" s="2">
        <v>0.52415500000000004</v>
      </c>
      <c r="H1138" s="2">
        <v>0.52246099999999995</v>
      </c>
      <c r="J1138" s="2">
        <v>5.7966540000000002</v>
      </c>
      <c r="K1138" s="2">
        <v>8.7239999999999998E-2</v>
      </c>
      <c r="L1138" s="2">
        <v>0.16669500000000001</v>
      </c>
    </row>
    <row r="1139" spans="1:12" x14ac:dyDescent="0.2">
      <c r="A1139" s="2">
        <v>5.7973559999999997</v>
      </c>
      <c r="B1139" s="2">
        <v>8.530697</v>
      </c>
      <c r="C1139" s="2">
        <v>0.70776700000000003</v>
      </c>
      <c r="D1139" s="2">
        <v>7.3984999999999995E-2</v>
      </c>
      <c r="F1139" s="2">
        <v>5.7945500000000001</v>
      </c>
      <c r="G1139" s="2">
        <v>0.52412400000000003</v>
      </c>
      <c r="H1139" s="2">
        <v>0.52242999999999995</v>
      </c>
      <c r="J1139" s="2">
        <v>5.7973559999999997</v>
      </c>
      <c r="K1139" s="2">
        <v>8.6521000000000001E-2</v>
      </c>
      <c r="L1139" s="2">
        <v>0.16653100000000001</v>
      </c>
    </row>
    <row r="1140" spans="1:12" x14ac:dyDescent="0.2">
      <c r="A1140" s="2">
        <v>5.798057</v>
      </c>
      <c r="B1140" s="2">
        <v>8.5333439999999996</v>
      </c>
      <c r="C1140" s="2">
        <v>0.70762599999999998</v>
      </c>
      <c r="D1140" s="2">
        <v>7.4122999999999994E-2</v>
      </c>
      <c r="F1140" s="2">
        <v>5.7952510000000004</v>
      </c>
      <c r="G1140" s="2">
        <v>0.52337599999999995</v>
      </c>
      <c r="H1140" s="2">
        <v>0.52340699999999996</v>
      </c>
      <c r="J1140" s="2">
        <v>5.798057</v>
      </c>
      <c r="K1140" s="2">
        <v>8.6513000000000007E-2</v>
      </c>
      <c r="L1140" s="2">
        <v>0.16700999999999999</v>
      </c>
    </row>
    <row r="1141" spans="1:12" x14ac:dyDescent="0.2">
      <c r="A1141" s="2">
        <v>5.7987590000000004</v>
      </c>
      <c r="B1141" s="2">
        <v>8.5356030000000001</v>
      </c>
      <c r="C1141" s="2">
        <v>0.70790799999999998</v>
      </c>
      <c r="D1141" s="2">
        <v>7.4595999999999996E-2</v>
      </c>
      <c r="F1141" s="2">
        <v>5.7959529999999999</v>
      </c>
      <c r="G1141" s="2">
        <v>0.52321600000000001</v>
      </c>
      <c r="H1141" s="2">
        <v>0.52375000000000005</v>
      </c>
      <c r="J1141" s="2">
        <v>5.7987590000000004</v>
      </c>
      <c r="K1141" s="2">
        <v>8.6550000000000002E-2</v>
      </c>
      <c r="L1141" s="2">
        <v>0.167716</v>
      </c>
    </row>
    <row r="1142" spans="1:12" x14ac:dyDescent="0.2">
      <c r="A1142" s="2">
        <v>5.7994599999999998</v>
      </c>
      <c r="B1142" s="2">
        <v>8.5380859999999998</v>
      </c>
      <c r="C1142" s="2">
        <v>0.70839600000000003</v>
      </c>
      <c r="D1142" s="2">
        <v>7.4778999999999998E-2</v>
      </c>
      <c r="F1142" s="2">
        <v>5.7966540000000002</v>
      </c>
      <c r="G1142" s="2">
        <v>0.52260600000000001</v>
      </c>
      <c r="H1142" s="2">
        <v>0.52376599999999995</v>
      </c>
      <c r="J1142" s="2">
        <v>5.7994599999999998</v>
      </c>
      <c r="K1142" s="2">
        <v>8.6486999999999994E-2</v>
      </c>
      <c r="L1142" s="2">
        <v>0.167826</v>
      </c>
    </row>
    <row r="1143" spans="1:12" x14ac:dyDescent="0.2">
      <c r="A1143" s="2">
        <v>5.8001610000000001</v>
      </c>
      <c r="B1143" s="2">
        <v>8.5410400000000006</v>
      </c>
      <c r="C1143" s="2">
        <v>0.70829299999999995</v>
      </c>
      <c r="D1143" s="2">
        <v>7.4504000000000001E-2</v>
      </c>
      <c r="F1143" s="2">
        <v>5.7973559999999997</v>
      </c>
      <c r="G1143" s="2">
        <v>0.52202599999999999</v>
      </c>
      <c r="H1143" s="2">
        <v>0.52365899999999999</v>
      </c>
      <c r="J1143" s="2">
        <v>5.8001610000000001</v>
      </c>
      <c r="K1143" s="2">
        <v>8.6249999999999993E-2</v>
      </c>
      <c r="L1143" s="2">
        <v>0.167686</v>
      </c>
    </row>
    <row r="1144" spans="1:12" x14ac:dyDescent="0.2">
      <c r="A1144" s="2">
        <v>5.8008629999999997</v>
      </c>
      <c r="B1144" s="2">
        <v>8.5438120000000009</v>
      </c>
      <c r="C1144" s="2">
        <v>0.70829699999999995</v>
      </c>
      <c r="D1144" s="2">
        <v>7.4954000000000007E-2</v>
      </c>
      <c r="F1144" s="2">
        <v>5.798057</v>
      </c>
      <c r="G1144" s="2">
        <v>0.52110299999999998</v>
      </c>
      <c r="H1144" s="2">
        <v>0.52333099999999999</v>
      </c>
      <c r="J1144" s="2">
        <v>5.8008629999999997</v>
      </c>
      <c r="K1144" s="2">
        <v>8.5919999999999996E-2</v>
      </c>
      <c r="L1144" s="2">
        <v>0.167548</v>
      </c>
    </row>
    <row r="1145" spans="1:12" x14ac:dyDescent="0.2">
      <c r="A1145" s="2">
        <v>5.8015639999999999</v>
      </c>
      <c r="B1145" s="2">
        <v>8.5463640000000005</v>
      </c>
      <c r="C1145" s="2">
        <v>0.70826599999999995</v>
      </c>
      <c r="D1145" s="2">
        <v>7.5214000000000003E-2</v>
      </c>
      <c r="F1145" s="2">
        <v>5.7987590000000004</v>
      </c>
      <c r="G1145" s="2">
        <v>0.52078199999999997</v>
      </c>
      <c r="H1145" s="2">
        <v>0.52397199999999999</v>
      </c>
      <c r="J1145" s="2">
        <v>5.8015639999999999</v>
      </c>
      <c r="K1145" s="2">
        <v>8.5528999999999994E-2</v>
      </c>
      <c r="L1145" s="2">
        <v>0.167769</v>
      </c>
    </row>
    <row r="1146" spans="1:12" x14ac:dyDescent="0.2">
      <c r="A1146" s="2">
        <v>5.8022650000000002</v>
      </c>
      <c r="B1146" s="2">
        <v>8.5490650000000006</v>
      </c>
      <c r="C1146" s="2">
        <v>0.70824699999999996</v>
      </c>
      <c r="D1146" s="2">
        <v>7.5289999999999996E-2</v>
      </c>
      <c r="F1146" s="2">
        <v>5.7994599999999998</v>
      </c>
      <c r="G1146" s="2">
        <v>0.52077499999999999</v>
      </c>
      <c r="H1146" s="2">
        <v>0.52323200000000003</v>
      </c>
      <c r="J1146" s="2">
        <v>5.8022650000000002</v>
      </c>
      <c r="K1146" s="2">
        <v>8.5535E-2</v>
      </c>
      <c r="L1146" s="2">
        <v>0.16806199999999999</v>
      </c>
    </row>
    <row r="1147" spans="1:12" x14ac:dyDescent="0.2">
      <c r="A1147" s="2">
        <v>5.8029669999999998</v>
      </c>
      <c r="B1147" s="2">
        <v>8.5515139999999992</v>
      </c>
      <c r="C1147" s="2">
        <v>0.70854099999999998</v>
      </c>
      <c r="D1147" s="2">
        <v>7.5648000000000007E-2</v>
      </c>
      <c r="F1147" s="2">
        <v>5.8001610000000001</v>
      </c>
      <c r="G1147" s="2">
        <v>0.52061500000000005</v>
      </c>
      <c r="H1147" s="2">
        <v>0.52327000000000001</v>
      </c>
      <c r="J1147" s="2">
        <v>5.8029669999999998</v>
      </c>
      <c r="K1147" s="2">
        <v>8.5334999999999994E-2</v>
      </c>
      <c r="L1147" s="2">
        <v>0.16769100000000001</v>
      </c>
    </row>
    <row r="1148" spans="1:12" x14ac:dyDescent="0.2">
      <c r="A1148" s="2">
        <v>5.803668</v>
      </c>
      <c r="B1148" s="2">
        <v>8.5538519999999991</v>
      </c>
      <c r="C1148" s="2">
        <v>0.70884199999999997</v>
      </c>
      <c r="D1148" s="2">
        <v>7.5893000000000002E-2</v>
      </c>
      <c r="F1148" s="2">
        <v>5.8008629999999997</v>
      </c>
      <c r="G1148" s="2">
        <v>0.52067600000000003</v>
      </c>
      <c r="H1148" s="2">
        <v>0.52286500000000002</v>
      </c>
      <c r="J1148" s="2">
        <v>5.803668</v>
      </c>
      <c r="K1148" s="2">
        <v>8.5249000000000005E-2</v>
      </c>
      <c r="L1148" s="2">
        <v>0.16797200000000001</v>
      </c>
    </row>
    <row r="1149" spans="1:12" x14ac:dyDescent="0.2">
      <c r="A1149" s="2">
        <v>5.8043690000000003</v>
      </c>
      <c r="B1149" s="2">
        <v>8.5564079999999993</v>
      </c>
      <c r="C1149" s="2">
        <v>0.70916699999999999</v>
      </c>
      <c r="D1149" s="2">
        <v>7.6312000000000005E-2</v>
      </c>
      <c r="F1149" s="2">
        <v>5.8015639999999999</v>
      </c>
      <c r="G1149" s="2">
        <v>0.52114899999999997</v>
      </c>
      <c r="H1149" s="2">
        <v>0.52335399999999999</v>
      </c>
      <c r="J1149" s="2">
        <v>5.8043690000000003</v>
      </c>
      <c r="K1149" s="2">
        <v>8.5056000000000007E-2</v>
      </c>
      <c r="L1149" s="2">
        <v>0.16861000000000001</v>
      </c>
    </row>
    <row r="1150" spans="1:12" x14ac:dyDescent="0.2">
      <c r="A1150" s="2">
        <v>5.8050709999999999</v>
      </c>
      <c r="B1150" s="2">
        <v>8.5588759999999997</v>
      </c>
      <c r="C1150" s="2">
        <v>0.709449</v>
      </c>
      <c r="D1150" s="2">
        <v>7.6777999999999999E-2</v>
      </c>
      <c r="F1150" s="2">
        <v>5.8022650000000002</v>
      </c>
      <c r="G1150" s="2">
        <v>0.52112599999999998</v>
      </c>
      <c r="H1150" s="2">
        <v>0.523926</v>
      </c>
      <c r="J1150" s="2">
        <v>5.8050709999999999</v>
      </c>
      <c r="K1150" s="2">
        <v>8.5207000000000005E-2</v>
      </c>
      <c r="L1150" s="2">
        <v>0.16880700000000001</v>
      </c>
    </row>
    <row r="1151" spans="1:12" x14ac:dyDescent="0.2">
      <c r="A1151" s="2">
        <v>5.8057720000000002</v>
      </c>
      <c r="B1151" s="2">
        <v>8.5611529999999991</v>
      </c>
      <c r="C1151" s="2">
        <v>0.70940700000000001</v>
      </c>
      <c r="D1151" s="2">
        <v>7.6877000000000001E-2</v>
      </c>
      <c r="F1151" s="2">
        <v>5.8029669999999998</v>
      </c>
      <c r="G1151" s="2">
        <v>0.52109499999999997</v>
      </c>
      <c r="H1151" s="2">
        <v>0.52407099999999995</v>
      </c>
      <c r="J1151" s="2">
        <v>5.8057720000000002</v>
      </c>
      <c r="K1151" s="2">
        <v>8.5579000000000002E-2</v>
      </c>
      <c r="L1151" s="2">
        <v>0.16883200000000001</v>
      </c>
    </row>
    <row r="1152" spans="1:12" x14ac:dyDescent="0.2">
      <c r="A1152" s="2">
        <v>5.8064739999999997</v>
      </c>
      <c r="B1152" s="2">
        <v>8.5636860000000006</v>
      </c>
      <c r="C1152" s="2">
        <v>0.70979999999999999</v>
      </c>
      <c r="D1152" s="2">
        <v>7.6998999999999998E-2</v>
      </c>
      <c r="F1152" s="2">
        <v>5.803668</v>
      </c>
      <c r="G1152" s="2">
        <v>0.52039299999999999</v>
      </c>
      <c r="H1152" s="2">
        <v>0.52413900000000002</v>
      </c>
      <c r="J1152" s="2">
        <v>5.8064739999999997</v>
      </c>
      <c r="K1152" s="2">
        <v>8.5508000000000001E-2</v>
      </c>
      <c r="L1152" s="2">
        <v>0.16882800000000001</v>
      </c>
    </row>
    <row r="1153" spans="1:12" x14ac:dyDescent="0.2">
      <c r="A1153" s="2">
        <v>5.807175</v>
      </c>
      <c r="B1153" s="2">
        <v>8.5663490000000007</v>
      </c>
      <c r="C1153" s="2">
        <v>0.71000600000000003</v>
      </c>
      <c r="D1153" s="2">
        <v>7.6991000000000004E-2</v>
      </c>
      <c r="F1153" s="2">
        <v>5.8043690000000003</v>
      </c>
      <c r="G1153" s="2">
        <v>0.52050799999999997</v>
      </c>
      <c r="H1153" s="2">
        <v>0.52439100000000005</v>
      </c>
      <c r="J1153" s="2">
        <v>5.807175</v>
      </c>
      <c r="K1153" s="2">
        <v>8.5569000000000006E-2</v>
      </c>
      <c r="L1153" s="2">
        <v>0.16922799999999999</v>
      </c>
    </row>
    <row r="1154" spans="1:12" x14ac:dyDescent="0.2">
      <c r="A1154" s="2">
        <v>5.8078770000000004</v>
      </c>
      <c r="B1154" s="2">
        <v>8.5689510000000002</v>
      </c>
      <c r="C1154" s="2">
        <v>0.70981099999999997</v>
      </c>
      <c r="D1154" s="2">
        <v>7.6907000000000003E-2</v>
      </c>
      <c r="F1154" s="2">
        <v>5.8050709999999999</v>
      </c>
      <c r="G1154" s="2">
        <v>0.52083599999999997</v>
      </c>
      <c r="H1154" s="2">
        <v>0.52467299999999994</v>
      </c>
      <c r="J1154" s="2">
        <v>5.8078770000000004</v>
      </c>
      <c r="K1154" s="2">
        <v>8.5616999999999999E-2</v>
      </c>
      <c r="L1154" s="2">
        <v>0.16916700000000001</v>
      </c>
    </row>
    <row r="1155" spans="1:12" x14ac:dyDescent="0.2">
      <c r="A1155" s="2">
        <v>5.8085779999999998</v>
      </c>
      <c r="B1155" s="2">
        <v>8.5715409999999999</v>
      </c>
      <c r="C1155" s="2">
        <v>0.70981099999999997</v>
      </c>
      <c r="D1155" s="2">
        <v>7.664E-2</v>
      </c>
      <c r="F1155" s="2">
        <v>5.8057720000000002</v>
      </c>
      <c r="G1155" s="2">
        <v>0.52138499999999999</v>
      </c>
      <c r="H1155" s="2">
        <v>0.52490199999999998</v>
      </c>
      <c r="J1155" s="2">
        <v>5.8085779999999998</v>
      </c>
      <c r="K1155" s="2">
        <v>8.6147000000000001E-2</v>
      </c>
      <c r="L1155" s="2">
        <v>0.16903899999999999</v>
      </c>
    </row>
    <row r="1156" spans="1:12" x14ac:dyDescent="0.2">
      <c r="A1156" s="2">
        <v>5.8092790000000001</v>
      </c>
      <c r="B1156" s="2">
        <v>8.5741809999999994</v>
      </c>
      <c r="C1156" s="2">
        <v>0.70976600000000001</v>
      </c>
      <c r="D1156" s="2">
        <v>7.6465000000000005E-2</v>
      </c>
      <c r="F1156" s="2">
        <v>5.8064739999999997</v>
      </c>
      <c r="G1156" s="2">
        <v>0.52133200000000002</v>
      </c>
      <c r="H1156" s="2">
        <v>0.52499399999999996</v>
      </c>
      <c r="J1156" s="2">
        <v>5.8092790000000001</v>
      </c>
      <c r="K1156" s="2">
        <v>8.6063000000000001E-2</v>
      </c>
      <c r="L1156" s="2">
        <v>0.16937099999999999</v>
      </c>
    </row>
    <row r="1157" spans="1:12" x14ac:dyDescent="0.2">
      <c r="A1157" s="2">
        <v>5.8099800000000004</v>
      </c>
      <c r="B1157" s="2">
        <v>8.5767399999999991</v>
      </c>
      <c r="C1157" s="2">
        <v>0.67334300000000002</v>
      </c>
      <c r="D1157" s="2">
        <v>7.6350000000000001E-2</v>
      </c>
      <c r="F1157" s="2">
        <v>5.807175</v>
      </c>
      <c r="G1157" s="2">
        <v>0.52205699999999999</v>
      </c>
      <c r="H1157" s="2">
        <v>0.52519199999999999</v>
      </c>
      <c r="J1157" s="2">
        <v>5.8099800000000004</v>
      </c>
      <c r="K1157" s="2">
        <v>8.6481000000000002E-2</v>
      </c>
      <c r="L1157" s="2">
        <v>0.168958</v>
      </c>
    </row>
    <row r="1158" spans="1:12" x14ac:dyDescent="0.2">
      <c r="A1158" s="2">
        <v>5.8106819999999999</v>
      </c>
      <c r="B1158" s="2">
        <v>8.5794680000000003</v>
      </c>
      <c r="C1158" s="2">
        <v>0.67349499999999995</v>
      </c>
      <c r="D1158" s="2">
        <v>7.6465000000000005E-2</v>
      </c>
      <c r="F1158" s="2">
        <v>5.8078770000000004</v>
      </c>
      <c r="G1158" s="2">
        <v>0.52199600000000002</v>
      </c>
      <c r="H1158" s="2">
        <v>0.525482</v>
      </c>
      <c r="J1158" s="2">
        <v>5.8106819999999999</v>
      </c>
      <c r="K1158" s="2">
        <v>8.6735000000000007E-2</v>
      </c>
      <c r="L1158" s="2">
        <v>0.16863600000000001</v>
      </c>
    </row>
    <row r="1159" spans="1:12" x14ac:dyDescent="0.2">
      <c r="A1159" s="2">
        <v>5.8113830000000002</v>
      </c>
      <c r="B1159" s="2">
        <v>8.5819089999999996</v>
      </c>
      <c r="C1159" s="2">
        <v>0.67369000000000001</v>
      </c>
      <c r="D1159" s="2">
        <v>7.6839000000000005E-2</v>
      </c>
      <c r="F1159" s="2">
        <v>5.8085779999999998</v>
      </c>
      <c r="G1159" s="2">
        <v>0.52206399999999997</v>
      </c>
      <c r="H1159" s="2">
        <v>0.52568800000000004</v>
      </c>
      <c r="J1159" s="2">
        <v>5.8113830000000002</v>
      </c>
      <c r="K1159" s="2">
        <v>8.6600999999999997E-2</v>
      </c>
      <c r="L1159" s="2">
        <v>0.16855800000000001</v>
      </c>
    </row>
    <row r="1160" spans="1:12" x14ac:dyDescent="0.2">
      <c r="A1160" s="2">
        <v>5.8120849999999997</v>
      </c>
      <c r="B1160" s="2">
        <v>8.5846520000000002</v>
      </c>
      <c r="C1160" s="2">
        <v>0.67366300000000001</v>
      </c>
      <c r="D1160" s="2">
        <v>7.6899999999999996E-2</v>
      </c>
      <c r="F1160" s="2">
        <v>5.8092790000000001</v>
      </c>
      <c r="G1160" s="2">
        <v>0.52246099999999995</v>
      </c>
      <c r="H1160" s="2">
        <v>0.52598599999999995</v>
      </c>
      <c r="J1160" s="2">
        <v>5.8120849999999997</v>
      </c>
      <c r="K1160" s="2">
        <v>8.6416000000000007E-2</v>
      </c>
      <c r="L1160" s="2">
        <v>0.16905100000000001</v>
      </c>
    </row>
    <row r="1161" spans="1:12" x14ac:dyDescent="0.2">
      <c r="A1161" s="2">
        <v>5.812786</v>
      </c>
      <c r="B1161" s="2">
        <v>8.5873869999999997</v>
      </c>
      <c r="C1161" s="2">
        <v>0.67328600000000005</v>
      </c>
      <c r="D1161" s="2">
        <v>7.7082999999999999E-2</v>
      </c>
      <c r="F1161" s="2">
        <v>5.8099800000000004</v>
      </c>
      <c r="G1161" s="2">
        <v>0.52242999999999995</v>
      </c>
      <c r="H1161" s="2">
        <v>0.52678700000000001</v>
      </c>
      <c r="J1161" s="2">
        <v>5.812786</v>
      </c>
      <c r="K1161" s="2">
        <v>8.7423000000000001E-2</v>
      </c>
      <c r="L1161" s="2">
        <v>0.16885500000000001</v>
      </c>
    </row>
    <row r="1162" spans="1:12" x14ac:dyDescent="0.2">
      <c r="A1162" s="2">
        <v>5.8134880000000004</v>
      </c>
      <c r="B1162" s="2">
        <v>8.5898439999999994</v>
      </c>
      <c r="C1162" s="2">
        <v>0.67346499999999998</v>
      </c>
      <c r="D1162" s="2">
        <v>7.7204999999999996E-2</v>
      </c>
      <c r="F1162" s="2">
        <v>5.8106819999999999</v>
      </c>
      <c r="G1162" s="2">
        <v>0.52340699999999996</v>
      </c>
      <c r="H1162" s="2">
        <v>0.52739000000000003</v>
      </c>
      <c r="J1162" s="2">
        <v>5.8134880000000004</v>
      </c>
      <c r="K1162" s="2">
        <v>8.6583999999999994E-2</v>
      </c>
      <c r="L1162" s="2">
        <v>0.16877500000000001</v>
      </c>
    </row>
    <row r="1163" spans="1:12" x14ac:dyDescent="0.2">
      <c r="A1163" s="2">
        <v>5.8141889999999998</v>
      </c>
      <c r="B1163" s="2">
        <v>8.5926019999999994</v>
      </c>
      <c r="C1163" s="2">
        <v>0.67321699999999995</v>
      </c>
      <c r="D1163" s="2">
        <v>7.7419000000000002E-2</v>
      </c>
      <c r="F1163" s="2">
        <v>5.8113830000000002</v>
      </c>
      <c r="G1163" s="2">
        <v>0.52375000000000005</v>
      </c>
      <c r="H1163" s="2">
        <v>0.52851099999999995</v>
      </c>
      <c r="J1163" s="2">
        <v>5.8141889999999998</v>
      </c>
      <c r="K1163" s="2">
        <v>8.6382E-2</v>
      </c>
      <c r="L1163" s="2">
        <v>0.16906099999999999</v>
      </c>
    </row>
    <row r="1164" spans="1:12" x14ac:dyDescent="0.2">
      <c r="A1164" s="2">
        <v>5.8148900000000001</v>
      </c>
      <c r="B1164" s="2">
        <v>8.5951730000000008</v>
      </c>
      <c r="C1164" s="2">
        <v>0.67315999999999998</v>
      </c>
      <c r="D1164" s="2">
        <v>7.7929999999999999E-2</v>
      </c>
      <c r="F1164" s="2">
        <v>5.8120849999999997</v>
      </c>
      <c r="G1164" s="2">
        <v>0.52376599999999995</v>
      </c>
      <c r="H1164" s="2">
        <v>0.52858700000000003</v>
      </c>
      <c r="J1164" s="2">
        <v>5.8148900000000001</v>
      </c>
      <c r="K1164" s="2">
        <v>8.6322999999999997E-2</v>
      </c>
      <c r="L1164" s="2">
        <v>0.16917199999999999</v>
      </c>
    </row>
    <row r="1165" spans="1:12" x14ac:dyDescent="0.2">
      <c r="A1165" s="2">
        <v>5.8155910000000004</v>
      </c>
      <c r="B1165" s="2">
        <v>8.5972709999999992</v>
      </c>
      <c r="C1165" s="2">
        <v>0.67282799999999998</v>
      </c>
      <c r="D1165" s="2">
        <v>7.8212000000000004E-2</v>
      </c>
      <c r="F1165" s="2">
        <v>5.812786</v>
      </c>
      <c r="G1165" s="2">
        <v>0.52365899999999999</v>
      </c>
      <c r="H1165" s="2">
        <v>0.52807599999999999</v>
      </c>
      <c r="J1165" s="2">
        <v>5.8155910000000004</v>
      </c>
      <c r="K1165" s="2">
        <v>8.5871000000000003E-2</v>
      </c>
      <c r="L1165" s="2">
        <v>0.168879</v>
      </c>
    </row>
    <row r="1166" spans="1:12" x14ac:dyDescent="0.2">
      <c r="A1166" s="2">
        <v>5.8162929999999999</v>
      </c>
      <c r="B1166" s="2">
        <v>8.5997350000000008</v>
      </c>
      <c r="C1166" s="2">
        <v>0.67264900000000005</v>
      </c>
      <c r="D1166" s="2">
        <v>7.8631999999999994E-2</v>
      </c>
      <c r="F1166" s="2">
        <v>5.8134880000000004</v>
      </c>
      <c r="G1166" s="2">
        <v>0.52333099999999999</v>
      </c>
      <c r="H1166" s="2">
        <v>0.52767200000000003</v>
      </c>
      <c r="J1166" s="2">
        <v>5.8162929999999999</v>
      </c>
      <c r="K1166" s="2">
        <v>8.5453000000000001E-2</v>
      </c>
      <c r="L1166" s="2">
        <v>0.16857900000000001</v>
      </c>
    </row>
    <row r="1167" spans="1:12" x14ac:dyDescent="0.2">
      <c r="A1167" s="2">
        <v>5.8169940000000002</v>
      </c>
      <c r="B1167" s="2">
        <v>8.6022719999999993</v>
      </c>
      <c r="C1167" s="2">
        <v>0.67296100000000003</v>
      </c>
      <c r="D1167" s="2">
        <v>7.8265000000000001E-2</v>
      </c>
      <c r="F1167" s="2">
        <v>5.8141889999999998</v>
      </c>
      <c r="G1167" s="2">
        <v>0.52397199999999999</v>
      </c>
      <c r="H1167" s="2">
        <v>0.52763400000000005</v>
      </c>
      <c r="J1167" s="2">
        <v>5.8169940000000002</v>
      </c>
      <c r="K1167" s="2">
        <v>8.5017999999999996E-2</v>
      </c>
      <c r="L1167" s="2">
        <v>0.168207</v>
      </c>
    </row>
    <row r="1168" spans="1:12" x14ac:dyDescent="0.2">
      <c r="A1168" s="2">
        <v>5.8176959999999998</v>
      </c>
      <c r="B1168" s="2">
        <v>8.6046600000000009</v>
      </c>
      <c r="C1168" s="2">
        <v>0.67314499999999999</v>
      </c>
      <c r="D1168" s="2">
        <v>7.7997999999999998E-2</v>
      </c>
      <c r="F1168" s="2">
        <v>5.8148900000000001</v>
      </c>
      <c r="G1168" s="2">
        <v>0.52323200000000003</v>
      </c>
      <c r="H1168" s="2">
        <v>0.527779</v>
      </c>
      <c r="J1168" s="2">
        <v>5.8176959999999998</v>
      </c>
      <c r="K1168" s="2">
        <v>8.4681999999999993E-2</v>
      </c>
      <c r="L1168" s="2">
        <v>0.16803100000000001</v>
      </c>
    </row>
    <row r="1169" spans="1:12" x14ac:dyDescent="0.2">
      <c r="A1169" s="2">
        <v>5.818397</v>
      </c>
      <c r="B1169" s="2">
        <v>8.6072009999999999</v>
      </c>
      <c r="C1169" s="2">
        <v>0.67303400000000002</v>
      </c>
      <c r="D1169" s="2">
        <v>7.7739000000000003E-2</v>
      </c>
      <c r="F1169" s="2">
        <v>5.8155910000000004</v>
      </c>
      <c r="G1169" s="2">
        <v>0.52327000000000001</v>
      </c>
      <c r="H1169" s="2">
        <v>0.52785499999999996</v>
      </c>
      <c r="J1169" s="2">
        <v>5.818397</v>
      </c>
      <c r="K1169" s="2">
        <v>8.5022E-2</v>
      </c>
      <c r="L1169" s="2">
        <v>0.167486</v>
      </c>
    </row>
    <row r="1170" spans="1:12" x14ac:dyDescent="0.2">
      <c r="A1170" s="2">
        <v>5.8190980000000003</v>
      </c>
      <c r="B1170" s="2">
        <v>8.6095279999999992</v>
      </c>
      <c r="C1170" s="2">
        <v>0.67310300000000001</v>
      </c>
      <c r="D1170" s="2">
        <v>7.7396000000000006E-2</v>
      </c>
      <c r="F1170" s="2">
        <v>5.8162929999999999</v>
      </c>
      <c r="G1170" s="2">
        <v>0.52286500000000002</v>
      </c>
      <c r="H1170" s="2">
        <v>0.52828200000000003</v>
      </c>
      <c r="J1170" s="2">
        <v>5.8190980000000003</v>
      </c>
      <c r="K1170" s="2">
        <v>8.5292999999999994E-2</v>
      </c>
      <c r="L1170" s="2">
        <v>0.16722000000000001</v>
      </c>
    </row>
    <row r="1171" spans="1:12" x14ac:dyDescent="0.2">
      <c r="A1171" s="2">
        <v>5.8197999999999999</v>
      </c>
      <c r="B1171" s="2">
        <v>8.6115340000000007</v>
      </c>
      <c r="C1171" s="2">
        <v>0.67336600000000002</v>
      </c>
      <c r="D1171" s="2">
        <v>7.7327000000000007E-2</v>
      </c>
      <c r="F1171" s="2">
        <v>5.8169940000000002</v>
      </c>
      <c r="G1171" s="2">
        <v>0.52335399999999999</v>
      </c>
      <c r="H1171" s="2">
        <v>0.52864800000000001</v>
      </c>
      <c r="J1171" s="2">
        <v>5.8197999999999999</v>
      </c>
      <c r="K1171" s="2">
        <v>8.5200999999999999E-2</v>
      </c>
      <c r="L1171" s="2">
        <v>0.167159</v>
      </c>
    </row>
    <row r="1172" spans="1:12" x14ac:dyDescent="0.2">
      <c r="A1172" s="2">
        <v>5.8205010000000001</v>
      </c>
      <c r="B1172" s="2">
        <v>8.6136090000000003</v>
      </c>
      <c r="C1172" s="2">
        <v>0.67322499999999996</v>
      </c>
      <c r="D1172" s="2">
        <v>7.7524999999999997E-2</v>
      </c>
      <c r="F1172" s="2">
        <v>5.8176959999999998</v>
      </c>
      <c r="G1172" s="2">
        <v>0.523926</v>
      </c>
      <c r="H1172" s="2">
        <v>0.528694</v>
      </c>
      <c r="J1172" s="2">
        <v>5.8205010000000001</v>
      </c>
      <c r="K1172" s="2">
        <v>8.4833000000000006E-2</v>
      </c>
      <c r="L1172" s="2">
        <v>0.167515</v>
      </c>
    </row>
    <row r="1173" spans="1:12" x14ac:dyDescent="0.2">
      <c r="A1173" s="2">
        <v>5.8212029999999997</v>
      </c>
      <c r="B1173" s="2">
        <v>8.6158560000000008</v>
      </c>
      <c r="C1173" s="2">
        <v>0.67410999999999999</v>
      </c>
      <c r="D1173" s="2">
        <v>7.7945E-2</v>
      </c>
      <c r="F1173" s="2">
        <v>5.818397</v>
      </c>
      <c r="G1173" s="2">
        <v>0.52407099999999995</v>
      </c>
      <c r="H1173" s="2">
        <v>0.52882399999999996</v>
      </c>
      <c r="J1173" s="2">
        <v>5.8212029999999997</v>
      </c>
      <c r="K1173" s="2">
        <v>8.5064000000000001E-2</v>
      </c>
      <c r="L1173" s="2">
        <v>0.16734599999999999</v>
      </c>
    </row>
    <row r="1174" spans="1:12" x14ac:dyDescent="0.2">
      <c r="A1174" s="2">
        <v>5.821904</v>
      </c>
      <c r="B1174" s="2">
        <v>8.6181110000000007</v>
      </c>
      <c r="C1174" s="2">
        <v>0.67418999999999996</v>
      </c>
      <c r="D1174" s="2">
        <v>7.7578999999999995E-2</v>
      </c>
      <c r="F1174" s="2">
        <v>5.8190980000000003</v>
      </c>
      <c r="G1174" s="2">
        <v>0.52413900000000002</v>
      </c>
      <c r="H1174" s="2">
        <v>0.52905999999999997</v>
      </c>
      <c r="J1174" s="2">
        <v>5.821904</v>
      </c>
      <c r="K1174" s="2">
        <v>8.5192000000000004E-2</v>
      </c>
      <c r="L1174" s="2">
        <v>0.16738500000000001</v>
      </c>
    </row>
    <row r="1175" spans="1:12" x14ac:dyDescent="0.2">
      <c r="A1175" s="2">
        <v>5.8226050000000003</v>
      </c>
      <c r="B1175" s="2">
        <v>8.6203079999999996</v>
      </c>
      <c r="C1175" s="2">
        <v>0.674346</v>
      </c>
      <c r="D1175" s="2">
        <v>7.7746999999999997E-2</v>
      </c>
      <c r="F1175" s="2">
        <v>5.8197999999999999</v>
      </c>
      <c r="G1175" s="2">
        <v>0.52439100000000005</v>
      </c>
      <c r="H1175" s="2">
        <v>0.52930500000000003</v>
      </c>
      <c r="J1175" s="2">
        <v>5.8226050000000003</v>
      </c>
      <c r="K1175" s="2">
        <v>8.5674E-2</v>
      </c>
      <c r="L1175" s="2">
        <v>0.16724700000000001</v>
      </c>
    </row>
    <row r="1176" spans="1:12" x14ac:dyDescent="0.2">
      <c r="A1176" s="2">
        <v>5.8233069999999998</v>
      </c>
      <c r="B1176" s="2">
        <v>8.6222270000000005</v>
      </c>
      <c r="C1176" s="2">
        <v>0.67404900000000001</v>
      </c>
      <c r="D1176" s="2">
        <v>7.7937000000000006E-2</v>
      </c>
      <c r="F1176" s="2">
        <v>5.8205010000000001</v>
      </c>
      <c r="G1176" s="2">
        <v>0.52467299999999994</v>
      </c>
      <c r="H1176" s="2">
        <v>0.52912099999999995</v>
      </c>
      <c r="J1176" s="2">
        <v>5.8233069999999998</v>
      </c>
      <c r="K1176" s="2">
        <v>8.5751999999999995E-2</v>
      </c>
      <c r="L1176" s="2">
        <v>0.16659099999999999</v>
      </c>
    </row>
    <row r="1177" spans="1:12" x14ac:dyDescent="0.2">
      <c r="A1177" s="2">
        <v>5.8240080000000001</v>
      </c>
      <c r="B1177" s="2">
        <v>8.6240620000000003</v>
      </c>
      <c r="C1177" s="2">
        <v>0.67416699999999996</v>
      </c>
      <c r="D1177" s="2">
        <v>7.7692999999999998E-2</v>
      </c>
      <c r="F1177" s="2">
        <v>5.8212029999999997</v>
      </c>
      <c r="G1177" s="2">
        <v>0.52490199999999998</v>
      </c>
      <c r="H1177" s="2">
        <v>0.52870899999999998</v>
      </c>
      <c r="J1177" s="2">
        <v>5.8240080000000001</v>
      </c>
      <c r="K1177" s="2">
        <v>8.6030999999999996E-2</v>
      </c>
      <c r="L1177" s="2">
        <v>0.16617499999999999</v>
      </c>
    </row>
    <row r="1178" spans="1:12" x14ac:dyDescent="0.2">
      <c r="A1178" s="2">
        <v>5.8247090000000004</v>
      </c>
      <c r="B1178" s="2">
        <v>8.6261100000000006</v>
      </c>
      <c r="C1178" s="2">
        <v>0.67423900000000003</v>
      </c>
      <c r="D1178" s="2">
        <v>7.7830999999999997E-2</v>
      </c>
      <c r="F1178" s="2">
        <v>5.821904</v>
      </c>
      <c r="G1178" s="2">
        <v>0.52499399999999996</v>
      </c>
      <c r="H1178" s="2">
        <v>0.52816799999999997</v>
      </c>
      <c r="J1178" s="2">
        <v>5.8247090000000004</v>
      </c>
      <c r="K1178" s="2">
        <v>8.6454000000000003E-2</v>
      </c>
      <c r="L1178" s="2">
        <v>0.16622999999999999</v>
      </c>
    </row>
    <row r="1179" spans="1:12" x14ac:dyDescent="0.2">
      <c r="A1179" s="2">
        <v>5.8254109999999999</v>
      </c>
      <c r="B1179" s="2">
        <v>8.6281359999999996</v>
      </c>
      <c r="C1179" s="2">
        <v>0.67426200000000003</v>
      </c>
      <c r="D1179" s="2">
        <v>7.8104999999999994E-2</v>
      </c>
      <c r="F1179" s="2">
        <v>5.8226050000000003</v>
      </c>
      <c r="G1179" s="2">
        <v>0.52519199999999999</v>
      </c>
      <c r="H1179" s="2">
        <v>0.52793900000000005</v>
      </c>
      <c r="J1179" s="2">
        <v>5.8254109999999999</v>
      </c>
      <c r="K1179" s="2">
        <v>8.6161000000000001E-2</v>
      </c>
      <c r="L1179" s="2">
        <v>0.165932</v>
      </c>
    </row>
    <row r="1180" spans="1:12" x14ac:dyDescent="0.2">
      <c r="A1180" s="2">
        <v>5.8261120000000002</v>
      </c>
      <c r="B1180" s="2">
        <v>8.6296499999999998</v>
      </c>
      <c r="C1180" s="2">
        <v>0.67463600000000001</v>
      </c>
      <c r="D1180" s="2">
        <v>7.8898999999999997E-2</v>
      </c>
      <c r="F1180" s="2">
        <v>5.8233069999999998</v>
      </c>
      <c r="G1180" s="2">
        <v>0.525482</v>
      </c>
      <c r="H1180" s="2">
        <v>0.528389</v>
      </c>
      <c r="J1180" s="2">
        <v>5.8261120000000002</v>
      </c>
      <c r="K1180" s="2">
        <v>8.5680000000000006E-2</v>
      </c>
      <c r="L1180" s="2">
        <v>0.165718</v>
      </c>
    </row>
    <row r="1181" spans="1:12" x14ac:dyDescent="0.2">
      <c r="A1181" s="2">
        <v>5.8268139999999997</v>
      </c>
      <c r="B1181" s="2">
        <v>8.6314659999999996</v>
      </c>
      <c r="C1181" s="2">
        <v>0.67535699999999999</v>
      </c>
      <c r="D1181" s="2">
        <v>7.8898999999999997E-2</v>
      </c>
      <c r="F1181" s="2">
        <v>5.8240080000000001</v>
      </c>
      <c r="G1181" s="2">
        <v>0.52568800000000004</v>
      </c>
      <c r="H1181" s="2">
        <v>0.52839700000000001</v>
      </c>
      <c r="J1181" s="2">
        <v>5.8268139999999997</v>
      </c>
      <c r="K1181" s="2">
        <v>8.5892999999999997E-2</v>
      </c>
      <c r="L1181" s="2">
        <v>0.165662</v>
      </c>
    </row>
    <row r="1182" spans="1:12" x14ac:dyDescent="0.2">
      <c r="A1182" s="2">
        <v>5.827515</v>
      </c>
      <c r="B1182" s="2">
        <v>8.6333389999999994</v>
      </c>
      <c r="C1182" s="2">
        <v>0.675925</v>
      </c>
      <c r="D1182" s="2">
        <v>7.8745999999999997E-2</v>
      </c>
      <c r="F1182" s="2">
        <v>5.8247090000000004</v>
      </c>
      <c r="G1182" s="2">
        <v>0.52598599999999995</v>
      </c>
      <c r="H1182" s="2">
        <v>0.52825900000000003</v>
      </c>
      <c r="J1182" s="2">
        <v>5.827515</v>
      </c>
      <c r="K1182" s="2">
        <v>8.5931999999999994E-2</v>
      </c>
      <c r="L1182" s="2">
        <v>0.16616300000000001</v>
      </c>
    </row>
    <row r="1183" spans="1:12" x14ac:dyDescent="0.2">
      <c r="A1183" s="2">
        <v>5.8282170000000004</v>
      </c>
      <c r="B1183" s="2">
        <v>8.6351739999999992</v>
      </c>
      <c r="C1183" s="2">
        <v>0.67607799999999996</v>
      </c>
      <c r="D1183" s="2">
        <v>7.8723000000000001E-2</v>
      </c>
      <c r="F1183" s="2">
        <v>5.8254109999999999</v>
      </c>
      <c r="G1183" s="2">
        <v>0.52678700000000001</v>
      </c>
      <c r="H1183" s="2">
        <v>0.52824400000000005</v>
      </c>
      <c r="J1183" s="2">
        <v>5.8282170000000004</v>
      </c>
      <c r="K1183" s="2">
        <v>8.5902999999999993E-2</v>
      </c>
      <c r="L1183" s="2">
        <v>0.16635800000000001</v>
      </c>
    </row>
    <row r="1184" spans="1:12" x14ac:dyDescent="0.2">
      <c r="A1184" s="2">
        <v>5.8289179999999998</v>
      </c>
      <c r="B1184" s="2">
        <v>8.6374399999999998</v>
      </c>
      <c r="C1184" s="2">
        <v>0.67619600000000002</v>
      </c>
      <c r="D1184" s="2">
        <v>7.9059000000000004E-2</v>
      </c>
      <c r="F1184" s="2">
        <v>5.8261120000000002</v>
      </c>
      <c r="G1184" s="2">
        <v>0.52739000000000003</v>
      </c>
      <c r="H1184" s="2">
        <v>0.52809899999999999</v>
      </c>
      <c r="J1184" s="2">
        <v>5.8289179999999998</v>
      </c>
      <c r="K1184" s="2">
        <v>8.6191000000000004E-2</v>
      </c>
      <c r="L1184" s="2">
        <v>0.16627500000000001</v>
      </c>
    </row>
    <row r="1185" spans="1:12" x14ac:dyDescent="0.2">
      <c r="A1185" s="2">
        <v>5.8296190000000001</v>
      </c>
      <c r="B1185" s="2">
        <v>8.6394500000000001</v>
      </c>
      <c r="C1185" s="2">
        <v>0.67624200000000001</v>
      </c>
      <c r="D1185" s="2">
        <v>7.9256999999999994E-2</v>
      </c>
      <c r="F1185" s="2">
        <v>5.8268139999999997</v>
      </c>
      <c r="G1185" s="2">
        <v>0.52851099999999995</v>
      </c>
      <c r="H1185" s="2">
        <v>0.52806900000000001</v>
      </c>
      <c r="J1185" s="2">
        <v>5.8296190000000001</v>
      </c>
      <c r="K1185" s="2">
        <v>8.6305000000000007E-2</v>
      </c>
      <c r="L1185" s="2">
        <v>0.16592000000000001</v>
      </c>
    </row>
    <row r="1186" spans="1:12" x14ac:dyDescent="0.2">
      <c r="A1186" s="2">
        <v>5.8303200000000004</v>
      </c>
      <c r="B1186" s="2">
        <v>8.6416590000000006</v>
      </c>
      <c r="C1186" s="2">
        <v>0.67586100000000005</v>
      </c>
      <c r="D1186" s="2">
        <v>7.9325999999999994E-2</v>
      </c>
      <c r="F1186" s="2">
        <v>5.827515</v>
      </c>
      <c r="G1186" s="2">
        <v>0.52858700000000003</v>
      </c>
      <c r="H1186" s="2">
        <v>0.52807599999999999</v>
      </c>
      <c r="J1186" s="2">
        <v>5.8303200000000004</v>
      </c>
      <c r="K1186" s="2">
        <v>8.6407999999999999E-2</v>
      </c>
      <c r="L1186" s="2">
        <v>0.16559199999999999</v>
      </c>
    </row>
    <row r="1187" spans="1:12" x14ac:dyDescent="0.2">
      <c r="A1187" s="2">
        <v>5.8310219999999999</v>
      </c>
      <c r="B1187" s="2">
        <v>8.6439400000000006</v>
      </c>
      <c r="C1187" s="2">
        <v>0.67555200000000004</v>
      </c>
      <c r="D1187" s="2">
        <v>7.9684000000000005E-2</v>
      </c>
      <c r="F1187" s="2">
        <v>5.8282170000000004</v>
      </c>
      <c r="G1187" s="2">
        <v>0.52807599999999999</v>
      </c>
      <c r="H1187" s="2">
        <v>0.52800800000000003</v>
      </c>
      <c r="J1187" s="2">
        <v>5.8310219999999999</v>
      </c>
      <c r="K1187" s="2">
        <v>8.6598999999999995E-2</v>
      </c>
      <c r="L1187" s="2">
        <v>0.165545</v>
      </c>
    </row>
    <row r="1188" spans="1:12" x14ac:dyDescent="0.2">
      <c r="A1188" s="2">
        <v>5.8317230000000002</v>
      </c>
      <c r="B1188" s="2">
        <v>8.6461140000000007</v>
      </c>
      <c r="C1188" s="2">
        <v>0.67518900000000004</v>
      </c>
      <c r="D1188" s="2">
        <v>8.0096000000000001E-2</v>
      </c>
      <c r="F1188" s="2">
        <v>5.8289179999999998</v>
      </c>
      <c r="G1188" s="2">
        <v>0.52767200000000003</v>
      </c>
      <c r="H1188" s="2">
        <v>0.52764900000000003</v>
      </c>
      <c r="J1188" s="2">
        <v>5.8317230000000002</v>
      </c>
      <c r="K1188" s="2">
        <v>8.6903999999999995E-2</v>
      </c>
      <c r="L1188" s="2">
        <v>0.16510900000000001</v>
      </c>
    </row>
    <row r="1189" spans="1:12" x14ac:dyDescent="0.2">
      <c r="A1189" s="2">
        <v>5.8324249999999997</v>
      </c>
      <c r="B1189" s="2">
        <v>8.6481480000000008</v>
      </c>
      <c r="C1189" s="2">
        <v>0.67522700000000002</v>
      </c>
      <c r="D1189" s="2">
        <v>8.0310000000000006E-2</v>
      </c>
      <c r="F1189" s="2">
        <v>5.8296190000000001</v>
      </c>
      <c r="G1189" s="2">
        <v>0.52763400000000005</v>
      </c>
      <c r="H1189" s="2">
        <v>0.52776299999999998</v>
      </c>
      <c r="J1189" s="2">
        <v>5.8324249999999997</v>
      </c>
      <c r="K1189" s="2">
        <v>8.7526000000000007E-2</v>
      </c>
      <c r="L1189" s="2">
        <v>0.164773</v>
      </c>
    </row>
    <row r="1190" spans="1:12" x14ac:dyDescent="0.2">
      <c r="A1190" s="2">
        <v>5.833126</v>
      </c>
      <c r="B1190" s="2">
        <v>8.6502990000000004</v>
      </c>
      <c r="C1190" s="2">
        <v>0.67560500000000001</v>
      </c>
      <c r="D1190" s="2">
        <v>8.0295000000000005E-2</v>
      </c>
      <c r="F1190" s="2">
        <v>5.8303200000000004</v>
      </c>
      <c r="G1190" s="2">
        <v>0.527779</v>
      </c>
      <c r="H1190" s="2">
        <v>0.52747299999999997</v>
      </c>
      <c r="J1190" s="2">
        <v>5.833126</v>
      </c>
      <c r="K1190" s="2">
        <v>8.7507000000000001E-2</v>
      </c>
      <c r="L1190" s="2">
        <v>0.16440399999999999</v>
      </c>
    </row>
    <row r="1191" spans="1:12" x14ac:dyDescent="0.2">
      <c r="A1191" s="2">
        <v>5.8338270000000003</v>
      </c>
      <c r="B1191" s="2">
        <v>8.6529349999999994</v>
      </c>
      <c r="C1191" s="2">
        <v>0.67545999999999995</v>
      </c>
      <c r="D1191" s="2">
        <v>8.0074000000000006E-2</v>
      </c>
      <c r="F1191" s="2">
        <v>5.8310219999999999</v>
      </c>
      <c r="G1191" s="2">
        <v>0.52785499999999996</v>
      </c>
      <c r="H1191" s="2">
        <v>0.52750399999999997</v>
      </c>
      <c r="J1191" s="2">
        <v>5.8338270000000003</v>
      </c>
      <c r="K1191" s="2">
        <v>8.7355000000000002E-2</v>
      </c>
      <c r="L1191" s="2">
        <v>0.164216</v>
      </c>
    </row>
    <row r="1192" spans="1:12" x14ac:dyDescent="0.2">
      <c r="A1192" s="2">
        <v>5.8345289999999999</v>
      </c>
      <c r="B1192" s="2">
        <v>8.6560970000000008</v>
      </c>
      <c r="C1192" s="2">
        <v>0.67479199999999995</v>
      </c>
      <c r="D1192" s="2">
        <v>8.0149999999999999E-2</v>
      </c>
      <c r="F1192" s="2">
        <v>5.8317230000000002</v>
      </c>
      <c r="G1192" s="2">
        <v>0.52828200000000003</v>
      </c>
      <c r="H1192" s="2">
        <v>0.52761100000000005</v>
      </c>
      <c r="J1192" s="2">
        <v>5.8345289999999999</v>
      </c>
      <c r="K1192" s="2">
        <v>8.7692000000000006E-2</v>
      </c>
      <c r="L1192" s="2">
        <v>0.16387699999999999</v>
      </c>
    </row>
    <row r="1193" spans="1:12" x14ac:dyDescent="0.2">
      <c r="A1193" s="2">
        <v>5.8352300000000001</v>
      </c>
      <c r="B1193" s="2">
        <v>8.658569</v>
      </c>
      <c r="C1193" s="2">
        <v>0.67435800000000001</v>
      </c>
      <c r="D1193" s="2">
        <v>8.0058000000000004E-2</v>
      </c>
      <c r="F1193" s="2">
        <v>5.8324249999999997</v>
      </c>
      <c r="G1193" s="2">
        <v>0.52864800000000001</v>
      </c>
      <c r="H1193" s="2">
        <v>0.52790099999999995</v>
      </c>
      <c r="J1193" s="2">
        <v>5.8352300000000001</v>
      </c>
      <c r="K1193" s="2">
        <v>8.7889999999999996E-2</v>
      </c>
      <c r="L1193" s="2">
        <v>0.16395000000000001</v>
      </c>
    </row>
    <row r="1194" spans="1:12" x14ac:dyDescent="0.2">
      <c r="A1194" s="2">
        <v>5.8359310000000004</v>
      </c>
      <c r="B1194" s="2">
        <v>8.6608350000000005</v>
      </c>
      <c r="C1194" s="2">
        <v>0.67415499999999995</v>
      </c>
      <c r="D1194" s="2">
        <v>7.9921000000000006E-2</v>
      </c>
      <c r="F1194" s="2">
        <v>5.833126</v>
      </c>
      <c r="G1194" s="2">
        <v>0.528694</v>
      </c>
      <c r="H1194" s="2">
        <v>0.52850299999999995</v>
      </c>
      <c r="J1194" s="2">
        <v>5.8359310000000004</v>
      </c>
      <c r="K1194" s="2">
        <v>8.7997000000000006E-2</v>
      </c>
      <c r="L1194" s="2">
        <v>0.16387199999999999</v>
      </c>
    </row>
    <row r="1195" spans="1:12" x14ac:dyDescent="0.2">
      <c r="A1195" s="2">
        <v>5.836633</v>
      </c>
      <c r="B1195" s="2">
        <v>8.6633800000000001</v>
      </c>
      <c r="C1195" s="2">
        <v>0.67424700000000004</v>
      </c>
      <c r="D1195" s="2">
        <v>7.9897999999999997E-2</v>
      </c>
      <c r="F1195" s="2">
        <v>5.8338270000000003</v>
      </c>
      <c r="G1195" s="2">
        <v>0.52882399999999996</v>
      </c>
      <c r="H1195" s="2">
        <v>0.52809899999999999</v>
      </c>
      <c r="J1195" s="2">
        <v>5.836633</v>
      </c>
      <c r="K1195" s="2">
        <v>8.8040999999999994E-2</v>
      </c>
      <c r="L1195" s="2">
        <v>0.16309599999999999</v>
      </c>
    </row>
    <row r="1196" spans="1:12" x14ac:dyDescent="0.2">
      <c r="A1196" s="2">
        <v>5.8373340000000002</v>
      </c>
      <c r="B1196" s="2">
        <v>8.6655809999999995</v>
      </c>
      <c r="C1196" s="2">
        <v>0.67378899999999997</v>
      </c>
      <c r="D1196" s="2">
        <v>7.9768000000000006E-2</v>
      </c>
      <c r="F1196" s="2">
        <v>5.8345289999999999</v>
      </c>
      <c r="G1196" s="2">
        <v>0.52905999999999997</v>
      </c>
      <c r="H1196" s="2">
        <v>0.52784699999999996</v>
      </c>
      <c r="J1196" s="2">
        <v>5.8373340000000002</v>
      </c>
      <c r="K1196" s="2">
        <v>8.7876999999999997E-2</v>
      </c>
      <c r="L1196" s="2">
        <v>0.16219700000000001</v>
      </c>
    </row>
    <row r="1197" spans="1:12" x14ac:dyDescent="0.2">
      <c r="A1197" s="2">
        <v>5.8380359999999998</v>
      </c>
      <c r="B1197" s="2">
        <v>8.6679040000000001</v>
      </c>
      <c r="C1197" s="2">
        <v>0.67393000000000003</v>
      </c>
      <c r="D1197" s="2">
        <v>7.9616000000000006E-2</v>
      </c>
      <c r="F1197" s="2">
        <v>5.8352300000000001</v>
      </c>
      <c r="G1197" s="2">
        <v>0.52930500000000003</v>
      </c>
      <c r="H1197" s="2">
        <v>0.52809099999999998</v>
      </c>
      <c r="J1197" s="2">
        <v>5.8380359999999998</v>
      </c>
      <c r="K1197" s="2">
        <v>8.7799000000000002E-2</v>
      </c>
      <c r="L1197" s="2">
        <v>0.16233900000000001</v>
      </c>
    </row>
    <row r="1198" spans="1:12" x14ac:dyDescent="0.2">
      <c r="A1198" s="2">
        <v>5.8387370000000001</v>
      </c>
      <c r="B1198" s="2">
        <v>8.6702689999999993</v>
      </c>
      <c r="C1198" s="2">
        <v>0.67428100000000002</v>
      </c>
      <c r="D1198" s="2">
        <v>7.9439999999999997E-2</v>
      </c>
      <c r="F1198" s="2">
        <v>5.8359310000000004</v>
      </c>
      <c r="G1198" s="2">
        <v>0.52912099999999995</v>
      </c>
      <c r="H1198" s="2">
        <v>0.52830500000000002</v>
      </c>
      <c r="J1198" s="2">
        <v>5.8387370000000001</v>
      </c>
      <c r="K1198" s="2">
        <v>8.7836999999999998E-2</v>
      </c>
      <c r="L1198" s="2">
        <v>0.16222600000000001</v>
      </c>
    </row>
    <row r="1199" spans="1:12" x14ac:dyDescent="0.2">
      <c r="A1199" s="2">
        <v>5.8394380000000004</v>
      </c>
      <c r="B1199" s="2">
        <v>8.6726690000000008</v>
      </c>
      <c r="C1199" s="2">
        <v>0.67443799999999998</v>
      </c>
      <c r="D1199" s="2">
        <v>7.9371999999999998E-2</v>
      </c>
      <c r="F1199" s="2">
        <v>5.836633</v>
      </c>
      <c r="G1199" s="2">
        <v>0.52870899999999998</v>
      </c>
      <c r="H1199" s="2">
        <v>0.52780199999999999</v>
      </c>
      <c r="J1199" s="2">
        <v>5.8394380000000004</v>
      </c>
      <c r="K1199" s="2">
        <v>8.8066000000000005E-2</v>
      </c>
      <c r="L1199" s="2">
        <v>0.16173799999999999</v>
      </c>
    </row>
    <row r="1200" spans="1:12" x14ac:dyDescent="0.2">
      <c r="A1200" s="2">
        <v>5.8401399999999999</v>
      </c>
      <c r="B1200" s="2">
        <v>8.6752199999999995</v>
      </c>
      <c r="C1200" s="2">
        <v>0.67452500000000004</v>
      </c>
      <c r="D1200" s="2">
        <v>7.9691999999999999E-2</v>
      </c>
      <c r="F1200" s="2">
        <v>5.8373340000000002</v>
      </c>
      <c r="G1200" s="2">
        <v>0.52816799999999997</v>
      </c>
      <c r="H1200" s="2">
        <v>0.52767900000000001</v>
      </c>
      <c r="J1200" s="2">
        <v>5.8401399999999999</v>
      </c>
      <c r="K1200" s="2">
        <v>8.7829000000000004E-2</v>
      </c>
      <c r="L1200" s="2">
        <v>0.161491</v>
      </c>
    </row>
    <row r="1201" spans="1:12" x14ac:dyDescent="0.2">
      <c r="A1201" s="2">
        <v>5.8408410000000002</v>
      </c>
      <c r="B1201" s="2">
        <v>8.6775249999999993</v>
      </c>
      <c r="C1201" s="2">
        <v>0.67453300000000005</v>
      </c>
      <c r="D1201" s="2">
        <v>7.9776E-2</v>
      </c>
      <c r="F1201" s="2">
        <v>5.8380359999999998</v>
      </c>
      <c r="G1201" s="2">
        <v>0.52793900000000005</v>
      </c>
      <c r="H1201" s="2">
        <v>0.52753399999999995</v>
      </c>
      <c r="J1201" s="2">
        <v>5.8408410000000002</v>
      </c>
      <c r="K1201" s="2">
        <v>8.7470999999999993E-2</v>
      </c>
      <c r="L1201" s="2">
        <v>0.16120300000000001</v>
      </c>
    </row>
    <row r="1202" spans="1:12" x14ac:dyDescent="0.2">
      <c r="A1202" s="2">
        <v>5.8415429999999997</v>
      </c>
      <c r="B1202" s="2">
        <v>8.6797520000000006</v>
      </c>
      <c r="C1202" s="2">
        <v>0.674369</v>
      </c>
      <c r="D1202" s="2">
        <v>7.9508999999999996E-2</v>
      </c>
      <c r="F1202" s="2">
        <v>5.8387370000000001</v>
      </c>
      <c r="G1202" s="2">
        <v>0.528389</v>
      </c>
      <c r="H1202" s="2">
        <v>0.52766400000000002</v>
      </c>
      <c r="J1202" s="2">
        <v>5.8415429999999997</v>
      </c>
      <c r="K1202" s="2">
        <v>8.7650000000000006E-2</v>
      </c>
      <c r="L1202" s="2">
        <v>0.16070400000000001</v>
      </c>
    </row>
    <row r="1203" spans="1:12" x14ac:dyDescent="0.2">
      <c r="A1203" s="2">
        <v>5.842244</v>
      </c>
      <c r="B1203" s="2">
        <v>8.6821590000000004</v>
      </c>
      <c r="C1203" s="2">
        <v>0.67481199999999997</v>
      </c>
      <c r="D1203" s="2">
        <v>7.9669000000000004E-2</v>
      </c>
      <c r="F1203" s="2">
        <v>5.8394380000000004</v>
      </c>
      <c r="G1203" s="2">
        <v>0.52839700000000001</v>
      </c>
      <c r="H1203" s="2">
        <v>0.52797700000000003</v>
      </c>
      <c r="J1203" s="2">
        <v>5.842244</v>
      </c>
      <c r="K1203" s="2">
        <v>8.7839E-2</v>
      </c>
      <c r="L1203" s="2">
        <v>0.160138</v>
      </c>
    </row>
    <row r="1204" spans="1:12" x14ac:dyDescent="0.2">
      <c r="A1204" s="2">
        <v>5.8429450000000003</v>
      </c>
      <c r="B1204" s="2">
        <v>8.6846770000000006</v>
      </c>
      <c r="C1204" s="2">
        <v>0.67458300000000004</v>
      </c>
      <c r="D1204" s="2">
        <v>7.9813999999999996E-2</v>
      </c>
      <c r="F1204" s="2">
        <v>5.8401399999999999</v>
      </c>
      <c r="G1204" s="2">
        <v>0.52825900000000003</v>
      </c>
      <c r="H1204" s="2">
        <v>0.52806900000000001</v>
      </c>
      <c r="J1204" s="2">
        <v>5.8429450000000003</v>
      </c>
      <c r="K1204" s="2">
        <v>8.7447999999999998E-2</v>
      </c>
      <c r="L1204" s="2">
        <v>0.15994</v>
      </c>
    </row>
    <row r="1205" spans="1:12" x14ac:dyDescent="0.2">
      <c r="A1205" s="2">
        <v>5.8436469999999998</v>
      </c>
      <c r="B1205" s="2">
        <v>8.6869580000000006</v>
      </c>
      <c r="C1205" s="2">
        <v>0.67475099999999999</v>
      </c>
      <c r="D1205" s="2">
        <v>7.9813999999999996E-2</v>
      </c>
      <c r="F1205" s="2">
        <v>5.8408410000000002</v>
      </c>
      <c r="G1205" s="2">
        <v>0.52824400000000005</v>
      </c>
      <c r="H1205" s="2">
        <v>0.52773300000000001</v>
      </c>
      <c r="J1205" s="2">
        <v>5.8436469999999998</v>
      </c>
      <c r="K1205" s="2">
        <v>8.7068000000000006E-2</v>
      </c>
      <c r="L1205" s="2">
        <v>0.160718</v>
      </c>
    </row>
    <row r="1206" spans="1:12" x14ac:dyDescent="0.2">
      <c r="A1206" s="2">
        <v>5.8443480000000001</v>
      </c>
      <c r="B1206" s="2">
        <v>8.6889880000000002</v>
      </c>
      <c r="C1206" s="2">
        <v>0.67502899999999999</v>
      </c>
      <c r="D1206" s="2">
        <v>7.9867999999999995E-2</v>
      </c>
      <c r="F1206" s="2">
        <v>5.8415429999999997</v>
      </c>
      <c r="G1206" s="2">
        <v>0.52809899999999999</v>
      </c>
      <c r="H1206" s="2">
        <v>0.52752699999999997</v>
      </c>
      <c r="J1206" s="2">
        <v>5.8443480000000001</v>
      </c>
      <c r="K1206" s="2">
        <v>8.7400000000000005E-2</v>
      </c>
      <c r="L1206" s="2">
        <v>0.16089200000000001</v>
      </c>
    </row>
    <row r="1207" spans="1:12" x14ac:dyDescent="0.2">
      <c r="A1207" s="2">
        <v>5.8450490000000004</v>
      </c>
      <c r="B1207" s="2">
        <v>8.6909749999999999</v>
      </c>
      <c r="C1207" s="2">
        <v>0.67480799999999996</v>
      </c>
      <c r="D1207" s="2">
        <v>7.9912999999999998E-2</v>
      </c>
      <c r="F1207" s="2">
        <v>5.842244</v>
      </c>
      <c r="G1207" s="2">
        <v>0.52806900000000001</v>
      </c>
      <c r="H1207" s="2">
        <v>0.52752699999999997</v>
      </c>
      <c r="J1207" s="2">
        <v>5.8450490000000004</v>
      </c>
      <c r="K1207" s="2">
        <v>8.7299000000000002E-2</v>
      </c>
      <c r="L1207" s="2">
        <v>0.16134399999999999</v>
      </c>
    </row>
    <row r="1208" spans="1:12" x14ac:dyDescent="0.2">
      <c r="A1208" s="2">
        <v>5.8457509999999999</v>
      </c>
      <c r="B1208" s="2">
        <v>8.6931689999999993</v>
      </c>
      <c r="C1208" s="2">
        <v>0.67502499999999999</v>
      </c>
      <c r="D1208" s="2">
        <v>8.0050999999999997E-2</v>
      </c>
      <c r="F1208" s="2">
        <v>5.8429450000000003</v>
      </c>
      <c r="G1208" s="2">
        <v>0.52807599999999999</v>
      </c>
      <c r="H1208" s="2">
        <v>0.52703100000000003</v>
      </c>
      <c r="J1208" s="2">
        <v>5.8457509999999999</v>
      </c>
      <c r="K1208" s="2">
        <v>8.7207999999999994E-2</v>
      </c>
      <c r="L1208" s="2">
        <v>0.161385</v>
      </c>
    </row>
    <row r="1209" spans="1:12" x14ac:dyDescent="0.2">
      <c r="A1209" s="2">
        <v>5.8464520000000002</v>
      </c>
      <c r="B1209" s="2">
        <v>8.6953279999999999</v>
      </c>
      <c r="C1209" s="2">
        <v>0.67530000000000001</v>
      </c>
      <c r="D1209" s="2">
        <v>8.0318000000000001E-2</v>
      </c>
      <c r="F1209" s="2">
        <v>5.8436469999999998</v>
      </c>
      <c r="G1209" s="2">
        <v>0.52800800000000003</v>
      </c>
      <c r="H1209" s="2">
        <v>0.52681</v>
      </c>
      <c r="J1209" s="2">
        <v>5.8464520000000002</v>
      </c>
      <c r="K1209" s="2">
        <v>8.6620000000000003E-2</v>
      </c>
      <c r="L1209" s="2">
        <v>0.16172700000000001</v>
      </c>
    </row>
    <row r="1210" spans="1:12" x14ac:dyDescent="0.2">
      <c r="A1210" s="2">
        <v>5.8471539999999997</v>
      </c>
      <c r="B1210" s="2">
        <v>8.6974180000000008</v>
      </c>
      <c r="C1210" s="2">
        <v>0.67516600000000004</v>
      </c>
      <c r="D1210" s="2">
        <v>8.0607999999999999E-2</v>
      </c>
      <c r="F1210" s="2">
        <v>5.8443480000000001</v>
      </c>
      <c r="G1210" s="2">
        <v>0.52764900000000003</v>
      </c>
      <c r="H1210" s="2">
        <v>0.52712999999999999</v>
      </c>
      <c r="J1210" s="2">
        <v>5.8471539999999997</v>
      </c>
      <c r="K1210" s="2">
        <v>8.6841000000000002E-2</v>
      </c>
      <c r="L1210" s="2">
        <v>0.16156100000000001</v>
      </c>
    </row>
    <row r="1211" spans="1:12" x14ac:dyDescent="0.2">
      <c r="A1211" s="2">
        <v>5.847855</v>
      </c>
      <c r="B1211" s="2">
        <v>8.6992910000000006</v>
      </c>
      <c r="C1211" s="2">
        <v>0.67544899999999997</v>
      </c>
      <c r="D1211" s="2">
        <v>8.0432000000000003E-2</v>
      </c>
      <c r="F1211" s="2">
        <v>5.8450490000000004</v>
      </c>
      <c r="G1211" s="2">
        <v>0.52776299999999998</v>
      </c>
      <c r="H1211" s="2">
        <v>0.52684799999999998</v>
      </c>
      <c r="J1211" s="2">
        <v>5.847855</v>
      </c>
      <c r="K1211" s="2">
        <v>8.6652999999999994E-2</v>
      </c>
      <c r="L1211" s="2">
        <v>0.161859</v>
      </c>
    </row>
    <row r="1212" spans="1:12" x14ac:dyDescent="0.2">
      <c r="A1212" s="2">
        <v>5.8485560000000003</v>
      </c>
      <c r="B1212" s="2">
        <v>8.7015379999999993</v>
      </c>
      <c r="C1212" s="2">
        <v>0.67558200000000002</v>
      </c>
      <c r="D1212" s="2">
        <v>8.0454999999999999E-2</v>
      </c>
      <c r="F1212" s="2">
        <v>5.8457509999999999</v>
      </c>
      <c r="G1212" s="2">
        <v>0.52747299999999997</v>
      </c>
      <c r="H1212" s="2">
        <v>0.52667200000000003</v>
      </c>
      <c r="J1212" s="2">
        <v>5.8485560000000003</v>
      </c>
      <c r="K1212" s="2">
        <v>8.6622000000000005E-2</v>
      </c>
      <c r="L1212" s="2">
        <v>0.161855</v>
      </c>
    </row>
    <row r="1213" spans="1:12" x14ac:dyDescent="0.2">
      <c r="A1213" s="2">
        <v>5.8492569999999997</v>
      </c>
      <c r="B1213" s="2">
        <v>8.7039679999999997</v>
      </c>
      <c r="C1213" s="2">
        <v>0.67615099999999995</v>
      </c>
      <c r="D1213" s="2">
        <v>8.0538999999999999E-2</v>
      </c>
      <c r="F1213" s="2">
        <v>5.8464520000000002</v>
      </c>
      <c r="G1213" s="2">
        <v>0.52750399999999997</v>
      </c>
      <c r="H1213" s="2">
        <v>0.52599300000000004</v>
      </c>
      <c r="J1213" s="2">
        <v>5.8492569999999997</v>
      </c>
      <c r="K1213" s="2">
        <v>8.6298E-2</v>
      </c>
      <c r="L1213" s="2">
        <v>0.16127900000000001</v>
      </c>
    </row>
    <row r="1214" spans="1:12" x14ac:dyDescent="0.2">
      <c r="A1214" s="2">
        <v>5.8499590000000001</v>
      </c>
      <c r="B1214" s="2">
        <v>8.7060390000000005</v>
      </c>
      <c r="C1214" s="2">
        <v>0.676315</v>
      </c>
      <c r="D1214" s="2">
        <v>8.0523999999999998E-2</v>
      </c>
      <c r="F1214" s="2">
        <v>5.8471539999999997</v>
      </c>
      <c r="G1214" s="2">
        <v>0.52761100000000005</v>
      </c>
      <c r="H1214" s="2">
        <v>0.52622999999999998</v>
      </c>
      <c r="J1214" s="2">
        <v>5.8499590000000001</v>
      </c>
      <c r="K1214" s="2">
        <v>8.6348999999999995E-2</v>
      </c>
      <c r="L1214" s="2">
        <v>0.16125800000000001</v>
      </c>
    </row>
    <row r="1215" spans="1:12" x14ac:dyDescent="0.2">
      <c r="A1215" s="2">
        <v>5.8506600000000004</v>
      </c>
      <c r="B1215" s="2">
        <v>8.7081949999999999</v>
      </c>
      <c r="C1215" s="2">
        <v>0.67671499999999996</v>
      </c>
      <c r="D1215" s="2">
        <v>8.0707000000000001E-2</v>
      </c>
      <c r="F1215" s="2">
        <v>5.847855</v>
      </c>
      <c r="G1215" s="2">
        <v>0.52790099999999995</v>
      </c>
      <c r="H1215" s="2">
        <v>0.52641300000000002</v>
      </c>
      <c r="J1215" s="2">
        <v>5.8506600000000004</v>
      </c>
      <c r="K1215" s="2">
        <v>8.6342000000000002E-2</v>
      </c>
      <c r="L1215" s="2">
        <v>0.16089800000000001</v>
      </c>
    </row>
    <row r="1216" spans="1:12" x14ac:dyDescent="0.2">
      <c r="A1216" s="2">
        <v>5.851362</v>
      </c>
      <c r="B1216" s="2">
        <v>8.7102360000000001</v>
      </c>
      <c r="C1216" s="2">
        <v>0.67742100000000005</v>
      </c>
      <c r="D1216" s="2">
        <v>8.0211000000000005E-2</v>
      </c>
      <c r="F1216" s="2">
        <v>5.8485560000000003</v>
      </c>
      <c r="G1216" s="2">
        <v>0.52850299999999995</v>
      </c>
      <c r="H1216" s="2">
        <v>0.52651199999999998</v>
      </c>
      <c r="J1216" s="2">
        <v>5.851362</v>
      </c>
      <c r="K1216" s="2">
        <v>8.6910000000000001E-2</v>
      </c>
      <c r="L1216" s="2">
        <v>0.16062399999999999</v>
      </c>
    </row>
    <row r="1217" spans="1:12" x14ac:dyDescent="0.2">
      <c r="A1217" s="2">
        <v>5.8520630000000002</v>
      </c>
      <c r="B1217" s="2">
        <v>8.7121700000000004</v>
      </c>
      <c r="C1217" s="2">
        <v>0.677566</v>
      </c>
      <c r="D1217" s="2">
        <v>8.0034999999999995E-2</v>
      </c>
      <c r="F1217" s="2">
        <v>5.8492569999999997</v>
      </c>
      <c r="G1217" s="2">
        <v>0.52809899999999999</v>
      </c>
      <c r="H1217" s="2">
        <v>0.52631399999999995</v>
      </c>
      <c r="J1217" s="2">
        <v>5.8520630000000002</v>
      </c>
      <c r="K1217" s="2">
        <v>8.7261000000000005E-2</v>
      </c>
      <c r="L1217" s="2">
        <v>0.16057099999999999</v>
      </c>
    </row>
    <row r="1218" spans="1:12" x14ac:dyDescent="0.2">
      <c r="A1218" s="2">
        <v>5.8527649999999998</v>
      </c>
      <c r="B1218" s="2">
        <v>8.714302</v>
      </c>
      <c r="C1218" s="2">
        <v>0.67743600000000004</v>
      </c>
      <c r="D1218" s="2">
        <v>7.9906000000000005E-2</v>
      </c>
      <c r="F1218" s="2">
        <v>5.8499590000000001</v>
      </c>
      <c r="G1218" s="2">
        <v>0.52784699999999996</v>
      </c>
      <c r="H1218" s="2">
        <v>0.52637500000000004</v>
      </c>
      <c r="J1218" s="2">
        <v>5.8527649999999998</v>
      </c>
      <c r="K1218" s="2">
        <v>8.7642999999999999E-2</v>
      </c>
      <c r="L1218" s="2">
        <v>0.160583</v>
      </c>
    </row>
    <row r="1219" spans="1:12" x14ac:dyDescent="0.2">
      <c r="A1219" s="2">
        <v>5.8534660000000001</v>
      </c>
      <c r="B1219" s="2">
        <v>8.7162279999999992</v>
      </c>
      <c r="C1219" s="2">
        <v>0.67747800000000002</v>
      </c>
      <c r="D1219" s="2">
        <v>8.0280000000000004E-2</v>
      </c>
      <c r="F1219" s="2">
        <v>5.8506600000000004</v>
      </c>
      <c r="G1219" s="2">
        <v>0.52809099999999998</v>
      </c>
      <c r="H1219" s="2">
        <v>0.52630600000000005</v>
      </c>
      <c r="J1219" s="2">
        <v>5.8534660000000001</v>
      </c>
      <c r="K1219" s="2">
        <v>8.7876999999999997E-2</v>
      </c>
      <c r="L1219" s="2">
        <v>0.160611</v>
      </c>
    </row>
    <row r="1220" spans="1:12" x14ac:dyDescent="0.2">
      <c r="A1220" s="2">
        <v>5.8541670000000003</v>
      </c>
      <c r="B1220" s="2">
        <v>8.7180440000000008</v>
      </c>
      <c r="C1220" s="2">
        <v>0.67742500000000005</v>
      </c>
      <c r="D1220" s="2">
        <v>8.0340999999999996E-2</v>
      </c>
      <c r="F1220" s="2">
        <v>5.851362</v>
      </c>
      <c r="G1220" s="2">
        <v>0.52830500000000002</v>
      </c>
      <c r="H1220" s="2">
        <v>0.52626799999999996</v>
      </c>
      <c r="J1220" s="2">
        <v>5.8541670000000003</v>
      </c>
      <c r="K1220" s="2">
        <v>8.7971999999999995E-2</v>
      </c>
      <c r="L1220" s="2">
        <v>0.16088</v>
      </c>
    </row>
    <row r="1221" spans="1:12" x14ac:dyDescent="0.2">
      <c r="A1221" s="2">
        <v>5.8548689999999999</v>
      </c>
      <c r="B1221" s="2">
        <v>8.7198370000000001</v>
      </c>
      <c r="C1221" s="2">
        <v>0.67758099999999999</v>
      </c>
      <c r="D1221" s="2">
        <v>8.0280000000000004E-2</v>
      </c>
      <c r="F1221" s="2">
        <v>5.8520630000000002</v>
      </c>
      <c r="G1221" s="2">
        <v>0.52780199999999999</v>
      </c>
      <c r="H1221" s="2">
        <v>0.52590899999999996</v>
      </c>
      <c r="J1221" s="2">
        <v>5.8548689999999999</v>
      </c>
      <c r="K1221" s="2">
        <v>8.7938000000000002E-2</v>
      </c>
      <c r="L1221" s="2">
        <v>0.16050900000000001</v>
      </c>
    </row>
    <row r="1222" spans="1:12" x14ac:dyDescent="0.2">
      <c r="A1222" s="2">
        <v>5.8555700000000002</v>
      </c>
      <c r="B1222" s="2">
        <v>8.7219350000000002</v>
      </c>
      <c r="C1222" s="2">
        <v>0.678226</v>
      </c>
      <c r="D1222" s="2">
        <v>8.1576999999999997E-2</v>
      </c>
      <c r="F1222" s="2">
        <v>5.8527649999999998</v>
      </c>
      <c r="G1222" s="2">
        <v>0.52767900000000001</v>
      </c>
      <c r="H1222" s="2">
        <v>0.52684799999999998</v>
      </c>
      <c r="J1222" s="2">
        <v>5.8555700000000002</v>
      </c>
      <c r="K1222" s="2">
        <v>8.8428000000000007E-2</v>
      </c>
      <c r="L1222" s="2">
        <v>0.16017200000000001</v>
      </c>
    </row>
    <row r="1223" spans="1:12" x14ac:dyDescent="0.2">
      <c r="A1223" s="2">
        <v>5.8562709999999996</v>
      </c>
      <c r="B1223" s="2">
        <v>8.7240559999999991</v>
      </c>
      <c r="C1223" s="2">
        <v>0.67735199999999995</v>
      </c>
      <c r="D1223" s="2">
        <v>8.1516000000000005E-2</v>
      </c>
      <c r="F1223" s="2">
        <v>5.8534660000000001</v>
      </c>
      <c r="G1223" s="2">
        <v>0.52753399999999995</v>
      </c>
      <c r="H1223" s="2">
        <v>0.52739000000000003</v>
      </c>
      <c r="J1223" s="2">
        <v>5.8562709999999996</v>
      </c>
      <c r="K1223" s="2">
        <v>8.8944999999999996E-2</v>
      </c>
      <c r="L1223" s="2">
        <v>0.16027</v>
      </c>
    </row>
    <row r="1224" spans="1:12" x14ac:dyDescent="0.2">
      <c r="A1224" s="2">
        <v>5.856973</v>
      </c>
      <c r="B1224" s="2">
        <v>8.7261930000000003</v>
      </c>
      <c r="C1224" s="2">
        <v>0.67708500000000005</v>
      </c>
      <c r="D1224" s="2">
        <v>8.1644999999999995E-2</v>
      </c>
      <c r="F1224" s="2">
        <v>5.8541670000000003</v>
      </c>
      <c r="G1224" s="2">
        <v>0.52766400000000002</v>
      </c>
      <c r="H1224" s="2">
        <v>0.52729800000000004</v>
      </c>
      <c r="J1224" s="2">
        <v>5.856973</v>
      </c>
      <c r="K1224" s="2">
        <v>8.9112999999999998E-2</v>
      </c>
      <c r="L1224" s="2">
        <v>0.160799</v>
      </c>
    </row>
    <row r="1225" spans="1:12" x14ac:dyDescent="0.2">
      <c r="A1225" s="2">
        <v>5.8576740000000003</v>
      </c>
      <c r="B1225" s="2">
        <v>8.7286719999999995</v>
      </c>
      <c r="C1225" s="2">
        <v>0.67696299999999998</v>
      </c>
      <c r="D1225" s="2">
        <v>8.1087999999999993E-2</v>
      </c>
      <c r="F1225" s="2">
        <v>5.8548689999999999</v>
      </c>
      <c r="G1225" s="2">
        <v>0.52797700000000003</v>
      </c>
      <c r="H1225" s="2">
        <v>0.52723699999999996</v>
      </c>
      <c r="J1225" s="2">
        <v>5.8576740000000003</v>
      </c>
      <c r="K1225" s="2">
        <v>8.8663000000000006E-2</v>
      </c>
      <c r="L1225" s="2">
        <v>0.16095499999999999</v>
      </c>
    </row>
    <row r="1226" spans="1:12" x14ac:dyDescent="0.2">
      <c r="A1226" s="2">
        <v>5.8583759999999998</v>
      </c>
      <c r="B1226" s="2">
        <v>8.7307550000000003</v>
      </c>
      <c r="C1226" s="2">
        <v>0.67757000000000001</v>
      </c>
      <c r="D1226" s="2">
        <v>8.1332000000000002E-2</v>
      </c>
      <c r="F1226" s="2">
        <v>5.8555700000000002</v>
      </c>
      <c r="G1226" s="2">
        <v>0.52806900000000001</v>
      </c>
      <c r="H1226" s="2">
        <v>0.52769500000000003</v>
      </c>
      <c r="J1226" s="2">
        <v>5.8583759999999998</v>
      </c>
      <c r="K1226" s="2">
        <v>8.8491E-2</v>
      </c>
      <c r="L1226" s="2">
        <v>0.160774</v>
      </c>
    </row>
    <row r="1227" spans="1:12" x14ac:dyDescent="0.2">
      <c r="A1227" s="2">
        <v>5.8590770000000001</v>
      </c>
      <c r="B1227" s="2">
        <v>8.7330699999999997</v>
      </c>
      <c r="C1227" s="2">
        <v>0.67726799999999998</v>
      </c>
      <c r="D1227" s="2">
        <v>8.1148999999999999E-2</v>
      </c>
      <c r="F1227" s="2">
        <v>5.8562709999999996</v>
      </c>
      <c r="G1227" s="2">
        <v>0.52773300000000001</v>
      </c>
      <c r="H1227" s="2">
        <v>0.52793900000000005</v>
      </c>
      <c r="J1227" s="2">
        <v>5.8590770000000001</v>
      </c>
      <c r="K1227" s="2">
        <v>8.8352E-2</v>
      </c>
      <c r="L1227" s="2">
        <v>0.16085099999999999</v>
      </c>
    </row>
    <row r="1228" spans="1:12" x14ac:dyDescent="0.2">
      <c r="A1228" s="2">
        <v>5.8597780000000004</v>
      </c>
      <c r="B1228" s="2">
        <v>8.7349739999999994</v>
      </c>
      <c r="C1228" s="2">
        <v>0.67794699999999997</v>
      </c>
      <c r="D1228" s="2">
        <v>8.1827999999999998E-2</v>
      </c>
      <c r="F1228" s="2">
        <v>5.856973</v>
      </c>
      <c r="G1228" s="2">
        <v>0.52752699999999997</v>
      </c>
      <c r="H1228" s="2">
        <v>0.528389</v>
      </c>
      <c r="J1228" s="2">
        <v>5.8597780000000004</v>
      </c>
      <c r="K1228" s="2">
        <v>8.8075000000000001E-2</v>
      </c>
      <c r="L1228" s="2">
        <v>0.160442</v>
      </c>
    </row>
    <row r="1229" spans="1:12" x14ac:dyDescent="0.2">
      <c r="A1229" s="2">
        <v>5.8604799999999999</v>
      </c>
      <c r="B1229" s="2">
        <v>8.736561</v>
      </c>
      <c r="C1229" s="2">
        <v>0.67826799999999998</v>
      </c>
      <c r="D1229" s="2">
        <v>8.2491999999999996E-2</v>
      </c>
      <c r="F1229" s="2">
        <v>5.8576740000000003</v>
      </c>
      <c r="G1229" s="2">
        <v>0.52752699999999997</v>
      </c>
      <c r="H1229" s="2">
        <v>0.52876999999999996</v>
      </c>
      <c r="J1229" s="2">
        <v>5.8604799999999999</v>
      </c>
      <c r="K1229" s="2">
        <v>8.8612999999999997E-2</v>
      </c>
      <c r="L1229" s="2">
        <v>0.160501</v>
      </c>
    </row>
    <row r="1230" spans="1:12" x14ac:dyDescent="0.2">
      <c r="A1230" s="2">
        <v>5.8611810000000002</v>
      </c>
      <c r="B1230" s="2">
        <v>8.7382930000000005</v>
      </c>
      <c r="C1230" s="2">
        <v>0.67835199999999996</v>
      </c>
      <c r="D1230" s="2">
        <v>8.3095000000000002E-2</v>
      </c>
      <c r="F1230" s="2">
        <v>5.8583759999999998</v>
      </c>
      <c r="G1230" s="2">
        <v>0.52703100000000003</v>
      </c>
      <c r="H1230" s="2">
        <v>0.52870200000000001</v>
      </c>
      <c r="J1230" s="2">
        <v>5.8611810000000002</v>
      </c>
      <c r="K1230" s="2">
        <v>8.8666999999999996E-2</v>
      </c>
      <c r="L1230" s="2">
        <v>0.16028500000000001</v>
      </c>
    </row>
    <row r="1231" spans="1:12" x14ac:dyDescent="0.2">
      <c r="A1231" s="2">
        <v>5.8618819999999996</v>
      </c>
      <c r="B1231" s="2">
        <v>8.7401920000000004</v>
      </c>
      <c r="C1231" s="2">
        <v>0.67793199999999998</v>
      </c>
      <c r="D1231" s="2">
        <v>8.3362000000000006E-2</v>
      </c>
      <c r="F1231" s="2">
        <v>5.8590770000000001</v>
      </c>
      <c r="G1231" s="2">
        <v>0.52681</v>
      </c>
      <c r="H1231" s="2">
        <v>0.52854900000000005</v>
      </c>
      <c r="J1231" s="2">
        <v>5.8618819999999996</v>
      </c>
      <c r="K1231" s="2">
        <v>8.9203000000000005E-2</v>
      </c>
      <c r="L1231" s="2">
        <v>0.16025600000000001</v>
      </c>
    </row>
    <row r="1232" spans="1:12" x14ac:dyDescent="0.2">
      <c r="A1232" s="2">
        <v>5.862584</v>
      </c>
      <c r="B1232" s="2">
        <v>8.7423169999999999</v>
      </c>
      <c r="C1232" s="2">
        <v>0.67798899999999995</v>
      </c>
      <c r="D1232" s="2">
        <v>8.3263000000000004E-2</v>
      </c>
      <c r="F1232" s="2">
        <v>5.8597780000000004</v>
      </c>
      <c r="G1232" s="2">
        <v>0.52712999999999999</v>
      </c>
      <c r="H1232" s="2">
        <v>0.52843499999999999</v>
      </c>
      <c r="J1232" s="2">
        <v>5.862584</v>
      </c>
      <c r="K1232" s="2">
        <v>8.9030999999999999E-2</v>
      </c>
      <c r="L1232" s="2">
        <v>0.16017100000000001</v>
      </c>
    </row>
    <row r="1233" spans="1:12" x14ac:dyDescent="0.2">
      <c r="A1233" s="2">
        <v>5.8632850000000003</v>
      </c>
      <c r="B1233" s="2">
        <v>8.744434</v>
      </c>
      <c r="C1233" s="2">
        <v>0.67782500000000001</v>
      </c>
      <c r="D1233" s="2">
        <v>8.3849999999999994E-2</v>
      </c>
      <c r="F1233" s="2">
        <v>5.8604799999999999</v>
      </c>
      <c r="G1233" s="2">
        <v>0.52684799999999998</v>
      </c>
      <c r="H1233" s="2">
        <v>0.52813699999999997</v>
      </c>
      <c r="J1233" s="2">
        <v>5.8632850000000003</v>
      </c>
      <c r="K1233" s="2">
        <v>8.8542999999999997E-2</v>
      </c>
      <c r="L1233" s="2">
        <v>0.15959499999999999</v>
      </c>
    </row>
    <row r="1234" spans="1:12" x14ac:dyDescent="0.2">
      <c r="A1234" s="2">
        <v>5.8639859999999997</v>
      </c>
      <c r="B1234" s="2">
        <v>8.7464899999999997</v>
      </c>
      <c r="C1234" s="2">
        <v>0.67760799999999999</v>
      </c>
      <c r="D1234" s="2">
        <v>8.4125000000000005E-2</v>
      </c>
      <c r="F1234" s="2">
        <v>5.8611810000000002</v>
      </c>
      <c r="G1234" s="2">
        <v>0.52667200000000003</v>
      </c>
      <c r="H1234" s="2">
        <v>0.52771800000000002</v>
      </c>
      <c r="J1234" s="2">
        <v>5.8639859999999997</v>
      </c>
      <c r="K1234" s="2">
        <v>8.7953000000000003E-2</v>
      </c>
      <c r="L1234" s="2">
        <v>0.15912699999999999</v>
      </c>
    </row>
    <row r="1235" spans="1:12" x14ac:dyDescent="0.2">
      <c r="A1235" s="2">
        <v>5.8646880000000001</v>
      </c>
      <c r="B1235" s="2">
        <v>8.7486499999999996</v>
      </c>
      <c r="C1235" s="2">
        <v>0.67784800000000001</v>
      </c>
      <c r="D1235" s="2">
        <v>8.4178000000000003E-2</v>
      </c>
      <c r="F1235" s="2">
        <v>5.8618819999999996</v>
      </c>
      <c r="G1235" s="2">
        <v>0.52599300000000004</v>
      </c>
      <c r="H1235" s="2">
        <v>0.52757299999999996</v>
      </c>
      <c r="J1235" s="2">
        <v>5.8646880000000001</v>
      </c>
      <c r="K1235" s="2">
        <v>8.7682999999999997E-2</v>
      </c>
      <c r="L1235" s="2">
        <v>0.159446</v>
      </c>
    </row>
    <row r="1236" spans="1:12" x14ac:dyDescent="0.2">
      <c r="A1236" s="2">
        <v>5.8653890000000004</v>
      </c>
      <c r="B1236" s="2">
        <v>8.7505109999999995</v>
      </c>
      <c r="C1236" s="2">
        <v>0.67839000000000005</v>
      </c>
      <c r="D1236" s="2">
        <v>8.4140000000000006E-2</v>
      </c>
      <c r="F1236" s="2">
        <v>5.862584</v>
      </c>
      <c r="G1236" s="2">
        <v>0.52622999999999998</v>
      </c>
      <c r="H1236" s="2">
        <v>0.52755700000000005</v>
      </c>
      <c r="J1236" s="2">
        <v>5.8653890000000004</v>
      </c>
      <c r="K1236" s="2">
        <v>8.7308999999999998E-2</v>
      </c>
      <c r="L1236" s="2">
        <v>0.15933700000000001</v>
      </c>
    </row>
    <row r="1237" spans="1:12" x14ac:dyDescent="0.2">
      <c r="A1237" s="2">
        <v>5.8660909999999999</v>
      </c>
      <c r="B1237" s="2">
        <v>8.7519880000000008</v>
      </c>
      <c r="C1237" s="2">
        <v>0.67886299999999999</v>
      </c>
      <c r="D1237" s="2">
        <v>8.4041000000000005E-2</v>
      </c>
      <c r="F1237" s="2">
        <v>5.8632850000000003</v>
      </c>
      <c r="G1237" s="2">
        <v>0.52641300000000002</v>
      </c>
      <c r="H1237" s="2">
        <v>0.52741199999999999</v>
      </c>
      <c r="J1237" s="2">
        <v>5.8660909999999999</v>
      </c>
      <c r="K1237" s="2">
        <v>8.6855000000000002E-2</v>
      </c>
      <c r="L1237" s="2">
        <v>0.15941</v>
      </c>
    </row>
    <row r="1238" spans="1:12" x14ac:dyDescent="0.2">
      <c r="A1238" s="2">
        <v>5.8667920000000002</v>
      </c>
      <c r="B1238" s="2">
        <v>8.7540890000000005</v>
      </c>
      <c r="C1238" s="2">
        <v>0.67944599999999999</v>
      </c>
      <c r="D1238" s="2">
        <v>8.4109000000000003E-2</v>
      </c>
      <c r="F1238" s="2">
        <v>5.8639859999999997</v>
      </c>
      <c r="G1238" s="2">
        <v>0.52651199999999998</v>
      </c>
      <c r="H1238" s="2">
        <v>0.52734400000000003</v>
      </c>
      <c r="J1238" s="2">
        <v>5.8667920000000002</v>
      </c>
      <c r="K1238" s="2">
        <v>8.6426000000000003E-2</v>
      </c>
      <c r="L1238" s="2">
        <v>0.15962799999999999</v>
      </c>
    </row>
    <row r="1239" spans="1:12" x14ac:dyDescent="0.2">
      <c r="A1239" s="2">
        <v>5.8674939999999998</v>
      </c>
      <c r="B1239" s="2">
        <v>8.7560079999999996</v>
      </c>
      <c r="C1239" s="2">
        <v>0.67988499999999996</v>
      </c>
      <c r="D1239" s="2">
        <v>8.4170999999999996E-2</v>
      </c>
      <c r="F1239" s="2">
        <v>5.8646880000000001</v>
      </c>
      <c r="G1239" s="2">
        <v>0.52631399999999995</v>
      </c>
      <c r="H1239" s="2">
        <v>0.52723699999999996</v>
      </c>
      <c r="J1239" s="2">
        <v>5.8674939999999998</v>
      </c>
      <c r="K1239" s="2">
        <v>8.6238999999999996E-2</v>
      </c>
      <c r="L1239" s="2">
        <v>0.160111</v>
      </c>
    </row>
    <row r="1240" spans="1:12" x14ac:dyDescent="0.2">
      <c r="A1240" s="2">
        <v>5.8681950000000001</v>
      </c>
      <c r="B1240" s="2">
        <v>8.7575719999999997</v>
      </c>
      <c r="C1240" s="2">
        <v>0.68026699999999996</v>
      </c>
      <c r="D1240" s="2">
        <v>8.4223999999999993E-2</v>
      </c>
      <c r="F1240" s="2">
        <v>5.8653890000000004</v>
      </c>
      <c r="G1240" s="2">
        <v>0.52637500000000004</v>
      </c>
      <c r="H1240" s="2">
        <v>0.52734400000000003</v>
      </c>
      <c r="J1240" s="2">
        <v>5.8681950000000001</v>
      </c>
      <c r="K1240" s="2">
        <v>8.6324999999999999E-2</v>
      </c>
      <c r="L1240" s="2">
        <v>0.160439</v>
      </c>
    </row>
    <row r="1241" spans="1:12" x14ac:dyDescent="0.2">
      <c r="A1241" s="2">
        <v>5.8688960000000003</v>
      </c>
      <c r="B1241" s="2">
        <v>8.7592280000000002</v>
      </c>
      <c r="C1241" s="2">
        <v>0.68093000000000004</v>
      </c>
      <c r="D1241" s="2">
        <v>8.4337999999999996E-2</v>
      </c>
      <c r="F1241" s="2">
        <v>5.8660909999999999</v>
      </c>
      <c r="G1241" s="2">
        <v>0.52630600000000005</v>
      </c>
      <c r="H1241" s="2">
        <v>0.52729000000000004</v>
      </c>
      <c r="J1241" s="2">
        <v>5.8688960000000003</v>
      </c>
      <c r="K1241" s="2">
        <v>8.6441000000000004E-2</v>
      </c>
      <c r="L1241" s="2">
        <v>0.16042699999999999</v>
      </c>
    </row>
    <row r="1242" spans="1:12" x14ac:dyDescent="0.2">
      <c r="A1242" s="2">
        <v>5.8695969999999997</v>
      </c>
      <c r="B1242" s="2">
        <v>8.7609840000000005</v>
      </c>
      <c r="C1242" s="2">
        <v>0.68151399999999995</v>
      </c>
      <c r="D1242" s="2">
        <v>8.4810999999999998E-2</v>
      </c>
      <c r="F1242" s="2">
        <v>5.8667920000000002</v>
      </c>
      <c r="G1242" s="2">
        <v>0.52626799999999996</v>
      </c>
      <c r="H1242" s="2">
        <v>0.52710699999999999</v>
      </c>
      <c r="J1242" s="2">
        <v>5.8695969999999997</v>
      </c>
      <c r="K1242" s="2">
        <v>8.6346999999999993E-2</v>
      </c>
      <c r="L1242" s="2">
        <v>0.16023399999999999</v>
      </c>
    </row>
    <row r="1243" spans="1:12" x14ac:dyDescent="0.2">
      <c r="A1243" s="2">
        <v>5.8702990000000002</v>
      </c>
      <c r="B1243" s="2">
        <v>8.7625309999999992</v>
      </c>
      <c r="C1243" s="2">
        <v>0.68157100000000004</v>
      </c>
      <c r="D1243" s="2">
        <v>8.5193000000000005E-2</v>
      </c>
      <c r="F1243" s="2">
        <v>5.8674939999999998</v>
      </c>
      <c r="G1243" s="2">
        <v>0.52590899999999996</v>
      </c>
      <c r="H1243" s="2">
        <v>0.52690099999999995</v>
      </c>
      <c r="J1243" s="2">
        <v>5.8702990000000002</v>
      </c>
      <c r="K1243" s="2">
        <v>8.6127999999999996E-2</v>
      </c>
      <c r="L1243" s="2">
        <v>0.160331</v>
      </c>
    </row>
    <row r="1244" spans="1:12" x14ac:dyDescent="0.2">
      <c r="A1244" s="2">
        <v>5.8710000000000004</v>
      </c>
      <c r="B1244" s="2">
        <v>8.7640569999999993</v>
      </c>
      <c r="C1244" s="2">
        <v>0.68145299999999998</v>
      </c>
      <c r="D1244" s="2">
        <v>8.5306999999999994E-2</v>
      </c>
      <c r="F1244" s="2">
        <v>5.8681950000000001</v>
      </c>
      <c r="G1244" s="2">
        <v>0.52684799999999998</v>
      </c>
      <c r="H1244" s="2">
        <v>0.52667200000000003</v>
      </c>
      <c r="J1244" s="2">
        <v>5.8710000000000004</v>
      </c>
      <c r="K1244" s="2">
        <v>8.6428000000000005E-2</v>
      </c>
      <c r="L1244" s="2">
        <v>0.16041900000000001</v>
      </c>
    </row>
    <row r="1245" spans="1:12" x14ac:dyDescent="0.2">
      <c r="A1245" s="2">
        <v>5.871702</v>
      </c>
      <c r="B1245" s="2">
        <v>8.7653079999999992</v>
      </c>
      <c r="C1245" s="2">
        <v>0.68132300000000001</v>
      </c>
      <c r="D1245" s="2">
        <v>8.5543999999999995E-2</v>
      </c>
      <c r="F1245" s="2">
        <v>5.8688960000000003</v>
      </c>
      <c r="G1245" s="2">
        <v>0.52739000000000003</v>
      </c>
      <c r="H1245" s="2">
        <v>0.52668800000000005</v>
      </c>
      <c r="J1245" s="2">
        <v>5.871702</v>
      </c>
      <c r="K1245" s="2">
        <v>8.7359999999999993E-2</v>
      </c>
      <c r="L1245" s="2">
        <v>0.16127900000000001</v>
      </c>
    </row>
    <row r="1246" spans="1:12" x14ac:dyDescent="0.2">
      <c r="A1246" s="2">
        <v>5.8724030000000003</v>
      </c>
      <c r="B1246" s="2">
        <v>8.7671200000000002</v>
      </c>
      <c r="C1246" s="2">
        <v>0.68201800000000001</v>
      </c>
      <c r="D1246" s="2">
        <v>8.6016999999999996E-2</v>
      </c>
      <c r="F1246" s="2">
        <v>5.8695969999999997</v>
      </c>
      <c r="G1246" s="2">
        <v>0.52729800000000004</v>
      </c>
      <c r="H1246" s="2">
        <v>0.52702300000000002</v>
      </c>
      <c r="J1246" s="2">
        <v>5.8724030000000003</v>
      </c>
      <c r="K1246" s="2">
        <v>8.7992000000000001E-2</v>
      </c>
      <c r="L1246" s="2">
        <v>0.162331</v>
      </c>
    </row>
    <row r="1247" spans="1:12" x14ac:dyDescent="0.2">
      <c r="A1247" s="2">
        <v>5.8731049999999998</v>
      </c>
      <c r="B1247" s="2">
        <v>8.7687950000000008</v>
      </c>
      <c r="C1247" s="2">
        <v>0.68204799999999999</v>
      </c>
      <c r="D1247" s="2">
        <v>8.6604E-2</v>
      </c>
      <c r="F1247" s="2">
        <v>5.8702990000000002</v>
      </c>
      <c r="G1247" s="2">
        <v>0.52723699999999996</v>
      </c>
      <c r="H1247" s="2">
        <v>0.52716799999999997</v>
      </c>
      <c r="J1247" s="2">
        <v>5.8731049999999998</v>
      </c>
      <c r="K1247" s="2">
        <v>8.8235999999999995E-2</v>
      </c>
      <c r="L1247" s="2">
        <v>0.162909</v>
      </c>
    </row>
    <row r="1248" spans="1:12" x14ac:dyDescent="0.2">
      <c r="A1248" s="2">
        <v>5.8738060000000001</v>
      </c>
      <c r="B1248" s="2">
        <v>8.7704730000000009</v>
      </c>
      <c r="C1248" s="2">
        <v>0.68177299999999996</v>
      </c>
      <c r="D1248" s="2">
        <v>8.6650000000000005E-2</v>
      </c>
      <c r="F1248" s="2">
        <v>5.8710000000000004</v>
      </c>
      <c r="G1248" s="2">
        <v>0.52769500000000003</v>
      </c>
      <c r="H1248" s="2">
        <v>0.52719099999999997</v>
      </c>
      <c r="J1248" s="2">
        <v>5.8738060000000001</v>
      </c>
      <c r="K1248" s="2">
        <v>8.8364999999999999E-2</v>
      </c>
      <c r="L1248" s="2">
        <v>0.163382</v>
      </c>
    </row>
    <row r="1249" spans="1:12" x14ac:dyDescent="0.2">
      <c r="A1249" s="2">
        <v>5.8745070000000004</v>
      </c>
      <c r="B1249" s="2">
        <v>8.7719799999999992</v>
      </c>
      <c r="C1249" s="2">
        <v>0.68240299999999998</v>
      </c>
      <c r="D1249" s="2">
        <v>8.6757000000000001E-2</v>
      </c>
      <c r="F1249" s="2">
        <v>5.871702</v>
      </c>
      <c r="G1249" s="2">
        <v>0.52793900000000005</v>
      </c>
      <c r="H1249" s="2">
        <v>0.52710699999999999</v>
      </c>
      <c r="J1249" s="2">
        <v>5.8745070000000004</v>
      </c>
      <c r="K1249" s="2">
        <v>8.7955000000000005E-2</v>
      </c>
      <c r="L1249" s="2">
        <v>0.163886</v>
      </c>
    </row>
    <row r="1250" spans="1:12" x14ac:dyDescent="0.2">
      <c r="A1250" s="2">
        <v>5.8752079999999998</v>
      </c>
      <c r="B1250" s="2">
        <v>8.7732329999999994</v>
      </c>
      <c r="C1250" s="2">
        <v>0.68311999999999995</v>
      </c>
      <c r="D1250" s="2">
        <v>8.6719000000000004E-2</v>
      </c>
      <c r="F1250" s="2">
        <v>5.8724030000000003</v>
      </c>
      <c r="G1250" s="2">
        <v>0.528389</v>
      </c>
      <c r="H1250" s="2">
        <v>0.52702300000000002</v>
      </c>
      <c r="J1250" s="2">
        <v>5.8752079999999998</v>
      </c>
      <c r="K1250" s="2">
        <v>8.7900000000000006E-2</v>
      </c>
      <c r="L1250" s="2">
        <v>0.16406999999999999</v>
      </c>
    </row>
    <row r="1251" spans="1:12" x14ac:dyDescent="0.2">
      <c r="A1251" s="2">
        <v>5.8759100000000002</v>
      </c>
      <c r="B1251" s="2">
        <v>8.7749900000000007</v>
      </c>
      <c r="C1251" s="2">
        <v>0.68335299999999999</v>
      </c>
      <c r="D1251" s="2">
        <v>8.6230000000000001E-2</v>
      </c>
      <c r="F1251" s="2">
        <v>5.8731049999999998</v>
      </c>
      <c r="G1251" s="2">
        <v>0.52876999999999996</v>
      </c>
      <c r="H1251" s="2">
        <v>0.52686299999999997</v>
      </c>
      <c r="J1251" s="2">
        <v>5.8759100000000002</v>
      </c>
      <c r="K1251" s="2">
        <v>8.7970999999999994E-2</v>
      </c>
      <c r="L1251" s="2">
        <v>0.164019</v>
      </c>
    </row>
    <row r="1252" spans="1:12" x14ac:dyDescent="0.2">
      <c r="A1252" s="2">
        <v>5.8766109999999996</v>
      </c>
      <c r="B1252" s="2">
        <v>8.7766529999999996</v>
      </c>
      <c r="C1252" s="2">
        <v>0.68317700000000003</v>
      </c>
      <c r="D1252" s="2">
        <v>8.5719000000000004E-2</v>
      </c>
      <c r="F1252" s="2">
        <v>5.8738060000000001</v>
      </c>
      <c r="G1252" s="2">
        <v>0.52870200000000001</v>
      </c>
      <c r="H1252" s="2">
        <v>0.52657299999999996</v>
      </c>
      <c r="J1252" s="2">
        <v>5.8766109999999996</v>
      </c>
      <c r="K1252" s="2">
        <v>8.7651999999999994E-2</v>
      </c>
      <c r="L1252" s="2">
        <v>0.164744</v>
      </c>
    </row>
    <row r="1253" spans="1:12" x14ac:dyDescent="0.2">
      <c r="A1253" s="2">
        <v>5.877313</v>
      </c>
      <c r="B1253" s="2">
        <v>8.7780950000000004</v>
      </c>
      <c r="C1253" s="2">
        <v>0.68291800000000003</v>
      </c>
      <c r="D1253" s="2">
        <v>8.5620000000000002E-2</v>
      </c>
      <c r="F1253" s="2">
        <v>5.8745070000000004</v>
      </c>
      <c r="G1253" s="2">
        <v>0.52854900000000005</v>
      </c>
      <c r="H1253" s="2">
        <v>0.52649699999999999</v>
      </c>
      <c r="J1253" s="2">
        <v>5.877313</v>
      </c>
      <c r="K1253" s="2">
        <v>8.7648000000000004E-2</v>
      </c>
      <c r="L1253" s="2">
        <v>0.16494300000000001</v>
      </c>
    </row>
    <row r="1254" spans="1:12" x14ac:dyDescent="0.2">
      <c r="A1254" s="2">
        <v>5.8780140000000003</v>
      </c>
      <c r="B1254" s="2">
        <v>8.7794650000000001</v>
      </c>
      <c r="C1254" s="2">
        <v>0.68298999999999999</v>
      </c>
      <c r="D1254" s="2">
        <v>8.5154999999999995E-2</v>
      </c>
      <c r="F1254" s="2">
        <v>5.8752079999999998</v>
      </c>
      <c r="G1254" s="2">
        <v>0.52843499999999999</v>
      </c>
      <c r="H1254" s="2">
        <v>0.52636000000000005</v>
      </c>
      <c r="J1254" s="2">
        <v>5.8780140000000003</v>
      </c>
      <c r="K1254" s="2">
        <v>8.8498999999999994E-2</v>
      </c>
      <c r="L1254" s="2">
        <v>0.16495799999999999</v>
      </c>
    </row>
    <row r="1255" spans="1:12" x14ac:dyDescent="0.2">
      <c r="A1255" s="2">
        <v>5.8787159999999998</v>
      </c>
      <c r="B1255" s="2">
        <v>8.7808609999999998</v>
      </c>
      <c r="C1255" s="2">
        <v>0.68326900000000002</v>
      </c>
      <c r="D1255" s="2">
        <v>8.5238999999999995E-2</v>
      </c>
      <c r="F1255" s="2">
        <v>5.8759100000000002</v>
      </c>
      <c r="G1255" s="2">
        <v>0.52813699999999997</v>
      </c>
      <c r="H1255" s="2">
        <v>0.526505</v>
      </c>
      <c r="J1255" s="2">
        <v>5.8787159999999998</v>
      </c>
      <c r="K1255" s="2">
        <v>8.8705000000000006E-2</v>
      </c>
      <c r="L1255" s="2">
        <v>0.16466500000000001</v>
      </c>
    </row>
    <row r="1256" spans="1:12" x14ac:dyDescent="0.2">
      <c r="A1256" s="2">
        <v>5.8794170000000001</v>
      </c>
      <c r="B1256" s="2">
        <v>8.7827070000000003</v>
      </c>
      <c r="C1256" s="2">
        <v>0.68301699999999999</v>
      </c>
      <c r="D1256" s="2">
        <v>8.5483000000000003E-2</v>
      </c>
      <c r="F1256" s="2">
        <v>5.8766109999999996</v>
      </c>
      <c r="G1256" s="2">
        <v>0.52771800000000002</v>
      </c>
      <c r="H1256" s="2">
        <v>0.52629899999999996</v>
      </c>
      <c r="J1256" s="2">
        <v>5.8794170000000001</v>
      </c>
      <c r="K1256" s="2">
        <v>8.8755000000000001E-2</v>
      </c>
      <c r="L1256" s="2">
        <v>0.164186</v>
      </c>
    </row>
    <row r="1257" spans="1:12" x14ac:dyDescent="0.2">
      <c r="A1257" s="2">
        <v>5.8801180000000004</v>
      </c>
      <c r="B1257" s="2">
        <v>8.7844660000000001</v>
      </c>
      <c r="C1257" s="2">
        <v>0.683311</v>
      </c>
      <c r="D1257" s="2">
        <v>8.5872000000000004E-2</v>
      </c>
      <c r="F1257" s="2">
        <v>5.877313</v>
      </c>
      <c r="G1257" s="2">
        <v>0.52757299999999996</v>
      </c>
      <c r="H1257" s="2">
        <v>0.52574900000000002</v>
      </c>
      <c r="J1257" s="2">
        <v>5.8801180000000004</v>
      </c>
      <c r="K1257" s="2">
        <v>8.8455000000000006E-2</v>
      </c>
      <c r="L1257" s="2">
        <v>0.16411100000000001</v>
      </c>
    </row>
    <row r="1258" spans="1:12" x14ac:dyDescent="0.2">
      <c r="A1258" s="2">
        <v>5.8808199999999999</v>
      </c>
      <c r="B1258" s="2">
        <v>8.785793</v>
      </c>
      <c r="C1258" s="2">
        <v>0.68243699999999996</v>
      </c>
      <c r="D1258" s="2">
        <v>8.6414000000000005E-2</v>
      </c>
      <c r="F1258" s="2">
        <v>5.8780140000000003</v>
      </c>
      <c r="G1258" s="2">
        <v>0.52755700000000005</v>
      </c>
      <c r="H1258" s="2">
        <v>0.52536799999999995</v>
      </c>
      <c r="J1258" s="2">
        <v>5.8808199999999999</v>
      </c>
      <c r="K1258" s="2">
        <v>8.9107000000000006E-2</v>
      </c>
      <c r="L1258" s="2">
        <v>0.16436700000000001</v>
      </c>
    </row>
    <row r="1259" spans="1:12" x14ac:dyDescent="0.2">
      <c r="A1259" s="2">
        <v>5.8815210000000002</v>
      </c>
      <c r="B1259" s="2">
        <v>8.7872199999999996</v>
      </c>
      <c r="C1259" s="2">
        <v>0.68263200000000002</v>
      </c>
      <c r="D1259" s="2">
        <v>8.6551000000000003E-2</v>
      </c>
      <c r="F1259" s="2">
        <v>5.8787159999999998</v>
      </c>
      <c r="G1259" s="2">
        <v>0.52741199999999999</v>
      </c>
      <c r="H1259" s="2">
        <v>0.52505500000000005</v>
      </c>
      <c r="J1259" s="2">
        <v>5.8815210000000002</v>
      </c>
      <c r="K1259" s="2">
        <v>8.9451000000000003E-2</v>
      </c>
      <c r="L1259" s="2">
        <v>0.164107</v>
      </c>
    </row>
    <row r="1260" spans="1:12" x14ac:dyDescent="0.2">
      <c r="A1260" s="2">
        <v>5.8822219999999996</v>
      </c>
      <c r="B1260" s="2">
        <v>8.7889900000000001</v>
      </c>
      <c r="C1260" s="2">
        <v>0.68332599999999999</v>
      </c>
      <c r="D1260" s="2">
        <v>8.7054000000000006E-2</v>
      </c>
      <c r="F1260" s="2">
        <v>5.8794170000000001</v>
      </c>
      <c r="G1260" s="2">
        <v>0.52734400000000003</v>
      </c>
      <c r="H1260" s="2">
        <v>0.524536</v>
      </c>
      <c r="J1260" s="2">
        <v>5.8822219999999996</v>
      </c>
      <c r="K1260" s="2">
        <v>8.9939000000000005E-2</v>
      </c>
      <c r="L1260" s="2">
        <v>0.163795</v>
      </c>
    </row>
    <row r="1261" spans="1:12" x14ac:dyDescent="0.2">
      <c r="A1261" s="2">
        <v>5.882924</v>
      </c>
      <c r="B1261" s="2">
        <v>8.7910350000000008</v>
      </c>
      <c r="C1261" s="2">
        <v>0.68372299999999997</v>
      </c>
      <c r="D1261" s="2">
        <v>8.6703000000000002E-2</v>
      </c>
      <c r="F1261" s="2">
        <v>5.8801180000000004</v>
      </c>
      <c r="G1261" s="2">
        <v>0.52723699999999996</v>
      </c>
      <c r="H1261" s="2">
        <v>0.52458199999999999</v>
      </c>
      <c r="J1261" s="2">
        <v>5.882924</v>
      </c>
      <c r="K1261" s="2">
        <v>9.0284000000000003E-2</v>
      </c>
      <c r="L1261" s="2">
        <v>0.16322200000000001</v>
      </c>
    </row>
    <row r="1262" spans="1:12" x14ac:dyDescent="0.2">
      <c r="A1262" s="2">
        <v>5.8836250000000003</v>
      </c>
      <c r="B1262" s="2">
        <v>8.7927700000000009</v>
      </c>
      <c r="C1262" s="2">
        <v>0.68339799999999995</v>
      </c>
      <c r="D1262" s="2">
        <v>8.6596999999999993E-2</v>
      </c>
      <c r="F1262" s="2">
        <v>5.8808199999999999</v>
      </c>
      <c r="G1262" s="2">
        <v>0.52734400000000003</v>
      </c>
      <c r="H1262" s="2">
        <v>0.52452100000000002</v>
      </c>
      <c r="J1262" s="2">
        <v>5.8836250000000003</v>
      </c>
      <c r="K1262" s="2">
        <v>9.0589000000000003E-2</v>
      </c>
      <c r="L1262" s="2">
        <v>0.163129</v>
      </c>
    </row>
    <row r="1263" spans="1:12" x14ac:dyDescent="0.2">
      <c r="A1263" s="2">
        <v>5.8843259999999997</v>
      </c>
      <c r="B1263" s="2">
        <v>8.7944720000000007</v>
      </c>
      <c r="C1263" s="2">
        <v>0.683585</v>
      </c>
      <c r="D1263" s="2">
        <v>8.6291999999999994E-2</v>
      </c>
      <c r="F1263" s="2">
        <v>5.8815210000000002</v>
      </c>
      <c r="G1263" s="2">
        <v>0.52729000000000004</v>
      </c>
      <c r="H1263" s="2">
        <v>0.52445200000000003</v>
      </c>
      <c r="J1263" s="2">
        <v>5.8843259999999997</v>
      </c>
      <c r="K1263" s="2">
        <v>9.1233999999999996E-2</v>
      </c>
      <c r="L1263" s="2">
        <v>0.16345299999999999</v>
      </c>
    </row>
    <row r="1264" spans="1:12" x14ac:dyDescent="0.2">
      <c r="A1264" s="2">
        <v>5.8850280000000001</v>
      </c>
      <c r="B1264" s="2">
        <v>8.7958339999999993</v>
      </c>
      <c r="C1264" s="2">
        <v>0.68369199999999997</v>
      </c>
      <c r="D1264" s="2">
        <v>8.6115999999999998E-2</v>
      </c>
      <c r="F1264" s="2">
        <v>5.8822219999999996</v>
      </c>
      <c r="G1264" s="2">
        <v>0.52710699999999999</v>
      </c>
      <c r="H1264" s="2">
        <v>0.52436799999999995</v>
      </c>
      <c r="J1264" s="2">
        <v>5.8850280000000001</v>
      </c>
      <c r="K1264" s="2">
        <v>9.1512999999999997E-2</v>
      </c>
      <c r="L1264" s="2">
        <v>0.16422100000000001</v>
      </c>
    </row>
    <row r="1265" spans="1:12" x14ac:dyDescent="0.2">
      <c r="A1265" s="2">
        <v>5.8857290000000004</v>
      </c>
      <c r="B1265" s="2">
        <v>8.7974589999999999</v>
      </c>
      <c r="C1265" s="2">
        <v>0.683562</v>
      </c>
      <c r="D1265" s="2">
        <v>8.6429000000000006E-2</v>
      </c>
      <c r="F1265" s="2">
        <v>5.882924</v>
      </c>
      <c r="G1265" s="2">
        <v>0.52690099999999995</v>
      </c>
      <c r="H1265" s="2">
        <v>0.52449800000000002</v>
      </c>
      <c r="J1265" s="2">
        <v>5.8857290000000004</v>
      </c>
      <c r="K1265" s="2">
        <v>9.1516E-2</v>
      </c>
      <c r="L1265" s="2">
        <v>0.16481899999999999</v>
      </c>
    </row>
    <row r="1266" spans="1:12" x14ac:dyDescent="0.2">
      <c r="A1266" s="2">
        <v>5.886431</v>
      </c>
      <c r="B1266" s="2">
        <v>8.7995800000000006</v>
      </c>
      <c r="C1266" s="2">
        <v>0.68346300000000004</v>
      </c>
      <c r="D1266" s="2">
        <v>8.6635000000000004E-2</v>
      </c>
      <c r="F1266" s="2">
        <v>5.8836250000000003</v>
      </c>
      <c r="G1266" s="2">
        <v>0.52667200000000003</v>
      </c>
      <c r="H1266" s="2">
        <v>0.52447500000000002</v>
      </c>
      <c r="J1266" s="2">
        <v>5.886431</v>
      </c>
      <c r="K1266" s="2">
        <v>9.1342999999999994E-2</v>
      </c>
      <c r="L1266" s="2">
        <v>0.16541700000000001</v>
      </c>
    </row>
    <row r="1267" spans="1:12" x14ac:dyDescent="0.2">
      <c r="A1267" s="2">
        <v>5.8871320000000003</v>
      </c>
      <c r="B1267" s="2">
        <v>8.8014679999999998</v>
      </c>
      <c r="C1267" s="2">
        <v>0.68317000000000005</v>
      </c>
      <c r="D1267" s="2">
        <v>8.6993000000000001E-2</v>
      </c>
      <c r="F1267" s="2">
        <v>5.8843259999999997</v>
      </c>
      <c r="G1267" s="2">
        <v>0.52668800000000005</v>
      </c>
      <c r="H1267" s="2">
        <v>0.52468099999999995</v>
      </c>
      <c r="J1267" s="2">
        <v>5.8871320000000003</v>
      </c>
      <c r="K1267" s="2">
        <v>9.1547000000000003E-2</v>
      </c>
      <c r="L1267" s="2">
        <v>0.16545399999999999</v>
      </c>
    </row>
    <row r="1268" spans="1:12" x14ac:dyDescent="0.2">
      <c r="A1268" s="2">
        <v>5.8878339999999998</v>
      </c>
      <c r="B1268" s="2">
        <v>8.8032609999999991</v>
      </c>
      <c r="C1268" s="2">
        <v>0.68317700000000003</v>
      </c>
      <c r="D1268" s="2">
        <v>8.7413000000000005E-2</v>
      </c>
      <c r="F1268" s="2">
        <v>5.8850280000000001</v>
      </c>
      <c r="G1268" s="2">
        <v>0.52702300000000002</v>
      </c>
      <c r="H1268" s="2">
        <v>0.52478000000000002</v>
      </c>
      <c r="J1268" s="2">
        <v>5.8878339999999998</v>
      </c>
      <c r="K1268" s="2">
        <v>9.1328999999999994E-2</v>
      </c>
      <c r="L1268" s="2">
        <v>0.16599800000000001</v>
      </c>
    </row>
    <row r="1269" spans="1:12" x14ac:dyDescent="0.2">
      <c r="A1269" s="2">
        <v>5.8885350000000001</v>
      </c>
      <c r="B1269" s="2">
        <v>8.8051030000000008</v>
      </c>
      <c r="C1269" s="2">
        <v>0.68372299999999997</v>
      </c>
      <c r="D1269" s="2">
        <v>8.7207000000000007E-2</v>
      </c>
      <c r="F1269" s="2">
        <v>5.8857290000000004</v>
      </c>
      <c r="G1269" s="2">
        <v>0.52716799999999997</v>
      </c>
      <c r="H1269" s="2">
        <v>0.52482600000000001</v>
      </c>
      <c r="J1269" s="2">
        <v>5.8885350000000001</v>
      </c>
      <c r="K1269" s="2">
        <v>9.1122999999999996E-2</v>
      </c>
      <c r="L1269" s="2">
        <v>0.166574</v>
      </c>
    </row>
    <row r="1270" spans="1:12" x14ac:dyDescent="0.2">
      <c r="A1270" s="2">
        <v>5.8892360000000004</v>
      </c>
      <c r="B1270" s="2">
        <v>8.8071979999999996</v>
      </c>
      <c r="C1270" s="2">
        <v>0.68439799999999995</v>
      </c>
      <c r="D1270" s="2">
        <v>8.6832999999999994E-2</v>
      </c>
      <c r="F1270" s="2">
        <v>5.886431</v>
      </c>
      <c r="G1270" s="2">
        <v>0.52719099999999997</v>
      </c>
      <c r="H1270" s="2">
        <v>0.52423900000000001</v>
      </c>
      <c r="J1270" s="2">
        <v>5.8892360000000004</v>
      </c>
      <c r="K1270" s="2">
        <v>9.1065999999999994E-2</v>
      </c>
      <c r="L1270" s="2">
        <v>0.16650499999999999</v>
      </c>
    </row>
    <row r="1271" spans="1:12" x14ac:dyDescent="0.2">
      <c r="A1271" s="2">
        <v>5.8899369999999998</v>
      </c>
      <c r="B1271" s="2">
        <v>8.8094830000000002</v>
      </c>
      <c r="C1271" s="2">
        <v>0.68447400000000003</v>
      </c>
      <c r="D1271" s="2">
        <v>8.6887000000000006E-2</v>
      </c>
      <c r="F1271" s="2">
        <v>5.8871320000000003</v>
      </c>
      <c r="G1271" s="2">
        <v>0.52710699999999999</v>
      </c>
      <c r="H1271" s="2">
        <v>0.52401699999999996</v>
      </c>
      <c r="J1271" s="2">
        <v>5.8899369999999998</v>
      </c>
      <c r="K1271" s="2">
        <v>9.1133000000000006E-2</v>
      </c>
      <c r="L1271" s="2">
        <v>0.166828</v>
      </c>
    </row>
    <row r="1272" spans="1:12" x14ac:dyDescent="0.2">
      <c r="A1272" s="2">
        <v>5.8906390000000002</v>
      </c>
      <c r="B1272" s="2">
        <v>8.811401</v>
      </c>
      <c r="C1272" s="2">
        <v>0.68432499999999996</v>
      </c>
      <c r="D1272" s="2">
        <v>8.7207000000000007E-2</v>
      </c>
      <c r="F1272" s="2">
        <v>5.8878339999999998</v>
      </c>
      <c r="G1272" s="2">
        <v>0.52702300000000002</v>
      </c>
      <c r="H1272" s="2">
        <v>0.52349100000000004</v>
      </c>
      <c r="J1272" s="2">
        <v>5.8906390000000002</v>
      </c>
      <c r="K1272" s="2">
        <v>9.0598999999999999E-2</v>
      </c>
      <c r="L1272" s="2">
        <v>0.16708500000000001</v>
      </c>
    </row>
    <row r="1273" spans="1:12" x14ac:dyDescent="0.2">
      <c r="A1273" s="2">
        <v>5.8913399999999996</v>
      </c>
      <c r="B1273" s="2">
        <v>8.813053</v>
      </c>
      <c r="C1273" s="2">
        <v>0.68481000000000003</v>
      </c>
      <c r="D1273" s="2">
        <v>8.7108000000000005E-2</v>
      </c>
      <c r="F1273" s="2">
        <v>5.8885350000000001</v>
      </c>
      <c r="G1273" s="2">
        <v>0.52686299999999997</v>
      </c>
      <c r="H1273" s="2">
        <v>0.52324700000000002</v>
      </c>
      <c r="J1273" s="2">
        <v>5.8913399999999996</v>
      </c>
      <c r="K1273" s="2">
        <v>9.0322E-2</v>
      </c>
      <c r="L1273" s="2">
        <v>0.16722200000000001</v>
      </c>
    </row>
    <row r="1274" spans="1:12" x14ac:dyDescent="0.2">
      <c r="A1274" s="2">
        <v>5.892042</v>
      </c>
      <c r="B1274" s="2">
        <v>8.8147009999999995</v>
      </c>
      <c r="C1274" s="2">
        <v>0.68545500000000004</v>
      </c>
      <c r="D1274" s="2">
        <v>8.6749000000000007E-2</v>
      </c>
      <c r="F1274" s="2">
        <v>5.8892360000000004</v>
      </c>
      <c r="G1274" s="2">
        <v>0.52657299999999996</v>
      </c>
      <c r="H1274" s="2">
        <v>0.52327000000000001</v>
      </c>
      <c r="J1274" s="2">
        <v>5.892042</v>
      </c>
      <c r="K1274" s="2">
        <v>9.0264999999999998E-2</v>
      </c>
      <c r="L1274" s="2">
        <v>0.16692100000000001</v>
      </c>
    </row>
    <row r="1275" spans="1:12" x14ac:dyDescent="0.2">
      <c r="A1275" s="2">
        <v>5.8927430000000003</v>
      </c>
      <c r="B1275" s="2">
        <v>8.8160930000000004</v>
      </c>
      <c r="C1275" s="2">
        <v>0.68568700000000005</v>
      </c>
      <c r="D1275" s="2">
        <v>8.6749000000000007E-2</v>
      </c>
      <c r="F1275" s="2">
        <v>5.8899369999999998</v>
      </c>
      <c r="G1275" s="2">
        <v>0.52649699999999999</v>
      </c>
      <c r="H1275" s="2">
        <v>0.52317800000000003</v>
      </c>
      <c r="J1275" s="2">
        <v>5.8927430000000003</v>
      </c>
      <c r="K1275" s="2">
        <v>9.0871999999999994E-2</v>
      </c>
      <c r="L1275" s="2">
        <v>0.166461</v>
      </c>
    </row>
    <row r="1276" spans="1:12" x14ac:dyDescent="0.2">
      <c r="A1276" s="2">
        <v>5.8934449999999998</v>
      </c>
      <c r="B1276" s="2">
        <v>8.8172610000000002</v>
      </c>
      <c r="C1276" s="2">
        <v>0.68574800000000002</v>
      </c>
      <c r="D1276" s="2">
        <v>8.6641999999999997E-2</v>
      </c>
      <c r="F1276" s="2">
        <v>5.8906390000000002</v>
      </c>
      <c r="G1276" s="2">
        <v>0.52636000000000005</v>
      </c>
      <c r="H1276" s="2">
        <v>0.52261400000000002</v>
      </c>
      <c r="J1276" s="2">
        <v>5.8934449999999998</v>
      </c>
      <c r="K1276" s="2">
        <v>9.1052999999999995E-2</v>
      </c>
      <c r="L1276" s="2">
        <v>0.16687299999999999</v>
      </c>
    </row>
    <row r="1277" spans="1:12" x14ac:dyDescent="0.2">
      <c r="A1277" s="2">
        <v>5.8941460000000001</v>
      </c>
      <c r="B1277" s="2">
        <v>8.8188969999999998</v>
      </c>
      <c r="C1277" s="2">
        <v>0.68593499999999996</v>
      </c>
      <c r="D1277" s="2">
        <v>8.6719000000000004E-2</v>
      </c>
      <c r="F1277" s="2">
        <v>5.8913399999999996</v>
      </c>
      <c r="G1277" s="2">
        <v>0.526505</v>
      </c>
      <c r="H1277" s="2">
        <v>0.52271299999999998</v>
      </c>
      <c r="J1277" s="2">
        <v>5.8941460000000001</v>
      </c>
      <c r="K1277" s="2">
        <v>9.0711E-2</v>
      </c>
      <c r="L1277" s="2">
        <v>0.16687399999999999</v>
      </c>
    </row>
    <row r="1278" spans="1:12" x14ac:dyDescent="0.2">
      <c r="A1278" s="2">
        <v>5.8948470000000004</v>
      </c>
      <c r="B1278" s="2">
        <v>8.8205530000000003</v>
      </c>
      <c r="C1278" s="2">
        <v>0.68614900000000001</v>
      </c>
      <c r="D1278" s="2">
        <v>8.7198999999999999E-2</v>
      </c>
      <c r="F1278" s="2">
        <v>5.892042</v>
      </c>
      <c r="G1278" s="2">
        <v>0.52629899999999996</v>
      </c>
      <c r="H1278" s="2">
        <v>0.52286500000000002</v>
      </c>
      <c r="J1278" s="2">
        <v>5.8948470000000004</v>
      </c>
      <c r="K1278" s="2">
        <v>9.0866000000000002E-2</v>
      </c>
      <c r="L1278" s="2">
        <v>0.16717799999999999</v>
      </c>
    </row>
    <row r="1279" spans="1:12" x14ac:dyDescent="0.2">
      <c r="A1279" s="2">
        <v>5.8955479999999998</v>
      </c>
      <c r="B1279" s="2">
        <v>8.8223800000000008</v>
      </c>
      <c r="C1279" s="2">
        <v>0.68628999999999996</v>
      </c>
      <c r="D1279" s="2">
        <v>8.7276000000000006E-2</v>
      </c>
      <c r="F1279" s="2">
        <v>5.8927430000000003</v>
      </c>
      <c r="G1279" s="2">
        <v>0.52574900000000002</v>
      </c>
      <c r="H1279" s="2">
        <v>0.52307099999999995</v>
      </c>
      <c r="J1279" s="2">
        <v>5.8955479999999998</v>
      </c>
      <c r="K1279" s="2">
        <v>9.0036000000000005E-2</v>
      </c>
      <c r="L1279" s="2">
        <v>0.16748499999999999</v>
      </c>
    </row>
    <row r="1280" spans="1:12" x14ac:dyDescent="0.2">
      <c r="A1280" s="2">
        <v>5.8962500000000002</v>
      </c>
      <c r="B1280" s="2">
        <v>8.8243100000000005</v>
      </c>
      <c r="C1280" s="2">
        <v>0.68628599999999995</v>
      </c>
      <c r="D1280" s="2">
        <v>8.7046999999999999E-2</v>
      </c>
      <c r="F1280" s="2">
        <v>5.8934449999999998</v>
      </c>
      <c r="G1280" s="2">
        <v>0.52536799999999995</v>
      </c>
      <c r="H1280" s="2">
        <v>0.52321600000000001</v>
      </c>
      <c r="J1280" s="2">
        <v>5.8962500000000002</v>
      </c>
      <c r="K1280" s="2">
        <v>9.0587000000000001E-2</v>
      </c>
      <c r="L1280" s="2">
        <v>0.167324</v>
      </c>
    </row>
    <row r="1281" spans="1:12" x14ac:dyDescent="0.2">
      <c r="A1281" s="2">
        <v>5.8969509999999996</v>
      </c>
      <c r="B1281" s="2">
        <v>8.8265150000000006</v>
      </c>
      <c r="C1281" s="2">
        <v>0.68657999999999997</v>
      </c>
      <c r="D1281" s="2">
        <v>8.6345000000000005E-2</v>
      </c>
      <c r="F1281" s="2">
        <v>5.8941460000000001</v>
      </c>
      <c r="G1281" s="2">
        <v>0.52505500000000005</v>
      </c>
      <c r="H1281" s="2">
        <v>0.52352900000000002</v>
      </c>
      <c r="J1281" s="2">
        <v>5.8969509999999996</v>
      </c>
      <c r="K1281" s="2">
        <v>9.0388999999999997E-2</v>
      </c>
      <c r="L1281" s="2">
        <v>0.167297</v>
      </c>
    </row>
    <row r="1282" spans="1:12" x14ac:dyDescent="0.2">
      <c r="A1282" s="2">
        <v>5.897653</v>
      </c>
      <c r="B1282" s="2">
        <v>8.8283769999999997</v>
      </c>
      <c r="C1282" s="2">
        <v>0.68638500000000002</v>
      </c>
      <c r="D1282" s="2">
        <v>8.5857000000000003E-2</v>
      </c>
      <c r="F1282" s="2">
        <v>5.8948470000000004</v>
      </c>
      <c r="G1282" s="2">
        <v>0.524536</v>
      </c>
      <c r="H1282" s="2">
        <v>0.52382700000000004</v>
      </c>
      <c r="J1282" s="2">
        <v>5.897653</v>
      </c>
      <c r="K1282" s="2">
        <v>9.0593000000000007E-2</v>
      </c>
      <c r="L1282" s="2">
        <v>0.166711</v>
      </c>
    </row>
    <row r="1283" spans="1:12" x14ac:dyDescent="0.2">
      <c r="A1283" s="2">
        <v>5.8983540000000003</v>
      </c>
      <c r="B1283" s="2">
        <v>8.8298299999999994</v>
      </c>
      <c r="C1283" s="2">
        <v>0.68600000000000005</v>
      </c>
      <c r="D1283" s="2">
        <v>8.6108000000000004E-2</v>
      </c>
      <c r="F1283" s="2">
        <v>5.8955479999999998</v>
      </c>
      <c r="G1283" s="2">
        <v>0.52458199999999999</v>
      </c>
      <c r="H1283" s="2">
        <v>0.52365899999999999</v>
      </c>
      <c r="J1283" s="2">
        <v>5.8983540000000003</v>
      </c>
      <c r="K1283" s="2">
        <v>9.1003000000000001E-2</v>
      </c>
      <c r="L1283" s="2">
        <v>0.16678299999999999</v>
      </c>
    </row>
    <row r="1284" spans="1:12" x14ac:dyDescent="0.2">
      <c r="A1284" s="2">
        <v>5.8990549999999997</v>
      </c>
      <c r="B1284" s="2">
        <v>8.8313260000000007</v>
      </c>
      <c r="C1284" s="2">
        <v>0.68662199999999995</v>
      </c>
      <c r="D1284" s="2">
        <v>8.5979E-2</v>
      </c>
      <c r="F1284" s="2">
        <v>5.8962500000000002</v>
      </c>
      <c r="G1284" s="2">
        <v>0.52452100000000002</v>
      </c>
      <c r="H1284" s="2">
        <v>0.523895</v>
      </c>
      <c r="J1284" s="2">
        <v>5.8990549999999997</v>
      </c>
      <c r="K1284" s="2">
        <v>9.1436000000000003E-2</v>
      </c>
      <c r="L1284" s="2">
        <v>0.16731499999999999</v>
      </c>
    </row>
    <row r="1285" spans="1:12" x14ac:dyDescent="0.2">
      <c r="A1285" s="2">
        <v>5.8997570000000001</v>
      </c>
      <c r="B1285" s="2">
        <v>8.8331870000000006</v>
      </c>
      <c r="C1285" s="2">
        <v>0.68706400000000001</v>
      </c>
      <c r="D1285" s="2">
        <v>8.5726999999999998E-2</v>
      </c>
      <c r="F1285" s="2">
        <v>5.8969509999999996</v>
      </c>
      <c r="G1285" s="2">
        <v>0.52445200000000003</v>
      </c>
      <c r="H1285" s="2">
        <v>0.52388000000000001</v>
      </c>
      <c r="J1285" s="2">
        <v>5.8997570000000001</v>
      </c>
      <c r="K1285" s="2">
        <v>9.2022000000000007E-2</v>
      </c>
      <c r="L1285" s="2">
        <v>0.16700100000000001</v>
      </c>
    </row>
    <row r="1286" spans="1:12" x14ac:dyDescent="0.2">
      <c r="A1286" s="2">
        <v>5.9004580000000004</v>
      </c>
      <c r="B1286" s="2">
        <v>8.8352509999999995</v>
      </c>
      <c r="C1286" s="2">
        <v>0.68695399999999995</v>
      </c>
      <c r="D1286" s="2">
        <v>8.6345000000000005E-2</v>
      </c>
      <c r="F1286" s="2">
        <v>5.897653</v>
      </c>
      <c r="G1286" s="2">
        <v>0.52436799999999995</v>
      </c>
      <c r="H1286" s="2">
        <v>0.523872</v>
      </c>
      <c r="J1286" s="2">
        <v>5.9004580000000004</v>
      </c>
      <c r="K1286" s="2">
        <v>9.1686000000000004E-2</v>
      </c>
      <c r="L1286" s="2">
        <v>0.16748199999999999</v>
      </c>
    </row>
    <row r="1287" spans="1:12" x14ac:dyDescent="0.2">
      <c r="A1287" s="2">
        <v>5.90116</v>
      </c>
      <c r="B1287" s="2">
        <v>8.837154</v>
      </c>
      <c r="C1287" s="2">
        <v>0.68697699999999995</v>
      </c>
      <c r="D1287" s="2">
        <v>8.6474999999999996E-2</v>
      </c>
      <c r="F1287" s="2">
        <v>5.8983540000000003</v>
      </c>
      <c r="G1287" s="2">
        <v>0.52449800000000002</v>
      </c>
      <c r="H1287" s="2">
        <v>0.52400199999999997</v>
      </c>
      <c r="J1287" s="2">
        <v>5.90116</v>
      </c>
      <c r="K1287" s="2">
        <v>9.1510999999999995E-2</v>
      </c>
      <c r="L1287" s="2">
        <v>0.167296</v>
      </c>
    </row>
    <row r="1288" spans="1:12" x14ac:dyDescent="0.2">
      <c r="A1288" s="2">
        <v>5.9018610000000002</v>
      </c>
      <c r="B1288" s="2">
        <v>8.8388100000000005</v>
      </c>
      <c r="C1288" s="2">
        <v>0.68687399999999998</v>
      </c>
      <c r="D1288" s="2">
        <v>8.6208000000000007E-2</v>
      </c>
      <c r="F1288" s="2">
        <v>5.8990549999999997</v>
      </c>
      <c r="G1288" s="2">
        <v>0.52447500000000002</v>
      </c>
      <c r="H1288" s="2">
        <v>0.52436799999999995</v>
      </c>
      <c r="J1288" s="2">
        <v>5.9018610000000002</v>
      </c>
      <c r="K1288" s="2">
        <v>9.1342999999999994E-2</v>
      </c>
      <c r="L1288" s="2">
        <v>0.16750599999999999</v>
      </c>
    </row>
    <row r="1289" spans="1:12" x14ac:dyDescent="0.2">
      <c r="A1289" s="2">
        <v>5.9025619999999996</v>
      </c>
      <c r="B1289" s="2">
        <v>8.8403890000000001</v>
      </c>
      <c r="C1289" s="2">
        <v>0.68659899999999996</v>
      </c>
      <c r="D1289" s="2">
        <v>8.6046999999999998E-2</v>
      </c>
      <c r="F1289" s="2">
        <v>5.8997570000000001</v>
      </c>
      <c r="G1289" s="2">
        <v>0.52468099999999995</v>
      </c>
      <c r="H1289" s="2">
        <v>0.52465099999999998</v>
      </c>
      <c r="J1289" s="2">
        <v>5.9025619999999996</v>
      </c>
      <c r="K1289" s="2">
        <v>9.1012999999999997E-2</v>
      </c>
      <c r="L1289" s="2">
        <v>0.167459</v>
      </c>
    </row>
    <row r="1290" spans="1:12" x14ac:dyDescent="0.2">
      <c r="A1290" s="2">
        <v>5.9032640000000001</v>
      </c>
      <c r="B1290" s="2">
        <v>8.8427279999999993</v>
      </c>
      <c r="C1290" s="2">
        <v>0.68655299999999997</v>
      </c>
      <c r="D1290" s="2">
        <v>8.6100999999999997E-2</v>
      </c>
      <c r="F1290" s="2">
        <v>5.9004580000000004</v>
      </c>
      <c r="G1290" s="2">
        <v>0.52478000000000002</v>
      </c>
      <c r="H1290" s="2">
        <v>0.52445200000000003</v>
      </c>
      <c r="J1290" s="2">
        <v>5.9032640000000001</v>
      </c>
      <c r="K1290" s="2">
        <v>9.0981999999999993E-2</v>
      </c>
      <c r="L1290" s="2">
        <v>0.167521</v>
      </c>
    </row>
    <row r="1291" spans="1:12" x14ac:dyDescent="0.2">
      <c r="A1291" s="2">
        <v>5.9039650000000004</v>
      </c>
      <c r="B1291" s="2">
        <v>8.8444599999999998</v>
      </c>
      <c r="C1291" s="2">
        <v>0.686168</v>
      </c>
      <c r="D1291" s="2">
        <v>8.5925000000000001E-2</v>
      </c>
      <c r="F1291" s="2">
        <v>5.90116</v>
      </c>
      <c r="G1291" s="2">
        <v>0.52482600000000001</v>
      </c>
      <c r="H1291" s="2">
        <v>0.52414700000000003</v>
      </c>
      <c r="J1291" s="2">
        <v>5.9039650000000004</v>
      </c>
      <c r="K1291" s="2">
        <v>9.1156000000000001E-2</v>
      </c>
      <c r="L1291" s="2">
        <v>0.16775499999999999</v>
      </c>
    </row>
    <row r="1292" spans="1:12" x14ac:dyDescent="0.2">
      <c r="A1292" s="2">
        <v>5.9046659999999997</v>
      </c>
      <c r="B1292" s="2">
        <v>8.845898</v>
      </c>
      <c r="C1292" s="2">
        <v>0.68630500000000005</v>
      </c>
      <c r="D1292" s="2">
        <v>8.5833999999999994E-2</v>
      </c>
      <c r="F1292" s="2">
        <v>5.9018610000000002</v>
      </c>
      <c r="G1292" s="2">
        <v>0.52423900000000001</v>
      </c>
      <c r="H1292" s="2">
        <v>0.52405500000000005</v>
      </c>
      <c r="J1292" s="2">
        <v>5.9046659999999997</v>
      </c>
      <c r="K1292" s="2">
        <v>9.1288999999999995E-2</v>
      </c>
      <c r="L1292" s="2">
        <v>0.16769899999999999</v>
      </c>
    </row>
    <row r="1293" spans="1:12" x14ac:dyDescent="0.2">
      <c r="A1293" s="2">
        <v>5.9053680000000002</v>
      </c>
      <c r="B1293" s="2">
        <v>8.8473699999999997</v>
      </c>
      <c r="C1293" s="2">
        <v>0.68615300000000001</v>
      </c>
      <c r="D1293" s="2">
        <v>8.5956000000000005E-2</v>
      </c>
      <c r="F1293" s="2">
        <v>5.9025619999999996</v>
      </c>
      <c r="G1293" s="2">
        <v>0.52401699999999996</v>
      </c>
      <c r="H1293" s="2">
        <v>0.52394099999999999</v>
      </c>
      <c r="J1293" s="2">
        <v>5.9053680000000002</v>
      </c>
      <c r="K1293" s="2">
        <v>9.2135999999999996E-2</v>
      </c>
      <c r="L1293" s="2">
        <v>0.16789100000000001</v>
      </c>
    </row>
    <row r="1294" spans="1:12" x14ac:dyDescent="0.2">
      <c r="A1294" s="2">
        <v>5.9060689999999996</v>
      </c>
      <c r="B1294" s="2">
        <v>8.849316</v>
      </c>
      <c r="C1294" s="2">
        <v>0.686195</v>
      </c>
      <c r="D1294" s="2">
        <v>8.5932999999999995E-2</v>
      </c>
      <c r="F1294" s="2">
        <v>5.9032640000000001</v>
      </c>
      <c r="G1294" s="2">
        <v>0.52349100000000004</v>
      </c>
      <c r="H1294" s="2">
        <v>0.52366599999999996</v>
      </c>
      <c r="J1294" s="2">
        <v>5.9060689999999996</v>
      </c>
      <c r="K1294" s="2">
        <v>9.2104000000000005E-2</v>
      </c>
      <c r="L1294" s="2">
        <v>0.16819200000000001</v>
      </c>
    </row>
    <row r="1295" spans="1:12" x14ac:dyDescent="0.2">
      <c r="A1295" s="2">
        <v>5.906771</v>
      </c>
      <c r="B1295" s="2">
        <v>8.8515510000000006</v>
      </c>
      <c r="C1295" s="2">
        <v>0.68641600000000003</v>
      </c>
      <c r="D1295" s="2">
        <v>8.6063000000000001E-2</v>
      </c>
      <c r="F1295" s="2">
        <v>5.9039650000000004</v>
      </c>
      <c r="G1295" s="2">
        <v>0.52324700000000002</v>
      </c>
      <c r="H1295" s="2">
        <v>0.523567</v>
      </c>
      <c r="J1295" s="2">
        <v>5.906771</v>
      </c>
      <c r="K1295" s="2">
        <v>9.1478000000000004E-2</v>
      </c>
      <c r="L1295" s="2">
        <v>0.168269</v>
      </c>
    </row>
    <row r="1296" spans="1:12" x14ac:dyDescent="0.2">
      <c r="A1296" s="2">
        <v>5.9074720000000003</v>
      </c>
      <c r="B1296" s="2">
        <v>8.8532869999999999</v>
      </c>
      <c r="C1296" s="2">
        <v>0.68646200000000002</v>
      </c>
      <c r="D1296" s="2">
        <v>8.5666000000000006E-2</v>
      </c>
      <c r="F1296" s="2">
        <v>5.9046659999999997</v>
      </c>
      <c r="G1296" s="2">
        <v>0.52327000000000001</v>
      </c>
      <c r="H1296" s="2">
        <v>0.52351400000000003</v>
      </c>
      <c r="J1296" s="2">
        <v>5.9074720000000003</v>
      </c>
      <c r="K1296" s="2">
        <v>9.0994000000000005E-2</v>
      </c>
      <c r="L1296" s="2">
        <v>0.16798099999999999</v>
      </c>
    </row>
    <row r="1297" spans="1:12" x14ac:dyDescent="0.2">
      <c r="A1297" s="2">
        <v>5.9081739999999998</v>
      </c>
      <c r="B1297" s="2">
        <v>8.8546560000000003</v>
      </c>
      <c r="C1297" s="2">
        <v>0.686469</v>
      </c>
      <c r="D1297" s="2">
        <v>8.5483000000000003E-2</v>
      </c>
      <c r="F1297" s="2">
        <v>5.9053680000000002</v>
      </c>
      <c r="G1297" s="2">
        <v>0.52317800000000003</v>
      </c>
      <c r="H1297" s="2">
        <v>0.52339199999999997</v>
      </c>
      <c r="J1297" s="2">
        <v>5.9081739999999998</v>
      </c>
      <c r="K1297" s="2">
        <v>9.0853000000000003E-2</v>
      </c>
      <c r="L1297" s="2">
        <v>0.16791</v>
      </c>
    </row>
    <row r="1298" spans="1:12" x14ac:dyDescent="0.2">
      <c r="A1298" s="2">
        <v>5.9088750000000001</v>
      </c>
      <c r="B1298" s="2">
        <v>8.8564640000000008</v>
      </c>
      <c r="C1298" s="2">
        <v>0.68682799999999999</v>
      </c>
      <c r="D1298" s="2">
        <v>8.5222999999999993E-2</v>
      </c>
      <c r="F1298" s="2">
        <v>5.9060689999999996</v>
      </c>
      <c r="G1298" s="2">
        <v>0.52261400000000002</v>
      </c>
      <c r="H1298" s="2">
        <v>0.52338399999999996</v>
      </c>
      <c r="J1298" s="2">
        <v>5.9088750000000001</v>
      </c>
      <c r="K1298" s="2">
        <v>9.1045000000000001E-2</v>
      </c>
      <c r="L1298" s="2">
        <v>0.16725200000000001</v>
      </c>
    </row>
    <row r="1299" spans="1:12" x14ac:dyDescent="0.2">
      <c r="A1299" s="2">
        <v>5.9095760000000004</v>
      </c>
      <c r="B1299" s="2">
        <v>8.8581620000000001</v>
      </c>
      <c r="C1299" s="2">
        <v>0.68713299999999999</v>
      </c>
      <c r="D1299" s="2">
        <v>8.4903000000000006E-2</v>
      </c>
      <c r="F1299" s="2">
        <v>5.906771</v>
      </c>
      <c r="G1299" s="2">
        <v>0.52271299999999998</v>
      </c>
      <c r="H1299" s="2">
        <v>0.523567</v>
      </c>
      <c r="J1299" s="2">
        <v>5.9095760000000004</v>
      </c>
      <c r="K1299" s="2">
        <v>9.0916999999999998E-2</v>
      </c>
      <c r="L1299" s="2">
        <v>0.16717899999999999</v>
      </c>
    </row>
    <row r="1300" spans="1:12" x14ac:dyDescent="0.2">
      <c r="A1300" s="2">
        <v>5.9102769999999998</v>
      </c>
      <c r="B1300" s="2">
        <v>8.8599399999999999</v>
      </c>
      <c r="C1300" s="2">
        <v>0.68674000000000002</v>
      </c>
      <c r="D1300" s="2">
        <v>8.4567000000000003E-2</v>
      </c>
      <c r="F1300" s="2">
        <v>5.9074720000000003</v>
      </c>
      <c r="G1300" s="2">
        <v>0.52286500000000002</v>
      </c>
      <c r="H1300" s="2">
        <v>0.52375000000000005</v>
      </c>
      <c r="J1300" s="2">
        <v>5.9102769999999998</v>
      </c>
      <c r="K1300" s="2">
        <v>9.1250999999999999E-2</v>
      </c>
      <c r="L1300" s="2">
        <v>0.16688</v>
      </c>
    </row>
    <row r="1301" spans="1:12" x14ac:dyDescent="0.2">
      <c r="A1301" s="2">
        <v>5.9109790000000002</v>
      </c>
      <c r="B1301" s="2">
        <v>8.8614960000000007</v>
      </c>
      <c r="C1301" s="2">
        <v>0.686496</v>
      </c>
      <c r="D1301" s="2">
        <v>8.4627999999999995E-2</v>
      </c>
      <c r="F1301" s="2">
        <v>5.9081739999999998</v>
      </c>
      <c r="G1301" s="2">
        <v>0.52307099999999995</v>
      </c>
      <c r="H1301" s="2">
        <v>0.52388800000000002</v>
      </c>
      <c r="J1301" s="2">
        <v>5.9109790000000002</v>
      </c>
      <c r="K1301" s="2">
        <v>9.0956999999999996E-2</v>
      </c>
      <c r="L1301" s="2">
        <v>0.167545</v>
      </c>
    </row>
    <row r="1302" spans="1:12" x14ac:dyDescent="0.2">
      <c r="A1302" s="2">
        <v>5.9116799999999996</v>
      </c>
      <c r="B1302" s="2">
        <v>8.8630030000000009</v>
      </c>
      <c r="C1302" s="2">
        <v>0.68675200000000003</v>
      </c>
      <c r="D1302" s="2">
        <v>8.5040000000000004E-2</v>
      </c>
      <c r="F1302" s="2">
        <v>5.9088750000000001</v>
      </c>
      <c r="G1302" s="2">
        <v>0.52321600000000001</v>
      </c>
      <c r="H1302" s="2">
        <v>0.52417800000000003</v>
      </c>
      <c r="J1302" s="2">
        <v>5.9116799999999996</v>
      </c>
      <c r="K1302" s="2">
        <v>9.1315999999999994E-2</v>
      </c>
      <c r="L1302" s="2">
        <v>0.16720299999999999</v>
      </c>
    </row>
    <row r="1303" spans="1:12" x14ac:dyDescent="0.2">
      <c r="A1303" s="2">
        <v>5.912382</v>
      </c>
      <c r="B1303" s="2">
        <v>8.8646849999999997</v>
      </c>
      <c r="C1303" s="2">
        <v>0.68703800000000004</v>
      </c>
      <c r="D1303" s="2">
        <v>8.5367999999999999E-2</v>
      </c>
      <c r="F1303" s="2">
        <v>5.9095760000000004</v>
      </c>
      <c r="G1303" s="2">
        <v>0.52352900000000002</v>
      </c>
      <c r="H1303" s="2">
        <v>0.52426899999999999</v>
      </c>
      <c r="J1303" s="2">
        <v>5.912382</v>
      </c>
      <c r="K1303" s="2">
        <v>9.0981999999999993E-2</v>
      </c>
      <c r="L1303" s="2">
        <v>0.16805999999999999</v>
      </c>
    </row>
    <row r="1304" spans="1:12" x14ac:dyDescent="0.2">
      <c r="A1304" s="2">
        <v>5.9130830000000003</v>
      </c>
      <c r="B1304" s="2">
        <v>8.8663900000000009</v>
      </c>
      <c r="C1304" s="2">
        <v>0.68692699999999995</v>
      </c>
      <c r="D1304" s="2">
        <v>8.5635000000000003E-2</v>
      </c>
      <c r="F1304" s="2">
        <v>5.9102769999999998</v>
      </c>
      <c r="G1304" s="2">
        <v>0.52382700000000004</v>
      </c>
      <c r="H1304" s="2">
        <v>0.52454400000000001</v>
      </c>
      <c r="J1304" s="2">
        <v>5.9130830000000003</v>
      </c>
      <c r="K1304" s="2">
        <v>9.0757000000000004E-2</v>
      </c>
      <c r="L1304" s="2">
        <v>0.16846800000000001</v>
      </c>
    </row>
    <row r="1305" spans="1:12" x14ac:dyDescent="0.2">
      <c r="A1305" s="2">
        <v>5.9137849999999998</v>
      </c>
      <c r="B1305" s="2">
        <v>8.868252</v>
      </c>
      <c r="C1305" s="2">
        <v>0.68700300000000003</v>
      </c>
      <c r="D1305" s="2">
        <v>8.6046999999999998E-2</v>
      </c>
      <c r="F1305" s="2">
        <v>5.9109790000000002</v>
      </c>
      <c r="G1305" s="2">
        <v>0.52365899999999999</v>
      </c>
      <c r="H1305" s="2">
        <v>0.52475700000000003</v>
      </c>
      <c r="J1305" s="2">
        <v>5.9137849999999998</v>
      </c>
      <c r="K1305" s="2">
        <v>9.0603000000000003E-2</v>
      </c>
      <c r="L1305" s="2">
        <v>0.16825499999999999</v>
      </c>
    </row>
    <row r="1306" spans="1:12" x14ac:dyDescent="0.2">
      <c r="A1306" s="2">
        <v>5.9144860000000001</v>
      </c>
      <c r="B1306" s="2">
        <v>8.8697850000000003</v>
      </c>
      <c r="C1306" s="2">
        <v>0.68695399999999995</v>
      </c>
      <c r="D1306" s="2">
        <v>8.6063000000000001E-2</v>
      </c>
      <c r="F1306" s="2">
        <v>5.9116799999999996</v>
      </c>
      <c r="G1306" s="2">
        <v>0.523895</v>
      </c>
      <c r="H1306" s="2">
        <v>0.52443700000000004</v>
      </c>
      <c r="J1306" s="2">
        <v>5.9144860000000001</v>
      </c>
      <c r="K1306" s="2">
        <v>9.0358999999999995E-2</v>
      </c>
      <c r="L1306" s="2">
        <v>0.168098</v>
      </c>
    </row>
    <row r="1307" spans="1:12" x14ac:dyDescent="0.2">
      <c r="A1307" s="2">
        <v>5.9151870000000004</v>
      </c>
      <c r="B1307" s="2">
        <v>8.8715530000000005</v>
      </c>
      <c r="C1307" s="2">
        <v>0.68720199999999998</v>
      </c>
      <c r="D1307" s="2">
        <v>8.6078000000000002E-2</v>
      </c>
      <c r="F1307" s="2">
        <v>5.912382</v>
      </c>
      <c r="G1307" s="2">
        <v>0.52388000000000001</v>
      </c>
      <c r="H1307" s="2">
        <v>0.52459699999999998</v>
      </c>
      <c r="J1307" s="2">
        <v>5.9151870000000004</v>
      </c>
      <c r="K1307" s="2">
        <v>9.1341000000000006E-2</v>
      </c>
      <c r="L1307" s="2">
        <v>0.16792299999999999</v>
      </c>
    </row>
    <row r="1308" spans="1:12" x14ac:dyDescent="0.2">
      <c r="A1308" s="2">
        <v>5.9158879999999998</v>
      </c>
      <c r="B1308" s="2">
        <v>8.8734280000000005</v>
      </c>
      <c r="C1308" s="2">
        <v>0.687141</v>
      </c>
      <c r="D1308" s="2">
        <v>8.591E-2</v>
      </c>
      <c r="F1308" s="2">
        <v>5.9130830000000003</v>
      </c>
      <c r="G1308" s="2">
        <v>0.523872</v>
      </c>
      <c r="H1308" s="2">
        <v>0.52515400000000001</v>
      </c>
      <c r="J1308" s="2">
        <v>5.9158879999999998</v>
      </c>
      <c r="K1308" s="2">
        <v>9.0579999999999994E-2</v>
      </c>
      <c r="L1308" s="2">
        <v>0.168014</v>
      </c>
    </row>
    <row r="1309" spans="1:12" x14ac:dyDescent="0.2">
      <c r="A1309" s="2">
        <v>5.9165900000000002</v>
      </c>
      <c r="B1309" s="2">
        <v>8.8750499999999999</v>
      </c>
      <c r="C1309" s="2">
        <v>0.68749499999999997</v>
      </c>
      <c r="D1309" s="2">
        <v>8.5589999999999999E-2</v>
      </c>
      <c r="F1309" s="2">
        <v>5.9137849999999998</v>
      </c>
      <c r="G1309" s="2">
        <v>0.52400199999999997</v>
      </c>
      <c r="H1309" s="2">
        <v>0.525528</v>
      </c>
      <c r="J1309" s="2">
        <v>5.9165900000000002</v>
      </c>
      <c r="K1309" s="2">
        <v>9.0514999999999998E-2</v>
      </c>
      <c r="L1309" s="2">
        <v>0.168182</v>
      </c>
    </row>
    <row r="1310" spans="1:12" x14ac:dyDescent="0.2">
      <c r="A1310" s="2">
        <v>5.9172909999999996</v>
      </c>
      <c r="B1310" s="2">
        <v>8.8766859999999994</v>
      </c>
      <c r="C1310" s="2">
        <v>0.68736600000000003</v>
      </c>
      <c r="D1310" s="2">
        <v>8.5367999999999999E-2</v>
      </c>
      <c r="F1310" s="2">
        <v>5.9144860000000001</v>
      </c>
      <c r="G1310" s="2">
        <v>0.52436799999999995</v>
      </c>
      <c r="H1310" s="2">
        <v>0.52568800000000004</v>
      </c>
      <c r="J1310" s="2">
        <v>5.9172909999999996</v>
      </c>
      <c r="K1310" s="2">
        <v>9.0551000000000006E-2</v>
      </c>
      <c r="L1310" s="2">
        <v>0.16813800000000001</v>
      </c>
    </row>
    <row r="1311" spans="1:12" x14ac:dyDescent="0.2">
      <c r="A1311" s="2">
        <v>5.9179930000000001</v>
      </c>
      <c r="B1311" s="2">
        <v>8.878285</v>
      </c>
      <c r="C1311" s="2">
        <v>0.68689299999999998</v>
      </c>
      <c r="D1311" s="2">
        <v>8.5131999999999999E-2</v>
      </c>
      <c r="F1311" s="2">
        <v>5.9151870000000004</v>
      </c>
      <c r="G1311" s="2">
        <v>0.52465099999999998</v>
      </c>
      <c r="H1311" s="2">
        <v>0.52558899999999997</v>
      </c>
      <c r="J1311" s="2">
        <v>5.9179930000000001</v>
      </c>
      <c r="K1311" s="2">
        <v>9.0066999999999994E-2</v>
      </c>
      <c r="L1311" s="2">
        <v>0.16861400000000001</v>
      </c>
    </row>
    <row r="1312" spans="1:12" x14ac:dyDescent="0.2">
      <c r="A1312" s="2">
        <v>5.9186940000000003</v>
      </c>
      <c r="B1312" s="2">
        <v>8.8799250000000001</v>
      </c>
      <c r="C1312" s="2">
        <v>0.68684299999999998</v>
      </c>
      <c r="D1312" s="2">
        <v>8.4956000000000004E-2</v>
      </c>
      <c r="F1312" s="2">
        <v>5.9158879999999998</v>
      </c>
      <c r="G1312" s="2">
        <v>0.52445200000000003</v>
      </c>
      <c r="H1312" s="2">
        <v>0.52561199999999997</v>
      </c>
      <c r="J1312" s="2">
        <v>5.9186940000000003</v>
      </c>
      <c r="K1312" s="2">
        <v>9.0523000000000006E-2</v>
      </c>
      <c r="L1312" s="2">
        <v>0.16882</v>
      </c>
    </row>
    <row r="1313" spans="1:12" x14ac:dyDescent="0.2">
      <c r="A1313" s="2">
        <v>5.9193949999999997</v>
      </c>
      <c r="B1313" s="2">
        <v>8.8814580000000003</v>
      </c>
      <c r="C1313" s="2">
        <v>0.68706100000000003</v>
      </c>
      <c r="D1313" s="2">
        <v>8.4972000000000006E-2</v>
      </c>
      <c r="F1313" s="2">
        <v>5.9165900000000002</v>
      </c>
      <c r="G1313" s="2">
        <v>0.52414700000000003</v>
      </c>
      <c r="H1313" s="2">
        <v>0.525787</v>
      </c>
      <c r="J1313" s="2">
        <v>5.9193949999999997</v>
      </c>
      <c r="K1313" s="2">
        <v>9.0968999999999994E-2</v>
      </c>
      <c r="L1313" s="2">
        <v>0.16874400000000001</v>
      </c>
    </row>
    <row r="1314" spans="1:12" x14ac:dyDescent="0.2">
      <c r="A1314" s="2">
        <v>5.9200970000000002</v>
      </c>
      <c r="B1314" s="2">
        <v>8.8833690000000001</v>
      </c>
      <c r="C1314" s="2">
        <v>0.68662900000000004</v>
      </c>
      <c r="D1314" s="2">
        <v>8.4948999999999997E-2</v>
      </c>
      <c r="F1314" s="2">
        <v>5.9172909999999996</v>
      </c>
      <c r="G1314" s="2">
        <v>0.52405500000000005</v>
      </c>
      <c r="H1314" s="2">
        <v>0.52574900000000002</v>
      </c>
      <c r="J1314" s="2">
        <v>5.9200970000000002</v>
      </c>
      <c r="K1314" s="2">
        <v>9.0676999999999994E-2</v>
      </c>
      <c r="L1314" s="2">
        <v>0.16852700000000001</v>
      </c>
    </row>
    <row r="1315" spans="1:12" x14ac:dyDescent="0.2">
      <c r="A1315" s="2">
        <v>5.9207979999999996</v>
      </c>
      <c r="B1315" s="2">
        <v>8.8853650000000002</v>
      </c>
      <c r="C1315" s="2">
        <v>0.686473</v>
      </c>
      <c r="D1315" s="2">
        <v>8.4810999999999998E-2</v>
      </c>
      <c r="F1315" s="2">
        <v>5.9179930000000001</v>
      </c>
      <c r="G1315" s="2">
        <v>0.52394099999999999</v>
      </c>
      <c r="H1315" s="2">
        <v>0.52561999999999998</v>
      </c>
      <c r="J1315" s="2">
        <v>5.9207979999999996</v>
      </c>
      <c r="K1315" s="2">
        <v>9.0811000000000003E-2</v>
      </c>
      <c r="L1315" s="2">
        <v>0.168124</v>
      </c>
    </row>
    <row r="1316" spans="1:12" x14ac:dyDescent="0.2">
      <c r="A1316" s="2">
        <v>5.9215</v>
      </c>
      <c r="B1316" s="2">
        <v>8.8867759999999993</v>
      </c>
      <c r="C1316" s="2">
        <v>0.68638200000000005</v>
      </c>
      <c r="D1316" s="2">
        <v>8.4651000000000004E-2</v>
      </c>
      <c r="F1316" s="2">
        <v>5.9186940000000003</v>
      </c>
      <c r="G1316" s="2">
        <v>0.52366599999999996</v>
      </c>
      <c r="H1316" s="2">
        <v>0.52591699999999997</v>
      </c>
      <c r="J1316" s="2">
        <v>5.9215</v>
      </c>
      <c r="K1316" s="2">
        <v>9.0861999999999998E-2</v>
      </c>
      <c r="L1316" s="2">
        <v>0.16744500000000001</v>
      </c>
    </row>
    <row r="1317" spans="1:12" x14ac:dyDescent="0.2">
      <c r="A1317" s="2">
        <v>5.9222010000000003</v>
      </c>
      <c r="B1317" s="2">
        <v>8.8886190000000003</v>
      </c>
      <c r="C1317" s="2">
        <v>0.68603800000000004</v>
      </c>
      <c r="D1317" s="2">
        <v>8.4170999999999996E-2</v>
      </c>
      <c r="F1317" s="2">
        <v>5.9193949999999997</v>
      </c>
      <c r="G1317" s="2">
        <v>0.523567</v>
      </c>
      <c r="H1317" s="2">
        <v>0.52620699999999998</v>
      </c>
      <c r="J1317" s="2">
        <v>5.9222010000000003</v>
      </c>
      <c r="K1317" s="2">
        <v>9.0876999999999999E-2</v>
      </c>
      <c r="L1317" s="2">
        <v>0.16792299999999999</v>
      </c>
    </row>
    <row r="1318" spans="1:12" x14ac:dyDescent="0.2">
      <c r="A1318" s="2">
        <v>5.9229019999999997</v>
      </c>
      <c r="B1318" s="2">
        <v>8.8900450000000006</v>
      </c>
      <c r="C1318" s="2">
        <v>0.68596999999999997</v>
      </c>
      <c r="D1318" s="2">
        <v>8.4170999999999996E-2</v>
      </c>
      <c r="F1318" s="2">
        <v>5.9200970000000002</v>
      </c>
      <c r="G1318" s="2">
        <v>0.52351400000000003</v>
      </c>
      <c r="H1318" s="2">
        <v>0.52625999999999995</v>
      </c>
      <c r="J1318" s="2">
        <v>5.9229019999999997</v>
      </c>
      <c r="K1318" s="2">
        <v>9.1671000000000002E-2</v>
      </c>
      <c r="L1318" s="2">
        <v>0.166797</v>
      </c>
    </row>
    <row r="1319" spans="1:12" x14ac:dyDescent="0.2">
      <c r="A1319" s="2">
        <v>5.9236040000000001</v>
      </c>
      <c r="B1319" s="2">
        <v>8.8914150000000003</v>
      </c>
      <c r="C1319" s="2">
        <v>0.68576400000000004</v>
      </c>
      <c r="D1319" s="2">
        <v>8.3652000000000004E-2</v>
      </c>
      <c r="F1319" s="2">
        <v>5.9207979999999996</v>
      </c>
      <c r="G1319" s="2">
        <v>0.52339199999999997</v>
      </c>
      <c r="H1319" s="2">
        <v>0.52639000000000002</v>
      </c>
      <c r="J1319" s="2">
        <v>5.9236040000000001</v>
      </c>
      <c r="K1319" s="2">
        <v>9.1453000000000007E-2</v>
      </c>
      <c r="L1319" s="2">
        <v>0.166599</v>
      </c>
    </row>
    <row r="1320" spans="1:12" x14ac:dyDescent="0.2">
      <c r="A1320" s="2">
        <v>5.9243050000000004</v>
      </c>
      <c r="B1320" s="2">
        <v>8.8925439999999991</v>
      </c>
      <c r="C1320" s="2">
        <v>0.68542800000000004</v>
      </c>
      <c r="D1320" s="2">
        <v>8.3285999999999999E-2</v>
      </c>
      <c r="F1320" s="2">
        <v>5.9215</v>
      </c>
      <c r="G1320" s="2">
        <v>0.52338399999999996</v>
      </c>
      <c r="H1320" s="2">
        <v>0.52686299999999997</v>
      </c>
      <c r="J1320" s="2">
        <v>5.9243050000000004</v>
      </c>
      <c r="K1320" s="2">
        <v>9.1118000000000005E-2</v>
      </c>
      <c r="L1320" s="2">
        <v>0.16719600000000001</v>
      </c>
    </row>
    <row r="1321" spans="1:12" x14ac:dyDescent="0.2">
      <c r="A1321" s="2">
        <v>5.9250059999999998</v>
      </c>
      <c r="B1321" s="2">
        <v>8.8936039999999998</v>
      </c>
      <c r="C1321" s="2">
        <v>0.68502700000000005</v>
      </c>
      <c r="D1321" s="2">
        <v>8.3537E-2</v>
      </c>
      <c r="F1321" s="2">
        <v>5.9222010000000003</v>
      </c>
      <c r="G1321" s="2">
        <v>0.523567</v>
      </c>
      <c r="H1321" s="2">
        <v>0.52748099999999998</v>
      </c>
      <c r="J1321" s="2">
        <v>5.9250059999999998</v>
      </c>
      <c r="K1321" s="2">
        <v>9.1495000000000007E-2</v>
      </c>
      <c r="L1321" s="2">
        <v>0.167432</v>
      </c>
    </row>
    <row r="1322" spans="1:12" x14ac:dyDescent="0.2">
      <c r="A1322" s="2">
        <v>5.9257080000000002</v>
      </c>
      <c r="B1322" s="2">
        <v>8.8952749999999998</v>
      </c>
      <c r="C1322" s="2">
        <v>0.68469500000000005</v>
      </c>
      <c r="D1322" s="2">
        <v>8.3895999999999998E-2</v>
      </c>
      <c r="F1322" s="2">
        <v>5.9229019999999997</v>
      </c>
      <c r="G1322" s="2">
        <v>0.52375000000000005</v>
      </c>
      <c r="H1322" s="2">
        <v>0.52791600000000005</v>
      </c>
      <c r="J1322" s="2">
        <v>5.9257080000000002</v>
      </c>
      <c r="K1322" s="2">
        <v>9.1932E-2</v>
      </c>
      <c r="L1322" s="2">
        <v>0.16755200000000001</v>
      </c>
    </row>
    <row r="1323" spans="1:12" x14ac:dyDescent="0.2">
      <c r="A1323" s="2">
        <v>5.9264089999999996</v>
      </c>
      <c r="B1323" s="2">
        <v>8.8971180000000007</v>
      </c>
      <c r="C1323" s="2">
        <v>0.68429099999999998</v>
      </c>
      <c r="D1323" s="2">
        <v>8.3736000000000005E-2</v>
      </c>
      <c r="F1323" s="2">
        <v>5.9236040000000001</v>
      </c>
      <c r="G1323" s="2">
        <v>0.52388800000000002</v>
      </c>
      <c r="H1323" s="2">
        <v>0.52805299999999999</v>
      </c>
      <c r="J1323" s="2">
        <v>5.9264089999999996</v>
      </c>
      <c r="K1323" s="2">
        <v>9.1706999999999997E-2</v>
      </c>
      <c r="L1323" s="2">
        <v>0.16694600000000001</v>
      </c>
    </row>
    <row r="1324" spans="1:12" x14ac:dyDescent="0.2">
      <c r="A1324" s="2">
        <v>5.927111</v>
      </c>
      <c r="B1324" s="2">
        <v>8.8986970000000003</v>
      </c>
      <c r="C1324" s="2">
        <v>0.68404699999999996</v>
      </c>
      <c r="D1324" s="2">
        <v>8.3331000000000002E-2</v>
      </c>
      <c r="F1324" s="2">
        <v>5.9243050000000004</v>
      </c>
      <c r="G1324" s="2">
        <v>0.52417800000000003</v>
      </c>
      <c r="H1324" s="2">
        <v>0.52801500000000001</v>
      </c>
      <c r="J1324" s="2">
        <v>5.927111</v>
      </c>
      <c r="K1324" s="2">
        <v>9.1899999999999996E-2</v>
      </c>
      <c r="L1324" s="2">
        <v>0.16658700000000001</v>
      </c>
    </row>
    <row r="1325" spans="1:12" x14ac:dyDescent="0.2">
      <c r="A1325" s="2">
        <v>5.9278120000000003</v>
      </c>
      <c r="B1325" s="2">
        <v>8.9002719999999993</v>
      </c>
      <c r="C1325" s="2">
        <v>0.68384100000000003</v>
      </c>
      <c r="D1325" s="2">
        <v>8.3469000000000002E-2</v>
      </c>
      <c r="F1325" s="2">
        <v>5.9250059999999998</v>
      </c>
      <c r="G1325" s="2">
        <v>0.52426899999999999</v>
      </c>
      <c r="H1325" s="2">
        <v>0.528061</v>
      </c>
      <c r="J1325" s="2">
        <v>5.9278120000000003</v>
      </c>
      <c r="K1325" s="2">
        <v>9.1958999999999999E-2</v>
      </c>
      <c r="L1325" s="2">
        <v>0.166912</v>
      </c>
    </row>
    <row r="1326" spans="1:12" x14ac:dyDescent="0.2">
      <c r="A1326" s="2">
        <v>5.9285129999999997</v>
      </c>
      <c r="B1326" s="2">
        <v>8.9020919999999997</v>
      </c>
      <c r="C1326" s="2">
        <v>0.68416500000000002</v>
      </c>
      <c r="D1326" s="2">
        <v>8.4253999999999996E-2</v>
      </c>
      <c r="F1326" s="2">
        <v>5.9257080000000002</v>
      </c>
      <c r="G1326" s="2">
        <v>0.52454400000000001</v>
      </c>
      <c r="H1326" s="2">
        <v>0.52803</v>
      </c>
      <c r="J1326" s="2">
        <v>5.9285129999999997</v>
      </c>
      <c r="K1326" s="2">
        <v>9.1941999999999996E-2</v>
      </c>
      <c r="L1326" s="2">
        <v>0.16699</v>
      </c>
    </row>
    <row r="1327" spans="1:12" x14ac:dyDescent="0.2">
      <c r="A1327" s="2">
        <v>5.929214</v>
      </c>
      <c r="B1327" s="2">
        <v>8.9038509999999995</v>
      </c>
      <c r="C1327" s="2">
        <v>0.68428</v>
      </c>
      <c r="D1327" s="2">
        <v>8.4238999999999994E-2</v>
      </c>
      <c r="F1327" s="2">
        <v>5.9264089999999996</v>
      </c>
      <c r="G1327" s="2">
        <v>0.52475700000000003</v>
      </c>
      <c r="H1327" s="2">
        <v>0.52804600000000002</v>
      </c>
      <c r="J1327" s="2">
        <v>5.929214</v>
      </c>
      <c r="K1327" s="2">
        <v>9.1823000000000002E-2</v>
      </c>
      <c r="L1327" s="2">
        <v>0.167434</v>
      </c>
    </row>
    <row r="1328" spans="1:12" x14ac:dyDescent="0.2">
      <c r="A1328" s="2">
        <v>5.9299160000000004</v>
      </c>
      <c r="B1328" s="2">
        <v>8.9053690000000003</v>
      </c>
      <c r="C1328" s="2">
        <v>0.684276</v>
      </c>
      <c r="D1328" s="2">
        <v>8.4689E-2</v>
      </c>
      <c r="F1328" s="2">
        <v>5.927111</v>
      </c>
      <c r="G1328" s="2">
        <v>0.52443700000000004</v>
      </c>
      <c r="H1328" s="2">
        <v>0.52771000000000001</v>
      </c>
      <c r="J1328" s="2">
        <v>5.9299160000000004</v>
      </c>
      <c r="K1328" s="2">
        <v>9.1359999999999997E-2</v>
      </c>
      <c r="L1328" s="2">
        <v>0.167792</v>
      </c>
    </row>
    <row r="1329" spans="1:12" x14ac:dyDescent="0.2">
      <c r="A1329" s="2">
        <v>5.9306169999999998</v>
      </c>
      <c r="B1329" s="2">
        <v>8.9069819999999993</v>
      </c>
      <c r="C1329" s="2">
        <v>0.68409699999999996</v>
      </c>
      <c r="D1329" s="2">
        <v>8.4643999999999997E-2</v>
      </c>
      <c r="F1329" s="2">
        <v>5.9278120000000003</v>
      </c>
      <c r="G1329" s="2">
        <v>0.52459699999999998</v>
      </c>
      <c r="H1329" s="2">
        <v>0.52717599999999998</v>
      </c>
      <c r="J1329" s="2">
        <v>5.9306169999999998</v>
      </c>
      <c r="K1329" s="2">
        <v>9.1768000000000002E-2</v>
      </c>
      <c r="L1329" s="2">
        <v>0.167356</v>
      </c>
    </row>
    <row r="1330" spans="1:12" x14ac:dyDescent="0.2">
      <c r="A1330" s="2">
        <v>5.9313190000000002</v>
      </c>
      <c r="B1330" s="2">
        <v>8.9081189999999992</v>
      </c>
      <c r="C1330" s="2">
        <v>0.68395499999999998</v>
      </c>
      <c r="D1330" s="2">
        <v>8.5154999999999995E-2</v>
      </c>
      <c r="F1330" s="2">
        <v>5.9285129999999997</v>
      </c>
      <c r="G1330" s="2">
        <v>0.52515400000000001</v>
      </c>
      <c r="H1330" s="2">
        <v>0.52704600000000001</v>
      </c>
      <c r="J1330" s="2">
        <v>5.9313190000000002</v>
      </c>
      <c r="K1330" s="2">
        <v>9.1661000000000006E-2</v>
      </c>
      <c r="L1330" s="2">
        <v>0.167911</v>
      </c>
    </row>
    <row r="1331" spans="1:12" x14ac:dyDescent="0.2">
      <c r="A1331" s="2">
        <v>5.9320199999999996</v>
      </c>
      <c r="B1331" s="2">
        <v>8.9094770000000008</v>
      </c>
      <c r="C1331" s="2">
        <v>0.68377200000000005</v>
      </c>
      <c r="D1331" s="2">
        <v>8.5208000000000006E-2</v>
      </c>
      <c r="F1331" s="2">
        <v>5.929214</v>
      </c>
      <c r="G1331" s="2">
        <v>0.525528</v>
      </c>
      <c r="H1331" s="2">
        <v>0.52683999999999997</v>
      </c>
      <c r="J1331" s="2">
        <v>5.9320199999999996</v>
      </c>
      <c r="K1331" s="2">
        <v>9.1954999999999995E-2</v>
      </c>
      <c r="L1331" s="2">
        <v>0.167763</v>
      </c>
    </row>
    <row r="1332" spans="1:12" x14ac:dyDescent="0.2">
      <c r="A1332" s="2">
        <v>5.9327220000000001</v>
      </c>
      <c r="B1332" s="2">
        <v>8.9109730000000003</v>
      </c>
      <c r="C1332" s="2">
        <v>0.68388700000000002</v>
      </c>
      <c r="D1332" s="2">
        <v>8.5474999999999995E-2</v>
      </c>
      <c r="F1332" s="2">
        <v>5.9299160000000004</v>
      </c>
      <c r="G1332" s="2">
        <v>0.52568800000000004</v>
      </c>
      <c r="H1332" s="2">
        <v>0.52661100000000005</v>
      </c>
      <c r="J1332" s="2">
        <v>5.9327220000000001</v>
      </c>
      <c r="K1332" s="2">
        <v>9.2082999999999998E-2</v>
      </c>
      <c r="L1332" s="2">
        <v>0.16751199999999999</v>
      </c>
    </row>
    <row r="1333" spans="1:12" x14ac:dyDescent="0.2">
      <c r="A1333" s="2">
        <v>5.9334230000000003</v>
      </c>
      <c r="B1333" s="2">
        <v>8.9126779999999997</v>
      </c>
      <c r="C1333" s="2">
        <v>0.68434099999999998</v>
      </c>
      <c r="D1333" s="2">
        <v>8.5795999999999997E-2</v>
      </c>
      <c r="F1333" s="2">
        <v>5.9306169999999998</v>
      </c>
      <c r="G1333" s="2">
        <v>0.52558899999999997</v>
      </c>
      <c r="H1333" s="2">
        <v>0.52660399999999996</v>
      </c>
      <c r="J1333" s="2">
        <v>5.9334230000000003</v>
      </c>
      <c r="K1333" s="2">
        <v>9.1881000000000004E-2</v>
      </c>
      <c r="L1333" s="2">
        <v>0.16778899999999999</v>
      </c>
    </row>
    <row r="1334" spans="1:12" x14ac:dyDescent="0.2">
      <c r="A1334" s="2">
        <v>5.9341239999999997</v>
      </c>
      <c r="B1334" s="2">
        <v>8.9142880000000009</v>
      </c>
      <c r="C1334" s="2">
        <v>0.68450500000000003</v>
      </c>
      <c r="D1334" s="2">
        <v>8.5848999999999995E-2</v>
      </c>
      <c r="F1334" s="2">
        <v>5.9313190000000002</v>
      </c>
      <c r="G1334" s="2">
        <v>0.52561199999999997</v>
      </c>
      <c r="H1334" s="2">
        <v>0.52659599999999995</v>
      </c>
      <c r="J1334" s="2">
        <v>5.9341239999999997</v>
      </c>
      <c r="K1334" s="2">
        <v>9.2008000000000006E-2</v>
      </c>
      <c r="L1334" s="2">
        <v>0.16813400000000001</v>
      </c>
    </row>
    <row r="1335" spans="1:12" x14ac:dyDescent="0.2">
      <c r="A1335" s="2">
        <v>5.9348260000000002</v>
      </c>
      <c r="B1335" s="2">
        <v>8.9158629999999999</v>
      </c>
      <c r="C1335" s="2">
        <v>0.68484800000000001</v>
      </c>
      <c r="D1335" s="2">
        <v>8.5719000000000004E-2</v>
      </c>
      <c r="F1335" s="2">
        <v>5.9320199999999996</v>
      </c>
      <c r="G1335" s="2">
        <v>0.525787</v>
      </c>
      <c r="H1335" s="2">
        <v>0.52640500000000001</v>
      </c>
      <c r="J1335" s="2">
        <v>5.9348260000000002</v>
      </c>
      <c r="K1335" s="2">
        <v>9.2033000000000004E-2</v>
      </c>
      <c r="L1335" s="2">
        <v>0.16850300000000001</v>
      </c>
    </row>
    <row r="1336" spans="1:12" x14ac:dyDescent="0.2">
      <c r="A1336" s="2">
        <v>5.9355270000000004</v>
      </c>
      <c r="B1336" s="2">
        <v>8.9172630000000002</v>
      </c>
      <c r="C1336" s="2">
        <v>0.68503899999999995</v>
      </c>
      <c r="D1336" s="2">
        <v>8.5757E-2</v>
      </c>
      <c r="F1336" s="2">
        <v>5.9327220000000001</v>
      </c>
      <c r="G1336" s="2">
        <v>0.52574900000000002</v>
      </c>
      <c r="H1336" s="2">
        <v>0.52609300000000003</v>
      </c>
      <c r="J1336" s="2">
        <v>5.9355270000000004</v>
      </c>
      <c r="K1336" s="2">
        <v>9.2586000000000002E-2</v>
      </c>
      <c r="L1336" s="2">
        <v>0.168489</v>
      </c>
    </row>
    <row r="1337" spans="1:12" x14ac:dyDescent="0.2">
      <c r="A1337" s="2">
        <v>5.9362279999999998</v>
      </c>
      <c r="B1337" s="2">
        <v>8.9188729999999996</v>
      </c>
      <c r="C1337" s="2">
        <v>0.68514900000000001</v>
      </c>
      <c r="D1337" s="2">
        <v>8.5711999999999997E-2</v>
      </c>
      <c r="F1337" s="2">
        <v>5.9334230000000003</v>
      </c>
      <c r="G1337" s="2">
        <v>0.52561999999999998</v>
      </c>
      <c r="H1337" s="2">
        <v>0.525787</v>
      </c>
      <c r="J1337" s="2">
        <v>5.9362279999999998</v>
      </c>
      <c r="K1337" s="2">
        <v>9.2436000000000004E-2</v>
      </c>
      <c r="L1337" s="2">
        <v>0.16811699999999999</v>
      </c>
    </row>
    <row r="1338" spans="1:12" x14ac:dyDescent="0.2">
      <c r="A1338" s="2">
        <v>5.9369300000000003</v>
      </c>
      <c r="B1338" s="2">
        <v>8.9205550000000002</v>
      </c>
      <c r="C1338" s="2">
        <v>0.68525599999999998</v>
      </c>
      <c r="D1338" s="2">
        <v>8.5436999999999999E-2</v>
      </c>
      <c r="F1338" s="2">
        <v>5.9341239999999997</v>
      </c>
      <c r="G1338" s="2">
        <v>0.52591699999999997</v>
      </c>
      <c r="H1338" s="2">
        <v>0.52568800000000004</v>
      </c>
      <c r="J1338" s="2">
        <v>5.9369300000000003</v>
      </c>
      <c r="K1338" s="2">
        <v>9.2668E-2</v>
      </c>
      <c r="L1338" s="2">
        <v>0.16794500000000001</v>
      </c>
    </row>
    <row r="1339" spans="1:12" x14ac:dyDescent="0.2">
      <c r="A1339" s="2">
        <v>5.9376309999999997</v>
      </c>
      <c r="B1339" s="2">
        <v>8.9221880000000002</v>
      </c>
      <c r="C1339" s="2">
        <v>0.68549300000000002</v>
      </c>
      <c r="D1339" s="2">
        <v>8.5468000000000002E-2</v>
      </c>
      <c r="F1339" s="2">
        <v>5.9348260000000002</v>
      </c>
      <c r="G1339" s="2">
        <v>0.52620699999999998</v>
      </c>
      <c r="H1339" s="2">
        <v>0.52568800000000004</v>
      </c>
      <c r="J1339" s="2">
        <v>5.9376309999999997</v>
      </c>
      <c r="K1339" s="2">
        <v>9.3026999999999999E-2</v>
      </c>
      <c r="L1339" s="2">
        <v>0.16797400000000001</v>
      </c>
    </row>
    <row r="1340" spans="1:12" x14ac:dyDescent="0.2">
      <c r="A1340" s="2">
        <v>5.9383330000000001</v>
      </c>
      <c r="B1340" s="2">
        <v>8.92347</v>
      </c>
      <c r="C1340" s="2">
        <v>0.68518400000000002</v>
      </c>
      <c r="D1340" s="2">
        <v>8.5597000000000006E-2</v>
      </c>
      <c r="F1340" s="2">
        <v>5.9355270000000004</v>
      </c>
      <c r="G1340" s="2">
        <v>0.52625999999999995</v>
      </c>
      <c r="H1340" s="2">
        <v>0.52549699999999999</v>
      </c>
      <c r="J1340" s="2">
        <v>5.9383330000000001</v>
      </c>
      <c r="K1340" s="2">
        <v>9.2511999999999997E-2</v>
      </c>
      <c r="L1340" s="2">
        <v>0.16797899999999999</v>
      </c>
    </row>
    <row r="1341" spans="1:12" x14ac:dyDescent="0.2">
      <c r="A1341" s="2">
        <v>5.9390340000000004</v>
      </c>
      <c r="B1341" s="2">
        <v>8.9248309999999993</v>
      </c>
      <c r="C1341" s="2">
        <v>0.68535500000000005</v>
      </c>
      <c r="D1341" s="2">
        <v>8.5277000000000006E-2</v>
      </c>
      <c r="F1341" s="2">
        <v>5.9362279999999998</v>
      </c>
      <c r="G1341" s="2">
        <v>0.52639000000000002</v>
      </c>
      <c r="H1341" s="2">
        <v>0.52547500000000003</v>
      </c>
      <c r="J1341" s="2">
        <v>5.9390340000000004</v>
      </c>
      <c r="K1341" s="2">
        <v>9.2717999999999995E-2</v>
      </c>
      <c r="L1341" s="2">
        <v>0.16728000000000001</v>
      </c>
    </row>
    <row r="1342" spans="1:12" x14ac:dyDescent="0.2">
      <c r="A1342" s="2">
        <v>5.9397349999999998</v>
      </c>
      <c r="B1342" s="2">
        <v>8.9261630000000007</v>
      </c>
      <c r="C1342" s="2">
        <v>0.684917</v>
      </c>
      <c r="D1342" s="2">
        <v>8.4894999999999998E-2</v>
      </c>
      <c r="F1342" s="2">
        <v>5.9369300000000003</v>
      </c>
      <c r="G1342" s="2">
        <v>0.52686299999999997</v>
      </c>
      <c r="H1342" s="2">
        <v>0.52542100000000003</v>
      </c>
      <c r="J1342" s="2">
        <v>5.9397349999999998</v>
      </c>
      <c r="K1342" s="2">
        <v>9.2283000000000004E-2</v>
      </c>
      <c r="L1342" s="2">
        <v>0.16778599999999999</v>
      </c>
    </row>
    <row r="1343" spans="1:12" x14ac:dyDescent="0.2">
      <c r="A1343" s="2">
        <v>5.9404370000000002</v>
      </c>
      <c r="B1343" s="2">
        <v>8.927937</v>
      </c>
      <c r="C1343" s="2">
        <v>0.68533999999999995</v>
      </c>
      <c r="D1343" s="2">
        <v>8.4742999999999999E-2</v>
      </c>
      <c r="F1343" s="2">
        <v>5.9376309999999997</v>
      </c>
      <c r="G1343" s="2">
        <v>0.52748099999999998</v>
      </c>
      <c r="H1343" s="2">
        <v>0.52549699999999999</v>
      </c>
      <c r="J1343" s="2">
        <v>5.9404370000000002</v>
      </c>
      <c r="K1343" s="2">
        <v>9.2036999999999994E-2</v>
      </c>
      <c r="L1343" s="2">
        <v>0.16736899999999999</v>
      </c>
    </row>
    <row r="1344" spans="1:12" x14ac:dyDescent="0.2">
      <c r="A1344" s="2">
        <v>5.9411379999999996</v>
      </c>
      <c r="B1344" s="2">
        <v>8.9300270000000008</v>
      </c>
      <c r="C1344" s="2">
        <v>0.68545100000000003</v>
      </c>
      <c r="D1344" s="2">
        <v>8.5032999999999997E-2</v>
      </c>
      <c r="F1344" s="2">
        <v>5.9383330000000001</v>
      </c>
      <c r="G1344" s="2">
        <v>0.52791600000000005</v>
      </c>
      <c r="H1344" s="2">
        <v>0.52571100000000004</v>
      </c>
      <c r="J1344" s="2">
        <v>5.9411379999999996</v>
      </c>
      <c r="K1344" s="2">
        <v>9.1299000000000005E-2</v>
      </c>
      <c r="L1344" s="2">
        <v>0.16738500000000001</v>
      </c>
    </row>
    <row r="1345" spans="1:12" x14ac:dyDescent="0.2">
      <c r="A1345" s="2">
        <v>5.9418389999999999</v>
      </c>
      <c r="B1345" s="2">
        <v>8.9313350000000007</v>
      </c>
      <c r="C1345" s="2">
        <v>0.685172</v>
      </c>
      <c r="D1345" s="2">
        <v>8.5016999999999995E-2</v>
      </c>
      <c r="F1345" s="2">
        <v>5.9390340000000004</v>
      </c>
      <c r="G1345" s="2">
        <v>0.52805299999999999</v>
      </c>
      <c r="H1345" s="2">
        <v>0.52527599999999997</v>
      </c>
      <c r="J1345" s="2">
        <v>5.9418389999999999</v>
      </c>
      <c r="K1345" s="2">
        <v>9.1076000000000004E-2</v>
      </c>
      <c r="L1345" s="2">
        <v>0.167437</v>
      </c>
    </row>
    <row r="1346" spans="1:12" x14ac:dyDescent="0.2">
      <c r="A1346" s="2">
        <v>5.9425410000000003</v>
      </c>
      <c r="B1346" s="2">
        <v>8.932499</v>
      </c>
      <c r="C1346" s="2">
        <v>0.68535500000000005</v>
      </c>
      <c r="D1346" s="2">
        <v>8.4567000000000003E-2</v>
      </c>
      <c r="F1346" s="2">
        <v>5.9397349999999998</v>
      </c>
      <c r="G1346" s="2">
        <v>0.52801500000000001</v>
      </c>
      <c r="H1346" s="2">
        <v>0.52507000000000004</v>
      </c>
      <c r="J1346" s="2">
        <v>5.9425410000000003</v>
      </c>
      <c r="K1346" s="2">
        <v>9.078E-2</v>
      </c>
      <c r="L1346" s="2">
        <v>0.16758600000000001</v>
      </c>
    </row>
    <row r="1347" spans="1:12" x14ac:dyDescent="0.2">
      <c r="A1347" s="2">
        <v>5.9432419999999997</v>
      </c>
      <c r="B1347" s="2">
        <v>8.9340779999999995</v>
      </c>
      <c r="C1347" s="2">
        <v>0.68527099999999996</v>
      </c>
      <c r="D1347" s="2">
        <v>8.4780999999999995E-2</v>
      </c>
      <c r="F1347" s="2">
        <v>5.9404370000000002</v>
      </c>
      <c r="G1347" s="2">
        <v>0.528061</v>
      </c>
      <c r="H1347" s="2">
        <v>0.52513900000000002</v>
      </c>
      <c r="J1347" s="2">
        <v>5.9432419999999997</v>
      </c>
      <c r="K1347" s="2">
        <v>9.1160000000000005E-2</v>
      </c>
      <c r="L1347" s="2">
        <v>0.167295</v>
      </c>
    </row>
    <row r="1348" spans="1:12" x14ac:dyDescent="0.2">
      <c r="A1348" s="2">
        <v>5.9439440000000001</v>
      </c>
      <c r="B1348" s="2">
        <v>8.9356609999999996</v>
      </c>
      <c r="C1348" s="2">
        <v>0.68507700000000005</v>
      </c>
      <c r="D1348" s="2">
        <v>8.5262000000000004E-2</v>
      </c>
      <c r="F1348" s="2">
        <v>5.9411379999999996</v>
      </c>
      <c r="G1348" s="2">
        <v>0.52803</v>
      </c>
      <c r="H1348" s="2">
        <v>0.52488699999999999</v>
      </c>
      <c r="J1348" s="2">
        <v>5.9439440000000001</v>
      </c>
      <c r="K1348" s="2">
        <v>9.1242000000000004E-2</v>
      </c>
      <c r="L1348" s="2">
        <v>0.167241</v>
      </c>
    </row>
    <row r="1349" spans="1:12" x14ac:dyDescent="0.2">
      <c r="A1349" s="2">
        <v>5.9446450000000004</v>
      </c>
      <c r="B1349" s="2">
        <v>8.9371379999999991</v>
      </c>
      <c r="C1349" s="2">
        <v>0.68473700000000004</v>
      </c>
      <c r="D1349" s="2">
        <v>8.5474999999999995E-2</v>
      </c>
      <c r="F1349" s="2">
        <v>5.9418389999999999</v>
      </c>
      <c r="G1349" s="2">
        <v>0.52804600000000002</v>
      </c>
      <c r="H1349" s="2">
        <v>0.52498599999999995</v>
      </c>
      <c r="J1349" s="2">
        <v>5.9446450000000004</v>
      </c>
      <c r="K1349" s="2">
        <v>9.1512999999999997E-2</v>
      </c>
      <c r="L1349" s="2">
        <v>0.16649800000000001</v>
      </c>
    </row>
    <row r="1350" spans="1:12" x14ac:dyDescent="0.2">
      <c r="A1350" s="2">
        <v>5.9453459999999998</v>
      </c>
      <c r="B1350" s="2">
        <v>8.9387399999999992</v>
      </c>
      <c r="C1350" s="2">
        <v>0.68497799999999998</v>
      </c>
      <c r="D1350" s="2">
        <v>8.5657999999999998E-2</v>
      </c>
      <c r="F1350" s="2">
        <v>5.9425410000000003</v>
      </c>
      <c r="G1350" s="2">
        <v>0.52771000000000001</v>
      </c>
      <c r="H1350" s="2">
        <v>0.52513900000000002</v>
      </c>
      <c r="J1350" s="2">
        <v>5.9453459999999998</v>
      </c>
      <c r="K1350" s="2">
        <v>9.1180999999999998E-2</v>
      </c>
      <c r="L1350" s="2">
        <v>0.16669900000000001</v>
      </c>
    </row>
    <row r="1351" spans="1:12" x14ac:dyDescent="0.2">
      <c r="A1351" s="2">
        <v>5.9460480000000002</v>
      </c>
      <c r="B1351" s="2">
        <v>8.9406739999999996</v>
      </c>
      <c r="C1351" s="2">
        <v>0.68523299999999998</v>
      </c>
      <c r="D1351" s="2">
        <v>8.5848999999999995E-2</v>
      </c>
      <c r="F1351" s="2">
        <v>5.9432419999999997</v>
      </c>
      <c r="G1351" s="2">
        <v>0.52717599999999998</v>
      </c>
      <c r="H1351" s="2">
        <v>0.524918</v>
      </c>
      <c r="J1351" s="2">
        <v>5.9460480000000002</v>
      </c>
      <c r="K1351" s="2">
        <v>9.1339000000000004E-2</v>
      </c>
      <c r="L1351" s="2">
        <v>0.16630400000000001</v>
      </c>
    </row>
    <row r="1352" spans="1:12" x14ac:dyDescent="0.2">
      <c r="A1352" s="2">
        <v>5.9467489999999996</v>
      </c>
      <c r="B1352" s="2">
        <v>8.9425509999999999</v>
      </c>
      <c r="C1352" s="2">
        <v>0.68508800000000003</v>
      </c>
      <c r="D1352" s="2">
        <v>8.5979E-2</v>
      </c>
      <c r="F1352" s="2">
        <v>5.9439440000000001</v>
      </c>
      <c r="G1352" s="2">
        <v>0.52704600000000001</v>
      </c>
      <c r="H1352" s="2">
        <v>0.52443700000000004</v>
      </c>
      <c r="J1352" s="2">
        <v>5.9467489999999996</v>
      </c>
      <c r="K1352" s="2">
        <v>9.1453000000000007E-2</v>
      </c>
      <c r="L1352" s="2">
        <v>0.166187</v>
      </c>
    </row>
    <row r="1353" spans="1:12" x14ac:dyDescent="0.2">
      <c r="A1353" s="2">
        <v>5.947451</v>
      </c>
      <c r="B1353" s="2">
        <v>8.9441640000000007</v>
      </c>
      <c r="C1353" s="2">
        <v>0.68523299999999998</v>
      </c>
      <c r="D1353" s="2">
        <v>8.6093000000000003E-2</v>
      </c>
      <c r="F1353" s="2">
        <v>5.9446450000000004</v>
      </c>
      <c r="G1353" s="2">
        <v>0.52683999999999997</v>
      </c>
      <c r="H1353" s="2">
        <v>0.52407099999999995</v>
      </c>
      <c r="J1353" s="2">
        <v>5.947451</v>
      </c>
      <c r="K1353" s="2">
        <v>9.1974E-2</v>
      </c>
      <c r="L1353" s="2">
        <v>0.165684</v>
      </c>
    </row>
    <row r="1354" spans="1:12" x14ac:dyDescent="0.2">
      <c r="A1354" s="2">
        <v>5.9481520000000003</v>
      </c>
      <c r="B1354" s="2">
        <v>8.9456480000000003</v>
      </c>
      <c r="C1354" s="2">
        <v>0.68532099999999996</v>
      </c>
      <c r="D1354" s="2">
        <v>8.5810999999999998E-2</v>
      </c>
      <c r="F1354" s="2">
        <v>5.9453459999999998</v>
      </c>
      <c r="G1354" s="2">
        <v>0.52661100000000005</v>
      </c>
      <c r="H1354" s="2">
        <v>0.52381100000000003</v>
      </c>
      <c r="J1354" s="2">
        <v>5.9481520000000003</v>
      </c>
      <c r="K1354" s="2">
        <v>9.1696E-2</v>
      </c>
      <c r="L1354" s="2">
        <v>0.16577600000000001</v>
      </c>
    </row>
    <row r="1355" spans="1:12" x14ac:dyDescent="0.2">
      <c r="A1355" s="2">
        <v>5.9488529999999997</v>
      </c>
      <c r="B1355" s="2">
        <v>8.9469639999999995</v>
      </c>
      <c r="C1355" s="2">
        <v>0.68538200000000005</v>
      </c>
      <c r="D1355" s="2">
        <v>8.6046999999999998E-2</v>
      </c>
      <c r="F1355" s="2">
        <v>5.9460480000000002</v>
      </c>
      <c r="G1355" s="2">
        <v>0.52660399999999996</v>
      </c>
      <c r="H1355" s="2">
        <v>0.52324700000000002</v>
      </c>
      <c r="J1355" s="2">
        <v>5.9488529999999997</v>
      </c>
      <c r="K1355" s="2">
        <v>9.1589000000000004E-2</v>
      </c>
      <c r="L1355" s="2">
        <v>0.16559199999999999</v>
      </c>
    </row>
    <row r="1356" spans="1:12" x14ac:dyDescent="0.2">
      <c r="A1356" s="2">
        <v>5.949554</v>
      </c>
      <c r="B1356" s="2">
        <v>8.9482689999999998</v>
      </c>
      <c r="C1356" s="2">
        <v>0.68538200000000005</v>
      </c>
      <c r="D1356" s="2">
        <v>8.6306999999999995E-2</v>
      </c>
      <c r="F1356" s="2">
        <v>5.9467489999999996</v>
      </c>
      <c r="G1356" s="2">
        <v>0.52659599999999995</v>
      </c>
      <c r="H1356" s="2">
        <v>0.52359</v>
      </c>
      <c r="J1356" s="2">
        <v>5.949554</v>
      </c>
      <c r="K1356" s="2">
        <v>9.1629000000000002E-2</v>
      </c>
      <c r="L1356" s="2">
        <v>0.165515</v>
      </c>
    </row>
    <row r="1357" spans="1:12" x14ac:dyDescent="0.2">
      <c r="A1357" s="2">
        <v>5.9502560000000004</v>
      </c>
      <c r="B1357" s="2">
        <v>8.9498409999999993</v>
      </c>
      <c r="C1357" s="2">
        <v>0.68492399999999998</v>
      </c>
      <c r="D1357" s="2">
        <v>8.6620000000000003E-2</v>
      </c>
      <c r="F1357" s="2">
        <v>5.947451</v>
      </c>
      <c r="G1357" s="2">
        <v>0.52640500000000001</v>
      </c>
      <c r="H1357" s="2">
        <v>0.52367399999999997</v>
      </c>
      <c r="J1357" s="2">
        <v>5.9502560000000004</v>
      </c>
      <c r="K1357" s="2">
        <v>9.1357999999999995E-2</v>
      </c>
      <c r="L1357" s="2">
        <v>0.16544500000000001</v>
      </c>
    </row>
    <row r="1358" spans="1:12" x14ac:dyDescent="0.2">
      <c r="A1358" s="2">
        <v>5.9509569999999998</v>
      </c>
      <c r="B1358" s="2">
        <v>8.9514580000000006</v>
      </c>
      <c r="C1358" s="2">
        <v>0.68512600000000001</v>
      </c>
      <c r="D1358" s="2">
        <v>8.7237999999999996E-2</v>
      </c>
      <c r="F1358" s="2">
        <v>5.9481520000000003</v>
      </c>
      <c r="G1358" s="2">
        <v>0.52609300000000003</v>
      </c>
      <c r="H1358" s="2">
        <v>0.52343799999999996</v>
      </c>
      <c r="J1358" s="2">
        <v>5.9509569999999998</v>
      </c>
      <c r="K1358" s="2">
        <v>9.1483999999999996E-2</v>
      </c>
      <c r="L1358" s="2">
        <v>0.16519</v>
      </c>
    </row>
    <row r="1359" spans="1:12" x14ac:dyDescent="0.2">
      <c r="A1359" s="2">
        <v>5.9516590000000003</v>
      </c>
      <c r="B1359" s="2">
        <v>8.9532170000000004</v>
      </c>
      <c r="C1359" s="2">
        <v>0.68479500000000004</v>
      </c>
      <c r="D1359" s="2">
        <v>8.7458999999999995E-2</v>
      </c>
      <c r="F1359" s="2">
        <v>5.9488529999999997</v>
      </c>
      <c r="G1359" s="2">
        <v>0.525787</v>
      </c>
      <c r="H1359" s="2">
        <v>0.52344500000000005</v>
      </c>
      <c r="J1359" s="2">
        <v>5.9516590000000003</v>
      </c>
      <c r="K1359" s="2">
        <v>9.1000999999999999E-2</v>
      </c>
      <c r="L1359" s="2">
        <v>0.16555800000000001</v>
      </c>
    </row>
    <row r="1360" spans="1:12" x14ac:dyDescent="0.2">
      <c r="A1360" s="2">
        <v>5.9523599999999997</v>
      </c>
      <c r="B1360" s="2">
        <v>8.9546779999999995</v>
      </c>
      <c r="C1360" s="2">
        <v>0.68463799999999997</v>
      </c>
      <c r="D1360" s="2">
        <v>8.7703000000000003E-2</v>
      </c>
      <c r="F1360" s="2">
        <v>5.949554</v>
      </c>
      <c r="G1360" s="2">
        <v>0.52568800000000004</v>
      </c>
      <c r="H1360" s="2">
        <v>0.52342999999999995</v>
      </c>
      <c r="J1360" s="2">
        <v>5.9523599999999997</v>
      </c>
      <c r="K1360" s="2">
        <v>9.0425000000000005E-2</v>
      </c>
      <c r="L1360" s="2">
        <v>0.165635</v>
      </c>
    </row>
    <row r="1361" spans="1:12" x14ac:dyDescent="0.2">
      <c r="A1361" s="2">
        <v>5.9530620000000001</v>
      </c>
      <c r="B1361" s="2">
        <v>8.9559669999999993</v>
      </c>
      <c r="C1361" s="2">
        <v>0.68460399999999999</v>
      </c>
      <c r="D1361" s="2">
        <v>8.8123000000000007E-2</v>
      </c>
      <c r="F1361" s="2">
        <v>5.9502560000000004</v>
      </c>
      <c r="G1361" s="2">
        <v>0.52568800000000004</v>
      </c>
      <c r="H1361" s="2">
        <v>0.52364299999999997</v>
      </c>
      <c r="J1361" s="2">
        <v>5.9530620000000001</v>
      </c>
      <c r="K1361" s="2">
        <v>9.0202000000000004E-2</v>
      </c>
      <c r="L1361" s="2">
        <v>0.165933</v>
      </c>
    </row>
    <row r="1362" spans="1:12" x14ac:dyDescent="0.2">
      <c r="A1362" s="2">
        <v>5.9537630000000004</v>
      </c>
      <c r="B1362" s="2">
        <v>8.9572909999999997</v>
      </c>
      <c r="C1362" s="2">
        <v>0.68432199999999999</v>
      </c>
      <c r="D1362" s="2">
        <v>8.8298000000000001E-2</v>
      </c>
      <c r="F1362" s="2">
        <v>5.9509569999999998</v>
      </c>
      <c r="G1362" s="2">
        <v>0.52549699999999999</v>
      </c>
      <c r="H1362" s="2">
        <v>0.52343799999999996</v>
      </c>
      <c r="J1362" s="2">
        <v>5.9537630000000004</v>
      </c>
      <c r="K1362" s="2">
        <v>8.9590000000000003E-2</v>
      </c>
      <c r="L1362" s="2">
        <v>0.165851</v>
      </c>
    </row>
    <row r="1363" spans="1:12" x14ac:dyDescent="0.2">
      <c r="A1363" s="2">
        <v>5.9544639999999998</v>
      </c>
      <c r="B1363" s="2">
        <v>8.9586790000000001</v>
      </c>
      <c r="C1363" s="2">
        <v>0.68435999999999997</v>
      </c>
      <c r="D1363" s="2">
        <v>8.8419999999999999E-2</v>
      </c>
      <c r="F1363" s="2">
        <v>5.9516590000000003</v>
      </c>
      <c r="G1363" s="2">
        <v>0.52547500000000003</v>
      </c>
      <c r="H1363" s="2">
        <v>0.52336099999999997</v>
      </c>
      <c r="J1363" s="2">
        <v>5.9544639999999998</v>
      </c>
      <c r="K1363" s="2">
        <v>8.8889999999999997E-2</v>
      </c>
      <c r="L1363" s="2">
        <v>0.166131</v>
      </c>
    </row>
    <row r="1364" spans="1:12" x14ac:dyDescent="0.2">
      <c r="A1364" s="2">
        <v>5.955165</v>
      </c>
      <c r="B1364" s="2">
        <v>8.9602360000000001</v>
      </c>
      <c r="C1364" s="2">
        <v>0.68450500000000003</v>
      </c>
      <c r="D1364" s="2">
        <v>8.8481000000000004E-2</v>
      </c>
      <c r="F1364" s="2">
        <v>5.9523599999999997</v>
      </c>
      <c r="G1364" s="2">
        <v>0.52542100000000003</v>
      </c>
      <c r="H1364" s="2">
        <v>0.52337599999999995</v>
      </c>
      <c r="J1364" s="2">
        <v>5.955165</v>
      </c>
      <c r="K1364" s="2">
        <v>8.8272000000000003E-2</v>
      </c>
      <c r="L1364" s="2">
        <v>0.165496</v>
      </c>
    </row>
    <row r="1365" spans="1:12" x14ac:dyDescent="0.2">
      <c r="A1365" s="2">
        <v>5.9558669999999996</v>
      </c>
      <c r="B1365" s="2">
        <v>8.961824</v>
      </c>
      <c r="C1365" s="2">
        <v>0.68460799999999999</v>
      </c>
      <c r="D1365" s="2">
        <v>8.9029999999999998E-2</v>
      </c>
      <c r="F1365" s="2">
        <v>5.9530620000000001</v>
      </c>
      <c r="G1365" s="2">
        <v>0.52549699999999999</v>
      </c>
      <c r="H1365" s="2">
        <v>0.52366599999999996</v>
      </c>
      <c r="J1365" s="2">
        <v>5.9558669999999996</v>
      </c>
      <c r="K1365" s="2">
        <v>8.8022000000000003E-2</v>
      </c>
      <c r="L1365" s="2">
        <v>0.16528699999999999</v>
      </c>
    </row>
    <row r="1366" spans="1:12" x14ac:dyDescent="0.2">
      <c r="A1366" s="2">
        <v>5.9565679999999999</v>
      </c>
      <c r="B1366" s="2">
        <v>8.9633749999999992</v>
      </c>
      <c r="C1366" s="2">
        <v>0.68513400000000002</v>
      </c>
      <c r="D1366" s="2">
        <v>8.9525999999999994E-2</v>
      </c>
      <c r="F1366" s="2">
        <v>5.9537630000000004</v>
      </c>
      <c r="G1366" s="2">
        <v>0.52571100000000004</v>
      </c>
      <c r="H1366" s="2">
        <v>0.52344500000000005</v>
      </c>
      <c r="J1366" s="2">
        <v>5.9565679999999999</v>
      </c>
      <c r="K1366" s="2">
        <v>8.7722999999999995E-2</v>
      </c>
      <c r="L1366" s="2">
        <v>0.165579</v>
      </c>
    </row>
    <row r="1367" spans="1:12" x14ac:dyDescent="0.2">
      <c r="A1367" s="2">
        <v>5.9572700000000003</v>
      </c>
      <c r="B1367" s="2">
        <v>8.9648479999999999</v>
      </c>
      <c r="C1367" s="2">
        <v>0.68550800000000001</v>
      </c>
      <c r="D1367" s="2">
        <v>8.9899999999999994E-2</v>
      </c>
      <c r="F1367" s="2">
        <v>5.9544639999999998</v>
      </c>
      <c r="G1367" s="2">
        <v>0.52527599999999997</v>
      </c>
      <c r="H1367" s="2">
        <v>0.52294200000000002</v>
      </c>
      <c r="J1367" s="2">
        <v>5.9572700000000003</v>
      </c>
      <c r="K1367" s="2">
        <v>8.7330000000000005E-2</v>
      </c>
      <c r="L1367" s="2">
        <v>0.165159</v>
      </c>
    </row>
    <row r="1368" spans="1:12" x14ac:dyDescent="0.2">
      <c r="A1368" s="2">
        <v>5.9579709999999997</v>
      </c>
      <c r="B1368" s="2">
        <v>8.9659119999999994</v>
      </c>
      <c r="C1368" s="2">
        <v>0.68593099999999996</v>
      </c>
      <c r="D1368" s="2">
        <v>9.0052999999999994E-2</v>
      </c>
      <c r="F1368" s="2">
        <v>5.955165</v>
      </c>
      <c r="G1368" s="2">
        <v>0.52507000000000004</v>
      </c>
      <c r="H1368" s="2">
        <v>0.52300999999999997</v>
      </c>
      <c r="J1368" s="2">
        <v>5.9579709999999997</v>
      </c>
      <c r="K1368" s="2">
        <v>8.7004999999999999E-2</v>
      </c>
      <c r="L1368" s="2">
        <v>0.16604099999999999</v>
      </c>
    </row>
    <row r="1369" spans="1:12" x14ac:dyDescent="0.2">
      <c r="A1369" s="2">
        <v>5.9586730000000001</v>
      </c>
      <c r="B1369" s="2">
        <v>8.9670830000000006</v>
      </c>
      <c r="C1369" s="2">
        <v>0.68577100000000002</v>
      </c>
      <c r="D1369" s="2">
        <v>9.0175000000000005E-2</v>
      </c>
      <c r="F1369" s="2">
        <v>5.9558669999999996</v>
      </c>
      <c r="G1369" s="2">
        <v>0.52513900000000002</v>
      </c>
      <c r="H1369" s="2">
        <v>0.52302599999999999</v>
      </c>
      <c r="J1369" s="2">
        <v>5.9586730000000001</v>
      </c>
      <c r="K1369" s="2">
        <v>8.6677000000000004E-2</v>
      </c>
      <c r="L1369" s="2">
        <v>0.16589699999999999</v>
      </c>
    </row>
    <row r="1370" spans="1:12" x14ac:dyDescent="0.2">
      <c r="A1370" s="2">
        <v>5.9593740000000004</v>
      </c>
      <c r="B1370" s="2">
        <v>8.9684939999999997</v>
      </c>
      <c r="C1370" s="2">
        <v>0.68625899999999995</v>
      </c>
      <c r="D1370" s="2">
        <v>9.0282000000000001E-2</v>
      </c>
      <c r="F1370" s="2">
        <v>5.9565679999999999</v>
      </c>
      <c r="G1370" s="2">
        <v>0.52488699999999999</v>
      </c>
      <c r="H1370" s="2">
        <v>0.52261400000000002</v>
      </c>
      <c r="J1370" s="2">
        <v>5.9593740000000004</v>
      </c>
      <c r="K1370" s="2">
        <v>8.6850999999999998E-2</v>
      </c>
      <c r="L1370" s="2">
        <v>0.16530400000000001</v>
      </c>
    </row>
    <row r="1371" spans="1:12" x14ac:dyDescent="0.2">
      <c r="A1371" s="2">
        <v>5.9600749999999998</v>
      </c>
      <c r="B1371" s="2">
        <v>8.9702490000000008</v>
      </c>
      <c r="C1371" s="2">
        <v>0.68651099999999998</v>
      </c>
      <c r="D1371" s="2">
        <v>9.0823000000000001E-2</v>
      </c>
      <c r="F1371" s="2">
        <v>5.9572700000000003</v>
      </c>
      <c r="G1371" s="2">
        <v>0.52498599999999995</v>
      </c>
      <c r="H1371" s="2">
        <v>0.52249900000000005</v>
      </c>
      <c r="J1371" s="2">
        <v>5.9600749999999998</v>
      </c>
      <c r="K1371" s="2">
        <v>8.6395E-2</v>
      </c>
      <c r="L1371" s="2">
        <v>0.165078</v>
      </c>
    </row>
    <row r="1372" spans="1:12" x14ac:dyDescent="0.2">
      <c r="A1372" s="2">
        <v>5.9607770000000002</v>
      </c>
      <c r="B1372" s="2">
        <v>8.9716070000000006</v>
      </c>
      <c r="C1372" s="2">
        <v>0.68690399999999996</v>
      </c>
      <c r="D1372" s="2">
        <v>9.1387999999999997E-2</v>
      </c>
      <c r="F1372" s="2">
        <v>5.9579709999999997</v>
      </c>
      <c r="G1372" s="2">
        <v>0.52513900000000002</v>
      </c>
      <c r="H1372" s="2">
        <v>0.52246099999999995</v>
      </c>
      <c r="J1372" s="2">
        <v>5.9607770000000002</v>
      </c>
      <c r="K1372" s="2">
        <v>8.6136000000000004E-2</v>
      </c>
      <c r="L1372" s="2">
        <v>0.16494300000000001</v>
      </c>
    </row>
    <row r="1373" spans="1:12" x14ac:dyDescent="0.2">
      <c r="A1373" s="2">
        <v>5.9614779999999996</v>
      </c>
      <c r="B1373" s="2">
        <v>8.9732210000000006</v>
      </c>
      <c r="C1373" s="2">
        <v>0.68718999999999997</v>
      </c>
      <c r="D1373" s="2">
        <v>9.1869000000000006E-2</v>
      </c>
      <c r="F1373" s="2">
        <v>5.9586730000000001</v>
      </c>
      <c r="G1373" s="2">
        <v>0.524918</v>
      </c>
      <c r="H1373" s="2">
        <v>0.52220900000000003</v>
      </c>
      <c r="J1373" s="2">
        <v>5.9614779999999996</v>
      </c>
      <c r="K1373" s="2">
        <v>8.6244000000000001E-2</v>
      </c>
      <c r="L1373" s="2">
        <v>0.165131</v>
      </c>
    </row>
    <row r="1374" spans="1:12" x14ac:dyDescent="0.2">
      <c r="A1374" s="2">
        <v>5.9621789999999999</v>
      </c>
      <c r="B1374" s="2">
        <v>8.9747310000000002</v>
      </c>
      <c r="C1374" s="2">
        <v>0.68728599999999995</v>
      </c>
      <c r="D1374" s="2">
        <v>9.1791999999999999E-2</v>
      </c>
      <c r="F1374" s="2">
        <v>5.9593740000000004</v>
      </c>
      <c r="G1374" s="2">
        <v>0.52443700000000004</v>
      </c>
      <c r="H1374" s="2">
        <v>0.52191900000000002</v>
      </c>
      <c r="J1374" s="2">
        <v>5.9621789999999999</v>
      </c>
      <c r="K1374" s="2">
        <v>8.5570999999999994E-2</v>
      </c>
      <c r="L1374" s="2">
        <v>0.16530600000000001</v>
      </c>
    </row>
    <row r="1375" spans="1:12" x14ac:dyDescent="0.2">
      <c r="A1375" s="2">
        <v>5.9628810000000003</v>
      </c>
      <c r="B1375" s="2">
        <v>8.9760969999999993</v>
      </c>
      <c r="C1375" s="2">
        <v>0.68731600000000004</v>
      </c>
      <c r="D1375" s="2">
        <v>9.2135999999999996E-2</v>
      </c>
      <c r="F1375" s="2">
        <v>5.9600749999999998</v>
      </c>
      <c r="G1375" s="2">
        <v>0.52407099999999995</v>
      </c>
      <c r="H1375" s="2">
        <v>0.52207199999999998</v>
      </c>
      <c r="J1375" s="2">
        <v>5.9628810000000003</v>
      </c>
      <c r="K1375" s="2">
        <v>8.5070999999999994E-2</v>
      </c>
      <c r="L1375" s="2">
        <v>0.16536200000000001</v>
      </c>
    </row>
    <row r="1376" spans="1:12" x14ac:dyDescent="0.2">
      <c r="A1376" s="2">
        <v>5.9635819999999997</v>
      </c>
      <c r="B1376" s="2">
        <v>8.9775159999999996</v>
      </c>
      <c r="C1376" s="2">
        <v>0.68674800000000003</v>
      </c>
      <c r="D1376" s="2">
        <v>9.2302999999999996E-2</v>
      </c>
      <c r="F1376" s="2">
        <v>5.9607770000000002</v>
      </c>
      <c r="G1376" s="2">
        <v>0.52381100000000003</v>
      </c>
      <c r="H1376" s="2">
        <v>0.52233099999999999</v>
      </c>
      <c r="J1376" s="2">
        <v>5.9635819999999997</v>
      </c>
      <c r="K1376" s="2">
        <v>8.4945999999999994E-2</v>
      </c>
      <c r="L1376" s="2">
        <v>0.16549</v>
      </c>
    </row>
    <row r="1377" spans="1:12" x14ac:dyDescent="0.2">
      <c r="A1377" s="2">
        <v>5.964283</v>
      </c>
      <c r="B1377" s="2">
        <v>8.9788549999999994</v>
      </c>
      <c r="C1377" s="2">
        <v>0.686446</v>
      </c>
      <c r="D1377" s="2">
        <v>9.2203999999999994E-2</v>
      </c>
      <c r="F1377" s="2">
        <v>5.9614779999999996</v>
      </c>
      <c r="G1377" s="2">
        <v>0.52324700000000002</v>
      </c>
      <c r="H1377" s="2">
        <v>0.52247600000000005</v>
      </c>
      <c r="J1377" s="2">
        <v>5.964283</v>
      </c>
      <c r="K1377" s="2">
        <v>8.5331000000000004E-2</v>
      </c>
      <c r="L1377" s="2">
        <v>0.165103</v>
      </c>
    </row>
    <row r="1378" spans="1:12" x14ac:dyDescent="0.2">
      <c r="A1378" s="2">
        <v>5.9649850000000004</v>
      </c>
      <c r="B1378" s="2">
        <v>8.9800380000000004</v>
      </c>
      <c r="C1378" s="2">
        <v>0.68643500000000002</v>
      </c>
      <c r="D1378" s="2">
        <v>9.1845999999999997E-2</v>
      </c>
      <c r="F1378" s="2">
        <v>5.9621789999999999</v>
      </c>
      <c r="G1378" s="2">
        <v>0.52359</v>
      </c>
      <c r="H1378" s="2">
        <v>0.52226300000000003</v>
      </c>
      <c r="J1378" s="2">
        <v>5.9649850000000004</v>
      </c>
      <c r="K1378" s="2">
        <v>8.5981000000000002E-2</v>
      </c>
      <c r="L1378" s="2">
        <v>0.16467499999999999</v>
      </c>
    </row>
    <row r="1379" spans="1:12" x14ac:dyDescent="0.2">
      <c r="A1379" s="2">
        <v>5.9656859999999998</v>
      </c>
      <c r="B1379" s="2">
        <v>8.9811440000000005</v>
      </c>
      <c r="C1379" s="2">
        <v>0.68646200000000002</v>
      </c>
      <c r="D1379" s="2">
        <v>9.2302999999999996E-2</v>
      </c>
      <c r="F1379" s="2">
        <v>5.9628810000000003</v>
      </c>
      <c r="G1379" s="2">
        <v>0.52367399999999997</v>
      </c>
      <c r="H1379" s="2">
        <v>0.52237699999999998</v>
      </c>
      <c r="J1379" s="2">
        <v>5.9656859999999998</v>
      </c>
      <c r="K1379" s="2">
        <v>8.5983000000000004E-2</v>
      </c>
      <c r="L1379" s="2">
        <v>0.1651</v>
      </c>
    </row>
    <row r="1380" spans="1:12" x14ac:dyDescent="0.2">
      <c r="A1380" s="2">
        <v>5.9663880000000002</v>
      </c>
      <c r="B1380" s="2">
        <v>8.9823570000000004</v>
      </c>
      <c r="C1380" s="2">
        <v>0.68643900000000002</v>
      </c>
      <c r="D1380" s="2">
        <v>9.2180999999999999E-2</v>
      </c>
      <c r="F1380" s="2">
        <v>5.9635819999999997</v>
      </c>
      <c r="G1380" s="2">
        <v>0.52343799999999996</v>
      </c>
      <c r="H1380" s="2">
        <v>0.522339</v>
      </c>
      <c r="J1380" s="2">
        <v>5.9663880000000002</v>
      </c>
      <c r="K1380" s="2">
        <v>8.5720000000000005E-2</v>
      </c>
      <c r="L1380" s="2">
        <v>0.164855</v>
      </c>
    </row>
    <row r="1381" spans="1:12" x14ac:dyDescent="0.2">
      <c r="A1381" s="2">
        <v>5.9670889999999996</v>
      </c>
      <c r="B1381" s="2">
        <v>8.9840239999999998</v>
      </c>
      <c r="C1381" s="2">
        <v>0.686778</v>
      </c>
      <c r="D1381" s="2">
        <v>9.1937000000000005E-2</v>
      </c>
      <c r="F1381" s="2">
        <v>5.964283</v>
      </c>
      <c r="G1381" s="2">
        <v>0.52344500000000005</v>
      </c>
      <c r="H1381" s="2">
        <v>0.52213299999999996</v>
      </c>
      <c r="J1381" s="2">
        <v>5.9670889999999996</v>
      </c>
      <c r="K1381" s="2">
        <v>8.5470000000000004E-2</v>
      </c>
      <c r="L1381" s="2">
        <v>0.165214</v>
      </c>
    </row>
    <row r="1382" spans="1:12" x14ac:dyDescent="0.2">
      <c r="A1382" s="2">
        <v>5.9677910000000001</v>
      </c>
      <c r="B1382" s="2">
        <v>8.9851650000000003</v>
      </c>
      <c r="C1382" s="2">
        <v>0.68674800000000003</v>
      </c>
      <c r="D1382" s="2">
        <v>9.0976000000000001E-2</v>
      </c>
      <c r="F1382" s="2">
        <v>5.9649850000000004</v>
      </c>
      <c r="G1382" s="2">
        <v>0.52342999999999995</v>
      </c>
      <c r="H1382" s="2">
        <v>0.52214799999999995</v>
      </c>
      <c r="J1382" s="2">
        <v>5.9677910000000001</v>
      </c>
      <c r="K1382" s="2">
        <v>8.5440000000000002E-2</v>
      </c>
      <c r="L1382" s="2">
        <v>0.165905</v>
      </c>
    </row>
    <row r="1383" spans="1:12" x14ac:dyDescent="0.2">
      <c r="A1383" s="2">
        <v>5.9684920000000004</v>
      </c>
      <c r="B1383" s="2">
        <v>8.986103</v>
      </c>
      <c r="C1383" s="2">
        <v>0.68689699999999998</v>
      </c>
      <c r="D1383" s="2">
        <v>9.0991000000000002E-2</v>
      </c>
      <c r="F1383" s="2">
        <v>5.9656859999999998</v>
      </c>
      <c r="G1383" s="2">
        <v>0.52364299999999997</v>
      </c>
      <c r="H1383" s="2">
        <v>0.52230100000000002</v>
      </c>
      <c r="J1383" s="2">
        <v>5.9684920000000004</v>
      </c>
      <c r="K1383" s="2">
        <v>8.4893999999999997E-2</v>
      </c>
      <c r="L1383" s="2">
        <v>0.16609199999999999</v>
      </c>
    </row>
    <row r="1384" spans="1:12" x14ac:dyDescent="0.2">
      <c r="A1384" s="2">
        <v>5.9691929999999997</v>
      </c>
      <c r="B1384" s="2">
        <v>8.9870950000000001</v>
      </c>
      <c r="C1384" s="2">
        <v>0.686496</v>
      </c>
      <c r="D1384" s="2">
        <v>9.1106000000000006E-2</v>
      </c>
      <c r="F1384" s="2">
        <v>5.9663880000000002</v>
      </c>
      <c r="G1384" s="2">
        <v>0.52343799999999996</v>
      </c>
      <c r="H1384" s="2">
        <v>0.52291100000000001</v>
      </c>
      <c r="J1384" s="2">
        <v>5.9691929999999997</v>
      </c>
      <c r="K1384" s="2">
        <v>8.5168999999999995E-2</v>
      </c>
      <c r="L1384" s="2">
        <v>0.165828</v>
      </c>
    </row>
    <row r="1385" spans="1:12" x14ac:dyDescent="0.2">
      <c r="A1385" s="2">
        <v>5.969894</v>
      </c>
      <c r="B1385" s="2">
        <v>8.9883579999999998</v>
      </c>
      <c r="C1385" s="2">
        <v>0.68594299999999997</v>
      </c>
      <c r="D1385" s="2">
        <v>9.1212000000000001E-2</v>
      </c>
      <c r="F1385" s="2">
        <v>5.9670889999999996</v>
      </c>
      <c r="G1385" s="2">
        <v>0.52336099999999997</v>
      </c>
      <c r="H1385" s="2">
        <v>0.52313200000000004</v>
      </c>
      <c r="J1385" s="2">
        <v>5.969894</v>
      </c>
      <c r="K1385" s="2">
        <v>8.4794999999999995E-2</v>
      </c>
      <c r="L1385" s="2">
        <v>0.16569200000000001</v>
      </c>
    </row>
    <row r="1386" spans="1:12" x14ac:dyDescent="0.2">
      <c r="A1386" s="2">
        <v>5.9705959999999996</v>
      </c>
      <c r="B1386" s="2">
        <v>8.9895440000000004</v>
      </c>
      <c r="C1386" s="2">
        <v>0.68527899999999997</v>
      </c>
      <c r="D1386" s="2">
        <v>9.1106000000000006E-2</v>
      </c>
      <c r="F1386" s="2">
        <v>5.9677910000000001</v>
      </c>
      <c r="G1386" s="2">
        <v>0.52337599999999995</v>
      </c>
      <c r="H1386" s="2">
        <v>0.52322400000000002</v>
      </c>
      <c r="J1386" s="2">
        <v>5.9705959999999996</v>
      </c>
      <c r="K1386" s="2">
        <v>8.4806000000000006E-2</v>
      </c>
      <c r="L1386" s="2">
        <v>0.165487</v>
      </c>
    </row>
    <row r="1387" spans="1:12" x14ac:dyDescent="0.2">
      <c r="A1387" s="2">
        <v>5.9712969999999999</v>
      </c>
      <c r="B1387" s="2">
        <v>8.9907039999999991</v>
      </c>
      <c r="C1387" s="2">
        <v>0.68529099999999998</v>
      </c>
      <c r="D1387" s="2">
        <v>9.0639999999999998E-2</v>
      </c>
      <c r="F1387" s="2">
        <v>5.9684920000000004</v>
      </c>
      <c r="G1387" s="2">
        <v>0.52366599999999996</v>
      </c>
      <c r="H1387" s="2">
        <v>0.52339899999999995</v>
      </c>
      <c r="J1387" s="2">
        <v>5.9712969999999999</v>
      </c>
      <c r="K1387" s="2">
        <v>8.4752999999999995E-2</v>
      </c>
      <c r="L1387" s="2">
        <v>0.16664899999999999</v>
      </c>
    </row>
    <row r="1388" spans="1:12" x14ac:dyDescent="0.2">
      <c r="A1388" s="2">
        <v>5.9719990000000003</v>
      </c>
      <c r="B1388" s="2">
        <v>8.9917770000000008</v>
      </c>
      <c r="C1388" s="2">
        <v>0.68510700000000002</v>
      </c>
      <c r="D1388" s="2">
        <v>9.0555999999999998E-2</v>
      </c>
      <c r="F1388" s="2">
        <v>5.9691929999999997</v>
      </c>
      <c r="G1388" s="2">
        <v>0.52344500000000005</v>
      </c>
      <c r="H1388" s="2">
        <v>0.52310199999999996</v>
      </c>
      <c r="J1388" s="2">
        <v>5.9719990000000003</v>
      </c>
      <c r="K1388" s="2">
        <v>8.5030999999999995E-2</v>
      </c>
      <c r="L1388" s="2">
        <v>0.167041</v>
      </c>
    </row>
    <row r="1389" spans="1:12" x14ac:dyDescent="0.2">
      <c r="A1389" s="2">
        <v>5.9726999999999997</v>
      </c>
      <c r="B1389" s="2">
        <v>8.9930990000000008</v>
      </c>
      <c r="C1389" s="2">
        <v>0.68503099999999995</v>
      </c>
      <c r="D1389" s="2">
        <v>9.0549000000000004E-2</v>
      </c>
      <c r="F1389" s="2">
        <v>5.969894</v>
      </c>
      <c r="G1389" s="2">
        <v>0.52294200000000002</v>
      </c>
      <c r="H1389" s="2">
        <v>0.52304799999999996</v>
      </c>
      <c r="J1389" s="2">
        <v>5.9726999999999997</v>
      </c>
      <c r="K1389" s="2">
        <v>8.5119E-2</v>
      </c>
      <c r="L1389" s="2">
        <v>0.16661100000000001</v>
      </c>
    </row>
    <row r="1390" spans="1:12" x14ac:dyDescent="0.2">
      <c r="A1390" s="2">
        <v>5.9734020000000001</v>
      </c>
      <c r="B1390" s="2">
        <v>8.9943200000000001</v>
      </c>
      <c r="C1390" s="2">
        <v>0.68543200000000004</v>
      </c>
      <c r="D1390" s="2">
        <v>9.0403999999999998E-2</v>
      </c>
      <c r="F1390" s="2">
        <v>5.9705959999999996</v>
      </c>
      <c r="G1390" s="2">
        <v>0.52300999999999997</v>
      </c>
      <c r="H1390" s="2">
        <v>0.52336899999999997</v>
      </c>
      <c r="J1390" s="2">
        <v>5.9734020000000001</v>
      </c>
      <c r="K1390" s="2">
        <v>8.6220000000000005E-2</v>
      </c>
      <c r="L1390" s="2">
        <v>0.16690199999999999</v>
      </c>
    </row>
    <row r="1391" spans="1:12" x14ac:dyDescent="0.2">
      <c r="A1391" s="2">
        <v>5.9741030000000004</v>
      </c>
      <c r="B1391" s="2">
        <v>8.9953920000000007</v>
      </c>
      <c r="C1391" s="2">
        <v>0.68553500000000001</v>
      </c>
      <c r="D1391" s="2">
        <v>9.0656E-2</v>
      </c>
      <c r="F1391" s="2">
        <v>5.9712969999999999</v>
      </c>
      <c r="G1391" s="2">
        <v>0.52302599999999999</v>
      </c>
      <c r="H1391" s="2">
        <v>0.52368199999999998</v>
      </c>
      <c r="J1391" s="2">
        <v>5.9741030000000004</v>
      </c>
      <c r="K1391" s="2">
        <v>8.6322999999999997E-2</v>
      </c>
      <c r="L1391" s="2">
        <v>0.166739</v>
      </c>
    </row>
    <row r="1392" spans="1:12" x14ac:dyDescent="0.2">
      <c r="A1392" s="2">
        <v>5.9748039999999998</v>
      </c>
      <c r="B1392" s="2">
        <v>8.9970359999999996</v>
      </c>
      <c r="C1392" s="2">
        <v>0.68540900000000005</v>
      </c>
      <c r="D1392" s="2">
        <v>9.0876999999999999E-2</v>
      </c>
      <c r="F1392" s="2">
        <v>5.9719990000000003</v>
      </c>
      <c r="G1392" s="2">
        <v>0.52261400000000002</v>
      </c>
      <c r="H1392" s="2">
        <v>0.52363599999999999</v>
      </c>
      <c r="J1392" s="2">
        <v>5.9748039999999998</v>
      </c>
      <c r="K1392" s="2">
        <v>8.6374000000000006E-2</v>
      </c>
      <c r="L1392" s="2">
        <v>0.166877</v>
      </c>
    </row>
    <row r="1393" spans="1:12" x14ac:dyDescent="0.2">
      <c r="A1393" s="2">
        <v>5.9755050000000001</v>
      </c>
      <c r="B1393" s="2">
        <v>8.9981000000000009</v>
      </c>
      <c r="C1393" s="2">
        <v>0.68500099999999997</v>
      </c>
      <c r="D1393" s="2">
        <v>9.1228000000000004E-2</v>
      </c>
      <c r="F1393" s="2">
        <v>5.9726999999999997</v>
      </c>
      <c r="G1393" s="2">
        <v>0.52249900000000005</v>
      </c>
      <c r="H1393" s="2">
        <v>0.52383400000000002</v>
      </c>
      <c r="J1393" s="2">
        <v>5.9755050000000001</v>
      </c>
      <c r="K1393" s="2">
        <v>8.6060999999999999E-2</v>
      </c>
      <c r="L1393" s="2">
        <v>0.16714699999999999</v>
      </c>
    </row>
    <row r="1394" spans="1:12" x14ac:dyDescent="0.2">
      <c r="A1394" s="2">
        <v>5.9762069999999996</v>
      </c>
      <c r="B1394" s="2">
        <v>8.9985049999999998</v>
      </c>
      <c r="C1394" s="2">
        <v>0.68511500000000003</v>
      </c>
      <c r="D1394" s="2">
        <v>9.1593999999999995E-2</v>
      </c>
      <c r="F1394" s="2">
        <v>5.9734020000000001</v>
      </c>
      <c r="G1394" s="2">
        <v>0.52246099999999995</v>
      </c>
      <c r="H1394" s="2">
        <v>0.52375000000000005</v>
      </c>
      <c r="J1394" s="2">
        <v>5.9762069999999996</v>
      </c>
      <c r="K1394" s="2">
        <v>8.6695999999999995E-2</v>
      </c>
      <c r="L1394" s="2">
        <v>0.16669300000000001</v>
      </c>
    </row>
    <row r="1395" spans="1:12" x14ac:dyDescent="0.2">
      <c r="A1395" s="2">
        <v>5.9769079999999999</v>
      </c>
      <c r="B1395" s="2">
        <v>8.9995770000000004</v>
      </c>
      <c r="C1395" s="2">
        <v>0.68535199999999996</v>
      </c>
      <c r="D1395" s="2">
        <v>9.1486999999999999E-2</v>
      </c>
      <c r="F1395" s="2">
        <v>5.9741030000000004</v>
      </c>
      <c r="G1395" s="2">
        <v>0.52220900000000003</v>
      </c>
      <c r="H1395" s="2">
        <v>0.52403299999999997</v>
      </c>
      <c r="J1395" s="2">
        <v>5.9769079999999999</v>
      </c>
      <c r="K1395" s="2">
        <v>8.6679000000000006E-2</v>
      </c>
      <c r="L1395" s="2">
        <v>0.16606399999999999</v>
      </c>
    </row>
    <row r="1396" spans="1:12" x14ac:dyDescent="0.2">
      <c r="A1396" s="2">
        <v>5.9776100000000003</v>
      </c>
      <c r="B1396" s="2">
        <v>9.0009730000000001</v>
      </c>
      <c r="C1396" s="2">
        <v>0.68546600000000002</v>
      </c>
      <c r="D1396" s="2">
        <v>9.0976000000000001E-2</v>
      </c>
      <c r="F1396" s="2">
        <v>5.9748039999999998</v>
      </c>
      <c r="G1396" s="2">
        <v>0.52191900000000002</v>
      </c>
      <c r="H1396" s="2">
        <v>0.52429999999999999</v>
      </c>
      <c r="J1396" s="2">
        <v>5.9776100000000003</v>
      </c>
      <c r="K1396" s="2">
        <v>8.6817000000000005E-2</v>
      </c>
      <c r="L1396" s="2">
        <v>0.165739</v>
      </c>
    </row>
    <row r="1397" spans="1:12" x14ac:dyDescent="0.2">
      <c r="A1397" s="2">
        <v>5.9783109999999997</v>
      </c>
      <c r="B1397" s="2">
        <v>9.0022579999999994</v>
      </c>
      <c r="C1397" s="2">
        <v>0.68567599999999995</v>
      </c>
      <c r="D1397" s="2">
        <v>9.0639999999999998E-2</v>
      </c>
      <c r="F1397" s="2">
        <v>5.9755050000000001</v>
      </c>
      <c r="G1397" s="2">
        <v>0.52207199999999998</v>
      </c>
      <c r="H1397" s="2">
        <v>0.52397899999999997</v>
      </c>
      <c r="J1397" s="2">
        <v>5.9783109999999997</v>
      </c>
      <c r="K1397" s="2">
        <v>8.6888999999999994E-2</v>
      </c>
      <c r="L1397" s="2">
        <v>0.16594800000000001</v>
      </c>
    </row>
    <row r="1398" spans="1:12" x14ac:dyDescent="0.2">
      <c r="A1398" s="2">
        <v>5.979012</v>
      </c>
      <c r="B1398" s="2">
        <v>9.0036959999999997</v>
      </c>
      <c r="C1398" s="2">
        <v>0.68605000000000005</v>
      </c>
      <c r="D1398" s="2">
        <v>9.0441999999999995E-2</v>
      </c>
      <c r="F1398" s="2">
        <v>5.9762069999999996</v>
      </c>
      <c r="G1398" s="2">
        <v>0.52233099999999999</v>
      </c>
      <c r="H1398" s="2">
        <v>0.52397199999999999</v>
      </c>
      <c r="J1398" s="2">
        <v>5.979012</v>
      </c>
      <c r="K1398" s="2">
        <v>8.6278999999999995E-2</v>
      </c>
      <c r="L1398" s="2">
        <v>0.166047</v>
      </c>
    </row>
    <row r="1399" spans="1:12" x14ac:dyDescent="0.2">
      <c r="A1399" s="2">
        <v>5.9797140000000004</v>
      </c>
      <c r="B1399" s="2">
        <v>9.0049320000000002</v>
      </c>
      <c r="C1399" s="2">
        <v>0.68601900000000005</v>
      </c>
      <c r="D1399" s="2">
        <v>9.0250999999999998E-2</v>
      </c>
      <c r="F1399" s="2">
        <v>5.9769079999999999</v>
      </c>
      <c r="G1399" s="2">
        <v>0.52247600000000005</v>
      </c>
      <c r="H1399" s="2">
        <v>0.52399399999999996</v>
      </c>
      <c r="J1399" s="2">
        <v>5.9797140000000004</v>
      </c>
      <c r="K1399" s="2">
        <v>8.5931999999999994E-2</v>
      </c>
      <c r="L1399" s="2">
        <v>0.16624900000000001</v>
      </c>
    </row>
    <row r="1400" spans="1:12" x14ac:dyDescent="0.2">
      <c r="A1400" s="2">
        <v>5.9804149999999998</v>
      </c>
      <c r="B1400" s="2">
        <v>9.0062899999999999</v>
      </c>
      <c r="C1400" s="2">
        <v>0.68593099999999996</v>
      </c>
      <c r="D1400" s="2">
        <v>9.0190000000000006E-2</v>
      </c>
      <c r="F1400" s="2">
        <v>5.9776100000000003</v>
      </c>
      <c r="G1400" s="2">
        <v>0.52226300000000003</v>
      </c>
      <c r="H1400" s="2">
        <v>0.52367399999999997</v>
      </c>
      <c r="J1400" s="2">
        <v>5.9804149999999998</v>
      </c>
      <c r="K1400" s="2">
        <v>8.5797999999999999E-2</v>
      </c>
      <c r="L1400" s="2">
        <v>0.16603100000000001</v>
      </c>
    </row>
    <row r="1401" spans="1:12" x14ac:dyDescent="0.2">
      <c r="A1401" s="2">
        <v>5.9811170000000002</v>
      </c>
      <c r="B1401" s="2">
        <v>9.0071720000000006</v>
      </c>
      <c r="C1401" s="2">
        <v>0.68561499999999997</v>
      </c>
      <c r="D1401" s="2">
        <v>9.0076000000000003E-2</v>
      </c>
      <c r="F1401" s="2">
        <v>5.9783109999999997</v>
      </c>
      <c r="G1401" s="2">
        <v>0.52237699999999998</v>
      </c>
      <c r="H1401" s="2">
        <v>0.52391100000000002</v>
      </c>
      <c r="J1401" s="2">
        <v>5.9811170000000002</v>
      </c>
      <c r="K1401" s="2">
        <v>8.5789000000000004E-2</v>
      </c>
      <c r="L1401" s="2">
        <v>0.165995</v>
      </c>
    </row>
    <row r="1402" spans="1:12" x14ac:dyDescent="0.2">
      <c r="A1402" s="2">
        <v>5.9818179999999996</v>
      </c>
      <c r="B1402" s="2">
        <v>9.0079840000000004</v>
      </c>
      <c r="C1402" s="2">
        <v>0.68557299999999999</v>
      </c>
      <c r="D1402" s="2">
        <v>8.9998999999999996E-2</v>
      </c>
      <c r="F1402" s="2">
        <v>5.979012</v>
      </c>
      <c r="G1402" s="2">
        <v>0.522339</v>
      </c>
      <c r="H1402" s="2">
        <v>0.524559</v>
      </c>
      <c r="J1402" s="2">
        <v>5.9818179999999996</v>
      </c>
      <c r="K1402" s="2">
        <v>8.5723999999999995E-2</v>
      </c>
      <c r="L1402" s="2">
        <v>0.16559199999999999</v>
      </c>
    </row>
    <row r="1403" spans="1:12" x14ac:dyDescent="0.2">
      <c r="A1403" s="2">
        <v>5.9825189999999999</v>
      </c>
      <c r="B1403" s="2">
        <v>9.0089260000000007</v>
      </c>
      <c r="C1403" s="2">
        <v>0.68581700000000001</v>
      </c>
      <c r="D1403" s="2">
        <v>8.9930999999999997E-2</v>
      </c>
      <c r="F1403" s="2">
        <v>5.9797140000000004</v>
      </c>
      <c r="G1403" s="2">
        <v>0.52213299999999996</v>
      </c>
      <c r="H1403" s="2">
        <v>0.52483400000000002</v>
      </c>
      <c r="J1403" s="2">
        <v>5.9825189999999999</v>
      </c>
      <c r="K1403" s="2">
        <v>8.5787000000000002E-2</v>
      </c>
      <c r="L1403" s="2">
        <v>0.16547400000000001</v>
      </c>
    </row>
    <row r="1404" spans="1:12" x14ac:dyDescent="0.2">
      <c r="A1404" s="2">
        <v>5.9832210000000003</v>
      </c>
      <c r="B1404" s="2">
        <v>9.0100370000000005</v>
      </c>
      <c r="C1404" s="2">
        <v>0.68635500000000005</v>
      </c>
      <c r="D1404" s="2">
        <v>9.0297000000000002E-2</v>
      </c>
      <c r="F1404" s="2">
        <v>5.9804149999999998</v>
      </c>
      <c r="G1404" s="2">
        <v>0.52214799999999995</v>
      </c>
      <c r="H1404" s="2">
        <v>0.52523799999999998</v>
      </c>
      <c r="J1404" s="2">
        <v>5.9832210000000003</v>
      </c>
      <c r="K1404" s="2">
        <v>8.6471000000000006E-2</v>
      </c>
      <c r="L1404" s="2">
        <v>0.16505</v>
      </c>
    </row>
    <row r="1405" spans="1:12" x14ac:dyDescent="0.2">
      <c r="A1405" s="2">
        <v>5.9839219999999997</v>
      </c>
      <c r="B1405" s="2">
        <v>9.0113529999999997</v>
      </c>
      <c r="C1405" s="2">
        <v>0.68689299999999998</v>
      </c>
      <c r="D1405" s="2">
        <v>8.9809E-2</v>
      </c>
      <c r="F1405" s="2">
        <v>5.9811170000000002</v>
      </c>
      <c r="G1405" s="2">
        <v>0.52230100000000002</v>
      </c>
      <c r="H1405" s="2">
        <v>0.52571900000000005</v>
      </c>
      <c r="J1405" s="2">
        <v>5.9839219999999997</v>
      </c>
      <c r="K1405" s="2">
        <v>8.7014999999999995E-2</v>
      </c>
      <c r="L1405" s="2">
        <v>0.16533400000000001</v>
      </c>
    </row>
    <row r="1406" spans="1:12" x14ac:dyDescent="0.2">
      <c r="A1406" s="2">
        <v>5.984623</v>
      </c>
      <c r="B1406" s="2">
        <v>9.0126650000000001</v>
      </c>
      <c r="C1406" s="2">
        <v>0.68714399999999998</v>
      </c>
      <c r="D1406" s="2">
        <v>9.0441999999999995E-2</v>
      </c>
      <c r="F1406" s="2">
        <v>5.9818179999999996</v>
      </c>
      <c r="G1406" s="2">
        <v>0.52291100000000001</v>
      </c>
      <c r="H1406" s="2">
        <v>0.52581</v>
      </c>
      <c r="J1406" s="2">
        <v>5.984623</v>
      </c>
      <c r="K1406" s="2">
        <v>8.6758000000000002E-2</v>
      </c>
      <c r="L1406" s="2">
        <v>0.16594800000000001</v>
      </c>
    </row>
    <row r="1407" spans="1:12" x14ac:dyDescent="0.2">
      <c r="A1407" s="2">
        <v>5.9853249999999996</v>
      </c>
      <c r="B1407" s="2">
        <v>9.0136869999999991</v>
      </c>
      <c r="C1407" s="2">
        <v>0.68726299999999996</v>
      </c>
      <c r="D1407" s="2">
        <v>9.0244000000000005E-2</v>
      </c>
      <c r="F1407" s="2">
        <v>5.9825189999999999</v>
      </c>
      <c r="G1407" s="2">
        <v>0.52313200000000004</v>
      </c>
      <c r="H1407" s="2">
        <v>0.52598599999999995</v>
      </c>
      <c r="J1407" s="2">
        <v>5.9853249999999996</v>
      </c>
      <c r="K1407" s="2">
        <v>8.6777000000000007E-2</v>
      </c>
      <c r="L1407" s="2">
        <v>0.16594</v>
      </c>
    </row>
    <row r="1408" spans="1:12" x14ac:dyDescent="0.2">
      <c r="A1408" s="2">
        <v>5.9860259999999998</v>
      </c>
      <c r="B1408" s="2">
        <v>9.015053</v>
      </c>
      <c r="C1408" s="2">
        <v>0.68760600000000005</v>
      </c>
      <c r="D1408" s="2">
        <v>9.0235999999999997E-2</v>
      </c>
      <c r="F1408" s="2">
        <v>5.9832210000000003</v>
      </c>
      <c r="G1408" s="2">
        <v>0.52322400000000002</v>
      </c>
      <c r="H1408" s="2">
        <v>0.52607700000000002</v>
      </c>
      <c r="J1408" s="2">
        <v>5.9860259999999998</v>
      </c>
      <c r="K1408" s="2">
        <v>8.6521000000000001E-2</v>
      </c>
      <c r="L1408" s="2">
        <v>0.16645699999999999</v>
      </c>
    </row>
    <row r="1409" spans="1:12" x14ac:dyDescent="0.2">
      <c r="A1409" s="2">
        <v>5.9867280000000003</v>
      </c>
      <c r="B1409" s="2">
        <v>9.0165059999999997</v>
      </c>
      <c r="C1409" s="2">
        <v>0.68813999999999997</v>
      </c>
      <c r="D1409" s="2">
        <v>8.9435000000000001E-2</v>
      </c>
      <c r="F1409" s="2">
        <v>5.9839219999999997</v>
      </c>
      <c r="G1409" s="2">
        <v>0.52339899999999995</v>
      </c>
      <c r="H1409" s="2">
        <v>0.52620699999999998</v>
      </c>
      <c r="J1409" s="2">
        <v>5.9867280000000003</v>
      </c>
      <c r="K1409" s="2">
        <v>8.6729000000000001E-2</v>
      </c>
      <c r="L1409" s="2">
        <v>0.16677400000000001</v>
      </c>
    </row>
    <row r="1410" spans="1:12" x14ac:dyDescent="0.2">
      <c r="A1410" s="2">
        <v>5.9874289999999997</v>
      </c>
      <c r="B1410" s="2">
        <v>9.0183909999999994</v>
      </c>
      <c r="C1410" s="2">
        <v>0.68849099999999996</v>
      </c>
      <c r="D1410" s="2">
        <v>8.9205999999999994E-2</v>
      </c>
      <c r="F1410" s="2">
        <v>5.984623</v>
      </c>
      <c r="G1410" s="2">
        <v>0.52310199999999996</v>
      </c>
      <c r="H1410" s="2">
        <v>0.52600899999999995</v>
      </c>
      <c r="J1410" s="2">
        <v>5.9874289999999997</v>
      </c>
      <c r="K1410" s="2">
        <v>8.6667999999999995E-2</v>
      </c>
      <c r="L1410" s="2">
        <v>0.166847</v>
      </c>
    </row>
    <row r="1411" spans="1:12" x14ac:dyDescent="0.2">
      <c r="A1411" s="2">
        <v>5.98813</v>
      </c>
      <c r="B1411" s="2">
        <v>9.020073</v>
      </c>
      <c r="C1411" s="2">
        <v>0.68850599999999995</v>
      </c>
      <c r="D1411" s="2">
        <v>8.9335999999999999E-2</v>
      </c>
      <c r="F1411" s="2">
        <v>5.9853249999999996</v>
      </c>
      <c r="G1411" s="2">
        <v>0.52304799999999996</v>
      </c>
      <c r="H1411" s="2">
        <v>0.52579500000000001</v>
      </c>
      <c r="J1411" s="2">
        <v>5.98813</v>
      </c>
      <c r="K1411" s="2">
        <v>8.6861999999999995E-2</v>
      </c>
      <c r="L1411" s="2">
        <v>0.16639300000000001</v>
      </c>
    </row>
    <row r="1412" spans="1:12" x14ac:dyDescent="0.2">
      <c r="A1412" s="2">
        <v>5.9888320000000004</v>
      </c>
      <c r="B1412" s="2">
        <v>9.020683</v>
      </c>
      <c r="C1412" s="2">
        <v>0.68861300000000003</v>
      </c>
      <c r="D1412" s="2">
        <v>8.8793999999999998E-2</v>
      </c>
      <c r="F1412" s="2">
        <v>5.9860259999999998</v>
      </c>
      <c r="G1412" s="2">
        <v>0.52336899999999997</v>
      </c>
      <c r="H1412" s="2">
        <v>0.52583299999999999</v>
      </c>
      <c r="J1412" s="2">
        <v>5.9888320000000004</v>
      </c>
      <c r="K1412" s="2">
        <v>8.7286000000000002E-2</v>
      </c>
      <c r="L1412" s="2">
        <v>0.16623499999999999</v>
      </c>
    </row>
    <row r="1413" spans="1:12" x14ac:dyDescent="0.2">
      <c r="A1413" s="2">
        <v>5.9895329999999998</v>
      </c>
      <c r="B1413" s="2">
        <v>9.0219500000000004</v>
      </c>
      <c r="C1413" s="2">
        <v>0.68871199999999999</v>
      </c>
      <c r="D1413" s="2">
        <v>8.9403999999999997E-2</v>
      </c>
      <c r="F1413" s="2">
        <v>5.9867280000000003</v>
      </c>
      <c r="G1413" s="2">
        <v>0.52368199999999998</v>
      </c>
      <c r="H1413" s="2">
        <v>0.52574900000000002</v>
      </c>
      <c r="J1413" s="2">
        <v>5.9895329999999998</v>
      </c>
      <c r="K1413" s="2">
        <v>8.7291999999999995E-2</v>
      </c>
      <c r="L1413" s="2">
        <v>0.16613600000000001</v>
      </c>
    </row>
    <row r="1414" spans="1:12" x14ac:dyDescent="0.2">
      <c r="A1414" s="2">
        <v>5.9902340000000001</v>
      </c>
      <c r="B1414" s="2">
        <v>9.0230519999999999</v>
      </c>
      <c r="C1414" s="2">
        <v>0.68858299999999995</v>
      </c>
      <c r="D1414" s="2">
        <v>8.9930999999999997E-2</v>
      </c>
      <c r="F1414" s="2">
        <v>5.9874289999999997</v>
      </c>
      <c r="G1414" s="2">
        <v>0.52363599999999999</v>
      </c>
      <c r="H1414" s="2">
        <v>0.52563499999999996</v>
      </c>
      <c r="J1414" s="2">
        <v>5.9902340000000001</v>
      </c>
      <c r="K1414" s="2">
        <v>8.8034000000000001E-2</v>
      </c>
      <c r="L1414" s="2">
        <v>0.16636699999999999</v>
      </c>
    </row>
    <row r="1415" spans="1:12" x14ac:dyDescent="0.2">
      <c r="A1415" s="2">
        <v>5.9909359999999996</v>
      </c>
      <c r="B1415" s="2">
        <v>9.0238150000000008</v>
      </c>
      <c r="C1415" s="2">
        <v>0.68889900000000004</v>
      </c>
      <c r="D1415" s="2">
        <v>9.0052999999999994E-2</v>
      </c>
      <c r="F1415" s="2">
        <v>5.98813</v>
      </c>
      <c r="G1415" s="2">
        <v>0.52383400000000002</v>
      </c>
      <c r="H1415" s="2">
        <v>0.52542100000000003</v>
      </c>
      <c r="J1415" s="2">
        <v>5.9909359999999996</v>
      </c>
      <c r="K1415" s="2">
        <v>8.8279999999999997E-2</v>
      </c>
      <c r="L1415" s="2">
        <v>0.16650000000000001</v>
      </c>
    </row>
    <row r="1416" spans="1:12" x14ac:dyDescent="0.2">
      <c r="A1416" s="2">
        <v>5.9916369999999999</v>
      </c>
      <c r="B1416" s="2">
        <v>9.0244979999999995</v>
      </c>
      <c r="C1416" s="2">
        <v>0.68900600000000001</v>
      </c>
      <c r="D1416" s="2">
        <v>9.0396000000000004E-2</v>
      </c>
      <c r="F1416" s="2">
        <v>5.9888320000000004</v>
      </c>
      <c r="G1416" s="2">
        <v>0.52375000000000005</v>
      </c>
      <c r="H1416" s="2">
        <v>0.52580300000000002</v>
      </c>
      <c r="J1416" s="2">
        <v>5.9916369999999999</v>
      </c>
      <c r="K1416" s="2">
        <v>8.8137999999999994E-2</v>
      </c>
      <c r="L1416" s="2">
        <v>0.16672300000000001</v>
      </c>
    </row>
    <row r="1417" spans="1:12" x14ac:dyDescent="0.2">
      <c r="A1417" s="2">
        <v>5.9923390000000003</v>
      </c>
      <c r="B1417" s="2">
        <v>9.0253329999999998</v>
      </c>
      <c r="C1417" s="2">
        <v>0.68853699999999995</v>
      </c>
      <c r="D1417" s="2">
        <v>9.0334999999999999E-2</v>
      </c>
      <c r="F1417" s="2">
        <v>5.9895329999999998</v>
      </c>
      <c r="G1417" s="2">
        <v>0.52403299999999997</v>
      </c>
      <c r="H1417" s="2">
        <v>0.52624499999999996</v>
      </c>
      <c r="J1417" s="2">
        <v>5.9923390000000003</v>
      </c>
      <c r="K1417" s="2">
        <v>8.7834999999999996E-2</v>
      </c>
      <c r="L1417" s="2">
        <v>0.166549</v>
      </c>
    </row>
    <row r="1418" spans="1:12" x14ac:dyDescent="0.2">
      <c r="A1418" s="2">
        <v>5.9930399999999997</v>
      </c>
      <c r="B1418" s="2">
        <v>9.0264399999999991</v>
      </c>
      <c r="C1418" s="2">
        <v>0.688411</v>
      </c>
      <c r="D1418" s="2">
        <v>9.0602000000000002E-2</v>
      </c>
      <c r="F1418" s="2">
        <v>5.9902340000000001</v>
      </c>
      <c r="G1418" s="2">
        <v>0.52429999999999999</v>
      </c>
      <c r="H1418" s="2">
        <v>0.526474</v>
      </c>
      <c r="J1418" s="2">
        <v>5.9930399999999997</v>
      </c>
      <c r="K1418" s="2">
        <v>8.7765999999999997E-2</v>
      </c>
      <c r="L1418" s="2">
        <v>0.16614799999999999</v>
      </c>
    </row>
    <row r="1419" spans="1:12" x14ac:dyDescent="0.2">
      <c r="A1419" s="2">
        <v>5.9937420000000001</v>
      </c>
      <c r="B1419" s="2">
        <v>9.0280839999999998</v>
      </c>
      <c r="C1419" s="2">
        <v>0.68840000000000001</v>
      </c>
      <c r="D1419" s="2">
        <v>9.0593999999999994E-2</v>
      </c>
      <c r="F1419" s="2">
        <v>5.9909359999999996</v>
      </c>
      <c r="G1419" s="2">
        <v>0.52397899999999997</v>
      </c>
      <c r="H1419" s="2">
        <v>0.52622199999999997</v>
      </c>
      <c r="J1419" s="2">
        <v>5.9937420000000001</v>
      </c>
      <c r="K1419" s="2">
        <v>8.8223999999999997E-2</v>
      </c>
      <c r="L1419" s="2">
        <v>0.16653999999999999</v>
      </c>
    </row>
    <row r="1420" spans="1:12" x14ac:dyDescent="0.2">
      <c r="A1420" s="2">
        <v>5.9944430000000004</v>
      </c>
      <c r="B1420" s="2">
        <v>9.0294229999999995</v>
      </c>
      <c r="C1420" s="2">
        <v>0.68854400000000004</v>
      </c>
      <c r="D1420" s="2">
        <v>9.1051999999999994E-2</v>
      </c>
      <c r="F1420" s="2">
        <v>5.9916369999999999</v>
      </c>
      <c r="G1420" s="2">
        <v>0.52397199999999999</v>
      </c>
      <c r="H1420" s="2">
        <v>0.52668800000000005</v>
      </c>
      <c r="J1420" s="2">
        <v>5.9944430000000004</v>
      </c>
      <c r="K1420" s="2">
        <v>8.8201000000000002E-2</v>
      </c>
      <c r="L1420" s="2">
        <v>0.16705600000000001</v>
      </c>
    </row>
    <row r="1421" spans="1:12" x14ac:dyDescent="0.2">
      <c r="A1421" s="2">
        <v>5.9951439999999998</v>
      </c>
      <c r="B1421" s="2">
        <v>9.0301819999999999</v>
      </c>
      <c r="C1421" s="2">
        <v>0.68835400000000002</v>
      </c>
      <c r="D1421" s="2">
        <v>9.1258000000000006E-2</v>
      </c>
      <c r="F1421" s="2">
        <v>5.9923390000000003</v>
      </c>
      <c r="G1421" s="2">
        <v>0.52399399999999996</v>
      </c>
      <c r="H1421" s="2">
        <v>0.52639000000000002</v>
      </c>
      <c r="J1421" s="2">
        <v>5.9951439999999998</v>
      </c>
      <c r="K1421" s="2">
        <v>8.8418999999999998E-2</v>
      </c>
      <c r="L1421" s="2">
        <v>0.167383</v>
      </c>
    </row>
    <row r="1422" spans="1:12" x14ac:dyDescent="0.2">
      <c r="A1422" s="2">
        <v>5.9958450000000001</v>
      </c>
      <c r="B1422" s="2">
        <v>9.0314060000000005</v>
      </c>
      <c r="C1422" s="2">
        <v>0.68833100000000003</v>
      </c>
      <c r="D1422" s="2">
        <v>9.0861999999999998E-2</v>
      </c>
      <c r="F1422" s="2">
        <v>5.9930399999999997</v>
      </c>
      <c r="G1422" s="2">
        <v>0.52367399999999997</v>
      </c>
      <c r="H1422" s="2">
        <v>0.52619199999999999</v>
      </c>
      <c r="J1422" s="2">
        <v>5.9958450000000001</v>
      </c>
      <c r="K1422" s="2">
        <v>8.9082999999999996E-2</v>
      </c>
      <c r="L1422" s="2">
        <v>0.16769000000000001</v>
      </c>
    </row>
    <row r="1423" spans="1:12" x14ac:dyDescent="0.2">
      <c r="A1423" s="2">
        <v>5.9965469999999996</v>
      </c>
      <c r="B1423" s="2">
        <v>9.0320889999999991</v>
      </c>
      <c r="C1423" s="2">
        <v>0.68848299999999996</v>
      </c>
      <c r="D1423" s="2">
        <v>9.0808E-2</v>
      </c>
      <c r="F1423" s="2">
        <v>5.9937420000000001</v>
      </c>
      <c r="G1423" s="2">
        <v>0.52391100000000002</v>
      </c>
      <c r="H1423" s="2">
        <v>0.52613799999999999</v>
      </c>
      <c r="J1423" s="2">
        <v>5.9965469999999996</v>
      </c>
      <c r="K1423" s="2">
        <v>8.9342000000000005E-2</v>
      </c>
      <c r="L1423" s="2">
        <v>0.16783699999999999</v>
      </c>
    </row>
    <row r="1424" spans="1:12" x14ac:dyDescent="0.2">
      <c r="A1424" s="2">
        <v>5.9972479999999999</v>
      </c>
      <c r="B1424" s="2">
        <v>9.0327260000000003</v>
      </c>
      <c r="C1424" s="2">
        <v>0.68828900000000004</v>
      </c>
      <c r="D1424" s="2">
        <v>9.0953000000000006E-2</v>
      </c>
      <c r="F1424" s="2">
        <v>5.9944430000000004</v>
      </c>
      <c r="G1424" s="2">
        <v>0.524559</v>
      </c>
      <c r="H1424" s="2">
        <v>0.52645900000000001</v>
      </c>
      <c r="J1424" s="2">
        <v>5.9972479999999999</v>
      </c>
      <c r="K1424" s="2">
        <v>8.9776999999999996E-2</v>
      </c>
      <c r="L1424" s="2">
        <v>0.16784299999999999</v>
      </c>
    </row>
    <row r="1425" spans="1:12" x14ac:dyDescent="0.2">
      <c r="A1425" s="2">
        <v>5.9979500000000003</v>
      </c>
      <c r="B1425" s="2">
        <v>9.0339430000000007</v>
      </c>
      <c r="C1425" s="2">
        <v>0.68809799999999999</v>
      </c>
      <c r="D1425" s="2">
        <v>9.0869000000000005E-2</v>
      </c>
      <c r="F1425" s="2">
        <v>5.9951439999999998</v>
      </c>
      <c r="G1425" s="2">
        <v>0.52483400000000002</v>
      </c>
      <c r="H1425" s="2">
        <v>0.52622199999999997</v>
      </c>
      <c r="J1425" s="2">
        <v>5.9979500000000003</v>
      </c>
      <c r="K1425" s="2">
        <v>8.9760000000000006E-2</v>
      </c>
      <c r="L1425" s="2">
        <v>0.16811000000000001</v>
      </c>
    </row>
    <row r="1426" spans="1:12" x14ac:dyDescent="0.2">
      <c r="A1426" s="2">
        <v>5.9986509999999997</v>
      </c>
      <c r="B1426" s="2">
        <v>9.0348210000000009</v>
      </c>
      <c r="C1426" s="2">
        <v>0.68874299999999999</v>
      </c>
      <c r="D1426" s="2">
        <v>9.0572E-2</v>
      </c>
      <c r="F1426" s="2">
        <v>5.9958450000000001</v>
      </c>
      <c r="G1426" s="2">
        <v>0.52523799999999998</v>
      </c>
      <c r="H1426" s="2">
        <v>0.526146</v>
      </c>
      <c r="J1426" s="2">
        <v>5.9986509999999997</v>
      </c>
      <c r="K1426" s="2">
        <v>8.9511999999999994E-2</v>
      </c>
      <c r="L1426" s="2">
        <v>0.168353</v>
      </c>
    </row>
    <row r="1427" spans="1:12" x14ac:dyDescent="0.2">
      <c r="A1427" s="2">
        <v>5.999352</v>
      </c>
      <c r="B1427" s="2">
        <v>9.0365029999999997</v>
      </c>
      <c r="C1427" s="2">
        <v>0.68911299999999998</v>
      </c>
      <c r="D1427" s="2">
        <v>9.0372999999999995E-2</v>
      </c>
      <c r="F1427" s="2">
        <v>5.9965469999999996</v>
      </c>
      <c r="G1427" s="2">
        <v>0.52571900000000005</v>
      </c>
      <c r="H1427" s="2">
        <v>0.52622999999999998</v>
      </c>
      <c r="J1427" s="2">
        <v>5.999352</v>
      </c>
      <c r="K1427" s="2">
        <v>8.8964000000000001E-2</v>
      </c>
      <c r="L1427" s="2">
        <v>0.16848099999999999</v>
      </c>
    </row>
    <row r="1428" spans="1:12" x14ac:dyDescent="0.2">
      <c r="A1428" s="2">
        <v>6.0000540000000004</v>
      </c>
      <c r="B1428" s="2">
        <v>9.0380900000000004</v>
      </c>
      <c r="C1428" s="2">
        <v>0.68901699999999999</v>
      </c>
      <c r="D1428" s="2">
        <v>9.0372999999999995E-2</v>
      </c>
      <c r="F1428" s="2">
        <v>5.9972479999999999</v>
      </c>
      <c r="G1428" s="2">
        <v>0.52581</v>
      </c>
      <c r="H1428" s="2">
        <v>0.52642800000000001</v>
      </c>
      <c r="J1428" s="2">
        <v>6.0000540000000004</v>
      </c>
      <c r="K1428" s="2">
        <v>0.103021</v>
      </c>
      <c r="L1428" s="2">
        <v>0.16842699999999999</v>
      </c>
    </row>
    <row r="1429" spans="1:12" x14ac:dyDescent="0.2">
      <c r="A1429" s="2">
        <v>6.0007549999999998</v>
      </c>
      <c r="B1429" s="2">
        <v>9.0394900000000007</v>
      </c>
      <c r="C1429" s="2">
        <v>0.68889900000000004</v>
      </c>
      <c r="D1429" s="2">
        <v>9.035E-2</v>
      </c>
      <c r="F1429" s="2">
        <v>5.9979500000000003</v>
      </c>
      <c r="G1429" s="2">
        <v>0.52598599999999995</v>
      </c>
      <c r="H1429" s="2">
        <v>0.52685499999999996</v>
      </c>
      <c r="J1429" s="2">
        <v>6.0007549999999998</v>
      </c>
      <c r="K1429" s="2">
        <v>0.103571</v>
      </c>
      <c r="L1429" s="2">
        <v>0.16814399999999999</v>
      </c>
    </row>
    <row r="1430" spans="1:12" x14ac:dyDescent="0.2">
      <c r="A1430" s="2">
        <v>6.0014560000000001</v>
      </c>
      <c r="B1430" s="2">
        <v>9.0409659999999992</v>
      </c>
      <c r="C1430" s="2">
        <v>0.68889199999999995</v>
      </c>
      <c r="D1430" s="2">
        <v>9.0273999999999993E-2</v>
      </c>
      <c r="F1430" s="2">
        <v>5.9986509999999997</v>
      </c>
      <c r="G1430" s="2">
        <v>0.52607700000000002</v>
      </c>
      <c r="H1430" s="2">
        <v>0.52658799999999995</v>
      </c>
      <c r="J1430" s="2">
        <v>6.0014560000000001</v>
      </c>
      <c r="K1430" s="2">
        <v>0.103746</v>
      </c>
      <c r="L1430" s="2">
        <v>0.168019</v>
      </c>
    </row>
    <row r="1431" spans="1:12" x14ac:dyDescent="0.2">
      <c r="A1431" s="2">
        <v>6.0021579999999997</v>
      </c>
      <c r="B1431" s="2">
        <v>9.0422290000000007</v>
      </c>
      <c r="C1431" s="2">
        <v>0.68886899999999995</v>
      </c>
      <c r="D1431" s="2">
        <v>9.0067999999999995E-2</v>
      </c>
      <c r="F1431" s="2">
        <v>5.999352</v>
      </c>
      <c r="G1431" s="2">
        <v>0.52620699999999998</v>
      </c>
      <c r="H1431" s="2">
        <v>0.52667200000000003</v>
      </c>
      <c r="J1431" s="2">
        <v>6.0021579999999997</v>
      </c>
      <c r="K1431" s="2">
        <v>0.104114</v>
      </c>
      <c r="L1431" s="2">
        <v>0.16783000000000001</v>
      </c>
    </row>
    <row r="1432" spans="1:12" x14ac:dyDescent="0.2">
      <c r="A1432" s="2">
        <v>6.0028589999999999</v>
      </c>
      <c r="B1432" s="2">
        <v>9.0434490000000007</v>
      </c>
      <c r="C1432" s="2">
        <v>0.68873099999999998</v>
      </c>
      <c r="D1432" s="2">
        <v>9.0228000000000003E-2</v>
      </c>
      <c r="F1432" s="2">
        <v>6.0000540000000004</v>
      </c>
      <c r="G1432" s="2">
        <v>0.52600899999999995</v>
      </c>
      <c r="H1432" s="2">
        <v>0.52671100000000004</v>
      </c>
      <c r="J1432" s="2">
        <v>6.0028589999999999</v>
      </c>
      <c r="K1432" s="2">
        <v>0.10417</v>
      </c>
      <c r="L1432" s="2">
        <v>0.167685</v>
      </c>
    </row>
    <row r="1433" spans="1:12" x14ac:dyDescent="0.2">
      <c r="A1433" s="2">
        <v>6.0035610000000004</v>
      </c>
      <c r="B1433" s="2">
        <v>9.0448950000000004</v>
      </c>
      <c r="C1433" s="2">
        <v>0.68891100000000005</v>
      </c>
      <c r="D1433" s="2">
        <v>9.0495000000000006E-2</v>
      </c>
      <c r="F1433" s="2">
        <v>6.0007549999999998</v>
      </c>
      <c r="G1433" s="2">
        <v>0.52579500000000001</v>
      </c>
      <c r="H1433" s="2">
        <v>0.52665700000000004</v>
      </c>
      <c r="J1433" s="2">
        <v>6.0035610000000004</v>
      </c>
      <c r="K1433" s="2">
        <v>0.104065</v>
      </c>
      <c r="L1433" s="2">
        <v>0.167402</v>
      </c>
    </row>
    <row r="1434" spans="1:12" x14ac:dyDescent="0.2">
      <c r="A1434" s="2">
        <v>6.0042619999999998</v>
      </c>
      <c r="B1434" s="2">
        <v>9.0465660000000003</v>
      </c>
      <c r="C1434" s="2">
        <v>0.68896800000000002</v>
      </c>
      <c r="D1434" s="2">
        <v>9.1006000000000004E-2</v>
      </c>
      <c r="F1434" s="2">
        <v>6.0014560000000001</v>
      </c>
      <c r="G1434" s="2">
        <v>0.52583299999999999</v>
      </c>
      <c r="H1434" s="2">
        <v>0.52605400000000002</v>
      </c>
      <c r="J1434" s="2">
        <v>6.0042619999999998</v>
      </c>
      <c r="K1434" s="2">
        <v>0.10409</v>
      </c>
      <c r="L1434" s="2">
        <v>0.166991</v>
      </c>
    </row>
    <row r="1435" spans="1:12" x14ac:dyDescent="0.2">
      <c r="A1435" s="2">
        <v>6.0049630000000001</v>
      </c>
      <c r="B1435" s="2">
        <v>9.047993</v>
      </c>
      <c r="C1435" s="2">
        <v>0.688998</v>
      </c>
      <c r="D1435" s="2">
        <v>9.0639999999999998E-2</v>
      </c>
      <c r="F1435" s="2">
        <v>6.0021579999999997</v>
      </c>
      <c r="G1435" s="2">
        <v>0.52574900000000002</v>
      </c>
      <c r="H1435" s="2">
        <v>0.52597799999999995</v>
      </c>
      <c r="J1435" s="2">
        <v>6.0049630000000001</v>
      </c>
      <c r="K1435" s="2">
        <v>0.104463</v>
      </c>
      <c r="L1435" s="2">
        <v>0.16700699999999999</v>
      </c>
    </row>
    <row r="1436" spans="1:12" x14ac:dyDescent="0.2">
      <c r="A1436" s="2">
        <v>6.0056649999999996</v>
      </c>
      <c r="B1436" s="2">
        <v>9.0491100000000007</v>
      </c>
      <c r="C1436" s="2">
        <v>0.68912399999999996</v>
      </c>
      <c r="D1436" s="2">
        <v>9.0708999999999998E-2</v>
      </c>
      <c r="F1436" s="2">
        <v>6.0028589999999999</v>
      </c>
      <c r="G1436" s="2">
        <v>0.52563499999999996</v>
      </c>
      <c r="H1436" s="2">
        <v>0.52632100000000004</v>
      </c>
      <c r="J1436" s="2">
        <v>6.0056649999999996</v>
      </c>
      <c r="K1436" s="2">
        <v>0.10465000000000001</v>
      </c>
      <c r="L1436" s="2">
        <v>0.167161</v>
      </c>
    </row>
    <row r="1437" spans="1:12" x14ac:dyDescent="0.2">
      <c r="A1437" s="2">
        <v>6.0063659999999999</v>
      </c>
      <c r="B1437" s="2">
        <v>9.0505519999999997</v>
      </c>
      <c r="C1437" s="2">
        <v>0.689635</v>
      </c>
      <c r="D1437" s="2">
        <v>9.0387999999999996E-2</v>
      </c>
      <c r="F1437" s="2">
        <v>6.0035610000000004</v>
      </c>
      <c r="G1437" s="2">
        <v>0.52542100000000003</v>
      </c>
      <c r="H1437" s="2">
        <v>0.52639000000000002</v>
      </c>
      <c r="J1437" s="2">
        <v>6.0063659999999999</v>
      </c>
      <c r="K1437" s="2">
        <v>0.10473</v>
      </c>
      <c r="L1437" s="2">
        <v>0.16683899999999999</v>
      </c>
    </row>
    <row r="1438" spans="1:12" x14ac:dyDescent="0.2">
      <c r="A1438" s="2">
        <v>6.0070680000000003</v>
      </c>
      <c r="B1438" s="2">
        <v>9.0517459999999996</v>
      </c>
      <c r="C1438" s="2">
        <v>0.68989500000000004</v>
      </c>
      <c r="D1438" s="2">
        <v>9.0518000000000001E-2</v>
      </c>
      <c r="F1438" s="2">
        <v>6.0042619999999998</v>
      </c>
      <c r="G1438" s="2">
        <v>0.52580300000000002</v>
      </c>
      <c r="H1438" s="2">
        <v>0.52669500000000002</v>
      </c>
      <c r="J1438" s="2">
        <v>6.0070680000000003</v>
      </c>
      <c r="K1438" s="2">
        <v>0.10503800000000001</v>
      </c>
      <c r="L1438" s="2">
        <v>0.16664799999999999</v>
      </c>
    </row>
    <row r="1439" spans="1:12" x14ac:dyDescent="0.2">
      <c r="A1439" s="2">
        <v>6.0077689999999997</v>
      </c>
      <c r="B1439" s="2">
        <v>9.053032</v>
      </c>
      <c r="C1439" s="2">
        <v>0.69005899999999998</v>
      </c>
      <c r="D1439" s="2">
        <v>9.1097999999999998E-2</v>
      </c>
      <c r="F1439" s="2">
        <v>6.0049630000000001</v>
      </c>
      <c r="G1439" s="2">
        <v>0.52624499999999996</v>
      </c>
      <c r="H1439" s="2">
        <v>0.52671100000000004</v>
      </c>
      <c r="J1439" s="2">
        <v>6.0077689999999997</v>
      </c>
      <c r="K1439" s="2">
        <v>0.10447099999999999</v>
      </c>
      <c r="L1439" s="2">
        <v>0.167014</v>
      </c>
    </row>
    <row r="1440" spans="1:12" x14ac:dyDescent="0.2">
      <c r="A1440" s="2">
        <v>6.00847</v>
      </c>
      <c r="B1440" s="2">
        <v>9.0545460000000002</v>
      </c>
      <c r="C1440" s="2">
        <v>0.69011999999999996</v>
      </c>
      <c r="D1440" s="2">
        <v>9.1250999999999999E-2</v>
      </c>
      <c r="F1440" s="2">
        <v>6.0056649999999996</v>
      </c>
      <c r="G1440" s="2">
        <v>0.526474</v>
      </c>
      <c r="H1440" s="2">
        <v>0.52678700000000001</v>
      </c>
      <c r="J1440" s="2">
        <v>6.00847</v>
      </c>
      <c r="K1440" s="2">
        <v>0.104116</v>
      </c>
      <c r="L1440" s="2">
        <v>0.16648399999999999</v>
      </c>
    </row>
    <row r="1441" spans="1:12" x14ac:dyDescent="0.2">
      <c r="A1441" s="2">
        <v>6.0091710000000003</v>
      </c>
      <c r="B1441" s="2">
        <v>9.0559840000000005</v>
      </c>
      <c r="C1441" s="2">
        <v>0.68978799999999996</v>
      </c>
      <c r="D1441" s="2">
        <v>9.1518000000000002E-2</v>
      </c>
      <c r="F1441" s="2">
        <v>6.0063659999999999</v>
      </c>
      <c r="G1441" s="2">
        <v>0.52622199999999997</v>
      </c>
      <c r="H1441" s="2">
        <v>0.52659599999999995</v>
      </c>
      <c r="J1441" s="2">
        <v>6.0091710000000003</v>
      </c>
      <c r="K1441" s="2">
        <v>0.104509</v>
      </c>
      <c r="L1441" s="2">
        <v>0.166603</v>
      </c>
    </row>
    <row r="1442" spans="1:12" x14ac:dyDescent="0.2">
      <c r="A1442" s="2">
        <v>6.0098729999999998</v>
      </c>
      <c r="B1442" s="2">
        <v>9.0569919999999993</v>
      </c>
      <c r="C1442" s="2">
        <v>0.68958200000000003</v>
      </c>
      <c r="D1442" s="2">
        <v>9.1234999999999997E-2</v>
      </c>
      <c r="F1442" s="2">
        <v>6.0070680000000003</v>
      </c>
      <c r="G1442" s="2">
        <v>0.52668800000000005</v>
      </c>
      <c r="H1442" s="2">
        <v>0.52683999999999997</v>
      </c>
      <c r="J1442" s="2">
        <v>6.0098729999999998</v>
      </c>
      <c r="K1442" s="2">
        <v>0.104585</v>
      </c>
      <c r="L1442" s="2">
        <v>0.16655300000000001</v>
      </c>
    </row>
    <row r="1443" spans="1:12" x14ac:dyDescent="0.2">
      <c r="A1443" s="2">
        <v>6.0105740000000001</v>
      </c>
      <c r="B1443" s="2">
        <v>9.0581320000000005</v>
      </c>
      <c r="C1443" s="2">
        <v>0.68981899999999996</v>
      </c>
      <c r="D1443" s="2">
        <v>9.0572E-2</v>
      </c>
      <c r="F1443" s="2">
        <v>6.0077689999999997</v>
      </c>
      <c r="G1443" s="2">
        <v>0.52639000000000002</v>
      </c>
      <c r="H1443" s="2">
        <v>0.52694700000000005</v>
      </c>
      <c r="J1443" s="2">
        <v>6.0105740000000001</v>
      </c>
      <c r="K1443" s="2">
        <v>0.10449799999999999</v>
      </c>
      <c r="L1443" s="2">
        <v>0.166682</v>
      </c>
    </row>
    <row r="1444" spans="1:12" x14ac:dyDescent="0.2">
      <c r="A1444" s="2">
        <v>6.0112759999999996</v>
      </c>
      <c r="B1444" s="2">
        <v>9.0594520000000003</v>
      </c>
      <c r="C1444" s="2">
        <v>0.69018500000000005</v>
      </c>
      <c r="D1444" s="2">
        <v>9.0770000000000003E-2</v>
      </c>
      <c r="F1444" s="2">
        <v>6.00847</v>
      </c>
      <c r="G1444" s="2">
        <v>0.52619199999999999</v>
      </c>
      <c r="H1444" s="2">
        <v>0.52702300000000002</v>
      </c>
      <c r="J1444" s="2">
        <v>6.0112759999999996</v>
      </c>
      <c r="K1444" s="2">
        <v>0.104059</v>
      </c>
      <c r="L1444" s="2">
        <v>0.16697000000000001</v>
      </c>
    </row>
    <row r="1445" spans="1:12" x14ac:dyDescent="0.2">
      <c r="A1445" s="2">
        <v>6.0119769999999999</v>
      </c>
      <c r="B1445" s="2">
        <v>9.0606159999999996</v>
      </c>
      <c r="C1445" s="2">
        <v>0.690612</v>
      </c>
      <c r="D1445" s="2">
        <v>9.0792999999999999E-2</v>
      </c>
      <c r="F1445" s="2">
        <v>6.0091710000000003</v>
      </c>
      <c r="G1445" s="2">
        <v>0.52613799999999999</v>
      </c>
      <c r="H1445" s="2">
        <v>0.52755700000000005</v>
      </c>
      <c r="J1445" s="2">
        <v>6.0119769999999999</v>
      </c>
      <c r="K1445" s="2">
        <v>0.103765</v>
      </c>
      <c r="L1445" s="2">
        <v>0.16711599999999999</v>
      </c>
    </row>
    <row r="1446" spans="1:12" x14ac:dyDescent="0.2">
      <c r="A1446" s="2">
        <v>6.0126790000000003</v>
      </c>
      <c r="B1446" s="2">
        <v>9.0622629999999997</v>
      </c>
      <c r="C1446" s="2">
        <v>0.69094800000000001</v>
      </c>
      <c r="D1446" s="2">
        <v>9.0929999999999997E-2</v>
      </c>
      <c r="F1446" s="2">
        <v>6.0098729999999998</v>
      </c>
      <c r="G1446" s="2">
        <v>0.52645900000000001</v>
      </c>
      <c r="H1446" s="2">
        <v>0.52771000000000001</v>
      </c>
      <c r="J1446" s="2">
        <v>6.0126790000000003</v>
      </c>
      <c r="K1446" s="2">
        <v>0.1038</v>
      </c>
      <c r="L1446" s="2">
        <v>0.167209</v>
      </c>
    </row>
    <row r="1447" spans="1:12" x14ac:dyDescent="0.2">
      <c r="A1447" s="2">
        <v>6.0133799999999997</v>
      </c>
      <c r="B1447" s="2">
        <v>9.0637209999999993</v>
      </c>
      <c r="C1447" s="2">
        <v>0.69099699999999997</v>
      </c>
      <c r="D1447" s="2">
        <v>9.1090000000000004E-2</v>
      </c>
      <c r="F1447" s="2">
        <v>6.0105740000000001</v>
      </c>
      <c r="G1447" s="2">
        <v>0.52622199999999997</v>
      </c>
      <c r="H1447" s="2">
        <v>0.52771800000000002</v>
      </c>
      <c r="J1447" s="2">
        <v>6.0133799999999997</v>
      </c>
      <c r="K1447" s="2">
        <v>0.103325</v>
      </c>
      <c r="L1447" s="2">
        <v>0.16705999999999999</v>
      </c>
    </row>
    <row r="1448" spans="1:12" x14ac:dyDescent="0.2">
      <c r="A1448" s="2">
        <v>6.014081</v>
      </c>
      <c r="B1448" s="2">
        <v>9.0647959999999994</v>
      </c>
      <c r="C1448" s="2">
        <v>0.69090200000000002</v>
      </c>
      <c r="D1448" s="2">
        <v>9.1929999999999998E-2</v>
      </c>
      <c r="F1448" s="2">
        <v>6.0112759999999996</v>
      </c>
      <c r="G1448" s="2">
        <v>0.526146</v>
      </c>
      <c r="H1448" s="2">
        <v>0.52735100000000001</v>
      </c>
      <c r="J1448" s="2">
        <v>6.014081</v>
      </c>
      <c r="K1448" s="2">
        <v>0.102836</v>
      </c>
      <c r="L1448" s="2">
        <v>0.16714799999999999</v>
      </c>
    </row>
    <row r="1449" spans="1:12" x14ac:dyDescent="0.2">
      <c r="A1449" s="2">
        <v>6.0147820000000003</v>
      </c>
      <c r="B1449" s="2">
        <v>9.0662500000000001</v>
      </c>
      <c r="C1449" s="2">
        <v>0.69103199999999998</v>
      </c>
      <c r="D1449" s="2">
        <v>9.2425999999999994E-2</v>
      </c>
      <c r="F1449" s="2">
        <v>6.0119769999999999</v>
      </c>
      <c r="G1449" s="2">
        <v>0.52622999999999998</v>
      </c>
      <c r="H1449" s="2">
        <v>0.52679399999999998</v>
      </c>
      <c r="J1449" s="2">
        <v>6.0147820000000003</v>
      </c>
      <c r="K1449" s="2">
        <v>0.102756</v>
      </c>
      <c r="L1449" s="2">
        <v>0.167241</v>
      </c>
    </row>
    <row r="1450" spans="1:12" x14ac:dyDescent="0.2">
      <c r="A1450" s="2">
        <v>6.0154839999999998</v>
      </c>
      <c r="B1450" s="2">
        <v>9.0671809999999997</v>
      </c>
      <c r="C1450" s="2">
        <v>0.69138599999999995</v>
      </c>
      <c r="D1450" s="2">
        <v>9.2135999999999996E-2</v>
      </c>
      <c r="F1450" s="2">
        <v>6.0126790000000003</v>
      </c>
      <c r="G1450" s="2">
        <v>0.52642800000000001</v>
      </c>
      <c r="H1450" s="2">
        <v>0.52632900000000005</v>
      </c>
      <c r="J1450" s="2">
        <v>6.0154839999999998</v>
      </c>
      <c r="K1450" s="2">
        <v>0.10255400000000001</v>
      </c>
      <c r="L1450" s="2">
        <v>0.16744200000000001</v>
      </c>
    </row>
    <row r="1451" spans="1:12" x14ac:dyDescent="0.2">
      <c r="A1451" s="2">
        <v>6.0161850000000001</v>
      </c>
      <c r="B1451" s="2">
        <v>9.0682530000000003</v>
      </c>
      <c r="C1451" s="2">
        <v>0.69130999999999998</v>
      </c>
      <c r="D1451" s="2">
        <v>9.1440999999999995E-2</v>
      </c>
      <c r="F1451" s="2">
        <v>6.0133799999999997</v>
      </c>
      <c r="G1451" s="2">
        <v>0.52685499999999996</v>
      </c>
      <c r="H1451" s="2">
        <v>0.52625999999999995</v>
      </c>
      <c r="J1451" s="2">
        <v>6.0161850000000001</v>
      </c>
      <c r="K1451" s="2">
        <v>0.10237300000000001</v>
      </c>
      <c r="L1451" s="2">
        <v>0.16767000000000001</v>
      </c>
    </row>
    <row r="1452" spans="1:12" x14ac:dyDescent="0.2">
      <c r="A1452" s="2">
        <v>6.0168869999999997</v>
      </c>
      <c r="B1452" s="2">
        <v>9.07</v>
      </c>
      <c r="C1452" s="2">
        <v>0.69150500000000004</v>
      </c>
      <c r="D1452" s="2">
        <v>9.1243000000000005E-2</v>
      </c>
      <c r="F1452" s="2">
        <v>6.014081</v>
      </c>
      <c r="G1452" s="2">
        <v>0.52658799999999995</v>
      </c>
      <c r="H1452" s="2">
        <v>0.52600899999999995</v>
      </c>
      <c r="J1452" s="2">
        <v>6.0168869999999997</v>
      </c>
      <c r="K1452" s="2">
        <v>0.10265299999999999</v>
      </c>
      <c r="L1452" s="2">
        <v>0.16809499999999999</v>
      </c>
    </row>
    <row r="1453" spans="1:12" x14ac:dyDescent="0.2">
      <c r="A1453" s="2">
        <v>6.0175879999999999</v>
      </c>
      <c r="B1453" s="2">
        <v>9.0715219999999999</v>
      </c>
      <c r="C1453" s="2">
        <v>0.69135599999999997</v>
      </c>
      <c r="D1453" s="2">
        <v>9.1266E-2</v>
      </c>
      <c r="F1453" s="2">
        <v>6.0147820000000003</v>
      </c>
      <c r="G1453" s="2">
        <v>0.52667200000000003</v>
      </c>
      <c r="H1453" s="2">
        <v>0.526146</v>
      </c>
      <c r="J1453" s="2">
        <v>6.0175879999999999</v>
      </c>
      <c r="K1453" s="2">
        <v>0.10298</v>
      </c>
      <c r="L1453" s="2">
        <v>0.16802900000000001</v>
      </c>
    </row>
    <row r="1454" spans="1:12" x14ac:dyDescent="0.2">
      <c r="A1454" s="2">
        <v>6.0182900000000004</v>
      </c>
      <c r="B1454" s="2">
        <v>9.0730900000000005</v>
      </c>
      <c r="C1454" s="2">
        <v>0.69108899999999995</v>
      </c>
      <c r="D1454" s="2">
        <v>9.1113E-2</v>
      </c>
      <c r="F1454" s="2">
        <v>6.0154839999999998</v>
      </c>
      <c r="G1454" s="2">
        <v>0.52671100000000004</v>
      </c>
      <c r="H1454" s="2">
        <v>0.52567299999999995</v>
      </c>
      <c r="J1454" s="2">
        <v>6.0182900000000004</v>
      </c>
      <c r="K1454" s="2">
        <v>0.10305599999999999</v>
      </c>
      <c r="L1454" s="2">
        <v>0.167987</v>
      </c>
    </row>
    <row r="1455" spans="1:12" x14ac:dyDescent="0.2">
      <c r="A1455" s="2">
        <v>6.0189909999999998</v>
      </c>
      <c r="B1455" s="2">
        <v>9.0741460000000007</v>
      </c>
      <c r="C1455" s="2">
        <v>0.69088700000000003</v>
      </c>
      <c r="D1455" s="2">
        <v>9.0983999999999995E-2</v>
      </c>
      <c r="F1455" s="2">
        <v>6.0161850000000001</v>
      </c>
      <c r="G1455" s="2">
        <v>0.52665700000000004</v>
      </c>
      <c r="H1455" s="2">
        <v>0.52483400000000002</v>
      </c>
      <c r="J1455" s="2">
        <v>6.0189909999999998</v>
      </c>
      <c r="K1455" s="2">
        <v>0.102468</v>
      </c>
      <c r="L1455" s="2">
        <v>0.168154</v>
      </c>
    </row>
    <row r="1456" spans="1:12" x14ac:dyDescent="0.2">
      <c r="A1456" s="2">
        <v>6.019692</v>
      </c>
      <c r="B1456" s="2">
        <v>9.0752679999999994</v>
      </c>
      <c r="C1456" s="2">
        <v>0.69100099999999998</v>
      </c>
      <c r="D1456" s="2">
        <v>9.1250999999999999E-2</v>
      </c>
      <c r="F1456" s="2">
        <v>6.0168869999999997</v>
      </c>
      <c r="G1456" s="2">
        <v>0.52605400000000002</v>
      </c>
      <c r="H1456" s="2">
        <v>0.52430699999999997</v>
      </c>
      <c r="J1456" s="2">
        <v>6.019692</v>
      </c>
      <c r="K1456" s="2">
        <v>0.101683</v>
      </c>
      <c r="L1456" s="2">
        <v>0.16791800000000001</v>
      </c>
    </row>
    <row r="1457" spans="1:12" x14ac:dyDescent="0.2">
      <c r="A1457" s="2">
        <v>6.0203939999999996</v>
      </c>
      <c r="B1457" s="2">
        <v>9.0763400000000001</v>
      </c>
      <c r="C1457" s="2">
        <v>0.69100899999999998</v>
      </c>
      <c r="D1457" s="2">
        <v>9.1288999999999995E-2</v>
      </c>
      <c r="F1457" s="2">
        <v>6.0175879999999999</v>
      </c>
      <c r="G1457" s="2">
        <v>0.52597799999999995</v>
      </c>
      <c r="H1457" s="2">
        <v>0.52442900000000003</v>
      </c>
      <c r="J1457" s="2">
        <v>6.0203939999999996</v>
      </c>
      <c r="K1457" s="2">
        <v>0.10155699999999999</v>
      </c>
      <c r="L1457" s="2">
        <v>0.16785</v>
      </c>
    </row>
    <row r="1458" spans="1:12" x14ac:dyDescent="0.2">
      <c r="A1458" s="2">
        <v>6.0210949999999999</v>
      </c>
      <c r="B1458" s="2">
        <v>9.077553</v>
      </c>
      <c r="C1458" s="2">
        <v>0.69042099999999995</v>
      </c>
      <c r="D1458" s="2">
        <v>9.0961E-2</v>
      </c>
      <c r="F1458" s="2">
        <v>6.0182900000000004</v>
      </c>
      <c r="G1458" s="2">
        <v>0.52632100000000004</v>
      </c>
      <c r="H1458" s="2">
        <v>0.52462799999999998</v>
      </c>
      <c r="J1458" s="2">
        <v>6.0210949999999999</v>
      </c>
      <c r="K1458" s="2">
        <v>0.101587</v>
      </c>
      <c r="L1458" s="2">
        <v>0.16769600000000001</v>
      </c>
    </row>
    <row r="1459" spans="1:12" x14ac:dyDescent="0.2">
      <c r="A1459" s="2">
        <v>6.0217960000000001</v>
      </c>
      <c r="B1459" s="2">
        <v>9.0782240000000005</v>
      </c>
      <c r="C1459" s="2">
        <v>0.68994100000000003</v>
      </c>
      <c r="D1459" s="2">
        <v>9.0693999999999997E-2</v>
      </c>
      <c r="F1459" s="2">
        <v>6.0189909999999998</v>
      </c>
      <c r="G1459" s="2">
        <v>0.52639000000000002</v>
      </c>
      <c r="H1459" s="2">
        <v>0.52458199999999999</v>
      </c>
      <c r="J1459" s="2">
        <v>6.0217960000000001</v>
      </c>
      <c r="K1459" s="2">
        <v>0.101423</v>
      </c>
      <c r="L1459" s="2">
        <v>0.167182</v>
      </c>
    </row>
    <row r="1460" spans="1:12" x14ac:dyDescent="0.2">
      <c r="A1460" s="2">
        <v>6.0224979999999997</v>
      </c>
      <c r="B1460" s="2">
        <v>9.0791020000000007</v>
      </c>
      <c r="C1460" s="2">
        <v>0.68998999999999999</v>
      </c>
      <c r="D1460" s="2">
        <v>9.0899999999999995E-2</v>
      </c>
      <c r="F1460" s="2">
        <v>6.019692</v>
      </c>
      <c r="G1460" s="2">
        <v>0.52669500000000002</v>
      </c>
      <c r="H1460" s="2">
        <v>0.52519199999999999</v>
      </c>
      <c r="J1460" s="2">
        <v>6.0224979999999997</v>
      </c>
      <c r="K1460" s="2">
        <v>0.101272</v>
      </c>
      <c r="L1460" s="2">
        <v>0.16731099999999999</v>
      </c>
    </row>
    <row r="1461" spans="1:12" x14ac:dyDescent="0.2">
      <c r="A1461" s="2">
        <v>6.023199</v>
      </c>
      <c r="B1461" s="2">
        <v>9.0802160000000001</v>
      </c>
      <c r="C1461" s="2">
        <v>0.69015400000000005</v>
      </c>
      <c r="D1461" s="2">
        <v>9.0869000000000005E-2</v>
      </c>
      <c r="F1461" s="2">
        <v>6.0203939999999996</v>
      </c>
      <c r="G1461" s="2">
        <v>0.52671100000000004</v>
      </c>
      <c r="H1461" s="2">
        <v>0.525864</v>
      </c>
      <c r="J1461" s="2">
        <v>6.023199</v>
      </c>
      <c r="K1461" s="2">
        <v>0.101269</v>
      </c>
      <c r="L1461" s="2">
        <v>0.16773099999999999</v>
      </c>
    </row>
    <row r="1462" spans="1:12" x14ac:dyDescent="0.2">
      <c r="A1462" s="2">
        <v>6.0239010000000004</v>
      </c>
      <c r="B1462" s="2">
        <v>9.0817449999999997</v>
      </c>
      <c r="C1462" s="2">
        <v>0.69070399999999998</v>
      </c>
      <c r="D1462" s="2">
        <v>9.0884000000000006E-2</v>
      </c>
      <c r="F1462" s="2">
        <v>6.0210949999999999</v>
      </c>
      <c r="G1462" s="2">
        <v>0.52678700000000001</v>
      </c>
      <c r="H1462" s="2">
        <v>0.52593199999999996</v>
      </c>
      <c r="J1462" s="2">
        <v>6.0239010000000004</v>
      </c>
      <c r="K1462" s="2">
        <v>0.100906</v>
      </c>
      <c r="L1462" s="2">
        <v>0.167909</v>
      </c>
    </row>
    <row r="1463" spans="1:12" x14ac:dyDescent="0.2">
      <c r="A1463" s="2">
        <v>6.0246019999999998</v>
      </c>
      <c r="B1463" s="2">
        <v>9.0826419999999999</v>
      </c>
      <c r="C1463" s="2">
        <v>0.69087100000000001</v>
      </c>
      <c r="D1463" s="2">
        <v>9.1113E-2</v>
      </c>
      <c r="F1463" s="2">
        <v>6.0217960000000001</v>
      </c>
      <c r="G1463" s="2">
        <v>0.52659599999999995</v>
      </c>
      <c r="H1463" s="2">
        <v>0.52619199999999999</v>
      </c>
      <c r="J1463" s="2">
        <v>6.0246019999999998</v>
      </c>
      <c r="K1463" s="2">
        <v>0.100471</v>
      </c>
      <c r="L1463" s="2">
        <v>0.16810900000000001</v>
      </c>
    </row>
    <row r="1464" spans="1:12" x14ac:dyDescent="0.2">
      <c r="A1464" s="2">
        <v>6.0253030000000001</v>
      </c>
      <c r="B1464" s="2">
        <v>9.0842170000000007</v>
      </c>
      <c r="C1464" s="2">
        <v>0.69100899999999998</v>
      </c>
      <c r="D1464" s="2">
        <v>9.0823000000000001E-2</v>
      </c>
      <c r="F1464" s="2">
        <v>6.0224979999999997</v>
      </c>
      <c r="G1464" s="2">
        <v>0.52683999999999997</v>
      </c>
      <c r="H1464" s="2">
        <v>0.52598599999999995</v>
      </c>
      <c r="J1464" s="2">
        <v>6.0253030000000001</v>
      </c>
      <c r="K1464" s="2">
        <v>0.100212</v>
      </c>
      <c r="L1464" s="2">
        <v>0.16778999999999999</v>
      </c>
    </row>
    <row r="1465" spans="1:12" x14ac:dyDescent="0.2">
      <c r="A1465" s="2">
        <v>6.0260049999999996</v>
      </c>
      <c r="B1465" s="2">
        <v>9.0856399999999997</v>
      </c>
      <c r="C1465" s="2">
        <v>0.69076800000000005</v>
      </c>
      <c r="D1465" s="2">
        <v>9.0304999999999996E-2</v>
      </c>
      <c r="F1465" s="2">
        <v>6.023199</v>
      </c>
      <c r="G1465" s="2">
        <v>0.52694700000000005</v>
      </c>
      <c r="H1465" s="2">
        <v>0.52587899999999999</v>
      </c>
      <c r="J1465" s="2">
        <v>6.0260049999999996</v>
      </c>
      <c r="K1465" s="2">
        <v>0.10057099999999999</v>
      </c>
      <c r="L1465" s="2">
        <v>0.167825</v>
      </c>
    </row>
    <row r="1466" spans="1:12" x14ac:dyDescent="0.2">
      <c r="A1466" s="2">
        <v>6.0267059999999999</v>
      </c>
      <c r="B1466" s="2">
        <v>9.0869180000000007</v>
      </c>
      <c r="C1466" s="2">
        <v>0.69051700000000005</v>
      </c>
      <c r="D1466" s="2">
        <v>9.0273999999999993E-2</v>
      </c>
      <c r="F1466" s="2">
        <v>6.0239010000000004</v>
      </c>
      <c r="G1466" s="2">
        <v>0.52702300000000002</v>
      </c>
      <c r="H1466" s="2">
        <v>0.52581800000000001</v>
      </c>
      <c r="J1466" s="2">
        <v>6.0267059999999999</v>
      </c>
      <c r="K1466" s="2">
        <v>0.100685</v>
      </c>
      <c r="L1466" s="2">
        <v>0.167628</v>
      </c>
    </row>
    <row r="1467" spans="1:12" x14ac:dyDescent="0.2">
      <c r="A1467" s="2">
        <v>6.0274080000000003</v>
      </c>
      <c r="B1467" s="2">
        <v>9.0879359999999991</v>
      </c>
      <c r="C1467" s="2">
        <v>0.69076499999999996</v>
      </c>
      <c r="D1467" s="2">
        <v>9.0106000000000006E-2</v>
      </c>
      <c r="F1467" s="2">
        <v>6.0246019999999998</v>
      </c>
      <c r="G1467" s="2">
        <v>0.52755700000000005</v>
      </c>
      <c r="H1467" s="2">
        <v>0.52572600000000003</v>
      </c>
      <c r="J1467" s="2">
        <v>6.0274080000000003</v>
      </c>
      <c r="K1467" s="2">
        <v>0.10084899999999999</v>
      </c>
      <c r="L1467" s="2">
        <v>0.16783300000000001</v>
      </c>
    </row>
    <row r="1468" spans="1:12" x14ac:dyDescent="0.2">
      <c r="A1468" s="2">
        <v>6.0281089999999997</v>
      </c>
      <c r="B1468" s="2">
        <v>9.0890009999999997</v>
      </c>
      <c r="C1468" s="2">
        <v>0.69118000000000002</v>
      </c>
      <c r="D1468" s="2">
        <v>8.9565000000000006E-2</v>
      </c>
      <c r="F1468" s="2">
        <v>6.0253030000000001</v>
      </c>
      <c r="G1468" s="2">
        <v>0.52771000000000001</v>
      </c>
      <c r="H1468" s="2">
        <v>0.525505</v>
      </c>
      <c r="J1468" s="2">
        <v>6.0281089999999997</v>
      </c>
      <c r="K1468" s="2">
        <v>0.101158</v>
      </c>
      <c r="L1468" s="2">
        <v>0.16839799999999999</v>
      </c>
    </row>
    <row r="1469" spans="1:12" x14ac:dyDescent="0.2">
      <c r="A1469" s="2">
        <v>6.02881</v>
      </c>
      <c r="B1469" s="2">
        <v>9.089912</v>
      </c>
      <c r="C1469" s="2">
        <v>0.69143600000000005</v>
      </c>
      <c r="D1469" s="2">
        <v>8.9397000000000004E-2</v>
      </c>
      <c r="F1469" s="2">
        <v>6.0260049999999996</v>
      </c>
      <c r="G1469" s="2">
        <v>0.52771800000000002</v>
      </c>
      <c r="H1469" s="2">
        <v>0.52545900000000001</v>
      </c>
      <c r="J1469" s="2">
        <v>6.02881</v>
      </c>
      <c r="K1469" s="2">
        <v>0.101093</v>
      </c>
      <c r="L1469" s="2">
        <v>0.16828799999999999</v>
      </c>
    </row>
    <row r="1470" spans="1:12" x14ac:dyDescent="0.2">
      <c r="A1470" s="2">
        <v>6.0295110000000003</v>
      </c>
      <c r="B1470" s="2">
        <v>9.0908619999999996</v>
      </c>
      <c r="C1470" s="2">
        <v>0.69108499999999995</v>
      </c>
      <c r="D1470" s="2">
        <v>8.8924000000000003E-2</v>
      </c>
      <c r="F1470" s="2">
        <v>6.0267059999999999</v>
      </c>
      <c r="G1470" s="2">
        <v>0.52735100000000001</v>
      </c>
      <c r="H1470" s="2">
        <v>0.52502400000000005</v>
      </c>
      <c r="J1470" s="2">
        <v>6.0295110000000003</v>
      </c>
      <c r="K1470" s="2">
        <v>0.101095</v>
      </c>
      <c r="L1470" s="2">
        <v>0.168132</v>
      </c>
    </row>
    <row r="1471" spans="1:12" x14ac:dyDescent="0.2">
      <c r="A1471" s="2">
        <v>6.0302129999999998</v>
      </c>
      <c r="B1471" s="2">
        <v>9.0923079999999992</v>
      </c>
      <c r="C1471" s="2">
        <v>0.69080299999999994</v>
      </c>
      <c r="D1471" s="2">
        <v>8.9046E-2</v>
      </c>
      <c r="F1471" s="2">
        <v>6.0274080000000003</v>
      </c>
      <c r="G1471" s="2">
        <v>0.52679399999999998</v>
      </c>
      <c r="H1471" s="2">
        <v>0.52542100000000003</v>
      </c>
      <c r="J1471" s="2">
        <v>6.0302129999999998</v>
      </c>
      <c r="K1471" s="2">
        <v>0.101171</v>
      </c>
      <c r="L1471" s="2">
        <v>0.16814799999999999</v>
      </c>
    </row>
    <row r="1472" spans="1:12" x14ac:dyDescent="0.2">
      <c r="A1472" s="2">
        <v>6.0309140000000001</v>
      </c>
      <c r="B1472" s="2">
        <v>9.0935210000000009</v>
      </c>
      <c r="C1472" s="2">
        <v>0.69111900000000004</v>
      </c>
      <c r="D1472" s="2">
        <v>8.8778999999999997E-2</v>
      </c>
      <c r="F1472" s="2">
        <v>6.0281089999999997</v>
      </c>
      <c r="G1472" s="2">
        <v>0.52632900000000005</v>
      </c>
      <c r="H1472" s="2">
        <v>0.52579500000000001</v>
      </c>
      <c r="J1472" s="2">
        <v>6.0309140000000001</v>
      </c>
      <c r="K1472" s="2">
        <v>0.10102800000000001</v>
      </c>
      <c r="L1472" s="2">
        <v>0.16818</v>
      </c>
    </row>
    <row r="1473" spans="1:12" x14ac:dyDescent="0.2">
      <c r="A1473" s="2">
        <v>6.0316159999999996</v>
      </c>
      <c r="B1473" s="2">
        <v>9.0953599999999994</v>
      </c>
      <c r="C1473" s="2">
        <v>0.69098199999999999</v>
      </c>
      <c r="D1473" s="2">
        <v>8.8572999999999999E-2</v>
      </c>
      <c r="F1473" s="2">
        <v>6.02881</v>
      </c>
      <c r="G1473" s="2">
        <v>0.52625999999999995</v>
      </c>
      <c r="H1473" s="2">
        <v>0.52561999999999998</v>
      </c>
      <c r="J1473" s="2">
        <v>6.0316159999999996</v>
      </c>
      <c r="K1473" s="2">
        <v>0.10066799999999999</v>
      </c>
      <c r="L1473" s="2">
        <v>0.16838800000000001</v>
      </c>
    </row>
    <row r="1474" spans="1:12" x14ac:dyDescent="0.2">
      <c r="A1474" s="2">
        <v>6.0323169999999999</v>
      </c>
      <c r="B1474" s="2">
        <v>9.096565</v>
      </c>
      <c r="C1474" s="2">
        <v>0.69110000000000005</v>
      </c>
      <c r="D1474" s="2">
        <v>8.8756000000000002E-2</v>
      </c>
      <c r="F1474" s="2">
        <v>6.0295110000000003</v>
      </c>
      <c r="G1474" s="2">
        <v>0.52600899999999995</v>
      </c>
      <c r="H1474" s="2">
        <v>0.52525299999999997</v>
      </c>
      <c r="J1474" s="2">
        <v>6.0323169999999999</v>
      </c>
      <c r="K1474" s="2">
        <v>0.100885</v>
      </c>
      <c r="L1474" s="2">
        <v>0.16825899999999999</v>
      </c>
    </row>
    <row r="1475" spans="1:12" x14ac:dyDescent="0.2">
      <c r="A1475" s="2">
        <v>6.0330190000000004</v>
      </c>
      <c r="B1475" s="2">
        <v>9.0980070000000008</v>
      </c>
      <c r="C1475" s="2">
        <v>0.69178300000000004</v>
      </c>
      <c r="D1475" s="2">
        <v>8.8831999999999994E-2</v>
      </c>
      <c r="F1475" s="2">
        <v>6.0302129999999998</v>
      </c>
      <c r="G1475" s="2">
        <v>0.526146</v>
      </c>
      <c r="H1475" s="2">
        <v>0.52508500000000002</v>
      </c>
      <c r="J1475" s="2">
        <v>6.0330190000000004</v>
      </c>
      <c r="K1475" s="2">
        <v>0.10094599999999999</v>
      </c>
      <c r="L1475" s="2">
        <v>0.167659</v>
      </c>
    </row>
    <row r="1476" spans="1:12" x14ac:dyDescent="0.2">
      <c r="A1476" s="2">
        <v>6.0337199999999998</v>
      </c>
      <c r="B1476" s="2">
        <v>9.0996020000000009</v>
      </c>
      <c r="C1476" s="2">
        <v>0.69117300000000004</v>
      </c>
      <c r="D1476" s="2">
        <v>8.8664000000000007E-2</v>
      </c>
      <c r="F1476" s="2">
        <v>6.0309140000000001</v>
      </c>
      <c r="G1476" s="2">
        <v>0.52567299999999995</v>
      </c>
      <c r="H1476" s="2">
        <v>0.52510800000000002</v>
      </c>
      <c r="J1476" s="2">
        <v>6.0337199999999998</v>
      </c>
      <c r="K1476" s="2">
        <v>0.10061199999999999</v>
      </c>
      <c r="L1476" s="2">
        <v>0.167188</v>
      </c>
    </row>
    <row r="1477" spans="1:12" x14ac:dyDescent="0.2">
      <c r="A1477" s="2">
        <v>6.034421</v>
      </c>
      <c r="B1477" s="2">
        <v>9.1005629999999993</v>
      </c>
      <c r="C1477" s="2">
        <v>0.69065799999999999</v>
      </c>
      <c r="D1477" s="2">
        <v>8.8634000000000004E-2</v>
      </c>
      <c r="F1477" s="2">
        <v>6.0316159999999996</v>
      </c>
      <c r="G1477" s="2">
        <v>0.52483400000000002</v>
      </c>
      <c r="H1477" s="2">
        <v>0.52498599999999995</v>
      </c>
      <c r="J1477" s="2">
        <v>6.034421</v>
      </c>
      <c r="K1477" s="2">
        <v>0.100283</v>
      </c>
      <c r="L1477" s="2">
        <v>0.16713800000000001</v>
      </c>
    </row>
    <row r="1478" spans="1:12" x14ac:dyDescent="0.2">
      <c r="A1478" s="2">
        <v>6.0351220000000003</v>
      </c>
      <c r="B1478" s="2">
        <v>9.101032</v>
      </c>
      <c r="C1478" s="2">
        <v>0.69068499999999999</v>
      </c>
      <c r="D1478" s="2">
        <v>8.9068999999999995E-2</v>
      </c>
      <c r="F1478" s="2">
        <v>6.0323169999999999</v>
      </c>
      <c r="G1478" s="2">
        <v>0.52430699999999997</v>
      </c>
      <c r="H1478" s="2">
        <v>0.52496299999999996</v>
      </c>
      <c r="J1478" s="2">
        <v>6.0351220000000003</v>
      </c>
      <c r="K1478" s="2">
        <v>0.10022499999999999</v>
      </c>
      <c r="L1478" s="2">
        <v>0.16755200000000001</v>
      </c>
    </row>
    <row r="1479" spans="1:12" x14ac:dyDescent="0.2">
      <c r="A1479" s="2">
        <v>6.0358239999999999</v>
      </c>
      <c r="B1479" s="2">
        <v>9.1017609999999998</v>
      </c>
      <c r="C1479" s="2">
        <v>0.69067299999999998</v>
      </c>
      <c r="D1479" s="2">
        <v>8.9061000000000001E-2</v>
      </c>
      <c r="F1479" s="2">
        <v>6.0330190000000004</v>
      </c>
      <c r="G1479" s="2">
        <v>0.52442900000000003</v>
      </c>
      <c r="H1479" s="2">
        <v>0.52496299999999996</v>
      </c>
      <c r="J1479" s="2">
        <v>6.0358239999999999</v>
      </c>
      <c r="K1479" s="2">
        <v>0.10022499999999999</v>
      </c>
      <c r="L1479" s="2">
        <v>0.16770299999999999</v>
      </c>
    </row>
    <row r="1480" spans="1:12" x14ac:dyDescent="0.2">
      <c r="A1480" s="2">
        <v>6.0365250000000001</v>
      </c>
      <c r="B1480" s="2">
        <v>9.1025279999999995</v>
      </c>
      <c r="C1480" s="2">
        <v>0.69099699999999997</v>
      </c>
      <c r="D1480" s="2">
        <v>8.9214000000000002E-2</v>
      </c>
      <c r="F1480" s="2">
        <v>6.0337199999999998</v>
      </c>
      <c r="G1480" s="2">
        <v>0.52462799999999998</v>
      </c>
      <c r="H1480" s="2">
        <v>0.52518500000000001</v>
      </c>
      <c r="J1480" s="2">
        <v>6.0365250000000001</v>
      </c>
      <c r="K1480" s="2">
        <v>0.10002900000000001</v>
      </c>
      <c r="L1480" s="2">
        <v>0.16777500000000001</v>
      </c>
    </row>
    <row r="1481" spans="1:12" x14ac:dyDescent="0.2">
      <c r="A1481" s="2">
        <v>6.0372269999999997</v>
      </c>
      <c r="B1481" s="2">
        <v>9.1035959999999996</v>
      </c>
      <c r="C1481" s="2">
        <v>0.69142099999999995</v>
      </c>
      <c r="D1481" s="2">
        <v>8.9304999999999995E-2</v>
      </c>
      <c r="F1481" s="2">
        <v>6.034421</v>
      </c>
      <c r="G1481" s="2">
        <v>0.52458199999999999</v>
      </c>
      <c r="H1481" s="2">
        <v>0.52521499999999999</v>
      </c>
      <c r="J1481" s="2">
        <v>6.0372269999999997</v>
      </c>
      <c r="K1481" s="2">
        <v>9.9415000000000003E-2</v>
      </c>
      <c r="L1481" s="2">
        <v>0.167578</v>
      </c>
    </row>
    <row r="1482" spans="1:12" x14ac:dyDescent="0.2">
      <c r="A1482" s="2">
        <v>6.037928</v>
      </c>
      <c r="B1482" s="2">
        <v>9.1046750000000003</v>
      </c>
      <c r="C1482" s="2">
        <v>0.69157000000000002</v>
      </c>
      <c r="D1482" s="2">
        <v>8.9274999999999993E-2</v>
      </c>
      <c r="F1482" s="2">
        <v>6.0351220000000003</v>
      </c>
      <c r="G1482" s="2">
        <v>0.52519199999999999</v>
      </c>
      <c r="H1482" s="2">
        <v>0.52559699999999998</v>
      </c>
      <c r="J1482" s="2">
        <v>6.037928</v>
      </c>
      <c r="K1482" s="2">
        <v>9.9113000000000007E-2</v>
      </c>
      <c r="L1482" s="2">
        <v>0.167098</v>
      </c>
    </row>
    <row r="1483" spans="1:12" x14ac:dyDescent="0.2">
      <c r="A1483" s="2">
        <v>6.0386300000000004</v>
      </c>
      <c r="B1483" s="2">
        <v>9.1059000000000001</v>
      </c>
      <c r="C1483" s="2">
        <v>0.69130599999999998</v>
      </c>
      <c r="D1483" s="2">
        <v>8.9435000000000001E-2</v>
      </c>
      <c r="F1483" s="2">
        <v>6.0358239999999999</v>
      </c>
      <c r="G1483" s="2">
        <v>0.525864</v>
      </c>
      <c r="H1483" s="2">
        <v>0.52581800000000001</v>
      </c>
      <c r="J1483" s="2">
        <v>6.0386300000000004</v>
      </c>
      <c r="K1483" s="2">
        <v>9.9069000000000004E-2</v>
      </c>
      <c r="L1483" s="2">
        <v>0.16691800000000001</v>
      </c>
    </row>
    <row r="1484" spans="1:12" x14ac:dyDescent="0.2">
      <c r="A1484" s="2">
        <v>6.0393309999999998</v>
      </c>
      <c r="B1484" s="2">
        <v>9.1071550000000006</v>
      </c>
      <c r="C1484" s="2">
        <v>0.69148900000000002</v>
      </c>
      <c r="D1484" s="2">
        <v>8.9724999999999999E-2</v>
      </c>
      <c r="F1484" s="2">
        <v>6.0365250000000001</v>
      </c>
      <c r="G1484" s="2">
        <v>0.52593199999999996</v>
      </c>
      <c r="H1484" s="2">
        <v>0.52600899999999995</v>
      </c>
      <c r="J1484" s="2">
        <v>6.0393309999999998</v>
      </c>
      <c r="K1484" s="2">
        <v>9.9187999999999998E-2</v>
      </c>
      <c r="L1484" s="2">
        <v>0.166907</v>
      </c>
    </row>
    <row r="1485" spans="1:12" x14ac:dyDescent="0.2">
      <c r="A1485" s="2">
        <v>6.0400320000000001</v>
      </c>
      <c r="B1485" s="2">
        <v>9.1080360000000002</v>
      </c>
      <c r="C1485" s="2">
        <v>0.69183300000000003</v>
      </c>
      <c r="D1485" s="2">
        <v>9.0082999999999996E-2</v>
      </c>
      <c r="F1485" s="2">
        <v>6.0372269999999997</v>
      </c>
      <c r="G1485" s="2">
        <v>0.52619199999999999</v>
      </c>
      <c r="H1485" s="2">
        <v>0.52596299999999996</v>
      </c>
      <c r="J1485" s="2">
        <v>6.0400320000000001</v>
      </c>
      <c r="K1485" s="2">
        <v>9.8999000000000004E-2</v>
      </c>
      <c r="L1485" s="2">
        <v>0.16678299999999999</v>
      </c>
    </row>
    <row r="1486" spans="1:12" x14ac:dyDescent="0.2">
      <c r="A1486" s="2">
        <v>6.0407339999999996</v>
      </c>
      <c r="B1486" s="2">
        <v>9.1088559999999994</v>
      </c>
      <c r="C1486" s="2">
        <v>0.69180200000000003</v>
      </c>
      <c r="D1486" s="2">
        <v>9.0387999999999996E-2</v>
      </c>
      <c r="F1486" s="2">
        <v>6.037928</v>
      </c>
      <c r="G1486" s="2">
        <v>0.52598599999999995</v>
      </c>
      <c r="H1486" s="2">
        <v>0.525787</v>
      </c>
      <c r="J1486" s="2">
        <v>6.0407339999999996</v>
      </c>
      <c r="K1486" s="2">
        <v>9.8537E-2</v>
      </c>
      <c r="L1486" s="2">
        <v>0.16687099999999999</v>
      </c>
    </row>
    <row r="1487" spans="1:12" x14ac:dyDescent="0.2">
      <c r="A1487" s="2">
        <v>6.0414349999999999</v>
      </c>
      <c r="B1487" s="2">
        <v>9.109928</v>
      </c>
      <c r="C1487" s="2">
        <v>0.69175600000000004</v>
      </c>
      <c r="D1487" s="2">
        <v>9.0656E-2</v>
      </c>
      <c r="F1487" s="2">
        <v>6.0386300000000004</v>
      </c>
      <c r="G1487" s="2">
        <v>0.52587899999999999</v>
      </c>
      <c r="H1487" s="2">
        <v>0.52543600000000001</v>
      </c>
      <c r="J1487" s="2">
        <v>6.0414349999999999</v>
      </c>
      <c r="K1487" s="2">
        <v>9.8194000000000004E-2</v>
      </c>
      <c r="L1487" s="2">
        <v>0.16684499999999999</v>
      </c>
    </row>
    <row r="1488" spans="1:12" x14ac:dyDescent="0.2">
      <c r="A1488" s="2">
        <v>6.0421360000000002</v>
      </c>
      <c r="B1488" s="2">
        <v>9.1109770000000001</v>
      </c>
      <c r="C1488" s="2">
        <v>0.69118800000000002</v>
      </c>
      <c r="D1488" s="2">
        <v>9.0396000000000004E-2</v>
      </c>
      <c r="F1488" s="2">
        <v>6.0393309999999998</v>
      </c>
      <c r="G1488" s="2">
        <v>0.52581800000000001</v>
      </c>
      <c r="H1488" s="2">
        <v>0.52549000000000001</v>
      </c>
      <c r="J1488" s="2">
        <v>6.0421360000000002</v>
      </c>
      <c r="K1488" s="2">
        <v>9.8343E-2</v>
      </c>
      <c r="L1488" s="2">
        <v>0.16666800000000001</v>
      </c>
    </row>
    <row r="1489" spans="1:12" x14ac:dyDescent="0.2">
      <c r="A1489" s="2">
        <v>6.0428379999999997</v>
      </c>
      <c r="B1489" s="2">
        <v>9.1122549999999993</v>
      </c>
      <c r="C1489" s="2">
        <v>0.69135999999999997</v>
      </c>
      <c r="D1489" s="2">
        <v>9.0525999999999995E-2</v>
      </c>
      <c r="F1489" s="2">
        <v>6.0400320000000001</v>
      </c>
      <c r="G1489" s="2">
        <v>0.52572600000000003</v>
      </c>
      <c r="H1489" s="2">
        <v>0.525482</v>
      </c>
      <c r="J1489" s="2">
        <v>6.0428379999999997</v>
      </c>
      <c r="K1489" s="2">
        <v>9.8988999999999994E-2</v>
      </c>
      <c r="L1489" s="2">
        <v>0.166551</v>
      </c>
    </row>
    <row r="1490" spans="1:12" x14ac:dyDescent="0.2">
      <c r="A1490" s="2">
        <v>6.043539</v>
      </c>
      <c r="B1490" s="2">
        <v>9.1133000000000006</v>
      </c>
      <c r="C1490" s="2">
        <v>0.69126799999999999</v>
      </c>
      <c r="D1490" s="2">
        <v>9.0572E-2</v>
      </c>
      <c r="F1490" s="2">
        <v>6.0407339999999996</v>
      </c>
      <c r="G1490" s="2">
        <v>0.525505</v>
      </c>
      <c r="H1490" s="2">
        <v>0.524895</v>
      </c>
      <c r="J1490" s="2">
        <v>6.043539</v>
      </c>
      <c r="K1490" s="2">
        <v>9.9403000000000005E-2</v>
      </c>
      <c r="L1490" s="2">
        <v>0.16678399999999999</v>
      </c>
    </row>
    <row r="1491" spans="1:12" x14ac:dyDescent="0.2">
      <c r="A1491" s="2">
        <v>6.0442400000000003</v>
      </c>
      <c r="B1491" s="2">
        <v>9.1140709999999991</v>
      </c>
      <c r="C1491" s="2">
        <v>0.69129499999999999</v>
      </c>
      <c r="D1491" s="2">
        <v>9.0166999999999997E-2</v>
      </c>
      <c r="F1491" s="2">
        <v>6.0414349999999999</v>
      </c>
      <c r="G1491" s="2">
        <v>0.52545900000000001</v>
      </c>
      <c r="H1491" s="2">
        <v>0.52443700000000004</v>
      </c>
      <c r="J1491" s="2">
        <v>6.0442400000000003</v>
      </c>
      <c r="K1491" s="2">
        <v>9.9653000000000005E-2</v>
      </c>
      <c r="L1491" s="2">
        <v>0.16733400000000001</v>
      </c>
    </row>
    <row r="1492" spans="1:12" x14ac:dyDescent="0.2">
      <c r="A1492" s="2">
        <v>6.0449419999999998</v>
      </c>
      <c r="B1492" s="2">
        <v>9.1151769999999992</v>
      </c>
      <c r="C1492" s="2">
        <v>0.69154300000000002</v>
      </c>
      <c r="D1492" s="2">
        <v>8.9945999999999998E-2</v>
      </c>
      <c r="F1492" s="2">
        <v>6.0421360000000002</v>
      </c>
      <c r="G1492" s="2">
        <v>0.52502400000000005</v>
      </c>
      <c r="H1492" s="2">
        <v>0.52450600000000003</v>
      </c>
      <c r="J1492" s="2">
        <v>6.0449419999999998</v>
      </c>
      <c r="K1492" s="2">
        <v>9.9779000000000007E-2</v>
      </c>
      <c r="L1492" s="2">
        <v>0.16741700000000001</v>
      </c>
    </row>
    <row r="1493" spans="1:12" x14ac:dyDescent="0.2">
      <c r="A1493" s="2">
        <v>6.0456430000000001</v>
      </c>
      <c r="B1493" s="2">
        <v>9.1161770000000004</v>
      </c>
      <c r="C1493" s="2">
        <v>0.69189400000000001</v>
      </c>
      <c r="D1493" s="2">
        <v>8.9893000000000001E-2</v>
      </c>
      <c r="F1493" s="2">
        <v>6.0428379999999997</v>
      </c>
      <c r="G1493" s="2">
        <v>0.52542100000000003</v>
      </c>
      <c r="H1493" s="2">
        <v>0.52368199999999998</v>
      </c>
      <c r="J1493" s="2">
        <v>6.0456430000000001</v>
      </c>
      <c r="K1493" s="2">
        <v>9.9309999999999996E-2</v>
      </c>
      <c r="L1493" s="2">
        <v>0.16698399999999999</v>
      </c>
    </row>
    <row r="1494" spans="1:12" x14ac:dyDescent="0.2">
      <c r="A1494" s="2">
        <v>6.0463449999999996</v>
      </c>
      <c r="B1494" s="2">
        <v>9.1172070000000005</v>
      </c>
      <c r="C1494" s="2">
        <v>0.69133699999999998</v>
      </c>
      <c r="D1494" s="2">
        <v>9.0686000000000003E-2</v>
      </c>
      <c r="F1494" s="2">
        <v>6.043539</v>
      </c>
      <c r="G1494" s="2">
        <v>0.52579500000000001</v>
      </c>
      <c r="H1494" s="2">
        <v>0.52360499999999999</v>
      </c>
      <c r="J1494" s="2">
        <v>6.0463449999999996</v>
      </c>
      <c r="K1494" s="2">
        <v>9.9068000000000003E-2</v>
      </c>
      <c r="L1494" s="2">
        <v>0.16672300000000001</v>
      </c>
    </row>
    <row r="1495" spans="1:12" x14ac:dyDescent="0.2">
      <c r="A1495" s="2">
        <v>6.0470459999999999</v>
      </c>
      <c r="B1495" s="2">
        <v>9.1182669999999995</v>
      </c>
      <c r="C1495" s="2">
        <v>0.69144000000000005</v>
      </c>
      <c r="D1495" s="2">
        <v>9.1425999999999993E-2</v>
      </c>
      <c r="F1495" s="2">
        <v>6.0442400000000003</v>
      </c>
      <c r="G1495" s="2">
        <v>0.52561999999999998</v>
      </c>
      <c r="H1495" s="2">
        <v>0.52310900000000005</v>
      </c>
      <c r="J1495" s="2">
        <v>6.0470459999999999</v>
      </c>
      <c r="K1495" s="2">
        <v>9.9049999999999999E-2</v>
      </c>
      <c r="L1495" s="2">
        <v>0.16652</v>
      </c>
    </row>
    <row r="1496" spans="1:12" x14ac:dyDescent="0.2">
      <c r="A1496" s="2">
        <v>6.0477480000000003</v>
      </c>
      <c r="B1496" s="2">
        <v>9.1192700000000002</v>
      </c>
      <c r="C1496" s="2">
        <v>0.69107399999999997</v>
      </c>
      <c r="D1496" s="2">
        <v>9.1769000000000003E-2</v>
      </c>
      <c r="F1496" s="2">
        <v>6.0449419999999998</v>
      </c>
      <c r="G1496" s="2">
        <v>0.52525299999999997</v>
      </c>
      <c r="H1496" s="2">
        <v>0.52289600000000003</v>
      </c>
      <c r="J1496" s="2">
        <v>6.0477480000000003</v>
      </c>
      <c r="K1496" s="2">
        <v>9.8858000000000001E-2</v>
      </c>
      <c r="L1496" s="2">
        <v>0.16620499999999999</v>
      </c>
    </row>
    <row r="1497" spans="1:12" x14ac:dyDescent="0.2">
      <c r="A1497" s="2">
        <v>6.0484489999999997</v>
      </c>
      <c r="B1497" s="2">
        <v>9.1197929999999996</v>
      </c>
      <c r="C1497" s="2">
        <v>0.69071899999999997</v>
      </c>
      <c r="D1497" s="2">
        <v>9.1937000000000005E-2</v>
      </c>
      <c r="F1497" s="2">
        <v>6.0456430000000001</v>
      </c>
      <c r="G1497" s="2">
        <v>0.52508500000000002</v>
      </c>
      <c r="H1497" s="2">
        <v>0.52332299999999998</v>
      </c>
      <c r="J1497" s="2">
        <v>6.0484489999999997</v>
      </c>
      <c r="K1497" s="2">
        <v>9.8705000000000001E-2</v>
      </c>
      <c r="L1497" s="2">
        <v>0.16613</v>
      </c>
    </row>
    <row r="1498" spans="1:12" x14ac:dyDescent="0.2">
      <c r="A1498" s="2">
        <v>6.04915</v>
      </c>
      <c r="B1498" s="2">
        <v>9.1204490000000007</v>
      </c>
      <c r="C1498" s="2">
        <v>0.69090200000000002</v>
      </c>
      <c r="D1498" s="2">
        <v>9.1563000000000005E-2</v>
      </c>
      <c r="F1498" s="2">
        <v>6.0463449999999996</v>
      </c>
      <c r="G1498" s="2">
        <v>0.52510800000000002</v>
      </c>
      <c r="H1498" s="2">
        <v>0.52417800000000003</v>
      </c>
      <c r="J1498" s="2">
        <v>6.04915</v>
      </c>
      <c r="K1498" s="2">
        <v>9.8632999999999998E-2</v>
      </c>
      <c r="L1498" s="2">
        <v>0.16608300000000001</v>
      </c>
    </row>
    <row r="1499" spans="1:12" x14ac:dyDescent="0.2">
      <c r="A1499" s="2">
        <v>6.0498510000000003</v>
      </c>
      <c r="B1499" s="2">
        <v>9.1218869999999992</v>
      </c>
      <c r="C1499" s="2">
        <v>0.69021100000000002</v>
      </c>
      <c r="D1499" s="2">
        <v>9.1250999999999999E-2</v>
      </c>
      <c r="F1499" s="2">
        <v>6.0470459999999999</v>
      </c>
      <c r="G1499" s="2">
        <v>0.52498599999999995</v>
      </c>
      <c r="H1499" s="2">
        <v>0.52477300000000004</v>
      </c>
      <c r="J1499" s="2">
        <v>6.0498510000000003</v>
      </c>
      <c r="K1499" s="2">
        <v>9.8950999999999997E-2</v>
      </c>
      <c r="L1499" s="2">
        <v>0.16644100000000001</v>
      </c>
    </row>
    <row r="1500" spans="1:12" x14ac:dyDescent="0.2">
      <c r="A1500" s="2">
        <v>6.0505529999999998</v>
      </c>
      <c r="B1500" s="2">
        <v>9.1233330000000006</v>
      </c>
      <c r="C1500" s="2">
        <v>0.68955200000000005</v>
      </c>
      <c r="D1500" s="2">
        <v>9.1204999999999994E-2</v>
      </c>
      <c r="F1500" s="2">
        <v>6.0477480000000003</v>
      </c>
      <c r="G1500" s="2">
        <v>0.52496299999999996</v>
      </c>
      <c r="H1500" s="2">
        <v>0.52583299999999999</v>
      </c>
      <c r="J1500" s="2">
        <v>6.0505529999999998</v>
      </c>
      <c r="K1500" s="2">
        <v>9.9376999999999993E-2</v>
      </c>
      <c r="L1500" s="2">
        <v>0.166688</v>
      </c>
    </row>
    <row r="1501" spans="1:12" x14ac:dyDescent="0.2">
      <c r="A1501" s="2">
        <v>6.0512540000000001</v>
      </c>
      <c r="B1501" s="2">
        <v>9.1245539999999998</v>
      </c>
      <c r="C1501" s="2">
        <v>0.68957100000000005</v>
      </c>
      <c r="D1501" s="2">
        <v>9.0708999999999998E-2</v>
      </c>
      <c r="F1501" s="2">
        <v>6.0484489999999997</v>
      </c>
      <c r="G1501" s="2">
        <v>0.52496299999999996</v>
      </c>
      <c r="H1501" s="2">
        <v>0.525864</v>
      </c>
      <c r="J1501" s="2">
        <v>6.0512540000000001</v>
      </c>
      <c r="K1501" s="2">
        <v>9.9479999999999999E-2</v>
      </c>
      <c r="L1501" s="2">
        <v>0.166327</v>
      </c>
    </row>
    <row r="1502" spans="1:12" x14ac:dyDescent="0.2">
      <c r="A1502" s="2">
        <v>6.0519559999999997</v>
      </c>
      <c r="B1502" s="2">
        <v>9.1258660000000003</v>
      </c>
      <c r="C1502" s="2">
        <v>0.68988700000000003</v>
      </c>
      <c r="D1502" s="2">
        <v>9.0579000000000007E-2</v>
      </c>
      <c r="F1502" s="2">
        <v>6.04915</v>
      </c>
      <c r="G1502" s="2">
        <v>0.52518500000000001</v>
      </c>
      <c r="H1502" s="2">
        <v>0.52582600000000002</v>
      </c>
      <c r="J1502" s="2">
        <v>6.0519559999999997</v>
      </c>
      <c r="K1502" s="2">
        <v>9.9331000000000003E-2</v>
      </c>
      <c r="L1502" s="2">
        <v>0.16623499999999999</v>
      </c>
    </row>
    <row r="1503" spans="1:12" x14ac:dyDescent="0.2">
      <c r="A1503" s="2">
        <v>6.052657</v>
      </c>
      <c r="B1503" s="2">
        <v>9.1268309999999992</v>
      </c>
      <c r="C1503" s="2">
        <v>0.69015400000000005</v>
      </c>
      <c r="D1503" s="2">
        <v>9.1144000000000003E-2</v>
      </c>
      <c r="F1503" s="2">
        <v>6.0498510000000003</v>
      </c>
      <c r="G1503" s="2">
        <v>0.52521499999999999</v>
      </c>
      <c r="H1503" s="2">
        <v>0.52565799999999996</v>
      </c>
      <c r="J1503" s="2">
        <v>6.052657</v>
      </c>
      <c r="K1503" s="2">
        <v>9.8962999999999995E-2</v>
      </c>
      <c r="L1503" s="2">
        <v>0.166322</v>
      </c>
    </row>
    <row r="1504" spans="1:12" x14ac:dyDescent="0.2">
      <c r="A1504" s="2">
        <v>6.0533590000000004</v>
      </c>
      <c r="B1504" s="2">
        <v>9.1278000000000006</v>
      </c>
      <c r="C1504" s="2">
        <v>0.69032199999999999</v>
      </c>
      <c r="D1504" s="2">
        <v>9.1571E-2</v>
      </c>
      <c r="F1504" s="2">
        <v>6.0505529999999998</v>
      </c>
      <c r="G1504" s="2">
        <v>0.52559699999999998</v>
      </c>
      <c r="H1504" s="2">
        <v>0.526451</v>
      </c>
      <c r="J1504" s="2">
        <v>6.0533590000000004</v>
      </c>
      <c r="K1504" s="2">
        <v>9.8700999999999997E-2</v>
      </c>
      <c r="L1504" s="2">
        <v>0.16628100000000001</v>
      </c>
    </row>
    <row r="1505" spans="1:12" x14ac:dyDescent="0.2">
      <c r="A1505" s="2">
        <v>6.0540599999999998</v>
      </c>
      <c r="B1505" s="2">
        <v>9.1288719999999994</v>
      </c>
      <c r="C1505" s="2">
        <v>0.69079100000000004</v>
      </c>
      <c r="D1505" s="2">
        <v>9.1563000000000005E-2</v>
      </c>
      <c r="F1505" s="2">
        <v>6.0512540000000001</v>
      </c>
      <c r="G1505" s="2">
        <v>0.52581800000000001</v>
      </c>
      <c r="H1505" s="2">
        <v>0.52729800000000004</v>
      </c>
      <c r="J1505" s="2">
        <v>6.0540599999999998</v>
      </c>
      <c r="K1505" s="2">
        <v>9.8612000000000005E-2</v>
      </c>
      <c r="L1505" s="2">
        <v>0.16625200000000001</v>
      </c>
    </row>
    <row r="1506" spans="1:12" x14ac:dyDescent="0.2">
      <c r="A1506" s="2">
        <v>6.0547610000000001</v>
      </c>
      <c r="B1506" s="2">
        <v>9.1300319999999999</v>
      </c>
      <c r="C1506" s="2">
        <v>0.69062699999999999</v>
      </c>
      <c r="D1506" s="2">
        <v>9.1853000000000004E-2</v>
      </c>
      <c r="F1506" s="2">
        <v>6.0519559999999997</v>
      </c>
      <c r="G1506" s="2">
        <v>0.52600899999999995</v>
      </c>
      <c r="H1506" s="2">
        <v>0.52799200000000002</v>
      </c>
      <c r="J1506" s="2">
        <v>6.0547610000000001</v>
      </c>
      <c r="K1506" s="2">
        <v>9.8692000000000002E-2</v>
      </c>
      <c r="L1506" s="2">
        <v>0.16591600000000001</v>
      </c>
    </row>
    <row r="1507" spans="1:12" x14ac:dyDescent="0.2">
      <c r="A1507" s="2">
        <v>6.0554620000000003</v>
      </c>
      <c r="B1507" s="2">
        <v>9.1303520000000002</v>
      </c>
      <c r="C1507" s="2">
        <v>0.69029499999999999</v>
      </c>
      <c r="D1507" s="2">
        <v>9.2059000000000002E-2</v>
      </c>
      <c r="F1507" s="2">
        <v>6.052657</v>
      </c>
      <c r="G1507" s="2">
        <v>0.52596299999999996</v>
      </c>
      <c r="H1507" s="2">
        <v>0.52854900000000005</v>
      </c>
      <c r="J1507" s="2">
        <v>6.0554620000000003</v>
      </c>
      <c r="K1507" s="2">
        <v>9.8663000000000001E-2</v>
      </c>
      <c r="L1507" s="2">
        <v>0.165626</v>
      </c>
    </row>
    <row r="1508" spans="1:12" x14ac:dyDescent="0.2">
      <c r="A1508" s="2">
        <v>6.0561639999999999</v>
      </c>
      <c r="B1508" s="2">
        <v>9.1307869999999998</v>
      </c>
      <c r="C1508" s="2">
        <v>0.69121100000000002</v>
      </c>
      <c r="D1508" s="2">
        <v>9.1578999999999994E-2</v>
      </c>
      <c r="F1508" s="2">
        <v>6.0533590000000004</v>
      </c>
      <c r="G1508" s="2">
        <v>0.525787</v>
      </c>
      <c r="H1508" s="2">
        <v>0.52823600000000004</v>
      </c>
      <c r="J1508" s="2">
        <v>6.0561639999999999</v>
      </c>
      <c r="K1508" s="2">
        <v>9.8492999999999997E-2</v>
      </c>
      <c r="L1508" s="2">
        <v>0.16494500000000001</v>
      </c>
    </row>
    <row r="1509" spans="1:12" x14ac:dyDescent="0.2">
      <c r="A1509" s="2">
        <v>6.0568650000000002</v>
      </c>
      <c r="B1509" s="2">
        <v>9.1320040000000002</v>
      </c>
      <c r="C1509" s="2">
        <v>0.69148600000000005</v>
      </c>
      <c r="D1509" s="2">
        <v>9.1045000000000001E-2</v>
      </c>
      <c r="F1509" s="2">
        <v>6.0540599999999998</v>
      </c>
      <c r="G1509" s="2">
        <v>0.52543600000000001</v>
      </c>
      <c r="H1509" s="2">
        <v>0.52789299999999995</v>
      </c>
      <c r="J1509" s="2">
        <v>6.0568650000000002</v>
      </c>
      <c r="K1509" s="2">
        <v>9.8544999999999994E-2</v>
      </c>
      <c r="L1509" s="2">
        <v>0.164297</v>
      </c>
    </row>
    <row r="1510" spans="1:12" x14ac:dyDescent="0.2">
      <c r="A1510" s="2">
        <v>6.0575669999999997</v>
      </c>
      <c r="B1510" s="2">
        <v>9.1324349999999992</v>
      </c>
      <c r="C1510" s="2">
        <v>0.69133699999999998</v>
      </c>
      <c r="D1510" s="2">
        <v>9.1273000000000007E-2</v>
      </c>
      <c r="F1510" s="2">
        <v>6.0547610000000001</v>
      </c>
      <c r="G1510" s="2">
        <v>0.52549000000000001</v>
      </c>
      <c r="H1510" s="2">
        <v>0.52782399999999996</v>
      </c>
      <c r="J1510" s="2">
        <v>6.0575669999999997</v>
      </c>
      <c r="K1510" s="2">
        <v>9.8853999999999997E-2</v>
      </c>
      <c r="L1510" s="2">
        <v>0.16393099999999999</v>
      </c>
    </row>
    <row r="1511" spans="1:12" x14ac:dyDescent="0.2">
      <c r="A1511" s="2">
        <v>6.058268</v>
      </c>
      <c r="B1511" s="2">
        <v>9.1333199999999994</v>
      </c>
      <c r="C1511" s="2">
        <v>0.69147800000000004</v>
      </c>
      <c r="D1511" s="2">
        <v>9.1724E-2</v>
      </c>
      <c r="F1511" s="2">
        <v>6.0554620000000003</v>
      </c>
      <c r="G1511" s="2">
        <v>0.525482</v>
      </c>
      <c r="H1511" s="2">
        <v>0.52735100000000001</v>
      </c>
      <c r="J1511" s="2">
        <v>6.058268</v>
      </c>
      <c r="K1511" s="2">
        <v>9.9211999999999995E-2</v>
      </c>
      <c r="L1511" s="2">
        <v>0.16347800000000001</v>
      </c>
    </row>
    <row r="1512" spans="1:12" x14ac:dyDescent="0.2">
      <c r="A1512" s="2">
        <v>6.0589690000000003</v>
      </c>
      <c r="B1512" s="2">
        <v>9.1339299999999994</v>
      </c>
      <c r="C1512" s="2">
        <v>0.69069199999999997</v>
      </c>
      <c r="D1512" s="2">
        <v>9.2029E-2</v>
      </c>
      <c r="F1512" s="2">
        <v>6.0561639999999999</v>
      </c>
      <c r="G1512" s="2">
        <v>0.524895</v>
      </c>
      <c r="H1512" s="2">
        <v>0.52796900000000002</v>
      </c>
      <c r="J1512" s="2">
        <v>6.0589690000000003</v>
      </c>
      <c r="K1512" s="2">
        <v>9.9850999999999995E-2</v>
      </c>
      <c r="L1512" s="2">
        <v>0.163049</v>
      </c>
    </row>
    <row r="1513" spans="1:12" x14ac:dyDescent="0.2">
      <c r="A1513" s="2">
        <v>6.0596709999999998</v>
      </c>
      <c r="B1513" s="2">
        <v>9.1349680000000006</v>
      </c>
      <c r="C1513" s="2">
        <v>0.69053600000000004</v>
      </c>
      <c r="D1513" s="2">
        <v>9.2333999999999999E-2</v>
      </c>
      <c r="F1513" s="2">
        <v>6.0568650000000002</v>
      </c>
      <c r="G1513" s="2">
        <v>0.52443700000000004</v>
      </c>
      <c r="H1513" s="2">
        <v>0.52819099999999997</v>
      </c>
      <c r="J1513" s="2">
        <v>6.0596709999999998</v>
      </c>
      <c r="K1513" s="2">
        <v>0.100187</v>
      </c>
      <c r="L1513" s="2">
        <v>0.16278999999999999</v>
      </c>
    </row>
    <row r="1514" spans="1:12" x14ac:dyDescent="0.2">
      <c r="A1514" s="2">
        <v>6.0603720000000001</v>
      </c>
      <c r="B1514" s="2">
        <v>9.1361659999999993</v>
      </c>
      <c r="C1514" s="2">
        <v>0.69043299999999996</v>
      </c>
      <c r="D1514" s="2">
        <v>9.2180999999999999E-2</v>
      </c>
      <c r="F1514" s="2">
        <v>6.0575669999999997</v>
      </c>
      <c r="G1514" s="2">
        <v>0.52450600000000003</v>
      </c>
      <c r="H1514" s="2">
        <v>0.52831300000000003</v>
      </c>
      <c r="J1514" s="2">
        <v>6.0603720000000001</v>
      </c>
      <c r="K1514" s="2">
        <v>0.100059</v>
      </c>
      <c r="L1514" s="2">
        <v>0.162831</v>
      </c>
    </row>
    <row r="1515" spans="1:12" x14ac:dyDescent="0.2">
      <c r="A1515" s="2">
        <v>6.0610739999999996</v>
      </c>
      <c r="B1515" s="2">
        <v>9.1369129999999998</v>
      </c>
      <c r="C1515" s="2">
        <v>0.69065799999999999</v>
      </c>
      <c r="D1515" s="2">
        <v>9.196E-2</v>
      </c>
      <c r="F1515" s="2">
        <v>6.058268</v>
      </c>
      <c r="G1515" s="2">
        <v>0.52368199999999998</v>
      </c>
      <c r="H1515" s="2">
        <v>0.52864800000000001</v>
      </c>
      <c r="J1515" s="2">
        <v>6.0610739999999996</v>
      </c>
      <c r="K1515" s="2">
        <v>9.9978999999999998E-2</v>
      </c>
      <c r="L1515" s="2">
        <v>0.16256499999999999</v>
      </c>
    </row>
    <row r="1516" spans="1:12" x14ac:dyDescent="0.2">
      <c r="A1516" s="2">
        <v>6.0617749999999999</v>
      </c>
      <c r="B1516" s="2">
        <v>9.1378710000000005</v>
      </c>
      <c r="C1516" s="2">
        <v>0.69039099999999998</v>
      </c>
      <c r="D1516" s="2">
        <v>9.1982999999999995E-2</v>
      </c>
      <c r="F1516" s="2">
        <v>6.0589690000000003</v>
      </c>
      <c r="G1516" s="2">
        <v>0.52360499999999999</v>
      </c>
      <c r="H1516" s="2">
        <v>0.52857200000000004</v>
      </c>
      <c r="J1516" s="2">
        <v>6.0617749999999999</v>
      </c>
      <c r="K1516" s="2">
        <v>0.100149</v>
      </c>
      <c r="L1516" s="2">
        <v>0.16236200000000001</v>
      </c>
    </row>
    <row r="1517" spans="1:12" x14ac:dyDescent="0.2">
      <c r="A1517" s="2">
        <v>6.0624760000000002</v>
      </c>
      <c r="B1517" s="2">
        <v>9.1393550000000001</v>
      </c>
      <c r="C1517" s="2">
        <v>0.69037199999999999</v>
      </c>
      <c r="D1517" s="2">
        <v>9.1602000000000003E-2</v>
      </c>
      <c r="F1517" s="2">
        <v>6.0596709999999998</v>
      </c>
      <c r="G1517" s="2">
        <v>0.52310900000000005</v>
      </c>
      <c r="H1517" s="2">
        <v>0.52857200000000004</v>
      </c>
      <c r="J1517" s="2">
        <v>6.0624760000000002</v>
      </c>
      <c r="K1517" s="2">
        <v>0.100401</v>
      </c>
      <c r="L1517" s="2">
        <v>0.16225999999999999</v>
      </c>
    </row>
    <row r="1518" spans="1:12" x14ac:dyDescent="0.2">
      <c r="A1518" s="2">
        <v>6.0631779999999997</v>
      </c>
      <c r="B1518" s="2">
        <v>9.1409490000000009</v>
      </c>
      <c r="C1518" s="2">
        <v>0.690021</v>
      </c>
      <c r="D1518" s="2">
        <v>9.1212000000000001E-2</v>
      </c>
      <c r="F1518" s="2">
        <v>6.0603720000000001</v>
      </c>
      <c r="G1518" s="2">
        <v>0.52289600000000003</v>
      </c>
      <c r="H1518" s="2">
        <v>0.52844199999999997</v>
      </c>
      <c r="J1518" s="2">
        <v>6.0631779999999997</v>
      </c>
      <c r="K1518" s="2">
        <v>0.100616</v>
      </c>
      <c r="L1518" s="2">
        <v>0.16170300000000001</v>
      </c>
    </row>
    <row r="1519" spans="1:12" x14ac:dyDescent="0.2">
      <c r="A1519" s="2">
        <v>6.063879</v>
      </c>
      <c r="B1519" s="2">
        <v>9.1418189999999999</v>
      </c>
      <c r="C1519" s="2">
        <v>0.68960500000000002</v>
      </c>
      <c r="D1519" s="2">
        <v>9.1090000000000004E-2</v>
      </c>
      <c r="F1519" s="2">
        <v>6.0610739999999996</v>
      </c>
      <c r="G1519" s="2">
        <v>0.52332299999999998</v>
      </c>
      <c r="H1519" s="2">
        <v>0.52851099999999995</v>
      </c>
      <c r="J1519" s="2">
        <v>6.063879</v>
      </c>
      <c r="K1519" s="2">
        <v>0.101133</v>
      </c>
      <c r="L1519" s="2">
        <v>0.16165599999999999</v>
      </c>
    </row>
    <row r="1520" spans="1:12" x14ac:dyDescent="0.2">
      <c r="A1520" s="2">
        <v>6.0645800000000003</v>
      </c>
      <c r="B1520" s="2">
        <v>9.1431579999999997</v>
      </c>
      <c r="C1520" s="2">
        <v>0.68956700000000004</v>
      </c>
      <c r="D1520" s="2">
        <v>9.1075000000000003E-2</v>
      </c>
      <c r="F1520" s="2">
        <v>6.0617749999999999</v>
      </c>
      <c r="G1520" s="2">
        <v>0.52417800000000003</v>
      </c>
      <c r="H1520" s="2">
        <v>0.52899200000000002</v>
      </c>
      <c r="J1520" s="2">
        <v>6.0645800000000003</v>
      </c>
      <c r="K1520" s="2">
        <v>0.100942</v>
      </c>
      <c r="L1520" s="2">
        <v>0.161412</v>
      </c>
    </row>
    <row r="1521" spans="1:12" x14ac:dyDescent="0.2">
      <c r="A1521" s="2">
        <v>6.0652819999999998</v>
      </c>
      <c r="B1521" s="2">
        <v>9.1442910000000008</v>
      </c>
      <c r="C1521" s="2">
        <v>0.69027300000000003</v>
      </c>
      <c r="D1521" s="2">
        <v>9.1273000000000007E-2</v>
      </c>
      <c r="F1521" s="2">
        <v>6.0624760000000002</v>
      </c>
      <c r="G1521" s="2">
        <v>0.52477300000000004</v>
      </c>
      <c r="H1521" s="2">
        <v>0.52899200000000002</v>
      </c>
      <c r="J1521" s="2">
        <v>6.0652819999999998</v>
      </c>
      <c r="K1521" s="2">
        <v>0.100622</v>
      </c>
      <c r="L1521" s="2">
        <v>0.16125999999999999</v>
      </c>
    </row>
    <row r="1522" spans="1:12" x14ac:dyDescent="0.2">
      <c r="A1522" s="2">
        <v>6.0659830000000001</v>
      </c>
      <c r="B1522" s="2">
        <v>9.1443560000000002</v>
      </c>
      <c r="C1522" s="2">
        <v>0.690021</v>
      </c>
      <c r="D1522" s="2">
        <v>9.1655E-2</v>
      </c>
      <c r="F1522" s="2">
        <v>6.0631779999999997</v>
      </c>
      <c r="G1522" s="2">
        <v>0.52583299999999999</v>
      </c>
      <c r="H1522" s="2">
        <v>0.528999</v>
      </c>
      <c r="J1522" s="2">
        <v>6.0659830000000001</v>
      </c>
      <c r="K1522" s="2">
        <v>0.100384</v>
      </c>
      <c r="L1522" s="2">
        <v>0.161078</v>
      </c>
    </row>
    <row r="1523" spans="1:12" x14ac:dyDescent="0.2">
      <c r="A1523" s="2">
        <v>6.0666849999999997</v>
      </c>
      <c r="B1523" s="2">
        <v>9.1454120000000003</v>
      </c>
      <c r="C1523" s="2">
        <v>0.69033</v>
      </c>
      <c r="D1523" s="2">
        <v>9.1739000000000001E-2</v>
      </c>
      <c r="F1523" s="2">
        <v>6.063879</v>
      </c>
      <c r="G1523" s="2">
        <v>0.525864</v>
      </c>
      <c r="H1523" s="2">
        <v>0.52914399999999995</v>
      </c>
      <c r="J1523" s="2">
        <v>6.0666849999999997</v>
      </c>
      <c r="K1523" s="2">
        <v>0.10029399999999999</v>
      </c>
      <c r="L1523" s="2">
        <v>0.16078400000000001</v>
      </c>
    </row>
    <row r="1524" spans="1:12" x14ac:dyDescent="0.2">
      <c r="A1524" s="2">
        <v>6.0673859999999999</v>
      </c>
      <c r="B1524" s="2">
        <v>9.1457289999999993</v>
      </c>
      <c r="C1524" s="2">
        <v>0.69042899999999996</v>
      </c>
      <c r="D1524" s="2">
        <v>9.196E-2</v>
      </c>
      <c r="F1524" s="2">
        <v>6.0645800000000003</v>
      </c>
      <c r="G1524" s="2">
        <v>0.52582600000000002</v>
      </c>
      <c r="H1524" s="2">
        <v>0.52968599999999999</v>
      </c>
      <c r="J1524" s="2">
        <v>6.0673859999999999</v>
      </c>
      <c r="K1524" s="2">
        <v>0.10018000000000001</v>
      </c>
      <c r="L1524" s="2">
        <v>0.16092500000000001</v>
      </c>
    </row>
    <row r="1525" spans="1:12" x14ac:dyDescent="0.2">
      <c r="A1525" s="2">
        <v>6.0680870000000002</v>
      </c>
      <c r="B1525" s="2">
        <v>9.1466670000000008</v>
      </c>
      <c r="C1525" s="2">
        <v>0.69029499999999999</v>
      </c>
      <c r="D1525" s="2">
        <v>9.2524999999999996E-2</v>
      </c>
      <c r="F1525" s="2">
        <v>6.0652819999999998</v>
      </c>
      <c r="G1525" s="2">
        <v>0.52565799999999996</v>
      </c>
      <c r="H1525" s="2">
        <v>0.52991500000000002</v>
      </c>
      <c r="J1525" s="2">
        <v>6.0680870000000002</v>
      </c>
      <c r="K1525" s="2">
        <v>0.10045999999999999</v>
      </c>
      <c r="L1525" s="2">
        <v>0.16159499999999999</v>
      </c>
    </row>
    <row r="1526" spans="1:12" x14ac:dyDescent="0.2">
      <c r="A1526" s="2">
        <v>6.0687889999999998</v>
      </c>
      <c r="B1526" s="2">
        <v>9.1470570000000002</v>
      </c>
      <c r="C1526" s="2">
        <v>0.69082600000000005</v>
      </c>
      <c r="D1526" s="2">
        <v>9.2853000000000005E-2</v>
      </c>
      <c r="F1526" s="2">
        <v>6.0659830000000001</v>
      </c>
      <c r="G1526" s="2">
        <v>0.526451</v>
      </c>
      <c r="H1526" s="2">
        <v>0.52971599999999996</v>
      </c>
      <c r="J1526" s="2">
        <v>6.0687889999999998</v>
      </c>
      <c r="K1526" s="2">
        <v>0.10113900000000001</v>
      </c>
      <c r="L1526" s="2">
        <v>0.161689</v>
      </c>
    </row>
    <row r="1527" spans="1:12" x14ac:dyDescent="0.2">
      <c r="A1527" s="2">
        <v>6.0694900000000001</v>
      </c>
      <c r="B1527" s="2">
        <v>9.1475410000000004</v>
      </c>
      <c r="C1527" s="2">
        <v>0.69129499999999999</v>
      </c>
      <c r="D1527" s="2">
        <v>9.2029E-2</v>
      </c>
      <c r="F1527" s="2">
        <v>6.0666849999999997</v>
      </c>
      <c r="G1527" s="2">
        <v>0.52729800000000004</v>
      </c>
      <c r="H1527" s="2">
        <v>0.52954100000000004</v>
      </c>
      <c r="J1527" s="2">
        <v>6.0694900000000001</v>
      </c>
      <c r="K1527" s="2">
        <v>0.101301</v>
      </c>
      <c r="L1527" s="2">
        <v>0.16140699999999999</v>
      </c>
    </row>
    <row r="1528" spans="1:12" x14ac:dyDescent="0.2">
      <c r="A1528" s="2">
        <v>6.0701910000000003</v>
      </c>
      <c r="B1528" s="2">
        <v>9.1484030000000001</v>
      </c>
      <c r="C1528" s="2">
        <v>0.69174899999999995</v>
      </c>
      <c r="D1528" s="2">
        <v>9.1907000000000003E-2</v>
      </c>
      <c r="F1528" s="2">
        <v>6.0673859999999999</v>
      </c>
      <c r="G1528" s="2">
        <v>0.52799200000000002</v>
      </c>
      <c r="H1528" s="2">
        <v>0.52930500000000003</v>
      </c>
      <c r="J1528" s="2">
        <v>6.0701910000000003</v>
      </c>
      <c r="K1528" s="2">
        <v>0.10100199999999999</v>
      </c>
      <c r="L1528" s="2">
        <v>0.16111700000000001</v>
      </c>
    </row>
    <row r="1529" spans="1:12" x14ac:dyDescent="0.2">
      <c r="A1529" s="2">
        <v>6.0708929999999999</v>
      </c>
      <c r="B1529" s="2">
        <v>9.1497499999999992</v>
      </c>
      <c r="C1529" s="2">
        <v>0.69194</v>
      </c>
      <c r="D1529" s="2">
        <v>9.1685000000000003E-2</v>
      </c>
      <c r="F1529" s="2">
        <v>6.0680870000000002</v>
      </c>
      <c r="G1529" s="2">
        <v>0.52854900000000005</v>
      </c>
      <c r="H1529" s="2">
        <v>0.52900700000000001</v>
      </c>
      <c r="J1529" s="2">
        <v>6.0708929999999999</v>
      </c>
      <c r="K1529" s="2">
        <v>0.100767</v>
      </c>
      <c r="L1529" s="2">
        <v>0.161075</v>
      </c>
    </row>
    <row r="1530" spans="1:12" x14ac:dyDescent="0.2">
      <c r="A1530" s="2">
        <v>6.0715940000000002</v>
      </c>
      <c r="B1530" s="2">
        <v>9.1506229999999995</v>
      </c>
      <c r="C1530" s="2">
        <v>0.69133699999999998</v>
      </c>
      <c r="D1530" s="2">
        <v>9.1166999999999998E-2</v>
      </c>
      <c r="F1530" s="2">
        <v>6.0687889999999998</v>
      </c>
      <c r="G1530" s="2">
        <v>0.52823600000000004</v>
      </c>
      <c r="H1530" s="2">
        <v>0.52914399999999995</v>
      </c>
      <c r="J1530" s="2">
        <v>6.0715940000000002</v>
      </c>
      <c r="K1530" s="2">
        <v>0.100885</v>
      </c>
      <c r="L1530" s="2">
        <v>0.16103300000000001</v>
      </c>
    </row>
    <row r="1531" spans="1:12" x14ac:dyDescent="0.2">
      <c r="A1531" s="2">
        <v>6.0722959999999997</v>
      </c>
      <c r="B1531" s="2">
        <v>9.1517300000000006</v>
      </c>
      <c r="C1531" s="2">
        <v>0.69136699999999995</v>
      </c>
      <c r="D1531" s="2">
        <v>9.1486999999999999E-2</v>
      </c>
      <c r="F1531" s="2">
        <v>6.0694900000000001</v>
      </c>
      <c r="G1531" s="2">
        <v>0.52789299999999995</v>
      </c>
      <c r="H1531" s="2">
        <v>0.52932699999999999</v>
      </c>
      <c r="J1531" s="2">
        <v>6.0722959999999997</v>
      </c>
      <c r="K1531" s="2">
        <v>0.10138900000000001</v>
      </c>
      <c r="L1531" s="2">
        <v>0.16142699999999999</v>
      </c>
    </row>
    <row r="1532" spans="1:12" x14ac:dyDescent="0.2">
      <c r="A1532" s="2">
        <v>6.072997</v>
      </c>
      <c r="B1532" s="2">
        <v>9.1525189999999998</v>
      </c>
      <c r="C1532" s="2">
        <v>0.69155800000000001</v>
      </c>
      <c r="D1532" s="2">
        <v>9.1800000000000007E-2</v>
      </c>
      <c r="F1532" s="2">
        <v>6.0701910000000003</v>
      </c>
      <c r="G1532" s="2">
        <v>0.52782399999999996</v>
      </c>
      <c r="H1532" s="2">
        <v>0.52901500000000001</v>
      </c>
      <c r="J1532" s="2">
        <v>6.072997</v>
      </c>
      <c r="K1532" s="2">
        <v>0.101885</v>
      </c>
      <c r="L1532" s="2">
        <v>0.16212199999999999</v>
      </c>
    </row>
    <row r="1533" spans="1:12" x14ac:dyDescent="0.2">
      <c r="A1533" s="2">
        <v>6.0736990000000004</v>
      </c>
      <c r="B1533" s="2">
        <v>9.1532710000000002</v>
      </c>
      <c r="C1533" s="2">
        <v>0.69205399999999995</v>
      </c>
      <c r="D1533" s="2">
        <v>9.1982999999999995E-2</v>
      </c>
      <c r="F1533" s="2">
        <v>6.0708929999999999</v>
      </c>
      <c r="G1533" s="2">
        <v>0.52735100000000001</v>
      </c>
      <c r="H1533" s="2">
        <v>0.52896900000000002</v>
      </c>
      <c r="J1533" s="2">
        <v>6.0736990000000004</v>
      </c>
      <c r="K1533" s="2">
        <v>0.102085</v>
      </c>
      <c r="L1533" s="2">
        <v>0.16256399999999999</v>
      </c>
    </row>
    <row r="1534" spans="1:12" x14ac:dyDescent="0.2">
      <c r="A1534" s="2">
        <v>6.0743999999999998</v>
      </c>
      <c r="B1534" s="2">
        <v>9.1538240000000002</v>
      </c>
      <c r="C1534" s="2">
        <v>0.69184000000000001</v>
      </c>
      <c r="D1534" s="2">
        <v>9.2272999999999994E-2</v>
      </c>
      <c r="F1534" s="2">
        <v>6.0715940000000002</v>
      </c>
      <c r="G1534" s="2">
        <v>0.52796900000000002</v>
      </c>
      <c r="H1534" s="2">
        <v>0.52893800000000002</v>
      </c>
      <c r="J1534" s="2">
        <v>6.0743999999999998</v>
      </c>
      <c r="K1534" s="2">
        <v>0.101921</v>
      </c>
      <c r="L1534" s="2">
        <v>0.16289200000000001</v>
      </c>
    </row>
    <row r="1535" spans="1:12" x14ac:dyDescent="0.2">
      <c r="A1535" s="2">
        <v>6.0751010000000001</v>
      </c>
      <c r="B1535" s="2">
        <v>9.1550480000000007</v>
      </c>
      <c r="C1535" s="2">
        <v>0.69142499999999996</v>
      </c>
      <c r="D1535" s="2">
        <v>9.2326000000000005E-2</v>
      </c>
      <c r="F1535" s="2">
        <v>6.0722959999999997</v>
      </c>
      <c r="G1535" s="2">
        <v>0.52819099999999997</v>
      </c>
      <c r="H1535" s="2">
        <v>0.52942699999999998</v>
      </c>
      <c r="J1535" s="2">
        <v>6.0751010000000001</v>
      </c>
      <c r="K1535" s="2">
        <v>0.101608</v>
      </c>
      <c r="L1535" s="2">
        <v>0.162993</v>
      </c>
    </row>
    <row r="1536" spans="1:12" x14ac:dyDescent="0.2">
      <c r="A1536" s="2">
        <v>6.0758020000000004</v>
      </c>
      <c r="B1536" s="2">
        <v>9.1566200000000002</v>
      </c>
      <c r="C1536" s="2">
        <v>0.69164999999999999</v>
      </c>
      <c r="D1536" s="2">
        <v>9.2249999999999999E-2</v>
      </c>
      <c r="F1536" s="2">
        <v>6.072997</v>
      </c>
      <c r="G1536" s="2">
        <v>0.52831300000000003</v>
      </c>
      <c r="H1536" s="2">
        <v>0.52957900000000002</v>
      </c>
      <c r="J1536" s="2">
        <v>6.0758020000000004</v>
      </c>
      <c r="K1536" s="2">
        <v>0.101845</v>
      </c>
      <c r="L1536" s="2">
        <v>0.16282199999999999</v>
      </c>
    </row>
    <row r="1537" spans="1:12" x14ac:dyDescent="0.2">
      <c r="A1537" s="2">
        <v>6.0765039999999999</v>
      </c>
      <c r="B1537" s="2">
        <v>9.1575889999999998</v>
      </c>
      <c r="C1537" s="2">
        <v>0.69184400000000001</v>
      </c>
      <c r="D1537" s="2">
        <v>9.1204999999999994E-2</v>
      </c>
      <c r="F1537" s="2">
        <v>6.0736990000000004</v>
      </c>
      <c r="G1537" s="2">
        <v>0.52864800000000001</v>
      </c>
      <c r="H1537" s="2">
        <v>0.52960200000000002</v>
      </c>
      <c r="J1537" s="2">
        <v>6.0765039999999999</v>
      </c>
      <c r="K1537" s="2">
        <v>0.10222199999999999</v>
      </c>
      <c r="L1537" s="2">
        <v>0.162638</v>
      </c>
    </row>
    <row r="1538" spans="1:12" x14ac:dyDescent="0.2">
      <c r="A1538" s="2">
        <v>6.0772050000000002</v>
      </c>
      <c r="B1538" s="2">
        <v>9.1582489999999996</v>
      </c>
      <c r="C1538" s="2">
        <v>0.69216800000000001</v>
      </c>
      <c r="D1538" s="2">
        <v>9.0839000000000003E-2</v>
      </c>
      <c r="F1538" s="2">
        <v>6.0743999999999998</v>
      </c>
      <c r="G1538" s="2">
        <v>0.52857200000000004</v>
      </c>
      <c r="H1538" s="2">
        <v>0.52996100000000002</v>
      </c>
      <c r="J1538" s="2">
        <v>6.0772050000000002</v>
      </c>
      <c r="K1538" s="2">
        <v>0.102087</v>
      </c>
      <c r="L1538" s="2">
        <v>0.162608</v>
      </c>
    </row>
    <row r="1539" spans="1:12" x14ac:dyDescent="0.2">
      <c r="A1539" s="2">
        <v>6.0779069999999997</v>
      </c>
      <c r="B1539" s="2">
        <v>9.1587329999999998</v>
      </c>
      <c r="C1539" s="2">
        <v>0.69199699999999997</v>
      </c>
      <c r="D1539" s="2">
        <v>9.1204999999999994E-2</v>
      </c>
      <c r="F1539" s="2">
        <v>6.0751010000000001</v>
      </c>
      <c r="G1539" s="2">
        <v>0.52857200000000004</v>
      </c>
      <c r="H1539" s="2">
        <v>0.52991500000000002</v>
      </c>
      <c r="J1539" s="2">
        <v>6.0779069999999997</v>
      </c>
      <c r="K1539" s="2">
        <v>0.101909</v>
      </c>
      <c r="L1539" s="2">
        <v>0.16253300000000001</v>
      </c>
    </row>
    <row r="1540" spans="1:12" x14ac:dyDescent="0.2">
      <c r="A1540" s="2">
        <v>6.078608</v>
      </c>
      <c r="B1540" s="2">
        <v>9.1594280000000001</v>
      </c>
      <c r="C1540" s="2">
        <v>0.69216100000000003</v>
      </c>
      <c r="D1540" s="2">
        <v>9.1623999999999997E-2</v>
      </c>
      <c r="F1540" s="2">
        <v>6.0758020000000004</v>
      </c>
      <c r="G1540" s="2">
        <v>0.52844199999999997</v>
      </c>
      <c r="H1540" s="2">
        <v>0.53011299999999995</v>
      </c>
      <c r="J1540" s="2">
        <v>6.078608</v>
      </c>
      <c r="K1540" s="2">
        <v>0.10186199999999999</v>
      </c>
      <c r="L1540" s="2">
        <v>0.162273</v>
      </c>
    </row>
    <row r="1541" spans="1:12" x14ac:dyDescent="0.2">
      <c r="A1541" s="2">
        <v>6.0793090000000003</v>
      </c>
      <c r="B1541" s="2">
        <v>9.1601730000000003</v>
      </c>
      <c r="C1541" s="2">
        <v>0.69201999999999997</v>
      </c>
      <c r="D1541" s="2">
        <v>9.1181999999999999E-2</v>
      </c>
      <c r="F1541" s="2">
        <v>6.0765039999999999</v>
      </c>
      <c r="G1541" s="2">
        <v>0.52851099999999995</v>
      </c>
      <c r="H1541" s="2">
        <v>0.53069299999999997</v>
      </c>
      <c r="J1541" s="2">
        <v>6.0793090000000003</v>
      </c>
      <c r="K1541" s="2">
        <v>0.10177</v>
      </c>
      <c r="L1541" s="2">
        <v>0.16175400000000001</v>
      </c>
    </row>
    <row r="1542" spans="1:12" x14ac:dyDescent="0.2">
      <c r="A1542" s="2">
        <v>6.0800109999999998</v>
      </c>
      <c r="B1542" s="2">
        <v>9.1608389999999993</v>
      </c>
      <c r="C1542" s="2">
        <v>0.69161099999999998</v>
      </c>
      <c r="D1542" s="2">
        <v>9.1365000000000002E-2</v>
      </c>
      <c r="F1542" s="2">
        <v>6.0772050000000002</v>
      </c>
      <c r="G1542" s="2">
        <v>0.52899200000000002</v>
      </c>
      <c r="H1542" s="2">
        <v>0.53098299999999998</v>
      </c>
      <c r="J1542" s="2">
        <v>6.0800109999999998</v>
      </c>
      <c r="K1542" s="2">
        <v>0.102087</v>
      </c>
      <c r="L1542" s="2">
        <v>0.16133600000000001</v>
      </c>
    </row>
    <row r="1543" spans="1:12" x14ac:dyDescent="0.2">
      <c r="A1543" s="2">
        <v>6.0807120000000001</v>
      </c>
      <c r="B1543" s="2">
        <v>9.1618309999999994</v>
      </c>
      <c r="C1543" s="2">
        <v>0.69187900000000002</v>
      </c>
      <c r="D1543" s="2">
        <v>9.1860999999999998E-2</v>
      </c>
      <c r="F1543" s="2">
        <v>6.0779069999999997</v>
      </c>
      <c r="G1543" s="2">
        <v>0.52899200000000002</v>
      </c>
      <c r="H1543" s="2">
        <v>0.53133399999999997</v>
      </c>
      <c r="J1543" s="2">
        <v>6.0807120000000001</v>
      </c>
      <c r="K1543" s="2">
        <v>0.10270899999999999</v>
      </c>
      <c r="L1543" s="2">
        <v>0.16125700000000001</v>
      </c>
    </row>
    <row r="1544" spans="1:12" x14ac:dyDescent="0.2">
      <c r="A1544" s="2">
        <v>6.0814130000000004</v>
      </c>
      <c r="B1544" s="2">
        <v>9.1626639999999995</v>
      </c>
      <c r="C1544" s="2">
        <v>0.69248100000000001</v>
      </c>
      <c r="D1544" s="2">
        <v>9.1967999999999994E-2</v>
      </c>
      <c r="F1544" s="2">
        <v>6.078608</v>
      </c>
      <c r="G1544" s="2">
        <v>0.528999</v>
      </c>
      <c r="H1544" s="2">
        <v>0.53171500000000005</v>
      </c>
      <c r="J1544" s="2">
        <v>6.0814130000000004</v>
      </c>
      <c r="K1544" s="2">
        <v>0.103269</v>
      </c>
      <c r="L1544" s="2">
        <v>0.16116800000000001</v>
      </c>
    </row>
    <row r="1545" spans="1:12" x14ac:dyDescent="0.2">
      <c r="A1545" s="2">
        <v>6.0821149999999999</v>
      </c>
      <c r="B1545" s="2">
        <v>9.1640639999999998</v>
      </c>
      <c r="C1545" s="2">
        <v>0.69243500000000002</v>
      </c>
      <c r="D1545" s="2">
        <v>9.1823000000000002E-2</v>
      </c>
      <c r="F1545" s="2">
        <v>6.0793090000000003</v>
      </c>
      <c r="G1545" s="2">
        <v>0.52914399999999995</v>
      </c>
      <c r="H1545" s="2">
        <v>0.53139499999999995</v>
      </c>
      <c r="J1545" s="2">
        <v>6.0821149999999999</v>
      </c>
      <c r="K1545" s="2">
        <v>0.103948</v>
      </c>
      <c r="L1545" s="2">
        <v>0.16110099999999999</v>
      </c>
    </row>
    <row r="1546" spans="1:12" x14ac:dyDescent="0.2">
      <c r="A1546" s="2">
        <v>6.0828160000000002</v>
      </c>
      <c r="B1546" s="2">
        <v>9.1648479999999992</v>
      </c>
      <c r="C1546" s="2">
        <v>0.69214200000000003</v>
      </c>
      <c r="D1546" s="2">
        <v>9.1495000000000007E-2</v>
      </c>
      <c r="F1546" s="2">
        <v>6.0800109999999998</v>
      </c>
      <c r="G1546" s="2">
        <v>0.52968599999999999</v>
      </c>
      <c r="H1546" s="2">
        <v>0.53180700000000003</v>
      </c>
      <c r="J1546" s="2">
        <v>6.0828160000000002</v>
      </c>
      <c r="K1546" s="2">
        <v>0.104507</v>
      </c>
      <c r="L1546" s="2">
        <v>0.16131300000000001</v>
      </c>
    </row>
    <row r="1547" spans="1:12" x14ac:dyDescent="0.2">
      <c r="A1547" s="2">
        <v>6.0835179999999998</v>
      </c>
      <c r="B1547" s="2">
        <v>9.1662710000000001</v>
      </c>
      <c r="C1547" s="2">
        <v>0.69218000000000002</v>
      </c>
      <c r="D1547" s="2">
        <v>9.1045000000000001E-2</v>
      </c>
      <c r="F1547" s="2">
        <v>6.0807120000000001</v>
      </c>
      <c r="G1547" s="2">
        <v>0.52991500000000002</v>
      </c>
      <c r="H1547" s="2">
        <v>0.53154000000000001</v>
      </c>
      <c r="J1547" s="2">
        <v>6.0835179999999998</v>
      </c>
      <c r="K1547" s="2">
        <v>0.105047</v>
      </c>
      <c r="L1547" s="2">
        <v>0.161361</v>
      </c>
    </row>
    <row r="1548" spans="1:12" x14ac:dyDescent="0.2">
      <c r="A1548" s="2">
        <v>6.084219</v>
      </c>
      <c r="B1548" s="2">
        <v>9.1676249999999992</v>
      </c>
      <c r="C1548" s="2">
        <v>0.69240900000000005</v>
      </c>
      <c r="D1548" s="2">
        <v>9.0671000000000002E-2</v>
      </c>
      <c r="F1548" s="2">
        <v>6.0814130000000004</v>
      </c>
      <c r="G1548" s="2">
        <v>0.52971599999999996</v>
      </c>
      <c r="H1548" s="2">
        <v>0.53141799999999995</v>
      </c>
      <c r="J1548" s="2">
        <v>6.084219</v>
      </c>
      <c r="K1548" s="2">
        <v>0.105375</v>
      </c>
      <c r="L1548" s="2">
        <v>0.16131200000000001</v>
      </c>
    </row>
    <row r="1549" spans="1:12" x14ac:dyDescent="0.2">
      <c r="A1549" s="2">
        <v>6.0849200000000003</v>
      </c>
      <c r="B1549" s="2">
        <v>9.1682849999999991</v>
      </c>
      <c r="C1549" s="2">
        <v>0.692523</v>
      </c>
      <c r="D1549" s="2">
        <v>9.035E-2</v>
      </c>
      <c r="F1549" s="2">
        <v>6.0821149999999999</v>
      </c>
      <c r="G1549" s="2">
        <v>0.52954100000000004</v>
      </c>
      <c r="H1549" s="2">
        <v>0.53166199999999997</v>
      </c>
      <c r="J1549" s="2">
        <v>6.0849200000000003</v>
      </c>
      <c r="K1549" s="2">
        <v>0.10553899999999999</v>
      </c>
      <c r="L1549" s="2">
        <v>0.16114700000000001</v>
      </c>
    </row>
    <row r="1550" spans="1:12" x14ac:dyDescent="0.2">
      <c r="A1550" s="2">
        <v>6.0856219999999999</v>
      </c>
      <c r="B1550" s="2">
        <v>9.1682889999999997</v>
      </c>
      <c r="C1550" s="2">
        <v>0.69269899999999995</v>
      </c>
      <c r="D1550" s="2">
        <v>9.0777999999999998E-2</v>
      </c>
      <c r="F1550" s="2">
        <v>6.0828160000000002</v>
      </c>
      <c r="G1550" s="2">
        <v>0.52930500000000003</v>
      </c>
      <c r="H1550" s="2">
        <v>0.53137999999999996</v>
      </c>
      <c r="J1550" s="2">
        <v>6.0856219999999999</v>
      </c>
      <c r="K1550" s="2">
        <v>0.105364</v>
      </c>
      <c r="L1550" s="2">
        <v>0.160855</v>
      </c>
    </row>
    <row r="1551" spans="1:12" x14ac:dyDescent="0.2">
      <c r="A1551" s="2">
        <v>6.0863230000000001</v>
      </c>
      <c r="B1551" s="2">
        <v>9.1687999999999992</v>
      </c>
      <c r="C1551" s="2">
        <v>0.69302299999999994</v>
      </c>
      <c r="D1551" s="2">
        <v>9.1045000000000001E-2</v>
      </c>
      <c r="F1551" s="2">
        <v>6.0835179999999998</v>
      </c>
      <c r="G1551" s="2">
        <v>0.52900700000000001</v>
      </c>
      <c r="H1551" s="2">
        <v>0.53209700000000004</v>
      </c>
      <c r="J1551" s="2">
        <v>6.0863230000000001</v>
      </c>
      <c r="K1551" s="2">
        <v>0.105236</v>
      </c>
      <c r="L1551" s="2">
        <v>0.160991</v>
      </c>
    </row>
    <row r="1552" spans="1:12" x14ac:dyDescent="0.2">
      <c r="A1552" s="2">
        <v>6.0870249999999997</v>
      </c>
      <c r="B1552" s="2">
        <v>9.1695709999999995</v>
      </c>
      <c r="C1552" s="2">
        <v>0.69270600000000004</v>
      </c>
      <c r="D1552" s="2">
        <v>9.0792999999999999E-2</v>
      </c>
      <c r="F1552" s="2">
        <v>6.084219</v>
      </c>
      <c r="G1552" s="2">
        <v>0.52914399999999995</v>
      </c>
      <c r="H1552" s="2">
        <v>0.53218799999999999</v>
      </c>
      <c r="J1552" s="2">
        <v>6.0870249999999997</v>
      </c>
      <c r="K1552" s="2">
        <v>0.10549500000000001</v>
      </c>
      <c r="L1552" s="2">
        <v>0.16083900000000001</v>
      </c>
    </row>
    <row r="1553" spans="1:12" x14ac:dyDescent="0.2">
      <c r="A1553" s="2">
        <v>6.087726</v>
      </c>
      <c r="B1553" s="2">
        <v>9.1703609999999998</v>
      </c>
      <c r="C1553" s="2">
        <v>0.69210400000000005</v>
      </c>
      <c r="D1553" s="2">
        <v>9.1228000000000004E-2</v>
      </c>
      <c r="F1553" s="2">
        <v>6.0849200000000003</v>
      </c>
      <c r="G1553" s="2">
        <v>0.52932699999999999</v>
      </c>
      <c r="H1553" s="2">
        <v>0.53159299999999998</v>
      </c>
      <c r="J1553" s="2">
        <v>6.087726</v>
      </c>
      <c r="K1553" s="2">
        <v>0.105493</v>
      </c>
      <c r="L1553" s="2">
        <v>0.16054199999999999</v>
      </c>
    </row>
    <row r="1554" spans="1:12" x14ac:dyDescent="0.2">
      <c r="A1554" s="2">
        <v>6.0884270000000003</v>
      </c>
      <c r="B1554" s="2">
        <v>9.1716040000000003</v>
      </c>
      <c r="C1554" s="2">
        <v>0.69171099999999996</v>
      </c>
      <c r="D1554" s="2">
        <v>9.1396000000000005E-2</v>
      </c>
      <c r="F1554" s="2">
        <v>6.0856219999999999</v>
      </c>
      <c r="G1554" s="2">
        <v>0.52901500000000001</v>
      </c>
      <c r="H1554" s="2">
        <v>0.53160099999999999</v>
      </c>
      <c r="J1554" s="2">
        <v>6.0884270000000003</v>
      </c>
      <c r="K1554" s="2">
        <v>0.10562100000000001</v>
      </c>
      <c r="L1554" s="2">
        <v>0.16039999999999999</v>
      </c>
    </row>
    <row r="1555" spans="1:12" x14ac:dyDescent="0.2">
      <c r="A1555" s="2">
        <v>6.0891279999999997</v>
      </c>
      <c r="B1555" s="2">
        <v>9.1723099999999995</v>
      </c>
      <c r="C1555" s="2">
        <v>0.69133699999999998</v>
      </c>
      <c r="D1555" s="2">
        <v>9.1028999999999999E-2</v>
      </c>
      <c r="F1555" s="2">
        <v>6.0863230000000001</v>
      </c>
      <c r="G1555" s="2">
        <v>0.52896900000000002</v>
      </c>
      <c r="H1555" s="2">
        <v>0.53130299999999997</v>
      </c>
      <c r="J1555" s="2">
        <v>6.0891279999999997</v>
      </c>
      <c r="K1555" s="2">
        <v>0.10574500000000001</v>
      </c>
      <c r="L1555" s="2">
        <v>0.16026799999999999</v>
      </c>
    </row>
    <row r="1556" spans="1:12" x14ac:dyDescent="0.2">
      <c r="A1556" s="2">
        <v>6.0898300000000001</v>
      </c>
      <c r="B1556" s="2">
        <v>9.1728900000000007</v>
      </c>
      <c r="C1556" s="2">
        <v>0.69098599999999999</v>
      </c>
      <c r="D1556" s="2">
        <v>9.0983999999999995E-2</v>
      </c>
      <c r="F1556" s="2">
        <v>6.0870249999999997</v>
      </c>
      <c r="G1556" s="2">
        <v>0.52893800000000002</v>
      </c>
      <c r="H1556" s="2">
        <v>0.53108200000000005</v>
      </c>
      <c r="J1556" s="2">
        <v>6.0898300000000001</v>
      </c>
      <c r="K1556" s="2">
        <v>0.105751</v>
      </c>
      <c r="L1556" s="2">
        <v>0.16064999999999999</v>
      </c>
    </row>
    <row r="1557" spans="1:12" x14ac:dyDescent="0.2">
      <c r="A1557" s="2">
        <v>6.0905310000000004</v>
      </c>
      <c r="B1557" s="2">
        <v>9.174061</v>
      </c>
      <c r="C1557" s="2">
        <v>0.690971</v>
      </c>
      <c r="D1557" s="2">
        <v>9.1006000000000004E-2</v>
      </c>
      <c r="F1557" s="2">
        <v>6.087726</v>
      </c>
      <c r="G1557" s="2">
        <v>0.52942699999999998</v>
      </c>
      <c r="H1557" s="2">
        <v>0.53067799999999998</v>
      </c>
      <c r="J1557" s="2">
        <v>6.0905310000000004</v>
      </c>
      <c r="K1557" s="2">
        <v>0.10576199999999999</v>
      </c>
      <c r="L1557" s="2">
        <v>0.161158</v>
      </c>
    </row>
    <row r="1558" spans="1:12" x14ac:dyDescent="0.2">
      <c r="A1558" s="2">
        <v>6.0912329999999999</v>
      </c>
      <c r="B1558" s="2">
        <v>9.1750720000000001</v>
      </c>
      <c r="C1558" s="2">
        <v>0.69089100000000003</v>
      </c>
      <c r="D1558" s="2">
        <v>9.0923000000000004E-2</v>
      </c>
      <c r="F1558" s="2">
        <v>6.0884270000000003</v>
      </c>
      <c r="G1558" s="2">
        <v>0.52957900000000002</v>
      </c>
      <c r="H1558" s="2">
        <v>0.53126499999999999</v>
      </c>
      <c r="J1558" s="2">
        <v>6.0912329999999999</v>
      </c>
      <c r="K1558" s="2">
        <v>0.105976</v>
      </c>
      <c r="L1558" s="2">
        <v>0.16154199999999999</v>
      </c>
    </row>
    <row r="1559" spans="1:12" x14ac:dyDescent="0.2">
      <c r="A1559" s="2">
        <v>6.0919340000000002</v>
      </c>
      <c r="B1559" s="2">
        <v>9.1759489999999992</v>
      </c>
      <c r="C1559" s="2">
        <v>0.69025700000000001</v>
      </c>
      <c r="D1559" s="2">
        <v>9.1159000000000004E-2</v>
      </c>
      <c r="F1559" s="2">
        <v>6.0891279999999997</v>
      </c>
      <c r="G1559" s="2">
        <v>0.52960200000000002</v>
      </c>
      <c r="H1559" s="2">
        <v>0.53183000000000002</v>
      </c>
      <c r="J1559" s="2">
        <v>6.0919340000000002</v>
      </c>
      <c r="K1559" s="2">
        <v>0.106241</v>
      </c>
      <c r="L1559" s="2">
        <v>0.16184699999999999</v>
      </c>
    </row>
    <row r="1560" spans="1:12" x14ac:dyDescent="0.2">
      <c r="A1560" s="2">
        <v>6.0926359999999997</v>
      </c>
      <c r="B1560" s="2">
        <v>9.1768380000000001</v>
      </c>
      <c r="C1560" s="2">
        <v>0.68991800000000003</v>
      </c>
      <c r="D1560" s="2">
        <v>9.2128000000000002E-2</v>
      </c>
      <c r="F1560" s="2">
        <v>6.0898300000000001</v>
      </c>
      <c r="G1560" s="2">
        <v>0.52996100000000002</v>
      </c>
      <c r="H1560" s="2">
        <v>0.53176100000000004</v>
      </c>
      <c r="J1560" s="2">
        <v>6.0926359999999997</v>
      </c>
      <c r="K1560" s="2">
        <v>0.10614999999999999</v>
      </c>
      <c r="L1560" s="2">
        <v>0.161657</v>
      </c>
    </row>
    <row r="1561" spans="1:12" x14ac:dyDescent="0.2">
      <c r="A1561" s="2">
        <v>6.093337</v>
      </c>
      <c r="B1561" s="2">
        <v>9.1779209999999996</v>
      </c>
      <c r="C1561" s="2">
        <v>0.689689</v>
      </c>
      <c r="D1561" s="2">
        <v>9.1883999999999993E-2</v>
      </c>
      <c r="F1561" s="2">
        <v>6.0905310000000004</v>
      </c>
      <c r="G1561" s="2">
        <v>0.52991500000000002</v>
      </c>
      <c r="H1561" s="2">
        <v>0.53215000000000001</v>
      </c>
      <c r="J1561" s="2">
        <v>6.093337</v>
      </c>
      <c r="K1561" s="2">
        <v>0.106054</v>
      </c>
      <c r="L1561" s="2">
        <v>0.161494</v>
      </c>
    </row>
    <row r="1562" spans="1:12" x14ac:dyDescent="0.2">
      <c r="A1562" s="2">
        <v>6.0940380000000003</v>
      </c>
      <c r="B1562" s="2">
        <v>9.1788980000000002</v>
      </c>
      <c r="C1562" s="2">
        <v>0.68950199999999995</v>
      </c>
      <c r="D1562" s="2">
        <v>9.1228000000000004E-2</v>
      </c>
      <c r="F1562" s="2">
        <v>6.0912329999999999</v>
      </c>
      <c r="G1562" s="2">
        <v>0.53011299999999995</v>
      </c>
      <c r="H1562" s="2">
        <v>0.53131899999999999</v>
      </c>
      <c r="J1562" s="2">
        <v>6.0940380000000003</v>
      </c>
      <c r="K1562" s="2">
        <v>0.105554</v>
      </c>
      <c r="L1562" s="2">
        <v>0.161854</v>
      </c>
    </row>
    <row r="1563" spans="1:12" x14ac:dyDescent="0.2">
      <c r="A1563" s="2">
        <v>6.0947389999999997</v>
      </c>
      <c r="B1563" s="2">
        <v>9.1801189999999995</v>
      </c>
      <c r="C1563" s="2">
        <v>0.68948699999999996</v>
      </c>
      <c r="D1563" s="2">
        <v>9.1318999999999997E-2</v>
      </c>
      <c r="F1563" s="2">
        <v>6.0919340000000002</v>
      </c>
      <c r="G1563" s="2">
        <v>0.53069299999999997</v>
      </c>
      <c r="H1563" s="2">
        <v>0.530945</v>
      </c>
      <c r="J1563" s="2">
        <v>6.0947389999999997</v>
      </c>
      <c r="K1563" s="2">
        <v>0.104952</v>
      </c>
      <c r="L1563" s="2">
        <v>0.16214600000000001</v>
      </c>
    </row>
    <row r="1564" spans="1:12" x14ac:dyDescent="0.2">
      <c r="A1564" s="2">
        <v>6.0954410000000001</v>
      </c>
      <c r="B1564" s="2">
        <v>9.1811179999999997</v>
      </c>
      <c r="C1564" s="2">
        <v>0.689716</v>
      </c>
      <c r="D1564" s="2">
        <v>9.1327000000000005E-2</v>
      </c>
      <c r="F1564" s="2">
        <v>6.0926359999999997</v>
      </c>
      <c r="G1564" s="2">
        <v>0.53098299999999998</v>
      </c>
      <c r="H1564" s="2">
        <v>0.53087600000000001</v>
      </c>
      <c r="J1564" s="2">
        <v>6.0954410000000001</v>
      </c>
      <c r="K1564" s="2">
        <v>0.10495400000000001</v>
      </c>
      <c r="L1564" s="2">
        <v>0.16256499999999999</v>
      </c>
    </row>
    <row r="1565" spans="1:12" x14ac:dyDescent="0.2">
      <c r="A1565" s="2">
        <v>6.0961420000000004</v>
      </c>
      <c r="B1565" s="2">
        <v>9.1817630000000001</v>
      </c>
      <c r="C1565" s="2">
        <v>0.689975</v>
      </c>
      <c r="D1565" s="2">
        <v>9.1181999999999999E-2</v>
      </c>
      <c r="F1565" s="2">
        <v>6.093337</v>
      </c>
      <c r="G1565" s="2">
        <v>0.53133399999999997</v>
      </c>
      <c r="H1565" s="2">
        <v>0.53101299999999996</v>
      </c>
      <c r="J1565" s="2">
        <v>6.0961420000000004</v>
      </c>
      <c r="K1565" s="2">
        <v>0.104919</v>
      </c>
      <c r="L1565" s="2">
        <v>0.163185</v>
      </c>
    </row>
    <row r="1566" spans="1:12" x14ac:dyDescent="0.2">
      <c r="A1566" s="2">
        <v>6.0968439999999999</v>
      </c>
      <c r="B1566" s="2">
        <v>9.1820769999999996</v>
      </c>
      <c r="C1566" s="2">
        <v>0.68997900000000001</v>
      </c>
      <c r="D1566" s="2">
        <v>9.1617000000000004E-2</v>
      </c>
      <c r="F1566" s="2">
        <v>6.0940380000000003</v>
      </c>
      <c r="G1566" s="2">
        <v>0.53171500000000005</v>
      </c>
      <c r="H1566" s="2">
        <v>0.53115100000000004</v>
      </c>
      <c r="J1566" s="2">
        <v>6.0968439999999999</v>
      </c>
      <c r="K1566" s="2">
        <v>0.10474600000000001</v>
      </c>
      <c r="L1566" s="2">
        <v>0.16364000000000001</v>
      </c>
    </row>
    <row r="1567" spans="1:12" x14ac:dyDescent="0.2">
      <c r="A1567" s="2">
        <v>6.0975450000000002</v>
      </c>
      <c r="B1567" s="2">
        <v>9.1821370000000009</v>
      </c>
      <c r="C1567" s="2">
        <v>0.69029200000000002</v>
      </c>
      <c r="D1567" s="2">
        <v>9.1791999999999999E-2</v>
      </c>
      <c r="F1567" s="2">
        <v>6.0947389999999997</v>
      </c>
      <c r="G1567" s="2">
        <v>0.53139499999999995</v>
      </c>
      <c r="H1567" s="2">
        <v>0.53106699999999996</v>
      </c>
      <c r="J1567" s="2">
        <v>6.0975450000000002</v>
      </c>
      <c r="K1567" s="2">
        <v>0.10462200000000001</v>
      </c>
      <c r="L1567" s="2">
        <v>0.16373499999999999</v>
      </c>
    </row>
    <row r="1568" spans="1:12" x14ac:dyDescent="0.2">
      <c r="A1568" s="2">
        <v>6.0982469999999998</v>
      </c>
      <c r="B1568" s="2">
        <v>9.1826170000000005</v>
      </c>
      <c r="C1568" s="2">
        <v>0.69047099999999995</v>
      </c>
      <c r="D1568" s="2">
        <v>9.1791999999999999E-2</v>
      </c>
      <c r="F1568" s="2">
        <v>6.0954410000000001</v>
      </c>
      <c r="G1568" s="2">
        <v>0.53180700000000003</v>
      </c>
      <c r="H1568" s="2">
        <v>0.53162399999999999</v>
      </c>
      <c r="J1568" s="2">
        <v>6.0982469999999998</v>
      </c>
      <c r="K1568" s="2">
        <v>0.104517</v>
      </c>
      <c r="L1568" s="2">
        <v>0.16380600000000001</v>
      </c>
    </row>
    <row r="1569" spans="1:12" x14ac:dyDescent="0.2">
      <c r="A1569" s="2">
        <v>6.098948</v>
      </c>
      <c r="B1569" s="2">
        <v>9.1833340000000003</v>
      </c>
      <c r="C1569" s="2">
        <v>0.69045900000000004</v>
      </c>
      <c r="D1569" s="2">
        <v>9.1937000000000005E-2</v>
      </c>
      <c r="F1569" s="2">
        <v>6.0961420000000004</v>
      </c>
      <c r="G1569" s="2">
        <v>0.53154000000000001</v>
      </c>
      <c r="H1569" s="2">
        <v>0.53157799999999999</v>
      </c>
      <c r="J1569" s="2">
        <v>6.098948</v>
      </c>
      <c r="K1569" s="2">
        <v>0.104196</v>
      </c>
      <c r="L1569" s="2">
        <v>0.164021</v>
      </c>
    </row>
    <row r="1570" spans="1:12" x14ac:dyDescent="0.2">
      <c r="A1570" s="2">
        <v>6.0996490000000003</v>
      </c>
      <c r="B1570" s="2">
        <v>9.1837689999999998</v>
      </c>
      <c r="C1570" s="2">
        <v>0.69040999999999997</v>
      </c>
      <c r="D1570" s="2">
        <v>9.1845999999999997E-2</v>
      </c>
      <c r="F1570" s="2">
        <v>6.0968439999999999</v>
      </c>
      <c r="G1570" s="2">
        <v>0.53141799999999995</v>
      </c>
      <c r="H1570" s="2">
        <v>0.53212000000000004</v>
      </c>
      <c r="J1570" s="2">
        <v>6.0996490000000003</v>
      </c>
      <c r="K1570" s="2">
        <v>0.104252</v>
      </c>
      <c r="L1570" s="2">
        <v>0.16420899999999999</v>
      </c>
    </row>
    <row r="1571" spans="1:12" x14ac:dyDescent="0.2">
      <c r="A1571" s="2">
        <v>6.1003509999999999</v>
      </c>
      <c r="B1571" s="2">
        <v>9.1845280000000002</v>
      </c>
      <c r="C1571" s="2">
        <v>0.69020000000000004</v>
      </c>
      <c r="D1571" s="2">
        <v>9.2287999999999995E-2</v>
      </c>
      <c r="F1571" s="2">
        <v>6.0975450000000002</v>
      </c>
      <c r="G1571" s="2">
        <v>0.53166199999999997</v>
      </c>
      <c r="H1571" s="2">
        <v>0.53232599999999997</v>
      </c>
      <c r="J1571" s="2">
        <v>6.1003509999999999</v>
      </c>
      <c r="K1571" s="2">
        <v>0.104627</v>
      </c>
      <c r="L1571" s="2">
        <v>0.164136</v>
      </c>
    </row>
    <row r="1572" spans="1:12" x14ac:dyDescent="0.2">
      <c r="A1572" s="2">
        <v>6.1010520000000001</v>
      </c>
      <c r="B1572" s="2">
        <v>9.1856229999999996</v>
      </c>
      <c r="C1572" s="2">
        <v>0.68990200000000002</v>
      </c>
      <c r="D1572" s="2">
        <v>9.196E-2</v>
      </c>
      <c r="F1572" s="2">
        <v>6.0982469999999998</v>
      </c>
      <c r="G1572" s="2">
        <v>0.53137999999999996</v>
      </c>
      <c r="H1572" s="2">
        <v>0.53178400000000003</v>
      </c>
      <c r="J1572" s="2">
        <v>6.1010520000000001</v>
      </c>
      <c r="K1572" s="2">
        <v>0.104833</v>
      </c>
      <c r="L1572" s="2">
        <v>0.16389799999999999</v>
      </c>
    </row>
    <row r="1573" spans="1:12" x14ac:dyDescent="0.2">
      <c r="A1573" s="2">
        <v>6.1017530000000004</v>
      </c>
      <c r="B1573" s="2">
        <v>9.1865039999999993</v>
      </c>
      <c r="C1573" s="2">
        <v>0.68994800000000001</v>
      </c>
      <c r="D1573" s="2">
        <v>9.1907000000000003E-2</v>
      </c>
      <c r="F1573" s="2">
        <v>6.098948</v>
      </c>
      <c r="G1573" s="2">
        <v>0.53209700000000004</v>
      </c>
      <c r="H1573" s="2">
        <v>0.53203599999999995</v>
      </c>
      <c r="J1573" s="2">
        <v>6.1017530000000004</v>
      </c>
      <c r="K1573" s="2">
        <v>0.10503899999999999</v>
      </c>
      <c r="L1573" s="2">
        <v>0.163887</v>
      </c>
    </row>
    <row r="1574" spans="1:12" x14ac:dyDescent="0.2">
      <c r="A1574" s="2">
        <v>6.102455</v>
      </c>
      <c r="B1574" s="2">
        <v>9.1876490000000004</v>
      </c>
      <c r="C1574" s="2">
        <v>0.68969999999999998</v>
      </c>
      <c r="D1574" s="2">
        <v>9.1617000000000004E-2</v>
      </c>
      <c r="F1574" s="2">
        <v>6.0996490000000003</v>
      </c>
      <c r="G1574" s="2">
        <v>0.53218799999999999</v>
      </c>
      <c r="H1574" s="2">
        <v>0.53195999999999999</v>
      </c>
      <c r="J1574" s="2">
        <v>6.102455</v>
      </c>
      <c r="K1574" s="2">
        <v>0.10507900000000001</v>
      </c>
      <c r="L1574" s="2">
        <v>0.163997</v>
      </c>
    </row>
    <row r="1575" spans="1:12" x14ac:dyDescent="0.2">
      <c r="A1575" s="2">
        <v>6.1031560000000002</v>
      </c>
      <c r="B1575" s="2">
        <v>9.1883130000000008</v>
      </c>
      <c r="C1575" s="2">
        <v>0.68951700000000005</v>
      </c>
      <c r="D1575" s="2">
        <v>9.1082999999999997E-2</v>
      </c>
      <c r="F1575" s="2">
        <v>6.1003509999999999</v>
      </c>
      <c r="G1575" s="2">
        <v>0.53159299999999998</v>
      </c>
      <c r="H1575" s="2">
        <v>0.53206600000000004</v>
      </c>
      <c r="J1575" s="2">
        <v>6.1031560000000002</v>
      </c>
      <c r="K1575" s="2">
        <v>0.10502400000000001</v>
      </c>
      <c r="L1575" s="2">
        <v>0.163913</v>
      </c>
    </row>
    <row r="1576" spans="1:12" x14ac:dyDescent="0.2">
      <c r="A1576" s="2">
        <v>6.1038579999999998</v>
      </c>
      <c r="B1576" s="2">
        <v>9.1893580000000004</v>
      </c>
      <c r="C1576" s="2">
        <v>0.68944899999999998</v>
      </c>
      <c r="D1576" s="2">
        <v>9.0662999999999994E-2</v>
      </c>
      <c r="F1576" s="2">
        <v>6.1010520000000001</v>
      </c>
      <c r="G1576" s="2">
        <v>0.53160099999999999</v>
      </c>
      <c r="H1576" s="2">
        <v>0.531914</v>
      </c>
      <c r="J1576" s="2">
        <v>6.1038579999999998</v>
      </c>
      <c r="K1576" s="2">
        <v>0.104944</v>
      </c>
      <c r="L1576" s="2">
        <v>0.16397100000000001</v>
      </c>
    </row>
    <row r="1577" spans="1:12" x14ac:dyDescent="0.2">
      <c r="A1577" s="2">
        <v>6.1045590000000001</v>
      </c>
      <c r="B1577" s="2">
        <v>9.1903380000000006</v>
      </c>
      <c r="C1577" s="2">
        <v>0.68907499999999999</v>
      </c>
      <c r="D1577" s="2">
        <v>9.0297000000000002E-2</v>
      </c>
      <c r="F1577" s="2">
        <v>6.1017530000000004</v>
      </c>
      <c r="G1577" s="2">
        <v>0.53130299999999997</v>
      </c>
      <c r="H1577" s="2">
        <v>0.53230999999999995</v>
      </c>
      <c r="J1577" s="2">
        <v>6.1045590000000001</v>
      </c>
      <c r="K1577" s="2">
        <v>0.105198</v>
      </c>
      <c r="L1577" s="2">
        <v>0.164322</v>
      </c>
    </row>
    <row r="1578" spans="1:12" x14ac:dyDescent="0.2">
      <c r="A1578" s="2">
        <v>6.1052600000000004</v>
      </c>
      <c r="B1578" s="2">
        <v>9.1908110000000001</v>
      </c>
      <c r="C1578" s="2">
        <v>0.68862800000000002</v>
      </c>
      <c r="D1578" s="2">
        <v>9.035E-2</v>
      </c>
      <c r="F1578" s="2">
        <v>6.102455</v>
      </c>
      <c r="G1578" s="2">
        <v>0.53108200000000005</v>
      </c>
      <c r="H1578" s="2">
        <v>0.53218100000000002</v>
      </c>
      <c r="J1578" s="2">
        <v>6.1052600000000004</v>
      </c>
      <c r="K1578" s="2">
        <v>0.105463</v>
      </c>
      <c r="L1578" s="2">
        <v>0.164435</v>
      </c>
    </row>
    <row r="1579" spans="1:12" x14ac:dyDescent="0.2">
      <c r="A1579" s="2">
        <v>6.1059619999999999</v>
      </c>
      <c r="B1579" s="2">
        <v>9.191414</v>
      </c>
      <c r="C1579" s="2">
        <v>0.68829700000000005</v>
      </c>
      <c r="D1579" s="2">
        <v>9.0723999999999999E-2</v>
      </c>
      <c r="F1579" s="2">
        <v>6.1031560000000002</v>
      </c>
      <c r="G1579" s="2">
        <v>0.53067799999999998</v>
      </c>
      <c r="H1579" s="2">
        <v>0.53225699999999998</v>
      </c>
      <c r="J1579" s="2">
        <v>6.1059619999999999</v>
      </c>
      <c r="K1579" s="2">
        <v>0.10569199999999999</v>
      </c>
      <c r="L1579" s="2">
        <v>0.164408</v>
      </c>
    </row>
    <row r="1580" spans="1:12" x14ac:dyDescent="0.2">
      <c r="A1580" s="2">
        <v>6.1066630000000002</v>
      </c>
      <c r="B1580" s="2">
        <v>9.1924360000000007</v>
      </c>
      <c r="C1580" s="2">
        <v>0.68794900000000003</v>
      </c>
      <c r="D1580" s="2">
        <v>9.1150999999999996E-2</v>
      </c>
      <c r="F1580" s="2">
        <v>6.1038579999999998</v>
      </c>
      <c r="G1580" s="2">
        <v>0.53126499999999999</v>
      </c>
      <c r="H1580" s="2">
        <v>0.532219</v>
      </c>
      <c r="J1580" s="2">
        <v>6.1066630000000002</v>
      </c>
      <c r="K1580" s="2">
        <v>0.10587299999999999</v>
      </c>
      <c r="L1580" s="2">
        <v>0.164629</v>
      </c>
    </row>
    <row r="1581" spans="1:12" x14ac:dyDescent="0.2">
      <c r="A1581" s="2">
        <v>6.1073649999999997</v>
      </c>
      <c r="B1581" s="2">
        <v>9.1934199999999997</v>
      </c>
      <c r="C1581" s="2">
        <v>0.68759800000000004</v>
      </c>
      <c r="D1581" s="2">
        <v>9.1785000000000005E-2</v>
      </c>
      <c r="F1581" s="2">
        <v>6.1045590000000001</v>
      </c>
      <c r="G1581" s="2">
        <v>0.53183000000000002</v>
      </c>
      <c r="H1581" s="2">
        <v>0.53193699999999999</v>
      </c>
      <c r="J1581" s="2">
        <v>6.1073649999999997</v>
      </c>
      <c r="K1581" s="2">
        <v>0.106014</v>
      </c>
      <c r="L1581" s="2">
        <v>0.16456399999999999</v>
      </c>
    </row>
    <row r="1582" spans="1:12" x14ac:dyDescent="0.2">
      <c r="A1582" s="2">
        <v>6.108066</v>
      </c>
      <c r="B1582" s="2">
        <v>9.1939469999999996</v>
      </c>
      <c r="C1582" s="2">
        <v>0.68727400000000005</v>
      </c>
      <c r="D1582" s="2">
        <v>9.2470999999999998E-2</v>
      </c>
      <c r="F1582" s="2">
        <v>6.1052600000000004</v>
      </c>
      <c r="G1582" s="2">
        <v>0.53176100000000004</v>
      </c>
      <c r="H1582" s="2">
        <v>0.53197499999999998</v>
      </c>
      <c r="J1582" s="2">
        <v>6.108066</v>
      </c>
      <c r="K1582" s="2">
        <v>0.105947</v>
      </c>
      <c r="L1582" s="2">
        <v>0.16417100000000001</v>
      </c>
    </row>
    <row r="1583" spans="1:12" x14ac:dyDescent="0.2">
      <c r="A1583" s="2">
        <v>6.1087670000000003</v>
      </c>
      <c r="B1583" s="2">
        <v>9.1946870000000001</v>
      </c>
      <c r="C1583" s="2">
        <v>0.68668300000000004</v>
      </c>
      <c r="D1583" s="2">
        <v>9.2723E-2</v>
      </c>
      <c r="F1583" s="2">
        <v>6.1059619999999999</v>
      </c>
      <c r="G1583" s="2">
        <v>0.53215000000000001</v>
      </c>
      <c r="H1583" s="2">
        <v>0.53212700000000002</v>
      </c>
      <c r="J1583" s="2">
        <v>6.1087670000000003</v>
      </c>
      <c r="K1583" s="2">
        <v>0.105877</v>
      </c>
      <c r="L1583" s="2">
        <v>0.16384499999999999</v>
      </c>
    </row>
    <row r="1584" spans="1:12" x14ac:dyDescent="0.2">
      <c r="A1584" s="2">
        <v>6.1094679999999997</v>
      </c>
      <c r="B1584" s="2">
        <v>9.1955449999999992</v>
      </c>
      <c r="C1584" s="2">
        <v>0.68654899999999996</v>
      </c>
      <c r="D1584" s="2">
        <v>9.2592999999999995E-2</v>
      </c>
      <c r="F1584" s="2">
        <v>6.1066630000000002</v>
      </c>
      <c r="G1584" s="2">
        <v>0.53131899999999999</v>
      </c>
      <c r="H1584" s="2">
        <v>0.53242500000000004</v>
      </c>
      <c r="J1584" s="2">
        <v>6.1094679999999997</v>
      </c>
      <c r="K1584" s="2">
        <v>0.10588400000000001</v>
      </c>
      <c r="L1584" s="2">
        <v>0.16373099999999999</v>
      </c>
    </row>
    <row r="1585" spans="1:12" x14ac:dyDescent="0.2">
      <c r="A1585" s="2">
        <v>6.1101700000000001</v>
      </c>
      <c r="B1585" s="2">
        <v>9.1960979999999992</v>
      </c>
      <c r="C1585" s="2">
        <v>0.68673200000000001</v>
      </c>
      <c r="D1585" s="2">
        <v>9.2365000000000003E-2</v>
      </c>
      <c r="F1585" s="2">
        <v>6.1073649999999997</v>
      </c>
      <c r="G1585" s="2">
        <v>0.530945</v>
      </c>
      <c r="H1585" s="2">
        <v>0.53228799999999998</v>
      </c>
      <c r="J1585" s="2">
        <v>6.1101700000000001</v>
      </c>
      <c r="K1585" s="2">
        <v>0.10616299999999999</v>
      </c>
      <c r="L1585" s="2">
        <v>0.16369700000000001</v>
      </c>
    </row>
    <row r="1586" spans="1:12" x14ac:dyDescent="0.2">
      <c r="A1586" s="2">
        <v>6.1108710000000004</v>
      </c>
      <c r="B1586" s="2">
        <v>9.1967239999999997</v>
      </c>
      <c r="C1586" s="2">
        <v>0.68709100000000001</v>
      </c>
      <c r="D1586" s="2">
        <v>9.196E-2</v>
      </c>
      <c r="F1586" s="2">
        <v>6.108066</v>
      </c>
      <c r="G1586" s="2">
        <v>0.53087600000000001</v>
      </c>
      <c r="H1586" s="2">
        <v>0.53249400000000002</v>
      </c>
      <c r="J1586" s="2">
        <v>6.1108710000000004</v>
      </c>
      <c r="K1586" s="2">
        <v>0.10632900000000001</v>
      </c>
      <c r="L1586" s="2">
        <v>0.16347999999999999</v>
      </c>
    </row>
    <row r="1587" spans="1:12" x14ac:dyDescent="0.2">
      <c r="A1587" s="2">
        <v>6.1115729999999999</v>
      </c>
      <c r="B1587" s="2">
        <v>9.1973760000000002</v>
      </c>
      <c r="C1587" s="2">
        <v>0.68714399999999998</v>
      </c>
      <c r="D1587" s="2">
        <v>9.1632000000000005E-2</v>
      </c>
      <c r="F1587" s="2">
        <v>6.1087670000000003</v>
      </c>
      <c r="G1587" s="2">
        <v>0.53101299999999996</v>
      </c>
      <c r="H1587" s="2">
        <v>0.53263899999999997</v>
      </c>
      <c r="J1587" s="2">
        <v>6.1115729999999999</v>
      </c>
      <c r="K1587" s="2">
        <v>0.106277</v>
      </c>
      <c r="L1587" s="2">
        <v>0.16331100000000001</v>
      </c>
    </row>
    <row r="1588" spans="1:12" x14ac:dyDescent="0.2">
      <c r="A1588" s="2">
        <v>6.1122740000000002</v>
      </c>
      <c r="B1588" s="2">
        <v>9.1981769999999994</v>
      </c>
      <c r="C1588" s="2">
        <v>0.68718299999999999</v>
      </c>
      <c r="D1588" s="2">
        <v>9.1829999999999995E-2</v>
      </c>
      <c r="F1588" s="2">
        <v>6.1094679999999997</v>
      </c>
      <c r="G1588" s="2">
        <v>0.53115100000000004</v>
      </c>
      <c r="H1588" s="2">
        <v>0.53197499999999998</v>
      </c>
      <c r="J1588" s="2">
        <v>6.1122740000000002</v>
      </c>
      <c r="K1588" s="2">
        <v>0.10633099999999999</v>
      </c>
      <c r="L1588" s="2">
        <v>0.16336999999999999</v>
      </c>
    </row>
    <row r="1589" spans="1:12" x14ac:dyDescent="0.2">
      <c r="A1589" s="2">
        <v>6.1129759999999997</v>
      </c>
      <c r="B1589" s="2">
        <v>9.1991689999999995</v>
      </c>
      <c r="C1589" s="2">
        <v>0.68765600000000004</v>
      </c>
      <c r="D1589" s="2">
        <v>9.2333999999999999E-2</v>
      </c>
      <c r="F1589" s="2">
        <v>6.1101700000000001</v>
      </c>
      <c r="G1589" s="2">
        <v>0.53106699999999996</v>
      </c>
      <c r="H1589" s="2">
        <v>0.53216600000000003</v>
      </c>
      <c r="J1589" s="2">
        <v>6.1129759999999997</v>
      </c>
      <c r="K1589" s="2">
        <v>0.10609200000000001</v>
      </c>
      <c r="L1589" s="2">
        <v>0.16344900000000001</v>
      </c>
    </row>
    <row r="1590" spans="1:12" x14ac:dyDescent="0.2">
      <c r="A1590" s="2">
        <v>6.113677</v>
      </c>
      <c r="B1590" s="2">
        <v>9.1997680000000006</v>
      </c>
      <c r="C1590" s="2">
        <v>0.68786199999999997</v>
      </c>
      <c r="D1590" s="2">
        <v>9.2143000000000003E-2</v>
      </c>
      <c r="F1590" s="2">
        <v>6.1108710000000004</v>
      </c>
      <c r="G1590" s="2">
        <v>0.53162399999999999</v>
      </c>
      <c r="H1590" s="2">
        <v>0.53249400000000002</v>
      </c>
      <c r="J1590" s="2">
        <v>6.113677</v>
      </c>
      <c r="K1590" s="2">
        <v>0.10569199999999999</v>
      </c>
      <c r="L1590" s="2">
        <v>0.163581</v>
      </c>
    </row>
    <row r="1591" spans="1:12" x14ac:dyDescent="0.2">
      <c r="A1591" s="2">
        <v>6.1143780000000003</v>
      </c>
      <c r="B1591" s="2">
        <v>9.2004780000000004</v>
      </c>
      <c r="C1591" s="2">
        <v>0.68793400000000005</v>
      </c>
      <c r="D1591" s="2">
        <v>9.1883999999999993E-2</v>
      </c>
      <c r="F1591" s="2">
        <v>6.1115729999999999</v>
      </c>
      <c r="G1591" s="2">
        <v>0.53157799999999999</v>
      </c>
      <c r="H1591" s="2">
        <v>0.53215800000000002</v>
      </c>
      <c r="J1591" s="2">
        <v>6.1143780000000003</v>
      </c>
      <c r="K1591" s="2">
        <v>0.10528899999999999</v>
      </c>
      <c r="L1591" s="2">
        <v>0.16367399999999999</v>
      </c>
    </row>
    <row r="1592" spans="1:12" x14ac:dyDescent="0.2">
      <c r="A1592" s="2">
        <v>6.1150789999999997</v>
      </c>
      <c r="B1592" s="2">
        <v>9.201511</v>
      </c>
      <c r="C1592" s="2">
        <v>0.68811699999999998</v>
      </c>
      <c r="D1592" s="2">
        <v>9.1922000000000004E-2</v>
      </c>
      <c r="F1592" s="2">
        <v>6.1122740000000002</v>
      </c>
      <c r="G1592" s="2">
        <v>0.53212000000000004</v>
      </c>
      <c r="H1592" s="2">
        <v>0.53183000000000002</v>
      </c>
      <c r="J1592" s="2">
        <v>6.1150789999999997</v>
      </c>
      <c r="K1592" s="2">
        <v>0.104841</v>
      </c>
      <c r="L1592" s="2">
        <v>0.16366</v>
      </c>
    </row>
    <row r="1593" spans="1:12" x14ac:dyDescent="0.2">
      <c r="A1593" s="2">
        <v>6.1157810000000001</v>
      </c>
      <c r="B1593" s="2">
        <v>9.2022549999999992</v>
      </c>
      <c r="C1593" s="2">
        <v>0.68846399999999996</v>
      </c>
      <c r="D1593" s="2">
        <v>9.2577999999999994E-2</v>
      </c>
      <c r="F1593" s="2">
        <v>6.1129759999999997</v>
      </c>
      <c r="G1593" s="2">
        <v>0.53232599999999997</v>
      </c>
      <c r="H1593" s="2">
        <v>0.53208900000000003</v>
      </c>
      <c r="J1593" s="2">
        <v>6.1157810000000001</v>
      </c>
      <c r="K1593" s="2">
        <v>0.104759</v>
      </c>
      <c r="L1593" s="2">
        <v>0.16392699999999999</v>
      </c>
    </row>
    <row r="1594" spans="1:12" x14ac:dyDescent="0.2">
      <c r="A1594" s="2">
        <v>6.1164820000000004</v>
      </c>
      <c r="B1594" s="2">
        <v>9.2028119999999998</v>
      </c>
      <c r="C1594" s="2">
        <v>0.68813999999999997</v>
      </c>
      <c r="D1594" s="2">
        <v>9.2981999999999995E-2</v>
      </c>
      <c r="F1594" s="2">
        <v>6.113677</v>
      </c>
      <c r="G1594" s="2">
        <v>0.53178400000000003</v>
      </c>
      <c r="H1594" s="2">
        <v>0.53196699999999997</v>
      </c>
      <c r="J1594" s="2">
        <v>6.1164820000000004</v>
      </c>
      <c r="K1594" s="2">
        <v>0.104935</v>
      </c>
      <c r="L1594" s="2">
        <v>0.164051</v>
      </c>
    </row>
    <row r="1595" spans="1:12" x14ac:dyDescent="0.2">
      <c r="A1595" s="2">
        <v>6.117184</v>
      </c>
      <c r="B1595" s="2">
        <v>9.2032659999999993</v>
      </c>
      <c r="C1595" s="2">
        <v>0.68798400000000004</v>
      </c>
      <c r="D1595" s="2">
        <v>9.2975000000000002E-2</v>
      </c>
      <c r="F1595" s="2">
        <v>6.1143780000000003</v>
      </c>
      <c r="G1595" s="2">
        <v>0.53203599999999995</v>
      </c>
      <c r="H1595" s="2">
        <v>0.53230999999999995</v>
      </c>
      <c r="J1595" s="2">
        <v>6.117184</v>
      </c>
      <c r="K1595" s="2">
        <v>0.10466200000000001</v>
      </c>
      <c r="L1595" s="2">
        <v>0.164101</v>
      </c>
    </row>
    <row r="1596" spans="1:12" x14ac:dyDescent="0.2">
      <c r="A1596" s="2">
        <v>6.1178850000000002</v>
      </c>
      <c r="B1596" s="2">
        <v>9.2038379999999993</v>
      </c>
      <c r="C1596" s="2">
        <v>0.687747</v>
      </c>
      <c r="D1596" s="2">
        <v>9.2952000000000007E-2</v>
      </c>
      <c r="F1596" s="2">
        <v>6.1150789999999997</v>
      </c>
      <c r="G1596" s="2">
        <v>0.53195999999999999</v>
      </c>
      <c r="H1596" s="2">
        <v>0.53212000000000004</v>
      </c>
      <c r="J1596" s="2">
        <v>6.1178850000000002</v>
      </c>
      <c r="K1596" s="2">
        <v>0.104315</v>
      </c>
      <c r="L1596" s="2">
        <v>0.16407099999999999</v>
      </c>
    </row>
    <row r="1597" spans="1:12" x14ac:dyDescent="0.2">
      <c r="A1597" s="2">
        <v>6.1185869999999998</v>
      </c>
      <c r="B1597" s="2">
        <v>9.2044560000000004</v>
      </c>
      <c r="C1597" s="2">
        <v>0.68766300000000002</v>
      </c>
      <c r="D1597" s="2">
        <v>9.2494000000000007E-2</v>
      </c>
      <c r="F1597" s="2">
        <v>6.1157810000000001</v>
      </c>
      <c r="G1597" s="2">
        <v>0.53206600000000004</v>
      </c>
      <c r="H1597" s="2">
        <v>0.53223399999999998</v>
      </c>
      <c r="J1597" s="2">
        <v>6.1185869999999998</v>
      </c>
      <c r="K1597" s="2">
        <v>0.10415099999999999</v>
      </c>
      <c r="L1597" s="2">
        <v>0.163692</v>
      </c>
    </row>
    <row r="1598" spans="1:12" x14ac:dyDescent="0.2">
      <c r="A1598" s="2">
        <v>6.1192880000000001</v>
      </c>
      <c r="B1598" s="2">
        <v>9.2053569999999993</v>
      </c>
      <c r="C1598" s="2">
        <v>0.68731200000000003</v>
      </c>
      <c r="D1598" s="2">
        <v>9.2395000000000005E-2</v>
      </c>
      <c r="F1598" s="2">
        <v>6.1164820000000004</v>
      </c>
      <c r="G1598" s="2">
        <v>0.531914</v>
      </c>
      <c r="H1598" s="2">
        <v>0.53206600000000004</v>
      </c>
      <c r="J1598" s="2">
        <v>6.1192880000000001</v>
      </c>
      <c r="K1598" s="2">
        <v>0.104227</v>
      </c>
      <c r="L1598" s="2">
        <v>0.16361400000000001</v>
      </c>
    </row>
    <row r="1599" spans="1:12" x14ac:dyDescent="0.2">
      <c r="A1599" s="2">
        <v>6.1199890000000003</v>
      </c>
      <c r="B1599" s="2">
        <v>9.2060779999999998</v>
      </c>
      <c r="C1599" s="2">
        <v>0.68723999999999996</v>
      </c>
      <c r="D1599" s="2">
        <v>9.2791999999999999E-2</v>
      </c>
      <c r="F1599" s="2">
        <v>6.117184</v>
      </c>
      <c r="G1599" s="2">
        <v>0.53230999999999995</v>
      </c>
      <c r="H1599" s="2">
        <v>0.53192899999999999</v>
      </c>
      <c r="J1599" s="2">
        <v>6.1199890000000003</v>
      </c>
      <c r="K1599" s="2">
        <v>0.104162</v>
      </c>
      <c r="L1599" s="2">
        <v>0.16370999999999999</v>
      </c>
    </row>
    <row r="1600" spans="1:12" x14ac:dyDescent="0.2">
      <c r="A1600" s="2">
        <v>6.1206909999999999</v>
      </c>
      <c r="B1600" s="2">
        <v>9.2069050000000008</v>
      </c>
      <c r="C1600" s="2">
        <v>0.68768200000000002</v>
      </c>
      <c r="D1600" s="2">
        <v>9.2723E-2</v>
      </c>
      <c r="F1600" s="2">
        <v>6.1178850000000002</v>
      </c>
      <c r="G1600" s="2">
        <v>0.53218100000000002</v>
      </c>
      <c r="H1600" s="2">
        <v>0.53165399999999996</v>
      </c>
      <c r="J1600" s="2">
        <v>6.1206909999999999</v>
      </c>
      <c r="K1600" s="2">
        <v>0.104523</v>
      </c>
      <c r="L1600" s="2">
        <v>0.16376199999999999</v>
      </c>
    </row>
    <row r="1601" spans="1:12" x14ac:dyDescent="0.2">
      <c r="A1601" s="2">
        <v>6.1213920000000002</v>
      </c>
      <c r="B1601" s="2">
        <v>9.2077939999999998</v>
      </c>
      <c r="C1601" s="2">
        <v>0.68772800000000001</v>
      </c>
      <c r="D1601" s="2">
        <v>9.2654E-2</v>
      </c>
      <c r="F1601" s="2">
        <v>6.1185869999999998</v>
      </c>
      <c r="G1601" s="2">
        <v>0.53225699999999998</v>
      </c>
      <c r="H1601" s="2">
        <v>0.53110500000000005</v>
      </c>
      <c r="J1601" s="2">
        <v>6.1213920000000002</v>
      </c>
      <c r="K1601" s="2">
        <v>0.10501099999999999</v>
      </c>
      <c r="L1601" s="2">
        <v>0.16347200000000001</v>
      </c>
    </row>
    <row r="1602" spans="1:12" x14ac:dyDescent="0.2">
      <c r="A1602" s="2">
        <v>6.1220929999999996</v>
      </c>
      <c r="B1602" s="2">
        <v>9.2085609999999996</v>
      </c>
      <c r="C1602" s="2">
        <v>0.68798800000000004</v>
      </c>
      <c r="D1602" s="2">
        <v>9.2448000000000002E-2</v>
      </c>
      <c r="F1602" s="2">
        <v>6.1192880000000001</v>
      </c>
      <c r="G1602" s="2">
        <v>0.532219</v>
      </c>
      <c r="H1602" s="2">
        <v>0.53142500000000004</v>
      </c>
      <c r="J1602" s="2">
        <v>6.1220929999999996</v>
      </c>
      <c r="K1602" s="2">
        <v>0.10507</v>
      </c>
      <c r="L1602" s="2">
        <v>0.163298</v>
      </c>
    </row>
    <row r="1603" spans="1:12" x14ac:dyDescent="0.2">
      <c r="A1603" s="2">
        <v>6.122795</v>
      </c>
      <c r="B1603" s="2">
        <v>9.2092130000000001</v>
      </c>
      <c r="C1603" s="2">
        <v>0.68850599999999995</v>
      </c>
      <c r="D1603" s="2">
        <v>9.2853000000000005E-2</v>
      </c>
      <c r="F1603" s="2">
        <v>6.1199890000000003</v>
      </c>
      <c r="G1603" s="2">
        <v>0.53193699999999999</v>
      </c>
      <c r="H1603" s="2">
        <v>0.53179200000000004</v>
      </c>
      <c r="J1603" s="2">
        <v>6.122795</v>
      </c>
      <c r="K1603" s="2">
        <v>0.105352</v>
      </c>
      <c r="L1603" s="2">
        <v>0.16341700000000001</v>
      </c>
    </row>
    <row r="1604" spans="1:12" x14ac:dyDescent="0.2">
      <c r="A1604" s="2">
        <v>6.1234960000000003</v>
      </c>
      <c r="B1604" s="2">
        <v>9.209721</v>
      </c>
      <c r="C1604" s="2">
        <v>0.68892600000000004</v>
      </c>
      <c r="D1604" s="2">
        <v>9.2395000000000005E-2</v>
      </c>
      <c r="F1604" s="2">
        <v>6.1206909999999999</v>
      </c>
      <c r="G1604" s="2">
        <v>0.53197499999999998</v>
      </c>
      <c r="H1604" s="2">
        <v>0.53162399999999999</v>
      </c>
      <c r="J1604" s="2">
        <v>6.1234960000000003</v>
      </c>
      <c r="K1604" s="2">
        <v>0.10503</v>
      </c>
      <c r="L1604" s="2">
        <v>0.163829</v>
      </c>
    </row>
    <row r="1605" spans="1:12" x14ac:dyDescent="0.2">
      <c r="A1605" s="2">
        <v>6.1241969999999997</v>
      </c>
      <c r="B1605" s="2">
        <v>9.2104870000000005</v>
      </c>
      <c r="C1605" s="2">
        <v>0.68904799999999999</v>
      </c>
      <c r="D1605" s="2">
        <v>9.2402999999999999E-2</v>
      </c>
      <c r="F1605" s="2">
        <v>6.1213920000000002</v>
      </c>
      <c r="G1605" s="2">
        <v>0.53212700000000002</v>
      </c>
      <c r="H1605" s="2">
        <v>0.53176100000000004</v>
      </c>
      <c r="J1605" s="2">
        <v>6.1241969999999997</v>
      </c>
      <c r="K1605" s="2">
        <v>0.104521</v>
      </c>
      <c r="L1605" s="2">
        <v>0.163992</v>
      </c>
    </row>
    <row r="1606" spans="1:12" x14ac:dyDescent="0.2">
      <c r="A1606" s="2">
        <v>6.1248990000000001</v>
      </c>
      <c r="B1606" s="2">
        <v>9.2110939999999992</v>
      </c>
      <c r="C1606" s="2">
        <v>0.68879599999999996</v>
      </c>
      <c r="D1606" s="2">
        <v>9.2638999999999999E-2</v>
      </c>
      <c r="F1606" s="2">
        <v>6.1220929999999996</v>
      </c>
      <c r="G1606" s="2">
        <v>0.53242500000000004</v>
      </c>
      <c r="H1606" s="2">
        <v>0.53217300000000001</v>
      </c>
      <c r="J1606" s="2">
        <v>6.1248990000000001</v>
      </c>
      <c r="K1606" s="2">
        <v>0.104639</v>
      </c>
      <c r="L1606" s="2">
        <v>0.163381</v>
      </c>
    </row>
    <row r="1607" spans="1:12" x14ac:dyDescent="0.2">
      <c r="A1607" s="2">
        <v>6.1256000000000004</v>
      </c>
      <c r="B1607" s="2">
        <v>9.21143</v>
      </c>
      <c r="C1607" s="2">
        <v>0.68895600000000001</v>
      </c>
      <c r="D1607" s="2">
        <v>9.2960000000000001E-2</v>
      </c>
      <c r="F1607" s="2">
        <v>6.122795</v>
      </c>
      <c r="G1607" s="2">
        <v>0.53228799999999998</v>
      </c>
      <c r="H1607" s="2">
        <v>0.53201299999999996</v>
      </c>
      <c r="J1607" s="2">
        <v>6.1256000000000004</v>
      </c>
      <c r="K1607" s="2">
        <v>0.104904</v>
      </c>
      <c r="L1607" s="2">
        <v>0.16295299999999999</v>
      </c>
    </row>
    <row r="1608" spans="1:12" x14ac:dyDescent="0.2">
      <c r="A1608" s="2">
        <v>6.1263019999999999</v>
      </c>
      <c r="B1608" s="2">
        <v>9.2122539999999997</v>
      </c>
      <c r="C1608" s="2">
        <v>0.68928100000000003</v>
      </c>
      <c r="D1608" s="2">
        <v>9.3143000000000004E-2</v>
      </c>
      <c r="F1608" s="2">
        <v>6.1234960000000003</v>
      </c>
      <c r="G1608" s="2">
        <v>0.53249400000000002</v>
      </c>
      <c r="H1608" s="2">
        <v>0.53154000000000001</v>
      </c>
      <c r="J1608" s="2">
        <v>6.1263019999999999</v>
      </c>
      <c r="K1608" s="2">
        <v>0.104952</v>
      </c>
      <c r="L1608" s="2">
        <v>0.162659</v>
      </c>
    </row>
    <row r="1609" spans="1:12" x14ac:dyDescent="0.2">
      <c r="A1609" s="2">
        <v>6.1270030000000002</v>
      </c>
      <c r="B1609" s="2">
        <v>9.2128910000000008</v>
      </c>
      <c r="C1609" s="2">
        <v>0.69006699999999999</v>
      </c>
      <c r="D1609" s="2">
        <v>9.3104999999999993E-2</v>
      </c>
      <c r="F1609" s="2">
        <v>6.1241969999999997</v>
      </c>
      <c r="G1609" s="2">
        <v>0.53263899999999997</v>
      </c>
      <c r="H1609" s="2">
        <v>0.53184500000000001</v>
      </c>
      <c r="J1609" s="2">
        <v>6.1270030000000002</v>
      </c>
      <c r="K1609" s="2">
        <v>0.10503800000000001</v>
      </c>
      <c r="L1609" s="2">
        <v>0.162301</v>
      </c>
    </row>
    <row r="1610" spans="1:12" x14ac:dyDescent="0.2">
      <c r="A1610" s="2">
        <v>6.1277049999999997</v>
      </c>
      <c r="B1610" s="2">
        <v>9.2136270000000007</v>
      </c>
      <c r="C1610" s="2">
        <v>0.69089800000000001</v>
      </c>
      <c r="D1610" s="2">
        <v>9.3401999999999999E-2</v>
      </c>
      <c r="F1610" s="2">
        <v>6.1248990000000001</v>
      </c>
      <c r="G1610" s="2">
        <v>0.53197499999999998</v>
      </c>
      <c r="H1610" s="2">
        <v>0.53157799999999999</v>
      </c>
      <c r="J1610" s="2">
        <v>6.1277049999999997</v>
      </c>
      <c r="K1610" s="2">
        <v>0.10517700000000001</v>
      </c>
      <c r="L1610" s="2">
        <v>0.162303</v>
      </c>
    </row>
    <row r="1611" spans="1:12" x14ac:dyDescent="0.2">
      <c r="A1611" s="2">
        <v>6.128406</v>
      </c>
      <c r="B1611" s="2">
        <v>9.2142409999999995</v>
      </c>
      <c r="C1611" s="2">
        <v>0.69126100000000001</v>
      </c>
      <c r="D1611" s="2">
        <v>9.3417E-2</v>
      </c>
      <c r="F1611" s="2">
        <v>6.1256000000000004</v>
      </c>
      <c r="G1611" s="2">
        <v>0.53216600000000003</v>
      </c>
      <c r="H1611" s="2">
        <v>0.53176100000000004</v>
      </c>
      <c r="J1611" s="2">
        <v>6.128406</v>
      </c>
      <c r="K1611" s="2">
        <v>0.105209</v>
      </c>
      <c r="L1611" s="2">
        <v>0.16245399999999999</v>
      </c>
    </row>
    <row r="1612" spans="1:12" x14ac:dyDescent="0.2">
      <c r="A1612" s="2">
        <v>6.1291070000000003</v>
      </c>
      <c r="B1612" s="2">
        <v>9.2151259999999997</v>
      </c>
      <c r="C1612" s="2">
        <v>0.69150500000000004</v>
      </c>
      <c r="D1612" s="2">
        <v>9.3654000000000001E-2</v>
      </c>
      <c r="F1612" s="2">
        <v>6.1263019999999999</v>
      </c>
      <c r="G1612" s="2">
        <v>0.53249400000000002</v>
      </c>
      <c r="H1612" s="2">
        <v>0.53177600000000003</v>
      </c>
      <c r="J1612" s="2">
        <v>6.1291070000000003</v>
      </c>
      <c r="K1612" s="2">
        <v>0.105461</v>
      </c>
      <c r="L1612" s="2">
        <v>0.16239999999999999</v>
      </c>
    </row>
    <row r="1613" spans="1:12" x14ac:dyDescent="0.2">
      <c r="A1613" s="2">
        <v>6.1298079999999997</v>
      </c>
      <c r="B1613" s="2">
        <v>9.2155149999999999</v>
      </c>
      <c r="C1613" s="2">
        <v>0.69169899999999995</v>
      </c>
      <c r="D1613" s="2">
        <v>9.418E-2</v>
      </c>
      <c r="F1613" s="2">
        <v>6.1270030000000002</v>
      </c>
      <c r="G1613" s="2">
        <v>0.53215800000000002</v>
      </c>
      <c r="H1613" s="2">
        <v>0.53186800000000001</v>
      </c>
      <c r="J1613" s="2">
        <v>6.1298079999999997</v>
      </c>
      <c r="K1613" s="2">
        <v>0.105965</v>
      </c>
      <c r="L1613" s="2">
        <v>0.16217500000000001</v>
      </c>
    </row>
    <row r="1614" spans="1:12" x14ac:dyDescent="0.2">
      <c r="A1614" s="2">
        <v>6.1305100000000001</v>
      </c>
      <c r="B1614" s="2">
        <v>9.2160379999999993</v>
      </c>
      <c r="C1614" s="2">
        <v>0.69174500000000005</v>
      </c>
      <c r="D1614" s="2">
        <v>9.4409000000000007E-2</v>
      </c>
      <c r="F1614" s="2">
        <v>6.1277049999999997</v>
      </c>
      <c r="G1614" s="2">
        <v>0.53183000000000002</v>
      </c>
      <c r="H1614" s="2">
        <v>0.53266100000000005</v>
      </c>
      <c r="J1614" s="2">
        <v>6.1305100000000001</v>
      </c>
      <c r="K1614" s="2">
        <v>0.105903</v>
      </c>
      <c r="L1614" s="2">
        <v>0.16169600000000001</v>
      </c>
    </row>
    <row r="1615" spans="1:12" x14ac:dyDescent="0.2">
      <c r="A1615" s="2">
        <v>6.1312110000000004</v>
      </c>
      <c r="B1615" s="2">
        <v>9.2168200000000002</v>
      </c>
      <c r="C1615" s="2">
        <v>0.69114200000000003</v>
      </c>
      <c r="D1615" s="2">
        <v>9.4576999999999994E-2</v>
      </c>
      <c r="F1615" s="2">
        <v>6.128406</v>
      </c>
      <c r="G1615" s="2">
        <v>0.53208900000000003</v>
      </c>
      <c r="H1615" s="2">
        <v>0.53259999999999996</v>
      </c>
      <c r="J1615" s="2">
        <v>6.1312110000000004</v>
      </c>
      <c r="K1615" s="2">
        <v>0.10589</v>
      </c>
      <c r="L1615" s="2">
        <v>0.16112000000000001</v>
      </c>
    </row>
    <row r="1616" spans="1:12" x14ac:dyDescent="0.2">
      <c r="A1616" s="2">
        <v>6.1319129999999999</v>
      </c>
      <c r="B1616" s="2">
        <v>9.2177539999999993</v>
      </c>
      <c r="C1616" s="2">
        <v>0.69133699999999998</v>
      </c>
      <c r="D1616" s="2">
        <v>9.4653000000000001E-2</v>
      </c>
      <c r="F1616" s="2">
        <v>6.1291070000000003</v>
      </c>
      <c r="G1616" s="2">
        <v>0.53196699999999997</v>
      </c>
      <c r="H1616" s="2">
        <v>0.53232599999999997</v>
      </c>
      <c r="J1616" s="2">
        <v>6.1319129999999999</v>
      </c>
      <c r="K1616" s="2">
        <v>0.10639700000000001</v>
      </c>
      <c r="L1616" s="2">
        <v>0.16064500000000001</v>
      </c>
    </row>
    <row r="1617" spans="1:12" x14ac:dyDescent="0.2">
      <c r="A1617" s="2">
        <v>6.1326140000000002</v>
      </c>
      <c r="B1617" s="2">
        <v>9.2188339999999993</v>
      </c>
      <c r="C1617" s="2">
        <v>0.69130999999999998</v>
      </c>
      <c r="D1617" s="2">
        <v>9.4507999999999995E-2</v>
      </c>
      <c r="F1617" s="2">
        <v>6.1298079999999997</v>
      </c>
      <c r="G1617" s="2">
        <v>0.53230999999999995</v>
      </c>
      <c r="H1617" s="2">
        <v>0.53227999999999998</v>
      </c>
      <c r="J1617" s="2">
        <v>6.1326140000000002</v>
      </c>
      <c r="K1617" s="2">
        <v>0.10655000000000001</v>
      </c>
      <c r="L1617" s="2">
        <v>0.160555</v>
      </c>
    </row>
    <row r="1618" spans="1:12" x14ac:dyDescent="0.2">
      <c r="A1618" s="2">
        <v>6.1333159999999998</v>
      </c>
      <c r="B1618" s="2">
        <v>9.2195739999999997</v>
      </c>
      <c r="C1618" s="2">
        <v>0.69144399999999995</v>
      </c>
      <c r="D1618" s="2">
        <v>9.4538999999999998E-2</v>
      </c>
      <c r="F1618" s="2">
        <v>6.1305100000000001</v>
      </c>
      <c r="G1618" s="2">
        <v>0.53212000000000004</v>
      </c>
      <c r="H1618" s="2">
        <v>0.53217300000000001</v>
      </c>
      <c r="J1618" s="2">
        <v>6.1333159999999998</v>
      </c>
      <c r="K1618" s="2">
        <v>0.106113</v>
      </c>
      <c r="L1618" s="2">
        <v>0.160911</v>
      </c>
    </row>
    <row r="1619" spans="1:12" x14ac:dyDescent="0.2">
      <c r="A1619" s="2">
        <v>6.1340170000000001</v>
      </c>
      <c r="B1619" s="2">
        <v>9.2204820000000005</v>
      </c>
      <c r="C1619" s="2">
        <v>0.69105499999999997</v>
      </c>
      <c r="D1619" s="2">
        <v>9.4607999999999998E-2</v>
      </c>
      <c r="F1619" s="2">
        <v>6.1312110000000004</v>
      </c>
      <c r="G1619" s="2">
        <v>0.53223399999999998</v>
      </c>
      <c r="H1619" s="2">
        <v>0.53193699999999999</v>
      </c>
      <c r="J1619" s="2">
        <v>6.1340170000000001</v>
      </c>
      <c r="K1619" s="2">
        <v>0.105753</v>
      </c>
      <c r="L1619" s="2">
        <v>0.16086900000000001</v>
      </c>
    </row>
    <row r="1620" spans="1:12" x14ac:dyDescent="0.2">
      <c r="A1620" s="2">
        <v>6.1347180000000003</v>
      </c>
      <c r="B1620" s="2">
        <v>9.2212940000000003</v>
      </c>
      <c r="C1620" s="2">
        <v>0.69103899999999996</v>
      </c>
      <c r="D1620" s="2">
        <v>9.5096E-2</v>
      </c>
      <c r="F1620" s="2">
        <v>6.1319129999999999</v>
      </c>
      <c r="G1620" s="2">
        <v>0.53206600000000004</v>
      </c>
      <c r="H1620" s="2">
        <v>0.53104399999999996</v>
      </c>
      <c r="J1620" s="2">
        <v>6.1347180000000003</v>
      </c>
      <c r="K1620" s="2">
        <v>0.105667</v>
      </c>
      <c r="L1620" s="2">
        <v>0.160437</v>
      </c>
    </row>
    <row r="1621" spans="1:12" x14ac:dyDescent="0.2">
      <c r="A1621" s="2">
        <v>6.1354189999999997</v>
      </c>
      <c r="B1621" s="2">
        <v>9.2219090000000001</v>
      </c>
      <c r="C1621" s="2">
        <v>0.69135999999999997</v>
      </c>
      <c r="D1621" s="2">
        <v>9.4943E-2</v>
      </c>
      <c r="F1621" s="2">
        <v>6.1326140000000002</v>
      </c>
      <c r="G1621" s="2">
        <v>0.53192899999999999</v>
      </c>
      <c r="H1621" s="2">
        <v>0.53051800000000005</v>
      </c>
      <c r="J1621" s="2">
        <v>6.1354189999999997</v>
      </c>
      <c r="K1621" s="2">
        <v>0.10552</v>
      </c>
      <c r="L1621" s="2">
        <v>0.160222</v>
      </c>
    </row>
    <row r="1622" spans="1:12" x14ac:dyDescent="0.2">
      <c r="A1622" s="2">
        <v>6.1361210000000002</v>
      </c>
      <c r="B1622" s="2">
        <v>9.2229159999999997</v>
      </c>
      <c r="C1622" s="2">
        <v>0.69238200000000005</v>
      </c>
      <c r="D1622" s="2">
        <v>9.5172000000000007E-2</v>
      </c>
      <c r="F1622" s="2">
        <v>6.1333159999999998</v>
      </c>
      <c r="G1622" s="2">
        <v>0.53165399999999996</v>
      </c>
      <c r="H1622" s="2">
        <v>0.53057100000000001</v>
      </c>
      <c r="J1622" s="2">
        <v>6.1361210000000002</v>
      </c>
      <c r="K1622" s="2">
        <v>0.105656</v>
      </c>
      <c r="L1622" s="2">
        <v>0.16020499999999999</v>
      </c>
    </row>
    <row r="1623" spans="1:12" x14ac:dyDescent="0.2">
      <c r="A1623" s="2">
        <v>6.1368220000000004</v>
      </c>
      <c r="B1623" s="2">
        <v>9.2241440000000008</v>
      </c>
      <c r="C1623" s="2">
        <v>0.69243900000000003</v>
      </c>
      <c r="D1623" s="2">
        <v>9.5531000000000005E-2</v>
      </c>
      <c r="F1623" s="2">
        <v>6.1340170000000001</v>
      </c>
      <c r="G1623" s="2">
        <v>0.53110500000000005</v>
      </c>
      <c r="H1623" s="2">
        <v>0.53016700000000005</v>
      </c>
      <c r="J1623" s="2">
        <v>6.1368220000000004</v>
      </c>
      <c r="K1623" s="2">
        <v>0.105772</v>
      </c>
      <c r="L1623" s="2">
        <v>0.16014700000000001</v>
      </c>
    </row>
    <row r="1624" spans="1:12" x14ac:dyDescent="0.2">
      <c r="A1624" s="2">
        <v>6.137524</v>
      </c>
      <c r="B1624" s="2">
        <v>9.22485</v>
      </c>
      <c r="C1624" s="2">
        <v>0.69295399999999996</v>
      </c>
      <c r="D1624" s="2">
        <v>9.5980999999999997E-2</v>
      </c>
      <c r="F1624" s="2">
        <v>6.1347180000000003</v>
      </c>
      <c r="G1624" s="2">
        <v>0.53142500000000004</v>
      </c>
      <c r="H1624" s="2">
        <v>0.53014399999999995</v>
      </c>
      <c r="J1624" s="2">
        <v>6.137524</v>
      </c>
      <c r="K1624" s="2">
        <v>0.10594199999999999</v>
      </c>
      <c r="L1624" s="2">
        <v>0.160111</v>
      </c>
    </row>
    <row r="1625" spans="1:12" x14ac:dyDescent="0.2">
      <c r="A1625" s="2">
        <v>6.1382250000000003</v>
      </c>
      <c r="B1625" s="2">
        <v>9.2255590000000005</v>
      </c>
      <c r="C1625" s="2">
        <v>0.693187</v>
      </c>
      <c r="D1625" s="2">
        <v>9.6278000000000002E-2</v>
      </c>
      <c r="F1625" s="2">
        <v>6.1354189999999997</v>
      </c>
      <c r="G1625" s="2">
        <v>0.53179200000000004</v>
      </c>
      <c r="H1625" s="2">
        <v>0.53022000000000002</v>
      </c>
      <c r="J1625" s="2">
        <v>6.1382250000000003</v>
      </c>
      <c r="K1625" s="2">
        <v>0.105945</v>
      </c>
      <c r="L1625" s="2">
        <v>0.15995200000000001</v>
      </c>
    </row>
    <row r="1626" spans="1:12" x14ac:dyDescent="0.2">
      <c r="A1626" s="2">
        <v>6.1389269999999998</v>
      </c>
      <c r="B1626" s="2">
        <v>9.2262959999999996</v>
      </c>
      <c r="C1626" s="2">
        <v>0.69312200000000002</v>
      </c>
      <c r="D1626" s="2">
        <v>9.6416000000000002E-2</v>
      </c>
      <c r="F1626" s="2">
        <v>6.1361210000000002</v>
      </c>
      <c r="G1626" s="2">
        <v>0.53162399999999999</v>
      </c>
      <c r="H1626" s="2">
        <v>0.530609</v>
      </c>
      <c r="J1626" s="2">
        <v>6.1389269999999998</v>
      </c>
      <c r="K1626" s="2">
        <v>0.106043</v>
      </c>
      <c r="L1626" s="2">
        <v>0.15976199999999999</v>
      </c>
    </row>
    <row r="1627" spans="1:12" x14ac:dyDescent="0.2">
      <c r="A1627" s="2">
        <v>6.1396280000000001</v>
      </c>
      <c r="B1627" s="2">
        <v>9.2271040000000006</v>
      </c>
      <c r="C1627" s="2">
        <v>0.69291599999999998</v>
      </c>
      <c r="D1627" s="2">
        <v>9.6629000000000007E-2</v>
      </c>
      <c r="F1627" s="2">
        <v>6.1368220000000004</v>
      </c>
      <c r="G1627" s="2">
        <v>0.53176100000000004</v>
      </c>
      <c r="H1627" s="2">
        <v>0.53031899999999998</v>
      </c>
      <c r="J1627" s="2">
        <v>6.1396280000000001</v>
      </c>
      <c r="K1627" s="2">
        <v>0.105936</v>
      </c>
      <c r="L1627" s="2">
        <v>0.15953800000000001</v>
      </c>
    </row>
    <row r="1628" spans="1:12" x14ac:dyDescent="0.2">
      <c r="A1628" s="2">
        <v>6.1403290000000004</v>
      </c>
      <c r="B1628" s="2">
        <v>9.2282410000000006</v>
      </c>
      <c r="C1628" s="2">
        <v>0.69322099999999998</v>
      </c>
      <c r="D1628" s="2">
        <v>9.6911999999999998E-2</v>
      </c>
      <c r="F1628" s="2">
        <v>6.137524</v>
      </c>
      <c r="G1628" s="2">
        <v>0.53217300000000001</v>
      </c>
      <c r="H1628" s="2">
        <v>0.53082300000000004</v>
      </c>
      <c r="J1628" s="2">
        <v>6.1403290000000004</v>
      </c>
      <c r="K1628" s="2">
        <v>0.10589</v>
      </c>
      <c r="L1628" s="2">
        <v>0.15912499999999999</v>
      </c>
    </row>
    <row r="1629" spans="1:12" x14ac:dyDescent="0.2">
      <c r="A1629" s="2">
        <v>6.1410309999999999</v>
      </c>
      <c r="B1629" s="2">
        <v>9.229374</v>
      </c>
      <c r="C1629" s="2">
        <v>0.69297299999999995</v>
      </c>
      <c r="D1629" s="2">
        <v>9.7003000000000006E-2</v>
      </c>
      <c r="F1629" s="2">
        <v>6.1382250000000003</v>
      </c>
      <c r="G1629" s="2">
        <v>0.53201299999999996</v>
      </c>
      <c r="H1629" s="2">
        <v>0.53095999999999999</v>
      </c>
      <c r="J1629" s="2">
        <v>6.1410309999999999</v>
      </c>
      <c r="K1629" s="2">
        <v>0.10552</v>
      </c>
      <c r="L1629" s="2">
        <v>0.158718</v>
      </c>
    </row>
    <row r="1630" spans="1:12" x14ac:dyDescent="0.2">
      <c r="A1630" s="2">
        <v>6.1417320000000002</v>
      </c>
      <c r="B1630" s="2">
        <v>9.2303239999999995</v>
      </c>
      <c r="C1630" s="2">
        <v>0.69314500000000001</v>
      </c>
      <c r="D1630" s="2">
        <v>9.7353999999999996E-2</v>
      </c>
      <c r="F1630" s="2">
        <v>6.1389269999999998</v>
      </c>
      <c r="G1630" s="2">
        <v>0.53154000000000001</v>
      </c>
      <c r="H1630" s="2">
        <v>0.53085300000000002</v>
      </c>
      <c r="J1630" s="2">
        <v>6.1417320000000002</v>
      </c>
      <c r="K1630" s="2">
        <v>0.10511</v>
      </c>
      <c r="L1630" s="2">
        <v>0.15839700000000001</v>
      </c>
    </row>
    <row r="1631" spans="1:12" x14ac:dyDescent="0.2">
      <c r="A1631" s="2">
        <v>6.1424329999999996</v>
      </c>
      <c r="B1631" s="2">
        <v>9.2312619999999992</v>
      </c>
      <c r="C1631" s="2">
        <v>0.69393099999999996</v>
      </c>
      <c r="D1631" s="2">
        <v>9.7469E-2</v>
      </c>
      <c r="F1631" s="2">
        <v>6.1396280000000001</v>
      </c>
      <c r="G1631" s="2">
        <v>0.53184500000000001</v>
      </c>
      <c r="H1631" s="2">
        <v>0.53152500000000003</v>
      </c>
      <c r="J1631" s="2">
        <v>6.1424329999999996</v>
      </c>
      <c r="K1631" s="2">
        <v>0.10494199999999999</v>
      </c>
      <c r="L1631" s="2">
        <v>0.15859200000000001</v>
      </c>
    </row>
    <row r="1632" spans="1:12" x14ac:dyDescent="0.2">
      <c r="A1632" s="2">
        <v>6.143135</v>
      </c>
      <c r="B1632" s="2">
        <v>9.2323529999999998</v>
      </c>
      <c r="C1632" s="2">
        <v>0.69415199999999999</v>
      </c>
      <c r="D1632" s="2">
        <v>9.7521999999999998E-2</v>
      </c>
      <c r="F1632" s="2">
        <v>6.1403290000000004</v>
      </c>
      <c r="G1632" s="2">
        <v>0.53157799999999999</v>
      </c>
      <c r="H1632" s="2">
        <v>0.53160099999999999</v>
      </c>
      <c r="J1632" s="2">
        <v>6.143135</v>
      </c>
      <c r="K1632" s="2">
        <v>0.104671</v>
      </c>
      <c r="L1632" s="2">
        <v>0.159135</v>
      </c>
    </row>
    <row r="1633" spans="1:12" x14ac:dyDescent="0.2">
      <c r="A1633" s="2">
        <v>6.1438360000000003</v>
      </c>
      <c r="B1633" s="2">
        <v>9.2331889999999994</v>
      </c>
      <c r="C1633" s="2">
        <v>0.694801</v>
      </c>
      <c r="D1633" s="2">
        <v>9.7368999999999997E-2</v>
      </c>
      <c r="F1633" s="2">
        <v>6.1410309999999999</v>
      </c>
      <c r="G1633" s="2">
        <v>0.53176100000000004</v>
      </c>
      <c r="H1633" s="2">
        <v>0.53137199999999996</v>
      </c>
      <c r="J1633" s="2">
        <v>6.1438360000000003</v>
      </c>
      <c r="K1633" s="2">
        <v>0.104585</v>
      </c>
      <c r="L1633" s="2">
        <v>0.15973300000000001</v>
      </c>
    </row>
    <row r="1634" spans="1:12" x14ac:dyDescent="0.2">
      <c r="A1634" s="2">
        <v>6.1445369999999997</v>
      </c>
      <c r="B1634" s="2">
        <v>9.2336159999999996</v>
      </c>
      <c r="C1634" s="2">
        <v>0.69470100000000001</v>
      </c>
      <c r="D1634" s="2">
        <v>9.6851000000000007E-2</v>
      </c>
      <c r="F1634" s="2">
        <v>6.1417320000000002</v>
      </c>
      <c r="G1634" s="2">
        <v>0.53177600000000003</v>
      </c>
      <c r="H1634" s="2">
        <v>0.53105199999999997</v>
      </c>
      <c r="J1634" s="2">
        <v>6.1445369999999997</v>
      </c>
      <c r="K1634" s="2">
        <v>0.104589</v>
      </c>
      <c r="L1634" s="2">
        <v>0.159883</v>
      </c>
    </row>
    <row r="1635" spans="1:12" x14ac:dyDescent="0.2">
      <c r="A1635" s="2">
        <v>6.1452390000000001</v>
      </c>
      <c r="B1635" s="2">
        <v>9.2339749999999992</v>
      </c>
      <c r="C1635" s="2">
        <v>0.69473200000000002</v>
      </c>
      <c r="D1635" s="2">
        <v>9.6347000000000002E-2</v>
      </c>
      <c r="F1635" s="2">
        <v>6.1424329999999996</v>
      </c>
      <c r="G1635" s="2">
        <v>0.53186800000000001</v>
      </c>
      <c r="H1635" s="2">
        <v>0.53092200000000001</v>
      </c>
      <c r="J1635" s="2">
        <v>6.1452390000000001</v>
      </c>
      <c r="K1635" s="2">
        <v>0.104751</v>
      </c>
      <c r="L1635" s="2">
        <v>0.15990299999999999</v>
      </c>
    </row>
    <row r="1636" spans="1:12" x14ac:dyDescent="0.2">
      <c r="A1636" s="2">
        <v>6.1459400000000004</v>
      </c>
      <c r="B1636" s="2">
        <v>9.2347339999999996</v>
      </c>
      <c r="C1636" s="2">
        <v>0.69420499999999996</v>
      </c>
      <c r="D1636" s="2">
        <v>9.5973000000000003E-2</v>
      </c>
      <c r="F1636" s="2">
        <v>6.143135</v>
      </c>
      <c r="G1636" s="2">
        <v>0.53266100000000005</v>
      </c>
      <c r="H1636" s="2">
        <v>0.53049500000000005</v>
      </c>
      <c r="J1636" s="2">
        <v>6.1459400000000004</v>
      </c>
      <c r="K1636" s="2">
        <v>0.10506600000000001</v>
      </c>
      <c r="L1636" s="2">
        <v>0.16015599999999999</v>
      </c>
    </row>
    <row r="1637" spans="1:12" x14ac:dyDescent="0.2">
      <c r="A1637" s="2">
        <v>6.1466419999999999</v>
      </c>
      <c r="B1637" s="2">
        <v>9.2352519999999991</v>
      </c>
      <c r="C1637" s="2">
        <v>0.69452999999999998</v>
      </c>
      <c r="D1637" s="2">
        <v>9.5926999999999998E-2</v>
      </c>
      <c r="F1637" s="2">
        <v>6.1438360000000003</v>
      </c>
      <c r="G1637" s="2">
        <v>0.53259999999999996</v>
      </c>
      <c r="H1637" s="2">
        <v>0.53045699999999996</v>
      </c>
      <c r="J1637" s="2">
        <v>6.1466419999999999</v>
      </c>
      <c r="K1637" s="2">
        <v>0.105059</v>
      </c>
      <c r="L1637" s="2">
        <v>0.16040699999999999</v>
      </c>
    </row>
    <row r="1638" spans="1:12" x14ac:dyDescent="0.2">
      <c r="A1638" s="2">
        <v>6.1473430000000002</v>
      </c>
      <c r="B1638" s="2">
        <v>9.2361299999999993</v>
      </c>
      <c r="C1638" s="2">
        <v>0.69479299999999999</v>
      </c>
      <c r="D1638" s="2">
        <v>9.6393000000000006E-2</v>
      </c>
      <c r="F1638" s="2">
        <v>6.1445369999999997</v>
      </c>
      <c r="G1638" s="2">
        <v>0.53232599999999997</v>
      </c>
      <c r="H1638" s="2">
        <v>0.53087600000000001</v>
      </c>
      <c r="J1638" s="2">
        <v>6.1473430000000002</v>
      </c>
      <c r="K1638" s="2">
        <v>0.10491399999999999</v>
      </c>
      <c r="L1638" s="2">
        <v>0.160576</v>
      </c>
    </row>
    <row r="1639" spans="1:12" x14ac:dyDescent="0.2">
      <c r="A1639" s="2">
        <v>6.1480439999999996</v>
      </c>
      <c r="B1639" s="2">
        <v>9.2365300000000001</v>
      </c>
      <c r="C1639" s="2">
        <v>0.69397299999999995</v>
      </c>
      <c r="D1639" s="2">
        <v>9.6743999999999997E-2</v>
      </c>
      <c r="F1639" s="2">
        <v>6.1452390000000001</v>
      </c>
      <c r="G1639" s="2">
        <v>0.53227999999999998</v>
      </c>
      <c r="H1639" s="2">
        <v>0.53088400000000002</v>
      </c>
      <c r="J1639" s="2">
        <v>6.1480439999999996</v>
      </c>
      <c r="K1639" s="2">
        <v>0.10499699999999999</v>
      </c>
      <c r="L1639" s="2">
        <v>0.16090099999999999</v>
      </c>
    </row>
    <row r="1640" spans="1:12" x14ac:dyDescent="0.2">
      <c r="A1640" s="2">
        <v>6.148746</v>
      </c>
      <c r="B1640" s="2">
        <v>9.2375600000000002</v>
      </c>
      <c r="C1640" s="2">
        <v>0.693832</v>
      </c>
      <c r="D1640" s="2">
        <v>9.6431000000000003E-2</v>
      </c>
      <c r="F1640" s="2">
        <v>6.1459400000000004</v>
      </c>
      <c r="G1640" s="2">
        <v>0.53217300000000001</v>
      </c>
      <c r="H1640" s="2">
        <v>0.53056300000000001</v>
      </c>
      <c r="J1640" s="2">
        <v>6.148746</v>
      </c>
      <c r="K1640" s="2">
        <v>0.10539</v>
      </c>
      <c r="L1640" s="2">
        <v>0.16128300000000001</v>
      </c>
    </row>
    <row r="1641" spans="1:12" x14ac:dyDescent="0.2">
      <c r="A1641" s="2">
        <v>6.1494470000000003</v>
      </c>
      <c r="B1641" s="2">
        <v>9.2387540000000001</v>
      </c>
      <c r="C1641" s="2">
        <v>0.69362900000000005</v>
      </c>
      <c r="D1641" s="2">
        <v>9.6537999999999999E-2</v>
      </c>
      <c r="F1641" s="2">
        <v>6.1466419999999999</v>
      </c>
      <c r="G1641" s="2">
        <v>0.53193699999999999</v>
      </c>
      <c r="H1641" s="2">
        <v>0.53066999999999998</v>
      </c>
      <c r="J1641" s="2">
        <v>6.1494470000000003</v>
      </c>
      <c r="K1641" s="2">
        <v>0.10571800000000001</v>
      </c>
      <c r="L1641" s="2">
        <v>0.16175700000000001</v>
      </c>
    </row>
    <row r="1642" spans="1:12" x14ac:dyDescent="0.2">
      <c r="A1642" s="2">
        <v>6.1501479999999997</v>
      </c>
      <c r="B1642" s="2">
        <v>9.2396390000000004</v>
      </c>
      <c r="C1642" s="2">
        <v>0.69362199999999996</v>
      </c>
      <c r="D1642" s="2">
        <v>9.6873000000000001E-2</v>
      </c>
      <c r="F1642" s="2">
        <v>6.1473430000000002</v>
      </c>
      <c r="G1642" s="2">
        <v>0.53104399999999996</v>
      </c>
      <c r="H1642" s="2">
        <v>0.53098299999999998</v>
      </c>
      <c r="J1642" s="2">
        <v>6.1501479999999997</v>
      </c>
      <c r="K1642" s="2">
        <v>0.10585</v>
      </c>
      <c r="L1642" s="2">
        <v>0.162134</v>
      </c>
    </row>
    <row r="1643" spans="1:12" x14ac:dyDescent="0.2">
      <c r="A1643" s="2">
        <v>6.1508500000000002</v>
      </c>
      <c r="B1643" s="2">
        <v>9.2400629999999992</v>
      </c>
      <c r="C1643" s="2">
        <v>0.69324399999999997</v>
      </c>
      <c r="D1643" s="2">
        <v>9.6873000000000001E-2</v>
      </c>
      <c r="F1643" s="2">
        <v>6.1480439999999996</v>
      </c>
      <c r="G1643" s="2">
        <v>0.53051800000000005</v>
      </c>
      <c r="H1643" s="2">
        <v>0.53112000000000004</v>
      </c>
      <c r="J1643" s="2">
        <v>6.1508500000000002</v>
      </c>
      <c r="K1643" s="2">
        <v>0.10598399999999999</v>
      </c>
      <c r="L1643" s="2">
        <v>0.16215499999999999</v>
      </c>
    </row>
    <row r="1644" spans="1:12" x14ac:dyDescent="0.2">
      <c r="A1644" s="2">
        <v>6.1515510000000004</v>
      </c>
      <c r="B1644" s="2">
        <v>9.2409210000000002</v>
      </c>
      <c r="C1644" s="2">
        <v>0.69325599999999998</v>
      </c>
      <c r="D1644" s="2">
        <v>9.6880999999999995E-2</v>
      </c>
      <c r="F1644" s="2">
        <v>6.148746</v>
      </c>
      <c r="G1644" s="2">
        <v>0.53057100000000001</v>
      </c>
      <c r="H1644" s="2">
        <v>0.53086900000000004</v>
      </c>
      <c r="J1644" s="2">
        <v>6.1515510000000004</v>
      </c>
      <c r="K1644" s="2">
        <v>0.10592600000000001</v>
      </c>
      <c r="L1644" s="2">
        <v>0.16214700000000001</v>
      </c>
    </row>
    <row r="1645" spans="1:12" x14ac:dyDescent="0.2">
      <c r="A1645" s="2">
        <v>6.152253</v>
      </c>
      <c r="B1645" s="2">
        <v>9.2416990000000006</v>
      </c>
      <c r="C1645" s="2">
        <v>0.69284699999999999</v>
      </c>
      <c r="D1645" s="2">
        <v>9.6545000000000006E-2</v>
      </c>
      <c r="F1645" s="2">
        <v>6.1494470000000003</v>
      </c>
      <c r="G1645" s="2">
        <v>0.53016700000000005</v>
      </c>
      <c r="H1645" s="2">
        <v>0.53113600000000005</v>
      </c>
      <c r="J1645" s="2">
        <v>6.152253</v>
      </c>
      <c r="K1645" s="2">
        <v>0.10598</v>
      </c>
      <c r="L1645" s="2">
        <v>0.16236800000000001</v>
      </c>
    </row>
    <row r="1646" spans="1:12" x14ac:dyDescent="0.2">
      <c r="A1646" s="2">
        <v>6.1529540000000003</v>
      </c>
      <c r="B1646" s="2">
        <v>9.2421299999999995</v>
      </c>
      <c r="C1646" s="2">
        <v>0.69295399999999996</v>
      </c>
      <c r="D1646" s="2">
        <v>9.5958000000000002E-2</v>
      </c>
      <c r="F1646" s="2">
        <v>6.1501479999999997</v>
      </c>
      <c r="G1646" s="2">
        <v>0.53014399999999995</v>
      </c>
      <c r="H1646" s="2">
        <v>0.53115800000000002</v>
      </c>
      <c r="J1646" s="2">
        <v>6.1529540000000003</v>
      </c>
      <c r="K1646" s="2">
        <v>0.106253</v>
      </c>
      <c r="L1646" s="2">
        <v>0.162545</v>
      </c>
    </row>
    <row r="1647" spans="1:12" x14ac:dyDescent="0.2">
      <c r="A1647" s="2">
        <v>6.1536559999999998</v>
      </c>
      <c r="B1647" s="2">
        <v>9.2429120000000005</v>
      </c>
      <c r="C1647" s="2">
        <v>0.69320999999999999</v>
      </c>
      <c r="D1647" s="2">
        <v>9.5859E-2</v>
      </c>
      <c r="F1647" s="2">
        <v>6.1508500000000002</v>
      </c>
      <c r="G1647" s="2">
        <v>0.53022000000000002</v>
      </c>
      <c r="H1647" s="2">
        <v>0.53151700000000002</v>
      </c>
      <c r="J1647" s="2">
        <v>6.1536559999999998</v>
      </c>
      <c r="K1647" s="2">
        <v>0.106668</v>
      </c>
      <c r="L1647" s="2">
        <v>0.163215</v>
      </c>
    </row>
    <row r="1648" spans="1:12" x14ac:dyDescent="0.2">
      <c r="A1648" s="2">
        <v>6.1543570000000001</v>
      </c>
      <c r="B1648" s="2">
        <v>9.2434539999999998</v>
      </c>
      <c r="C1648" s="2">
        <v>0.69388499999999997</v>
      </c>
      <c r="D1648" s="2">
        <v>9.5827999999999997E-2</v>
      </c>
      <c r="F1648" s="2">
        <v>6.1515510000000004</v>
      </c>
      <c r="G1648" s="2">
        <v>0.530609</v>
      </c>
      <c r="H1648" s="2">
        <v>0.53135699999999997</v>
      </c>
      <c r="J1648" s="2">
        <v>6.1543570000000001</v>
      </c>
      <c r="K1648" s="2">
        <v>0.10705199999999999</v>
      </c>
      <c r="L1648" s="2">
        <v>0.163298</v>
      </c>
    </row>
    <row r="1649" spans="1:12" x14ac:dyDescent="0.2">
      <c r="A1649" s="2">
        <v>6.1550580000000004</v>
      </c>
      <c r="B1649" s="2">
        <v>9.243843</v>
      </c>
      <c r="C1649" s="2">
        <v>0.69325899999999996</v>
      </c>
      <c r="D1649" s="2">
        <v>9.5851000000000006E-2</v>
      </c>
      <c r="F1649" s="2">
        <v>6.152253</v>
      </c>
      <c r="G1649" s="2">
        <v>0.53031899999999998</v>
      </c>
      <c r="H1649" s="2">
        <v>0.53100599999999998</v>
      </c>
      <c r="J1649" s="2">
        <v>6.1550580000000004</v>
      </c>
      <c r="K1649" s="2">
        <v>0.10742699999999999</v>
      </c>
      <c r="L1649" s="2">
        <v>0.16283400000000001</v>
      </c>
    </row>
    <row r="1650" spans="1:12" x14ac:dyDescent="0.2">
      <c r="A1650" s="2">
        <v>6.1557589999999998</v>
      </c>
      <c r="B1650" s="2">
        <v>9.2444500000000005</v>
      </c>
      <c r="C1650" s="2">
        <v>0.69279000000000002</v>
      </c>
      <c r="D1650" s="2">
        <v>9.6033999999999994E-2</v>
      </c>
      <c r="F1650" s="2">
        <v>6.1529540000000003</v>
      </c>
      <c r="G1650" s="2">
        <v>0.53082300000000004</v>
      </c>
      <c r="H1650" s="2">
        <v>0.53102099999999997</v>
      </c>
      <c r="J1650" s="2">
        <v>6.1557589999999998</v>
      </c>
      <c r="K1650" s="2">
        <v>0.107334</v>
      </c>
      <c r="L1650" s="2">
        <v>0.16255600000000001</v>
      </c>
    </row>
    <row r="1651" spans="1:12" x14ac:dyDescent="0.2">
      <c r="A1651" s="2">
        <v>6.1564610000000002</v>
      </c>
      <c r="B1651" s="2">
        <v>9.2451480000000004</v>
      </c>
      <c r="C1651" s="2">
        <v>0.69248900000000002</v>
      </c>
      <c r="D1651" s="2">
        <v>9.5965999999999996E-2</v>
      </c>
      <c r="F1651" s="2">
        <v>6.1536559999999998</v>
      </c>
      <c r="G1651" s="2">
        <v>0.53095999999999999</v>
      </c>
      <c r="H1651" s="2">
        <v>0.53093699999999999</v>
      </c>
      <c r="J1651" s="2">
        <v>6.1564610000000002</v>
      </c>
      <c r="K1651" s="2">
        <v>0.106987</v>
      </c>
      <c r="L1651" s="2">
        <v>0.16339699999999999</v>
      </c>
    </row>
    <row r="1652" spans="1:12" x14ac:dyDescent="0.2">
      <c r="A1652" s="2">
        <v>6.1571619999999996</v>
      </c>
      <c r="B1652" s="2">
        <v>9.2459790000000002</v>
      </c>
      <c r="C1652" s="2">
        <v>0.69201999999999997</v>
      </c>
      <c r="D1652" s="2">
        <v>9.6079999999999999E-2</v>
      </c>
      <c r="F1652" s="2">
        <v>6.1543570000000001</v>
      </c>
      <c r="G1652" s="2">
        <v>0.53085300000000002</v>
      </c>
      <c r="H1652" s="2">
        <v>0.53085300000000002</v>
      </c>
      <c r="J1652" s="2">
        <v>6.1571619999999996</v>
      </c>
      <c r="K1652" s="2">
        <v>0.10693900000000001</v>
      </c>
      <c r="L1652" s="2">
        <v>0.16406799999999999</v>
      </c>
    </row>
    <row r="1653" spans="1:12" x14ac:dyDescent="0.2">
      <c r="A1653" s="2">
        <v>6.157864</v>
      </c>
      <c r="B1653" s="2">
        <v>9.2465440000000001</v>
      </c>
      <c r="C1653" s="2">
        <v>0.69174500000000005</v>
      </c>
      <c r="D1653" s="2">
        <v>9.5911999999999997E-2</v>
      </c>
      <c r="F1653" s="2">
        <v>6.1550580000000004</v>
      </c>
      <c r="G1653" s="2">
        <v>0.53152500000000003</v>
      </c>
      <c r="H1653" s="2">
        <v>0.53118900000000002</v>
      </c>
      <c r="J1653" s="2">
        <v>6.157864</v>
      </c>
      <c r="K1653" s="2">
        <v>0.10714700000000001</v>
      </c>
      <c r="L1653" s="2">
        <v>0.16447200000000001</v>
      </c>
    </row>
    <row r="1654" spans="1:12" x14ac:dyDescent="0.2">
      <c r="A1654" s="2">
        <v>6.1585650000000003</v>
      </c>
      <c r="B1654" s="2">
        <v>9.2468149999999998</v>
      </c>
      <c r="C1654" s="2">
        <v>0.69158500000000001</v>
      </c>
      <c r="D1654" s="2">
        <v>9.5911999999999997E-2</v>
      </c>
      <c r="F1654" s="2">
        <v>6.1557589999999998</v>
      </c>
      <c r="G1654" s="2">
        <v>0.53160099999999999</v>
      </c>
      <c r="H1654" s="2">
        <v>0.53154800000000002</v>
      </c>
      <c r="J1654" s="2">
        <v>6.1585650000000003</v>
      </c>
      <c r="K1654" s="2">
        <v>0.10786999999999999</v>
      </c>
      <c r="L1654" s="2">
        <v>0.16415099999999999</v>
      </c>
    </row>
    <row r="1655" spans="1:12" x14ac:dyDescent="0.2">
      <c r="A1655" s="2">
        <v>6.1592659999999997</v>
      </c>
      <c r="B1655" s="2">
        <v>9.2477110000000007</v>
      </c>
      <c r="C1655" s="2">
        <v>0.691249</v>
      </c>
      <c r="D1655" s="2">
        <v>9.5142000000000004E-2</v>
      </c>
      <c r="F1655" s="2">
        <v>6.1564610000000002</v>
      </c>
      <c r="G1655" s="2">
        <v>0.53137199999999996</v>
      </c>
      <c r="H1655" s="2">
        <v>0.53137199999999996</v>
      </c>
      <c r="J1655" s="2">
        <v>6.1592659999999997</v>
      </c>
      <c r="K1655" s="2">
        <v>0.108692</v>
      </c>
      <c r="L1655" s="2">
        <v>0.16389500000000001</v>
      </c>
    </row>
    <row r="1656" spans="1:12" x14ac:dyDescent="0.2">
      <c r="A1656" s="2">
        <v>6.1599680000000001</v>
      </c>
      <c r="B1656" s="2">
        <v>9.2481380000000009</v>
      </c>
      <c r="C1656" s="2">
        <v>0.69150500000000004</v>
      </c>
      <c r="D1656" s="2">
        <v>9.5584000000000002E-2</v>
      </c>
      <c r="F1656" s="2">
        <v>6.1571619999999996</v>
      </c>
      <c r="G1656" s="2">
        <v>0.53105199999999997</v>
      </c>
      <c r="H1656" s="2">
        <v>0.53151700000000002</v>
      </c>
      <c r="J1656" s="2">
        <v>6.1599680000000001</v>
      </c>
      <c r="K1656" s="2">
        <v>0.10899300000000001</v>
      </c>
      <c r="L1656" s="2">
        <v>0.16480900000000001</v>
      </c>
    </row>
    <row r="1657" spans="1:12" x14ac:dyDescent="0.2">
      <c r="A1657" s="2">
        <v>6.1606690000000004</v>
      </c>
      <c r="B1657" s="2">
        <v>9.2487720000000007</v>
      </c>
      <c r="C1657" s="2">
        <v>0.69140199999999996</v>
      </c>
      <c r="D1657" s="2">
        <v>9.5752000000000004E-2</v>
      </c>
      <c r="F1657" s="2">
        <v>6.157864</v>
      </c>
      <c r="G1657" s="2">
        <v>0.53092200000000001</v>
      </c>
      <c r="H1657" s="2">
        <v>0.53144800000000003</v>
      </c>
      <c r="J1657" s="2">
        <v>6.1606690000000004</v>
      </c>
      <c r="K1657" s="2">
        <v>0.10870199999999999</v>
      </c>
      <c r="L1657" s="2">
        <v>0.165683</v>
      </c>
    </row>
    <row r="1658" spans="1:12" x14ac:dyDescent="0.2">
      <c r="A1658" s="2">
        <v>6.1613699999999998</v>
      </c>
      <c r="B1658" s="2">
        <v>9.2499730000000007</v>
      </c>
      <c r="C1658" s="2">
        <v>0.69148200000000004</v>
      </c>
      <c r="D1658" s="2">
        <v>9.6048999999999995E-2</v>
      </c>
      <c r="F1658" s="2">
        <v>6.1585650000000003</v>
      </c>
      <c r="G1658" s="2">
        <v>0.53049500000000005</v>
      </c>
      <c r="H1658" s="2">
        <v>0.53134199999999998</v>
      </c>
      <c r="J1658" s="2">
        <v>6.1613699999999998</v>
      </c>
      <c r="K1658" s="2">
        <v>0.1087</v>
      </c>
      <c r="L1658" s="2">
        <v>0.166355</v>
      </c>
    </row>
    <row r="1659" spans="1:12" x14ac:dyDescent="0.2">
      <c r="A1659" s="2">
        <v>6.1620720000000002</v>
      </c>
      <c r="B1659" s="2">
        <v>9.2503510000000002</v>
      </c>
      <c r="C1659" s="2">
        <v>0.69123400000000002</v>
      </c>
      <c r="D1659" s="2">
        <v>9.5575999999999994E-2</v>
      </c>
      <c r="F1659" s="2">
        <v>6.1592659999999997</v>
      </c>
      <c r="G1659" s="2">
        <v>0.53045699999999996</v>
      </c>
      <c r="H1659" s="2">
        <v>0.53114300000000003</v>
      </c>
      <c r="J1659" s="2">
        <v>6.1620720000000002</v>
      </c>
      <c r="K1659" s="2">
        <v>0.10871699999999999</v>
      </c>
      <c r="L1659" s="2">
        <v>0.166654</v>
      </c>
    </row>
    <row r="1660" spans="1:12" x14ac:dyDescent="0.2">
      <c r="A1660" s="2">
        <v>6.1627729999999996</v>
      </c>
      <c r="B1660" s="2">
        <v>9.2511229999999998</v>
      </c>
      <c r="C1660" s="2">
        <v>0.69091000000000002</v>
      </c>
      <c r="D1660" s="2">
        <v>9.5423999999999995E-2</v>
      </c>
      <c r="F1660" s="2">
        <v>6.1599680000000001</v>
      </c>
      <c r="G1660" s="2">
        <v>0.53087600000000001</v>
      </c>
      <c r="H1660" s="2">
        <v>0.53147100000000003</v>
      </c>
      <c r="J1660" s="2">
        <v>6.1627729999999996</v>
      </c>
      <c r="K1660" s="2">
        <v>0.108517</v>
      </c>
      <c r="L1660" s="2">
        <v>0.16708400000000001</v>
      </c>
    </row>
    <row r="1661" spans="1:12" x14ac:dyDescent="0.2">
      <c r="A1661" s="2">
        <v>6.163475</v>
      </c>
      <c r="B1661" s="2">
        <v>9.252129</v>
      </c>
      <c r="C1661" s="2">
        <v>0.69112300000000004</v>
      </c>
      <c r="D1661" s="2">
        <v>9.5851000000000006E-2</v>
      </c>
      <c r="F1661" s="2">
        <v>6.1606690000000004</v>
      </c>
      <c r="G1661" s="2">
        <v>0.53088400000000002</v>
      </c>
      <c r="H1661" s="2">
        <v>0.530914</v>
      </c>
      <c r="J1661" s="2">
        <v>6.163475</v>
      </c>
      <c r="K1661" s="2">
        <v>0.108476</v>
      </c>
      <c r="L1661" s="2">
        <v>0.167077</v>
      </c>
    </row>
    <row r="1662" spans="1:12" x14ac:dyDescent="0.2">
      <c r="A1662" s="2">
        <v>6.1641760000000003</v>
      </c>
      <c r="B1662" s="2">
        <v>9.2526259999999994</v>
      </c>
      <c r="C1662" s="2">
        <v>0.69147800000000004</v>
      </c>
      <c r="D1662" s="2">
        <v>9.5180000000000001E-2</v>
      </c>
      <c r="F1662" s="2">
        <v>6.1613699999999998</v>
      </c>
      <c r="G1662" s="2">
        <v>0.53056300000000001</v>
      </c>
      <c r="H1662" s="2">
        <v>0.53147900000000003</v>
      </c>
      <c r="J1662" s="2">
        <v>6.1641760000000003</v>
      </c>
      <c r="K1662" s="2">
        <v>0.108291</v>
      </c>
      <c r="L1662" s="2">
        <v>0.166906</v>
      </c>
    </row>
    <row r="1663" spans="1:12" x14ac:dyDescent="0.2">
      <c r="A1663" s="2">
        <v>6.1648769999999997</v>
      </c>
      <c r="B1663" s="2">
        <v>9.2533069999999995</v>
      </c>
      <c r="C1663" s="2">
        <v>0.69176000000000004</v>
      </c>
      <c r="D1663" s="2">
        <v>9.4920000000000004E-2</v>
      </c>
      <c r="F1663" s="2">
        <v>6.1620720000000002</v>
      </c>
      <c r="G1663" s="2">
        <v>0.53066999999999998</v>
      </c>
      <c r="H1663" s="2">
        <v>0.53145600000000004</v>
      </c>
      <c r="J1663" s="2">
        <v>6.1648769999999997</v>
      </c>
      <c r="K1663" s="2">
        <v>0.108246</v>
      </c>
      <c r="L1663" s="2">
        <v>0.16686500000000001</v>
      </c>
    </row>
    <row r="1664" spans="1:12" x14ac:dyDescent="0.2">
      <c r="A1664" s="2">
        <v>6.1655790000000001</v>
      </c>
      <c r="B1664" s="2">
        <v>9.2546199999999992</v>
      </c>
      <c r="C1664" s="2">
        <v>0.69152000000000002</v>
      </c>
      <c r="D1664" s="2">
        <v>9.5324999999999993E-2</v>
      </c>
      <c r="F1664" s="2">
        <v>6.1627729999999996</v>
      </c>
      <c r="G1664" s="2">
        <v>0.53098299999999998</v>
      </c>
      <c r="H1664" s="2">
        <v>0.53051800000000005</v>
      </c>
      <c r="J1664" s="2">
        <v>6.1655790000000001</v>
      </c>
      <c r="K1664" s="2">
        <v>0.108677</v>
      </c>
      <c r="L1664" s="2">
        <v>0.16688900000000001</v>
      </c>
    </row>
    <row r="1665" spans="1:12" x14ac:dyDescent="0.2">
      <c r="A1665" s="2">
        <v>6.1662800000000004</v>
      </c>
      <c r="B1665" s="2">
        <v>9.2556340000000006</v>
      </c>
      <c r="C1665" s="2">
        <v>0.69174100000000005</v>
      </c>
      <c r="D1665" s="2">
        <v>9.5286999999999997E-2</v>
      </c>
      <c r="F1665" s="2">
        <v>6.163475</v>
      </c>
      <c r="G1665" s="2">
        <v>0.53112000000000004</v>
      </c>
      <c r="H1665" s="2">
        <v>0.53073099999999995</v>
      </c>
      <c r="J1665" s="2">
        <v>6.1662800000000004</v>
      </c>
      <c r="K1665" s="2">
        <v>0.109112</v>
      </c>
      <c r="L1665" s="2">
        <v>0.16720199999999999</v>
      </c>
    </row>
    <row r="1666" spans="1:12" x14ac:dyDescent="0.2">
      <c r="A1666" s="2">
        <v>6.166982</v>
      </c>
      <c r="B1666" s="2">
        <v>9.2562370000000005</v>
      </c>
      <c r="C1666" s="2">
        <v>0.69158900000000001</v>
      </c>
      <c r="D1666" s="2">
        <v>9.4943E-2</v>
      </c>
      <c r="F1666" s="2">
        <v>6.1641760000000003</v>
      </c>
      <c r="G1666" s="2">
        <v>0.53086900000000004</v>
      </c>
      <c r="H1666" s="2">
        <v>0.53086900000000004</v>
      </c>
      <c r="J1666" s="2">
        <v>6.166982</v>
      </c>
      <c r="K1666" s="2">
        <v>0.108723</v>
      </c>
      <c r="L1666" s="2">
        <v>0.16753599999999999</v>
      </c>
    </row>
    <row r="1667" spans="1:12" x14ac:dyDescent="0.2">
      <c r="A1667" s="2">
        <v>6.1676830000000002</v>
      </c>
      <c r="B1667" s="2">
        <v>9.2574810000000003</v>
      </c>
      <c r="C1667" s="2">
        <v>0.69175299999999995</v>
      </c>
      <c r="D1667" s="2">
        <v>9.4585000000000002E-2</v>
      </c>
      <c r="F1667" s="2">
        <v>6.1648769999999997</v>
      </c>
      <c r="G1667" s="2">
        <v>0.53113600000000005</v>
      </c>
      <c r="H1667" s="2">
        <v>0.53115800000000002</v>
      </c>
      <c r="J1667" s="2">
        <v>6.1676830000000002</v>
      </c>
      <c r="K1667" s="2">
        <v>0.108776</v>
      </c>
      <c r="L1667" s="2">
        <v>0.16826199999999999</v>
      </c>
    </row>
    <row r="1668" spans="1:12" x14ac:dyDescent="0.2">
      <c r="A1668" s="2">
        <v>6.1683839999999996</v>
      </c>
      <c r="B1668" s="2">
        <v>9.2583079999999995</v>
      </c>
      <c r="C1668" s="2">
        <v>0.69165299999999996</v>
      </c>
      <c r="D1668" s="2">
        <v>9.4538999999999998E-2</v>
      </c>
      <c r="F1668" s="2">
        <v>6.1655790000000001</v>
      </c>
      <c r="G1668" s="2">
        <v>0.53115800000000002</v>
      </c>
      <c r="H1668" s="2">
        <v>0.53080700000000003</v>
      </c>
      <c r="J1668" s="2">
        <v>6.1683839999999996</v>
      </c>
      <c r="K1668" s="2">
        <v>0.109331</v>
      </c>
      <c r="L1668" s="2">
        <v>0.168409</v>
      </c>
    </row>
    <row r="1669" spans="1:12" x14ac:dyDescent="0.2">
      <c r="A1669" s="2">
        <v>6.1690860000000001</v>
      </c>
      <c r="B1669" s="2">
        <v>9.2590559999999993</v>
      </c>
      <c r="C1669" s="2">
        <v>0.69179500000000005</v>
      </c>
      <c r="D1669" s="2">
        <v>9.4432000000000002E-2</v>
      </c>
      <c r="F1669" s="2">
        <v>6.1662800000000004</v>
      </c>
      <c r="G1669" s="2">
        <v>0.53151700000000002</v>
      </c>
      <c r="H1669" s="2">
        <v>0.53025100000000003</v>
      </c>
      <c r="J1669" s="2">
        <v>6.1690860000000001</v>
      </c>
      <c r="K1669" s="2">
        <v>0.10986899999999999</v>
      </c>
      <c r="L1669" s="2">
        <v>0.168237</v>
      </c>
    </row>
    <row r="1670" spans="1:12" x14ac:dyDescent="0.2">
      <c r="A1670" s="2">
        <v>6.1697870000000004</v>
      </c>
      <c r="B1670" s="2">
        <v>9.2597009999999997</v>
      </c>
      <c r="C1670" s="2">
        <v>0.69199699999999997</v>
      </c>
      <c r="D1670" s="2">
        <v>9.4348000000000001E-2</v>
      </c>
      <c r="F1670" s="2">
        <v>6.166982</v>
      </c>
      <c r="G1670" s="2">
        <v>0.53135699999999997</v>
      </c>
      <c r="H1670" s="2">
        <v>0.53036499999999998</v>
      </c>
      <c r="J1670" s="2">
        <v>6.1697870000000004</v>
      </c>
      <c r="K1670" s="2">
        <v>0.110136</v>
      </c>
      <c r="L1670" s="2">
        <v>0.168294</v>
      </c>
    </row>
    <row r="1671" spans="1:12" x14ac:dyDescent="0.2">
      <c r="A1671" s="2">
        <v>6.1704879999999998</v>
      </c>
      <c r="B1671" s="2">
        <v>9.2601510000000005</v>
      </c>
      <c r="C1671" s="2">
        <v>0.69172999999999996</v>
      </c>
      <c r="D1671" s="2">
        <v>9.4317999999999999E-2</v>
      </c>
      <c r="F1671" s="2">
        <v>6.1676830000000002</v>
      </c>
      <c r="G1671" s="2">
        <v>0.53100599999999998</v>
      </c>
      <c r="H1671" s="2">
        <v>0.53054000000000001</v>
      </c>
      <c r="J1671" s="2">
        <v>6.1704879999999998</v>
      </c>
      <c r="K1671" s="2">
        <v>0.11036700000000001</v>
      </c>
      <c r="L1671" s="2">
        <v>0.168684</v>
      </c>
    </row>
    <row r="1672" spans="1:12" x14ac:dyDescent="0.2">
      <c r="A1672" s="2">
        <v>6.1711900000000002</v>
      </c>
      <c r="B1672" s="2">
        <v>9.2604749999999996</v>
      </c>
      <c r="C1672" s="2">
        <v>0.69128000000000001</v>
      </c>
      <c r="D1672" s="2">
        <v>9.4217999999999996E-2</v>
      </c>
      <c r="F1672" s="2">
        <v>6.1683839999999996</v>
      </c>
      <c r="G1672" s="2">
        <v>0.53102099999999997</v>
      </c>
      <c r="H1672" s="2">
        <v>0.53047900000000003</v>
      </c>
      <c r="J1672" s="2">
        <v>6.1711900000000002</v>
      </c>
      <c r="K1672" s="2">
        <v>0.110113</v>
      </c>
      <c r="L1672" s="2">
        <v>0.169159</v>
      </c>
    </row>
    <row r="1673" spans="1:12" x14ac:dyDescent="0.2">
      <c r="A1673" s="2">
        <v>6.1718909999999996</v>
      </c>
      <c r="B1673" s="2">
        <v>9.2603720000000003</v>
      </c>
      <c r="C1673" s="2">
        <v>0.691249</v>
      </c>
      <c r="D1673" s="2">
        <v>9.4202999999999995E-2</v>
      </c>
      <c r="F1673" s="2">
        <v>6.1690860000000001</v>
      </c>
      <c r="G1673" s="2">
        <v>0.53093699999999999</v>
      </c>
      <c r="H1673" s="2">
        <v>0.530281</v>
      </c>
      <c r="J1673" s="2">
        <v>6.1718909999999996</v>
      </c>
      <c r="K1673" s="2">
        <v>0.10952199999999999</v>
      </c>
      <c r="L1673" s="2">
        <v>0.169264</v>
      </c>
    </row>
    <row r="1674" spans="1:12" x14ac:dyDescent="0.2">
      <c r="A1674" s="2">
        <v>6.172593</v>
      </c>
      <c r="B1674" s="2">
        <v>9.2603530000000003</v>
      </c>
      <c r="C1674" s="2">
        <v>0.69093599999999999</v>
      </c>
      <c r="D1674" s="2">
        <v>9.3981999999999996E-2</v>
      </c>
      <c r="F1674" s="2">
        <v>6.1697870000000004</v>
      </c>
      <c r="G1674" s="2">
        <v>0.53085300000000002</v>
      </c>
      <c r="H1674" s="2">
        <v>0.52996100000000002</v>
      </c>
      <c r="J1674" s="2">
        <v>6.172593</v>
      </c>
      <c r="K1674" s="2">
        <v>0.108724</v>
      </c>
      <c r="L1674" s="2">
        <v>0.169041</v>
      </c>
    </row>
    <row r="1675" spans="1:12" x14ac:dyDescent="0.2">
      <c r="A1675" s="2">
        <v>6.1732940000000003</v>
      </c>
      <c r="B1675" s="2">
        <v>9.2605439999999994</v>
      </c>
      <c r="C1675" s="2">
        <v>0.69088300000000002</v>
      </c>
      <c r="D1675" s="2">
        <v>9.3631000000000006E-2</v>
      </c>
      <c r="F1675" s="2">
        <v>6.1704879999999998</v>
      </c>
      <c r="G1675" s="2">
        <v>0.53118900000000002</v>
      </c>
      <c r="H1675" s="2">
        <v>0.52983100000000005</v>
      </c>
      <c r="J1675" s="2">
        <v>6.1732940000000003</v>
      </c>
      <c r="K1675" s="2">
        <v>0.10823199999999999</v>
      </c>
      <c r="L1675" s="2">
        <v>0.169352</v>
      </c>
    </row>
    <row r="1676" spans="1:12" x14ac:dyDescent="0.2">
      <c r="A1676" s="2">
        <v>6.1739949999999997</v>
      </c>
      <c r="B1676" s="2">
        <v>9.2615320000000008</v>
      </c>
      <c r="C1676" s="2">
        <v>0.69106199999999995</v>
      </c>
      <c r="D1676" s="2">
        <v>9.3554999999999999E-2</v>
      </c>
      <c r="F1676" s="2">
        <v>6.1711900000000002</v>
      </c>
      <c r="G1676" s="2">
        <v>0.53154800000000002</v>
      </c>
      <c r="H1676" s="2">
        <v>0.52948799999999996</v>
      </c>
      <c r="J1676" s="2">
        <v>6.1739949999999997</v>
      </c>
      <c r="K1676" s="2">
        <v>0.108242</v>
      </c>
      <c r="L1676" s="2">
        <v>0.169431</v>
      </c>
    </row>
    <row r="1677" spans="1:12" x14ac:dyDescent="0.2">
      <c r="A1677" s="2">
        <v>6.174696</v>
      </c>
      <c r="B1677" s="2">
        <v>9.2620889999999996</v>
      </c>
      <c r="C1677" s="2">
        <v>0.69121100000000002</v>
      </c>
      <c r="D1677" s="2">
        <v>9.3585000000000002E-2</v>
      </c>
      <c r="F1677" s="2">
        <v>6.1718909999999996</v>
      </c>
      <c r="G1677" s="2">
        <v>0.53137199999999996</v>
      </c>
      <c r="H1677" s="2">
        <v>0.52940399999999999</v>
      </c>
      <c r="J1677" s="2">
        <v>6.174696</v>
      </c>
      <c r="K1677" s="2">
        <v>0.10838299999999999</v>
      </c>
      <c r="L1677" s="2">
        <v>0.16986699999999999</v>
      </c>
    </row>
    <row r="1678" spans="1:12" x14ac:dyDescent="0.2">
      <c r="A1678" s="2">
        <v>6.1753980000000004</v>
      </c>
      <c r="B1678" s="2">
        <v>9.2623709999999999</v>
      </c>
      <c r="C1678" s="2">
        <v>0.69107399999999997</v>
      </c>
      <c r="D1678" s="2">
        <v>9.3744999999999995E-2</v>
      </c>
      <c r="F1678" s="2">
        <v>6.172593</v>
      </c>
      <c r="G1678" s="2">
        <v>0.53151700000000002</v>
      </c>
      <c r="H1678" s="2">
        <v>0.52919799999999995</v>
      </c>
      <c r="J1678" s="2">
        <v>6.1753980000000004</v>
      </c>
      <c r="K1678" s="2">
        <v>0.108505</v>
      </c>
      <c r="L1678" s="2">
        <v>0.170483</v>
      </c>
    </row>
    <row r="1679" spans="1:12" x14ac:dyDescent="0.2">
      <c r="A1679" s="2">
        <v>6.1760989999999998</v>
      </c>
      <c r="B1679" s="2">
        <v>9.2629509999999993</v>
      </c>
      <c r="C1679" s="2">
        <v>0.69147800000000004</v>
      </c>
      <c r="D1679" s="2">
        <v>9.3867000000000006E-2</v>
      </c>
      <c r="F1679" s="2">
        <v>6.1732940000000003</v>
      </c>
      <c r="G1679" s="2">
        <v>0.53144800000000003</v>
      </c>
      <c r="H1679" s="2">
        <v>0.52909099999999998</v>
      </c>
      <c r="J1679" s="2">
        <v>6.1760989999999998</v>
      </c>
      <c r="K1679" s="2">
        <v>0.108677</v>
      </c>
      <c r="L1679" s="2">
        <v>0.170872</v>
      </c>
    </row>
    <row r="1680" spans="1:12" x14ac:dyDescent="0.2">
      <c r="A1680" s="2">
        <v>6.1768010000000002</v>
      </c>
      <c r="B1680" s="2">
        <v>9.2634539999999994</v>
      </c>
      <c r="C1680" s="2">
        <v>0.69142800000000004</v>
      </c>
      <c r="D1680" s="2">
        <v>9.3981999999999996E-2</v>
      </c>
      <c r="F1680" s="2">
        <v>6.1739949999999997</v>
      </c>
      <c r="G1680" s="2">
        <v>0.53134199999999998</v>
      </c>
      <c r="H1680" s="2">
        <v>0.52914399999999995</v>
      </c>
      <c r="J1680" s="2">
        <v>6.1768010000000002</v>
      </c>
      <c r="K1680" s="2">
        <v>0.10897</v>
      </c>
      <c r="L1680" s="2">
        <v>0.171121</v>
      </c>
    </row>
    <row r="1681" spans="1:12" x14ac:dyDescent="0.2">
      <c r="A1681" s="2">
        <v>6.1775019999999996</v>
      </c>
      <c r="B1681" s="2">
        <v>9.2638549999999995</v>
      </c>
      <c r="C1681" s="2">
        <v>0.69115400000000005</v>
      </c>
      <c r="D1681" s="2">
        <v>9.3859999999999999E-2</v>
      </c>
      <c r="F1681" s="2">
        <v>6.174696</v>
      </c>
      <c r="G1681" s="2">
        <v>0.53114300000000003</v>
      </c>
      <c r="H1681" s="2">
        <v>0.528694</v>
      </c>
      <c r="J1681" s="2">
        <v>6.1775019999999996</v>
      </c>
      <c r="K1681" s="2">
        <v>0.108373</v>
      </c>
      <c r="L1681" s="2">
        <v>0.17042099999999999</v>
      </c>
    </row>
    <row r="1682" spans="1:12" x14ac:dyDescent="0.2">
      <c r="A1682" s="2">
        <v>6.178204</v>
      </c>
      <c r="B1682" s="2">
        <v>9.2641489999999997</v>
      </c>
      <c r="C1682" s="2">
        <v>0.69113800000000003</v>
      </c>
      <c r="D1682" s="2">
        <v>9.3715000000000007E-2</v>
      </c>
      <c r="F1682" s="2">
        <v>6.1753980000000004</v>
      </c>
      <c r="G1682" s="2">
        <v>0.53147100000000003</v>
      </c>
      <c r="H1682" s="2">
        <v>0.528748</v>
      </c>
      <c r="J1682" s="2">
        <v>6.178204</v>
      </c>
      <c r="K1682" s="2">
        <v>0.108002</v>
      </c>
      <c r="L1682" s="2">
        <v>0.17013500000000001</v>
      </c>
    </row>
    <row r="1683" spans="1:12" x14ac:dyDescent="0.2">
      <c r="A1683" s="2">
        <v>6.1789050000000003</v>
      </c>
      <c r="B1683" s="2">
        <v>9.2645029999999995</v>
      </c>
      <c r="C1683" s="2">
        <v>0.69101299999999999</v>
      </c>
      <c r="D1683" s="2">
        <v>9.3700000000000006E-2</v>
      </c>
      <c r="F1683" s="2">
        <v>6.1760989999999998</v>
      </c>
      <c r="G1683" s="2">
        <v>0.530914</v>
      </c>
      <c r="H1683" s="2">
        <v>0.52901500000000001</v>
      </c>
      <c r="J1683" s="2">
        <v>6.1789050000000003</v>
      </c>
      <c r="K1683" s="2">
        <v>0.10798199999999999</v>
      </c>
      <c r="L1683" s="2">
        <v>0.169905</v>
      </c>
    </row>
    <row r="1684" spans="1:12" x14ac:dyDescent="0.2">
      <c r="A1684" s="2">
        <v>6.1796059999999997</v>
      </c>
      <c r="B1684" s="2">
        <v>9.2648700000000002</v>
      </c>
      <c r="C1684" s="2">
        <v>0.69068499999999999</v>
      </c>
      <c r="D1684" s="2">
        <v>9.3585000000000002E-2</v>
      </c>
      <c r="F1684" s="2">
        <v>6.1768010000000002</v>
      </c>
      <c r="G1684" s="2">
        <v>0.53147900000000003</v>
      </c>
      <c r="H1684" s="2">
        <v>0.52948799999999996</v>
      </c>
      <c r="J1684" s="2">
        <v>6.1796059999999997</v>
      </c>
      <c r="K1684" s="2">
        <v>0.107687</v>
      </c>
      <c r="L1684" s="2">
        <v>0.169735</v>
      </c>
    </row>
    <row r="1685" spans="1:12" x14ac:dyDescent="0.2">
      <c r="A1685" s="2">
        <v>6.1803080000000001</v>
      </c>
      <c r="B1685" s="2">
        <v>9.2657360000000004</v>
      </c>
      <c r="C1685" s="2">
        <v>0.69024600000000003</v>
      </c>
      <c r="D1685" s="2">
        <v>9.4065999999999997E-2</v>
      </c>
      <c r="F1685" s="2">
        <v>6.1775019999999996</v>
      </c>
      <c r="G1685" s="2">
        <v>0.53145600000000004</v>
      </c>
      <c r="H1685" s="2">
        <v>0.52960200000000002</v>
      </c>
      <c r="J1685" s="2">
        <v>6.1803080000000001</v>
      </c>
      <c r="K1685" s="2">
        <v>0.10775700000000001</v>
      </c>
      <c r="L1685" s="2">
        <v>0.16953799999999999</v>
      </c>
    </row>
    <row r="1686" spans="1:12" x14ac:dyDescent="0.2">
      <c r="A1686" s="2">
        <v>6.1810090000000004</v>
      </c>
      <c r="B1686" s="2">
        <v>9.2659680000000009</v>
      </c>
      <c r="C1686" s="2">
        <v>0.69019200000000003</v>
      </c>
      <c r="D1686" s="2">
        <v>9.4080999999999998E-2</v>
      </c>
      <c r="F1686" s="2">
        <v>6.178204</v>
      </c>
      <c r="G1686" s="2">
        <v>0.53051800000000005</v>
      </c>
      <c r="H1686" s="2">
        <v>0.52956400000000003</v>
      </c>
      <c r="J1686" s="2">
        <v>6.1810090000000004</v>
      </c>
      <c r="K1686" s="2">
        <v>0.107405</v>
      </c>
      <c r="L1686" s="2">
        <v>0.169322</v>
      </c>
    </row>
    <row r="1687" spans="1:12" x14ac:dyDescent="0.2">
      <c r="A1687" s="2">
        <v>6.1817099999999998</v>
      </c>
      <c r="B1687" s="2">
        <v>9.2661630000000006</v>
      </c>
      <c r="C1687" s="2">
        <v>0.69025700000000001</v>
      </c>
      <c r="D1687" s="2">
        <v>9.4271999999999995E-2</v>
      </c>
      <c r="F1687" s="2">
        <v>6.1789050000000003</v>
      </c>
      <c r="G1687" s="2">
        <v>0.53073099999999995</v>
      </c>
      <c r="H1687" s="2">
        <v>0.52949500000000005</v>
      </c>
      <c r="J1687" s="2">
        <v>6.1817099999999998</v>
      </c>
      <c r="K1687" s="2">
        <v>0.107279</v>
      </c>
      <c r="L1687" s="2">
        <v>0.16955899999999999</v>
      </c>
    </row>
    <row r="1688" spans="1:12" x14ac:dyDescent="0.2">
      <c r="A1688" s="2">
        <v>6.1824120000000002</v>
      </c>
      <c r="B1688" s="2">
        <v>9.2667199999999994</v>
      </c>
      <c r="C1688" s="2">
        <v>0.69000499999999998</v>
      </c>
      <c r="D1688" s="2">
        <v>9.4600000000000004E-2</v>
      </c>
      <c r="F1688" s="2">
        <v>6.1796059999999997</v>
      </c>
      <c r="G1688" s="2">
        <v>0.53086900000000004</v>
      </c>
      <c r="H1688" s="2">
        <v>0.53001399999999999</v>
      </c>
      <c r="J1688" s="2">
        <v>6.1824120000000002</v>
      </c>
      <c r="K1688" s="2">
        <v>0.107145</v>
      </c>
      <c r="L1688" s="2">
        <v>0.169488</v>
      </c>
    </row>
    <row r="1689" spans="1:12" x14ac:dyDescent="0.2">
      <c r="A1689" s="2">
        <v>6.1831129999999996</v>
      </c>
      <c r="B1689" s="2">
        <v>9.2675439999999991</v>
      </c>
      <c r="C1689" s="2">
        <v>0.69009299999999996</v>
      </c>
      <c r="D1689" s="2">
        <v>9.4523999999999997E-2</v>
      </c>
      <c r="F1689" s="2">
        <v>6.1803080000000001</v>
      </c>
      <c r="G1689" s="2">
        <v>0.53115800000000002</v>
      </c>
      <c r="H1689" s="2">
        <v>0.53052500000000002</v>
      </c>
      <c r="J1689" s="2">
        <v>6.1831129999999996</v>
      </c>
      <c r="K1689" s="2">
        <v>0.107151</v>
      </c>
      <c r="L1689" s="2">
        <v>0.16875899999999999</v>
      </c>
    </row>
    <row r="1690" spans="1:12" x14ac:dyDescent="0.2">
      <c r="A1690" s="2">
        <v>6.1838150000000001</v>
      </c>
      <c r="B1690" s="2">
        <v>9.267906</v>
      </c>
      <c r="C1690" s="2">
        <v>0.69035999999999997</v>
      </c>
      <c r="D1690" s="2">
        <v>9.4065999999999997E-2</v>
      </c>
      <c r="F1690" s="2">
        <v>6.1810090000000004</v>
      </c>
      <c r="G1690" s="2">
        <v>0.53080700000000003</v>
      </c>
      <c r="H1690" s="2">
        <v>0.53087600000000001</v>
      </c>
      <c r="J1690" s="2">
        <v>6.1838150000000001</v>
      </c>
      <c r="K1690" s="2">
        <v>0.107157</v>
      </c>
      <c r="L1690" s="2">
        <v>0.16847100000000001</v>
      </c>
    </row>
    <row r="1691" spans="1:12" x14ac:dyDescent="0.2">
      <c r="A1691" s="2">
        <v>6.1845160000000003</v>
      </c>
      <c r="B1691" s="2">
        <v>9.2683219999999995</v>
      </c>
      <c r="C1691" s="2">
        <v>0.69040999999999997</v>
      </c>
      <c r="D1691" s="2">
        <v>9.4142000000000003E-2</v>
      </c>
      <c r="F1691" s="2">
        <v>6.1817099999999998</v>
      </c>
      <c r="G1691" s="2">
        <v>0.53025100000000003</v>
      </c>
      <c r="H1691" s="2">
        <v>0.530945</v>
      </c>
      <c r="J1691" s="2">
        <v>6.1845160000000003</v>
      </c>
      <c r="K1691" s="2">
        <v>0.107487</v>
      </c>
      <c r="L1691" s="2">
        <v>0.167629</v>
      </c>
    </row>
    <row r="1692" spans="1:12" x14ac:dyDescent="0.2">
      <c r="A1692" s="2">
        <v>6.1852169999999997</v>
      </c>
      <c r="B1692" s="2">
        <v>9.2683560000000007</v>
      </c>
      <c r="C1692" s="2">
        <v>0.69068099999999999</v>
      </c>
      <c r="D1692" s="2">
        <v>9.3974000000000002E-2</v>
      </c>
      <c r="F1692" s="2">
        <v>6.1824120000000002</v>
      </c>
      <c r="G1692" s="2">
        <v>0.53036499999999998</v>
      </c>
      <c r="H1692" s="2">
        <v>0.53103599999999995</v>
      </c>
      <c r="J1692" s="2">
        <v>6.1852169999999997</v>
      </c>
      <c r="K1692" s="2">
        <v>0.10758</v>
      </c>
      <c r="L1692" s="2">
        <v>0.16745599999999999</v>
      </c>
    </row>
    <row r="1693" spans="1:12" x14ac:dyDescent="0.2">
      <c r="A1693" s="2">
        <v>6.1859190000000002</v>
      </c>
      <c r="B1693" s="2">
        <v>9.2686119999999992</v>
      </c>
      <c r="C1693" s="2">
        <v>0.69116100000000003</v>
      </c>
      <c r="D1693" s="2">
        <v>9.3738000000000002E-2</v>
      </c>
      <c r="F1693" s="2">
        <v>6.1831129999999996</v>
      </c>
      <c r="G1693" s="2">
        <v>0.53054000000000001</v>
      </c>
      <c r="H1693" s="2">
        <v>0.53104399999999996</v>
      </c>
      <c r="J1693" s="2">
        <v>6.1859190000000002</v>
      </c>
      <c r="K1693" s="2">
        <v>0.10770399999999999</v>
      </c>
      <c r="L1693" s="2">
        <v>0.167605</v>
      </c>
    </row>
    <row r="1694" spans="1:12" x14ac:dyDescent="0.2">
      <c r="A1694" s="2">
        <v>6.1866199999999996</v>
      </c>
      <c r="B1694" s="2">
        <v>9.2688100000000002</v>
      </c>
      <c r="C1694" s="2">
        <v>0.69165299999999996</v>
      </c>
      <c r="D1694" s="2">
        <v>9.4043000000000002E-2</v>
      </c>
      <c r="F1694" s="2">
        <v>6.1838150000000001</v>
      </c>
      <c r="G1694" s="2">
        <v>0.53047900000000003</v>
      </c>
      <c r="H1694" s="2">
        <v>0.530945</v>
      </c>
      <c r="J1694" s="2">
        <v>6.1866199999999996</v>
      </c>
      <c r="K1694" s="2">
        <v>0.10800700000000001</v>
      </c>
      <c r="L1694" s="2">
        <v>0.16799600000000001</v>
      </c>
    </row>
    <row r="1695" spans="1:12" x14ac:dyDescent="0.2">
      <c r="A1695" s="2">
        <v>6.187322</v>
      </c>
      <c r="B1695" s="2">
        <v>9.2696690000000004</v>
      </c>
      <c r="C1695" s="2">
        <v>0.69163399999999997</v>
      </c>
      <c r="D1695" s="2">
        <v>9.3897999999999995E-2</v>
      </c>
      <c r="F1695" s="2">
        <v>6.1845160000000003</v>
      </c>
      <c r="G1695" s="2">
        <v>0.530281</v>
      </c>
      <c r="H1695" s="2">
        <v>0.53074600000000005</v>
      </c>
      <c r="J1695" s="2">
        <v>6.187322</v>
      </c>
      <c r="K1695" s="2">
        <v>0.10786800000000001</v>
      </c>
      <c r="L1695" s="2">
        <v>0.168383</v>
      </c>
    </row>
    <row r="1696" spans="1:12" x14ac:dyDescent="0.2">
      <c r="A1696" s="2">
        <v>6.1880230000000003</v>
      </c>
      <c r="B1696" s="2">
        <v>9.2707789999999992</v>
      </c>
      <c r="C1696" s="2">
        <v>0.69182900000000003</v>
      </c>
      <c r="D1696" s="2">
        <v>9.3798999999999993E-2</v>
      </c>
      <c r="F1696" s="2">
        <v>6.1852169999999997</v>
      </c>
      <c r="G1696" s="2">
        <v>0.52996100000000002</v>
      </c>
      <c r="H1696" s="2">
        <v>0.53076199999999996</v>
      </c>
      <c r="J1696" s="2">
        <v>6.1880230000000003</v>
      </c>
      <c r="K1696" s="2">
        <v>0.107767</v>
      </c>
      <c r="L1696" s="2">
        <v>0.168766</v>
      </c>
    </row>
    <row r="1697" spans="1:12" x14ac:dyDescent="0.2">
      <c r="A1697" s="2">
        <v>6.1887239999999997</v>
      </c>
      <c r="B1697" s="2">
        <v>9.2714540000000003</v>
      </c>
      <c r="C1697" s="2">
        <v>0.691859</v>
      </c>
      <c r="D1697" s="2">
        <v>9.4028E-2</v>
      </c>
      <c r="F1697" s="2">
        <v>6.1859190000000002</v>
      </c>
      <c r="G1697" s="2">
        <v>0.52983100000000005</v>
      </c>
      <c r="H1697" s="2">
        <v>0.53047900000000003</v>
      </c>
      <c r="J1697" s="2">
        <v>6.1887239999999997</v>
      </c>
      <c r="K1697" s="2">
        <v>0.107574</v>
      </c>
      <c r="L1697" s="2">
        <v>0.16895099999999999</v>
      </c>
    </row>
    <row r="1698" spans="1:12" x14ac:dyDescent="0.2">
      <c r="A1698" s="2">
        <v>6.189425</v>
      </c>
      <c r="B1698" s="2">
        <v>9.2721180000000007</v>
      </c>
      <c r="C1698" s="2">
        <v>0.69165299999999996</v>
      </c>
      <c r="D1698" s="2">
        <v>9.3974000000000002E-2</v>
      </c>
      <c r="F1698" s="2">
        <v>6.1866199999999996</v>
      </c>
      <c r="G1698" s="2">
        <v>0.52948799999999996</v>
      </c>
      <c r="H1698" s="2">
        <v>0.53075399999999995</v>
      </c>
      <c r="J1698" s="2">
        <v>6.189425</v>
      </c>
      <c r="K1698" s="2">
        <v>0.10724599999999999</v>
      </c>
      <c r="L1698" s="2">
        <v>0.16933500000000001</v>
      </c>
    </row>
    <row r="1699" spans="1:12" x14ac:dyDescent="0.2">
      <c r="A1699" s="2">
        <v>6.1901270000000004</v>
      </c>
      <c r="B1699" s="2">
        <v>9.2725829999999991</v>
      </c>
      <c r="C1699" s="2">
        <v>0.69129499999999999</v>
      </c>
      <c r="D1699" s="2">
        <v>9.3844999999999998E-2</v>
      </c>
      <c r="F1699" s="2">
        <v>6.187322</v>
      </c>
      <c r="G1699" s="2">
        <v>0.52940399999999999</v>
      </c>
      <c r="H1699" s="2">
        <v>0.53100599999999998</v>
      </c>
      <c r="J1699" s="2">
        <v>6.1901270000000004</v>
      </c>
      <c r="K1699" s="2">
        <v>0.106817</v>
      </c>
      <c r="L1699" s="2">
        <v>0.16947999999999999</v>
      </c>
    </row>
    <row r="1700" spans="1:12" x14ac:dyDescent="0.2">
      <c r="A1700" s="2">
        <v>6.1908279999999998</v>
      </c>
      <c r="B1700" s="2">
        <v>9.2729990000000004</v>
      </c>
      <c r="C1700" s="2">
        <v>0.69194</v>
      </c>
      <c r="D1700" s="2">
        <v>9.4118999999999994E-2</v>
      </c>
      <c r="F1700" s="2">
        <v>6.1880230000000003</v>
      </c>
      <c r="G1700" s="2">
        <v>0.52919799999999995</v>
      </c>
      <c r="H1700" s="2">
        <v>0.53113600000000005</v>
      </c>
      <c r="J1700" s="2">
        <v>6.1908279999999998</v>
      </c>
      <c r="K1700" s="2">
        <v>0.106527</v>
      </c>
      <c r="L1700" s="2">
        <v>0.169762</v>
      </c>
    </row>
    <row r="1701" spans="1:12" x14ac:dyDescent="0.2">
      <c r="A1701" s="2">
        <v>6.1915300000000002</v>
      </c>
      <c r="B1701" s="2">
        <v>9.2734719999999999</v>
      </c>
      <c r="C1701" s="2">
        <v>0.69225199999999998</v>
      </c>
      <c r="D1701" s="2">
        <v>9.4264000000000001E-2</v>
      </c>
      <c r="F1701" s="2">
        <v>6.1887239999999997</v>
      </c>
      <c r="G1701" s="2">
        <v>0.52909099999999998</v>
      </c>
      <c r="H1701" s="2">
        <v>0.53159299999999998</v>
      </c>
      <c r="J1701" s="2">
        <v>6.1915300000000002</v>
      </c>
      <c r="K1701" s="2">
        <v>0.106567</v>
      </c>
      <c r="L1701" s="2">
        <v>0.16888500000000001</v>
      </c>
    </row>
    <row r="1702" spans="1:12" x14ac:dyDescent="0.2">
      <c r="A1702" s="2">
        <v>6.1922309999999996</v>
      </c>
      <c r="B1702" s="2">
        <v>9.2741179999999996</v>
      </c>
      <c r="C1702" s="2">
        <v>0.69232899999999997</v>
      </c>
      <c r="D1702" s="2">
        <v>9.4271999999999995E-2</v>
      </c>
      <c r="F1702" s="2">
        <v>6.189425</v>
      </c>
      <c r="G1702" s="2">
        <v>0.52914399999999995</v>
      </c>
      <c r="H1702" s="2">
        <v>0.53167699999999996</v>
      </c>
      <c r="J1702" s="2">
        <v>6.1922309999999996</v>
      </c>
      <c r="K1702" s="2">
        <v>0.10614</v>
      </c>
      <c r="L1702" s="2">
        <v>0.168548</v>
      </c>
    </row>
    <row r="1703" spans="1:12" x14ac:dyDescent="0.2">
      <c r="A1703" s="2">
        <v>6.192933</v>
      </c>
      <c r="B1703" s="2">
        <v>9.2745709999999999</v>
      </c>
      <c r="C1703" s="2">
        <v>0.69247400000000003</v>
      </c>
      <c r="D1703" s="2">
        <v>9.4256999999999994E-2</v>
      </c>
      <c r="F1703" s="2">
        <v>6.1901270000000004</v>
      </c>
      <c r="G1703" s="2">
        <v>0.528694</v>
      </c>
      <c r="H1703" s="2">
        <v>0.53134899999999996</v>
      </c>
      <c r="J1703" s="2">
        <v>6.192933</v>
      </c>
      <c r="K1703" s="2">
        <v>0.10582</v>
      </c>
      <c r="L1703" s="2">
        <v>0.168572</v>
      </c>
    </row>
    <row r="1704" spans="1:12" x14ac:dyDescent="0.2">
      <c r="A1704" s="2">
        <v>6.1936340000000003</v>
      </c>
      <c r="B1704" s="2">
        <v>9.2753329999999998</v>
      </c>
      <c r="C1704" s="2">
        <v>0.69264899999999996</v>
      </c>
      <c r="D1704" s="2">
        <v>9.4317999999999999E-2</v>
      </c>
      <c r="F1704" s="2">
        <v>6.1908279999999998</v>
      </c>
      <c r="G1704" s="2">
        <v>0.528748</v>
      </c>
      <c r="H1704" s="2">
        <v>0.53063199999999999</v>
      </c>
      <c r="J1704" s="2">
        <v>6.1936340000000003</v>
      </c>
      <c r="K1704" s="2">
        <v>0.105305</v>
      </c>
      <c r="L1704" s="2">
        <v>0.168962</v>
      </c>
    </row>
    <row r="1705" spans="1:12" x14ac:dyDescent="0.2">
      <c r="A1705" s="2">
        <v>6.1943349999999997</v>
      </c>
      <c r="B1705" s="2">
        <v>9.2757719999999999</v>
      </c>
      <c r="C1705" s="2">
        <v>0.69283600000000001</v>
      </c>
      <c r="D1705" s="2">
        <v>9.4439999999999996E-2</v>
      </c>
      <c r="F1705" s="2">
        <v>6.1915300000000002</v>
      </c>
      <c r="G1705" s="2">
        <v>0.52901500000000001</v>
      </c>
      <c r="H1705" s="2">
        <v>0.53065499999999999</v>
      </c>
      <c r="J1705" s="2">
        <v>6.1943349999999997</v>
      </c>
      <c r="K1705" s="2">
        <v>0.104946</v>
      </c>
      <c r="L1705" s="2">
        <v>0.16956099999999999</v>
      </c>
    </row>
    <row r="1706" spans="1:12" x14ac:dyDescent="0.2">
      <c r="A1706" s="2">
        <v>6.195036</v>
      </c>
      <c r="B1706" s="2">
        <v>9.2762069999999994</v>
      </c>
      <c r="C1706" s="2">
        <v>0.69298899999999997</v>
      </c>
      <c r="D1706" s="2">
        <v>9.4875000000000001E-2</v>
      </c>
      <c r="F1706" s="2">
        <v>6.1922309999999996</v>
      </c>
      <c r="G1706" s="2">
        <v>0.52948799999999996</v>
      </c>
      <c r="H1706" s="2">
        <v>0.53047900000000003</v>
      </c>
      <c r="J1706" s="2">
        <v>6.195036</v>
      </c>
      <c r="K1706" s="2">
        <v>0.10476100000000001</v>
      </c>
      <c r="L1706" s="2">
        <v>0.16880000000000001</v>
      </c>
    </row>
    <row r="1707" spans="1:12" x14ac:dyDescent="0.2">
      <c r="A1707" s="2">
        <v>6.1957380000000004</v>
      </c>
      <c r="B1707" s="2">
        <v>9.2769999999999992</v>
      </c>
      <c r="C1707" s="2">
        <v>0.69327099999999997</v>
      </c>
      <c r="D1707" s="2">
        <v>9.5531000000000005E-2</v>
      </c>
      <c r="F1707" s="2">
        <v>6.192933</v>
      </c>
      <c r="G1707" s="2">
        <v>0.52960200000000002</v>
      </c>
      <c r="H1707" s="2">
        <v>0.53034199999999998</v>
      </c>
      <c r="J1707" s="2">
        <v>6.1957380000000004</v>
      </c>
      <c r="K1707" s="2">
        <v>0.104769</v>
      </c>
      <c r="L1707" s="2">
        <v>0.16836699999999999</v>
      </c>
    </row>
    <row r="1708" spans="1:12" x14ac:dyDescent="0.2">
      <c r="A1708" s="2">
        <v>6.1964389999999998</v>
      </c>
      <c r="B1708" s="2">
        <v>9.2775230000000004</v>
      </c>
      <c r="C1708" s="2">
        <v>0.69314500000000001</v>
      </c>
      <c r="D1708" s="2">
        <v>9.5621999999999999E-2</v>
      </c>
      <c r="F1708" s="2">
        <v>6.1936340000000003</v>
      </c>
      <c r="G1708" s="2">
        <v>0.52956400000000003</v>
      </c>
      <c r="H1708" s="2">
        <v>0.530304</v>
      </c>
      <c r="J1708" s="2">
        <v>6.1964389999999998</v>
      </c>
      <c r="K1708" s="2">
        <v>0.105156</v>
      </c>
      <c r="L1708" s="2">
        <v>0.16799800000000001</v>
      </c>
    </row>
    <row r="1709" spans="1:12" x14ac:dyDescent="0.2">
      <c r="A1709" s="2">
        <v>6.1971410000000002</v>
      </c>
      <c r="B1709" s="2">
        <v>9.2785530000000005</v>
      </c>
      <c r="C1709" s="2">
        <v>0.692554</v>
      </c>
      <c r="D1709" s="2">
        <v>9.5462000000000005E-2</v>
      </c>
      <c r="F1709" s="2">
        <v>6.1943349999999997</v>
      </c>
      <c r="G1709" s="2">
        <v>0.52949500000000005</v>
      </c>
      <c r="H1709" s="2">
        <v>0.53011299999999995</v>
      </c>
      <c r="J1709" s="2">
        <v>6.1971410000000002</v>
      </c>
      <c r="K1709" s="2">
        <v>0.104923</v>
      </c>
      <c r="L1709" s="2">
        <v>0.16828399999999999</v>
      </c>
    </row>
    <row r="1710" spans="1:12" x14ac:dyDescent="0.2">
      <c r="A1710" s="2">
        <v>6.1978419999999996</v>
      </c>
      <c r="B1710" s="2">
        <v>9.279026</v>
      </c>
      <c r="C1710" s="2">
        <v>0.692805</v>
      </c>
      <c r="D1710" s="2">
        <v>9.5241000000000006E-2</v>
      </c>
      <c r="F1710" s="2">
        <v>6.195036</v>
      </c>
      <c r="G1710" s="2">
        <v>0.53001399999999999</v>
      </c>
      <c r="H1710" s="2">
        <v>0.52979299999999996</v>
      </c>
      <c r="J1710" s="2">
        <v>6.1978419999999996</v>
      </c>
      <c r="K1710" s="2">
        <v>0.104814</v>
      </c>
      <c r="L1710" s="2">
        <v>0.168207</v>
      </c>
    </row>
    <row r="1711" spans="1:12" x14ac:dyDescent="0.2">
      <c r="A1711" s="2">
        <v>6.1985440000000001</v>
      </c>
      <c r="B1711" s="2">
        <v>9.2791289999999993</v>
      </c>
      <c r="C1711" s="2">
        <v>0.69283600000000001</v>
      </c>
      <c r="D1711" s="2">
        <v>9.5369999999999996E-2</v>
      </c>
      <c r="F1711" s="2">
        <v>6.1957380000000004</v>
      </c>
      <c r="G1711" s="2">
        <v>0.53052500000000002</v>
      </c>
      <c r="H1711" s="2">
        <v>0.52976999999999996</v>
      </c>
      <c r="J1711" s="2">
        <v>6.1985440000000001</v>
      </c>
      <c r="K1711" s="2">
        <v>0.10474799999999999</v>
      </c>
      <c r="L1711" s="2">
        <v>0.168349</v>
      </c>
    </row>
    <row r="1712" spans="1:12" x14ac:dyDescent="0.2">
      <c r="A1712" s="2">
        <v>6.1992450000000003</v>
      </c>
      <c r="B1712" s="2">
        <v>9.2794270000000001</v>
      </c>
      <c r="C1712" s="2">
        <v>0.69240500000000005</v>
      </c>
      <c r="D1712" s="2">
        <v>9.5133999999999996E-2</v>
      </c>
      <c r="F1712" s="2">
        <v>6.1964389999999998</v>
      </c>
      <c r="G1712" s="2">
        <v>0.53087600000000001</v>
      </c>
      <c r="H1712" s="2">
        <v>0.52961000000000003</v>
      </c>
      <c r="J1712" s="2">
        <v>6.1992450000000003</v>
      </c>
      <c r="K1712" s="2">
        <v>0.10483199999999999</v>
      </c>
      <c r="L1712" s="2">
        <v>0.16826199999999999</v>
      </c>
    </row>
    <row r="1713" spans="1:12" x14ac:dyDescent="0.2">
      <c r="A1713" s="2">
        <v>6.1999459999999997</v>
      </c>
      <c r="B1713" s="2">
        <v>9.2796059999999994</v>
      </c>
      <c r="C1713" s="2">
        <v>0.69192399999999998</v>
      </c>
      <c r="D1713" s="2">
        <v>9.5096E-2</v>
      </c>
      <c r="F1713" s="2">
        <v>6.1971410000000002</v>
      </c>
      <c r="G1713" s="2">
        <v>0.530945</v>
      </c>
      <c r="H1713" s="2">
        <v>0.52975499999999998</v>
      </c>
      <c r="J1713" s="2">
        <v>6.1999459999999997</v>
      </c>
      <c r="K1713" s="2">
        <v>0.104839</v>
      </c>
      <c r="L1713" s="2">
        <v>0.16825699999999999</v>
      </c>
    </row>
    <row r="1714" spans="1:12" x14ac:dyDescent="0.2">
      <c r="A1714" s="2">
        <v>6.2006480000000002</v>
      </c>
      <c r="B1714" s="2">
        <v>9.2797389999999993</v>
      </c>
      <c r="C1714" s="2">
        <v>0.69209600000000004</v>
      </c>
      <c r="D1714" s="2">
        <v>9.5477000000000006E-2</v>
      </c>
      <c r="F1714" s="2">
        <v>6.1978419999999996</v>
      </c>
      <c r="G1714" s="2">
        <v>0.53103599999999995</v>
      </c>
      <c r="H1714" s="2">
        <v>0.53036499999999998</v>
      </c>
      <c r="J1714" s="2">
        <v>6.2006480000000002</v>
      </c>
      <c r="K1714" s="2">
        <v>0.104925</v>
      </c>
      <c r="L1714" s="2">
        <v>0.168352</v>
      </c>
    </row>
    <row r="1715" spans="1:12" x14ac:dyDescent="0.2">
      <c r="A1715" s="2">
        <v>6.2013490000000004</v>
      </c>
      <c r="B1715" s="2">
        <v>9.2798040000000004</v>
      </c>
      <c r="C1715" s="2">
        <v>0.69248500000000002</v>
      </c>
      <c r="D1715" s="2">
        <v>9.5537999999999998E-2</v>
      </c>
      <c r="F1715" s="2">
        <v>6.1985440000000001</v>
      </c>
      <c r="G1715" s="2">
        <v>0.53104399999999996</v>
      </c>
      <c r="H1715" s="2">
        <v>0.52995300000000001</v>
      </c>
      <c r="J1715" s="2">
        <v>6.2013490000000004</v>
      </c>
      <c r="K1715" s="2">
        <v>0.10456600000000001</v>
      </c>
      <c r="L1715" s="2">
        <v>0.16824</v>
      </c>
    </row>
    <row r="1716" spans="1:12" x14ac:dyDescent="0.2">
      <c r="A1716" s="2">
        <v>6.2020499999999998</v>
      </c>
      <c r="B1716" s="2">
        <v>9.2798619999999996</v>
      </c>
      <c r="C1716" s="2">
        <v>0.692886</v>
      </c>
      <c r="D1716" s="2">
        <v>9.4858999999999999E-2</v>
      </c>
      <c r="F1716" s="2">
        <v>6.1992450000000003</v>
      </c>
      <c r="G1716" s="2">
        <v>0.530945</v>
      </c>
      <c r="H1716" s="2">
        <v>0.529335</v>
      </c>
      <c r="J1716" s="2">
        <v>6.2020499999999998</v>
      </c>
      <c r="K1716" s="2">
        <v>0.10447099999999999</v>
      </c>
      <c r="L1716" s="2">
        <v>0.167795</v>
      </c>
    </row>
    <row r="1717" spans="1:12" x14ac:dyDescent="0.2">
      <c r="A1717" s="2">
        <v>6.2027520000000003</v>
      </c>
      <c r="B1717" s="2">
        <v>9.2800100000000008</v>
      </c>
      <c r="C1717" s="2">
        <v>0.69298899999999997</v>
      </c>
      <c r="D1717" s="2">
        <v>9.4516000000000003E-2</v>
      </c>
      <c r="F1717" s="2">
        <v>6.1999459999999997</v>
      </c>
      <c r="G1717" s="2">
        <v>0.53074600000000005</v>
      </c>
      <c r="H1717" s="2">
        <v>0.52809099999999998</v>
      </c>
      <c r="J1717" s="2">
        <v>6.2027520000000003</v>
      </c>
      <c r="K1717" s="2">
        <v>0.104544</v>
      </c>
      <c r="L1717" s="2">
        <v>0.16705700000000001</v>
      </c>
    </row>
    <row r="1718" spans="1:12" x14ac:dyDescent="0.2">
      <c r="A1718" s="2">
        <v>6.2034529999999997</v>
      </c>
      <c r="B1718" s="2">
        <v>9.2801360000000006</v>
      </c>
      <c r="C1718" s="2">
        <v>0.69229399999999996</v>
      </c>
      <c r="D1718" s="2">
        <v>9.4690999999999997E-2</v>
      </c>
      <c r="F1718" s="2">
        <v>6.2006480000000002</v>
      </c>
      <c r="G1718" s="2">
        <v>0.53076199999999996</v>
      </c>
      <c r="H1718" s="2">
        <v>0.52814499999999998</v>
      </c>
      <c r="J1718" s="2">
        <v>6.2034529999999997</v>
      </c>
      <c r="K1718" s="2">
        <v>0.10431699999999999</v>
      </c>
      <c r="L1718" s="2">
        <v>0.16670099999999999</v>
      </c>
    </row>
    <row r="1719" spans="1:12" x14ac:dyDescent="0.2">
      <c r="A1719" s="2">
        <v>6.2041539999999999</v>
      </c>
      <c r="B1719" s="2">
        <v>9.2807539999999999</v>
      </c>
      <c r="C1719" s="2">
        <v>0.69209600000000004</v>
      </c>
      <c r="D1719" s="2">
        <v>9.4523999999999997E-2</v>
      </c>
      <c r="F1719" s="2">
        <v>6.2013490000000004</v>
      </c>
      <c r="G1719" s="2">
        <v>0.53047900000000003</v>
      </c>
      <c r="H1719" s="2">
        <v>0.52908299999999997</v>
      </c>
      <c r="J1719" s="2">
        <v>6.2041539999999999</v>
      </c>
      <c r="K1719" s="2">
        <v>0.104065</v>
      </c>
      <c r="L1719" s="2">
        <v>0.166769</v>
      </c>
    </row>
    <row r="1720" spans="1:12" x14ac:dyDescent="0.2">
      <c r="A1720" s="2">
        <v>6.2048560000000004</v>
      </c>
      <c r="B1720" s="2">
        <v>9.2814370000000004</v>
      </c>
      <c r="C1720" s="2">
        <v>0.69171800000000006</v>
      </c>
      <c r="D1720" s="2">
        <v>9.4439999999999996E-2</v>
      </c>
      <c r="F1720" s="2">
        <v>6.2020499999999998</v>
      </c>
      <c r="G1720" s="2">
        <v>0.53075399999999995</v>
      </c>
      <c r="H1720" s="2">
        <v>0.52925900000000003</v>
      </c>
      <c r="J1720" s="2">
        <v>6.2048560000000004</v>
      </c>
      <c r="K1720" s="2">
        <v>0.10405300000000001</v>
      </c>
      <c r="L1720" s="2">
        <v>0.166854</v>
      </c>
    </row>
    <row r="1721" spans="1:12" x14ac:dyDescent="0.2">
      <c r="A1721" s="2">
        <v>6.2055569999999998</v>
      </c>
      <c r="B1721" s="2">
        <v>9.2823100000000007</v>
      </c>
      <c r="C1721" s="2">
        <v>0.69148900000000002</v>
      </c>
      <c r="D1721" s="2">
        <v>9.4622999999999999E-2</v>
      </c>
      <c r="F1721" s="2">
        <v>6.2027520000000003</v>
      </c>
      <c r="G1721" s="2">
        <v>0.53100599999999998</v>
      </c>
      <c r="H1721" s="2">
        <v>0.52943399999999996</v>
      </c>
      <c r="J1721" s="2">
        <v>6.2055569999999998</v>
      </c>
      <c r="K1721" s="2">
        <v>0.103947</v>
      </c>
      <c r="L1721" s="2">
        <v>0.166993</v>
      </c>
    </row>
    <row r="1722" spans="1:12" x14ac:dyDescent="0.2">
      <c r="A1722" s="2">
        <v>6.2062590000000002</v>
      </c>
      <c r="B1722" s="2">
        <v>9.2832980000000003</v>
      </c>
      <c r="C1722" s="2">
        <v>0.69147800000000004</v>
      </c>
      <c r="D1722" s="2">
        <v>9.4439999999999996E-2</v>
      </c>
      <c r="F1722" s="2">
        <v>6.2034529999999997</v>
      </c>
      <c r="G1722" s="2">
        <v>0.53113600000000005</v>
      </c>
      <c r="H1722" s="2">
        <v>0.529358</v>
      </c>
      <c r="J1722" s="2">
        <v>6.2062590000000002</v>
      </c>
      <c r="K1722" s="2">
        <v>0.10383000000000001</v>
      </c>
      <c r="L1722" s="2">
        <v>0.16628499999999999</v>
      </c>
    </row>
    <row r="1723" spans="1:12" x14ac:dyDescent="0.2">
      <c r="A1723" s="2">
        <v>6.2069599999999996</v>
      </c>
      <c r="B1723" s="2">
        <v>9.2843820000000008</v>
      </c>
      <c r="C1723" s="2">
        <v>0.69123000000000001</v>
      </c>
      <c r="D1723" s="2">
        <v>9.4615000000000005E-2</v>
      </c>
      <c r="F1723" s="2">
        <v>6.2041539999999999</v>
      </c>
      <c r="G1723" s="2">
        <v>0.53159299999999998</v>
      </c>
      <c r="H1723" s="2">
        <v>0.53009799999999996</v>
      </c>
      <c r="J1723" s="2">
        <v>6.2069599999999996</v>
      </c>
      <c r="K1723" s="2">
        <v>0.104231</v>
      </c>
      <c r="L1723" s="2">
        <v>0.166514</v>
      </c>
    </row>
    <row r="1724" spans="1:12" x14ac:dyDescent="0.2">
      <c r="A1724" s="2">
        <v>6.207662</v>
      </c>
      <c r="B1724" s="2">
        <v>9.2853969999999997</v>
      </c>
      <c r="C1724" s="2">
        <v>0.69123800000000002</v>
      </c>
      <c r="D1724" s="2">
        <v>9.5011999999999999E-2</v>
      </c>
      <c r="F1724" s="2">
        <v>6.2048560000000004</v>
      </c>
      <c r="G1724" s="2">
        <v>0.53167699999999996</v>
      </c>
      <c r="H1724" s="2">
        <v>0.53032699999999999</v>
      </c>
      <c r="J1724" s="2">
        <v>6.207662</v>
      </c>
      <c r="K1724" s="2">
        <v>0.104725</v>
      </c>
      <c r="L1724" s="2">
        <v>0.16681399999999999</v>
      </c>
    </row>
    <row r="1725" spans="1:12" x14ac:dyDescent="0.2">
      <c r="A1725" s="2">
        <v>6.2083630000000003</v>
      </c>
      <c r="B1725" s="2">
        <v>9.2861860000000007</v>
      </c>
      <c r="C1725" s="2">
        <v>0.69135199999999997</v>
      </c>
      <c r="D1725" s="2">
        <v>9.5385999999999999E-2</v>
      </c>
      <c r="F1725" s="2">
        <v>6.2055569999999998</v>
      </c>
      <c r="G1725" s="2">
        <v>0.53134899999999996</v>
      </c>
      <c r="H1725" s="2">
        <v>0.53013600000000005</v>
      </c>
      <c r="J1725" s="2">
        <v>6.2083630000000003</v>
      </c>
      <c r="K1725" s="2">
        <v>0.105057</v>
      </c>
      <c r="L1725" s="2">
        <v>0.166658</v>
      </c>
    </row>
    <row r="1726" spans="1:12" x14ac:dyDescent="0.2">
      <c r="A1726" s="2">
        <v>6.2090639999999997</v>
      </c>
      <c r="B1726" s="2">
        <v>9.2866970000000002</v>
      </c>
      <c r="C1726" s="2">
        <v>0.69076099999999996</v>
      </c>
      <c r="D1726" s="2">
        <v>9.5821000000000003E-2</v>
      </c>
      <c r="F1726" s="2">
        <v>6.2062590000000002</v>
      </c>
      <c r="G1726" s="2">
        <v>0.53063199999999999</v>
      </c>
      <c r="H1726" s="2">
        <v>0.53055600000000003</v>
      </c>
      <c r="J1726" s="2">
        <v>6.2090639999999997</v>
      </c>
      <c r="K1726" s="2">
        <v>0.104755</v>
      </c>
      <c r="L1726" s="2">
        <v>0.166578</v>
      </c>
    </row>
    <row r="1727" spans="1:12" x14ac:dyDescent="0.2">
      <c r="A1727" s="2">
        <v>6.209765</v>
      </c>
      <c r="B1727" s="2">
        <v>9.2872050000000002</v>
      </c>
      <c r="C1727" s="2">
        <v>0.68995200000000001</v>
      </c>
      <c r="D1727" s="2">
        <v>9.5743999999999996E-2</v>
      </c>
      <c r="F1727" s="2">
        <v>6.2069599999999996</v>
      </c>
      <c r="G1727" s="2">
        <v>0.53065499999999999</v>
      </c>
      <c r="H1727" s="2">
        <v>0.53085300000000002</v>
      </c>
      <c r="J1727" s="2">
        <v>6.209765</v>
      </c>
      <c r="K1727" s="2">
        <v>0.10441</v>
      </c>
      <c r="L1727" s="2">
        <v>0.166324</v>
      </c>
    </row>
    <row r="1728" spans="1:12" x14ac:dyDescent="0.2">
      <c r="A1728" s="2">
        <v>6.2104670000000004</v>
      </c>
      <c r="B1728" s="2">
        <v>9.2880099999999999</v>
      </c>
      <c r="C1728" s="2">
        <v>0.69009699999999996</v>
      </c>
      <c r="D1728" s="2">
        <v>9.5195000000000002E-2</v>
      </c>
      <c r="F1728" s="2">
        <v>6.207662</v>
      </c>
      <c r="G1728" s="2">
        <v>0.53047900000000003</v>
      </c>
      <c r="H1728" s="2">
        <v>0.53124199999999999</v>
      </c>
      <c r="J1728" s="2">
        <v>6.2104670000000004</v>
      </c>
      <c r="K1728" s="2">
        <v>0.10438</v>
      </c>
      <c r="L1728" s="2">
        <v>0.16650499999999999</v>
      </c>
    </row>
    <row r="1729" spans="1:12" x14ac:dyDescent="0.2">
      <c r="A1729" s="2">
        <v>6.2111679999999998</v>
      </c>
      <c r="B1729" s="2">
        <v>9.2884480000000007</v>
      </c>
      <c r="C1729" s="2">
        <v>0.69055900000000003</v>
      </c>
      <c r="D1729" s="2">
        <v>9.4806000000000001E-2</v>
      </c>
      <c r="F1729" s="2">
        <v>6.2083630000000003</v>
      </c>
      <c r="G1729" s="2">
        <v>0.53034199999999998</v>
      </c>
      <c r="H1729" s="2">
        <v>0.53114300000000003</v>
      </c>
      <c r="J1729" s="2">
        <v>6.2111679999999998</v>
      </c>
      <c r="K1729" s="2">
        <v>0.10457</v>
      </c>
      <c r="L1729" s="2">
        <v>0.16631000000000001</v>
      </c>
    </row>
    <row r="1730" spans="1:12" x14ac:dyDescent="0.2">
      <c r="A1730" s="2">
        <v>6.2118700000000002</v>
      </c>
      <c r="B1730" s="2">
        <v>9.2887079999999997</v>
      </c>
      <c r="C1730" s="2">
        <v>0.69028800000000001</v>
      </c>
      <c r="D1730" s="2">
        <v>9.4927999999999998E-2</v>
      </c>
      <c r="F1730" s="2">
        <v>6.2090639999999997</v>
      </c>
      <c r="G1730" s="2">
        <v>0.530304</v>
      </c>
      <c r="H1730" s="2">
        <v>0.53124199999999999</v>
      </c>
      <c r="J1730" s="2">
        <v>6.2118700000000002</v>
      </c>
      <c r="K1730" s="2">
        <v>0.104742</v>
      </c>
      <c r="L1730" s="2">
        <v>0.166264</v>
      </c>
    </row>
    <row r="1731" spans="1:12" x14ac:dyDescent="0.2">
      <c r="A1731" s="2">
        <v>6.2125709999999996</v>
      </c>
      <c r="B1731" s="2">
        <v>9.2891650000000006</v>
      </c>
      <c r="C1731" s="2">
        <v>0.68978399999999995</v>
      </c>
      <c r="D1731" s="2">
        <v>9.4950999999999994E-2</v>
      </c>
      <c r="F1731" s="2">
        <v>6.209765</v>
      </c>
      <c r="G1731" s="2">
        <v>0.53011299999999995</v>
      </c>
      <c r="H1731" s="2">
        <v>0.53154000000000001</v>
      </c>
      <c r="J1731" s="2">
        <v>6.2125709999999996</v>
      </c>
      <c r="K1731" s="2">
        <v>0.10544000000000001</v>
      </c>
      <c r="L1731" s="2">
        <v>0.166743</v>
      </c>
    </row>
    <row r="1732" spans="1:12" x14ac:dyDescent="0.2">
      <c r="A1732" s="2">
        <v>6.213273</v>
      </c>
      <c r="B1732" s="2">
        <v>9.2898029999999991</v>
      </c>
      <c r="C1732" s="2">
        <v>0.69017700000000004</v>
      </c>
      <c r="D1732" s="2">
        <v>9.5438999999999996E-2</v>
      </c>
      <c r="F1732" s="2">
        <v>6.2104670000000004</v>
      </c>
      <c r="G1732" s="2">
        <v>0.52979299999999996</v>
      </c>
      <c r="H1732" s="2">
        <v>0.53108999999999995</v>
      </c>
      <c r="J1732" s="2">
        <v>6.213273</v>
      </c>
      <c r="K1732" s="2">
        <v>0.105825</v>
      </c>
      <c r="L1732" s="2">
        <v>0.16670499999999999</v>
      </c>
    </row>
    <row r="1733" spans="1:12" x14ac:dyDescent="0.2">
      <c r="A1733" s="2">
        <v>6.2139740000000003</v>
      </c>
      <c r="B1733" s="2">
        <v>9.2903559999999992</v>
      </c>
      <c r="C1733" s="2">
        <v>0.69007399999999997</v>
      </c>
      <c r="D1733" s="2">
        <v>9.5630000000000007E-2</v>
      </c>
      <c r="F1733" s="2">
        <v>6.2111679999999998</v>
      </c>
      <c r="G1733" s="2">
        <v>0.52976999999999996</v>
      </c>
      <c r="H1733" s="2">
        <v>0.53103599999999995</v>
      </c>
      <c r="J1733" s="2">
        <v>6.2139740000000003</v>
      </c>
      <c r="K1733" s="2">
        <v>0.105841</v>
      </c>
      <c r="L1733" s="2">
        <v>0.166217</v>
      </c>
    </row>
    <row r="1734" spans="1:12" x14ac:dyDescent="0.2">
      <c r="A1734" s="2">
        <v>6.2146749999999997</v>
      </c>
      <c r="B1734" s="2">
        <v>9.2909129999999998</v>
      </c>
      <c r="C1734" s="2">
        <v>0.68977299999999997</v>
      </c>
      <c r="D1734" s="2">
        <v>9.5560999999999993E-2</v>
      </c>
      <c r="F1734" s="2">
        <v>6.2118700000000002</v>
      </c>
      <c r="G1734" s="2">
        <v>0.52961000000000003</v>
      </c>
      <c r="H1734" s="2">
        <v>0.53110500000000005</v>
      </c>
      <c r="J1734" s="2">
        <v>6.2146749999999997</v>
      </c>
      <c r="K1734" s="2">
        <v>0.10639899999999999</v>
      </c>
      <c r="L1734" s="2">
        <v>0.16639100000000001</v>
      </c>
    </row>
    <row r="1735" spans="1:12" x14ac:dyDescent="0.2">
      <c r="A1735" s="2">
        <v>6.215376</v>
      </c>
      <c r="B1735" s="2">
        <v>9.2915530000000004</v>
      </c>
      <c r="C1735" s="2">
        <v>0.69019200000000003</v>
      </c>
      <c r="D1735" s="2">
        <v>9.5324999999999993E-2</v>
      </c>
      <c r="F1735" s="2">
        <v>6.2125709999999996</v>
      </c>
      <c r="G1735" s="2">
        <v>0.52975499999999998</v>
      </c>
      <c r="H1735" s="2">
        <v>0.530968</v>
      </c>
      <c r="J1735" s="2">
        <v>6.215376</v>
      </c>
      <c r="K1735" s="2">
        <v>0.106449</v>
      </c>
      <c r="L1735" s="2">
        <v>0.16633999999999999</v>
      </c>
    </row>
    <row r="1736" spans="1:12" x14ac:dyDescent="0.2">
      <c r="A1736" s="2">
        <v>6.2160780000000004</v>
      </c>
      <c r="B1736" s="2">
        <v>9.2921180000000003</v>
      </c>
      <c r="C1736" s="2">
        <v>0.69069999999999998</v>
      </c>
      <c r="D1736" s="2">
        <v>9.4379000000000005E-2</v>
      </c>
      <c r="F1736" s="2">
        <v>6.213273</v>
      </c>
      <c r="G1736" s="2">
        <v>0.53036499999999998</v>
      </c>
      <c r="H1736" s="2">
        <v>0.53093000000000001</v>
      </c>
      <c r="J1736" s="2">
        <v>6.2160780000000004</v>
      </c>
      <c r="K1736" s="2">
        <v>0.106209</v>
      </c>
      <c r="L1736" s="2">
        <v>0.166824</v>
      </c>
    </row>
    <row r="1737" spans="1:12" x14ac:dyDescent="0.2">
      <c r="A1737" s="2">
        <v>6.2167789999999998</v>
      </c>
      <c r="B1737" s="2">
        <v>9.2930449999999993</v>
      </c>
      <c r="C1737" s="2">
        <v>0.69074899999999995</v>
      </c>
      <c r="D1737" s="2">
        <v>9.4134999999999996E-2</v>
      </c>
      <c r="F1737" s="2">
        <v>6.2139740000000003</v>
      </c>
      <c r="G1737" s="2">
        <v>0.52995300000000001</v>
      </c>
      <c r="H1737" s="2">
        <v>0.53092200000000001</v>
      </c>
      <c r="J1737" s="2">
        <v>6.2167789999999998</v>
      </c>
      <c r="K1737" s="2">
        <v>0.106056</v>
      </c>
      <c r="L1737" s="2">
        <v>0.166712</v>
      </c>
    </row>
    <row r="1738" spans="1:12" x14ac:dyDescent="0.2">
      <c r="A1738" s="2">
        <v>6.2174810000000003</v>
      </c>
      <c r="B1738" s="2">
        <v>9.2935979999999994</v>
      </c>
      <c r="C1738" s="2">
        <v>0.69064999999999999</v>
      </c>
      <c r="D1738" s="2">
        <v>9.4348000000000001E-2</v>
      </c>
      <c r="F1738" s="2">
        <v>6.2146749999999997</v>
      </c>
      <c r="G1738" s="2">
        <v>0.529335</v>
      </c>
      <c r="H1738" s="2">
        <v>0.53043399999999996</v>
      </c>
      <c r="J1738" s="2">
        <v>6.2174810000000003</v>
      </c>
      <c r="K1738" s="2">
        <v>0.106487</v>
      </c>
      <c r="L1738" s="2">
        <v>0.16639699999999999</v>
      </c>
    </row>
    <row r="1739" spans="1:12" x14ac:dyDescent="0.2">
      <c r="A1739" s="2">
        <v>6.2181819999999997</v>
      </c>
      <c r="B1739" s="2">
        <v>9.2939609999999995</v>
      </c>
      <c r="C1739" s="2">
        <v>0.69003999999999999</v>
      </c>
      <c r="D1739" s="2">
        <v>9.4843999999999998E-2</v>
      </c>
      <c r="F1739" s="2">
        <v>6.215376</v>
      </c>
      <c r="G1739" s="2">
        <v>0.52809099999999998</v>
      </c>
      <c r="H1739" s="2">
        <v>0.52968599999999999</v>
      </c>
      <c r="J1739" s="2">
        <v>6.2181819999999997</v>
      </c>
      <c r="K1739" s="2">
        <v>0.10660500000000001</v>
      </c>
      <c r="L1739" s="2">
        <v>0.16653200000000001</v>
      </c>
    </row>
    <row r="1740" spans="1:12" x14ac:dyDescent="0.2">
      <c r="A1740" s="2">
        <v>6.2188840000000001</v>
      </c>
      <c r="B1740" s="2">
        <v>9.2942199999999993</v>
      </c>
      <c r="C1740" s="2">
        <v>0.68984900000000005</v>
      </c>
      <c r="D1740" s="2">
        <v>9.5301999999999998E-2</v>
      </c>
      <c r="F1740" s="2">
        <v>6.2160780000000004</v>
      </c>
      <c r="G1740" s="2">
        <v>0.52814499999999998</v>
      </c>
      <c r="H1740" s="2">
        <v>0.52928900000000001</v>
      </c>
      <c r="J1740" s="2">
        <v>6.2188840000000001</v>
      </c>
      <c r="K1740" s="2">
        <v>0.10634399999999999</v>
      </c>
      <c r="L1740" s="2">
        <v>0.16654099999999999</v>
      </c>
    </row>
    <row r="1741" spans="1:12" x14ac:dyDescent="0.2">
      <c r="A1741" s="2">
        <v>6.2195850000000004</v>
      </c>
      <c r="B1741" s="2">
        <v>9.2943879999999996</v>
      </c>
      <c r="C1741" s="2">
        <v>0.68967699999999998</v>
      </c>
      <c r="D1741" s="2">
        <v>9.5423999999999995E-2</v>
      </c>
      <c r="F1741" s="2">
        <v>6.2167789999999998</v>
      </c>
      <c r="G1741" s="2">
        <v>0.52908299999999997</v>
      </c>
      <c r="H1741" s="2">
        <v>0.52947999999999995</v>
      </c>
      <c r="J1741" s="2">
        <v>6.2195850000000004</v>
      </c>
      <c r="K1741" s="2">
        <v>0.105362</v>
      </c>
      <c r="L1741" s="2">
        <v>0.167105</v>
      </c>
    </row>
    <row r="1742" spans="1:12" x14ac:dyDescent="0.2">
      <c r="A1742" s="2">
        <v>6.2202859999999998</v>
      </c>
      <c r="B1742" s="2">
        <v>9.2949029999999997</v>
      </c>
      <c r="C1742" s="2">
        <v>0.68979199999999996</v>
      </c>
      <c r="D1742" s="2">
        <v>9.5492999999999995E-2</v>
      </c>
      <c r="F1742" s="2">
        <v>6.2174810000000003</v>
      </c>
      <c r="G1742" s="2">
        <v>0.52925900000000003</v>
      </c>
      <c r="H1742" s="2">
        <v>0.52951000000000004</v>
      </c>
      <c r="J1742" s="2">
        <v>6.2202859999999998</v>
      </c>
      <c r="K1742" s="2">
        <v>0.104835</v>
      </c>
      <c r="L1742" s="2">
        <v>0.16636600000000001</v>
      </c>
    </row>
    <row r="1743" spans="1:12" x14ac:dyDescent="0.2">
      <c r="A1743" s="2">
        <v>6.2209880000000002</v>
      </c>
      <c r="B1743" s="2">
        <v>9.2958759999999998</v>
      </c>
      <c r="C1743" s="2">
        <v>0.68972699999999998</v>
      </c>
      <c r="D1743" s="2">
        <v>9.5881999999999995E-2</v>
      </c>
      <c r="F1743" s="2">
        <v>6.2181819999999997</v>
      </c>
      <c r="G1743" s="2">
        <v>0.52943399999999996</v>
      </c>
      <c r="H1743" s="2">
        <v>0.52930500000000003</v>
      </c>
      <c r="J1743" s="2">
        <v>6.2209880000000002</v>
      </c>
      <c r="K1743" s="2">
        <v>0.104544</v>
      </c>
      <c r="L1743" s="2">
        <v>0.16578499999999999</v>
      </c>
    </row>
    <row r="1744" spans="1:12" x14ac:dyDescent="0.2">
      <c r="A1744" s="2">
        <v>6.2216889999999996</v>
      </c>
      <c r="B1744" s="2">
        <v>9.2967189999999995</v>
      </c>
      <c r="C1744" s="2">
        <v>0.68937199999999998</v>
      </c>
      <c r="D1744" s="2">
        <v>9.6126000000000003E-2</v>
      </c>
      <c r="F1744" s="2">
        <v>6.2188840000000001</v>
      </c>
      <c r="G1744" s="2">
        <v>0.529358</v>
      </c>
      <c r="H1744" s="2">
        <v>0.52939599999999998</v>
      </c>
      <c r="J1744" s="2">
        <v>6.2216889999999996</v>
      </c>
      <c r="K1744" s="2">
        <v>0.103739</v>
      </c>
      <c r="L1744" s="2">
        <v>0.16461100000000001</v>
      </c>
    </row>
    <row r="1745" spans="1:12" x14ac:dyDescent="0.2">
      <c r="A1745" s="2">
        <v>6.2223899999999999</v>
      </c>
      <c r="B1745" s="2">
        <v>9.2972950000000001</v>
      </c>
      <c r="C1745" s="2">
        <v>0.68920400000000004</v>
      </c>
      <c r="D1745" s="2">
        <v>9.5905000000000004E-2</v>
      </c>
      <c r="F1745" s="2">
        <v>6.2195850000000004</v>
      </c>
      <c r="G1745" s="2">
        <v>0.53009799999999996</v>
      </c>
      <c r="H1745" s="2">
        <v>0.52963300000000002</v>
      </c>
      <c r="J1745" s="2">
        <v>6.2223899999999999</v>
      </c>
      <c r="K1745" s="2">
        <v>0.10373499999999999</v>
      </c>
      <c r="L1745" s="2">
        <v>0.163216</v>
      </c>
    </row>
    <row r="1746" spans="1:12" x14ac:dyDescent="0.2">
      <c r="A1746" s="2">
        <v>6.2230920000000003</v>
      </c>
      <c r="B1746" s="2">
        <v>9.2969249999999999</v>
      </c>
      <c r="C1746" s="2">
        <v>0.68934899999999999</v>
      </c>
      <c r="D1746" s="2">
        <v>9.5926999999999998E-2</v>
      </c>
      <c r="F1746" s="2">
        <v>6.2202859999999998</v>
      </c>
      <c r="G1746" s="2">
        <v>0.53032699999999999</v>
      </c>
      <c r="H1746" s="2">
        <v>0.52972399999999997</v>
      </c>
      <c r="J1746" s="2">
        <v>6.2230920000000003</v>
      </c>
      <c r="K1746" s="2">
        <v>0.103508</v>
      </c>
      <c r="L1746" s="2">
        <v>0.16250700000000001</v>
      </c>
    </row>
    <row r="1747" spans="1:12" x14ac:dyDescent="0.2">
      <c r="A1747" s="2">
        <v>6.2237929999999997</v>
      </c>
      <c r="B1747" s="2">
        <v>9.2970240000000004</v>
      </c>
      <c r="C1747" s="2">
        <v>0.68918199999999996</v>
      </c>
      <c r="D1747" s="2">
        <v>9.6201999999999996E-2</v>
      </c>
      <c r="F1747" s="2">
        <v>6.2209880000000002</v>
      </c>
      <c r="G1747" s="2">
        <v>0.53013600000000005</v>
      </c>
      <c r="H1747" s="2">
        <v>0.52975499999999998</v>
      </c>
      <c r="J1747" s="2">
        <v>6.2237929999999997</v>
      </c>
      <c r="K1747" s="2">
        <v>0.103258</v>
      </c>
      <c r="L1747" s="2">
        <v>0.161964</v>
      </c>
    </row>
    <row r="1748" spans="1:12" x14ac:dyDescent="0.2">
      <c r="A1748" s="2">
        <v>6.224494</v>
      </c>
      <c r="B1748" s="2">
        <v>9.2976840000000003</v>
      </c>
      <c r="C1748" s="2">
        <v>0.68899500000000002</v>
      </c>
      <c r="D1748" s="2">
        <v>9.6171999999999994E-2</v>
      </c>
      <c r="F1748" s="2">
        <v>6.2216889999999996</v>
      </c>
      <c r="G1748" s="2">
        <v>0.53055600000000003</v>
      </c>
      <c r="H1748" s="2">
        <v>0.52977799999999997</v>
      </c>
      <c r="J1748" s="2">
        <v>6.224494</v>
      </c>
      <c r="K1748" s="2">
        <v>0.10310900000000001</v>
      </c>
      <c r="L1748" s="2">
        <v>0.16148399999999999</v>
      </c>
    </row>
    <row r="1749" spans="1:12" x14ac:dyDescent="0.2">
      <c r="A1749" s="2">
        <v>6.2251960000000004</v>
      </c>
      <c r="B1749" s="2">
        <v>9.2978749999999994</v>
      </c>
      <c r="C1749" s="2">
        <v>0.68954400000000005</v>
      </c>
      <c r="D1749" s="2">
        <v>9.6216999999999997E-2</v>
      </c>
      <c r="F1749" s="2">
        <v>6.2223899999999999</v>
      </c>
      <c r="G1749" s="2">
        <v>0.53085300000000002</v>
      </c>
      <c r="H1749" s="2">
        <v>0.529617</v>
      </c>
      <c r="J1749" s="2">
        <v>6.2251960000000004</v>
      </c>
      <c r="K1749" s="2">
        <v>0.10320500000000001</v>
      </c>
      <c r="L1749" s="2">
        <v>0.16188900000000001</v>
      </c>
    </row>
    <row r="1750" spans="1:12" x14ac:dyDescent="0.2">
      <c r="A1750" s="2">
        <v>6.2258969999999998</v>
      </c>
      <c r="B1750" s="2">
        <v>9.2984390000000001</v>
      </c>
      <c r="C1750" s="2">
        <v>0.689716</v>
      </c>
      <c r="D1750" s="2">
        <v>9.6393000000000006E-2</v>
      </c>
      <c r="F1750" s="2">
        <v>6.2230920000000003</v>
      </c>
      <c r="G1750" s="2">
        <v>0.53124199999999999</v>
      </c>
      <c r="H1750" s="2">
        <v>0.52954900000000005</v>
      </c>
      <c r="J1750" s="2">
        <v>6.2258969999999998</v>
      </c>
      <c r="K1750" s="2">
        <v>0.10335900000000001</v>
      </c>
      <c r="L1750" s="2">
        <v>0.16186</v>
      </c>
    </row>
    <row r="1751" spans="1:12" x14ac:dyDescent="0.2">
      <c r="A1751" s="2">
        <v>6.2265990000000002</v>
      </c>
      <c r="B1751" s="2">
        <v>9.2992319999999999</v>
      </c>
      <c r="C1751" s="2">
        <v>0.68962000000000001</v>
      </c>
      <c r="D1751" s="2">
        <v>9.6285999999999997E-2</v>
      </c>
      <c r="F1751" s="2">
        <v>6.2237929999999997</v>
      </c>
      <c r="G1751" s="2">
        <v>0.53114300000000003</v>
      </c>
      <c r="H1751" s="2">
        <v>0.52924300000000002</v>
      </c>
      <c r="J1751" s="2">
        <v>6.2265990000000002</v>
      </c>
      <c r="K1751" s="2">
        <v>0.103273</v>
      </c>
      <c r="L1751" s="2">
        <v>0.16193399999999999</v>
      </c>
    </row>
    <row r="1752" spans="1:12" x14ac:dyDescent="0.2">
      <c r="A1752" s="2">
        <v>6.2272999999999996</v>
      </c>
      <c r="B1752" s="2">
        <v>9.2995640000000002</v>
      </c>
      <c r="C1752" s="2">
        <v>0.69011599999999995</v>
      </c>
      <c r="D1752" s="2">
        <v>9.6010999999999999E-2</v>
      </c>
      <c r="F1752" s="2">
        <v>6.224494</v>
      </c>
      <c r="G1752" s="2">
        <v>0.53124199999999999</v>
      </c>
      <c r="H1752" s="2">
        <v>0.52882399999999996</v>
      </c>
      <c r="J1752" s="2">
        <v>6.2272999999999996</v>
      </c>
      <c r="K1752" s="2">
        <v>0.103311</v>
      </c>
      <c r="L1752" s="2">
        <v>0.16178300000000001</v>
      </c>
    </row>
    <row r="1753" spans="1:12" x14ac:dyDescent="0.2">
      <c r="A1753" s="2">
        <v>6.2280009999999999</v>
      </c>
      <c r="B1753" s="2">
        <v>9.2997820000000004</v>
      </c>
      <c r="C1753" s="2">
        <v>0.69010099999999996</v>
      </c>
      <c r="D1753" s="2">
        <v>9.6072000000000005E-2</v>
      </c>
      <c r="F1753" s="2">
        <v>6.2251960000000004</v>
      </c>
      <c r="G1753" s="2">
        <v>0.53154000000000001</v>
      </c>
      <c r="H1753" s="2">
        <v>0.52889299999999995</v>
      </c>
      <c r="J1753" s="2">
        <v>6.2280009999999999</v>
      </c>
      <c r="K1753" s="2">
        <v>0.102808</v>
      </c>
      <c r="L1753" s="2">
        <v>0.162076</v>
      </c>
    </row>
    <row r="1754" spans="1:12" x14ac:dyDescent="0.2">
      <c r="A1754" s="2">
        <v>6.2287030000000003</v>
      </c>
      <c r="B1754" s="2">
        <v>9.3001860000000001</v>
      </c>
      <c r="C1754" s="2">
        <v>0.69015000000000004</v>
      </c>
      <c r="D1754" s="2">
        <v>9.6194000000000002E-2</v>
      </c>
      <c r="F1754" s="2">
        <v>6.2258969999999998</v>
      </c>
      <c r="G1754" s="2">
        <v>0.53108999999999995</v>
      </c>
      <c r="H1754" s="2">
        <v>0.52912899999999996</v>
      </c>
      <c r="J1754" s="2">
        <v>6.2287030000000003</v>
      </c>
      <c r="K1754" s="2">
        <v>0.102497</v>
      </c>
      <c r="L1754" s="2">
        <v>0.162022</v>
      </c>
    </row>
    <row r="1755" spans="1:12" x14ac:dyDescent="0.2">
      <c r="A1755" s="2">
        <v>6.2294039999999997</v>
      </c>
      <c r="B1755" s="2">
        <v>9.3004949999999997</v>
      </c>
      <c r="C1755" s="2">
        <v>0.68981499999999996</v>
      </c>
      <c r="D1755" s="2">
        <v>9.6736000000000003E-2</v>
      </c>
      <c r="F1755" s="2">
        <v>6.2265990000000002</v>
      </c>
      <c r="G1755" s="2">
        <v>0.53103599999999995</v>
      </c>
      <c r="H1755" s="2">
        <v>0.52918200000000004</v>
      </c>
      <c r="J1755" s="2">
        <v>6.2294039999999997</v>
      </c>
      <c r="K1755" s="2">
        <v>0.102093</v>
      </c>
      <c r="L1755" s="2">
        <v>0.161186</v>
      </c>
    </row>
    <row r="1756" spans="1:12" x14ac:dyDescent="0.2">
      <c r="A1756" s="2">
        <v>6.230105</v>
      </c>
      <c r="B1756" s="2">
        <v>9.3011400000000002</v>
      </c>
      <c r="C1756" s="2">
        <v>0.68984900000000005</v>
      </c>
      <c r="D1756" s="2">
        <v>9.6568000000000001E-2</v>
      </c>
      <c r="F1756" s="2">
        <v>6.2272999999999996</v>
      </c>
      <c r="G1756" s="2">
        <v>0.53110500000000005</v>
      </c>
      <c r="H1756" s="2">
        <v>0.52944899999999995</v>
      </c>
      <c r="J1756" s="2">
        <v>6.230105</v>
      </c>
      <c r="K1756" s="2">
        <v>0.102047</v>
      </c>
      <c r="L1756" s="2">
        <v>0.16186800000000001</v>
      </c>
    </row>
    <row r="1757" spans="1:12" x14ac:dyDescent="0.2">
      <c r="A1757" s="2">
        <v>6.2308070000000004</v>
      </c>
      <c r="B1757" s="2">
        <v>9.3019920000000003</v>
      </c>
      <c r="C1757" s="2">
        <v>0.68967000000000001</v>
      </c>
      <c r="D1757" s="2">
        <v>9.6530000000000005E-2</v>
      </c>
      <c r="F1757" s="2">
        <v>6.2280009999999999</v>
      </c>
      <c r="G1757" s="2">
        <v>0.530968</v>
      </c>
      <c r="H1757" s="2">
        <v>0.52973899999999996</v>
      </c>
      <c r="J1757" s="2">
        <v>6.2308070000000004</v>
      </c>
      <c r="K1757" s="2">
        <v>0.10202600000000001</v>
      </c>
      <c r="L1757" s="2">
        <v>0.16179099999999999</v>
      </c>
    </row>
    <row r="1758" spans="1:12" x14ac:dyDescent="0.2">
      <c r="A1758" s="2">
        <v>6.2315079999999998</v>
      </c>
      <c r="B1758" s="2">
        <v>9.3024749999999994</v>
      </c>
      <c r="C1758" s="2">
        <v>0.68977299999999997</v>
      </c>
      <c r="D1758" s="2">
        <v>9.6468999999999999E-2</v>
      </c>
      <c r="F1758" s="2">
        <v>6.2287030000000003</v>
      </c>
      <c r="G1758" s="2">
        <v>0.53093000000000001</v>
      </c>
      <c r="H1758" s="2">
        <v>0.53015900000000005</v>
      </c>
      <c r="J1758" s="2">
        <v>6.2315079999999998</v>
      </c>
      <c r="K1758" s="2">
        <v>0.10155699999999999</v>
      </c>
      <c r="L1758" s="2">
        <v>0.16157199999999999</v>
      </c>
    </row>
    <row r="1759" spans="1:12" x14ac:dyDescent="0.2">
      <c r="A1759" s="2">
        <v>6.2322100000000002</v>
      </c>
      <c r="B1759" s="2">
        <v>9.3026160000000004</v>
      </c>
      <c r="C1759" s="2">
        <v>0.69029499999999999</v>
      </c>
      <c r="D1759" s="2">
        <v>9.6790000000000001E-2</v>
      </c>
      <c r="F1759" s="2">
        <v>6.2294039999999997</v>
      </c>
      <c r="G1759" s="2">
        <v>0.53092200000000001</v>
      </c>
      <c r="H1759" s="2">
        <v>0.53071599999999997</v>
      </c>
      <c r="J1759" s="2">
        <v>6.2322100000000002</v>
      </c>
      <c r="K1759" s="2">
        <v>0.10128</v>
      </c>
      <c r="L1759" s="2">
        <v>0.16150900000000001</v>
      </c>
    </row>
    <row r="1760" spans="1:12" x14ac:dyDescent="0.2">
      <c r="A1760" s="2">
        <v>6.2329109999999996</v>
      </c>
      <c r="B1760" s="2">
        <v>9.3028720000000007</v>
      </c>
      <c r="C1760" s="2">
        <v>0.69015000000000004</v>
      </c>
      <c r="D1760" s="2">
        <v>9.6811999999999995E-2</v>
      </c>
      <c r="F1760" s="2">
        <v>6.230105</v>
      </c>
      <c r="G1760" s="2">
        <v>0.53043399999999996</v>
      </c>
      <c r="H1760" s="2">
        <v>0.53103599999999995</v>
      </c>
      <c r="J1760" s="2">
        <v>6.2329109999999996</v>
      </c>
      <c r="K1760" s="2">
        <v>0.100563</v>
      </c>
      <c r="L1760" s="2">
        <v>0.16154399999999999</v>
      </c>
    </row>
    <row r="1761" spans="1:12" x14ac:dyDescent="0.2">
      <c r="A1761" s="2">
        <v>6.2336130000000001</v>
      </c>
      <c r="B1761" s="2">
        <v>9.3037189999999992</v>
      </c>
      <c r="C1761" s="2">
        <v>0.68986099999999995</v>
      </c>
      <c r="D1761" s="2">
        <v>9.6919000000000005E-2</v>
      </c>
      <c r="F1761" s="2">
        <v>6.2308070000000004</v>
      </c>
      <c r="G1761" s="2">
        <v>0.52968599999999999</v>
      </c>
      <c r="H1761" s="2">
        <v>0.53092200000000001</v>
      </c>
      <c r="J1761" s="2">
        <v>6.2336130000000001</v>
      </c>
      <c r="K1761" s="2">
        <v>9.9970000000000003E-2</v>
      </c>
      <c r="L1761" s="2">
        <v>0.16150800000000001</v>
      </c>
    </row>
    <row r="1762" spans="1:12" x14ac:dyDescent="0.2">
      <c r="A1762" s="2">
        <v>6.2343140000000004</v>
      </c>
      <c r="B1762" s="2">
        <v>9.304627</v>
      </c>
      <c r="C1762" s="2">
        <v>0.68989900000000004</v>
      </c>
      <c r="D1762" s="2">
        <v>9.7003000000000006E-2</v>
      </c>
      <c r="F1762" s="2">
        <v>6.2315079999999998</v>
      </c>
      <c r="G1762" s="2">
        <v>0.52928900000000001</v>
      </c>
      <c r="H1762" s="2">
        <v>0.53083800000000003</v>
      </c>
      <c r="J1762" s="2">
        <v>6.2343140000000004</v>
      </c>
      <c r="K1762" s="2">
        <v>9.9854999999999999E-2</v>
      </c>
      <c r="L1762" s="2">
        <v>0.162495</v>
      </c>
    </row>
    <row r="1763" spans="1:12" x14ac:dyDescent="0.2">
      <c r="A1763" s="2">
        <v>6.2350149999999998</v>
      </c>
      <c r="B1763" s="2">
        <v>9.3053170000000005</v>
      </c>
      <c r="C1763" s="2">
        <v>0.69010099999999996</v>
      </c>
      <c r="D1763" s="2">
        <v>9.7231999999999999E-2</v>
      </c>
      <c r="F1763" s="2">
        <v>6.2322100000000002</v>
      </c>
      <c r="G1763" s="2">
        <v>0.52947999999999995</v>
      </c>
      <c r="H1763" s="2">
        <v>0.53054000000000001</v>
      </c>
      <c r="J1763" s="2">
        <v>6.2350149999999998</v>
      </c>
      <c r="K1763" s="2">
        <v>0.10004399999999999</v>
      </c>
      <c r="L1763" s="2">
        <v>0.16229399999999999</v>
      </c>
    </row>
    <row r="1764" spans="1:12" x14ac:dyDescent="0.2">
      <c r="A1764" s="2">
        <v>6.235716</v>
      </c>
      <c r="B1764" s="2">
        <v>9.3057289999999995</v>
      </c>
      <c r="C1764" s="2">
        <v>0.68979900000000005</v>
      </c>
      <c r="D1764" s="2">
        <v>9.7407999999999995E-2</v>
      </c>
      <c r="F1764" s="2">
        <v>6.2329109999999996</v>
      </c>
      <c r="G1764" s="2">
        <v>0.52951000000000004</v>
      </c>
      <c r="H1764" s="2">
        <v>0.53015100000000004</v>
      </c>
      <c r="J1764" s="2">
        <v>6.235716</v>
      </c>
      <c r="K1764" s="2">
        <v>9.9663000000000002E-2</v>
      </c>
      <c r="L1764" s="2">
        <v>0.16186300000000001</v>
      </c>
    </row>
    <row r="1765" spans="1:12" x14ac:dyDescent="0.2">
      <c r="A1765" s="2">
        <v>6.2364179999999996</v>
      </c>
      <c r="B1765" s="2">
        <v>9.3061939999999996</v>
      </c>
      <c r="C1765" s="2">
        <v>0.68984100000000004</v>
      </c>
      <c r="D1765" s="2">
        <v>9.7362000000000004E-2</v>
      </c>
      <c r="F1765" s="2">
        <v>6.2336130000000001</v>
      </c>
      <c r="G1765" s="2">
        <v>0.52930500000000003</v>
      </c>
      <c r="H1765" s="2">
        <v>0.53039599999999998</v>
      </c>
      <c r="J1765" s="2">
        <v>6.2364179999999996</v>
      </c>
      <c r="K1765" s="2">
        <v>9.9797999999999998E-2</v>
      </c>
      <c r="L1765" s="2">
        <v>0.161495</v>
      </c>
    </row>
    <row r="1766" spans="1:12" x14ac:dyDescent="0.2">
      <c r="A1766" s="2">
        <v>6.2371189999999999</v>
      </c>
      <c r="B1766" s="2">
        <v>9.3071099999999998</v>
      </c>
      <c r="C1766" s="2">
        <v>0.68951300000000004</v>
      </c>
      <c r="D1766" s="2">
        <v>9.7239999999999993E-2</v>
      </c>
      <c r="F1766" s="2">
        <v>6.2343140000000004</v>
      </c>
      <c r="G1766" s="2">
        <v>0.52939599999999998</v>
      </c>
      <c r="H1766" s="2">
        <v>0.53114300000000003</v>
      </c>
      <c r="J1766" s="2">
        <v>6.2371189999999999</v>
      </c>
      <c r="K1766" s="2">
        <v>0.100187</v>
      </c>
      <c r="L1766" s="2">
        <v>0.16143399999999999</v>
      </c>
    </row>
    <row r="1767" spans="1:12" x14ac:dyDescent="0.2">
      <c r="A1767" s="2">
        <v>6.2378210000000003</v>
      </c>
      <c r="B1767" s="2">
        <v>9.3079339999999995</v>
      </c>
      <c r="C1767" s="2">
        <v>0.68915499999999996</v>
      </c>
      <c r="D1767" s="2">
        <v>9.7201999999999997E-2</v>
      </c>
      <c r="F1767" s="2">
        <v>6.2350149999999998</v>
      </c>
      <c r="G1767" s="2">
        <v>0.52963300000000002</v>
      </c>
      <c r="H1767" s="2">
        <v>0.53229499999999996</v>
      </c>
      <c r="J1767" s="2">
        <v>6.2378210000000003</v>
      </c>
      <c r="K1767" s="2">
        <v>9.9846000000000004E-2</v>
      </c>
      <c r="L1767" s="2">
        <v>0.16202800000000001</v>
      </c>
    </row>
    <row r="1768" spans="1:12" x14ac:dyDescent="0.2">
      <c r="A1768" s="2">
        <v>6.2385219999999997</v>
      </c>
      <c r="B1768" s="2">
        <v>9.308567</v>
      </c>
      <c r="C1768" s="2">
        <v>0.68977699999999997</v>
      </c>
      <c r="D1768" s="2">
        <v>9.7590999999999997E-2</v>
      </c>
      <c r="F1768" s="2">
        <v>6.235716</v>
      </c>
      <c r="G1768" s="2">
        <v>0.52972399999999997</v>
      </c>
      <c r="H1768" s="2">
        <v>0.53295899999999996</v>
      </c>
      <c r="J1768" s="2">
        <v>6.2385219999999997</v>
      </c>
      <c r="K1768" s="2">
        <v>9.9857000000000001E-2</v>
      </c>
      <c r="L1768" s="2">
        <v>0.162493</v>
      </c>
    </row>
    <row r="1769" spans="1:12" x14ac:dyDescent="0.2">
      <c r="A1769" s="2">
        <v>6.239223</v>
      </c>
      <c r="B1769" s="2">
        <v>9.3090019999999996</v>
      </c>
      <c r="C1769" s="2">
        <v>0.68988300000000002</v>
      </c>
      <c r="D1769" s="2">
        <v>9.8155000000000006E-2</v>
      </c>
      <c r="F1769" s="2">
        <v>6.2364179999999996</v>
      </c>
      <c r="G1769" s="2">
        <v>0.52975499999999998</v>
      </c>
      <c r="H1769" s="2">
        <v>0.53284500000000001</v>
      </c>
      <c r="J1769" s="2">
        <v>6.239223</v>
      </c>
      <c r="K1769" s="2">
        <v>9.9686999999999998E-2</v>
      </c>
      <c r="L1769" s="2">
        <v>0.16238900000000001</v>
      </c>
    </row>
    <row r="1770" spans="1:12" x14ac:dyDescent="0.2">
      <c r="A1770" s="2">
        <v>6.2399250000000004</v>
      </c>
      <c r="B1770" s="2">
        <v>9.3091349999999995</v>
      </c>
      <c r="C1770" s="2">
        <v>0.69067299999999998</v>
      </c>
      <c r="D1770" s="2">
        <v>9.8293000000000005E-2</v>
      </c>
      <c r="F1770" s="2">
        <v>6.2371189999999999</v>
      </c>
      <c r="G1770" s="2">
        <v>0.52977799999999997</v>
      </c>
      <c r="H1770" s="2">
        <v>0.53317300000000001</v>
      </c>
      <c r="J1770" s="2">
        <v>6.2399250000000004</v>
      </c>
      <c r="K1770" s="2">
        <v>9.9676000000000001E-2</v>
      </c>
      <c r="L1770" s="2">
        <v>0.16259499999999999</v>
      </c>
    </row>
    <row r="1771" spans="1:12" x14ac:dyDescent="0.2">
      <c r="A1771" s="2">
        <v>6.2406259999999998</v>
      </c>
      <c r="B1771" s="2">
        <v>9.3093489999999992</v>
      </c>
      <c r="C1771" s="2">
        <v>0.69079500000000005</v>
      </c>
      <c r="D1771" s="2">
        <v>9.8766000000000007E-2</v>
      </c>
      <c r="F1771" s="2">
        <v>6.2378210000000003</v>
      </c>
      <c r="G1771" s="2">
        <v>0.529617</v>
      </c>
      <c r="H1771" s="2">
        <v>0.53349299999999999</v>
      </c>
      <c r="J1771" s="2">
        <v>6.2406259999999998</v>
      </c>
      <c r="K1771" s="2">
        <v>9.9850999999999995E-2</v>
      </c>
      <c r="L1771" s="2">
        <v>0.16245999999999999</v>
      </c>
    </row>
    <row r="1772" spans="1:12" x14ac:dyDescent="0.2">
      <c r="A1772" s="2">
        <v>6.2413270000000001</v>
      </c>
      <c r="B1772" s="2">
        <v>9.3098150000000004</v>
      </c>
      <c r="C1772" s="2">
        <v>0.69102399999999997</v>
      </c>
      <c r="D1772" s="2">
        <v>9.8849000000000006E-2</v>
      </c>
      <c r="F1772" s="2">
        <v>6.2385219999999997</v>
      </c>
      <c r="G1772" s="2">
        <v>0.52954900000000005</v>
      </c>
      <c r="H1772" s="2">
        <v>0.53385199999999999</v>
      </c>
      <c r="J1772" s="2">
        <v>6.2413270000000001</v>
      </c>
      <c r="K1772" s="2">
        <v>9.98E-2</v>
      </c>
      <c r="L1772" s="2">
        <v>0.16281000000000001</v>
      </c>
    </row>
    <row r="1773" spans="1:12" x14ac:dyDescent="0.2">
      <c r="A1773" s="2">
        <v>6.2420289999999996</v>
      </c>
      <c r="B1773" s="2">
        <v>9.3104739999999993</v>
      </c>
      <c r="C1773" s="2">
        <v>0.691222</v>
      </c>
      <c r="D1773" s="2">
        <v>9.8804000000000003E-2</v>
      </c>
      <c r="F1773" s="2">
        <v>6.239223</v>
      </c>
      <c r="G1773" s="2">
        <v>0.52924300000000002</v>
      </c>
      <c r="H1773" s="2">
        <v>0.53386699999999998</v>
      </c>
      <c r="J1773" s="2">
        <v>6.2420289999999996</v>
      </c>
      <c r="K1773" s="2">
        <v>9.9294999999999994E-2</v>
      </c>
      <c r="L1773" s="2">
        <v>0.16276399999999999</v>
      </c>
    </row>
    <row r="1774" spans="1:12" x14ac:dyDescent="0.2">
      <c r="A1774" s="2">
        <v>6.2427299999999999</v>
      </c>
      <c r="B1774" s="2">
        <v>9.3111040000000003</v>
      </c>
      <c r="C1774" s="2">
        <v>0.69098999999999999</v>
      </c>
      <c r="D1774" s="2">
        <v>9.8956000000000002E-2</v>
      </c>
      <c r="F1774" s="2">
        <v>6.2399250000000004</v>
      </c>
      <c r="G1774" s="2">
        <v>0.52882399999999996</v>
      </c>
      <c r="H1774" s="2">
        <v>0.53427899999999995</v>
      </c>
      <c r="J1774" s="2">
        <v>6.2427299999999999</v>
      </c>
      <c r="K1774" s="2">
        <v>9.9108000000000002E-2</v>
      </c>
      <c r="L1774" s="2">
        <v>0.16305800000000001</v>
      </c>
    </row>
    <row r="1775" spans="1:12" x14ac:dyDescent="0.2">
      <c r="A1775" s="2">
        <v>6.2434320000000003</v>
      </c>
      <c r="B1775" s="2">
        <v>9.3116570000000003</v>
      </c>
      <c r="C1775" s="2">
        <v>0.69064300000000001</v>
      </c>
      <c r="D1775" s="2">
        <v>9.9399000000000001E-2</v>
      </c>
      <c r="F1775" s="2">
        <v>6.2406259999999998</v>
      </c>
      <c r="G1775" s="2">
        <v>0.52889299999999995</v>
      </c>
      <c r="H1775" s="2">
        <v>0.53453099999999998</v>
      </c>
      <c r="J1775" s="2">
        <v>6.2434320000000003</v>
      </c>
      <c r="K1775" s="2">
        <v>9.8962999999999995E-2</v>
      </c>
      <c r="L1775" s="2">
        <v>0.16281000000000001</v>
      </c>
    </row>
    <row r="1776" spans="1:12" x14ac:dyDescent="0.2">
      <c r="A1776" s="2">
        <v>6.2441329999999997</v>
      </c>
      <c r="B1776" s="2">
        <v>9.3122559999999996</v>
      </c>
      <c r="C1776" s="2">
        <v>0.69119600000000003</v>
      </c>
      <c r="D1776" s="2">
        <v>9.9436999999999998E-2</v>
      </c>
      <c r="F1776" s="2">
        <v>6.2413270000000001</v>
      </c>
      <c r="G1776" s="2">
        <v>0.52912899999999996</v>
      </c>
      <c r="H1776" s="2">
        <v>0.53446199999999999</v>
      </c>
      <c r="J1776" s="2">
        <v>6.2441329999999997</v>
      </c>
      <c r="K1776" s="2">
        <v>9.8873000000000003E-2</v>
      </c>
      <c r="L1776" s="2">
        <v>0.16294500000000001</v>
      </c>
    </row>
    <row r="1777" spans="1:12" x14ac:dyDescent="0.2">
      <c r="A1777" s="2">
        <v>6.244834</v>
      </c>
      <c r="B1777" s="2">
        <v>9.3127519999999997</v>
      </c>
      <c r="C1777" s="2">
        <v>0.69178700000000004</v>
      </c>
      <c r="D1777" s="2">
        <v>9.9367999999999998E-2</v>
      </c>
      <c r="F1777" s="2">
        <v>6.2420289999999996</v>
      </c>
      <c r="G1777" s="2">
        <v>0.52918200000000004</v>
      </c>
      <c r="H1777" s="2">
        <v>0.53435500000000002</v>
      </c>
      <c r="J1777" s="2">
        <v>6.244834</v>
      </c>
      <c r="K1777" s="2">
        <v>9.8548999999999998E-2</v>
      </c>
      <c r="L1777" s="2">
        <v>0.163104</v>
      </c>
    </row>
    <row r="1778" spans="1:12" x14ac:dyDescent="0.2">
      <c r="A1778" s="2">
        <v>6.2455360000000004</v>
      </c>
      <c r="B1778" s="2">
        <v>9.3129690000000007</v>
      </c>
      <c r="C1778" s="2">
        <v>0.69198199999999999</v>
      </c>
      <c r="D1778" s="2">
        <v>9.9589999999999998E-2</v>
      </c>
      <c r="F1778" s="2">
        <v>6.2427299999999999</v>
      </c>
      <c r="G1778" s="2">
        <v>0.52944899999999995</v>
      </c>
      <c r="H1778" s="2">
        <v>0.53432500000000005</v>
      </c>
      <c r="J1778" s="2">
        <v>6.2455360000000004</v>
      </c>
      <c r="K1778" s="2">
        <v>9.7984000000000002E-2</v>
      </c>
      <c r="L1778" s="2">
        <v>0.162657</v>
      </c>
    </row>
    <row r="1779" spans="1:12" x14ac:dyDescent="0.2">
      <c r="A1779" s="2">
        <v>6.2462369999999998</v>
      </c>
      <c r="B1779" s="2">
        <v>9.3133999999999997</v>
      </c>
      <c r="C1779" s="2">
        <v>0.69198199999999999</v>
      </c>
      <c r="D1779" s="2">
        <v>0.100093</v>
      </c>
      <c r="F1779" s="2">
        <v>6.2434320000000003</v>
      </c>
      <c r="G1779" s="2">
        <v>0.52973899999999996</v>
      </c>
      <c r="H1779" s="2">
        <v>0.53496600000000005</v>
      </c>
      <c r="J1779" s="2">
        <v>6.2462369999999998</v>
      </c>
      <c r="K1779" s="2">
        <v>9.7964999999999997E-2</v>
      </c>
      <c r="L1779" s="2">
        <v>0.163354</v>
      </c>
    </row>
    <row r="1780" spans="1:12" x14ac:dyDescent="0.2">
      <c r="A1780" s="2">
        <v>6.2469390000000002</v>
      </c>
      <c r="B1780" s="2">
        <v>9.3136899999999994</v>
      </c>
      <c r="C1780" s="2">
        <v>0.69262199999999996</v>
      </c>
      <c r="D1780" s="2">
        <v>0.100673</v>
      </c>
      <c r="F1780" s="2">
        <v>6.2441329999999997</v>
      </c>
      <c r="G1780" s="2">
        <v>0.53015900000000005</v>
      </c>
      <c r="H1780" s="2">
        <v>0.53520999999999996</v>
      </c>
      <c r="J1780" s="2">
        <v>6.2469390000000002</v>
      </c>
      <c r="K1780" s="2">
        <v>9.7892999999999994E-2</v>
      </c>
      <c r="L1780" s="2">
        <v>0.16370000000000001</v>
      </c>
    </row>
    <row r="1781" spans="1:12" x14ac:dyDescent="0.2">
      <c r="A1781" s="2">
        <v>6.2476399999999996</v>
      </c>
      <c r="B1781" s="2">
        <v>9.3136790000000005</v>
      </c>
      <c r="C1781" s="2">
        <v>0.69345400000000001</v>
      </c>
      <c r="D1781" s="2">
        <v>0.101093</v>
      </c>
      <c r="F1781" s="2">
        <v>6.244834</v>
      </c>
      <c r="G1781" s="2">
        <v>0.53071599999999997</v>
      </c>
      <c r="H1781" s="2">
        <v>0.53517199999999998</v>
      </c>
      <c r="J1781" s="2">
        <v>6.2476399999999996</v>
      </c>
      <c r="K1781" s="2">
        <v>9.7592999999999999E-2</v>
      </c>
      <c r="L1781" s="2">
        <v>0.163491</v>
      </c>
    </row>
    <row r="1782" spans="1:12" x14ac:dyDescent="0.2">
      <c r="A1782" s="2">
        <v>6.2483409999999999</v>
      </c>
      <c r="B1782" s="2">
        <v>9.3139800000000008</v>
      </c>
      <c r="C1782" s="2">
        <v>0.69374000000000002</v>
      </c>
      <c r="D1782" s="2">
        <v>0.10132099999999999</v>
      </c>
      <c r="F1782" s="2">
        <v>6.2455360000000004</v>
      </c>
      <c r="G1782" s="2">
        <v>0.53103599999999995</v>
      </c>
      <c r="H1782" s="2">
        <v>0.53559900000000005</v>
      </c>
      <c r="J1782" s="2">
        <v>6.2483409999999999</v>
      </c>
      <c r="K1782" s="2">
        <v>9.7517000000000006E-2</v>
      </c>
      <c r="L1782" s="2">
        <v>0.16336400000000001</v>
      </c>
    </row>
    <row r="1783" spans="1:12" x14ac:dyDescent="0.2">
      <c r="A1783" s="2">
        <v>6.2490430000000003</v>
      </c>
      <c r="B1783" s="2">
        <v>9.3144419999999997</v>
      </c>
      <c r="C1783" s="2">
        <v>0.69388099999999997</v>
      </c>
      <c r="D1783" s="2">
        <v>0.101024</v>
      </c>
      <c r="F1783" s="2">
        <v>6.2462369999999998</v>
      </c>
      <c r="G1783" s="2">
        <v>0.53092200000000001</v>
      </c>
      <c r="H1783" s="2">
        <v>0.53591900000000003</v>
      </c>
      <c r="J1783" s="2">
        <v>6.2490430000000003</v>
      </c>
      <c r="K1783" s="2">
        <v>9.7378000000000006E-2</v>
      </c>
      <c r="L1783" s="2">
        <v>0.163381</v>
      </c>
    </row>
    <row r="1784" spans="1:12" x14ac:dyDescent="0.2">
      <c r="A1784" s="2">
        <v>6.2497439999999997</v>
      </c>
      <c r="B1784" s="2">
        <v>9.3148499999999999</v>
      </c>
      <c r="C1784" s="2">
        <v>0.69490700000000005</v>
      </c>
      <c r="D1784" s="2">
        <v>0.100665</v>
      </c>
      <c r="F1784" s="2">
        <v>6.2469390000000002</v>
      </c>
      <c r="G1784" s="2">
        <v>0.53083800000000003</v>
      </c>
      <c r="H1784" s="2">
        <v>0.53537000000000001</v>
      </c>
      <c r="J1784" s="2">
        <v>6.2497439999999997</v>
      </c>
      <c r="K1784" s="2">
        <v>9.7075999999999996E-2</v>
      </c>
      <c r="L1784" s="2">
        <v>0.16348099999999999</v>
      </c>
    </row>
    <row r="1785" spans="1:12" x14ac:dyDescent="0.2">
      <c r="A1785" s="2">
        <v>6.250445</v>
      </c>
      <c r="B1785" s="2">
        <v>9.3153229999999994</v>
      </c>
      <c r="C1785" s="2">
        <v>0.69523900000000005</v>
      </c>
      <c r="D1785" s="2">
        <v>0.100215</v>
      </c>
      <c r="F1785" s="2">
        <v>6.2476399999999996</v>
      </c>
      <c r="G1785" s="2">
        <v>0.53054000000000001</v>
      </c>
      <c r="H1785" s="2">
        <v>0.53491200000000005</v>
      </c>
      <c r="J1785" s="2">
        <v>6.250445</v>
      </c>
      <c r="K1785" s="2">
        <v>9.6659999999999996E-2</v>
      </c>
      <c r="L1785" s="2">
        <v>0.16328500000000001</v>
      </c>
    </row>
    <row r="1786" spans="1:12" x14ac:dyDescent="0.2">
      <c r="A1786" s="2">
        <v>6.2511469999999996</v>
      </c>
      <c r="B1786" s="2">
        <v>9.315823</v>
      </c>
      <c r="C1786" s="2">
        <v>0.69527700000000003</v>
      </c>
      <c r="D1786" s="2">
        <v>0.100352</v>
      </c>
      <c r="F1786" s="2">
        <v>6.2483409999999999</v>
      </c>
      <c r="G1786" s="2">
        <v>0.53015100000000004</v>
      </c>
      <c r="H1786" s="2">
        <v>0.53475200000000001</v>
      </c>
      <c r="J1786" s="2">
        <v>6.2511469999999996</v>
      </c>
      <c r="K1786" s="2">
        <v>9.6639000000000003E-2</v>
      </c>
      <c r="L1786" s="2">
        <v>0.163104</v>
      </c>
    </row>
    <row r="1787" spans="1:12" x14ac:dyDescent="0.2">
      <c r="A1787" s="2">
        <v>6.2518479999999998</v>
      </c>
      <c r="B1787" s="2">
        <v>9.3161509999999996</v>
      </c>
      <c r="C1787" s="2">
        <v>0.69496100000000005</v>
      </c>
      <c r="D1787" s="2">
        <v>0.100871</v>
      </c>
      <c r="F1787" s="2">
        <v>6.2490430000000003</v>
      </c>
      <c r="G1787" s="2">
        <v>0.53039599999999998</v>
      </c>
      <c r="H1787" s="2">
        <v>0.53493500000000005</v>
      </c>
      <c r="J1787" s="2">
        <v>6.2518479999999998</v>
      </c>
      <c r="K1787" s="2">
        <v>9.6217999999999998E-2</v>
      </c>
      <c r="L1787" s="2">
        <v>0.162858</v>
      </c>
    </row>
    <row r="1788" spans="1:12" x14ac:dyDescent="0.2">
      <c r="A1788" s="2">
        <v>6.2525500000000003</v>
      </c>
      <c r="B1788" s="2">
        <v>9.3167340000000003</v>
      </c>
      <c r="C1788" s="2">
        <v>0.69530800000000004</v>
      </c>
      <c r="D1788" s="2">
        <v>0.101344</v>
      </c>
      <c r="F1788" s="2">
        <v>6.2497439999999997</v>
      </c>
      <c r="G1788" s="2">
        <v>0.53114300000000003</v>
      </c>
      <c r="H1788" s="2">
        <v>0.53544599999999998</v>
      </c>
      <c r="J1788" s="2">
        <v>6.2525500000000003</v>
      </c>
      <c r="K1788" s="2">
        <v>9.5819000000000001E-2</v>
      </c>
      <c r="L1788" s="2">
        <v>0.162636</v>
      </c>
    </row>
    <row r="1789" spans="1:12" x14ac:dyDescent="0.2">
      <c r="A1789" s="2">
        <v>6.2532509999999997</v>
      </c>
      <c r="B1789" s="2">
        <v>9.3172949999999997</v>
      </c>
      <c r="C1789" s="2">
        <v>0.69619699999999995</v>
      </c>
      <c r="D1789" s="2">
        <v>0.10161100000000001</v>
      </c>
      <c r="F1789" s="2">
        <v>6.250445</v>
      </c>
      <c r="G1789" s="2">
        <v>0.53229499999999996</v>
      </c>
      <c r="H1789" s="2">
        <v>0.53562900000000002</v>
      </c>
      <c r="J1789" s="2">
        <v>6.2532509999999997</v>
      </c>
      <c r="K1789" s="2">
        <v>9.5715999999999996E-2</v>
      </c>
      <c r="L1789" s="2">
        <v>0.16321099999999999</v>
      </c>
    </row>
    <row r="1790" spans="1:12" x14ac:dyDescent="0.2">
      <c r="A1790" s="2">
        <v>6.2539530000000001</v>
      </c>
      <c r="B1790" s="2">
        <v>9.3174969999999995</v>
      </c>
      <c r="C1790" s="2">
        <v>0.69645999999999997</v>
      </c>
      <c r="D1790" s="2">
        <v>0.10147399999999999</v>
      </c>
      <c r="F1790" s="2">
        <v>6.2511469999999996</v>
      </c>
      <c r="G1790" s="2">
        <v>0.53295899999999996</v>
      </c>
      <c r="H1790" s="2">
        <v>0.53585799999999995</v>
      </c>
      <c r="J1790" s="2">
        <v>6.2539530000000001</v>
      </c>
      <c r="K1790" s="2">
        <v>9.5629000000000006E-2</v>
      </c>
      <c r="L1790" s="2">
        <v>0.16312499999999999</v>
      </c>
    </row>
    <row r="1791" spans="1:12" x14ac:dyDescent="0.2">
      <c r="A1791" s="2">
        <v>6.2546530000000002</v>
      </c>
      <c r="B1791" s="2">
        <v>9.318085</v>
      </c>
      <c r="C1791" s="2">
        <v>0.69684900000000005</v>
      </c>
      <c r="D1791" s="2">
        <v>0.10132099999999999</v>
      </c>
      <c r="F1791" s="2">
        <v>6.2518479999999998</v>
      </c>
      <c r="G1791" s="2">
        <v>0.53284500000000001</v>
      </c>
      <c r="H1791" s="2">
        <v>0.53551499999999996</v>
      </c>
      <c r="J1791" s="2">
        <v>6.2546530000000002</v>
      </c>
      <c r="K1791" s="2">
        <v>9.6240999999999993E-2</v>
      </c>
      <c r="L1791" s="2">
        <v>0.16262399999999999</v>
      </c>
    </row>
    <row r="1792" spans="1:12" x14ac:dyDescent="0.2">
      <c r="A1792" s="2">
        <v>6.2553549999999998</v>
      </c>
      <c r="B1792" s="2">
        <v>9.3188060000000004</v>
      </c>
      <c r="C1792" s="2">
        <v>0.69711199999999995</v>
      </c>
      <c r="D1792" s="2">
        <v>0.10130599999999999</v>
      </c>
      <c r="F1792" s="2">
        <v>6.2525500000000003</v>
      </c>
      <c r="G1792" s="2">
        <v>0.53317300000000001</v>
      </c>
      <c r="H1792" s="2">
        <v>0.535049</v>
      </c>
      <c r="J1792" s="2">
        <v>6.2553549999999998</v>
      </c>
      <c r="K1792" s="2">
        <v>9.6346000000000001E-2</v>
      </c>
      <c r="L1792" s="2">
        <v>0.16359199999999999</v>
      </c>
    </row>
    <row r="1793" spans="1:12" x14ac:dyDescent="0.2">
      <c r="A1793" s="2">
        <v>6.2560560000000001</v>
      </c>
      <c r="B1793" s="2">
        <v>9.3191260000000007</v>
      </c>
      <c r="C1793" s="2">
        <v>0.69708199999999998</v>
      </c>
      <c r="D1793" s="2">
        <v>0.101337</v>
      </c>
      <c r="F1793" s="2">
        <v>6.2532509999999997</v>
      </c>
      <c r="G1793" s="2">
        <v>0.53349299999999999</v>
      </c>
      <c r="H1793" s="2">
        <v>0.53461499999999995</v>
      </c>
      <c r="J1793" s="2">
        <v>6.2560560000000001</v>
      </c>
      <c r="K1793" s="2">
        <v>9.6299999999999997E-2</v>
      </c>
      <c r="L1793" s="2">
        <v>0.16415099999999999</v>
      </c>
    </row>
    <row r="1794" spans="1:12" x14ac:dyDescent="0.2">
      <c r="A1794" s="2">
        <v>6.2567579999999996</v>
      </c>
      <c r="B1794" s="2">
        <v>9.3193590000000004</v>
      </c>
      <c r="C1794" s="2">
        <v>0.69735999999999998</v>
      </c>
      <c r="D1794" s="2">
        <v>0.10155</v>
      </c>
      <c r="F1794" s="2">
        <v>6.2539530000000001</v>
      </c>
      <c r="G1794" s="2">
        <v>0.53385199999999999</v>
      </c>
      <c r="H1794" s="2">
        <v>0.53430900000000003</v>
      </c>
      <c r="J1794" s="2">
        <v>6.2567579999999996</v>
      </c>
      <c r="K1794" s="2">
        <v>9.6351000000000006E-2</v>
      </c>
      <c r="L1794" s="2">
        <v>0.16453599999999999</v>
      </c>
    </row>
    <row r="1795" spans="1:12" x14ac:dyDescent="0.2">
      <c r="A1795" s="2">
        <v>6.2574589999999999</v>
      </c>
      <c r="B1795" s="2">
        <v>9.3195420000000002</v>
      </c>
      <c r="C1795" s="2">
        <v>0.69758500000000001</v>
      </c>
      <c r="D1795" s="2">
        <v>0.101711</v>
      </c>
      <c r="F1795" s="2">
        <v>6.2546530000000002</v>
      </c>
      <c r="G1795" s="2">
        <v>0.53386699999999998</v>
      </c>
      <c r="H1795" s="2">
        <v>0.53411900000000001</v>
      </c>
      <c r="J1795" s="2">
        <v>6.2574589999999999</v>
      </c>
      <c r="K1795" s="2">
        <v>9.6379999999999993E-2</v>
      </c>
      <c r="L1795" s="2">
        <v>0.165691</v>
      </c>
    </row>
    <row r="1796" spans="1:12" x14ac:dyDescent="0.2">
      <c r="A1796" s="2">
        <v>6.2581610000000003</v>
      </c>
      <c r="B1796" s="2">
        <v>9.3202970000000001</v>
      </c>
      <c r="C1796" s="2">
        <v>0.69726100000000002</v>
      </c>
      <c r="D1796" s="2">
        <v>0.101726</v>
      </c>
      <c r="F1796" s="2">
        <v>6.2553549999999998</v>
      </c>
      <c r="G1796" s="2">
        <v>0.53427899999999995</v>
      </c>
      <c r="H1796" s="2">
        <v>0.53418699999999997</v>
      </c>
      <c r="J1796" s="2">
        <v>6.2581610000000003</v>
      </c>
      <c r="K1796" s="2">
        <v>9.6619999999999998E-2</v>
      </c>
      <c r="L1796" s="2">
        <v>0.16570099999999999</v>
      </c>
    </row>
    <row r="1797" spans="1:12" x14ac:dyDescent="0.2">
      <c r="A1797" s="2">
        <v>6.2588619999999997</v>
      </c>
      <c r="B1797" s="2">
        <v>9.3212279999999996</v>
      </c>
      <c r="C1797" s="2">
        <v>0.69782200000000005</v>
      </c>
      <c r="D1797" s="2">
        <v>0.102023</v>
      </c>
      <c r="F1797" s="2">
        <v>6.2560560000000001</v>
      </c>
      <c r="G1797" s="2">
        <v>0.53453099999999998</v>
      </c>
      <c r="H1797" s="2">
        <v>0.53426399999999996</v>
      </c>
      <c r="J1797" s="2">
        <v>6.2588619999999997</v>
      </c>
      <c r="K1797" s="2">
        <v>9.6279000000000003E-2</v>
      </c>
      <c r="L1797" s="2">
        <v>0.16583800000000001</v>
      </c>
    </row>
    <row r="1798" spans="1:12" x14ac:dyDescent="0.2">
      <c r="A1798" s="2">
        <v>6.259563</v>
      </c>
      <c r="B1798" s="2">
        <v>9.3216970000000003</v>
      </c>
      <c r="C1798" s="2">
        <v>0.69805099999999998</v>
      </c>
      <c r="D1798" s="2">
        <v>0.10242</v>
      </c>
      <c r="F1798" s="2">
        <v>6.2567579999999996</v>
      </c>
      <c r="G1798" s="2">
        <v>0.53446199999999999</v>
      </c>
      <c r="H1798" s="2">
        <v>0.53389699999999995</v>
      </c>
      <c r="J1798" s="2">
        <v>6.259563</v>
      </c>
      <c r="K1798" s="2">
        <v>9.6244999999999997E-2</v>
      </c>
      <c r="L1798" s="2">
        <v>0.166297</v>
      </c>
    </row>
    <row r="1799" spans="1:12" x14ac:dyDescent="0.2">
      <c r="A1799" s="2">
        <v>6.2602650000000004</v>
      </c>
      <c r="B1799" s="2">
        <v>9.3224300000000007</v>
      </c>
      <c r="C1799" s="2">
        <v>0.69788700000000004</v>
      </c>
      <c r="D1799" s="2">
        <v>0.10242</v>
      </c>
      <c r="F1799" s="2">
        <v>6.2574589999999999</v>
      </c>
      <c r="G1799" s="2">
        <v>0.53435500000000002</v>
      </c>
      <c r="H1799" s="2">
        <v>0.53427899999999995</v>
      </c>
      <c r="J1799" s="2">
        <v>6.2602650000000004</v>
      </c>
      <c r="K1799" s="2">
        <v>9.6498E-2</v>
      </c>
      <c r="L1799" s="2">
        <v>0.166293</v>
      </c>
    </row>
    <row r="1800" spans="1:12" x14ac:dyDescent="0.2">
      <c r="A1800" s="2">
        <v>6.2609659999999998</v>
      </c>
      <c r="B1800" s="2">
        <v>9.3229710000000008</v>
      </c>
      <c r="C1800" s="2">
        <v>0.69757800000000003</v>
      </c>
      <c r="D1800" s="2">
        <v>0.102214</v>
      </c>
      <c r="F1800" s="2">
        <v>6.2581610000000003</v>
      </c>
      <c r="G1800" s="2">
        <v>0.53432500000000005</v>
      </c>
      <c r="H1800" s="2">
        <v>0.53481299999999998</v>
      </c>
      <c r="J1800" s="2">
        <v>6.2609659999999998</v>
      </c>
      <c r="K1800" s="2">
        <v>9.6270999999999995E-2</v>
      </c>
      <c r="L1800" s="2">
        <v>0.16633200000000001</v>
      </c>
    </row>
    <row r="1801" spans="1:12" x14ac:dyDescent="0.2">
      <c r="A1801" s="2">
        <v>6.2616670000000001</v>
      </c>
      <c r="B1801" s="2">
        <v>9.3233379999999997</v>
      </c>
      <c r="C1801" s="2">
        <v>0.69757400000000003</v>
      </c>
      <c r="D1801" s="2">
        <v>0.102313</v>
      </c>
      <c r="F1801" s="2">
        <v>6.2588619999999997</v>
      </c>
      <c r="G1801" s="2">
        <v>0.53496600000000005</v>
      </c>
      <c r="H1801" s="2">
        <v>0.53502700000000003</v>
      </c>
      <c r="J1801" s="2">
        <v>6.2616670000000001</v>
      </c>
      <c r="K1801" s="2">
        <v>9.6200999999999995E-2</v>
      </c>
      <c r="L1801" s="2">
        <v>0.16734199999999999</v>
      </c>
    </row>
    <row r="1802" spans="1:12" x14ac:dyDescent="0.2">
      <c r="A1802" s="2">
        <v>6.2623689999999996</v>
      </c>
      <c r="B1802" s="2">
        <v>9.3236539999999994</v>
      </c>
      <c r="C1802" s="2">
        <v>0.69743299999999997</v>
      </c>
      <c r="D1802" s="2">
        <v>0.102321</v>
      </c>
      <c r="F1802" s="2">
        <v>6.259563</v>
      </c>
      <c r="G1802" s="2">
        <v>0.53520999999999996</v>
      </c>
      <c r="H1802" s="2">
        <v>0.53514099999999998</v>
      </c>
      <c r="J1802" s="2">
        <v>6.2623689999999996</v>
      </c>
      <c r="K1802" s="2">
        <v>9.6140000000000003E-2</v>
      </c>
      <c r="L1802" s="2">
        <v>0.16716300000000001</v>
      </c>
    </row>
    <row r="1803" spans="1:12" x14ac:dyDescent="0.2">
      <c r="A1803" s="2">
        <v>6.2630699999999999</v>
      </c>
      <c r="B1803" s="2">
        <v>9.3241580000000006</v>
      </c>
      <c r="C1803" s="2">
        <v>0.69759300000000002</v>
      </c>
      <c r="D1803" s="2">
        <v>0.102649</v>
      </c>
      <c r="F1803" s="2">
        <v>6.2602650000000004</v>
      </c>
      <c r="G1803" s="2">
        <v>0.53517199999999998</v>
      </c>
      <c r="H1803" s="2">
        <v>0.53522499999999995</v>
      </c>
      <c r="J1803" s="2">
        <v>6.2630699999999999</v>
      </c>
      <c r="K1803" s="2">
        <v>9.6593999999999999E-2</v>
      </c>
      <c r="L1803" s="2">
        <v>0.16644100000000001</v>
      </c>
    </row>
    <row r="1804" spans="1:12" x14ac:dyDescent="0.2">
      <c r="A1804" s="2">
        <v>6.2637720000000003</v>
      </c>
      <c r="B1804" s="2">
        <v>9.3249049999999993</v>
      </c>
      <c r="C1804" s="2">
        <v>0.69742499999999996</v>
      </c>
      <c r="D1804" s="2">
        <v>0.102992</v>
      </c>
      <c r="F1804" s="2">
        <v>6.2609659999999998</v>
      </c>
      <c r="G1804" s="2">
        <v>0.53559900000000005</v>
      </c>
      <c r="H1804" s="2">
        <v>0.53524000000000005</v>
      </c>
      <c r="J1804" s="2">
        <v>6.2637720000000003</v>
      </c>
      <c r="K1804" s="2">
        <v>9.6947000000000005E-2</v>
      </c>
      <c r="L1804" s="2">
        <v>0.165967</v>
      </c>
    </row>
    <row r="1805" spans="1:12" x14ac:dyDescent="0.2">
      <c r="A1805" s="2">
        <v>6.2644729999999997</v>
      </c>
      <c r="B1805" s="2">
        <v>9.3257410000000007</v>
      </c>
      <c r="C1805" s="2">
        <v>0.69782200000000005</v>
      </c>
      <c r="D1805" s="2">
        <v>0.10313</v>
      </c>
      <c r="F1805" s="2">
        <v>6.2616670000000001</v>
      </c>
      <c r="G1805" s="2">
        <v>0.53591900000000003</v>
      </c>
      <c r="H1805" s="2">
        <v>0.53537000000000001</v>
      </c>
      <c r="J1805" s="2">
        <v>6.2644729999999997</v>
      </c>
      <c r="K1805" s="2">
        <v>9.7091999999999998E-2</v>
      </c>
      <c r="L1805" s="2">
        <v>0.165798</v>
      </c>
    </row>
    <row r="1806" spans="1:12" x14ac:dyDescent="0.2">
      <c r="A1806" s="2">
        <v>6.265174</v>
      </c>
      <c r="B1806" s="2">
        <v>9.3263890000000007</v>
      </c>
      <c r="C1806" s="2">
        <v>0.69790600000000003</v>
      </c>
      <c r="D1806" s="2">
        <v>0.102733</v>
      </c>
      <c r="F1806" s="2">
        <v>6.2623689999999996</v>
      </c>
      <c r="G1806" s="2">
        <v>0.53537000000000001</v>
      </c>
      <c r="H1806" s="2">
        <v>0.53529400000000005</v>
      </c>
      <c r="J1806" s="2">
        <v>6.265174</v>
      </c>
      <c r="K1806" s="2">
        <v>9.6396999999999997E-2</v>
      </c>
      <c r="L1806" s="2">
        <v>0.165017</v>
      </c>
    </row>
    <row r="1807" spans="1:12" x14ac:dyDescent="0.2">
      <c r="A1807" s="2">
        <v>6.2658759999999996</v>
      </c>
      <c r="B1807" s="2">
        <v>9.3267860000000002</v>
      </c>
      <c r="C1807" s="2">
        <v>0.69791000000000003</v>
      </c>
      <c r="D1807" s="2">
        <v>0.102672</v>
      </c>
      <c r="F1807" s="2">
        <v>6.2630699999999999</v>
      </c>
      <c r="G1807" s="2">
        <v>0.53491200000000005</v>
      </c>
      <c r="H1807" s="2">
        <v>0.53503400000000001</v>
      </c>
      <c r="J1807" s="2">
        <v>6.2658759999999996</v>
      </c>
      <c r="K1807" s="2">
        <v>9.6686999999999995E-2</v>
      </c>
      <c r="L1807" s="2">
        <v>0.16520299999999999</v>
      </c>
    </row>
    <row r="1808" spans="1:12" x14ac:dyDescent="0.2">
      <c r="A1808" s="2">
        <v>6.2665769999999998</v>
      </c>
      <c r="B1808" s="2">
        <v>9.3271709999999999</v>
      </c>
      <c r="C1808" s="2">
        <v>0.69776099999999996</v>
      </c>
      <c r="D1808" s="2">
        <v>0.103107</v>
      </c>
      <c r="F1808" s="2">
        <v>6.2637720000000003</v>
      </c>
      <c r="G1808" s="2">
        <v>0.53475200000000001</v>
      </c>
      <c r="H1808" s="2">
        <v>0.53488899999999995</v>
      </c>
      <c r="J1808" s="2">
        <v>6.2665769999999998</v>
      </c>
      <c r="K1808" s="2">
        <v>9.6531000000000006E-2</v>
      </c>
      <c r="L1808" s="2">
        <v>0.16567000000000001</v>
      </c>
    </row>
    <row r="1809" spans="1:12" x14ac:dyDescent="0.2">
      <c r="A1809" s="2">
        <v>6.2672790000000003</v>
      </c>
      <c r="B1809" s="2">
        <v>9.3278660000000002</v>
      </c>
      <c r="C1809" s="2">
        <v>0.69751700000000005</v>
      </c>
      <c r="D1809" s="2">
        <v>0.10345</v>
      </c>
      <c r="F1809" s="2">
        <v>6.2644729999999997</v>
      </c>
      <c r="G1809" s="2">
        <v>0.53493500000000005</v>
      </c>
      <c r="H1809" s="2">
        <v>0.53489699999999996</v>
      </c>
      <c r="J1809" s="2">
        <v>6.2672790000000003</v>
      </c>
      <c r="K1809" s="2">
        <v>9.6394999999999995E-2</v>
      </c>
      <c r="L1809" s="2">
        <v>0.16511200000000001</v>
      </c>
    </row>
    <row r="1810" spans="1:12" x14ac:dyDescent="0.2">
      <c r="A1810" s="2">
        <v>6.2679799999999997</v>
      </c>
      <c r="B1810" s="2">
        <v>9.3286359999999995</v>
      </c>
      <c r="C1810" s="2">
        <v>0.69783700000000004</v>
      </c>
      <c r="D1810" s="2">
        <v>0.103488</v>
      </c>
      <c r="F1810" s="2">
        <v>6.265174</v>
      </c>
      <c r="G1810" s="2">
        <v>0.53544599999999998</v>
      </c>
      <c r="H1810" s="2">
        <v>0.53517899999999996</v>
      </c>
      <c r="J1810" s="2">
        <v>6.2679799999999997</v>
      </c>
      <c r="K1810" s="2">
        <v>9.6987000000000004E-2</v>
      </c>
      <c r="L1810" s="2">
        <v>0.164988</v>
      </c>
    </row>
    <row r="1811" spans="1:12" x14ac:dyDescent="0.2">
      <c r="A1811" s="2">
        <v>6.2686809999999999</v>
      </c>
      <c r="B1811" s="2">
        <v>9.3292660000000005</v>
      </c>
      <c r="C1811" s="2">
        <v>0.69814600000000004</v>
      </c>
      <c r="D1811" s="2">
        <v>0.10342700000000001</v>
      </c>
      <c r="F1811" s="2">
        <v>6.2658759999999996</v>
      </c>
      <c r="G1811" s="2">
        <v>0.53562900000000002</v>
      </c>
      <c r="H1811" s="2">
        <v>0.53579699999999997</v>
      </c>
      <c r="J1811" s="2">
        <v>6.2686809999999999</v>
      </c>
      <c r="K1811" s="2">
        <v>9.7307000000000005E-2</v>
      </c>
      <c r="L1811" s="2">
        <v>0.165128</v>
      </c>
    </row>
    <row r="1812" spans="1:12" x14ac:dyDescent="0.2">
      <c r="A1812" s="2">
        <v>6.2693820000000002</v>
      </c>
      <c r="B1812" s="2">
        <v>9.3293759999999999</v>
      </c>
      <c r="C1812" s="2">
        <v>0.69838299999999998</v>
      </c>
      <c r="D1812" s="2">
        <v>0.10359500000000001</v>
      </c>
      <c r="F1812" s="2">
        <v>6.2665769999999998</v>
      </c>
      <c r="G1812" s="2">
        <v>0.53585799999999995</v>
      </c>
      <c r="H1812" s="2">
        <v>0.53600300000000001</v>
      </c>
      <c r="J1812" s="2">
        <v>6.2693820000000002</v>
      </c>
      <c r="K1812" s="2">
        <v>9.7166000000000002E-2</v>
      </c>
      <c r="L1812" s="2">
        <v>0.16439100000000001</v>
      </c>
    </row>
    <row r="1813" spans="1:12" x14ac:dyDescent="0.2">
      <c r="A1813" s="2">
        <v>6.2700839999999998</v>
      </c>
      <c r="B1813" s="2">
        <v>9.3293719999999993</v>
      </c>
      <c r="C1813" s="2">
        <v>0.69860800000000001</v>
      </c>
      <c r="D1813" s="2">
        <v>0.10390000000000001</v>
      </c>
      <c r="F1813" s="2">
        <v>6.2672790000000003</v>
      </c>
      <c r="G1813" s="2">
        <v>0.53551499999999996</v>
      </c>
      <c r="H1813" s="2">
        <v>0.53584299999999996</v>
      </c>
      <c r="J1813" s="2">
        <v>6.2700839999999998</v>
      </c>
      <c r="K1813" s="2">
        <v>9.6893000000000007E-2</v>
      </c>
      <c r="L1813" s="2">
        <v>0.16458700000000001</v>
      </c>
    </row>
    <row r="1814" spans="1:12" x14ac:dyDescent="0.2">
      <c r="A1814" s="2">
        <v>6.2707850000000001</v>
      </c>
      <c r="B1814" s="2">
        <v>9.3297729999999994</v>
      </c>
      <c r="C1814" s="2">
        <v>0.69865299999999997</v>
      </c>
      <c r="D1814" s="2">
        <v>0.103717</v>
      </c>
      <c r="F1814" s="2">
        <v>6.2679799999999997</v>
      </c>
      <c r="G1814" s="2">
        <v>0.535049</v>
      </c>
      <c r="H1814" s="2">
        <v>0.53605700000000001</v>
      </c>
      <c r="J1814" s="2">
        <v>6.2707850000000001</v>
      </c>
      <c r="K1814" s="2">
        <v>9.6844E-2</v>
      </c>
      <c r="L1814" s="2">
        <v>0.164882</v>
      </c>
    </row>
    <row r="1815" spans="1:12" x14ac:dyDescent="0.2">
      <c r="A1815" s="2">
        <v>6.2714869999999996</v>
      </c>
      <c r="B1815" s="2">
        <v>9.3304860000000005</v>
      </c>
      <c r="C1815" s="2">
        <v>0.69866099999999998</v>
      </c>
      <c r="D1815" s="2">
        <v>0.103641</v>
      </c>
      <c r="F1815" s="2">
        <v>6.2686809999999999</v>
      </c>
      <c r="G1815" s="2">
        <v>0.53461499999999995</v>
      </c>
      <c r="H1815" s="2">
        <v>0.53633900000000001</v>
      </c>
      <c r="J1815" s="2">
        <v>6.2714869999999996</v>
      </c>
      <c r="K1815" s="2">
        <v>9.6646999999999997E-2</v>
      </c>
      <c r="L1815" s="2">
        <v>0.165021</v>
      </c>
    </row>
    <row r="1816" spans="1:12" x14ac:dyDescent="0.2">
      <c r="A1816" s="2">
        <v>6.2721879999999999</v>
      </c>
      <c r="B1816" s="2">
        <v>9.3312419999999996</v>
      </c>
      <c r="C1816" s="2">
        <v>0.69854700000000003</v>
      </c>
      <c r="D1816" s="2">
        <v>0.103671</v>
      </c>
      <c r="F1816" s="2">
        <v>6.2693820000000002</v>
      </c>
      <c r="G1816" s="2">
        <v>0.53430900000000003</v>
      </c>
      <c r="H1816" s="2">
        <v>0.53640699999999997</v>
      </c>
      <c r="J1816" s="2">
        <v>6.2721879999999999</v>
      </c>
      <c r="K1816" s="2">
        <v>9.6073000000000006E-2</v>
      </c>
      <c r="L1816" s="2">
        <v>0.16555500000000001</v>
      </c>
    </row>
    <row r="1817" spans="1:12" x14ac:dyDescent="0.2">
      <c r="A1817" s="2">
        <v>6.2728900000000003</v>
      </c>
      <c r="B1817" s="2">
        <v>9.3315929999999998</v>
      </c>
      <c r="C1817" s="2">
        <v>0.69880200000000003</v>
      </c>
      <c r="D1817" s="2">
        <v>0.104015</v>
      </c>
      <c r="F1817" s="2">
        <v>6.2700839999999998</v>
      </c>
      <c r="G1817" s="2">
        <v>0.53411900000000001</v>
      </c>
      <c r="H1817" s="2">
        <v>0.53666700000000001</v>
      </c>
      <c r="J1817" s="2">
        <v>6.2728900000000003</v>
      </c>
      <c r="K1817" s="2">
        <v>9.6332000000000001E-2</v>
      </c>
      <c r="L1817" s="2">
        <v>0.164795</v>
      </c>
    </row>
    <row r="1818" spans="1:12" x14ac:dyDescent="0.2">
      <c r="A1818" s="2">
        <v>6.2735909999999997</v>
      </c>
      <c r="B1818" s="2">
        <v>9.3318440000000002</v>
      </c>
      <c r="C1818" s="2">
        <v>0.69916100000000003</v>
      </c>
      <c r="D1818" s="2">
        <v>0.104198</v>
      </c>
      <c r="F1818" s="2">
        <v>6.2707850000000001</v>
      </c>
      <c r="G1818" s="2">
        <v>0.53418699999999997</v>
      </c>
      <c r="H1818" s="2">
        <v>0.53717000000000004</v>
      </c>
      <c r="J1818" s="2">
        <v>6.2735909999999997</v>
      </c>
      <c r="K1818" s="2">
        <v>9.6257999999999996E-2</v>
      </c>
      <c r="L1818" s="2">
        <v>0.16430900000000001</v>
      </c>
    </row>
    <row r="1819" spans="1:12" x14ac:dyDescent="0.2">
      <c r="A1819" s="2">
        <v>6.274292</v>
      </c>
      <c r="B1819" s="2">
        <v>9.3323820000000008</v>
      </c>
      <c r="C1819" s="2">
        <v>0.699596</v>
      </c>
      <c r="D1819" s="2">
        <v>0.10460999999999999</v>
      </c>
      <c r="F1819" s="2">
        <v>6.2714869999999996</v>
      </c>
      <c r="G1819" s="2">
        <v>0.53426399999999996</v>
      </c>
      <c r="H1819" s="2">
        <v>0.53736899999999999</v>
      </c>
      <c r="J1819" s="2">
        <v>6.274292</v>
      </c>
      <c r="K1819" s="2">
        <v>9.6428E-2</v>
      </c>
      <c r="L1819" s="2">
        <v>0.16439999999999999</v>
      </c>
    </row>
    <row r="1820" spans="1:12" x14ac:dyDescent="0.2">
      <c r="A1820" s="2">
        <v>6.2749930000000003</v>
      </c>
      <c r="B1820" s="2">
        <v>9.3331800000000005</v>
      </c>
      <c r="C1820" s="2">
        <v>0.69970200000000005</v>
      </c>
      <c r="D1820" s="2">
        <v>0.104381</v>
      </c>
      <c r="F1820" s="2">
        <v>6.2721879999999999</v>
      </c>
      <c r="G1820" s="2">
        <v>0.53389699999999995</v>
      </c>
      <c r="H1820" s="2">
        <v>0.53752100000000003</v>
      </c>
      <c r="J1820" s="2">
        <v>6.2749930000000003</v>
      </c>
      <c r="K1820" s="2">
        <v>9.6165E-2</v>
      </c>
      <c r="L1820" s="2">
        <v>0.163767</v>
      </c>
    </row>
    <row r="1821" spans="1:12" x14ac:dyDescent="0.2">
      <c r="A1821" s="2">
        <v>6.2756949999999998</v>
      </c>
      <c r="B1821" s="2">
        <v>9.3337819999999994</v>
      </c>
      <c r="C1821" s="2">
        <v>0.70030099999999995</v>
      </c>
      <c r="D1821" s="2">
        <v>0.104808</v>
      </c>
      <c r="F1821" s="2">
        <v>6.2728900000000003</v>
      </c>
      <c r="G1821" s="2">
        <v>0.53427899999999995</v>
      </c>
      <c r="H1821" s="2">
        <v>0.53764299999999998</v>
      </c>
      <c r="J1821" s="2">
        <v>6.2756949999999998</v>
      </c>
      <c r="K1821" s="2">
        <v>9.572E-2</v>
      </c>
      <c r="L1821" s="2">
        <v>0.163692</v>
      </c>
    </row>
    <row r="1822" spans="1:12" x14ac:dyDescent="0.2">
      <c r="A1822" s="2">
        <v>6.2763960000000001</v>
      </c>
      <c r="B1822" s="2">
        <v>9.334263</v>
      </c>
      <c r="C1822" s="2">
        <v>0.70045000000000002</v>
      </c>
      <c r="D1822" s="2">
        <v>0.104961</v>
      </c>
      <c r="F1822" s="2">
        <v>6.2735909999999997</v>
      </c>
      <c r="G1822" s="2">
        <v>0.53481299999999998</v>
      </c>
      <c r="H1822" s="2">
        <v>0.53765099999999999</v>
      </c>
      <c r="J1822" s="2">
        <v>6.2763960000000001</v>
      </c>
      <c r="K1822" s="2">
        <v>9.5642000000000005E-2</v>
      </c>
      <c r="L1822" s="2">
        <v>0.163526</v>
      </c>
    </row>
    <row r="1823" spans="1:12" x14ac:dyDescent="0.2">
      <c r="A1823" s="2">
        <v>6.2770979999999996</v>
      </c>
      <c r="B1823" s="2">
        <v>9.3344649999999998</v>
      </c>
      <c r="C1823" s="2">
        <v>0.70042000000000004</v>
      </c>
      <c r="D1823" s="2">
        <v>0.105457</v>
      </c>
      <c r="F1823" s="2">
        <v>6.274292</v>
      </c>
      <c r="G1823" s="2">
        <v>0.53502700000000003</v>
      </c>
      <c r="H1823" s="2">
        <v>0.53744499999999995</v>
      </c>
      <c r="J1823" s="2">
        <v>6.2770979999999996</v>
      </c>
      <c r="K1823" s="2">
        <v>9.622E-2</v>
      </c>
      <c r="L1823" s="2">
        <v>0.16343199999999999</v>
      </c>
    </row>
    <row r="1824" spans="1:12" x14ac:dyDescent="0.2">
      <c r="A1824" s="2">
        <v>6.2777989999999999</v>
      </c>
      <c r="B1824" s="2">
        <v>9.3341560000000001</v>
      </c>
      <c r="C1824" s="2">
        <v>0.70052300000000001</v>
      </c>
      <c r="D1824" s="2">
        <v>0.10574600000000001</v>
      </c>
      <c r="F1824" s="2">
        <v>6.2749930000000003</v>
      </c>
      <c r="G1824" s="2">
        <v>0.53514099999999998</v>
      </c>
      <c r="H1824" s="2">
        <v>0.53692600000000001</v>
      </c>
      <c r="J1824" s="2">
        <v>6.2777989999999999</v>
      </c>
      <c r="K1824" s="2">
        <v>9.6091999999999997E-2</v>
      </c>
      <c r="L1824" s="2">
        <v>0.16325100000000001</v>
      </c>
    </row>
    <row r="1825" spans="1:12" x14ac:dyDescent="0.2">
      <c r="A1825" s="2">
        <v>6.2785010000000003</v>
      </c>
      <c r="B1825" s="2">
        <v>9.3341940000000001</v>
      </c>
      <c r="C1825" s="2">
        <v>0.70068299999999994</v>
      </c>
      <c r="D1825" s="2">
        <v>0.105251</v>
      </c>
      <c r="F1825" s="2">
        <v>6.2756949999999998</v>
      </c>
      <c r="G1825" s="2">
        <v>0.53522499999999995</v>
      </c>
      <c r="H1825" s="2">
        <v>0.53682700000000005</v>
      </c>
      <c r="J1825" s="2">
        <v>6.2785010000000003</v>
      </c>
      <c r="K1825" s="2">
        <v>9.5813999999999996E-2</v>
      </c>
      <c r="L1825" s="2">
        <v>0.163879</v>
      </c>
    </row>
    <row r="1826" spans="1:12" x14ac:dyDescent="0.2">
      <c r="A1826" s="2">
        <v>6.2792019999999997</v>
      </c>
      <c r="B1826" s="2">
        <v>9.3346250000000008</v>
      </c>
      <c r="C1826" s="2">
        <v>0.70081300000000002</v>
      </c>
      <c r="D1826" s="2">
        <v>0.10466300000000001</v>
      </c>
      <c r="F1826" s="2">
        <v>6.2763960000000001</v>
      </c>
      <c r="G1826" s="2">
        <v>0.53524000000000005</v>
      </c>
      <c r="H1826" s="2">
        <v>0.53704799999999997</v>
      </c>
      <c r="J1826" s="2">
        <v>6.2792019999999997</v>
      </c>
      <c r="K1826" s="2">
        <v>9.5469999999999999E-2</v>
      </c>
      <c r="L1826" s="2">
        <v>0.16381100000000001</v>
      </c>
    </row>
    <row r="1827" spans="1:12" x14ac:dyDescent="0.2">
      <c r="A1827" s="2">
        <v>6.279903</v>
      </c>
      <c r="B1827" s="2">
        <v>9.334835</v>
      </c>
      <c r="C1827" s="2">
        <v>0.70072100000000004</v>
      </c>
      <c r="D1827" s="2">
        <v>0.104404</v>
      </c>
      <c r="F1827" s="2">
        <v>6.2770979999999996</v>
      </c>
      <c r="G1827" s="2">
        <v>0.53537000000000001</v>
      </c>
      <c r="H1827" s="2">
        <v>0.53700300000000001</v>
      </c>
      <c r="J1827" s="2">
        <v>6.279903</v>
      </c>
      <c r="K1827" s="2">
        <v>9.5630000000000007E-2</v>
      </c>
      <c r="L1827" s="2">
        <v>0.16333600000000001</v>
      </c>
    </row>
    <row r="1828" spans="1:12" x14ac:dyDescent="0.2">
      <c r="A1828" s="2">
        <v>6.2806050000000004</v>
      </c>
      <c r="B1828" s="2">
        <v>9.3351520000000008</v>
      </c>
      <c r="C1828" s="2">
        <v>0.70093499999999997</v>
      </c>
      <c r="D1828" s="2">
        <v>0.10419</v>
      </c>
      <c r="F1828" s="2">
        <v>6.2777989999999999</v>
      </c>
      <c r="G1828" s="2">
        <v>0.53529400000000005</v>
      </c>
      <c r="H1828" s="2">
        <v>0.53691900000000004</v>
      </c>
      <c r="J1828" s="2">
        <v>6.2806050000000004</v>
      </c>
      <c r="K1828" s="2">
        <v>9.5890000000000003E-2</v>
      </c>
      <c r="L1828" s="2">
        <v>0.16330500000000001</v>
      </c>
    </row>
    <row r="1829" spans="1:12" x14ac:dyDescent="0.2">
      <c r="A1829" s="2">
        <v>6.2813059999999998</v>
      </c>
      <c r="B1829" s="2">
        <v>9.3358380000000007</v>
      </c>
      <c r="C1829" s="2">
        <v>0.701156</v>
      </c>
      <c r="D1829" s="2">
        <v>0.103923</v>
      </c>
      <c r="F1829" s="2">
        <v>6.2785010000000003</v>
      </c>
      <c r="G1829" s="2">
        <v>0.53503400000000001</v>
      </c>
      <c r="H1829" s="2">
        <v>0.53675099999999998</v>
      </c>
      <c r="J1829" s="2">
        <v>6.2813059999999998</v>
      </c>
      <c r="K1829" s="2">
        <v>9.5576999999999995E-2</v>
      </c>
      <c r="L1829" s="2">
        <v>0.16255</v>
      </c>
    </row>
    <row r="1830" spans="1:12" x14ac:dyDescent="0.2">
      <c r="A1830" s="2">
        <v>6.2820070000000001</v>
      </c>
      <c r="B1830" s="2">
        <v>9.3364639999999994</v>
      </c>
      <c r="C1830" s="2">
        <v>0.70101899999999995</v>
      </c>
      <c r="D1830" s="2">
        <v>0.103656</v>
      </c>
      <c r="F1830" s="2">
        <v>6.2792019999999997</v>
      </c>
      <c r="G1830" s="2">
        <v>0.53488899999999995</v>
      </c>
      <c r="H1830" s="2">
        <v>0.53687300000000004</v>
      </c>
      <c r="J1830" s="2">
        <v>6.2820070000000001</v>
      </c>
      <c r="K1830" s="2">
        <v>9.5441999999999999E-2</v>
      </c>
      <c r="L1830" s="2">
        <v>0.16241700000000001</v>
      </c>
    </row>
    <row r="1831" spans="1:12" x14ac:dyDescent="0.2">
      <c r="A1831" s="2">
        <v>6.2827089999999997</v>
      </c>
      <c r="B1831" s="2">
        <v>9.3371089999999999</v>
      </c>
      <c r="C1831" s="2">
        <v>0.70062599999999997</v>
      </c>
      <c r="D1831" s="2">
        <v>0.10352600000000001</v>
      </c>
      <c r="F1831" s="2">
        <v>6.279903</v>
      </c>
      <c r="G1831" s="2">
        <v>0.53489699999999996</v>
      </c>
      <c r="H1831" s="2">
        <v>0.53734599999999999</v>
      </c>
      <c r="J1831" s="2">
        <v>6.2827089999999997</v>
      </c>
      <c r="K1831" s="2">
        <v>9.5094999999999999E-2</v>
      </c>
      <c r="L1831" s="2">
        <v>0.16262499999999999</v>
      </c>
    </row>
    <row r="1832" spans="1:12" x14ac:dyDescent="0.2">
      <c r="A1832" s="2">
        <v>6.2834099999999999</v>
      </c>
      <c r="B1832" s="2">
        <v>9.3377990000000004</v>
      </c>
      <c r="C1832" s="2">
        <v>0.70061799999999996</v>
      </c>
      <c r="D1832" s="2">
        <v>0.103801</v>
      </c>
      <c r="F1832" s="2">
        <v>6.2806050000000004</v>
      </c>
      <c r="G1832" s="2">
        <v>0.53517899999999996</v>
      </c>
      <c r="H1832" s="2">
        <v>0.53756700000000002</v>
      </c>
      <c r="J1832" s="2">
        <v>6.2834099999999999</v>
      </c>
      <c r="K1832" s="2">
        <v>9.4926999999999997E-2</v>
      </c>
      <c r="L1832" s="2">
        <v>0.162742</v>
      </c>
    </row>
    <row r="1833" spans="1:12" x14ac:dyDescent="0.2">
      <c r="A1833" s="2">
        <v>6.2841110000000002</v>
      </c>
      <c r="B1833" s="2">
        <v>9.3381159999999994</v>
      </c>
      <c r="C1833" s="2">
        <v>0.70050699999999999</v>
      </c>
      <c r="D1833" s="2">
        <v>0.10412100000000001</v>
      </c>
      <c r="F1833" s="2">
        <v>6.2813059999999998</v>
      </c>
      <c r="G1833" s="2">
        <v>0.53579699999999997</v>
      </c>
      <c r="H1833" s="2">
        <v>0.53737599999999996</v>
      </c>
      <c r="J1833" s="2">
        <v>6.2841110000000002</v>
      </c>
      <c r="K1833" s="2">
        <v>9.4892000000000004E-2</v>
      </c>
      <c r="L1833" s="2">
        <v>0.163129</v>
      </c>
    </row>
    <row r="1834" spans="1:12" x14ac:dyDescent="0.2">
      <c r="A1834" s="2">
        <v>6.2848129999999998</v>
      </c>
      <c r="B1834" s="2">
        <v>9.3384780000000003</v>
      </c>
      <c r="C1834" s="2">
        <v>0.70038900000000004</v>
      </c>
      <c r="D1834" s="2">
        <v>0.103961</v>
      </c>
      <c r="F1834" s="2">
        <v>6.2820070000000001</v>
      </c>
      <c r="G1834" s="2">
        <v>0.53600300000000001</v>
      </c>
      <c r="H1834" s="2">
        <v>0.53744499999999995</v>
      </c>
      <c r="J1834" s="2">
        <v>6.2848129999999998</v>
      </c>
      <c r="K1834" s="2">
        <v>9.4437999999999994E-2</v>
      </c>
      <c r="L1834" s="2">
        <v>0.16220399999999999</v>
      </c>
    </row>
    <row r="1835" spans="1:12" x14ac:dyDescent="0.2">
      <c r="A1835" s="2">
        <v>6.285514</v>
      </c>
      <c r="B1835" s="2">
        <v>9.3390730000000008</v>
      </c>
      <c r="C1835" s="2">
        <v>0.69969099999999995</v>
      </c>
      <c r="D1835" s="2">
        <v>0.10408299999999999</v>
      </c>
      <c r="F1835" s="2">
        <v>6.2827089999999997</v>
      </c>
      <c r="G1835" s="2">
        <v>0.53584299999999996</v>
      </c>
      <c r="H1835" s="2">
        <v>0.53808599999999995</v>
      </c>
      <c r="J1835" s="2">
        <v>6.285514</v>
      </c>
      <c r="K1835" s="2">
        <v>9.4437999999999994E-2</v>
      </c>
      <c r="L1835" s="2">
        <v>0.162938</v>
      </c>
    </row>
    <row r="1836" spans="1:12" x14ac:dyDescent="0.2">
      <c r="A1836" s="2">
        <v>6.2862159999999996</v>
      </c>
      <c r="B1836" s="2">
        <v>9.3394969999999997</v>
      </c>
      <c r="C1836" s="2">
        <v>0.69972199999999996</v>
      </c>
      <c r="D1836" s="2">
        <v>0.104419</v>
      </c>
      <c r="F1836" s="2">
        <v>6.2834099999999999</v>
      </c>
      <c r="G1836" s="2">
        <v>0.53605700000000001</v>
      </c>
      <c r="H1836" s="2">
        <v>0.53894799999999998</v>
      </c>
      <c r="J1836" s="2">
        <v>6.2862159999999996</v>
      </c>
      <c r="K1836" s="2">
        <v>9.4181000000000001E-2</v>
      </c>
      <c r="L1836" s="2">
        <v>0.162825</v>
      </c>
    </row>
    <row r="1837" spans="1:12" x14ac:dyDescent="0.2">
      <c r="A1837" s="2">
        <v>6.2869169999999999</v>
      </c>
      <c r="B1837" s="2">
        <v>9.3399049999999999</v>
      </c>
      <c r="C1837" s="2">
        <v>0.699905</v>
      </c>
      <c r="D1837" s="2">
        <v>0.10493</v>
      </c>
      <c r="F1837" s="2">
        <v>6.2841110000000002</v>
      </c>
      <c r="G1837" s="2">
        <v>0.53633900000000001</v>
      </c>
      <c r="H1837" s="2">
        <v>0.53941300000000003</v>
      </c>
      <c r="J1837" s="2">
        <v>6.2869169999999999</v>
      </c>
      <c r="K1837" s="2">
        <v>9.4107999999999997E-2</v>
      </c>
      <c r="L1837" s="2">
        <v>0.16281599999999999</v>
      </c>
    </row>
    <row r="1838" spans="1:12" x14ac:dyDescent="0.2">
      <c r="A1838" s="2">
        <v>6.2876190000000003</v>
      </c>
      <c r="B1838" s="2">
        <v>9.3402940000000001</v>
      </c>
      <c r="C1838" s="2">
        <v>0.70011800000000002</v>
      </c>
      <c r="D1838" s="2">
        <v>0.10473200000000001</v>
      </c>
      <c r="F1838" s="2">
        <v>6.2848129999999998</v>
      </c>
      <c r="G1838" s="2">
        <v>0.53640699999999997</v>
      </c>
      <c r="H1838" s="2">
        <v>0.53938299999999995</v>
      </c>
      <c r="J1838" s="2">
        <v>6.2876190000000003</v>
      </c>
      <c r="K1838" s="2">
        <v>9.3960000000000002E-2</v>
      </c>
      <c r="L1838" s="2">
        <v>0.16338800000000001</v>
      </c>
    </row>
    <row r="1839" spans="1:12" x14ac:dyDescent="0.2">
      <c r="A1839" s="2">
        <v>6.2883199999999997</v>
      </c>
      <c r="B1839" s="2">
        <v>9.3405090000000008</v>
      </c>
      <c r="C1839" s="2">
        <v>0.69989699999999999</v>
      </c>
      <c r="D1839" s="2">
        <v>0.10498399999999999</v>
      </c>
      <c r="F1839" s="2">
        <v>6.285514</v>
      </c>
      <c r="G1839" s="2">
        <v>0.53666700000000001</v>
      </c>
      <c r="H1839" s="2">
        <v>0.53939800000000004</v>
      </c>
      <c r="J1839" s="2">
        <v>6.2883199999999997</v>
      </c>
      <c r="K1839" s="2">
        <v>9.3772999999999995E-2</v>
      </c>
      <c r="L1839" s="2">
        <v>0.16344800000000001</v>
      </c>
    </row>
    <row r="1840" spans="1:12" x14ac:dyDescent="0.2">
      <c r="A1840" s="2">
        <v>6.289021</v>
      </c>
      <c r="B1840" s="2">
        <v>9.3409309999999994</v>
      </c>
      <c r="C1840" s="2">
        <v>0.69961099999999998</v>
      </c>
      <c r="D1840" s="2">
        <v>0.10528899999999999</v>
      </c>
      <c r="F1840" s="2">
        <v>6.2862159999999996</v>
      </c>
      <c r="G1840" s="2">
        <v>0.53717000000000004</v>
      </c>
      <c r="H1840" s="2">
        <v>0.53937500000000005</v>
      </c>
      <c r="J1840" s="2">
        <v>6.289021</v>
      </c>
      <c r="K1840" s="2">
        <v>9.3901999999999999E-2</v>
      </c>
      <c r="L1840" s="2">
        <v>0.16358500000000001</v>
      </c>
    </row>
    <row r="1841" spans="1:12" x14ac:dyDescent="0.2">
      <c r="A1841" s="2">
        <v>6.2897220000000003</v>
      </c>
      <c r="B1841" s="2">
        <v>9.3416940000000004</v>
      </c>
      <c r="C1841" s="2">
        <v>0.69986300000000001</v>
      </c>
      <c r="D1841" s="2">
        <v>0.105174</v>
      </c>
      <c r="F1841" s="2">
        <v>6.2869169999999999</v>
      </c>
      <c r="G1841" s="2">
        <v>0.53736899999999999</v>
      </c>
      <c r="H1841" s="2">
        <v>0.53974900000000003</v>
      </c>
      <c r="J1841" s="2">
        <v>6.2897220000000003</v>
      </c>
      <c r="K1841" s="2">
        <v>9.3517000000000003E-2</v>
      </c>
      <c r="L1841" s="2">
        <v>0.16381399999999999</v>
      </c>
    </row>
    <row r="1842" spans="1:12" x14ac:dyDescent="0.2">
      <c r="A1842" s="2">
        <v>6.2904239999999998</v>
      </c>
      <c r="B1842" s="2">
        <v>9.3423499999999997</v>
      </c>
      <c r="C1842" s="2">
        <v>0.69906199999999996</v>
      </c>
      <c r="D1842" s="2">
        <v>0.10537299999999999</v>
      </c>
      <c r="F1842" s="2">
        <v>6.2876190000000003</v>
      </c>
      <c r="G1842" s="2">
        <v>0.53752100000000003</v>
      </c>
      <c r="H1842" s="2">
        <v>0.54032899999999995</v>
      </c>
      <c r="J1842" s="2">
        <v>6.2904239999999998</v>
      </c>
      <c r="K1842" s="2">
        <v>9.3385999999999997E-2</v>
      </c>
      <c r="L1842" s="2">
        <v>0.16332099999999999</v>
      </c>
    </row>
    <row r="1843" spans="1:12" x14ac:dyDescent="0.2">
      <c r="A1843" s="2">
        <v>6.2911250000000001</v>
      </c>
      <c r="B1843" s="2">
        <v>9.3427509999999998</v>
      </c>
      <c r="C1843" s="2">
        <v>0.69842800000000005</v>
      </c>
      <c r="D1843" s="2">
        <v>0.10489999999999999</v>
      </c>
      <c r="F1843" s="2">
        <v>6.2883199999999997</v>
      </c>
      <c r="G1843" s="2">
        <v>0.53764299999999998</v>
      </c>
      <c r="H1843" s="2">
        <v>0.54083300000000001</v>
      </c>
      <c r="J1843" s="2">
        <v>6.2911250000000001</v>
      </c>
      <c r="K1843" s="2">
        <v>9.3090000000000006E-2</v>
      </c>
      <c r="L1843" s="2">
        <v>0.16306100000000001</v>
      </c>
    </row>
    <row r="1844" spans="1:12" x14ac:dyDescent="0.2">
      <c r="A1844" s="2">
        <v>6.2918269999999996</v>
      </c>
      <c r="B1844" s="2">
        <v>9.3431239999999995</v>
      </c>
      <c r="C1844" s="2">
        <v>0.69844399999999995</v>
      </c>
      <c r="D1844" s="2">
        <v>0.10503700000000001</v>
      </c>
      <c r="F1844" s="2">
        <v>6.289021</v>
      </c>
      <c r="G1844" s="2">
        <v>0.53765099999999999</v>
      </c>
      <c r="H1844" s="2">
        <v>0.54117599999999999</v>
      </c>
      <c r="J1844" s="2">
        <v>6.2918269999999996</v>
      </c>
      <c r="K1844" s="2">
        <v>9.2706999999999998E-2</v>
      </c>
      <c r="L1844" s="2">
        <v>0.16339899999999999</v>
      </c>
    </row>
    <row r="1845" spans="1:12" x14ac:dyDescent="0.2">
      <c r="A1845" s="2">
        <v>6.2925279999999999</v>
      </c>
      <c r="B1845" s="2">
        <v>9.3434749999999998</v>
      </c>
      <c r="C1845" s="2">
        <v>0.69847800000000004</v>
      </c>
      <c r="D1845" s="2">
        <v>0.105449</v>
      </c>
      <c r="F1845" s="2">
        <v>6.2897220000000003</v>
      </c>
      <c r="G1845" s="2">
        <v>0.53744499999999995</v>
      </c>
      <c r="H1845" s="2">
        <v>0.54113</v>
      </c>
      <c r="J1845" s="2">
        <v>6.2925279999999999</v>
      </c>
      <c r="K1845" s="2">
        <v>9.1841999999999993E-2</v>
      </c>
      <c r="L1845" s="2">
        <v>0.16342799999999999</v>
      </c>
    </row>
    <row r="1846" spans="1:12" x14ac:dyDescent="0.2">
      <c r="A1846" s="2">
        <v>6.2932300000000003</v>
      </c>
      <c r="B1846" s="2">
        <v>9.3438219999999994</v>
      </c>
      <c r="C1846" s="2">
        <v>0.69871799999999995</v>
      </c>
      <c r="D1846" s="2">
        <v>0.10519000000000001</v>
      </c>
      <c r="F1846" s="2">
        <v>6.2904239999999998</v>
      </c>
      <c r="G1846" s="2">
        <v>0.53692600000000001</v>
      </c>
      <c r="H1846" s="2">
        <v>0.54137400000000002</v>
      </c>
      <c r="J1846" s="2">
        <v>6.2932300000000003</v>
      </c>
      <c r="K1846" s="2">
        <v>9.1297000000000003E-2</v>
      </c>
      <c r="L1846" s="2">
        <v>0.164185</v>
      </c>
    </row>
    <row r="1847" spans="1:12" x14ac:dyDescent="0.2">
      <c r="A1847" s="2">
        <v>6.2939309999999997</v>
      </c>
      <c r="B1847" s="2">
        <v>9.3441240000000008</v>
      </c>
      <c r="C1847" s="2">
        <v>0.69902699999999995</v>
      </c>
      <c r="D1847" s="2">
        <v>0.105174</v>
      </c>
      <c r="F1847" s="2">
        <v>6.2911250000000001</v>
      </c>
      <c r="G1847" s="2">
        <v>0.53682700000000005</v>
      </c>
      <c r="H1847" s="2">
        <v>0.54164100000000004</v>
      </c>
      <c r="J1847" s="2">
        <v>6.2939309999999997</v>
      </c>
      <c r="K1847" s="2">
        <v>9.1651999999999997E-2</v>
      </c>
      <c r="L1847" s="2">
        <v>0.16403300000000001</v>
      </c>
    </row>
    <row r="1848" spans="1:12" x14ac:dyDescent="0.2">
      <c r="A1848" s="2">
        <v>6.294632</v>
      </c>
      <c r="B1848" s="2">
        <v>9.3445169999999997</v>
      </c>
      <c r="C1848" s="2">
        <v>0.69880600000000004</v>
      </c>
      <c r="D1848" s="2">
        <v>0.105548</v>
      </c>
      <c r="F1848" s="2">
        <v>6.2918269999999996</v>
      </c>
      <c r="G1848" s="2">
        <v>0.53704799999999997</v>
      </c>
      <c r="H1848" s="2">
        <v>0.54205300000000001</v>
      </c>
      <c r="J1848" s="2">
        <v>6.294632</v>
      </c>
      <c r="K1848" s="2">
        <v>9.1609999999999997E-2</v>
      </c>
      <c r="L1848" s="2">
        <v>0.163495</v>
      </c>
    </row>
    <row r="1849" spans="1:12" x14ac:dyDescent="0.2">
      <c r="A1849" s="2">
        <v>6.2953330000000003</v>
      </c>
      <c r="B1849" s="2">
        <v>9.3447340000000008</v>
      </c>
      <c r="C1849" s="2">
        <v>0.69919500000000001</v>
      </c>
      <c r="D1849" s="2">
        <v>0.105106</v>
      </c>
      <c r="F1849" s="2">
        <v>6.2925279999999999</v>
      </c>
      <c r="G1849" s="2">
        <v>0.53700300000000001</v>
      </c>
      <c r="H1849" s="2">
        <v>0.54219099999999998</v>
      </c>
      <c r="J1849" s="2">
        <v>6.2953330000000003</v>
      </c>
      <c r="K1849" s="2">
        <v>9.0950000000000003E-2</v>
      </c>
      <c r="L1849" s="2">
        <v>0.16316700000000001</v>
      </c>
    </row>
    <row r="1850" spans="1:12" x14ac:dyDescent="0.2">
      <c r="A1850" s="2">
        <v>6.2960349999999998</v>
      </c>
      <c r="B1850" s="2">
        <v>9.3449360000000006</v>
      </c>
      <c r="C1850" s="2">
        <v>0.69972900000000005</v>
      </c>
      <c r="D1850" s="2">
        <v>0.10473200000000001</v>
      </c>
      <c r="F1850" s="2">
        <v>6.2932300000000003</v>
      </c>
      <c r="G1850" s="2">
        <v>0.53691900000000004</v>
      </c>
      <c r="H1850" s="2">
        <v>0.54147299999999998</v>
      </c>
      <c r="J1850" s="2">
        <v>6.2960349999999998</v>
      </c>
      <c r="K1850" s="2">
        <v>9.0302999999999994E-2</v>
      </c>
      <c r="L1850" s="2">
        <v>0.16311500000000001</v>
      </c>
    </row>
    <row r="1851" spans="1:12" x14ac:dyDescent="0.2">
      <c r="A1851" s="2">
        <v>6.2967360000000001</v>
      </c>
      <c r="B1851" s="2">
        <v>9.3453479999999995</v>
      </c>
      <c r="C1851" s="2">
        <v>0.69997299999999996</v>
      </c>
      <c r="D1851" s="2">
        <v>0.10553999999999999</v>
      </c>
      <c r="F1851" s="2">
        <v>6.2939309999999997</v>
      </c>
      <c r="G1851" s="2">
        <v>0.53675099999999998</v>
      </c>
      <c r="H1851" s="2">
        <v>0.54132100000000005</v>
      </c>
      <c r="J1851" s="2">
        <v>6.2967360000000001</v>
      </c>
      <c r="K1851" s="2">
        <v>9.0158000000000002E-2</v>
      </c>
      <c r="L1851" s="2">
        <v>0.162277</v>
      </c>
    </row>
    <row r="1852" spans="1:12" x14ac:dyDescent="0.2">
      <c r="A1852" s="2">
        <v>6.2974379999999996</v>
      </c>
      <c r="B1852" s="2">
        <v>9.3456989999999998</v>
      </c>
      <c r="C1852" s="2">
        <v>0.69982800000000001</v>
      </c>
      <c r="D1852" s="2">
        <v>0.10593</v>
      </c>
      <c r="F1852" s="2">
        <v>6.294632</v>
      </c>
      <c r="G1852" s="2">
        <v>0.53687300000000004</v>
      </c>
      <c r="H1852" s="2">
        <v>0.54170200000000002</v>
      </c>
      <c r="J1852" s="2">
        <v>6.2974379999999996</v>
      </c>
      <c r="K1852" s="2">
        <v>9.0192999999999995E-2</v>
      </c>
      <c r="L1852" s="2">
        <v>0.16266700000000001</v>
      </c>
    </row>
    <row r="1853" spans="1:12" x14ac:dyDescent="0.2">
      <c r="A1853" s="2">
        <v>6.2981389999999999</v>
      </c>
      <c r="B1853" s="2">
        <v>9.3462300000000003</v>
      </c>
      <c r="C1853" s="2">
        <v>0.69994999999999996</v>
      </c>
      <c r="D1853" s="2">
        <v>0.105792</v>
      </c>
      <c r="F1853" s="2">
        <v>6.2953330000000003</v>
      </c>
      <c r="G1853" s="2">
        <v>0.53734599999999999</v>
      </c>
      <c r="H1853" s="2">
        <v>0.54201500000000002</v>
      </c>
      <c r="J1853" s="2">
        <v>6.2981389999999999</v>
      </c>
      <c r="K1853" s="2">
        <v>8.9800000000000005E-2</v>
      </c>
      <c r="L1853" s="2">
        <v>0.16305500000000001</v>
      </c>
    </row>
    <row r="1854" spans="1:12" x14ac:dyDescent="0.2">
      <c r="A1854" s="2">
        <v>6.2988410000000004</v>
      </c>
      <c r="B1854" s="2">
        <v>9.3464810000000007</v>
      </c>
      <c r="C1854" s="2">
        <v>0.69991199999999998</v>
      </c>
      <c r="D1854" s="2">
        <v>0.10574600000000001</v>
      </c>
      <c r="F1854" s="2">
        <v>6.2960349999999998</v>
      </c>
      <c r="G1854" s="2">
        <v>0.53756700000000002</v>
      </c>
      <c r="H1854" s="2">
        <v>0.54187799999999997</v>
      </c>
      <c r="J1854" s="2">
        <v>6.2988410000000004</v>
      </c>
      <c r="K1854" s="2">
        <v>8.9704000000000006E-2</v>
      </c>
      <c r="L1854" s="2">
        <v>0.163795</v>
      </c>
    </row>
    <row r="1855" spans="1:12" x14ac:dyDescent="0.2">
      <c r="A1855" s="2">
        <v>6.2995419999999998</v>
      </c>
      <c r="B1855" s="2">
        <v>9.3466799999999992</v>
      </c>
      <c r="C1855" s="2">
        <v>0.70021</v>
      </c>
      <c r="D1855" s="2">
        <v>0.105617</v>
      </c>
      <c r="F1855" s="2">
        <v>6.2967360000000001</v>
      </c>
      <c r="G1855" s="2">
        <v>0.53737599999999996</v>
      </c>
      <c r="H1855" s="2">
        <v>0.54151199999999999</v>
      </c>
      <c r="J1855" s="2">
        <v>6.2995419999999998</v>
      </c>
      <c r="K1855" s="2">
        <v>8.9691000000000007E-2</v>
      </c>
      <c r="L1855" s="2">
        <v>0.163936</v>
      </c>
    </row>
    <row r="1856" spans="1:12" x14ac:dyDescent="0.2">
      <c r="A1856" s="2">
        <v>6.300243</v>
      </c>
      <c r="B1856" s="2">
        <v>9.346584</v>
      </c>
      <c r="C1856" s="2">
        <v>0.69974800000000004</v>
      </c>
      <c r="D1856" s="2">
        <v>0.10573100000000001</v>
      </c>
      <c r="F1856" s="2">
        <v>6.2974379999999996</v>
      </c>
      <c r="G1856" s="2">
        <v>0.53744499999999995</v>
      </c>
      <c r="H1856" s="2">
        <v>0.54158799999999996</v>
      </c>
      <c r="J1856" s="2">
        <v>6.300243</v>
      </c>
      <c r="K1856" s="2">
        <v>9.0189000000000005E-2</v>
      </c>
      <c r="L1856" s="2">
        <v>0.16458900000000001</v>
      </c>
    </row>
    <row r="1857" spans="1:12" x14ac:dyDescent="0.2">
      <c r="A1857" s="2">
        <v>6.3009449999999996</v>
      </c>
      <c r="B1857" s="2">
        <v>9.3467260000000003</v>
      </c>
      <c r="C1857" s="2">
        <v>0.69979800000000003</v>
      </c>
      <c r="D1857" s="2">
        <v>0.10635699999999999</v>
      </c>
      <c r="F1857" s="2">
        <v>6.2981389999999999</v>
      </c>
      <c r="G1857" s="2">
        <v>0.53808599999999995</v>
      </c>
      <c r="H1857" s="2">
        <v>0.54201500000000002</v>
      </c>
      <c r="J1857" s="2">
        <v>6.3009449999999996</v>
      </c>
      <c r="K1857" s="2">
        <v>8.9676000000000006E-2</v>
      </c>
      <c r="L1857" s="2">
        <v>0.16449</v>
      </c>
    </row>
    <row r="1858" spans="1:12" x14ac:dyDescent="0.2">
      <c r="A1858" s="2">
        <v>6.3016459999999999</v>
      </c>
      <c r="B1858" s="2">
        <v>9.3466679999999993</v>
      </c>
      <c r="C1858" s="2">
        <v>0.69996599999999998</v>
      </c>
      <c r="D1858" s="2">
        <v>0.106891</v>
      </c>
      <c r="F1858" s="2">
        <v>6.2988410000000004</v>
      </c>
      <c r="G1858" s="2">
        <v>0.53894799999999998</v>
      </c>
      <c r="H1858" s="2">
        <v>0.54219099999999998</v>
      </c>
      <c r="J1858" s="2">
        <v>6.3016459999999999</v>
      </c>
      <c r="K1858" s="2">
        <v>8.9601E-2</v>
      </c>
      <c r="L1858" s="2">
        <v>0.16419800000000001</v>
      </c>
    </row>
    <row r="1859" spans="1:12" x14ac:dyDescent="0.2">
      <c r="A1859" s="2">
        <v>6.3023470000000001</v>
      </c>
      <c r="B1859" s="2">
        <v>9.3466260000000005</v>
      </c>
      <c r="C1859" s="2">
        <v>0.70000799999999996</v>
      </c>
      <c r="D1859" s="2">
        <v>0.107166</v>
      </c>
      <c r="F1859" s="2">
        <v>6.2995419999999998</v>
      </c>
      <c r="G1859" s="2">
        <v>0.53941300000000003</v>
      </c>
      <c r="H1859" s="2">
        <v>0.54196200000000005</v>
      </c>
      <c r="J1859" s="2">
        <v>6.3023470000000001</v>
      </c>
      <c r="K1859" s="2">
        <v>8.9578000000000005E-2</v>
      </c>
      <c r="L1859" s="2">
        <v>0.16492799999999999</v>
      </c>
    </row>
    <row r="1860" spans="1:12" x14ac:dyDescent="0.2">
      <c r="A1860" s="2">
        <v>6.3030489999999997</v>
      </c>
      <c r="B1860" s="2">
        <v>9.3468440000000008</v>
      </c>
      <c r="C1860" s="2">
        <v>0.69981700000000002</v>
      </c>
      <c r="D1860" s="2">
        <v>0.10741000000000001</v>
      </c>
      <c r="F1860" s="2">
        <v>6.300243</v>
      </c>
      <c r="G1860" s="2">
        <v>0.53938299999999995</v>
      </c>
      <c r="H1860" s="2">
        <v>0.54167900000000002</v>
      </c>
      <c r="J1860" s="2">
        <v>6.3030489999999997</v>
      </c>
      <c r="K1860" s="2">
        <v>8.9760000000000006E-2</v>
      </c>
      <c r="L1860" s="2">
        <v>0.16517399999999999</v>
      </c>
    </row>
    <row r="1861" spans="1:12" x14ac:dyDescent="0.2">
      <c r="A1861" s="2">
        <v>6.30375</v>
      </c>
      <c r="B1861" s="2">
        <v>9.3470759999999995</v>
      </c>
      <c r="C1861" s="2">
        <v>0.70010700000000003</v>
      </c>
      <c r="D1861" s="2">
        <v>0.10727200000000001</v>
      </c>
      <c r="F1861" s="2">
        <v>6.3009449999999996</v>
      </c>
      <c r="G1861" s="2">
        <v>0.53939800000000004</v>
      </c>
      <c r="H1861" s="2">
        <v>0.54149599999999998</v>
      </c>
      <c r="J1861" s="2">
        <v>6.30375</v>
      </c>
      <c r="K1861" s="2">
        <v>8.9714000000000002E-2</v>
      </c>
      <c r="L1861" s="2">
        <v>0.16545899999999999</v>
      </c>
    </row>
    <row r="1862" spans="1:12" x14ac:dyDescent="0.2">
      <c r="A1862" s="2">
        <v>6.3044510000000002</v>
      </c>
      <c r="B1862" s="2">
        <v>9.3476979999999994</v>
      </c>
      <c r="C1862" s="2">
        <v>0.70002299999999995</v>
      </c>
      <c r="D1862" s="2">
        <v>0.107043</v>
      </c>
      <c r="F1862" s="2">
        <v>6.3016459999999999</v>
      </c>
      <c r="G1862" s="2">
        <v>0.53937500000000005</v>
      </c>
      <c r="H1862" s="2">
        <v>0.54182399999999997</v>
      </c>
      <c r="J1862" s="2">
        <v>6.3044510000000002</v>
      </c>
      <c r="K1862" s="2">
        <v>8.9935000000000001E-2</v>
      </c>
      <c r="L1862" s="2">
        <v>0.16544800000000001</v>
      </c>
    </row>
    <row r="1863" spans="1:12" x14ac:dyDescent="0.2">
      <c r="A1863" s="2">
        <v>6.3051529999999998</v>
      </c>
      <c r="B1863" s="2">
        <v>9.3483999999999998</v>
      </c>
      <c r="C1863" s="2">
        <v>0.69991999999999999</v>
      </c>
      <c r="D1863" s="2">
        <v>0.10698199999999999</v>
      </c>
      <c r="F1863" s="2">
        <v>6.3023470000000001</v>
      </c>
      <c r="G1863" s="2">
        <v>0.53974900000000003</v>
      </c>
      <c r="H1863" s="2">
        <v>0.54205300000000001</v>
      </c>
      <c r="J1863" s="2">
        <v>6.3051529999999998</v>
      </c>
      <c r="K1863" s="2">
        <v>8.9957999999999996E-2</v>
      </c>
      <c r="L1863" s="2">
        <v>0.16569999999999999</v>
      </c>
    </row>
    <row r="1864" spans="1:12" x14ac:dyDescent="0.2">
      <c r="A1864" s="2">
        <v>6.3058540000000001</v>
      </c>
      <c r="B1864" s="2">
        <v>9.3486790000000006</v>
      </c>
      <c r="C1864" s="2">
        <v>0.69962599999999997</v>
      </c>
      <c r="D1864" s="2">
        <v>0.106876</v>
      </c>
      <c r="F1864" s="2">
        <v>6.3030489999999997</v>
      </c>
      <c r="G1864" s="2">
        <v>0.54032899999999995</v>
      </c>
      <c r="H1864" s="2">
        <v>0.54215999999999998</v>
      </c>
      <c r="J1864" s="2">
        <v>6.3058540000000001</v>
      </c>
      <c r="K1864" s="2">
        <v>8.9650999999999995E-2</v>
      </c>
      <c r="L1864" s="2">
        <v>0.16578200000000001</v>
      </c>
    </row>
    <row r="1865" spans="1:12" x14ac:dyDescent="0.2">
      <c r="A1865" s="2">
        <v>6.3065559999999996</v>
      </c>
      <c r="B1865" s="2">
        <v>9.3488539999999993</v>
      </c>
      <c r="C1865" s="2">
        <v>0.69974800000000004</v>
      </c>
      <c r="D1865" s="2">
        <v>0.10703600000000001</v>
      </c>
      <c r="F1865" s="2">
        <v>6.30375</v>
      </c>
      <c r="G1865" s="2">
        <v>0.54083300000000001</v>
      </c>
      <c r="H1865" s="2">
        <v>0.54230500000000004</v>
      </c>
      <c r="J1865" s="2">
        <v>6.3065559999999996</v>
      </c>
      <c r="K1865" s="2">
        <v>8.9802000000000007E-2</v>
      </c>
      <c r="L1865" s="2">
        <v>0.16628599999999999</v>
      </c>
    </row>
    <row r="1866" spans="1:12" x14ac:dyDescent="0.2">
      <c r="A1866" s="2">
        <v>6.3072569999999999</v>
      </c>
      <c r="B1866" s="2">
        <v>9.3486670000000007</v>
      </c>
      <c r="C1866" s="2">
        <v>0.70005300000000004</v>
      </c>
      <c r="D1866" s="2">
        <v>0.107394</v>
      </c>
      <c r="F1866" s="2">
        <v>6.3044510000000002</v>
      </c>
      <c r="G1866" s="2">
        <v>0.54117599999999999</v>
      </c>
      <c r="H1866" s="2">
        <v>0.542404</v>
      </c>
      <c r="J1866" s="2">
        <v>6.3072569999999999</v>
      </c>
      <c r="K1866" s="2">
        <v>9.0634999999999993E-2</v>
      </c>
      <c r="L1866" s="2">
        <v>0.16670699999999999</v>
      </c>
    </row>
    <row r="1867" spans="1:12" x14ac:dyDescent="0.2">
      <c r="A1867" s="2">
        <v>6.3079580000000002</v>
      </c>
      <c r="B1867" s="2">
        <v>9.3488009999999999</v>
      </c>
      <c r="C1867" s="2">
        <v>0.700214</v>
      </c>
      <c r="D1867" s="2">
        <v>0.107501</v>
      </c>
      <c r="F1867" s="2">
        <v>6.3051529999999998</v>
      </c>
      <c r="G1867" s="2">
        <v>0.54113</v>
      </c>
      <c r="H1867" s="2">
        <v>0.54234300000000002</v>
      </c>
      <c r="J1867" s="2">
        <v>6.3079580000000002</v>
      </c>
      <c r="K1867" s="2">
        <v>9.0373999999999996E-2</v>
      </c>
      <c r="L1867" s="2">
        <v>0.16767799999999999</v>
      </c>
    </row>
    <row r="1868" spans="1:12" x14ac:dyDescent="0.2">
      <c r="A1868" s="2">
        <v>6.3086599999999997</v>
      </c>
      <c r="B1868" s="2">
        <v>9.3494949999999992</v>
      </c>
      <c r="C1868" s="2">
        <v>0.70008400000000004</v>
      </c>
      <c r="D1868" s="2">
        <v>0.107333</v>
      </c>
      <c r="F1868" s="2">
        <v>6.3058540000000001</v>
      </c>
      <c r="G1868" s="2">
        <v>0.54137400000000002</v>
      </c>
      <c r="H1868" s="2">
        <v>0.54186999999999996</v>
      </c>
      <c r="J1868" s="2">
        <v>6.3086599999999997</v>
      </c>
      <c r="K1868" s="2">
        <v>9.0244000000000005E-2</v>
      </c>
      <c r="L1868" s="2">
        <v>0.167576</v>
      </c>
    </row>
    <row r="1869" spans="1:12" x14ac:dyDescent="0.2">
      <c r="A1869" s="2">
        <v>6.309361</v>
      </c>
      <c r="B1869" s="2">
        <v>9.3499409999999994</v>
      </c>
      <c r="C1869" s="2">
        <v>0.69988899999999998</v>
      </c>
      <c r="D1869" s="2">
        <v>0.107242</v>
      </c>
      <c r="F1869" s="2">
        <v>6.3065559999999996</v>
      </c>
      <c r="G1869" s="2">
        <v>0.54164100000000004</v>
      </c>
      <c r="H1869" s="2">
        <v>0.54191599999999995</v>
      </c>
      <c r="J1869" s="2">
        <v>6.309361</v>
      </c>
      <c r="K1869" s="2">
        <v>9.0395000000000003E-2</v>
      </c>
      <c r="L1869" s="2">
        <v>0.168076</v>
      </c>
    </row>
    <row r="1870" spans="1:12" x14ac:dyDescent="0.2">
      <c r="A1870" s="2">
        <v>6.3100620000000003</v>
      </c>
      <c r="B1870" s="2">
        <v>9.3499789999999994</v>
      </c>
      <c r="C1870" s="2">
        <v>0.69994699999999999</v>
      </c>
      <c r="D1870" s="2">
        <v>0.10727200000000001</v>
      </c>
      <c r="F1870" s="2">
        <v>6.3072569999999999</v>
      </c>
      <c r="G1870" s="2">
        <v>0.54205300000000001</v>
      </c>
      <c r="H1870" s="2">
        <v>0.54174800000000001</v>
      </c>
      <c r="J1870" s="2">
        <v>6.3100620000000003</v>
      </c>
      <c r="K1870" s="2">
        <v>9.0485999999999997E-2</v>
      </c>
      <c r="L1870" s="2">
        <v>0.16834199999999999</v>
      </c>
    </row>
    <row r="1871" spans="1:12" x14ac:dyDescent="0.2">
      <c r="A1871" s="2">
        <v>6.3107639999999998</v>
      </c>
      <c r="B1871" s="2">
        <v>9.3497240000000001</v>
      </c>
      <c r="C1871" s="2">
        <v>0.69965299999999997</v>
      </c>
      <c r="D1871" s="2">
        <v>0.107028</v>
      </c>
      <c r="F1871" s="2">
        <v>6.3079580000000002</v>
      </c>
      <c r="G1871" s="2">
        <v>0.54219099999999998</v>
      </c>
      <c r="H1871" s="2">
        <v>0.54103900000000005</v>
      </c>
      <c r="J1871" s="2">
        <v>6.3107639999999998</v>
      </c>
      <c r="K1871" s="2">
        <v>9.0200000000000002E-2</v>
      </c>
      <c r="L1871" s="2">
        <v>0.16863800000000001</v>
      </c>
    </row>
    <row r="1872" spans="1:12" x14ac:dyDescent="0.2">
      <c r="A1872" s="2">
        <v>6.3114650000000001</v>
      </c>
      <c r="B1872" s="2">
        <v>9.3500519999999998</v>
      </c>
      <c r="C1872" s="2">
        <v>0.69900099999999998</v>
      </c>
      <c r="D1872" s="2">
        <v>0.106586</v>
      </c>
      <c r="F1872" s="2">
        <v>6.3086599999999997</v>
      </c>
      <c r="G1872" s="2">
        <v>0.54147299999999998</v>
      </c>
      <c r="H1872" s="2">
        <v>0.54073300000000002</v>
      </c>
      <c r="J1872" s="2">
        <v>6.3114650000000001</v>
      </c>
      <c r="K1872" s="2">
        <v>9.0497999999999995E-2</v>
      </c>
      <c r="L1872" s="2">
        <v>0.16875399999999999</v>
      </c>
    </row>
    <row r="1873" spans="1:12" x14ac:dyDescent="0.2">
      <c r="A1873" s="2">
        <v>6.3121669999999996</v>
      </c>
      <c r="B1873" s="2">
        <v>9.3505710000000004</v>
      </c>
      <c r="C1873" s="2">
        <v>0.69892799999999999</v>
      </c>
      <c r="D1873" s="2">
        <v>0.105945</v>
      </c>
      <c r="F1873" s="2">
        <v>6.309361</v>
      </c>
      <c r="G1873" s="2">
        <v>0.54132100000000005</v>
      </c>
      <c r="H1873" s="2">
        <v>0.54068000000000005</v>
      </c>
      <c r="J1873" s="2">
        <v>6.3121669999999996</v>
      </c>
      <c r="K1873" s="2">
        <v>9.0088000000000001E-2</v>
      </c>
      <c r="L1873" s="2">
        <v>0.16847999999999999</v>
      </c>
    </row>
    <row r="1874" spans="1:12" x14ac:dyDescent="0.2">
      <c r="A1874" s="2">
        <v>6.3128679999999999</v>
      </c>
      <c r="B1874" s="2">
        <v>9.3510399999999994</v>
      </c>
      <c r="C1874" s="2">
        <v>0.69904599999999995</v>
      </c>
      <c r="D1874" s="2">
        <v>0.105479</v>
      </c>
      <c r="F1874" s="2">
        <v>6.3100620000000003</v>
      </c>
      <c r="G1874" s="2">
        <v>0.54170200000000002</v>
      </c>
      <c r="H1874" s="2">
        <v>0.541107</v>
      </c>
      <c r="J1874" s="2">
        <v>6.3128679999999999</v>
      </c>
      <c r="K1874" s="2">
        <v>8.9729000000000003E-2</v>
      </c>
      <c r="L1874" s="2">
        <v>0.168851</v>
      </c>
    </row>
    <row r="1875" spans="1:12" x14ac:dyDescent="0.2">
      <c r="A1875" s="2">
        <v>6.3135700000000003</v>
      </c>
      <c r="B1875" s="2">
        <v>9.3516770000000005</v>
      </c>
      <c r="C1875" s="2">
        <v>0.69916500000000004</v>
      </c>
      <c r="D1875" s="2">
        <v>0.10509</v>
      </c>
      <c r="F1875" s="2">
        <v>6.3107639999999998</v>
      </c>
      <c r="G1875" s="2">
        <v>0.54201500000000002</v>
      </c>
      <c r="H1875" s="2">
        <v>0.54125199999999996</v>
      </c>
      <c r="J1875" s="2">
        <v>6.3135700000000003</v>
      </c>
      <c r="K1875" s="2">
        <v>8.9377999999999999E-2</v>
      </c>
      <c r="L1875" s="2">
        <v>0.16800300000000001</v>
      </c>
    </row>
    <row r="1876" spans="1:12" x14ac:dyDescent="0.2">
      <c r="A1876" s="2">
        <v>6.3142709999999997</v>
      </c>
      <c r="B1876" s="2">
        <v>9.3517189999999992</v>
      </c>
      <c r="C1876" s="2">
        <v>0.69938999999999996</v>
      </c>
      <c r="D1876" s="2">
        <v>0.10509</v>
      </c>
      <c r="F1876" s="2">
        <v>6.3114650000000001</v>
      </c>
      <c r="G1876" s="2">
        <v>0.54187799999999997</v>
      </c>
      <c r="H1876" s="2">
        <v>0.54096200000000005</v>
      </c>
      <c r="J1876" s="2">
        <v>6.3142709999999997</v>
      </c>
      <c r="K1876" s="2">
        <v>8.9435000000000001E-2</v>
      </c>
      <c r="L1876" s="2">
        <v>0.16766500000000001</v>
      </c>
    </row>
    <row r="1877" spans="1:12" x14ac:dyDescent="0.2">
      <c r="A1877" s="2">
        <v>6.314972</v>
      </c>
      <c r="B1877" s="2">
        <v>9.3521040000000006</v>
      </c>
      <c r="C1877" s="2">
        <v>0.69940500000000005</v>
      </c>
      <c r="D1877" s="2">
        <v>0.10549500000000001</v>
      </c>
      <c r="F1877" s="2">
        <v>6.3121669999999996</v>
      </c>
      <c r="G1877" s="2">
        <v>0.54151199999999999</v>
      </c>
      <c r="H1877" s="2">
        <v>0.54092399999999996</v>
      </c>
      <c r="J1877" s="2">
        <v>6.314972</v>
      </c>
      <c r="K1877" s="2">
        <v>8.9274999999999993E-2</v>
      </c>
      <c r="L1877" s="2">
        <v>0.16764200000000001</v>
      </c>
    </row>
    <row r="1878" spans="1:12" x14ac:dyDescent="0.2">
      <c r="A1878" s="2">
        <v>6.3156730000000003</v>
      </c>
      <c r="B1878" s="2">
        <v>9.3522909999999992</v>
      </c>
      <c r="C1878" s="2">
        <v>0.70003099999999996</v>
      </c>
      <c r="D1878" s="2">
        <v>0.105449</v>
      </c>
      <c r="F1878" s="2">
        <v>6.3128679999999999</v>
      </c>
      <c r="G1878" s="2">
        <v>0.54158799999999996</v>
      </c>
      <c r="H1878" s="2">
        <v>0.54123699999999997</v>
      </c>
      <c r="J1878" s="2">
        <v>6.3156730000000003</v>
      </c>
      <c r="K1878" s="2">
        <v>8.9623999999999995E-2</v>
      </c>
      <c r="L1878" s="2">
        <v>0.16794999999999999</v>
      </c>
    </row>
    <row r="1879" spans="1:12" x14ac:dyDescent="0.2">
      <c r="A1879" s="2">
        <v>6.3163749999999999</v>
      </c>
      <c r="B1879" s="2">
        <v>9.3522339999999993</v>
      </c>
      <c r="C1879" s="2">
        <v>0.70000799999999996</v>
      </c>
      <c r="D1879" s="2">
        <v>0.105624</v>
      </c>
      <c r="F1879" s="2">
        <v>6.3135700000000003</v>
      </c>
      <c r="G1879" s="2">
        <v>0.54201500000000002</v>
      </c>
      <c r="H1879" s="2">
        <v>0.54142800000000002</v>
      </c>
      <c r="J1879" s="2">
        <v>6.3163749999999999</v>
      </c>
      <c r="K1879" s="2">
        <v>8.9352000000000001E-2</v>
      </c>
      <c r="L1879" s="2">
        <v>0.16874</v>
      </c>
    </row>
    <row r="1880" spans="1:12" x14ac:dyDescent="0.2">
      <c r="A1880" s="2">
        <v>6.3170760000000001</v>
      </c>
      <c r="B1880" s="2">
        <v>9.3524510000000003</v>
      </c>
      <c r="C1880" s="2">
        <v>0.69964499999999996</v>
      </c>
      <c r="D1880" s="2">
        <v>0.10538</v>
      </c>
      <c r="F1880" s="2">
        <v>6.3142709999999997</v>
      </c>
      <c r="G1880" s="2">
        <v>0.54219099999999998</v>
      </c>
      <c r="H1880" s="2">
        <v>0.54151199999999999</v>
      </c>
      <c r="J1880" s="2">
        <v>6.3170760000000001</v>
      </c>
      <c r="K1880" s="2">
        <v>8.8438000000000003E-2</v>
      </c>
      <c r="L1880" s="2">
        <v>0.16902700000000001</v>
      </c>
    </row>
    <row r="1881" spans="1:12" x14ac:dyDescent="0.2">
      <c r="A1881" s="2">
        <v>6.3177779999999997</v>
      </c>
      <c r="B1881" s="2">
        <v>9.3527640000000005</v>
      </c>
      <c r="C1881" s="2">
        <v>0.69945400000000002</v>
      </c>
      <c r="D1881" s="2">
        <v>0.104999</v>
      </c>
      <c r="F1881" s="2">
        <v>6.314972</v>
      </c>
      <c r="G1881" s="2">
        <v>0.54196200000000005</v>
      </c>
      <c r="H1881" s="2">
        <v>0.54162600000000005</v>
      </c>
      <c r="J1881" s="2">
        <v>6.3177779999999997</v>
      </c>
      <c r="K1881" s="2">
        <v>8.8197999999999999E-2</v>
      </c>
      <c r="L1881" s="2">
        <v>0.16916800000000001</v>
      </c>
    </row>
    <row r="1882" spans="1:12" x14ac:dyDescent="0.2">
      <c r="A1882" s="2">
        <v>6.318479</v>
      </c>
      <c r="B1882" s="2">
        <v>9.3527909999999999</v>
      </c>
      <c r="C1882" s="2">
        <v>0.69925599999999999</v>
      </c>
      <c r="D1882" s="2">
        <v>0.104755</v>
      </c>
      <c r="F1882" s="2">
        <v>6.3156730000000003</v>
      </c>
      <c r="G1882" s="2">
        <v>0.54167900000000002</v>
      </c>
      <c r="H1882" s="2">
        <v>0.54170200000000002</v>
      </c>
      <c r="J1882" s="2">
        <v>6.318479</v>
      </c>
      <c r="K1882" s="2">
        <v>8.7995000000000004E-2</v>
      </c>
      <c r="L1882" s="2">
        <v>0.16908400000000001</v>
      </c>
    </row>
    <row r="1883" spans="1:12" x14ac:dyDescent="0.2">
      <c r="A1883" s="2">
        <v>6.3191800000000002</v>
      </c>
      <c r="B1883" s="2">
        <v>9.3532489999999999</v>
      </c>
      <c r="C1883" s="2">
        <v>0.69921800000000001</v>
      </c>
      <c r="D1883" s="2">
        <v>0.104655</v>
      </c>
      <c r="F1883" s="2">
        <v>6.3163749999999999</v>
      </c>
      <c r="G1883" s="2">
        <v>0.54149599999999998</v>
      </c>
      <c r="H1883" s="2">
        <v>0.542076</v>
      </c>
      <c r="J1883" s="2">
        <v>6.3191800000000002</v>
      </c>
      <c r="K1883" s="2">
        <v>8.7489999999999998E-2</v>
      </c>
      <c r="L1883" s="2">
        <v>0.16914499999999999</v>
      </c>
    </row>
    <row r="1884" spans="1:12" x14ac:dyDescent="0.2">
      <c r="A1884" s="2">
        <v>6.3198819999999998</v>
      </c>
      <c r="B1884" s="2">
        <v>9.3536260000000002</v>
      </c>
      <c r="C1884" s="2">
        <v>0.69887500000000002</v>
      </c>
      <c r="D1884" s="2">
        <v>0.104213</v>
      </c>
      <c r="F1884" s="2">
        <v>6.3170760000000001</v>
      </c>
      <c r="G1884" s="2">
        <v>0.54182399999999997</v>
      </c>
      <c r="H1884" s="2">
        <v>0.54251099999999997</v>
      </c>
      <c r="J1884" s="2">
        <v>6.3198819999999998</v>
      </c>
      <c r="K1884" s="2">
        <v>8.7970999999999994E-2</v>
      </c>
      <c r="L1884" s="2">
        <v>0.16953299999999999</v>
      </c>
    </row>
    <row r="1885" spans="1:12" x14ac:dyDescent="0.2">
      <c r="A1885" s="2">
        <v>6.3205830000000001</v>
      </c>
      <c r="B1885" s="2">
        <v>9.3536029999999997</v>
      </c>
      <c r="C1885" s="2">
        <v>0.69877500000000003</v>
      </c>
      <c r="D1885" s="2">
        <v>0.104587</v>
      </c>
      <c r="F1885" s="2">
        <v>6.3177779999999997</v>
      </c>
      <c r="G1885" s="2">
        <v>0.54205300000000001</v>
      </c>
      <c r="H1885" s="2">
        <v>0.543045</v>
      </c>
      <c r="J1885" s="2">
        <v>6.3205830000000001</v>
      </c>
      <c r="K1885" s="2">
        <v>8.7849999999999998E-2</v>
      </c>
      <c r="L1885" s="2">
        <v>0.16864599999999999</v>
      </c>
    </row>
    <row r="1886" spans="1:12" x14ac:dyDescent="0.2">
      <c r="A1886" s="2">
        <v>6.3212840000000003</v>
      </c>
      <c r="B1886" s="2">
        <v>9.3535649999999997</v>
      </c>
      <c r="C1886" s="2">
        <v>0.69905799999999996</v>
      </c>
      <c r="D1886" s="2">
        <v>0.104716</v>
      </c>
      <c r="F1886" s="2">
        <v>6.318479</v>
      </c>
      <c r="G1886" s="2">
        <v>0.54215999999999998</v>
      </c>
      <c r="H1886" s="2">
        <v>0.54280099999999998</v>
      </c>
      <c r="J1886" s="2">
        <v>6.3212840000000003</v>
      </c>
      <c r="K1886" s="2">
        <v>8.7958999999999996E-2</v>
      </c>
      <c r="L1886" s="2">
        <v>0.168824</v>
      </c>
    </row>
    <row r="1887" spans="1:12" x14ac:dyDescent="0.2">
      <c r="A1887" s="2">
        <v>6.3219859999999999</v>
      </c>
      <c r="B1887" s="2">
        <v>9.3539159999999999</v>
      </c>
      <c r="C1887" s="2">
        <v>0.69884000000000002</v>
      </c>
      <c r="D1887" s="2">
        <v>0.104129</v>
      </c>
      <c r="F1887" s="2">
        <v>6.3191800000000002</v>
      </c>
      <c r="G1887" s="2">
        <v>0.54230500000000004</v>
      </c>
      <c r="H1887" s="2">
        <v>0.542717</v>
      </c>
      <c r="J1887" s="2">
        <v>6.3219859999999999</v>
      </c>
      <c r="K1887" s="2">
        <v>8.8109999999999994E-2</v>
      </c>
      <c r="L1887" s="2">
        <v>0.16869600000000001</v>
      </c>
    </row>
    <row r="1888" spans="1:12" x14ac:dyDescent="0.2">
      <c r="A1888" s="2">
        <v>6.3226870000000002</v>
      </c>
      <c r="B1888" s="2">
        <v>9.3539010000000005</v>
      </c>
      <c r="C1888" s="2">
        <v>0.698936</v>
      </c>
      <c r="D1888" s="2">
        <v>0.10366400000000001</v>
      </c>
      <c r="F1888" s="2">
        <v>6.3198819999999998</v>
      </c>
      <c r="G1888" s="2">
        <v>0.542404</v>
      </c>
      <c r="H1888" s="2">
        <v>0.54267900000000002</v>
      </c>
      <c r="J1888" s="2">
        <v>6.3226870000000002</v>
      </c>
      <c r="K1888" s="2">
        <v>8.8374999999999995E-2</v>
      </c>
      <c r="L1888" s="2">
        <v>0.168458</v>
      </c>
    </row>
    <row r="1889" spans="1:12" x14ac:dyDescent="0.2">
      <c r="A1889" s="2">
        <v>6.3233889999999997</v>
      </c>
      <c r="B1889" s="2">
        <v>9.3539960000000004</v>
      </c>
      <c r="C1889" s="2">
        <v>0.69915700000000003</v>
      </c>
      <c r="D1889" s="2">
        <v>0.103519</v>
      </c>
      <c r="F1889" s="2">
        <v>6.3205830000000001</v>
      </c>
      <c r="G1889" s="2">
        <v>0.54234300000000002</v>
      </c>
      <c r="H1889" s="2">
        <v>0.54293100000000005</v>
      </c>
      <c r="J1889" s="2">
        <v>6.3233889999999997</v>
      </c>
      <c r="K1889" s="2">
        <v>8.8367000000000001E-2</v>
      </c>
      <c r="L1889" s="2">
        <v>0.16825899999999999</v>
      </c>
    </row>
    <row r="1890" spans="1:12" x14ac:dyDescent="0.2">
      <c r="A1890" s="2">
        <v>6.32409</v>
      </c>
      <c r="B1890" s="2">
        <v>9.3542059999999996</v>
      </c>
      <c r="C1890" s="2">
        <v>0.69941299999999995</v>
      </c>
      <c r="D1890" s="2">
        <v>0.103008</v>
      </c>
      <c r="F1890" s="2">
        <v>6.3212840000000003</v>
      </c>
      <c r="G1890" s="2">
        <v>0.54186999999999996</v>
      </c>
      <c r="H1890" s="2">
        <v>0.54320500000000005</v>
      </c>
      <c r="J1890" s="2">
        <v>6.32409</v>
      </c>
      <c r="K1890" s="2">
        <v>8.8510000000000005E-2</v>
      </c>
      <c r="L1890" s="2">
        <v>0.16827900000000001</v>
      </c>
    </row>
    <row r="1891" spans="1:12" x14ac:dyDescent="0.2">
      <c r="A1891" s="2">
        <v>6.3247910000000003</v>
      </c>
      <c r="B1891" s="2">
        <v>9.3543590000000005</v>
      </c>
      <c r="C1891" s="2">
        <v>0.69962199999999997</v>
      </c>
      <c r="D1891" s="2">
        <v>0.10271</v>
      </c>
      <c r="F1891" s="2">
        <v>6.3219859999999999</v>
      </c>
      <c r="G1891" s="2">
        <v>0.54191599999999995</v>
      </c>
      <c r="H1891" s="2">
        <v>0.54301500000000003</v>
      </c>
      <c r="J1891" s="2">
        <v>6.3247910000000003</v>
      </c>
      <c r="K1891" s="2">
        <v>8.8776999999999995E-2</v>
      </c>
      <c r="L1891" s="2">
        <v>0.168521</v>
      </c>
    </row>
    <row r="1892" spans="1:12" x14ac:dyDescent="0.2">
      <c r="A1892" s="2">
        <v>6.3254929999999998</v>
      </c>
      <c r="B1892" s="2">
        <v>9.3544879999999999</v>
      </c>
      <c r="C1892" s="2">
        <v>0.699847</v>
      </c>
      <c r="D1892" s="2">
        <v>0.10235900000000001</v>
      </c>
      <c r="F1892" s="2">
        <v>6.3226870000000002</v>
      </c>
      <c r="G1892" s="2">
        <v>0.54174800000000001</v>
      </c>
      <c r="H1892" s="2">
        <v>0.543068</v>
      </c>
      <c r="J1892" s="2">
        <v>6.3254929999999998</v>
      </c>
      <c r="K1892" s="2">
        <v>8.8814000000000004E-2</v>
      </c>
      <c r="L1892" s="2">
        <v>0.16823399999999999</v>
      </c>
    </row>
    <row r="1893" spans="1:12" x14ac:dyDescent="0.2">
      <c r="A1893" s="2">
        <v>6.3261940000000001</v>
      </c>
      <c r="B1893" s="2">
        <v>9.3547060000000002</v>
      </c>
      <c r="C1893" s="2">
        <v>0.70037000000000005</v>
      </c>
      <c r="D1893" s="2">
        <v>0.10191699999999999</v>
      </c>
      <c r="F1893" s="2">
        <v>6.3233889999999997</v>
      </c>
      <c r="G1893" s="2">
        <v>0.54103900000000005</v>
      </c>
      <c r="H1893" s="2">
        <v>0.54347999999999996</v>
      </c>
      <c r="J1893" s="2">
        <v>6.3261940000000001</v>
      </c>
      <c r="K1893" s="2">
        <v>8.8844000000000006E-2</v>
      </c>
      <c r="L1893" s="2">
        <v>0.16794500000000001</v>
      </c>
    </row>
    <row r="1894" spans="1:12" x14ac:dyDescent="0.2">
      <c r="A1894" s="2">
        <v>6.3268959999999996</v>
      </c>
      <c r="B1894" s="2">
        <v>9.3552700000000009</v>
      </c>
      <c r="C1894" s="2">
        <v>0.70031299999999996</v>
      </c>
      <c r="D1894" s="2">
        <v>0.10176399999999999</v>
      </c>
      <c r="F1894" s="2">
        <v>6.32409</v>
      </c>
      <c r="G1894" s="2">
        <v>0.54073300000000002</v>
      </c>
      <c r="H1894" s="2">
        <v>0.54376199999999997</v>
      </c>
      <c r="J1894" s="2">
        <v>6.3268959999999996</v>
      </c>
      <c r="K1894" s="2">
        <v>8.8798000000000002E-2</v>
      </c>
      <c r="L1894" s="2">
        <v>0.168542</v>
      </c>
    </row>
    <row r="1895" spans="1:12" x14ac:dyDescent="0.2">
      <c r="A1895" s="2">
        <v>6.3275969999999999</v>
      </c>
      <c r="B1895" s="2">
        <v>9.3558249999999994</v>
      </c>
      <c r="C1895" s="2">
        <v>0.70012600000000003</v>
      </c>
      <c r="D1895" s="2">
        <v>0.101482</v>
      </c>
      <c r="F1895" s="2">
        <v>6.3247910000000003</v>
      </c>
      <c r="G1895" s="2">
        <v>0.54068000000000005</v>
      </c>
      <c r="H1895" s="2">
        <v>0.54438799999999998</v>
      </c>
      <c r="J1895" s="2">
        <v>6.3275969999999999</v>
      </c>
      <c r="K1895" s="2">
        <v>8.9283000000000001E-2</v>
      </c>
      <c r="L1895" s="2">
        <v>0.168735</v>
      </c>
    </row>
    <row r="1896" spans="1:12" x14ac:dyDescent="0.2">
      <c r="A1896" s="2">
        <v>6.3282980000000002</v>
      </c>
      <c r="B1896" s="2">
        <v>9.3560140000000001</v>
      </c>
      <c r="C1896" s="2">
        <v>0.69994699999999999</v>
      </c>
      <c r="D1896" s="2">
        <v>0.100963</v>
      </c>
      <c r="F1896" s="2">
        <v>6.3254929999999998</v>
      </c>
      <c r="G1896" s="2">
        <v>0.541107</v>
      </c>
      <c r="H1896" s="2">
        <v>0.54482299999999995</v>
      </c>
      <c r="J1896" s="2">
        <v>6.3282980000000002</v>
      </c>
      <c r="K1896" s="2">
        <v>8.9122999999999994E-2</v>
      </c>
      <c r="L1896" s="2">
        <v>0.16825300000000001</v>
      </c>
    </row>
    <row r="1897" spans="1:12" x14ac:dyDescent="0.2">
      <c r="A1897" s="2">
        <v>6.3289999999999997</v>
      </c>
      <c r="B1897" s="2">
        <v>9.3563310000000008</v>
      </c>
      <c r="C1897" s="2">
        <v>0.70006900000000005</v>
      </c>
      <c r="D1897" s="2">
        <v>0.10061199999999999</v>
      </c>
      <c r="F1897" s="2">
        <v>6.3261940000000001</v>
      </c>
      <c r="G1897" s="2">
        <v>0.54125199999999996</v>
      </c>
      <c r="H1897" s="2">
        <v>0.54486100000000004</v>
      </c>
      <c r="J1897" s="2">
        <v>6.3289999999999997</v>
      </c>
      <c r="K1897" s="2">
        <v>8.9033000000000001E-2</v>
      </c>
      <c r="L1897" s="2">
        <v>0.16833699999999999</v>
      </c>
    </row>
    <row r="1898" spans="1:12" x14ac:dyDescent="0.2">
      <c r="A1898" s="2">
        <v>6.329701</v>
      </c>
      <c r="B1898" s="2">
        <v>9.3564410000000002</v>
      </c>
      <c r="C1898" s="2">
        <v>0.70003800000000005</v>
      </c>
      <c r="D1898" s="2">
        <v>0.10061199999999999</v>
      </c>
      <c r="F1898" s="2">
        <v>6.3268959999999996</v>
      </c>
      <c r="G1898" s="2">
        <v>0.54096200000000005</v>
      </c>
      <c r="H1898" s="2">
        <v>0.54488400000000003</v>
      </c>
      <c r="J1898" s="2">
        <v>6.329701</v>
      </c>
      <c r="K1898" s="2">
        <v>8.9080999999999994E-2</v>
      </c>
      <c r="L1898" s="2">
        <v>0.168991</v>
      </c>
    </row>
    <row r="1899" spans="1:12" x14ac:dyDescent="0.2">
      <c r="A1899" s="2">
        <v>6.3304020000000003</v>
      </c>
      <c r="B1899" s="2">
        <v>9.3569110000000002</v>
      </c>
      <c r="C1899" s="2">
        <v>0.69998099999999996</v>
      </c>
      <c r="D1899" s="2">
        <v>0.100826</v>
      </c>
      <c r="F1899" s="2">
        <v>6.3275969999999999</v>
      </c>
      <c r="G1899" s="2">
        <v>0.54092399999999996</v>
      </c>
      <c r="H1899" s="2">
        <v>0.54504399999999997</v>
      </c>
      <c r="J1899" s="2">
        <v>6.3304020000000003</v>
      </c>
      <c r="K1899" s="2">
        <v>8.8513999999999995E-2</v>
      </c>
      <c r="L1899" s="2">
        <v>0.16989699999999999</v>
      </c>
    </row>
    <row r="1900" spans="1:12" x14ac:dyDescent="0.2">
      <c r="A1900" s="2">
        <v>6.3311039999999998</v>
      </c>
      <c r="B1900" s="2">
        <v>9.3573070000000005</v>
      </c>
      <c r="C1900" s="2">
        <v>0.69979800000000003</v>
      </c>
      <c r="D1900" s="2">
        <v>0.101009</v>
      </c>
      <c r="F1900" s="2">
        <v>6.3282980000000002</v>
      </c>
      <c r="G1900" s="2">
        <v>0.54123699999999997</v>
      </c>
      <c r="H1900" s="2">
        <v>0.54586000000000001</v>
      </c>
      <c r="J1900" s="2">
        <v>6.3311039999999998</v>
      </c>
      <c r="K1900" s="2">
        <v>8.9409000000000002E-2</v>
      </c>
      <c r="L1900" s="2">
        <v>0.17003399999999999</v>
      </c>
    </row>
    <row r="1901" spans="1:12" x14ac:dyDescent="0.2">
      <c r="A1901" s="2">
        <v>6.3318050000000001</v>
      </c>
      <c r="B1901" s="2">
        <v>9.3575169999999996</v>
      </c>
      <c r="C1901" s="2">
        <v>0.69975600000000004</v>
      </c>
      <c r="D1901" s="2">
        <v>0.101276</v>
      </c>
      <c r="F1901" s="2">
        <v>6.3289999999999997</v>
      </c>
      <c r="G1901" s="2">
        <v>0.54142800000000002</v>
      </c>
      <c r="H1901" s="2">
        <v>0.54637100000000005</v>
      </c>
      <c r="J1901" s="2">
        <v>6.3318050000000001</v>
      </c>
      <c r="K1901" s="2">
        <v>8.9083999999999997E-2</v>
      </c>
      <c r="L1901" s="2">
        <v>0.17017299999999999</v>
      </c>
    </row>
    <row r="1902" spans="1:12" x14ac:dyDescent="0.2">
      <c r="A1902" s="2">
        <v>6.3325069999999997</v>
      </c>
      <c r="B1902" s="2">
        <v>9.3580059999999996</v>
      </c>
      <c r="C1902" s="2">
        <v>0.70011100000000004</v>
      </c>
      <c r="D1902" s="2">
        <v>0.101718</v>
      </c>
      <c r="F1902" s="2">
        <v>6.329701</v>
      </c>
      <c r="G1902" s="2">
        <v>0.54151199999999999</v>
      </c>
      <c r="H1902" s="2">
        <v>0.54630999999999996</v>
      </c>
      <c r="J1902" s="2">
        <v>6.3325069999999997</v>
      </c>
      <c r="K1902" s="2">
        <v>8.9330999999999994E-2</v>
      </c>
      <c r="L1902" s="2">
        <v>0.17028199999999999</v>
      </c>
    </row>
    <row r="1903" spans="1:12" x14ac:dyDescent="0.2">
      <c r="A1903" s="2">
        <v>6.3332079999999999</v>
      </c>
      <c r="B1903" s="2">
        <v>9.358276</v>
      </c>
      <c r="C1903" s="2">
        <v>0.70008000000000004</v>
      </c>
      <c r="D1903" s="2">
        <v>0.10159600000000001</v>
      </c>
      <c r="F1903" s="2">
        <v>6.3304020000000003</v>
      </c>
      <c r="G1903" s="2">
        <v>0.54162600000000005</v>
      </c>
      <c r="H1903" s="2">
        <v>0.54667699999999997</v>
      </c>
      <c r="J1903" s="2">
        <v>6.3332079999999999</v>
      </c>
      <c r="K1903" s="2">
        <v>8.9974999999999999E-2</v>
      </c>
      <c r="L1903" s="2">
        <v>0.17008100000000001</v>
      </c>
    </row>
    <row r="1904" spans="1:12" x14ac:dyDescent="0.2">
      <c r="A1904" s="2">
        <v>6.3339100000000004</v>
      </c>
      <c r="B1904" s="2">
        <v>9.3585630000000002</v>
      </c>
      <c r="C1904" s="2">
        <v>0.70022099999999998</v>
      </c>
      <c r="D1904" s="2">
        <v>0.101428</v>
      </c>
      <c r="F1904" s="2">
        <v>6.3311039999999998</v>
      </c>
      <c r="G1904" s="2">
        <v>0.54170200000000002</v>
      </c>
      <c r="H1904" s="2">
        <v>0.54701200000000005</v>
      </c>
      <c r="J1904" s="2">
        <v>6.3339100000000004</v>
      </c>
      <c r="K1904" s="2">
        <v>8.9722999999999997E-2</v>
      </c>
      <c r="L1904" s="2">
        <v>0.16992499999999999</v>
      </c>
    </row>
    <row r="1905" spans="1:12" x14ac:dyDescent="0.2">
      <c r="A1905" s="2">
        <v>6.3346099999999996</v>
      </c>
      <c r="B1905" s="2">
        <v>9.3588749999999994</v>
      </c>
      <c r="C1905" s="2">
        <v>0.70027499999999998</v>
      </c>
      <c r="D1905" s="2">
        <v>0.101794</v>
      </c>
      <c r="F1905" s="2">
        <v>6.3318050000000001</v>
      </c>
      <c r="G1905" s="2">
        <v>0.542076</v>
      </c>
      <c r="H1905" s="2">
        <v>0.54775200000000002</v>
      </c>
      <c r="J1905" s="2">
        <v>6.3346099999999996</v>
      </c>
      <c r="K1905" s="2">
        <v>8.9665999999999996E-2</v>
      </c>
      <c r="L1905" s="2">
        <v>0.17038800000000001</v>
      </c>
    </row>
    <row r="1906" spans="1:12" x14ac:dyDescent="0.2">
      <c r="A1906" s="2">
        <v>6.3353120000000001</v>
      </c>
      <c r="B1906" s="2">
        <v>9.3594089999999994</v>
      </c>
      <c r="C1906" s="2">
        <v>0.70038900000000004</v>
      </c>
      <c r="D1906" s="2">
        <v>0.101909</v>
      </c>
      <c r="F1906" s="2">
        <v>6.3325069999999997</v>
      </c>
      <c r="G1906" s="2">
        <v>0.54251099999999997</v>
      </c>
      <c r="H1906" s="2">
        <v>0.54810300000000001</v>
      </c>
      <c r="J1906" s="2">
        <v>6.3353120000000001</v>
      </c>
      <c r="K1906" s="2">
        <v>8.9499999999999996E-2</v>
      </c>
      <c r="L1906" s="2">
        <v>0.17055999999999999</v>
      </c>
    </row>
    <row r="1907" spans="1:12" x14ac:dyDescent="0.2">
      <c r="A1907" s="2">
        <v>6.3360130000000003</v>
      </c>
      <c r="B1907" s="2">
        <v>9.3600729999999999</v>
      </c>
      <c r="C1907" s="2">
        <v>0.70069400000000004</v>
      </c>
      <c r="D1907" s="2">
        <v>0.10251200000000001</v>
      </c>
      <c r="F1907" s="2">
        <v>6.3332079999999999</v>
      </c>
      <c r="G1907" s="2">
        <v>0.543045</v>
      </c>
      <c r="H1907" s="2">
        <v>0.54788999999999999</v>
      </c>
      <c r="J1907" s="2">
        <v>6.3360130000000003</v>
      </c>
      <c r="K1907" s="2">
        <v>8.9992000000000003E-2</v>
      </c>
      <c r="L1907" s="2">
        <v>0.171101</v>
      </c>
    </row>
    <row r="1908" spans="1:12" x14ac:dyDescent="0.2">
      <c r="A1908" s="2">
        <v>6.3367149999999999</v>
      </c>
      <c r="B1908" s="2">
        <v>9.3607519999999997</v>
      </c>
      <c r="C1908" s="2">
        <v>0.70086999999999999</v>
      </c>
      <c r="D1908" s="2">
        <v>0.102794</v>
      </c>
      <c r="F1908" s="2">
        <v>6.3339100000000004</v>
      </c>
      <c r="G1908" s="2">
        <v>0.54280099999999998</v>
      </c>
      <c r="H1908" s="2">
        <v>0.54774500000000004</v>
      </c>
      <c r="J1908" s="2">
        <v>6.3367149999999999</v>
      </c>
      <c r="K1908" s="2">
        <v>8.9647000000000004E-2</v>
      </c>
      <c r="L1908" s="2">
        <v>0.17121900000000001</v>
      </c>
    </row>
    <row r="1909" spans="1:12" x14ac:dyDescent="0.2">
      <c r="A1909" s="2">
        <v>6.3374160000000002</v>
      </c>
      <c r="B1909" s="2">
        <v>9.3614230000000003</v>
      </c>
      <c r="C1909" s="2">
        <v>0.70090799999999998</v>
      </c>
      <c r="D1909" s="2">
        <v>0.10238999999999999</v>
      </c>
      <c r="F1909" s="2">
        <v>6.3346099999999996</v>
      </c>
      <c r="G1909" s="2">
        <v>0.542717</v>
      </c>
      <c r="H1909" s="2">
        <v>0.54797399999999996</v>
      </c>
      <c r="J1909" s="2">
        <v>6.3374160000000002</v>
      </c>
      <c r="K1909" s="2">
        <v>8.9501999999999998E-2</v>
      </c>
      <c r="L1909" s="2">
        <v>0.17093800000000001</v>
      </c>
    </row>
    <row r="1910" spans="1:12" x14ac:dyDescent="0.2">
      <c r="A1910" s="2">
        <v>6.3381179999999997</v>
      </c>
      <c r="B1910" s="2">
        <v>9.3614770000000007</v>
      </c>
      <c r="C1910" s="2">
        <v>0.70098800000000006</v>
      </c>
      <c r="D1910" s="2">
        <v>0.102229</v>
      </c>
      <c r="F1910" s="2">
        <v>6.3353120000000001</v>
      </c>
      <c r="G1910" s="2">
        <v>0.54267900000000002</v>
      </c>
      <c r="H1910" s="2">
        <v>0.54824799999999996</v>
      </c>
      <c r="J1910" s="2">
        <v>6.3381179999999997</v>
      </c>
      <c r="K1910" s="2">
        <v>8.9429999999999996E-2</v>
      </c>
      <c r="L1910" s="2">
        <v>0.17100299999999999</v>
      </c>
    </row>
    <row r="1911" spans="1:12" x14ac:dyDescent="0.2">
      <c r="A1911" s="2">
        <v>6.338819</v>
      </c>
      <c r="B1911" s="2">
        <v>9.3619160000000008</v>
      </c>
      <c r="C1911" s="2">
        <v>0.70079000000000002</v>
      </c>
      <c r="D1911" s="2">
        <v>0.10184799999999999</v>
      </c>
      <c r="F1911" s="2">
        <v>6.3360130000000003</v>
      </c>
      <c r="G1911" s="2">
        <v>0.54293100000000005</v>
      </c>
      <c r="H1911" s="2">
        <v>0.54840100000000003</v>
      </c>
      <c r="J1911" s="2">
        <v>6.338819</v>
      </c>
      <c r="K1911" s="2">
        <v>8.9318999999999996E-2</v>
      </c>
      <c r="L1911" s="2">
        <v>0.17061000000000001</v>
      </c>
    </row>
    <row r="1912" spans="1:12" x14ac:dyDescent="0.2">
      <c r="A1912" s="2">
        <v>6.3395200000000003</v>
      </c>
      <c r="B1912" s="2">
        <v>9.3618159999999992</v>
      </c>
      <c r="C1912" s="2">
        <v>0.70058399999999998</v>
      </c>
      <c r="D1912" s="2">
        <v>0.10152700000000001</v>
      </c>
      <c r="F1912" s="2">
        <v>6.3367149999999999</v>
      </c>
      <c r="G1912" s="2">
        <v>0.54320500000000005</v>
      </c>
      <c r="H1912" s="2">
        <v>0.54841600000000001</v>
      </c>
      <c r="J1912" s="2">
        <v>6.3395200000000003</v>
      </c>
      <c r="K1912" s="2">
        <v>8.8736999999999996E-2</v>
      </c>
      <c r="L1912" s="2">
        <v>0.17083999999999999</v>
      </c>
    </row>
    <row r="1913" spans="1:12" x14ac:dyDescent="0.2">
      <c r="A1913" s="2">
        <v>6.3402219999999998</v>
      </c>
      <c r="B1913" s="2">
        <v>9.3619310000000002</v>
      </c>
      <c r="C1913" s="2">
        <v>0.700515</v>
      </c>
      <c r="D1913" s="2">
        <v>0.101802</v>
      </c>
      <c r="F1913" s="2">
        <v>6.3374160000000002</v>
      </c>
      <c r="G1913" s="2">
        <v>0.54301500000000003</v>
      </c>
      <c r="H1913" s="2">
        <v>0.54853099999999999</v>
      </c>
      <c r="J1913" s="2">
        <v>6.3402219999999998</v>
      </c>
      <c r="K1913" s="2">
        <v>8.8133000000000003E-2</v>
      </c>
      <c r="L1913" s="2">
        <v>0.17072000000000001</v>
      </c>
    </row>
    <row r="1914" spans="1:12" x14ac:dyDescent="0.2">
      <c r="A1914" s="2">
        <v>6.3409230000000001</v>
      </c>
      <c r="B1914" s="2">
        <v>9.3626249999999995</v>
      </c>
      <c r="C1914" s="2">
        <v>0.70047700000000002</v>
      </c>
      <c r="D1914" s="2">
        <v>0.101627</v>
      </c>
      <c r="F1914" s="2">
        <v>6.3381179999999997</v>
      </c>
      <c r="G1914" s="2">
        <v>0.543068</v>
      </c>
      <c r="H1914" s="2">
        <v>0.54862200000000005</v>
      </c>
      <c r="J1914" s="2">
        <v>6.3409230000000001</v>
      </c>
      <c r="K1914" s="2">
        <v>8.8602E-2</v>
      </c>
      <c r="L1914" s="2">
        <v>0.17091300000000001</v>
      </c>
    </row>
    <row r="1915" spans="1:12" x14ac:dyDescent="0.2">
      <c r="A1915" s="2">
        <v>6.3416240000000004</v>
      </c>
      <c r="B1915" s="2">
        <v>9.3633039999999994</v>
      </c>
      <c r="C1915" s="2">
        <v>0.70056099999999999</v>
      </c>
      <c r="D1915" s="2">
        <v>0.101382</v>
      </c>
      <c r="F1915" s="2">
        <v>6.338819</v>
      </c>
      <c r="G1915" s="2">
        <v>0.54347999999999996</v>
      </c>
      <c r="H1915" s="2">
        <v>0.54858399999999996</v>
      </c>
      <c r="J1915" s="2">
        <v>6.3416240000000004</v>
      </c>
      <c r="K1915" s="2">
        <v>8.8500999999999996E-2</v>
      </c>
      <c r="L1915" s="2">
        <v>0.170651</v>
      </c>
    </row>
    <row r="1916" spans="1:12" x14ac:dyDescent="0.2">
      <c r="A1916" s="2">
        <v>6.3423259999999999</v>
      </c>
      <c r="B1916" s="2">
        <v>9.3636970000000002</v>
      </c>
      <c r="C1916" s="2">
        <v>0.70054899999999998</v>
      </c>
      <c r="D1916" s="2">
        <v>0.101566</v>
      </c>
      <c r="F1916" s="2">
        <v>6.3395200000000003</v>
      </c>
      <c r="G1916" s="2">
        <v>0.54376199999999997</v>
      </c>
      <c r="H1916" s="2">
        <v>0.54871400000000004</v>
      </c>
      <c r="J1916" s="2">
        <v>6.3423259999999999</v>
      </c>
      <c r="K1916" s="2">
        <v>8.7869000000000003E-2</v>
      </c>
      <c r="L1916" s="2">
        <v>0.17050799999999999</v>
      </c>
    </row>
    <row r="1917" spans="1:12" x14ac:dyDescent="0.2">
      <c r="A1917" s="2">
        <v>6.3430270000000002</v>
      </c>
      <c r="B1917" s="2">
        <v>9.3638150000000007</v>
      </c>
      <c r="C1917" s="2">
        <v>0.70039700000000005</v>
      </c>
      <c r="D1917" s="2">
        <v>0.10176399999999999</v>
      </c>
      <c r="F1917" s="2">
        <v>6.3402219999999998</v>
      </c>
      <c r="G1917" s="2">
        <v>0.54438799999999998</v>
      </c>
      <c r="H1917" s="2">
        <v>0.548759</v>
      </c>
      <c r="J1917" s="2">
        <v>6.3430270000000002</v>
      </c>
      <c r="K1917" s="2">
        <v>8.7330000000000005E-2</v>
      </c>
      <c r="L1917" s="2">
        <v>0.16972499999999999</v>
      </c>
    </row>
    <row r="1918" spans="1:12" x14ac:dyDescent="0.2">
      <c r="A1918" s="2">
        <v>6.3437289999999997</v>
      </c>
      <c r="B1918" s="2">
        <v>9.3635900000000003</v>
      </c>
      <c r="C1918" s="2">
        <v>0.70055299999999998</v>
      </c>
      <c r="D1918" s="2">
        <v>0.101909</v>
      </c>
      <c r="F1918" s="2">
        <v>6.3409230000000001</v>
      </c>
      <c r="G1918" s="2">
        <v>0.54482299999999995</v>
      </c>
      <c r="H1918" s="2">
        <v>0.54893499999999995</v>
      </c>
      <c r="J1918" s="2">
        <v>6.3437289999999997</v>
      </c>
      <c r="K1918" s="2">
        <v>8.7246000000000004E-2</v>
      </c>
      <c r="L1918" s="2">
        <v>0.169708</v>
      </c>
    </row>
    <row r="1919" spans="1:12" x14ac:dyDescent="0.2">
      <c r="A1919" s="2">
        <v>6.34443</v>
      </c>
      <c r="B1919" s="2">
        <v>9.3634380000000004</v>
      </c>
      <c r="C1919" s="2">
        <v>0.70080100000000001</v>
      </c>
      <c r="D1919" s="2">
        <v>0.102031</v>
      </c>
      <c r="F1919" s="2">
        <v>6.3416240000000004</v>
      </c>
      <c r="G1919" s="2">
        <v>0.54486100000000004</v>
      </c>
      <c r="H1919" s="2">
        <v>0.54910300000000001</v>
      </c>
      <c r="J1919" s="2">
        <v>6.34443</v>
      </c>
      <c r="K1919" s="2">
        <v>8.7003999999999998E-2</v>
      </c>
      <c r="L1919" s="2">
        <v>0.16964599999999999</v>
      </c>
    </row>
    <row r="1920" spans="1:12" x14ac:dyDescent="0.2">
      <c r="A1920" s="2">
        <v>6.3451310000000003</v>
      </c>
      <c r="B1920" s="2">
        <v>9.3633959999999998</v>
      </c>
      <c r="C1920" s="2">
        <v>0.70093499999999997</v>
      </c>
      <c r="D1920" s="2">
        <v>0.102061</v>
      </c>
      <c r="F1920" s="2">
        <v>6.3423259999999999</v>
      </c>
      <c r="G1920" s="2">
        <v>0.54488400000000003</v>
      </c>
      <c r="H1920" s="2">
        <v>0.54950699999999997</v>
      </c>
      <c r="J1920" s="2">
        <v>6.3451310000000003</v>
      </c>
      <c r="K1920" s="2">
        <v>8.6731000000000003E-2</v>
      </c>
      <c r="L1920" s="2">
        <v>0.16994500000000001</v>
      </c>
    </row>
    <row r="1921" spans="1:12" x14ac:dyDescent="0.2">
      <c r="A1921" s="2">
        <v>6.3458329999999998</v>
      </c>
      <c r="B1921" s="2">
        <v>9.3645289999999992</v>
      </c>
      <c r="C1921" s="2">
        <v>0.701129</v>
      </c>
      <c r="D1921" s="2">
        <v>0.10190100000000001</v>
      </c>
      <c r="F1921" s="2">
        <v>6.3430270000000002</v>
      </c>
      <c r="G1921" s="2">
        <v>0.54504399999999997</v>
      </c>
      <c r="H1921" s="2">
        <v>0.55011699999999997</v>
      </c>
      <c r="J1921" s="2">
        <v>6.3458329999999998</v>
      </c>
      <c r="K1921" s="2">
        <v>8.6969000000000005E-2</v>
      </c>
      <c r="L1921" s="2">
        <v>0.16975599999999999</v>
      </c>
    </row>
    <row r="1922" spans="1:12" x14ac:dyDescent="0.2">
      <c r="A1922" s="2">
        <v>6.3465340000000001</v>
      </c>
      <c r="B1922" s="2">
        <v>9.3653110000000002</v>
      </c>
      <c r="C1922" s="2">
        <v>0.70140800000000003</v>
      </c>
      <c r="D1922" s="2">
        <v>0.10144300000000001</v>
      </c>
      <c r="F1922" s="2">
        <v>6.3437289999999997</v>
      </c>
      <c r="G1922" s="2">
        <v>0.54586000000000001</v>
      </c>
      <c r="H1922" s="2">
        <v>0.55065200000000003</v>
      </c>
      <c r="J1922" s="2">
        <v>6.3465340000000001</v>
      </c>
      <c r="K1922" s="2">
        <v>8.6874000000000007E-2</v>
      </c>
      <c r="L1922" s="2">
        <v>0.169768</v>
      </c>
    </row>
    <row r="1923" spans="1:12" x14ac:dyDescent="0.2">
      <c r="A1923" s="2">
        <v>6.3472359999999997</v>
      </c>
      <c r="B1923" s="2">
        <v>9.364967</v>
      </c>
      <c r="C1923" s="2">
        <v>0.70178499999999999</v>
      </c>
      <c r="D1923" s="2">
        <v>0.10181</v>
      </c>
      <c r="F1923" s="2">
        <v>6.34443</v>
      </c>
      <c r="G1923" s="2">
        <v>0.54637100000000005</v>
      </c>
      <c r="H1923" s="2">
        <v>0.55095700000000003</v>
      </c>
      <c r="J1923" s="2">
        <v>6.3472359999999997</v>
      </c>
      <c r="K1923" s="2">
        <v>8.7284E-2</v>
      </c>
      <c r="L1923" s="2">
        <v>0.16972699999999999</v>
      </c>
    </row>
    <row r="1924" spans="1:12" x14ac:dyDescent="0.2">
      <c r="A1924" s="2">
        <v>6.3479369999999999</v>
      </c>
      <c r="B1924" s="2">
        <v>9.3654709999999994</v>
      </c>
      <c r="C1924" s="2">
        <v>0.70205200000000001</v>
      </c>
      <c r="D1924" s="2">
        <v>0.10235900000000001</v>
      </c>
      <c r="F1924" s="2">
        <v>6.3451310000000003</v>
      </c>
      <c r="G1924" s="2">
        <v>0.54630999999999996</v>
      </c>
      <c r="H1924" s="2">
        <v>0.55093400000000003</v>
      </c>
      <c r="J1924" s="2">
        <v>6.3479369999999999</v>
      </c>
      <c r="K1924" s="2">
        <v>8.8442000000000007E-2</v>
      </c>
      <c r="L1924" s="2">
        <v>0.169436</v>
      </c>
    </row>
    <row r="1925" spans="1:12" x14ac:dyDescent="0.2">
      <c r="A1925" s="2">
        <v>6.3486380000000002</v>
      </c>
      <c r="B1925" s="2">
        <v>9.3657299999999992</v>
      </c>
      <c r="C1925" s="2">
        <v>0.70228900000000005</v>
      </c>
      <c r="D1925" s="2">
        <v>0.10274</v>
      </c>
      <c r="F1925" s="2">
        <v>6.3458329999999998</v>
      </c>
      <c r="G1925" s="2">
        <v>0.54667699999999997</v>
      </c>
      <c r="H1925" s="2">
        <v>0.55120100000000005</v>
      </c>
      <c r="J1925" s="2">
        <v>6.3486380000000002</v>
      </c>
      <c r="K1925" s="2">
        <v>8.9010000000000006E-2</v>
      </c>
      <c r="L1925" s="2">
        <v>0.16970299999999999</v>
      </c>
    </row>
    <row r="1926" spans="1:12" x14ac:dyDescent="0.2">
      <c r="A1926" s="2">
        <v>6.3493389999999996</v>
      </c>
      <c r="B1926" s="2">
        <v>9.3658409999999996</v>
      </c>
      <c r="C1926" s="2">
        <v>0.70242199999999999</v>
      </c>
      <c r="D1926" s="2">
        <v>0.103099</v>
      </c>
      <c r="F1926" s="2">
        <v>6.3465340000000001</v>
      </c>
      <c r="G1926" s="2">
        <v>0.54701200000000005</v>
      </c>
      <c r="H1926" s="2">
        <v>0.55173499999999998</v>
      </c>
      <c r="J1926" s="2">
        <v>6.3493389999999996</v>
      </c>
      <c r="K1926" s="2">
        <v>8.9183999999999999E-2</v>
      </c>
      <c r="L1926" s="2">
        <v>0.16969300000000001</v>
      </c>
    </row>
    <row r="1927" spans="1:12" x14ac:dyDescent="0.2">
      <c r="A1927" s="2">
        <v>6.350041</v>
      </c>
      <c r="B1927" s="2">
        <v>9.3660359999999994</v>
      </c>
      <c r="C1927" s="2">
        <v>0.70278099999999999</v>
      </c>
      <c r="D1927" s="2">
        <v>0.10330499999999999</v>
      </c>
      <c r="F1927" s="2">
        <v>6.3472359999999997</v>
      </c>
      <c r="G1927" s="2">
        <v>0.54775200000000002</v>
      </c>
      <c r="H1927" s="2">
        <v>0.551979</v>
      </c>
      <c r="J1927" s="2">
        <v>6.350041</v>
      </c>
      <c r="K1927" s="2">
        <v>8.9349999999999999E-2</v>
      </c>
      <c r="L1927" s="2">
        <v>0.169879</v>
      </c>
    </row>
    <row r="1928" spans="1:12" x14ac:dyDescent="0.2">
      <c r="A1928" s="2">
        <v>6.3507420000000003</v>
      </c>
      <c r="B1928" s="2">
        <v>9.3663939999999997</v>
      </c>
      <c r="C1928" s="2">
        <v>0.702766</v>
      </c>
      <c r="D1928" s="2">
        <v>0.103603</v>
      </c>
      <c r="F1928" s="2">
        <v>6.3479369999999999</v>
      </c>
      <c r="G1928" s="2">
        <v>0.54810300000000001</v>
      </c>
      <c r="H1928" s="2">
        <v>0.55203999999999998</v>
      </c>
      <c r="J1928" s="2">
        <v>6.3507420000000003</v>
      </c>
      <c r="K1928" s="2">
        <v>8.8736999999999996E-2</v>
      </c>
      <c r="L1928" s="2">
        <v>0.169789</v>
      </c>
    </row>
    <row r="1929" spans="1:12" x14ac:dyDescent="0.2">
      <c r="A1929" s="2">
        <v>6.3514439999999999</v>
      </c>
      <c r="B1929" s="2">
        <v>9.3666149999999995</v>
      </c>
      <c r="C1929" s="2">
        <v>0.70229299999999995</v>
      </c>
      <c r="D1929" s="2">
        <v>0.10374800000000001</v>
      </c>
      <c r="F1929" s="2">
        <v>6.3486380000000002</v>
      </c>
      <c r="G1929" s="2">
        <v>0.54788999999999999</v>
      </c>
      <c r="H1929" s="2">
        <v>0.55235299999999998</v>
      </c>
      <c r="J1929" s="2">
        <v>6.3514439999999999</v>
      </c>
      <c r="K1929" s="2">
        <v>8.9028999999999997E-2</v>
      </c>
      <c r="L1929" s="2">
        <v>0.16925200000000001</v>
      </c>
    </row>
    <row r="1930" spans="1:12" x14ac:dyDescent="0.2">
      <c r="A1930" s="2">
        <v>6.3521450000000002</v>
      </c>
      <c r="B1930" s="2">
        <v>9.3669510000000002</v>
      </c>
      <c r="C1930" s="2">
        <v>0.70208999999999999</v>
      </c>
      <c r="D1930" s="2">
        <v>0.10405300000000001</v>
      </c>
      <c r="F1930" s="2">
        <v>6.3493389999999996</v>
      </c>
      <c r="G1930" s="2">
        <v>0.54774500000000004</v>
      </c>
      <c r="H1930" s="2">
        <v>0.55249800000000004</v>
      </c>
      <c r="J1930" s="2">
        <v>6.3521450000000002</v>
      </c>
      <c r="K1930" s="2">
        <v>8.9459999999999998E-2</v>
      </c>
      <c r="L1930" s="2">
        <v>0.16826199999999999</v>
      </c>
    </row>
    <row r="1931" spans="1:12" x14ac:dyDescent="0.2">
      <c r="A1931" s="2">
        <v>6.3528469999999997</v>
      </c>
      <c r="B1931" s="2">
        <v>9.367191</v>
      </c>
      <c r="C1931" s="2">
        <v>0.70236100000000001</v>
      </c>
      <c r="D1931" s="2">
        <v>0.10435800000000001</v>
      </c>
      <c r="F1931" s="2">
        <v>6.350041</v>
      </c>
      <c r="G1931" s="2">
        <v>0.54797399999999996</v>
      </c>
      <c r="H1931" s="2">
        <v>0.55207099999999998</v>
      </c>
      <c r="J1931" s="2">
        <v>6.3528469999999997</v>
      </c>
      <c r="K1931" s="2">
        <v>9.0012999999999996E-2</v>
      </c>
      <c r="L1931" s="2">
        <v>0.16788400000000001</v>
      </c>
    </row>
    <row r="1932" spans="1:12" x14ac:dyDescent="0.2">
      <c r="A1932" s="2">
        <v>6.353548</v>
      </c>
      <c r="B1932" s="2">
        <v>9.3679769999999998</v>
      </c>
      <c r="C1932" s="2">
        <v>0.70268600000000003</v>
      </c>
      <c r="D1932" s="2">
        <v>0.104724</v>
      </c>
      <c r="F1932" s="2">
        <v>6.3507420000000003</v>
      </c>
      <c r="G1932" s="2">
        <v>0.54824799999999996</v>
      </c>
      <c r="H1932" s="2">
        <v>0.55187200000000003</v>
      </c>
      <c r="J1932" s="2">
        <v>6.353548</v>
      </c>
      <c r="K1932" s="2">
        <v>9.0552999999999995E-2</v>
      </c>
      <c r="L1932" s="2">
        <v>0.16819400000000001</v>
      </c>
    </row>
    <row r="1933" spans="1:12" x14ac:dyDescent="0.2">
      <c r="A1933" s="2">
        <v>6.3542490000000003</v>
      </c>
      <c r="B1933" s="2">
        <v>9.3682750000000006</v>
      </c>
      <c r="C1933" s="2">
        <v>0.70273099999999999</v>
      </c>
      <c r="D1933" s="2">
        <v>0.104892</v>
      </c>
      <c r="F1933" s="2">
        <v>6.3514439999999999</v>
      </c>
      <c r="G1933" s="2">
        <v>0.54840100000000003</v>
      </c>
      <c r="H1933" s="2">
        <v>0.55178799999999995</v>
      </c>
      <c r="J1933" s="2">
        <v>6.3542490000000003</v>
      </c>
      <c r="K1933" s="2">
        <v>9.1328999999999994E-2</v>
      </c>
      <c r="L1933" s="2">
        <v>0.16774800000000001</v>
      </c>
    </row>
    <row r="1934" spans="1:12" x14ac:dyDescent="0.2">
      <c r="A1934" s="2">
        <v>6.3549499999999997</v>
      </c>
      <c r="B1934" s="2">
        <v>9.3682979999999993</v>
      </c>
      <c r="C1934" s="2">
        <v>0.70287999999999995</v>
      </c>
      <c r="D1934" s="2">
        <v>0.1048</v>
      </c>
      <c r="F1934" s="2">
        <v>6.3521450000000002</v>
      </c>
      <c r="G1934" s="2">
        <v>0.54841600000000001</v>
      </c>
      <c r="H1934" s="2">
        <v>0.55147599999999997</v>
      </c>
      <c r="J1934" s="2">
        <v>6.3549499999999997</v>
      </c>
      <c r="K1934" s="2">
        <v>9.0819999999999998E-2</v>
      </c>
      <c r="L1934" s="2">
        <v>0.167434</v>
      </c>
    </row>
    <row r="1935" spans="1:12" x14ac:dyDescent="0.2">
      <c r="A1935" s="2">
        <v>6.3556520000000001</v>
      </c>
      <c r="B1935" s="2">
        <v>9.3686520000000009</v>
      </c>
      <c r="C1935" s="2">
        <v>0.70324600000000004</v>
      </c>
      <c r="D1935" s="2">
        <v>0.10464</v>
      </c>
      <c r="F1935" s="2">
        <v>6.3528469999999997</v>
      </c>
      <c r="G1935" s="2">
        <v>0.54853099999999999</v>
      </c>
      <c r="H1935" s="2">
        <v>0.55075799999999997</v>
      </c>
      <c r="J1935" s="2">
        <v>6.3556520000000001</v>
      </c>
      <c r="K1935" s="2">
        <v>9.0987999999999999E-2</v>
      </c>
      <c r="L1935" s="2">
        <v>0.16858600000000001</v>
      </c>
    </row>
    <row r="1936" spans="1:12" x14ac:dyDescent="0.2">
      <c r="A1936" s="2">
        <v>6.3563530000000004</v>
      </c>
      <c r="B1936" s="2">
        <v>9.3692930000000008</v>
      </c>
      <c r="C1936" s="2">
        <v>0.70324600000000004</v>
      </c>
      <c r="D1936" s="2">
        <v>0.104381</v>
      </c>
      <c r="F1936" s="2">
        <v>6.353548</v>
      </c>
      <c r="G1936" s="2">
        <v>0.54862200000000005</v>
      </c>
      <c r="H1936" s="2">
        <v>0.55058300000000004</v>
      </c>
      <c r="J1936" s="2">
        <v>6.3563530000000004</v>
      </c>
      <c r="K1936" s="2">
        <v>9.1361999999999999E-2</v>
      </c>
      <c r="L1936" s="2">
        <v>0.168795</v>
      </c>
    </row>
    <row r="1937" spans="1:12" x14ac:dyDescent="0.2">
      <c r="A1937" s="2">
        <v>6.3570549999999999</v>
      </c>
      <c r="B1937" s="2">
        <v>9.3696479999999998</v>
      </c>
      <c r="C1937" s="2">
        <v>0.70316599999999996</v>
      </c>
      <c r="D1937" s="2">
        <v>0.10408299999999999</v>
      </c>
      <c r="F1937" s="2">
        <v>6.3542490000000003</v>
      </c>
      <c r="G1937" s="2">
        <v>0.54858399999999996</v>
      </c>
      <c r="H1937" s="2">
        <v>0.55062100000000003</v>
      </c>
      <c r="J1937" s="2">
        <v>6.3570549999999999</v>
      </c>
      <c r="K1937" s="2">
        <v>9.178E-2</v>
      </c>
      <c r="L1937" s="2">
        <v>0.16883300000000001</v>
      </c>
    </row>
    <row r="1938" spans="1:12" x14ac:dyDescent="0.2">
      <c r="A1938" s="2">
        <v>6.3577560000000002</v>
      </c>
      <c r="B1938" s="2">
        <v>9.3702050000000003</v>
      </c>
      <c r="C1938" s="2">
        <v>0.70310899999999998</v>
      </c>
      <c r="D1938" s="2">
        <v>0.104175</v>
      </c>
      <c r="F1938" s="2">
        <v>6.3549499999999997</v>
      </c>
      <c r="G1938" s="2">
        <v>0.54871400000000004</v>
      </c>
      <c r="H1938" s="2">
        <v>0.550682</v>
      </c>
      <c r="J1938" s="2">
        <v>6.3577560000000002</v>
      </c>
      <c r="K1938" s="2">
        <v>9.2078999999999994E-2</v>
      </c>
      <c r="L1938" s="2">
        <v>0.16891300000000001</v>
      </c>
    </row>
    <row r="1939" spans="1:12" x14ac:dyDescent="0.2">
      <c r="A1939" s="2">
        <v>6.3584579999999997</v>
      </c>
      <c r="B1939" s="2">
        <v>9.3710100000000001</v>
      </c>
      <c r="C1939" s="2">
        <v>0.70288399999999995</v>
      </c>
      <c r="D1939" s="2">
        <v>0.104922</v>
      </c>
      <c r="F1939" s="2">
        <v>6.3556520000000001</v>
      </c>
      <c r="G1939" s="2">
        <v>0.548759</v>
      </c>
      <c r="H1939" s="2">
        <v>0.55066700000000002</v>
      </c>
      <c r="J1939" s="2">
        <v>6.3584579999999997</v>
      </c>
      <c r="K1939" s="2">
        <v>9.2642000000000002E-2</v>
      </c>
      <c r="L1939" s="2">
        <v>0.16927600000000001</v>
      </c>
    </row>
    <row r="1940" spans="1:12" x14ac:dyDescent="0.2">
      <c r="A1940" s="2">
        <v>6.359159</v>
      </c>
      <c r="B1940" s="2">
        <v>9.3712009999999992</v>
      </c>
      <c r="C1940" s="2">
        <v>0.70260900000000004</v>
      </c>
      <c r="D1940" s="2">
        <v>0.10498399999999999</v>
      </c>
      <c r="F1940" s="2">
        <v>6.3563530000000004</v>
      </c>
      <c r="G1940" s="2">
        <v>0.54893499999999995</v>
      </c>
      <c r="H1940" s="2">
        <v>0.55088800000000004</v>
      </c>
      <c r="J1940" s="2">
        <v>6.359159</v>
      </c>
      <c r="K1940" s="2">
        <v>9.2620999999999995E-2</v>
      </c>
      <c r="L1940" s="2">
        <v>0.16900399999999999</v>
      </c>
    </row>
    <row r="1941" spans="1:12" x14ac:dyDescent="0.2">
      <c r="A1941" s="2">
        <v>6.3598600000000003</v>
      </c>
      <c r="B1941" s="2">
        <v>9.3716349999999995</v>
      </c>
      <c r="C1941" s="2">
        <v>0.70253699999999997</v>
      </c>
      <c r="D1941" s="2">
        <v>0.105434</v>
      </c>
      <c r="F1941" s="2">
        <v>6.3570549999999999</v>
      </c>
      <c r="G1941" s="2">
        <v>0.54910300000000001</v>
      </c>
      <c r="H1941" s="2">
        <v>0.55144499999999996</v>
      </c>
      <c r="J1941" s="2">
        <v>6.3598600000000003</v>
      </c>
      <c r="K1941" s="2">
        <v>9.2613000000000001E-2</v>
      </c>
      <c r="L1941" s="2">
        <v>0.16931499999999999</v>
      </c>
    </row>
    <row r="1942" spans="1:12" x14ac:dyDescent="0.2">
      <c r="A1942" s="2">
        <v>6.3605619999999998</v>
      </c>
      <c r="B1942" s="2">
        <v>9.3720169999999996</v>
      </c>
      <c r="C1942" s="2">
        <v>0.70284999999999997</v>
      </c>
      <c r="D1942" s="2">
        <v>0.105807</v>
      </c>
      <c r="F1942" s="2">
        <v>6.3577560000000002</v>
      </c>
      <c r="G1942" s="2">
        <v>0.54950699999999997</v>
      </c>
      <c r="H1942" s="2">
        <v>0.55159800000000003</v>
      </c>
      <c r="J1942" s="2">
        <v>6.3605619999999998</v>
      </c>
      <c r="K1942" s="2">
        <v>9.2937000000000006E-2</v>
      </c>
      <c r="L1942" s="2">
        <v>0.170074</v>
      </c>
    </row>
    <row r="1943" spans="1:12" x14ac:dyDescent="0.2">
      <c r="A1943" s="2">
        <v>6.3612630000000001</v>
      </c>
      <c r="B1943" s="2">
        <v>9.3723749999999999</v>
      </c>
      <c r="C1943" s="2">
        <v>0.70296800000000004</v>
      </c>
      <c r="D1943" s="2">
        <v>0.105869</v>
      </c>
      <c r="F1943" s="2">
        <v>6.3584579999999997</v>
      </c>
      <c r="G1943" s="2">
        <v>0.55011699999999997</v>
      </c>
      <c r="H1943" s="2">
        <v>0.55151399999999995</v>
      </c>
      <c r="J1943" s="2">
        <v>6.3612630000000001</v>
      </c>
      <c r="K1943" s="2">
        <v>9.2853000000000005E-2</v>
      </c>
      <c r="L1943" s="2">
        <v>0.170877</v>
      </c>
    </row>
    <row r="1944" spans="1:12" x14ac:dyDescent="0.2">
      <c r="A1944" s="2">
        <v>6.3619640000000004</v>
      </c>
      <c r="B1944" s="2">
        <v>9.3727040000000006</v>
      </c>
      <c r="C1944" s="2">
        <v>0.70305600000000001</v>
      </c>
      <c r="D1944" s="2">
        <v>0.106212</v>
      </c>
      <c r="F1944" s="2">
        <v>6.359159</v>
      </c>
      <c r="G1944" s="2">
        <v>0.55065200000000003</v>
      </c>
      <c r="H1944" s="2">
        <v>0.55152100000000004</v>
      </c>
      <c r="J1944" s="2">
        <v>6.3619640000000004</v>
      </c>
      <c r="K1944" s="2">
        <v>9.3562999999999993E-2</v>
      </c>
      <c r="L1944" s="2">
        <v>0.17032800000000001</v>
      </c>
    </row>
    <row r="1945" spans="1:12" x14ac:dyDescent="0.2">
      <c r="A1945" s="2">
        <v>6.3626659999999999</v>
      </c>
      <c r="B1945" s="2">
        <v>9.3729549999999993</v>
      </c>
      <c r="C1945" s="2">
        <v>0.70325400000000005</v>
      </c>
      <c r="D1945" s="2">
        <v>0.106685</v>
      </c>
      <c r="F1945" s="2">
        <v>6.3598600000000003</v>
      </c>
      <c r="G1945" s="2">
        <v>0.55095700000000003</v>
      </c>
      <c r="H1945" s="2">
        <v>0.55124700000000004</v>
      </c>
      <c r="J1945" s="2">
        <v>6.3626659999999999</v>
      </c>
      <c r="K1945" s="2">
        <v>9.3599000000000002E-2</v>
      </c>
      <c r="L1945" s="2">
        <v>0.169903</v>
      </c>
    </row>
    <row r="1946" spans="1:12" x14ac:dyDescent="0.2">
      <c r="A1946" s="2">
        <v>6.3633670000000002</v>
      </c>
      <c r="B1946" s="2">
        <v>9.3732989999999994</v>
      </c>
      <c r="C1946" s="2">
        <v>0.70305200000000001</v>
      </c>
      <c r="D1946" s="2">
        <v>0.106937</v>
      </c>
      <c r="F1946" s="2">
        <v>6.3605619999999998</v>
      </c>
      <c r="G1946" s="2">
        <v>0.55093400000000003</v>
      </c>
      <c r="H1946" s="2">
        <v>0.55066700000000002</v>
      </c>
      <c r="J1946" s="2">
        <v>6.3633670000000002</v>
      </c>
      <c r="K1946" s="2">
        <v>9.4047000000000006E-2</v>
      </c>
      <c r="L1946" s="2">
        <v>0.16999900000000001</v>
      </c>
    </row>
    <row r="1947" spans="1:12" x14ac:dyDescent="0.2">
      <c r="A1947" s="2">
        <v>6.3640689999999998</v>
      </c>
      <c r="B1947" s="2">
        <v>9.3734549999999999</v>
      </c>
      <c r="C1947" s="2">
        <v>0.70270500000000002</v>
      </c>
      <c r="D1947" s="2">
        <v>0.107127</v>
      </c>
      <c r="F1947" s="2">
        <v>6.3612630000000001</v>
      </c>
      <c r="G1947" s="2">
        <v>0.55120100000000005</v>
      </c>
      <c r="H1947" s="2">
        <v>0.55055200000000004</v>
      </c>
      <c r="J1947" s="2">
        <v>6.3640689999999998</v>
      </c>
      <c r="K1947" s="2">
        <v>9.3940999999999997E-2</v>
      </c>
      <c r="L1947" s="2">
        <v>0.16998199999999999</v>
      </c>
    </row>
    <row r="1948" spans="1:12" x14ac:dyDescent="0.2">
      <c r="A1948" s="2">
        <v>6.36477</v>
      </c>
      <c r="B1948" s="2">
        <v>9.3738480000000006</v>
      </c>
      <c r="C1948" s="2">
        <v>0.70261700000000005</v>
      </c>
      <c r="D1948" s="2">
        <v>0.107791</v>
      </c>
      <c r="F1948" s="2">
        <v>6.3619640000000004</v>
      </c>
      <c r="G1948" s="2">
        <v>0.55173499999999998</v>
      </c>
      <c r="H1948" s="2">
        <v>0.55074299999999998</v>
      </c>
      <c r="J1948" s="2">
        <v>6.36477</v>
      </c>
      <c r="K1948" s="2">
        <v>9.3776999999999999E-2</v>
      </c>
      <c r="L1948" s="2">
        <v>0.169178</v>
      </c>
    </row>
    <row r="1949" spans="1:12" x14ac:dyDescent="0.2">
      <c r="A1949" s="2">
        <v>6.3654710000000003</v>
      </c>
      <c r="B1949" s="2">
        <v>9.3743130000000008</v>
      </c>
      <c r="C1949" s="2">
        <v>0.70264000000000004</v>
      </c>
      <c r="D1949" s="2">
        <v>0.10849300000000001</v>
      </c>
      <c r="F1949" s="2">
        <v>6.3626659999999999</v>
      </c>
      <c r="G1949" s="2">
        <v>0.551979</v>
      </c>
      <c r="H1949" s="2">
        <v>0.55065200000000003</v>
      </c>
      <c r="J1949" s="2">
        <v>6.3654710000000003</v>
      </c>
      <c r="K1949" s="2">
        <v>9.4513E-2</v>
      </c>
      <c r="L1949" s="2">
        <v>0.16869899999999999</v>
      </c>
    </row>
    <row r="1950" spans="1:12" x14ac:dyDescent="0.2">
      <c r="A1950" s="2">
        <v>6.3661729999999999</v>
      </c>
      <c r="B1950" s="2">
        <v>9.3745879999999993</v>
      </c>
      <c r="C1950" s="2">
        <v>0.70273099999999999</v>
      </c>
      <c r="D1950" s="2">
        <v>0.108707</v>
      </c>
      <c r="F1950" s="2">
        <v>6.3633670000000002</v>
      </c>
      <c r="G1950" s="2">
        <v>0.55203999999999998</v>
      </c>
      <c r="H1950" s="2">
        <v>0.5504</v>
      </c>
      <c r="J1950" s="2">
        <v>6.3661729999999999</v>
      </c>
      <c r="K1950" s="2">
        <v>9.4439999999999996E-2</v>
      </c>
      <c r="L1950" s="2">
        <v>0.168854</v>
      </c>
    </row>
    <row r="1951" spans="1:12" x14ac:dyDescent="0.2">
      <c r="A1951" s="2">
        <v>6.3668740000000001</v>
      </c>
      <c r="B1951" s="2">
        <v>9.3749500000000001</v>
      </c>
      <c r="C1951" s="2">
        <v>0.70238</v>
      </c>
      <c r="D1951" s="2">
        <v>0.10843999999999999</v>
      </c>
      <c r="F1951" s="2">
        <v>6.3640689999999998</v>
      </c>
      <c r="G1951" s="2">
        <v>0.55235299999999998</v>
      </c>
      <c r="H1951" s="2">
        <v>0.55017099999999997</v>
      </c>
      <c r="J1951" s="2">
        <v>6.3668740000000001</v>
      </c>
      <c r="K1951" s="2">
        <v>9.5045000000000004E-2</v>
      </c>
      <c r="L1951" s="2">
        <v>0.16908100000000001</v>
      </c>
    </row>
    <row r="1952" spans="1:12" x14ac:dyDescent="0.2">
      <c r="A1952" s="2">
        <v>6.3675759999999997</v>
      </c>
      <c r="B1952" s="2">
        <v>9.3750110000000006</v>
      </c>
      <c r="C1952" s="2">
        <v>0.70186499999999996</v>
      </c>
      <c r="D1952" s="2">
        <v>0.108401</v>
      </c>
      <c r="F1952" s="2">
        <v>6.36477</v>
      </c>
      <c r="G1952" s="2">
        <v>0.55249800000000004</v>
      </c>
      <c r="H1952" s="2">
        <v>0.55037700000000001</v>
      </c>
      <c r="J1952" s="2">
        <v>6.3675759999999997</v>
      </c>
      <c r="K1952" s="2">
        <v>9.4662999999999997E-2</v>
      </c>
      <c r="L1952" s="2">
        <v>0.16949600000000001</v>
      </c>
    </row>
    <row r="1953" spans="1:12" x14ac:dyDescent="0.2">
      <c r="A1953" s="2">
        <v>6.368277</v>
      </c>
      <c r="B1953" s="2">
        <v>9.3750149999999994</v>
      </c>
      <c r="C1953" s="2">
        <v>0.70184599999999997</v>
      </c>
      <c r="D1953" s="2">
        <v>0.10840900000000001</v>
      </c>
      <c r="F1953" s="2">
        <v>6.3654710000000003</v>
      </c>
      <c r="G1953" s="2">
        <v>0.55207099999999998</v>
      </c>
      <c r="H1953" s="2">
        <v>0.55041499999999999</v>
      </c>
      <c r="J1953" s="2">
        <v>6.368277</v>
      </c>
      <c r="K1953" s="2">
        <v>9.4395000000000007E-2</v>
      </c>
      <c r="L1953" s="2">
        <v>0.16963200000000001</v>
      </c>
    </row>
    <row r="1954" spans="1:12" x14ac:dyDescent="0.2">
      <c r="A1954" s="2">
        <v>6.3689780000000003</v>
      </c>
      <c r="B1954" s="2">
        <v>9.375057</v>
      </c>
      <c r="C1954" s="2">
        <v>0.70195300000000005</v>
      </c>
      <c r="D1954" s="2">
        <v>0.108043</v>
      </c>
      <c r="F1954" s="2">
        <v>6.3661729999999999</v>
      </c>
      <c r="G1954" s="2">
        <v>0.55187200000000003</v>
      </c>
      <c r="H1954" s="2">
        <v>0.55066700000000002</v>
      </c>
      <c r="J1954" s="2">
        <v>6.3689780000000003</v>
      </c>
      <c r="K1954" s="2">
        <v>9.4867999999999994E-2</v>
      </c>
      <c r="L1954" s="2">
        <v>0.16944600000000001</v>
      </c>
    </row>
    <row r="1955" spans="1:12" x14ac:dyDescent="0.2">
      <c r="A1955" s="2">
        <v>6.3696789999999996</v>
      </c>
      <c r="B1955" s="2">
        <v>9.3751370000000005</v>
      </c>
      <c r="C1955" s="2">
        <v>0.70188099999999998</v>
      </c>
      <c r="D1955" s="2">
        <v>0.108112</v>
      </c>
      <c r="F1955" s="2">
        <v>6.3668740000000001</v>
      </c>
      <c r="G1955" s="2">
        <v>0.55178799999999995</v>
      </c>
      <c r="H1955" s="2">
        <v>0.55075799999999997</v>
      </c>
      <c r="J1955" s="2">
        <v>6.3696789999999996</v>
      </c>
      <c r="K1955" s="2">
        <v>9.4822000000000004E-2</v>
      </c>
      <c r="L1955" s="2">
        <v>0.16930999999999999</v>
      </c>
    </row>
    <row r="1956" spans="1:12" x14ac:dyDescent="0.2">
      <c r="A1956" s="2">
        <v>6.3703810000000001</v>
      </c>
      <c r="B1956" s="2">
        <v>9.3751680000000004</v>
      </c>
      <c r="C1956" s="2">
        <v>0.70159099999999996</v>
      </c>
      <c r="D1956" s="2">
        <v>0.10842400000000001</v>
      </c>
      <c r="F1956" s="2">
        <v>6.3675759999999997</v>
      </c>
      <c r="G1956" s="2">
        <v>0.55147599999999997</v>
      </c>
      <c r="H1956" s="2">
        <v>0.55031600000000003</v>
      </c>
      <c r="J1956" s="2">
        <v>6.3703810000000001</v>
      </c>
      <c r="K1956" s="2">
        <v>9.4744999999999996E-2</v>
      </c>
      <c r="L1956" s="2">
        <v>0.168962</v>
      </c>
    </row>
    <row r="1957" spans="1:12" x14ac:dyDescent="0.2">
      <c r="A1957" s="2">
        <v>6.3710820000000004</v>
      </c>
      <c r="B1957" s="2">
        <v>9.3753170000000008</v>
      </c>
      <c r="C1957" s="2">
        <v>0.70118999999999998</v>
      </c>
      <c r="D1957" s="2">
        <v>0.108226</v>
      </c>
      <c r="F1957" s="2">
        <v>6.368277</v>
      </c>
      <c r="G1957" s="2">
        <v>0.55075799999999997</v>
      </c>
      <c r="H1957" s="2">
        <v>0.55018599999999995</v>
      </c>
      <c r="J1957" s="2">
        <v>6.3710820000000004</v>
      </c>
      <c r="K1957" s="2">
        <v>9.4579999999999997E-2</v>
      </c>
      <c r="L1957" s="2">
        <v>0.16871800000000001</v>
      </c>
    </row>
    <row r="1958" spans="1:12" x14ac:dyDescent="0.2">
      <c r="A1958" s="2">
        <v>6.3717839999999999</v>
      </c>
      <c r="B1958" s="2">
        <v>9.3752519999999997</v>
      </c>
      <c r="C1958" s="2">
        <v>0.70071700000000003</v>
      </c>
      <c r="D1958" s="2">
        <v>0.10788300000000001</v>
      </c>
      <c r="F1958" s="2">
        <v>6.3689780000000003</v>
      </c>
      <c r="G1958" s="2">
        <v>0.55058300000000004</v>
      </c>
      <c r="H1958" s="2">
        <v>0.55036200000000002</v>
      </c>
      <c r="J1958" s="2">
        <v>6.3717839999999999</v>
      </c>
      <c r="K1958" s="2">
        <v>9.4441999999999998E-2</v>
      </c>
      <c r="L1958" s="2">
        <v>0.16914799999999999</v>
      </c>
    </row>
    <row r="1959" spans="1:12" x14ac:dyDescent="0.2">
      <c r="A1959" s="2">
        <v>6.3724850000000002</v>
      </c>
      <c r="B1959" s="2">
        <v>9.3752669999999991</v>
      </c>
      <c r="C1959" s="2">
        <v>0.700542</v>
      </c>
      <c r="D1959" s="2">
        <v>0.10731</v>
      </c>
      <c r="F1959" s="2">
        <v>6.3696789999999996</v>
      </c>
      <c r="G1959" s="2">
        <v>0.55062100000000003</v>
      </c>
      <c r="H1959" s="2">
        <v>0.55032300000000001</v>
      </c>
      <c r="J1959" s="2">
        <v>6.3724850000000002</v>
      </c>
      <c r="K1959" s="2">
        <v>9.4448000000000004E-2</v>
      </c>
      <c r="L1959" s="2">
        <v>0.16938700000000001</v>
      </c>
    </row>
    <row r="1960" spans="1:12" x14ac:dyDescent="0.2">
      <c r="A1960" s="2">
        <v>6.3731869999999997</v>
      </c>
      <c r="B1960" s="2">
        <v>9.3754690000000007</v>
      </c>
      <c r="C1960" s="2">
        <v>0.70083200000000001</v>
      </c>
      <c r="D1960" s="2">
        <v>0.10676099999999999</v>
      </c>
      <c r="F1960" s="2">
        <v>6.3703810000000001</v>
      </c>
      <c r="G1960" s="2">
        <v>0.550682</v>
      </c>
      <c r="H1960" s="2">
        <v>0.5504</v>
      </c>
      <c r="J1960" s="2">
        <v>6.3731869999999997</v>
      </c>
      <c r="K1960" s="2">
        <v>9.4238000000000002E-2</v>
      </c>
      <c r="L1960" s="2">
        <v>0.169374</v>
      </c>
    </row>
    <row r="1961" spans="1:12" x14ac:dyDescent="0.2">
      <c r="A1961" s="2">
        <v>6.373888</v>
      </c>
      <c r="B1961" s="2">
        <v>9.3757590000000004</v>
      </c>
      <c r="C1961" s="2">
        <v>0.70117499999999999</v>
      </c>
      <c r="D1961" s="2">
        <v>0.10689800000000001</v>
      </c>
      <c r="F1961" s="2">
        <v>6.3710820000000004</v>
      </c>
      <c r="G1961" s="2">
        <v>0.55066700000000002</v>
      </c>
      <c r="H1961" s="2">
        <v>0.55114700000000005</v>
      </c>
      <c r="J1961" s="2">
        <v>6.373888</v>
      </c>
      <c r="K1961" s="2">
        <v>9.4424999999999995E-2</v>
      </c>
      <c r="L1961" s="2">
        <v>0.169434</v>
      </c>
    </row>
    <row r="1962" spans="1:12" x14ac:dyDescent="0.2">
      <c r="A1962" s="2">
        <v>6.3745890000000003</v>
      </c>
      <c r="B1962" s="2">
        <v>9.3762550000000005</v>
      </c>
      <c r="C1962" s="2">
        <v>0.70105300000000004</v>
      </c>
      <c r="D1962" s="2">
        <v>0.106837</v>
      </c>
      <c r="F1962" s="2">
        <v>6.3717839999999999</v>
      </c>
      <c r="G1962" s="2">
        <v>0.55088800000000004</v>
      </c>
      <c r="H1962" s="2">
        <v>0.55149099999999995</v>
      </c>
      <c r="J1962" s="2">
        <v>6.3745890000000003</v>
      </c>
      <c r="K1962" s="2">
        <v>9.4981999999999997E-2</v>
      </c>
      <c r="L1962" s="2">
        <v>0.169795</v>
      </c>
    </row>
    <row r="1963" spans="1:12" x14ac:dyDescent="0.2">
      <c r="A1963" s="2">
        <v>6.3752899999999997</v>
      </c>
      <c r="B1963" s="2">
        <v>9.3766440000000006</v>
      </c>
      <c r="C1963" s="2">
        <v>0.70073200000000002</v>
      </c>
      <c r="D1963" s="2">
        <v>0.106975</v>
      </c>
      <c r="F1963" s="2">
        <v>6.3724850000000002</v>
      </c>
      <c r="G1963" s="2">
        <v>0.55144499999999996</v>
      </c>
      <c r="H1963" s="2">
        <v>0.55204799999999998</v>
      </c>
      <c r="J1963" s="2">
        <v>6.3752899999999997</v>
      </c>
      <c r="K1963" s="2">
        <v>9.4855999999999996E-2</v>
      </c>
      <c r="L1963" s="2">
        <v>0.16981199999999999</v>
      </c>
    </row>
    <row r="1964" spans="1:12" x14ac:dyDescent="0.2">
      <c r="A1964" s="2">
        <v>6.3759920000000001</v>
      </c>
      <c r="B1964" s="2">
        <v>9.3768919999999998</v>
      </c>
      <c r="C1964" s="2">
        <v>0.70052999999999999</v>
      </c>
      <c r="D1964" s="2">
        <v>0.106937</v>
      </c>
      <c r="F1964" s="2">
        <v>6.3731869999999997</v>
      </c>
      <c r="G1964" s="2">
        <v>0.55159800000000003</v>
      </c>
      <c r="H1964" s="2">
        <v>0.55208599999999997</v>
      </c>
      <c r="J1964" s="2">
        <v>6.3759920000000001</v>
      </c>
      <c r="K1964" s="2">
        <v>9.5048999999999995E-2</v>
      </c>
      <c r="L1964" s="2">
        <v>0.16969999999999999</v>
      </c>
    </row>
    <row r="1965" spans="1:12" x14ac:dyDescent="0.2">
      <c r="A1965" s="2">
        <v>6.3766930000000004</v>
      </c>
      <c r="B1965" s="2">
        <v>9.3769150000000003</v>
      </c>
      <c r="C1965" s="2">
        <v>0.70040400000000003</v>
      </c>
      <c r="D1965" s="2">
        <v>0.107005</v>
      </c>
      <c r="F1965" s="2">
        <v>6.373888</v>
      </c>
      <c r="G1965" s="2">
        <v>0.55151399999999995</v>
      </c>
      <c r="H1965" s="2">
        <v>0.55194900000000002</v>
      </c>
      <c r="J1965" s="2">
        <v>6.3766930000000004</v>
      </c>
      <c r="K1965" s="2">
        <v>9.5233999999999999E-2</v>
      </c>
      <c r="L1965" s="2">
        <v>0.169623</v>
      </c>
    </row>
    <row r="1966" spans="1:12" x14ac:dyDescent="0.2">
      <c r="A1966" s="2">
        <v>6.3773949999999999</v>
      </c>
      <c r="B1966" s="2">
        <v>9.3770910000000001</v>
      </c>
      <c r="C1966" s="2">
        <v>0.70065999999999995</v>
      </c>
      <c r="D1966" s="2">
        <v>0.107043</v>
      </c>
      <c r="F1966" s="2">
        <v>6.3745890000000003</v>
      </c>
      <c r="G1966" s="2">
        <v>0.55152100000000004</v>
      </c>
      <c r="H1966" s="2">
        <v>0.55178799999999995</v>
      </c>
      <c r="J1966" s="2">
        <v>6.3773949999999999</v>
      </c>
      <c r="K1966" s="2">
        <v>9.5574999999999993E-2</v>
      </c>
      <c r="L1966" s="2">
        <v>0.16927300000000001</v>
      </c>
    </row>
    <row r="1967" spans="1:12" x14ac:dyDescent="0.2">
      <c r="A1967" s="2">
        <v>6.3780960000000002</v>
      </c>
      <c r="B1967" s="2">
        <v>9.3777310000000007</v>
      </c>
      <c r="C1967" s="2">
        <v>0.700488</v>
      </c>
      <c r="D1967" s="2">
        <v>0.10667699999999999</v>
      </c>
      <c r="F1967" s="2">
        <v>6.3752899999999997</v>
      </c>
      <c r="G1967" s="2">
        <v>0.55124700000000004</v>
      </c>
      <c r="H1967" s="2">
        <v>0.55204799999999998</v>
      </c>
      <c r="J1967" s="2">
        <v>6.3780960000000002</v>
      </c>
      <c r="K1967" s="2">
        <v>9.6366999999999994E-2</v>
      </c>
      <c r="L1967" s="2">
        <v>0.169659</v>
      </c>
    </row>
    <row r="1968" spans="1:12" x14ac:dyDescent="0.2">
      <c r="A1968" s="2">
        <v>6.3787979999999997</v>
      </c>
      <c r="B1968" s="2">
        <v>9.3780169999999998</v>
      </c>
      <c r="C1968" s="2">
        <v>0.70045000000000002</v>
      </c>
      <c r="D1968" s="2">
        <v>0.106479</v>
      </c>
      <c r="F1968" s="2">
        <v>6.3759920000000001</v>
      </c>
      <c r="G1968" s="2">
        <v>0.55066700000000002</v>
      </c>
      <c r="H1968" s="2">
        <v>0.55207099999999998</v>
      </c>
      <c r="J1968" s="2">
        <v>6.3787979999999997</v>
      </c>
      <c r="K1968" s="2">
        <v>9.6336000000000005E-2</v>
      </c>
      <c r="L1968" s="2">
        <v>0.17014399999999999</v>
      </c>
    </row>
    <row r="1969" spans="1:12" x14ac:dyDescent="0.2">
      <c r="A1969" s="2">
        <v>6.379499</v>
      </c>
      <c r="B1969" s="2">
        <v>9.3787380000000002</v>
      </c>
      <c r="C1969" s="2">
        <v>0.69998499999999997</v>
      </c>
      <c r="D1969" s="2">
        <v>0.106517</v>
      </c>
      <c r="F1969" s="2">
        <v>6.3766930000000004</v>
      </c>
      <c r="G1969" s="2">
        <v>0.55055200000000004</v>
      </c>
      <c r="H1969" s="2">
        <v>0.55177299999999996</v>
      </c>
      <c r="J1969" s="2">
        <v>6.379499</v>
      </c>
      <c r="K1969" s="2">
        <v>9.6693000000000001E-2</v>
      </c>
      <c r="L1969" s="2">
        <v>0.170067</v>
      </c>
    </row>
    <row r="1970" spans="1:12" x14ac:dyDescent="0.2">
      <c r="A1970" s="2">
        <v>6.3802000000000003</v>
      </c>
      <c r="B1970" s="2">
        <v>9.379448</v>
      </c>
      <c r="C1970" s="2">
        <v>0.69952700000000001</v>
      </c>
      <c r="D1970" s="2">
        <v>0.106113</v>
      </c>
      <c r="F1970" s="2">
        <v>6.3773949999999999</v>
      </c>
      <c r="G1970" s="2">
        <v>0.55074299999999998</v>
      </c>
      <c r="H1970" s="2">
        <v>0.55181100000000005</v>
      </c>
      <c r="J1970" s="2">
        <v>6.3802000000000003</v>
      </c>
      <c r="K1970" s="2">
        <v>9.6998000000000001E-2</v>
      </c>
      <c r="L1970" s="2">
        <v>0.169984</v>
      </c>
    </row>
    <row r="1971" spans="1:12" x14ac:dyDescent="0.2">
      <c r="A1971" s="2">
        <v>6.3809019999999999</v>
      </c>
      <c r="B1971" s="2">
        <v>9.3797300000000003</v>
      </c>
      <c r="C1971" s="2">
        <v>0.69930199999999998</v>
      </c>
      <c r="D1971" s="2">
        <v>0.10674599999999999</v>
      </c>
      <c r="F1971" s="2">
        <v>6.3780960000000002</v>
      </c>
      <c r="G1971" s="2">
        <v>0.55065200000000003</v>
      </c>
      <c r="H1971" s="2">
        <v>0.55174999999999996</v>
      </c>
      <c r="J1971" s="2">
        <v>6.3809019999999999</v>
      </c>
      <c r="K1971" s="2">
        <v>9.6678E-2</v>
      </c>
      <c r="L1971" s="2">
        <v>0.16999300000000001</v>
      </c>
    </row>
    <row r="1972" spans="1:12" x14ac:dyDescent="0.2">
      <c r="A1972" s="2">
        <v>6.3816030000000001</v>
      </c>
      <c r="B1972" s="2">
        <v>9.3795929999999998</v>
      </c>
      <c r="C1972" s="2">
        <v>0.69908400000000004</v>
      </c>
      <c r="D1972" s="2">
        <v>0.106929</v>
      </c>
      <c r="F1972" s="2">
        <v>6.3787979999999997</v>
      </c>
      <c r="G1972" s="2">
        <v>0.5504</v>
      </c>
      <c r="H1972" s="2">
        <v>0.55175799999999997</v>
      </c>
      <c r="J1972" s="2">
        <v>6.3816030000000001</v>
      </c>
      <c r="K1972" s="2">
        <v>9.6671999999999994E-2</v>
      </c>
      <c r="L1972" s="2">
        <v>0.17012099999999999</v>
      </c>
    </row>
    <row r="1973" spans="1:12" x14ac:dyDescent="0.2">
      <c r="A1973" s="2">
        <v>6.3823040000000004</v>
      </c>
      <c r="B1973" s="2">
        <v>9.3794249999999995</v>
      </c>
      <c r="C1973" s="2">
        <v>0.69912600000000003</v>
      </c>
      <c r="D1973" s="2">
        <v>0.10759299999999999</v>
      </c>
      <c r="F1973" s="2">
        <v>6.379499</v>
      </c>
      <c r="G1973" s="2">
        <v>0.55017099999999997</v>
      </c>
      <c r="H1973" s="2">
        <v>0.55245200000000005</v>
      </c>
      <c r="J1973" s="2">
        <v>6.3823040000000004</v>
      </c>
      <c r="K1973" s="2">
        <v>9.6636E-2</v>
      </c>
      <c r="L1973" s="2">
        <v>0.17070299999999999</v>
      </c>
    </row>
    <row r="1974" spans="1:12" x14ac:dyDescent="0.2">
      <c r="A1974" s="2">
        <v>6.383006</v>
      </c>
      <c r="B1974" s="2">
        <v>9.3795660000000005</v>
      </c>
      <c r="C1974" s="2">
        <v>0.69928299999999999</v>
      </c>
      <c r="D1974" s="2">
        <v>0.107761</v>
      </c>
      <c r="F1974" s="2">
        <v>6.3802000000000003</v>
      </c>
      <c r="G1974" s="2">
        <v>0.55037700000000001</v>
      </c>
      <c r="H1974" s="2">
        <v>0.552948</v>
      </c>
      <c r="J1974" s="2">
        <v>6.383006</v>
      </c>
      <c r="K1974" s="2">
        <v>9.6056000000000002E-2</v>
      </c>
      <c r="L1974" s="2">
        <v>0.17100899999999999</v>
      </c>
    </row>
    <row r="1975" spans="1:12" x14ac:dyDescent="0.2">
      <c r="A1975" s="2">
        <v>6.3837070000000002</v>
      </c>
      <c r="B1975" s="2">
        <v>9.3797840000000008</v>
      </c>
      <c r="C1975" s="2">
        <v>0.69911500000000004</v>
      </c>
      <c r="D1975" s="2">
        <v>0.10773000000000001</v>
      </c>
      <c r="F1975" s="2">
        <v>6.3809019999999999</v>
      </c>
      <c r="G1975" s="2">
        <v>0.55041499999999999</v>
      </c>
      <c r="H1975" s="2">
        <v>0.55318500000000004</v>
      </c>
      <c r="J1975" s="2">
        <v>6.3837070000000002</v>
      </c>
      <c r="K1975" s="2">
        <v>9.6385999999999999E-2</v>
      </c>
      <c r="L1975" s="2">
        <v>0.171012</v>
      </c>
    </row>
    <row r="1976" spans="1:12" x14ac:dyDescent="0.2">
      <c r="A1976" s="2">
        <v>6.3844079999999996</v>
      </c>
      <c r="B1976" s="2">
        <v>9.3800699999999999</v>
      </c>
      <c r="C1976" s="2">
        <v>0.69894299999999998</v>
      </c>
      <c r="D1976" s="2">
        <v>0.107532</v>
      </c>
      <c r="F1976" s="2">
        <v>6.3816030000000001</v>
      </c>
      <c r="G1976" s="2">
        <v>0.55066700000000002</v>
      </c>
      <c r="H1976" s="2">
        <v>0.55306200000000005</v>
      </c>
      <c r="J1976" s="2">
        <v>6.3844079999999996</v>
      </c>
      <c r="K1976" s="2">
        <v>9.6577999999999997E-2</v>
      </c>
      <c r="L1976" s="2">
        <v>0.17105200000000001</v>
      </c>
    </row>
    <row r="1977" spans="1:12" x14ac:dyDescent="0.2">
      <c r="A1977" s="2">
        <v>6.3851100000000001</v>
      </c>
      <c r="B1977" s="2">
        <v>9.3804020000000001</v>
      </c>
      <c r="C1977" s="2">
        <v>0.69861899999999999</v>
      </c>
      <c r="D1977" s="2">
        <v>0.10745499999999999</v>
      </c>
      <c r="F1977" s="2">
        <v>6.3823040000000004</v>
      </c>
      <c r="G1977" s="2">
        <v>0.55075799999999997</v>
      </c>
      <c r="H1977" s="2">
        <v>0.55312300000000003</v>
      </c>
      <c r="J1977" s="2">
        <v>6.3851100000000001</v>
      </c>
      <c r="K1977" s="2">
        <v>9.6370999999999998E-2</v>
      </c>
      <c r="L1977" s="2">
        <v>0.17136100000000001</v>
      </c>
    </row>
    <row r="1978" spans="1:12" x14ac:dyDescent="0.2">
      <c r="A1978" s="2">
        <v>6.3858110000000003</v>
      </c>
      <c r="B1978" s="2">
        <v>9.3806650000000005</v>
      </c>
      <c r="C1978" s="2">
        <v>0.69847400000000004</v>
      </c>
      <c r="D1978" s="2">
        <v>0.10731</v>
      </c>
      <c r="F1978" s="2">
        <v>6.383006</v>
      </c>
      <c r="G1978" s="2">
        <v>0.55031600000000003</v>
      </c>
      <c r="H1978" s="2">
        <v>0.55318500000000004</v>
      </c>
      <c r="J1978" s="2">
        <v>6.3858110000000003</v>
      </c>
      <c r="K1978" s="2">
        <v>9.6636E-2</v>
      </c>
      <c r="L1978" s="2">
        <v>0.17101</v>
      </c>
    </row>
    <row r="1979" spans="1:12" x14ac:dyDescent="0.2">
      <c r="A1979" s="2">
        <v>6.3865129999999999</v>
      </c>
      <c r="B1979" s="2">
        <v>9.3812029999999993</v>
      </c>
      <c r="C1979" s="2">
        <v>0.69849300000000003</v>
      </c>
      <c r="D1979" s="2">
        <v>0.10698199999999999</v>
      </c>
      <c r="F1979" s="2">
        <v>6.3837070000000002</v>
      </c>
      <c r="G1979" s="2">
        <v>0.55018599999999995</v>
      </c>
      <c r="H1979" s="2">
        <v>0.55310099999999995</v>
      </c>
      <c r="J1979" s="2">
        <v>6.3865129999999999</v>
      </c>
      <c r="K1979" s="2">
        <v>9.6376000000000003E-2</v>
      </c>
      <c r="L1979" s="2">
        <v>0.17074400000000001</v>
      </c>
    </row>
    <row r="1980" spans="1:12" x14ac:dyDescent="0.2">
      <c r="A1980" s="2">
        <v>6.3872140000000002</v>
      </c>
      <c r="B1980" s="2">
        <v>9.3815770000000001</v>
      </c>
      <c r="C1980" s="2">
        <v>0.69879100000000005</v>
      </c>
      <c r="D1980" s="2">
        <v>0.106715</v>
      </c>
      <c r="F1980" s="2">
        <v>6.3844079999999996</v>
      </c>
      <c r="G1980" s="2">
        <v>0.55036200000000002</v>
      </c>
      <c r="H1980" s="2">
        <v>0.55300099999999996</v>
      </c>
      <c r="J1980" s="2">
        <v>6.3872140000000002</v>
      </c>
      <c r="K1980" s="2">
        <v>9.6465999999999996E-2</v>
      </c>
      <c r="L1980" s="2">
        <v>0.17125499999999999</v>
      </c>
    </row>
    <row r="1981" spans="1:12" x14ac:dyDescent="0.2">
      <c r="A1981" s="2">
        <v>6.3879149999999996</v>
      </c>
      <c r="B1981" s="2">
        <v>9.3813320000000004</v>
      </c>
      <c r="C1981" s="2">
        <v>0.699187</v>
      </c>
      <c r="D1981" s="2">
        <v>0.106807</v>
      </c>
      <c r="F1981" s="2">
        <v>6.3851100000000001</v>
      </c>
      <c r="G1981" s="2">
        <v>0.55032300000000001</v>
      </c>
      <c r="H1981" s="2">
        <v>0.55323</v>
      </c>
      <c r="J1981" s="2">
        <v>6.3879149999999996</v>
      </c>
      <c r="K1981" s="2">
        <v>9.6478999999999995E-2</v>
      </c>
      <c r="L1981" s="2">
        <v>0.17161799999999999</v>
      </c>
    </row>
    <row r="1982" spans="1:12" x14ac:dyDescent="0.2">
      <c r="A1982" s="2">
        <v>6.388617</v>
      </c>
      <c r="B1982" s="2">
        <v>9.3810959999999994</v>
      </c>
      <c r="C1982" s="2">
        <v>0.69935499999999995</v>
      </c>
      <c r="D1982" s="2">
        <v>0.106845</v>
      </c>
      <c r="F1982" s="2">
        <v>6.3858110000000003</v>
      </c>
      <c r="G1982" s="2">
        <v>0.5504</v>
      </c>
      <c r="H1982" s="2">
        <v>0.55342100000000005</v>
      </c>
      <c r="J1982" s="2">
        <v>6.388617</v>
      </c>
      <c r="K1982" s="2">
        <v>9.6589999999999995E-2</v>
      </c>
      <c r="L1982" s="2">
        <v>0.17110300000000001</v>
      </c>
    </row>
    <row r="1983" spans="1:12" x14ac:dyDescent="0.2">
      <c r="A1983" s="2">
        <v>6.3893180000000003</v>
      </c>
      <c r="B1983" s="2">
        <v>9.3811990000000005</v>
      </c>
      <c r="C1983" s="2">
        <v>0.69969099999999995</v>
      </c>
      <c r="D1983" s="2">
        <v>0.106403</v>
      </c>
      <c r="F1983" s="2">
        <v>6.3865129999999999</v>
      </c>
      <c r="G1983" s="2">
        <v>0.55114700000000005</v>
      </c>
      <c r="H1983" s="2">
        <v>0.55320000000000003</v>
      </c>
      <c r="J1983" s="2">
        <v>6.3893180000000003</v>
      </c>
      <c r="K1983" s="2">
        <v>9.6385999999999999E-2</v>
      </c>
      <c r="L1983" s="2">
        <v>0.17088500000000001</v>
      </c>
    </row>
    <row r="1984" spans="1:12" x14ac:dyDescent="0.2">
      <c r="A1984" s="2">
        <v>6.3900189999999997</v>
      </c>
      <c r="B1984" s="2">
        <v>9.3814349999999997</v>
      </c>
      <c r="C1984" s="2">
        <v>0.69959199999999999</v>
      </c>
      <c r="D1984" s="2">
        <v>0.106242</v>
      </c>
      <c r="F1984" s="2">
        <v>6.3872140000000002</v>
      </c>
      <c r="G1984" s="2">
        <v>0.55149099999999995</v>
      </c>
      <c r="H1984" s="2">
        <v>0.553871</v>
      </c>
      <c r="J1984" s="2">
        <v>6.3900189999999997</v>
      </c>
      <c r="K1984" s="2">
        <v>9.6042000000000002E-2</v>
      </c>
      <c r="L1984" s="2">
        <v>0.17164499999999999</v>
      </c>
    </row>
    <row r="1985" spans="1:12" x14ac:dyDescent="0.2">
      <c r="A1985" s="2">
        <v>6.3907210000000001</v>
      </c>
      <c r="B1985" s="2">
        <v>9.3817330000000005</v>
      </c>
      <c r="C1985" s="2">
        <v>0.69950400000000001</v>
      </c>
      <c r="D1985" s="2">
        <v>0.106586</v>
      </c>
      <c r="F1985" s="2">
        <v>6.3879149999999996</v>
      </c>
      <c r="G1985" s="2">
        <v>0.55204799999999998</v>
      </c>
      <c r="H1985" s="2">
        <v>0.55434399999999995</v>
      </c>
      <c r="J1985" s="2">
        <v>6.3907210000000001</v>
      </c>
      <c r="K1985" s="2">
        <v>9.5853999999999995E-2</v>
      </c>
      <c r="L1985" s="2">
        <v>0.171461</v>
      </c>
    </row>
    <row r="1986" spans="1:12" x14ac:dyDescent="0.2">
      <c r="A1986" s="2">
        <v>6.3914220000000004</v>
      </c>
      <c r="B1986" s="2">
        <v>9.3823360000000005</v>
      </c>
      <c r="C1986" s="2">
        <v>0.69931299999999996</v>
      </c>
      <c r="D1986" s="2">
        <v>0.106754</v>
      </c>
      <c r="F1986" s="2">
        <v>6.388617</v>
      </c>
      <c r="G1986" s="2">
        <v>0.55208599999999997</v>
      </c>
      <c r="H1986" s="2">
        <v>0.55463399999999996</v>
      </c>
      <c r="J1986" s="2">
        <v>6.3914220000000004</v>
      </c>
      <c r="K1986" s="2">
        <v>9.5469999999999999E-2</v>
      </c>
      <c r="L1986" s="2">
        <v>0.17168</v>
      </c>
    </row>
    <row r="1987" spans="1:12" x14ac:dyDescent="0.2">
      <c r="A1987" s="2">
        <v>6.3921239999999999</v>
      </c>
      <c r="B1987" s="2">
        <v>9.3822329999999994</v>
      </c>
      <c r="C1987" s="2">
        <v>0.69913800000000004</v>
      </c>
      <c r="D1987" s="2">
        <v>0.106776</v>
      </c>
      <c r="F1987" s="2">
        <v>6.3893180000000003</v>
      </c>
      <c r="G1987" s="2">
        <v>0.55194900000000002</v>
      </c>
      <c r="H1987" s="2">
        <v>0.55477100000000001</v>
      </c>
      <c r="J1987" s="2">
        <v>6.3921239999999999</v>
      </c>
      <c r="K1987" s="2">
        <v>9.5673999999999995E-2</v>
      </c>
      <c r="L1987" s="2">
        <v>0.17219400000000001</v>
      </c>
    </row>
    <row r="1988" spans="1:12" x14ac:dyDescent="0.2">
      <c r="A1988" s="2">
        <v>6.3928250000000002</v>
      </c>
      <c r="B1988" s="2">
        <v>9.3820040000000002</v>
      </c>
      <c r="C1988" s="2">
        <v>0.69867199999999996</v>
      </c>
      <c r="D1988" s="2">
        <v>0.10696700000000001</v>
      </c>
      <c r="F1988" s="2">
        <v>6.3900189999999997</v>
      </c>
      <c r="G1988" s="2">
        <v>0.55178799999999995</v>
      </c>
      <c r="H1988" s="2">
        <v>0.55489299999999997</v>
      </c>
      <c r="J1988" s="2">
        <v>6.3928250000000002</v>
      </c>
      <c r="K1988" s="2">
        <v>9.5191999999999999E-2</v>
      </c>
      <c r="L1988" s="2">
        <v>0.17246700000000001</v>
      </c>
    </row>
    <row r="1989" spans="1:12" x14ac:dyDescent="0.2">
      <c r="A1989" s="2">
        <v>6.3935269999999997</v>
      </c>
      <c r="B1989" s="2">
        <v>9.3819119999999998</v>
      </c>
      <c r="C1989" s="2">
        <v>0.69882100000000003</v>
      </c>
      <c r="D1989" s="2">
        <v>0.10728</v>
      </c>
      <c r="F1989" s="2">
        <v>6.3907210000000001</v>
      </c>
      <c r="G1989" s="2">
        <v>0.55204799999999998</v>
      </c>
      <c r="H1989" s="2">
        <v>0.55480200000000002</v>
      </c>
      <c r="J1989" s="2">
        <v>6.3935269999999997</v>
      </c>
      <c r="K1989" s="2">
        <v>9.4417000000000001E-2</v>
      </c>
      <c r="L1989" s="2">
        <v>0.172073</v>
      </c>
    </row>
    <row r="1990" spans="1:12" x14ac:dyDescent="0.2">
      <c r="A1990" s="2">
        <v>6.394228</v>
      </c>
      <c r="B1990" s="2">
        <v>9.381767</v>
      </c>
      <c r="C1990" s="2">
        <v>0.69881400000000005</v>
      </c>
      <c r="D1990" s="2">
        <v>0.107333</v>
      </c>
      <c r="F1990" s="2">
        <v>6.3914220000000004</v>
      </c>
      <c r="G1990" s="2">
        <v>0.55207099999999998</v>
      </c>
      <c r="H1990" s="2">
        <v>0.55470299999999995</v>
      </c>
      <c r="J1990" s="2">
        <v>6.394228</v>
      </c>
      <c r="K1990" s="2">
        <v>9.4045000000000004E-2</v>
      </c>
      <c r="L1990" s="2">
        <v>0.17191899999999999</v>
      </c>
    </row>
    <row r="1991" spans="1:12" x14ac:dyDescent="0.2">
      <c r="A1991" s="2">
        <v>6.3949290000000003</v>
      </c>
      <c r="B1991" s="2">
        <v>9.3819499999999998</v>
      </c>
      <c r="C1991" s="2">
        <v>0.69873700000000005</v>
      </c>
      <c r="D1991" s="2">
        <v>0.107112</v>
      </c>
      <c r="F1991" s="2">
        <v>6.3921239999999999</v>
      </c>
      <c r="G1991" s="2">
        <v>0.55177299999999996</v>
      </c>
      <c r="H1991" s="2">
        <v>0.55465699999999996</v>
      </c>
      <c r="J1991" s="2">
        <v>6.3949290000000003</v>
      </c>
      <c r="K1991" s="2">
        <v>9.3586000000000003E-2</v>
      </c>
      <c r="L1991" s="2">
        <v>0.17174800000000001</v>
      </c>
    </row>
    <row r="1992" spans="1:12" x14ac:dyDescent="0.2">
      <c r="A1992" s="2">
        <v>6.3956299999999997</v>
      </c>
      <c r="B1992" s="2">
        <v>9.3815500000000007</v>
      </c>
      <c r="C1992" s="2">
        <v>0.69816100000000003</v>
      </c>
      <c r="D1992" s="2">
        <v>0.107364</v>
      </c>
      <c r="F1992" s="2">
        <v>6.3928250000000002</v>
      </c>
      <c r="G1992" s="2">
        <v>0.55181100000000005</v>
      </c>
      <c r="H1992" s="2">
        <v>0.55441300000000004</v>
      </c>
      <c r="J1992" s="2">
        <v>6.3956299999999997</v>
      </c>
      <c r="K1992" s="2">
        <v>9.3132000000000006E-2</v>
      </c>
      <c r="L1992" s="2">
        <v>0.17194999999999999</v>
      </c>
    </row>
    <row r="1993" spans="1:12" x14ac:dyDescent="0.2">
      <c r="A1993" s="2">
        <v>6.3963320000000001</v>
      </c>
      <c r="B1993" s="2">
        <v>9.3818359999999998</v>
      </c>
      <c r="C1993" s="2">
        <v>0.69750500000000004</v>
      </c>
      <c r="D1993" s="2">
        <v>0.107234</v>
      </c>
      <c r="F1993" s="2">
        <v>6.3935269999999997</v>
      </c>
      <c r="G1993" s="2">
        <v>0.55174999999999996</v>
      </c>
      <c r="H1993" s="2">
        <v>0.55414600000000003</v>
      </c>
      <c r="J1993" s="2">
        <v>6.3963320000000001</v>
      </c>
      <c r="K1993" s="2">
        <v>9.3137999999999999E-2</v>
      </c>
      <c r="L1993" s="2">
        <v>0.17180100000000001</v>
      </c>
    </row>
    <row r="1994" spans="1:12" x14ac:dyDescent="0.2">
      <c r="A1994" s="2">
        <v>6.3970330000000004</v>
      </c>
      <c r="B1994" s="2">
        <v>9.3819809999999997</v>
      </c>
      <c r="C1994" s="2">
        <v>0.697322</v>
      </c>
      <c r="D1994" s="2">
        <v>0.107227</v>
      </c>
      <c r="F1994" s="2">
        <v>6.394228</v>
      </c>
      <c r="G1994" s="2">
        <v>0.55175799999999997</v>
      </c>
      <c r="H1994" s="2">
        <v>0.55445900000000004</v>
      </c>
      <c r="J1994" s="2">
        <v>6.3970330000000004</v>
      </c>
      <c r="K1994" s="2">
        <v>9.2870999999999995E-2</v>
      </c>
      <c r="L1994" s="2">
        <v>0.17199200000000001</v>
      </c>
    </row>
    <row r="1995" spans="1:12" x14ac:dyDescent="0.2">
      <c r="A1995" s="2">
        <v>6.3977349999999999</v>
      </c>
      <c r="B1995" s="2">
        <v>9.3826099999999997</v>
      </c>
      <c r="C1995" s="2">
        <v>0.69728000000000001</v>
      </c>
      <c r="D1995" s="2">
        <v>0.10703600000000001</v>
      </c>
      <c r="F1995" s="2">
        <v>6.3949290000000003</v>
      </c>
      <c r="G1995" s="2">
        <v>0.55245200000000005</v>
      </c>
      <c r="H1995" s="2">
        <v>0.55468799999999996</v>
      </c>
      <c r="J1995" s="2">
        <v>6.3977349999999999</v>
      </c>
      <c r="K1995" s="2">
        <v>9.2769000000000004E-2</v>
      </c>
      <c r="L1995" s="2">
        <v>0.172011</v>
      </c>
    </row>
    <row r="1996" spans="1:12" x14ac:dyDescent="0.2">
      <c r="A1996" s="2">
        <v>6.3984360000000002</v>
      </c>
      <c r="B1996" s="2">
        <v>9.3823589999999992</v>
      </c>
      <c r="C1996" s="2">
        <v>0.697044</v>
      </c>
      <c r="D1996" s="2">
        <v>0.106891</v>
      </c>
      <c r="F1996" s="2">
        <v>6.3956299999999997</v>
      </c>
      <c r="G1996" s="2">
        <v>0.552948</v>
      </c>
      <c r="H1996" s="2">
        <v>0.55526699999999996</v>
      </c>
      <c r="J1996" s="2">
        <v>6.3984360000000002</v>
      </c>
      <c r="K1996" s="2">
        <v>9.2858999999999997E-2</v>
      </c>
      <c r="L1996" s="2">
        <v>0.17216300000000001</v>
      </c>
    </row>
    <row r="1997" spans="1:12" x14ac:dyDescent="0.2">
      <c r="A1997" s="2">
        <v>6.3991369999999996</v>
      </c>
      <c r="B1997" s="2">
        <v>9.3827060000000007</v>
      </c>
      <c r="C1997" s="2">
        <v>0.69727600000000001</v>
      </c>
      <c r="D1997" s="2">
        <v>0.106601</v>
      </c>
      <c r="F1997" s="2">
        <v>6.3963320000000001</v>
      </c>
      <c r="G1997" s="2">
        <v>0.55318500000000004</v>
      </c>
      <c r="H1997" s="2">
        <v>0.55509900000000001</v>
      </c>
      <c r="J1997" s="2">
        <v>6.3991369999999996</v>
      </c>
      <c r="K1997" s="2">
        <v>9.2752000000000001E-2</v>
      </c>
      <c r="L1997" s="2">
        <v>0.17205899999999999</v>
      </c>
    </row>
    <row r="1998" spans="1:12" x14ac:dyDescent="0.2">
      <c r="A1998" s="2">
        <v>6.3998390000000001</v>
      </c>
      <c r="B1998" s="2">
        <v>9.3830030000000004</v>
      </c>
      <c r="C1998" s="2">
        <v>0.697604</v>
      </c>
      <c r="D1998" s="2">
        <v>0.106601</v>
      </c>
      <c r="F1998" s="2">
        <v>6.3970330000000004</v>
      </c>
      <c r="G1998" s="2">
        <v>0.55306200000000005</v>
      </c>
      <c r="H1998" s="2">
        <v>0.55516100000000002</v>
      </c>
      <c r="J1998" s="2">
        <v>6.3998390000000001</v>
      </c>
      <c r="K1998" s="2">
        <v>9.2489000000000002E-2</v>
      </c>
      <c r="L1998" s="2">
        <v>0.17250799999999999</v>
      </c>
    </row>
    <row r="1999" spans="1:12" x14ac:dyDescent="0.2">
      <c r="A1999" s="2">
        <v>6.4005400000000003</v>
      </c>
      <c r="B1999" s="2">
        <v>9.3832319999999996</v>
      </c>
      <c r="C1999" s="2">
        <v>0.69763900000000001</v>
      </c>
      <c r="D1999" s="2">
        <v>0.106265</v>
      </c>
      <c r="F1999" s="2">
        <v>6.3977349999999999</v>
      </c>
      <c r="G1999" s="2">
        <v>0.55312300000000003</v>
      </c>
      <c r="H1999" s="2">
        <v>0.55569500000000005</v>
      </c>
      <c r="J1999" s="2">
        <v>6.4005400000000003</v>
      </c>
      <c r="K1999" s="2">
        <v>9.2159000000000005E-2</v>
      </c>
      <c r="L1999" s="2">
        <v>0.17221</v>
      </c>
    </row>
    <row r="2000" spans="1:12" x14ac:dyDescent="0.2">
      <c r="A2000" s="2">
        <v>6.4012409999999997</v>
      </c>
      <c r="B2000" s="2">
        <v>9.3830679999999997</v>
      </c>
      <c r="C2000" s="2">
        <v>0.69760100000000003</v>
      </c>
      <c r="D2000" s="2">
        <v>0.106059</v>
      </c>
      <c r="F2000" s="2">
        <v>6.3984360000000002</v>
      </c>
      <c r="G2000" s="2">
        <v>0.55318500000000004</v>
      </c>
      <c r="H2000" s="2">
        <v>0.55586199999999997</v>
      </c>
      <c r="J2000" s="2">
        <v>6.4012409999999997</v>
      </c>
      <c r="K2000" s="2">
        <v>9.2174000000000006E-2</v>
      </c>
      <c r="L2000" s="2">
        <v>0.17152600000000001</v>
      </c>
    </row>
    <row r="2001" spans="1:12" x14ac:dyDescent="0.2">
      <c r="A2001" s="2">
        <v>6.4019430000000002</v>
      </c>
      <c r="B2001" s="2">
        <v>9.3832280000000008</v>
      </c>
      <c r="C2001" s="2">
        <v>0.69735599999999998</v>
      </c>
      <c r="D2001" s="2">
        <v>0.105724</v>
      </c>
      <c r="F2001" s="2">
        <v>6.3991369999999996</v>
      </c>
      <c r="G2001" s="2">
        <v>0.55310099999999995</v>
      </c>
      <c r="H2001" s="2">
        <v>0.55612200000000001</v>
      </c>
      <c r="J2001" s="2">
        <v>6.4019430000000002</v>
      </c>
      <c r="K2001" s="2">
        <v>9.1577000000000006E-2</v>
      </c>
      <c r="L2001" s="2">
        <v>0.171402</v>
      </c>
    </row>
    <row r="2002" spans="1:12" x14ac:dyDescent="0.2">
      <c r="A2002" s="2">
        <v>6.4026439999999996</v>
      </c>
      <c r="B2002" s="2">
        <v>9.3835219999999993</v>
      </c>
      <c r="C2002" s="2">
        <v>0.69754300000000002</v>
      </c>
      <c r="D2002" s="2">
        <v>0.10605199999999999</v>
      </c>
      <c r="F2002" s="2">
        <v>6.3998390000000001</v>
      </c>
      <c r="G2002" s="2">
        <v>0.55300099999999996</v>
      </c>
      <c r="H2002" s="2">
        <v>0.55638900000000002</v>
      </c>
      <c r="J2002" s="2">
        <v>6.4026439999999996</v>
      </c>
      <c r="K2002" s="2">
        <v>9.1513999999999998E-2</v>
      </c>
      <c r="L2002" s="2">
        <v>0.17106199999999999</v>
      </c>
    </row>
    <row r="2003" spans="1:12" x14ac:dyDescent="0.2">
      <c r="A2003" s="2">
        <v>6.403346</v>
      </c>
      <c r="B2003" s="2">
        <v>9.3834110000000006</v>
      </c>
      <c r="C2003" s="2">
        <v>0.697936</v>
      </c>
      <c r="D2003" s="2">
        <v>0.105876</v>
      </c>
      <c r="F2003" s="2">
        <v>6.4005400000000003</v>
      </c>
      <c r="G2003" s="2">
        <v>0.55323</v>
      </c>
      <c r="H2003" s="2">
        <v>0.55619799999999997</v>
      </c>
      <c r="J2003" s="2">
        <v>6.403346</v>
      </c>
      <c r="K2003" s="2">
        <v>9.1277999999999998E-2</v>
      </c>
      <c r="L2003" s="2">
        <v>0.17141400000000001</v>
      </c>
    </row>
    <row r="2004" spans="1:12" x14ac:dyDescent="0.2">
      <c r="A2004" s="2">
        <v>6.4040470000000003</v>
      </c>
      <c r="B2004" s="2">
        <v>9.3837469999999996</v>
      </c>
      <c r="C2004" s="2">
        <v>0.69779899999999995</v>
      </c>
      <c r="D2004" s="2">
        <v>0.10519000000000001</v>
      </c>
      <c r="F2004" s="2">
        <v>6.4012409999999997</v>
      </c>
      <c r="G2004" s="2">
        <v>0.55342100000000005</v>
      </c>
      <c r="H2004" s="2">
        <v>0.55664100000000005</v>
      </c>
      <c r="J2004" s="2">
        <v>6.4040470000000003</v>
      </c>
      <c r="K2004" s="2">
        <v>9.1022000000000006E-2</v>
      </c>
      <c r="L2004" s="2">
        <v>0.171485</v>
      </c>
    </row>
    <row r="2005" spans="1:12" x14ac:dyDescent="0.2">
      <c r="A2005" s="2">
        <v>6.4047479999999997</v>
      </c>
      <c r="B2005" s="2">
        <v>9.3841970000000003</v>
      </c>
      <c r="C2005" s="2">
        <v>0.697654</v>
      </c>
      <c r="D2005" s="2">
        <v>0.10505200000000001</v>
      </c>
      <c r="F2005" s="2">
        <v>6.4019430000000002</v>
      </c>
      <c r="G2005" s="2">
        <v>0.55320000000000003</v>
      </c>
      <c r="H2005" s="2">
        <v>0.55654099999999995</v>
      </c>
      <c r="J2005" s="2">
        <v>6.4047479999999997</v>
      </c>
      <c r="K2005" s="2">
        <v>9.0549000000000004E-2</v>
      </c>
      <c r="L2005" s="2">
        <v>0.17140900000000001</v>
      </c>
    </row>
    <row r="2006" spans="1:12" x14ac:dyDescent="0.2">
      <c r="A2006" s="2">
        <v>6.4054500000000001</v>
      </c>
      <c r="B2006" s="2">
        <v>9.3845840000000003</v>
      </c>
      <c r="C2006" s="2">
        <v>0.698245</v>
      </c>
      <c r="D2006" s="2">
        <v>0.10506699999999999</v>
      </c>
      <c r="F2006" s="2">
        <v>6.4026439999999996</v>
      </c>
      <c r="G2006" s="2">
        <v>0.553871</v>
      </c>
      <c r="H2006" s="2">
        <v>0.55651099999999998</v>
      </c>
      <c r="J2006" s="2">
        <v>6.4054500000000001</v>
      </c>
      <c r="K2006" s="2">
        <v>9.0717000000000006E-2</v>
      </c>
      <c r="L2006" s="2">
        <v>0.17150199999999999</v>
      </c>
    </row>
    <row r="2007" spans="1:12" x14ac:dyDescent="0.2">
      <c r="A2007" s="2">
        <v>6.4061510000000004</v>
      </c>
      <c r="B2007" s="2">
        <v>9.385078</v>
      </c>
      <c r="C2007" s="2">
        <v>0.69881400000000005</v>
      </c>
      <c r="D2007" s="2">
        <v>0.10435800000000001</v>
      </c>
      <c r="F2007" s="2">
        <v>6.403346</v>
      </c>
      <c r="G2007" s="2">
        <v>0.55434399999999995</v>
      </c>
      <c r="H2007" s="2">
        <v>0.55721299999999996</v>
      </c>
      <c r="J2007" s="2">
        <v>6.4061510000000004</v>
      </c>
      <c r="K2007" s="2">
        <v>9.0750999999999998E-2</v>
      </c>
      <c r="L2007" s="2">
        <v>0.17143700000000001</v>
      </c>
    </row>
    <row r="2008" spans="1:12" x14ac:dyDescent="0.2">
      <c r="A2008" s="2">
        <v>6.4068529999999999</v>
      </c>
      <c r="B2008" s="2">
        <v>9.3852879999999992</v>
      </c>
      <c r="C2008" s="2">
        <v>0.69949300000000003</v>
      </c>
      <c r="D2008" s="2">
        <v>0.104655</v>
      </c>
      <c r="F2008" s="2">
        <v>6.4040470000000003</v>
      </c>
      <c r="G2008" s="2">
        <v>0.55463399999999996</v>
      </c>
      <c r="H2008" s="2">
        <v>0.55761000000000005</v>
      </c>
      <c r="J2008" s="2">
        <v>6.4068529999999999</v>
      </c>
      <c r="K2008" s="2">
        <v>9.1226000000000002E-2</v>
      </c>
      <c r="L2008" s="2">
        <v>0.17083100000000001</v>
      </c>
    </row>
    <row r="2009" spans="1:12" x14ac:dyDescent="0.2">
      <c r="A2009" s="2">
        <v>6.4075540000000002</v>
      </c>
      <c r="B2009" s="2">
        <v>9.3852810000000009</v>
      </c>
      <c r="C2009" s="2">
        <v>0.70029799999999998</v>
      </c>
      <c r="D2009" s="2">
        <v>0.104854</v>
      </c>
      <c r="F2009" s="2">
        <v>6.4047479999999997</v>
      </c>
      <c r="G2009" s="2">
        <v>0.55477100000000001</v>
      </c>
      <c r="H2009" s="2">
        <v>0.55774699999999999</v>
      </c>
      <c r="J2009" s="2">
        <v>6.4075540000000002</v>
      </c>
      <c r="K2009" s="2">
        <v>9.1337000000000002E-2</v>
      </c>
      <c r="L2009" s="2">
        <v>0.17049800000000001</v>
      </c>
    </row>
    <row r="2010" spans="1:12" x14ac:dyDescent="0.2">
      <c r="A2010" s="2">
        <v>6.4082549999999996</v>
      </c>
      <c r="B2010" s="2">
        <v>9.385605</v>
      </c>
      <c r="C2010" s="2">
        <v>0.70062599999999997</v>
      </c>
      <c r="D2010" s="2">
        <v>0.105075</v>
      </c>
      <c r="F2010" s="2">
        <v>6.4054500000000001</v>
      </c>
      <c r="G2010" s="2">
        <v>0.55489299999999997</v>
      </c>
      <c r="H2010" s="2">
        <v>0.55823500000000004</v>
      </c>
      <c r="J2010" s="2">
        <v>6.4082549999999996</v>
      </c>
      <c r="K2010" s="2">
        <v>9.1326000000000004E-2</v>
      </c>
      <c r="L2010" s="2">
        <v>0.17089499999999999</v>
      </c>
    </row>
    <row r="2011" spans="1:12" x14ac:dyDescent="0.2">
      <c r="A2011" s="2">
        <v>6.408957</v>
      </c>
      <c r="B2011" s="2">
        <v>9.3856009999999994</v>
      </c>
      <c r="C2011" s="2">
        <v>0.70062199999999997</v>
      </c>
      <c r="D2011" s="2">
        <v>0.105724</v>
      </c>
      <c r="F2011" s="2">
        <v>6.4061510000000004</v>
      </c>
      <c r="G2011" s="2">
        <v>0.55480200000000002</v>
      </c>
      <c r="H2011" s="2">
        <v>0.55755600000000005</v>
      </c>
      <c r="J2011" s="2">
        <v>6.408957</v>
      </c>
      <c r="K2011" s="2">
        <v>9.1527999999999998E-2</v>
      </c>
      <c r="L2011" s="2">
        <v>0.17113300000000001</v>
      </c>
    </row>
    <row r="2012" spans="1:12" x14ac:dyDescent="0.2">
      <c r="A2012" s="2">
        <v>6.4096580000000003</v>
      </c>
      <c r="B2012" s="2">
        <v>9.3852580000000003</v>
      </c>
      <c r="C2012" s="2">
        <v>0.70066399999999995</v>
      </c>
      <c r="D2012" s="2">
        <v>0.106166</v>
      </c>
      <c r="F2012" s="2">
        <v>6.4068529999999999</v>
      </c>
      <c r="G2012" s="2">
        <v>0.55470299999999995</v>
      </c>
      <c r="H2012" s="2">
        <v>0.55757100000000004</v>
      </c>
      <c r="J2012" s="2">
        <v>6.4096580000000003</v>
      </c>
      <c r="K2012" s="2">
        <v>9.0864E-2</v>
      </c>
      <c r="L2012" s="2">
        <v>0.17071900000000001</v>
      </c>
    </row>
    <row r="2013" spans="1:12" x14ac:dyDescent="0.2">
      <c r="A2013" s="2">
        <v>6.4103589999999997</v>
      </c>
      <c r="B2013" s="2">
        <v>9.3855249999999995</v>
      </c>
      <c r="C2013" s="2">
        <v>0.70129699999999995</v>
      </c>
      <c r="D2013" s="2">
        <v>0.10625</v>
      </c>
      <c r="F2013" s="2">
        <v>6.4075540000000002</v>
      </c>
      <c r="G2013" s="2">
        <v>0.55465699999999996</v>
      </c>
      <c r="H2013" s="2">
        <v>0.55719799999999997</v>
      </c>
      <c r="J2013" s="2">
        <v>6.4103589999999997</v>
      </c>
      <c r="K2013" s="2">
        <v>9.0952000000000005E-2</v>
      </c>
      <c r="L2013" s="2">
        <v>0.170545</v>
      </c>
    </row>
    <row r="2014" spans="1:12" x14ac:dyDescent="0.2">
      <c r="A2014" s="2">
        <v>6.4110610000000001</v>
      </c>
      <c r="B2014" s="2">
        <v>9.3854410000000001</v>
      </c>
      <c r="C2014" s="2">
        <v>0.70205200000000001</v>
      </c>
      <c r="D2014" s="2">
        <v>0.106242</v>
      </c>
      <c r="F2014" s="2">
        <v>6.4082549999999996</v>
      </c>
      <c r="G2014" s="2">
        <v>0.55441300000000004</v>
      </c>
      <c r="H2014" s="2">
        <v>0.55740400000000001</v>
      </c>
      <c r="J2014" s="2">
        <v>6.4110610000000001</v>
      </c>
      <c r="K2014" s="2">
        <v>9.1059000000000001E-2</v>
      </c>
      <c r="L2014" s="2">
        <v>0.170518</v>
      </c>
    </row>
    <row r="2015" spans="1:12" x14ac:dyDescent="0.2">
      <c r="A2015" s="2">
        <v>6.4117620000000004</v>
      </c>
      <c r="B2015" s="2">
        <v>9.3857800000000005</v>
      </c>
      <c r="C2015" s="2">
        <v>0.70260900000000004</v>
      </c>
      <c r="D2015" s="2">
        <v>0.106113</v>
      </c>
      <c r="F2015" s="2">
        <v>6.408957</v>
      </c>
      <c r="G2015" s="2">
        <v>0.55414600000000003</v>
      </c>
      <c r="H2015" s="2">
        <v>0.55761000000000005</v>
      </c>
      <c r="J2015" s="2">
        <v>6.4117620000000004</v>
      </c>
      <c r="K2015" s="2">
        <v>9.0559000000000001E-2</v>
      </c>
      <c r="L2015" s="2">
        <v>0.17049600000000001</v>
      </c>
    </row>
    <row r="2016" spans="1:12" x14ac:dyDescent="0.2">
      <c r="A2016" s="2">
        <v>6.4124639999999999</v>
      </c>
      <c r="B2016" s="2">
        <v>9.385643</v>
      </c>
      <c r="C2016" s="2">
        <v>0.70283799999999996</v>
      </c>
      <c r="D2016" s="2">
        <v>0.106128</v>
      </c>
      <c r="F2016" s="2">
        <v>6.4096580000000003</v>
      </c>
      <c r="G2016" s="2">
        <v>0.55445900000000004</v>
      </c>
      <c r="H2016" s="2">
        <v>0.55783099999999997</v>
      </c>
      <c r="J2016" s="2">
        <v>6.4124639999999999</v>
      </c>
      <c r="K2016" s="2">
        <v>9.0175000000000005E-2</v>
      </c>
      <c r="L2016" s="2">
        <v>0.17041300000000001</v>
      </c>
    </row>
    <row r="2017" spans="1:12" x14ac:dyDescent="0.2">
      <c r="A2017" s="2">
        <v>6.4131650000000002</v>
      </c>
      <c r="B2017" s="2">
        <v>9.3851589999999998</v>
      </c>
      <c r="C2017" s="2">
        <v>0.703098</v>
      </c>
      <c r="D2017" s="2">
        <v>0.10638</v>
      </c>
      <c r="F2017" s="2">
        <v>6.4103589999999997</v>
      </c>
      <c r="G2017" s="2">
        <v>0.55468799999999996</v>
      </c>
      <c r="H2017" s="2">
        <v>0.55818900000000005</v>
      </c>
      <c r="J2017" s="2">
        <v>6.4131650000000002</v>
      </c>
      <c r="K2017" s="2">
        <v>8.9565000000000006E-2</v>
      </c>
      <c r="L2017" s="2">
        <v>0.17061699999999999</v>
      </c>
    </row>
    <row r="2018" spans="1:12" x14ac:dyDescent="0.2">
      <c r="A2018" s="2">
        <v>6.4138669999999998</v>
      </c>
      <c r="B2018" s="2">
        <v>9.3851510000000005</v>
      </c>
      <c r="C2018" s="2">
        <v>0.70357099999999995</v>
      </c>
      <c r="D2018" s="2">
        <v>0.10664700000000001</v>
      </c>
      <c r="F2018" s="2">
        <v>6.4110610000000001</v>
      </c>
      <c r="G2018" s="2">
        <v>0.55526699999999996</v>
      </c>
      <c r="H2018" s="2">
        <v>0.558388</v>
      </c>
      <c r="J2018" s="2">
        <v>6.4138669999999998</v>
      </c>
      <c r="K2018" s="2">
        <v>8.9333999999999997E-2</v>
      </c>
      <c r="L2018" s="2">
        <v>0.170623</v>
      </c>
    </row>
    <row r="2019" spans="1:12" x14ac:dyDescent="0.2">
      <c r="A2019" s="2">
        <v>6.4145669999999999</v>
      </c>
      <c r="B2019" s="2">
        <v>9.3853419999999996</v>
      </c>
      <c r="C2019" s="2">
        <v>0.70369300000000001</v>
      </c>
      <c r="D2019" s="2">
        <v>0.107013</v>
      </c>
      <c r="F2019" s="2">
        <v>6.4117620000000004</v>
      </c>
      <c r="G2019" s="2">
        <v>0.55509900000000001</v>
      </c>
      <c r="H2019" s="2">
        <v>0.55886100000000005</v>
      </c>
      <c r="J2019" s="2">
        <v>6.4145669999999999</v>
      </c>
      <c r="K2019" s="2">
        <v>8.8981000000000005E-2</v>
      </c>
      <c r="L2019" s="2">
        <v>0.170349</v>
      </c>
    </row>
    <row r="2020" spans="1:12" x14ac:dyDescent="0.2">
      <c r="A2020" s="2">
        <v>6.4152690000000003</v>
      </c>
      <c r="B2020" s="2">
        <v>9.3850289999999994</v>
      </c>
      <c r="C2020" s="2">
        <v>0.703708</v>
      </c>
      <c r="D2020" s="2">
        <v>0.106906</v>
      </c>
      <c r="F2020" s="2">
        <v>6.4124639999999999</v>
      </c>
      <c r="G2020" s="2">
        <v>0.55516100000000002</v>
      </c>
      <c r="H2020" s="2">
        <v>0.55889100000000003</v>
      </c>
      <c r="J2020" s="2">
        <v>6.4152690000000003</v>
      </c>
      <c r="K2020" s="2">
        <v>8.8691999999999993E-2</v>
      </c>
      <c r="L2020" s="2">
        <v>0.17013800000000001</v>
      </c>
    </row>
    <row r="2021" spans="1:12" x14ac:dyDescent="0.2">
      <c r="A2021" s="2">
        <v>6.4159699999999997</v>
      </c>
      <c r="B2021" s="2">
        <v>9.3853299999999997</v>
      </c>
      <c r="C2021" s="2">
        <v>0.70355900000000005</v>
      </c>
      <c r="D2021" s="2">
        <v>0.1067</v>
      </c>
      <c r="F2021" s="2">
        <v>6.4131650000000002</v>
      </c>
      <c r="G2021" s="2">
        <v>0.55569500000000005</v>
      </c>
      <c r="H2021" s="2">
        <v>0.55915800000000004</v>
      </c>
      <c r="J2021" s="2">
        <v>6.4159699999999997</v>
      </c>
      <c r="K2021" s="2">
        <v>8.9316999999999994E-2</v>
      </c>
      <c r="L2021" s="2">
        <v>0.16981599999999999</v>
      </c>
    </row>
    <row r="2022" spans="1:12" x14ac:dyDescent="0.2">
      <c r="A2022" s="2">
        <v>6.4166720000000002</v>
      </c>
      <c r="B2022" s="2">
        <v>9.3853109999999997</v>
      </c>
      <c r="C2022" s="2">
        <v>0.70374999999999999</v>
      </c>
      <c r="D2022" s="2">
        <v>0.106616</v>
      </c>
      <c r="F2022" s="2">
        <v>6.4138669999999998</v>
      </c>
      <c r="G2022" s="2">
        <v>0.55586199999999997</v>
      </c>
      <c r="H2022" s="2">
        <v>0.55928800000000001</v>
      </c>
      <c r="J2022" s="2">
        <v>6.4166720000000002</v>
      </c>
      <c r="K2022" s="2">
        <v>8.9134000000000005E-2</v>
      </c>
      <c r="L2022" s="2">
        <v>0.169821</v>
      </c>
    </row>
    <row r="2023" spans="1:12" x14ac:dyDescent="0.2">
      <c r="A2023" s="2">
        <v>6.4173730000000004</v>
      </c>
      <c r="B2023" s="2">
        <v>9.3852429999999991</v>
      </c>
      <c r="C2023" s="2">
        <v>0.70375699999999997</v>
      </c>
      <c r="D2023" s="2">
        <v>0.10644099999999999</v>
      </c>
      <c r="F2023" s="2">
        <v>6.4145669999999999</v>
      </c>
      <c r="G2023" s="2">
        <v>0.55612200000000001</v>
      </c>
      <c r="H2023" s="2">
        <v>0.55882299999999996</v>
      </c>
      <c r="J2023" s="2">
        <v>6.4173730000000004</v>
      </c>
      <c r="K2023" s="2">
        <v>8.8924000000000003E-2</v>
      </c>
      <c r="L2023" s="2">
        <v>0.169622</v>
      </c>
    </row>
    <row r="2024" spans="1:12" x14ac:dyDescent="0.2">
      <c r="A2024" s="2">
        <v>6.418075</v>
      </c>
      <c r="B2024" s="2">
        <v>9.3860700000000001</v>
      </c>
      <c r="C2024" s="2">
        <v>0.70320400000000005</v>
      </c>
      <c r="D2024" s="2">
        <v>0.106212</v>
      </c>
      <c r="F2024" s="2">
        <v>6.4152690000000003</v>
      </c>
      <c r="G2024" s="2">
        <v>0.55638900000000002</v>
      </c>
      <c r="H2024" s="2">
        <v>0.55911999999999995</v>
      </c>
      <c r="J2024" s="2">
        <v>6.418075</v>
      </c>
      <c r="K2024" s="2">
        <v>8.8426000000000005E-2</v>
      </c>
      <c r="L2024" s="2">
        <v>0.169184</v>
      </c>
    </row>
    <row r="2025" spans="1:12" x14ac:dyDescent="0.2">
      <c r="A2025" s="2">
        <v>6.4187760000000003</v>
      </c>
      <c r="B2025" s="2">
        <v>9.3863179999999993</v>
      </c>
      <c r="C2025" s="2">
        <v>0.70286099999999996</v>
      </c>
      <c r="D2025" s="2">
        <v>0.105991</v>
      </c>
      <c r="F2025" s="2">
        <v>6.4159699999999997</v>
      </c>
      <c r="G2025" s="2">
        <v>0.55619799999999997</v>
      </c>
      <c r="H2025" s="2">
        <v>0.55907399999999996</v>
      </c>
      <c r="J2025" s="2">
        <v>6.4187760000000003</v>
      </c>
      <c r="K2025" s="2">
        <v>8.7544999999999998E-2</v>
      </c>
      <c r="L2025" s="2">
        <v>0.16925499999999999</v>
      </c>
    </row>
    <row r="2026" spans="1:12" x14ac:dyDescent="0.2">
      <c r="A2026" s="2">
        <v>6.4194769999999997</v>
      </c>
      <c r="B2026" s="2">
        <v>9.3862310000000004</v>
      </c>
      <c r="C2026" s="2">
        <v>0.70308599999999999</v>
      </c>
      <c r="D2026" s="2">
        <v>0.105602</v>
      </c>
      <c r="F2026" s="2">
        <v>6.4166720000000002</v>
      </c>
      <c r="G2026" s="2">
        <v>0.55664100000000005</v>
      </c>
      <c r="H2026" s="2">
        <v>0.55915099999999995</v>
      </c>
      <c r="J2026" s="2">
        <v>6.4194769999999997</v>
      </c>
      <c r="K2026" s="2">
        <v>8.7187000000000001E-2</v>
      </c>
      <c r="L2026" s="2">
        <v>0.1696</v>
      </c>
    </row>
    <row r="2027" spans="1:12" x14ac:dyDescent="0.2">
      <c r="A2027" s="2">
        <v>6.4201790000000001</v>
      </c>
      <c r="B2027" s="2">
        <v>9.3862190000000005</v>
      </c>
      <c r="C2027" s="2">
        <v>0.70342199999999999</v>
      </c>
      <c r="D2027" s="2">
        <v>0.105479</v>
      </c>
      <c r="F2027" s="2">
        <v>6.4173730000000004</v>
      </c>
      <c r="G2027" s="2">
        <v>0.55654099999999995</v>
      </c>
      <c r="H2027" s="2">
        <v>0.55951700000000004</v>
      </c>
      <c r="J2027" s="2">
        <v>6.4201790000000001</v>
      </c>
      <c r="K2027" s="2">
        <v>8.7442000000000006E-2</v>
      </c>
      <c r="L2027" s="2">
        <v>0.16936799999999999</v>
      </c>
    </row>
    <row r="2028" spans="1:12" x14ac:dyDescent="0.2">
      <c r="A2028" s="2">
        <v>6.4208800000000004</v>
      </c>
      <c r="B2028" s="2">
        <v>9.3860779999999995</v>
      </c>
      <c r="C2028" s="2">
        <v>0.70357099999999995</v>
      </c>
      <c r="D2028" s="2">
        <v>0.105785</v>
      </c>
      <c r="F2028" s="2">
        <v>6.418075</v>
      </c>
      <c r="G2028" s="2">
        <v>0.55651099999999998</v>
      </c>
      <c r="H2028" s="2">
        <v>0.559639</v>
      </c>
      <c r="J2028" s="2">
        <v>6.4208800000000004</v>
      </c>
      <c r="K2028" s="2">
        <v>8.7014999999999995E-2</v>
      </c>
      <c r="L2028" s="2">
        <v>0.16981499999999999</v>
      </c>
    </row>
    <row r="2029" spans="1:12" x14ac:dyDescent="0.2">
      <c r="A2029" s="2">
        <v>6.4215809999999998</v>
      </c>
      <c r="B2029" s="2">
        <v>9.3859410000000008</v>
      </c>
      <c r="C2029" s="2">
        <v>0.70391400000000004</v>
      </c>
      <c r="D2029" s="2">
        <v>0.105769</v>
      </c>
      <c r="F2029" s="2">
        <v>6.4187760000000003</v>
      </c>
      <c r="G2029" s="2">
        <v>0.55721299999999996</v>
      </c>
      <c r="H2029" s="2">
        <v>0.55960799999999999</v>
      </c>
      <c r="J2029" s="2">
        <v>6.4215809999999998</v>
      </c>
      <c r="K2029" s="2">
        <v>8.7378999999999998E-2</v>
      </c>
      <c r="L2029" s="2">
        <v>0.17032</v>
      </c>
    </row>
    <row r="2030" spans="1:12" x14ac:dyDescent="0.2">
      <c r="A2030" s="2">
        <v>6.4222830000000002</v>
      </c>
      <c r="B2030" s="2">
        <v>9.386139</v>
      </c>
      <c r="C2030" s="2">
        <v>0.70396000000000003</v>
      </c>
      <c r="D2030" s="2">
        <v>0.10606699999999999</v>
      </c>
      <c r="F2030" s="2">
        <v>6.4194769999999997</v>
      </c>
      <c r="G2030" s="2">
        <v>0.55761000000000005</v>
      </c>
      <c r="H2030" s="2">
        <v>0.55958600000000003</v>
      </c>
      <c r="J2030" s="2">
        <v>6.4222830000000002</v>
      </c>
      <c r="K2030" s="2">
        <v>8.7385000000000004E-2</v>
      </c>
      <c r="L2030" s="2">
        <v>0.170406</v>
      </c>
    </row>
    <row r="2031" spans="1:12" x14ac:dyDescent="0.2">
      <c r="A2031" s="2">
        <v>6.4229839999999996</v>
      </c>
      <c r="B2031" s="2">
        <v>9.3864479999999997</v>
      </c>
      <c r="C2031" s="2">
        <v>0.70394100000000004</v>
      </c>
      <c r="D2031" s="2">
        <v>0.10634200000000001</v>
      </c>
      <c r="F2031" s="2">
        <v>6.4201790000000001</v>
      </c>
      <c r="G2031" s="2">
        <v>0.55774699999999999</v>
      </c>
      <c r="H2031" s="2">
        <v>0.55956300000000003</v>
      </c>
      <c r="J2031" s="2">
        <v>6.4229839999999996</v>
      </c>
      <c r="K2031" s="2">
        <v>8.7566000000000005E-2</v>
      </c>
      <c r="L2031" s="2">
        <v>0.17041899999999999</v>
      </c>
    </row>
    <row r="2032" spans="1:12" x14ac:dyDescent="0.2">
      <c r="A2032" s="2">
        <v>6.423686</v>
      </c>
      <c r="B2032" s="2">
        <v>9.3871350000000007</v>
      </c>
      <c r="C2032" s="2">
        <v>0.70371600000000001</v>
      </c>
      <c r="D2032" s="2">
        <v>0.106158</v>
      </c>
      <c r="F2032" s="2">
        <v>6.4208800000000004</v>
      </c>
      <c r="G2032" s="2">
        <v>0.55823500000000004</v>
      </c>
      <c r="H2032" s="2">
        <v>0.55937199999999998</v>
      </c>
      <c r="J2032" s="2">
        <v>6.423686</v>
      </c>
      <c r="K2032" s="2">
        <v>8.7434999999999999E-2</v>
      </c>
      <c r="L2032" s="2">
        <v>0.170818</v>
      </c>
    </row>
    <row r="2033" spans="1:12" x14ac:dyDescent="0.2">
      <c r="A2033" s="2">
        <v>6.4243870000000003</v>
      </c>
      <c r="B2033" s="2">
        <v>9.3877559999999995</v>
      </c>
      <c r="C2033" s="2">
        <v>0.70315499999999997</v>
      </c>
      <c r="D2033" s="2">
        <v>0.105739</v>
      </c>
      <c r="F2033" s="2">
        <v>6.4215809999999998</v>
      </c>
      <c r="G2033" s="2">
        <v>0.55755600000000005</v>
      </c>
      <c r="H2033" s="2">
        <v>0.56004299999999996</v>
      </c>
      <c r="J2033" s="2">
        <v>6.4243870000000003</v>
      </c>
      <c r="K2033" s="2">
        <v>8.7164000000000005E-2</v>
      </c>
      <c r="L2033" s="2">
        <v>0.171597</v>
      </c>
    </row>
    <row r="2034" spans="1:12" x14ac:dyDescent="0.2">
      <c r="A2034" s="2">
        <v>6.4250879999999997</v>
      </c>
      <c r="B2034" s="2">
        <v>9.3881029999999992</v>
      </c>
      <c r="C2034" s="2">
        <v>0.70288799999999996</v>
      </c>
      <c r="D2034" s="2">
        <v>0.10580000000000001</v>
      </c>
      <c r="F2034" s="2">
        <v>6.4222830000000002</v>
      </c>
      <c r="G2034" s="2">
        <v>0.55757100000000004</v>
      </c>
      <c r="H2034" s="2">
        <v>0.56011999999999995</v>
      </c>
      <c r="J2034" s="2">
        <v>6.4250879999999997</v>
      </c>
      <c r="K2034" s="2">
        <v>8.6987999999999996E-2</v>
      </c>
      <c r="L2034" s="2">
        <v>0.17167199999999999</v>
      </c>
    </row>
    <row r="2035" spans="1:12" x14ac:dyDescent="0.2">
      <c r="A2035" s="2">
        <v>6.4257900000000001</v>
      </c>
      <c r="B2035" s="2">
        <v>9.3880230000000005</v>
      </c>
      <c r="C2035" s="2">
        <v>0.70312799999999998</v>
      </c>
      <c r="D2035" s="2">
        <v>0.10637199999999999</v>
      </c>
      <c r="F2035" s="2">
        <v>6.4229839999999996</v>
      </c>
      <c r="G2035" s="2">
        <v>0.55719799999999997</v>
      </c>
      <c r="H2035" s="2">
        <v>0.56006599999999995</v>
      </c>
      <c r="J2035" s="2">
        <v>6.4257900000000001</v>
      </c>
      <c r="K2035" s="2">
        <v>8.7271000000000001E-2</v>
      </c>
      <c r="L2035" s="2">
        <v>0.17160900000000001</v>
      </c>
    </row>
    <row r="2036" spans="1:12" x14ac:dyDescent="0.2">
      <c r="A2036" s="2">
        <v>6.4264910000000004</v>
      </c>
      <c r="B2036" s="2">
        <v>9.3875010000000003</v>
      </c>
      <c r="C2036" s="2">
        <v>0.70321599999999995</v>
      </c>
      <c r="D2036" s="2">
        <v>0.10652499999999999</v>
      </c>
      <c r="F2036" s="2">
        <v>6.423686</v>
      </c>
      <c r="G2036" s="2">
        <v>0.55740400000000001</v>
      </c>
      <c r="H2036" s="2">
        <v>0.56037899999999996</v>
      </c>
      <c r="J2036" s="2">
        <v>6.4264910000000004</v>
      </c>
      <c r="K2036" s="2">
        <v>8.7127999999999997E-2</v>
      </c>
      <c r="L2036" s="2">
        <v>0.17149</v>
      </c>
    </row>
    <row r="2037" spans="1:12" x14ac:dyDescent="0.2">
      <c r="A2037" s="2">
        <v>6.4271929999999999</v>
      </c>
      <c r="B2037" s="2">
        <v>9.3873519999999999</v>
      </c>
      <c r="C2037" s="2">
        <v>0.70332300000000003</v>
      </c>
      <c r="D2037" s="2">
        <v>0.106471</v>
      </c>
      <c r="F2037" s="2">
        <v>6.4243870000000003</v>
      </c>
      <c r="G2037" s="2">
        <v>0.55761000000000005</v>
      </c>
      <c r="H2037" s="2">
        <v>0.56036399999999997</v>
      </c>
      <c r="J2037" s="2">
        <v>6.4271929999999999</v>
      </c>
      <c r="K2037" s="2">
        <v>8.7343000000000004E-2</v>
      </c>
      <c r="L2037" s="2">
        <v>0.17127200000000001</v>
      </c>
    </row>
    <row r="2038" spans="1:12" x14ac:dyDescent="0.2">
      <c r="A2038" s="2">
        <v>6.4278940000000002</v>
      </c>
      <c r="B2038" s="2">
        <v>9.3876109999999997</v>
      </c>
      <c r="C2038" s="2">
        <v>0.70376499999999997</v>
      </c>
      <c r="D2038" s="2">
        <v>0.10649400000000001</v>
      </c>
      <c r="F2038" s="2">
        <v>6.4250879999999997</v>
      </c>
      <c r="G2038" s="2">
        <v>0.55783099999999997</v>
      </c>
      <c r="H2038" s="2">
        <v>0.56072200000000005</v>
      </c>
      <c r="J2038" s="2">
        <v>6.4278940000000002</v>
      </c>
      <c r="K2038" s="2">
        <v>8.7498999999999993E-2</v>
      </c>
      <c r="L2038" s="2">
        <v>0.171043</v>
      </c>
    </row>
    <row r="2039" spans="1:12" x14ac:dyDescent="0.2">
      <c r="A2039" s="2">
        <v>6.4285949999999996</v>
      </c>
      <c r="B2039" s="2">
        <v>9.3877749999999995</v>
      </c>
      <c r="C2039" s="2">
        <v>0.703712</v>
      </c>
      <c r="D2039" s="2">
        <v>0.106532</v>
      </c>
      <c r="F2039" s="2">
        <v>6.4257900000000001</v>
      </c>
      <c r="G2039" s="2">
        <v>0.55818900000000005</v>
      </c>
      <c r="H2039" s="2">
        <v>0.56095099999999998</v>
      </c>
      <c r="J2039" s="2">
        <v>6.4285949999999996</v>
      </c>
      <c r="K2039" s="2">
        <v>8.7663000000000005E-2</v>
      </c>
      <c r="L2039" s="2">
        <v>0.17128599999999999</v>
      </c>
    </row>
    <row r="2040" spans="1:12" x14ac:dyDescent="0.2">
      <c r="A2040" s="2">
        <v>6.4292959999999999</v>
      </c>
      <c r="B2040" s="2">
        <v>9.387791</v>
      </c>
      <c r="C2040" s="2">
        <v>0.703403</v>
      </c>
      <c r="D2040" s="2">
        <v>0.105617</v>
      </c>
      <c r="F2040" s="2">
        <v>6.4264910000000004</v>
      </c>
      <c r="G2040" s="2">
        <v>0.558388</v>
      </c>
      <c r="H2040" s="2">
        <v>0.56092799999999998</v>
      </c>
      <c r="J2040" s="2">
        <v>6.4292959999999999</v>
      </c>
      <c r="K2040" s="2">
        <v>8.7690000000000004E-2</v>
      </c>
      <c r="L2040" s="2">
        <v>0.171681</v>
      </c>
    </row>
    <row r="2041" spans="1:12" x14ac:dyDescent="0.2">
      <c r="A2041" s="2">
        <v>6.4299980000000003</v>
      </c>
      <c r="B2041" s="2">
        <v>9.3881150000000009</v>
      </c>
      <c r="C2041" s="2">
        <v>0.70352499999999996</v>
      </c>
      <c r="D2041" s="2">
        <v>0.105235</v>
      </c>
      <c r="F2041" s="2">
        <v>6.4271929999999999</v>
      </c>
      <c r="G2041" s="2">
        <v>0.55886100000000005</v>
      </c>
      <c r="H2041" s="2">
        <v>0.56091299999999999</v>
      </c>
      <c r="J2041" s="2">
        <v>6.4299980000000003</v>
      </c>
      <c r="K2041" s="2">
        <v>8.8040999999999994E-2</v>
      </c>
      <c r="L2041" s="2">
        <v>0.17189099999999999</v>
      </c>
    </row>
    <row r="2042" spans="1:12" x14ac:dyDescent="0.2">
      <c r="A2042" s="2">
        <v>6.4306989999999997</v>
      </c>
      <c r="B2042" s="2">
        <v>9.3884699999999999</v>
      </c>
      <c r="C2042" s="2">
        <v>0.70369300000000001</v>
      </c>
      <c r="D2042" s="2">
        <v>0.105487</v>
      </c>
      <c r="F2042" s="2">
        <v>6.4278940000000002</v>
      </c>
      <c r="G2042" s="2">
        <v>0.55889100000000003</v>
      </c>
      <c r="H2042" s="2">
        <v>0.56104299999999996</v>
      </c>
      <c r="J2042" s="2">
        <v>6.4306989999999997</v>
      </c>
      <c r="K2042" s="2">
        <v>8.8164999999999993E-2</v>
      </c>
      <c r="L2042" s="2">
        <v>0.17208300000000001</v>
      </c>
    </row>
    <row r="2043" spans="1:12" x14ac:dyDescent="0.2">
      <c r="A2043" s="2">
        <v>6.4314010000000001</v>
      </c>
      <c r="B2043" s="2">
        <v>9.3887289999999997</v>
      </c>
      <c r="C2043" s="2">
        <v>0.70429200000000003</v>
      </c>
      <c r="D2043" s="2">
        <v>0.105701</v>
      </c>
      <c r="F2043" s="2">
        <v>6.4285949999999996</v>
      </c>
      <c r="G2043" s="2">
        <v>0.55915800000000004</v>
      </c>
      <c r="H2043" s="2">
        <v>0.56146200000000002</v>
      </c>
      <c r="J2043" s="2">
        <v>6.4314010000000001</v>
      </c>
      <c r="K2043" s="2">
        <v>8.8044999999999998E-2</v>
      </c>
      <c r="L2043" s="2">
        <v>0.17238600000000001</v>
      </c>
    </row>
    <row r="2044" spans="1:12" x14ac:dyDescent="0.2">
      <c r="A2044" s="2">
        <v>6.4321020000000004</v>
      </c>
      <c r="B2044" s="2">
        <v>9.3893240000000002</v>
      </c>
      <c r="C2044" s="2">
        <v>0.70499000000000001</v>
      </c>
      <c r="D2044" s="2">
        <v>0.105922</v>
      </c>
      <c r="F2044" s="2">
        <v>6.4292959999999999</v>
      </c>
      <c r="G2044" s="2">
        <v>0.55928800000000001</v>
      </c>
      <c r="H2044" s="2">
        <v>0.56138600000000005</v>
      </c>
      <c r="J2044" s="2">
        <v>6.4321020000000004</v>
      </c>
      <c r="K2044" s="2">
        <v>8.7725999999999998E-2</v>
      </c>
      <c r="L2044" s="2">
        <v>0.17264699999999999</v>
      </c>
    </row>
    <row r="2045" spans="1:12" x14ac:dyDescent="0.2">
      <c r="A2045" s="2">
        <v>6.432804</v>
      </c>
      <c r="B2045" s="2">
        <v>9.3890379999999993</v>
      </c>
      <c r="C2045" s="2">
        <v>0.705623</v>
      </c>
      <c r="D2045" s="2">
        <v>0.106029</v>
      </c>
      <c r="F2045" s="2">
        <v>6.4299980000000003</v>
      </c>
      <c r="G2045" s="2">
        <v>0.55882299999999996</v>
      </c>
      <c r="H2045" s="2">
        <v>0.561531</v>
      </c>
      <c r="J2045" s="2">
        <v>6.432804</v>
      </c>
      <c r="K2045" s="2">
        <v>8.7873000000000007E-2</v>
      </c>
      <c r="L2045" s="2">
        <v>0.172927</v>
      </c>
    </row>
    <row r="2046" spans="1:12" x14ac:dyDescent="0.2">
      <c r="A2046" s="2">
        <v>6.4335050000000003</v>
      </c>
      <c r="B2046" s="2">
        <v>9.3892969999999991</v>
      </c>
      <c r="C2046" s="2">
        <v>0.70608800000000005</v>
      </c>
      <c r="D2046" s="2">
        <v>0.10637199999999999</v>
      </c>
      <c r="F2046" s="2">
        <v>6.4306989999999997</v>
      </c>
      <c r="G2046" s="2">
        <v>0.55911999999999995</v>
      </c>
      <c r="H2046" s="2">
        <v>0.56185200000000002</v>
      </c>
      <c r="J2046" s="2">
        <v>6.4335050000000003</v>
      </c>
      <c r="K2046" s="2">
        <v>8.7511000000000005E-2</v>
      </c>
      <c r="L2046" s="2">
        <v>0.172958</v>
      </c>
    </row>
    <row r="2047" spans="1:12" x14ac:dyDescent="0.2">
      <c r="A2047" s="2">
        <v>6.4342059999999996</v>
      </c>
      <c r="B2047" s="2">
        <v>9.3895949999999999</v>
      </c>
      <c r="C2047" s="2">
        <v>0.70614900000000003</v>
      </c>
      <c r="D2047" s="2">
        <v>0.10718800000000001</v>
      </c>
      <c r="F2047" s="2">
        <v>6.4314010000000001</v>
      </c>
      <c r="G2047" s="2">
        <v>0.55907399999999996</v>
      </c>
      <c r="H2047" s="2">
        <v>0.56222499999999997</v>
      </c>
      <c r="J2047" s="2">
        <v>6.4342059999999996</v>
      </c>
      <c r="K2047" s="2">
        <v>8.7231000000000003E-2</v>
      </c>
      <c r="L2047" s="2">
        <v>0.173208</v>
      </c>
    </row>
    <row r="2048" spans="1:12" x14ac:dyDescent="0.2">
      <c r="A2048" s="2">
        <v>6.4349069999999999</v>
      </c>
      <c r="B2048" s="2">
        <v>9.3898620000000008</v>
      </c>
      <c r="C2048" s="2">
        <v>0.70607299999999995</v>
      </c>
      <c r="D2048" s="2">
        <v>0.10773000000000001</v>
      </c>
      <c r="F2048" s="2">
        <v>6.4321020000000004</v>
      </c>
      <c r="G2048" s="2">
        <v>0.55915099999999995</v>
      </c>
      <c r="H2048" s="2">
        <v>0.56258399999999997</v>
      </c>
      <c r="J2048" s="2">
        <v>6.4349069999999999</v>
      </c>
      <c r="K2048" s="2">
        <v>8.7373999999999993E-2</v>
      </c>
      <c r="L2048" s="2">
        <v>0.17353199999999999</v>
      </c>
    </row>
    <row r="2049" spans="1:12" x14ac:dyDescent="0.2">
      <c r="A2049" s="2">
        <v>6.4356090000000004</v>
      </c>
      <c r="B2049" s="2">
        <v>9.3896519999999999</v>
      </c>
      <c r="C2049" s="2">
        <v>0.70648500000000003</v>
      </c>
      <c r="D2049" s="2">
        <v>0.10817300000000001</v>
      </c>
      <c r="F2049" s="2">
        <v>6.432804</v>
      </c>
      <c r="G2049" s="2">
        <v>0.55951700000000004</v>
      </c>
      <c r="H2049" s="2">
        <v>0.56230899999999995</v>
      </c>
      <c r="J2049" s="2">
        <v>6.4356090000000004</v>
      </c>
      <c r="K2049" s="2">
        <v>8.7693999999999994E-2</v>
      </c>
      <c r="L2049" s="2">
        <v>0.173898</v>
      </c>
    </row>
    <row r="2050" spans="1:12" x14ac:dyDescent="0.2">
      <c r="A2050" s="2">
        <v>6.4363099999999998</v>
      </c>
      <c r="B2050" s="2">
        <v>9.3898930000000007</v>
      </c>
      <c r="C2050" s="2">
        <v>0.70719799999999999</v>
      </c>
      <c r="D2050" s="2">
        <v>0.10876</v>
      </c>
      <c r="F2050" s="2">
        <v>6.4335050000000003</v>
      </c>
      <c r="G2050" s="2">
        <v>0.559639</v>
      </c>
      <c r="H2050" s="2">
        <v>0.56189</v>
      </c>
      <c r="J2050" s="2">
        <v>6.4363099999999998</v>
      </c>
      <c r="K2050" s="2">
        <v>8.7566000000000005E-2</v>
      </c>
      <c r="L2050" s="2">
        <v>0.174599</v>
      </c>
    </row>
    <row r="2051" spans="1:12" x14ac:dyDescent="0.2">
      <c r="A2051" s="2">
        <v>6.4370120000000002</v>
      </c>
      <c r="B2051" s="2">
        <v>9.3900640000000006</v>
      </c>
      <c r="C2051" s="2">
        <v>0.70683200000000002</v>
      </c>
      <c r="D2051" s="2">
        <v>0.109599</v>
      </c>
      <c r="F2051" s="2">
        <v>6.4342059999999996</v>
      </c>
      <c r="G2051" s="2">
        <v>0.55960799999999999</v>
      </c>
      <c r="H2051" s="2">
        <v>0.56198899999999996</v>
      </c>
      <c r="J2051" s="2">
        <v>6.4370120000000002</v>
      </c>
      <c r="K2051" s="2">
        <v>8.7438000000000002E-2</v>
      </c>
      <c r="L2051" s="2">
        <v>0.174952</v>
      </c>
    </row>
    <row r="2052" spans="1:12" x14ac:dyDescent="0.2">
      <c r="A2052" s="2">
        <v>6.4377129999999996</v>
      </c>
      <c r="B2052" s="2">
        <v>9.3904230000000002</v>
      </c>
      <c r="C2052" s="2">
        <v>0.70705700000000005</v>
      </c>
      <c r="D2052" s="2">
        <v>0.109637</v>
      </c>
      <c r="F2052" s="2">
        <v>6.4349069999999999</v>
      </c>
      <c r="G2052" s="2">
        <v>0.55958600000000003</v>
      </c>
      <c r="H2052" s="2">
        <v>0.56175200000000003</v>
      </c>
      <c r="J2052" s="2">
        <v>6.4377129999999996</v>
      </c>
      <c r="K2052" s="2">
        <v>8.7705000000000005E-2</v>
      </c>
      <c r="L2052" s="2">
        <v>0.17500499999999999</v>
      </c>
    </row>
    <row r="2053" spans="1:12" x14ac:dyDescent="0.2">
      <c r="A2053" s="2">
        <v>6.438415</v>
      </c>
      <c r="B2053" s="2">
        <v>9.3913840000000004</v>
      </c>
      <c r="C2053" s="2">
        <v>0.70724799999999999</v>
      </c>
      <c r="D2053" s="2">
        <v>0.109821</v>
      </c>
      <c r="F2053" s="2">
        <v>6.4356090000000004</v>
      </c>
      <c r="G2053" s="2">
        <v>0.55956300000000003</v>
      </c>
      <c r="H2053" s="2">
        <v>0.56177500000000002</v>
      </c>
      <c r="J2053" s="2">
        <v>6.438415</v>
      </c>
      <c r="K2053" s="2">
        <v>8.8108000000000006E-2</v>
      </c>
      <c r="L2053" s="2">
        <v>0.17485999999999999</v>
      </c>
    </row>
    <row r="2054" spans="1:12" x14ac:dyDescent="0.2">
      <c r="A2054" s="2">
        <v>6.4391160000000003</v>
      </c>
      <c r="B2054" s="2">
        <v>9.3915670000000002</v>
      </c>
      <c r="C2054" s="2">
        <v>0.70766799999999996</v>
      </c>
      <c r="D2054" s="2">
        <v>0.10917200000000001</v>
      </c>
      <c r="F2054" s="2">
        <v>6.4363099999999998</v>
      </c>
      <c r="G2054" s="2">
        <v>0.55937199999999998</v>
      </c>
      <c r="H2054" s="2">
        <v>0.56161499999999998</v>
      </c>
      <c r="J2054" s="2">
        <v>6.4391160000000003</v>
      </c>
      <c r="K2054" s="2">
        <v>8.8097999999999996E-2</v>
      </c>
      <c r="L2054" s="2">
        <v>0.174568</v>
      </c>
    </row>
    <row r="2055" spans="1:12" x14ac:dyDescent="0.2">
      <c r="A2055" s="2">
        <v>6.4398169999999997</v>
      </c>
      <c r="B2055" s="2">
        <v>9.3916360000000001</v>
      </c>
      <c r="C2055" s="2">
        <v>0.70852199999999999</v>
      </c>
      <c r="D2055" s="2">
        <v>0.10971400000000001</v>
      </c>
      <c r="F2055" s="2">
        <v>6.4370120000000002</v>
      </c>
      <c r="G2055" s="2">
        <v>0.56004299999999996</v>
      </c>
      <c r="H2055" s="2">
        <v>0.561859</v>
      </c>
      <c r="J2055" s="2">
        <v>6.4398169999999997</v>
      </c>
      <c r="K2055" s="2">
        <v>8.8175000000000003E-2</v>
      </c>
      <c r="L2055" s="2">
        <v>0.174568</v>
      </c>
    </row>
    <row r="2056" spans="1:12" x14ac:dyDescent="0.2">
      <c r="A2056" s="2">
        <v>6.4405190000000001</v>
      </c>
      <c r="B2056" s="2">
        <v>9.3913569999999993</v>
      </c>
      <c r="C2056" s="2">
        <v>0.70863600000000004</v>
      </c>
      <c r="D2056" s="2">
        <v>0.110294</v>
      </c>
      <c r="F2056" s="2">
        <v>6.4377129999999996</v>
      </c>
      <c r="G2056" s="2">
        <v>0.56011999999999995</v>
      </c>
      <c r="H2056" s="2">
        <v>0.56245400000000001</v>
      </c>
      <c r="J2056" s="2">
        <v>6.4405190000000001</v>
      </c>
      <c r="K2056" s="2">
        <v>8.7686E-2</v>
      </c>
      <c r="L2056" s="2">
        <v>0.174766</v>
      </c>
    </row>
    <row r="2057" spans="1:12" x14ac:dyDescent="0.2">
      <c r="A2057" s="2">
        <v>6.4412200000000004</v>
      </c>
      <c r="B2057" s="2">
        <v>9.3914220000000004</v>
      </c>
      <c r="C2057" s="2">
        <v>0.70899500000000004</v>
      </c>
      <c r="D2057" s="2">
        <v>0.11017200000000001</v>
      </c>
      <c r="F2057" s="2">
        <v>6.438415</v>
      </c>
      <c r="G2057" s="2">
        <v>0.56006599999999995</v>
      </c>
      <c r="H2057" s="2">
        <v>0.56270600000000004</v>
      </c>
      <c r="J2057" s="2">
        <v>6.4412200000000004</v>
      </c>
      <c r="K2057" s="2">
        <v>8.7635000000000005E-2</v>
      </c>
      <c r="L2057" s="2">
        <v>0.17483699999999999</v>
      </c>
    </row>
    <row r="2058" spans="1:12" x14ac:dyDescent="0.2">
      <c r="A2058" s="2">
        <v>6.4419209999999998</v>
      </c>
      <c r="B2058" s="2">
        <v>9.3920820000000003</v>
      </c>
      <c r="C2058" s="2">
        <v>0.70882699999999998</v>
      </c>
      <c r="D2058" s="2">
        <v>0.110095</v>
      </c>
      <c r="F2058" s="2">
        <v>6.4391160000000003</v>
      </c>
      <c r="G2058" s="2">
        <v>0.56037899999999996</v>
      </c>
      <c r="H2058" s="2">
        <v>0.56322499999999998</v>
      </c>
      <c r="J2058" s="2">
        <v>6.4419209999999998</v>
      </c>
      <c r="K2058" s="2">
        <v>8.7845000000000006E-2</v>
      </c>
      <c r="L2058" s="2">
        <v>0.17514199999999999</v>
      </c>
    </row>
    <row r="2059" spans="1:12" x14ac:dyDescent="0.2">
      <c r="A2059" s="2">
        <v>6.4426230000000002</v>
      </c>
      <c r="B2059" s="2">
        <v>9.3925169999999998</v>
      </c>
      <c r="C2059" s="2">
        <v>0.70799199999999995</v>
      </c>
      <c r="D2059" s="2">
        <v>0.109569</v>
      </c>
      <c r="F2059" s="2">
        <v>6.4398169999999997</v>
      </c>
      <c r="G2059" s="2">
        <v>0.56036399999999997</v>
      </c>
      <c r="H2059" s="2">
        <v>0.56335400000000002</v>
      </c>
      <c r="J2059" s="2">
        <v>6.4426230000000002</v>
      </c>
      <c r="K2059" s="2">
        <v>8.7665000000000007E-2</v>
      </c>
      <c r="L2059" s="2">
        <v>0.17559900000000001</v>
      </c>
    </row>
    <row r="2060" spans="1:12" x14ac:dyDescent="0.2">
      <c r="A2060" s="2">
        <v>6.4433239999999996</v>
      </c>
      <c r="B2060" s="2">
        <v>9.3924599999999998</v>
      </c>
      <c r="C2060" s="2">
        <v>0.70801099999999995</v>
      </c>
      <c r="D2060" s="2">
        <v>0.109317</v>
      </c>
      <c r="F2060" s="2">
        <v>6.4405190000000001</v>
      </c>
      <c r="G2060" s="2">
        <v>0.56072200000000005</v>
      </c>
      <c r="H2060" s="2">
        <v>0.56281999999999999</v>
      </c>
      <c r="J2060" s="2">
        <v>6.4433239999999996</v>
      </c>
      <c r="K2060" s="2">
        <v>8.7401999999999994E-2</v>
      </c>
      <c r="L2060" s="2">
        <v>0.17577599999999999</v>
      </c>
    </row>
    <row r="2061" spans="1:12" x14ac:dyDescent="0.2">
      <c r="A2061" s="2">
        <v>6.444026</v>
      </c>
      <c r="B2061" s="2">
        <v>9.3925289999999997</v>
      </c>
      <c r="C2061" s="2">
        <v>0.70811400000000002</v>
      </c>
      <c r="D2061" s="2">
        <v>0.109782</v>
      </c>
      <c r="F2061" s="2">
        <v>6.4412200000000004</v>
      </c>
      <c r="G2061" s="2">
        <v>0.56095099999999998</v>
      </c>
      <c r="H2061" s="2">
        <v>0.56359899999999996</v>
      </c>
      <c r="J2061" s="2">
        <v>6.444026</v>
      </c>
      <c r="K2061" s="2">
        <v>8.6890999999999996E-2</v>
      </c>
      <c r="L2061" s="2">
        <v>0.17590900000000001</v>
      </c>
    </row>
    <row r="2062" spans="1:12" x14ac:dyDescent="0.2">
      <c r="A2062" s="2">
        <v>6.4447270000000003</v>
      </c>
      <c r="B2062" s="2">
        <v>9.3931620000000002</v>
      </c>
      <c r="C2062" s="2">
        <v>0.70802200000000004</v>
      </c>
      <c r="D2062" s="2">
        <v>0.10963000000000001</v>
      </c>
      <c r="F2062" s="2">
        <v>6.4419209999999998</v>
      </c>
      <c r="G2062" s="2">
        <v>0.56092799999999998</v>
      </c>
      <c r="H2062" s="2">
        <v>0.56403400000000004</v>
      </c>
      <c r="J2062" s="2">
        <v>6.4447270000000003</v>
      </c>
      <c r="K2062" s="2">
        <v>8.7244000000000002E-2</v>
      </c>
      <c r="L2062" s="2">
        <v>0.17632300000000001</v>
      </c>
    </row>
    <row r="2063" spans="1:12" x14ac:dyDescent="0.2">
      <c r="A2063" s="2">
        <v>6.4454279999999997</v>
      </c>
      <c r="B2063" s="2">
        <v>9.3935659999999999</v>
      </c>
      <c r="C2063" s="2">
        <v>0.70788899999999999</v>
      </c>
      <c r="D2063" s="2">
        <v>0.10918</v>
      </c>
      <c r="F2063" s="2">
        <v>6.4426230000000002</v>
      </c>
      <c r="G2063" s="2">
        <v>0.56091299999999999</v>
      </c>
      <c r="H2063" s="2">
        <v>0.56401100000000004</v>
      </c>
      <c r="J2063" s="2">
        <v>6.4454279999999997</v>
      </c>
      <c r="K2063" s="2">
        <v>8.7520000000000001E-2</v>
      </c>
      <c r="L2063" s="2">
        <v>0.17641999999999999</v>
      </c>
    </row>
    <row r="2064" spans="1:12" x14ac:dyDescent="0.2">
      <c r="A2064" s="2">
        <v>6.4461300000000001</v>
      </c>
      <c r="B2064" s="2">
        <v>9.3939819999999994</v>
      </c>
      <c r="C2064" s="2">
        <v>0.70767100000000005</v>
      </c>
      <c r="D2064" s="2">
        <v>0.108585</v>
      </c>
      <c r="F2064" s="2">
        <v>6.4433239999999996</v>
      </c>
      <c r="G2064" s="2">
        <v>0.56104299999999996</v>
      </c>
      <c r="H2064" s="2">
        <v>0.56433900000000004</v>
      </c>
      <c r="J2064" s="2">
        <v>6.4461300000000001</v>
      </c>
      <c r="K2064" s="2">
        <v>8.7365999999999999E-2</v>
      </c>
      <c r="L2064" s="2">
        <v>0.176288</v>
      </c>
    </row>
    <row r="2065" spans="1:12" x14ac:dyDescent="0.2">
      <c r="A2065" s="2">
        <v>6.4468310000000004</v>
      </c>
      <c r="B2065" s="2">
        <v>9.3942259999999997</v>
      </c>
      <c r="C2065" s="2">
        <v>0.70733199999999996</v>
      </c>
      <c r="D2065" s="2">
        <v>0.108653</v>
      </c>
      <c r="F2065" s="2">
        <v>6.444026</v>
      </c>
      <c r="G2065" s="2">
        <v>0.56146200000000002</v>
      </c>
      <c r="H2065" s="2">
        <v>0.56470500000000001</v>
      </c>
      <c r="J2065" s="2">
        <v>6.4468310000000004</v>
      </c>
      <c r="K2065" s="2">
        <v>8.7330000000000005E-2</v>
      </c>
      <c r="L2065" s="2">
        <v>0.176458</v>
      </c>
    </row>
    <row r="2066" spans="1:12" x14ac:dyDescent="0.2">
      <c r="A2066" s="2">
        <v>6.4475319999999998</v>
      </c>
      <c r="B2066" s="2">
        <v>9.3952829999999992</v>
      </c>
      <c r="C2066" s="2">
        <v>0.70730099999999996</v>
      </c>
      <c r="D2066" s="2">
        <v>0.10889699999999999</v>
      </c>
      <c r="F2066" s="2">
        <v>6.4447270000000003</v>
      </c>
      <c r="G2066" s="2">
        <v>0.56138600000000005</v>
      </c>
      <c r="H2066" s="2">
        <v>0.56519299999999995</v>
      </c>
      <c r="J2066" s="2">
        <v>6.4475319999999998</v>
      </c>
      <c r="K2066" s="2">
        <v>8.7261000000000005E-2</v>
      </c>
      <c r="L2066" s="2">
        <v>0.17691599999999999</v>
      </c>
    </row>
    <row r="2067" spans="1:12" x14ac:dyDescent="0.2">
      <c r="A2067" s="2">
        <v>6.4482340000000002</v>
      </c>
      <c r="B2067" s="2">
        <v>9.3959159999999997</v>
      </c>
      <c r="C2067" s="2">
        <v>0.70742700000000003</v>
      </c>
      <c r="D2067" s="2">
        <v>0.109348</v>
      </c>
      <c r="F2067" s="2">
        <v>6.4454279999999997</v>
      </c>
      <c r="G2067" s="2">
        <v>0.561531</v>
      </c>
      <c r="H2067" s="2">
        <v>0.56561300000000003</v>
      </c>
      <c r="J2067" s="2">
        <v>6.4482340000000002</v>
      </c>
      <c r="K2067" s="2">
        <v>8.7041999999999994E-2</v>
      </c>
      <c r="L2067" s="2">
        <v>0.17707999999999999</v>
      </c>
    </row>
    <row r="2068" spans="1:12" x14ac:dyDescent="0.2">
      <c r="A2068" s="2">
        <v>6.4489349999999996</v>
      </c>
      <c r="B2068" s="2">
        <v>9.3966100000000008</v>
      </c>
      <c r="C2068" s="2">
        <v>0.70761399999999997</v>
      </c>
      <c r="D2068" s="2">
        <v>0.109607</v>
      </c>
      <c r="F2068" s="2">
        <v>6.4461300000000001</v>
      </c>
      <c r="G2068" s="2">
        <v>0.56185200000000002</v>
      </c>
      <c r="H2068" s="2">
        <v>0.56589500000000004</v>
      </c>
      <c r="J2068" s="2">
        <v>6.4489349999999996</v>
      </c>
      <c r="K2068" s="2">
        <v>8.6905999999999997E-2</v>
      </c>
      <c r="L2068" s="2">
        <v>0.17696500000000001</v>
      </c>
    </row>
    <row r="2069" spans="1:12" x14ac:dyDescent="0.2">
      <c r="A2069" s="2">
        <v>6.4496359999999999</v>
      </c>
      <c r="B2069" s="2">
        <v>9.396763</v>
      </c>
      <c r="C2069" s="2">
        <v>0.70758699999999997</v>
      </c>
      <c r="D2069" s="2">
        <v>0.10964500000000001</v>
      </c>
      <c r="F2069" s="2">
        <v>6.4468310000000004</v>
      </c>
      <c r="G2069" s="2">
        <v>0.56222499999999997</v>
      </c>
      <c r="H2069" s="2">
        <v>0.56559000000000004</v>
      </c>
      <c r="J2069" s="2">
        <v>6.4496359999999999</v>
      </c>
      <c r="K2069" s="2">
        <v>8.6290000000000006E-2</v>
      </c>
      <c r="L2069" s="2">
        <v>0.17690900000000001</v>
      </c>
    </row>
    <row r="2070" spans="1:12" x14ac:dyDescent="0.2">
      <c r="A2070" s="2">
        <v>6.4503380000000003</v>
      </c>
      <c r="B2070" s="2">
        <v>9.3974569999999993</v>
      </c>
      <c r="C2070" s="2">
        <v>0.70817099999999999</v>
      </c>
      <c r="D2070" s="2">
        <v>0.109859</v>
      </c>
      <c r="F2070" s="2">
        <v>6.4475319999999998</v>
      </c>
      <c r="G2070" s="2">
        <v>0.56258399999999997</v>
      </c>
      <c r="H2070" s="2">
        <v>0.56589500000000004</v>
      </c>
      <c r="J2070" s="2">
        <v>6.4503380000000003</v>
      </c>
      <c r="K2070" s="2">
        <v>8.6052000000000003E-2</v>
      </c>
      <c r="L2070" s="2">
        <v>0.176922</v>
      </c>
    </row>
    <row r="2071" spans="1:12" x14ac:dyDescent="0.2">
      <c r="A2071" s="2">
        <v>6.4510389999999997</v>
      </c>
      <c r="B2071" s="2">
        <v>9.3976400000000009</v>
      </c>
      <c r="C2071" s="2">
        <v>0.70848</v>
      </c>
      <c r="D2071" s="2">
        <v>0.11004899999999999</v>
      </c>
      <c r="F2071" s="2">
        <v>6.4482340000000002</v>
      </c>
      <c r="G2071" s="2">
        <v>0.56230899999999995</v>
      </c>
      <c r="H2071" s="2">
        <v>0.56574999999999998</v>
      </c>
      <c r="J2071" s="2">
        <v>6.4510389999999997</v>
      </c>
      <c r="K2071" s="2">
        <v>8.5438E-2</v>
      </c>
      <c r="L2071" s="2">
        <v>0.17718200000000001</v>
      </c>
    </row>
    <row r="2072" spans="1:12" x14ac:dyDescent="0.2">
      <c r="A2072" s="2">
        <v>6.4517410000000002</v>
      </c>
      <c r="B2072" s="2">
        <v>9.3975179999999998</v>
      </c>
      <c r="C2072" s="2">
        <v>0.708507</v>
      </c>
      <c r="D2072" s="2">
        <v>0.11032400000000001</v>
      </c>
      <c r="F2072" s="2">
        <v>6.4489349999999996</v>
      </c>
      <c r="G2072" s="2">
        <v>0.56189</v>
      </c>
      <c r="H2072" s="2">
        <v>0.56626100000000001</v>
      </c>
      <c r="J2072" s="2">
        <v>6.4517410000000002</v>
      </c>
      <c r="K2072" s="2">
        <v>8.5686999999999999E-2</v>
      </c>
      <c r="L2072" s="2">
        <v>0.17725199999999999</v>
      </c>
    </row>
    <row r="2073" spans="1:12" x14ac:dyDescent="0.2">
      <c r="A2073" s="2">
        <v>6.4524419999999996</v>
      </c>
      <c r="B2073" s="2">
        <v>9.3976629999999997</v>
      </c>
      <c r="C2073" s="2">
        <v>0.70846100000000001</v>
      </c>
      <c r="D2073" s="2">
        <v>0.110385</v>
      </c>
      <c r="F2073" s="2">
        <v>6.4496359999999999</v>
      </c>
      <c r="G2073" s="2">
        <v>0.56198899999999996</v>
      </c>
      <c r="H2073" s="2">
        <v>0.56647499999999995</v>
      </c>
      <c r="J2073" s="2">
        <v>6.4524419999999996</v>
      </c>
      <c r="K2073" s="2">
        <v>8.5612999999999995E-2</v>
      </c>
      <c r="L2073" s="2">
        <v>0.17724400000000001</v>
      </c>
    </row>
    <row r="2074" spans="1:12" x14ac:dyDescent="0.2">
      <c r="A2074" s="2">
        <v>6.453144</v>
      </c>
      <c r="B2074" s="2">
        <v>9.3975299999999997</v>
      </c>
      <c r="C2074" s="2">
        <v>0.70864000000000005</v>
      </c>
      <c r="D2074" s="2">
        <v>0.109843</v>
      </c>
      <c r="F2074" s="2">
        <v>6.4503380000000003</v>
      </c>
      <c r="G2074" s="2">
        <v>0.56175200000000003</v>
      </c>
      <c r="H2074" s="2">
        <v>0.56578099999999998</v>
      </c>
      <c r="J2074" s="2">
        <v>6.453144</v>
      </c>
      <c r="K2074" s="2">
        <v>8.5663000000000003E-2</v>
      </c>
      <c r="L2074" s="2">
        <v>0.17746899999999999</v>
      </c>
    </row>
    <row r="2075" spans="1:12" x14ac:dyDescent="0.2">
      <c r="A2075" s="2">
        <v>6.4538450000000003</v>
      </c>
      <c r="B2075" s="2">
        <v>9.3979949999999999</v>
      </c>
      <c r="C2075" s="2">
        <v>0.708789</v>
      </c>
      <c r="D2075" s="2">
        <v>0.109653</v>
      </c>
      <c r="F2075" s="2">
        <v>6.4510389999999997</v>
      </c>
      <c r="G2075" s="2">
        <v>0.56177500000000002</v>
      </c>
      <c r="H2075" s="2">
        <v>0.56642199999999998</v>
      </c>
      <c r="J2075" s="2">
        <v>6.4538450000000003</v>
      </c>
      <c r="K2075" s="2">
        <v>8.5831000000000005E-2</v>
      </c>
      <c r="L2075" s="2">
        <v>0.17743800000000001</v>
      </c>
    </row>
    <row r="2076" spans="1:12" x14ac:dyDescent="0.2">
      <c r="A2076" s="2">
        <v>6.4545459999999997</v>
      </c>
      <c r="B2076" s="2">
        <v>9.3983690000000006</v>
      </c>
      <c r="C2076" s="2">
        <v>0.70901000000000003</v>
      </c>
      <c r="D2076" s="2">
        <v>0.10986600000000001</v>
      </c>
      <c r="F2076" s="2">
        <v>6.4517410000000002</v>
      </c>
      <c r="G2076" s="2">
        <v>0.56161499999999998</v>
      </c>
      <c r="H2076" s="2">
        <v>0.56658200000000003</v>
      </c>
      <c r="J2076" s="2">
        <v>6.4545459999999997</v>
      </c>
      <c r="K2076" s="2">
        <v>8.5621000000000003E-2</v>
      </c>
      <c r="L2076" s="2">
        <v>0.17716699999999999</v>
      </c>
    </row>
    <row r="2077" spans="1:12" x14ac:dyDescent="0.2">
      <c r="A2077" s="2">
        <v>6.455247</v>
      </c>
      <c r="B2077" s="2">
        <v>9.3988840000000007</v>
      </c>
      <c r="C2077" s="2">
        <v>0.70906800000000003</v>
      </c>
      <c r="D2077" s="2">
        <v>0.10971400000000001</v>
      </c>
      <c r="F2077" s="2">
        <v>6.4524419999999996</v>
      </c>
      <c r="G2077" s="2">
        <v>0.561859</v>
      </c>
      <c r="H2077" s="2">
        <v>0.566612</v>
      </c>
      <c r="J2077" s="2">
        <v>6.455247</v>
      </c>
      <c r="K2077" s="2">
        <v>8.5833999999999994E-2</v>
      </c>
      <c r="L2077" s="2">
        <v>0.17722199999999999</v>
      </c>
    </row>
    <row r="2078" spans="1:12" x14ac:dyDescent="0.2">
      <c r="A2078" s="2">
        <v>6.4559490000000004</v>
      </c>
      <c r="B2078" s="2">
        <v>9.3997309999999992</v>
      </c>
      <c r="C2078" s="2">
        <v>0.70911299999999999</v>
      </c>
      <c r="D2078" s="2">
        <v>0.109767</v>
      </c>
      <c r="F2078" s="2">
        <v>6.453144</v>
      </c>
      <c r="G2078" s="2">
        <v>0.56245400000000001</v>
      </c>
      <c r="H2078" s="2">
        <v>0.56649000000000005</v>
      </c>
      <c r="J2078" s="2">
        <v>6.4559490000000004</v>
      </c>
      <c r="K2078" s="2">
        <v>8.5933999999999996E-2</v>
      </c>
      <c r="L2078" s="2">
        <v>0.177262</v>
      </c>
    </row>
    <row r="2079" spans="1:12" x14ac:dyDescent="0.2">
      <c r="A2079" s="2">
        <v>6.4566499999999998</v>
      </c>
      <c r="B2079" s="2">
        <v>9.4000660000000007</v>
      </c>
      <c r="C2079" s="2">
        <v>0.70847199999999999</v>
      </c>
      <c r="D2079" s="2">
        <v>0.109821</v>
      </c>
      <c r="F2079" s="2">
        <v>6.4538450000000003</v>
      </c>
      <c r="G2079" s="2">
        <v>0.56270600000000004</v>
      </c>
      <c r="H2079" s="2">
        <v>0.56642899999999996</v>
      </c>
      <c r="J2079" s="2">
        <v>6.4566499999999998</v>
      </c>
      <c r="K2079" s="2">
        <v>8.6149000000000003E-2</v>
      </c>
      <c r="L2079" s="2">
        <v>0.177453</v>
      </c>
    </row>
    <row r="2080" spans="1:12" x14ac:dyDescent="0.2">
      <c r="A2080" s="2">
        <v>6.4573520000000002</v>
      </c>
      <c r="B2080" s="2">
        <v>9.4002269999999992</v>
      </c>
      <c r="C2080" s="2">
        <v>0.70814100000000002</v>
      </c>
      <c r="D2080" s="2">
        <v>0.109569</v>
      </c>
      <c r="F2080" s="2">
        <v>6.4545459999999997</v>
      </c>
      <c r="G2080" s="2">
        <v>0.56322499999999998</v>
      </c>
      <c r="H2080" s="2">
        <v>0.56710099999999997</v>
      </c>
      <c r="J2080" s="2">
        <v>6.4573520000000002</v>
      </c>
      <c r="K2080" s="2">
        <v>8.6286000000000002E-2</v>
      </c>
      <c r="L2080" s="2">
        <v>0.17772299999999999</v>
      </c>
    </row>
    <row r="2081" spans="1:12" x14ac:dyDescent="0.2">
      <c r="A2081" s="2">
        <v>6.4580529999999996</v>
      </c>
      <c r="B2081" s="2">
        <v>9.4007760000000005</v>
      </c>
      <c r="C2081" s="2">
        <v>0.70863299999999996</v>
      </c>
      <c r="D2081" s="2">
        <v>0.109637</v>
      </c>
      <c r="F2081" s="2">
        <v>6.455247</v>
      </c>
      <c r="G2081" s="2">
        <v>0.56335400000000002</v>
      </c>
      <c r="H2081" s="2">
        <v>0.56761899999999998</v>
      </c>
      <c r="J2081" s="2">
        <v>6.4580529999999996</v>
      </c>
      <c r="K2081" s="2">
        <v>8.5998000000000005E-2</v>
      </c>
      <c r="L2081" s="2">
        <v>0.177868</v>
      </c>
    </row>
    <row r="2082" spans="1:12" x14ac:dyDescent="0.2">
      <c r="A2082" s="2">
        <v>6.458755</v>
      </c>
      <c r="B2082" s="2">
        <v>9.4011960000000006</v>
      </c>
      <c r="C2082" s="2">
        <v>0.70840000000000003</v>
      </c>
      <c r="D2082" s="2">
        <v>0.109546</v>
      </c>
      <c r="F2082" s="2">
        <v>6.4559490000000004</v>
      </c>
      <c r="G2082" s="2">
        <v>0.56281999999999999</v>
      </c>
      <c r="H2082" s="2">
        <v>0.56794</v>
      </c>
      <c r="J2082" s="2">
        <v>6.458755</v>
      </c>
      <c r="K2082" s="2">
        <v>8.5619000000000001E-2</v>
      </c>
      <c r="L2082" s="2">
        <v>0.17787600000000001</v>
      </c>
    </row>
    <row r="2083" spans="1:12" x14ac:dyDescent="0.2">
      <c r="A2083" s="2">
        <v>6.4594560000000003</v>
      </c>
      <c r="B2083" s="2">
        <v>9.4011340000000008</v>
      </c>
      <c r="C2083" s="2">
        <v>0.70849899999999999</v>
      </c>
      <c r="D2083" s="2">
        <v>0.109157</v>
      </c>
      <c r="F2083" s="2">
        <v>6.4566499999999998</v>
      </c>
      <c r="G2083" s="2">
        <v>0.56359899999999996</v>
      </c>
      <c r="H2083" s="2">
        <v>0.56772599999999995</v>
      </c>
      <c r="J2083" s="2">
        <v>6.4594560000000003</v>
      </c>
      <c r="K2083" s="2">
        <v>8.5647000000000001E-2</v>
      </c>
      <c r="L2083" s="2">
        <v>0.17769099999999999</v>
      </c>
    </row>
    <row r="2084" spans="1:12" x14ac:dyDescent="0.2">
      <c r="A2084" s="2">
        <v>6.4601569999999997</v>
      </c>
      <c r="B2084" s="2">
        <v>9.4011800000000001</v>
      </c>
      <c r="C2084" s="2">
        <v>0.70902600000000005</v>
      </c>
      <c r="D2084" s="2">
        <v>0.109454</v>
      </c>
      <c r="F2084" s="2">
        <v>6.4573520000000002</v>
      </c>
      <c r="G2084" s="2">
        <v>0.56403400000000004</v>
      </c>
      <c r="H2084" s="2">
        <v>0.56739799999999996</v>
      </c>
      <c r="J2084" s="2">
        <v>6.4601569999999997</v>
      </c>
      <c r="K2084" s="2">
        <v>8.5729E-2</v>
      </c>
      <c r="L2084" s="2">
        <v>0.17779</v>
      </c>
    </row>
    <row r="2085" spans="1:12" x14ac:dyDescent="0.2">
      <c r="A2085" s="2">
        <v>6.460858</v>
      </c>
      <c r="B2085" s="2">
        <v>9.4017300000000006</v>
      </c>
      <c r="C2085" s="2">
        <v>0.70929600000000004</v>
      </c>
      <c r="D2085" s="2">
        <v>0.109454</v>
      </c>
      <c r="F2085" s="2">
        <v>6.4580529999999996</v>
      </c>
      <c r="G2085" s="2">
        <v>0.56401100000000004</v>
      </c>
      <c r="H2085" s="2">
        <v>0.56786300000000001</v>
      </c>
      <c r="J2085" s="2">
        <v>6.460858</v>
      </c>
      <c r="K2085" s="2">
        <v>8.5419999999999996E-2</v>
      </c>
      <c r="L2085" s="2">
        <v>0.17802399999999999</v>
      </c>
    </row>
    <row r="2086" spans="1:12" x14ac:dyDescent="0.2">
      <c r="A2086" s="2">
        <v>6.4615600000000004</v>
      </c>
      <c r="B2086" s="2">
        <v>9.4023509999999995</v>
      </c>
      <c r="C2086" s="2">
        <v>0.70927399999999996</v>
      </c>
      <c r="D2086" s="2">
        <v>0.10920299999999999</v>
      </c>
      <c r="F2086" s="2">
        <v>6.458755</v>
      </c>
      <c r="G2086" s="2">
        <v>0.56433900000000004</v>
      </c>
      <c r="H2086" s="2">
        <v>0.56817600000000001</v>
      </c>
      <c r="J2086" s="2">
        <v>6.4615600000000004</v>
      </c>
      <c r="K2086" s="2">
        <v>8.5092000000000001E-2</v>
      </c>
      <c r="L2086" s="2">
        <v>0.177789</v>
      </c>
    </row>
    <row r="2087" spans="1:12" x14ac:dyDescent="0.2">
      <c r="A2087" s="2">
        <v>6.4622609999999998</v>
      </c>
      <c r="B2087" s="2">
        <v>9.4027399999999997</v>
      </c>
      <c r="C2087" s="2">
        <v>0.70930800000000005</v>
      </c>
      <c r="D2087" s="2">
        <v>0.10871400000000001</v>
      </c>
      <c r="F2087" s="2">
        <v>6.4594560000000003</v>
      </c>
      <c r="G2087" s="2">
        <v>0.56470500000000001</v>
      </c>
      <c r="H2087" s="2">
        <v>0.56853500000000001</v>
      </c>
      <c r="J2087" s="2">
        <v>6.4622609999999998</v>
      </c>
      <c r="K2087" s="2">
        <v>8.4613999999999995E-2</v>
      </c>
      <c r="L2087" s="2">
        <v>0.17732500000000001</v>
      </c>
    </row>
    <row r="2088" spans="1:12" x14ac:dyDescent="0.2">
      <c r="A2088" s="2">
        <v>6.4629630000000002</v>
      </c>
      <c r="B2088" s="2">
        <v>9.4030529999999999</v>
      </c>
      <c r="C2088" s="2">
        <v>0.70930400000000005</v>
      </c>
      <c r="D2088" s="2">
        <v>0.107692</v>
      </c>
      <c r="F2088" s="2">
        <v>6.4601569999999997</v>
      </c>
      <c r="G2088" s="2">
        <v>0.56519299999999995</v>
      </c>
      <c r="H2088" s="2">
        <v>0.56834399999999996</v>
      </c>
      <c r="J2088" s="2">
        <v>6.4629630000000002</v>
      </c>
      <c r="K2088" s="2">
        <v>8.4548999999999999E-2</v>
      </c>
      <c r="L2088" s="2">
        <v>0.177368</v>
      </c>
    </row>
    <row r="2089" spans="1:12" x14ac:dyDescent="0.2">
      <c r="A2089" s="2">
        <v>6.4636639999999996</v>
      </c>
      <c r="B2089" s="2">
        <v>9.4028510000000001</v>
      </c>
      <c r="C2089" s="2">
        <v>0.70934600000000003</v>
      </c>
      <c r="D2089" s="2">
        <v>0.10757799999999999</v>
      </c>
      <c r="F2089" s="2">
        <v>6.460858</v>
      </c>
      <c r="G2089" s="2">
        <v>0.56561300000000003</v>
      </c>
      <c r="H2089" s="2">
        <v>0.56900799999999996</v>
      </c>
      <c r="J2089" s="2">
        <v>6.4636639999999996</v>
      </c>
      <c r="K2089" s="2">
        <v>8.4209000000000006E-2</v>
      </c>
      <c r="L2089" s="2">
        <v>0.17757000000000001</v>
      </c>
    </row>
    <row r="2090" spans="1:12" x14ac:dyDescent="0.2">
      <c r="A2090" s="2">
        <v>6.4643649999999999</v>
      </c>
      <c r="B2090" s="2">
        <v>9.4031300000000009</v>
      </c>
      <c r="C2090" s="2">
        <v>0.70936500000000002</v>
      </c>
      <c r="D2090" s="2">
        <v>0.107722</v>
      </c>
      <c r="F2090" s="2">
        <v>6.4615600000000004</v>
      </c>
      <c r="G2090" s="2">
        <v>0.56589500000000004</v>
      </c>
      <c r="H2090" s="2">
        <v>0.56871799999999995</v>
      </c>
      <c r="J2090" s="2">
        <v>6.4643649999999999</v>
      </c>
      <c r="K2090" s="2">
        <v>8.4241999999999997E-2</v>
      </c>
      <c r="L2090" s="2">
        <v>0.177733</v>
      </c>
    </row>
    <row r="2091" spans="1:12" x14ac:dyDescent="0.2">
      <c r="A2091" s="2">
        <v>6.4650670000000003</v>
      </c>
      <c r="B2091" s="2">
        <v>9.4033510000000007</v>
      </c>
      <c r="C2091" s="2">
        <v>0.70910899999999999</v>
      </c>
      <c r="D2091" s="2">
        <v>0.108028</v>
      </c>
      <c r="F2091" s="2">
        <v>6.4622609999999998</v>
      </c>
      <c r="G2091" s="2">
        <v>0.56559000000000004</v>
      </c>
      <c r="H2091" s="2">
        <v>0.56917600000000002</v>
      </c>
      <c r="J2091" s="2">
        <v>6.4650670000000003</v>
      </c>
      <c r="K2091" s="2">
        <v>8.3652000000000004E-2</v>
      </c>
      <c r="L2091" s="2">
        <v>0.17766799999999999</v>
      </c>
    </row>
    <row r="2092" spans="1:12" x14ac:dyDescent="0.2">
      <c r="A2092" s="2">
        <v>6.4657679999999997</v>
      </c>
      <c r="B2092" s="2">
        <v>9.4036869999999997</v>
      </c>
      <c r="C2092" s="2">
        <v>0.70935000000000004</v>
      </c>
      <c r="D2092" s="2">
        <v>0.108752</v>
      </c>
      <c r="F2092" s="2">
        <v>6.4629630000000002</v>
      </c>
      <c r="G2092" s="2">
        <v>0.56589500000000004</v>
      </c>
      <c r="H2092" s="2">
        <v>0.56968700000000005</v>
      </c>
      <c r="J2092" s="2">
        <v>6.4657679999999997</v>
      </c>
      <c r="K2092" s="2">
        <v>8.3927000000000002E-2</v>
      </c>
      <c r="L2092" s="2">
        <v>0.17705199999999999</v>
      </c>
    </row>
    <row r="2093" spans="1:12" x14ac:dyDescent="0.2">
      <c r="A2093" s="2">
        <v>6.4664700000000002</v>
      </c>
      <c r="B2093" s="2">
        <v>9.4041139999999999</v>
      </c>
      <c r="C2093" s="2">
        <v>0.70912900000000001</v>
      </c>
      <c r="D2093" s="2">
        <v>0.109302</v>
      </c>
      <c r="F2093" s="2">
        <v>6.4636639999999996</v>
      </c>
      <c r="G2093" s="2">
        <v>0.56574999999999998</v>
      </c>
      <c r="H2093" s="2">
        <v>0.56979400000000002</v>
      </c>
      <c r="J2093" s="2">
        <v>6.4664700000000002</v>
      </c>
      <c r="K2093" s="2">
        <v>8.4048999999999999E-2</v>
      </c>
      <c r="L2093" s="2">
        <v>0.17630000000000001</v>
      </c>
    </row>
    <row r="2094" spans="1:12" x14ac:dyDescent="0.2">
      <c r="A2094" s="2">
        <v>6.4671709999999996</v>
      </c>
      <c r="B2094" s="2">
        <v>9.4042049999999993</v>
      </c>
      <c r="C2094" s="2">
        <v>0.70836600000000005</v>
      </c>
      <c r="D2094" s="2">
        <v>0.109386</v>
      </c>
      <c r="F2094" s="2">
        <v>6.4643649999999999</v>
      </c>
      <c r="G2094" s="2">
        <v>0.56626100000000001</v>
      </c>
      <c r="H2094" s="2">
        <v>0.56986999999999999</v>
      </c>
      <c r="J2094" s="2">
        <v>6.4671709999999996</v>
      </c>
      <c r="K2094" s="2">
        <v>8.4405999999999995E-2</v>
      </c>
      <c r="L2094" s="2">
        <v>0.175847</v>
      </c>
    </row>
    <row r="2095" spans="1:12" x14ac:dyDescent="0.2">
      <c r="A2095" s="2">
        <v>6.4678719999999998</v>
      </c>
      <c r="B2095" s="2">
        <v>9.4044650000000001</v>
      </c>
      <c r="C2095" s="2">
        <v>0.70751500000000001</v>
      </c>
      <c r="D2095" s="2">
        <v>0.108989</v>
      </c>
      <c r="F2095" s="2">
        <v>6.4650670000000003</v>
      </c>
      <c r="G2095" s="2">
        <v>0.56647499999999995</v>
      </c>
      <c r="H2095" s="2">
        <v>0.57036600000000004</v>
      </c>
      <c r="J2095" s="2">
        <v>6.4678719999999998</v>
      </c>
      <c r="K2095" s="2">
        <v>8.4252999999999995E-2</v>
      </c>
      <c r="L2095" s="2">
        <v>0.175484</v>
      </c>
    </row>
    <row r="2096" spans="1:12" x14ac:dyDescent="0.2">
      <c r="A2096" s="2">
        <v>6.4685740000000003</v>
      </c>
      <c r="B2096" s="2">
        <v>9.4049150000000008</v>
      </c>
      <c r="C2096" s="2">
        <v>0.70739700000000005</v>
      </c>
      <c r="D2096" s="2">
        <v>0.108478</v>
      </c>
      <c r="F2096" s="2">
        <v>6.4657679999999997</v>
      </c>
      <c r="G2096" s="2">
        <v>0.56578099999999998</v>
      </c>
      <c r="H2096" s="2">
        <v>0.57003000000000004</v>
      </c>
      <c r="J2096" s="2">
        <v>6.4685740000000003</v>
      </c>
      <c r="K2096" s="2">
        <v>8.4623000000000004E-2</v>
      </c>
      <c r="L2096" s="2">
        <v>0.175202</v>
      </c>
    </row>
    <row r="2097" spans="1:12" x14ac:dyDescent="0.2">
      <c r="A2097" s="2">
        <v>6.4692749999999997</v>
      </c>
      <c r="B2097" s="2">
        <v>9.4048649999999991</v>
      </c>
      <c r="C2097" s="2">
        <v>0.70716000000000001</v>
      </c>
      <c r="D2097" s="2">
        <v>0.108295</v>
      </c>
      <c r="F2097" s="2">
        <v>6.4664700000000002</v>
      </c>
      <c r="G2097" s="2">
        <v>0.56642199999999998</v>
      </c>
      <c r="H2097" s="2">
        <v>0.56998400000000005</v>
      </c>
      <c r="J2097" s="2">
        <v>6.4692749999999997</v>
      </c>
      <c r="K2097" s="2">
        <v>8.5208999999999993E-2</v>
      </c>
      <c r="L2097" s="2">
        <v>0.17509</v>
      </c>
    </row>
    <row r="2098" spans="1:12" x14ac:dyDescent="0.2">
      <c r="A2098" s="2">
        <v>6.4699759999999999</v>
      </c>
      <c r="B2098" s="2">
        <v>9.4053039999999992</v>
      </c>
      <c r="C2098" s="2">
        <v>0.70707600000000004</v>
      </c>
      <c r="D2098" s="2">
        <v>0.108043</v>
      </c>
      <c r="F2098" s="2">
        <v>6.4671709999999996</v>
      </c>
      <c r="G2098" s="2">
        <v>0.56658200000000003</v>
      </c>
      <c r="H2098" s="2">
        <v>0.57030499999999995</v>
      </c>
      <c r="J2098" s="2">
        <v>6.4699759999999999</v>
      </c>
      <c r="K2098" s="2">
        <v>8.5068000000000005E-2</v>
      </c>
      <c r="L2098" s="2">
        <v>0.17494599999999999</v>
      </c>
    </row>
    <row r="2099" spans="1:12" x14ac:dyDescent="0.2">
      <c r="A2099" s="2">
        <v>6.4706780000000004</v>
      </c>
      <c r="B2099" s="2">
        <v>9.4055370000000007</v>
      </c>
      <c r="C2099" s="2">
        <v>0.70675200000000005</v>
      </c>
      <c r="D2099" s="2">
        <v>0.107623</v>
      </c>
      <c r="F2099" s="2">
        <v>6.4678719999999998</v>
      </c>
      <c r="G2099" s="2">
        <v>0.566612</v>
      </c>
      <c r="H2099" s="2">
        <v>0.57045000000000001</v>
      </c>
      <c r="J2099" s="2">
        <v>6.4706780000000004</v>
      </c>
      <c r="K2099" s="2">
        <v>8.4930000000000005E-2</v>
      </c>
      <c r="L2099" s="2">
        <v>0.17469299999999999</v>
      </c>
    </row>
    <row r="2100" spans="1:12" x14ac:dyDescent="0.2">
      <c r="A2100" s="2">
        <v>6.4713789999999998</v>
      </c>
      <c r="B2100" s="2">
        <v>9.4060710000000007</v>
      </c>
      <c r="C2100" s="2">
        <v>0.70582100000000003</v>
      </c>
      <c r="D2100" s="2">
        <v>0.10741000000000001</v>
      </c>
      <c r="F2100" s="2">
        <v>6.4685740000000003</v>
      </c>
      <c r="G2100" s="2">
        <v>0.56649000000000005</v>
      </c>
      <c r="H2100" s="2">
        <v>0.57116699999999998</v>
      </c>
      <c r="J2100" s="2">
        <v>6.4713789999999998</v>
      </c>
      <c r="K2100" s="2">
        <v>8.4875000000000006E-2</v>
      </c>
      <c r="L2100" s="2">
        <v>0.17447299999999999</v>
      </c>
    </row>
    <row r="2101" spans="1:12" x14ac:dyDescent="0.2">
      <c r="A2101" s="2">
        <v>6.4720810000000002</v>
      </c>
      <c r="B2101" s="2">
        <v>9.4065209999999997</v>
      </c>
      <c r="C2101" s="2">
        <v>0.70620300000000003</v>
      </c>
      <c r="D2101" s="2">
        <v>0.10713499999999999</v>
      </c>
      <c r="F2101" s="2">
        <v>6.4692749999999997</v>
      </c>
      <c r="G2101" s="2">
        <v>0.56642899999999996</v>
      </c>
      <c r="H2101" s="2">
        <v>0.57113599999999998</v>
      </c>
      <c r="J2101" s="2">
        <v>6.4720810000000002</v>
      </c>
      <c r="K2101" s="2">
        <v>8.5349999999999995E-2</v>
      </c>
      <c r="L2101" s="2">
        <v>0.17427799999999999</v>
      </c>
    </row>
    <row r="2102" spans="1:12" x14ac:dyDescent="0.2">
      <c r="A2102" s="2">
        <v>6.4727819999999996</v>
      </c>
      <c r="B2102" s="2">
        <v>9.4068260000000006</v>
      </c>
      <c r="C2102" s="2">
        <v>0.70601599999999998</v>
      </c>
      <c r="D2102" s="2">
        <v>0.106738</v>
      </c>
      <c r="F2102" s="2">
        <v>6.4699759999999999</v>
      </c>
      <c r="G2102" s="2">
        <v>0.56710099999999997</v>
      </c>
      <c r="H2102" s="2">
        <v>0.57145699999999999</v>
      </c>
      <c r="J2102" s="2">
        <v>6.4727819999999996</v>
      </c>
      <c r="K2102" s="2">
        <v>8.4732000000000002E-2</v>
      </c>
      <c r="L2102" s="2">
        <v>0.17421200000000001</v>
      </c>
    </row>
    <row r="2103" spans="1:12" x14ac:dyDescent="0.2">
      <c r="A2103" s="2">
        <v>6.473484</v>
      </c>
      <c r="B2103" s="2">
        <v>9.4071429999999996</v>
      </c>
      <c r="C2103" s="2">
        <v>0.705905</v>
      </c>
      <c r="D2103" s="2">
        <v>0.106471</v>
      </c>
      <c r="F2103" s="2">
        <v>6.4706780000000004</v>
      </c>
      <c r="G2103" s="2">
        <v>0.56761899999999998</v>
      </c>
      <c r="H2103" s="2">
        <v>0.57128100000000004</v>
      </c>
      <c r="J2103" s="2">
        <v>6.473484</v>
      </c>
      <c r="K2103" s="2">
        <v>8.4447999999999995E-2</v>
      </c>
      <c r="L2103" s="2">
        <v>0.174398</v>
      </c>
    </row>
    <row r="2104" spans="1:12" x14ac:dyDescent="0.2">
      <c r="A2104" s="2">
        <v>6.4741850000000003</v>
      </c>
      <c r="B2104" s="2">
        <v>9.4071770000000008</v>
      </c>
      <c r="C2104" s="2">
        <v>0.70503199999999999</v>
      </c>
      <c r="D2104" s="2">
        <v>0.106128</v>
      </c>
      <c r="F2104" s="2">
        <v>6.4713789999999998</v>
      </c>
      <c r="G2104" s="2">
        <v>0.56794</v>
      </c>
      <c r="H2104" s="2">
        <v>0.57130400000000003</v>
      </c>
      <c r="J2104" s="2">
        <v>6.4741850000000003</v>
      </c>
      <c r="K2104" s="2">
        <v>8.4413000000000002E-2</v>
      </c>
      <c r="L2104" s="2">
        <v>0.17485200000000001</v>
      </c>
    </row>
    <row r="2105" spans="1:12" x14ac:dyDescent="0.2">
      <c r="A2105" s="2">
        <v>6.4748859999999997</v>
      </c>
      <c r="B2105" s="2">
        <v>9.4071309999999997</v>
      </c>
      <c r="C2105" s="2">
        <v>0.70437499999999997</v>
      </c>
      <c r="D2105" s="2">
        <v>0.10618900000000001</v>
      </c>
      <c r="F2105" s="2">
        <v>6.4720810000000002</v>
      </c>
      <c r="G2105" s="2">
        <v>0.56772599999999995</v>
      </c>
      <c r="H2105" s="2">
        <v>0.57158699999999996</v>
      </c>
      <c r="J2105" s="2">
        <v>6.4748859999999997</v>
      </c>
      <c r="K2105" s="2">
        <v>8.5139999999999993E-2</v>
      </c>
      <c r="L2105" s="2">
        <v>0.17555899999999999</v>
      </c>
    </row>
    <row r="2106" spans="1:12" x14ac:dyDescent="0.2">
      <c r="A2106" s="2">
        <v>6.475587</v>
      </c>
      <c r="B2106" s="2">
        <v>9.4072040000000001</v>
      </c>
      <c r="C2106" s="2">
        <v>0.70393300000000003</v>
      </c>
      <c r="D2106" s="2">
        <v>0.106151</v>
      </c>
      <c r="F2106" s="2">
        <v>6.4727819999999996</v>
      </c>
      <c r="G2106" s="2">
        <v>0.56739799999999996</v>
      </c>
      <c r="H2106" s="2">
        <v>0.57154099999999997</v>
      </c>
      <c r="J2106" s="2">
        <v>6.475587</v>
      </c>
      <c r="K2106" s="2">
        <v>8.5596000000000005E-2</v>
      </c>
      <c r="L2106" s="2">
        <v>0.175729</v>
      </c>
    </row>
    <row r="2107" spans="1:12" x14ac:dyDescent="0.2">
      <c r="A2107" s="2">
        <v>6.4762890000000004</v>
      </c>
      <c r="B2107" s="2">
        <v>9.4080510000000004</v>
      </c>
      <c r="C2107" s="2">
        <v>0.70328800000000002</v>
      </c>
      <c r="D2107" s="2">
        <v>0.10596</v>
      </c>
      <c r="F2107" s="2">
        <v>6.473484</v>
      </c>
      <c r="G2107" s="2">
        <v>0.56786300000000001</v>
      </c>
      <c r="H2107" s="2">
        <v>0.57137300000000002</v>
      </c>
      <c r="J2107" s="2">
        <v>6.4762890000000004</v>
      </c>
      <c r="K2107" s="2">
        <v>8.5163000000000003E-2</v>
      </c>
      <c r="L2107" s="2">
        <v>0.17560400000000001</v>
      </c>
    </row>
    <row r="2108" spans="1:12" x14ac:dyDescent="0.2">
      <c r="A2108" s="2">
        <v>6.4769899999999998</v>
      </c>
      <c r="B2108" s="2">
        <v>9.4079359999999994</v>
      </c>
      <c r="C2108" s="2">
        <v>0.70289199999999996</v>
      </c>
      <c r="D2108" s="2">
        <v>0.106296</v>
      </c>
      <c r="F2108" s="2">
        <v>6.4741850000000003</v>
      </c>
      <c r="G2108" s="2">
        <v>0.56817600000000001</v>
      </c>
      <c r="H2108" s="2">
        <v>0.57088499999999998</v>
      </c>
      <c r="J2108" s="2">
        <v>6.4769899999999998</v>
      </c>
      <c r="K2108" s="2">
        <v>8.4844000000000003E-2</v>
      </c>
      <c r="L2108" s="2">
        <v>0.17555000000000001</v>
      </c>
    </row>
    <row r="2109" spans="1:12" x14ac:dyDescent="0.2">
      <c r="A2109" s="2">
        <v>6.4776920000000002</v>
      </c>
      <c r="B2109" s="2">
        <v>9.4078750000000007</v>
      </c>
      <c r="C2109" s="2">
        <v>0.70318899999999995</v>
      </c>
      <c r="D2109" s="2">
        <v>0.106792</v>
      </c>
      <c r="F2109" s="2">
        <v>6.4748859999999997</v>
      </c>
      <c r="G2109" s="2">
        <v>0.56853500000000001</v>
      </c>
      <c r="H2109" s="2">
        <v>0.57093799999999995</v>
      </c>
      <c r="J2109" s="2">
        <v>6.4776920000000002</v>
      </c>
      <c r="K2109" s="2">
        <v>8.5004999999999997E-2</v>
      </c>
      <c r="L2109" s="2">
        <v>0.17539099999999999</v>
      </c>
    </row>
    <row r="2110" spans="1:12" x14ac:dyDescent="0.2">
      <c r="A2110" s="2">
        <v>6.4783929999999996</v>
      </c>
      <c r="B2110" s="2">
        <v>9.4078979999999994</v>
      </c>
      <c r="C2110" s="2">
        <v>0.70328800000000002</v>
      </c>
      <c r="D2110" s="2">
        <v>0.107333</v>
      </c>
      <c r="F2110" s="2">
        <v>6.475587</v>
      </c>
      <c r="G2110" s="2">
        <v>0.56834399999999996</v>
      </c>
      <c r="H2110" s="2">
        <v>0.57092299999999996</v>
      </c>
      <c r="J2110" s="2">
        <v>6.4783929999999996</v>
      </c>
      <c r="K2110" s="2">
        <v>8.5190000000000002E-2</v>
      </c>
      <c r="L2110" s="2">
        <v>0.174923</v>
      </c>
    </row>
    <row r="2111" spans="1:12" x14ac:dyDescent="0.2">
      <c r="A2111" s="2">
        <v>6.479095</v>
      </c>
      <c r="B2111" s="2">
        <v>9.4081499999999991</v>
      </c>
      <c r="C2111" s="2">
        <v>0.70317399999999997</v>
      </c>
      <c r="D2111" s="2">
        <v>0.107471</v>
      </c>
      <c r="F2111" s="2">
        <v>6.4762890000000004</v>
      </c>
      <c r="G2111" s="2">
        <v>0.56900799999999996</v>
      </c>
      <c r="H2111" s="2">
        <v>0.57032000000000005</v>
      </c>
      <c r="J2111" s="2">
        <v>6.479095</v>
      </c>
      <c r="K2111" s="2">
        <v>8.5304000000000005E-2</v>
      </c>
      <c r="L2111" s="2">
        <v>0.17430300000000001</v>
      </c>
    </row>
    <row r="2112" spans="1:12" x14ac:dyDescent="0.2">
      <c r="A2112" s="2">
        <v>6.4797960000000003</v>
      </c>
      <c r="B2112" s="2">
        <v>9.40855</v>
      </c>
      <c r="C2112" s="2">
        <v>0.70299500000000004</v>
      </c>
      <c r="D2112" s="2">
        <v>0.10666200000000001</v>
      </c>
      <c r="F2112" s="2">
        <v>6.4769899999999998</v>
      </c>
      <c r="G2112" s="2">
        <v>0.56871799999999995</v>
      </c>
      <c r="H2112" s="2">
        <v>0.56999200000000005</v>
      </c>
      <c r="J2112" s="2">
        <v>6.4797960000000003</v>
      </c>
      <c r="K2112" s="2">
        <v>8.5441000000000003E-2</v>
      </c>
      <c r="L2112" s="2">
        <v>0.173822</v>
      </c>
    </row>
    <row r="2113" spans="1:12" x14ac:dyDescent="0.2">
      <c r="A2113" s="2">
        <v>6.4804969999999997</v>
      </c>
      <c r="B2113" s="2">
        <v>9.4080849999999998</v>
      </c>
      <c r="C2113" s="2">
        <v>0.70260900000000004</v>
      </c>
      <c r="D2113" s="2">
        <v>0.106044</v>
      </c>
      <c r="F2113" s="2">
        <v>6.4776920000000002</v>
      </c>
      <c r="G2113" s="2">
        <v>0.56917600000000002</v>
      </c>
      <c r="H2113" s="2">
        <v>0.570129</v>
      </c>
      <c r="J2113" s="2">
        <v>6.4804969999999997</v>
      </c>
      <c r="K2113" s="2">
        <v>8.5488999999999996E-2</v>
      </c>
      <c r="L2113" s="2">
        <v>0.17366000000000001</v>
      </c>
    </row>
    <row r="2114" spans="1:12" x14ac:dyDescent="0.2">
      <c r="A2114" s="2">
        <v>6.481198</v>
      </c>
      <c r="B2114" s="2">
        <v>9.4080119999999994</v>
      </c>
      <c r="C2114" s="2">
        <v>0.70250599999999996</v>
      </c>
      <c r="D2114" s="2">
        <v>0.106075</v>
      </c>
      <c r="F2114" s="2">
        <v>6.4783929999999996</v>
      </c>
      <c r="G2114" s="2">
        <v>0.56968700000000005</v>
      </c>
      <c r="H2114" s="2">
        <v>0.569824</v>
      </c>
      <c r="J2114" s="2">
        <v>6.481198</v>
      </c>
      <c r="K2114" s="2">
        <v>8.5006999999999999E-2</v>
      </c>
      <c r="L2114" s="2">
        <v>0.1739</v>
      </c>
    </row>
    <row r="2115" spans="1:12" x14ac:dyDescent="0.2">
      <c r="A2115" s="2">
        <v>6.4819000000000004</v>
      </c>
      <c r="B2115" s="2">
        <v>9.4084780000000006</v>
      </c>
      <c r="C2115" s="2">
        <v>0.70285299999999995</v>
      </c>
      <c r="D2115" s="2">
        <v>0.105945</v>
      </c>
      <c r="F2115" s="2">
        <v>6.479095</v>
      </c>
      <c r="G2115" s="2">
        <v>0.56979400000000002</v>
      </c>
      <c r="H2115" s="2">
        <v>0.56990799999999997</v>
      </c>
      <c r="J2115" s="2">
        <v>6.4819000000000004</v>
      </c>
      <c r="K2115" s="2">
        <v>8.4712999999999997E-2</v>
      </c>
      <c r="L2115" s="2">
        <v>0.174066</v>
      </c>
    </row>
    <row r="2116" spans="1:12" x14ac:dyDescent="0.2">
      <c r="A2116" s="2">
        <v>6.4826009999999998</v>
      </c>
      <c r="B2116" s="2">
        <v>9.4088399999999996</v>
      </c>
      <c r="C2116" s="2">
        <v>0.70313899999999996</v>
      </c>
      <c r="D2116" s="2">
        <v>0.106326</v>
      </c>
      <c r="F2116" s="2">
        <v>6.4797960000000003</v>
      </c>
      <c r="G2116" s="2">
        <v>0.56986999999999999</v>
      </c>
      <c r="H2116" s="2">
        <v>0.56906100000000004</v>
      </c>
      <c r="J2116" s="2">
        <v>6.4826009999999998</v>
      </c>
      <c r="K2116" s="2">
        <v>8.4581000000000003E-2</v>
      </c>
      <c r="L2116" s="2">
        <v>0.17393800000000001</v>
      </c>
    </row>
    <row r="2117" spans="1:12" x14ac:dyDescent="0.2">
      <c r="A2117" s="2">
        <v>6.4833030000000003</v>
      </c>
      <c r="B2117" s="2">
        <v>9.4083410000000001</v>
      </c>
      <c r="C2117" s="2">
        <v>0.70295600000000003</v>
      </c>
      <c r="D2117" s="2">
        <v>0.105693</v>
      </c>
      <c r="F2117" s="2">
        <v>6.4804969999999997</v>
      </c>
      <c r="G2117" s="2">
        <v>0.57036600000000004</v>
      </c>
      <c r="H2117" s="2">
        <v>0.56855800000000001</v>
      </c>
      <c r="J2117" s="2">
        <v>6.4833030000000003</v>
      </c>
      <c r="K2117" s="2">
        <v>8.4863999999999995E-2</v>
      </c>
      <c r="L2117" s="2">
        <v>0.173785</v>
      </c>
    </row>
    <row r="2118" spans="1:12" x14ac:dyDescent="0.2">
      <c r="A2118" s="2">
        <v>6.4840039999999997</v>
      </c>
      <c r="B2118" s="2">
        <v>9.4083410000000001</v>
      </c>
      <c r="C2118" s="2">
        <v>0.70241900000000002</v>
      </c>
      <c r="D2118" s="2">
        <v>0.105281</v>
      </c>
      <c r="F2118" s="2">
        <v>6.481198</v>
      </c>
      <c r="G2118" s="2">
        <v>0.57003000000000004</v>
      </c>
      <c r="H2118" s="2">
        <v>0.56864899999999996</v>
      </c>
      <c r="J2118" s="2">
        <v>6.4840039999999997</v>
      </c>
      <c r="K2118" s="2">
        <v>8.5306000000000007E-2</v>
      </c>
      <c r="L2118" s="2">
        <v>0.17366100000000001</v>
      </c>
    </row>
    <row r="2119" spans="1:12" x14ac:dyDescent="0.2">
      <c r="A2119" s="2">
        <v>6.4847049999999999</v>
      </c>
      <c r="B2119" s="2">
        <v>9.4084129999999995</v>
      </c>
      <c r="C2119" s="2">
        <v>0.702075</v>
      </c>
      <c r="D2119" s="2">
        <v>0.104778</v>
      </c>
      <c r="F2119" s="2">
        <v>6.4819000000000004</v>
      </c>
      <c r="G2119" s="2">
        <v>0.56998400000000005</v>
      </c>
      <c r="H2119" s="2">
        <v>0.56928299999999998</v>
      </c>
      <c r="J2119" s="2">
        <v>6.4847049999999999</v>
      </c>
      <c r="K2119" s="2">
        <v>8.5911000000000001E-2</v>
      </c>
      <c r="L2119" s="2">
        <v>0.173538</v>
      </c>
    </row>
    <row r="2120" spans="1:12" x14ac:dyDescent="0.2">
      <c r="A2120" s="2">
        <v>6.4854070000000004</v>
      </c>
      <c r="B2120" s="2">
        <v>9.4086879999999997</v>
      </c>
      <c r="C2120" s="2">
        <v>0.70197200000000004</v>
      </c>
      <c r="D2120" s="2">
        <v>0.104419</v>
      </c>
      <c r="F2120" s="2">
        <v>6.4826009999999998</v>
      </c>
      <c r="G2120" s="2">
        <v>0.57030499999999995</v>
      </c>
      <c r="H2120" s="2">
        <v>0.56939700000000004</v>
      </c>
      <c r="J2120" s="2">
        <v>6.4854070000000004</v>
      </c>
      <c r="K2120" s="2">
        <v>8.6407999999999999E-2</v>
      </c>
      <c r="L2120" s="2">
        <v>0.17369000000000001</v>
      </c>
    </row>
    <row r="2121" spans="1:12" x14ac:dyDescent="0.2">
      <c r="A2121" s="2">
        <v>6.4861079999999998</v>
      </c>
      <c r="B2121" s="2">
        <v>9.4083710000000007</v>
      </c>
      <c r="C2121" s="2">
        <v>0.70187699999999997</v>
      </c>
      <c r="D2121" s="2">
        <v>0.103946</v>
      </c>
      <c r="F2121" s="2">
        <v>6.4833030000000003</v>
      </c>
      <c r="G2121" s="2">
        <v>0.57045000000000001</v>
      </c>
      <c r="H2121" s="2">
        <v>0.56994599999999995</v>
      </c>
      <c r="J2121" s="2">
        <v>6.4861079999999998</v>
      </c>
      <c r="K2121" s="2">
        <v>8.634E-2</v>
      </c>
      <c r="L2121" s="2">
        <v>0.17413500000000001</v>
      </c>
    </row>
    <row r="2122" spans="1:12" x14ac:dyDescent="0.2">
      <c r="A2122" s="2">
        <v>6.4868100000000002</v>
      </c>
      <c r="B2122" s="2">
        <v>9.4085769999999993</v>
      </c>
      <c r="C2122" s="2">
        <v>0.70183099999999998</v>
      </c>
      <c r="D2122" s="2">
        <v>0.10445699999999999</v>
      </c>
      <c r="F2122" s="2">
        <v>6.4840039999999997</v>
      </c>
      <c r="G2122" s="2">
        <v>0.57116699999999998</v>
      </c>
      <c r="H2122" s="2">
        <v>0.56928299999999998</v>
      </c>
      <c r="J2122" s="2">
        <v>6.4868100000000002</v>
      </c>
      <c r="K2122" s="2">
        <v>8.6184999999999998E-2</v>
      </c>
      <c r="L2122" s="2">
        <v>0.17485200000000001</v>
      </c>
    </row>
    <row r="2123" spans="1:12" x14ac:dyDescent="0.2">
      <c r="A2123" s="2">
        <v>6.4875109999999996</v>
      </c>
      <c r="B2123" s="2">
        <v>9.4097179999999998</v>
      </c>
      <c r="C2123" s="2">
        <v>0.70157199999999997</v>
      </c>
      <c r="D2123" s="2">
        <v>0.104099</v>
      </c>
      <c r="F2123" s="2">
        <v>6.4847049999999999</v>
      </c>
      <c r="G2123" s="2">
        <v>0.57113599999999998</v>
      </c>
      <c r="H2123" s="2">
        <v>0.56913800000000003</v>
      </c>
      <c r="J2123" s="2">
        <v>6.4875109999999996</v>
      </c>
      <c r="K2123" s="2">
        <v>8.5696999999999995E-2</v>
      </c>
      <c r="L2123" s="2">
        <v>0.17533699999999999</v>
      </c>
    </row>
    <row r="2124" spans="1:12" x14ac:dyDescent="0.2">
      <c r="A2124" s="2">
        <v>6.4882119999999999</v>
      </c>
      <c r="B2124" s="2">
        <v>9.4105640000000008</v>
      </c>
      <c r="C2124" s="2">
        <v>0.70133100000000004</v>
      </c>
      <c r="D2124" s="2">
        <v>0.104022</v>
      </c>
      <c r="F2124" s="2">
        <v>6.4854070000000004</v>
      </c>
      <c r="G2124" s="2">
        <v>0.57145699999999999</v>
      </c>
      <c r="H2124" s="2">
        <v>0.56933599999999995</v>
      </c>
      <c r="J2124" s="2">
        <v>6.4882119999999999</v>
      </c>
      <c r="K2124" s="2">
        <v>8.5486999999999994E-2</v>
      </c>
      <c r="L2124" s="2">
        <v>0.175543</v>
      </c>
    </row>
    <row r="2125" spans="1:12" x14ac:dyDescent="0.2">
      <c r="A2125" s="2">
        <v>6.4889140000000003</v>
      </c>
      <c r="B2125" s="2">
        <v>9.4104229999999998</v>
      </c>
      <c r="C2125" s="2">
        <v>0.70122799999999996</v>
      </c>
      <c r="D2125" s="2">
        <v>0.10476199999999999</v>
      </c>
      <c r="F2125" s="2">
        <v>6.4861079999999998</v>
      </c>
      <c r="G2125" s="2">
        <v>0.57128100000000004</v>
      </c>
      <c r="H2125" s="2">
        <v>0.56898499999999996</v>
      </c>
      <c r="J2125" s="2">
        <v>6.4889140000000003</v>
      </c>
      <c r="K2125" s="2">
        <v>8.5627999999999996E-2</v>
      </c>
      <c r="L2125" s="2">
        <v>0.175904</v>
      </c>
    </row>
    <row r="2126" spans="1:12" x14ac:dyDescent="0.2">
      <c r="A2126" s="2">
        <v>6.4896149999999997</v>
      </c>
      <c r="B2126" s="2">
        <v>9.4104349999999997</v>
      </c>
      <c r="C2126" s="2">
        <v>0.70142300000000002</v>
      </c>
      <c r="D2126" s="2">
        <v>0.10489999999999999</v>
      </c>
      <c r="F2126" s="2">
        <v>6.4868100000000002</v>
      </c>
      <c r="G2126" s="2">
        <v>0.57130400000000003</v>
      </c>
      <c r="H2126" s="2">
        <v>0.56908400000000003</v>
      </c>
      <c r="J2126" s="2">
        <v>6.4896149999999997</v>
      </c>
      <c r="K2126" s="2">
        <v>8.5894999999999999E-2</v>
      </c>
      <c r="L2126" s="2">
        <v>0.17604500000000001</v>
      </c>
    </row>
    <row r="2127" spans="1:12" x14ac:dyDescent="0.2">
      <c r="A2127" s="2">
        <v>6.490316</v>
      </c>
      <c r="B2127" s="2">
        <v>9.4108470000000004</v>
      </c>
      <c r="C2127" s="2">
        <v>0.70144600000000001</v>
      </c>
      <c r="D2127" s="2">
        <v>0.104808</v>
      </c>
      <c r="F2127" s="2">
        <v>6.4875109999999996</v>
      </c>
      <c r="G2127" s="2">
        <v>0.57158699999999996</v>
      </c>
      <c r="H2127" s="2">
        <v>0.568909</v>
      </c>
      <c r="J2127" s="2">
        <v>6.490316</v>
      </c>
      <c r="K2127" s="2">
        <v>8.5837999999999998E-2</v>
      </c>
      <c r="L2127" s="2">
        <v>0.17619699999999999</v>
      </c>
    </row>
    <row r="2128" spans="1:12" x14ac:dyDescent="0.2">
      <c r="A2128" s="2">
        <v>6.4910180000000004</v>
      </c>
      <c r="B2128" s="2">
        <v>9.4112170000000006</v>
      </c>
      <c r="C2128" s="2">
        <v>0.70114399999999999</v>
      </c>
      <c r="D2128" s="2">
        <v>0.104755</v>
      </c>
      <c r="F2128" s="2">
        <v>6.4882119999999999</v>
      </c>
      <c r="G2128" s="2">
        <v>0.57154099999999997</v>
      </c>
      <c r="H2128" s="2">
        <v>0.569496</v>
      </c>
      <c r="J2128" s="2">
        <v>6.4910180000000004</v>
      </c>
      <c r="K2128" s="2">
        <v>8.5988999999999996E-2</v>
      </c>
      <c r="L2128" s="2">
        <v>0.176096</v>
      </c>
    </row>
    <row r="2129" spans="1:12" x14ac:dyDescent="0.2">
      <c r="A2129" s="2">
        <v>6.4917189999999998</v>
      </c>
      <c r="B2129" s="2">
        <v>9.4113690000000005</v>
      </c>
      <c r="C2129" s="2">
        <v>0.70088899999999998</v>
      </c>
      <c r="D2129" s="2">
        <v>0.10474700000000001</v>
      </c>
      <c r="F2129" s="2">
        <v>6.4889140000000003</v>
      </c>
      <c r="G2129" s="2">
        <v>0.57137300000000002</v>
      </c>
      <c r="H2129" s="2">
        <v>0.56986999999999999</v>
      </c>
      <c r="J2129" s="2">
        <v>6.4917189999999998</v>
      </c>
      <c r="K2129" s="2">
        <v>8.5805999999999993E-2</v>
      </c>
      <c r="L2129" s="2">
        <v>0.17586299999999999</v>
      </c>
    </row>
    <row r="2130" spans="1:12" x14ac:dyDescent="0.2">
      <c r="A2130" s="2">
        <v>6.4924210000000002</v>
      </c>
      <c r="B2130" s="2">
        <v>9.4116940000000007</v>
      </c>
      <c r="C2130" s="2">
        <v>0.70114399999999999</v>
      </c>
      <c r="D2130" s="2">
        <v>0.104686</v>
      </c>
      <c r="F2130" s="2">
        <v>6.4896149999999997</v>
      </c>
      <c r="G2130" s="2">
        <v>0.57088499999999998</v>
      </c>
      <c r="H2130" s="2">
        <v>0.57007600000000003</v>
      </c>
      <c r="J2130" s="2">
        <v>6.4924210000000002</v>
      </c>
      <c r="K2130" s="2">
        <v>8.5849999999999996E-2</v>
      </c>
      <c r="L2130" s="2">
        <v>0.17605000000000001</v>
      </c>
    </row>
    <row r="2131" spans="1:12" x14ac:dyDescent="0.2">
      <c r="A2131" s="2">
        <v>6.4931219999999996</v>
      </c>
      <c r="B2131" s="2">
        <v>9.4117010000000008</v>
      </c>
      <c r="C2131" s="2">
        <v>0.70116000000000001</v>
      </c>
      <c r="D2131" s="2">
        <v>0.10481600000000001</v>
      </c>
      <c r="F2131" s="2">
        <v>6.490316</v>
      </c>
      <c r="G2131" s="2">
        <v>0.57093799999999995</v>
      </c>
      <c r="H2131" s="2">
        <v>0.57039600000000001</v>
      </c>
      <c r="J2131" s="2">
        <v>6.4931219999999996</v>
      </c>
      <c r="K2131" s="2">
        <v>8.5731000000000002E-2</v>
      </c>
      <c r="L2131" s="2">
        <v>0.17655599999999999</v>
      </c>
    </row>
    <row r="2132" spans="1:12" x14ac:dyDescent="0.2">
      <c r="A2132" s="2">
        <v>6.493824</v>
      </c>
      <c r="B2132" s="2">
        <v>9.4114000000000004</v>
      </c>
      <c r="C2132" s="2">
        <v>0.70075500000000002</v>
      </c>
      <c r="D2132" s="2">
        <v>0.105022</v>
      </c>
      <c r="F2132" s="2">
        <v>6.4910180000000004</v>
      </c>
      <c r="G2132" s="2">
        <v>0.57092299999999996</v>
      </c>
      <c r="H2132" s="2">
        <v>0.57047300000000001</v>
      </c>
      <c r="J2132" s="2">
        <v>6.493824</v>
      </c>
      <c r="K2132" s="2">
        <v>8.5691000000000003E-2</v>
      </c>
      <c r="L2132" s="2">
        <v>0.17687700000000001</v>
      </c>
    </row>
    <row r="2133" spans="1:12" x14ac:dyDescent="0.2">
      <c r="A2133" s="2">
        <v>6.4945240000000002</v>
      </c>
      <c r="B2133" s="2">
        <v>9.4111250000000002</v>
      </c>
      <c r="C2133" s="2">
        <v>0.70071700000000003</v>
      </c>
      <c r="D2133" s="2">
        <v>0.10484599999999999</v>
      </c>
      <c r="F2133" s="2">
        <v>6.4917189999999998</v>
      </c>
      <c r="G2133" s="2">
        <v>0.57032000000000005</v>
      </c>
      <c r="H2133" s="2">
        <v>0.57045000000000001</v>
      </c>
      <c r="J2133" s="2">
        <v>6.4945240000000002</v>
      </c>
      <c r="K2133" s="2">
        <v>8.5872000000000004E-2</v>
      </c>
      <c r="L2133" s="2">
        <v>0.17713400000000001</v>
      </c>
    </row>
    <row r="2134" spans="1:12" x14ac:dyDescent="0.2">
      <c r="A2134" s="2">
        <v>6.4952259999999997</v>
      </c>
      <c r="B2134" s="2">
        <v>9.4111019999999996</v>
      </c>
      <c r="C2134" s="2">
        <v>0.70076700000000003</v>
      </c>
      <c r="D2134" s="2">
        <v>0.105258</v>
      </c>
      <c r="F2134" s="2">
        <v>6.4924210000000002</v>
      </c>
      <c r="G2134" s="2">
        <v>0.56999200000000005</v>
      </c>
      <c r="H2134" s="2">
        <v>0.57068600000000003</v>
      </c>
      <c r="J2134" s="2">
        <v>6.4952259999999997</v>
      </c>
      <c r="K2134" s="2">
        <v>8.6449999999999999E-2</v>
      </c>
      <c r="L2134" s="2">
        <v>0.17724799999999999</v>
      </c>
    </row>
    <row r="2135" spans="1:12" x14ac:dyDescent="0.2">
      <c r="A2135" s="2">
        <v>6.495927</v>
      </c>
      <c r="B2135" s="2">
        <v>9.4108319999999992</v>
      </c>
      <c r="C2135" s="2">
        <v>0.70060699999999998</v>
      </c>
      <c r="D2135" s="2">
        <v>0.105853</v>
      </c>
      <c r="F2135" s="2">
        <v>6.4931219999999996</v>
      </c>
      <c r="G2135" s="2">
        <v>0.570129</v>
      </c>
      <c r="H2135" s="2">
        <v>0.57055699999999998</v>
      </c>
      <c r="J2135" s="2">
        <v>6.495927</v>
      </c>
      <c r="K2135" s="2">
        <v>8.7051000000000003E-2</v>
      </c>
      <c r="L2135" s="2">
        <v>0.17713999999999999</v>
      </c>
    </row>
    <row r="2136" spans="1:12" x14ac:dyDescent="0.2">
      <c r="A2136" s="2">
        <v>6.4966290000000004</v>
      </c>
      <c r="B2136" s="2">
        <v>9.4112469999999995</v>
      </c>
      <c r="C2136" s="2">
        <v>0.70040100000000005</v>
      </c>
      <c r="D2136" s="2">
        <v>0.10625800000000001</v>
      </c>
      <c r="F2136" s="2">
        <v>6.493824</v>
      </c>
      <c r="G2136" s="2">
        <v>0.569824</v>
      </c>
      <c r="H2136" s="2">
        <v>0.57022099999999998</v>
      </c>
      <c r="J2136" s="2">
        <v>6.4966290000000004</v>
      </c>
      <c r="K2136" s="2">
        <v>8.7905999999999998E-2</v>
      </c>
      <c r="L2136" s="2">
        <v>0.17739199999999999</v>
      </c>
    </row>
    <row r="2137" spans="1:12" x14ac:dyDescent="0.2">
      <c r="A2137" s="2">
        <v>6.4973299999999998</v>
      </c>
      <c r="B2137" s="2">
        <v>9.4113579999999999</v>
      </c>
      <c r="C2137" s="2">
        <v>0.70019799999999999</v>
      </c>
      <c r="D2137" s="2">
        <v>0.10667699999999999</v>
      </c>
      <c r="F2137" s="2">
        <v>6.4945240000000002</v>
      </c>
      <c r="G2137" s="2">
        <v>0.56990799999999997</v>
      </c>
      <c r="H2137" s="2">
        <v>0.57016800000000001</v>
      </c>
      <c r="J2137" s="2">
        <v>6.4973299999999998</v>
      </c>
      <c r="K2137" s="2">
        <v>8.8054999999999994E-2</v>
      </c>
      <c r="L2137" s="2">
        <v>0.17824899999999999</v>
      </c>
    </row>
    <row r="2138" spans="1:12" x14ac:dyDescent="0.2">
      <c r="A2138" s="2">
        <v>6.4980320000000003</v>
      </c>
      <c r="B2138" s="2">
        <v>9.4115029999999997</v>
      </c>
      <c r="C2138" s="2">
        <v>0.70003400000000005</v>
      </c>
      <c r="D2138" s="2">
        <v>0.106868</v>
      </c>
      <c r="F2138" s="2">
        <v>6.4952259999999997</v>
      </c>
      <c r="G2138" s="2">
        <v>0.56906100000000004</v>
      </c>
      <c r="H2138" s="2">
        <v>0.57029700000000005</v>
      </c>
      <c r="J2138" s="2">
        <v>6.4980320000000003</v>
      </c>
      <c r="K2138" s="2">
        <v>8.7980000000000003E-2</v>
      </c>
      <c r="L2138" s="2">
        <v>0.17855499999999999</v>
      </c>
    </row>
    <row r="2139" spans="1:12" x14ac:dyDescent="0.2">
      <c r="A2139" s="2">
        <v>6.4987329999999996</v>
      </c>
      <c r="B2139" s="2">
        <v>9.4114880000000003</v>
      </c>
      <c r="C2139" s="2">
        <v>0.70001500000000005</v>
      </c>
      <c r="D2139" s="2">
        <v>0.107181</v>
      </c>
      <c r="F2139" s="2">
        <v>6.495927</v>
      </c>
      <c r="G2139" s="2">
        <v>0.56855800000000001</v>
      </c>
      <c r="H2139" s="2">
        <v>0.57051799999999997</v>
      </c>
      <c r="J2139" s="2">
        <v>6.4987329999999996</v>
      </c>
      <c r="K2139" s="2">
        <v>8.8369000000000003E-2</v>
      </c>
      <c r="L2139" s="2">
        <v>0.17837800000000001</v>
      </c>
    </row>
    <row r="2140" spans="1:12" x14ac:dyDescent="0.2">
      <c r="A2140" s="2">
        <v>6.4994339999999999</v>
      </c>
      <c r="B2140" s="2">
        <v>9.4118499999999994</v>
      </c>
      <c r="C2140" s="2">
        <v>0.70028999999999997</v>
      </c>
      <c r="D2140" s="2">
        <v>0.107654</v>
      </c>
      <c r="F2140" s="2">
        <v>6.4966290000000004</v>
      </c>
      <c r="G2140" s="2">
        <v>0.56864899999999996</v>
      </c>
      <c r="H2140" s="2">
        <v>0.57091499999999995</v>
      </c>
      <c r="J2140" s="2">
        <v>6.4994339999999999</v>
      </c>
      <c r="K2140" s="2">
        <v>8.8089000000000001E-2</v>
      </c>
      <c r="L2140" s="2">
        <v>0.17802299999999999</v>
      </c>
    </row>
    <row r="2141" spans="1:12" x14ac:dyDescent="0.2">
      <c r="A2141" s="2">
        <v>6.5001360000000004</v>
      </c>
      <c r="B2141" s="2">
        <v>9.4114419999999992</v>
      </c>
      <c r="C2141" s="2">
        <v>0.70020199999999999</v>
      </c>
      <c r="D2141" s="2">
        <v>0.107852</v>
      </c>
      <c r="F2141" s="2">
        <v>6.4973299999999998</v>
      </c>
      <c r="G2141" s="2">
        <v>0.56928299999999998</v>
      </c>
      <c r="H2141" s="2">
        <v>0.57106000000000001</v>
      </c>
      <c r="J2141" s="2">
        <v>6.5001360000000004</v>
      </c>
      <c r="K2141" s="2">
        <v>8.8177000000000005E-2</v>
      </c>
      <c r="L2141" s="2">
        <v>0.178122</v>
      </c>
    </row>
    <row r="2142" spans="1:12" x14ac:dyDescent="0.2">
      <c r="A2142" s="2">
        <v>6.5008369999999998</v>
      </c>
      <c r="B2142" s="2">
        <v>9.4114719999999998</v>
      </c>
      <c r="C2142" s="2">
        <v>0.70030899999999996</v>
      </c>
      <c r="D2142" s="2">
        <v>0.10789</v>
      </c>
      <c r="F2142" s="2">
        <v>6.4980320000000003</v>
      </c>
      <c r="G2142" s="2">
        <v>0.56939700000000004</v>
      </c>
      <c r="H2142" s="2">
        <v>0.57085399999999997</v>
      </c>
      <c r="J2142" s="2">
        <v>6.5008369999999998</v>
      </c>
      <c r="K2142" s="2">
        <v>8.8243000000000002E-2</v>
      </c>
      <c r="L2142" s="2">
        <v>0.178394</v>
      </c>
    </row>
    <row r="2143" spans="1:12" x14ac:dyDescent="0.2">
      <c r="A2143" s="2">
        <v>6.501538</v>
      </c>
      <c r="B2143" s="2">
        <v>9.4110829999999996</v>
      </c>
      <c r="C2143" s="2">
        <v>0.70016400000000001</v>
      </c>
      <c r="D2143" s="2">
        <v>0.107974</v>
      </c>
      <c r="F2143" s="2">
        <v>6.4987329999999996</v>
      </c>
      <c r="G2143" s="2">
        <v>0.56994599999999995</v>
      </c>
      <c r="H2143" s="2">
        <v>0.57083099999999998</v>
      </c>
      <c r="J2143" s="2">
        <v>6.501538</v>
      </c>
      <c r="K2143" s="2">
        <v>8.8168999999999997E-2</v>
      </c>
      <c r="L2143" s="2">
        <v>0.17866499999999999</v>
      </c>
    </row>
    <row r="2144" spans="1:12" x14ac:dyDescent="0.2">
      <c r="A2144" s="2">
        <v>6.5022399999999996</v>
      </c>
      <c r="B2144" s="2">
        <v>9.411251</v>
      </c>
      <c r="C2144" s="2">
        <v>0.700156</v>
      </c>
      <c r="D2144" s="2">
        <v>0.10786</v>
      </c>
      <c r="F2144" s="2">
        <v>6.4994339999999999</v>
      </c>
      <c r="G2144" s="2">
        <v>0.56928299999999998</v>
      </c>
      <c r="H2144" s="2">
        <v>0.57101400000000002</v>
      </c>
      <c r="J2144" s="2">
        <v>6.5022399999999996</v>
      </c>
      <c r="K2144" s="2">
        <v>8.7883000000000003E-2</v>
      </c>
      <c r="L2144" s="2">
        <v>0.17899100000000001</v>
      </c>
    </row>
    <row r="2145" spans="1:12" x14ac:dyDescent="0.2">
      <c r="A2145" s="2">
        <v>6.5029409999999999</v>
      </c>
      <c r="B2145" s="2">
        <v>9.4106290000000001</v>
      </c>
      <c r="C2145" s="2">
        <v>0.70026299999999997</v>
      </c>
      <c r="D2145" s="2">
        <v>0.10734100000000001</v>
      </c>
      <c r="F2145" s="2">
        <v>6.5001360000000004</v>
      </c>
      <c r="G2145" s="2">
        <v>0.56913800000000003</v>
      </c>
      <c r="H2145" s="2">
        <v>0.57065600000000005</v>
      </c>
      <c r="J2145" s="2">
        <v>6.5029409999999999</v>
      </c>
      <c r="K2145" s="2">
        <v>8.7894E-2</v>
      </c>
      <c r="L2145" s="2">
        <v>0.179589</v>
      </c>
    </row>
    <row r="2146" spans="1:12" x14ac:dyDescent="0.2">
      <c r="A2146" s="2">
        <v>6.5036430000000003</v>
      </c>
      <c r="B2146" s="2">
        <v>9.4102099999999993</v>
      </c>
      <c r="C2146" s="2">
        <v>0.70037799999999995</v>
      </c>
      <c r="D2146" s="2">
        <v>0.10715</v>
      </c>
      <c r="F2146" s="2">
        <v>6.5008369999999998</v>
      </c>
      <c r="G2146" s="2">
        <v>0.56933599999999995</v>
      </c>
      <c r="H2146" s="2">
        <v>0.57077</v>
      </c>
      <c r="J2146" s="2">
        <v>6.5036430000000003</v>
      </c>
      <c r="K2146" s="2">
        <v>8.7438000000000002E-2</v>
      </c>
      <c r="L2146" s="2">
        <v>0.18012800000000001</v>
      </c>
    </row>
    <row r="2147" spans="1:12" x14ac:dyDescent="0.2">
      <c r="A2147" s="2">
        <v>6.5043439999999997</v>
      </c>
      <c r="B2147" s="2">
        <v>9.4107059999999993</v>
      </c>
      <c r="C2147" s="2">
        <v>0.70041200000000003</v>
      </c>
      <c r="D2147" s="2">
        <v>0.10745499999999999</v>
      </c>
      <c r="F2147" s="2">
        <v>6.501538</v>
      </c>
      <c r="G2147" s="2">
        <v>0.56898499999999996</v>
      </c>
      <c r="H2147" s="2">
        <v>0.57087699999999997</v>
      </c>
      <c r="J2147" s="2">
        <v>6.5043439999999997</v>
      </c>
      <c r="K2147" s="2">
        <v>8.6761000000000005E-2</v>
      </c>
      <c r="L2147" s="2">
        <v>0.18035599999999999</v>
      </c>
    </row>
    <row r="2148" spans="1:12" x14ac:dyDescent="0.2">
      <c r="A2148" s="2">
        <v>6.505045</v>
      </c>
      <c r="B2148" s="2">
        <v>9.4104349999999997</v>
      </c>
      <c r="C2148" s="2">
        <v>0.70065599999999995</v>
      </c>
      <c r="D2148" s="2">
        <v>0.107936</v>
      </c>
      <c r="F2148" s="2">
        <v>6.5022399999999996</v>
      </c>
      <c r="G2148" s="2">
        <v>0.56908400000000003</v>
      </c>
      <c r="H2148" s="2">
        <v>0.57045699999999999</v>
      </c>
      <c r="J2148" s="2">
        <v>6.505045</v>
      </c>
      <c r="K2148" s="2">
        <v>8.7086999999999998E-2</v>
      </c>
      <c r="L2148" s="2">
        <v>0.18036099999999999</v>
      </c>
    </row>
    <row r="2149" spans="1:12" x14ac:dyDescent="0.2">
      <c r="A2149" s="2">
        <v>6.5057470000000004</v>
      </c>
      <c r="B2149" s="2">
        <v>9.4103010000000005</v>
      </c>
      <c r="C2149" s="2">
        <v>0.70096099999999995</v>
      </c>
      <c r="D2149" s="2">
        <v>0.108226</v>
      </c>
      <c r="F2149" s="2">
        <v>6.5029409999999999</v>
      </c>
      <c r="G2149" s="2">
        <v>0.568909</v>
      </c>
      <c r="H2149" s="2">
        <v>0.57032799999999995</v>
      </c>
      <c r="J2149" s="2">
        <v>6.5057470000000004</v>
      </c>
      <c r="K2149" s="2">
        <v>8.7115999999999999E-2</v>
      </c>
      <c r="L2149" s="2">
        <v>0.18041699999999999</v>
      </c>
    </row>
    <row r="2150" spans="1:12" x14ac:dyDescent="0.2">
      <c r="A2150" s="2">
        <v>6.5064479999999998</v>
      </c>
      <c r="B2150" s="2">
        <v>9.4106140000000007</v>
      </c>
      <c r="C2150" s="2">
        <v>0.70088499999999998</v>
      </c>
      <c r="D2150" s="2">
        <v>0.108005</v>
      </c>
      <c r="F2150" s="2">
        <v>6.5036430000000003</v>
      </c>
      <c r="G2150" s="2">
        <v>0.569496</v>
      </c>
      <c r="H2150" s="2">
        <v>0.56999999999999995</v>
      </c>
      <c r="J2150" s="2">
        <v>6.5064479999999998</v>
      </c>
      <c r="K2150" s="2">
        <v>8.7524000000000005E-2</v>
      </c>
      <c r="L2150" s="2">
        <v>0.180315</v>
      </c>
    </row>
    <row r="2151" spans="1:12" x14ac:dyDescent="0.2">
      <c r="A2151" s="2">
        <v>6.5071500000000002</v>
      </c>
      <c r="B2151" s="2">
        <v>9.4098170000000003</v>
      </c>
      <c r="C2151" s="2">
        <v>0.70070200000000005</v>
      </c>
      <c r="D2151" s="2">
        <v>0.10828699999999999</v>
      </c>
      <c r="F2151" s="2">
        <v>6.5043439999999997</v>
      </c>
      <c r="G2151" s="2">
        <v>0.56986999999999999</v>
      </c>
      <c r="H2151" s="2">
        <v>0.57010700000000003</v>
      </c>
      <c r="J2151" s="2">
        <v>6.5071500000000002</v>
      </c>
      <c r="K2151" s="2">
        <v>8.7801000000000004E-2</v>
      </c>
      <c r="L2151" s="2">
        <v>0.180344</v>
      </c>
    </row>
    <row r="2152" spans="1:12" x14ac:dyDescent="0.2">
      <c r="A2152" s="2">
        <v>6.5078509999999996</v>
      </c>
      <c r="B2152" s="2">
        <v>9.4094160000000002</v>
      </c>
      <c r="C2152" s="2">
        <v>0.70031699999999997</v>
      </c>
      <c r="D2152" s="2">
        <v>0.10863</v>
      </c>
      <c r="F2152" s="2">
        <v>6.505045</v>
      </c>
      <c r="G2152" s="2">
        <v>0.57007600000000003</v>
      </c>
      <c r="H2152" s="2">
        <v>0.57068600000000003</v>
      </c>
      <c r="J2152" s="2">
        <v>6.5078509999999996</v>
      </c>
      <c r="K2152" s="2">
        <v>8.8188000000000002E-2</v>
      </c>
      <c r="L2152" s="2">
        <v>0.18057200000000001</v>
      </c>
    </row>
    <row r="2153" spans="1:12" x14ac:dyDescent="0.2">
      <c r="A2153" s="2">
        <v>6.5085519999999999</v>
      </c>
      <c r="B2153" s="2">
        <v>9.4088100000000008</v>
      </c>
      <c r="C2153" s="2">
        <v>0.70025199999999999</v>
      </c>
      <c r="D2153" s="2">
        <v>0.108394</v>
      </c>
      <c r="F2153" s="2">
        <v>6.5057470000000004</v>
      </c>
      <c r="G2153" s="2">
        <v>0.57039600000000001</v>
      </c>
      <c r="H2153" s="2">
        <v>0.57131200000000004</v>
      </c>
      <c r="J2153" s="2">
        <v>6.5085519999999999</v>
      </c>
      <c r="K2153" s="2">
        <v>8.8175000000000003E-2</v>
      </c>
      <c r="L2153" s="2">
        <v>0.18043300000000001</v>
      </c>
    </row>
    <row r="2154" spans="1:12" x14ac:dyDescent="0.2">
      <c r="A2154" s="2">
        <v>6.5092540000000003</v>
      </c>
      <c r="B2154" s="2">
        <v>9.4085999999999999</v>
      </c>
      <c r="C2154" s="2">
        <v>0.70050400000000002</v>
      </c>
      <c r="D2154" s="2">
        <v>0.108279</v>
      </c>
      <c r="F2154" s="2">
        <v>6.5064479999999998</v>
      </c>
      <c r="G2154" s="2">
        <v>0.57047300000000001</v>
      </c>
      <c r="H2154" s="2">
        <v>0.57141900000000001</v>
      </c>
      <c r="J2154" s="2">
        <v>6.5092540000000003</v>
      </c>
      <c r="K2154" s="2">
        <v>8.7911000000000003E-2</v>
      </c>
      <c r="L2154" s="2">
        <v>0.18068600000000001</v>
      </c>
    </row>
    <row r="2155" spans="1:12" x14ac:dyDescent="0.2">
      <c r="A2155" s="2">
        <v>6.5099549999999997</v>
      </c>
      <c r="B2155" s="2">
        <v>9.4089700000000001</v>
      </c>
      <c r="C2155" s="2">
        <v>0.70059499999999997</v>
      </c>
      <c r="D2155" s="2">
        <v>0.108669</v>
      </c>
      <c r="F2155" s="2">
        <v>6.5071500000000002</v>
      </c>
      <c r="G2155" s="2">
        <v>0.57045000000000001</v>
      </c>
      <c r="H2155" s="2">
        <v>0.57154799999999994</v>
      </c>
      <c r="J2155" s="2">
        <v>6.5099549999999997</v>
      </c>
      <c r="K2155" s="2">
        <v>8.7297E-2</v>
      </c>
      <c r="L2155" s="2">
        <v>0.18085999999999999</v>
      </c>
    </row>
    <row r="2156" spans="1:12" x14ac:dyDescent="0.2">
      <c r="A2156" s="2">
        <v>6.510656</v>
      </c>
      <c r="B2156" s="2">
        <v>9.409008</v>
      </c>
      <c r="C2156" s="2">
        <v>0.700546</v>
      </c>
      <c r="D2156" s="2">
        <v>0.108913</v>
      </c>
      <c r="F2156" s="2">
        <v>6.5078509999999996</v>
      </c>
      <c r="G2156" s="2">
        <v>0.57068600000000003</v>
      </c>
      <c r="H2156" s="2">
        <v>0.57170100000000001</v>
      </c>
      <c r="J2156" s="2">
        <v>6.510656</v>
      </c>
      <c r="K2156" s="2">
        <v>8.7212999999999999E-2</v>
      </c>
      <c r="L2156" s="2">
        <v>0.180788</v>
      </c>
    </row>
    <row r="2157" spans="1:12" x14ac:dyDescent="0.2">
      <c r="A2157" s="2">
        <v>6.5113580000000004</v>
      </c>
      <c r="B2157" s="2">
        <v>9.4084780000000006</v>
      </c>
      <c r="C2157" s="2">
        <v>0.70078600000000002</v>
      </c>
      <c r="D2157" s="2">
        <v>0.108836</v>
      </c>
      <c r="F2157" s="2">
        <v>6.5085519999999999</v>
      </c>
      <c r="G2157" s="2">
        <v>0.57055699999999998</v>
      </c>
      <c r="H2157" s="2">
        <v>0.57162500000000005</v>
      </c>
      <c r="J2157" s="2">
        <v>6.5113580000000004</v>
      </c>
      <c r="K2157" s="2">
        <v>8.7131E-2</v>
      </c>
      <c r="L2157" s="2">
        <v>0.181307</v>
      </c>
    </row>
    <row r="2158" spans="1:12" x14ac:dyDescent="0.2">
      <c r="A2158" s="2">
        <v>6.5120589999999998</v>
      </c>
      <c r="B2158" s="2">
        <v>9.4089010000000002</v>
      </c>
      <c r="C2158" s="2">
        <v>0.70118999999999998</v>
      </c>
      <c r="D2158" s="2">
        <v>0.109073</v>
      </c>
      <c r="F2158" s="2">
        <v>6.5092540000000003</v>
      </c>
      <c r="G2158" s="2">
        <v>0.57022099999999998</v>
      </c>
      <c r="H2158" s="2">
        <v>0.57186099999999995</v>
      </c>
      <c r="J2158" s="2">
        <v>6.5120589999999998</v>
      </c>
      <c r="K2158" s="2">
        <v>8.7025000000000005E-2</v>
      </c>
      <c r="L2158" s="2">
        <v>0.181814</v>
      </c>
    </row>
    <row r="2159" spans="1:12" x14ac:dyDescent="0.2">
      <c r="A2159" s="2">
        <v>6.5127610000000002</v>
      </c>
      <c r="B2159" s="2">
        <v>9.4089580000000002</v>
      </c>
      <c r="C2159" s="2">
        <v>0.70131200000000005</v>
      </c>
      <c r="D2159" s="2">
        <v>0.10898099999999999</v>
      </c>
      <c r="F2159" s="2">
        <v>6.5099549999999997</v>
      </c>
      <c r="G2159" s="2">
        <v>0.57016800000000001</v>
      </c>
      <c r="H2159" s="2">
        <v>0.57190700000000005</v>
      </c>
      <c r="J2159" s="2">
        <v>6.5127610000000002</v>
      </c>
      <c r="K2159" s="2">
        <v>8.6959999999999996E-2</v>
      </c>
      <c r="L2159" s="2">
        <v>0.18202199999999999</v>
      </c>
    </row>
    <row r="2160" spans="1:12" x14ac:dyDescent="0.2">
      <c r="A2160" s="2">
        <v>6.5134619999999996</v>
      </c>
      <c r="B2160" s="2">
        <v>9.4091529999999999</v>
      </c>
      <c r="C2160" s="2">
        <v>0.70106000000000002</v>
      </c>
      <c r="D2160" s="2">
        <v>0.108371</v>
      </c>
      <c r="F2160" s="2">
        <v>6.510656</v>
      </c>
      <c r="G2160" s="2">
        <v>0.57029700000000005</v>
      </c>
      <c r="H2160" s="2">
        <v>0.57305099999999998</v>
      </c>
      <c r="J2160" s="2">
        <v>6.5134619999999996</v>
      </c>
      <c r="K2160" s="2">
        <v>8.7115999999999999E-2</v>
      </c>
      <c r="L2160" s="2">
        <v>0.182227</v>
      </c>
    </row>
    <row r="2161" spans="1:12" x14ac:dyDescent="0.2">
      <c r="A2161" s="2">
        <v>6.5141629999999999</v>
      </c>
      <c r="B2161" s="2">
        <v>9.4096030000000006</v>
      </c>
      <c r="C2161" s="2">
        <v>0.70079000000000002</v>
      </c>
      <c r="D2161" s="2">
        <v>0.108043</v>
      </c>
      <c r="F2161" s="2">
        <v>6.5113580000000004</v>
      </c>
      <c r="G2161" s="2">
        <v>0.57051799999999997</v>
      </c>
      <c r="H2161" s="2">
        <v>0.57333400000000001</v>
      </c>
      <c r="J2161" s="2">
        <v>6.5141629999999999</v>
      </c>
      <c r="K2161" s="2">
        <v>8.7534000000000001E-2</v>
      </c>
      <c r="L2161" s="2">
        <v>0.182392</v>
      </c>
    </row>
    <row r="2162" spans="1:12" x14ac:dyDescent="0.2">
      <c r="A2162" s="2">
        <v>6.5148640000000002</v>
      </c>
      <c r="B2162" s="2">
        <v>9.4096869999999999</v>
      </c>
      <c r="C2162" s="2">
        <v>0.70090399999999997</v>
      </c>
      <c r="D2162" s="2">
        <v>0.108028</v>
      </c>
      <c r="F2162" s="2">
        <v>6.5120589999999998</v>
      </c>
      <c r="G2162" s="2">
        <v>0.57091499999999995</v>
      </c>
      <c r="H2162" s="2">
        <v>0.57350900000000005</v>
      </c>
      <c r="J2162" s="2">
        <v>6.5148640000000002</v>
      </c>
      <c r="K2162" s="2">
        <v>8.7321999999999997E-2</v>
      </c>
      <c r="L2162" s="2">
        <v>0.182952</v>
      </c>
    </row>
    <row r="2163" spans="1:12" x14ac:dyDescent="0.2">
      <c r="A2163" s="2">
        <v>6.5155659999999997</v>
      </c>
      <c r="B2163" s="2">
        <v>9.4102289999999993</v>
      </c>
      <c r="C2163" s="2">
        <v>0.70140800000000003</v>
      </c>
      <c r="D2163" s="2">
        <v>0.107974</v>
      </c>
      <c r="F2163" s="2">
        <v>6.5127610000000002</v>
      </c>
      <c r="G2163" s="2">
        <v>0.57106000000000001</v>
      </c>
      <c r="H2163" s="2">
        <v>0.57391400000000004</v>
      </c>
      <c r="J2163" s="2">
        <v>6.5155659999999997</v>
      </c>
      <c r="K2163" s="2">
        <v>8.7589E-2</v>
      </c>
      <c r="L2163" s="2">
        <v>0.18306</v>
      </c>
    </row>
    <row r="2164" spans="1:12" x14ac:dyDescent="0.2">
      <c r="A2164" s="2">
        <v>6.516267</v>
      </c>
      <c r="B2164" s="2">
        <v>9.4099120000000003</v>
      </c>
      <c r="C2164" s="2">
        <v>0.70186899999999997</v>
      </c>
      <c r="D2164" s="2">
        <v>0.108531</v>
      </c>
      <c r="F2164" s="2">
        <v>6.5134619999999996</v>
      </c>
      <c r="G2164" s="2">
        <v>0.57085399999999997</v>
      </c>
      <c r="H2164" s="2">
        <v>0.57405099999999998</v>
      </c>
      <c r="J2164" s="2">
        <v>6.516267</v>
      </c>
      <c r="K2164" s="2">
        <v>8.8252999999999998E-2</v>
      </c>
      <c r="L2164" s="2">
        <v>0.183143</v>
      </c>
    </row>
    <row r="2165" spans="1:12" x14ac:dyDescent="0.2">
      <c r="A2165" s="2">
        <v>6.5169689999999996</v>
      </c>
      <c r="B2165" s="2">
        <v>9.4100269999999995</v>
      </c>
      <c r="C2165" s="2">
        <v>0.70183099999999998</v>
      </c>
      <c r="D2165" s="2">
        <v>0.10898099999999999</v>
      </c>
      <c r="F2165" s="2">
        <v>6.5141629999999999</v>
      </c>
      <c r="G2165" s="2">
        <v>0.57083099999999998</v>
      </c>
      <c r="H2165" s="2">
        <v>0.573685</v>
      </c>
      <c r="J2165" s="2">
        <v>6.5169689999999996</v>
      </c>
      <c r="K2165" s="2">
        <v>8.8880000000000001E-2</v>
      </c>
      <c r="L2165" s="2">
        <v>0.183702</v>
      </c>
    </row>
    <row r="2166" spans="1:12" x14ac:dyDescent="0.2">
      <c r="A2166" s="2">
        <v>6.5176699999999999</v>
      </c>
      <c r="B2166" s="2">
        <v>9.410107</v>
      </c>
      <c r="C2166" s="2">
        <v>0.70132000000000005</v>
      </c>
      <c r="D2166" s="2">
        <v>0.10949200000000001</v>
      </c>
      <c r="F2166" s="2">
        <v>6.5148640000000002</v>
      </c>
      <c r="G2166" s="2">
        <v>0.57101400000000002</v>
      </c>
      <c r="H2166" s="2">
        <v>0.57415000000000005</v>
      </c>
      <c r="J2166" s="2">
        <v>6.5176699999999999</v>
      </c>
      <c r="K2166" s="2">
        <v>8.8619000000000003E-2</v>
      </c>
      <c r="L2166" s="2">
        <v>0.18436</v>
      </c>
    </row>
    <row r="2167" spans="1:12" x14ac:dyDescent="0.2">
      <c r="A2167" s="2">
        <v>6.5183720000000003</v>
      </c>
      <c r="B2167" s="2">
        <v>9.41</v>
      </c>
      <c r="C2167" s="2">
        <v>0.70100300000000004</v>
      </c>
      <c r="D2167" s="2">
        <v>0.10956100000000001</v>
      </c>
      <c r="F2167" s="2">
        <v>6.5155659999999997</v>
      </c>
      <c r="G2167" s="2">
        <v>0.57065600000000005</v>
      </c>
      <c r="H2167" s="2">
        <v>0.57487500000000002</v>
      </c>
      <c r="J2167" s="2">
        <v>6.5183720000000003</v>
      </c>
      <c r="K2167" s="2">
        <v>8.8321999999999998E-2</v>
      </c>
      <c r="L2167" s="2">
        <v>0.18465799999999999</v>
      </c>
    </row>
    <row r="2168" spans="1:12" x14ac:dyDescent="0.2">
      <c r="A2168" s="2">
        <v>6.5190729999999997</v>
      </c>
      <c r="B2168" s="2">
        <v>9.4102759999999996</v>
      </c>
      <c r="C2168" s="2">
        <v>0.70128199999999996</v>
      </c>
      <c r="D2168" s="2">
        <v>0.109767</v>
      </c>
      <c r="F2168" s="2">
        <v>6.516267</v>
      </c>
      <c r="G2168" s="2">
        <v>0.57077</v>
      </c>
      <c r="H2168" s="2">
        <v>0.57462299999999999</v>
      </c>
      <c r="J2168" s="2">
        <v>6.5190729999999997</v>
      </c>
      <c r="K2168" s="2">
        <v>8.8217000000000004E-2</v>
      </c>
      <c r="L2168" s="2">
        <v>0.18513199999999999</v>
      </c>
    </row>
    <row r="2169" spans="1:12" x14ac:dyDescent="0.2">
      <c r="A2169" s="2">
        <v>6.519774</v>
      </c>
      <c r="B2169" s="2">
        <v>9.4101940000000006</v>
      </c>
      <c r="C2169" s="2">
        <v>0.70139200000000002</v>
      </c>
      <c r="D2169" s="2">
        <v>0.110637</v>
      </c>
      <c r="F2169" s="2">
        <v>6.5169689999999996</v>
      </c>
      <c r="G2169" s="2">
        <v>0.57087699999999997</v>
      </c>
      <c r="H2169" s="2">
        <v>0.574654</v>
      </c>
      <c r="J2169" s="2">
        <v>6.519774</v>
      </c>
      <c r="K2169" s="2">
        <v>8.8302000000000005E-2</v>
      </c>
      <c r="L2169" s="2">
        <v>0.18579200000000001</v>
      </c>
    </row>
    <row r="2170" spans="1:12" x14ac:dyDescent="0.2">
      <c r="A2170" s="2">
        <v>6.5204760000000004</v>
      </c>
      <c r="B2170" s="2">
        <v>9.4099240000000002</v>
      </c>
      <c r="C2170" s="2">
        <v>0.70167800000000002</v>
      </c>
      <c r="D2170" s="2">
        <v>0.110995</v>
      </c>
      <c r="F2170" s="2">
        <v>6.5176699999999999</v>
      </c>
      <c r="G2170" s="2">
        <v>0.57045699999999999</v>
      </c>
      <c r="H2170" s="2">
        <v>0.57425700000000002</v>
      </c>
      <c r="J2170" s="2">
        <v>6.5204760000000004</v>
      </c>
      <c r="K2170" s="2">
        <v>8.8188000000000002E-2</v>
      </c>
      <c r="L2170" s="2">
        <v>0.18631400000000001</v>
      </c>
    </row>
    <row r="2171" spans="1:12" x14ac:dyDescent="0.2">
      <c r="A2171" s="2">
        <v>6.5211769999999998</v>
      </c>
      <c r="B2171" s="2">
        <v>9.4102399999999999</v>
      </c>
      <c r="C2171" s="2">
        <v>0.70157199999999997</v>
      </c>
      <c r="D2171" s="2">
        <v>0.111079</v>
      </c>
      <c r="F2171" s="2">
        <v>6.5183720000000003</v>
      </c>
      <c r="G2171" s="2">
        <v>0.57032799999999995</v>
      </c>
      <c r="H2171" s="2">
        <v>0.57405899999999999</v>
      </c>
      <c r="J2171" s="2">
        <v>6.5211769999999998</v>
      </c>
      <c r="K2171" s="2">
        <v>8.8800000000000004E-2</v>
      </c>
      <c r="L2171" s="2">
        <v>0.18614900000000001</v>
      </c>
    </row>
    <row r="2172" spans="1:12" x14ac:dyDescent="0.2">
      <c r="A2172" s="2">
        <v>6.5218780000000001</v>
      </c>
      <c r="B2172" s="2">
        <v>9.4104039999999998</v>
      </c>
      <c r="C2172" s="2">
        <v>0.70113700000000001</v>
      </c>
      <c r="D2172" s="2">
        <v>0.111377</v>
      </c>
      <c r="F2172" s="2">
        <v>6.5190729999999997</v>
      </c>
      <c r="G2172" s="2">
        <v>0.56999999999999995</v>
      </c>
      <c r="H2172" s="2">
        <v>0.57488300000000003</v>
      </c>
      <c r="J2172" s="2">
        <v>6.5218780000000001</v>
      </c>
      <c r="K2172" s="2">
        <v>8.8394E-2</v>
      </c>
      <c r="L2172" s="2">
        <v>0.18573200000000001</v>
      </c>
    </row>
    <row r="2173" spans="1:12" x14ac:dyDescent="0.2">
      <c r="A2173" s="2">
        <v>6.5225799999999996</v>
      </c>
      <c r="B2173" s="2">
        <v>9.4100420000000007</v>
      </c>
      <c r="C2173" s="2">
        <v>0.70141900000000001</v>
      </c>
      <c r="D2173" s="2">
        <v>0.11081199999999999</v>
      </c>
      <c r="F2173" s="2">
        <v>6.519774</v>
      </c>
      <c r="G2173" s="2">
        <v>0.57010700000000003</v>
      </c>
      <c r="H2173" s="2">
        <v>0.57525599999999999</v>
      </c>
      <c r="J2173" s="2">
        <v>6.5225799999999996</v>
      </c>
      <c r="K2173" s="2">
        <v>8.8701000000000002E-2</v>
      </c>
      <c r="L2173" s="2">
        <v>0.18535799999999999</v>
      </c>
    </row>
    <row r="2174" spans="1:12" x14ac:dyDescent="0.2">
      <c r="A2174" s="2">
        <v>6.5232809999999999</v>
      </c>
      <c r="B2174" s="2">
        <v>9.4096259999999994</v>
      </c>
      <c r="C2174" s="2">
        <v>0.70165200000000005</v>
      </c>
      <c r="D2174" s="2">
        <v>0.110385</v>
      </c>
      <c r="F2174" s="2">
        <v>6.5204760000000004</v>
      </c>
      <c r="G2174" s="2">
        <v>0.57068600000000003</v>
      </c>
      <c r="H2174" s="2">
        <v>0.57501999999999998</v>
      </c>
      <c r="J2174" s="2">
        <v>6.5232809999999999</v>
      </c>
      <c r="K2174" s="2">
        <v>8.9280999999999999E-2</v>
      </c>
      <c r="L2174" s="2">
        <v>0.18562000000000001</v>
      </c>
    </row>
    <row r="2175" spans="1:12" x14ac:dyDescent="0.2">
      <c r="A2175" s="2">
        <v>6.5239830000000003</v>
      </c>
      <c r="B2175" s="2">
        <v>9.4098849999999992</v>
      </c>
      <c r="C2175" s="2">
        <v>0.70213599999999998</v>
      </c>
      <c r="D2175" s="2">
        <v>0.11008</v>
      </c>
      <c r="F2175" s="2">
        <v>6.5211769999999998</v>
      </c>
      <c r="G2175" s="2">
        <v>0.57131200000000004</v>
      </c>
      <c r="H2175" s="2">
        <v>0.57513400000000003</v>
      </c>
      <c r="J2175" s="2">
        <v>6.5239830000000003</v>
      </c>
      <c r="K2175" s="2">
        <v>8.9219999999999994E-2</v>
      </c>
      <c r="L2175" s="2">
        <v>0.185444</v>
      </c>
    </row>
    <row r="2176" spans="1:12" x14ac:dyDescent="0.2">
      <c r="A2176" s="2">
        <v>6.5246839999999997</v>
      </c>
      <c r="B2176" s="2">
        <v>9.4100149999999996</v>
      </c>
      <c r="C2176" s="2">
        <v>0.702403</v>
      </c>
      <c r="D2176" s="2">
        <v>0.10979800000000001</v>
      </c>
      <c r="F2176" s="2">
        <v>6.5218780000000001</v>
      </c>
      <c r="G2176" s="2">
        <v>0.57141900000000001</v>
      </c>
      <c r="H2176" s="2">
        <v>0.57523299999999999</v>
      </c>
      <c r="J2176" s="2">
        <v>6.5246839999999997</v>
      </c>
      <c r="K2176" s="2">
        <v>8.9037000000000005E-2</v>
      </c>
      <c r="L2176" s="2">
        <v>0.18570900000000001</v>
      </c>
    </row>
    <row r="2177" spans="1:12" x14ac:dyDescent="0.2">
      <c r="A2177" s="2">
        <v>6.525385</v>
      </c>
      <c r="B2177" s="2">
        <v>9.4099079999999997</v>
      </c>
      <c r="C2177" s="2">
        <v>0.70193799999999995</v>
      </c>
      <c r="D2177" s="2">
        <v>0.109973</v>
      </c>
      <c r="F2177" s="2">
        <v>6.5225799999999996</v>
      </c>
      <c r="G2177" s="2">
        <v>0.57154799999999994</v>
      </c>
      <c r="H2177" s="2">
        <v>0.57501999999999998</v>
      </c>
      <c r="J2177" s="2">
        <v>6.525385</v>
      </c>
      <c r="K2177" s="2">
        <v>8.8894000000000001E-2</v>
      </c>
      <c r="L2177" s="2">
        <v>0.18587000000000001</v>
      </c>
    </row>
    <row r="2178" spans="1:12" x14ac:dyDescent="0.2">
      <c r="A2178" s="2">
        <v>6.5260870000000004</v>
      </c>
      <c r="B2178" s="2">
        <v>9.4097439999999999</v>
      </c>
      <c r="C2178" s="2">
        <v>0.70155599999999996</v>
      </c>
      <c r="D2178" s="2">
        <v>0.110416</v>
      </c>
      <c r="F2178" s="2">
        <v>6.5232809999999999</v>
      </c>
      <c r="G2178" s="2">
        <v>0.57170100000000001</v>
      </c>
      <c r="H2178" s="2">
        <v>0.57452400000000003</v>
      </c>
      <c r="J2178" s="2">
        <v>6.5260870000000004</v>
      </c>
      <c r="K2178" s="2">
        <v>8.9057999999999998E-2</v>
      </c>
      <c r="L2178" s="2">
        <v>0.18598400000000001</v>
      </c>
    </row>
    <row r="2179" spans="1:12" x14ac:dyDescent="0.2">
      <c r="A2179" s="2">
        <v>6.5267879999999998</v>
      </c>
      <c r="B2179" s="2">
        <v>9.4096299999999999</v>
      </c>
      <c r="C2179" s="2">
        <v>0.70160199999999995</v>
      </c>
      <c r="D2179" s="2">
        <v>0.111057</v>
      </c>
      <c r="F2179" s="2">
        <v>6.5239830000000003</v>
      </c>
      <c r="G2179" s="2">
        <v>0.57162500000000005</v>
      </c>
      <c r="H2179" s="2">
        <v>0.57453200000000004</v>
      </c>
      <c r="J2179" s="2">
        <v>6.5267879999999998</v>
      </c>
      <c r="K2179" s="2">
        <v>8.8871000000000006E-2</v>
      </c>
      <c r="L2179" s="2">
        <v>0.18640300000000001</v>
      </c>
    </row>
    <row r="2180" spans="1:12" x14ac:dyDescent="0.2">
      <c r="A2180" s="2">
        <v>6.5274890000000001</v>
      </c>
      <c r="B2180" s="2">
        <v>9.4094850000000001</v>
      </c>
      <c r="C2180" s="2">
        <v>0.70135400000000003</v>
      </c>
      <c r="D2180" s="2">
        <v>0.11171300000000001</v>
      </c>
      <c r="F2180" s="2">
        <v>6.5246839999999997</v>
      </c>
      <c r="G2180" s="2">
        <v>0.57186099999999995</v>
      </c>
      <c r="H2180" s="2">
        <v>0.57440199999999997</v>
      </c>
      <c r="J2180" s="2">
        <v>6.5274890000000001</v>
      </c>
      <c r="K2180" s="2">
        <v>8.8690000000000005E-2</v>
      </c>
      <c r="L2180" s="2">
        <v>0.18651100000000001</v>
      </c>
    </row>
    <row r="2181" spans="1:12" x14ac:dyDescent="0.2">
      <c r="A2181" s="2">
        <v>6.5281909999999996</v>
      </c>
      <c r="B2181" s="2">
        <v>9.409967</v>
      </c>
      <c r="C2181" s="2">
        <v>0.70136600000000004</v>
      </c>
      <c r="D2181" s="2">
        <v>0.112224</v>
      </c>
      <c r="F2181" s="2">
        <v>6.525385</v>
      </c>
      <c r="G2181" s="2">
        <v>0.57190700000000005</v>
      </c>
      <c r="H2181" s="2">
        <v>0.573967</v>
      </c>
      <c r="J2181" s="2">
        <v>6.5281909999999996</v>
      </c>
      <c r="K2181" s="2">
        <v>8.9050000000000004E-2</v>
      </c>
      <c r="L2181" s="2">
        <v>0.186367</v>
      </c>
    </row>
    <row r="2182" spans="1:12" x14ac:dyDescent="0.2">
      <c r="A2182" s="2">
        <v>6.5288919999999999</v>
      </c>
      <c r="B2182" s="2">
        <v>9.4102589999999999</v>
      </c>
      <c r="C2182" s="2">
        <v>0.701762</v>
      </c>
      <c r="D2182" s="2">
        <v>0.112827</v>
      </c>
      <c r="F2182" s="2">
        <v>6.5260870000000004</v>
      </c>
      <c r="G2182" s="2">
        <v>0.57305099999999998</v>
      </c>
      <c r="H2182" s="2">
        <v>0.57384500000000005</v>
      </c>
      <c r="J2182" s="2">
        <v>6.5288919999999999</v>
      </c>
      <c r="K2182" s="2">
        <v>8.9226E-2</v>
      </c>
      <c r="L2182" s="2">
        <v>0.18590200000000001</v>
      </c>
    </row>
    <row r="2183" spans="1:12" x14ac:dyDescent="0.2">
      <c r="A2183" s="2">
        <v>6.5295930000000002</v>
      </c>
      <c r="B2183" s="2">
        <v>9.4108579999999993</v>
      </c>
      <c r="C2183" s="2">
        <v>0.70225800000000005</v>
      </c>
      <c r="D2183" s="2">
        <v>0.113109</v>
      </c>
      <c r="F2183" s="2">
        <v>6.5267879999999998</v>
      </c>
      <c r="G2183" s="2">
        <v>0.57333400000000001</v>
      </c>
      <c r="H2183" s="2">
        <v>0.574326</v>
      </c>
      <c r="J2183" s="2">
        <v>6.5295930000000002</v>
      </c>
      <c r="K2183" s="2">
        <v>8.8792999999999997E-2</v>
      </c>
      <c r="L2183" s="2">
        <v>0.18562500000000001</v>
      </c>
    </row>
    <row r="2184" spans="1:12" x14ac:dyDescent="0.2">
      <c r="A2184" s="2">
        <v>6.5302949999999997</v>
      </c>
      <c r="B2184" s="2">
        <v>9.4111019999999996</v>
      </c>
      <c r="C2184" s="2">
        <v>0.70215899999999998</v>
      </c>
      <c r="D2184" s="2">
        <v>0.113063</v>
      </c>
      <c r="F2184" s="2">
        <v>6.5274890000000001</v>
      </c>
      <c r="G2184" s="2">
        <v>0.57350900000000005</v>
      </c>
      <c r="H2184" s="2">
        <v>0.57425700000000002</v>
      </c>
      <c r="J2184" s="2">
        <v>6.5302949999999997</v>
      </c>
      <c r="K2184" s="2">
        <v>8.8683999999999999E-2</v>
      </c>
      <c r="L2184" s="2">
        <v>0.185502</v>
      </c>
    </row>
    <row r="2185" spans="1:12" x14ac:dyDescent="0.2">
      <c r="A2185" s="2">
        <v>6.530996</v>
      </c>
      <c r="B2185" s="2">
        <v>9.4116210000000002</v>
      </c>
      <c r="C2185" s="2">
        <v>0.70213199999999998</v>
      </c>
      <c r="D2185" s="2">
        <v>0.11325399999999999</v>
      </c>
      <c r="F2185" s="2">
        <v>6.5281909999999996</v>
      </c>
      <c r="G2185" s="2">
        <v>0.57391400000000004</v>
      </c>
      <c r="H2185" s="2">
        <v>0.57450900000000005</v>
      </c>
      <c r="J2185" s="2">
        <v>6.530996</v>
      </c>
      <c r="K2185" s="2">
        <v>8.8497000000000006E-2</v>
      </c>
      <c r="L2185" s="2">
        <v>0.18525700000000001</v>
      </c>
    </row>
    <row r="2186" spans="1:12" x14ac:dyDescent="0.2">
      <c r="A2186" s="2">
        <v>6.5316979999999996</v>
      </c>
      <c r="B2186" s="2">
        <v>9.4116590000000002</v>
      </c>
      <c r="C2186" s="2">
        <v>0.70194900000000005</v>
      </c>
      <c r="D2186" s="2">
        <v>0.11281099999999999</v>
      </c>
      <c r="F2186" s="2">
        <v>6.5288919999999999</v>
      </c>
      <c r="G2186" s="2">
        <v>0.57405099999999998</v>
      </c>
      <c r="H2186" s="2">
        <v>0.57506599999999997</v>
      </c>
      <c r="J2186" s="2">
        <v>6.5316979999999996</v>
      </c>
      <c r="K2186" s="2">
        <v>8.8116E-2</v>
      </c>
      <c r="L2186" s="2">
        <v>0.18506500000000001</v>
      </c>
    </row>
    <row r="2187" spans="1:12" x14ac:dyDescent="0.2">
      <c r="A2187" s="2">
        <v>6.5323989999999998</v>
      </c>
      <c r="B2187" s="2">
        <v>9.4116549999999997</v>
      </c>
      <c r="C2187" s="2">
        <v>0.70220899999999997</v>
      </c>
      <c r="D2187" s="2">
        <v>0.112369</v>
      </c>
      <c r="F2187" s="2">
        <v>6.5295930000000002</v>
      </c>
      <c r="G2187" s="2">
        <v>0.573685</v>
      </c>
      <c r="H2187" s="2">
        <v>0.57517200000000002</v>
      </c>
      <c r="J2187" s="2">
        <v>6.5323989999999998</v>
      </c>
      <c r="K2187" s="2">
        <v>8.7846999999999995E-2</v>
      </c>
      <c r="L2187" s="2">
        <v>0.18457100000000001</v>
      </c>
    </row>
    <row r="2188" spans="1:12" x14ac:dyDescent="0.2">
      <c r="A2188" s="2">
        <v>6.5331010000000003</v>
      </c>
      <c r="B2188" s="2">
        <v>9.4117809999999995</v>
      </c>
      <c r="C2188" s="2">
        <v>0.70262100000000005</v>
      </c>
      <c r="D2188" s="2">
        <v>0.11196399999999999</v>
      </c>
      <c r="F2188" s="2">
        <v>6.5302949999999997</v>
      </c>
      <c r="G2188" s="2">
        <v>0.57415000000000005</v>
      </c>
      <c r="H2188" s="2">
        <v>0.57513400000000003</v>
      </c>
      <c r="J2188" s="2">
        <v>6.5331010000000003</v>
      </c>
      <c r="K2188" s="2">
        <v>8.7816000000000005E-2</v>
      </c>
      <c r="L2188" s="2">
        <v>0.18457599999999999</v>
      </c>
    </row>
    <row r="2189" spans="1:12" x14ac:dyDescent="0.2">
      <c r="A2189" s="2">
        <v>6.5338019999999997</v>
      </c>
      <c r="B2189" s="2">
        <v>9.4118390000000005</v>
      </c>
      <c r="C2189" s="2">
        <v>0.70264700000000002</v>
      </c>
      <c r="D2189" s="2">
        <v>0.11164399999999999</v>
      </c>
      <c r="F2189" s="2">
        <v>6.530996</v>
      </c>
      <c r="G2189" s="2">
        <v>0.57487500000000002</v>
      </c>
      <c r="H2189" s="2">
        <v>0.574631</v>
      </c>
      <c r="J2189" s="2">
        <v>6.5338019999999997</v>
      </c>
      <c r="K2189" s="2">
        <v>8.7332000000000007E-2</v>
      </c>
      <c r="L2189" s="2">
        <v>0.18477199999999999</v>
      </c>
    </row>
    <row r="2190" spans="1:12" x14ac:dyDescent="0.2">
      <c r="A2190" s="2">
        <v>6.534503</v>
      </c>
      <c r="B2190" s="2">
        <v>9.4121249999999996</v>
      </c>
      <c r="C2190" s="2">
        <v>0.70228900000000005</v>
      </c>
      <c r="D2190" s="2">
        <v>0.111957</v>
      </c>
      <c r="F2190" s="2">
        <v>6.5316979999999996</v>
      </c>
      <c r="G2190" s="2">
        <v>0.57462299999999999</v>
      </c>
      <c r="H2190" s="2">
        <v>0.57477599999999995</v>
      </c>
      <c r="J2190" s="2">
        <v>6.534503</v>
      </c>
      <c r="K2190" s="2">
        <v>8.7708999999999995E-2</v>
      </c>
      <c r="L2190" s="2">
        <v>0.18515499999999999</v>
      </c>
    </row>
    <row r="2191" spans="1:12" x14ac:dyDescent="0.2">
      <c r="A2191" s="2">
        <v>6.5352040000000002</v>
      </c>
      <c r="B2191" s="2">
        <v>9.4124680000000005</v>
      </c>
      <c r="C2191" s="2">
        <v>0.70262800000000003</v>
      </c>
      <c r="D2191" s="2">
        <v>0.112094</v>
      </c>
      <c r="F2191" s="2">
        <v>6.5323989999999998</v>
      </c>
      <c r="G2191" s="2">
        <v>0.574654</v>
      </c>
      <c r="H2191" s="2">
        <v>0.57489000000000001</v>
      </c>
      <c r="J2191" s="2">
        <v>6.5352040000000002</v>
      </c>
      <c r="K2191" s="2">
        <v>8.8294999999999998E-2</v>
      </c>
      <c r="L2191" s="2">
        <v>0.185087</v>
      </c>
    </row>
    <row r="2192" spans="1:12" x14ac:dyDescent="0.2">
      <c r="A2192" s="2">
        <v>6.5359059999999998</v>
      </c>
      <c r="B2192" s="2">
        <v>9.4126930000000009</v>
      </c>
      <c r="C2192" s="2">
        <v>0.70285699999999995</v>
      </c>
      <c r="D2192" s="2">
        <v>0.111919</v>
      </c>
      <c r="F2192" s="2">
        <v>6.5331010000000003</v>
      </c>
      <c r="G2192" s="2">
        <v>0.57425700000000002</v>
      </c>
      <c r="H2192" s="2">
        <v>0.574936</v>
      </c>
      <c r="J2192" s="2">
        <v>6.5359059999999998</v>
      </c>
      <c r="K2192" s="2">
        <v>8.8482000000000005E-2</v>
      </c>
      <c r="L2192" s="2">
        <v>0.18477499999999999</v>
      </c>
    </row>
    <row r="2193" spans="1:12" x14ac:dyDescent="0.2">
      <c r="A2193" s="2">
        <v>6.5366070000000001</v>
      </c>
      <c r="B2193" s="2">
        <v>9.4128530000000001</v>
      </c>
      <c r="C2193" s="2">
        <v>0.70295600000000003</v>
      </c>
      <c r="D2193" s="2">
        <v>0.11193400000000001</v>
      </c>
      <c r="F2193" s="2">
        <v>6.5338019999999997</v>
      </c>
      <c r="G2193" s="2">
        <v>0.57405899999999999</v>
      </c>
      <c r="H2193" s="2">
        <v>0.57562999999999998</v>
      </c>
      <c r="J2193" s="2">
        <v>6.5366070000000001</v>
      </c>
      <c r="K2193" s="2">
        <v>8.8678000000000007E-2</v>
      </c>
      <c r="L2193" s="2">
        <v>0.18451899999999999</v>
      </c>
    </row>
    <row r="2194" spans="1:12" x14ac:dyDescent="0.2">
      <c r="A2194" s="2">
        <v>6.5373089999999996</v>
      </c>
      <c r="B2194" s="2">
        <v>9.4128380000000007</v>
      </c>
      <c r="C2194" s="2">
        <v>0.70313899999999996</v>
      </c>
      <c r="D2194" s="2">
        <v>0.111972</v>
      </c>
      <c r="F2194" s="2">
        <v>6.534503</v>
      </c>
      <c r="G2194" s="2">
        <v>0.57488300000000003</v>
      </c>
      <c r="H2194" s="2">
        <v>0.57591999999999999</v>
      </c>
      <c r="J2194" s="2">
        <v>6.5373089999999996</v>
      </c>
      <c r="K2194" s="2">
        <v>8.8557999999999998E-2</v>
      </c>
      <c r="L2194" s="2">
        <v>0.184638</v>
      </c>
    </row>
    <row r="2195" spans="1:12" x14ac:dyDescent="0.2">
      <c r="A2195" s="2">
        <v>6.5380099999999999</v>
      </c>
      <c r="B2195" s="2">
        <v>9.4131319999999992</v>
      </c>
      <c r="C2195" s="2">
        <v>0.70397900000000002</v>
      </c>
      <c r="D2195" s="2">
        <v>0.111903</v>
      </c>
      <c r="F2195" s="2">
        <v>6.5352040000000002</v>
      </c>
      <c r="G2195" s="2">
        <v>0.57525599999999999</v>
      </c>
      <c r="H2195" s="2">
        <v>0.57606500000000005</v>
      </c>
      <c r="J2195" s="2">
        <v>6.5380099999999999</v>
      </c>
      <c r="K2195" s="2">
        <v>8.8082999999999995E-2</v>
      </c>
      <c r="L2195" s="2">
        <v>0.184174</v>
      </c>
    </row>
    <row r="2196" spans="1:12" x14ac:dyDescent="0.2">
      <c r="A2196" s="2">
        <v>6.5387120000000003</v>
      </c>
      <c r="B2196" s="2">
        <v>9.4133189999999995</v>
      </c>
      <c r="C2196" s="2">
        <v>0.70435999999999999</v>
      </c>
      <c r="D2196" s="2">
        <v>0.112209</v>
      </c>
      <c r="F2196" s="2">
        <v>6.5359059999999998</v>
      </c>
      <c r="G2196" s="2">
        <v>0.57501999999999998</v>
      </c>
      <c r="H2196" s="2">
        <v>0.57609600000000005</v>
      </c>
      <c r="J2196" s="2">
        <v>6.5387120000000003</v>
      </c>
      <c r="K2196" s="2">
        <v>8.7998999999999994E-2</v>
      </c>
      <c r="L2196" s="2">
        <v>0.18395900000000001</v>
      </c>
    </row>
    <row r="2197" spans="1:12" x14ac:dyDescent="0.2">
      <c r="A2197" s="2">
        <v>6.5394129999999997</v>
      </c>
      <c r="B2197" s="2">
        <v>9.4132650000000009</v>
      </c>
      <c r="C2197" s="2">
        <v>0.704349</v>
      </c>
      <c r="D2197" s="2">
        <v>0.112468</v>
      </c>
      <c r="F2197" s="2">
        <v>6.5366070000000001</v>
      </c>
      <c r="G2197" s="2">
        <v>0.57513400000000003</v>
      </c>
      <c r="H2197" s="2">
        <v>0.57617200000000002</v>
      </c>
      <c r="J2197" s="2">
        <v>6.5394129999999997</v>
      </c>
      <c r="K2197" s="2">
        <v>8.8345999999999994E-2</v>
      </c>
      <c r="L2197" s="2">
        <v>0.18417800000000001</v>
      </c>
    </row>
    <row r="2198" spans="1:12" x14ac:dyDescent="0.2">
      <c r="A2198" s="2">
        <v>6.540114</v>
      </c>
      <c r="B2198" s="2">
        <v>9.4132879999999997</v>
      </c>
      <c r="C2198" s="2">
        <v>0.70448599999999995</v>
      </c>
      <c r="D2198" s="2">
        <v>0.112369</v>
      </c>
      <c r="F2198" s="2">
        <v>6.5373089999999996</v>
      </c>
      <c r="G2198" s="2">
        <v>0.57523299999999999</v>
      </c>
      <c r="H2198" s="2">
        <v>0.57640100000000005</v>
      </c>
      <c r="J2198" s="2">
        <v>6.540114</v>
      </c>
      <c r="K2198" s="2">
        <v>8.8270000000000001E-2</v>
      </c>
      <c r="L2198" s="2">
        <v>0.18435699999999999</v>
      </c>
    </row>
    <row r="2199" spans="1:12" x14ac:dyDescent="0.2">
      <c r="A2199" s="2">
        <v>6.5408150000000003</v>
      </c>
      <c r="B2199" s="2">
        <v>9.4134180000000001</v>
      </c>
      <c r="C2199" s="2">
        <v>0.70468399999999998</v>
      </c>
      <c r="D2199" s="2">
        <v>0.112331</v>
      </c>
      <c r="F2199" s="2">
        <v>6.5380099999999999</v>
      </c>
      <c r="G2199" s="2">
        <v>0.57501999999999998</v>
      </c>
      <c r="H2199" s="2">
        <v>0.57652999999999999</v>
      </c>
      <c r="J2199" s="2">
        <v>6.5408150000000003</v>
      </c>
      <c r="K2199" s="2">
        <v>8.8175000000000003E-2</v>
      </c>
      <c r="L2199" s="2">
        <v>0.18502299999999999</v>
      </c>
    </row>
    <row r="2200" spans="1:12" x14ac:dyDescent="0.2">
      <c r="A2200" s="2">
        <v>6.5415169999999998</v>
      </c>
      <c r="B2200" s="2">
        <v>9.4132689999999997</v>
      </c>
      <c r="C2200" s="2">
        <v>0.70419600000000004</v>
      </c>
      <c r="D2200" s="2">
        <v>0.11217000000000001</v>
      </c>
      <c r="F2200" s="2">
        <v>6.5387120000000003</v>
      </c>
      <c r="G2200" s="2">
        <v>0.57452400000000003</v>
      </c>
      <c r="H2200" s="2">
        <v>0.57694999999999996</v>
      </c>
      <c r="J2200" s="2">
        <v>6.5415169999999998</v>
      </c>
      <c r="K2200" s="2">
        <v>8.7558999999999998E-2</v>
      </c>
      <c r="L2200" s="2">
        <v>0.185366</v>
      </c>
    </row>
    <row r="2201" spans="1:12" x14ac:dyDescent="0.2">
      <c r="A2201" s="2">
        <v>6.5422180000000001</v>
      </c>
      <c r="B2201" s="2">
        <v>9.4134899999999995</v>
      </c>
      <c r="C2201" s="2">
        <v>0.70399800000000001</v>
      </c>
      <c r="D2201" s="2">
        <v>0.11193400000000001</v>
      </c>
      <c r="F2201" s="2">
        <v>6.5394129999999997</v>
      </c>
      <c r="G2201" s="2">
        <v>0.57453200000000004</v>
      </c>
      <c r="H2201" s="2">
        <v>0.57723999999999998</v>
      </c>
      <c r="J2201" s="2">
        <v>6.5422180000000001</v>
      </c>
      <c r="K2201" s="2">
        <v>8.6892999999999998E-2</v>
      </c>
      <c r="L2201" s="2">
        <v>0.18542900000000001</v>
      </c>
    </row>
    <row r="2202" spans="1:12" x14ac:dyDescent="0.2">
      <c r="A2202" s="2">
        <v>6.5429199999999996</v>
      </c>
      <c r="B2202" s="2">
        <v>9.4135170000000006</v>
      </c>
      <c r="C2202" s="2">
        <v>0.70403199999999999</v>
      </c>
      <c r="D2202" s="2">
        <v>0.111606</v>
      </c>
      <c r="F2202" s="2">
        <v>6.540114</v>
      </c>
      <c r="G2202" s="2">
        <v>0.57440199999999997</v>
      </c>
      <c r="H2202" s="2">
        <v>0.57714799999999999</v>
      </c>
      <c r="J2202" s="2">
        <v>6.5429199999999996</v>
      </c>
      <c r="K2202" s="2">
        <v>8.6461999999999997E-2</v>
      </c>
      <c r="L2202" s="2">
        <v>0.185554</v>
      </c>
    </row>
    <row r="2203" spans="1:12" x14ac:dyDescent="0.2">
      <c r="A2203" s="2">
        <v>6.5436209999999999</v>
      </c>
      <c r="B2203" s="2">
        <v>9.4137500000000003</v>
      </c>
      <c r="C2203" s="2">
        <v>0.70446699999999995</v>
      </c>
      <c r="D2203" s="2">
        <v>0.111133</v>
      </c>
      <c r="F2203" s="2">
        <v>6.5408150000000003</v>
      </c>
      <c r="G2203" s="2">
        <v>0.573967</v>
      </c>
      <c r="H2203" s="2">
        <v>0.57730099999999995</v>
      </c>
      <c r="J2203" s="2">
        <v>6.5436209999999999</v>
      </c>
      <c r="K2203" s="2">
        <v>8.6634000000000003E-2</v>
      </c>
      <c r="L2203" s="2">
        <v>0.186309</v>
      </c>
    </row>
    <row r="2204" spans="1:12" x14ac:dyDescent="0.2">
      <c r="A2204" s="2">
        <v>6.5443220000000002</v>
      </c>
      <c r="B2204" s="2">
        <v>9.4138450000000002</v>
      </c>
      <c r="C2204" s="2">
        <v>0.70422700000000005</v>
      </c>
      <c r="D2204" s="2">
        <v>0.110774</v>
      </c>
      <c r="F2204" s="2">
        <v>6.5415169999999998</v>
      </c>
      <c r="G2204" s="2">
        <v>0.57384500000000005</v>
      </c>
      <c r="H2204" s="2">
        <v>0.57731600000000005</v>
      </c>
      <c r="J2204" s="2">
        <v>6.5443220000000002</v>
      </c>
      <c r="K2204" s="2">
        <v>8.6761000000000005E-2</v>
      </c>
      <c r="L2204" s="2">
        <v>0.18589</v>
      </c>
    </row>
    <row r="2205" spans="1:12" x14ac:dyDescent="0.2">
      <c r="A2205" s="2">
        <v>6.5450239999999997</v>
      </c>
      <c r="B2205" s="2">
        <v>9.4138490000000008</v>
      </c>
      <c r="C2205" s="2">
        <v>0.70455900000000005</v>
      </c>
      <c r="D2205" s="2">
        <v>0.11079700000000001</v>
      </c>
      <c r="F2205" s="2">
        <v>6.5422180000000001</v>
      </c>
      <c r="G2205" s="2">
        <v>0.574326</v>
      </c>
      <c r="H2205" s="2">
        <v>0.57719399999999998</v>
      </c>
      <c r="J2205" s="2">
        <v>6.5450239999999997</v>
      </c>
      <c r="K2205" s="2">
        <v>8.6846999999999994E-2</v>
      </c>
      <c r="L2205" s="2">
        <v>0.185201</v>
      </c>
    </row>
    <row r="2206" spans="1:12" x14ac:dyDescent="0.2">
      <c r="A2206" s="2">
        <v>6.545725</v>
      </c>
      <c r="B2206" s="2">
        <v>9.4141689999999993</v>
      </c>
      <c r="C2206" s="2">
        <v>0.70483300000000004</v>
      </c>
      <c r="D2206" s="2">
        <v>0.110316</v>
      </c>
      <c r="F2206" s="2">
        <v>6.5429199999999996</v>
      </c>
      <c r="G2206" s="2">
        <v>0.57425700000000002</v>
      </c>
      <c r="H2206" s="2">
        <v>0.576851</v>
      </c>
      <c r="J2206" s="2">
        <v>6.545725</v>
      </c>
      <c r="K2206" s="2">
        <v>8.6624000000000007E-2</v>
      </c>
      <c r="L2206" s="2">
        <v>0.18565300000000001</v>
      </c>
    </row>
    <row r="2207" spans="1:12" x14ac:dyDescent="0.2">
      <c r="A2207" s="2">
        <v>6.5464270000000004</v>
      </c>
      <c r="B2207" s="2">
        <v>9.4148899999999998</v>
      </c>
      <c r="C2207" s="2">
        <v>0.70505099999999998</v>
      </c>
      <c r="D2207" s="2">
        <v>0.109691</v>
      </c>
      <c r="F2207" s="2">
        <v>6.5436209999999999</v>
      </c>
      <c r="G2207" s="2">
        <v>0.57450900000000005</v>
      </c>
      <c r="H2207" s="2">
        <v>0.57656099999999999</v>
      </c>
      <c r="J2207" s="2">
        <v>6.5464270000000004</v>
      </c>
      <c r="K2207" s="2">
        <v>8.7043999999999996E-2</v>
      </c>
      <c r="L2207" s="2">
        <v>0.18557999999999999</v>
      </c>
    </row>
    <row r="2208" spans="1:12" x14ac:dyDescent="0.2">
      <c r="A2208" s="2">
        <v>6.5471279999999998</v>
      </c>
      <c r="B2208" s="2">
        <v>9.4151340000000001</v>
      </c>
      <c r="C2208" s="2">
        <v>0.704654</v>
      </c>
      <c r="D2208" s="2">
        <v>0.109904</v>
      </c>
      <c r="F2208" s="2">
        <v>6.5443220000000002</v>
      </c>
      <c r="G2208" s="2">
        <v>0.57506599999999997</v>
      </c>
      <c r="H2208" s="2">
        <v>0.57672900000000005</v>
      </c>
      <c r="J2208" s="2">
        <v>6.5471279999999998</v>
      </c>
      <c r="K2208" s="2">
        <v>8.6897000000000002E-2</v>
      </c>
      <c r="L2208" s="2">
        <v>0.185247</v>
      </c>
    </row>
    <row r="2209" spans="1:12" x14ac:dyDescent="0.2">
      <c r="A2209" s="2">
        <v>6.5478290000000001</v>
      </c>
      <c r="B2209" s="2">
        <v>9.4152299999999993</v>
      </c>
      <c r="C2209" s="2">
        <v>0.70494800000000002</v>
      </c>
      <c r="D2209" s="2">
        <v>0.11008800000000001</v>
      </c>
      <c r="F2209" s="2">
        <v>6.5450239999999997</v>
      </c>
      <c r="G2209" s="2">
        <v>0.57517200000000002</v>
      </c>
      <c r="H2209" s="2">
        <v>0.57677500000000004</v>
      </c>
      <c r="J2209" s="2">
        <v>6.5478290000000001</v>
      </c>
      <c r="K2209" s="2">
        <v>8.6695999999999995E-2</v>
      </c>
      <c r="L2209" s="2">
        <v>0.185061</v>
      </c>
    </row>
    <row r="2210" spans="1:12" x14ac:dyDescent="0.2">
      <c r="A2210" s="2">
        <v>6.5485309999999997</v>
      </c>
      <c r="B2210" s="2">
        <v>9.4156080000000006</v>
      </c>
      <c r="C2210" s="2">
        <v>0.70510399999999995</v>
      </c>
      <c r="D2210" s="2">
        <v>0.109294</v>
      </c>
      <c r="F2210" s="2">
        <v>6.545725</v>
      </c>
      <c r="G2210" s="2">
        <v>0.57513400000000003</v>
      </c>
      <c r="H2210" s="2">
        <v>0.576241</v>
      </c>
      <c r="J2210" s="2">
        <v>6.5485309999999997</v>
      </c>
      <c r="K2210" s="2">
        <v>8.6498000000000005E-2</v>
      </c>
      <c r="L2210" s="2">
        <v>0.18527399999999999</v>
      </c>
    </row>
    <row r="2211" spans="1:12" x14ac:dyDescent="0.2">
      <c r="A2211" s="2">
        <v>6.5492319999999999</v>
      </c>
      <c r="B2211" s="2">
        <v>9.4156189999999995</v>
      </c>
      <c r="C2211" s="2">
        <v>0.70511599999999997</v>
      </c>
      <c r="D2211" s="2">
        <v>0.109378</v>
      </c>
      <c r="F2211" s="2">
        <v>6.5464270000000004</v>
      </c>
      <c r="G2211" s="2">
        <v>0.574631</v>
      </c>
      <c r="H2211" s="2">
        <v>0.57608800000000004</v>
      </c>
      <c r="J2211" s="2">
        <v>6.5492319999999999</v>
      </c>
      <c r="K2211" s="2">
        <v>8.6284E-2</v>
      </c>
      <c r="L2211" s="2">
        <v>0.18547</v>
      </c>
    </row>
    <row r="2212" spans="1:12" x14ac:dyDescent="0.2">
      <c r="A2212" s="2">
        <v>6.5499330000000002</v>
      </c>
      <c r="B2212" s="2">
        <v>9.4158480000000004</v>
      </c>
      <c r="C2212" s="2">
        <v>0.70512699999999995</v>
      </c>
      <c r="D2212" s="2">
        <v>0.109279</v>
      </c>
      <c r="F2212" s="2">
        <v>6.5471279999999998</v>
      </c>
      <c r="G2212" s="2">
        <v>0.57477599999999995</v>
      </c>
      <c r="H2212" s="2">
        <v>0.57626299999999997</v>
      </c>
      <c r="J2212" s="2">
        <v>6.5499330000000002</v>
      </c>
      <c r="K2212" s="2">
        <v>8.6375999999999994E-2</v>
      </c>
      <c r="L2212" s="2">
        <v>0.18498400000000001</v>
      </c>
    </row>
    <row r="2213" spans="1:12" x14ac:dyDescent="0.2">
      <c r="A2213" s="2">
        <v>6.5506349999999998</v>
      </c>
      <c r="B2213" s="2">
        <v>9.4160500000000003</v>
      </c>
      <c r="C2213" s="2">
        <v>0.70421500000000004</v>
      </c>
      <c r="D2213" s="2">
        <v>0.109531</v>
      </c>
      <c r="F2213" s="2">
        <v>6.5478290000000001</v>
      </c>
      <c r="G2213" s="2">
        <v>0.57489000000000001</v>
      </c>
      <c r="H2213" s="2">
        <v>0.57608000000000004</v>
      </c>
      <c r="J2213" s="2">
        <v>6.5506349999999998</v>
      </c>
      <c r="K2213" s="2">
        <v>8.6005999999999999E-2</v>
      </c>
      <c r="L2213" s="2">
        <v>0.18520400000000001</v>
      </c>
    </row>
    <row r="2214" spans="1:12" x14ac:dyDescent="0.2">
      <c r="A2214" s="2">
        <v>6.551336</v>
      </c>
      <c r="B2214" s="2">
        <v>9.4161570000000001</v>
      </c>
      <c r="C2214" s="2">
        <v>0.70390200000000003</v>
      </c>
      <c r="D2214" s="2">
        <v>0.10898099999999999</v>
      </c>
      <c r="F2214" s="2">
        <v>6.5485309999999997</v>
      </c>
      <c r="G2214" s="2">
        <v>0.574936</v>
      </c>
      <c r="H2214" s="2">
        <v>0.57616400000000001</v>
      </c>
      <c r="J2214" s="2">
        <v>6.551336</v>
      </c>
      <c r="K2214" s="2">
        <v>8.5272000000000001E-2</v>
      </c>
      <c r="L2214" s="2">
        <v>0.18554100000000001</v>
      </c>
    </row>
    <row r="2215" spans="1:12" x14ac:dyDescent="0.2">
      <c r="A2215" s="2">
        <v>6.5520379999999996</v>
      </c>
      <c r="B2215" s="2">
        <v>9.4156080000000006</v>
      </c>
      <c r="C2215" s="2">
        <v>0.70325800000000005</v>
      </c>
      <c r="D2215" s="2">
        <v>0.109294</v>
      </c>
      <c r="F2215" s="2">
        <v>6.5492319999999999</v>
      </c>
      <c r="G2215" s="2">
        <v>0.57562999999999998</v>
      </c>
      <c r="H2215" s="2">
        <v>0.57609600000000005</v>
      </c>
      <c r="J2215" s="2">
        <v>6.5520379999999996</v>
      </c>
      <c r="K2215" s="2">
        <v>8.4616999999999998E-2</v>
      </c>
      <c r="L2215" s="2">
        <v>0.185308</v>
      </c>
    </row>
    <row r="2216" spans="1:12" x14ac:dyDescent="0.2">
      <c r="A2216" s="2">
        <v>6.5527389999999999</v>
      </c>
      <c r="B2216" s="2">
        <v>9.4155580000000008</v>
      </c>
      <c r="C2216" s="2">
        <v>0.70316599999999996</v>
      </c>
      <c r="D2216" s="2">
        <v>0.10963000000000001</v>
      </c>
      <c r="F2216" s="2">
        <v>6.5499330000000002</v>
      </c>
      <c r="G2216" s="2">
        <v>0.57591999999999999</v>
      </c>
      <c r="H2216" s="2">
        <v>0.57614900000000002</v>
      </c>
      <c r="J2216" s="2">
        <v>6.5527389999999999</v>
      </c>
      <c r="K2216" s="2">
        <v>8.4413000000000002E-2</v>
      </c>
      <c r="L2216" s="2">
        <v>0.18517900000000001</v>
      </c>
    </row>
    <row r="2217" spans="1:12" x14ac:dyDescent="0.2">
      <c r="A2217" s="2">
        <v>6.5534410000000003</v>
      </c>
      <c r="B2217" s="2">
        <v>9.415756</v>
      </c>
      <c r="C2217" s="2">
        <v>0.70335300000000001</v>
      </c>
      <c r="D2217" s="2">
        <v>0.109775</v>
      </c>
      <c r="F2217" s="2">
        <v>6.5506349999999998</v>
      </c>
      <c r="G2217" s="2">
        <v>0.57606500000000005</v>
      </c>
      <c r="H2217" s="2">
        <v>0.57582100000000003</v>
      </c>
      <c r="J2217" s="2">
        <v>6.5534410000000003</v>
      </c>
      <c r="K2217" s="2">
        <v>8.4742999999999999E-2</v>
      </c>
      <c r="L2217" s="2">
        <v>0.18543299999999999</v>
      </c>
    </row>
    <row r="2218" spans="1:12" x14ac:dyDescent="0.2">
      <c r="A2218" s="2">
        <v>6.5541419999999997</v>
      </c>
      <c r="B2218" s="2">
        <v>9.4155879999999996</v>
      </c>
      <c r="C2218" s="2">
        <v>0.70321999999999996</v>
      </c>
      <c r="D2218" s="2">
        <v>0.109515</v>
      </c>
      <c r="F2218" s="2">
        <v>6.551336</v>
      </c>
      <c r="G2218" s="2">
        <v>0.57609600000000005</v>
      </c>
      <c r="H2218" s="2">
        <v>0.57568399999999997</v>
      </c>
      <c r="J2218" s="2">
        <v>6.5541419999999997</v>
      </c>
      <c r="K2218" s="2">
        <v>8.4599999999999995E-2</v>
      </c>
      <c r="L2218" s="2">
        <v>0.185498</v>
      </c>
    </row>
    <row r="2219" spans="1:12" x14ac:dyDescent="0.2">
      <c r="A2219" s="2">
        <v>6.554843</v>
      </c>
      <c r="B2219" s="2">
        <v>9.4158779999999993</v>
      </c>
      <c r="C2219" s="2">
        <v>0.702708</v>
      </c>
      <c r="D2219" s="2">
        <v>0.109538</v>
      </c>
      <c r="F2219" s="2">
        <v>6.5520379999999996</v>
      </c>
      <c r="G2219" s="2">
        <v>0.57617200000000002</v>
      </c>
      <c r="H2219" s="2">
        <v>0.57548500000000002</v>
      </c>
      <c r="J2219" s="2">
        <v>6.554843</v>
      </c>
      <c r="K2219" s="2">
        <v>8.4179000000000004E-2</v>
      </c>
      <c r="L2219" s="2">
        <v>0.185614</v>
      </c>
    </row>
    <row r="2220" spans="1:12" x14ac:dyDescent="0.2">
      <c r="A2220" s="2">
        <v>6.5555440000000003</v>
      </c>
      <c r="B2220" s="2">
        <v>9.4162330000000001</v>
      </c>
      <c r="C2220" s="2">
        <v>0.70215099999999997</v>
      </c>
      <c r="D2220" s="2">
        <v>0.10947</v>
      </c>
      <c r="F2220" s="2">
        <v>6.5527389999999999</v>
      </c>
      <c r="G2220" s="2">
        <v>0.57640100000000005</v>
      </c>
      <c r="H2220" s="2">
        <v>0.575546</v>
      </c>
      <c r="J2220" s="2">
        <v>6.5555440000000003</v>
      </c>
      <c r="K2220" s="2">
        <v>8.4029999999999994E-2</v>
      </c>
      <c r="L2220" s="2">
        <v>0.18553</v>
      </c>
    </row>
    <row r="2221" spans="1:12" x14ac:dyDescent="0.2">
      <c r="A2221" s="2">
        <v>6.5562459999999998</v>
      </c>
      <c r="B2221" s="2">
        <v>9.4162789999999994</v>
      </c>
      <c r="C2221" s="2">
        <v>0.70196499999999995</v>
      </c>
      <c r="D2221" s="2">
        <v>0.10895100000000001</v>
      </c>
      <c r="F2221" s="2">
        <v>6.5534410000000003</v>
      </c>
      <c r="G2221" s="2">
        <v>0.57652999999999999</v>
      </c>
      <c r="H2221" s="2">
        <v>0.57553900000000002</v>
      </c>
      <c r="J2221" s="2">
        <v>6.5562459999999998</v>
      </c>
      <c r="K2221" s="2">
        <v>8.3998000000000003E-2</v>
      </c>
      <c r="L2221" s="2">
        <v>0.185946</v>
      </c>
    </row>
    <row r="2222" spans="1:12" x14ac:dyDescent="0.2">
      <c r="A2222" s="2">
        <v>6.5569470000000001</v>
      </c>
      <c r="B2222" s="2">
        <v>9.4164619999999992</v>
      </c>
      <c r="C2222" s="2">
        <v>0.70183499999999999</v>
      </c>
      <c r="D2222" s="2">
        <v>0.108958</v>
      </c>
      <c r="F2222" s="2">
        <v>6.5541419999999997</v>
      </c>
      <c r="G2222" s="2">
        <v>0.57694999999999996</v>
      </c>
      <c r="H2222" s="2">
        <v>0.57530199999999998</v>
      </c>
      <c r="J2222" s="2">
        <v>6.5569470000000001</v>
      </c>
      <c r="K2222" s="2">
        <v>8.4097000000000005E-2</v>
      </c>
      <c r="L2222" s="2">
        <v>0.18621299999999999</v>
      </c>
    </row>
    <row r="2223" spans="1:12" x14ac:dyDescent="0.2">
      <c r="A2223" s="2">
        <v>6.5576489999999996</v>
      </c>
      <c r="B2223" s="2">
        <v>9.4165379999999992</v>
      </c>
      <c r="C2223" s="2">
        <v>0.70152599999999998</v>
      </c>
      <c r="D2223" s="2">
        <v>0.109019</v>
      </c>
      <c r="F2223" s="2">
        <v>6.554843</v>
      </c>
      <c r="G2223" s="2">
        <v>0.57723999999999998</v>
      </c>
      <c r="H2223" s="2">
        <v>0.57514200000000004</v>
      </c>
      <c r="J2223" s="2">
        <v>6.5576489999999996</v>
      </c>
      <c r="K2223" s="2">
        <v>8.4009E-2</v>
      </c>
      <c r="L2223" s="2">
        <v>0.18623100000000001</v>
      </c>
    </row>
    <row r="2224" spans="1:12" x14ac:dyDescent="0.2">
      <c r="A2224" s="2">
        <v>6.5583499999999999</v>
      </c>
      <c r="B2224" s="2">
        <v>9.4167629999999996</v>
      </c>
      <c r="C2224" s="2">
        <v>0.70143800000000001</v>
      </c>
      <c r="D2224" s="2">
        <v>0.108722</v>
      </c>
      <c r="F2224" s="2">
        <v>6.5555440000000003</v>
      </c>
      <c r="G2224" s="2">
        <v>0.57714799999999999</v>
      </c>
      <c r="H2224" s="2">
        <v>0.57537099999999997</v>
      </c>
      <c r="J2224" s="2">
        <v>6.5583499999999999</v>
      </c>
      <c r="K2224" s="2">
        <v>8.3405999999999994E-2</v>
      </c>
      <c r="L2224" s="2">
        <v>0.186561</v>
      </c>
    </row>
    <row r="2225" spans="1:12" x14ac:dyDescent="0.2">
      <c r="A2225" s="2">
        <v>6.5590520000000003</v>
      </c>
      <c r="B2225" s="2">
        <v>9.4168590000000005</v>
      </c>
      <c r="C2225" s="2">
        <v>0.70199100000000003</v>
      </c>
      <c r="D2225" s="2">
        <v>0.10864600000000001</v>
      </c>
      <c r="F2225" s="2">
        <v>6.5562459999999998</v>
      </c>
      <c r="G2225" s="2">
        <v>0.57730099999999995</v>
      </c>
      <c r="H2225" s="2">
        <v>0.57518800000000003</v>
      </c>
      <c r="J2225" s="2">
        <v>6.5590520000000003</v>
      </c>
      <c r="K2225" s="2">
        <v>8.3082000000000003E-2</v>
      </c>
      <c r="L2225" s="2">
        <v>0.186804</v>
      </c>
    </row>
    <row r="2226" spans="1:12" x14ac:dyDescent="0.2">
      <c r="A2226" s="2">
        <v>6.5597529999999997</v>
      </c>
      <c r="B2226" s="2">
        <v>9.4168780000000005</v>
      </c>
      <c r="C2226" s="2">
        <v>0.70144600000000001</v>
      </c>
      <c r="D2226" s="2">
        <v>0.108844</v>
      </c>
      <c r="F2226" s="2">
        <v>6.5569470000000001</v>
      </c>
      <c r="G2226" s="2">
        <v>0.57731600000000005</v>
      </c>
      <c r="H2226" s="2">
        <v>0.57515700000000003</v>
      </c>
      <c r="J2226" s="2">
        <v>6.5597529999999997</v>
      </c>
      <c r="K2226" s="2">
        <v>8.2852999999999996E-2</v>
      </c>
      <c r="L2226" s="2">
        <v>0.186973</v>
      </c>
    </row>
    <row r="2227" spans="1:12" x14ac:dyDescent="0.2">
      <c r="A2227" s="2">
        <v>6.560454</v>
      </c>
      <c r="B2227" s="2">
        <v>9.4168090000000007</v>
      </c>
      <c r="C2227" s="2">
        <v>0.70149899999999998</v>
      </c>
      <c r="D2227" s="2">
        <v>0.10932500000000001</v>
      </c>
      <c r="F2227" s="2">
        <v>6.5576489999999996</v>
      </c>
      <c r="G2227" s="2">
        <v>0.57719399999999998</v>
      </c>
      <c r="H2227" s="2">
        <v>0.57580600000000004</v>
      </c>
      <c r="J2227" s="2">
        <v>6.560454</v>
      </c>
      <c r="K2227" s="2">
        <v>8.2929000000000003E-2</v>
      </c>
      <c r="L2227" s="2">
        <v>0.18731200000000001</v>
      </c>
    </row>
    <row r="2228" spans="1:12" x14ac:dyDescent="0.2">
      <c r="A2228" s="2">
        <v>6.5611550000000003</v>
      </c>
      <c r="B2228" s="2">
        <v>9.4170879999999997</v>
      </c>
      <c r="C2228" s="2">
        <v>0.70191899999999996</v>
      </c>
      <c r="D2228" s="2">
        <v>0.109348</v>
      </c>
      <c r="F2228" s="2">
        <v>6.5583499999999999</v>
      </c>
      <c r="G2228" s="2">
        <v>0.576851</v>
      </c>
      <c r="H2228" s="2">
        <v>0.57634700000000005</v>
      </c>
      <c r="J2228" s="2">
        <v>6.5611550000000003</v>
      </c>
      <c r="K2228" s="2">
        <v>8.2710000000000006E-2</v>
      </c>
      <c r="L2228" s="2">
        <v>0.187445</v>
      </c>
    </row>
    <row r="2229" spans="1:12" x14ac:dyDescent="0.2">
      <c r="A2229" s="2">
        <v>6.5618569999999998</v>
      </c>
      <c r="B2229" s="2">
        <v>9.4170839999999991</v>
      </c>
      <c r="C2229" s="2">
        <v>0.70216699999999999</v>
      </c>
      <c r="D2229" s="2">
        <v>0.108989</v>
      </c>
      <c r="F2229" s="2">
        <v>6.5590520000000003</v>
      </c>
      <c r="G2229" s="2">
        <v>0.57656099999999999</v>
      </c>
      <c r="H2229" s="2">
        <v>0.57691199999999998</v>
      </c>
      <c r="J2229" s="2">
        <v>6.5618569999999998</v>
      </c>
      <c r="K2229" s="2">
        <v>8.2867999999999997E-2</v>
      </c>
      <c r="L2229" s="2">
        <v>0.18710399999999999</v>
      </c>
    </row>
    <row r="2230" spans="1:12" x14ac:dyDescent="0.2">
      <c r="A2230" s="2">
        <v>6.5625580000000001</v>
      </c>
      <c r="B2230" s="2">
        <v>9.4171099999999992</v>
      </c>
      <c r="C2230" s="2">
        <v>0.70208999999999999</v>
      </c>
      <c r="D2230" s="2">
        <v>0.108615</v>
      </c>
      <c r="F2230" s="2">
        <v>6.5597529999999997</v>
      </c>
      <c r="G2230" s="2">
        <v>0.57672900000000005</v>
      </c>
      <c r="H2230" s="2">
        <v>0.57665999999999995</v>
      </c>
      <c r="J2230" s="2">
        <v>6.5625580000000001</v>
      </c>
      <c r="K2230" s="2">
        <v>8.2740999999999995E-2</v>
      </c>
      <c r="L2230" s="2">
        <v>0.187051</v>
      </c>
    </row>
    <row r="2231" spans="1:12" x14ac:dyDescent="0.2">
      <c r="A2231" s="2">
        <v>6.5632599999999996</v>
      </c>
      <c r="B2231" s="2">
        <v>9.4169959999999993</v>
      </c>
      <c r="C2231" s="2">
        <v>0.70160999999999996</v>
      </c>
      <c r="D2231" s="2">
        <v>0.108264</v>
      </c>
      <c r="F2231" s="2">
        <v>6.560454</v>
      </c>
      <c r="G2231" s="2">
        <v>0.57677500000000004</v>
      </c>
      <c r="H2231" s="2">
        <v>0.57634700000000005</v>
      </c>
      <c r="J2231" s="2">
        <v>6.5632599999999996</v>
      </c>
      <c r="K2231" s="2">
        <v>8.2708000000000004E-2</v>
      </c>
      <c r="L2231" s="2">
        <v>0.18707599999999999</v>
      </c>
    </row>
    <row r="2232" spans="1:12" x14ac:dyDescent="0.2">
      <c r="A2232" s="2">
        <v>6.5639609999999999</v>
      </c>
      <c r="B2232" s="2">
        <v>9.4167939999999994</v>
      </c>
      <c r="C2232" s="2">
        <v>0.70138900000000004</v>
      </c>
      <c r="D2232" s="2">
        <v>0.107928</v>
      </c>
      <c r="F2232" s="2">
        <v>6.5611550000000003</v>
      </c>
      <c r="G2232" s="2">
        <v>0.576241</v>
      </c>
      <c r="H2232" s="2">
        <v>0.57622499999999999</v>
      </c>
      <c r="J2232" s="2">
        <v>6.5639609999999999</v>
      </c>
      <c r="K2232" s="2">
        <v>8.2704E-2</v>
      </c>
      <c r="L2232" s="2">
        <v>0.18670600000000001</v>
      </c>
    </row>
    <row r="2233" spans="1:12" x14ac:dyDescent="0.2">
      <c r="A2233" s="2">
        <v>6.5646620000000002</v>
      </c>
      <c r="B2233" s="2">
        <v>9.4167939999999994</v>
      </c>
      <c r="C2233" s="2">
        <v>0.70127799999999996</v>
      </c>
      <c r="D2233" s="2">
        <v>0.107585</v>
      </c>
      <c r="F2233" s="2">
        <v>6.5618569999999998</v>
      </c>
      <c r="G2233" s="2">
        <v>0.57608800000000004</v>
      </c>
      <c r="H2233" s="2">
        <v>0.57617200000000002</v>
      </c>
      <c r="J2233" s="2">
        <v>6.5646620000000002</v>
      </c>
      <c r="K2233" s="2">
        <v>8.2619999999999999E-2</v>
      </c>
      <c r="L2233" s="2">
        <v>0.186861</v>
      </c>
    </row>
    <row r="2234" spans="1:12" x14ac:dyDescent="0.2">
      <c r="A2234" s="2">
        <v>6.5653639999999998</v>
      </c>
      <c r="B2234" s="2">
        <v>9.4169040000000006</v>
      </c>
      <c r="C2234" s="2">
        <v>0.70133900000000005</v>
      </c>
      <c r="D2234" s="2">
        <v>0.107234</v>
      </c>
      <c r="F2234" s="2">
        <v>6.5625580000000001</v>
      </c>
      <c r="G2234" s="2">
        <v>0.57626299999999997</v>
      </c>
      <c r="H2234" s="2">
        <v>0.57577500000000004</v>
      </c>
      <c r="J2234" s="2">
        <v>6.5653639999999998</v>
      </c>
      <c r="K2234" s="2">
        <v>8.2574999999999996E-2</v>
      </c>
      <c r="L2234" s="2">
        <v>0.18665799999999999</v>
      </c>
    </row>
    <row r="2235" spans="1:12" x14ac:dyDescent="0.2">
      <c r="A2235" s="2">
        <v>6.566065</v>
      </c>
      <c r="B2235" s="2">
        <v>9.4166950000000007</v>
      </c>
      <c r="C2235" s="2">
        <v>0.70143800000000001</v>
      </c>
      <c r="D2235" s="2">
        <v>0.10720399999999999</v>
      </c>
      <c r="F2235" s="2">
        <v>6.5632599999999996</v>
      </c>
      <c r="G2235" s="2">
        <v>0.57608000000000004</v>
      </c>
      <c r="H2235" s="2">
        <v>0.57560699999999998</v>
      </c>
      <c r="J2235" s="2">
        <v>6.566065</v>
      </c>
      <c r="K2235" s="2">
        <v>8.2653000000000004E-2</v>
      </c>
      <c r="L2235" s="2">
        <v>0.18670500000000001</v>
      </c>
    </row>
    <row r="2236" spans="1:12" x14ac:dyDescent="0.2">
      <c r="A2236" s="2">
        <v>6.5667669999999996</v>
      </c>
      <c r="B2236" s="2">
        <v>9.4164390000000004</v>
      </c>
      <c r="C2236" s="2">
        <v>0.70156799999999997</v>
      </c>
      <c r="D2236" s="2">
        <v>0.107394</v>
      </c>
      <c r="F2236" s="2">
        <v>6.5639609999999999</v>
      </c>
      <c r="G2236" s="2">
        <v>0.57616400000000001</v>
      </c>
      <c r="H2236" s="2">
        <v>0.57496599999999998</v>
      </c>
      <c r="J2236" s="2">
        <v>6.5667669999999996</v>
      </c>
      <c r="K2236" s="2">
        <v>8.2646999999999998E-2</v>
      </c>
      <c r="L2236" s="2">
        <v>0.187497</v>
      </c>
    </row>
    <row r="2237" spans="1:12" x14ac:dyDescent="0.2">
      <c r="A2237" s="2">
        <v>6.5674679999999999</v>
      </c>
      <c r="B2237" s="2">
        <v>9.4164519999999996</v>
      </c>
      <c r="C2237" s="2">
        <v>0.70124399999999998</v>
      </c>
      <c r="D2237" s="2">
        <v>0.107478</v>
      </c>
      <c r="F2237" s="2">
        <v>6.5646620000000002</v>
      </c>
      <c r="G2237" s="2">
        <v>0.57609600000000005</v>
      </c>
      <c r="H2237" s="2">
        <v>0.57474499999999995</v>
      </c>
      <c r="J2237" s="2">
        <v>6.5674679999999999</v>
      </c>
      <c r="K2237" s="2">
        <v>8.2379999999999995E-2</v>
      </c>
      <c r="L2237" s="2">
        <v>0.18815000000000001</v>
      </c>
    </row>
    <row r="2238" spans="1:12" x14ac:dyDescent="0.2">
      <c r="A2238" s="2">
        <v>6.5681690000000001</v>
      </c>
      <c r="B2238" s="2">
        <v>9.4165039999999998</v>
      </c>
      <c r="C2238" s="2">
        <v>0.70116699999999998</v>
      </c>
      <c r="D2238" s="2">
        <v>0.107631</v>
      </c>
      <c r="F2238" s="2">
        <v>6.5653639999999998</v>
      </c>
      <c r="G2238" s="2">
        <v>0.57614900000000002</v>
      </c>
      <c r="H2238" s="2">
        <v>0.57508099999999995</v>
      </c>
      <c r="J2238" s="2">
        <v>6.5681690000000001</v>
      </c>
      <c r="K2238" s="2">
        <v>8.2081000000000001E-2</v>
      </c>
      <c r="L2238" s="2">
        <v>0.18889300000000001</v>
      </c>
    </row>
    <row r="2239" spans="1:12" x14ac:dyDescent="0.2">
      <c r="A2239" s="2">
        <v>6.5688709999999997</v>
      </c>
      <c r="B2239" s="2">
        <v>9.4167439999999996</v>
      </c>
      <c r="C2239" s="2">
        <v>0.70111000000000001</v>
      </c>
      <c r="D2239" s="2">
        <v>0.107936</v>
      </c>
      <c r="F2239" s="2">
        <v>6.566065</v>
      </c>
      <c r="G2239" s="2">
        <v>0.57582100000000003</v>
      </c>
      <c r="H2239" s="2">
        <v>0.57540899999999995</v>
      </c>
      <c r="J2239" s="2">
        <v>6.5688709999999997</v>
      </c>
      <c r="K2239" s="2">
        <v>8.2419999999999993E-2</v>
      </c>
      <c r="L2239" s="2">
        <v>0.18869900000000001</v>
      </c>
    </row>
    <row r="2240" spans="1:12" x14ac:dyDescent="0.2">
      <c r="A2240" s="2">
        <v>6.569572</v>
      </c>
      <c r="B2240" s="2">
        <v>9.4170839999999991</v>
      </c>
      <c r="C2240" s="2">
        <v>0.70137700000000003</v>
      </c>
      <c r="D2240" s="2">
        <v>0.10874499999999999</v>
      </c>
      <c r="F2240" s="2">
        <v>6.5667669999999996</v>
      </c>
      <c r="G2240" s="2">
        <v>0.57568399999999997</v>
      </c>
      <c r="H2240" s="2">
        <v>0.57486700000000002</v>
      </c>
      <c r="J2240" s="2">
        <v>6.569572</v>
      </c>
      <c r="K2240" s="2">
        <v>8.1952999999999998E-2</v>
      </c>
      <c r="L2240" s="2">
        <v>0.18918299999999999</v>
      </c>
    </row>
    <row r="2241" spans="1:12" x14ac:dyDescent="0.2">
      <c r="A2241" s="2">
        <v>6.5702730000000003</v>
      </c>
      <c r="B2241" s="2">
        <v>9.4175380000000004</v>
      </c>
      <c r="C2241" s="2">
        <v>0.70157499999999995</v>
      </c>
      <c r="D2241" s="2">
        <v>0.10898099999999999</v>
      </c>
      <c r="F2241" s="2">
        <v>6.5674679999999999</v>
      </c>
      <c r="G2241" s="2">
        <v>0.57548500000000002</v>
      </c>
      <c r="H2241" s="2">
        <v>0.57460800000000001</v>
      </c>
      <c r="J2241" s="2">
        <v>6.5702730000000003</v>
      </c>
      <c r="K2241" s="2">
        <v>8.1497E-2</v>
      </c>
      <c r="L2241" s="2">
        <v>0.189327</v>
      </c>
    </row>
    <row r="2242" spans="1:12" x14ac:dyDescent="0.2">
      <c r="A2242" s="2">
        <v>6.5709749999999998</v>
      </c>
      <c r="B2242" s="2">
        <v>9.4175950000000004</v>
      </c>
      <c r="C2242" s="2">
        <v>0.70127399999999995</v>
      </c>
      <c r="D2242" s="2">
        <v>0.108958</v>
      </c>
      <c r="F2242" s="2">
        <v>6.5681690000000001</v>
      </c>
      <c r="G2242" s="2">
        <v>0.575546</v>
      </c>
      <c r="H2242" s="2">
        <v>0.57468399999999997</v>
      </c>
      <c r="J2242" s="2">
        <v>6.5709749999999998</v>
      </c>
      <c r="K2242" s="2">
        <v>8.0796999999999994E-2</v>
      </c>
      <c r="L2242" s="2">
        <v>0.18951799999999999</v>
      </c>
    </row>
    <row r="2243" spans="1:12" x14ac:dyDescent="0.2">
      <c r="A2243" s="2">
        <v>6.5716760000000001</v>
      </c>
      <c r="B2243" s="2">
        <v>9.4176059999999993</v>
      </c>
      <c r="C2243" s="2">
        <v>0.70118599999999998</v>
      </c>
      <c r="D2243" s="2">
        <v>0.109393</v>
      </c>
      <c r="F2243" s="2">
        <v>6.5688709999999997</v>
      </c>
      <c r="G2243" s="2">
        <v>0.57553900000000002</v>
      </c>
      <c r="H2243" s="2">
        <v>0.57441699999999996</v>
      </c>
      <c r="J2243" s="2">
        <v>6.5716760000000001</v>
      </c>
      <c r="K2243" s="2">
        <v>8.0394999999999994E-2</v>
      </c>
      <c r="L2243" s="2">
        <v>0.19025</v>
      </c>
    </row>
    <row r="2244" spans="1:12" x14ac:dyDescent="0.2">
      <c r="A2244" s="2">
        <v>6.5723779999999996</v>
      </c>
      <c r="B2244" s="2">
        <v>9.4176249999999992</v>
      </c>
      <c r="C2244" s="2">
        <v>0.70107600000000003</v>
      </c>
      <c r="D2244" s="2">
        <v>0.10935499999999999</v>
      </c>
      <c r="F2244" s="2">
        <v>6.569572</v>
      </c>
      <c r="G2244" s="2">
        <v>0.57530199999999998</v>
      </c>
      <c r="H2244" s="2">
        <v>0.57437899999999997</v>
      </c>
      <c r="J2244" s="2">
        <v>6.5723779999999996</v>
      </c>
      <c r="K2244" s="2">
        <v>8.0506999999999995E-2</v>
      </c>
      <c r="L2244" s="2">
        <v>0.19014900000000001</v>
      </c>
    </row>
    <row r="2245" spans="1:12" x14ac:dyDescent="0.2">
      <c r="A2245" s="2">
        <v>6.5730789999999999</v>
      </c>
      <c r="B2245" s="2">
        <v>9.4173240000000007</v>
      </c>
      <c r="C2245" s="2">
        <v>0.70059899999999997</v>
      </c>
      <c r="D2245" s="2">
        <v>0.109447</v>
      </c>
      <c r="F2245" s="2">
        <v>6.5702730000000003</v>
      </c>
      <c r="G2245" s="2">
        <v>0.57514200000000004</v>
      </c>
      <c r="H2245" s="2">
        <v>0.57450100000000004</v>
      </c>
      <c r="J2245" s="2">
        <v>6.5730789999999999</v>
      </c>
      <c r="K2245" s="2">
        <v>8.0738000000000004E-2</v>
      </c>
      <c r="L2245" s="2">
        <v>0.19048200000000001</v>
      </c>
    </row>
    <row r="2246" spans="1:12" x14ac:dyDescent="0.2">
      <c r="A2246" s="2">
        <v>6.5737810000000003</v>
      </c>
      <c r="B2246" s="2">
        <v>9.4177470000000003</v>
      </c>
      <c r="C2246" s="2">
        <v>0.70021699999999998</v>
      </c>
      <c r="D2246" s="2">
        <v>0.109164</v>
      </c>
      <c r="F2246" s="2">
        <v>6.5709749999999998</v>
      </c>
      <c r="G2246" s="2">
        <v>0.57537099999999997</v>
      </c>
      <c r="H2246" s="2">
        <v>0.57491300000000001</v>
      </c>
      <c r="J2246" s="2">
        <v>6.5737810000000003</v>
      </c>
      <c r="K2246" s="2">
        <v>8.1081E-2</v>
      </c>
      <c r="L2246" s="2">
        <v>0.19073000000000001</v>
      </c>
    </row>
    <row r="2247" spans="1:12" x14ac:dyDescent="0.2">
      <c r="A2247" s="2">
        <v>6.5744809999999996</v>
      </c>
      <c r="B2247" s="2">
        <v>9.4177590000000002</v>
      </c>
      <c r="C2247" s="2">
        <v>0.70030099999999995</v>
      </c>
      <c r="D2247" s="2">
        <v>0.109599</v>
      </c>
      <c r="F2247" s="2">
        <v>6.5716760000000001</v>
      </c>
      <c r="G2247" s="2">
        <v>0.57518800000000003</v>
      </c>
      <c r="H2247" s="2">
        <v>0.57511100000000004</v>
      </c>
      <c r="J2247" s="2">
        <v>6.5744809999999996</v>
      </c>
      <c r="K2247" s="2">
        <v>8.1198000000000006E-2</v>
      </c>
      <c r="L2247" s="2">
        <v>0.19040299999999999</v>
      </c>
    </row>
    <row r="2248" spans="1:12" x14ac:dyDescent="0.2">
      <c r="A2248" s="2">
        <v>6.575183</v>
      </c>
      <c r="B2248" s="2">
        <v>9.4181369999999998</v>
      </c>
      <c r="C2248" s="2">
        <v>0.70020199999999999</v>
      </c>
      <c r="D2248" s="2">
        <v>0.10892</v>
      </c>
      <c r="F2248" s="2">
        <v>6.5723779999999996</v>
      </c>
      <c r="G2248" s="2">
        <v>0.57515700000000003</v>
      </c>
      <c r="H2248" s="2">
        <v>0.57504999999999995</v>
      </c>
      <c r="J2248" s="2">
        <v>6.575183</v>
      </c>
      <c r="K2248" s="2">
        <v>8.1273999999999999E-2</v>
      </c>
      <c r="L2248" s="2">
        <v>0.190667</v>
      </c>
    </row>
    <row r="2249" spans="1:12" x14ac:dyDescent="0.2">
      <c r="A2249" s="2">
        <v>6.5758840000000003</v>
      </c>
      <c r="B2249" s="2">
        <v>9.4182590000000008</v>
      </c>
      <c r="C2249" s="2">
        <v>0.70029799999999998</v>
      </c>
      <c r="D2249" s="2">
        <v>0.109363</v>
      </c>
      <c r="F2249" s="2">
        <v>6.5730789999999999</v>
      </c>
      <c r="G2249" s="2">
        <v>0.57580600000000004</v>
      </c>
      <c r="H2249" s="2">
        <v>0.57511900000000005</v>
      </c>
      <c r="J2249" s="2">
        <v>6.5758840000000003</v>
      </c>
      <c r="K2249" s="2">
        <v>8.1430000000000002E-2</v>
      </c>
      <c r="L2249" s="2">
        <v>0.190196</v>
      </c>
    </row>
    <row r="2250" spans="1:12" x14ac:dyDescent="0.2">
      <c r="A2250" s="2">
        <v>6.5765859999999998</v>
      </c>
      <c r="B2250" s="2">
        <v>9.4182659999999991</v>
      </c>
      <c r="C2250" s="2">
        <v>0.70011800000000002</v>
      </c>
      <c r="D2250" s="2">
        <v>0.109653</v>
      </c>
      <c r="F2250" s="2">
        <v>6.5737810000000003</v>
      </c>
      <c r="G2250" s="2">
        <v>0.57634700000000005</v>
      </c>
      <c r="H2250" s="2">
        <v>0.57501999999999998</v>
      </c>
      <c r="J2250" s="2">
        <v>6.5765859999999998</v>
      </c>
      <c r="K2250" s="2">
        <v>8.1551999999999999E-2</v>
      </c>
      <c r="L2250" s="2">
        <v>0.190555</v>
      </c>
    </row>
    <row r="2251" spans="1:12" x14ac:dyDescent="0.2">
      <c r="A2251" s="2">
        <v>6.5772870000000001</v>
      </c>
      <c r="B2251" s="2">
        <v>9.4184800000000006</v>
      </c>
      <c r="C2251" s="2">
        <v>0.700465</v>
      </c>
      <c r="D2251" s="2">
        <v>0.109615</v>
      </c>
      <c r="F2251" s="2">
        <v>6.5744809999999996</v>
      </c>
      <c r="G2251" s="2">
        <v>0.57691199999999998</v>
      </c>
      <c r="H2251" s="2">
        <v>0.57481400000000005</v>
      </c>
      <c r="J2251" s="2">
        <v>6.5772870000000001</v>
      </c>
      <c r="K2251" s="2">
        <v>8.1740999999999994E-2</v>
      </c>
      <c r="L2251" s="2">
        <v>0.191026</v>
      </c>
    </row>
    <row r="2252" spans="1:12" x14ac:dyDescent="0.2">
      <c r="A2252" s="2">
        <v>6.5779889999999996</v>
      </c>
      <c r="B2252" s="2">
        <v>9.4186169999999994</v>
      </c>
      <c r="C2252" s="2">
        <v>0.70077400000000001</v>
      </c>
      <c r="D2252" s="2">
        <v>0.10881300000000001</v>
      </c>
      <c r="F2252" s="2">
        <v>6.575183</v>
      </c>
      <c r="G2252" s="2">
        <v>0.57665999999999995</v>
      </c>
      <c r="H2252" s="2">
        <v>0.57468399999999997</v>
      </c>
      <c r="J2252" s="2">
        <v>6.5779889999999996</v>
      </c>
      <c r="K2252" s="2">
        <v>8.1939999999999999E-2</v>
      </c>
      <c r="L2252" s="2">
        <v>0.19118599999999999</v>
      </c>
    </row>
    <row r="2253" spans="1:12" x14ac:dyDescent="0.2">
      <c r="A2253" s="2">
        <v>6.5786899999999999</v>
      </c>
      <c r="B2253" s="2">
        <v>9.4190520000000006</v>
      </c>
      <c r="C2253" s="2">
        <v>0.70107600000000003</v>
      </c>
      <c r="D2253" s="2">
        <v>0.109676</v>
      </c>
      <c r="F2253" s="2">
        <v>6.5758840000000003</v>
      </c>
      <c r="G2253" s="2">
        <v>0.57634700000000005</v>
      </c>
      <c r="H2253" s="2">
        <v>0.57455400000000001</v>
      </c>
      <c r="J2253" s="2">
        <v>6.5786899999999999</v>
      </c>
      <c r="K2253" s="2">
        <v>8.1831000000000001E-2</v>
      </c>
      <c r="L2253" s="2">
        <v>0.19070500000000001</v>
      </c>
    </row>
    <row r="2254" spans="1:12" x14ac:dyDescent="0.2">
      <c r="A2254" s="2">
        <v>6.5793910000000002</v>
      </c>
      <c r="B2254" s="2">
        <v>9.4190059999999995</v>
      </c>
      <c r="C2254" s="2">
        <v>0.70095700000000005</v>
      </c>
      <c r="D2254" s="2">
        <v>0.109988</v>
      </c>
      <c r="F2254" s="2">
        <v>6.5765859999999998</v>
      </c>
      <c r="G2254" s="2">
        <v>0.57622499999999999</v>
      </c>
      <c r="H2254" s="2">
        <v>0.57447800000000004</v>
      </c>
      <c r="J2254" s="2">
        <v>6.5793910000000002</v>
      </c>
      <c r="K2254" s="2">
        <v>8.1831000000000001E-2</v>
      </c>
      <c r="L2254" s="2">
        <v>0.191137</v>
      </c>
    </row>
    <row r="2255" spans="1:12" x14ac:dyDescent="0.2">
      <c r="A2255" s="2">
        <v>6.5800929999999997</v>
      </c>
      <c r="B2255" s="2">
        <v>9.4189190000000007</v>
      </c>
      <c r="C2255" s="2">
        <v>0.70123999999999997</v>
      </c>
      <c r="D2255" s="2">
        <v>0.110378</v>
      </c>
      <c r="F2255" s="2">
        <v>6.5772870000000001</v>
      </c>
      <c r="G2255" s="2">
        <v>0.57617200000000002</v>
      </c>
      <c r="H2255" s="2">
        <v>0.57458500000000001</v>
      </c>
      <c r="J2255" s="2">
        <v>6.5800929999999997</v>
      </c>
      <c r="K2255" s="2">
        <v>8.1846000000000002E-2</v>
      </c>
      <c r="L2255" s="2">
        <v>0.19167200000000001</v>
      </c>
    </row>
    <row r="2256" spans="1:12" x14ac:dyDescent="0.2">
      <c r="A2256" s="2">
        <v>6.580794</v>
      </c>
      <c r="B2256" s="2">
        <v>9.4191509999999994</v>
      </c>
      <c r="C2256" s="2">
        <v>0.70073600000000003</v>
      </c>
      <c r="D2256" s="2">
        <v>0.11086600000000001</v>
      </c>
      <c r="F2256" s="2">
        <v>6.5779889999999996</v>
      </c>
      <c r="G2256" s="2">
        <v>0.57577500000000004</v>
      </c>
      <c r="H2256" s="2">
        <v>0.574905</v>
      </c>
      <c r="J2256" s="2">
        <v>6.580794</v>
      </c>
      <c r="K2256" s="2">
        <v>8.1970000000000001E-2</v>
      </c>
      <c r="L2256" s="2">
        <v>0.19159300000000001</v>
      </c>
    </row>
    <row r="2257" spans="1:12" x14ac:dyDescent="0.2">
      <c r="A2257" s="2">
        <v>6.5814950000000003</v>
      </c>
      <c r="B2257" s="2">
        <v>9.4192429999999998</v>
      </c>
      <c r="C2257" s="2">
        <v>0.70057599999999998</v>
      </c>
      <c r="D2257" s="2">
        <v>0.111446</v>
      </c>
      <c r="F2257" s="2">
        <v>6.5786899999999999</v>
      </c>
      <c r="G2257" s="2">
        <v>0.57560699999999998</v>
      </c>
      <c r="H2257" s="2">
        <v>0.57540899999999995</v>
      </c>
      <c r="J2257" s="2">
        <v>6.5814950000000003</v>
      </c>
      <c r="K2257" s="2">
        <v>8.1693000000000002E-2</v>
      </c>
      <c r="L2257" s="2">
        <v>0.19147600000000001</v>
      </c>
    </row>
    <row r="2258" spans="1:12" x14ac:dyDescent="0.2">
      <c r="A2258" s="2">
        <v>6.5821969999999999</v>
      </c>
      <c r="B2258" s="2">
        <v>9.4189570000000007</v>
      </c>
      <c r="C2258" s="2">
        <v>0.70064800000000005</v>
      </c>
      <c r="D2258" s="2">
        <v>0.111743</v>
      </c>
      <c r="F2258" s="2">
        <v>6.5793910000000002</v>
      </c>
      <c r="G2258" s="2">
        <v>0.57496599999999998</v>
      </c>
      <c r="H2258" s="2">
        <v>0.57530199999999998</v>
      </c>
      <c r="J2258" s="2">
        <v>6.5821969999999999</v>
      </c>
      <c r="K2258" s="2">
        <v>8.1781000000000006E-2</v>
      </c>
      <c r="L2258" s="2">
        <v>0.191383</v>
      </c>
    </row>
    <row r="2259" spans="1:12" x14ac:dyDescent="0.2">
      <c r="A2259" s="2">
        <v>6.5828980000000001</v>
      </c>
      <c r="B2259" s="2">
        <v>9.4190559999999994</v>
      </c>
      <c r="C2259" s="2">
        <v>0.70061799999999996</v>
      </c>
      <c r="D2259" s="2">
        <v>0.11185</v>
      </c>
      <c r="F2259" s="2">
        <v>6.5800929999999997</v>
      </c>
      <c r="G2259" s="2">
        <v>0.57474499999999995</v>
      </c>
      <c r="H2259" s="2">
        <v>0.57521800000000001</v>
      </c>
      <c r="J2259" s="2">
        <v>6.5828980000000001</v>
      </c>
      <c r="K2259" s="2">
        <v>8.2371E-2</v>
      </c>
      <c r="L2259" s="2">
        <v>0.19176199999999999</v>
      </c>
    </row>
    <row r="2260" spans="1:12" x14ac:dyDescent="0.2">
      <c r="A2260" s="2">
        <v>6.5835999999999997</v>
      </c>
      <c r="B2260" s="2">
        <v>9.4191439999999993</v>
      </c>
      <c r="C2260" s="2">
        <v>0.70056499999999999</v>
      </c>
      <c r="D2260" s="2">
        <v>0.111774</v>
      </c>
      <c r="F2260" s="2">
        <v>6.580794</v>
      </c>
      <c r="G2260" s="2">
        <v>0.57508099999999995</v>
      </c>
      <c r="H2260" s="2">
        <v>0.575569</v>
      </c>
      <c r="J2260" s="2">
        <v>6.5835999999999997</v>
      </c>
      <c r="K2260" s="2">
        <v>8.2545999999999994E-2</v>
      </c>
      <c r="L2260" s="2">
        <v>0.191833</v>
      </c>
    </row>
    <row r="2261" spans="1:12" x14ac:dyDescent="0.2">
      <c r="A2261" s="2">
        <v>6.584301</v>
      </c>
      <c r="B2261" s="2">
        <v>9.4189679999999996</v>
      </c>
      <c r="C2261" s="2">
        <v>0.70077400000000001</v>
      </c>
      <c r="D2261" s="2">
        <v>0.111758</v>
      </c>
      <c r="F2261" s="2">
        <v>6.5814950000000003</v>
      </c>
      <c r="G2261" s="2">
        <v>0.57540899999999995</v>
      </c>
      <c r="H2261" s="2">
        <v>0.57568399999999997</v>
      </c>
      <c r="J2261" s="2">
        <v>6.584301</v>
      </c>
      <c r="K2261" s="2">
        <v>8.2483000000000001E-2</v>
      </c>
      <c r="L2261" s="2">
        <v>0.19215199999999999</v>
      </c>
    </row>
    <row r="2262" spans="1:12" x14ac:dyDescent="0.2">
      <c r="A2262" s="2">
        <v>6.5850020000000002</v>
      </c>
      <c r="B2262" s="2">
        <v>9.4191129999999994</v>
      </c>
      <c r="C2262" s="2">
        <v>0.70124399999999998</v>
      </c>
      <c r="D2262" s="2">
        <v>0.111819</v>
      </c>
      <c r="F2262" s="2">
        <v>6.5821969999999999</v>
      </c>
      <c r="G2262" s="2">
        <v>0.57486700000000002</v>
      </c>
      <c r="H2262" s="2">
        <v>0.57539399999999996</v>
      </c>
      <c r="J2262" s="2">
        <v>6.5850020000000002</v>
      </c>
      <c r="K2262" s="2">
        <v>8.2458000000000004E-2</v>
      </c>
      <c r="L2262" s="2">
        <v>0.19287499999999999</v>
      </c>
    </row>
    <row r="2263" spans="1:12" x14ac:dyDescent="0.2">
      <c r="A2263" s="2">
        <v>6.5857039999999998</v>
      </c>
      <c r="B2263" s="2">
        <v>9.4188399999999994</v>
      </c>
      <c r="C2263" s="2">
        <v>0.70132799999999995</v>
      </c>
      <c r="D2263" s="2">
        <v>0.111858</v>
      </c>
      <c r="F2263" s="2">
        <v>6.5828980000000001</v>
      </c>
      <c r="G2263" s="2">
        <v>0.57460800000000001</v>
      </c>
      <c r="H2263" s="2">
        <v>0.57494400000000001</v>
      </c>
      <c r="J2263" s="2">
        <v>6.5857039999999998</v>
      </c>
      <c r="K2263" s="2">
        <v>8.2644999999999996E-2</v>
      </c>
      <c r="L2263" s="2">
        <v>0.19313</v>
      </c>
    </row>
    <row r="2264" spans="1:12" x14ac:dyDescent="0.2">
      <c r="A2264" s="2">
        <v>6.5864050000000001</v>
      </c>
      <c r="B2264" s="2">
        <v>9.418526</v>
      </c>
      <c r="C2264" s="2">
        <v>0.702094</v>
      </c>
      <c r="D2264" s="2">
        <v>0.112193</v>
      </c>
      <c r="F2264" s="2">
        <v>6.5835999999999997</v>
      </c>
      <c r="G2264" s="2">
        <v>0.57468399999999997</v>
      </c>
      <c r="H2264" s="2">
        <v>0.57482100000000003</v>
      </c>
      <c r="J2264" s="2">
        <v>6.5864050000000001</v>
      </c>
      <c r="K2264" s="2">
        <v>8.2998000000000002E-2</v>
      </c>
      <c r="L2264" s="2">
        <v>0.193249</v>
      </c>
    </row>
    <row r="2265" spans="1:12" x14ac:dyDescent="0.2">
      <c r="A2265" s="2">
        <v>6.5871069999999996</v>
      </c>
      <c r="B2265" s="2">
        <v>9.4190670000000001</v>
      </c>
      <c r="C2265" s="2">
        <v>0.70226999999999995</v>
      </c>
      <c r="D2265" s="2">
        <v>0.113025</v>
      </c>
      <c r="F2265" s="2">
        <v>6.584301</v>
      </c>
      <c r="G2265" s="2">
        <v>0.57441699999999996</v>
      </c>
      <c r="H2265" s="2">
        <v>0.57524900000000001</v>
      </c>
      <c r="J2265" s="2">
        <v>6.5871069999999996</v>
      </c>
      <c r="K2265" s="2">
        <v>8.3179000000000003E-2</v>
      </c>
      <c r="L2265" s="2">
        <v>0.193332</v>
      </c>
    </row>
    <row r="2266" spans="1:12" x14ac:dyDescent="0.2">
      <c r="A2266" s="2">
        <v>6.5878079999999999</v>
      </c>
      <c r="B2266" s="2">
        <v>9.4195250000000001</v>
      </c>
      <c r="C2266" s="2">
        <v>0.70244499999999999</v>
      </c>
      <c r="D2266" s="2">
        <v>0.113925</v>
      </c>
      <c r="F2266" s="2">
        <v>6.5850020000000002</v>
      </c>
      <c r="G2266" s="2">
        <v>0.57437899999999997</v>
      </c>
      <c r="H2266" s="2">
        <v>0.57571399999999995</v>
      </c>
      <c r="J2266" s="2">
        <v>6.5878079999999999</v>
      </c>
      <c r="K2266" s="2">
        <v>8.3516999999999994E-2</v>
      </c>
      <c r="L2266" s="2">
        <v>0.19283600000000001</v>
      </c>
    </row>
    <row r="2267" spans="1:12" x14ac:dyDescent="0.2">
      <c r="A2267" s="2">
        <v>6.5885090000000002</v>
      </c>
      <c r="B2267" s="2">
        <v>9.4191509999999994</v>
      </c>
      <c r="C2267" s="2">
        <v>0.70279199999999997</v>
      </c>
      <c r="D2267" s="2">
        <v>0.11403199999999999</v>
      </c>
      <c r="F2267" s="2">
        <v>6.5857039999999998</v>
      </c>
      <c r="G2267" s="2">
        <v>0.57450100000000004</v>
      </c>
      <c r="H2267" s="2">
        <v>0.57598099999999997</v>
      </c>
      <c r="J2267" s="2">
        <v>6.5885090000000002</v>
      </c>
      <c r="K2267" s="2">
        <v>8.3650000000000002E-2</v>
      </c>
      <c r="L2267" s="2">
        <v>0.19220000000000001</v>
      </c>
    </row>
    <row r="2268" spans="1:12" x14ac:dyDescent="0.2">
      <c r="A2268" s="2">
        <v>6.5892109999999997</v>
      </c>
      <c r="B2268" s="2">
        <v>9.4191859999999998</v>
      </c>
      <c r="C2268" s="2">
        <v>0.70263200000000003</v>
      </c>
      <c r="D2268" s="2">
        <v>0.11362800000000001</v>
      </c>
      <c r="F2268" s="2">
        <v>6.5864050000000001</v>
      </c>
      <c r="G2268" s="2">
        <v>0.57491300000000001</v>
      </c>
      <c r="H2268" s="2">
        <v>0.57615700000000003</v>
      </c>
      <c r="J2268" s="2">
        <v>6.5892109999999997</v>
      </c>
      <c r="K2268" s="2">
        <v>8.3350999999999995E-2</v>
      </c>
      <c r="L2268" s="2">
        <v>0.19142100000000001</v>
      </c>
    </row>
    <row r="2269" spans="1:12" x14ac:dyDescent="0.2">
      <c r="A2269" s="2">
        <v>6.589912</v>
      </c>
      <c r="B2269" s="2">
        <v>9.4195100000000007</v>
      </c>
      <c r="C2269" s="2">
        <v>0.70331900000000003</v>
      </c>
      <c r="D2269" s="2">
        <v>0.113506</v>
      </c>
      <c r="F2269" s="2">
        <v>6.5871069999999996</v>
      </c>
      <c r="G2269" s="2">
        <v>0.57511100000000004</v>
      </c>
      <c r="H2269" s="2">
        <v>0.57611100000000004</v>
      </c>
      <c r="J2269" s="2">
        <v>6.589912</v>
      </c>
      <c r="K2269" s="2">
        <v>8.3253999999999995E-2</v>
      </c>
      <c r="L2269" s="2">
        <v>0.19147800000000001</v>
      </c>
    </row>
    <row r="2270" spans="1:12" x14ac:dyDescent="0.2">
      <c r="A2270" s="2">
        <v>6.5906130000000003</v>
      </c>
      <c r="B2270" s="2">
        <v>9.4195329999999995</v>
      </c>
      <c r="C2270" s="2">
        <v>0.70359700000000003</v>
      </c>
      <c r="D2270" s="2">
        <v>0.113536</v>
      </c>
      <c r="F2270" s="2">
        <v>6.5878079999999999</v>
      </c>
      <c r="G2270" s="2">
        <v>0.57504999999999995</v>
      </c>
      <c r="H2270" s="2">
        <v>0.57619500000000001</v>
      </c>
      <c r="J2270" s="2">
        <v>6.5906130000000003</v>
      </c>
      <c r="K2270" s="2">
        <v>8.3281999999999995E-2</v>
      </c>
      <c r="L2270" s="2">
        <v>0.19162299999999999</v>
      </c>
    </row>
    <row r="2271" spans="1:12" x14ac:dyDescent="0.2">
      <c r="A2271" s="2">
        <v>6.5913149999999998</v>
      </c>
      <c r="B2271" s="2">
        <v>9.419613</v>
      </c>
      <c r="C2271" s="2">
        <v>0.70387999999999995</v>
      </c>
      <c r="D2271" s="2">
        <v>0.11347500000000001</v>
      </c>
      <c r="F2271" s="2">
        <v>6.5885090000000002</v>
      </c>
      <c r="G2271" s="2">
        <v>0.57511900000000005</v>
      </c>
      <c r="H2271" s="2">
        <v>0.57644700000000004</v>
      </c>
      <c r="J2271" s="2">
        <v>6.5913149999999998</v>
      </c>
      <c r="K2271" s="2">
        <v>8.3102999999999996E-2</v>
      </c>
      <c r="L2271" s="2">
        <v>0.191555</v>
      </c>
    </row>
    <row r="2272" spans="1:12" x14ac:dyDescent="0.2">
      <c r="A2272" s="2">
        <v>6.5920160000000001</v>
      </c>
      <c r="B2272" s="2">
        <v>9.419632</v>
      </c>
      <c r="C2272" s="2">
        <v>0.70423400000000003</v>
      </c>
      <c r="D2272" s="2">
        <v>0.113841</v>
      </c>
      <c r="F2272" s="2">
        <v>6.5892109999999997</v>
      </c>
      <c r="G2272" s="2">
        <v>0.57501999999999998</v>
      </c>
      <c r="H2272" s="2">
        <v>0.576851</v>
      </c>
      <c r="J2272" s="2">
        <v>6.5920160000000001</v>
      </c>
      <c r="K2272" s="2">
        <v>8.3208000000000004E-2</v>
      </c>
      <c r="L2272" s="2">
        <v>0.191658</v>
      </c>
    </row>
    <row r="2273" spans="1:12" x14ac:dyDescent="0.2">
      <c r="A2273" s="2">
        <v>6.5927179999999996</v>
      </c>
      <c r="B2273" s="2">
        <v>9.4195019999999996</v>
      </c>
      <c r="C2273" s="2">
        <v>0.70496300000000001</v>
      </c>
      <c r="D2273" s="2">
        <v>0.113757</v>
      </c>
      <c r="F2273" s="2">
        <v>6.589912</v>
      </c>
      <c r="G2273" s="2">
        <v>0.57481400000000005</v>
      </c>
      <c r="H2273" s="2">
        <v>0.57686599999999999</v>
      </c>
      <c r="J2273" s="2">
        <v>6.5927179999999996</v>
      </c>
      <c r="K2273" s="2">
        <v>8.3422999999999997E-2</v>
      </c>
      <c r="L2273" s="2">
        <v>0.191915</v>
      </c>
    </row>
    <row r="2274" spans="1:12" x14ac:dyDescent="0.2">
      <c r="A2274" s="2">
        <v>6.5934189999999999</v>
      </c>
      <c r="B2274" s="2">
        <v>9.4200859999999995</v>
      </c>
      <c r="C2274" s="2">
        <v>0.70581400000000005</v>
      </c>
      <c r="D2274" s="2">
        <v>0.11387899999999999</v>
      </c>
      <c r="F2274" s="2">
        <v>6.5906130000000003</v>
      </c>
      <c r="G2274" s="2">
        <v>0.57468399999999997</v>
      </c>
      <c r="H2274" s="2">
        <v>0.57675900000000002</v>
      </c>
      <c r="J2274" s="2">
        <v>6.5934189999999999</v>
      </c>
      <c r="K2274" s="2">
        <v>8.3516999999999994E-2</v>
      </c>
      <c r="L2274" s="2">
        <v>0.19118299999999999</v>
      </c>
    </row>
    <row r="2275" spans="1:12" x14ac:dyDescent="0.2">
      <c r="A2275" s="2">
        <v>6.5941200000000002</v>
      </c>
      <c r="B2275" s="2">
        <v>9.4205319999999997</v>
      </c>
      <c r="C2275" s="2">
        <v>0.70583300000000004</v>
      </c>
      <c r="D2275" s="2">
        <v>0.114063</v>
      </c>
      <c r="F2275" s="2">
        <v>6.5913149999999998</v>
      </c>
      <c r="G2275" s="2">
        <v>0.57455400000000001</v>
      </c>
      <c r="H2275" s="2">
        <v>0.57696499999999995</v>
      </c>
      <c r="J2275" s="2">
        <v>6.5941200000000002</v>
      </c>
      <c r="K2275" s="2">
        <v>8.3646999999999999E-2</v>
      </c>
      <c r="L2275" s="2">
        <v>0.191307</v>
      </c>
    </row>
    <row r="2276" spans="1:12" x14ac:dyDescent="0.2">
      <c r="A2276" s="2">
        <v>6.5948209999999996</v>
      </c>
      <c r="B2276" s="2">
        <v>9.4205629999999996</v>
      </c>
      <c r="C2276" s="2">
        <v>0.70489800000000002</v>
      </c>
      <c r="D2276" s="2">
        <v>0.114497</v>
      </c>
      <c r="F2276" s="2">
        <v>6.5920160000000001</v>
      </c>
      <c r="G2276" s="2">
        <v>0.57447800000000004</v>
      </c>
      <c r="H2276" s="2">
        <v>0.57706500000000005</v>
      </c>
      <c r="J2276" s="2">
        <v>6.5948209999999996</v>
      </c>
      <c r="K2276" s="2">
        <v>8.3944000000000005E-2</v>
      </c>
      <c r="L2276" s="2">
        <v>0.19175</v>
      </c>
    </row>
    <row r="2277" spans="1:12" x14ac:dyDescent="0.2">
      <c r="A2277" s="2">
        <v>6.595523</v>
      </c>
      <c r="B2277" s="2">
        <v>9.4209289999999992</v>
      </c>
      <c r="C2277" s="2">
        <v>0.70552700000000002</v>
      </c>
      <c r="D2277" s="2">
        <v>0.114871</v>
      </c>
      <c r="F2277" s="2">
        <v>6.5927179999999996</v>
      </c>
      <c r="G2277" s="2">
        <v>0.57458500000000001</v>
      </c>
      <c r="H2277" s="2">
        <v>0.57692699999999997</v>
      </c>
      <c r="J2277" s="2">
        <v>6.595523</v>
      </c>
      <c r="K2277" s="2">
        <v>8.3432999999999993E-2</v>
      </c>
      <c r="L2277" s="2">
        <v>0.19191800000000001</v>
      </c>
    </row>
    <row r="2278" spans="1:12" x14ac:dyDescent="0.2">
      <c r="A2278" s="2">
        <v>6.5962240000000003</v>
      </c>
      <c r="B2278" s="2">
        <v>9.4209820000000004</v>
      </c>
      <c r="C2278" s="2">
        <v>0.705646</v>
      </c>
      <c r="D2278" s="2">
        <v>0.114658</v>
      </c>
      <c r="F2278" s="2">
        <v>6.5934189999999999</v>
      </c>
      <c r="G2278" s="2">
        <v>0.574905</v>
      </c>
      <c r="H2278" s="2">
        <v>0.57653799999999999</v>
      </c>
      <c r="J2278" s="2">
        <v>6.5962240000000003</v>
      </c>
      <c r="K2278" s="2">
        <v>8.3162E-2</v>
      </c>
      <c r="L2278" s="2">
        <v>0.192248</v>
      </c>
    </row>
    <row r="2279" spans="1:12" x14ac:dyDescent="0.2">
      <c r="A2279" s="2">
        <v>6.5969259999999998</v>
      </c>
      <c r="B2279" s="2">
        <v>9.4207529999999995</v>
      </c>
      <c r="C2279" s="2">
        <v>0.70520300000000002</v>
      </c>
      <c r="D2279" s="2">
        <v>0.114093</v>
      </c>
      <c r="F2279" s="2">
        <v>6.5941200000000002</v>
      </c>
      <c r="G2279" s="2">
        <v>0.57540899999999995</v>
      </c>
      <c r="H2279" s="2">
        <v>0.57598099999999997</v>
      </c>
      <c r="J2279" s="2">
        <v>6.5969259999999998</v>
      </c>
      <c r="K2279" s="2">
        <v>8.2867999999999997E-2</v>
      </c>
      <c r="L2279" s="2">
        <v>0.19241900000000001</v>
      </c>
    </row>
    <row r="2280" spans="1:12" x14ac:dyDescent="0.2">
      <c r="A2280" s="2">
        <v>6.5976270000000001</v>
      </c>
      <c r="B2280" s="2">
        <v>9.4205469999999991</v>
      </c>
      <c r="C2280" s="2">
        <v>0.70540899999999995</v>
      </c>
      <c r="D2280" s="2">
        <v>0.11448999999999999</v>
      </c>
      <c r="F2280" s="2">
        <v>6.5948209999999996</v>
      </c>
      <c r="G2280" s="2">
        <v>0.57530199999999998</v>
      </c>
      <c r="H2280" s="2">
        <v>0.57571399999999995</v>
      </c>
      <c r="J2280" s="2">
        <v>6.5976270000000001</v>
      </c>
      <c r="K2280" s="2">
        <v>8.2576999999999998E-2</v>
      </c>
      <c r="L2280" s="2">
        <v>0.192909</v>
      </c>
    </row>
    <row r="2281" spans="1:12" x14ac:dyDescent="0.2">
      <c r="A2281" s="2">
        <v>6.5983289999999997</v>
      </c>
      <c r="B2281" s="2">
        <v>9.4203569999999992</v>
      </c>
      <c r="C2281" s="2">
        <v>0.705905</v>
      </c>
      <c r="D2281" s="2">
        <v>0.114589</v>
      </c>
      <c r="F2281" s="2">
        <v>6.595523</v>
      </c>
      <c r="G2281" s="2">
        <v>0.57521800000000001</v>
      </c>
      <c r="H2281" s="2">
        <v>0.57596599999999998</v>
      </c>
      <c r="J2281" s="2">
        <v>6.5983289999999997</v>
      </c>
      <c r="K2281" s="2">
        <v>8.2149E-2</v>
      </c>
      <c r="L2281" s="2">
        <v>0.19300600000000001</v>
      </c>
    </row>
    <row r="2282" spans="1:12" x14ac:dyDescent="0.2">
      <c r="A2282" s="2">
        <v>6.59903</v>
      </c>
      <c r="B2282" s="2">
        <v>9.4203639999999993</v>
      </c>
      <c r="C2282" s="2">
        <v>0.70641600000000004</v>
      </c>
      <c r="D2282" s="2">
        <v>0.114581</v>
      </c>
      <c r="F2282" s="2">
        <v>6.5962240000000003</v>
      </c>
      <c r="G2282" s="2">
        <v>0.575569</v>
      </c>
      <c r="H2282" s="2">
        <v>0.55474900000000005</v>
      </c>
      <c r="J2282" s="2">
        <v>6.59903</v>
      </c>
      <c r="K2282" s="2">
        <v>8.1697000000000006E-2</v>
      </c>
      <c r="L2282" s="2">
        <v>0.19369400000000001</v>
      </c>
    </row>
    <row r="2283" spans="1:12" x14ac:dyDescent="0.2">
      <c r="A2283" s="2">
        <v>6.5997310000000002</v>
      </c>
      <c r="B2283" s="2">
        <v>9.4206009999999996</v>
      </c>
      <c r="C2283" s="2">
        <v>0.70649600000000001</v>
      </c>
      <c r="D2283" s="2">
        <v>0.114665</v>
      </c>
      <c r="F2283" s="2">
        <v>6.5969259999999998</v>
      </c>
      <c r="G2283" s="2">
        <v>0.57568399999999997</v>
      </c>
      <c r="H2283" s="2">
        <v>0.55471800000000004</v>
      </c>
      <c r="J2283" s="2">
        <v>6.5997310000000002</v>
      </c>
      <c r="K2283" s="2">
        <v>8.1490999999999994E-2</v>
      </c>
      <c r="L2283" s="2">
        <v>0.19386600000000001</v>
      </c>
    </row>
    <row r="2284" spans="1:12" x14ac:dyDescent="0.2">
      <c r="A2284" s="2">
        <v>6.6004329999999998</v>
      </c>
      <c r="B2284" s="2">
        <v>9.4199979999999996</v>
      </c>
      <c r="C2284" s="2">
        <v>0.70663399999999998</v>
      </c>
      <c r="D2284" s="2">
        <v>0.114734</v>
      </c>
      <c r="F2284" s="2">
        <v>6.5976270000000001</v>
      </c>
      <c r="G2284" s="2">
        <v>0.57539399999999996</v>
      </c>
      <c r="H2284" s="2">
        <v>0.55413800000000002</v>
      </c>
      <c r="J2284" s="2">
        <v>6.6004329999999998</v>
      </c>
      <c r="K2284" s="2">
        <v>8.1214999999999996E-2</v>
      </c>
      <c r="L2284" s="2">
        <v>0.19431699999999999</v>
      </c>
    </row>
    <row r="2285" spans="1:12" x14ac:dyDescent="0.2">
      <c r="A2285" s="2">
        <v>6.6011340000000001</v>
      </c>
      <c r="B2285" s="2">
        <v>9.4200520000000001</v>
      </c>
      <c r="C2285" s="2">
        <v>0.70674800000000004</v>
      </c>
      <c r="D2285" s="2">
        <v>0.11491700000000001</v>
      </c>
      <c r="F2285" s="2">
        <v>6.5983289999999997</v>
      </c>
      <c r="G2285" s="2">
        <v>0.57494400000000001</v>
      </c>
      <c r="H2285" s="2">
        <v>0.554253</v>
      </c>
      <c r="J2285" s="2">
        <v>6.6011340000000001</v>
      </c>
      <c r="K2285" s="2">
        <v>8.1019999999999995E-2</v>
      </c>
      <c r="L2285" s="2">
        <v>0.19450700000000001</v>
      </c>
    </row>
    <row r="2286" spans="1:12" x14ac:dyDescent="0.2">
      <c r="A2286" s="2">
        <v>6.6018350000000003</v>
      </c>
      <c r="B2286" s="2">
        <v>9.4200169999999996</v>
      </c>
      <c r="C2286" s="2">
        <v>0.706569</v>
      </c>
      <c r="D2286" s="2">
        <v>0.115062</v>
      </c>
      <c r="F2286" s="2">
        <v>6.59903</v>
      </c>
      <c r="G2286" s="2">
        <v>0.57482100000000003</v>
      </c>
      <c r="H2286" s="2">
        <v>0.55407700000000004</v>
      </c>
      <c r="J2286" s="2">
        <v>6.6018350000000003</v>
      </c>
      <c r="K2286" s="2">
        <v>8.1013000000000002E-2</v>
      </c>
      <c r="L2286" s="2">
        <v>0.194274</v>
      </c>
    </row>
    <row r="2287" spans="1:12" x14ac:dyDescent="0.2">
      <c r="A2287" s="2">
        <v>6.6025369999999999</v>
      </c>
      <c r="B2287" s="2">
        <v>9.4204220000000003</v>
      </c>
      <c r="C2287" s="2">
        <v>0.70665699999999998</v>
      </c>
      <c r="D2287" s="2">
        <v>0.11479499999999999</v>
      </c>
      <c r="F2287" s="2">
        <v>6.5997310000000002</v>
      </c>
      <c r="G2287" s="2">
        <v>0.57524900000000001</v>
      </c>
      <c r="H2287" s="2">
        <v>0.55423699999999998</v>
      </c>
      <c r="J2287" s="2">
        <v>6.6025369999999999</v>
      </c>
      <c r="K2287" s="2">
        <v>8.1397999999999998E-2</v>
      </c>
      <c r="L2287" s="2">
        <v>0.19387199999999999</v>
      </c>
    </row>
    <row r="2288" spans="1:12" x14ac:dyDescent="0.2">
      <c r="A2288" s="2">
        <v>6.6032380000000002</v>
      </c>
      <c r="B2288" s="2">
        <v>9.4202999999999992</v>
      </c>
      <c r="C2288" s="2">
        <v>0.70687</v>
      </c>
      <c r="D2288" s="2">
        <v>0.11477999999999999</v>
      </c>
      <c r="F2288" s="2">
        <v>6.6004329999999998</v>
      </c>
      <c r="G2288" s="2">
        <v>0.57571399999999995</v>
      </c>
      <c r="H2288" s="2">
        <v>0.55397799999999997</v>
      </c>
      <c r="J2288" s="2">
        <v>6.6032380000000002</v>
      </c>
      <c r="K2288" s="2">
        <v>8.1301999999999999E-2</v>
      </c>
      <c r="L2288" s="2">
        <v>0.193576</v>
      </c>
    </row>
    <row r="2289" spans="1:12" x14ac:dyDescent="0.2">
      <c r="A2289" s="2">
        <v>6.6039399999999997</v>
      </c>
      <c r="B2289" s="2">
        <v>9.4205550000000002</v>
      </c>
      <c r="C2289" s="2">
        <v>0.70715300000000003</v>
      </c>
      <c r="D2289" s="2">
        <v>0.115367</v>
      </c>
      <c r="F2289" s="2">
        <v>6.6011340000000001</v>
      </c>
      <c r="G2289" s="2">
        <v>0.57598099999999997</v>
      </c>
      <c r="H2289" s="2">
        <v>0.55375700000000005</v>
      </c>
      <c r="J2289" s="2">
        <v>6.6039399999999997</v>
      </c>
      <c r="K2289" s="2">
        <v>8.0937999999999996E-2</v>
      </c>
      <c r="L2289" s="2">
        <v>0.194193</v>
      </c>
    </row>
    <row r="2290" spans="1:12" x14ac:dyDescent="0.2">
      <c r="A2290" s="2">
        <v>6.604641</v>
      </c>
      <c r="B2290" s="2">
        <v>9.4205740000000002</v>
      </c>
      <c r="C2290" s="2">
        <v>0.70735099999999995</v>
      </c>
      <c r="D2290" s="2">
        <v>0.115634</v>
      </c>
      <c r="F2290" s="2">
        <v>6.6018350000000003</v>
      </c>
      <c r="G2290" s="2">
        <v>0.57615700000000003</v>
      </c>
      <c r="H2290" s="2">
        <v>0.55391699999999999</v>
      </c>
      <c r="J2290" s="2">
        <v>6.604641</v>
      </c>
      <c r="K2290" s="2">
        <v>8.1200999999999995E-2</v>
      </c>
      <c r="L2290" s="2">
        <v>0.19378899999999999</v>
      </c>
    </row>
    <row r="2291" spans="1:12" x14ac:dyDescent="0.2">
      <c r="A2291" s="2">
        <v>6.6053420000000003</v>
      </c>
      <c r="B2291" s="2">
        <v>9.420147</v>
      </c>
      <c r="C2291" s="2">
        <v>0.70727799999999996</v>
      </c>
      <c r="D2291" s="2">
        <v>0.11494799999999999</v>
      </c>
      <c r="F2291" s="2">
        <v>6.6025369999999999</v>
      </c>
      <c r="G2291" s="2">
        <v>0.57611100000000004</v>
      </c>
      <c r="H2291" s="2">
        <v>0.55488599999999999</v>
      </c>
      <c r="J2291" s="2">
        <v>6.6053420000000003</v>
      </c>
      <c r="K2291" s="2">
        <v>8.1110000000000002E-2</v>
      </c>
      <c r="L2291" s="2">
        <v>0.19406300000000001</v>
      </c>
    </row>
    <row r="2292" spans="1:12" x14ac:dyDescent="0.2">
      <c r="A2292" s="2">
        <v>6.6060439999999998</v>
      </c>
      <c r="B2292" s="2">
        <v>9.4200900000000001</v>
      </c>
      <c r="C2292" s="2">
        <v>0.70716400000000001</v>
      </c>
      <c r="D2292" s="2">
        <v>0.11433</v>
      </c>
      <c r="F2292" s="2">
        <v>6.6032380000000002</v>
      </c>
      <c r="G2292" s="2">
        <v>0.57619500000000001</v>
      </c>
      <c r="H2292" s="2">
        <v>0.55503800000000003</v>
      </c>
      <c r="J2292" s="2">
        <v>6.6060439999999998</v>
      </c>
      <c r="K2292" s="2">
        <v>8.0884999999999999E-2</v>
      </c>
      <c r="L2292" s="2">
        <v>0.19487599999999999</v>
      </c>
    </row>
    <row r="2293" spans="1:12" x14ac:dyDescent="0.2">
      <c r="A2293" s="2">
        <v>6.6067450000000001</v>
      </c>
      <c r="B2293" s="2">
        <v>9.4206199999999995</v>
      </c>
      <c r="C2293" s="2">
        <v>0.70776700000000003</v>
      </c>
      <c r="D2293" s="2">
        <v>0.114528</v>
      </c>
      <c r="F2293" s="2">
        <v>6.6039399999999997</v>
      </c>
      <c r="G2293" s="2">
        <v>0.57644700000000004</v>
      </c>
      <c r="H2293" s="2">
        <v>0.555176</v>
      </c>
      <c r="J2293" s="2">
        <v>6.6067450000000001</v>
      </c>
      <c r="K2293" s="2">
        <v>8.1088999999999994E-2</v>
      </c>
      <c r="L2293" s="2">
        <v>0.194414</v>
      </c>
    </row>
    <row r="2294" spans="1:12" x14ac:dyDescent="0.2">
      <c r="A2294" s="2">
        <v>6.6074460000000004</v>
      </c>
      <c r="B2294" s="2">
        <v>9.4206620000000001</v>
      </c>
      <c r="C2294" s="2">
        <v>0.70762599999999998</v>
      </c>
      <c r="D2294" s="2">
        <v>0.11404</v>
      </c>
      <c r="F2294" s="2">
        <v>6.604641</v>
      </c>
      <c r="G2294" s="2">
        <v>0.576851</v>
      </c>
      <c r="H2294" s="2">
        <v>0.55484</v>
      </c>
      <c r="J2294" s="2">
        <v>6.6074460000000004</v>
      </c>
      <c r="K2294" s="2">
        <v>8.1313999999999997E-2</v>
      </c>
      <c r="L2294" s="2">
        <v>0.194664</v>
      </c>
    </row>
    <row r="2295" spans="1:12" x14ac:dyDescent="0.2">
      <c r="A2295" s="2">
        <v>6.6081479999999999</v>
      </c>
      <c r="B2295" s="2">
        <v>9.4216689999999996</v>
      </c>
      <c r="C2295" s="2">
        <v>0.70790799999999998</v>
      </c>
      <c r="D2295" s="2">
        <v>0.114246</v>
      </c>
      <c r="F2295" s="2">
        <v>6.6053420000000003</v>
      </c>
      <c r="G2295" s="2">
        <v>0.57686599999999999</v>
      </c>
      <c r="H2295" s="2">
        <v>0.55479400000000001</v>
      </c>
      <c r="J2295" s="2">
        <v>6.6081479999999999</v>
      </c>
      <c r="K2295" s="2">
        <v>8.1296999999999994E-2</v>
      </c>
      <c r="L2295" s="2">
        <v>0.19444900000000001</v>
      </c>
    </row>
    <row r="2296" spans="1:12" x14ac:dyDescent="0.2">
      <c r="A2296" s="2">
        <v>6.6088490000000002</v>
      </c>
      <c r="B2296" s="2">
        <v>9.4214669999999998</v>
      </c>
      <c r="C2296" s="2">
        <v>0.70839600000000003</v>
      </c>
      <c r="D2296" s="2">
        <v>0.114215</v>
      </c>
      <c r="F2296" s="2">
        <v>6.6060439999999998</v>
      </c>
      <c r="G2296" s="2">
        <v>0.57675900000000002</v>
      </c>
      <c r="H2296" s="2">
        <v>0.55410800000000004</v>
      </c>
      <c r="J2296" s="2">
        <v>6.6088490000000002</v>
      </c>
      <c r="K2296" s="2">
        <v>8.0935999999999994E-2</v>
      </c>
      <c r="L2296" s="2">
        <v>0.19489600000000001</v>
      </c>
    </row>
    <row r="2297" spans="1:12" x14ac:dyDescent="0.2">
      <c r="A2297" s="2">
        <v>6.6095499999999996</v>
      </c>
      <c r="B2297" s="2">
        <v>9.4216460000000009</v>
      </c>
      <c r="C2297" s="2">
        <v>0.70829299999999995</v>
      </c>
      <c r="D2297" s="2">
        <v>0.114383</v>
      </c>
      <c r="F2297" s="2">
        <v>6.6067450000000001</v>
      </c>
      <c r="G2297" s="2">
        <v>0.57696499999999995</v>
      </c>
      <c r="H2297" s="2">
        <v>0.55435199999999996</v>
      </c>
      <c r="J2297" s="2">
        <v>6.6095499999999996</v>
      </c>
      <c r="K2297" s="2">
        <v>8.0643999999999993E-2</v>
      </c>
      <c r="L2297" s="2">
        <v>0.20705899999999999</v>
      </c>
    </row>
    <row r="2298" spans="1:12" x14ac:dyDescent="0.2">
      <c r="A2298" s="2">
        <v>6.610252</v>
      </c>
      <c r="B2298" s="2">
        <v>9.4218329999999995</v>
      </c>
      <c r="C2298" s="2">
        <v>0.70829699999999995</v>
      </c>
      <c r="D2298" s="2">
        <v>0.11372699999999999</v>
      </c>
      <c r="F2298" s="2">
        <v>6.6074460000000004</v>
      </c>
      <c r="G2298" s="2">
        <v>0.57706500000000005</v>
      </c>
      <c r="H2298" s="2">
        <v>0.55452699999999999</v>
      </c>
      <c r="J2298" s="2">
        <v>6.610252</v>
      </c>
      <c r="K2298" s="2">
        <v>8.0278000000000002E-2</v>
      </c>
      <c r="L2298" s="2">
        <v>0.20669000000000001</v>
      </c>
    </row>
    <row r="2299" spans="1:12" x14ac:dyDescent="0.2">
      <c r="A2299" s="2">
        <v>6.6109530000000003</v>
      </c>
      <c r="B2299" s="2">
        <v>9.4222870000000007</v>
      </c>
      <c r="C2299" s="2">
        <v>0.70826599999999995</v>
      </c>
      <c r="D2299" s="2">
        <v>0.113467</v>
      </c>
      <c r="F2299" s="2">
        <v>6.6081479999999999</v>
      </c>
      <c r="G2299" s="2">
        <v>0.57692699999999997</v>
      </c>
      <c r="H2299" s="2">
        <v>0.55435900000000005</v>
      </c>
      <c r="J2299" s="2">
        <v>6.6109530000000003</v>
      </c>
      <c r="K2299" s="2">
        <v>7.9913999999999999E-2</v>
      </c>
      <c r="L2299" s="2">
        <v>0.20663300000000001</v>
      </c>
    </row>
    <row r="2300" spans="1:12" x14ac:dyDescent="0.2">
      <c r="A2300" s="2">
        <v>6.6116549999999998</v>
      </c>
      <c r="B2300" s="2">
        <v>9.4224820000000005</v>
      </c>
      <c r="C2300" s="2">
        <v>0.70824699999999996</v>
      </c>
      <c r="D2300" s="2">
        <v>0.11393300000000001</v>
      </c>
      <c r="F2300" s="2">
        <v>6.6088490000000002</v>
      </c>
      <c r="G2300" s="2">
        <v>0.57653799999999999</v>
      </c>
      <c r="H2300" s="2">
        <v>0.55475600000000003</v>
      </c>
      <c r="J2300" s="2">
        <v>6.6116549999999998</v>
      </c>
      <c r="K2300" s="2">
        <v>7.9824000000000006E-2</v>
      </c>
      <c r="L2300" s="2">
        <v>0.20677300000000001</v>
      </c>
    </row>
    <row r="2301" spans="1:12" x14ac:dyDescent="0.2">
      <c r="A2301" s="2">
        <v>6.6123560000000001</v>
      </c>
      <c r="B2301" s="2">
        <v>9.4225010000000005</v>
      </c>
      <c r="C2301" s="2">
        <v>0.70854099999999998</v>
      </c>
      <c r="D2301" s="2">
        <v>0.114246</v>
      </c>
      <c r="F2301" s="2">
        <v>6.6095499999999996</v>
      </c>
      <c r="G2301" s="2">
        <v>0.57598099999999997</v>
      </c>
      <c r="H2301" s="2">
        <v>0.55501599999999995</v>
      </c>
      <c r="J2301" s="2">
        <v>6.6123560000000001</v>
      </c>
      <c r="K2301" s="2">
        <v>7.9774999999999999E-2</v>
      </c>
      <c r="L2301" s="2">
        <v>0.20643600000000001</v>
      </c>
    </row>
    <row r="2302" spans="1:12" x14ac:dyDescent="0.2">
      <c r="A2302" s="2">
        <v>6.6130579999999997</v>
      </c>
      <c r="B2302" s="2">
        <v>9.4230800000000006</v>
      </c>
      <c r="C2302" s="2">
        <v>0.70884199999999997</v>
      </c>
      <c r="D2302" s="2">
        <v>0.114574</v>
      </c>
      <c r="F2302" s="2">
        <v>6.610252</v>
      </c>
      <c r="G2302" s="2">
        <v>0.57571399999999995</v>
      </c>
      <c r="H2302" s="2">
        <v>0.55516799999999999</v>
      </c>
      <c r="J2302" s="2">
        <v>6.6130579999999997</v>
      </c>
      <c r="K2302" s="2">
        <v>7.9809000000000005E-2</v>
      </c>
      <c r="L2302" s="2">
        <v>0.205626</v>
      </c>
    </row>
    <row r="2303" spans="1:12" x14ac:dyDescent="0.2">
      <c r="A2303" s="2">
        <v>6.6137589999999999</v>
      </c>
      <c r="B2303" s="2">
        <v>9.4233550000000008</v>
      </c>
      <c r="C2303" s="2">
        <v>0.70916699999999999</v>
      </c>
      <c r="D2303" s="2">
        <v>0.115527</v>
      </c>
      <c r="F2303" s="2">
        <v>6.6109530000000003</v>
      </c>
      <c r="G2303" s="2">
        <v>0.57596599999999998</v>
      </c>
      <c r="H2303" s="2">
        <v>0.55561799999999995</v>
      </c>
      <c r="J2303" s="2">
        <v>6.6137589999999999</v>
      </c>
      <c r="K2303" s="2">
        <v>7.9962000000000005E-2</v>
      </c>
      <c r="L2303" s="2">
        <v>0.205403</v>
      </c>
    </row>
    <row r="2304" spans="1:12" x14ac:dyDescent="0.2">
      <c r="A2304" s="2">
        <v>6.6144600000000002</v>
      </c>
      <c r="B2304" s="2">
        <v>9.4236260000000005</v>
      </c>
      <c r="C2304" s="2">
        <v>0.709449</v>
      </c>
      <c r="D2304" s="2">
        <v>0.11597</v>
      </c>
      <c r="F2304" s="2">
        <v>6.6116549999999998</v>
      </c>
      <c r="G2304" s="2">
        <v>0.55474900000000005</v>
      </c>
      <c r="H2304" s="2">
        <v>0.55551899999999999</v>
      </c>
      <c r="J2304" s="2">
        <v>6.6144600000000002</v>
      </c>
      <c r="K2304" s="2">
        <v>7.9982999999999999E-2</v>
      </c>
      <c r="L2304" s="2">
        <v>0.20607500000000001</v>
      </c>
    </row>
    <row r="2305" spans="1:12" x14ac:dyDescent="0.2">
      <c r="A2305" s="2">
        <v>6.6151609999999996</v>
      </c>
      <c r="B2305" s="2">
        <v>9.4244420000000009</v>
      </c>
      <c r="C2305" s="2">
        <v>0.70940700000000001</v>
      </c>
      <c r="D2305" s="2">
        <v>0.11584800000000001</v>
      </c>
      <c r="F2305" s="2">
        <v>6.6123560000000001</v>
      </c>
      <c r="G2305" s="2">
        <v>0.55471800000000004</v>
      </c>
      <c r="H2305" s="2">
        <v>0.55507700000000004</v>
      </c>
      <c r="J2305" s="2">
        <v>6.6151609999999996</v>
      </c>
      <c r="K2305" s="2">
        <v>7.9943E-2</v>
      </c>
      <c r="L2305" s="2">
        <v>0.20623</v>
      </c>
    </row>
    <row r="2306" spans="1:12" x14ac:dyDescent="0.2">
      <c r="A2306" s="2">
        <v>6.615863</v>
      </c>
      <c r="B2306" s="2">
        <v>9.4244610000000009</v>
      </c>
      <c r="C2306" s="2">
        <v>0.70979999999999999</v>
      </c>
      <c r="D2306" s="2">
        <v>0.11568000000000001</v>
      </c>
      <c r="F2306" s="2">
        <v>6.6130579999999997</v>
      </c>
      <c r="G2306" s="2">
        <v>0.55413800000000002</v>
      </c>
      <c r="H2306" s="2">
        <v>0.55503100000000005</v>
      </c>
      <c r="J2306" s="2">
        <v>6.615863</v>
      </c>
      <c r="K2306" s="2">
        <v>7.9975000000000004E-2</v>
      </c>
      <c r="L2306" s="2">
        <v>0.20624799999999999</v>
      </c>
    </row>
    <row r="2307" spans="1:12" x14ac:dyDescent="0.2">
      <c r="A2307" s="2">
        <v>6.6165640000000003</v>
      </c>
      <c r="B2307" s="2">
        <v>9.4245950000000001</v>
      </c>
      <c r="C2307" s="2">
        <v>0.71000600000000003</v>
      </c>
      <c r="D2307" s="2">
        <v>0.115329</v>
      </c>
      <c r="F2307" s="2">
        <v>6.6137589999999999</v>
      </c>
      <c r="G2307" s="2">
        <v>0.554253</v>
      </c>
      <c r="H2307" s="2">
        <v>0.55490899999999999</v>
      </c>
      <c r="J2307" s="2">
        <v>6.6165640000000003</v>
      </c>
      <c r="K2307" s="2">
        <v>8.0026E-2</v>
      </c>
      <c r="L2307" s="2">
        <v>0.205788</v>
      </c>
    </row>
    <row r="2308" spans="1:12" x14ac:dyDescent="0.2">
      <c r="A2308" s="2">
        <v>6.6172659999999999</v>
      </c>
      <c r="B2308" s="2">
        <v>9.424671</v>
      </c>
      <c r="C2308" s="2">
        <v>0.70981099999999997</v>
      </c>
      <c r="D2308" s="2">
        <v>0.11501599999999999</v>
      </c>
      <c r="F2308" s="2">
        <v>6.6144600000000002</v>
      </c>
      <c r="G2308" s="2">
        <v>0.55407700000000004</v>
      </c>
      <c r="H2308" s="2">
        <v>0.55467200000000005</v>
      </c>
      <c r="J2308" s="2">
        <v>6.6172659999999999</v>
      </c>
      <c r="K2308" s="2">
        <v>8.0117999999999995E-2</v>
      </c>
      <c r="L2308" s="2">
        <v>0.205292</v>
      </c>
    </row>
    <row r="2309" spans="1:12" x14ac:dyDescent="0.2">
      <c r="A2309" s="2">
        <v>6.6179670000000002</v>
      </c>
      <c r="B2309" s="2">
        <v>9.4242629999999998</v>
      </c>
      <c r="C2309" s="2">
        <v>0.70981099999999997</v>
      </c>
      <c r="D2309" s="2">
        <v>0.11484800000000001</v>
      </c>
      <c r="F2309" s="2">
        <v>6.6151609999999996</v>
      </c>
      <c r="G2309" s="2">
        <v>0.55423699999999998</v>
      </c>
      <c r="H2309" s="2">
        <v>0.55479400000000001</v>
      </c>
      <c r="J2309" s="2">
        <v>6.6179670000000002</v>
      </c>
      <c r="K2309" s="2">
        <v>7.9772999999999997E-2</v>
      </c>
      <c r="L2309" s="2">
        <v>0.204933</v>
      </c>
    </row>
    <row r="2310" spans="1:12" x14ac:dyDescent="0.2">
      <c r="A2310" s="2">
        <v>6.6186689999999997</v>
      </c>
      <c r="B2310" s="2">
        <v>9.4239540000000002</v>
      </c>
      <c r="C2310" s="2">
        <v>0.70976600000000001</v>
      </c>
      <c r="D2310" s="2">
        <v>0.114871</v>
      </c>
      <c r="F2310" s="2">
        <v>6.615863</v>
      </c>
      <c r="G2310" s="2">
        <v>0.55397799999999997</v>
      </c>
      <c r="H2310" s="2">
        <v>0.55457299999999998</v>
      </c>
      <c r="J2310" s="2">
        <v>6.6186689999999997</v>
      </c>
      <c r="K2310" s="2">
        <v>7.9435000000000006E-2</v>
      </c>
      <c r="L2310" s="2">
        <v>0.20463700000000001</v>
      </c>
    </row>
    <row r="2311" spans="1:12" x14ac:dyDescent="0.2">
      <c r="A2311" s="2">
        <v>6.61937</v>
      </c>
      <c r="B2311" s="2">
        <v>9.4240949999999994</v>
      </c>
      <c r="C2311" s="2">
        <v>0.70967000000000002</v>
      </c>
      <c r="D2311" s="2">
        <v>0.115192</v>
      </c>
      <c r="F2311" s="2">
        <v>6.6165640000000003</v>
      </c>
      <c r="G2311" s="2">
        <v>0.55375700000000005</v>
      </c>
      <c r="H2311" s="2">
        <v>0.55449700000000002</v>
      </c>
      <c r="J2311" s="2">
        <v>6.61937</v>
      </c>
      <c r="K2311" s="2">
        <v>7.9504000000000005E-2</v>
      </c>
      <c r="L2311" s="2">
        <v>0.20449200000000001</v>
      </c>
    </row>
    <row r="2312" spans="1:12" x14ac:dyDescent="0.2">
      <c r="A2312" s="2">
        <v>6.6200710000000003</v>
      </c>
      <c r="B2312" s="2">
        <v>9.4239770000000007</v>
      </c>
      <c r="C2312" s="2">
        <v>0.70976899999999998</v>
      </c>
      <c r="D2312" s="2">
        <v>0.11577900000000001</v>
      </c>
      <c r="F2312" s="2">
        <v>6.6172659999999999</v>
      </c>
      <c r="G2312" s="2">
        <v>0.55391699999999999</v>
      </c>
      <c r="H2312" s="2">
        <v>0.55378000000000005</v>
      </c>
      <c r="J2312" s="2">
        <v>6.6200710000000003</v>
      </c>
      <c r="K2312" s="2">
        <v>7.9378000000000004E-2</v>
      </c>
      <c r="L2312" s="2">
        <v>0.20453399999999999</v>
      </c>
    </row>
    <row r="2313" spans="1:12" x14ac:dyDescent="0.2">
      <c r="A2313" s="2">
        <v>6.6207719999999997</v>
      </c>
      <c r="B2313" s="2">
        <v>9.4236719999999998</v>
      </c>
      <c r="C2313" s="2">
        <v>0.70993700000000004</v>
      </c>
      <c r="D2313" s="2">
        <v>0.116397</v>
      </c>
      <c r="F2313" s="2">
        <v>6.6179670000000002</v>
      </c>
      <c r="G2313" s="2">
        <v>0.55488599999999999</v>
      </c>
      <c r="H2313" s="2">
        <v>0.55349700000000002</v>
      </c>
      <c r="J2313" s="2">
        <v>6.6207719999999997</v>
      </c>
      <c r="K2313" s="2">
        <v>7.9351000000000005E-2</v>
      </c>
      <c r="L2313" s="2">
        <v>0.204792</v>
      </c>
    </row>
    <row r="2314" spans="1:12" x14ac:dyDescent="0.2">
      <c r="A2314" s="2">
        <v>6.6214740000000001</v>
      </c>
      <c r="B2314" s="2">
        <v>9.424061</v>
      </c>
      <c r="C2314" s="2">
        <v>0.71010899999999999</v>
      </c>
      <c r="D2314" s="2">
        <v>0.117038</v>
      </c>
      <c r="F2314" s="2">
        <v>6.6186689999999997</v>
      </c>
      <c r="G2314" s="2">
        <v>0.55503800000000003</v>
      </c>
      <c r="H2314" s="2">
        <v>0.55394699999999997</v>
      </c>
      <c r="J2314" s="2">
        <v>6.6214740000000001</v>
      </c>
      <c r="K2314" s="2">
        <v>7.9235E-2</v>
      </c>
      <c r="L2314" s="2">
        <v>0.20525499999999999</v>
      </c>
    </row>
    <row r="2315" spans="1:12" x14ac:dyDescent="0.2">
      <c r="A2315" s="2">
        <v>6.6221750000000004</v>
      </c>
      <c r="B2315" s="2">
        <v>9.4242399999999993</v>
      </c>
      <c r="C2315" s="2">
        <v>0.70986899999999997</v>
      </c>
      <c r="D2315" s="2">
        <v>0.117198</v>
      </c>
      <c r="F2315" s="2">
        <v>6.61937</v>
      </c>
      <c r="G2315" s="2">
        <v>0.555176</v>
      </c>
      <c r="H2315" s="2">
        <v>0.55437499999999995</v>
      </c>
      <c r="J2315" s="2">
        <v>6.6221750000000004</v>
      </c>
      <c r="K2315" s="2">
        <v>7.9098000000000002E-2</v>
      </c>
      <c r="L2315" s="2">
        <v>0.20522299999999999</v>
      </c>
    </row>
    <row r="2316" spans="1:12" x14ac:dyDescent="0.2">
      <c r="A2316" s="2">
        <v>6.6228769999999999</v>
      </c>
      <c r="B2316" s="2">
        <v>9.4244039999999991</v>
      </c>
      <c r="C2316" s="2">
        <v>0.70965900000000004</v>
      </c>
      <c r="D2316" s="2">
        <v>0.117023</v>
      </c>
      <c r="F2316" s="2">
        <v>6.6200710000000003</v>
      </c>
      <c r="G2316" s="2">
        <v>0.55484</v>
      </c>
      <c r="H2316" s="2">
        <v>0.55420700000000001</v>
      </c>
      <c r="J2316" s="2">
        <v>6.6228769999999999</v>
      </c>
      <c r="K2316" s="2">
        <v>7.9111000000000001E-2</v>
      </c>
      <c r="L2316" s="2">
        <v>0.205017</v>
      </c>
    </row>
    <row r="2317" spans="1:12" x14ac:dyDescent="0.2">
      <c r="A2317" s="2">
        <v>6.6235780000000002</v>
      </c>
      <c r="B2317" s="2">
        <v>9.4247479999999992</v>
      </c>
      <c r="C2317" s="2">
        <v>0.70960500000000004</v>
      </c>
      <c r="D2317" s="2">
        <v>0.11669499999999999</v>
      </c>
      <c r="F2317" s="2">
        <v>6.6207719999999997</v>
      </c>
      <c r="G2317" s="2">
        <v>0.55479400000000001</v>
      </c>
      <c r="H2317" s="2">
        <v>0.55373399999999995</v>
      </c>
      <c r="J2317" s="2">
        <v>6.6235780000000002</v>
      </c>
      <c r="K2317" s="2">
        <v>7.9075000000000006E-2</v>
      </c>
      <c r="L2317" s="2">
        <v>0.20450499999999999</v>
      </c>
    </row>
    <row r="2318" spans="1:12" x14ac:dyDescent="0.2">
      <c r="A2318" s="2">
        <v>6.6242789999999996</v>
      </c>
      <c r="B2318" s="2">
        <v>9.4253730000000004</v>
      </c>
      <c r="C2318" s="2">
        <v>0.709453</v>
      </c>
      <c r="D2318" s="2">
        <v>0.116634</v>
      </c>
      <c r="F2318" s="2">
        <v>6.6214740000000001</v>
      </c>
      <c r="G2318" s="2">
        <v>0.55410800000000004</v>
      </c>
      <c r="H2318" s="2">
        <v>0.55402399999999996</v>
      </c>
      <c r="J2318" s="2">
        <v>6.6242789999999996</v>
      </c>
      <c r="K2318" s="2">
        <v>7.9371999999999998E-2</v>
      </c>
      <c r="L2318" s="2">
        <v>0.20394399999999999</v>
      </c>
    </row>
    <row r="2319" spans="1:12" x14ac:dyDescent="0.2">
      <c r="A2319" s="2">
        <v>6.624981</v>
      </c>
      <c r="B2319" s="2">
        <v>9.4253350000000005</v>
      </c>
      <c r="C2319" s="2">
        <v>0.70902600000000005</v>
      </c>
      <c r="D2319" s="2">
        <v>0.11661100000000001</v>
      </c>
      <c r="F2319" s="2">
        <v>6.6221750000000004</v>
      </c>
      <c r="G2319" s="2">
        <v>0.55435199999999996</v>
      </c>
      <c r="H2319" s="2">
        <v>0.55359599999999998</v>
      </c>
      <c r="J2319" s="2">
        <v>6.624981</v>
      </c>
      <c r="K2319" s="2">
        <v>7.9763000000000001E-2</v>
      </c>
      <c r="L2319" s="2">
        <v>0.204288</v>
      </c>
    </row>
    <row r="2320" spans="1:12" x14ac:dyDescent="0.2">
      <c r="A2320" s="2">
        <v>6.6256820000000003</v>
      </c>
      <c r="B2320" s="2">
        <v>9.4258000000000006</v>
      </c>
      <c r="C2320" s="2">
        <v>0.70856799999999998</v>
      </c>
      <c r="D2320" s="2">
        <v>0.11622200000000001</v>
      </c>
      <c r="F2320" s="2">
        <v>6.6228769999999999</v>
      </c>
      <c r="G2320" s="2">
        <v>0.55452699999999999</v>
      </c>
      <c r="H2320" s="2">
        <v>0.553925</v>
      </c>
      <c r="J2320" s="2">
        <v>6.6256820000000003</v>
      </c>
      <c r="K2320" s="2">
        <v>7.9688999999999996E-2</v>
      </c>
      <c r="L2320" s="2">
        <v>0.204258</v>
      </c>
    </row>
    <row r="2321" spans="1:12" x14ac:dyDescent="0.2">
      <c r="A2321" s="2">
        <v>6.6263839999999998</v>
      </c>
      <c r="B2321" s="2">
        <v>9.4262160000000002</v>
      </c>
      <c r="C2321" s="2">
        <v>0.70846500000000001</v>
      </c>
      <c r="D2321" s="2">
        <v>0.11642</v>
      </c>
      <c r="F2321" s="2">
        <v>6.6235780000000002</v>
      </c>
      <c r="G2321" s="2">
        <v>0.55435900000000005</v>
      </c>
      <c r="H2321" s="2">
        <v>0.55341300000000004</v>
      </c>
      <c r="J2321" s="2">
        <v>6.6263839999999998</v>
      </c>
      <c r="K2321" s="2">
        <v>7.9601000000000005E-2</v>
      </c>
      <c r="L2321" s="2">
        <v>0.203961</v>
      </c>
    </row>
    <row r="2322" spans="1:12" x14ac:dyDescent="0.2">
      <c r="A2322" s="2">
        <v>6.6270850000000001</v>
      </c>
      <c r="B2322" s="2">
        <v>9.4265170000000005</v>
      </c>
      <c r="C2322" s="2">
        <v>0.70819399999999999</v>
      </c>
      <c r="D2322" s="2">
        <v>0.11708399999999999</v>
      </c>
      <c r="F2322" s="2">
        <v>6.6242789999999996</v>
      </c>
      <c r="G2322" s="2">
        <v>0.55475600000000003</v>
      </c>
      <c r="H2322" s="2">
        <v>0.55329899999999999</v>
      </c>
      <c r="J2322" s="2">
        <v>6.6270850000000001</v>
      </c>
      <c r="K2322" s="2">
        <v>7.9617999999999994E-2</v>
      </c>
      <c r="L2322" s="2">
        <v>0.203709</v>
      </c>
    </row>
    <row r="2323" spans="1:12" x14ac:dyDescent="0.2">
      <c r="A2323" s="2">
        <v>6.6277860000000004</v>
      </c>
      <c r="B2323" s="2">
        <v>9.4267690000000002</v>
      </c>
      <c r="C2323" s="2">
        <v>0.70788899999999999</v>
      </c>
      <c r="D2323" s="2">
        <v>0.117343</v>
      </c>
      <c r="F2323" s="2">
        <v>6.624981</v>
      </c>
      <c r="G2323" s="2">
        <v>0.55501599999999995</v>
      </c>
      <c r="H2323" s="2">
        <v>0.55351300000000003</v>
      </c>
      <c r="J2323" s="2">
        <v>6.6277860000000004</v>
      </c>
      <c r="K2323" s="2">
        <v>7.9699999999999993E-2</v>
      </c>
      <c r="L2323" s="2">
        <v>0.20388400000000001</v>
      </c>
    </row>
    <row r="2324" spans="1:12" x14ac:dyDescent="0.2">
      <c r="A2324" s="2">
        <v>6.6284879999999999</v>
      </c>
      <c r="B2324" s="2">
        <v>9.4267730000000007</v>
      </c>
      <c r="C2324" s="2">
        <v>0.707565</v>
      </c>
      <c r="D2324" s="2">
        <v>0.11737400000000001</v>
      </c>
      <c r="F2324" s="2">
        <v>6.6256820000000003</v>
      </c>
      <c r="G2324" s="2">
        <v>0.55516799999999999</v>
      </c>
      <c r="H2324" s="2">
        <v>0.55364999999999998</v>
      </c>
      <c r="J2324" s="2">
        <v>6.6284879999999999</v>
      </c>
      <c r="K2324" s="2">
        <v>7.9874000000000001E-2</v>
      </c>
      <c r="L2324" s="2">
        <v>0.20424600000000001</v>
      </c>
    </row>
    <row r="2325" spans="1:12" x14ac:dyDescent="0.2">
      <c r="A2325" s="2">
        <v>6.6291890000000002</v>
      </c>
      <c r="B2325" s="2">
        <v>9.4268300000000007</v>
      </c>
      <c r="C2325" s="2">
        <v>0.70731999999999995</v>
      </c>
      <c r="D2325" s="2">
        <v>0.116969</v>
      </c>
      <c r="F2325" s="2">
        <v>6.6263839999999998</v>
      </c>
      <c r="G2325" s="2">
        <v>0.55561799999999995</v>
      </c>
      <c r="H2325" s="2">
        <v>0.55375700000000005</v>
      </c>
      <c r="J2325" s="2">
        <v>6.6291890000000002</v>
      </c>
      <c r="K2325" s="2">
        <v>8.0028000000000002E-2</v>
      </c>
      <c r="L2325" s="2">
        <v>0.20421400000000001</v>
      </c>
    </row>
    <row r="2326" spans="1:12" x14ac:dyDescent="0.2">
      <c r="A2326" s="2">
        <v>6.6298899999999996</v>
      </c>
      <c r="B2326" s="2">
        <v>9.4271619999999992</v>
      </c>
      <c r="C2326" s="2">
        <v>0.707484</v>
      </c>
      <c r="D2326" s="2">
        <v>0.116924</v>
      </c>
      <c r="F2326" s="2">
        <v>6.6270850000000001</v>
      </c>
      <c r="G2326" s="2">
        <v>0.55551899999999999</v>
      </c>
      <c r="H2326" s="2">
        <v>0.553284</v>
      </c>
      <c r="J2326" s="2">
        <v>6.6298899999999996</v>
      </c>
      <c r="K2326" s="2">
        <v>8.0107999999999999E-2</v>
      </c>
      <c r="L2326" s="2">
        <v>0.20441200000000001</v>
      </c>
    </row>
    <row r="2327" spans="1:12" x14ac:dyDescent="0.2">
      <c r="A2327" s="2">
        <v>6.630592</v>
      </c>
      <c r="B2327" s="2">
        <v>9.4270359999999993</v>
      </c>
      <c r="C2327" s="2">
        <v>0.70748100000000003</v>
      </c>
      <c r="D2327" s="2">
        <v>0.11713700000000001</v>
      </c>
      <c r="F2327" s="2">
        <v>6.6277860000000004</v>
      </c>
      <c r="G2327" s="2">
        <v>0.55507700000000004</v>
      </c>
      <c r="H2327" s="2">
        <v>0.55315400000000003</v>
      </c>
      <c r="J2327" s="2">
        <v>6.630592</v>
      </c>
      <c r="K2327" s="2">
        <v>8.0471000000000001E-2</v>
      </c>
      <c r="L2327" s="2">
        <v>0.204515</v>
      </c>
    </row>
    <row r="2328" spans="1:12" x14ac:dyDescent="0.2">
      <c r="A2328" s="2">
        <v>6.6312930000000003</v>
      </c>
      <c r="B2328" s="2">
        <v>9.4269829999999999</v>
      </c>
      <c r="C2328" s="2">
        <v>0.70721699999999998</v>
      </c>
      <c r="D2328" s="2">
        <v>0.117206</v>
      </c>
      <c r="F2328" s="2">
        <v>6.6284879999999999</v>
      </c>
      <c r="G2328" s="2">
        <v>0.55503100000000005</v>
      </c>
      <c r="H2328" s="2">
        <v>0.553589</v>
      </c>
      <c r="J2328" s="2">
        <v>6.6312930000000003</v>
      </c>
      <c r="K2328" s="2">
        <v>8.0851999999999993E-2</v>
      </c>
      <c r="L2328" s="2">
        <v>0.20457900000000001</v>
      </c>
    </row>
    <row r="2329" spans="1:12" x14ac:dyDescent="0.2">
      <c r="A2329" s="2">
        <v>6.6319949999999999</v>
      </c>
      <c r="B2329" s="2">
        <v>9.4273799999999994</v>
      </c>
      <c r="C2329" s="2">
        <v>0.70736600000000005</v>
      </c>
      <c r="D2329" s="2">
        <v>0.117191</v>
      </c>
      <c r="F2329" s="2">
        <v>6.6291890000000002</v>
      </c>
      <c r="G2329" s="2">
        <v>0.55490899999999999</v>
      </c>
      <c r="H2329" s="2">
        <v>0.55319200000000002</v>
      </c>
      <c r="J2329" s="2">
        <v>6.6319949999999999</v>
      </c>
      <c r="K2329" s="2">
        <v>8.0976000000000006E-2</v>
      </c>
      <c r="L2329" s="2">
        <v>0.20452000000000001</v>
      </c>
    </row>
    <row r="2330" spans="1:12" x14ac:dyDescent="0.2">
      <c r="A2330" s="2">
        <v>6.6326960000000001</v>
      </c>
      <c r="B2330" s="2">
        <v>9.4279709999999994</v>
      </c>
      <c r="C2330" s="2">
        <v>0.70738900000000005</v>
      </c>
      <c r="D2330" s="2">
        <v>0.117145</v>
      </c>
      <c r="F2330" s="2">
        <v>6.6298899999999996</v>
      </c>
      <c r="G2330" s="2">
        <v>0.55467200000000005</v>
      </c>
      <c r="H2330" s="2">
        <v>0.55257400000000001</v>
      </c>
      <c r="J2330" s="2">
        <v>6.6326960000000001</v>
      </c>
      <c r="K2330" s="2">
        <v>8.1156000000000006E-2</v>
      </c>
      <c r="L2330" s="2">
        <v>0.20449400000000001</v>
      </c>
    </row>
    <row r="2331" spans="1:12" x14ac:dyDescent="0.2">
      <c r="A2331" s="2">
        <v>6.6333979999999997</v>
      </c>
      <c r="B2331" s="2">
        <v>9.4288670000000003</v>
      </c>
      <c r="C2331" s="2">
        <v>0.70706500000000005</v>
      </c>
      <c r="D2331" s="2">
        <v>0.117076</v>
      </c>
      <c r="F2331" s="2">
        <v>6.630592</v>
      </c>
      <c r="G2331" s="2">
        <v>0.55479400000000001</v>
      </c>
      <c r="H2331" s="2">
        <v>0.55229200000000001</v>
      </c>
      <c r="J2331" s="2">
        <v>6.6333979999999997</v>
      </c>
      <c r="K2331" s="2">
        <v>8.1059999999999993E-2</v>
      </c>
      <c r="L2331" s="2">
        <v>0.20420199999999999</v>
      </c>
    </row>
    <row r="2332" spans="1:12" x14ac:dyDescent="0.2">
      <c r="A2332" s="2">
        <v>6.634099</v>
      </c>
      <c r="B2332" s="2">
        <v>9.4291839999999993</v>
      </c>
      <c r="C2332" s="2">
        <v>0.70698099999999997</v>
      </c>
      <c r="D2332" s="2">
        <v>0.117206</v>
      </c>
      <c r="F2332" s="2">
        <v>6.6312930000000003</v>
      </c>
      <c r="G2332" s="2">
        <v>0.55457299999999998</v>
      </c>
      <c r="H2332" s="2">
        <v>0.55192600000000003</v>
      </c>
      <c r="J2332" s="2">
        <v>6.634099</v>
      </c>
      <c r="K2332" s="2">
        <v>8.0847000000000002E-2</v>
      </c>
      <c r="L2332" s="2">
        <v>0.203261</v>
      </c>
    </row>
    <row r="2333" spans="1:12" x14ac:dyDescent="0.2">
      <c r="A2333" s="2">
        <v>6.6348000000000003</v>
      </c>
      <c r="B2333" s="2">
        <v>9.4293370000000003</v>
      </c>
      <c r="C2333" s="2">
        <v>0.70675200000000005</v>
      </c>
      <c r="D2333" s="2">
        <v>0.11745800000000001</v>
      </c>
      <c r="F2333" s="2">
        <v>6.6319949999999999</v>
      </c>
      <c r="G2333" s="2">
        <v>0.55449700000000002</v>
      </c>
      <c r="H2333" s="2">
        <v>0.55178799999999995</v>
      </c>
      <c r="J2333" s="2">
        <v>6.6348000000000003</v>
      </c>
      <c r="K2333" s="2">
        <v>8.0897999999999998E-2</v>
      </c>
      <c r="L2333" s="2">
        <v>0.20302700000000001</v>
      </c>
    </row>
    <row r="2334" spans="1:12" x14ac:dyDescent="0.2">
      <c r="A2334" s="2">
        <v>6.6355009999999996</v>
      </c>
      <c r="B2334" s="2">
        <v>9.4295390000000001</v>
      </c>
      <c r="C2334" s="2">
        <v>0.70625199999999999</v>
      </c>
      <c r="D2334" s="2">
        <v>0.117336</v>
      </c>
      <c r="F2334" s="2">
        <v>6.6326960000000001</v>
      </c>
      <c r="G2334" s="2">
        <v>0.55378000000000005</v>
      </c>
      <c r="H2334" s="2">
        <v>0.55199399999999998</v>
      </c>
      <c r="J2334" s="2">
        <v>6.6355009999999996</v>
      </c>
      <c r="K2334" s="2">
        <v>8.0939999999999998E-2</v>
      </c>
      <c r="L2334" s="2">
        <v>0.20311499999999999</v>
      </c>
    </row>
    <row r="2335" spans="1:12" x14ac:dyDescent="0.2">
      <c r="A2335" s="2">
        <v>6.6362030000000001</v>
      </c>
      <c r="B2335" s="2">
        <v>9.4298780000000004</v>
      </c>
      <c r="C2335" s="2">
        <v>0.70577500000000004</v>
      </c>
      <c r="D2335" s="2">
        <v>0.11701499999999999</v>
      </c>
      <c r="F2335" s="2">
        <v>6.6333979999999997</v>
      </c>
      <c r="G2335" s="2">
        <v>0.55349700000000002</v>
      </c>
      <c r="H2335" s="2">
        <v>0.55142199999999997</v>
      </c>
      <c r="J2335" s="2">
        <v>6.6362030000000001</v>
      </c>
      <c r="K2335" s="2">
        <v>8.0641000000000004E-2</v>
      </c>
      <c r="L2335" s="2">
        <v>0.20318800000000001</v>
      </c>
    </row>
    <row r="2336" spans="1:12" x14ac:dyDescent="0.2">
      <c r="A2336" s="2">
        <v>6.6369040000000004</v>
      </c>
      <c r="B2336" s="2">
        <v>9.4300499999999996</v>
      </c>
      <c r="C2336" s="2">
        <v>0.70547800000000005</v>
      </c>
      <c r="D2336" s="2">
        <v>0.117091</v>
      </c>
      <c r="F2336" s="2">
        <v>6.634099</v>
      </c>
      <c r="G2336" s="2">
        <v>0.55394699999999997</v>
      </c>
      <c r="H2336" s="2">
        <v>0.55127700000000002</v>
      </c>
      <c r="J2336" s="2">
        <v>6.6369040000000004</v>
      </c>
      <c r="K2336" s="2">
        <v>8.0459000000000003E-2</v>
      </c>
      <c r="L2336" s="2">
        <v>0.20330899999999999</v>
      </c>
    </row>
    <row r="2337" spans="1:12" x14ac:dyDescent="0.2">
      <c r="A2337" s="2">
        <v>6.6376059999999999</v>
      </c>
      <c r="B2337" s="2">
        <v>9.4301449999999996</v>
      </c>
      <c r="C2337" s="2">
        <v>0.70535199999999998</v>
      </c>
      <c r="D2337" s="2">
        <v>0.117175</v>
      </c>
      <c r="F2337" s="2">
        <v>6.6348000000000003</v>
      </c>
      <c r="G2337" s="2">
        <v>0.55437499999999995</v>
      </c>
      <c r="H2337" s="2">
        <v>0.55115499999999995</v>
      </c>
      <c r="J2337" s="2">
        <v>6.6376059999999999</v>
      </c>
      <c r="K2337" s="2">
        <v>8.0366000000000007E-2</v>
      </c>
      <c r="L2337" s="2">
        <v>0.203651</v>
      </c>
    </row>
    <row r="2338" spans="1:12" x14ac:dyDescent="0.2">
      <c r="A2338" s="2">
        <v>6.6383070000000002</v>
      </c>
      <c r="B2338" s="2">
        <v>9.4303860000000004</v>
      </c>
      <c r="C2338" s="2">
        <v>0.70533699999999999</v>
      </c>
      <c r="D2338" s="2">
        <v>0.11684</v>
      </c>
      <c r="F2338" s="2">
        <v>6.6355009999999996</v>
      </c>
      <c r="G2338" s="2">
        <v>0.55420700000000001</v>
      </c>
      <c r="H2338" s="2">
        <v>0.55083499999999996</v>
      </c>
      <c r="J2338" s="2">
        <v>6.6383070000000002</v>
      </c>
      <c r="K2338" s="2">
        <v>8.0601000000000006E-2</v>
      </c>
      <c r="L2338" s="2">
        <v>0.204018</v>
      </c>
    </row>
    <row r="2339" spans="1:12" x14ac:dyDescent="0.2">
      <c r="A2339" s="2">
        <v>6.6390089999999997</v>
      </c>
      <c r="B2339" s="2">
        <v>9.4305920000000008</v>
      </c>
      <c r="C2339" s="2">
        <v>0.704986</v>
      </c>
      <c r="D2339" s="2">
        <v>0.116504</v>
      </c>
      <c r="F2339" s="2">
        <v>6.6362030000000001</v>
      </c>
      <c r="G2339" s="2">
        <v>0.55373399999999995</v>
      </c>
      <c r="H2339" s="2">
        <v>0.55052199999999996</v>
      </c>
      <c r="J2339" s="2">
        <v>6.6390089999999997</v>
      </c>
      <c r="K2339" s="2">
        <v>8.1053E-2</v>
      </c>
      <c r="L2339" s="2">
        <v>0.203874</v>
      </c>
    </row>
    <row r="2340" spans="1:12" x14ac:dyDescent="0.2">
      <c r="A2340" s="2">
        <v>6.63971</v>
      </c>
      <c r="B2340" s="2">
        <v>9.4307859999999994</v>
      </c>
      <c r="C2340" s="2">
        <v>0.70451299999999994</v>
      </c>
      <c r="D2340" s="2">
        <v>0.116229</v>
      </c>
      <c r="F2340" s="2">
        <v>6.6369040000000004</v>
      </c>
      <c r="G2340" s="2">
        <v>0.55402399999999996</v>
      </c>
      <c r="H2340" s="2">
        <v>0.55062900000000004</v>
      </c>
      <c r="J2340" s="2">
        <v>6.63971</v>
      </c>
      <c r="K2340" s="2">
        <v>8.0922999999999995E-2</v>
      </c>
      <c r="L2340" s="2">
        <v>0.20377000000000001</v>
      </c>
    </row>
    <row r="2341" spans="1:12" x14ac:dyDescent="0.2">
      <c r="A2341" s="2">
        <v>6.6404110000000003</v>
      </c>
      <c r="B2341" s="2">
        <v>9.4310460000000003</v>
      </c>
      <c r="C2341" s="2">
        <v>0.70457400000000003</v>
      </c>
      <c r="D2341" s="2">
        <v>0.115565</v>
      </c>
      <c r="F2341" s="2">
        <v>6.6376059999999999</v>
      </c>
      <c r="G2341" s="2">
        <v>0.55359599999999998</v>
      </c>
      <c r="H2341" s="2">
        <v>0.54978899999999997</v>
      </c>
      <c r="J2341" s="2">
        <v>6.6404110000000003</v>
      </c>
      <c r="K2341" s="2">
        <v>8.1116999999999995E-2</v>
      </c>
      <c r="L2341" s="2">
        <v>0.204037</v>
      </c>
    </row>
    <row r="2342" spans="1:12" x14ac:dyDescent="0.2">
      <c r="A2342" s="2">
        <v>6.6411119999999997</v>
      </c>
      <c r="B2342" s="2">
        <v>9.431343</v>
      </c>
      <c r="C2342" s="2">
        <v>0.70473799999999998</v>
      </c>
      <c r="D2342" s="2">
        <v>0.115604</v>
      </c>
      <c r="F2342" s="2">
        <v>6.6383070000000002</v>
      </c>
      <c r="G2342" s="2">
        <v>0.553925</v>
      </c>
      <c r="H2342" s="2">
        <v>0.54960600000000004</v>
      </c>
      <c r="J2342" s="2">
        <v>6.6411119999999997</v>
      </c>
      <c r="K2342" s="2">
        <v>8.1642000000000006E-2</v>
      </c>
      <c r="L2342" s="2">
        <v>0.20379700000000001</v>
      </c>
    </row>
    <row r="2343" spans="1:12" x14ac:dyDescent="0.2">
      <c r="A2343" s="2">
        <v>6.6418140000000001</v>
      </c>
      <c r="B2343" s="2">
        <v>9.4318200000000001</v>
      </c>
      <c r="C2343" s="2">
        <v>0.70474899999999996</v>
      </c>
      <c r="D2343" s="2">
        <v>0.115962</v>
      </c>
      <c r="F2343" s="2">
        <v>6.6390089999999997</v>
      </c>
      <c r="G2343" s="2">
        <v>0.55341300000000004</v>
      </c>
      <c r="H2343" s="2">
        <v>0.549126</v>
      </c>
      <c r="J2343" s="2">
        <v>6.6418140000000001</v>
      </c>
      <c r="K2343" s="2">
        <v>8.1915000000000002E-2</v>
      </c>
      <c r="L2343" s="2">
        <v>0.20396900000000001</v>
      </c>
    </row>
    <row r="2344" spans="1:12" x14ac:dyDescent="0.2">
      <c r="A2344" s="2">
        <v>6.6425150000000004</v>
      </c>
      <c r="B2344" s="2">
        <v>9.4320909999999998</v>
      </c>
      <c r="C2344" s="2">
        <v>0.704654</v>
      </c>
      <c r="D2344" s="2">
        <v>0.116039</v>
      </c>
      <c r="F2344" s="2">
        <v>6.63971</v>
      </c>
      <c r="G2344" s="2">
        <v>0.55329899999999999</v>
      </c>
      <c r="H2344" s="2">
        <v>0.54852299999999998</v>
      </c>
      <c r="J2344" s="2">
        <v>6.6425150000000004</v>
      </c>
      <c r="K2344" s="2">
        <v>8.1892000000000006E-2</v>
      </c>
      <c r="L2344" s="2">
        <v>0.20452699999999999</v>
      </c>
    </row>
    <row r="2345" spans="1:12" x14ac:dyDescent="0.2">
      <c r="A2345" s="2">
        <v>6.6432169999999999</v>
      </c>
      <c r="B2345" s="2">
        <v>9.4320299999999992</v>
      </c>
      <c r="C2345" s="2">
        <v>0.70481000000000005</v>
      </c>
      <c r="D2345" s="2">
        <v>0.116054</v>
      </c>
      <c r="F2345" s="2">
        <v>6.6404110000000003</v>
      </c>
      <c r="G2345" s="2">
        <v>0.55351300000000003</v>
      </c>
      <c r="H2345" s="2">
        <v>0.54790499999999998</v>
      </c>
      <c r="J2345" s="2">
        <v>6.6432169999999999</v>
      </c>
      <c r="K2345" s="2">
        <v>8.2031000000000007E-2</v>
      </c>
      <c r="L2345" s="2">
        <v>0.20469599999999999</v>
      </c>
    </row>
    <row r="2346" spans="1:12" x14ac:dyDescent="0.2">
      <c r="A2346" s="2">
        <v>6.6439180000000002</v>
      </c>
      <c r="B2346" s="2">
        <v>9.4321439999999992</v>
      </c>
      <c r="C2346" s="2">
        <v>0.70476799999999995</v>
      </c>
      <c r="D2346" s="2">
        <v>0.116397</v>
      </c>
      <c r="F2346" s="2">
        <v>6.6411119999999997</v>
      </c>
      <c r="G2346" s="2">
        <v>0.55364999999999998</v>
      </c>
      <c r="H2346" s="2">
        <v>0.54821799999999998</v>
      </c>
      <c r="J2346" s="2">
        <v>6.6439180000000002</v>
      </c>
      <c r="K2346" s="2">
        <v>8.2220000000000001E-2</v>
      </c>
      <c r="L2346" s="2">
        <v>0.20447000000000001</v>
      </c>
    </row>
    <row r="2347" spans="1:12" x14ac:dyDescent="0.2">
      <c r="A2347" s="2">
        <v>6.6446189999999996</v>
      </c>
      <c r="B2347" s="2">
        <v>9.4323999999999995</v>
      </c>
      <c r="C2347" s="2">
        <v>0.70446699999999995</v>
      </c>
      <c r="D2347" s="2">
        <v>0.11622200000000001</v>
      </c>
      <c r="F2347" s="2">
        <v>6.6418140000000001</v>
      </c>
      <c r="G2347" s="2">
        <v>0.55375700000000005</v>
      </c>
      <c r="H2347" s="2">
        <v>0.54787399999999997</v>
      </c>
      <c r="J2347" s="2">
        <v>6.6446189999999996</v>
      </c>
      <c r="K2347" s="2">
        <v>8.2210000000000005E-2</v>
      </c>
      <c r="L2347" s="2">
        <v>0.20422199999999999</v>
      </c>
    </row>
    <row r="2348" spans="1:12" x14ac:dyDescent="0.2">
      <c r="A2348" s="2">
        <v>6.645321</v>
      </c>
      <c r="B2348" s="2">
        <v>9.4322970000000002</v>
      </c>
      <c r="C2348" s="2">
        <v>0.70428000000000002</v>
      </c>
      <c r="D2348" s="2">
        <v>0.11625199999999999</v>
      </c>
      <c r="F2348" s="2">
        <v>6.6425150000000004</v>
      </c>
      <c r="G2348" s="2">
        <v>0.553284</v>
      </c>
      <c r="H2348" s="2">
        <v>0.54794299999999996</v>
      </c>
      <c r="J2348" s="2">
        <v>6.645321</v>
      </c>
      <c r="K2348" s="2">
        <v>8.2428000000000001E-2</v>
      </c>
      <c r="L2348" s="2">
        <v>0.20424400000000001</v>
      </c>
    </row>
    <row r="2349" spans="1:12" x14ac:dyDescent="0.2">
      <c r="A2349" s="2">
        <v>6.6460220000000003</v>
      </c>
      <c r="B2349" s="2">
        <v>9.4320869999999992</v>
      </c>
      <c r="C2349" s="2">
        <v>0.70402799999999999</v>
      </c>
      <c r="D2349" s="2">
        <v>0.116771</v>
      </c>
      <c r="F2349" s="2">
        <v>6.6432169999999999</v>
      </c>
      <c r="G2349" s="2">
        <v>0.55315400000000003</v>
      </c>
      <c r="H2349" s="2">
        <v>0.54762299999999997</v>
      </c>
      <c r="J2349" s="2">
        <v>6.6460220000000003</v>
      </c>
      <c r="K2349" s="2">
        <v>8.2405000000000006E-2</v>
      </c>
      <c r="L2349" s="2">
        <v>0.20433000000000001</v>
      </c>
    </row>
    <row r="2350" spans="1:12" x14ac:dyDescent="0.2">
      <c r="A2350" s="2">
        <v>6.6467239999999999</v>
      </c>
      <c r="B2350" s="2">
        <v>9.4322850000000003</v>
      </c>
      <c r="C2350" s="2">
        <v>0.70393300000000003</v>
      </c>
      <c r="D2350" s="2">
        <v>0.117061</v>
      </c>
      <c r="F2350" s="2">
        <v>6.6439180000000002</v>
      </c>
      <c r="G2350" s="2">
        <v>0.553589</v>
      </c>
      <c r="H2350" s="2">
        <v>0.54678300000000002</v>
      </c>
      <c r="J2350" s="2">
        <v>6.6467239999999999</v>
      </c>
      <c r="K2350" s="2">
        <v>8.2350000000000007E-2</v>
      </c>
      <c r="L2350" s="2">
        <v>0.20430599999999999</v>
      </c>
    </row>
    <row r="2351" spans="1:12" x14ac:dyDescent="0.2">
      <c r="A2351" s="2">
        <v>6.6474250000000001</v>
      </c>
      <c r="B2351" s="2">
        <v>9.4326249999999998</v>
      </c>
      <c r="C2351" s="2">
        <v>0.70388300000000004</v>
      </c>
      <c r="D2351" s="2">
        <v>0.117534</v>
      </c>
      <c r="F2351" s="2">
        <v>6.6446189999999996</v>
      </c>
      <c r="G2351" s="2">
        <v>0.55319200000000002</v>
      </c>
      <c r="H2351" s="2">
        <v>0.54627999999999999</v>
      </c>
      <c r="J2351" s="2">
        <v>6.6474250000000001</v>
      </c>
      <c r="K2351" s="2">
        <v>8.2423999999999997E-2</v>
      </c>
      <c r="L2351" s="2">
        <v>0.20477999999999999</v>
      </c>
    </row>
    <row r="2352" spans="1:12" x14ac:dyDescent="0.2">
      <c r="A2352" s="2">
        <v>6.6481260000000004</v>
      </c>
      <c r="B2352" s="2">
        <v>9.4325829999999993</v>
      </c>
      <c r="C2352" s="2">
        <v>0.70379599999999998</v>
      </c>
      <c r="D2352" s="2">
        <v>0.117587</v>
      </c>
      <c r="F2352" s="2">
        <v>6.645321</v>
      </c>
      <c r="G2352" s="2">
        <v>0.55257400000000001</v>
      </c>
      <c r="H2352" s="2">
        <v>0.54624200000000001</v>
      </c>
      <c r="J2352" s="2">
        <v>6.6481260000000004</v>
      </c>
      <c r="K2352" s="2">
        <v>8.2514000000000004E-2</v>
      </c>
      <c r="L2352" s="2">
        <v>0.20517199999999999</v>
      </c>
    </row>
    <row r="2353" spans="1:12" x14ac:dyDescent="0.2">
      <c r="A2353" s="2">
        <v>6.648828</v>
      </c>
      <c r="B2353" s="2">
        <v>9.4324569999999994</v>
      </c>
      <c r="C2353" s="2">
        <v>0.70362400000000003</v>
      </c>
      <c r="D2353" s="2">
        <v>0.11754199999999999</v>
      </c>
      <c r="F2353" s="2">
        <v>6.6460220000000003</v>
      </c>
      <c r="G2353" s="2">
        <v>0.55229200000000001</v>
      </c>
      <c r="H2353" s="2">
        <v>0.545319</v>
      </c>
      <c r="J2353" s="2">
        <v>6.648828</v>
      </c>
      <c r="K2353" s="2">
        <v>8.2502000000000006E-2</v>
      </c>
      <c r="L2353" s="2">
        <v>0.20519599999999999</v>
      </c>
    </row>
    <row r="2354" spans="1:12" x14ac:dyDescent="0.2">
      <c r="A2354" s="2">
        <v>6.6495290000000002</v>
      </c>
      <c r="B2354" s="2">
        <v>9.4323879999999996</v>
      </c>
      <c r="C2354" s="2">
        <v>0.70345999999999997</v>
      </c>
      <c r="D2354" s="2">
        <v>0.11722100000000001</v>
      </c>
      <c r="F2354" s="2">
        <v>6.6467239999999999</v>
      </c>
      <c r="G2354" s="2">
        <v>0.55192600000000003</v>
      </c>
      <c r="H2354" s="2">
        <v>0.54451000000000005</v>
      </c>
      <c r="J2354" s="2">
        <v>6.6495290000000002</v>
      </c>
      <c r="K2354" s="2">
        <v>8.2277000000000003E-2</v>
      </c>
      <c r="L2354" s="2">
        <v>0.20516300000000001</v>
      </c>
    </row>
    <row r="2355" spans="1:12" x14ac:dyDescent="0.2">
      <c r="A2355" s="2">
        <v>6.6502299999999996</v>
      </c>
      <c r="B2355" s="2">
        <v>9.4322890000000008</v>
      </c>
      <c r="C2355" s="2">
        <v>0.70355900000000005</v>
      </c>
      <c r="D2355" s="2">
        <v>0.116443</v>
      </c>
      <c r="F2355" s="2">
        <v>6.6474250000000001</v>
      </c>
      <c r="G2355" s="2">
        <v>0.55178799999999995</v>
      </c>
      <c r="H2355" s="2">
        <v>0.54438799999999998</v>
      </c>
      <c r="J2355" s="2">
        <v>6.6502299999999996</v>
      </c>
      <c r="K2355" s="2">
        <v>8.2255999999999996E-2</v>
      </c>
      <c r="L2355" s="2">
        <v>0.204959</v>
      </c>
    </row>
    <row r="2356" spans="1:12" x14ac:dyDescent="0.2">
      <c r="A2356" s="2">
        <v>6.6509320000000001</v>
      </c>
      <c r="B2356" s="2">
        <v>9.4324340000000007</v>
      </c>
      <c r="C2356" s="2">
        <v>0.70355100000000004</v>
      </c>
      <c r="D2356" s="2">
        <v>0.116161</v>
      </c>
      <c r="F2356" s="2">
        <v>6.6481260000000004</v>
      </c>
      <c r="G2356" s="2">
        <v>0.55199399999999998</v>
      </c>
      <c r="H2356" s="2">
        <v>0.54385399999999995</v>
      </c>
      <c r="J2356" s="2">
        <v>6.6509320000000001</v>
      </c>
      <c r="K2356" s="2">
        <v>8.2227999999999996E-2</v>
      </c>
      <c r="L2356" s="2">
        <v>0.20482300000000001</v>
      </c>
    </row>
    <row r="2357" spans="1:12" x14ac:dyDescent="0.2">
      <c r="A2357" s="2">
        <v>6.6516330000000004</v>
      </c>
      <c r="B2357" s="2">
        <v>9.4326209999999993</v>
      </c>
      <c r="C2357" s="2">
        <v>0.70357800000000004</v>
      </c>
      <c r="D2357" s="2">
        <v>0.11633599999999999</v>
      </c>
      <c r="F2357" s="2">
        <v>6.648828</v>
      </c>
      <c r="G2357" s="2">
        <v>0.55142199999999997</v>
      </c>
      <c r="H2357" s="2">
        <v>0.54412099999999997</v>
      </c>
      <c r="J2357" s="2">
        <v>6.6516330000000004</v>
      </c>
      <c r="K2357" s="2">
        <v>8.2257999999999998E-2</v>
      </c>
      <c r="L2357" s="2">
        <v>0.205378</v>
      </c>
    </row>
    <row r="2358" spans="1:12" x14ac:dyDescent="0.2">
      <c r="A2358" s="2">
        <v>6.6523349999999999</v>
      </c>
      <c r="B2358" s="2">
        <v>9.4326249999999998</v>
      </c>
      <c r="C2358" s="2">
        <v>0.70356700000000005</v>
      </c>
      <c r="D2358" s="2">
        <v>0.11652700000000001</v>
      </c>
      <c r="F2358" s="2">
        <v>6.6495290000000002</v>
      </c>
      <c r="G2358" s="2">
        <v>0.55127700000000002</v>
      </c>
      <c r="H2358" s="2">
        <v>0.54423500000000002</v>
      </c>
      <c r="J2358" s="2">
        <v>6.6523349999999999</v>
      </c>
      <c r="K2358" s="2">
        <v>8.1961999999999993E-2</v>
      </c>
      <c r="L2358" s="2">
        <v>0.206038</v>
      </c>
    </row>
    <row r="2359" spans="1:12" x14ac:dyDescent="0.2">
      <c r="A2359" s="2">
        <v>6.6530360000000002</v>
      </c>
      <c r="B2359" s="2">
        <v>9.4330789999999993</v>
      </c>
      <c r="C2359" s="2">
        <v>0.70336100000000001</v>
      </c>
      <c r="D2359" s="2">
        <v>0.116756</v>
      </c>
      <c r="F2359" s="2">
        <v>6.6502299999999996</v>
      </c>
      <c r="G2359" s="2">
        <v>0.55115499999999995</v>
      </c>
      <c r="H2359" s="2">
        <v>0.54428900000000002</v>
      </c>
      <c r="J2359" s="2">
        <v>6.6530360000000002</v>
      </c>
      <c r="K2359" s="2">
        <v>8.1712999999999994E-2</v>
      </c>
      <c r="L2359" s="2">
        <v>0.20652599999999999</v>
      </c>
    </row>
    <row r="2360" spans="1:12" x14ac:dyDescent="0.2">
      <c r="A2360" s="2">
        <v>6.6537379999999997</v>
      </c>
      <c r="B2360" s="2">
        <v>9.4336970000000004</v>
      </c>
      <c r="C2360" s="2">
        <v>0.70313599999999998</v>
      </c>
      <c r="D2360" s="2">
        <v>0.116954</v>
      </c>
      <c r="F2360" s="2">
        <v>6.6509320000000001</v>
      </c>
      <c r="G2360" s="2">
        <v>0.55083499999999996</v>
      </c>
      <c r="H2360" s="2">
        <v>0.544296</v>
      </c>
      <c r="J2360" s="2">
        <v>6.6537379999999997</v>
      </c>
      <c r="K2360" s="2">
        <v>8.1689999999999999E-2</v>
      </c>
      <c r="L2360" s="2">
        <v>0.20691200000000001</v>
      </c>
    </row>
    <row r="2361" spans="1:12" x14ac:dyDescent="0.2">
      <c r="A2361" s="2">
        <v>6.6544379999999999</v>
      </c>
      <c r="B2361" s="2">
        <v>9.4340779999999995</v>
      </c>
      <c r="C2361" s="2">
        <v>0.70289199999999996</v>
      </c>
      <c r="D2361" s="2">
        <v>0.117076</v>
      </c>
      <c r="F2361" s="2">
        <v>6.6516330000000004</v>
      </c>
      <c r="G2361" s="2">
        <v>0.55052199999999996</v>
      </c>
      <c r="H2361" s="2">
        <v>0.54418900000000003</v>
      </c>
      <c r="J2361" s="2">
        <v>6.6544379999999999</v>
      </c>
      <c r="K2361" s="2">
        <v>8.1532999999999994E-2</v>
      </c>
      <c r="L2361" s="2">
        <v>0.20704900000000001</v>
      </c>
    </row>
    <row r="2362" spans="1:12" x14ac:dyDescent="0.2">
      <c r="A2362" s="2">
        <v>6.6551400000000003</v>
      </c>
      <c r="B2362" s="2">
        <v>9.4346999999999994</v>
      </c>
      <c r="C2362" s="2">
        <v>0.70263600000000004</v>
      </c>
      <c r="D2362" s="2">
        <v>0.11698500000000001</v>
      </c>
      <c r="F2362" s="2">
        <v>6.6523349999999999</v>
      </c>
      <c r="G2362" s="2">
        <v>0.55062900000000004</v>
      </c>
      <c r="H2362" s="2">
        <v>0.54481500000000005</v>
      </c>
      <c r="J2362" s="2">
        <v>6.6551400000000003</v>
      </c>
      <c r="K2362" s="2">
        <v>8.1412999999999999E-2</v>
      </c>
      <c r="L2362" s="2">
        <v>0.20677599999999999</v>
      </c>
    </row>
    <row r="2363" spans="1:12" x14ac:dyDescent="0.2">
      <c r="A2363" s="2">
        <v>6.6558409999999997</v>
      </c>
      <c r="B2363" s="2">
        <v>9.4355740000000008</v>
      </c>
      <c r="C2363" s="2">
        <v>0.70235000000000003</v>
      </c>
      <c r="D2363" s="2">
        <v>0.11664099999999999</v>
      </c>
      <c r="F2363" s="2">
        <v>6.6530360000000002</v>
      </c>
      <c r="G2363" s="2">
        <v>0.54978899999999997</v>
      </c>
      <c r="H2363" s="2">
        <v>0.54540999999999995</v>
      </c>
      <c r="J2363" s="2">
        <v>6.6558409999999997</v>
      </c>
      <c r="K2363" s="2">
        <v>8.0924999999999997E-2</v>
      </c>
      <c r="L2363" s="2">
        <v>0.20649999999999999</v>
      </c>
    </row>
    <row r="2364" spans="1:12" x14ac:dyDescent="0.2">
      <c r="A2364" s="2">
        <v>6.6565430000000001</v>
      </c>
      <c r="B2364" s="2">
        <v>9.4360809999999997</v>
      </c>
      <c r="C2364" s="2">
        <v>0.70228500000000005</v>
      </c>
      <c r="D2364" s="2">
        <v>0.11654200000000001</v>
      </c>
      <c r="F2364" s="2">
        <v>6.6537379999999997</v>
      </c>
      <c r="G2364" s="2">
        <v>0.54960600000000004</v>
      </c>
      <c r="H2364" s="2">
        <v>0.54512000000000005</v>
      </c>
      <c r="J2364" s="2">
        <v>6.6565430000000001</v>
      </c>
      <c r="K2364" s="2">
        <v>8.0599000000000004E-2</v>
      </c>
      <c r="L2364" s="2">
        <v>0.20635200000000001</v>
      </c>
    </row>
    <row r="2365" spans="1:12" x14ac:dyDescent="0.2">
      <c r="A2365" s="2">
        <v>6.6572440000000004</v>
      </c>
      <c r="B2365" s="2">
        <v>9.4363100000000006</v>
      </c>
      <c r="C2365" s="2">
        <v>0.70247199999999999</v>
      </c>
      <c r="D2365" s="2">
        <v>0.116481</v>
      </c>
      <c r="F2365" s="2">
        <v>6.6544379999999999</v>
      </c>
      <c r="G2365" s="2">
        <v>0.549126</v>
      </c>
      <c r="H2365" s="2">
        <v>0.544655</v>
      </c>
      <c r="J2365" s="2">
        <v>6.6572440000000004</v>
      </c>
      <c r="K2365" s="2">
        <v>8.0892000000000006E-2</v>
      </c>
      <c r="L2365" s="2">
        <v>0.206155</v>
      </c>
    </row>
    <row r="2366" spans="1:12" x14ac:dyDescent="0.2">
      <c r="A2366" s="2">
        <v>6.6579459999999999</v>
      </c>
      <c r="B2366" s="2">
        <v>9.4365229999999993</v>
      </c>
      <c r="C2366" s="2">
        <v>0.702708</v>
      </c>
      <c r="D2366" s="2">
        <v>0.115993</v>
      </c>
      <c r="F2366" s="2">
        <v>6.6551400000000003</v>
      </c>
      <c r="G2366" s="2">
        <v>0.54852299999999998</v>
      </c>
      <c r="H2366" s="2">
        <v>0.54457900000000004</v>
      </c>
      <c r="J2366" s="2">
        <v>6.6579459999999999</v>
      </c>
      <c r="K2366" s="2">
        <v>8.0981999999999998E-2</v>
      </c>
      <c r="L2366" s="2">
        <v>0.20579800000000001</v>
      </c>
    </row>
    <row r="2367" spans="1:12" x14ac:dyDescent="0.2">
      <c r="A2367" s="2">
        <v>6.6586470000000002</v>
      </c>
      <c r="B2367" s="2">
        <v>9.4366149999999998</v>
      </c>
      <c r="C2367" s="2">
        <v>0.70250599999999996</v>
      </c>
      <c r="D2367" s="2">
        <v>0.115871</v>
      </c>
      <c r="F2367" s="2">
        <v>6.6558409999999997</v>
      </c>
      <c r="G2367" s="2">
        <v>0.54790499999999998</v>
      </c>
      <c r="H2367" s="2">
        <v>0.54493000000000003</v>
      </c>
      <c r="J2367" s="2">
        <v>6.6586470000000002</v>
      </c>
      <c r="K2367" s="2">
        <v>8.0892000000000006E-2</v>
      </c>
      <c r="L2367" s="2">
        <v>0.20571999999999999</v>
      </c>
    </row>
    <row r="2368" spans="1:12" x14ac:dyDescent="0.2">
      <c r="A2368" s="2">
        <v>6.6593479999999996</v>
      </c>
      <c r="B2368" s="2">
        <v>9.4365959999999998</v>
      </c>
      <c r="C2368" s="2">
        <v>0.702789</v>
      </c>
      <c r="D2368" s="2">
        <v>0.115649</v>
      </c>
      <c r="F2368" s="2">
        <v>6.6565430000000001</v>
      </c>
      <c r="G2368" s="2">
        <v>0.54821799999999998</v>
      </c>
      <c r="H2368" s="2">
        <v>0.54488400000000003</v>
      </c>
      <c r="J2368" s="2">
        <v>6.6593479999999996</v>
      </c>
      <c r="K2368" s="2">
        <v>8.0671000000000007E-2</v>
      </c>
      <c r="L2368" s="2">
        <v>0.205624</v>
      </c>
    </row>
    <row r="2369" spans="1:12" x14ac:dyDescent="0.2">
      <c r="A2369" s="2">
        <v>6.66005</v>
      </c>
      <c r="B2369" s="2">
        <v>9.4364849999999993</v>
      </c>
      <c r="C2369" s="2">
        <v>0.70333800000000002</v>
      </c>
      <c r="D2369" s="2">
        <v>0.115329</v>
      </c>
      <c r="F2369" s="2">
        <v>6.6572440000000004</v>
      </c>
      <c r="G2369" s="2">
        <v>0.54787399999999997</v>
      </c>
      <c r="H2369" s="2">
        <v>0.54471599999999998</v>
      </c>
      <c r="J2369" s="2">
        <v>6.66005</v>
      </c>
      <c r="K2369" s="2">
        <v>8.0406000000000005E-2</v>
      </c>
      <c r="L2369" s="2">
        <v>0.205313</v>
      </c>
    </row>
    <row r="2370" spans="1:12" x14ac:dyDescent="0.2">
      <c r="A2370" s="2">
        <v>6.6607510000000003</v>
      </c>
      <c r="B2370" s="2">
        <v>9.4361189999999997</v>
      </c>
      <c r="C2370" s="2">
        <v>0.70390600000000003</v>
      </c>
      <c r="D2370" s="2">
        <v>0.115482</v>
      </c>
      <c r="F2370" s="2">
        <v>6.6579459999999999</v>
      </c>
      <c r="G2370" s="2">
        <v>0.54794299999999996</v>
      </c>
      <c r="H2370" s="2">
        <v>0.544373</v>
      </c>
      <c r="J2370" s="2">
        <v>6.6607510000000003</v>
      </c>
      <c r="K2370" s="2">
        <v>8.0236000000000002E-2</v>
      </c>
      <c r="L2370" s="2">
        <v>0.205203</v>
      </c>
    </row>
    <row r="2371" spans="1:12" x14ac:dyDescent="0.2">
      <c r="A2371" s="2">
        <v>6.6614519999999997</v>
      </c>
      <c r="B2371" s="2">
        <v>9.4359660000000005</v>
      </c>
      <c r="C2371" s="2">
        <v>0.70440599999999998</v>
      </c>
      <c r="D2371" s="2">
        <v>0.116145</v>
      </c>
      <c r="F2371" s="2">
        <v>6.6586470000000002</v>
      </c>
      <c r="G2371" s="2">
        <v>0.54762299999999997</v>
      </c>
      <c r="H2371" s="2">
        <v>0.54421200000000003</v>
      </c>
      <c r="J2371" s="2">
        <v>6.6614519999999997</v>
      </c>
      <c r="K2371" s="2">
        <v>7.9922000000000007E-2</v>
      </c>
      <c r="L2371" s="2">
        <v>0.205175</v>
      </c>
    </row>
    <row r="2372" spans="1:12" x14ac:dyDescent="0.2">
      <c r="A2372" s="2">
        <v>6.6621540000000001</v>
      </c>
      <c r="B2372" s="2">
        <v>9.4354630000000004</v>
      </c>
      <c r="C2372" s="2">
        <v>0.70460100000000003</v>
      </c>
      <c r="D2372" s="2">
        <v>0.11722100000000001</v>
      </c>
      <c r="F2372" s="2">
        <v>6.6593479999999996</v>
      </c>
      <c r="G2372" s="2">
        <v>0.54678300000000002</v>
      </c>
      <c r="H2372" s="2">
        <v>0.54422000000000004</v>
      </c>
      <c r="J2372" s="2">
        <v>6.6621540000000001</v>
      </c>
      <c r="K2372" s="2">
        <v>7.9443E-2</v>
      </c>
      <c r="L2372" s="2">
        <v>0.20510600000000001</v>
      </c>
    </row>
    <row r="2373" spans="1:12" x14ac:dyDescent="0.2">
      <c r="A2373" s="2">
        <v>6.6628550000000004</v>
      </c>
      <c r="B2373" s="2">
        <v>9.4357070000000007</v>
      </c>
      <c r="C2373" s="2">
        <v>0.70451299999999994</v>
      </c>
      <c r="D2373" s="2">
        <v>0.117534</v>
      </c>
      <c r="F2373" s="2">
        <v>6.66005</v>
      </c>
      <c r="G2373" s="2">
        <v>0.54627999999999999</v>
      </c>
      <c r="H2373" s="2">
        <v>0.544319</v>
      </c>
      <c r="J2373" s="2">
        <v>6.6628550000000004</v>
      </c>
      <c r="K2373" s="2">
        <v>7.8692999999999999E-2</v>
      </c>
      <c r="L2373" s="2">
        <v>0.20481199999999999</v>
      </c>
    </row>
    <row r="2374" spans="1:12" x14ac:dyDescent="0.2">
      <c r="A2374" s="2">
        <v>6.663557</v>
      </c>
      <c r="B2374" s="2">
        <v>9.4359509999999993</v>
      </c>
      <c r="C2374" s="2">
        <v>0.70456200000000002</v>
      </c>
      <c r="D2374" s="2">
        <v>0.117465</v>
      </c>
      <c r="F2374" s="2">
        <v>6.6607510000000003</v>
      </c>
      <c r="G2374" s="2">
        <v>0.54624200000000001</v>
      </c>
      <c r="H2374" s="2">
        <v>0.54444099999999995</v>
      </c>
      <c r="J2374" s="2">
        <v>6.663557</v>
      </c>
      <c r="K2374" s="2">
        <v>7.8266000000000002E-2</v>
      </c>
      <c r="L2374" s="2">
        <v>0.20461399999999999</v>
      </c>
    </row>
    <row r="2375" spans="1:12" x14ac:dyDescent="0.2">
      <c r="A2375" s="2">
        <v>6.6642580000000002</v>
      </c>
      <c r="B2375" s="2">
        <v>9.4353180000000005</v>
      </c>
      <c r="C2375" s="2">
        <v>0.70469199999999999</v>
      </c>
      <c r="D2375" s="2">
        <v>0.116748</v>
      </c>
      <c r="F2375" s="2">
        <v>6.6614519999999997</v>
      </c>
      <c r="G2375" s="2">
        <v>0.545319</v>
      </c>
      <c r="H2375" s="2">
        <v>0.54450200000000004</v>
      </c>
      <c r="J2375" s="2">
        <v>6.6642580000000002</v>
      </c>
      <c r="K2375" s="2">
        <v>7.8087000000000004E-2</v>
      </c>
      <c r="L2375" s="2">
        <v>0.20476900000000001</v>
      </c>
    </row>
    <row r="2376" spans="1:12" x14ac:dyDescent="0.2">
      <c r="A2376" s="2">
        <v>6.6649589999999996</v>
      </c>
      <c r="B2376" s="2">
        <v>9.4347989999999999</v>
      </c>
      <c r="C2376" s="2">
        <v>0.70479099999999995</v>
      </c>
      <c r="D2376" s="2">
        <v>0.11640499999999999</v>
      </c>
      <c r="F2376" s="2">
        <v>6.6621540000000001</v>
      </c>
      <c r="G2376" s="2">
        <v>0.54451000000000005</v>
      </c>
      <c r="H2376" s="2">
        <v>0.54455600000000004</v>
      </c>
      <c r="J2376" s="2">
        <v>6.6649589999999996</v>
      </c>
      <c r="K2376" s="2">
        <v>7.7567999999999998E-2</v>
      </c>
      <c r="L2376" s="2">
        <v>0.20469699999999999</v>
      </c>
    </row>
    <row r="2377" spans="1:12" x14ac:dyDescent="0.2">
      <c r="A2377" s="2">
        <v>6.6656610000000001</v>
      </c>
      <c r="B2377" s="2">
        <v>9.4350660000000008</v>
      </c>
      <c r="C2377" s="2">
        <v>0.70456200000000002</v>
      </c>
      <c r="D2377" s="2">
        <v>0.11625199999999999</v>
      </c>
      <c r="F2377" s="2">
        <v>6.6628550000000004</v>
      </c>
      <c r="G2377" s="2">
        <v>0.54438799999999998</v>
      </c>
      <c r="H2377" s="2">
        <v>0.54457900000000004</v>
      </c>
      <c r="J2377" s="2">
        <v>6.6656610000000001</v>
      </c>
      <c r="K2377" s="2">
        <v>7.7258999999999994E-2</v>
      </c>
      <c r="L2377" s="2">
        <v>0.20460200000000001</v>
      </c>
    </row>
    <row r="2378" spans="1:12" x14ac:dyDescent="0.2">
      <c r="A2378" s="2">
        <v>6.6663620000000003</v>
      </c>
      <c r="B2378" s="2">
        <v>9.4355159999999998</v>
      </c>
      <c r="C2378" s="2">
        <v>0.70470699999999997</v>
      </c>
      <c r="D2378" s="2">
        <v>0.11645800000000001</v>
      </c>
      <c r="F2378" s="2">
        <v>6.663557</v>
      </c>
      <c r="G2378" s="2">
        <v>0.54385399999999995</v>
      </c>
      <c r="H2378" s="2">
        <v>0.54418200000000005</v>
      </c>
      <c r="J2378" s="2">
        <v>6.6663620000000003</v>
      </c>
      <c r="K2378" s="2">
        <v>7.6720999999999998E-2</v>
      </c>
      <c r="L2378" s="2">
        <v>0.20447399999999999</v>
      </c>
    </row>
    <row r="2379" spans="1:12" x14ac:dyDescent="0.2">
      <c r="A2379" s="2">
        <v>6.6670639999999999</v>
      </c>
      <c r="B2379" s="2">
        <v>9.4355469999999997</v>
      </c>
      <c r="C2379" s="2">
        <v>0.70457800000000004</v>
      </c>
      <c r="D2379" s="2">
        <v>0.116359</v>
      </c>
      <c r="F2379" s="2">
        <v>6.6642580000000002</v>
      </c>
      <c r="G2379" s="2">
        <v>0.54412099999999997</v>
      </c>
      <c r="H2379" s="2">
        <v>0.54411299999999996</v>
      </c>
      <c r="J2379" s="2">
        <v>6.6670639999999999</v>
      </c>
      <c r="K2379" s="2">
        <v>7.6521000000000006E-2</v>
      </c>
      <c r="L2379" s="2">
        <v>0.20465800000000001</v>
      </c>
    </row>
    <row r="2380" spans="1:12" x14ac:dyDescent="0.2">
      <c r="A2380" s="2">
        <v>6.6677650000000002</v>
      </c>
      <c r="B2380" s="2">
        <v>9.4355700000000002</v>
      </c>
      <c r="C2380" s="2">
        <v>0.70447800000000005</v>
      </c>
      <c r="D2380" s="2">
        <v>0.11633599999999999</v>
      </c>
      <c r="F2380" s="2">
        <v>6.6649589999999996</v>
      </c>
      <c r="G2380" s="2">
        <v>0.54423500000000002</v>
      </c>
      <c r="H2380" s="2">
        <v>0.54432700000000001</v>
      </c>
      <c r="J2380" s="2">
        <v>6.6677650000000002</v>
      </c>
      <c r="K2380" s="2">
        <v>7.6618000000000006E-2</v>
      </c>
      <c r="L2380" s="2">
        <v>0.204455</v>
      </c>
    </row>
    <row r="2381" spans="1:12" x14ac:dyDescent="0.2">
      <c r="A2381" s="2">
        <v>6.6684659999999996</v>
      </c>
      <c r="B2381" s="2">
        <v>9.4352110000000007</v>
      </c>
      <c r="C2381" s="2">
        <v>0.70450100000000004</v>
      </c>
      <c r="D2381" s="2">
        <v>0.116656</v>
      </c>
      <c r="F2381" s="2">
        <v>6.6656610000000001</v>
      </c>
      <c r="G2381" s="2">
        <v>0.54428900000000002</v>
      </c>
      <c r="H2381" s="2">
        <v>0.543991</v>
      </c>
      <c r="J2381" s="2">
        <v>6.6684659999999996</v>
      </c>
      <c r="K2381" s="2">
        <v>7.6612E-2</v>
      </c>
      <c r="L2381" s="2">
        <v>0.20428099999999999</v>
      </c>
    </row>
    <row r="2382" spans="1:12" x14ac:dyDescent="0.2">
      <c r="A2382" s="2">
        <v>6.669168</v>
      </c>
      <c r="B2382" s="2">
        <v>9.4350660000000008</v>
      </c>
      <c r="C2382" s="2">
        <v>0.70447499999999996</v>
      </c>
      <c r="D2382" s="2">
        <v>0.117313</v>
      </c>
      <c r="F2382" s="2">
        <v>6.6663620000000003</v>
      </c>
      <c r="G2382" s="2">
        <v>0.544296</v>
      </c>
      <c r="H2382" s="2">
        <v>0.54367799999999999</v>
      </c>
      <c r="J2382" s="2">
        <v>6.669168</v>
      </c>
      <c r="K2382" s="2">
        <v>7.6767000000000002E-2</v>
      </c>
      <c r="L2382" s="2">
        <v>0.20505799999999999</v>
      </c>
    </row>
    <row r="2383" spans="1:12" x14ac:dyDescent="0.2">
      <c r="A2383" s="2">
        <v>6.6698690000000003</v>
      </c>
      <c r="B2383" s="2">
        <v>9.4354399999999998</v>
      </c>
      <c r="C2383" s="2">
        <v>0.70420799999999995</v>
      </c>
      <c r="D2383" s="2">
        <v>0.117282</v>
      </c>
      <c r="F2383" s="2">
        <v>6.6670639999999999</v>
      </c>
      <c r="G2383" s="2">
        <v>0.54418900000000003</v>
      </c>
      <c r="H2383" s="2">
        <v>0.54313699999999998</v>
      </c>
      <c r="J2383" s="2">
        <v>6.6698690000000003</v>
      </c>
      <c r="K2383" s="2">
        <v>7.7052999999999996E-2</v>
      </c>
      <c r="L2383" s="2">
        <v>0.20525299999999999</v>
      </c>
    </row>
    <row r="2384" spans="1:12" x14ac:dyDescent="0.2">
      <c r="A2384" s="2">
        <v>6.6705699999999997</v>
      </c>
      <c r="B2384" s="2">
        <v>9.4358749999999993</v>
      </c>
      <c r="C2384" s="2">
        <v>0.70432600000000001</v>
      </c>
      <c r="D2384" s="2">
        <v>0.116786</v>
      </c>
      <c r="F2384" s="2">
        <v>6.6677650000000002</v>
      </c>
      <c r="G2384" s="2">
        <v>0.54481500000000005</v>
      </c>
      <c r="H2384" s="2">
        <v>0.54329700000000003</v>
      </c>
      <c r="J2384" s="2">
        <v>6.6705699999999997</v>
      </c>
      <c r="K2384" s="2">
        <v>7.7209E-2</v>
      </c>
      <c r="L2384" s="2">
        <v>0.20505100000000001</v>
      </c>
    </row>
    <row r="2385" spans="1:12" x14ac:dyDescent="0.2">
      <c r="A2385" s="2">
        <v>6.6712720000000001</v>
      </c>
      <c r="B2385" s="2">
        <v>9.435886</v>
      </c>
      <c r="C2385" s="2">
        <v>0.70430300000000001</v>
      </c>
      <c r="D2385" s="2">
        <v>0.116298</v>
      </c>
      <c r="F2385" s="2">
        <v>6.6684659999999996</v>
      </c>
      <c r="G2385" s="2">
        <v>0.54540999999999995</v>
      </c>
      <c r="H2385" s="2">
        <v>0.54362500000000002</v>
      </c>
      <c r="J2385" s="2">
        <v>6.6712720000000001</v>
      </c>
      <c r="K2385" s="2">
        <v>7.7173000000000005E-2</v>
      </c>
      <c r="L2385" s="2">
        <v>0.205066</v>
      </c>
    </row>
    <row r="2386" spans="1:12" x14ac:dyDescent="0.2">
      <c r="A2386" s="2">
        <v>6.6719730000000004</v>
      </c>
      <c r="B2386" s="2">
        <v>9.4360769999999992</v>
      </c>
      <c r="C2386" s="2">
        <v>0.70479099999999995</v>
      </c>
      <c r="D2386" s="2">
        <v>0.116939</v>
      </c>
      <c r="F2386" s="2">
        <v>6.669168</v>
      </c>
      <c r="G2386" s="2">
        <v>0.54512000000000005</v>
      </c>
      <c r="H2386" s="2">
        <v>0.54353300000000004</v>
      </c>
      <c r="J2386" s="2">
        <v>6.6719730000000004</v>
      </c>
      <c r="K2386" s="2">
        <v>7.7196000000000001E-2</v>
      </c>
      <c r="L2386" s="2">
        <v>0.20505100000000001</v>
      </c>
    </row>
    <row r="2387" spans="1:12" x14ac:dyDescent="0.2">
      <c r="A2387" s="2">
        <v>6.6726749999999999</v>
      </c>
      <c r="B2387" s="2">
        <v>9.4363329999999994</v>
      </c>
      <c r="C2387" s="2">
        <v>0.70546299999999995</v>
      </c>
      <c r="D2387" s="2">
        <v>0.117343</v>
      </c>
      <c r="F2387" s="2">
        <v>6.6698690000000003</v>
      </c>
      <c r="G2387" s="2">
        <v>0.544655</v>
      </c>
      <c r="H2387" s="2">
        <v>0.543404</v>
      </c>
      <c r="J2387" s="2">
        <v>6.6726749999999999</v>
      </c>
      <c r="K2387" s="2">
        <v>7.7300999999999995E-2</v>
      </c>
      <c r="L2387" s="2">
        <v>0.204955</v>
      </c>
    </row>
    <row r="2388" spans="1:12" x14ac:dyDescent="0.2">
      <c r="A2388" s="2">
        <v>6.6733760000000002</v>
      </c>
      <c r="B2388" s="2">
        <v>9.4363399999999995</v>
      </c>
      <c r="C2388" s="2">
        <v>0.705905</v>
      </c>
      <c r="D2388" s="2">
        <v>0.117336</v>
      </c>
      <c r="F2388" s="2">
        <v>6.6705699999999997</v>
      </c>
      <c r="G2388" s="2">
        <v>0.54457900000000004</v>
      </c>
      <c r="H2388" s="2">
        <v>0.54386900000000005</v>
      </c>
      <c r="J2388" s="2">
        <v>6.6733760000000002</v>
      </c>
      <c r="K2388" s="2">
        <v>7.7129000000000003E-2</v>
      </c>
      <c r="L2388" s="2">
        <v>0.20456199999999999</v>
      </c>
    </row>
    <row r="2389" spans="1:12" x14ac:dyDescent="0.2">
      <c r="A2389" s="2">
        <v>6.6740769999999996</v>
      </c>
      <c r="B2389" s="2">
        <v>9.4362300000000001</v>
      </c>
      <c r="C2389" s="2">
        <v>0.70620300000000003</v>
      </c>
      <c r="D2389" s="2">
        <v>0.11745</v>
      </c>
      <c r="F2389" s="2">
        <v>6.6712720000000001</v>
      </c>
      <c r="G2389" s="2">
        <v>0.54493000000000003</v>
      </c>
      <c r="H2389" s="2">
        <v>0.54390700000000003</v>
      </c>
      <c r="J2389" s="2">
        <v>6.6740769999999996</v>
      </c>
      <c r="K2389" s="2">
        <v>7.6685000000000003E-2</v>
      </c>
      <c r="L2389" s="2">
        <v>0.20402100000000001</v>
      </c>
    </row>
    <row r="2390" spans="1:12" x14ac:dyDescent="0.2">
      <c r="A2390" s="2">
        <v>6.6747779999999999</v>
      </c>
      <c r="B2390" s="2">
        <v>9.4361080000000008</v>
      </c>
      <c r="C2390" s="2">
        <v>0.70666799999999996</v>
      </c>
      <c r="D2390" s="2">
        <v>0.11747299999999999</v>
      </c>
      <c r="F2390" s="2">
        <v>6.6719730000000004</v>
      </c>
      <c r="G2390" s="2">
        <v>0.54488400000000003</v>
      </c>
      <c r="H2390" s="2">
        <v>0.54327400000000003</v>
      </c>
      <c r="J2390" s="2">
        <v>6.6747779999999999</v>
      </c>
      <c r="K2390" s="2">
        <v>7.6943999999999999E-2</v>
      </c>
      <c r="L2390" s="2">
        <v>0.204097</v>
      </c>
    </row>
    <row r="2391" spans="1:12" x14ac:dyDescent="0.2">
      <c r="A2391" s="2">
        <v>6.6754800000000003</v>
      </c>
      <c r="B2391" s="2">
        <v>9.4359590000000004</v>
      </c>
      <c r="C2391" s="2">
        <v>0.70677100000000004</v>
      </c>
      <c r="D2391" s="2">
        <v>0.117587</v>
      </c>
      <c r="F2391" s="2">
        <v>6.6726749999999999</v>
      </c>
      <c r="G2391" s="2">
        <v>0.54471599999999998</v>
      </c>
      <c r="H2391" s="2">
        <v>0.54315199999999997</v>
      </c>
      <c r="J2391" s="2">
        <v>6.6754800000000003</v>
      </c>
      <c r="K2391" s="2">
        <v>7.7040999999999998E-2</v>
      </c>
      <c r="L2391" s="2">
        <v>0.20380000000000001</v>
      </c>
    </row>
    <row r="2392" spans="1:12" x14ac:dyDescent="0.2">
      <c r="A2392" s="2">
        <v>6.6761809999999997</v>
      </c>
      <c r="B2392" s="2">
        <v>9.4357989999999994</v>
      </c>
      <c r="C2392" s="2">
        <v>0.70646600000000004</v>
      </c>
      <c r="D2392" s="2">
        <v>0.11774</v>
      </c>
      <c r="F2392" s="2">
        <v>6.6733760000000002</v>
      </c>
      <c r="G2392" s="2">
        <v>0.544373</v>
      </c>
      <c r="H2392" s="2">
        <v>0.543327</v>
      </c>
      <c r="J2392" s="2">
        <v>6.6761809999999997</v>
      </c>
      <c r="K2392" s="2">
        <v>7.6729000000000006E-2</v>
      </c>
      <c r="L2392" s="2">
        <v>0.203319</v>
      </c>
    </row>
    <row r="2393" spans="1:12" x14ac:dyDescent="0.2">
      <c r="A2393" s="2">
        <v>6.6768830000000001</v>
      </c>
      <c r="B2393" s="2">
        <v>9.4354250000000004</v>
      </c>
      <c r="C2393" s="2">
        <v>0.70594299999999999</v>
      </c>
      <c r="D2393" s="2">
        <v>0.11777799999999999</v>
      </c>
      <c r="F2393" s="2">
        <v>6.6740769999999996</v>
      </c>
      <c r="G2393" s="2">
        <v>0.54421200000000003</v>
      </c>
      <c r="H2393" s="2">
        <v>0.54360200000000003</v>
      </c>
      <c r="J2393" s="2">
        <v>6.6768830000000001</v>
      </c>
      <c r="K2393" s="2">
        <v>7.6123999999999997E-2</v>
      </c>
      <c r="L2393" s="2">
        <v>0.20319300000000001</v>
      </c>
    </row>
    <row r="2394" spans="1:12" x14ac:dyDescent="0.2">
      <c r="A2394" s="2">
        <v>6.6775840000000004</v>
      </c>
      <c r="B2394" s="2">
        <v>9.4351500000000001</v>
      </c>
      <c r="C2394" s="2">
        <v>0.705646</v>
      </c>
      <c r="D2394" s="2">
        <v>0.11787</v>
      </c>
      <c r="F2394" s="2">
        <v>6.6747779999999999</v>
      </c>
      <c r="G2394" s="2">
        <v>0.54422000000000004</v>
      </c>
      <c r="H2394" s="2">
        <v>0.54367100000000002</v>
      </c>
      <c r="J2394" s="2">
        <v>6.6775840000000004</v>
      </c>
      <c r="K2394" s="2">
        <v>7.5561000000000003E-2</v>
      </c>
      <c r="L2394" s="2">
        <v>0.20296600000000001</v>
      </c>
    </row>
    <row r="2395" spans="1:12" x14ac:dyDescent="0.2">
      <c r="A2395" s="2">
        <v>6.6782859999999999</v>
      </c>
      <c r="B2395" s="2">
        <v>9.4350740000000002</v>
      </c>
      <c r="C2395" s="2">
        <v>0.70576399999999995</v>
      </c>
      <c r="D2395" s="2">
        <v>0.118533</v>
      </c>
      <c r="F2395" s="2">
        <v>6.6754800000000003</v>
      </c>
      <c r="G2395" s="2">
        <v>0.544319</v>
      </c>
      <c r="H2395" s="2">
        <v>0.54414399999999996</v>
      </c>
      <c r="J2395" s="2">
        <v>6.6782859999999999</v>
      </c>
      <c r="K2395" s="2">
        <v>7.5833999999999999E-2</v>
      </c>
      <c r="L2395" s="2">
        <v>0.20294100000000001</v>
      </c>
    </row>
    <row r="2396" spans="1:12" x14ac:dyDescent="0.2">
      <c r="A2396" s="2">
        <v>6.6789870000000002</v>
      </c>
      <c r="B2396" s="2">
        <v>9.4348530000000004</v>
      </c>
      <c r="C2396" s="2">
        <v>0.70555800000000002</v>
      </c>
      <c r="D2396" s="2">
        <v>0.118732</v>
      </c>
      <c r="F2396" s="2">
        <v>6.6761809999999997</v>
      </c>
      <c r="G2396" s="2">
        <v>0.54444099999999995</v>
      </c>
      <c r="H2396" s="2">
        <v>0.54377699999999995</v>
      </c>
      <c r="J2396" s="2">
        <v>6.6789870000000002</v>
      </c>
      <c r="K2396" s="2">
        <v>7.6170000000000002E-2</v>
      </c>
      <c r="L2396" s="2">
        <v>0.203153</v>
      </c>
    </row>
    <row r="2397" spans="1:12" x14ac:dyDescent="0.2">
      <c r="A2397" s="2">
        <v>6.6796879999999996</v>
      </c>
      <c r="B2397" s="2">
        <v>9.4347689999999993</v>
      </c>
      <c r="C2397" s="2">
        <v>0.70569899999999997</v>
      </c>
      <c r="D2397" s="2">
        <v>0.11851</v>
      </c>
      <c r="F2397" s="2">
        <v>6.6768830000000001</v>
      </c>
      <c r="G2397" s="2">
        <v>0.54450200000000004</v>
      </c>
      <c r="H2397" s="2">
        <v>0.54417400000000005</v>
      </c>
      <c r="J2397" s="2">
        <v>6.6796879999999996</v>
      </c>
      <c r="K2397" s="2">
        <v>7.5833999999999999E-2</v>
      </c>
      <c r="L2397" s="2">
        <v>0.20327899999999999</v>
      </c>
    </row>
    <row r="2398" spans="1:12" x14ac:dyDescent="0.2">
      <c r="A2398" s="2">
        <v>6.6803900000000001</v>
      </c>
      <c r="B2398" s="2">
        <v>9.4344520000000003</v>
      </c>
      <c r="C2398" s="2">
        <v>0.70606500000000005</v>
      </c>
      <c r="D2398" s="2">
        <v>0.118419</v>
      </c>
      <c r="F2398" s="2">
        <v>6.6775840000000004</v>
      </c>
      <c r="G2398" s="2">
        <v>0.54455600000000004</v>
      </c>
      <c r="H2398" s="2">
        <v>0.54402899999999998</v>
      </c>
      <c r="J2398" s="2">
        <v>6.6803900000000001</v>
      </c>
      <c r="K2398" s="2">
        <v>7.5070999999999999E-2</v>
      </c>
      <c r="L2398" s="2">
        <v>0.20327300000000001</v>
      </c>
    </row>
    <row r="2399" spans="1:12" x14ac:dyDescent="0.2">
      <c r="A2399" s="2">
        <v>6.6810910000000003</v>
      </c>
      <c r="B2399" s="2">
        <v>9.4343299999999992</v>
      </c>
      <c r="C2399" s="2">
        <v>0.70637099999999997</v>
      </c>
      <c r="D2399" s="2">
        <v>0.118251</v>
      </c>
      <c r="F2399" s="2">
        <v>6.6782859999999999</v>
      </c>
      <c r="G2399" s="2">
        <v>0.54457900000000004</v>
      </c>
      <c r="H2399" s="2">
        <v>0.543991</v>
      </c>
      <c r="J2399" s="2">
        <v>6.6810910000000003</v>
      </c>
      <c r="K2399" s="2">
        <v>7.4929999999999997E-2</v>
      </c>
      <c r="L2399" s="2">
        <v>0.203156</v>
      </c>
    </row>
    <row r="2400" spans="1:12" x14ac:dyDescent="0.2">
      <c r="A2400" s="2">
        <v>6.6817919999999997</v>
      </c>
      <c r="B2400" s="2">
        <v>9.4342769999999998</v>
      </c>
      <c r="C2400" s="2">
        <v>0.70668699999999995</v>
      </c>
      <c r="D2400" s="2">
        <v>0.117732</v>
      </c>
      <c r="F2400" s="2">
        <v>6.6789870000000002</v>
      </c>
      <c r="G2400" s="2">
        <v>0.54418200000000005</v>
      </c>
      <c r="H2400" s="2">
        <v>0.54379299999999997</v>
      </c>
      <c r="J2400" s="2">
        <v>6.6817919999999997</v>
      </c>
      <c r="K2400" s="2">
        <v>7.4688000000000004E-2</v>
      </c>
      <c r="L2400" s="2">
        <v>0.20304900000000001</v>
      </c>
    </row>
    <row r="2401" spans="1:12" x14ac:dyDescent="0.2">
      <c r="A2401" s="2">
        <v>6.6824940000000002</v>
      </c>
      <c r="B2401" s="2">
        <v>9.4343489999999992</v>
      </c>
      <c r="C2401" s="2">
        <v>0.706569</v>
      </c>
      <c r="D2401" s="2">
        <v>0.117572</v>
      </c>
      <c r="F2401" s="2">
        <v>6.6796879999999996</v>
      </c>
      <c r="G2401" s="2">
        <v>0.54411299999999996</v>
      </c>
      <c r="H2401" s="2">
        <v>0.54376999999999998</v>
      </c>
      <c r="J2401" s="2">
        <v>6.6824940000000002</v>
      </c>
      <c r="K2401" s="2">
        <v>7.4513999999999997E-2</v>
      </c>
      <c r="L2401" s="2">
        <v>0.202541</v>
      </c>
    </row>
    <row r="2402" spans="1:12" x14ac:dyDescent="0.2">
      <c r="A2402" s="2">
        <v>6.6831950000000004</v>
      </c>
      <c r="B2402" s="2">
        <v>9.4338650000000008</v>
      </c>
      <c r="C2402" s="2">
        <v>0.70680900000000002</v>
      </c>
      <c r="D2402" s="2">
        <v>0.118358</v>
      </c>
      <c r="F2402" s="2">
        <v>6.6803900000000001</v>
      </c>
      <c r="G2402" s="2">
        <v>0.54432700000000001</v>
      </c>
      <c r="H2402" s="2">
        <v>0.54386900000000005</v>
      </c>
      <c r="J2402" s="2">
        <v>6.6831950000000004</v>
      </c>
      <c r="K2402" s="2">
        <v>7.4713000000000002E-2</v>
      </c>
      <c r="L2402" s="2">
        <v>0.202099</v>
      </c>
    </row>
    <row r="2403" spans="1:12" x14ac:dyDescent="0.2">
      <c r="A2403" s="2">
        <v>6.683897</v>
      </c>
      <c r="B2403" s="2">
        <v>9.4340320000000002</v>
      </c>
      <c r="C2403" s="2">
        <v>0.70742000000000005</v>
      </c>
      <c r="D2403" s="2">
        <v>0.118198</v>
      </c>
      <c r="F2403" s="2">
        <v>6.6810910000000003</v>
      </c>
      <c r="G2403" s="2">
        <v>0.543991</v>
      </c>
      <c r="H2403" s="2">
        <v>0.54466999999999999</v>
      </c>
      <c r="J2403" s="2">
        <v>6.683897</v>
      </c>
      <c r="K2403" s="2">
        <v>7.4527999999999997E-2</v>
      </c>
      <c r="L2403" s="2">
        <v>0.20197200000000001</v>
      </c>
    </row>
    <row r="2404" spans="1:12" x14ac:dyDescent="0.2">
      <c r="A2404" s="2">
        <v>6.6845980000000003</v>
      </c>
      <c r="B2404" s="2">
        <v>9.434094</v>
      </c>
      <c r="C2404" s="2">
        <v>0.70774400000000004</v>
      </c>
      <c r="D2404" s="2">
        <v>0.11806800000000001</v>
      </c>
      <c r="F2404" s="2">
        <v>6.6817919999999997</v>
      </c>
      <c r="G2404" s="2">
        <v>0.54367799999999999</v>
      </c>
      <c r="H2404" s="2">
        <v>0.54519700000000004</v>
      </c>
      <c r="J2404" s="2">
        <v>6.6845980000000003</v>
      </c>
      <c r="K2404" s="2">
        <v>7.4515999999999999E-2</v>
      </c>
      <c r="L2404" s="2">
        <v>0.20174700000000001</v>
      </c>
    </row>
    <row r="2405" spans="1:12" x14ac:dyDescent="0.2">
      <c r="A2405" s="2">
        <v>6.6852989999999997</v>
      </c>
      <c r="B2405" s="2">
        <v>9.434723</v>
      </c>
      <c r="C2405" s="2">
        <v>0.70764499999999997</v>
      </c>
      <c r="D2405" s="2">
        <v>0.117809</v>
      </c>
      <c r="F2405" s="2">
        <v>6.6824940000000002</v>
      </c>
      <c r="G2405" s="2">
        <v>0.54313699999999998</v>
      </c>
      <c r="H2405" s="2">
        <v>0.54542500000000005</v>
      </c>
      <c r="J2405" s="2">
        <v>6.6852989999999997</v>
      </c>
      <c r="K2405" s="2">
        <v>7.4817999999999996E-2</v>
      </c>
      <c r="L2405" s="2">
        <v>0.20162099999999999</v>
      </c>
    </row>
    <row r="2406" spans="1:12" x14ac:dyDescent="0.2">
      <c r="A2406" s="2">
        <v>6.6860010000000001</v>
      </c>
      <c r="B2406" s="2">
        <v>9.4344940000000008</v>
      </c>
      <c r="C2406" s="2">
        <v>0.70745000000000002</v>
      </c>
      <c r="D2406" s="2">
        <v>0.117892</v>
      </c>
      <c r="F2406" s="2">
        <v>6.6831950000000004</v>
      </c>
      <c r="G2406" s="2">
        <v>0.54329700000000003</v>
      </c>
      <c r="H2406" s="2">
        <v>0.54603599999999997</v>
      </c>
      <c r="J2406" s="2">
        <v>6.6860010000000001</v>
      </c>
      <c r="K2406" s="2">
        <v>7.4565999999999993E-2</v>
      </c>
      <c r="L2406" s="2">
        <v>0.201545</v>
      </c>
    </row>
    <row r="2407" spans="1:12" x14ac:dyDescent="0.2">
      <c r="A2407" s="2">
        <v>6.6867020000000004</v>
      </c>
      <c r="B2407" s="2">
        <v>9.4346580000000007</v>
      </c>
      <c r="C2407" s="2">
        <v>0.70761399999999997</v>
      </c>
      <c r="D2407" s="2">
        <v>0.118129</v>
      </c>
      <c r="F2407" s="2">
        <v>6.683897</v>
      </c>
      <c r="G2407" s="2">
        <v>0.54362500000000002</v>
      </c>
      <c r="H2407" s="2">
        <v>0.54612000000000005</v>
      </c>
      <c r="J2407" s="2">
        <v>6.6867020000000004</v>
      </c>
      <c r="K2407" s="2">
        <v>7.4260999999999994E-2</v>
      </c>
      <c r="L2407" s="2">
        <v>0.201067</v>
      </c>
    </row>
    <row r="2408" spans="1:12" x14ac:dyDescent="0.2">
      <c r="A2408" s="2">
        <v>6.6874029999999998</v>
      </c>
      <c r="B2408" s="2">
        <v>9.4348179999999999</v>
      </c>
      <c r="C2408" s="2">
        <v>0.707866</v>
      </c>
      <c r="D2408" s="2">
        <v>0.11815199999999999</v>
      </c>
      <c r="F2408" s="2">
        <v>6.6845980000000003</v>
      </c>
      <c r="G2408" s="2">
        <v>0.54353300000000004</v>
      </c>
      <c r="H2408" s="2">
        <v>0.54611200000000004</v>
      </c>
      <c r="J2408" s="2">
        <v>6.6874029999999998</v>
      </c>
      <c r="K2408" s="2">
        <v>7.4451000000000003E-2</v>
      </c>
      <c r="L2408" s="2">
        <v>0.20057700000000001</v>
      </c>
    </row>
    <row r="2409" spans="1:12" x14ac:dyDescent="0.2">
      <c r="A2409" s="2">
        <v>6.6881050000000002</v>
      </c>
      <c r="B2409" s="2">
        <v>9.4348259999999993</v>
      </c>
      <c r="C2409" s="2">
        <v>0.70820499999999997</v>
      </c>
      <c r="D2409" s="2">
        <v>0.11779299999999999</v>
      </c>
      <c r="F2409" s="2">
        <v>6.6852989999999997</v>
      </c>
      <c r="G2409" s="2">
        <v>0.543404</v>
      </c>
      <c r="H2409" s="2">
        <v>0.54599799999999998</v>
      </c>
      <c r="J2409" s="2">
        <v>6.6881050000000002</v>
      </c>
      <c r="K2409" s="2">
        <v>7.4292999999999998E-2</v>
      </c>
      <c r="L2409" s="2">
        <v>0.19997100000000001</v>
      </c>
    </row>
    <row r="2410" spans="1:12" x14ac:dyDescent="0.2">
      <c r="A2410" s="2">
        <v>6.6888059999999996</v>
      </c>
      <c r="B2410" s="2">
        <v>9.4339560000000002</v>
      </c>
      <c r="C2410" s="2">
        <v>0.70843400000000001</v>
      </c>
      <c r="D2410" s="2">
        <v>0.117503</v>
      </c>
      <c r="F2410" s="2">
        <v>6.6860010000000001</v>
      </c>
      <c r="G2410" s="2">
        <v>0.54386900000000005</v>
      </c>
      <c r="H2410" s="2">
        <v>0.54567699999999997</v>
      </c>
      <c r="J2410" s="2">
        <v>6.6888059999999996</v>
      </c>
      <c r="K2410" s="2">
        <v>7.3854000000000003E-2</v>
      </c>
      <c r="L2410" s="2">
        <v>0.199264</v>
      </c>
    </row>
    <row r="2411" spans="1:12" x14ac:dyDescent="0.2">
      <c r="A2411" s="2">
        <v>6.6895069999999999</v>
      </c>
      <c r="B2411" s="2">
        <v>9.4338189999999997</v>
      </c>
      <c r="C2411" s="2">
        <v>0.70859799999999995</v>
      </c>
      <c r="D2411" s="2">
        <v>0.11767900000000001</v>
      </c>
      <c r="F2411" s="2">
        <v>6.6867020000000004</v>
      </c>
      <c r="G2411" s="2">
        <v>0.54390700000000003</v>
      </c>
      <c r="H2411" s="2">
        <v>0.54496800000000001</v>
      </c>
      <c r="J2411" s="2">
        <v>6.6895069999999999</v>
      </c>
      <c r="K2411" s="2">
        <v>7.3469000000000007E-2</v>
      </c>
      <c r="L2411" s="2">
        <v>0.19886899999999999</v>
      </c>
    </row>
    <row r="2412" spans="1:12" x14ac:dyDescent="0.2">
      <c r="A2412" s="2">
        <v>6.6902090000000003</v>
      </c>
      <c r="B2412" s="2">
        <v>9.4339790000000008</v>
      </c>
      <c r="C2412" s="2">
        <v>0.70862899999999995</v>
      </c>
      <c r="D2412" s="2">
        <v>0.117885</v>
      </c>
      <c r="F2412" s="2">
        <v>6.6874029999999998</v>
      </c>
      <c r="G2412" s="2">
        <v>0.54327400000000003</v>
      </c>
      <c r="H2412" s="2">
        <v>0.54460900000000001</v>
      </c>
      <c r="J2412" s="2">
        <v>6.6902090000000003</v>
      </c>
      <c r="K2412" s="2">
        <v>7.3460999999999999E-2</v>
      </c>
      <c r="L2412" s="2">
        <v>0.19850000000000001</v>
      </c>
    </row>
    <row r="2413" spans="1:12" x14ac:dyDescent="0.2">
      <c r="A2413" s="2">
        <v>6.6909099999999997</v>
      </c>
      <c r="B2413" s="2">
        <v>9.4331320000000005</v>
      </c>
      <c r="C2413" s="2">
        <v>0.70872400000000002</v>
      </c>
      <c r="D2413" s="2">
        <v>0.118381</v>
      </c>
      <c r="F2413" s="2">
        <v>6.6881050000000002</v>
      </c>
      <c r="G2413" s="2">
        <v>0.54315199999999997</v>
      </c>
      <c r="H2413" s="2">
        <v>0.54438799999999998</v>
      </c>
      <c r="J2413" s="2">
        <v>6.6909099999999997</v>
      </c>
      <c r="K2413" s="2">
        <v>7.4009000000000005E-2</v>
      </c>
      <c r="L2413" s="2">
        <v>0.19817899999999999</v>
      </c>
    </row>
    <row r="2414" spans="1:12" x14ac:dyDescent="0.2">
      <c r="A2414" s="2">
        <v>6.6916120000000001</v>
      </c>
      <c r="B2414" s="2">
        <v>9.4326399999999992</v>
      </c>
      <c r="C2414" s="2">
        <v>0.70884999999999998</v>
      </c>
      <c r="D2414" s="2">
        <v>0.11838799999999999</v>
      </c>
      <c r="F2414" s="2">
        <v>6.6888059999999996</v>
      </c>
      <c r="G2414" s="2">
        <v>0.543327</v>
      </c>
      <c r="H2414" s="2">
        <v>0.54398299999999999</v>
      </c>
      <c r="J2414" s="2">
        <v>6.6916120000000001</v>
      </c>
      <c r="K2414" s="2">
        <v>7.4736999999999998E-2</v>
      </c>
      <c r="L2414" s="2">
        <v>0.19792499999999999</v>
      </c>
    </row>
    <row r="2415" spans="1:12" x14ac:dyDescent="0.2">
      <c r="A2415" s="2">
        <v>6.6923130000000004</v>
      </c>
      <c r="B2415" s="2">
        <v>9.4321479999999998</v>
      </c>
      <c r="C2415" s="2">
        <v>0.70864400000000005</v>
      </c>
      <c r="D2415" s="2">
        <v>0.118617</v>
      </c>
      <c r="F2415" s="2">
        <v>6.6895069999999999</v>
      </c>
      <c r="G2415" s="2">
        <v>0.54360200000000003</v>
      </c>
      <c r="H2415" s="2">
        <v>0.543991</v>
      </c>
      <c r="J2415" s="2">
        <v>6.6923130000000004</v>
      </c>
      <c r="K2415" s="2">
        <v>7.4565999999999993E-2</v>
      </c>
      <c r="L2415" s="2">
        <v>0.19781299999999999</v>
      </c>
    </row>
    <row r="2416" spans="1:12" x14ac:dyDescent="0.2">
      <c r="A2416" s="2">
        <v>6.6930149999999999</v>
      </c>
      <c r="B2416" s="2">
        <v>9.431915</v>
      </c>
      <c r="C2416" s="2">
        <v>0.70876600000000001</v>
      </c>
      <c r="D2416" s="2">
        <v>0.118327</v>
      </c>
      <c r="F2416" s="2">
        <v>6.6902090000000003</v>
      </c>
      <c r="G2416" s="2">
        <v>0.54367100000000002</v>
      </c>
      <c r="H2416" s="2">
        <v>0.54422000000000004</v>
      </c>
      <c r="J2416" s="2">
        <v>6.6930149999999999</v>
      </c>
      <c r="K2416" s="2">
        <v>7.424E-2</v>
      </c>
      <c r="L2416" s="2">
        <v>0.19786500000000001</v>
      </c>
    </row>
    <row r="2417" spans="1:12" x14ac:dyDescent="0.2">
      <c r="A2417" s="2">
        <v>6.6937160000000002</v>
      </c>
      <c r="B2417" s="2">
        <v>9.4317550000000008</v>
      </c>
      <c r="C2417" s="2">
        <v>0.70921599999999996</v>
      </c>
      <c r="D2417" s="2">
        <v>0.118732</v>
      </c>
      <c r="F2417" s="2">
        <v>6.6909099999999997</v>
      </c>
      <c r="G2417" s="2">
        <v>0.54414399999999996</v>
      </c>
      <c r="H2417" s="2">
        <v>0.54432700000000001</v>
      </c>
      <c r="J2417" s="2">
        <v>6.6937160000000002</v>
      </c>
      <c r="K2417" s="2">
        <v>7.4208999999999997E-2</v>
      </c>
      <c r="L2417" s="2">
        <v>0.19748499999999999</v>
      </c>
    </row>
    <row r="2418" spans="1:12" x14ac:dyDescent="0.2">
      <c r="A2418" s="2">
        <v>6.6944169999999996</v>
      </c>
      <c r="B2418" s="2">
        <v>9.4314730000000004</v>
      </c>
      <c r="C2418" s="2">
        <v>0.709781</v>
      </c>
      <c r="D2418" s="2">
        <v>0.11915100000000001</v>
      </c>
      <c r="F2418" s="2">
        <v>6.6916120000000001</v>
      </c>
      <c r="G2418" s="2">
        <v>0.54377699999999995</v>
      </c>
      <c r="H2418" s="2">
        <v>0.54397600000000002</v>
      </c>
      <c r="J2418" s="2">
        <v>6.6944169999999996</v>
      </c>
      <c r="K2418" s="2">
        <v>7.4496999999999994E-2</v>
      </c>
      <c r="L2418" s="2">
        <v>0.19708700000000001</v>
      </c>
    </row>
    <row r="2419" spans="1:12" x14ac:dyDescent="0.2">
      <c r="A2419" s="2">
        <v>6.6951179999999999</v>
      </c>
      <c r="B2419" s="2">
        <v>9.4309770000000004</v>
      </c>
      <c r="C2419" s="2">
        <v>0.70988399999999996</v>
      </c>
      <c r="D2419" s="2">
        <v>0.119296</v>
      </c>
      <c r="F2419" s="2">
        <v>6.6923130000000004</v>
      </c>
      <c r="G2419" s="2">
        <v>0.54417400000000005</v>
      </c>
      <c r="H2419" s="2">
        <v>0.54425800000000002</v>
      </c>
      <c r="J2419" s="2">
        <v>6.6951179999999999</v>
      </c>
      <c r="K2419" s="2">
        <v>7.4795E-2</v>
      </c>
      <c r="L2419" s="2">
        <v>0.19710800000000001</v>
      </c>
    </row>
    <row r="2420" spans="1:12" x14ac:dyDescent="0.2">
      <c r="A2420" s="2">
        <v>6.6958200000000003</v>
      </c>
      <c r="B2420" s="2">
        <v>9.4311410000000002</v>
      </c>
      <c r="C2420" s="2">
        <v>0.70972400000000002</v>
      </c>
      <c r="D2420" s="2">
        <v>0.12041</v>
      </c>
      <c r="F2420" s="2">
        <v>6.6930149999999999</v>
      </c>
      <c r="G2420" s="2">
        <v>0.54402899999999998</v>
      </c>
      <c r="H2420" s="2">
        <v>0.54440299999999997</v>
      </c>
      <c r="J2420" s="2">
        <v>6.6958200000000003</v>
      </c>
      <c r="K2420" s="2">
        <v>7.5115000000000001E-2</v>
      </c>
      <c r="L2420" s="2">
        <v>0.197155</v>
      </c>
    </row>
    <row r="2421" spans="1:12" x14ac:dyDescent="0.2">
      <c r="A2421" s="2">
        <v>6.6965209999999997</v>
      </c>
      <c r="B2421" s="2">
        <v>9.4313699999999994</v>
      </c>
      <c r="C2421" s="2">
        <v>0.70962400000000003</v>
      </c>
      <c r="D2421" s="2">
        <v>0.12067</v>
      </c>
      <c r="F2421" s="2">
        <v>6.6937160000000002</v>
      </c>
      <c r="G2421" s="2">
        <v>0.543991</v>
      </c>
      <c r="H2421" s="2">
        <v>0.54444099999999995</v>
      </c>
      <c r="J2421" s="2">
        <v>6.6965209999999997</v>
      </c>
      <c r="K2421" s="2">
        <v>7.5595999999999997E-2</v>
      </c>
      <c r="L2421" s="2">
        <v>0.19710800000000001</v>
      </c>
    </row>
    <row r="2422" spans="1:12" x14ac:dyDescent="0.2">
      <c r="A2422" s="2">
        <v>6.6972230000000001</v>
      </c>
      <c r="B2422" s="2">
        <v>9.4316519999999997</v>
      </c>
      <c r="C2422" s="2">
        <v>0.70965100000000003</v>
      </c>
      <c r="D2422" s="2">
        <v>0.120547</v>
      </c>
      <c r="F2422" s="2">
        <v>6.6944169999999996</v>
      </c>
      <c r="G2422" s="2">
        <v>0.54379299999999997</v>
      </c>
      <c r="H2422" s="2">
        <v>0.54434199999999999</v>
      </c>
      <c r="J2422" s="2">
        <v>6.6972230000000001</v>
      </c>
      <c r="K2422" s="2">
        <v>7.5893000000000002E-2</v>
      </c>
      <c r="L2422" s="2">
        <v>0.19732</v>
      </c>
    </row>
    <row r="2423" spans="1:12" x14ac:dyDescent="0.2">
      <c r="A2423" s="2">
        <v>6.6979240000000004</v>
      </c>
      <c r="B2423" s="2">
        <v>9.4321249999999992</v>
      </c>
      <c r="C2423" s="2">
        <v>0.709762</v>
      </c>
      <c r="D2423" s="2">
        <v>0.119975</v>
      </c>
      <c r="F2423" s="2">
        <v>6.6951179999999999</v>
      </c>
      <c r="G2423" s="2">
        <v>0.54376999999999998</v>
      </c>
      <c r="H2423" s="2">
        <v>0.54441799999999996</v>
      </c>
      <c r="J2423" s="2">
        <v>6.6979240000000004</v>
      </c>
      <c r="K2423" s="2">
        <v>7.6395000000000005E-2</v>
      </c>
      <c r="L2423" s="2">
        <v>0.19752800000000001</v>
      </c>
    </row>
    <row r="2424" spans="1:12" x14ac:dyDescent="0.2">
      <c r="A2424" s="2">
        <v>6.698626</v>
      </c>
      <c r="B2424" s="2">
        <v>9.4318279999999994</v>
      </c>
      <c r="C2424" s="2">
        <v>0.71032300000000004</v>
      </c>
      <c r="D2424" s="2">
        <v>0.119281</v>
      </c>
      <c r="F2424" s="2">
        <v>6.6958200000000003</v>
      </c>
      <c r="G2424" s="2">
        <v>0.54386900000000005</v>
      </c>
      <c r="H2424" s="2">
        <v>0.54383899999999996</v>
      </c>
      <c r="J2424" s="2">
        <v>6.698626</v>
      </c>
      <c r="K2424" s="2">
        <v>7.6913999999999996E-2</v>
      </c>
      <c r="L2424" s="2">
        <v>0.19761200000000001</v>
      </c>
    </row>
    <row r="2425" spans="1:12" x14ac:dyDescent="0.2">
      <c r="A2425" s="2">
        <v>6.6993270000000003</v>
      </c>
      <c r="B2425" s="2">
        <v>9.4317250000000001</v>
      </c>
      <c r="C2425" s="2">
        <v>0.71080699999999997</v>
      </c>
      <c r="D2425" s="2">
        <v>0.1188</v>
      </c>
      <c r="F2425" s="2">
        <v>6.6965209999999997</v>
      </c>
      <c r="G2425" s="2">
        <v>0.54466999999999999</v>
      </c>
      <c r="H2425" s="2">
        <v>0.54374699999999998</v>
      </c>
      <c r="J2425" s="2">
        <v>6.6993270000000003</v>
      </c>
      <c r="K2425" s="2">
        <v>0.103021</v>
      </c>
      <c r="L2425" s="2">
        <v>0.19759099999999999</v>
      </c>
    </row>
    <row r="2426" spans="1:12" x14ac:dyDescent="0.2">
      <c r="A2426" s="2">
        <v>6.7000279999999997</v>
      </c>
      <c r="B2426" s="2">
        <v>9.4326209999999993</v>
      </c>
      <c r="C2426" s="2">
        <v>0.71094400000000002</v>
      </c>
      <c r="D2426" s="2">
        <v>0.118823</v>
      </c>
      <c r="F2426" s="2">
        <v>6.6972230000000001</v>
      </c>
      <c r="G2426" s="2">
        <v>0.54519700000000004</v>
      </c>
      <c r="H2426" s="2">
        <v>0.54373199999999999</v>
      </c>
      <c r="J2426" s="2">
        <v>6.7000279999999997</v>
      </c>
      <c r="K2426" s="2">
        <v>0.103571</v>
      </c>
      <c r="L2426" s="2">
        <v>0.19757</v>
      </c>
    </row>
    <row r="2427" spans="1:12" x14ac:dyDescent="0.2">
      <c r="A2427" s="2">
        <v>6.7007289999999999</v>
      </c>
      <c r="B2427" s="2">
        <v>9.4333460000000002</v>
      </c>
      <c r="C2427" s="2">
        <v>0.71099800000000002</v>
      </c>
      <c r="D2427" s="2">
        <v>0.119121</v>
      </c>
      <c r="F2427" s="2">
        <v>6.6979240000000004</v>
      </c>
      <c r="G2427" s="2">
        <v>0.54542500000000005</v>
      </c>
      <c r="H2427" s="2">
        <v>0.543404</v>
      </c>
      <c r="J2427" s="2">
        <v>6.7007289999999999</v>
      </c>
      <c r="K2427" s="2">
        <v>0.103746</v>
      </c>
      <c r="L2427" s="2">
        <v>0.197436</v>
      </c>
    </row>
    <row r="2428" spans="1:12" x14ac:dyDescent="0.2">
      <c r="A2428" s="2">
        <v>6.7014310000000004</v>
      </c>
      <c r="B2428" s="2">
        <v>9.4337079999999993</v>
      </c>
      <c r="C2428" s="2">
        <v>0.71109699999999998</v>
      </c>
      <c r="D2428" s="2">
        <v>0.119586</v>
      </c>
      <c r="F2428" s="2">
        <v>6.698626</v>
      </c>
      <c r="G2428" s="2">
        <v>0.54603599999999997</v>
      </c>
      <c r="H2428" s="2">
        <v>0.54359400000000002</v>
      </c>
      <c r="J2428" s="2">
        <v>6.7014310000000004</v>
      </c>
      <c r="K2428" s="2">
        <v>0.104114</v>
      </c>
      <c r="L2428" s="2">
        <v>0.197183</v>
      </c>
    </row>
    <row r="2429" spans="1:12" x14ac:dyDescent="0.2">
      <c r="A2429" s="2">
        <v>6.7021319999999998</v>
      </c>
      <c r="B2429" s="2">
        <v>9.4333419999999997</v>
      </c>
      <c r="C2429" s="2">
        <v>0.71133000000000002</v>
      </c>
      <c r="D2429" s="2">
        <v>0.119662</v>
      </c>
      <c r="F2429" s="2">
        <v>6.6993270000000003</v>
      </c>
      <c r="G2429" s="2">
        <v>0.54612000000000005</v>
      </c>
      <c r="H2429" s="2">
        <v>0.54357100000000003</v>
      </c>
      <c r="J2429" s="2">
        <v>6.7021319999999998</v>
      </c>
      <c r="K2429" s="2">
        <v>0.10417</v>
      </c>
      <c r="L2429" s="2">
        <v>0.19706499999999999</v>
      </c>
    </row>
    <row r="2430" spans="1:12" x14ac:dyDescent="0.2">
      <c r="A2430" s="2">
        <v>6.7028340000000002</v>
      </c>
      <c r="B2430" s="2">
        <v>9.4331630000000004</v>
      </c>
      <c r="C2430" s="2">
        <v>0.71161200000000002</v>
      </c>
      <c r="D2430" s="2">
        <v>0.11944100000000001</v>
      </c>
      <c r="F2430" s="2">
        <v>6.7000279999999997</v>
      </c>
      <c r="G2430" s="2">
        <v>0.54611200000000004</v>
      </c>
      <c r="H2430" s="2">
        <v>0.54349499999999995</v>
      </c>
      <c r="J2430" s="2">
        <v>6.7028340000000002</v>
      </c>
      <c r="K2430" s="2">
        <v>0.104065</v>
      </c>
      <c r="L2430" s="2">
        <v>0.19672000000000001</v>
      </c>
    </row>
    <row r="2431" spans="1:12" x14ac:dyDescent="0.2">
      <c r="A2431" s="2">
        <v>6.7035349999999996</v>
      </c>
      <c r="B2431" s="2">
        <v>9.4329490000000007</v>
      </c>
      <c r="C2431" s="2">
        <v>0.71165</v>
      </c>
      <c r="D2431" s="2">
        <v>0.119426</v>
      </c>
      <c r="F2431" s="2">
        <v>6.7007289999999999</v>
      </c>
      <c r="G2431" s="2">
        <v>0.54599799999999998</v>
      </c>
      <c r="H2431" s="2">
        <v>0.54390700000000003</v>
      </c>
      <c r="J2431" s="2">
        <v>6.7035349999999996</v>
      </c>
      <c r="K2431" s="2">
        <v>0.10409</v>
      </c>
      <c r="L2431" s="2">
        <v>0.196987</v>
      </c>
    </row>
    <row r="2432" spans="1:12" x14ac:dyDescent="0.2">
      <c r="A2432" s="2">
        <v>6.704237</v>
      </c>
      <c r="B2432" s="2">
        <v>9.4330250000000007</v>
      </c>
      <c r="C2432" s="2">
        <v>0.71199299999999999</v>
      </c>
      <c r="D2432" s="2">
        <v>0.11951000000000001</v>
      </c>
      <c r="F2432" s="2">
        <v>6.7014310000000004</v>
      </c>
      <c r="G2432" s="2">
        <v>0.54567699999999997</v>
      </c>
      <c r="H2432" s="2">
        <v>0.54400599999999999</v>
      </c>
      <c r="J2432" s="2">
        <v>6.704237</v>
      </c>
      <c r="K2432" s="2">
        <v>0.104463</v>
      </c>
      <c r="L2432" s="2">
        <v>0.19698299999999999</v>
      </c>
    </row>
    <row r="2433" spans="1:12" x14ac:dyDescent="0.2">
      <c r="A2433" s="2">
        <v>6.7049380000000003</v>
      </c>
      <c r="B2433" s="2">
        <v>9.432995</v>
      </c>
      <c r="C2433" s="2">
        <v>0.71229100000000001</v>
      </c>
      <c r="D2433" s="2">
        <v>0.11959400000000001</v>
      </c>
      <c r="F2433" s="2">
        <v>6.7021319999999998</v>
      </c>
      <c r="G2433" s="2">
        <v>0.54496800000000001</v>
      </c>
      <c r="H2433" s="2">
        <v>0.54417400000000005</v>
      </c>
      <c r="J2433" s="2">
        <v>6.7049380000000003</v>
      </c>
      <c r="K2433" s="2">
        <v>0.10465000000000001</v>
      </c>
      <c r="L2433" s="2">
        <v>0.19656299999999999</v>
      </c>
    </row>
    <row r="2434" spans="1:12" x14ac:dyDescent="0.2">
      <c r="A2434" s="2">
        <v>6.7056389999999997</v>
      </c>
      <c r="B2434" s="2">
        <v>9.4324840000000005</v>
      </c>
      <c r="C2434" s="2">
        <v>0.71265000000000001</v>
      </c>
      <c r="D2434" s="2">
        <v>0.119853</v>
      </c>
      <c r="F2434" s="2">
        <v>6.7028340000000002</v>
      </c>
      <c r="G2434" s="2">
        <v>0.54460900000000001</v>
      </c>
      <c r="H2434" s="2">
        <v>0.54422000000000004</v>
      </c>
      <c r="J2434" s="2">
        <v>6.7056389999999997</v>
      </c>
      <c r="K2434" s="2">
        <v>0.10473</v>
      </c>
      <c r="L2434" s="2">
        <v>0.19636600000000001</v>
      </c>
    </row>
    <row r="2435" spans="1:12" x14ac:dyDescent="0.2">
      <c r="A2435" s="2">
        <v>6.7063410000000001</v>
      </c>
      <c r="B2435" s="2">
        <v>9.4321400000000004</v>
      </c>
      <c r="C2435" s="2">
        <v>0.71304999999999996</v>
      </c>
      <c r="D2435" s="2">
        <v>0.120059</v>
      </c>
      <c r="F2435" s="2">
        <v>6.7035349999999996</v>
      </c>
      <c r="G2435" s="2">
        <v>0.54438799999999998</v>
      </c>
      <c r="H2435" s="2">
        <v>0.54420500000000005</v>
      </c>
      <c r="J2435" s="2">
        <v>6.7063410000000001</v>
      </c>
      <c r="K2435" s="2">
        <v>0.10503800000000001</v>
      </c>
      <c r="L2435" s="2">
        <v>0.196052</v>
      </c>
    </row>
    <row r="2436" spans="1:12" x14ac:dyDescent="0.2">
      <c r="A2436" s="2">
        <v>6.7070420000000004</v>
      </c>
      <c r="B2436" s="2">
        <v>9.4322929999999996</v>
      </c>
      <c r="C2436" s="2">
        <v>0.71362199999999998</v>
      </c>
      <c r="D2436" s="2">
        <v>0.12012</v>
      </c>
      <c r="F2436" s="2">
        <v>6.704237</v>
      </c>
      <c r="G2436" s="2">
        <v>0.54398299999999999</v>
      </c>
      <c r="H2436" s="2">
        <v>0.54435</v>
      </c>
      <c r="J2436" s="2">
        <v>6.7070420000000004</v>
      </c>
      <c r="K2436" s="2">
        <v>0.10447099999999999</v>
      </c>
      <c r="L2436" s="2">
        <v>0.19577</v>
      </c>
    </row>
    <row r="2437" spans="1:12" x14ac:dyDescent="0.2">
      <c r="A2437" s="2">
        <v>6.7077429999999998</v>
      </c>
      <c r="B2437" s="2">
        <v>9.4322739999999996</v>
      </c>
      <c r="C2437" s="2">
        <v>0.71384400000000003</v>
      </c>
      <c r="D2437" s="2">
        <v>0.120174</v>
      </c>
      <c r="F2437" s="2">
        <v>6.7049380000000003</v>
      </c>
      <c r="G2437" s="2">
        <v>0.543991</v>
      </c>
      <c r="H2437" s="2">
        <v>0.54373899999999997</v>
      </c>
      <c r="J2437" s="2">
        <v>6.7077429999999998</v>
      </c>
      <c r="K2437" s="2">
        <v>0.104116</v>
      </c>
      <c r="L2437" s="2">
        <v>0.19584399999999999</v>
      </c>
    </row>
    <row r="2438" spans="1:12" x14ac:dyDescent="0.2">
      <c r="A2438" s="2">
        <v>6.7084450000000002</v>
      </c>
      <c r="B2438" s="2">
        <v>9.4323540000000001</v>
      </c>
      <c r="C2438" s="2">
        <v>0.71391199999999999</v>
      </c>
      <c r="D2438" s="2">
        <v>0.119823</v>
      </c>
      <c r="F2438" s="2">
        <v>6.7056389999999997</v>
      </c>
      <c r="G2438" s="2">
        <v>0.54422000000000004</v>
      </c>
      <c r="H2438" s="2">
        <v>0.54369400000000001</v>
      </c>
      <c r="J2438" s="2">
        <v>6.7084450000000002</v>
      </c>
      <c r="K2438" s="2">
        <v>0.104509</v>
      </c>
      <c r="L2438" s="2">
        <v>0.19592699999999999</v>
      </c>
    </row>
    <row r="2439" spans="1:12" x14ac:dyDescent="0.2">
      <c r="A2439" s="2">
        <v>6.7091459999999996</v>
      </c>
      <c r="B2439" s="2">
        <v>9.4325369999999999</v>
      </c>
      <c r="C2439" s="2">
        <v>0.71399199999999996</v>
      </c>
      <c r="D2439" s="2">
        <v>0.119571</v>
      </c>
      <c r="F2439" s="2">
        <v>6.7063410000000001</v>
      </c>
      <c r="G2439" s="2">
        <v>0.54432700000000001</v>
      </c>
      <c r="H2439" s="2">
        <v>0.54408299999999998</v>
      </c>
      <c r="J2439" s="2">
        <v>6.7091459999999996</v>
      </c>
      <c r="K2439" s="2">
        <v>0.104585</v>
      </c>
      <c r="L2439" s="2">
        <v>0.19597100000000001</v>
      </c>
    </row>
    <row r="2440" spans="1:12" x14ac:dyDescent="0.2">
      <c r="A2440" s="2">
        <v>6.7098469999999999</v>
      </c>
      <c r="B2440" s="2">
        <v>9.4331250000000004</v>
      </c>
      <c r="C2440" s="2">
        <v>0.71372100000000005</v>
      </c>
      <c r="D2440" s="2">
        <v>0.119434</v>
      </c>
      <c r="F2440" s="2">
        <v>6.7070420000000004</v>
      </c>
      <c r="G2440" s="2">
        <v>0.54397600000000002</v>
      </c>
      <c r="H2440" s="2">
        <v>0.54417400000000005</v>
      </c>
      <c r="J2440" s="2">
        <v>6.7098469999999999</v>
      </c>
      <c r="K2440" s="2">
        <v>0.10449799999999999</v>
      </c>
      <c r="L2440" s="2">
        <v>0.19570499999999999</v>
      </c>
    </row>
    <row r="2441" spans="1:12" x14ac:dyDescent="0.2">
      <c r="A2441" s="2">
        <v>6.7105490000000003</v>
      </c>
      <c r="B2441" s="2">
        <v>9.4329190000000001</v>
      </c>
      <c r="C2441" s="2">
        <v>0.71353100000000003</v>
      </c>
      <c r="D2441" s="2">
        <v>0.119411</v>
      </c>
      <c r="F2441" s="2">
        <v>6.7077429999999998</v>
      </c>
      <c r="G2441" s="2">
        <v>0.54425800000000002</v>
      </c>
      <c r="H2441" s="2">
        <v>0.54435699999999998</v>
      </c>
      <c r="J2441" s="2">
        <v>6.7105490000000003</v>
      </c>
      <c r="K2441" s="2">
        <v>0.104059</v>
      </c>
      <c r="L2441" s="2">
        <v>0.195438</v>
      </c>
    </row>
    <row r="2442" spans="1:12" x14ac:dyDescent="0.2">
      <c r="A2442" s="2">
        <v>6.7112499999999997</v>
      </c>
      <c r="B2442" s="2">
        <v>9.4334410000000002</v>
      </c>
      <c r="C2442" s="2">
        <v>0.713889</v>
      </c>
      <c r="D2442" s="2">
        <v>0.119922</v>
      </c>
      <c r="F2442" s="2">
        <v>6.7084450000000002</v>
      </c>
      <c r="G2442" s="2">
        <v>0.54440299999999997</v>
      </c>
      <c r="H2442" s="2">
        <v>0.54411299999999996</v>
      </c>
      <c r="J2442" s="2">
        <v>6.7112499999999997</v>
      </c>
      <c r="K2442" s="2">
        <v>0.103765</v>
      </c>
      <c r="L2442" s="2">
        <v>0.195685</v>
      </c>
    </row>
    <row r="2443" spans="1:12" x14ac:dyDescent="0.2">
      <c r="A2443" s="2">
        <v>6.7119520000000001</v>
      </c>
      <c r="B2443" s="2">
        <v>9.4335400000000007</v>
      </c>
      <c r="C2443" s="2">
        <v>0.71457999999999999</v>
      </c>
      <c r="D2443" s="2">
        <v>0.120563</v>
      </c>
      <c r="F2443" s="2">
        <v>6.7091459999999996</v>
      </c>
      <c r="G2443" s="2">
        <v>0.54444099999999995</v>
      </c>
      <c r="H2443" s="2">
        <v>0.54415100000000005</v>
      </c>
      <c r="J2443" s="2">
        <v>6.7119520000000001</v>
      </c>
      <c r="K2443" s="2">
        <v>0.1038</v>
      </c>
      <c r="L2443" s="2">
        <v>0.195907</v>
      </c>
    </row>
    <row r="2444" spans="1:12" x14ac:dyDescent="0.2">
      <c r="A2444" s="2">
        <v>6.7126530000000004</v>
      </c>
      <c r="B2444" s="2">
        <v>9.4337879999999998</v>
      </c>
      <c r="C2444" s="2">
        <v>0.71543800000000002</v>
      </c>
      <c r="D2444" s="2">
        <v>0.12038699999999999</v>
      </c>
      <c r="F2444" s="2">
        <v>6.7098469999999999</v>
      </c>
      <c r="G2444" s="2">
        <v>0.54434199999999999</v>
      </c>
      <c r="H2444" s="2">
        <v>0.54407499999999998</v>
      </c>
      <c r="J2444" s="2">
        <v>6.7126530000000004</v>
      </c>
      <c r="K2444" s="2">
        <v>0.103325</v>
      </c>
      <c r="L2444" s="2">
        <v>0.195657</v>
      </c>
    </row>
    <row r="2445" spans="1:12" x14ac:dyDescent="0.2">
      <c r="A2445" s="2">
        <v>6.713355</v>
      </c>
      <c r="B2445" s="2">
        <v>9.4342000000000006</v>
      </c>
      <c r="C2445" s="2">
        <v>0.71565599999999996</v>
      </c>
      <c r="D2445" s="2">
        <v>0.120029</v>
      </c>
      <c r="F2445" s="2">
        <v>6.7105490000000003</v>
      </c>
      <c r="G2445" s="2">
        <v>0.54441799999999996</v>
      </c>
      <c r="H2445" s="2">
        <v>0.54415100000000005</v>
      </c>
      <c r="J2445" s="2">
        <v>6.713355</v>
      </c>
      <c r="K2445" s="2">
        <v>0.102836</v>
      </c>
      <c r="L2445" s="2">
        <v>0.19517699999999999</v>
      </c>
    </row>
    <row r="2446" spans="1:12" x14ac:dyDescent="0.2">
      <c r="A2446" s="2">
        <v>6.7140560000000002</v>
      </c>
      <c r="B2446" s="2">
        <v>9.4347689999999993</v>
      </c>
      <c r="C2446" s="2">
        <v>0.71584199999999998</v>
      </c>
      <c r="D2446" s="2">
        <v>0.12009</v>
      </c>
      <c r="F2446" s="2">
        <v>6.7112499999999997</v>
      </c>
      <c r="G2446" s="2">
        <v>0.54383899999999996</v>
      </c>
      <c r="H2446" s="2">
        <v>0.54419700000000004</v>
      </c>
      <c r="J2446" s="2">
        <v>6.7140560000000002</v>
      </c>
      <c r="K2446" s="2">
        <v>0.102756</v>
      </c>
      <c r="L2446" s="2">
        <v>0.19470899999999999</v>
      </c>
    </row>
    <row r="2447" spans="1:12" x14ac:dyDescent="0.2">
      <c r="A2447" s="2">
        <v>6.7147569999999996</v>
      </c>
      <c r="B2447" s="2">
        <v>9.4348639999999993</v>
      </c>
      <c r="C2447" s="2">
        <v>0.71608700000000003</v>
      </c>
      <c r="D2447" s="2">
        <v>0.120097</v>
      </c>
      <c r="F2447" s="2">
        <v>6.7119520000000001</v>
      </c>
      <c r="G2447" s="2">
        <v>0.54374699999999998</v>
      </c>
      <c r="H2447" s="2">
        <v>0.54393800000000003</v>
      </c>
      <c r="J2447" s="2">
        <v>6.7147569999999996</v>
      </c>
      <c r="K2447" s="2">
        <v>0.10255400000000001</v>
      </c>
      <c r="L2447" s="2">
        <v>0.19425300000000001</v>
      </c>
    </row>
    <row r="2448" spans="1:12" x14ac:dyDescent="0.2">
      <c r="A2448" s="2">
        <v>6.7154579999999999</v>
      </c>
      <c r="B2448" s="2">
        <v>9.4351269999999996</v>
      </c>
      <c r="C2448" s="2">
        <v>0.71620899999999998</v>
      </c>
      <c r="D2448" s="2">
        <v>0.11983000000000001</v>
      </c>
      <c r="F2448" s="2">
        <v>6.7126530000000004</v>
      </c>
      <c r="G2448" s="2">
        <v>0.54373199999999999</v>
      </c>
      <c r="H2448" s="2">
        <v>0.54381599999999997</v>
      </c>
      <c r="J2448" s="2">
        <v>6.7154579999999999</v>
      </c>
      <c r="K2448" s="2">
        <v>0.10237300000000001</v>
      </c>
      <c r="L2448" s="2">
        <v>0.194247</v>
      </c>
    </row>
    <row r="2449" spans="1:12" x14ac:dyDescent="0.2">
      <c r="A2449" s="2">
        <v>6.7161600000000004</v>
      </c>
      <c r="B2449" s="2">
        <v>9.4356609999999996</v>
      </c>
      <c r="C2449" s="2">
        <v>0.71634600000000004</v>
      </c>
      <c r="D2449" s="2">
        <v>0.120036</v>
      </c>
      <c r="F2449" s="2">
        <v>6.713355</v>
      </c>
      <c r="G2449" s="2">
        <v>0.543404</v>
      </c>
      <c r="H2449" s="2">
        <v>0.54431200000000002</v>
      </c>
      <c r="J2449" s="2">
        <v>6.7161600000000004</v>
      </c>
      <c r="K2449" s="2">
        <v>0.10265299999999999</v>
      </c>
      <c r="L2449" s="2">
        <v>0.194075</v>
      </c>
    </row>
    <row r="2450" spans="1:12" x14ac:dyDescent="0.2">
      <c r="A2450" s="2">
        <v>6.7168609999999997</v>
      </c>
      <c r="B2450" s="2">
        <v>9.4355740000000008</v>
      </c>
      <c r="C2450" s="2">
        <v>0.71635000000000004</v>
      </c>
      <c r="D2450" s="2">
        <v>0.12044100000000001</v>
      </c>
      <c r="F2450" s="2">
        <v>6.7140560000000002</v>
      </c>
      <c r="G2450" s="2">
        <v>0.54359400000000002</v>
      </c>
      <c r="H2450" s="2">
        <v>0.54490700000000003</v>
      </c>
      <c r="J2450" s="2">
        <v>6.7168609999999997</v>
      </c>
      <c r="K2450" s="2">
        <v>0.10298</v>
      </c>
      <c r="L2450" s="2">
        <v>0.19355</v>
      </c>
    </row>
    <row r="2451" spans="1:12" x14ac:dyDescent="0.2">
      <c r="A2451" s="2">
        <v>6.7175630000000002</v>
      </c>
      <c r="B2451" s="2">
        <v>9.4352719999999994</v>
      </c>
      <c r="C2451" s="2">
        <v>0.71623499999999996</v>
      </c>
      <c r="D2451" s="2">
        <v>0.12077599999999999</v>
      </c>
      <c r="F2451" s="2">
        <v>6.7147569999999996</v>
      </c>
      <c r="G2451" s="2">
        <v>0.54357100000000003</v>
      </c>
      <c r="H2451" s="2">
        <v>0.54551700000000003</v>
      </c>
      <c r="J2451" s="2">
        <v>6.7175630000000002</v>
      </c>
      <c r="K2451" s="2">
        <v>0.10305599999999999</v>
      </c>
      <c r="L2451" s="2">
        <v>0.19309100000000001</v>
      </c>
    </row>
    <row r="2452" spans="1:12" x14ac:dyDescent="0.2">
      <c r="A2452" s="2">
        <v>6.7182639999999996</v>
      </c>
      <c r="B2452" s="2">
        <v>9.4353449999999999</v>
      </c>
      <c r="C2452" s="2">
        <v>0.71643400000000002</v>
      </c>
      <c r="D2452" s="2">
        <v>0.120799</v>
      </c>
      <c r="F2452" s="2">
        <v>6.7154579999999999</v>
      </c>
      <c r="G2452" s="2">
        <v>0.54349499999999995</v>
      </c>
      <c r="H2452" s="2">
        <v>0.54546399999999995</v>
      </c>
      <c r="J2452" s="2">
        <v>6.7182639999999996</v>
      </c>
      <c r="K2452" s="2">
        <v>0.102468</v>
      </c>
      <c r="L2452" s="2">
        <v>0.19267500000000001</v>
      </c>
    </row>
    <row r="2453" spans="1:12" x14ac:dyDescent="0.2">
      <c r="A2453" s="2">
        <v>6.718966</v>
      </c>
      <c r="B2453" s="2">
        <v>9.435829</v>
      </c>
      <c r="C2453" s="2">
        <v>0.71609</v>
      </c>
      <c r="D2453" s="2">
        <v>0.119975</v>
      </c>
      <c r="F2453" s="2">
        <v>6.7161600000000004</v>
      </c>
      <c r="G2453" s="2">
        <v>0.54390700000000003</v>
      </c>
      <c r="H2453" s="2">
        <v>0.54512000000000005</v>
      </c>
      <c r="J2453" s="2">
        <v>6.718966</v>
      </c>
      <c r="K2453" s="2">
        <v>0.101683</v>
      </c>
      <c r="L2453" s="2">
        <v>0.19242300000000001</v>
      </c>
    </row>
    <row r="2454" spans="1:12" x14ac:dyDescent="0.2">
      <c r="A2454" s="2">
        <v>6.7196670000000003</v>
      </c>
      <c r="B2454" s="2">
        <v>9.4357340000000001</v>
      </c>
      <c r="C2454" s="2">
        <v>0.71557899999999997</v>
      </c>
      <c r="D2454" s="2">
        <v>0.119922</v>
      </c>
      <c r="F2454" s="2">
        <v>6.7168609999999997</v>
      </c>
      <c r="G2454" s="2">
        <v>0.54400599999999999</v>
      </c>
      <c r="H2454" s="2">
        <v>0.54549400000000003</v>
      </c>
      <c r="J2454" s="2">
        <v>6.7196670000000003</v>
      </c>
      <c r="K2454" s="2">
        <v>0.10155699999999999</v>
      </c>
      <c r="L2454" s="2">
        <v>0.192354</v>
      </c>
    </row>
    <row r="2455" spans="1:12" x14ac:dyDescent="0.2">
      <c r="A2455" s="2">
        <v>6.7203679999999997</v>
      </c>
      <c r="B2455" s="2">
        <v>9.4357030000000002</v>
      </c>
      <c r="C2455" s="2">
        <v>0.71502200000000005</v>
      </c>
      <c r="D2455" s="2">
        <v>0.120273</v>
      </c>
      <c r="F2455" s="2">
        <v>6.7175630000000002</v>
      </c>
      <c r="G2455" s="2">
        <v>0.54417400000000005</v>
      </c>
      <c r="H2455" s="2">
        <v>0.54543299999999995</v>
      </c>
      <c r="J2455" s="2">
        <v>6.7203679999999997</v>
      </c>
      <c r="K2455" s="2">
        <v>0.101587</v>
      </c>
      <c r="L2455" s="2">
        <v>0.19198000000000001</v>
      </c>
    </row>
    <row r="2456" spans="1:12" x14ac:dyDescent="0.2">
      <c r="A2456" s="2">
        <v>6.721069</v>
      </c>
      <c r="B2456" s="2">
        <v>9.4360280000000003</v>
      </c>
      <c r="C2456" s="2">
        <v>0.71464099999999997</v>
      </c>
      <c r="D2456" s="2">
        <v>0.11998300000000001</v>
      </c>
      <c r="F2456" s="2">
        <v>6.7182639999999996</v>
      </c>
      <c r="G2456" s="2">
        <v>0.54422000000000004</v>
      </c>
      <c r="H2456" s="2">
        <v>0.545547</v>
      </c>
      <c r="J2456" s="2">
        <v>6.721069</v>
      </c>
      <c r="K2456" s="2">
        <v>0.101423</v>
      </c>
      <c r="L2456" s="2">
        <v>0.191493</v>
      </c>
    </row>
    <row r="2457" spans="1:12" x14ac:dyDescent="0.2">
      <c r="A2457" s="2">
        <v>6.7217710000000004</v>
      </c>
      <c r="B2457" s="2">
        <v>9.4360920000000004</v>
      </c>
      <c r="C2457" s="2">
        <v>0.71474800000000005</v>
      </c>
      <c r="D2457" s="2">
        <v>0.12006699999999999</v>
      </c>
      <c r="F2457" s="2">
        <v>6.718966</v>
      </c>
      <c r="G2457" s="2">
        <v>0.54420500000000005</v>
      </c>
      <c r="H2457" s="2">
        <v>0.54493000000000003</v>
      </c>
      <c r="J2457" s="2">
        <v>6.7217710000000004</v>
      </c>
      <c r="K2457" s="2">
        <v>0.101272</v>
      </c>
      <c r="L2457" s="2">
        <v>0.19147500000000001</v>
      </c>
    </row>
    <row r="2458" spans="1:12" x14ac:dyDescent="0.2">
      <c r="A2458" s="2">
        <v>6.7224719999999998</v>
      </c>
      <c r="B2458" s="2">
        <v>9.4358629999999994</v>
      </c>
      <c r="C2458" s="2">
        <v>0.71487699999999998</v>
      </c>
      <c r="D2458" s="2">
        <v>0.120197</v>
      </c>
      <c r="F2458" s="2">
        <v>6.7196670000000003</v>
      </c>
      <c r="G2458" s="2">
        <v>0.54435</v>
      </c>
      <c r="H2458" s="2">
        <v>0.54494500000000001</v>
      </c>
      <c r="J2458" s="2">
        <v>6.7224719999999998</v>
      </c>
      <c r="K2458" s="2">
        <v>0.101269</v>
      </c>
      <c r="L2458" s="2">
        <v>0.191468</v>
      </c>
    </row>
    <row r="2459" spans="1:12" x14ac:dyDescent="0.2">
      <c r="A2459" s="2">
        <v>6.7231740000000002</v>
      </c>
      <c r="B2459" s="2">
        <v>9.4360090000000003</v>
      </c>
      <c r="C2459" s="2">
        <v>0.71461399999999997</v>
      </c>
      <c r="D2459" s="2">
        <v>0.11998300000000001</v>
      </c>
      <c r="F2459" s="2">
        <v>6.7203679999999997</v>
      </c>
      <c r="G2459" s="2">
        <v>0.54373899999999997</v>
      </c>
      <c r="H2459" s="2">
        <v>0.54537199999999997</v>
      </c>
      <c r="J2459" s="2">
        <v>6.7231740000000002</v>
      </c>
      <c r="K2459" s="2">
        <v>0.100906</v>
      </c>
      <c r="L2459" s="2">
        <v>0.19168199999999999</v>
      </c>
    </row>
    <row r="2460" spans="1:12" x14ac:dyDescent="0.2">
      <c r="A2460" s="2">
        <v>6.7238749999999996</v>
      </c>
      <c r="B2460" s="2">
        <v>9.4367789999999996</v>
      </c>
      <c r="C2460" s="2">
        <v>0.71454200000000001</v>
      </c>
      <c r="D2460" s="2">
        <v>0.120685</v>
      </c>
      <c r="F2460" s="2">
        <v>6.721069</v>
      </c>
      <c r="G2460" s="2">
        <v>0.54369400000000001</v>
      </c>
      <c r="H2460" s="2">
        <v>0.54578400000000005</v>
      </c>
      <c r="J2460" s="2">
        <v>6.7238749999999996</v>
      </c>
      <c r="K2460" s="2">
        <v>0.100471</v>
      </c>
      <c r="L2460" s="2">
        <v>0.19229499999999999</v>
      </c>
    </row>
    <row r="2461" spans="1:12" x14ac:dyDescent="0.2">
      <c r="A2461" s="2">
        <v>6.7245759999999999</v>
      </c>
      <c r="B2461" s="2">
        <v>9.4370379999999994</v>
      </c>
      <c r="C2461" s="2">
        <v>0.71499599999999996</v>
      </c>
      <c r="D2461" s="2">
        <v>0.12089800000000001</v>
      </c>
      <c r="F2461" s="2">
        <v>6.7217710000000004</v>
      </c>
      <c r="G2461" s="2">
        <v>0.54408299999999998</v>
      </c>
      <c r="H2461" s="2">
        <v>0.54612000000000005</v>
      </c>
      <c r="J2461" s="2">
        <v>6.7245759999999999</v>
      </c>
      <c r="K2461" s="2">
        <v>0.100212</v>
      </c>
      <c r="L2461" s="2">
        <v>0.19248899999999999</v>
      </c>
    </row>
    <row r="2462" spans="1:12" x14ac:dyDescent="0.2">
      <c r="A2462" s="2">
        <v>6.7252780000000003</v>
      </c>
      <c r="B2462" s="2">
        <v>9.4369049999999994</v>
      </c>
      <c r="C2462" s="2">
        <v>0.71501499999999996</v>
      </c>
      <c r="D2462" s="2">
        <v>0.12050900000000001</v>
      </c>
      <c r="F2462" s="2">
        <v>6.7224719999999998</v>
      </c>
      <c r="G2462" s="2">
        <v>0.54417400000000005</v>
      </c>
      <c r="H2462" s="2">
        <v>0.54553200000000002</v>
      </c>
      <c r="J2462" s="2">
        <v>6.7252780000000003</v>
      </c>
      <c r="K2462" s="2">
        <v>0.10057099999999999</v>
      </c>
      <c r="L2462" s="2">
        <v>0.19289700000000001</v>
      </c>
    </row>
    <row r="2463" spans="1:12" x14ac:dyDescent="0.2">
      <c r="A2463" s="2">
        <v>6.7259789999999997</v>
      </c>
      <c r="B2463" s="2">
        <v>9.4370419999999999</v>
      </c>
      <c r="C2463" s="2">
        <v>0.715781</v>
      </c>
      <c r="D2463" s="2">
        <v>0.120174</v>
      </c>
      <c r="F2463" s="2">
        <v>6.7231740000000002</v>
      </c>
      <c r="G2463" s="2">
        <v>0.54435699999999998</v>
      </c>
      <c r="H2463" s="2">
        <v>0.54561599999999999</v>
      </c>
      <c r="J2463" s="2">
        <v>6.7259789999999997</v>
      </c>
      <c r="K2463" s="2">
        <v>0.100685</v>
      </c>
      <c r="L2463" s="2">
        <v>0.193131</v>
      </c>
    </row>
    <row r="2464" spans="1:12" x14ac:dyDescent="0.2">
      <c r="A2464" s="2">
        <v>6.7266810000000001</v>
      </c>
      <c r="B2464" s="2">
        <v>9.4373509999999996</v>
      </c>
      <c r="C2464" s="2">
        <v>0.71551100000000001</v>
      </c>
      <c r="D2464" s="2">
        <v>0.11989900000000001</v>
      </c>
      <c r="F2464" s="2">
        <v>6.7238749999999996</v>
      </c>
      <c r="G2464" s="2">
        <v>0.54411299999999996</v>
      </c>
      <c r="H2464" s="2">
        <v>0.54619600000000001</v>
      </c>
      <c r="J2464" s="2">
        <v>6.7266810000000001</v>
      </c>
      <c r="K2464" s="2">
        <v>0.10084899999999999</v>
      </c>
      <c r="L2464" s="2">
        <v>0.19314899999999999</v>
      </c>
    </row>
    <row r="2465" spans="1:12" x14ac:dyDescent="0.2">
      <c r="A2465" s="2">
        <v>6.7273820000000004</v>
      </c>
      <c r="B2465" s="2">
        <v>9.4378240000000009</v>
      </c>
      <c r="C2465" s="2">
        <v>0.71587299999999998</v>
      </c>
      <c r="D2465" s="2">
        <v>0.11976199999999999</v>
      </c>
      <c r="F2465" s="2">
        <v>6.7245759999999999</v>
      </c>
      <c r="G2465" s="2">
        <v>0.54415100000000005</v>
      </c>
      <c r="H2465" s="2">
        <v>0.54610400000000003</v>
      </c>
      <c r="J2465" s="2">
        <v>6.7273820000000004</v>
      </c>
      <c r="K2465" s="2">
        <v>0.101158</v>
      </c>
      <c r="L2465" s="2">
        <v>0.193215</v>
      </c>
    </row>
    <row r="2466" spans="1:12" x14ac:dyDescent="0.2">
      <c r="A2466" s="2">
        <v>6.7280829999999998</v>
      </c>
      <c r="B2466" s="2">
        <v>9.4377750000000002</v>
      </c>
      <c r="C2466" s="2">
        <v>0.71546500000000002</v>
      </c>
      <c r="D2466" s="2">
        <v>0.119617</v>
      </c>
      <c r="F2466" s="2">
        <v>6.7252780000000003</v>
      </c>
      <c r="G2466" s="2">
        <v>0.54407499999999998</v>
      </c>
      <c r="H2466" s="2">
        <v>0.54613500000000004</v>
      </c>
      <c r="J2466" s="2">
        <v>6.7280829999999998</v>
      </c>
      <c r="K2466" s="2">
        <v>0.101093</v>
      </c>
      <c r="L2466" s="2">
        <v>0.192966</v>
      </c>
    </row>
    <row r="2467" spans="1:12" x14ac:dyDescent="0.2">
      <c r="A2467" s="2">
        <v>6.7287850000000002</v>
      </c>
      <c r="B2467" s="2">
        <v>9.4376409999999993</v>
      </c>
      <c r="C2467" s="2">
        <v>0.71549499999999999</v>
      </c>
      <c r="D2467" s="2">
        <v>0.119464</v>
      </c>
      <c r="F2467" s="2">
        <v>6.7259789999999997</v>
      </c>
      <c r="G2467" s="2">
        <v>0.54415100000000005</v>
      </c>
      <c r="H2467" s="2">
        <v>0.54656199999999999</v>
      </c>
      <c r="J2467" s="2">
        <v>6.7287850000000002</v>
      </c>
      <c r="K2467" s="2">
        <v>0.101095</v>
      </c>
      <c r="L2467" s="2">
        <v>0.19309699999999999</v>
      </c>
    </row>
    <row r="2468" spans="1:12" x14ac:dyDescent="0.2">
      <c r="A2468" s="2">
        <v>6.7294859999999996</v>
      </c>
      <c r="B2468" s="2">
        <v>9.4376560000000005</v>
      </c>
      <c r="C2468" s="2">
        <v>0.71541500000000002</v>
      </c>
      <c r="D2468" s="2">
        <v>0.119266</v>
      </c>
      <c r="F2468" s="2">
        <v>6.7266810000000001</v>
      </c>
      <c r="G2468" s="2">
        <v>0.54419700000000004</v>
      </c>
      <c r="H2468" s="2">
        <v>0.54674500000000004</v>
      </c>
      <c r="J2468" s="2">
        <v>6.7294859999999996</v>
      </c>
      <c r="K2468" s="2">
        <v>0.101171</v>
      </c>
      <c r="L2468" s="2">
        <v>0.193351</v>
      </c>
    </row>
    <row r="2469" spans="1:12" x14ac:dyDescent="0.2">
      <c r="A2469" s="2">
        <v>6.7301869999999999</v>
      </c>
      <c r="B2469" s="2">
        <v>9.4380229999999994</v>
      </c>
      <c r="C2469" s="2">
        <v>0.71506800000000004</v>
      </c>
      <c r="D2469" s="2">
        <v>0.118884</v>
      </c>
      <c r="F2469" s="2">
        <v>6.7273820000000004</v>
      </c>
      <c r="G2469" s="2">
        <v>0.54393800000000003</v>
      </c>
      <c r="H2469" s="2">
        <v>0.54621900000000001</v>
      </c>
      <c r="J2469" s="2">
        <v>6.7301869999999999</v>
      </c>
      <c r="K2469" s="2">
        <v>0.10102800000000001</v>
      </c>
      <c r="L2469" s="2">
        <v>0.19331100000000001</v>
      </c>
    </row>
    <row r="2470" spans="1:12" x14ac:dyDescent="0.2">
      <c r="A2470" s="2">
        <v>6.7308890000000003</v>
      </c>
      <c r="B2470" s="2">
        <v>9.4383510000000008</v>
      </c>
      <c r="C2470" s="2">
        <v>0.71513700000000002</v>
      </c>
      <c r="D2470" s="2">
        <v>0.11855599999999999</v>
      </c>
      <c r="F2470" s="2">
        <v>6.7280829999999998</v>
      </c>
      <c r="G2470" s="2">
        <v>0.54381599999999997</v>
      </c>
      <c r="H2470" s="2">
        <v>0.54606600000000005</v>
      </c>
      <c r="J2470" s="2">
        <v>6.7308890000000003</v>
      </c>
      <c r="K2470" s="2">
        <v>0.10066799999999999</v>
      </c>
      <c r="L2470" s="2">
        <v>0.19320699999999999</v>
      </c>
    </row>
    <row r="2471" spans="1:12" x14ac:dyDescent="0.2">
      <c r="A2471" s="2">
        <v>6.7315899999999997</v>
      </c>
      <c r="B2471" s="2">
        <v>9.4383470000000003</v>
      </c>
      <c r="C2471" s="2">
        <v>0.71526299999999998</v>
      </c>
      <c r="D2471" s="2">
        <v>0.11828900000000001</v>
      </c>
      <c r="F2471" s="2">
        <v>6.7287850000000002</v>
      </c>
      <c r="G2471" s="2">
        <v>0.54431200000000002</v>
      </c>
      <c r="H2471" s="2">
        <v>0.54635599999999995</v>
      </c>
      <c r="J2471" s="2">
        <v>6.7315899999999997</v>
      </c>
      <c r="K2471" s="2">
        <v>0.100885</v>
      </c>
      <c r="L2471" s="2">
        <v>0.193438</v>
      </c>
    </row>
    <row r="2472" spans="1:12" x14ac:dyDescent="0.2">
      <c r="A2472" s="2">
        <v>6.7322920000000002</v>
      </c>
      <c r="B2472" s="2">
        <v>9.4380760000000006</v>
      </c>
      <c r="C2472" s="2">
        <v>0.715167</v>
      </c>
      <c r="D2472" s="2">
        <v>0.11759500000000001</v>
      </c>
      <c r="F2472" s="2">
        <v>6.7294859999999996</v>
      </c>
      <c r="G2472" s="2">
        <v>0.54490700000000003</v>
      </c>
      <c r="H2472" s="2">
        <v>0.54599799999999998</v>
      </c>
      <c r="J2472" s="2">
        <v>6.7322920000000002</v>
      </c>
      <c r="K2472" s="2">
        <v>0.10094599999999999</v>
      </c>
      <c r="L2472" s="2">
        <v>0.19331000000000001</v>
      </c>
    </row>
    <row r="2473" spans="1:12" x14ac:dyDescent="0.2">
      <c r="A2473" s="2">
        <v>6.7329929999999996</v>
      </c>
      <c r="B2473" s="2">
        <v>9.4380260000000007</v>
      </c>
      <c r="C2473" s="2">
        <v>0.71494599999999997</v>
      </c>
      <c r="D2473" s="2">
        <v>0.117511</v>
      </c>
      <c r="F2473" s="2">
        <v>6.7301869999999999</v>
      </c>
      <c r="G2473" s="2">
        <v>0.54551700000000003</v>
      </c>
      <c r="H2473" s="2">
        <v>0.54523500000000003</v>
      </c>
      <c r="J2473" s="2">
        <v>6.7329929999999996</v>
      </c>
      <c r="K2473" s="2">
        <v>0.10061199999999999</v>
      </c>
      <c r="L2473" s="2">
        <v>0.19328600000000001</v>
      </c>
    </row>
    <row r="2474" spans="1:12" x14ac:dyDescent="0.2">
      <c r="A2474" s="2">
        <v>6.733695</v>
      </c>
      <c r="B2474" s="2">
        <v>9.4383160000000004</v>
      </c>
      <c r="C2474" s="2">
        <v>0.71528499999999995</v>
      </c>
      <c r="D2474" s="2">
        <v>0.117717</v>
      </c>
      <c r="F2474" s="2">
        <v>6.7308890000000003</v>
      </c>
      <c r="G2474" s="2">
        <v>0.54546399999999995</v>
      </c>
      <c r="H2474" s="2">
        <v>0.54494500000000001</v>
      </c>
      <c r="J2474" s="2">
        <v>6.733695</v>
      </c>
      <c r="K2474" s="2">
        <v>0.100283</v>
      </c>
      <c r="L2474" s="2">
        <v>0.19331799999999999</v>
      </c>
    </row>
    <row r="2475" spans="1:12" x14ac:dyDescent="0.2">
      <c r="A2475" s="2">
        <v>6.7343960000000003</v>
      </c>
      <c r="B2475" s="2">
        <v>9.4384800000000002</v>
      </c>
      <c r="C2475" s="2">
        <v>0.71480900000000003</v>
      </c>
      <c r="D2475" s="2">
        <v>0.118182</v>
      </c>
      <c r="F2475" s="2">
        <v>6.7315899999999997</v>
      </c>
      <c r="G2475" s="2">
        <v>0.54512000000000005</v>
      </c>
      <c r="H2475" s="2">
        <v>0.54464699999999999</v>
      </c>
      <c r="J2475" s="2">
        <v>6.7343960000000003</v>
      </c>
      <c r="K2475" s="2">
        <v>0.10022499999999999</v>
      </c>
      <c r="L2475" s="2">
        <v>0.19322800000000001</v>
      </c>
    </row>
    <row r="2476" spans="1:12" x14ac:dyDescent="0.2">
      <c r="A2476" s="2">
        <v>6.7350969999999997</v>
      </c>
      <c r="B2476" s="2">
        <v>9.43811</v>
      </c>
      <c r="C2476" s="2">
        <v>0.71435099999999996</v>
      </c>
      <c r="D2476" s="2">
        <v>0.11845700000000001</v>
      </c>
      <c r="F2476" s="2">
        <v>6.7322920000000002</v>
      </c>
      <c r="G2476" s="2">
        <v>0.54549400000000003</v>
      </c>
      <c r="H2476" s="2">
        <v>0.54463200000000001</v>
      </c>
      <c r="J2476" s="2">
        <v>6.7350969999999997</v>
      </c>
      <c r="K2476" s="2">
        <v>0.10022499999999999</v>
      </c>
      <c r="L2476" s="2">
        <v>0.19303600000000001</v>
      </c>
    </row>
    <row r="2477" spans="1:12" x14ac:dyDescent="0.2">
      <c r="A2477" s="2">
        <v>6.735798</v>
      </c>
      <c r="B2477" s="2">
        <v>9.4373470000000008</v>
      </c>
      <c r="C2477" s="2">
        <v>0.71440400000000004</v>
      </c>
      <c r="D2477" s="2">
        <v>0.118274</v>
      </c>
      <c r="F2477" s="2">
        <v>6.7329929999999996</v>
      </c>
      <c r="G2477" s="2">
        <v>0.54543299999999995</v>
      </c>
      <c r="H2477" s="2">
        <v>0.54473099999999997</v>
      </c>
      <c r="J2477" s="2">
        <v>6.735798</v>
      </c>
      <c r="K2477" s="2">
        <v>0.10002900000000001</v>
      </c>
      <c r="L2477" s="2">
        <v>0.19251399999999999</v>
      </c>
    </row>
    <row r="2478" spans="1:12" x14ac:dyDescent="0.2">
      <c r="A2478" s="2">
        <v>6.7365000000000004</v>
      </c>
      <c r="B2478" s="2">
        <v>9.4368820000000007</v>
      </c>
      <c r="C2478" s="2">
        <v>0.71459899999999998</v>
      </c>
      <c r="D2478" s="2">
        <v>0.118411</v>
      </c>
      <c r="F2478" s="2">
        <v>6.733695</v>
      </c>
      <c r="G2478" s="2">
        <v>0.545547</v>
      </c>
      <c r="H2478" s="2">
        <v>0.54444899999999996</v>
      </c>
      <c r="J2478" s="2">
        <v>6.7365000000000004</v>
      </c>
      <c r="K2478" s="2">
        <v>9.9415000000000003E-2</v>
      </c>
      <c r="L2478" s="2">
        <v>0.192417</v>
      </c>
    </row>
    <row r="2479" spans="1:12" x14ac:dyDescent="0.2">
      <c r="A2479" s="2">
        <v>6.7372009999999998</v>
      </c>
      <c r="B2479" s="2">
        <v>9.4370650000000005</v>
      </c>
      <c r="C2479" s="2">
        <v>0.71475500000000003</v>
      </c>
      <c r="D2479" s="2">
        <v>0.11854099999999999</v>
      </c>
      <c r="F2479" s="2">
        <v>6.7343960000000003</v>
      </c>
      <c r="G2479" s="2">
        <v>0.54493000000000003</v>
      </c>
      <c r="H2479" s="2">
        <v>0.54386900000000005</v>
      </c>
      <c r="J2479" s="2">
        <v>6.7372009999999998</v>
      </c>
      <c r="K2479" s="2">
        <v>9.9113000000000007E-2</v>
      </c>
      <c r="L2479" s="2">
        <v>0.19214899999999999</v>
      </c>
    </row>
    <row r="2480" spans="1:12" x14ac:dyDescent="0.2">
      <c r="A2480" s="2">
        <v>6.7379030000000002</v>
      </c>
      <c r="B2480" s="2">
        <v>9.4374120000000001</v>
      </c>
      <c r="C2480" s="2">
        <v>0.71452599999999999</v>
      </c>
      <c r="D2480" s="2">
        <v>0.118449</v>
      </c>
      <c r="F2480" s="2">
        <v>6.7350969999999997</v>
      </c>
      <c r="G2480" s="2">
        <v>0.54494500000000001</v>
      </c>
      <c r="H2480" s="2">
        <v>0.54362500000000002</v>
      </c>
      <c r="J2480" s="2">
        <v>6.7379030000000002</v>
      </c>
      <c r="K2480" s="2">
        <v>9.9069000000000004E-2</v>
      </c>
      <c r="L2480" s="2">
        <v>0.192246</v>
      </c>
    </row>
    <row r="2481" spans="1:12" x14ac:dyDescent="0.2">
      <c r="A2481" s="2">
        <v>6.7386039999999996</v>
      </c>
      <c r="B2481" s="2">
        <v>9.4376599999999993</v>
      </c>
      <c r="C2481" s="2">
        <v>0.71471300000000004</v>
      </c>
      <c r="D2481" s="2">
        <v>0.118297</v>
      </c>
      <c r="F2481" s="2">
        <v>6.735798</v>
      </c>
      <c r="G2481" s="2">
        <v>0.54537199999999997</v>
      </c>
      <c r="H2481" s="2">
        <v>0.54343399999999997</v>
      </c>
      <c r="J2481" s="2">
        <v>6.7386039999999996</v>
      </c>
      <c r="K2481" s="2">
        <v>9.9187999999999998E-2</v>
      </c>
      <c r="L2481" s="2">
        <v>0.192244</v>
      </c>
    </row>
    <row r="2482" spans="1:12" x14ac:dyDescent="0.2">
      <c r="A2482" s="2">
        <v>6.7393049999999999</v>
      </c>
      <c r="B2482" s="2">
        <v>9.4380880000000005</v>
      </c>
      <c r="C2482" s="2">
        <v>0.71445000000000003</v>
      </c>
      <c r="D2482" s="2">
        <v>0.118228</v>
      </c>
      <c r="F2482" s="2">
        <v>6.7365000000000004</v>
      </c>
      <c r="G2482" s="2">
        <v>0.54578400000000005</v>
      </c>
      <c r="H2482" s="2">
        <v>0.54366300000000001</v>
      </c>
      <c r="J2482" s="2">
        <v>6.7393049999999999</v>
      </c>
      <c r="K2482" s="2">
        <v>9.8999000000000004E-2</v>
      </c>
      <c r="L2482" s="2">
        <v>0.19216</v>
      </c>
    </row>
    <row r="2483" spans="1:12" x14ac:dyDescent="0.2">
      <c r="A2483" s="2">
        <v>6.7400070000000003</v>
      </c>
      <c r="B2483" s="2">
        <v>9.4384499999999996</v>
      </c>
      <c r="C2483" s="2">
        <v>0.71438900000000005</v>
      </c>
      <c r="D2483" s="2">
        <v>0.11813700000000001</v>
      </c>
      <c r="F2483" s="2">
        <v>6.7372009999999998</v>
      </c>
      <c r="G2483" s="2">
        <v>0.54612000000000005</v>
      </c>
      <c r="H2483" s="2">
        <v>0.54415100000000005</v>
      </c>
      <c r="J2483" s="2">
        <v>6.7400070000000003</v>
      </c>
      <c r="K2483" s="2">
        <v>9.8537E-2</v>
      </c>
      <c r="L2483" s="2">
        <v>0.192411</v>
      </c>
    </row>
    <row r="2484" spans="1:12" x14ac:dyDescent="0.2">
      <c r="A2484" s="2">
        <v>6.7407079999999997</v>
      </c>
      <c r="B2484" s="2">
        <v>9.4385300000000001</v>
      </c>
      <c r="C2484" s="2">
        <v>0.71436599999999995</v>
      </c>
      <c r="D2484" s="2">
        <v>0.11813700000000001</v>
      </c>
      <c r="F2484" s="2">
        <v>6.7379030000000002</v>
      </c>
      <c r="G2484" s="2">
        <v>0.54553200000000002</v>
      </c>
      <c r="H2484" s="2">
        <v>0.54422800000000005</v>
      </c>
      <c r="J2484" s="2">
        <v>6.7407079999999997</v>
      </c>
      <c r="K2484" s="2">
        <v>9.8194000000000004E-2</v>
      </c>
      <c r="L2484" s="2">
        <v>0.19254499999999999</v>
      </c>
    </row>
    <row r="2485" spans="1:12" x14ac:dyDescent="0.2">
      <c r="A2485" s="2">
        <v>6.741409</v>
      </c>
      <c r="B2485" s="2">
        <v>9.4385949999999994</v>
      </c>
      <c r="C2485" s="2">
        <v>0.71472500000000005</v>
      </c>
      <c r="D2485" s="2">
        <v>0.11803</v>
      </c>
      <c r="F2485" s="2">
        <v>6.7386039999999996</v>
      </c>
      <c r="G2485" s="2">
        <v>0.54561599999999999</v>
      </c>
      <c r="H2485" s="2">
        <v>0.54383899999999996</v>
      </c>
      <c r="J2485" s="2">
        <v>6.741409</v>
      </c>
      <c r="K2485" s="2">
        <v>9.8343E-2</v>
      </c>
      <c r="L2485" s="2">
        <v>0.192854</v>
      </c>
    </row>
    <row r="2486" spans="1:12" x14ac:dyDescent="0.2">
      <c r="A2486" s="2">
        <v>6.7421110000000004</v>
      </c>
      <c r="B2486" s="2">
        <v>9.4384420000000002</v>
      </c>
      <c r="C2486" s="2">
        <v>0.71467899999999995</v>
      </c>
      <c r="D2486" s="2">
        <v>0.117992</v>
      </c>
      <c r="F2486" s="2">
        <v>6.7393049999999999</v>
      </c>
      <c r="G2486" s="2">
        <v>0.54619600000000001</v>
      </c>
      <c r="H2486" s="2">
        <v>0.543709</v>
      </c>
      <c r="J2486" s="2">
        <v>6.7421110000000004</v>
      </c>
      <c r="K2486" s="2">
        <v>9.8988999999999994E-2</v>
      </c>
      <c r="L2486" s="2">
        <v>0.193186</v>
      </c>
    </row>
    <row r="2487" spans="1:12" x14ac:dyDescent="0.2">
      <c r="A2487" s="2">
        <v>6.7428119999999998</v>
      </c>
      <c r="B2487" s="2">
        <v>9.4381749999999993</v>
      </c>
      <c r="C2487" s="2">
        <v>0.71456799999999998</v>
      </c>
      <c r="D2487" s="2">
        <v>0.118396</v>
      </c>
      <c r="F2487" s="2">
        <v>6.7400070000000003</v>
      </c>
      <c r="G2487" s="2">
        <v>0.54610400000000003</v>
      </c>
      <c r="H2487" s="2">
        <v>0.54415100000000005</v>
      </c>
      <c r="J2487" s="2">
        <v>6.7428119999999998</v>
      </c>
      <c r="K2487" s="2">
        <v>9.9403000000000005E-2</v>
      </c>
      <c r="L2487" s="2">
        <v>0.192888</v>
      </c>
    </row>
    <row r="2488" spans="1:12" x14ac:dyDescent="0.2">
      <c r="A2488" s="2">
        <v>6.7435140000000002</v>
      </c>
      <c r="B2488" s="2">
        <v>9.4382739999999998</v>
      </c>
      <c r="C2488" s="2">
        <v>0.714252</v>
      </c>
      <c r="D2488" s="2">
        <v>0.1188</v>
      </c>
      <c r="F2488" s="2">
        <v>6.7407079999999997</v>
      </c>
      <c r="G2488" s="2">
        <v>0.54613500000000004</v>
      </c>
      <c r="H2488" s="2">
        <v>0.54393800000000003</v>
      </c>
      <c r="J2488" s="2">
        <v>6.7435140000000002</v>
      </c>
      <c r="K2488" s="2">
        <v>9.9653000000000005E-2</v>
      </c>
      <c r="L2488" s="2">
        <v>0.19293199999999999</v>
      </c>
    </row>
    <row r="2489" spans="1:12" x14ac:dyDescent="0.2">
      <c r="A2489" s="2">
        <v>6.7442149999999996</v>
      </c>
      <c r="B2489" s="2">
        <v>9.4385150000000007</v>
      </c>
      <c r="C2489" s="2">
        <v>0.71378299999999995</v>
      </c>
      <c r="D2489" s="2">
        <v>0.118869</v>
      </c>
      <c r="F2489" s="2">
        <v>6.741409</v>
      </c>
      <c r="G2489" s="2">
        <v>0.54656199999999999</v>
      </c>
      <c r="H2489" s="2">
        <v>0.543381</v>
      </c>
      <c r="J2489" s="2">
        <v>6.7442149999999996</v>
      </c>
      <c r="K2489" s="2">
        <v>9.9779000000000007E-2</v>
      </c>
      <c r="L2489" s="2">
        <v>0.19297400000000001</v>
      </c>
    </row>
    <row r="2490" spans="1:12" x14ac:dyDescent="0.2">
      <c r="A2490" s="2">
        <v>6.7449159999999999</v>
      </c>
      <c r="B2490" s="2">
        <v>9.4383199999999992</v>
      </c>
      <c r="C2490" s="2">
        <v>0.71369899999999997</v>
      </c>
      <c r="D2490" s="2">
        <v>0.11892999999999999</v>
      </c>
      <c r="F2490" s="2">
        <v>6.7421110000000004</v>
      </c>
      <c r="G2490" s="2">
        <v>0.54674500000000004</v>
      </c>
      <c r="H2490" s="2">
        <v>0.54315199999999997</v>
      </c>
      <c r="J2490" s="2">
        <v>6.7449159999999999</v>
      </c>
      <c r="K2490" s="2">
        <v>9.9309999999999996E-2</v>
      </c>
      <c r="L2490" s="2">
        <v>0.193384</v>
      </c>
    </row>
    <row r="2491" spans="1:12" x14ac:dyDescent="0.2">
      <c r="A2491" s="2">
        <v>6.7456180000000003</v>
      </c>
      <c r="B2491" s="2">
        <v>9.4384800000000002</v>
      </c>
      <c r="C2491" s="2">
        <v>0.71402699999999997</v>
      </c>
      <c r="D2491" s="2">
        <v>0.118938</v>
      </c>
      <c r="F2491" s="2">
        <v>6.7428119999999998</v>
      </c>
      <c r="G2491" s="2">
        <v>0.54621900000000001</v>
      </c>
      <c r="H2491" s="2">
        <v>0.54319799999999996</v>
      </c>
      <c r="J2491" s="2">
        <v>6.7456180000000003</v>
      </c>
      <c r="K2491" s="2">
        <v>9.9068000000000003E-2</v>
      </c>
      <c r="L2491" s="2">
        <v>0.19362699999999999</v>
      </c>
    </row>
    <row r="2492" spans="1:12" x14ac:dyDescent="0.2">
      <c r="A2492" s="2">
        <v>6.7463189999999997</v>
      </c>
      <c r="B2492" s="2">
        <v>9.4387699999999999</v>
      </c>
      <c r="C2492" s="2">
        <v>0.714194</v>
      </c>
      <c r="D2492" s="2">
        <v>0.11886099999999999</v>
      </c>
      <c r="F2492" s="2">
        <v>6.7435140000000002</v>
      </c>
      <c r="G2492" s="2">
        <v>0.54606600000000005</v>
      </c>
      <c r="H2492" s="2">
        <v>0.54311399999999999</v>
      </c>
      <c r="J2492" s="2">
        <v>6.7463189999999997</v>
      </c>
      <c r="K2492" s="2">
        <v>9.9049999999999999E-2</v>
      </c>
      <c r="L2492" s="2">
        <v>0.19364999999999999</v>
      </c>
    </row>
    <row r="2493" spans="1:12" x14ac:dyDescent="0.2">
      <c r="A2493" s="2">
        <v>6.7470210000000002</v>
      </c>
      <c r="B2493" s="2">
        <v>9.4387659999999993</v>
      </c>
      <c r="C2493" s="2">
        <v>0.71447300000000002</v>
      </c>
      <c r="D2493" s="2">
        <v>0.11891500000000001</v>
      </c>
      <c r="F2493" s="2">
        <v>6.7442149999999996</v>
      </c>
      <c r="G2493" s="2">
        <v>0.54635599999999995</v>
      </c>
      <c r="H2493" s="2">
        <v>0.54280899999999999</v>
      </c>
      <c r="J2493" s="2">
        <v>6.7470210000000002</v>
      </c>
      <c r="K2493" s="2">
        <v>9.8858000000000001E-2</v>
      </c>
      <c r="L2493" s="2">
        <v>0.1933</v>
      </c>
    </row>
    <row r="2494" spans="1:12" x14ac:dyDescent="0.2">
      <c r="A2494" s="2">
        <v>6.7477220000000004</v>
      </c>
      <c r="B2494" s="2">
        <v>9.4390719999999995</v>
      </c>
      <c r="C2494" s="2">
        <v>0.71409900000000004</v>
      </c>
      <c r="D2494" s="2">
        <v>0.11884599999999999</v>
      </c>
      <c r="F2494" s="2">
        <v>6.7449159999999999</v>
      </c>
      <c r="G2494" s="2">
        <v>0.54599799999999998</v>
      </c>
      <c r="H2494" s="2">
        <v>0.54296900000000003</v>
      </c>
      <c r="J2494" s="2">
        <v>6.7477220000000004</v>
      </c>
      <c r="K2494" s="2">
        <v>9.8705000000000001E-2</v>
      </c>
      <c r="L2494" s="2">
        <v>0.19289200000000001</v>
      </c>
    </row>
    <row r="2495" spans="1:12" x14ac:dyDescent="0.2">
      <c r="A2495" s="2">
        <v>6.7484229999999998</v>
      </c>
      <c r="B2495" s="2">
        <v>9.4389880000000002</v>
      </c>
      <c r="C2495" s="2">
        <v>0.71399999999999997</v>
      </c>
      <c r="D2495" s="2">
        <v>0.118297</v>
      </c>
      <c r="F2495" s="2">
        <v>6.7456180000000003</v>
      </c>
      <c r="G2495" s="2">
        <v>0.54523500000000003</v>
      </c>
      <c r="H2495" s="2">
        <v>0.54263300000000003</v>
      </c>
      <c r="J2495" s="2">
        <v>6.7484229999999998</v>
      </c>
      <c r="K2495" s="2">
        <v>9.8632999999999998E-2</v>
      </c>
      <c r="L2495" s="2">
        <v>0.19310099999999999</v>
      </c>
    </row>
    <row r="2496" spans="1:12" x14ac:dyDescent="0.2">
      <c r="A2496" s="2">
        <v>6.7491250000000003</v>
      </c>
      <c r="B2496" s="2">
        <v>9.4388159999999992</v>
      </c>
      <c r="C2496" s="2">
        <v>0.71393099999999998</v>
      </c>
      <c r="D2496" s="2">
        <v>0.118396</v>
      </c>
      <c r="F2496" s="2">
        <v>6.7463189999999997</v>
      </c>
      <c r="G2496" s="2">
        <v>0.54494500000000001</v>
      </c>
      <c r="H2496" s="2">
        <v>0.54196900000000003</v>
      </c>
      <c r="J2496" s="2">
        <v>6.7491250000000003</v>
      </c>
      <c r="K2496" s="2">
        <v>9.8950999999999997E-2</v>
      </c>
      <c r="L2496" s="2">
        <v>0.19306999999999999</v>
      </c>
    </row>
    <row r="2497" spans="1:12" x14ac:dyDescent="0.2">
      <c r="A2497" s="2">
        <v>6.7498259999999997</v>
      </c>
      <c r="B2497" s="2">
        <v>9.4387740000000004</v>
      </c>
      <c r="C2497" s="2">
        <v>0.71416400000000002</v>
      </c>
      <c r="D2497" s="2">
        <v>0.11883100000000001</v>
      </c>
      <c r="F2497" s="2">
        <v>6.7470210000000002</v>
      </c>
      <c r="G2497" s="2">
        <v>0.54464699999999999</v>
      </c>
      <c r="H2497" s="2">
        <v>0.54157299999999997</v>
      </c>
      <c r="J2497" s="2">
        <v>6.7498259999999997</v>
      </c>
      <c r="K2497" s="2">
        <v>9.9376999999999993E-2</v>
      </c>
      <c r="L2497" s="2">
        <v>0.19340599999999999</v>
      </c>
    </row>
    <row r="2498" spans="1:12" x14ac:dyDescent="0.2">
      <c r="A2498" s="2">
        <v>6.7505269999999999</v>
      </c>
      <c r="B2498" s="2">
        <v>9.4387019999999993</v>
      </c>
      <c r="C2498" s="2">
        <v>0.71396899999999996</v>
      </c>
      <c r="D2498" s="2">
        <v>0.118228</v>
      </c>
      <c r="F2498" s="2">
        <v>6.7477220000000004</v>
      </c>
      <c r="G2498" s="2">
        <v>0.54463200000000001</v>
      </c>
      <c r="H2498" s="2">
        <v>0.54138200000000003</v>
      </c>
      <c r="J2498" s="2">
        <v>6.7505269999999999</v>
      </c>
      <c r="K2498" s="2">
        <v>9.9479999999999999E-2</v>
      </c>
      <c r="L2498" s="2">
        <v>0.193189</v>
      </c>
    </row>
    <row r="2499" spans="1:12" x14ac:dyDescent="0.2">
      <c r="A2499" s="2">
        <v>6.7512290000000004</v>
      </c>
      <c r="B2499" s="2">
        <v>9.4386749999999999</v>
      </c>
      <c r="C2499" s="2">
        <v>0.71393899999999999</v>
      </c>
      <c r="D2499" s="2">
        <v>0.11786199999999999</v>
      </c>
      <c r="F2499" s="2">
        <v>6.7484229999999998</v>
      </c>
      <c r="G2499" s="2">
        <v>0.54473099999999997</v>
      </c>
      <c r="H2499" s="2">
        <v>0.54103100000000004</v>
      </c>
      <c r="J2499" s="2">
        <v>6.7512290000000004</v>
      </c>
      <c r="K2499" s="2">
        <v>9.9331000000000003E-2</v>
      </c>
      <c r="L2499" s="2">
        <v>0.19309999999999999</v>
      </c>
    </row>
    <row r="2500" spans="1:12" x14ac:dyDescent="0.2">
      <c r="A2500" s="2">
        <v>6.7519299999999998</v>
      </c>
      <c r="B2500" s="2">
        <v>9.4389339999999997</v>
      </c>
      <c r="C2500" s="2">
        <v>0.71383600000000003</v>
      </c>
      <c r="D2500" s="2">
        <v>0.118297</v>
      </c>
      <c r="F2500" s="2">
        <v>6.7491250000000003</v>
      </c>
      <c r="G2500" s="2">
        <v>0.54444899999999996</v>
      </c>
      <c r="H2500" s="2">
        <v>0.54083999999999999</v>
      </c>
      <c r="J2500" s="2">
        <v>6.7519299999999998</v>
      </c>
      <c r="K2500" s="2">
        <v>9.8962999999999995E-2</v>
      </c>
      <c r="L2500" s="2">
        <v>0.19353799999999999</v>
      </c>
    </row>
    <row r="2501" spans="1:12" x14ac:dyDescent="0.2">
      <c r="A2501" s="2">
        <v>6.7526320000000002</v>
      </c>
      <c r="B2501" s="2">
        <v>9.4395179999999996</v>
      </c>
      <c r="C2501" s="2">
        <v>0.71362999999999999</v>
      </c>
      <c r="D2501" s="2">
        <v>0.11851</v>
      </c>
      <c r="F2501" s="2">
        <v>6.7498259999999997</v>
      </c>
      <c r="G2501" s="2">
        <v>0.54386900000000005</v>
      </c>
      <c r="H2501" s="2">
        <v>0.54061899999999996</v>
      </c>
      <c r="J2501" s="2">
        <v>6.7526320000000002</v>
      </c>
      <c r="K2501" s="2">
        <v>9.8700999999999997E-2</v>
      </c>
      <c r="L2501" s="2">
        <v>0.19394600000000001</v>
      </c>
    </row>
    <row r="2502" spans="1:12" x14ac:dyDescent="0.2">
      <c r="A2502" s="2">
        <v>6.7533329999999996</v>
      </c>
      <c r="B2502" s="2">
        <v>9.4396970000000007</v>
      </c>
      <c r="C2502" s="2">
        <v>0.71385100000000001</v>
      </c>
      <c r="D2502" s="2">
        <v>0.11855599999999999</v>
      </c>
      <c r="F2502" s="2">
        <v>6.7505269999999999</v>
      </c>
      <c r="G2502" s="2">
        <v>0.54362500000000002</v>
      </c>
      <c r="H2502" s="2">
        <v>0.54063399999999995</v>
      </c>
      <c r="J2502" s="2">
        <v>6.7533329999999996</v>
      </c>
      <c r="K2502" s="2">
        <v>9.8612000000000005E-2</v>
      </c>
      <c r="L2502" s="2">
        <v>0.19402900000000001</v>
      </c>
    </row>
    <row r="2503" spans="1:12" x14ac:dyDescent="0.2">
      <c r="A2503" s="2">
        <v>6.7540339999999999</v>
      </c>
      <c r="B2503" s="2">
        <v>9.4393039999999999</v>
      </c>
      <c r="C2503" s="2">
        <v>0.71352300000000002</v>
      </c>
      <c r="D2503" s="2">
        <v>0.119022</v>
      </c>
      <c r="F2503" s="2">
        <v>6.7512290000000004</v>
      </c>
      <c r="G2503" s="2">
        <v>0.54343399999999997</v>
      </c>
      <c r="H2503" s="2">
        <v>0.54069500000000004</v>
      </c>
      <c r="J2503" s="2">
        <v>6.7540339999999999</v>
      </c>
      <c r="K2503" s="2">
        <v>9.8692000000000002E-2</v>
      </c>
      <c r="L2503" s="2">
        <v>0.194327</v>
      </c>
    </row>
    <row r="2504" spans="1:12" x14ac:dyDescent="0.2">
      <c r="A2504" s="2">
        <v>6.7547350000000002</v>
      </c>
      <c r="B2504" s="2">
        <v>9.4392969999999998</v>
      </c>
      <c r="C2504" s="2">
        <v>0.713283</v>
      </c>
      <c r="D2504" s="2">
        <v>0.11890000000000001</v>
      </c>
      <c r="F2504" s="2">
        <v>6.7519299999999998</v>
      </c>
      <c r="G2504" s="2">
        <v>0.54366300000000001</v>
      </c>
      <c r="H2504" s="2">
        <v>0.54044300000000001</v>
      </c>
      <c r="J2504" s="2">
        <v>6.7547350000000002</v>
      </c>
      <c r="K2504" s="2">
        <v>9.8663000000000001E-2</v>
      </c>
      <c r="L2504" s="2">
        <v>0.19452800000000001</v>
      </c>
    </row>
    <row r="2505" spans="1:12" x14ac:dyDescent="0.2">
      <c r="A2505" s="2">
        <v>6.7554369999999997</v>
      </c>
      <c r="B2505" s="2">
        <v>9.4395790000000002</v>
      </c>
      <c r="C2505" s="2">
        <v>0.71382400000000001</v>
      </c>
      <c r="D2505" s="2">
        <v>0.11923499999999999</v>
      </c>
      <c r="F2505" s="2">
        <v>6.7526320000000002</v>
      </c>
      <c r="G2505" s="2">
        <v>0.54415100000000005</v>
      </c>
      <c r="H2505" s="2">
        <v>0.54023699999999997</v>
      </c>
      <c r="J2505" s="2">
        <v>6.7554369999999997</v>
      </c>
      <c r="K2505" s="2">
        <v>9.8492999999999997E-2</v>
      </c>
      <c r="L2505" s="2">
        <v>0.194439</v>
      </c>
    </row>
    <row r="2506" spans="1:12" x14ac:dyDescent="0.2">
      <c r="A2506" s="2">
        <v>6.756138</v>
      </c>
      <c r="B2506" s="2">
        <v>9.4393460000000005</v>
      </c>
      <c r="C2506" s="2">
        <v>0.71457599999999999</v>
      </c>
      <c r="D2506" s="2">
        <v>0.119357</v>
      </c>
      <c r="F2506" s="2">
        <v>6.7533329999999996</v>
      </c>
      <c r="G2506" s="2">
        <v>0.54422800000000005</v>
      </c>
      <c r="H2506" s="2">
        <v>0.53964999999999996</v>
      </c>
      <c r="J2506" s="2">
        <v>6.756138</v>
      </c>
      <c r="K2506" s="2">
        <v>9.8544999999999994E-2</v>
      </c>
      <c r="L2506" s="2">
        <v>0.19452700000000001</v>
      </c>
    </row>
    <row r="2507" spans="1:12" x14ac:dyDescent="0.2">
      <c r="A2507" s="2">
        <v>6.7568400000000004</v>
      </c>
      <c r="B2507" s="2">
        <v>9.4391379999999998</v>
      </c>
      <c r="C2507" s="2">
        <v>0.71442700000000003</v>
      </c>
      <c r="D2507" s="2">
        <v>0.119029</v>
      </c>
      <c r="F2507" s="2">
        <v>6.7540339999999999</v>
      </c>
      <c r="G2507" s="2">
        <v>0.54383899999999996</v>
      </c>
      <c r="H2507" s="2">
        <v>0.53955799999999998</v>
      </c>
      <c r="J2507" s="2">
        <v>6.7568400000000004</v>
      </c>
      <c r="K2507" s="2">
        <v>9.8853999999999997E-2</v>
      </c>
      <c r="L2507" s="2">
        <v>0.194715</v>
      </c>
    </row>
    <row r="2508" spans="1:12" x14ac:dyDescent="0.2">
      <c r="A2508" s="2">
        <v>6.7575409999999998</v>
      </c>
      <c r="B2508" s="2">
        <v>9.4393580000000004</v>
      </c>
      <c r="C2508" s="2">
        <v>0.714175</v>
      </c>
      <c r="D2508" s="2">
        <v>0.11944100000000001</v>
      </c>
      <c r="F2508" s="2">
        <v>6.7547350000000002</v>
      </c>
      <c r="G2508" s="2">
        <v>0.543709</v>
      </c>
      <c r="H2508" s="2">
        <v>0.53965799999999997</v>
      </c>
      <c r="J2508" s="2">
        <v>6.7575409999999998</v>
      </c>
      <c r="K2508" s="2">
        <v>9.9211999999999995E-2</v>
      </c>
      <c r="L2508" s="2">
        <v>0.19453699999999999</v>
      </c>
    </row>
    <row r="2509" spans="1:12" x14ac:dyDescent="0.2">
      <c r="A2509" s="2">
        <v>6.7582430000000002</v>
      </c>
      <c r="B2509" s="2">
        <v>9.4396170000000001</v>
      </c>
      <c r="C2509" s="2">
        <v>0.71411400000000003</v>
      </c>
      <c r="D2509" s="2">
        <v>0.119418</v>
      </c>
      <c r="F2509" s="2">
        <v>6.7554369999999997</v>
      </c>
      <c r="G2509" s="2">
        <v>0.54415100000000005</v>
      </c>
      <c r="H2509" s="2">
        <v>0.53918500000000003</v>
      </c>
      <c r="J2509" s="2">
        <v>6.7582430000000002</v>
      </c>
      <c r="K2509" s="2">
        <v>9.9850999999999995E-2</v>
      </c>
      <c r="L2509" s="2">
        <v>0.19477900000000001</v>
      </c>
    </row>
    <row r="2510" spans="1:12" x14ac:dyDescent="0.2">
      <c r="A2510" s="2">
        <v>6.7589439999999996</v>
      </c>
      <c r="B2510" s="2">
        <v>9.4398730000000004</v>
      </c>
      <c r="C2510" s="2">
        <v>0.71426699999999999</v>
      </c>
      <c r="D2510" s="2">
        <v>0.119739</v>
      </c>
      <c r="F2510" s="2">
        <v>6.756138</v>
      </c>
      <c r="G2510" s="2">
        <v>0.54393800000000003</v>
      </c>
      <c r="H2510" s="2">
        <v>0.53884100000000001</v>
      </c>
      <c r="J2510" s="2">
        <v>6.7589439999999996</v>
      </c>
      <c r="K2510" s="2">
        <v>0.100187</v>
      </c>
      <c r="L2510" s="2">
        <v>0.19434499999999999</v>
      </c>
    </row>
    <row r="2511" spans="1:12" x14ac:dyDescent="0.2">
      <c r="A2511" s="2">
        <v>6.7596449999999999</v>
      </c>
      <c r="B2511" s="2">
        <v>9.4403989999999993</v>
      </c>
      <c r="C2511" s="2">
        <v>0.71408000000000005</v>
      </c>
      <c r="D2511" s="2">
        <v>0.119411</v>
      </c>
      <c r="F2511" s="2">
        <v>6.7568400000000004</v>
      </c>
      <c r="G2511" s="2">
        <v>0.543381</v>
      </c>
      <c r="H2511" s="2">
        <v>0.538574</v>
      </c>
      <c r="J2511" s="2">
        <v>6.7596449999999999</v>
      </c>
      <c r="K2511" s="2">
        <v>0.100059</v>
      </c>
      <c r="L2511" s="2">
        <v>0.19403599999999999</v>
      </c>
    </row>
    <row r="2512" spans="1:12" x14ac:dyDescent="0.2">
      <c r="A2512" s="2">
        <v>6.7603470000000003</v>
      </c>
      <c r="B2512" s="2">
        <v>9.4409329999999994</v>
      </c>
      <c r="C2512" s="2">
        <v>0.71404599999999996</v>
      </c>
      <c r="D2512" s="2">
        <v>0.119167</v>
      </c>
      <c r="F2512" s="2">
        <v>6.7575409999999998</v>
      </c>
      <c r="G2512" s="2">
        <v>0.54315199999999997</v>
      </c>
      <c r="H2512" s="2">
        <v>0.53885700000000003</v>
      </c>
      <c r="J2512" s="2">
        <v>6.7603470000000003</v>
      </c>
      <c r="K2512" s="2">
        <v>9.9978999999999998E-2</v>
      </c>
      <c r="L2512" s="2">
        <v>0.19362799999999999</v>
      </c>
    </row>
    <row r="2513" spans="1:12" x14ac:dyDescent="0.2">
      <c r="A2513" s="2">
        <v>6.7610479999999997</v>
      </c>
      <c r="B2513" s="2">
        <v>9.4414230000000003</v>
      </c>
      <c r="C2513" s="2">
        <v>0.71362599999999998</v>
      </c>
      <c r="D2513" s="2">
        <v>0.119266</v>
      </c>
      <c r="F2513" s="2">
        <v>6.7582430000000002</v>
      </c>
      <c r="G2513" s="2">
        <v>0.54319799999999996</v>
      </c>
      <c r="H2513" s="2">
        <v>0.53869599999999995</v>
      </c>
      <c r="J2513" s="2">
        <v>6.7610479999999997</v>
      </c>
      <c r="K2513" s="2">
        <v>0.100149</v>
      </c>
      <c r="L2513" s="2">
        <v>0.19328000000000001</v>
      </c>
    </row>
    <row r="2514" spans="1:12" x14ac:dyDescent="0.2">
      <c r="A2514" s="2">
        <v>6.761749</v>
      </c>
      <c r="B2514" s="2">
        <v>9.4416080000000004</v>
      </c>
      <c r="C2514" s="2">
        <v>0.71338599999999996</v>
      </c>
      <c r="D2514" s="2">
        <v>0.119716</v>
      </c>
      <c r="F2514" s="2">
        <v>6.7589439999999996</v>
      </c>
      <c r="G2514" s="2">
        <v>0.54311399999999999</v>
      </c>
      <c r="H2514" s="2">
        <v>0.53813200000000005</v>
      </c>
      <c r="J2514" s="2">
        <v>6.761749</v>
      </c>
      <c r="K2514" s="2">
        <v>0.100401</v>
      </c>
      <c r="L2514" s="2">
        <v>0.192883</v>
      </c>
    </row>
    <row r="2515" spans="1:12" x14ac:dyDescent="0.2">
      <c r="A2515" s="2">
        <v>6.7624510000000004</v>
      </c>
      <c r="B2515" s="2">
        <v>9.4416580000000003</v>
      </c>
      <c r="C2515" s="2">
        <v>0.71330899999999997</v>
      </c>
      <c r="D2515" s="2">
        <v>0.11960899999999999</v>
      </c>
      <c r="F2515" s="2">
        <v>6.7596449999999999</v>
      </c>
      <c r="G2515" s="2">
        <v>0.54280899999999999</v>
      </c>
      <c r="H2515" s="2">
        <v>0.53775799999999996</v>
      </c>
      <c r="J2515" s="2">
        <v>6.7624510000000004</v>
      </c>
      <c r="K2515" s="2">
        <v>0.100616</v>
      </c>
      <c r="L2515" s="2">
        <v>0.19264400000000001</v>
      </c>
    </row>
    <row r="2516" spans="1:12" x14ac:dyDescent="0.2">
      <c r="A2516" s="2">
        <v>6.7631519999999998</v>
      </c>
      <c r="B2516" s="2">
        <v>9.4417760000000008</v>
      </c>
      <c r="C2516" s="2">
        <v>0.713557</v>
      </c>
      <c r="D2516" s="2">
        <v>0.119029</v>
      </c>
      <c r="F2516" s="2">
        <v>6.7603470000000003</v>
      </c>
      <c r="G2516" s="2">
        <v>0.54296900000000003</v>
      </c>
      <c r="H2516" s="2">
        <v>0.53742199999999996</v>
      </c>
      <c r="J2516" s="2">
        <v>6.7631519999999998</v>
      </c>
      <c r="K2516" s="2">
        <v>0.101133</v>
      </c>
      <c r="L2516" s="2">
        <v>0.193022</v>
      </c>
    </row>
    <row r="2517" spans="1:12" x14ac:dyDescent="0.2">
      <c r="A2517" s="2">
        <v>6.7638540000000003</v>
      </c>
      <c r="B2517" s="2">
        <v>9.4419900000000005</v>
      </c>
      <c r="C2517" s="2">
        <v>0.71348100000000003</v>
      </c>
      <c r="D2517" s="2">
        <v>0.119029</v>
      </c>
      <c r="F2517" s="2">
        <v>6.7610479999999997</v>
      </c>
      <c r="G2517" s="2">
        <v>0.54263300000000003</v>
      </c>
      <c r="H2517" s="2">
        <v>0.53702499999999997</v>
      </c>
      <c r="J2517" s="2">
        <v>6.7638540000000003</v>
      </c>
      <c r="K2517" s="2">
        <v>0.100942</v>
      </c>
      <c r="L2517" s="2">
        <v>0.193103</v>
      </c>
    </row>
    <row r="2518" spans="1:12" x14ac:dyDescent="0.2">
      <c r="A2518" s="2">
        <v>6.7645549999999997</v>
      </c>
      <c r="B2518" s="2">
        <v>9.4422259999999998</v>
      </c>
      <c r="C2518" s="2">
        <v>0.71320600000000001</v>
      </c>
      <c r="D2518" s="2">
        <v>0.119167</v>
      </c>
      <c r="F2518" s="2">
        <v>6.761749</v>
      </c>
      <c r="G2518" s="2">
        <v>0.54196900000000003</v>
      </c>
      <c r="H2518" s="2">
        <v>0.53691100000000003</v>
      </c>
      <c r="J2518" s="2">
        <v>6.7645549999999997</v>
      </c>
      <c r="K2518" s="2">
        <v>0.100622</v>
      </c>
      <c r="L2518" s="2">
        <v>0.193137</v>
      </c>
    </row>
    <row r="2519" spans="1:12" x14ac:dyDescent="0.2">
      <c r="A2519" s="2">
        <v>6.7652559999999999</v>
      </c>
      <c r="B2519" s="2">
        <v>9.4424209999999995</v>
      </c>
      <c r="C2519" s="2">
        <v>0.71274499999999996</v>
      </c>
      <c r="D2519" s="2">
        <v>0.11938</v>
      </c>
      <c r="F2519" s="2">
        <v>6.7624510000000004</v>
      </c>
      <c r="G2519" s="2">
        <v>0.54157299999999997</v>
      </c>
      <c r="H2519" s="2">
        <v>0.53713999999999995</v>
      </c>
      <c r="J2519" s="2">
        <v>6.7652559999999999</v>
      </c>
      <c r="K2519" s="2">
        <v>0.100384</v>
      </c>
      <c r="L2519" s="2">
        <v>0.193192</v>
      </c>
    </row>
    <row r="2520" spans="1:12" x14ac:dyDescent="0.2">
      <c r="A2520" s="2">
        <v>6.7659580000000004</v>
      </c>
      <c r="B2520" s="2">
        <v>9.4424740000000007</v>
      </c>
      <c r="C2520" s="2">
        <v>0.71246299999999996</v>
      </c>
      <c r="D2520" s="2">
        <v>0.11962399999999999</v>
      </c>
      <c r="F2520" s="2">
        <v>6.7631519999999998</v>
      </c>
      <c r="G2520" s="2">
        <v>0.54138200000000003</v>
      </c>
      <c r="H2520" s="2">
        <v>0.53725400000000001</v>
      </c>
      <c r="J2520" s="2">
        <v>6.7659580000000004</v>
      </c>
      <c r="K2520" s="2">
        <v>0.10029399999999999</v>
      </c>
      <c r="L2520" s="2">
        <v>0.193526</v>
      </c>
    </row>
    <row r="2521" spans="1:12" x14ac:dyDescent="0.2">
      <c r="A2521" s="2">
        <v>6.7666589999999998</v>
      </c>
      <c r="B2521" s="2">
        <v>9.4426579999999998</v>
      </c>
      <c r="C2521" s="2">
        <v>0.71272999999999997</v>
      </c>
      <c r="D2521" s="2">
        <v>0.119853</v>
      </c>
      <c r="F2521" s="2">
        <v>6.7638540000000003</v>
      </c>
      <c r="G2521" s="2">
        <v>0.54103100000000004</v>
      </c>
      <c r="H2521" s="2">
        <v>0.53712499999999996</v>
      </c>
      <c r="J2521" s="2">
        <v>6.7666589999999998</v>
      </c>
      <c r="K2521" s="2">
        <v>0.10018000000000001</v>
      </c>
      <c r="L2521" s="2">
        <v>0.19362799999999999</v>
      </c>
    </row>
    <row r="2522" spans="1:12" x14ac:dyDescent="0.2">
      <c r="A2522" s="2">
        <v>6.76736</v>
      </c>
      <c r="B2522" s="2">
        <v>9.4430770000000006</v>
      </c>
      <c r="C2522" s="2">
        <v>0.71268399999999998</v>
      </c>
      <c r="D2522" s="2">
        <v>0.120021</v>
      </c>
      <c r="F2522" s="2">
        <v>6.7645549999999997</v>
      </c>
      <c r="G2522" s="2">
        <v>0.54083999999999999</v>
      </c>
      <c r="H2522" s="2">
        <v>0.53729199999999999</v>
      </c>
      <c r="J2522" s="2">
        <v>6.76736</v>
      </c>
      <c r="K2522" s="2">
        <v>0.10045999999999999</v>
      </c>
      <c r="L2522" s="2">
        <v>0.193327</v>
      </c>
    </row>
    <row r="2523" spans="1:12" x14ac:dyDescent="0.2">
      <c r="A2523" s="2">
        <v>6.7680619999999996</v>
      </c>
      <c r="B2523" s="2">
        <v>9.4431879999999992</v>
      </c>
      <c r="C2523" s="2">
        <v>0.71267999999999998</v>
      </c>
      <c r="D2523" s="2">
        <v>0.11992999999999999</v>
      </c>
      <c r="F2523" s="2">
        <v>6.7652559999999999</v>
      </c>
      <c r="G2523" s="2">
        <v>0.54061899999999996</v>
      </c>
      <c r="H2523" s="2">
        <v>0.53768899999999997</v>
      </c>
      <c r="J2523" s="2">
        <v>6.7680619999999996</v>
      </c>
      <c r="K2523" s="2">
        <v>0.10113900000000001</v>
      </c>
      <c r="L2523" s="2">
        <v>0.19277900000000001</v>
      </c>
    </row>
    <row r="2524" spans="1:12" x14ac:dyDescent="0.2">
      <c r="A2524" s="2">
        <v>6.7687629999999999</v>
      </c>
      <c r="B2524" s="2">
        <v>9.4433360000000004</v>
      </c>
      <c r="C2524" s="2">
        <v>0.71267999999999998</v>
      </c>
      <c r="D2524" s="2">
        <v>0.120044</v>
      </c>
      <c r="F2524" s="2">
        <v>6.7659580000000004</v>
      </c>
      <c r="G2524" s="2">
        <v>0.54063399999999995</v>
      </c>
      <c r="H2524" s="2">
        <v>0.53822300000000001</v>
      </c>
      <c r="J2524" s="2">
        <v>6.7687629999999999</v>
      </c>
      <c r="K2524" s="2">
        <v>0.101301</v>
      </c>
      <c r="L2524" s="2">
        <v>0.192772</v>
      </c>
    </row>
    <row r="2525" spans="1:12" x14ac:dyDescent="0.2">
      <c r="A2525" s="2">
        <v>6.7694640000000001</v>
      </c>
      <c r="B2525" s="2">
        <v>9.4437829999999998</v>
      </c>
      <c r="C2525" s="2">
        <v>0.71250800000000003</v>
      </c>
      <c r="D2525" s="2">
        <v>0.12023499999999999</v>
      </c>
      <c r="F2525" s="2">
        <v>6.7666589999999998</v>
      </c>
      <c r="G2525" s="2">
        <v>0.54069500000000004</v>
      </c>
      <c r="H2525" s="2">
        <v>0.53804799999999997</v>
      </c>
      <c r="J2525" s="2">
        <v>6.7694640000000001</v>
      </c>
      <c r="K2525" s="2">
        <v>0.10100199999999999</v>
      </c>
      <c r="L2525" s="2">
        <v>0.1928</v>
      </c>
    </row>
    <row r="2526" spans="1:12" x14ac:dyDescent="0.2">
      <c r="A2526" s="2">
        <v>6.7701659999999997</v>
      </c>
      <c r="B2526" s="2">
        <v>9.444248</v>
      </c>
      <c r="C2526" s="2">
        <v>0.71251200000000003</v>
      </c>
      <c r="D2526" s="2">
        <v>0.120021</v>
      </c>
      <c r="F2526" s="2">
        <v>6.76736</v>
      </c>
      <c r="G2526" s="2">
        <v>0.54044300000000001</v>
      </c>
      <c r="H2526" s="2">
        <v>0.53795599999999999</v>
      </c>
      <c r="J2526" s="2">
        <v>6.7701659999999997</v>
      </c>
      <c r="K2526" s="2">
        <v>0.100767</v>
      </c>
      <c r="L2526" s="2">
        <v>0.19339799999999999</v>
      </c>
    </row>
    <row r="2527" spans="1:12" x14ac:dyDescent="0.2">
      <c r="A2527" s="2">
        <v>6.770867</v>
      </c>
      <c r="B2527" s="2">
        <v>9.4446030000000007</v>
      </c>
      <c r="C2527" s="2">
        <v>0.71273699999999995</v>
      </c>
      <c r="D2527" s="2">
        <v>0.11991400000000001</v>
      </c>
      <c r="F2527" s="2">
        <v>6.7680619999999996</v>
      </c>
      <c r="G2527" s="2">
        <v>0.54023699999999997</v>
      </c>
      <c r="H2527" s="2">
        <v>0.53813200000000005</v>
      </c>
      <c r="J2527" s="2">
        <v>6.770867</v>
      </c>
      <c r="K2527" s="2">
        <v>0.100885</v>
      </c>
      <c r="L2527" s="2">
        <v>0.19406699999999999</v>
      </c>
    </row>
    <row r="2528" spans="1:12" x14ac:dyDescent="0.2">
      <c r="A2528" s="2">
        <v>6.7715690000000004</v>
      </c>
      <c r="B2528" s="2">
        <v>9.4446600000000007</v>
      </c>
      <c r="C2528" s="2">
        <v>0.71277500000000005</v>
      </c>
      <c r="D2528" s="2">
        <v>0.12020400000000001</v>
      </c>
      <c r="F2528" s="2">
        <v>6.7687629999999999</v>
      </c>
      <c r="G2528" s="2">
        <v>0.53964999999999996</v>
      </c>
      <c r="H2528" s="2">
        <v>0.53851300000000002</v>
      </c>
      <c r="J2528" s="2">
        <v>6.7715690000000004</v>
      </c>
      <c r="K2528" s="2">
        <v>0.10138900000000001</v>
      </c>
      <c r="L2528" s="2">
        <v>0.19433700000000001</v>
      </c>
    </row>
    <row r="2529" spans="1:12" x14ac:dyDescent="0.2">
      <c r="A2529" s="2">
        <v>6.7722699999999998</v>
      </c>
      <c r="B2529" s="2">
        <v>9.4446220000000007</v>
      </c>
      <c r="C2529" s="2">
        <v>0.71250100000000005</v>
      </c>
      <c r="D2529" s="2">
        <v>0.120227</v>
      </c>
      <c r="F2529" s="2">
        <v>6.7694640000000001</v>
      </c>
      <c r="G2529" s="2">
        <v>0.53955799999999998</v>
      </c>
      <c r="H2529" s="2">
        <v>0.53946700000000003</v>
      </c>
      <c r="J2529" s="2">
        <v>6.7722699999999998</v>
      </c>
      <c r="K2529" s="2">
        <v>0.101885</v>
      </c>
      <c r="L2529" s="2">
        <v>0.19446099999999999</v>
      </c>
    </row>
    <row r="2530" spans="1:12" x14ac:dyDescent="0.2">
      <c r="A2530" s="2">
        <v>6.7729720000000002</v>
      </c>
      <c r="B2530" s="2">
        <v>9.4447170000000007</v>
      </c>
      <c r="C2530" s="2">
        <v>0.71258900000000003</v>
      </c>
      <c r="D2530" s="2">
        <v>0.120044</v>
      </c>
      <c r="F2530" s="2">
        <v>6.7701659999999997</v>
      </c>
      <c r="G2530" s="2">
        <v>0.53965799999999997</v>
      </c>
      <c r="H2530" s="2">
        <v>0.53965799999999997</v>
      </c>
      <c r="J2530" s="2">
        <v>6.7729720000000002</v>
      </c>
      <c r="K2530" s="2">
        <v>0.102085</v>
      </c>
      <c r="L2530" s="2">
        <v>0.19453100000000001</v>
      </c>
    </row>
    <row r="2531" spans="1:12" x14ac:dyDescent="0.2">
      <c r="A2531" s="2">
        <v>6.7736729999999996</v>
      </c>
      <c r="B2531" s="2">
        <v>9.4448129999999999</v>
      </c>
      <c r="C2531" s="2">
        <v>0.71231800000000001</v>
      </c>
      <c r="D2531" s="2">
        <v>0.119945</v>
      </c>
      <c r="F2531" s="2">
        <v>6.770867</v>
      </c>
      <c r="G2531" s="2">
        <v>0.53918500000000003</v>
      </c>
      <c r="H2531" s="2">
        <v>0.53963499999999998</v>
      </c>
      <c r="J2531" s="2">
        <v>6.7736729999999996</v>
      </c>
      <c r="K2531" s="2">
        <v>0.101921</v>
      </c>
      <c r="L2531" s="2">
        <v>0.19476299999999999</v>
      </c>
    </row>
    <row r="2532" spans="1:12" x14ac:dyDescent="0.2">
      <c r="A2532" s="2">
        <v>6.7743739999999999</v>
      </c>
      <c r="B2532" s="2">
        <v>9.4447100000000006</v>
      </c>
      <c r="C2532" s="2">
        <v>0.71213499999999996</v>
      </c>
      <c r="D2532" s="2">
        <v>0.119807</v>
      </c>
      <c r="F2532" s="2">
        <v>6.7715690000000004</v>
      </c>
      <c r="G2532" s="2">
        <v>0.53884100000000001</v>
      </c>
      <c r="H2532" s="2">
        <v>0.53897899999999999</v>
      </c>
      <c r="J2532" s="2">
        <v>6.7743739999999999</v>
      </c>
      <c r="K2532" s="2">
        <v>0.101608</v>
      </c>
      <c r="L2532" s="2">
        <v>0.19456599999999999</v>
      </c>
    </row>
    <row r="2533" spans="1:12" x14ac:dyDescent="0.2">
      <c r="A2533" s="2">
        <v>6.7750750000000002</v>
      </c>
      <c r="B2533" s="2">
        <v>9.4445720000000009</v>
      </c>
      <c r="C2533" s="2">
        <v>0.712032</v>
      </c>
      <c r="D2533" s="2">
        <v>0.119815</v>
      </c>
      <c r="F2533" s="2">
        <v>6.7722699999999998</v>
      </c>
      <c r="G2533" s="2">
        <v>0.538574</v>
      </c>
      <c r="H2533" s="2">
        <v>0.53839899999999996</v>
      </c>
      <c r="J2533" s="2">
        <v>6.7750750000000002</v>
      </c>
      <c r="K2533" s="2">
        <v>0.101845</v>
      </c>
      <c r="L2533" s="2">
        <v>0.19476299999999999</v>
      </c>
    </row>
    <row r="2534" spans="1:12" x14ac:dyDescent="0.2">
      <c r="A2534" s="2">
        <v>6.7757769999999997</v>
      </c>
      <c r="B2534" s="2">
        <v>9.44482</v>
      </c>
      <c r="C2534" s="2">
        <v>0.71222600000000003</v>
      </c>
      <c r="D2534" s="2">
        <v>0.119785</v>
      </c>
      <c r="F2534" s="2">
        <v>6.7729720000000002</v>
      </c>
      <c r="G2534" s="2">
        <v>0.53885700000000003</v>
      </c>
      <c r="H2534" s="2">
        <v>0.53816200000000003</v>
      </c>
      <c r="J2534" s="2">
        <v>6.7757769999999997</v>
      </c>
      <c r="K2534" s="2">
        <v>0.10222199999999999</v>
      </c>
      <c r="L2534" s="2">
        <v>0.19459499999999999</v>
      </c>
    </row>
    <row r="2535" spans="1:12" x14ac:dyDescent="0.2">
      <c r="A2535" s="2">
        <v>6.776478</v>
      </c>
      <c r="B2535" s="2">
        <v>9.44529</v>
      </c>
      <c r="C2535" s="2">
        <v>0.71218400000000004</v>
      </c>
      <c r="D2535" s="2">
        <v>0.119868</v>
      </c>
      <c r="F2535" s="2">
        <v>6.7736729999999996</v>
      </c>
      <c r="G2535" s="2">
        <v>0.53869599999999995</v>
      </c>
      <c r="H2535" s="2">
        <v>0.53810899999999995</v>
      </c>
      <c r="J2535" s="2">
        <v>6.776478</v>
      </c>
      <c r="K2535" s="2">
        <v>0.102087</v>
      </c>
      <c r="L2535" s="2">
        <v>0.19443099999999999</v>
      </c>
    </row>
    <row r="2536" spans="1:12" x14ac:dyDescent="0.2">
      <c r="A2536" s="2">
        <v>6.7771800000000004</v>
      </c>
      <c r="B2536" s="2">
        <v>9.4455069999999992</v>
      </c>
      <c r="C2536" s="2">
        <v>0.71179099999999995</v>
      </c>
      <c r="D2536" s="2">
        <v>0.119937</v>
      </c>
      <c r="F2536" s="2">
        <v>6.7743739999999999</v>
      </c>
      <c r="G2536" s="2">
        <v>0.53813200000000005</v>
      </c>
      <c r="H2536" s="2">
        <v>0.53820000000000001</v>
      </c>
      <c r="J2536" s="2">
        <v>6.7771800000000004</v>
      </c>
      <c r="K2536" s="2">
        <v>0.101909</v>
      </c>
      <c r="L2536" s="2">
        <v>0.19434100000000001</v>
      </c>
    </row>
    <row r="2537" spans="1:12" x14ac:dyDescent="0.2">
      <c r="A2537" s="2">
        <v>6.7778809999999998</v>
      </c>
      <c r="B2537" s="2">
        <v>9.445824</v>
      </c>
      <c r="C2537" s="2">
        <v>0.7117</v>
      </c>
      <c r="D2537" s="2">
        <v>0.119617</v>
      </c>
      <c r="F2537" s="2">
        <v>6.7750750000000002</v>
      </c>
      <c r="G2537" s="2">
        <v>0.53775799999999996</v>
      </c>
      <c r="H2537" s="2">
        <v>0.53825400000000001</v>
      </c>
      <c r="J2537" s="2">
        <v>6.7778809999999998</v>
      </c>
      <c r="K2537" s="2">
        <v>0.10186199999999999</v>
      </c>
      <c r="L2537" s="2">
        <v>0.19434799999999999</v>
      </c>
    </row>
    <row r="2538" spans="1:12" x14ac:dyDescent="0.2">
      <c r="A2538" s="2">
        <v>6.7785830000000002</v>
      </c>
      <c r="B2538" s="2">
        <v>9.4457170000000001</v>
      </c>
      <c r="C2538" s="2">
        <v>0.71150500000000005</v>
      </c>
      <c r="D2538" s="2">
        <v>0.119144</v>
      </c>
      <c r="F2538" s="2">
        <v>6.7757769999999997</v>
      </c>
      <c r="G2538" s="2">
        <v>0.53742199999999996</v>
      </c>
      <c r="H2538" s="2">
        <v>0.53817700000000002</v>
      </c>
      <c r="J2538" s="2">
        <v>6.7785830000000002</v>
      </c>
      <c r="K2538" s="2">
        <v>0.10177</v>
      </c>
      <c r="L2538" s="2">
        <v>0.194161</v>
      </c>
    </row>
    <row r="2539" spans="1:12" x14ac:dyDescent="0.2">
      <c r="A2539" s="2">
        <v>6.7792839999999996</v>
      </c>
      <c r="B2539" s="2">
        <v>9.4453279999999999</v>
      </c>
      <c r="C2539" s="2">
        <v>0.71115399999999995</v>
      </c>
      <c r="D2539" s="2">
        <v>0.118907</v>
      </c>
      <c r="F2539" s="2">
        <v>6.776478</v>
      </c>
      <c r="G2539" s="2">
        <v>0.53702499999999997</v>
      </c>
      <c r="H2539" s="2">
        <v>0.53858200000000001</v>
      </c>
      <c r="J2539" s="2">
        <v>6.7792839999999996</v>
      </c>
      <c r="K2539" s="2">
        <v>0.102087</v>
      </c>
      <c r="L2539" s="2">
        <v>0.193826</v>
      </c>
    </row>
    <row r="2540" spans="1:12" x14ac:dyDescent="0.2">
      <c r="A2540" s="2">
        <v>6.7799849999999999</v>
      </c>
      <c r="B2540" s="2">
        <v>9.4453200000000006</v>
      </c>
      <c r="C2540" s="2">
        <v>0.71098600000000001</v>
      </c>
      <c r="D2540" s="2">
        <v>0.118785</v>
      </c>
      <c r="F2540" s="2">
        <v>6.7771800000000004</v>
      </c>
      <c r="G2540" s="2">
        <v>0.53691100000000003</v>
      </c>
      <c r="H2540" s="2">
        <v>0.53907000000000005</v>
      </c>
      <c r="J2540" s="2">
        <v>6.7799849999999999</v>
      </c>
      <c r="K2540" s="2">
        <v>0.10270899999999999</v>
      </c>
      <c r="L2540" s="2">
        <v>0.193435</v>
      </c>
    </row>
    <row r="2541" spans="1:12" x14ac:dyDescent="0.2">
      <c r="A2541" s="2">
        <v>6.7806860000000002</v>
      </c>
      <c r="B2541" s="2">
        <v>9.4457780000000007</v>
      </c>
      <c r="C2541" s="2">
        <v>0.71116199999999996</v>
      </c>
      <c r="D2541" s="2">
        <v>0.11876200000000001</v>
      </c>
      <c r="F2541" s="2">
        <v>6.7778809999999998</v>
      </c>
      <c r="G2541" s="2">
        <v>0.53713999999999995</v>
      </c>
      <c r="H2541" s="2">
        <v>0.53913900000000003</v>
      </c>
      <c r="J2541" s="2">
        <v>6.7806860000000002</v>
      </c>
      <c r="K2541" s="2">
        <v>0.103269</v>
      </c>
      <c r="L2541" s="2">
        <v>0.192967</v>
      </c>
    </row>
    <row r="2542" spans="1:12" x14ac:dyDescent="0.2">
      <c r="A2542" s="2">
        <v>6.7813879999999997</v>
      </c>
      <c r="B2542" s="2">
        <v>9.4461630000000003</v>
      </c>
      <c r="C2542" s="2">
        <v>0.71098300000000003</v>
      </c>
      <c r="D2542" s="2">
        <v>0.118938</v>
      </c>
      <c r="F2542" s="2">
        <v>6.7785830000000002</v>
      </c>
      <c r="G2542" s="2">
        <v>0.53725400000000001</v>
      </c>
      <c r="H2542" s="2">
        <v>0.53916900000000001</v>
      </c>
      <c r="J2542" s="2">
        <v>6.7813879999999997</v>
      </c>
      <c r="K2542" s="2">
        <v>0.103948</v>
      </c>
      <c r="L2542" s="2">
        <v>0.19323799999999999</v>
      </c>
    </row>
    <row r="2543" spans="1:12" x14ac:dyDescent="0.2">
      <c r="A2543" s="2">
        <v>6.782089</v>
      </c>
      <c r="B2543" s="2">
        <v>9.4463729999999995</v>
      </c>
      <c r="C2543" s="2">
        <v>0.71107399999999998</v>
      </c>
      <c r="D2543" s="2">
        <v>0.118686</v>
      </c>
      <c r="F2543" s="2">
        <v>6.7792839999999996</v>
      </c>
      <c r="G2543" s="2">
        <v>0.53712499999999996</v>
      </c>
      <c r="H2543" s="2">
        <v>0.53903999999999996</v>
      </c>
      <c r="J2543" s="2">
        <v>6.782089</v>
      </c>
      <c r="K2543" s="2">
        <v>0.104507</v>
      </c>
      <c r="L2543" s="2">
        <v>0.19323399999999999</v>
      </c>
    </row>
    <row r="2544" spans="1:12" x14ac:dyDescent="0.2">
      <c r="A2544" s="2">
        <v>6.7827909999999996</v>
      </c>
      <c r="B2544" s="2">
        <v>9.4461940000000002</v>
      </c>
      <c r="C2544" s="2">
        <v>0.71066200000000002</v>
      </c>
      <c r="D2544" s="2">
        <v>0.119075</v>
      </c>
      <c r="F2544" s="2">
        <v>6.7799849999999999</v>
      </c>
      <c r="G2544" s="2">
        <v>0.53729199999999999</v>
      </c>
      <c r="H2544" s="2">
        <v>0.53854400000000002</v>
      </c>
      <c r="J2544" s="2">
        <v>6.7827909999999996</v>
      </c>
      <c r="K2544" s="2">
        <v>0.105047</v>
      </c>
      <c r="L2544" s="2">
        <v>0.19303400000000001</v>
      </c>
    </row>
    <row r="2545" spans="1:12" x14ac:dyDescent="0.2">
      <c r="A2545" s="2">
        <v>6.7834919999999999</v>
      </c>
      <c r="B2545" s="2">
        <v>9.446358</v>
      </c>
      <c r="C2545" s="2">
        <v>0.71073500000000001</v>
      </c>
      <c r="D2545" s="2">
        <v>0.118968</v>
      </c>
      <c r="F2545" s="2">
        <v>6.7806860000000002</v>
      </c>
      <c r="G2545" s="2">
        <v>0.53768899999999997</v>
      </c>
      <c r="H2545" s="2">
        <v>0.53849000000000002</v>
      </c>
      <c r="J2545" s="2">
        <v>6.7834919999999999</v>
      </c>
      <c r="K2545" s="2">
        <v>0.105375</v>
      </c>
      <c r="L2545" s="2">
        <v>0.19220699999999999</v>
      </c>
    </row>
    <row r="2546" spans="1:12" x14ac:dyDescent="0.2">
      <c r="A2546" s="2">
        <v>6.7841940000000003</v>
      </c>
      <c r="B2546" s="2">
        <v>9.4466359999999998</v>
      </c>
      <c r="C2546" s="2">
        <v>0.710345</v>
      </c>
      <c r="D2546" s="2">
        <v>0.118739</v>
      </c>
      <c r="F2546" s="2">
        <v>6.7813879999999997</v>
      </c>
      <c r="G2546" s="2">
        <v>0.53822300000000001</v>
      </c>
      <c r="H2546" s="2">
        <v>0.53916200000000003</v>
      </c>
      <c r="J2546" s="2">
        <v>6.7841940000000003</v>
      </c>
      <c r="K2546" s="2">
        <v>0.10553899999999999</v>
      </c>
      <c r="L2546" s="2">
        <v>0.19198200000000001</v>
      </c>
    </row>
    <row r="2547" spans="1:12" x14ac:dyDescent="0.2">
      <c r="A2547" s="2">
        <v>6.7848949999999997</v>
      </c>
      <c r="B2547" s="2">
        <v>9.4467350000000003</v>
      </c>
      <c r="C2547" s="2">
        <v>0.71066200000000002</v>
      </c>
      <c r="D2547" s="2">
        <v>0.118884</v>
      </c>
      <c r="F2547" s="2">
        <v>6.782089</v>
      </c>
      <c r="G2547" s="2">
        <v>0.53804799999999997</v>
      </c>
      <c r="H2547" s="2">
        <v>0.53952</v>
      </c>
      <c r="J2547" s="2">
        <v>6.7848949999999997</v>
      </c>
      <c r="K2547" s="2">
        <v>0.105364</v>
      </c>
      <c r="L2547" s="2">
        <v>0.191582</v>
      </c>
    </row>
    <row r="2548" spans="1:12" x14ac:dyDescent="0.2">
      <c r="A2548" s="2">
        <v>6.785596</v>
      </c>
      <c r="B2548" s="2">
        <v>9.4474029999999996</v>
      </c>
      <c r="C2548" s="2">
        <v>0.71040999999999999</v>
      </c>
      <c r="D2548" s="2">
        <v>0.118564</v>
      </c>
      <c r="F2548" s="2">
        <v>6.7827909999999996</v>
      </c>
      <c r="G2548" s="2">
        <v>0.53795599999999999</v>
      </c>
      <c r="H2548" s="2">
        <v>0.53966499999999995</v>
      </c>
      <c r="J2548" s="2">
        <v>6.785596</v>
      </c>
      <c r="K2548" s="2">
        <v>0.105236</v>
      </c>
      <c r="L2548" s="2">
        <v>0.191411</v>
      </c>
    </row>
    <row r="2549" spans="1:12" x14ac:dyDescent="0.2">
      <c r="A2549" s="2">
        <v>6.7862980000000004</v>
      </c>
      <c r="B2549" s="2">
        <v>9.4476089999999999</v>
      </c>
      <c r="C2549" s="2">
        <v>0.71049799999999996</v>
      </c>
      <c r="D2549" s="2">
        <v>0.119075</v>
      </c>
      <c r="F2549" s="2">
        <v>6.7834919999999999</v>
      </c>
      <c r="G2549" s="2">
        <v>0.53813200000000005</v>
      </c>
      <c r="H2549" s="2">
        <v>0.53990199999999999</v>
      </c>
      <c r="J2549" s="2">
        <v>6.7862980000000004</v>
      </c>
      <c r="K2549" s="2">
        <v>0.10549500000000001</v>
      </c>
      <c r="L2549" s="2">
        <v>0.19109799999999999</v>
      </c>
    </row>
    <row r="2550" spans="1:12" x14ac:dyDescent="0.2">
      <c r="A2550" s="2">
        <v>6.7869989999999998</v>
      </c>
      <c r="B2550" s="2">
        <v>9.4478460000000002</v>
      </c>
      <c r="C2550" s="2">
        <v>0.71027300000000004</v>
      </c>
      <c r="D2550" s="2">
        <v>0.11901399999999999</v>
      </c>
      <c r="F2550" s="2">
        <v>6.7841940000000003</v>
      </c>
      <c r="G2550" s="2">
        <v>0.53851300000000002</v>
      </c>
      <c r="H2550" s="2">
        <v>0.54002399999999995</v>
      </c>
      <c r="J2550" s="2">
        <v>6.7869989999999998</v>
      </c>
      <c r="K2550" s="2">
        <v>0.105493</v>
      </c>
      <c r="L2550" s="2">
        <v>0.191159</v>
      </c>
    </row>
    <row r="2551" spans="1:12" x14ac:dyDescent="0.2">
      <c r="A2551" s="2">
        <v>6.7877000000000001</v>
      </c>
      <c r="B2551" s="2">
        <v>9.4480400000000007</v>
      </c>
      <c r="C2551" s="2">
        <v>0.71023899999999995</v>
      </c>
      <c r="D2551" s="2">
        <v>0.11928900000000001</v>
      </c>
      <c r="F2551" s="2">
        <v>6.7848949999999997</v>
      </c>
      <c r="G2551" s="2">
        <v>0.53946700000000003</v>
      </c>
      <c r="H2551" s="2">
        <v>0.53974200000000006</v>
      </c>
      <c r="J2551" s="2">
        <v>6.7877000000000001</v>
      </c>
      <c r="K2551" s="2">
        <v>0.10562100000000001</v>
      </c>
      <c r="L2551" s="2">
        <v>0.19100200000000001</v>
      </c>
    </row>
    <row r="2552" spans="1:12" x14ac:dyDescent="0.2">
      <c r="A2552" s="2">
        <v>6.7884019999999996</v>
      </c>
      <c r="B2552" s="2">
        <v>9.4481619999999999</v>
      </c>
      <c r="C2552" s="2">
        <v>0.71089500000000005</v>
      </c>
      <c r="D2552" s="2">
        <v>0.11938799999999999</v>
      </c>
      <c r="F2552" s="2">
        <v>6.785596</v>
      </c>
      <c r="G2552" s="2">
        <v>0.53965799999999997</v>
      </c>
      <c r="H2552" s="2">
        <v>0.53906299999999996</v>
      </c>
      <c r="J2552" s="2">
        <v>6.7884019999999996</v>
      </c>
      <c r="K2552" s="2">
        <v>0.10574500000000001</v>
      </c>
      <c r="L2552" s="2">
        <v>0.191187</v>
      </c>
    </row>
    <row r="2553" spans="1:12" x14ac:dyDescent="0.2">
      <c r="A2553" s="2">
        <v>6.7891029999999999</v>
      </c>
      <c r="B2553" s="2">
        <v>9.4480740000000001</v>
      </c>
      <c r="C2553" s="2">
        <v>0.71096000000000004</v>
      </c>
      <c r="D2553" s="2">
        <v>0.11922000000000001</v>
      </c>
      <c r="F2553" s="2">
        <v>6.7862980000000004</v>
      </c>
      <c r="G2553" s="2">
        <v>0.53963499999999998</v>
      </c>
      <c r="H2553" s="2">
        <v>0.53843700000000005</v>
      </c>
      <c r="J2553" s="2">
        <v>6.7891029999999999</v>
      </c>
      <c r="K2553" s="2">
        <v>0.105751</v>
      </c>
      <c r="L2553" s="2">
        <v>0.19156200000000001</v>
      </c>
    </row>
    <row r="2554" spans="1:12" x14ac:dyDescent="0.2">
      <c r="A2554" s="2">
        <v>6.7898040000000002</v>
      </c>
      <c r="B2554" s="2">
        <v>9.4482839999999992</v>
      </c>
      <c r="C2554" s="2">
        <v>0.71142099999999997</v>
      </c>
      <c r="D2554" s="2">
        <v>0.11892999999999999</v>
      </c>
      <c r="F2554" s="2">
        <v>6.7869989999999998</v>
      </c>
      <c r="G2554" s="2">
        <v>0.53897899999999999</v>
      </c>
      <c r="H2554" s="2">
        <v>0.53813900000000003</v>
      </c>
      <c r="J2554" s="2">
        <v>6.7898040000000002</v>
      </c>
      <c r="K2554" s="2">
        <v>0.10576199999999999</v>
      </c>
      <c r="L2554" s="2">
        <v>0.19094700000000001</v>
      </c>
    </row>
    <row r="2555" spans="1:12" x14ac:dyDescent="0.2">
      <c r="A2555" s="2">
        <v>6.7905059999999997</v>
      </c>
      <c r="B2555" s="2">
        <v>9.4484980000000007</v>
      </c>
      <c r="C2555" s="2">
        <v>0.71211199999999997</v>
      </c>
      <c r="D2555" s="2">
        <v>0.118938</v>
      </c>
      <c r="F2555" s="2">
        <v>6.7877000000000001</v>
      </c>
      <c r="G2555" s="2">
        <v>0.53839899999999996</v>
      </c>
      <c r="H2555" s="2">
        <v>0.53807099999999997</v>
      </c>
      <c r="J2555" s="2">
        <v>6.7905059999999997</v>
      </c>
      <c r="K2555" s="2">
        <v>0.105976</v>
      </c>
      <c r="L2555" s="2">
        <v>0.19064300000000001</v>
      </c>
    </row>
    <row r="2556" spans="1:12" x14ac:dyDescent="0.2">
      <c r="A2556" s="2">
        <v>6.791207</v>
      </c>
      <c r="B2556" s="2">
        <v>9.4485700000000001</v>
      </c>
      <c r="C2556" s="2">
        <v>0.71183300000000005</v>
      </c>
      <c r="D2556" s="2">
        <v>0.118709</v>
      </c>
      <c r="F2556" s="2">
        <v>6.7884019999999996</v>
      </c>
      <c r="G2556" s="2">
        <v>0.53816200000000003</v>
      </c>
      <c r="H2556" s="2">
        <v>0.53836799999999996</v>
      </c>
      <c r="J2556" s="2">
        <v>6.791207</v>
      </c>
      <c r="K2556" s="2">
        <v>0.106241</v>
      </c>
      <c r="L2556" s="2">
        <v>0.19078000000000001</v>
      </c>
    </row>
    <row r="2557" spans="1:12" x14ac:dyDescent="0.2">
      <c r="A2557" s="2">
        <v>6.7919090000000004</v>
      </c>
      <c r="B2557" s="2">
        <v>9.4489210000000003</v>
      </c>
      <c r="C2557" s="2">
        <v>0.71186400000000005</v>
      </c>
      <c r="D2557" s="2">
        <v>0.118404</v>
      </c>
      <c r="F2557" s="2">
        <v>6.7891029999999999</v>
      </c>
      <c r="G2557" s="2">
        <v>0.53810899999999995</v>
      </c>
      <c r="H2557" s="2">
        <v>0.53893999999999997</v>
      </c>
      <c r="J2557" s="2">
        <v>6.7919090000000004</v>
      </c>
      <c r="K2557" s="2">
        <v>0.10614999999999999</v>
      </c>
      <c r="L2557" s="2">
        <v>0.190638</v>
      </c>
    </row>
    <row r="2558" spans="1:12" x14ac:dyDescent="0.2">
      <c r="A2558" s="2">
        <v>6.7926099999999998</v>
      </c>
      <c r="B2558" s="2">
        <v>9.4494360000000004</v>
      </c>
      <c r="C2558" s="2">
        <v>0.71179099999999995</v>
      </c>
      <c r="D2558" s="2">
        <v>0.118335</v>
      </c>
      <c r="F2558" s="2">
        <v>6.7898040000000002</v>
      </c>
      <c r="G2558" s="2">
        <v>0.53820000000000001</v>
      </c>
      <c r="H2558" s="2">
        <v>0.53940600000000005</v>
      </c>
      <c r="J2558" s="2">
        <v>6.7926099999999998</v>
      </c>
      <c r="K2558" s="2">
        <v>0.106054</v>
      </c>
      <c r="L2558" s="2">
        <v>0.19018299999999999</v>
      </c>
    </row>
    <row r="2559" spans="1:12" x14ac:dyDescent="0.2">
      <c r="A2559" s="2">
        <v>6.7933120000000002</v>
      </c>
      <c r="B2559" s="2">
        <v>9.4494740000000004</v>
      </c>
      <c r="C2559" s="2">
        <v>0.711646</v>
      </c>
      <c r="D2559" s="2">
        <v>0.118228</v>
      </c>
      <c r="F2559" s="2">
        <v>6.7905059999999997</v>
      </c>
      <c r="G2559" s="2">
        <v>0.53825400000000001</v>
      </c>
      <c r="H2559" s="2">
        <v>0.53935200000000005</v>
      </c>
      <c r="J2559" s="2">
        <v>6.7933120000000002</v>
      </c>
      <c r="K2559" s="2">
        <v>0.105554</v>
      </c>
      <c r="L2559" s="2">
        <v>0.18978700000000001</v>
      </c>
    </row>
    <row r="2560" spans="1:12" x14ac:dyDescent="0.2">
      <c r="A2560" s="2">
        <v>6.7940129999999996</v>
      </c>
      <c r="B2560" s="2">
        <v>9.4499440000000003</v>
      </c>
      <c r="C2560" s="2">
        <v>0.71140199999999998</v>
      </c>
      <c r="D2560" s="2">
        <v>0.11805300000000001</v>
      </c>
      <c r="F2560" s="2">
        <v>6.791207</v>
      </c>
      <c r="G2560" s="2">
        <v>0.53817700000000002</v>
      </c>
      <c r="H2560" s="2">
        <v>0.539215</v>
      </c>
      <c r="J2560" s="2">
        <v>6.7940129999999996</v>
      </c>
      <c r="K2560" s="2">
        <v>0.104952</v>
      </c>
      <c r="L2560" s="2">
        <v>0.18965899999999999</v>
      </c>
    </row>
    <row r="2561" spans="1:12" x14ac:dyDescent="0.2">
      <c r="A2561" s="2">
        <v>6.7947139999999999</v>
      </c>
      <c r="B2561" s="2">
        <v>9.4495319999999996</v>
      </c>
      <c r="C2561" s="2">
        <v>0.71150500000000005</v>
      </c>
      <c r="D2561" s="2">
        <v>0.118045</v>
      </c>
      <c r="F2561" s="2">
        <v>6.7919090000000004</v>
      </c>
      <c r="G2561" s="2">
        <v>0.53858200000000001</v>
      </c>
      <c r="H2561" s="2">
        <v>0.53945200000000004</v>
      </c>
      <c r="J2561" s="2">
        <v>6.7947139999999999</v>
      </c>
      <c r="K2561" s="2">
        <v>0.10495400000000001</v>
      </c>
      <c r="L2561" s="2">
        <v>0.18956000000000001</v>
      </c>
    </row>
    <row r="2562" spans="1:12" x14ac:dyDescent="0.2">
      <c r="A2562" s="2">
        <v>6.7954150000000002</v>
      </c>
      <c r="B2562" s="2">
        <v>9.4488299999999992</v>
      </c>
      <c r="C2562" s="2">
        <v>0.71117300000000006</v>
      </c>
      <c r="D2562" s="2">
        <v>0.11837300000000001</v>
      </c>
      <c r="F2562" s="2">
        <v>6.7926099999999998</v>
      </c>
      <c r="G2562" s="2">
        <v>0.53907000000000005</v>
      </c>
      <c r="H2562" s="2">
        <v>0.53961899999999996</v>
      </c>
      <c r="J2562" s="2">
        <v>6.7954150000000002</v>
      </c>
      <c r="K2562" s="2">
        <v>0.104919</v>
      </c>
      <c r="L2562" s="2">
        <v>0.18958900000000001</v>
      </c>
    </row>
    <row r="2563" spans="1:12" x14ac:dyDescent="0.2">
      <c r="A2563" s="2">
        <v>6.7961169999999997</v>
      </c>
      <c r="B2563" s="2">
        <v>9.448124</v>
      </c>
      <c r="C2563" s="2">
        <v>0.71106599999999998</v>
      </c>
      <c r="D2563" s="2">
        <v>0.118465</v>
      </c>
      <c r="F2563" s="2">
        <v>6.7933120000000002</v>
      </c>
      <c r="G2563" s="2">
        <v>0.53913900000000003</v>
      </c>
      <c r="H2563" s="2">
        <v>0.53998599999999997</v>
      </c>
      <c r="J2563" s="2">
        <v>6.7961169999999997</v>
      </c>
      <c r="K2563" s="2">
        <v>0.10474600000000001</v>
      </c>
      <c r="L2563" s="2">
        <v>0.18943399999999999</v>
      </c>
    </row>
    <row r="2564" spans="1:12" x14ac:dyDescent="0.2">
      <c r="A2564" s="2">
        <v>6.796818</v>
      </c>
      <c r="B2564" s="2">
        <v>9.4476549999999992</v>
      </c>
      <c r="C2564" s="2">
        <v>0.71079599999999998</v>
      </c>
      <c r="D2564" s="2">
        <v>0.11838799999999999</v>
      </c>
      <c r="F2564" s="2">
        <v>6.7940129999999996</v>
      </c>
      <c r="G2564" s="2">
        <v>0.53916900000000001</v>
      </c>
      <c r="H2564" s="2">
        <v>0.54016900000000001</v>
      </c>
      <c r="J2564" s="2">
        <v>6.796818</v>
      </c>
      <c r="K2564" s="2">
        <v>0.10462200000000001</v>
      </c>
      <c r="L2564" s="2">
        <v>0.189388</v>
      </c>
    </row>
    <row r="2565" spans="1:12" x14ac:dyDescent="0.2">
      <c r="A2565" s="2">
        <v>6.7975199999999996</v>
      </c>
      <c r="B2565" s="2">
        <v>9.4474719999999994</v>
      </c>
      <c r="C2565" s="2">
        <v>0.71057400000000004</v>
      </c>
      <c r="D2565" s="2">
        <v>0.11862499999999999</v>
      </c>
      <c r="F2565" s="2">
        <v>6.7947139999999999</v>
      </c>
      <c r="G2565" s="2">
        <v>0.53903999999999996</v>
      </c>
      <c r="H2565" s="2">
        <v>0.54030599999999995</v>
      </c>
      <c r="J2565" s="2">
        <v>6.7975199999999996</v>
      </c>
      <c r="K2565" s="2">
        <v>0.104517</v>
      </c>
      <c r="L2565" s="2">
        <v>0.18935399999999999</v>
      </c>
    </row>
    <row r="2566" spans="1:12" x14ac:dyDescent="0.2">
      <c r="A2566" s="2">
        <v>6.7982209999999998</v>
      </c>
      <c r="B2566" s="2">
        <v>9.4473880000000001</v>
      </c>
      <c r="C2566" s="2">
        <v>0.71065800000000001</v>
      </c>
      <c r="D2566" s="2">
        <v>0.119128</v>
      </c>
      <c r="F2566" s="2">
        <v>6.7954150000000002</v>
      </c>
      <c r="G2566" s="2">
        <v>0.53854400000000002</v>
      </c>
      <c r="H2566" s="2">
        <v>0.54077900000000001</v>
      </c>
      <c r="J2566" s="2">
        <v>6.7982209999999998</v>
      </c>
      <c r="K2566" s="2">
        <v>0.104196</v>
      </c>
      <c r="L2566" s="2">
        <v>0.18862699999999999</v>
      </c>
    </row>
    <row r="2567" spans="1:12" x14ac:dyDescent="0.2">
      <c r="A2567" s="2">
        <v>6.7989230000000003</v>
      </c>
      <c r="B2567" s="2">
        <v>9.4477429999999991</v>
      </c>
      <c r="C2567" s="2">
        <v>0.71055500000000005</v>
      </c>
      <c r="D2567" s="2">
        <v>0.119975</v>
      </c>
      <c r="F2567" s="2">
        <v>6.7961169999999997</v>
      </c>
      <c r="G2567" s="2">
        <v>0.53849000000000002</v>
      </c>
      <c r="H2567" s="2">
        <v>0.54081699999999999</v>
      </c>
      <c r="J2567" s="2">
        <v>6.7989230000000003</v>
      </c>
      <c r="K2567" s="2">
        <v>0.104252</v>
      </c>
      <c r="L2567" s="2">
        <v>0.188171</v>
      </c>
    </row>
    <row r="2568" spans="1:12" x14ac:dyDescent="0.2">
      <c r="A2568" s="2">
        <v>6.7996239999999997</v>
      </c>
      <c r="B2568" s="2">
        <v>9.4479830000000007</v>
      </c>
      <c r="C2568" s="2">
        <v>0.71066600000000002</v>
      </c>
      <c r="D2568" s="2">
        <v>0.120601</v>
      </c>
      <c r="F2568" s="2">
        <v>6.796818</v>
      </c>
      <c r="G2568" s="2">
        <v>0.53916200000000003</v>
      </c>
      <c r="H2568" s="2">
        <v>0.54068000000000005</v>
      </c>
      <c r="J2568" s="2">
        <v>6.7996239999999997</v>
      </c>
      <c r="K2568" s="2">
        <v>0.104627</v>
      </c>
      <c r="L2568" s="2">
        <v>0.187727</v>
      </c>
    </row>
    <row r="2569" spans="1:12" x14ac:dyDescent="0.2">
      <c r="A2569" s="2">
        <v>6.800325</v>
      </c>
      <c r="B2569" s="2">
        <v>9.4483409999999992</v>
      </c>
      <c r="C2569" s="2">
        <v>0.71060900000000005</v>
      </c>
      <c r="D2569" s="2">
        <v>0.120601</v>
      </c>
      <c r="F2569" s="2">
        <v>6.7975199999999996</v>
      </c>
      <c r="G2569" s="2">
        <v>0.53952</v>
      </c>
      <c r="H2569" s="2">
        <v>0.54062699999999997</v>
      </c>
      <c r="J2569" s="2">
        <v>6.800325</v>
      </c>
      <c r="K2569" s="2">
        <v>0.104833</v>
      </c>
      <c r="L2569" s="2">
        <v>0.18701499999999999</v>
      </c>
    </row>
    <row r="2570" spans="1:12" x14ac:dyDescent="0.2">
      <c r="A2570" s="2">
        <v>6.8010260000000002</v>
      </c>
      <c r="B2570" s="2">
        <v>9.4483069999999998</v>
      </c>
      <c r="C2570" s="2">
        <v>0.71117699999999995</v>
      </c>
      <c r="D2570" s="2">
        <v>0.120769</v>
      </c>
      <c r="F2570" s="2">
        <v>6.7982209999999998</v>
      </c>
      <c r="G2570" s="2">
        <v>0.53966499999999995</v>
      </c>
      <c r="H2570" s="2">
        <v>0.54066499999999995</v>
      </c>
      <c r="J2570" s="2">
        <v>6.8010260000000002</v>
      </c>
      <c r="K2570" s="2">
        <v>0.10503899999999999</v>
      </c>
      <c r="L2570" s="2">
        <v>0.185997</v>
      </c>
    </row>
    <row r="2571" spans="1:12" x14ac:dyDescent="0.2">
      <c r="A2571" s="2">
        <v>6.8017279999999998</v>
      </c>
      <c r="B2571" s="2">
        <v>9.4485130000000002</v>
      </c>
      <c r="C2571" s="2">
        <v>0.71116900000000005</v>
      </c>
      <c r="D2571" s="2">
        <v>0.12083000000000001</v>
      </c>
      <c r="F2571" s="2">
        <v>6.7989230000000003</v>
      </c>
      <c r="G2571" s="2">
        <v>0.53990199999999999</v>
      </c>
      <c r="H2571" s="2">
        <v>0.54076400000000002</v>
      </c>
      <c r="J2571" s="2">
        <v>6.8017279999999998</v>
      </c>
      <c r="K2571" s="2">
        <v>0.10507900000000001</v>
      </c>
      <c r="L2571" s="2">
        <v>0.185308</v>
      </c>
    </row>
    <row r="2572" spans="1:12" x14ac:dyDescent="0.2">
      <c r="A2572" s="2">
        <v>6.8024290000000001</v>
      </c>
      <c r="B2572" s="2">
        <v>9.448639</v>
      </c>
      <c r="C2572" s="2">
        <v>0.71076499999999998</v>
      </c>
      <c r="D2572" s="2">
        <v>0.12099</v>
      </c>
      <c r="F2572" s="2">
        <v>6.7996239999999997</v>
      </c>
      <c r="G2572" s="2">
        <v>0.54002399999999995</v>
      </c>
      <c r="H2572" s="2">
        <v>0.54100000000000004</v>
      </c>
      <c r="J2572" s="2">
        <v>6.8024290000000001</v>
      </c>
      <c r="K2572" s="2">
        <v>0.10502400000000001</v>
      </c>
      <c r="L2572" s="2">
        <v>0.18548799999999999</v>
      </c>
    </row>
    <row r="2573" spans="1:12" x14ac:dyDescent="0.2">
      <c r="A2573" s="2">
        <v>6.8031309999999996</v>
      </c>
      <c r="B2573" s="2">
        <v>9.4485700000000001</v>
      </c>
      <c r="C2573" s="2">
        <v>0.71055100000000004</v>
      </c>
      <c r="D2573" s="2">
        <v>0.12092899999999999</v>
      </c>
      <c r="F2573" s="2">
        <v>6.800325</v>
      </c>
      <c r="G2573" s="2">
        <v>0.53974200000000006</v>
      </c>
      <c r="H2573" s="2">
        <v>0.54093899999999995</v>
      </c>
      <c r="J2573" s="2">
        <v>6.8031309999999996</v>
      </c>
      <c r="K2573" s="2">
        <v>0.104944</v>
      </c>
      <c r="L2573" s="2">
        <v>0.185946</v>
      </c>
    </row>
    <row r="2574" spans="1:12" x14ac:dyDescent="0.2">
      <c r="A2574" s="2">
        <v>6.8038319999999999</v>
      </c>
      <c r="B2574" s="2">
        <v>9.4486919999999994</v>
      </c>
      <c r="C2574" s="2">
        <v>0.71052499999999996</v>
      </c>
      <c r="D2574" s="2">
        <v>0.12067</v>
      </c>
      <c r="F2574" s="2">
        <v>6.8010260000000002</v>
      </c>
      <c r="G2574" s="2">
        <v>0.53906299999999996</v>
      </c>
      <c r="H2574" s="2">
        <v>0.54072600000000004</v>
      </c>
      <c r="J2574" s="2">
        <v>6.8038319999999999</v>
      </c>
      <c r="K2574" s="2">
        <v>0.105198</v>
      </c>
      <c r="L2574" s="2">
        <v>0.185696</v>
      </c>
    </row>
    <row r="2575" spans="1:12" x14ac:dyDescent="0.2">
      <c r="A2575" s="2">
        <v>6.8045330000000002</v>
      </c>
      <c r="B2575" s="2">
        <v>9.4487109999999994</v>
      </c>
      <c r="C2575" s="2">
        <v>0.71048999999999995</v>
      </c>
      <c r="D2575" s="2">
        <v>0.1207</v>
      </c>
      <c r="F2575" s="2">
        <v>6.8017279999999998</v>
      </c>
      <c r="G2575" s="2">
        <v>0.53843700000000005</v>
      </c>
      <c r="H2575" s="2">
        <v>0.54107700000000003</v>
      </c>
      <c r="J2575" s="2">
        <v>6.8045330000000002</v>
      </c>
      <c r="K2575" s="2">
        <v>0.105463</v>
      </c>
      <c r="L2575" s="2">
        <v>0.18531600000000001</v>
      </c>
    </row>
    <row r="2576" spans="1:12" x14ac:dyDescent="0.2">
      <c r="A2576" s="2">
        <v>6.8052349999999997</v>
      </c>
      <c r="B2576" s="2">
        <v>9.4484519999999996</v>
      </c>
      <c r="C2576" s="2">
        <v>0.71061200000000002</v>
      </c>
      <c r="D2576" s="2">
        <v>0.12076099999999999</v>
      </c>
      <c r="F2576" s="2">
        <v>6.8024290000000001</v>
      </c>
      <c r="G2576" s="2">
        <v>0.53813900000000003</v>
      </c>
      <c r="H2576" s="2">
        <v>0.54107700000000003</v>
      </c>
      <c r="J2576" s="2">
        <v>6.8052349999999997</v>
      </c>
      <c r="K2576" s="2">
        <v>0.10569199999999999</v>
      </c>
      <c r="L2576" s="2">
        <v>0.18435599999999999</v>
      </c>
    </row>
    <row r="2577" spans="1:12" x14ac:dyDescent="0.2">
      <c r="A2577" s="2">
        <v>6.805936</v>
      </c>
      <c r="B2577" s="2">
        <v>9.4481120000000001</v>
      </c>
      <c r="C2577" s="2">
        <v>0.71074999999999999</v>
      </c>
      <c r="D2577" s="2">
        <v>0.12098200000000001</v>
      </c>
      <c r="F2577" s="2">
        <v>6.8031309999999996</v>
      </c>
      <c r="G2577" s="2">
        <v>0.53807099999999997</v>
      </c>
      <c r="H2577" s="2">
        <v>0.54045900000000002</v>
      </c>
      <c r="J2577" s="2">
        <v>6.805936</v>
      </c>
      <c r="K2577" s="2">
        <v>0.10587299999999999</v>
      </c>
      <c r="L2577" s="2">
        <v>0.183175</v>
      </c>
    </row>
    <row r="2578" spans="1:12" x14ac:dyDescent="0.2">
      <c r="A2578" s="2">
        <v>6.8066380000000004</v>
      </c>
      <c r="B2578" s="2">
        <v>9.4480020000000007</v>
      </c>
      <c r="C2578" s="2">
        <v>0.71054399999999995</v>
      </c>
      <c r="D2578" s="2">
        <v>0.121005</v>
      </c>
      <c r="F2578" s="2">
        <v>6.8038319999999999</v>
      </c>
      <c r="G2578" s="2">
        <v>0.53836799999999996</v>
      </c>
      <c r="H2578" s="2">
        <v>0.53995499999999996</v>
      </c>
      <c r="J2578" s="2">
        <v>6.8066380000000004</v>
      </c>
      <c r="K2578" s="2">
        <v>0.106014</v>
      </c>
      <c r="L2578" s="2">
        <v>0.182309</v>
      </c>
    </row>
    <row r="2579" spans="1:12" x14ac:dyDescent="0.2">
      <c r="A2579" s="2">
        <v>6.8073389999999998</v>
      </c>
      <c r="B2579" s="2">
        <v>9.4481929999999998</v>
      </c>
      <c r="C2579" s="2">
        <v>0.71089500000000005</v>
      </c>
      <c r="D2579" s="2">
        <v>0.121715</v>
      </c>
      <c r="F2579" s="2">
        <v>6.8045330000000002</v>
      </c>
      <c r="G2579" s="2">
        <v>0.53893999999999997</v>
      </c>
      <c r="H2579" s="2">
        <v>0.53962699999999997</v>
      </c>
      <c r="J2579" s="2">
        <v>6.8073389999999998</v>
      </c>
      <c r="K2579" s="2">
        <v>0.105947</v>
      </c>
      <c r="L2579" s="2">
        <v>0.181617</v>
      </c>
    </row>
    <row r="2580" spans="1:12" x14ac:dyDescent="0.2">
      <c r="A2580" s="2">
        <v>6.8080400000000001</v>
      </c>
      <c r="B2580" s="2">
        <v>9.4484290000000009</v>
      </c>
      <c r="C2580" s="2">
        <v>0.71065100000000003</v>
      </c>
      <c r="D2580" s="2">
        <v>0.122028</v>
      </c>
      <c r="F2580" s="2">
        <v>6.8052349999999997</v>
      </c>
      <c r="G2580" s="2">
        <v>0.53940600000000005</v>
      </c>
      <c r="H2580" s="2">
        <v>0.53954299999999999</v>
      </c>
      <c r="J2580" s="2">
        <v>6.8080400000000001</v>
      </c>
      <c r="K2580" s="2">
        <v>0.105877</v>
      </c>
      <c r="L2580" s="2">
        <v>0.18122099999999999</v>
      </c>
    </row>
    <row r="2581" spans="1:12" x14ac:dyDescent="0.2">
      <c r="A2581" s="2">
        <v>6.8087419999999996</v>
      </c>
      <c r="B2581" s="2">
        <v>9.4485050000000008</v>
      </c>
      <c r="C2581" s="2">
        <v>0.711086</v>
      </c>
      <c r="D2581" s="2">
        <v>0.12205000000000001</v>
      </c>
      <c r="F2581" s="2">
        <v>6.805936</v>
      </c>
      <c r="G2581" s="2">
        <v>0.53935200000000005</v>
      </c>
      <c r="H2581" s="2">
        <v>0.53943600000000003</v>
      </c>
      <c r="J2581" s="2">
        <v>6.8087419999999996</v>
      </c>
      <c r="K2581" s="2">
        <v>0.10588400000000001</v>
      </c>
      <c r="L2581" s="2">
        <v>0.18079200000000001</v>
      </c>
    </row>
    <row r="2582" spans="1:12" x14ac:dyDescent="0.2">
      <c r="A2582" s="2">
        <v>6.8094429999999999</v>
      </c>
      <c r="B2582" s="2">
        <v>9.4484209999999997</v>
      </c>
      <c r="C2582" s="2">
        <v>0.71138299999999999</v>
      </c>
      <c r="D2582" s="2">
        <v>0.122073</v>
      </c>
      <c r="F2582" s="2">
        <v>6.8066380000000004</v>
      </c>
      <c r="G2582" s="2">
        <v>0.539215</v>
      </c>
      <c r="H2582" s="2">
        <v>0.53958899999999999</v>
      </c>
      <c r="J2582" s="2">
        <v>6.8094429999999999</v>
      </c>
      <c r="K2582" s="2">
        <v>0.10616299999999999</v>
      </c>
      <c r="L2582" s="2">
        <v>0.18090999999999999</v>
      </c>
    </row>
    <row r="2583" spans="1:12" x14ac:dyDescent="0.2">
      <c r="A2583" s="2">
        <v>6.8101440000000002</v>
      </c>
      <c r="B2583" s="2">
        <v>9.4485250000000001</v>
      </c>
      <c r="C2583" s="2">
        <v>0.71162300000000001</v>
      </c>
      <c r="D2583" s="2">
        <v>0.122073</v>
      </c>
      <c r="F2583" s="2">
        <v>6.8073389999999998</v>
      </c>
      <c r="G2583" s="2">
        <v>0.53945200000000004</v>
      </c>
      <c r="H2583" s="2">
        <v>0.53944400000000003</v>
      </c>
      <c r="J2583" s="2">
        <v>6.8101440000000002</v>
      </c>
      <c r="K2583" s="2">
        <v>0.10632900000000001</v>
      </c>
      <c r="L2583" s="2">
        <v>0.18027599999999999</v>
      </c>
    </row>
    <row r="2584" spans="1:12" x14ac:dyDescent="0.2">
      <c r="A2584" s="2">
        <v>6.8108459999999997</v>
      </c>
      <c r="B2584" s="2">
        <v>9.4487690000000004</v>
      </c>
      <c r="C2584" s="2">
        <v>0.71165</v>
      </c>
      <c r="D2584" s="2">
        <v>0.122546</v>
      </c>
      <c r="F2584" s="2">
        <v>6.8080400000000001</v>
      </c>
      <c r="G2584" s="2">
        <v>0.53961899999999996</v>
      </c>
      <c r="H2584" s="2">
        <v>0.53905499999999995</v>
      </c>
      <c r="J2584" s="2">
        <v>6.8108459999999997</v>
      </c>
      <c r="K2584" s="2">
        <v>0.106277</v>
      </c>
      <c r="L2584" s="2">
        <v>0.18004899999999999</v>
      </c>
    </row>
    <row r="2585" spans="1:12" x14ac:dyDescent="0.2">
      <c r="A2585" s="2">
        <v>6.811547</v>
      </c>
      <c r="B2585" s="2">
        <v>9.4487269999999999</v>
      </c>
      <c r="C2585" s="2">
        <v>0.711368</v>
      </c>
      <c r="D2585" s="2">
        <v>0.122737</v>
      </c>
      <c r="F2585" s="2">
        <v>6.8087419999999996</v>
      </c>
      <c r="G2585" s="2">
        <v>0.53998599999999997</v>
      </c>
      <c r="H2585" s="2">
        <v>0.53899399999999997</v>
      </c>
      <c r="J2585" s="2">
        <v>6.811547</v>
      </c>
      <c r="K2585" s="2">
        <v>0.10633099999999999</v>
      </c>
      <c r="L2585" s="2">
        <v>0.18019099999999999</v>
      </c>
    </row>
    <row r="2586" spans="1:12" x14ac:dyDescent="0.2">
      <c r="A2586" s="2">
        <v>6.8122490000000004</v>
      </c>
      <c r="B2586" s="2">
        <v>9.4485130000000002</v>
      </c>
      <c r="C2586" s="2">
        <v>0.71113099999999996</v>
      </c>
      <c r="D2586" s="2">
        <v>0.12305000000000001</v>
      </c>
      <c r="F2586" s="2">
        <v>6.8094429999999999</v>
      </c>
      <c r="G2586" s="2">
        <v>0.54016900000000001</v>
      </c>
      <c r="H2586" s="2">
        <v>0.53855900000000001</v>
      </c>
      <c r="J2586" s="2">
        <v>6.8122490000000004</v>
      </c>
      <c r="K2586" s="2">
        <v>0.10609200000000001</v>
      </c>
      <c r="L2586" s="2">
        <v>0.18001700000000001</v>
      </c>
    </row>
    <row r="2587" spans="1:12" x14ac:dyDescent="0.2">
      <c r="A2587" s="2">
        <v>6.8129499999999998</v>
      </c>
      <c r="B2587" s="2">
        <v>9.4485360000000007</v>
      </c>
      <c r="C2587" s="2">
        <v>0.71102399999999999</v>
      </c>
      <c r="D2587" s="2">
        <v>0.122806</v>
      </c>
      <c r="F2587" s="2">
        <v>6.8101440000000002</v>
      </c>
      <c r="G2587" s="2">
        <v>0.54030599999999995</v>
      </c>
      <c r="H2587" s="2">
        <v>0.537964</v>
      </c>
      <c r="J2587" s="2">
        <v>6.8129499999999998</v>
      </c>
      <c r="K2587" s="2">
        <v>0.10569199999999999</v>
      </c>
      <c r="L2587" s="2">
        <v>0.17968100000000001</v>
      </c>
    </row>
    <row r="2588" spans="1:12" x14ac:dyDescent="0.2">
      <c r="A2588" s="2">
        <v>6.8136520000000003</v>
      </c>
      <c r="B2588" s="2">
        <v>9.4486539999999994</v>
      </c>
      <c r="C2588" s="2">
        <v>0.71108899999999997</v>
      </c>
      <c r="D2588" s="2">
        <v>0.123012</v>
      </c>
      <c r="F2588" s="2">
        <v>6.8108459999999997</v>
      </c>
      <c r="G2588" s="2">
        <v>0.54077900000000001</v>
      </c>
      <c r="H2588" s="2">
        <v>0.537659</v>
      </c>
      <c r="J2588" s="2">
        <v>6.8136520000000003</v>
      </c>
      <c r="K2588" s="2">
        <v>0.10528899999999999</v>
      </c>
      <c r="L2588" s="2">
        <v>0.17949499999999999</v>
      </c>
    </row>
    <row r="2589" spans="1:12" x14ac:dyDescent="0.2">
      <c r="A2589" s="2">
        <v>6.8143529999999997</v>
      </c>
      <c r="B2589" s="2">
        <v>9.4489289999999997</v>
      </c>
      <c r="C2589" s="2">
        <v>0.71137499999999998</v>
      </c>
      <c r="D2589" s="2">
        <v>0.122836</v>
      </c>
      <c r="F2589" s="2">
        <v>6.811547</v>
      </c>
      <c r="G2589" s="2">
        <v>0.54081699999999999</v>
      </c>
      <c r="H2589" s="2">
        <v>0.53718600000000005</v>
      </c>
      <c r="J2589" s="2">
        <v>6.8143529999999997</v>
      </c>
      <c r="K2589" s="2">
        <v>0.104841</v>
      </c>
      <c r="L2589" s="2">
        <v>0.17949699999999999</v>
      </c>
    </row>
    <row r="2590" spans="1:12" x14ac:dyDescent="0.2">
      <c r="A2590" s="2">
        <v>6.8150539999999999</v>
      </c>
      <c r="B2590" s="2">
        <v>9.4493030000000005</v>
      </c>
      <c r="C2590" s="2">
        <v>0.71182199999999995</v>
      </c>
      <c r="D2590" s="2">
        <v>0.123019</v>
      </c>
      <c r="F2590" s="2">
        <v>6.8122490000000004</v>
      </c>
      <c r="G2590" s="2">
        <v>0.54068000000000005</v>
      </c>
      <c r="H2590" s="2">
        <v>0.53676599999999997</v>
      </c>
      <c r="J2590" s="2">
        <v>6.8150539999999999</v>
      </c>
      <c r="K2590" s="2">
        <v>0.104759</v>
      </c>
      <c r="L2590" s="2">
        <v>0.17946699999999999</v>
      </c>
    </row>
    <row r="2591" spans="1:12" x14ac:dyDescent="0.2">
      <c r="A2591" s="2">
        <v>6.8157550000000002</v>
      </c>
      <c r="B2591" s="2">
        <v>9.4494019999999992</v>
      </c>
      <c r="C2591" s="2">
        <v>0.71212299999999995</v>
      </c>
      <c r="D2591" s="2">
        <v>0.123363</v>
      </c>
      <c r="F2591" s="2">
        <v>6.8129499999999998</v>
      </c>
      <c r="G2591" s="2">
        <v>0.54062699999999997</v>
      </c>
      <c r="H2591" s="2">
        <v>0.53660600000000003</v>
      </c>
      <c r="J2591" s="2">
        <v>6.8157550000000002</v>
      </c>
      <c r="K2591" s="2">
        <v>0.104935</v>
      </c>
      <c r="L2591" s="2">
        <v>0.17982300000000001</v>
      </c>
    </row>
    <row r="2592" spans="1:12" x14ac:dyDescent="0.2">
      <c r="A2592" s="2">
        <v>6.8164569999999998</v>
      </c>
      <c r="B2592" s="2">
        <v>9.4490510000000008</v>
      </c>
      <c r="C2592" s="2">
        <v>0.71226</v>
      </c>
      <c r="D2592" s="2">
        <v>0.123645</v>
      </c>
      <c r="F2592" s="2">
        <v>6.8136520000000003</v>
      </c>
      <c r="G2592" s="2">
        <v>0.54066499999999995</v>
      </c>
      <c r="H2592" s="2">
        <v>0.53651400000000005</v>
      </c>
      <c r="J2592" s="2">
        <v>6.8164569999999998</v>
      </c>
      <c r="K2592" s="2">
        <v>0.10466200000000001</v>
      </c>
      <c r="L2592" s="2">
        <v>0.17943999999999999</v>
      </c>
    </row>
    <row r="2593" spans="1:12" x14ac:dyDescent="0.2">
      <c r="A2593" s="2">
        <v>6.8171580000000001</v>
      </c>
      <c r="B2593" s="2">
        <v>9.4487380000000005</v>
      </c>
      <c r="C2593" s="2">
        <v>0.71228000000000002</v>
      </c>
      <c r="D2593" s="2">
        <v>0.123927</v>
      </c>
      <c r="F2593" s="2">
        <v>6.8143529999999997</v>
      </c>
      <c r="G2593" s="2">
        <v>0.54076400000000002</v>
      </c>
      <c r="H2593" s="2">
        <v>0.53654500000000005</v>
      </c>
      <c r="J2593" s="2">
        <v>6.8171580000000001</v>
      </c>
      <c r="K2593" s="2">
        <v>0.104315</v>
      </c>
      <c r="L2593" s="2">
        <v>0.17951500000000001</v>
      </c>
    </row>
    <row r="2594" spans="1:12" x14ac:dyDescent="0.2">
      <c r="A2594" s="2">
        <v>6.8178599999999996</v>
      </c>
      <c r="B2594" s="2">
        <v>9.4486310000000007</v>
      </c>
      <c r="C2594" s="2">
        <v>0.712337</v>
      </c>
      <c r="D2594" s="2">
        <v>0.12433900000000001</v>
      </c>
      <c r="F2594" s="2">
        <v>6.8150539999999999</v>
      </c>
      <c r="G2594" s="2">
        <v>0.54100000000000004</v>
      </c>
      <c r="H2594" s="2">
        <v>0.536713</v>
      </c>
      <c r="J2594" s="2">
        <v>6.8178599999999996</v>
      </c>
      <c r="K2594" s="2">
        <v>0.10415099999999999</v>
      </c>
      <c r="L2594" s="2">
        <v>0.18012</v>
      </c>
    </row>
    <row r="2595" spans="1:12" x14ac:dyDescent="0.2">
      <c r="A2595" s="2">
        <v>6.8185609999999999</v>
      </c>
      <c r="B2595" s="2">
        <v>9.4485440000000001</v>
      </c>
      <c r="C2595" s="2">
        <v>0.71222200000000002</v>
      </c>
      <c r="D2595" s="2">
        <v>0.12456100000000001</v>
      </c>
      <c r="F2595" s="2">
        <v>6.8157550000000002</v>
      </c>
      <c r="G2595" s="2">
        <v>0.54093899999999995</v>
      </c>
      <c r="H2595" s="2">
        <v>0.53624700000000003</v>
      </c>
      <c r="J2595" s="2">
        <v>6.8185609999999999</v>
      </c>
      <c r="K2595" s="2">
        <v>0.104227</v>
      </c>
      <c r="L2595" s="2">
        <v>0.18085000000000001</v>
      </c>
    </row>
    <row r="2596" spans="1:12" x14ac:dyDescent="0.2">
      <c r="A2596" s="2">
        <v>6.8192630000000003</v>
      </c>
      <c r="B2596" s="2">
        <v>9.4484180000000002</v>
      </c>
      <c r="C2596" s="2">
        <v>0.71195900000000001</v>
      </c>
      <c r="D2596" s="2">
        <v>0.125026</v>
      </c>
      <c r="F2596" s="2">
        <v>6.8164569999999998</v>
      </c>
      <c r="G2596" s="2">
        <v>0.54072600000000004</v>
      </c>
      <c r="H2596" s="2">
        <v>0.53617099999999995</v>
      </c>
      <c r="J2596" s="2">
        <v>6.8192630000000003</v>
      </c>
      <c r="K2596" s="2">
        <v>0.104162</v>
      </c>
      <c r="L2596" s="2">
        <v>0.18093400000000001</v>
      </c>
    </row>
    <row r="2597" spans="1:12" x14ac:dyDescent="0.2">
      <c r="A2597" s="2">
        <v>6.8199639999999997</v>
      </c>
      <c r="B2597" s="2">
        <v>9.4484060000000003</v>
      </c>
      <c r="C2597" s="2">
        <v>0.71206599999999998</v>
      </c>
      <c r="D2597" s="2">
        <v>0.12532299999999999</v>
      </c>
      <c r="F2597" s="2">
        <v>6.8171580000000001</v>
      </c>
      <c r="G2597" s="2">
        <v>0.54107700000000003</v>
      </c>
      <c r="H2597" s="2">
        <v>0.53617899999999996</v>
      </c>
      <c r="J2597" s="2">
        <v>6.8199639999999997</v>
      </c>
      <c r="K2597" s="2">
        <v>0.104523</v>
      </c>
      <c r="L2597" s="2">
        <v>0.18128</v>
      </c>
    </row>
    <row r="2598" spans="1:12" x14ac:dyDescent="0.2">
      <c r="A2598" s="2">
        <v>6.820665</v>
      </c>
      <c r="B2598" s="2">
        <v>9.4482079999999993</v>
      </c>
      <c r="C2598" s="2">
        <v>0.71194400000000002</v>
      </c>
      <c r="D2598" s="2">
        <v>0.125362</v>
      </c>
      <c r="F2598" s="2">
        <v>6.8178599999999996</v>
      </c>
      <c r="G2598" s="2">
        <v>0.54107700000000003</v>
      </c>
      <c r="H2598" s="2">
        <v>0.53636899999999998</v>
      </c>
      <c r="J2598" s="2">
        <v>6.820665</v>
      </c>
      <c r="K2598" s="2">
        <v>0.10501099999999999</v>
      </c>
      <c r="L2598" s="2">
        <v>0.18161099999999999</v>
      </c>
    </row>
    <row r="2599" spans="1:12" x14ac:dyDescent="0.2">
      <c r="A2599" s="2">
        <v>6.8213660000000003</v>
      </c>
      <c r="B2599" s="2">
        <v>9.4478650000000002</v>
      </c>
      <c r="C2599" s="2">
        <v>0.71172999999999997</v>
      </c>
      <c r="D2599" s="2">
        <v>0.12559799999999999</v>
      </c>
      <c r="F2599" s="2">
        <v>6.8185609999999999</v>
      </c>
      <c r="G2599" s="2">
        <v>0.54045900000000002</v>
      </c>
      <c r="H2599" s="2">
        <v>0.53631600000000001</v>
      </c>
      <c r="J2599" s="2">
        <v>6.8213660000000003</v>
      </c>
      <c r="K2599" s="2">
        <v>0.10507</v>
      </c>
      <c r="L2599" s="2">
        <v>0.18149999999999999</v>
      </c>
    </row>
    <row r="2600" spans="1:12" x14ac:dyDescent="0.2">
      <c r="A2600" s="2">
        <v>6.8220679999999998</v>
      </c>
      <c r="B2600" s="2">
        <v>9.4475250000000006</v>
      </c>
      <c r="C2600" s="2">
        <v>0.71161600000000003</v>
      </c>
      <c r="D2600" s="2">
        <v>0.12584999999999999</v>
      </c>
      <c r="F2600" s="2">
        <v>6.8192630000000003</v>
      </c>
      <c r="G2600" s="2">
        <v>0.53995499999999996</v>
      </c>
      <c r="H2600" s="2">
        <v>0.53620900000000005</v>
      </c>
      <c r="J2600" s="2">
        <v>6.8220679999999998</v>
      </c>
      <c r="K2600" s="2">
        <v>0.105352</v>
      </c>
      <c r="L2600" s="2">
        <v>0.18138699999999999</v>
      </c>
    </row>
    <row r="2601" spans="1:12" x14ac:dyDescent="0.2">
      <c r="A2601" s="2">
        <v>6.8227690000000001</v>
      </c>
      <c r="B2601" s="2">
        <v>9.4468800000000002</v>
      </c>
      <c r="C2601" s="2">
        <v>0.71158100000000002</v>
      </c>
      <c r="D2601" s="2">
        <v>0.12606400000000001</v>
      </c>
      <c r="F2601" s="2">
        <v>6.8199639999999997</v>
      </c>
      <c r="G2601" s="2">
        <v>0.53962699999999997</v>
      </c>
      <c r="H2601" s="2">
        <v>0.53624700000000003</v>
      </c>
      <c r="J2601" s="2">
        <v>6.8227690000000001</v>
      </c>
      <c r="K2601" s="2">
        <v>0.10503</v>
      </c>
      <c r="L2601" s="2">
        <v>0.18154999999999999</v>
      </c>
    </row>
    <row r="2602" spans="1:12" x14ac:dyDescent="0.2">
      <c r="A2602" s="2">
        <v>6.8234709999999996</v>
      </c>
      <c r="B2602" s="2">
        <v>9.4461709999999997</v>
      </c>
      <c r="C2602" s="2">
        <v>0.71160800000000002</v>
      </c>
      <c r="D2602" s="2">
        <v>0.126025</v>
      </c>
      <c r="F2602" s="2">
        <v>6.820665</v>
      </c>
      <c r="G2602" s="2">
        <v>0.53954299999999999</v>
      </c>
      <c r="H2602" s="2">
        <v>0.53645299999999996</v>
      </c>
      <c r="J2602" s="2">
        <v>6.8234709999999996</v>
      </c>
      <c r="K2602" s="2">
        <v>0.104521</v>
      </c>
      <c r="L2602" s="2">
        <v>0.18151800000000001</v>
      </c>
    </row>
    <row r="2603" spans="1:12" x14ac:dyDescent="0.2">
      <c r="A2603" s="2">
        <v>6.8241719999999999</v>
      </c>
      <c r="B2603" s="2">
        <v>9.4462089999999996</v>
      </c>
      <c r="C2603" s="2">
        <v>0.71156600000000003</v>
      </c>
      <c r="D2603" s="2">
        <v>0.12596399999999999</v>
      </c>
      <c r="F2603" s="2">
        <v>6.8213660000000003</v>
      </c>
      <c r="G2603" s="2">
        <v>0.53943600000000003</v>
      </c>
      <c r="H2603" s="2">
        <v>0.53675799999999996</v>
      </c>
      <c r="J2603" s="2">
        <v>6.8241719999999999</v>
      </c>
      <c r="K2603" s="2">
        <v>0.104639</v>
      </c>
      <c r="L2603" s="2">
        <v>0.180506</v>
      </c>
    </row>
    <row r="2604" spans="1:12" x14ac:dyDescent="0.2">
      <c r="A2604" s="2">
        <v>6.8248730000000002</v>
      </c>
      <c r="B2604" s="2">
        <v>9.4464229999999993</v>
      </c>
      <c r="C2604" s="2">
        <v>0.71131100000000003</v>
      </c>
      <c r="D2604" s="2">
        <v>0.12612499999999999</v>
      </c>
      <c r="F2604" s="2">
        <v>6.8220679999999998</v>
      </c>
      <c r="G2604" s="2">
        <v>0.53958899999999999</v>
      </c>
      <c r="H2604" s="2">
        <v>0.53677399999999997</v>
      </c>
      <c r="J2604" s="2">
        <v>6.8248730000000002</v>
      </c>
      <c r="K2604" s="2">
        <v>0.104904</v>
      </c>
      <c r="L2604" s="2">
        <v>0.18035799999999999</v>
      </c>
    </row>
    <row r="2605" spans="1:12" x14ac:dyDescent="0.2">
      <c r="A2605" s="2">
        <v>6.8255749999999997</v>
      </c>
      <c r="B2605" s="2">
        <v>9.4460599999999992</v>
      </c>
      <c r="C2605" s="2">
        <v>0.71104400000000001</v>
      </c>
      <c r="D2605" s="2">
        <v>0.12618599999999999</v>
      </c>
      <c r="F2605" s="2">
        <v>6.8227690000000001</v>
      </c>
      <c r="G2605" s="2">
        <v>0.53944400000000003</v>
      </c>
      <c r="H2605" s="2">
        <v>0.53652200000000005</v>
      </c>
      <c r="J2605" s="2">
        <v>6.8255749999999997</v>
      </c>
      <c r="K2605" s="2">
        <v>0.104952</v>
      </c>
      <c r="L2605" s="2">
        <v>0.17991599999999999</v>
      </c>
    </row>
    <row r="2606" spans="1:12" x14ac:dyDescent="0.2">
      <c r="A2606" s="2">
        <v>6.826276</v>
      </c>
      <c r="B2606" s="2">
        <v>9.4459040000000005</v>
      </c>
      <c r="C2606" s="2">
        <v>0.71093300000000004</v>
      </c>
      <c r="D2606" s="2">
        <v>0.126247</v>
      </c>
      <c r="F2606" s="2">
        <v>6.8234709999999996</v>
      </c>
      <c r="G2606" s="2">
        <v>0.53905499999999995</v>
      </c>
      <c r="H2606" s="2">
        <v>0.536354</v>
      </c>
      <c r="J2606" s="2">
        <v>6.826276</v>
      </c>
      <c r="K2606" s="2">
        <v>0.10503800000000001</v>
      </c>
      <c r="L2606" s="2">
        <v>0.179893</v>
      </c>
    </row>
    <row r="2607" spans="1:12" x14ac:dyDescent="0.2">
      <c r="A2607" s="2">
        <v>6.8269780000000004</v>
      </c>
      <c r="B2607" s="2">
        <v>9.4457889999999995</v>
      </c>
      <c r="C2607" s="2">
        <v>0.71080299999999996</v>
      </c>
      <c r="D2607" s="2">
        <v>0.12670400000000001</v>
      </c>
      <c r="F2607" s="2">
        <v>6.8241719999999999</v>
      </c>
      <c r="G2607" s="2">
        <v>0.53899399999999997</v>
      </c>
      <c r="H2607" s="2">
        <v>0.536049</v>
      </c>
      <c r="J2607" s="2">
        <v>6.8269780000000004</v>
      </c>
      <c r="K2607" s="2">
        <v>0.10517700000000001</v>
      </c>
      <c r="L2607" s="2">
        <v>0.17971000000000001</v>
      </c>
    </row>
    <row r="2608" spans="1:12" x14ac:dyDescent="0.2">
      <c r="A2608" s="2">
        <v>6.8276789999999998</v>
      </c>
      <c r="B2608" s="2">
        <v>9.4455829999999992</v>
      </c>
      <c r="C2608" s="2">
        <v>0.71088700000000005</v>
      </c>
      <c r="D2608" s="2">
        <v>0.127162</v>
      </c>
      <c r="F2608" s="2">
        <v>6.8248730000000002</v>
      </c>
      <c r="G2608" s="2">
        <v>0.53855900000000001</v>
      </c>
      <c r="H2608" s="2">
        <v>0.53546899999999997</v>
      </c>
      <c r="J2608" s="2">
        <v>6.8276789999999998</v>
      </c>
      <c r="K2608" s="2">
        <v>0.105209</v>
      </c>
      <c r="L2608" s="2">
        <v>0.18001400000000001</v>
      </c>
    </row>
    <row r="2609" spans="1:12" x14ac:dyDescent="0.2">
      <c r="A2609" s="2">
        <v>6.8283800000000001</v>
      </c>
      <c r="B2609" s="2">
        <v>9.4455639999999992</v>
      </c>
      <c r="C2609" s="2">
        <v>0.711372</v>
      </c>
      <c r="D2609" s="2">
        <v>0.12748300000000001</v>
      </c>
      <c r="F2609" s="2">
        <v>6.8255749999999997</v>
      </c>
      <c r="G2609" s="2">
        <v>0.537964</v>
      </c>
      <c r="H2609" s="2">
        <v>0.53508</v>
      </c>
      <c r="J2609" s="2">
        <v>6.8283800000000001</v>
      </c>
      <c r="K2609" s="2">
        <v>0.105461</v>
      </c>
      <c r="L2609" s="2">
        <v>0.18006900000000001</v>
      </c>
    </row>
    <row r="2610" spans="1:12" x14ac:dyDescent="0.2">
      <c r="A2610" s="2">
        <v>6.8290819999999997</v>
      </c>
      <c r="B2610" s="2">
        <v>9.4454989999999999</v>
      </c>
      <c r="C2610" s="2">
        <v>0.71181799999999995</v>
      </c>
      <c r="D2610" s="2">
        <v>0.128215</v>
      </c>
      <c r="F2610" s="2">
        <v>6.826276</v>
      </c>
      <c r="G2610" s="2">
        <v>0.537659</v>
      </c>
      <c r="H2610" s="2">
        <v>0.53499600000000003</v>
      </c>
      <c r="J2610" s="2">
        <v>6.8290819999999997</v>
      </c>
      <c r="K2610" s="2">
        <v>0.105965</v>
      </c>
      <c r="L2610" s="2">
        <v>0.17990999999999999</v>
      </c>
    </row>
    <row r="2611" spans="1:12" x14ac:dyDescent="0.2">
      <c r="A2611" s="2">
        <v>6.8297829999999999</v>
      </c>
      <c r="B2611" s="2">
        <v>9.4455179999999999</v>
      </c>
      <c r="C2611" s="2">
        <v>0.71194000000000002</v>
      </c>
      <c r="D2611" s="2">
        <v>0.12876399999999999</v>
      </c>
      <c r="F2611" s="2">
        <v>6.8269780000000004</v>
      </c>
      <c r="G2611" s="2">
        <v>0.53718600000000005</v>
      </c>
      <c r="H2611" s="2">
        <v>0.53476699999999999</v>
      </c>
      <c r="J2611" s="2">
        <v>6.8297829999999999</v>
      </c>
      <c r="K2611" s="2">
        <v>0.105903</v>
      </c>
      <c r="L2611" s="2">
        <v>0.180003</v>
      </c>
    </row>
    <row r="2612" spans="1:12" x14ac:dyDescent="0.2">
      <c r="A2612" s="2">
        <v>6.8304840000000002</v>
      </c>
      <c r="B2612" s="2">
        <v>9.4457889999999995</v>
      </c>
      <c r="C2612" s="2">
        <v>0.71158900000000003</v>
      </c>
      <c r="D2612" s="2">
        <v>0.129131</v>
      </c>
      <c r="F2612" s="2">
        <v>6.8276789999999998</v>
      </c>
      <c r="G2612" s="2">
        <v>0.53676599999999997</v>
      </c>
      <c r="H2612" s="2">
        <v>0.53480499999999997</v>
      </c>
      <c r="J2612" s="2">
        <v>6.8304840000000002</v>
      </c>
      <c r="K2612" s="2">
        <v>0.10589</v>
      </c>
      <c r="L2612" s="2">
        <v>0.17973600000000001</v>
      </c>
    </row>
    <row r="2613" spans="1:12" x14ac:dyDescent="0.2">
      <c r="A2613" s="2">
        <v>6.8311859999999998</v>
      </c>
      <c r="B2613" s="2">
        <v>9.4461440000000003</v>
      </c>
      <c r="C2613" s="2">
        <v>0.71162000000000003</v>
      </c>
      <c r="D2613" s="2">
        <v>0.12894</v>
      </c>
      <c r="F2613" s="2">
        <v>6.8283800000000001</v>
      </c>
      <c r="G2613" s="2">
        <v>0.53660600000000003</v>
      </c>
      <c r="H2613" s="2">
        <v>0.53436300000000003</v>
      </c>
      <c r="J2613" s="2">
        <v>6.8311859999999998</v>
      </c>
      <c r="K2613" s="2">
        <v>0.10639700000000001</v>
      </c>
      <c r="L2613" s="2">
        <v>0.180116</v>
      </c>
    </row>
    <row r="2614" spans="1:12" x14ac:dyDescent="0.2">
      <c r="A2614" s="2">
        <v>6.831887</v>
      </c>
      <c r="B2614" s="2">
        <v>9.44651</v>
      </c>
      <c r="C2614" s="2">
        <v>0.71182599999999996</v>
      </c>
      <c r="D2614" s="2">
        <v>0.128749</v>
      </c>
      <c r="F2614" s="2">
        <v>6.8290819999999997</v>
      </c>
      <c r="G2614" s="2">
        <v>0.53651400000000005</v>
      </c>
      <c r="H2614" s="2">
        <v>0.53376800000000002</v>
      </c>
      <c r="J2614" s="2">
        <v>6.831887</v>
      </c>
      <c r="K2614" s="2">
        <v>0.10655000000000001</v>
      </c>
      <c r="L2614" s="2">
        <v>0.18048600000000001</v>
      </c>
    </row>
    <row r="2615" spans="1:12" x14ac:dyDescent="0.2">
      <c r="A2615" s="2">
        <v>6.8325889999999996</v>
      </c>
      <c r="B2615" s="2">
        <v>9.4468150000000009</v>
      </c>
      <c r="C2615" s="2">
        <v>0.71231</v>
      </c>
      <c r="D2615" s="2">
        <v>0.12884100000000001</v>
      </c>
      <c r="F2615" s="2">
        <v>6.8297829999999999</v>
      </c>
      <c r="G2615" s="2">
        <v>0.53654500000000005</v>
      </c>
      <c r="H2615" s="2">
        <v>0.53362299999999996</v>
      </c>
      <c r="J2615" s="2">
        <v>6.8325889999999996</v>
      </c>
      <c r="K2615" s="2">
        <v>0.106113</v>
      </c>
      <c r="L2615" s="2">
        <v>0.180673</v>
      </c>
    </row>
    <row r="2616" spans="1:12" x14ac:dyDescent="0.2">
      <c r="A2616" s="2">
        <v>6.8332899999999999</v>
      </c>
      <c r="B2616" s="2">
        <v>9.4471050000000005</v>
      </c>
      <c r="C2616" s="2">
        <v>0.71251600000000004</v>
      </c>
      <c r="D2616" s="2">
        <v>0.128772</v>
      </c>
      <c r="F2616" s="2">
        <v>6.8304840000000002</v>
      </c>
      <c r="G2616" s="2">
        <v>0.536713</v>
      </c>
      <c r="H2616" s="2">
        <v>0.53321799999999997</v>
      </c>
      <c r="J2616" s="2">
        <v>6.8332899999999999</v>
      </c>
      <c r="K2616" s="2">
        <v>0.105753</v>
      </c>
      <c r="L2616" s="2">
        <v>0.180835</v>
      </c>
    </row>
    <row r="2617" spans="1:12" x14ac:dyDescent="0.2">
      <c r="A2617" s="2">
        <v>6.8339910000000001</v>
      </c>
      <c r="B2617" s="2">
        <v>9.4473990000000008</v>
      </c>
      <c r="C2617" s="2">
        <v>0.71214200000000005</v>
      </c>
      <c r="D2617" s="2">
        <v>0.12815399999999999</v>
      </c>
      <c r="F2617" s="2">
        <v>6.8311859999999998</v>
      </c>
      <c r="G2617" s="2">
        <v>0.53624700000000003</v>
      </c>
      <c r="H2617" s="2">
        <v>0.53294399999999997</v>
      </c>
      <c r="J2617" s="2">
        <v>6.8339910000000001</v>
      </c>
      <c r="K2617" s="2">
        <v>0.105667</v>
      </c>
      <c r="L2617" s="2">
        <v>0.18113000000000001</v>
      </c>
    </row>
    <row r="2618" spans="1:12" x14ac:dyDescent="0.2">
      <c r="A2618" s="2">
        <v>6.8346920000000004</v>
      </c>
      <c r="B2618" s="2">
        <v>9.4477580000000003</v>
      </c>
      <c r="C2618" s="2">
        <v>0.71201599999999998</v>
      </c>
      <c r="D2618" s="2">
        <v>0.127689</v>
      </c>
      <c r="F2618" s="2">
        <v>6.831887</v>
      </c>
      <c r="G2618" s="2">
        <v>0.53617099999999995</v>
      </c>
      <c r="H2618" s="2">
        <v>0.53289799999999998</v>
      </c>
      <c r="J2618" s="2">
        <v>6.8346920000000004</v>
      </c>
      <c r="K2618" s="2">
        <v>0.10552</v>
      </c>
      <c r="L2618" s="2">
        <v>0.181397</v>
      </c>
    </row>
    <row r="2619" spans="1:12" x14ac:dyDescent="0.2">
      <c r="A2619" s="2">
        <v>6.835394</v>
      </c>
      <c r="B2619" s="2">
        <v>9.4478460000000002</v>
      </c>
      <c r="C2619" s="2">
        <v>0.71187900000000004</v>
      </c>
      <c r="D2619" s="2">
        <v>0.127055</v>
      </c>
      <c r="F2619" s="2">
        <v>6.8325889999999996</v>
      </c>
      <c r="G2619" s="2">
        <v>0.53617899999999996</v>
      </c>
      <c r="H2619" s="2">
        <v>0.53290599999999999</v>
      </c>
      <c r="J2619" s="2">
        <v>6.835394</v>
      </c>
      <c r="K2619" s="2">
        <v>0.105656</v>
      </c>
      <c r="L2619" s="2">
        <v>0.18183099999999999</v>
      </c>
    </row>
    <row r="2620" spans="1:12" x14ac:dyDescent="0.2">
      <c r="A2620" s="2">
        <v>6.8360950000000003</v>
      </c>
      <c r="B2620" s="2">
        <v>9.4478760000000008</v>
      </c>
      <c r="C2620" s="2">
        <v>0.71206599999999998</v>
      </c>
      <c r="D2620" s="2">
        <v>0.126636</v>
      </c>
      <c r="F2620" s="2">
        <v>6.8332899999999999</v>
      </c>
      <c r="G2620" s="2">
        <v>0.53636899999999998</v>
      </c>
      <c r="H2620" s="2">
        <v>0.53286</v>
      </c>
      <c r="J2620" s="2">
        <v>6.8360950000000003</v>
      </c>
      <c r="K2620" s="2">
        <v>0.105772</v>
      </c>
      <c r="L2620" s="2">
        <v>0.18188399999999999</v>
      </c>
    </row>
    <row r="2621" spans="1:12" x14ac:dyDescent="0.2">
      <c r="A2621" s="2">
        <v>6.8367969999999998</v>
      </c>
      <c r="B2621" s="2">
        <v>9.4478910000000003</v>
      </c>
      <c r="C2621" s="2">
        <v>0.71211199999999997</v>
      </c>
      <c r="D2621" s="2">
        <v>0.12628500000000001</v>
      </c>
      <c r="F2621" s="2">
        <v>6.8339910000000001</v>
      </c>
      <c r="G2621" s="2">
        <v>0.53631600000000001</v>
      </c>
      <c r="H2621" s="2">
        <v>0.53279900000000002</v>
      </c>
      <c r="J2621" s="2">
        <v>6.8367969999999998</v>
      </c>
      <c r="K2621" s="2">
        <v>0.10594199999999999</v>
      </c>
      <c r="L2621" s="2">
        <v>0.181531</v>
      </c>
    </row>
    <row r="2622" spans="1:12" x14ac:dyDescent="0.2">
      <c r="A2622" s="2">
        <v>6.8374980000000001</v>
      </c>
      <c r="B2622" s="2">
        <v>9.4478720000000003</v>
      </c>
      <c r="C2622" s="2">
        <v>0.71214999999999995</v>
      </c>
      <c r="D2622" s="2">
        <v>0.12615499999999999</v>
      </c>
      <c r="F2622" s="2">
        <v>6.8346920000000004</v>
      </c>
      <c r="G2622" s="2">
        <v>0.53620900000000005</v>
      </c>
      <c r="H2622" s="2">
        <v>0.53274500000000002</v>
      </c>
      <c r="J2622" s="2">
        <v>6.8374980000000001</v>
      </c>
      <c r="K2622" s="2">
        <v>0.105945</v>
      </c>
      <c r="L2622" s="2">
        <v>0.181198</v>
      </c>
    </row>
    <row r="2623" spans="1:12" x14ac:dyDescent="0.2">
      <c r="A2623" s="2">
        <v>6.8381999999999996</v>
      </c>
      <c r="B2623" s="2">
        <v>9.4479790000000001</v>
      </c>
      <c r="C2623" s="2">
        <v>0.71214999999999995</v>
      </c>
      <c r="D2623" s="2">
        <v>0.126056</v>
      </c>
      <c r="F2623" s="2">
        <v>6.835394</v>
      </c>
      <c r="G2623" s="2">
        <v>0.53624700000000003</v>
      </c>
      <c r="H2623" s="2">
        <v>0.53242500000000004</v>
      </c>
      <c r="J2623" s="2">
        <v>6.8381999999999996</v>
      </c>
      <c r="K2623" s="2">
        <v>0.106043</v>
      </c>
      <c r="L2623" s="2">
        <v>0.18112900000000001</v>
      </c>
    </row>
    <row r="2624" spans="1:12" x14ac:dyDescent="0.2">
      <c r="A2624" s="2">
        <v>6.8389009999999999</v>
      </c>
      <c r="B2624" s="2">
        <v>9.4479369999999996</v>
      </c>
      <c r="C2624" s="2">
        <v>0.71238299999999999</v>
      </c>
      <c r="D2624" s="2">
        <v>0.125636</v>
      </c>
      <c r="F2624" s="2">
        <v>6.8360950000000003</v>
      </c>
      <c r="G2624" s="2">
        <v>0.53645299999999996</v>
      </c>
      <c r="H2624" s="2">
        <v>0.53207400000000005</v>
      </c>
      <c r="J2624" s="2">
        <v>6.8389009999999999</v>
      </c>
      <c r="K2624" s="2">
        <v>0.105936</v>
      </c>
      <c r="L2624" s="2">
        <v>0.18093000000000001</v>
      </c>
    </row>
    <row r="2625" spans="1:12" x14ac:dyDescent="0.2">
      <c r="A2625" s="2">
        <v>6.8396020000000002</v>
      </c>
      <c r="B2625" s="2">
        <v>9.4480020000000007</v>
      </c>
      <c r="C2625" s="2">
        <v>0.71251600000000004</v>
      </c>
      <c r="D2625" s="2">
        <v>0.12554499999999999</v>
      </c>
      <c r="F2625" s="2">
        <v>6.8367969999999998</v>
      </c>
      <c r="G2625" s="2">
        <v>0.53675799999999996</v>
      </c>
      <c r="H2625" s="2">
        <v>0.53167699999999996</v>
      </c>
      <c r="J2625" s="2">
        <v>6.8396020000000002</v>
      </c>
      <c r="K2625" s="2">
        <v>0.10589</v>
      </c>
      <c r="L2625" s="2">
        <v>0.18066099999999999</v>
      </c>
    </row>
    <row r="2626" spans="1:12" x14ac:dyDescent="0.2">
      <c r="A2626" s="2">
        <v>6.8403039999999997</v>
      </c>
      <c r="B2626" s="2">
        <v>9.4479330000000008</v>
      </c>
      <c r="C2626" s="2">
        <v>0.71236699999999997</v>
      </c>
      <c r="D2626" s="2">
        <v>0.12595700000000001</v>
      </c>
      <c r="F2626" s="2">
        <v>6.8374980000000001</v>
      </c>
      <c r="G2626" s="2">
        <v>0.53677399999999997</v>
      </c>
      <c r="H2626" s="2">
        <v>0.53166999999999998</v>
      </c>
      <c r="J2626" s="2">
        <v>6.8403039999999997</v>
      </c>
      <c r="K2626" s="2">
        <v>0.10552</v>
      </c>
      <c r="L2626" s="2">
        <v>0.18071799999999999</v>
      </c>
    </row>
    <row r="2627" spans="1:12" x14ac:dyDescent="0.2">
      <c r="A2627" s="2">
        <v>6.841005</v>
      </c>
      <c r="B2627" s="2">
        <v>9.4477879999999992</v>
      </c>
      <c r="C2627" s="2">
        <v>0.71229900000000002</v>
      </c>
      <c r="D2627" s="2">
        <v>0.12604099999999999</v>
      </c>
      <c r="F2627" s="2">
        <v>6.8381999999999996</v>
      </c>
      <c r="G2627" s="2">
        <v>0.53652200000000005</v>
      </c>
      <c r="H2627" s="2">
        <v>0.53185300000000002</v>
      </c>
      <c r="J2627" s="2">
        <v>6.841005</v>
      </c>
      <c r="K2627" s="2">
        <v>0.10511</v>
      </c>
      <c r="L2627" s="2">
        <v>0.180975</v>
      </c>
    </row>
    <row r="2628" spans="1:12" x14ac:dyDescent="0.2">
      <c r="A2628" s="2">
        <v>6.8417060000000003</v>
      </c>
      <c r="B2628" s="2">
        <v>9.4480129999999996</v>
      </c>
      <c r="C2628" s="2">
        <v>0.71217699999999995</v>
      </c>
      <c r="D2628" s="2">
        <v>0.12562899999999999</v>
      </c>
      <c r="F2628" s="2">
        <v>6.8389009999999999</v>
      </c>
      <c r="G2628" s="2">
        <v>0.536354</v>
      </c>
      <c r="H2628" s="2">
        <v>0.53206600000000004</v>
      </c>
      <c r="J2628" s="2">
        <v>6.8417060000000003</v>
      </c>
      <c r="K2628" s="2">
        <v>0.10494199999999999</v>
      </c>
      <c r="L2628" s="2">
        <v>0.181564</v>
      </c>
    </row>
    <row r="2629" spans="1:12" x14ac:dyDescent="0.2">
      <c r="A2629" s="2">
        <v>6.8424079999999998</v>
      </c>
      <c r="B2629" s="2">
        <v>9.4481929999999998</v>
      </c>
      <c r="C2629" s="2">
        <v>0.71192500000000003</v>
      </c>
      <c r="D2629" s="2">
        <v>0.12543000000000001</v>
      </c>
      <c r="F2629" s="2">
        <v>6.8396020000000002</v>
      </c>
      <c r="G2629" s="2">
        <v>0.536049</v>
      </c>
      <c r="H2629" s="2">
        <v>0.53196699999999997</v>
      </c>
      <c r="J2629" s="2">
        <v>6.8424079999999998</v>
      </c>
      <c r="K2629" s="2">
        <v>0.104671</v>
      </c>
      <c r="L2629" s="2">
        <v>0.18168500000000001</v>
      </c>
    </row>
    <row r="2630" spans="1:12" x14ac:dyDescent="0.2">
      <c r="A2630" s="2">
        <v>6.8431090000000001</v>
      </c>
      <c r="B2630" s="2">
        <v>9.4478460000000002</v>
      </c>
      <c r="C2630" s="2">
        <v>0.71158900000000003</v>
      </c>
      <c r="D2630" s="2">
        <v>0.125835</v>
      </c>
      <c r="F2630" s="2">
        <v>6.8403039999999997</v>
      </c>
      <c r="G2630" s="2">
        <v>0.53546899999999997</v>
      </c>
      <c r="H2630" s="2">
        <v>0.53195199999999998</v>
      </c>
      <c r="J2630" s="2">
        <v>6.8431090000000001</v>
      </c>
      <c r="K2630" s="2">
        <v>0.104585</v>
      </c>
      <c r="L2630" s="2">
        <v>0.18219399999999999</v>
      </c>
    </row>
    <row r="2631" spans="1:12" x14ac:dyDescent="0.2">
      <c r="A2631" s="2">
        <v>6.8438109999999996</v>
      </c>
      <c r="B2631" s="2">
        <v>9.4473610000000008</v>
      </c>
      <c r="C2631" s="2">
        <v>0.71174899999999997</v>
      </c>
      <c r="D2631" s="2">
        <v>0.12542300000000001</v>
      </c>
      <c r="F2631" s="2">
        <v>6.841005</v>
      </c>
      <c r="G2631" s="2">
        <v>0.53508</v>
      </c>
      <c r="H2631" s="2">
        <v>0.53231799999999996</v>
      </c>
      <c r="J2631" s="2">
        <v>6.8438109999999996</v>
      </c>
      <c r="K2631" s="2">
        <v>0.104589</v>
      </c>
      <c r="L2631" s="2">
        <v>0.182254</v>
      </c>
    </row>
    <row r="2632" spans="1:12" x14ac:dyDescent="0.2">
      <c r="A2632" s="2">
        <v>6.8445119999999999</v>
      </c>
      <c r="B2632" s="2">
        <v>9.4474529999999994</v>
      </c>
      <c r="C2632" s="2">
        <v>0.71171099999999998</v>
      </c>
      <c r="D2632" s="2">
        <v>0.124988</v>
      </c>
      <c r="F2632" s="2">
        <v>6.8417060000000003</v>
      </c>
      <c r="G2632" s="2">
        <v>0.53499600000000003</v>
      </c>
      <c r="H2632" s="2">
        <v>0.53234899999999996</v>
      </c>
      <c r="J2632" s="2">
        <v>6.8445119999999999</v>
      </c>
      <c r="K2632" s="2">
        <v>0.104751</v>
      </c>
      <c r="L2632" s="2">
        <v>0.18160100000000001</v>
      </c>
    </row>
    <row r="2633" spans="1:12" x14ac:dyDescent="0.2">
      <c r="A2633" s="2">
        <v>6.8452130000000002</v>
      </c>
      <c r="B2633" s="2">
        <v>9.447578</v>
      </c>
      <c r="C2633" s="2">
        <v>0.71194800000000003</v>
      </c>
      <c r="D2633" s="2">
        <v>0.12496500000000001</v>
      </c>
      <c r="F2633" s="2">
        <v>6.8424079999999998</v>
      </c>
      <c r="G2633" s="2">
        <v>0.53476699999999999</v>
      </c>
      <c r="H2633" s="2">
        <v>0.53241700000000003</v>
      </c>
      <c r="J2633" s="2">
        <v>6.8452130000000002</v>
      </c>
      <c r="K2633" s="2">
        <v>0.10506600000000001</v>
      </c>
      <c r="L2633" s="2">
        <v>0.181696</v>
      </c>
    </row>
    <row r="2634" spans="1:12" x14ac:dyDescent="0.2">
      <c r="A2634" s="2">
        <v>6.8459149999999998</v>
      </c>
      <c r="B2634" s="2">
        <v>9.4474300000000007</v>
      </c>
      <c r="C2634" s="2">
        <v>0.71213099999999996</v>
      </c>
      <c r="D2634" s="2">
        <v>0.125583</v>
      </c>
      <c r="F2634" s="2">
        <v>6.8431090000000001</v>
      </c>
      <c r="G2634" s="2">
        <v>0.53480499999999997</v>
      </c>
      <c r="H2634" s="2">
        <v>0.53288999999999997</v>
      </c>
      <c r="J2634" s="2">
        <v>6.8459149999999998</v>
      </c>
      <c r="K2634" s="2">
        <v>0.105059</v>
      </c>
      <c r="L2634" s="2">
        <v>0.18185100000000001</v>
      </c>
    </row>
    <row r="2635" spans="1:12" x14ac:dyDescent="0.2">
      <c r="A2635" s="2">
        <v>6.846616</v>
      </c>
      <c r="B2635" s="2">
        <v>9.4474110000000007</v>
      </c>
      <c r="C2635" s="2">
        <v>0.712283</v>
      </c>
      <c r="D2635" s="2">
        <v>0.12617800000000001</v>
      </c>
      <c r="F2635" s="2">
        <v>6.8438109999999996</v>
      </c>
      <c r="G2635" s="2">
        <v>0.53436300000000003</v>
      </c>
      <c r="H2635" s="2">
        <v>0.533188</v>
      </c>
      <c r="J2635" s="2">
        <v>6.846616</v>
      </c>
      <c r="K2635" s="2">
        <v>0.10491399999999999</v>
      </c>
      <c r="L2635" s="2">
        <v>0.18209400000000001</v>
      </c>
    </row>
    <row r="2636" spans="1:12" x14ac:dyDescent="0.2">
      <c r="A2636" s="2">
        <v>6.8473170000000003</v>
      </c>
      <c r="B2636" s="2">
        <v>9.4474450000000001</v>
      </c>
      <c r="C2636" s="2">
        <v>0.71304199999999995</v>
      </c>
      <c r="D2636" s="2">
        <v>0.12575800000000001</v>
      </c>
      <c r="F2636" s="2">
        <v>6.8445119999999999</v>
      </c>
      <c r="G2636" s="2">
        <v>0.53376800000000002</v>
      </c>
      <c r="H2636" s="2">
        <v>0.53348499999999999</v>
      </c>
      <c r="J2636" s="2">
        <v>6.8473170000000003</v>
      </c>
      <c r="K2636" s="2">
        <v>0.10499699999999999</v>
      </c>
      <c r="L2636" s="2">
        <v>0.18230099999999999</v>
      </c>
    </row>
    <row r="2637" spans="1:12" x14ac:dyDescent="0.2">
      <c r="A2637" s="2">
        <v>6.8480189999999999</v>
      </c>
      <c r="B2637" s="2">
        <v>9.4476320000000005</v>
      </c>
      <c r="C2637" s="2">
        <v>0.71347400000000005</v>
      </c>
      <c r="D2637" s="2">
        <v>0.12573500000000001</v>
      </c>
      <c r="F2637" s="2">
        <v>6.8452130000000002</v>
      </c>
      <c r="G2637" s="2">
        <v>0.53362299999999996</v>
      </c>
      <c r="H2637" s="2">
        <v>0.53392799999999996</v>
      </c>
      <c r="J2637" s="2">
        <v>6.8480189999999999</v>
      </c>
      <c r="K2637" s="2">
        <v>0.10539</v>
      </c>
      <c r="L2637" s="2">
        <v>0.18275</v>
      </c>
    </row>
    <row r="2638" spans="1:12" x14ac:dyDescent="0.2">
      <c r="A2638" s="2">
        <v>6.8487200000000001</v>
      </c>
      <c r="B2638" s="2">
        <v>9.4477499999999992</v>
      </c>
      <c r="C2638" s="2">
        <v>0.71345400000000003</v>
      </c>
      <c r="D2638" s="2">
        <v>0.12593399999999999</v>
      </c>
      <c r="F2638" s="2">
        <v>6.8459149999999998</v>
      </c>
      <c r="G2638" s="2">
        <v>0.53321799999999997</v>
      </c>
      <c r="H2638" s="2">
        <v>0.53415699999999999</v>
      </c>
      <c r="J2638" s="2">
        <v>6.8487200000000001</v>
      </c>
      <c r="K2638" s="2">
        <v>0.10571800000000001</v>
      </c>
      <c r="L2638" s="2">
        <v>0.183143</v>
      </c>
    </row>
    <row r="2639" spans="1:12" x14ac:dyDescent="0.2">
      <c r="A2639" s="2">
        <v>6.8494219999999997</v>
      </c>
      <c r="B2639" s="2">
        <v>9.4481619999999999</v>
      </c>
      <c r="C2639" s="2">
        <v>0.71336299999999997</v>
      </c>
      <c r="D2639" s="2">
        <v>0.125911</v>
      </c>
      <c r="F2639" s="2">
        <v>6.846616</v>
      </c>
      <c r="G2639" s="2">
        <v>0.53294399999999997</v>
      </c>
      <c r="H2639" s="2">
        <v>0.53426399999999996</v>
      </c>
      <c r="J2639" s="2">
        <v>6.8494219999999997</v>
      </c>
      <c r="K2639" s="2">
        <v>0.10585</v>
      </c>
      <c r="L2639" s="2">
        <v>0.18346199999999999</v>
      </c>
    </row>
    <row r="2640" spans="1:12" x14ac:dyDescent="0.2">
      <c r="A2640" s="2">
        <v>6.850123</v>
      </c>
      <c r="B2640" s="2">
        <v>9.4484290000000009</v>
      </c>
      <c r="C2640" s="2">
        <v>0.71305799999999997</v>
      </c>
      <c r="D2640" s="2">
        <v>0.12557499999999999</v>
      </c>
      <c r="F2640" s="2">
        <v>6.8473170000000003</v>
      </c>
      <c r="G2640" s="2">
        <v>0.53289799999999998</v>
      </c>
      <c r="H2640" s="2">
        <v>0.53456099999999995</v>
      </c>
      <c r="J2640" s="2">
        <v>6.850123</v>
      </c>
      <c r="K2640" s="2">
        <v>0.10598399999999999</v>
      </c>
      <c r="L2640" s="2">
        <v>0.18332499999999999</v>
      </c>
    </row>
    <row r="2641" spans="1:12" x14ac:dyDescent="0.2">
      <c r="A2641" s="2">
        <v>6.8508240000000002</v>
      </c>
      <c r="B2641" s="2">
        <v>9.4482119999999998</v>
      </c>
      <c r="C2641" s="2">
        <v>0.712951</v>
      </c>
      <c r="D2641" s="2">
        <v>0.12607099999999999</v>
      </c>
      <c r="F2641" s="2">
        <v>6.8480189999999999</v>
      </c>
      <c r="G2641" s="2">
        <v>0.53290599999999999</v>
      </c>
      <c r="H2641" s="2">
        <v>0.53476699999999999</v>
      </c>
      <c r="J2641" s="2">
        <v>6.8508240000000002</v>
      </c>
      <c r="K2641" s="2">
        <v>0.10592600000000001</v>
      </c>
      <c r="L2641" s="2">
        <v>0.182673</v>
      </c>
    </row>
    <row r="2642" spans="1:12" x14ac:dyDescent="0.2">
      <c r="A2642" s="2">
        <v>6.8515259999999998</v>
      </c>
      <c r="B2642" s="2">
        <v>9.4479679999999995</v>
      </c>
      <c r="C2642" s="2">
        <v>0.71299299999999999</v>
      </c>
      <c r="D2642" s="2">
        <v>0.12598699999999999</v>
      </c>
      <c r="F2642" s="2">
        <v>6.8487200000000001</v>
      </c>
      <c r="G2642" s="2">
        <v>0.53286</v>
      </c>
      <c r="H2642" s="2">
        <v>0.534775</v>
      </c>
      <c r="J2642" s="2">
        <v>6.8515259999999998</v>
      </c>
      <c r="K2642" s="2">
        <v>0.10598</v>
      </c>
      <c r="L2642" s="2">
        <v>0.18274299999999999</v>
      </c>
    </row>
    <row r="2643" spans="1:12" x14ac:dyDescent="0.2">
      <c r="A2643" s="2">
        <v>6.8522270000000001</v>
      </c>
      <c r="B2643" s="2">
        <v>9.4480520000000006</v>
      </c>
      <c r="C2643" s="2">
        <v>0.71258900000000003</v>
      </c>
      <c r="D2643" s="2">
        <v>0.12584999999999999</v>
      </c>
      <c r="F2643" s="2">
        <v>6.8494219999999997</v>
      </c>
      <c r="G2643" s="2">
        <v>0.53279900000000002</v>
      </c>
      <c r="H2643" s="2">
        <v>0.53482099999999999</v>
      </c>
      <c r="J2643" s="2">
        <v>6.8522270000000001</v>
      </c>
      <c r="K2643" s="2">
        <v>0.106253</v>
      </c>
      <c r="L2643" s="2">
        <v>0.183007</v>
      </c>
    </row>
    <row r="2644" spans="1:12" x14ac:dyDescent="0.2">
      <c r="A2644" s="2">
        <v>6.8529289999999996</v>
      </c>
      <c r="B2644" s="2">
        <v>9.4479059999999997</v>
      </c>
      <c r="C2644" s="2">
        <v>0.71245499999999995</v>
      </c>
      <c r="D2644" s="2">
        <v>0.125667</v>
      </c>
      <c r="F2644" s="2">
        <v>6.850123</v>
      </c>
      <c r="G2644" s="2">
        <v>0.53274500000000002</v>
      </c>
      <c r="H2644" s="2">
        <v>0.53492700000000004</v>
      </c>
      <c r="J2644" s="2">
        <v>6.8529289999999996</v>
      </c>
      <c r="K2644" s="2">
        <v>0.106668</v>
      </c>
      <c r="L2644" s="2">
        <v>0.18263099999999999</v>
      </c>
    </row>
    <row r="2645" spans="1:12" x14ac:dyDescent="0.2">
      <c r="A2645" s="2">
        <v>6.8536299999999999</v>
      </c>
      <c r="B2645" s="2">
        <v>9.4485399999999995</v>
      </c>
      <c r="C2645" s="2">
        <v>0.71252700000000002</v>
      </c>
      <c r="D2645" s="2">
        <v>0.12511</v>
      </c>
      <c r="F2645" s="2">
        <v>6.8508240000000002</v>
      </c>
      <c r="G2645" s="2">
        <v>0.53242500000000004</v>
      </c>
      <c r="H2645" s="2">
        <v>0.53524799999999995</v>
      </c>
      <c r="J2645" s="2">
        <v>6.8536299999999999</v>
      </c>
      <c r="K2645" s="2">
        <v>0.10705199999999999</v>
      </c>
      <c r="L2645" s="2">
        <v>0.18296799999999999</v>
      </c>
    </row>
    <row r="2646" spans="1:12" x14ac:dyDescent="0.2">
      <c r="A2646" s="2">
        <v>6.8543310000000002</v>
      </c>
      <c r="B2646" s="2">
        <v>9.4485659999999996</v>
      </c>
      <c r="C2646" s="2">
        <v>0.71279099999999995</v>
      </c>
      <c r="D2646" s="2">
        <v>0.125385</v>
      </c>
      <c r="F2646" s="2">
        <v>6.8515259999999998</v>
      </c>
      <c r="G2646" s="2">
        <v>0.53207400000000005</v>
      </c>
      <c r="H2646" s="2">
        <v>0.53524000000000005</v>
      </c>
      <c r="J2646" s="2">
        <v>6.8543310000000002</v>
      </c>
      <c r="K2646" s="2">
        <v>0.10742699999999999</v>
      </c>
      <c r="L2646" s="2">
        <v>0.18309700000000001</v>
      </c>
    </row>
    <row r="2647" spans="1:12" x14ac:dyDescent="0.2">
      <c r="A2647" s="2">
        <v>6.8550319999999996</v>
      </c>
      <c r="B2647" s="2">
        <v>9.4485130000000002</v>
      </c>
      <c r="C2647" s="2">
        <v>0.71293899999999999</v>
      </c>
      <c r="D2647" s="2">
        <v>0.12546099999999999</v>
      </c>
      <c r="F2647" s="2">
        <v>6.8522270000000001</v>
      </c>
      <c r="G2647" s="2">
        <v>0.53167699999999996</v>
      </c>
      <c r="H2647" s="2">
        <v>0.53509499999999999</v>
      </c>
      <c r="J2647" s="2">
        <v>6.8550319999999996</v>
      </c>
      <c r="K2647" s="2">
        <v>0.107334</v>
      </c>
      <c r="L2647" s="2">
        <v>0.18357299999999999</v>
      </c>
    </row>
    <row r="2648" spans="1:12" x14ac:dyDescent="0.2">
      <c r="A2648" s="2">
        <v>6.855734</v>
      </c>
      <c r="B2648" s="2">
        <v>9.4485740000000007</v>
      </c>
      <c r="C2648" s="2">
        <v>0.71287100000000003</v>
      </c>
      <c r="D2648" s="2">
        <v>0.12562100000000001</v>
      </c>
      <c r="F2648" s="2">
        <v>6.8529289999999996</v>
      </c>
      <c r="G2648" s="2">
        <v>0.53166999999999998</v>
      </c>
      <c r="H2648" s="2">
        <v>0.53449999999999998</v>
      </c>
      <c r="J2648" s="2">
        <v>6.855734</v>
      </c>
      <c r="K2648" s="2">
        <v>0.106987</v>
      </c>
      <c r="L2648" s="2">
        <v>0.18367</v>
      </c>
    </row>
    <row r="2649" spans="1:12" x14ac:dyDescent="0.2">
      <c r="A2649" s="2">
        <v>6.8564350000000003</v>
      </c>
      <c r="B2649" s="2">
        <v>9.448734</v>
      </c>
      <c r="C2649" s="2">
        <v>0.71286300000000002</v>
      </c>
      <c r="D2649" s="2">
        <v>0.126003</v>
      </c>
      <c r="F2649" s="2">
        <v>6.8536299999999999</v>
      </c>
      <c r="G2649" s="2">
        <v>0.53185300000000002</v>
      </c>
      <c r="H2649" s="2">
        <v>0.53403500000000004</v>
      </c>
      <c r="J2649" s="2">
        <v>6.8564350000000003</v>
      </c>
      <c r="K2649" s="2">
        <v>0.10693900000000001</v>
      </c>
      <c r="L2649" s="2">
        <v>0.18392900000000001</v>
      </c>
    </row>
    <row r="2650" spans="1:12" x14ac:dyDescent="0.2">
      <c r="A2650" s="2">
        <v>6.8571369999999998</v>
      </c>
      <c r="B2650" s="2">
        <v>9.4495389999999997</v>
      </c>
      <c r="C2650" s="2">
        <v>0.71302699999999997</v>
      </c>
      <c r="D2650" s="2">
        <v>0.12615499999999999</v>
      </c>
      <c r="F2650" s="2">
        <v>6.8543310000000002</v>
      </c>
      <c r="G2650" s="2">
        <v>0.53206600000000004</v>
      </c>
      <c r="H2650" s="2">
        <v>0.53395800000000004</v>
      </c>
      <c r="J2650" s="2">
        <v>6.8571369999999998</v>
      </c>
      <c r="K2650" s="2">
        <v>0.10714700000000001</v>
      </c>
      <c r="L2650" s="2">
        <v>0.18428900000000001</v>
      </c>
    </row>
    <row r="2651" spans="1:12" x14ac:dyDescent="0.2">
      <c r="A2651" s="2">
        <v>6.8578380000000001</v>
      </c>
      <c r="B2651" s="2">
        <v>9.4498630000000006</v>
      </c>
      <c r="C2651" s="2">
        <v>0.71327499999999999</v>
      </c>
      <c r="D2651" s="2">
        <v>0.126079</v>
      </c>
      <c r="F2651" s="2">
        <v>6.8550319999999996</v>
      </c>
      <c r="G2651" s="2">
        <v>0.53196699999999997</v>
      </c>
      <c r="H2651" s="2">
        <v>0.53400400000000003</v>
      </c>
      <c r="J2651" s="2">
        <v>6.8578380000000001</v>
      </c>
      <c r="K2651" s="2">
        <v>0.10786999999999999</v>
      </c>
      <c r="L2651" s="2">
        <v>0.184335</v>
      </c>
    </row>
    <row r="2652" spans="1:12" x14ac:dyDescent="0.2">
      <c r="A2652" s="2">
        <v>6.8585399999999996</v>
      </c>
      <c r="B2652" s="2">
        <v>9.4504660000000005</v>
      </c>
      <c r="C2652" s="2">
        <v>0.71335499999999996</v>
      </c>
      <c r="D2652" s="2">
        <v>0.125667</v>
      </c>
      <c r="F2652" s="2">
        <v>6.855734</v>
      </c>
      <c r="G2652" s="2">
        <v>0.53195199999999998</v>
      </c>
      <c r="H2652" s="2">
        <v>0.53412599999999999</v>
      </c>
      <c r="J2652" s="2">
        <v>6.8585399999999996</v>
      </c>
      <c r="K2652" s="2">
        <v>0.108692</v>
      </c>
      <c r="L2652" s="2">
        <v>0.18442900000000001</v>
      </c>
    </row>
    <row r="2653" spans="1:12" x14ac:dyDescent="0.2">
      <c r="A2653" s="2">
        <v>6.8592409999999999</v>
      </c>
      <c r="B2653" s="2">
        <v>9.4508860000000006</v>
      </c>
      <c r="C2653" s="2">
        <v>0.71287800000000001</v>
      </c>
      <c r="D2653" s="2">
        <v>0.12562100000000001</v>
      </c>
      <c r="F2653" s="2">
        <v>6.8564350000000003</v>
      </c>
      <c r="G2653" s="2">
        <v>0.53231799999999996</v>
      </c>
      <c r="H2653" s="2">
        <v>0.53412599999999999</v>
      </c>
      <c r="J2653" s="2">
        <v>6.8592409999999999</v>
      </c>
      <c r="K2653" s="2">
        <v>0.10899300000000001</v>
      </c>
      <c r="L2653" s="2">
        <v>0.18484800000000001</v>
      </c>
    </row>
    <row r="2654" spans="1:12" x14ac:dyDescent="0.2">
      <c r="A2654" s="2">
        <v>6.8599420000000002</v>
      </c>
      <c r="B2654" s="2">
        <v>9.4510349999999992</v>
      </c>
      <c r="C2654" s="2">
        <v>0.71254700000000004</v>
      </c>
      <c r="D2654" s="2">
        <v>0.125499</v>
      </c>
      <c r="F2654" s="2">
        <v>6.8571369999999998</v>
      </c>
      <c r="G2654" s="2">
        <v>0.53234899999999996</v>
      </c>
      <c r="H2654" s="2">
        <v>0.534416</v>
      </c>
      <c r="J2654" s="2">
        <v>6.8599420000000002</v>
      </c>
      <c r="K2654" s="2">
        <v>0.10870199999999999</v>
      </c>
      <c r="L2654" s="2">
        <v>0.18518999999999999</v>
      </c>
    </row>
    <row r="2655" spans="1:12" x14ac:dyDescent="0.2">
      <c r="A2655" s="2">
        <v>6.8606429999999996</v>
      </c>
      <c r="B2655" s="2">
        <v>9.4516790000000004</v>
      </c>
      <c r="C2655" s="2">
        <v>0.71226800000000001</v>
      </c>
      <c r="D2655" s="2">
        <v>0.12568199999999999</v>
      </c>
      <c r="F2655" s="2">
        <v>6.8578380000000001</v>
      </c>
      <c r="G2655" s="2">
        <v>0.53241700000000003</v>
      </c>
      <c r="H2655" s="2">
        <v>0.53462200000000004</v>
      </c>
      <c r="J2655" s="2">
        <v>6.8606429999999996</v>
      </c>
      <c r="K2655" s="2">
        <v>0.1087</v>
      </c>
      <c r="L2655" s="2">
        <v>0.186138</v>
      </c>
    </row>
    <row r="2656" spans="1:12" x14ac:dyDescent="0.2">
      <c r="A2656" s="2">
        <v>6.861345</v>
      </c>
      <c r="B2656" s="2">
        <v>9.4521899999999999</v>
      </c>
      <c r="C2656" s="2">
        <v>0.71250500000000005</v>
      </c>
      <c r="D2656" s="2">
        <v>0.126056</v>
      </c>
      <c r="F2656" s="2">
        <v>6.8585399999999996</v>
      </c>
      <c r="G2656" s="2">
        <v>0.53288999999999997</v>
      </c>
      <c r="H2656" s="2">
        <v>0.53453099999999998</v>
      </c>
      <c r="J2656" s="2">
        <v>6.861345</v>
      </c>
      <c r="K2656" s="2">
        <v>0.10871699999999999</v>
      </c>
      <c r="L2656" s="2">
        <v>0.18621299999999999</v>
      </c>
    </row>
    <row r="2657" spans="1:12" x14ac:dyDescent="0.2">
      <c r="A2657" s="2">
        <v>6.8620460000000003</v>
      </c>
      <c r="B2657" s="2">
        <v>9.4515949999999993</v>
      </c>
      <c r="C2657" s="2">
        <v>0.71250500000000005</v>
      </c>
      <c r="D2657" s="2">
        <v>0.1263</v>
      </c>
      <c r="F2657" s="2">
        <v>6.8592409999999999</v>
      </c>
      <c r="G2657" s="2">
        <v>0.533188</v>
      </c>
      <c r="H2657" s="2">
        <v>0.53440900000000002</v>
      </c>
      <c r="J2657" s="2">
        <v>6.8620460000000003</v>
      </c>
      <c r="K2657" s="2">
        <v>0.108517</v>
      </c>
      <c r="L2657" s="2">
        <v>0.18626400000000001</v>
      </c>
    </row>
    <row r="2658" spans="1:12" x14ac:dyDescent="0.2">
      <c r="A2658" s="2">
        <v>6.8627479999999998</v>
      </c>
      <c r="B2658" s="2">
        <v>9.4512669999999996</v>
      </c>
      <c r="C2658" s="2">
        <v>0.71232499999999999</v>
      </c>
      <c r="D2658" s="2">
        <v>0.12617800000000001</v>
      </c>
      <c r="F2658" s="2">
        <v>6.8599420000000002</v>
      </c>
      <c r="G2658" s="2">
        <v>0.53348499999999999</v>
      </c>
      <c r="H2658" s="2">
        <v>0.53454599999999997</v>
      </c>
      <c r="J2658" s="2">
        <v>6.8627479999999998</v>
      </c>
      <c r="K2658" s="2">
        <v>0.108476</v>
      </c>
      <c r="L2658" s="2">
        <v>0.186006</v>
      </c>
    </row>
    <row r="2659" spans="1:12" x14ac:dyDescent="0.2">
      <c r="A2659" s="2">
        <v>6.8634490000000001</v>
      </c>
      <c r="B2659" s="2">
        <v>9.4510839999999998</v>
      </c>
      <c r="C2659" s="2">
        <v>0.71192100000000003</v>
      </c>
      <c r="D2659" s="2">
        <v>0.12570500000000001</v>
      </c>
      <c r="F2659" s="2">
        <v>6.8606429999999996</v>
      </c>
      <c r="G2659" s="2">
        <v>0.53392799999999996</v>
      </c>
      <c r="H2659" s="2">
        <v>0.53463700000000003</v>
      </c>
      <c r="J2659" s="2">
        <v>6.8634490000000001</v>
      </c>
      <c r="K2659" s="2">
        <v>0.108291</v>
      </c>
      <c r="L2659" s="2">
        <v>0.18635199999999999</v>
      </c>
    </row>
    <row r="2660" spans="1:12" x14ac:dyDescent="0.2">
      <c r="A2660" s="2">
        <v>6.8641509999999997</v>
      </c>
      <c r="B2660" s="2">
        <v>9.4516639999999992</v>
      </c>
      <c r="C2660" s="2">
        <v>0.71222600000000003</v>
      </c>
      <c r="D2660" s="2">
        <v>0.12554499999999999</v>
      </c>
      <c r="F2660" s="2">
        <v>6.861345</v>
      </c>
      <c r="G2660" s="2">
        <v>0.53415699999999999</v>
      </c>
      <c r="H2660" s="2">
        <v>0.53503400000000001</v>
      </c>
      <c r="J2660" s="2">
        <v>6.8641509999999997</v>
      </c>
      <c r="K2660" s="2">
        <v>0.108246</v>
      </c>
      <c r="L2660" s="2">
        <v>0.18660199999999999</v>
      </c>
    </row>
    <row r="2661" spans="1:12" x14ac:dyDescent="0.2">
      <c r="A2661" s="2">
        <v>6.864852</v>
      </c>
      <c r="B2661" s="2">
        <v>9.4512979999999995</v>
      </c>
      <c r="C2661" s="2">
        <v>0.71224500000000002</v>
      </c>
      <c r="D2661" s="2">
        <v>0.125392</v>
      </c>
      <c r="F2661" s="2">
        <v>6.8620460000000003</v>
      </c>
      <c r="G2661" s="2">
        <v>0.53426399999999996</v>
      </c>
      <c r="H2661" s="2">
        <v>0.53537800000000002</v>
      </c>
      <c r="J2661" s="2">
        <v>6.864852</v>
      </c>
      <c r="K2661" s="2">
        <v>0.108677</v>
      </c>
      <c r="L2661" s="2">
        <v>0.18665399999999999</v>
      </c>
    </row>
    <row r="2662" spans="1:12" x14ac:dyDescent="0.2">
      <c r="A2662" s="2">
        <v>6.8655530000000002</v>
      </c>
      <c r="B2662" s="2">
        <v>9.4517749999999996</v>
      </c>
      <c r="C2662" s="2">
        <v>0.71265299999999998</v>
      </c>
      <c r="D2662" s="2">
        <v>0.12488100000000001</v>
      </c>
      <c r="F2662" s="2">
        <v>6.8627479999999998</v>
      </c>
      <c r="G2662" s="2">
        <v>0.53456099999999995</v>
      </c>
      <c r="H2662" s="2">
        <v>0.535057</v>
      </c>
      <c r="J2662" s="2">
        <v>6.8655530000000002</v>
      </c>
      <c r="K2662" s="2">
        <v>0.109112</v>
      </c>
      <c r="L2662" s="2">
        <v>0.187163</v>
      </c>
    </row>
    <row r="2663" spans="1:12" x14ac:dyDescent="0.2">
      <c r="A2663" s="2">
        <v>6.8662549999999998</v>
      </c>
      <c r="B2663" s="2">
        <v>9.4517589999999991</v>
      </c>
      <c r="C2663" s="2">
        <v>0.71298899999999998</v>
      </c>
      <c r="D2663" s="2">
        <v>0.124446</v>
      </c>
      <c r="F2663" s="2">
        <v>6.8634490000000001</v>
      </c>
      <c r="G2663" s="2">
        <v>0.53476699999999999</v>
      </c>
      <c r="H2663" s="2">
        <v>0.53490400000000005</v>
      </c>
      <c r="J2663" s="2">
        <v>6.8662549999999998</v>
      </c>
      <c r="K2663" s="2">
        <v>0.108723</v>
      </c>
      <c r="L2663" s="2">
        <v>0.18732099999999999</v>
      </c>
    </row>
    <row r="2664" spans="1:12" x14ac:dyDescent="0.2">
      <c r="A2664" s="2">
        <v>6.8669560000000001</v>
      </c>
      <c r="B2664" s="2">
        <v>9.4514659999999999</v>
      </c>
      <c r="C2664" s="2">
        <v>0.713306</v>
      </c>
      <c r="D2664" s="2">
        <v>0.124568</v>
      </c>
      <c r="F2664" s="2">
        <v>6.8641509999999997</v>
      </c>
      <c r="G2664" s="2">
        <v>0.534775</v>
      </c>
      <c r="H2664" s="2">
        <v>0.53502700000000003</v>
      </c>
      <c r="J2664" s="2">
        <v>6.8669560000000001</v>
      </c>
      <c r="K2664" s="2">
        <v>0.108776</v>
      </c>
      <c r="L2664" s="2">
        <v>0.187444</v>
      </c>
    </row>
    <row r="2665" spans="1:12" x14ac:dyDescent="0.2">
      <c r="A2665" s="2">
        <v>6.8676570000000003</v>
      </c>
      <c r="B2665" s="2">
        <v>9.4515840000000004</v>
      </c>
      <c r="C2665" s="2">
        <v>0.71349300000000004</v>
      </c>
      <c r="D2665" s="2">
        <v>0.12514800000000001</v>
      </c>
      <c r="F2665" s="2">
        <v>6.864852</v>
      </c>
      <c r="G2665" s="2">
        <v>0.53482099999999999</v>
      </c>
      <c r="H2665" s="2">
        <v>0.53503400000000001</v>
      </c>
      <c r="J2665" s="2">
        <v>6.8676570000000003</v>
      </c>
      <c r="K2665" s="2">
        <v>0.109331</v>
      </c>
      <c r="L2665" s="2">
        <v>0.18665999999999999</v>
      </c>
    </row>
    <row r="2666" spans="1:12" x14ac:dyDescent="0.2">
      <c r="A2666" s="2">
        <v>6.8683589999999999</v>
      </c>
      <c r="B2666" s="2">
        <v>9.4514770000000006</v>
      </c>
      <c r="C2666" s="2">
        <v>0.71335099999999996</v>
      </c>
      <c r="D2666" s="2">
        <v>0.12572</v>
      </c>
      <c r="F2666" s="2">
        <v>6.8655530000000002</v>
      </c>
      <c r="G2666" s="2">
        <v>0.53492700000000004</v>
      </c>
      <c r="H2666" s="2">
        <v>0.53469800000000001</v>
      </c>
      <c r="J2666" s="2">
        <v>6.8683589999999999</v>
      </c>
      <c r="K2666" s="2">
        <v>0.10986899999999999</v>
      </c>
      <c r="L2666" s="2">
        <v>0.186865</v>
      </c>
    </row>
    <row r="2667" spans="1:12" x14ac:dyDescent="0.2">
      <c r="A2667" s="2">
        <v>6.8690600000000002</v>
      </c>
      <c r="B2667" s="2">
        <v>9.4513130000000007</v>
      </c>
      <c r="C2667" s="2">
        <v>0.71347000000000005</v>
      </c>
      <c r="D2667" s="2">
        <v>0.12609400000000001</v>
      </c>
      <c r="F2667" s="2">
        <v>6.8662549999999998</v>
      </c>
      <c r="G2667" s="2">
        <v>0.53524799999999995</v>
      </c>
      <c r="H2667" s="2">
        <v>0.53424799999999995</v>
      </c>
      <c r="J2667" s="2">
        <v>6.8690600000000002</v>
      </c>
      <c r="K2667" s="2">
        <v>0.110136</v>
      </c>
      <c r="L2667" s="2">
        <v>0.18769</v>
      </c>
    </row>
    <row r="2668" spans="1:12" x14ac:dyDescent="0.2">
      <c r="A2668" s="2">
        <v>6.8697609999999996</v>
      </c>
      <c r="B2668" s="2">
        <v>9.4510539999999992</v>
      </c>
      <c r="C2668" s="2">
        <v>0.71381700000000003</v>
      </c>
      <c r="D2668" s="2">
        <v>0.12631500000000001</v>
      </c>
      <c r="F2668" s="2">
        <v>6.8669560000000001</v>
      </c>
      <c r="G2668" s="2">
        <v>0.53524000000000005</v>
      </c>
      <c r="H2668" s="2">
        <v>0.53453099999999998</v>
      </c>
      <c r="J2668" s="2">
        <v>6.8697609999999996</v>
      </c>
      <c r="K2668" s="2">
        <v>0.11036700000000001</v>
      </c>
      <c r="L2668" s="2">
        <v>0.18824099999999999</v>
      </c>
    </row>
    <row r="2669" spans="1:12" x14ac:dyDescent="0.2">
      <c r="A2669" s="2">
        <v>6.870463</v>
      </c>
      <c r="B2669" s="2">
        <v>9.4511070000000004</v>
      </c>
      <c r="C2669" s="2">
        <v>0.71403799999999995</v>
      </c>
      <c r="D2669" s="2">
        <v>0.12649099999999999</v>
      </c>
      <c r="F2669" s="2">
        <v>6.8676570000000003</v>
      </c>
      <c r="G2669" s="2">
        <v>0.53509499999999999</v>
      </c>
      <c r="H2669" s="2">
        <v>0.53454599999999997</v>
      </c>
      <c r="J2669" s="2">
        <v>6.870463</v>
      </c>
      <c r="K2669" s="2">
        <v>0.110113</v>
      </c>
      <c r="L2669" s="2">
        <v>0.18853800000000001</v>
      </c>
    </row>
    <row r="2670" spans="1:12" x14ac:dyDescent="0.2">
      <c r="A2670" s="2">
        <v>6.8711640000000003</v>
      </c>
      <c r="B2670" s="2">
        <v>9.4510690000000004</v>
      </c>
      <c r="C2670" s="2">
        <v>0.71415300000000004</v>
      </c>
      <c r="D2670" s="2">
        <v>0.12689500000000001</v>
      </c>
      <c r="F2670" s="2">
        <v>6.8683589999999999</v>
      </c>
      <c r="G2670" s="2">
        <v>0.53449999999999998</v>
      </c>
      <c r="H2670" s="2">
        <v>0.53440100000000001</v>
      </c>
      <c r="J2670" s="2">
        <v>6.8711640000000003</v>
      </c>
      <c r="K2670" s="2">
        <v>0.10952199999999999</v>
      </c>
      <c r="L2670" s="2">
        <v>0.18934899999999999</v>
      </c>
    </row>
    <row r="2671" spans="1:12" x14ac:dyDescent="0.2">
      <c r="A2671" s="2">
        <v>6.8718659999999998</v>
      </c>
      <c r="B2671" s="2">
        <v>9.4511869999999991</v>
      </c>
      <c r="C2671" s="2">
        <v>0.71427799999999997</v>
      </c>
      <c r="D2671" s="2">
        <v>0.127605</v>
      </c>
      <c r="F2671" s="2">
        <v>6.8690600000000002</v>
      </c>
      <c r="G2671" s="2">
        <v>0.53403500000000004</v>
      </c>
      <c r="H2671" s="2">
        <v>0.53453099999999998</v>
      </c>
      <c r="J2671" s="2">
        <v>6.8718659999999998</v>
      </c>
      <c r="K2671" s="2">
        <v>0.108724</v>
      </c>
      <c r="L2671" s="2">
        <v>0.190109</v>
      </c>
    </row>
    <row r="2672" spans="1:12" x14ac:dyDescent="0.2">
      <c r="A2672" s="2">
        <v>6.8725670000000001</v>
      </c>
      <c r="B2672" s="2">
        <v>9.4513130000000007</v>
      </c>
      <c r="C2672" s="2">
        <v>0.71444200000000002</v>
      </c>
      <c r="D2672" s="2">
        <v>0.12765799999999999</v>
      </c>
      <c r="F2672" s="2">
        <v>6.8697609999999996</v>
      </c>
      <c r="G2672" s="2">
        <v>0.53395800000000004</v>
      </c>
      <c r="H2672" s="2">
        <v>0.53440100000000001</v>
      </c>
      <c r="J2672" s="2">
        <v>6.8725670000000001</v>
      </c>
      <c r="K2672" s="2">
        <v>0.10823199999999999</v>
      </c>
      <c r="L2672" s="2">
        <v>0.190277</v>
      </c>
    </row>
    <row r="2673" spans="1:12" x14ac:dyDescent="0.2">
      <c r="A2673" s="2">
        <v>6.8732689999999996</v>
      </c>
      <c r="B2673" s="2">
        <v>9.4510729999999992</v>
      </c>
      <c r="C2673" s="2">
        <v>0.71443100000000004</v>
      </c>
      <c r="D2673" s="2">
        <v>0.127635</v>
      </c>
      <c r="F2673" s="2">
        <v>6.870463</v>
      </c>
      <c r="G2673" s="2">
        <v>0.53400400000000003</v>
      </c>
      <c r="H2673" s="2">
        <v>0.53485899999999997</v>
      </c>
      <c r="J2673" s="2">
        <v>6.8732689999999996</v>
      </c>
      <c r="K2673" s="2">
        <v>0.108242</v>
      </c>
      <c r="L2673" s="2">
        <v>0.189558</v>
      </c>
    </row>
    <row r="2674" spans="1:12" x14ac:dyDescent="0.2">
      <c r="A2674" s="2">
        <v>6.8739699999999999</v>
      </c>
      <c r="B2674" s="2">
        <v>9.4511149999999997</v>
      </c>
      <c r="C2674" s="2">
        <v>0.71441200000000005</v>
      </c>
      <c r="D2674" s="2">
        <v>0.12795599999999999</v>
      </c>
      <c r="F2674" s="2">
        <v>6.8711640000000003</v>
      </c>
      <c r="G2674" s="2">
        <v>0.53412599999999999</v>
      </c>
      <c r="H2674" s="2">
        <v>0.53516399999999997</v>
      </c>
      <c r="J2674" s="2">
        <v>6.8739699999999999</v>
      </c>
      <c r="K2674" s="2">
        <v>0.10838299999999999</v>
      </c>
      <c r="L2674" s="2">
        <v>0.18903600000000001</v>
      </c>
    </row>
    <row r="2675" spans="1:12" x14ac:dyDescent="0.2">
      <c r="A2675" s="2">
        <v>6.8746710000000002</v>
      </c>
      <c r="B2675" s="2">
        <v>9.4510880000000004</v>
      </c>
      <c r="C2675" s="2">
        <v>0.71425899999999998</v>
      </c>
      <c r="D2675" s="2">
        <v>0.12798599999999999</v>
      </c>
      <c r="F2675" s="2">
        <v>6.8718659999999998</v>
      </c>
      <c r="G2675" s="2">
        <v>0.53412599999999999</v>
      </c>
      <c r="H2675" s="2">
        <v>0.53531600000000001</v>
      </c>
      <c r="J2675" s="2">
        <v>6.8746710000000002</v>
      </c>
      <c r="K2675" s="2">
        <v>0.108505</v>
      </c>
      <c r="L2675" s="2">
        <v>0.18906800000000001</v>
      </c>
    </row>
    <row r="2676" spans="1:12" x14ac:dyDescent="0.2">
      <c r="A2676" s="2">
        <v>6.8753719999999996</v>
      </c>
      <c r="B2676" s="2">
        <v>9.4512789999999995</v>
      </c>
      <c r="C2676" s="2">
        <v>0.71390100000000001</v>
      </c>
      <c r="D2676" s="2">
        <v>0.12865799999999999</v>
      </c>
      <c r="F2676" s="2">
        <v>6.8725670000000001</v>
      </c>
      <c r="G2676" s="2">
        <v>0.534416</v>
      </c>
      <c r="H2676" s="2">
        <v>0.53503400000000001</v>
      </c>
      <c r="J2676" s="2">
        <v>6.8753719999999996</v>
      </c>
      <c r="K2676" s="2">
        <v>0.108677</v>
      </c>
      <c r="L2676" s="2">
        <v>0.189001</v>
      </c>
    </row>
    <row r="2677" spans="1:12" x14ac:dyDescent="0.2">
      <c r="A2677" s="2">
        <v>6.876074</v>
      </c>
      <c r="B2677" s="2">
        <v>9.4518009999999997</v>
      </c>
      <c r="C2677" s="2">
        <v>0.71384000000000003</v>
      </c>
      <c r="D2677" s="2">
        <v>0.12878700000000001</v>
      </c>
      <c r="F2677" s="2">
        <v>6.8732689999999996</v>
      </c>
      <c r="G2677" s="2">
        <v>0.53462200000000004</v>
      </c>
      <c r="H2677" s="2">
        <v>0.53488899999999995</v>
      </c>
      <c r="J2677" s="2">
        <v>6.876074</v>
      </c>
      <c r="K2677" s="2">
        <v>0.10897</v>
      </c>
      <c r="L2677" s="2">
        <v>0.18918699999999999</v>
      </c>
    </row>
    <row r="2678" spans="1:12" x14ac:dyDescent="0.2">
      <c r="A2678" s="2">
        <v>6.8767750000000003</v>
      </c>
      <c r="B2678" s="2">
        <v>9.4520339999999994</v>
      </c>
      <c r="C2678" s="2">
        <v>0.71377500000000005</v>
      </c>
      <c r="D2678" s="2">
        <v>0.128917</v>
      </c>
      <c r="F2678" s="2">
        <v>6.8739699999999999</v>
      </c>
      <c r="G2678" s="2">
        <v>0.53453099999999998</v>
      </c>
      <c r="H2678" s="2">
        <v>0.53528600000000004</v>
      </c>
      <c r="J2678" s="2">
        <v>6.8767750000000003</v>
      </c>
      <c r="K2678" s="2">
        <v>0.108373</v>
      </c>
      <c r="L2678" s="2">
        <v>0.18934500000000001</v>
      </c>
    </row>
    <row r="2679" spans="1:12" x14ac:dyDescent="0.2">
      <c r="A2679" s="2">
        <v>6.8774769999999998</v>
      </c>
      <c r="B2679" s="2">
        <v>9.4521709999999999</v>
      </c>
      <c r="C2679" s="2">
        <v>0.713866</v>
      </c>
      <c r="D2679" s="2">
        <v>0.12903899999999999</v>
      </c>
      <c r="F2679" s="2">
        <v>6.8746710000000002</v>
      </c>
      <c r="G2679" s="2">
        <v>0.53440900000000002</v>
      </c>
      <c r="H2679" s="2">
        <v>0.53549999999999998</v>
      </c>
      <c r="J2679" s="2">
        <v>6.8774769999999998</v>
      </c>
      <c r="K2679" s="2">
        <v>0.108002</v>
      </c>
      <c r="L2679" s="2">
        <v>0.189528</v>
      </c>
    </row>
    <row r="2680" spans="1:12" x14ac:dyDescent="0.2">
      <c r="A2680" s="2">
        <v>6.8781780000000001</v>
      </c>
      <c r="B2680" s="2">
        <v>9.4523240000000008</v>
      </c>
      <c r="C2680" s="2">
        <v>0.71405700000000005</v>
      </c>
      <c r="D2680" s="2">
        <v>0.12939800000000001</v>
      </c>
      <c r="F2680" s="2">
        <v>6.8753719999999996</v>
      </c>
      <c r="G2680" s="2">
        <v>0.53454599999999997</v>
      </c>
      <c r="H2680" s="2">
        <v>0.53553799999999996</v>
      </c>
      <c r="J2680" s="2">
        <v>6.8781780000000001</v>
      </c>
      <c r="K2680" s="2">
        <v>0.10798199999999999</v>
      </c>
      <c r="L2680" s="2">
        <v>0.18932299999999999</v>
      </c>
    </row>
    <row r="2681" spans="1:12" x14ac:dyDescent="0.2">
      <c r="A2681" s="2">
        <v>6.8788799999999997</v>
      </c>
      <c r="B2681" s="2">
        <v>9.4527509999999992</v>
      </c>
      <c r="C2681" s="2">
        <v>0.71391199999999999</v>
      </c>
      <c r="D2681" s="2">
        <v>0.129214</v>
      </c>
      <c r="F2681" s="2">
        <v>6.876074</v>
      </c>
      <c r="G2681" s="2">
        <v>0.53463700000000003</v>
      </c>
      <c r="H2681" s="2">
        <v>0.53522499999999995</v>
      </c>
      <c r="J2681" s="2">
        <v>6.8788799999999997</v>
      </c>
      <c r="K2681" s="2">
        <v>0.107687</v>
      </c>
      <c r="L2681" s="2">
        <v>0.189745</v>
      </c>
    </row>
    <row r="2682" spans="1:12" x14ac:dyDescent="0.2">
      <c r="A2682" s="2">
        <v>6.8795809999999999</v>
      </c>
      <c r="B2682" s="2">
        <v>9.4526059999999994</v>
      </c>
      <c r="C2682" s="2">
        <v>0.71392699999999998</v>
      </c>
      <c r="D2682" s="2">
        <v>0.129276</v>
      </c>
      <c r="F2682" s="2">
        <v>6.8767750000000003</v>
      </c>
      <c r="G2682" s="2">
        <v>0.53503400000000001</v>
      </c>
      <c r="H2682" s="2">
        <v>0.53497300000000003</v>
      </c>
      <c r="J2682" s="2">
        <v>6.8795809999999999</v>
      </c>
      <c r="K2682" s="2">
        <v>0.10775700000000001</v>
      </c>
      <c r="L2682" s="2">
        <v>0.190053</v>
      </c>
    </row>
    <row r="2683" spans="1:12" x14ac:dyDescent="0.2">
      <c r="A2683" s="2">
        <v>6.8802820000000002</v>
      </c>
      <c r="B2683" s="2">
        <v>9.4524310000000007</v>
      </c>
      <c r="C2683" s="2">
        <v>0.71404999999999996</v>
      </c>
      <c r="D2683" s="2">
        <v>0.129359</v>
      </c>
      <c r="F2683" s="2">
        <v>6.8774769999999998</v>
      </c>
      <c r="G2683" s="2">
        <v>0.53537800000000002</v>
      </c>
      <c r="H2683" s="2">
        <v>0.53503400000000001</v>
      </c>
      <c r="J2683" s="2">
        <v>6.8802820000000002</v>
      </c>
      <c r="K2683" s="2">
        <v>0.107405</v>
      </c>
      <c r="L2683" s="2">
        <v>0.18976799999999999</v>
      </c>
    </row>
    <row r="2684" spans="1:12" x14ac:dyDescent="0.2">
      <c r="A2684" s="2">
        <v>6.8809829999999996</v>
      </c>
      <c r="B2684" s="2">
        <v>9.4522290000000009</v>
      </c>
      <c r="C2684" s="2">
        <v>0.71413700000000002</v>
      </c>
      <c r="D2684" s="2">
        <v>0.129825</v>
      </c>
      <c r="F2684" s="2">
        <v>6.8781780000000001</v>
      </c>
      <c r="G2684" s="2">
        <v>0.535057</v>
      </c>
      <c r="H2684" s="2">
        <v>0.53466000000000002</v>
      </c>
      <c r="J2684" s="2">
        <v>6.8809829999999996</v>
      </c>
      <c r="K2684" s="2">
        <v>0.107279</v>
      </c>
      <c r="L2684" s="2">
        <v>0.18918299999999999</v>
      </c>
    </row>
    <row r="2685" spans="1:12" x14ac:dyDescent="0.2">
      <c r="A2685" s="2">
        <v>6.8816850000000001</v>
      </c>
      <c r="B2685" s="2">
        <v>9.4525450000000006</v>
      </c>
      <c r="C2685" s="2">
        <v>0.71406499999999995</v>
      </c>
      <c r="D2685" s="2">
        <v>0.12956500000000001</v>
      </c>
      <c r="F2685" s="2">
        <v>6.8788799999999997</v>
      </c>
      <c r="G2685" s="2">
        <v>0.53490400000000005</v>
      </c>
      <c r="H2685" s="2">
        <v>0.53417999999999999</v>
      </c>
      <c r="J2685" s="2">
        <v>6.8816850000000001</v>
      </c>
      <c r="K2685" s="2">
        <v>0.107145</v>
      </c>
      <c r="L2685" s="2">
        <v>0.18882299999999999</v>
      </c>
    </row>
    <row r="2686" spans="1:12" x14ac:dyDescent="0.2">
      <c r="A2686" s="2">
        <v>6.8823860000000003</v>
      </c>
      <c r="B2686" s="2">
        <v>9.4527400000000004</v>
      </c>
      <c r="C2686" s="2">
        <v>0.71394999999999997</v>
      </c>
      <c r="D2686" s="2">
        <v>0.12953500000000001</v>
      </c>
      <c r="F2686" s="2">
        <v>6.8795809999999999</v>
      </c>
      <c r="G2686" s="2">
        <v>0.53502700000000003</v>
      </c>
      <c r="H2686" s="2">
        <v>0.53393599999999997</v>
      </c>
      <c r="J2686" s="2">
        <v>6.8823860000000003</v>
      </c>
      <c r="K2686" s="2">
        <v>0.107151</v>
      </c>
      <c r="L2686" s="2">
        <v>0.188171</v>
      </c>
    </row>
    <row r="2687" spans="1:12" x14ac:dyDescent="0.2">
      <c r="A2687" s="2">
        <v>6.8830879999999999</v>
      </c>
      <c r="B2687" s="2">
        <v>9.4526900000000005</v>
      </c>
      <c r="C2687" s="2">
        <v>0.71350800000000003</v>
      </c>
      <c r="D2687" s="2">
        <v>0.12990099999999999</v>
      </c>
      <c r="F2687" s="2">
        <v>6.8802820000000002</v>
      </c>
      <c r="G2687" s="2">
        <v>0.53503400000000001</v>
      </c>
      <c r="H2687" s="2">
        <v>0.53389699999999995</v>
      </c>
      <c r="J2687" s="2">
        <v>6.8830879999999999</v>
      </c>
      <c r="K2687" s="2">
        <v>0.107157</v>
      </c>
      <c r="L2687" s="2">
        <v>0.188052</v>
      </c>
    </row>
    <row r="2688" spans="1:12" x14ac:dyDescent="0.2">
      <c r="A2688" s="2">
        <v>6.8837890000000002</v>
      </c>
      <c r="B2688" s="2">
        <v>9.4527020000000004</v>
      </c>
      <c r="C2688" s="2">
        <v>0.71332499999999999</v>
      </c>
      <c r="D2688" s="2">
        <v>0.13008400000000001</v>
      </c>
      <c r="F2688" s="2">
        <v>6.8809829999999996</v>
      </c>
      <c r="G2688" s="2">
        <v>0.53469800000000001</v>
      </c>
      <c r="H2688" s="2">
        <v>0.53386699999999998</v>
      </c>
      <c r="J2688" s="2">
        <v>6.8837890000000002</v>
      </c>
      <c r="K2688" s="2">
        <v>0.107487</v>
      </c>
      <c r="L2688" s="2">
        <v>0.18732499999999999</v>
      </c>
    </row>
    <row r="2689" spans="1:12" x14ac:dyDescent="0.2">
      <c r="A2689" s="2">
        <v>6.8844900000000004</v>
      </c>
      <c r="B2689" s="2">
        <v>9.45261</v>
      </c>
      <c r="C2689" s="2">
        <v>0.71342799999999995</v>
      </c>
      <c r="D2689" s="2">
        <v>0.129832</v>
      </c>
      <c r="F2689" s="2">
        <v>6.8816850000000001</v>
      </c>
      <c r="G2689" s="2">
        <v>0.53424799999999995</v>
      </c>
      <c r="H2689" s="2">
        <v>0.533752</v>
      </c>
      <c r="J2689" s="2">
        <v>6.8844900000000004</v>
      </c>
      <c r="K2689" s="2">
        <v>0.10758</v>
      </c>
      <c r="L2689" s="2">
        <v>0.18759300000000001</v>
      </c>
    </row>
    <row r="2690" spans="1:12" x14ac:dyDescent="0.2">
      <c r="A2690" s="2">
        <v>6.885192</v>
      </c>
      <c r="B2690" s="2">
        <v>9.4523430000000008</v>
      </c>
      <c r="C2690" s="2">
        <v>0.71342799999999995</v>
      </c>
      <c r="D2690" s="2">
        <v>0.129855</v>
      </c>
      <c r="F2690" s="2">
        <v>6.8823860000000003</v>
      </c>
      <c r="G2690" s="2">
        <v>0.53453099999999998</v>
      </c>
      <c r="H2690" s="2">
        <v>0.533142</v>
      </c>
      <c r="J2690" s="2">
        <v>6.885192</v>
      </c>
      <c r="K2690" s="2">
        <v>0.10770399999999999</v>
      </c>
      <c r="L2690" s="2">
        <v>0.18790299999999999</v>
      </c>
    </row>
    <row r="2691" spans="1:12" x14ac:dyDescent="0.2">
      <c r="A2691" s="2">
        <v>6.8858930000000003</v>
      </c>
      <c r="B2691" s="2">
        <v>9.4527169999999998</v>
      </c>
      <c r="C2691" s="2">
        <v>0.71403399999999995</v>
      </c>
      <c r="D2691" s="2">
        <v>0.130191</v>
      </c>
      <c r="F2691" s="2">
        <v>6.8830879999999999</v>
      </c>
      <c r="G2691" s="2">
        <v>0.53454599999999997</v>
      </c>
      <c r="H2691" s="2">
        <v>0.53311200000000003</v>
      </c>
      <c r="J2691" s="2">
        <v>6.8858930000000003</v>
      </c>
      <c r="K2691" s="2">
        <v>0.10800700000000001</v>
      </c>
      <c r="L2691" s="2">
        <v>0.18814600000000001</v>
      </c>
    </row>
    <row r="2692" spans="1:12" x14ac:dyDescent="0.2">
      <c r="A2692" s="2">
        <v>6.8865949999999998</v>
      </c>
      <c r="B2692" s="2">
        <v>9.4531519999999993</v>
      </c>
      <c r="C2692" s="2">
        <v>0.713893</v>
      </c>
      <c r="D2692" s="2">
        <v>0.130305</v>
      </c>
      <c r="F2692" s="2">
        <v>6.8837890000000002</v>
      </c>
      <c r="G2692" s="2">
        <v>0.53440100000000001</v>
      </c>
      <c r="H2692" s="2">
        <v>0.53311200000000003</v>
      </c>
      <c r="J2692" s="2">
        <v>6.8865949999999998</v>
      </c>
      <c r="K2692" s="2">
        <v>0.10786800000000001</v>
      </c>
      <c r="L2692" s="2">
        <v>0.18817999999999999</v>
      </c>
    </row>
    <row r="2693" spans="1:12" x14ac:dyDescent="0.2">
      <c r="A2693" s="2">
        <v>6.8872960000000001</v>
      </c>
      <c r="B2693" s="2">
        <v>9.4535370000000007</v>
      </c>
      <c r="C2693" s="2">
        <v>0.71353800000000001</v>
      </c>
      <c r="D2693" s="2">
        <v>0.13037399999999999</v>
      </c>
      <c r="F2693" s="2">
        <v>6.8844900000000004</v>
      </c>
      <c r="G2693" s="2">
        <v>0.53453099999999998</v>
      </c>
      <c r="H2693" s="2">
        <v>0.53317300000000001</v>
      </c>
      <c r="J2693" s="2">
        <v>6.8872960000000001</v>
      </c>
      <c r="K2693" s="2">
        <v>0.107767</v>
      </c>
      <c r="L2693" s="2">
        <v>0.18753700000000001</v>
      </c>
    </row>
    <row r="2694" spans="1:12" x14ac:dyDescent="0.2">
      <c r="A2694" s="2">
        <v>6.8879970000000004</v>
      </c>
      <c r="B2694" s="2">
        <v>9.4536739999999995</v>
      </c>
      <c r="C2694" s="2">
        <v>0.71394999999999997</v>
      </c>
      <c r="D2694" s="2">
        <v>0.13061800000000001</v>
      </c>
      <c r="F2694" s="2">
        <v>6.885192</v>
      </c>
      <c r="G2694" s="2">
        <v>0.53440100000000001</v>
      </c>
      <c r="H2694" s="2">
        <v>0.53366899999999995</v>
      </c>
      <c r="J2694" s="2">
        <v>6.8879970000000004</v>
      </c>
      <c r="K2694" s="2">
        <v>0.107574</v>
      </c>
      <c r="L2694" s="2">
        <v>0.186975</v>
      </c>
    </row>
    <row r="2695" spans="1:12" x14ac:dyDescent="0.2">
      <c r="A2695" s="2">
        <v>6.8886989999999999</v>
      </c>
      <c r="B2695" s="2">
        <v>9.4534109999999991</v>
      </c>
      <c r="C2695" s="2">
        <v>0.71386300000000003</v>
      </c>
      <c r="D2695" s="2">
        <v>0.130962</v>
      </c>
      <c r="F2695" s="2">
        <v>6.8858930000000003</v>
      </c>
      <c r="G2695" s="2">
        <v>0.53485899999999997</v>
      </c>
      <c r="H2695" s="2">
        <v>0.53337900000000005</v>
      </c>
      <c r="J2695" s="2">
        <v>6.8886989999999999</v>
      </c>
      <c r="K2695" s="2">
        <v>0.10724599999999999</v>
      </c>
      <c r="L2695" s="2">
        <v>0.18640499999999999</v>
      </c>
    </row>
    <row r="2696" spans="1:12" x14ac:dyDescent="0.2">
      <c r="A2696" s="2">
        <v>6.8894000000000002</v>
      </c>
      <c r="B2696" s="2">
        <v>9.4530910000000006</v>
      </c>
      <c r="C2696" s="2">
        <v>0.71364499999999997</v>
      </c>
      <c r="D2696" s="2">
        <v>0.13137399999999999</v>
      </c>
      <c r="F2696" s="2">
        <v>6.8865949999999998</v>
      </c>
      <c r="G2696" s="2">
        <v>0.53516399999999997</v>
      </c>
      <c r="H2696" s="2">
        <v>0.533188</v>
      </c>
      <c r="J2696" s="2">
        <v>6.8894000000000002</v>
      </c>
      <c r="K2696" s="2">
        <v>0.106817</v>
      </c>
      <c r="L2696" s="2">
        <v>0.18617800000000001</v>
      </c>
    </row>
    <row r="2697" spans="1:12" x14ac:dyDescent="0.2">
      <c r="A2697" s="2">
        <v>6.8901009999999996</v>
      </c>
      <c r="B2697" s="2">
        <v>9.453068</v>
      </c>
      <c r="C2697" s="2">
        <v>0.71390799999999999</v>
      </c>
      <c r="D2697" s="2">
        <v>0.131519</v>
      </c>
      <c r="F2697" s="2">
        <v>6.8872960000000001</v>
      </c>
      <c r="G2697" s="2">
        <v>0.53531600000000001</v>
      </c>
      <c r="H2697" s="2">
        <v>0.53320299999999998</v>
      </c>
      <c r="J2697" s="2">
        <v>6.8901009999999996</v>
      </c>
      <c r="K2697" s="2">
        <v>0.106527</v>
      </c>
      <c r="L2697" s="2">
        <v>0.185394</v>
      </c>
    </row>
    <row r="2698" spans="1:12" x14ac:dyDescent="0.2">
      <c r="A2698" s="2">
        <v>6.890803</v>
      </c>
      <c r="B2698" s="2">
        <v>9.4530220000000007</v>
      </c>
      <c r="C2698" s="2">
        <v>0.71398099999999998</v>
      </c>
      <c r="D2698" s="2">
        <v>0.13128999999999999</v>
      </c>
      <c r="F2698" s="2">
        <v>6.8879970000000004</v>
      </c>
      <c r="G2698" s="2">
        <v>0.53503400000000001</v>
      </c>
      <c r="H2698" s="2">
        <v>0.533134</v>
      </c>
      <c r="J2698" s="2">
        <v>6.890803</v>
      </c>
      <c r="K2698" s="2">
        <v>0.106567</v>
      </c>
      <c r="L2698" s="2">
        <v>0.18495800000000001</v>
      </c>
    </row>
    <row r="2699" spans="1:12" x14ac:dyDescent="0.2">
      <c r="A2699" s="2">
        <v>6.8915040000000003</v>
      </c>
      <c r="B2699" s="2">
        <v>9.4533269999999998</v>
      </c>
      <c r="C2699" s="2">
        <v>0.71408400000000005</v>
      </c>
      <c r="D2699" s="2">
        <v>0.130771</v>
      </c>
      <c r="F2699" s="2">
        <v>6.8886989999999999</v>
      </c>
      <c r="G2699" s="2">
        <v>0.53488899999999995</v>
      </c>
      <c r="H2699" s="2">
        <v>0.53338600000000003</v>
      </c>
      <c r="J2699" s="2">
        <v>6.8915040000000003</v>
      </c>
      <c r="K2699" s="2">
        <v>0.10614</v>
      </c>
      <c r="L2699" s="2">
        <v>0.18464800000000001</v>
      </c>
    </row>
    <row r="2700" spans="1:12" x14ac:dyDescent="0.2">
      <c r="A2700" s="2">
        <v>6.8922059999999998</v>
      </c>
      <c r="B2700" s="2">
        <v>9.4528960000000009</v>
      </c>
      <c r="C2700" s="2">
        <v>0.71416800000000003</v>
      </c>
      <c r="D2700" s="2">
        <v>0.130603</v>
      </c>
      <c r="F2700" s="2">
        <v>6.8894000000000002</v>
      </c>
      <c r="G2700" s="2">
        <v>0.53528600000000004</v>
      </c>
      <c r="H2700" s="2">
        <v>0.53327199999999997</v>
      </c>
      <c r="J2700" s="2">
        <v>6.8922059999999998</v>
      </c>
      <c r="K2700" s="2">
        <v>0.10582</v>
      </c>
      <c r="L2700" s="2">
        <v>0.184222</v>
      </c>
    </row>
    <row r="2701" spans="1:12" x14ac:dyDescent="0.2">
      <c r="A2701" s="2">
        <v>6.8929070000000001</v>
      </c>
      <c r="B2701" s="2">
        <v>9.4530600000000007</v>
      </c>
      <c r="C2701" s="2">
        <v>0.71393499999999999</v>
      </c>
      <c r="D2701" s="2">
        <v>0.130939</v>
      </c>
      <c r="F2701" s="2">
        <v>6.8901009999999996</v>
      </c>
      <c r="G2701" s="2">
        <v>0.53549999999999998</v>
      </c>
      <c r="H2701" s="2">
        <v>0.53319499999999997</v>
      </c>
      <c r="J2701" s="2">
        <v>6.8929070000000001</v>
      </c>
      <c r="K2701" s="2">
        <v>0.105305</v>
      </c>
      <c r="L2701" s="2">
        <v>0.18354599999999999</v>
      </c>
    </row>
    <row r="2702" spans="1:12" x14ac:dyDescent="0.2">
      <c r="A2702" s="2">
        <v>6.8936080000000004</v>
      </c>
      <c r="B2702" s="2">
        <v>9.4530539999999998</v>
      </c>
      <c r="C2702" s="2">
        <v>0.71385900000000002</v>
      </c>
      <c r="D2702" s="2">
        <v>0.13106799999999999</v>
      </c>
      <c r="F2702" s="2">
        <v>6.890803</v>
      </c>
      <c r="G2702" s="2">
        <v>0.53553799999999996</v>
      </c>
      <c r="H2702" s="2">
        <v>0.53321099999999999</v>
      </c>
      <c r="J2702" s="2">
        <v>6.8936080000000004</v>
      </c>
      <c r="K2702" s="2">
        <v>0.104946</v>
      </c>
      <c r="L2702" s="2">
        <v>0.18398300000000001</v>
      </c>
    </row>
    <row r="2703" spans="1:12" x14ac:dyDescent="0.2">
      <c r="A2703" s="2">
        <v>6.8943099999999999</v>
      </c>
      <c r="B2703" s="2">
        <v>9.4531589999999994</v>
      </c>
      <c r="C2703" s="2">
        <v>0.71371399999999996</v>
      </c>
      <c r="D2703" s="2">
        <v>0.13106100000000001</v>
      </c>
      <c r="F2703" s="2">
        <v>6.8915040000000003</v>
      </c>
      <c r="G2703" s="2">
        <v>0.53522499999999995</v>
      </c>
      <c r="H2703" s="2">
        <v>0.53327899999999995</v>
      </c>
      <c r="J2703" s="2">
        <v>6.8943099999999999</v>
      </c>
      <c r="K2703" s="2">
        <v>0.10476100000000001</v>
      </c>
      <c r="L2703" s="2">
        <v>0.184363</v>
      </c>
    </row>
    <row r="2704" spans="1:12" x14ac:dyDescent="0.2">
      <c r="A2704" s="2">
        <v>6.8950110000000002</v>
      </c>
      <c r="B2704" s="2">
        <v>9.4533880000000003</v>
      </c>
      <c r="C2704" s="2">
        <v>0.71371399999999996</v>
      </c>
      <c r="D2704" s="2">
        <v>0.13061800000000001</v>
      </c>
      <c r="F2704" s="2">
        <v>6.8922059999999998</v>
      </c>
      <c r="G2704" s="2">
        <v>0.53497300000000003</v>
      </c>
      <c r="H2704" s="2">
        <v>0.53293599999999997</v>
      </c>
      <c r="J2704" s="2">
        <v>6.8950110000000002</v>
      </c>
      <c r="K2704" s="2">
        <v>0.104769</v>
      </c>
      <c r="L2704" s="2">
        <v>0.184115</v>
      </c>
    </row>
    <row r="2705" spans="1:12" x14ac:dyDescent="0.2">
      <c r="A2705" s="2">
        <v>6.8957119999999996</v>
      </c>
      <c r="B2705" s="2">
        <v>9.4532430000000005</v>
      </c>
      <c r="C2705" s="2">
        <v>0.71384700000000001</v>
      </c>
      <c r="D2705" s="2">
        <v>0.13015299999999999</v>
      </c>
      <c r="F2705" s="2">
        <v>6.8929070000000001</v>
      </c>
      <c r="G2705" s="2">
        <v>0.53503400000000001</v>
      </c>
      <c r="H2705" s="2">
        <v>0.53276800000000002</v>
      </c>
      <c r="J2705" s="2">
        <v>6.8957119999999996</v>
      </c>
      <c r="K2705" s="2">
        <v>0.105156</v>
      </c>
      <c r="L2705" s="2">
        <v>0.184061</v>
      </c>
    </row>
    <row r="2706" spans="1:12" x14ac:dyDescent="0.2">
      <c r="A2706" s="2">
        <v>6.896414</v>
      </c>
      <c r="B2706" s="2">
        <v>9.4527169999999998</v>
      </c>
      <c r="C2706" s="2">
        <v>0.71413000000000004</v>
      </c>
      <c r="D2706" s="2">
        <v>0.130161</v>
      </c>
      <c r="F2706" s="2">
        <v>6.8936080000000004</v>
      </c>
      <c r="G2706" s="2">
        <v>0.53466000000000002</v>
      </c>
      <c r="H2706" s="2">
        <v>0.53279100000000001</v>
      </c>
      <c r="J2706" s="2">
        <v>6.896414</v>
      </c>
      <c r="K2706" s="2">
        <v>0.104923</v>
      </c>
      <c r="L2706" s="2">
        <v>0.184304</v>
      </c>
    </row>
    <row r="2707" spans="1:12" x14ac:dyDescent="0.2">
      <c r="A2707" s="2">
        <v>6.8971150000000003</v>
      </c>
      <c r="B2707" s="2">
        <v>9.4529499999999995</v>
      </c>
      <c r="C2707" s="2">
        <v>0.71383600000000003</v>
      </c>
      <c r="D2707" s="2">
        <v>0.12970999999999999</v>
      </c>
      <c r="F2707" s="2">
        <v>6.8943099999999999</v>
      </c>
      <c r="G2707" s="2">
        <v>0.53417999999999999</v>
      </c>
      <c r="H2707" s="2">
        <v>0.53253899999999998</v>
      </c>
      <c r="J2707" s="2">
        <v>6.8971150000000003</v>
      </c>
      <c r="K2707" s="2">
        <v>0.104814</v>
      </c>
      <c r="L2707" s="2">
        <v>0.18398100000000001</v>
      </c>
    </row>
    <row r="2708" spans="1:12" x14ac:dyDescent="0.2">
      <c r="A2708" s="2">
        <v>6.8978169999999999</v>
      </c>
      <c r="B2708" s="2">
        <v>9.4535689999999999</v>
      </c>
      <c r="C2708" s="2">
        <v>0.71403000000000005</v>
      </c>
      <c r="D2708" s="2">
        <v>0.129832</v>
      </c>
      <c r="F2708" s="2">
        <v>6.8950110000000002</v>
      </c>
      <c r="G2708" s="2">
        <v>0.53393599999999997</v>
      </c>
      <c r="H2708" s="2">
        <v>0.53243300000000005</v>
      </c>
      <c r="J2708" s="2">
        <v>6.8978169999999999</v>
      </c>
      <c r="K2708" s="2">
        <v>0.10474799999999999</v>
      </c>
      <c r="L2708" s="2">
        <v>0.18396299999999999</v>
      </c>
    </row>
    <row r="2709" spans="1:12" x14ac:dyDescent="0.2">
      <c r="A2709" s="2">
        <v>6.8985180000000001</v>
      </c>
      <c r="B2709" s="2">
        <v>9.4540369999999996</v>
      </c>
      <c r="C2709" s="2">
        <v>0.71445400000000003</v>
      </c>
      <c r="D2709" s="2">
        <v>0.13006899999999999</v>
      </c>
      <c r="F2709" s="2">
        <v>6.8957119999999996</v>
      </c>
      <c r="G2709" s="2">
        <v>0.53389699999999995</v>
      </c>
      <c r="H2709" s="2">
        <v>0.532196</v>
      </c>
      <c r="J2709" s="2">
        <v>6.8985180000000001</v>
      </c>
      <c r="K2709" s="2">
        <v>0.10483199999999999</v>
      </c>
      <c r="L2709" s="2">
        <v>0.183249</v>
      </c>
    </row>
    <row r="2710" spans="1:12" x14ac:dyDescent="0.2">
      <c r="A2710" s="2">
        <v>6.8992199999999997</v>
      </c>
      <c r="B2710" s="2">
        <v>9.4537809999999993</v>
      </c>
      <c r="C2710" s="2">
        <v>0.714503</v>
      </c>
      <c r="D2710" s="2">
        <v>0.130717</v>
      </c>
      <c r="F2710" s="2">
        <v>6.896414</v>
      </c>
      <c r="G2710" s="2">
        <v>0.53386699999999998</v>
      </c>
      <c r="H2710" s="2">
        <v>0.53166199999999997</v>
      </c>
      <c r="J2710" s="2">
        <v>6.8992199999999997</v>
      </c>
      <c r="K2710" s="2">
        <v>0.104839</v>
      </c>
      <c r="L2710" s="2">
        <v>0.18304400000000001</v>
      </c>
    </row>
    <row r="2711" spans="1:12" x14ac:dyDescent="0.2">
      <c r="A2711" s="2">
        <v>6.899921</v>
      </c>
      <c r="B2711" s="2">
        <v>9.4533159999999992</v>
      </c>
      <c r="C2711" s="2">
        <v>0.71419100000000002</v>
      </c>
      <c r="D2711" s="2">
        <v>0.13103000000000001</v>
      </c>
      <c r="F2711" s="2">
        <v>6.8971150000000003</v>
      </c>
      <c r="G2711" s="2">
        <v>0.533752</v>
      </c>
      <c r="H2711" s="2">
        <v>0.53117400000000004</v>
      </c>
      <c r="J2711" s="2">
        <v>6.899921</v>
      </c>
      <c r="K2711" s="2">
        <v>0.104925</v>
      </c>
      <c r="L2711" s="2">
        <v>0.183277</v>
      </c>
    </row>
    <row r="2712" spans="1:12" x14ac:dyDescent="0.2">
      <c r="A2712" s="2">
        <v>6.9006220000000003</v>
      </c>
      <c r="B2712" s="2">
        <v>9.4534149999999997</v>
      </c>
      <c r="C2712" s="2">
        <v>0.71372899999999995</v>
      </c>
      <c r="D2712" s="2">
        <v>0.13112199999999999</v>
      </c>
      <c r="F2712" s="2">
        <v>6.8978169999999999</v>
      </c>
      <c r="G2712" s="2">
        <v>0.533142</v>
      </c>
      <c r="H2712" s="2">
        <v>0.53097499999999997</v>
      </c>
      <c r="J2712" s="2">
        <v>6.9006220000000003</v>
      </c>
      <c r="K2712" s="2">
        <v>0.10456600000000001</v>
      </c>
      <c r="L2712" s="2">
        <v>0.20705899999999999</v>
      </c>
    </row>
    <row r="2713" spans="1:12" x14ac:dyDescent="0.2">
      <c r="A2713" s="2">
        <v>6.9013229999999997</v>
      </c>
      <c r="B2713" s="2">
        <v>9.4534680000000009</v>
      </c>
      <c r="C2713" s="2">
        <v>0.71400799999999998</v>
      </c>
      <c r="D2713" s="2">
        <v>0.130687</v>
      </c>
      <c r="F2713" s="2">
        <v>6.8985180000000001</v>
      </c>
      <c r="G2713" s="2">
        <v>0.53311200000000003</v>
      </c>
      <c r="H2713" s="2">
        <v>0.53115100000000004</v>
      </c>
      <c r="J2713" s="2">
        <v>6.9013229999999997</v>
      </c>
      <c r="K2713" s="2">
        <v>0.10447099999999999</v>
      </c>
      <c r="L2713" s="2">
        <v>0.20669000000000001</v>
      </c>
    </row>
    <row r="2714" spans="1:12" x14ac:dyDescent="0.2">
      <c r="A2714" s="2">
        <v>6.9020250000000001</v>
      </c>
      <c r="B2714" s="2">
        <v>9.4538080000000004</v>
      </c>
      <c r="C2714" s="2">
        <v>0.71340099999999995</v>
      </c>
      <c r="D2714" s="2">
        <v>0.131358</v>
      </c>
      <c r="F2714" s="2">
        <v>6.8992199999999997</v>
      </c>
      <c r="G2714" s="2">
        <v>0.53311200000000003</v>
      </c>
      <c r="H2714" s="2">
        <v>0.53118100000000001</v>
      </c>
      <c r="J2714" s="2">
        <v>6.9020250000000001</v>
      </c>
      <c r="K2714" s="2">
        <v>0.104544</v>
      </c>
      <c r="L2714" s="2">
        <v>0.20663300000000001</v>
      </c>
    </row>
    <row r="2715" spans="1:12" x14ac:dyDescent="0.2">
      <c r="A2715" s="2">
        <v>6.9027260000000004</v>
      </c>
      <c r="B2715" s="2">
        <v>9.454224</v>
      </c>
      <c r="C2715" s="2">
        <v>0.71322200000000002</v>
      </c>
      <c r="D2715" s="2">
        <v>0.13203699999999999</v>
      </c>
      <c r="F2715" s="2">
        <v>6.899921</v>
      </c>
      <c r="G2715" s="2">
        <v>0.53317300000000001</v>
      </c>
      <c r="H2715" s="2">
        <v>0.53083800000000003</v>
      </c>
      <c r="J2715" s="2">
        <v>6.9027260000000004</v>
      </c>
      <c r="K2715" s="2">
        <v>0.10431699999999999</v>
      </c>
      <c r="L2715" s="2">
        <v>0.20677300000000001</v>
      </c>
    </row>
    <row r="2716" spans="1:12" x14ac:dyDescent="0.2">
      <c r="A2716" s="2">
        <v>6.9034279999999999</v>
      </c>
      <c r="B2716" s="2">
        <v>9.4542079999999995</v>
      </c>
      <c r="C2716" s="2">
        <v>0.71270699999999998</v>
      </c>
      <c r="D2716" s="2">
        <v>0.13174</v>
      </c>
      <c r="F2716" s="2">
        <v>6.9006220000000003</v>
      </c>
      <c r="G2716" s="2">
        <v>0.53366899999999995</v>
      </c>
      <c r="H2716" s="2">
        <v>0.53104399999999996</v>
      </c>
      <c r="J2716" s="2">
        <v>6.9034279999999999</v>
      </c>
      <c r="K2716" s="2">
        <v>0.104065</v>
      </c>
      <c r="L2716" s="2">
        <v>0.20643600000000001</v>
      </c>
    </row>
    <row r="2717" spans="1:12" x14ac:dyDescent="0.2">
      <c r="A2717" s="2">
        <v>6.9041290000000002</v>
      </c>
      <c r="B2717" s="2">
        <v>9.4543110000000006</v>
      </c>
      <c r="C2717" s="2">
        <v>0.71283600000000003</v>
      </c>
      <c r="D2717" s="2">
        <v>0.13150300000000001</v>
      </c>
      <c r="F2717" s="2">
        <v>6.9013229999999997</v>
      </c>
      <c r="G2717" s="2">
        <v>0.53337900000000005</v>
      </c>
      <c r="H2717" s="2">
        <v>0.53149400000000002</v>
      </c>
      <c r="J2717" s="2">
        <v>6.9041290000000002</v>
      </c>
      <c r="K2717" s="2">
        <v>0.10405300000000001</v>
      </c>
      <c r="L2717" s="2">
        <v>0.205626</v>
      </c>
    </row>
    <row r="2718" spans="1:12" x14ac:dyDescent="0.2">
      <c r="A2718" s="2">
        <v>6.9048299999999996</v>
      </c>
      <c r="B2718" s="2">
        <v>9.4542999999999999</v>
      </c>
      <c r="C2718" s="2">
        <v>0.71303899999999998</v>
      </c>
      <c r="D2718" s="2">
        <v>0.130855</v>
      </c>
      <c r="F2718" s="2">
        <v>6.9020250000000001</v>
      </c>
      <c r="G2718" s="2">
        <v>0.533188</v>
      </c>
      <c r="H2718" s="2">
        <v>0.53128799999999998</v>
      </c>
      <c r="J2718" s="2">
        <v>6.9048299999999996</v>
      </c>
      <c r="K2718" s="2">
        <v>0.103947</v>
      </c>
      <c r="L2718" s="2">
        <v>0.205403</v>
      </c>
    </row>
    <row r="2719" spans="1:12" x14ac:dyDescent="0.2">
      <c r="A2719" s="2">
        <v>6.905532</v>
      </c>
      <c r="B2719" s="2">
        <v>9.4541280000000008</v>
      </c>
      <c r="C2719" s="2">
        <v>0.71269899999999997</v>
      </c>
      <c r="D2719" s="2">
        <v>0.13025999999999999</v>
      </c>
      <c r="F2719" s="2">
        <v>6.9027260000000004</v>
      </c>
      <c r="G2719" s="2">
        <v>0.53320299999999998</v>
      </c>
      <c r="H2719" s="2">
        <v>0.53131899999999999</v>
      </c>
      <c r="J2719" s="2">
        <v>6.905532</v>
      </c>
      <c r="K2719" s="2">
        <v>0.10383000000000001</v>
      </c>
      <c r="L2719" s="2">
        <v>0.20607500000000001</v>
      </c>
    </row>
    <row r="2720" spans="1:12" x14ac:dyDescent="0.2">
      <c r="A2720" s="2">
        <v>6.9062330000000003</v>
      </c>
      <c r="B2720" s="2">
        <v>9.4540019999999991</v>
      </c>
      <c r="C2720" s="2">
        <v>0.71237899999999998</v>
      </c>
      <c r="D2720" s="2">
        <v>0.130443</v>
      </c>
      <c r="F2720" s="2">
        <v>6.9034279999999999</v>
      </c>
      <c r="G2720" s="2">
        <v>0.533134</v>
      </c>
      <c r="H2720" s="2">
        <v>0.53131899999999999</v>
      </c>
      <c r="J2720" s="2">
        <v>6.9062330000000003</v>
      </c>
      <c r="K2720" s="2">
        <v>0.104231</v>
      </c>
      <c r="L2720" s="2">
        <v>0.20623</v>
      </c>
    </row>
    <row r="2721" spans="1:12" x14ac:dyDescent="0.2">
      <c r="A2721" s="2">
        <v>6.9069339999999997</v>
      </c>
      <c r="B2721" s="2">
        <v>9.4540670000000002</v>
      </c>
      <c r="C2721" s="2">
        <v>0.71184099999999995</v>
      </c>
      <c r="D2721" s="2">
        <v>0.13090099999999999</v>
      </c>
      <c r="F2721" s="2">
        <v>6.9041290000000002</v>
      </c>
      <c r="G2721" s="2">
        <v>0.53338600000000003</v>
      </c>
      <c r="H2721" s="2">
        <v>0.53099799999999997</v>
      </c>
      <c r="J2721" s="2">
        <v>6.9069339999999997</v>
      </c>
      <c r="K2721" s="2">
        <v>0.104725</v>
      </c>
      <c r="L2721" s="2">
        <v>0.20624799999999999</v>
      </c>
    </row>
    <row r="2722" spans="1:12" x14ac:dyDescent="0.2">
      <c r="A2722" s="2">
        <v>6.9076360000000001</v>
      </c>
      <c r="B2722" s="2">
        <v>9.4537809999999993</v>
      </c>
      <c r="C2722" s="2">
        <v>0.71165800000000001</v>
      </c>
      <c r="D2722" s="2">
        <v>0.13028999999999999</v>
      </c>
      <c r="F2722" s="2">
        <v>6.9048299999999996</v>
      </c>
      <c r="G2722" s="2">
        <v>0.53327199999999997</v>
      </c>
      <c r="H2722" s="2">
        <v>0.53049500000000005</v>
      </c>
      <c r="J2722" s="2">
        <v>6.9076360000000001</v>
      </c>
      <c r="K2722" s="2">
        <v>0.105057</v>
      </c>
      <c r="L2722" s="2">
        <v>0.205788</v>
      </c>
    </row>
    <row r="2723" spans="1:12" x14ac:dyDescent="0.2">
      <c r="A2723" s="2">
        <v>6.9083370000000004</v>
      </c>
      <c r="B2723" s="2">
        <v>9.4535450000000001</v>
      </c>
      <c r="C2723" s="2">
        <v>0.71180600000000005</v>
      </c>
      <c r="D2723" s="2">
        <v>0.13100700000000001</v>
      </c>
      <c r="F2723" s="2">
        <v>6.905532</v>
      </c>
      <c r="G2723" s="2">
        <v>0.53319499999999997</v>
      </c>
      <c r="H2723" s="2">
        <v>0.53043399999999996</v>
      </c>
      <c r="J2723" s="2">
        <v>6.9083370000000004</v>
      </c>
      <c r="K2723" s="2">
        <v>0.104755</v>
      </c>
      <c r="L2723" s="2">
        <v>0.205292</v>
      </c>
    </row>
    <row r="2724" spans="1:12" x14ac:dyDescent="0.2">
      <c r="A2724" s="2">
        <v>6.9090389999999999</v>
      </c>
      <c r="B2724" s="2">
        <v>9.4534660000000006</v>
      </c>
      <c r="C2724" s="2">
        <v>0.712314</v>
      </c>
      <c r="D2724" s="2">
        <v>0.13117500000000001</v>
      </c>
      <c r="F2724" s="2">
        <v>6.9062330000000003</v>
      </c>
      <c r="G2724" s="2">
        <v>0.53321099999999999</v>
      </c>
      <c r="H2724" s="2">
        <v>0.53054800000000002</v>
      </c>
      <c r="J2724" s="2">
        <v>6.9090389999999999</v>
      </c>
      <c r="K2724" s="2">
        <v>0.10441</v>
      </c>
      <c r="L2724" s="2">
        <v>0.204933</v>
      </c>
    </row>
    <row r="2725" spans="1:12" x14ac:dyDescent="0.2">
      <c r="A2725" s="2">
        <v>6.9097400000000002</v>
      </c>
      <c r="B2725" s="2">
        <v>9.4531939999999999</v>
      </c>
      <c r="C2725" s="2">
        <v>0.71191300000000002</v>
      </c>
      <c r="D2725" s="2">
        <v>0.130962</v>
      </c>
      <c r="F2725" s="2">
        <v>6.9069339999999997</v>
      </c>
      <c r="G2725" s="2">
        <v>0.53327899999999995</v>
      </c>
      <c r="H2725" s="2">
        <v>0.53083000000000002</v>
      </c>
      <c r="J2725" s="2">
        <v>6.9097400000000002</v>
      </c>
      <c r="K2725" s="2">
        <v>0.10438</v>
      </c>
      <c r="L2725" s="2">
        <v>0.20463700000000001</v>
      </c>
    </row>
    <row r="2726" spans="1:12" x14ac:dyDescent="0.2">
      <c r="A2726" s="2">
        <v>6.9104409999999996</v>
      </c>
      <c r="B2726" s="2">
        <v>9.4530600000000007</v>
      </c>
      <c r="C2726" s="2">
        <v>0.71255400000000002</v>
      </c>
      <c r="D2726" s="2">
        <v>0.131442</v>
      </c>
      <c r="F2726" s="2">
        <v>6.9076360000000001</v>
      </c>
      <c r="G2726" s="2">
        <v>0.53293599999999997</v>
      </c>
      <c r="H2726" s="2">
        <v>0.53104399999999996</v>
      </c>
      <c r="J2726" s="2">
        <v>6.9104409999999996</v>
      </c>
      <c r="K2726" s="2">
        <v>0.10457</v>
      </c>
      <c r="L2726" s="2">
        <v>0.20449200000000001</v>
      </c>
    </row>
    <row r="2727" spans="1:12" x14ac:dyDescent="0.2">
      <c r="A2727" s="2">
        <v>6.911143</v>
      </c>
      <c r="B2727" s="2">
        <v>9.4527739999999998</v>
      </c>
      <c r="C2727" s="2">
        <v>0.71277900000000005</v>
      </c>
      <c r="D2727" s="2">
        <v>0.131381</v>
      </c>
      <c r="F2727" s="2">
        <v>6.9083370000000004</v>
      </c>
      <c r="G2727" s="2">
        <v>0.53276800000000002</v>
      </c>
      <c r="H2727" s="2">
        <v>0.53105199999999997</v>
      </c>
      <c r="J2727" s="2">
        <v>6.911143</v>
      </c>
      <c r="K2727" s="2">
        <v>0.104742</v>
      </c>
      <c r="L2727" s="2">
        <v>0.20453399999999999</v>
      </c>
    </row>
    <row r="2728" spans="1:12" x14ac:dyDescent="0.2">
      <c r="A2728" s="2">
        <v>6.9118440000000003</v>
      </c>
      <c r="B2728" s="2">
        <v>9.4525640000000006</v>
      </c>
      <c r="C2728" s="2">
        <v>0.71252700000000002</v>
      </c>
      <c r="D2728" s="2">
        <v>0.13138900000000001</v>
      </c>
      <c r="F2728" s="2">
        <v>6.9090389999999999</v>
      </c>
      <c r="G2728" s="2">
        <v>0.53279100000000001</v>
      </c>
      <c r="H2728" s="2">
        <v>0.53073899999999996</v>
      </c>
      <c r="J2728" s="2">
        <v>6.9118440000000003</v>
      </c>
      <c r="K2728" s="2">
        <v>0.10544000000000001</v>
      </c>
      <c r="L2728" s="2">
        <v>0.204792</v>
      </c>
    </row>
    <row r="2729" spans="1:12" x14ac:dyDescent="0.2">
      <c r="A2729" s="2">
        <v>6.9125459999999999</v>
      </c>
      <c r="B2729" s="2">
        <v>9.452572</v>
      </c>
      <c r="C2729" s="2">
        <v>0.71249300000000004</v>
      </c>
      <c r="D2729" s="2">
        <v>0.13170899999999999</v>
      </c>
      <c r="F2729" s="2">
        <v>6.9097400000000002</v>
      </c>
      <c r="G2729" s="2">
        <v>0.53253899999999998</v>
      </c>
      <c r="H2729" s="2">
        <v>0.53076900000000005</v>
      </c>
      <c r="J2729" s="2">
        <v>6.9125459999999999</v>
      </c>
      <c r="K2729" s="2">
        <v>0.105825</v>
      </c>
      <c r="L2729" s="2">
        <v>0.20525499999999999</v>
      </c>
    </row>
    <row r="2730" spans="1:12" x14ac:dyDescent="0.2">
      <c r="A2730" s="2">
        <v>6.9132470000000001</v>
      </c>
      <c r="B2730" s="2">
        <v>9.4525380000000006</v>
      </c>
      <c r="C2730" s="2">
        <v>0.71231800000000001</v>
      </c>
      <c r="D2730" s="2">
        <v>0.131854</v>
      </c>
      <c r="F2730" s="2">
        <v>6.9104409999999996</v>
      </c>
      <c r="G2730" s="2">
        <v>0.53243300000000005</v>
      </c>
      <c r="H2730" s="2">
        <v>0.53070799999999996</v>
      </c>
      <c r="J2730" s="2">
        <v>6.9132470000000001</v>
      </c>
      <c r="K2730" s="2">
        <v>0.105841</v>
      </c>
      <c r="L2730" s="2">
        <v>0.20522299999999999</v>
      </c>
    </row>
    <row r="2731" spans="1:12" x14ac:dyDescent="0.2">
      <c r="A2731" s="2">
        <v>6.9139480000000004</v>
      </c>
      <c r="B2731" s="2">
        <v>9.4526020000000006</v>
      </c>
      <c r="C2731" s="2">
        <v>0.71333199999999997</v>
      </c>
      <c r="D2731" s="2">
        <v>0.131969</v>
      </c>
      <c r="F2731" s="2">
        <v>6.911143</v>
      </c>
      <c r="G2731" s="2">
        <v>0.532196</v>
      </c>
      <c r="H2731" s="2">
        <v>0.53029599999999999</v>
      </c>
      <c r="J2731" s="2">
        <v>6.9139480000000004</v>
      </c>
      <c r="K2731" s="2">
        <v>0.10639899999999999</v>
      </c>
      <c r="L2731" s="2">
        <v>0.205017</v>
      </c>
    </row>
    <row r="2732" spans="1:12" x14ac:dyDescent="0.2">
      <c r="A2732" s="2">
        <v>6.9146489999999998</v>
      </c>
      <c r="B2732" s="2">
        <v>9.4525869999999994</v>
      </c>
      <c r="C2732" s="2">
        <v>0.71339699999999995</v>
      </c>
      <c r="D2732" s="2">
        <v>0.13242599999999999</v>
      </c>
      <c r="F2732" s="2">
        <v>6.9118440000000003</v>
      </c>
      <c r="G2732" s="2">
        <v>0.53166199999999997</v>
      </c>
      <c r="H2732" s="2">
        <v>0.53082300000000004</v>
      </c>
      <c r="J2732" s="2">
        <v>6.9146489999999998</v>
      </c>
      <c r="K2732" s="2">
        <v>0.106449</v>
      </c>
      <c r="L2732" s="2">
        <v>0.20450499999999999</v>
      </c>
    </row>
    <row r="2733" spans="1:12" x14ac:dyDescent="0.2">
      <c r="A2733" s="2">
        <v>6.9153510000000002</v>
      </c>
      <c r="B2733" s="2">
        <v>9.4528920000000003</v>
      </c>
      <c r="C2733" s="2">
        <v>0.71281399999999995</v>
      </c>
      <c r="D2733" s="2">
        <v>0.132434</v>
      </c>
      <c r="F2733" s="2">
        <v>6.9125459999999999</v>
      </c>
      <c r="G2733" s="2">
        <v>0.53117400000000004</v>
      </c>
      <c r="H2733" s="2">
        <v>0.53068499999999996</v>
      </c>
      <c r="J2733" s="2">
        <v>6.9153510000000002</v>
      </c>
      <c r="K2733" s="2">
        <v>0.106209</v>
      </c>
      <c r="L2733" s="2">
        <v>0.20394399999999999</v>
      </c>
    </row>
    <row r="2734" spans="1:12" x14ac:dyDescent="0.2">
      <c r="A2734" s="2">
        <v>6.9160519999999996</v>
      </c>
      <c r="B2734" s="2">
        <v>9.4526979999999998</v>
      </c>
      <c r="C2734" s="2">
        <v>0.71252700000000002</v>
      </c>
      <c r="D2734" s="2">
        <v>0.13273199999999999</v>
      </c>
      <c r="F2734" s="2">
        <v>6.9132470000000001</v>
      </c>
      <c r="G2734" s="2">
        <v>0.53097499999999997</v>
      </c>
      <c r="H2734" s="2">
        <v>0.53111299999999995</v>
      </c>
      <c r="J2734" s="2">
        <v>6.9160519999999996</v>
      </c>
      <c r="K2734" s="2">
        <v>0.106056</v>
      </c>
      <c r="L2734" s="2">
        <v>0.204288</v>
      </c>
    </row>
    <row r="2735" spans="1:12" x14ac:dyDescent="0.2">
      <c r="A2735" s="2">
        <v>6.9167540000000001</v>
      </c>
      <c r="B2735" s="2">
        <v>9.4525070000000007</v>
      </c>
      <c r="C2735" s="2">
        <v>0.71243599999999996</v>
      </c>
      <c r="D2735" s="2">
        <v>0.13286100000000001</v>
      </c>
      <c r="F2735" s="2">
        <v>6.9139480000000004</v>
      </c>
      <c r="G2735" s="2">
        <v>0.53115100000000004</v>
      </c>
      <c r="H2735" s="2">
        <v>0.53161599999999998</v>
      </c>
      <c r="J2735" s="2">
        <v>6.9167540000000001</v>
      </c>
      <c r="K2735" s="2">
        <v>0.106487</v>
      </c>
      <c r="L2735" s="2">
        <v>0.204258</v>
      </c>
    </row>
    <row r="2736" spans="1:12" x14ac:dyDescent="0.2">
      <c r="A2736" s="2">
        <v>6.9174550000000004</v>
      </c>
      <c r="B2736" s="2">
        <v>9.452007</v>
      </c>
      <c r="C2736" s="2">
        <v>0.71208899999999997</v>
      </c>
      <c r="D2736" s="2">
        <v>0.13297600000000001</v>
      </c>
      <c r="F2736" s="2">
        <v>6.9146489999999998</v>
      </c>
      <c r="G2736" s="2">
        <v>0.53118100000000001</v>
      </c>
      <c r="H2736" s="2">
        <v>0.531914</v>
      </c>
      <c r="J2736" s="2">
        <v>6.9174550000000004</v>
      </c>
      <c r="K2736" s="2">
        <v>0.10660500000000001</v>
      </c>
      <c r="L2736" s="2">
        <v>0.203961</v>
      </c>
    </row>
    <row r="2737" spans="1:12" x14ac:dyDescent="0.2">
      <c r="A2737" s="2">
        <v>6.9181569999999999</v>
      </c>
      <c r="B2737" s="2">
        <v>9.4518599999999999</v>
      </c>
      <c r="C2737" s="2">
        <v>0.71196700000000002</v>
      </c>
      <c r="D2737" s="2">
        <v>0.132907</v>
      </c>
      <c r="F2737" s="2">
        <v>6.9153510000000002</v>
      </c>
      <c r="G2737" s="2">
        <v>0.53083800000000003</v>
      </c>
      <c r="H2737" s="2">
        <v>0.53171500000000005</v>
      </c>
      <c r="J2737" s="2">
        <v>6.9181569999999999</v>
      </c>
      <c r="K2737" s="2">
        <v>0.10634399999999999</v>
      </c>
      <c r="L2737" s="2">
        <v>0.203709</v>
      </c>
    </row>
    <row r="2738" spans="1:12" x14ac:dyDescent="0.2">
      <c r="A2738" s="2">
        <v>6.9188580000000002</v>
      </c>
      <c r="B2738" s="2">
        <v>9.4518470000000008</v>
      </c>
      <c r="C2738" s="2">
        <v>0.71210799999999996</v>
      </c>
      <c r="D2738" s="2">
        <v>0.13292200000000001</v>
      </c>
      <c r="F2738" s="2">
        <v>6.9160519999999996</v>
      </c>
      <c r="G2738" s="2">
        <v>0.53104399999999996</v>
      </c>
      <c r="H2738" s="2">
        <v>0.53173800000000004</v>
      </c>
      <c r="J2738" s="2">
        <v>6.9188580000000002</v>
      </c>
      <c r="K2738" s="2">
        <v>0.105362</v>
      </c>
      <c r="L2738" s="2">
        <v>0.20388400000000001</v>
      </c>
    </row>
    <row r="2739" spans="1:12" x14ac:dyDescent="0.2">
      <c r="A2739" s="2">
        <v>6.9195589999999996</v>
      </c>
      <c r="B2739" s="2">
        <v>9.4520300000000006</v>
      </c>
      <c r="C2739" s="2">
        <v>0.711951</v>
      </c>
      <c r="D2739" s="2">
        <v>0.13328100000000001</v>
      </c>
      <c r="F2739" s="2">
        <v>6.9167540000000001</v>
      </c>
      <c r="G2739" s="2">
        <v>0.53149400000000002</v>
      </c>
      <c r="H2739" s="2">
        <v>0.53146400000000005</v>
      </c>
      <c r="J2739" s="2">
        <v>6.9195589999999996</v>
      </c>
      <c r="K2739" s="2">
        <v>0.104835</v>
      </c>
      <c r="L2739" s="2">
        <v>0.20424600000000001</v>
      </c>
    </row>
    <row r="2740" spans="1:12" x14ac:dyDescent="0.2">
      <c r="A2740" s="2">
        <v>6.9202599999999999</v>
      </c>
      <c r="B2740" s="2">
        <v>9.4524570000000008</v>
      </c>
      <c r="C2740" s="2">
        <v>0.71197100000000002</v>
      </c>
      <c r="D2740" s="2">
        <v>0.133632</v>
      </c>
      <c r="F2740" s="2">
        <v>6.9174550000000004</v>
      </c>
      <c r="G2740" s="2">
        <v>0.53128799999999998</v>
      </c>
      <c r="H2740" s="2">
        <v>0.53174600000000005</v>
      </c>
      <c r="J2740" s="2">
        <v>6.9202599999999999</v>
      </c>
      <c r="K2740" s="2">
        <v>0.104544</v>
      </c>
      <c r="L2740" s="2">
        <v>0.20421400000000001</v>
      </c>
    </row>
    <row r="2741" spans="1:12" x14ac:dyDescent="0.2">
      <c r="A2741" s="2">
        <v>6.9209620000000003</v>
      </c>
      <c r="B2741" s="2">
        <v>9.4523930000000007</v>
      </c>
      <c r="C2741" s="2">
        <v>0.71142499999999997</v>
      </c>
      <c r="D2741" s="2">
        <v>0.13386100000000001</v>
      </c>
      <c r="F2741" s="2">
        <v>6.9181569999999999</v>
      </c>
      <c r="G2741" s="2">
        <v>0.53131899999999999</v>
      </c>
      <c r="H2741" s="2">
        <v>0.53150900000000001</v>
      </c>
      <c r="J2741" s="2">
        <v>6.9209620000000003</v>
      </c>
      <c r="K2741" s="2">
        <v>0.103739</v>
      </c>
      <c r="L2741" s="2">
        <v>0.20441200000000001</v>
      </c>
    </row>
    <row r="2742" spans="1:12" x14ac:dyDescent="0.2">
      <c r="A2742" s="2">
        <v>6.9216629999999997</v>
      </c>
      <c r="B2742" s="2">
        <v>9.4520719999999994</v>
      </c>
      <c r="C2742" s="2">
        <v>0.71092500000000003</v>
      </c>
      <c r="D2742" s="2">
        <v>0.13392200000000001</v>
      </c>
      <c r="F2742" s="2">
        <v>6.9188580000000002</v>
      </c>
      <c r="G2742" s="2">
        <v>0.53131899999999999</v>
      </c>
      <c r="H2742" s="2">
        <v>0.53095999999999999</v>
      </c>
      <c r="J2742" s="2">
        <v>6.9216629999999997</v>
      </c>
      <c r="K2742" s="2">
        <v>0.10373499999999999</v>
      </c>
      <c r="L2742" s="2">
        <v>0.204515</v>
      </c>
    </row>
    <row r="2743" spans="1:12" x14ac:dyDescent="0.2">
      <c r="A2743" s="2">
        <v>6.9223650000000001</v>
      </c>
      <c r="B2743" s="2">
        <v>9.4519079999999995</v>
      </c>
      <c r="C2743" s="2">
        <v>0.71081499999999997</v>
      </c>
      <c r="D2743" s="2">
        <v>0.133823</v>
      </c>
      <c r="F2743" s="2">
        <v>6.9195589999999996</v>
      </c>
      <c r="G2743" s="2">
        <v>0.53099799999999997</v>
      </c>
      <c r="H2743" s="2">
        <v>0.531555</v>
      </c>
      <c r="J2743" s="2">
        <v>6.9223650000000001</v>
      </c>
      <c r="K2743" s="2">
        <v>0.103508</v>
      </c>
      <c r="L2743" s="2">
        <v>0.20457900000000001</v>
      </c>
    </row>
    <row r="2744" spans="1:12" x14ac:dyDescent="0.2">
      <c r="A2744" s="2">
        <v>6.9230660000000004</v>
      </c>
      <c r="B2744" s="2">
        <v>9.4516530000000003</v>
      </c>
      <c r="C2744" s="2">
        <v>0.710704</v>
      </c>
      <c r="D2744" s="2">
        <v>0.133907</v>
      </c>
      <c r="F2744" s="2">
        <v>6.9202599999999999</v>
      </c>
      <c r="G2744" s="2">
        <v>0.53049500000000005</v>
      </c>
      <c r="H2744" s="2">
        <v>0.53099099999999999</v>
      </c>
      <c r="J2744" s="2">
        <v>6.9230660000000004</v>
      </c>
      <c r="K2744" s="2">
        <v>0.103258</v>
      </c>
      <c r="L2744" s="2">
        <v>0.20452000000000001</v>
      </c>
    </row>
    <row r="2745" spans="1:12" x14ac:dyDescent="0.2">
      <c r="A2745" s="2">
        <v>6.9237679999999999</v>
      </c>
      <c r="B2745" s="2">
        <v>9.4516980000000004</v>
      </c>
      <c r="C2745" s="2">
        <v>0.71084499999999995</v>
      </c>
      <c r="D2745" s="2">
        <v>0.13411300000000001</v>
      </c>
      <c r="F2745" s="2">
        <v>6.9209620000000003</v>
      </c>
      <c r="G2745" s="2">
        <v>0.53043399999999996</v>
      </c>
      <c r="H2745" s="2">
        <v>0.53083800000000003</v>
      </c>
      <c r="J2745" s="2">
        <v>6.9237679999999999</v>
      </c>
      <c r="K2745" s="2">
        <v>0.10310900000000001</v>
      </c>
      <c r="L2745" s="2">
        <v>0.20449400000000001</v>
      </c>
    </row>
    <row r="2746" spans="1:12" x14ac:dyDescent="0.2">
      <c r="A2746" s="2">
        <v>6.9244690000000002</v>
      </c>
      <c r="B2746" s="2">
        <v>9.4518810000000002</v>
      </c>
      <c r="C2746" s="2">
        <v>0.71111599999999997</v>
      </c>
      <c r="D2746" s="2">
        <v>0.13417399999999999</v>
      </c>
      <c r="F2746" s="2">
        <v>6.9216629999999997</v>
      </c>
      <c r="G2746" s="2">
        <v>0.53054800000000002</v>
      </c>
      <c r="H2746" s="2">
        <v>0.53064</v>
      </c>
      <c r="J2746" s="2">
        <v>6.9244690000000002</v>
      </c>
      <c r="K2746" s="2">
        <v>0.10320500000000001</v>
      </c>
      <c r="L2746" s="2">
        <v>0.20420199999999999</v>
      </c>
    </row>
    <row r="2747" spans="1:12" x14ac:dyDescent="0.2">
      <c r="A2747" s="2">
        <v>6.9251699999999996</v>
      </c>
      <c r="B2747" s="2">
        <v>9.4522130000000004</v>
      </c>
      <c r="C2747" s="2">
        <v>0.71140999999999999</v>
      </c>
      <c r="D2747" s="2">
        <v>0.13430300000000001</v>
      </c>
      <c r="F2747" s="2">
        <v>6.9223650000000001</v>
      </c>
      <c r="G2747" s="2">
        <v>0.53083000000000002</v>
      </c>
      <c r="H2747" s="2">
        <v>0.53076199999999996</v>
      </c>
      <c r="J2747" s="2">
        <v>6.9251699999999996</v>
      </c>
      <c r="K2747" s="2">
        <v>0.10335900000000001</v>
      </c>
      <c r="L2747" s="2">
        <v>0.203261</v>
      </c>
    </row>
    <row r="2748" spans="1:12" x14ac:dyDescent="0.2">
      <c r="A2748" s="2">
        <v>6.925872</v>
      </c>
      <c r="B2748" s="2">
        <v>9.4522169999999992</v>
      </c>
      <c r="C2748" s="2">
        <v>0.71154700000000004</v>
      </c>
      <c r="D2748" s="2">
        <v>0.13442499999999999</v>
      </c>
      <c r="F2748" s="2">
        <v>6.9230660000000004</v>
      </c>
      <c r="G2748" s="2">
        <v>0.53104399999999996</v>
      </c>
      <c r="H2748" s="2">
        <v>0.53116600000000003</v>
      </c>
      <c r="J2748" s="2">
        <v>6.925872</v>
      </c>
      <c r="K2748" s="2">
        <v>0.103273</v>
      </c>
      <c r="L2748" s="2">
        <v>0.20302700000000001</v>
      </c>
    </row>
    <row r="2749" spans="1:12" x14ac:dyDescent="0.2">
      <c r="A2749" s="2">
        <v>6.9265730000000003</v>
      </c>
      <c r="B2749" s="2">
        <v>9.4520719999999994</v>
      </c>
      <c r="C2749" s="2">
        <v>0.71135599999999999</v>
      </c>
      <c r="D2749" s="2">
        <v>0.13441</v>
      </c>
      <c r="F2749" s="2">
        <v>6.9237679999999999</v>
      </c>
      <c r="G2749" s="2">
        <v>0.53105199999999997</v>
      </c>
      <c r="H2749" s="2">
        <v>0.53169999999999995</v>
      </c>
      <c r="J2749" s="2">
        <v>6.9265730000000003</v>
      </c>
      <c r="K2749" s="2">
        <v>0.103311</v>
      </c>
      <c r="L2749" s="2">
        <v>0.20311499999999999</v>
      </c>
    </row>
    <row r="2750" spans="1:12" x14ac:dyDescent="0.2">
      <c r="A2750" s="2">
        <v>6.9272739999999997</v>
      </c>
      <c r="B2750" s="2">
        <v>9.4519629999999992</v>
      </c>
      <c r="C2750" s="2">
        <v>0.71110099999999998</v>
      </c>
      <c r="D2750" s="2">
        <v>0.13462399999999999</v>
      </c>
      <c r="F2750" s="2">
        <v>6.9244690000000002</v>
      </c>
      <c r="G2750" s="2">
        <v>0.53073899999999996</v>
      </c>
      <c r="H2750" s="2">
        <v>0.53180700000000003</v>
      </c>
      <c r="J2750" s="2">
        <v>6.9272739999999997</v>
      </c>
      <c r="K2750" s="2">
        <v>0.102808</v>
      </c>
      <c r="L2750" s="2">
        <v>0.20318800000000001</v>
      </c>
    </row>
    <row r="2751" spans="1:12" x14ac:dyDescent="0.2">
      <c r="A2751" s="2">
        <v>6.9279760000000001</v>
      </c>
      <c r="B2751" s="2">
        <v>9.4520490000000006</v>
      </c>
      <c r="C2751" s="2">
        <v>0.711032</v>
      </c>
      <c r="D2751" s="2">
        <v>0.13444800000000001</v>
      </c>
      <c r="F2751" s="2">
        <v>6.9251699999999996</v>
      </c>
      <c r="G2751" s="2">
        <v>0.53076900000000005</v>
      </c>
      <c r="H2751" s="2">
        <v>0.53212000000000004</v>
      </c>
      <c r="J2751" s="2">
        <v>6.9279760000000001</v>
      </c>
      <c r="K2751" s="2">
        <v>0.102497</v>
      </c>
      <c r="L2751" s="2">
        <v>0.20330899999999999</v>
      </c>
    </row>
    <row r="2752" spans="1:12" x14ac:dyDescent="0.2">
      <c r="A2752" s="2">
        <v>6.9286770000000004</v>
      </c>
      <c r="B2752" s="2">
        <v>9.4523010000000003</v>
      </c>
      <c r="C2752" s="2">
        <v>0.71077299999999999</v>
      </c>
      <c r="D2752" s="2">
        <v>0.13411999999999999</v>
      </c>
      <c r="F2752" s="2">
        <v>6.925872</v>
      </c>
      <c r="G2752" s="2">
        <v>0.53070799999999996</v>
      </c>
      <c r="H2752" s="2">
        <v>0.53198999999999996</v>
      </c>
      <c r="J2752" s="2">
        <v>6.9286770000000004</v>
      </c>
      <c r="K2752" s="2">
        <v>0.102093</v>
      </c>
      <c r="L2752" s="2">
        <v>0.203651</v>
      </c>
    </row>
    <row r="2753" spans="1:12" x14ac:dyDescent="0.2">
      <c r="A2753" s="2">
        <v>6.929379</v>
      </c>
      <c r="B2753" s="2">
        <v>9.4523510000000002</v>
      </c>
      <c r="C2753" s="2">
        <v>0.71094400000000002</v>
      </c>
      <c r="D2753" s="2">
        <v>0.13402900000000001</v>
      </c>
      <c r="F2753" s="2">
        <v>6.9265730000000003</v>
      </c>
      <c r="G2753" s="2">
        <v>0.53029599999999999</v>
      </c>
      <c r="H2753" s="2">
        <v>0.53190599999999999</v>
      </c>
      <c r="J2753" s="2">
        <v>6.929379</v>
      </c>
      <c r="K2753" s="2">
        <v>0.102047</v>
      </c>
      <c r="L2753" s="2">
        <v>0.204018</v>
      </c>
    </row>
    <row r="2754" spans="1:12" x14ac:dyDescent="0.2">
      <c r="A2754" s="2">
        <v>6.9300800000000002</v>
      </c>
      <c r="B2754" s="2">
        <v>9.4521979999999992</v>
      </c>
      <c r="C2754" s="2">
        <v>0.71120799999999995</v>
      </c>
      <c r="D2754" s="2">
        <v>0.133937</v>
      </c>
      <c r="F2754" s="2">
        <v>6.9272739999999997</v>
      </c>
      <c r="G2754" s="2">
        <v>0.53082300000000004</v>
      </c>
      <c r="H2754" s="2">
        <v>0.53169299999999997</v>
      </c>
      <c r="J2754" s="2">
        <v>6.9300800000000002</v>
      </c>
      <c r="K2754" s="2">
        <v>0.10202600000000001</v>
      </c>
      <c r="L2754" s="2">
        <v>0.203874</v>
      </c>
    </row>
    <row r="2755" spans="1:12" x14ac:dyDescent="0.2">
      <c r="A2755" s="2">
        <v>6.9307809999999996</v>
      </c>
      <c r="B2755" s="2">
        <v>9.4523349999999997</v>
      </c>
      <c r="C2755" s="2">
        <v>0.711341</v>
      </c>
      <c r="D2755" s="2">
        <v>0.13433400000000001</v>
      </c>
      <c r="F2755" s="2">
        <v>6.9279760000000001</v>
      </c>
      <c r="G2755" s="2">
        <v>0.53068499999999996</v>
      </c>
      <c r="H2755" s="2">
        <v>0.53142500000000004</v>
      </c>
      <c r="J2755" s="2">
        <v>6.9307809999999996</v>
      </c>
      <c r="K2755" s="2">
        <v>0.10155699999999999</v>
      </c>
      <c r="L2755" s="2">
        <v>0.20377000000000001</v>
      </c>
    </row>
    <row r="2756" spans="1:12" x14ac:dyDescent="0.2">
      <c r="A2756" s="2">
        <v>6.9314830000000001</v>
      </c>
      <c r="B2756" s="2">
        <v>9.4528809999999996</v>
      </c>
      <c r="C2756" s="2">
        <v>0.71122700000000005</v>
      </c>
      <c r="D2756" s="2">
        <v>0.135043</v>
      </c>
      <c r="F2756" s="2">
        <v>6.9286770000000004</v>
      </c>
      <c r="G2756" s="2">
        <v>0.53111299999999995</v>
      </c>
      <c r="H2756" s="2">
        <v>0.53135699999999997</v>
      </c>
      <c r="J2756" s="2">
        <v>6.9314830000000001</v>
      </c>
      <c r="K2756" s="2">
        <v>0.10128</v>
      </c>
      <c r="L2756" s="2">
        <v>0.204037</v>
      </c>
    </row>
    <row r="2757" spans="1:12" x14ac:dyDescent="0.2">
      <c r="A2757" s="2">
        <v>6.9321840000000003</v>
      </c>
      <c r="B2757" s="2">
        <v>9.4532620000000005</v>
      </c>
      <c r="C2757" s="2">
        <v>0.71130300000000002</v>
      </c>
      <c r="D2757" s="2">
        <v>0.13559299999999999</v>
      </c>
      <c r="F2757" s="2">
        <v>6.929379</v>
      </c>
      <c r="G2757" s="2">
        <v>0.53161599999999998</v>
      </c>
      <c r="H2757" s="2">
        <v>0.53136399999999995</v>
      </c>
      <c r="J2757" s="2">
        <v>6.9321840000000003</v>
      </c>
      <c r="K2757" s="2">
        <v>0.100563</v>
      </c>
      <c r="L2757" s="2">
        <v>0.20379700000000001</v>
      </c>
    </row>
    <row r="2758" spans="1:12" x14ac:dyDescent="0.2">
      <c r="A2758" s="2">
        <v>6.9328859999999999</v>
      </c>
      <c r="B2758" s="2">
        <v>9.4532469999999993</v>
      </c>
      <c r="C2758" s="2">
        <v>0.71141699999999997</v>
      </c>
      <c r="D2758" s="2">
        <v>0.13605800000000001</v>
      </c>
      <c r="F2758" s="2">
        <v>6.9300800000000002</v>
      </c>
      <c r="G2758" s="2">
        <v>0.531914</v>
      </c>
      <c r="H2758" s="2">
        <v>0.53149400000000002</v>
      </c>
      <c r="J2758" s="2">
        <v>6.9328859999999999</v>
      </c>
      <c r="K2758" s="2">
        <v>9.9970000000000003E-2</v>
      </c>
      <c r="L2758" s="2">
        <v>0.20396900000000001</v>
      </c>
    </row>
    <row r="2759" spans="1:12" x14ac:dyDescent="0.2">
      <c r="A2759" s="2">
        <v>6.9335870000000002</v>
      </c>
      <c r="B2759" s="2">
        <v>9.4533649999999998</v>
      </c>
      <c r="C2759" s="2">
        <v>0.71142499999999997</v>
      </c>
      <c r="D2759" s="2">
        <v>0.13597400000000001</v>
      </c>
      <c r="F2759" s="2">
        <v>6.9307809999999996</v>
      </c>
      <c r="G2759" s="2">
        <v>0.53171500000000005</v>
      </c>
      <c r="H2759" s="2">
        <v>0.53169999999999995</v>
      </c>
      <c r="J2759" s="2">
        <v>6.9335870000000002</v>
      </c>
      <c r="K2759" s="2">
        <v>9.9854999999999999E-2</v>
      </c>
      <c r="L2759" s="2">
        <v>0.20452699999999999</v>
      </c>
    </row>
    <row r="2760" spans="1:12" x14ac:dyDescent="0.2">
      <c r="A2760" s="2">
        <v>6.9342879999999996</v>
      </c>
      <c r="B2760" s="2">
        <v>9.4536099999999994</v>
      </c>
      <c r="C2760" s="2">
        <v>0.71157800000000004</v>
      </c>
      <c r="D2760" s="2">
        <v>0.13602800000000001</v>
      </c>
      <c r="F2760" s="2">
        <v>6.9314830000000001</v>
      </c>
      <c r="G2760" s="2">
        <v>0.53173800000000004</v>
      </c>
      <c r="H2760" s="2">
        <v>0.53244000000000002</v>
      </c>
      <c r="J2760" s="2">
        <v>6.9342879999999996</v>
      </c>
      <c r="K2760" s="2">
        <v>0.10004399999999999</v>
      </c>
      <c r="L2760" s="2">
        <v>0.20469599999999999</v>
      </c>
    </row>
    <row r="2761" spans="1:12" x14ac:dyDescent="0.2">
      <c r="A2761" s="2">
        <v>6.9349889999999998</v>
      </c>
      <c r="B2761" s="2">
        <v>9.4542009999999994</v>
      </c>
      <c r="C2761" s="2">
        <v>0.71143299999999998</v>
      </c>
      <c r="D2761" s="2">
        <v>0.135936</v>
      </c>
      <c r="F2761" s="2">
        <v>6.9321840000000003</v>
      </c>
      <c r="G2761" s="2">
        <v>0.53146400000000005</v>
      </c>
      <c r="H2761" s="2">
        <v>0.53263099999999997</v>
      </c>
      <c r="J2761" s="2">
        <v>6.9349889999999998</v>
      </c>
      <c r="K2761" s="2">
        <v>9.9663000000000002E-2</v>
      </c>
      <c r="L2761" s="2">
        <v>0.20447000000000001</v>
      </c>
    </row>
    <row r="2762" spans="1:12" x14ac:dyDescent="0.2">
      <c r="A2762" s="2">
        <v>6.9356910000000003</v>
      </c>
      <c r="B2762" s="2">
        <v>9.4543800000000005</v>
      </c>
      <c r="C2762" s="2">
        <v>0.71153599999999995</v>
      </c>
      <c r="D2762" s="2">
        <v>0.135822</v>
      </c>
      <c r="F2762" s="2">
        <v>6.9328859999999999</v>
      </c>
      <c r="G2762" s="2">
        <v>0.53174600000000005</v>
      </c>
      <c r="H2762" s="2">
        <v>0.53271500000000005</v>
      </c>
      <c r="J2762" s="2">
        <v>6.9356910000000003</v>
      </c>
      <c r="K2762" s="2">
        <v>9.9797999999999998E-2</v>
      </c>
      <c r="L2762" s="2">
        <v>0.20422199999999999</v>
      </c>
    </row>
    <row r="2763" spans="1:12" x14ac:dyDescent="0.2">
      <c r="A2763" s="2">
        <v>6.9363919999999997</v>
      </c>
      <c r="B2763" s="2">
        <v>9.4544449999999998</v>
      </c>
      <c r="C2763" s="2">
        <v>0.71127600000000002</v>
      </c>
      <c r="D2763" s="2">
        <v>0.135936</v>
      </c>
      <c r="F2763" s="2">
        <v>6.9335870000000002</v>
      </c>
      <c r="G2763" s="2">
        <v>0.53150900000000001</v>
      </c>
      <c r="H2763" s="2">
        <v>0.53272200000000003</v>
      </c>
      <c r="J2763" s="2">
        <v>6.9363919999999997</v>
      </c>
      <c r="K2763" s="2">
        <v>0.100187</v>
      </c>
      <c r="L2763" s="2">
        <v>0.20424400000000001</v>
      </c>
    </row>
    <row r="2764" spans="1:12" x14ac:dyDescent="0.2">
      <c r="A2764" s="2">
        <v>6.9370940000000001</v>
      </c>
      <c r="B2764" s="2">
        <v>9.4549710000000005</v>
      </c>
      <c r="C2764" s="2">
        <v>0.71160000000000001</v>
      </c>
      <c r="D2764" s="2">
        <v>0.13618</v>
      </c>
      <c r="F2764" s="2">
        <v>6.9342879999999996</v>
      </c>
      <c r="G2764" s="2">
        <v>0.53095999999999999</v>
      </c>
      <c r="H2764" s="2">
        <v>0.53243300000000005</v>
      </c>
      <c r="J2764" s="2">
        <v>6.9370940000000001</v>
      </c>
      <c r="K2764" s="2">
        <v>9.9846000000000004E-2</v>
      </c>
      <c r="L2764" s="2">
        <v>0.20433000000000001</v>
      </c>
    </row>
    <row r="2765" spans="1:12" x14ac:dyDescent="0.2">
      <c r="A2765" s="2">
        <v>6.9377950000000004</v>
      </c>
      <c r="B2765" s="2">
        <v>9.4548419999999993</v>
      </c>
      <c r="C2765" s="2">
        <v>0.71161200000000002</v>
      </c>
      <c r="D2765" s="2">
        <v>0.13625599999999999</v>
      </c>
      <c r="F2765" s="2">
        <v>6.9349889999999998</v>
      </c>
      <c r="G2765" s="2">
        <v>0.531555</v>
      </c>
      <c r="H2765" s="2">
        <v>0.53283700000000001</v>
      </c>
      <c r="J2765" s="2">
        <v>6.9377950000000004</v>
      </c>
      <c r="K2765" s="2">
        <v>9.9857000000000001E-2</v>
      </c>
      <c r="L2765" s="2">
        <v>0.20430599999999999</v>
      </c>
    </row>
    <row r="2766" spans="1:12" x14ac:dyDescent="0.2">
      <c r="A2766" s="2">
        <v>6.9384969999999999</v>
      </c>
      <c r="B2766" s="2">
        <v>9.4554980000000004</v>
      </c>
      <c r="C2766" s="2">
        <v>0.71177999999999997</v>
      </c>
      <c r="D2766" s="2">
        <v>0.135936</v>
      </c>
      <c r="F2766" s="2">
        <v>6.9356910000000003</v>
      </c>
      <c r="G2766" s="2">
        <v>0.53099099999999999</v>
      </c>
      <c r="H2766" s="2">
        <v>0.53306600000000004</v>
      </c>
      <c r="J2766" s="2">
        <v>6.9384969999999999</v>
      </c>
      <c r="K2766" s="2">
        <v>9.9686999999999998E-2</v>
      </c>
      <c r="L2766" s="2">
        <v>0.20477999999999999</v>
      </c>
    </row>
    <row r="2767" spans="1:12" x14ac:dyDescent="0.2">
      <c r="A2767" s="2">
        <v>6.9391980000000002</v>
      </c>
      <c r="B2767" s="2">
        <v>9.4557040000000008</v>
      </c>
      <c r="C2767" s="2">
        <v>0.71219900000000003</v>
      </c>
      <c r="D2767" s="2">
        <v>0.13555500000000001</v>
      </c>
      <c r="F2767" s="2">
        <v>6.9363919999999997</v>
      </c>
      <c r="G2767" s="2">
        <v>0.53083800000000003</v>
      </c>
      <c r="H2767" s="2">
        <v>0.533142</v>
      </c>
      <c r="J2767" s="2">
        <v>6.9391980000000002</v>
      </c>
      <c r="K2767" s="2">
        <v>9.9676000000000001E-2</v>
      </c>
      <c r="L2767" s="2">
        <v>0.20517199999999999</v>
      </c>
    </row>
    <row r="2768" spans="1:12" x14ac:dyDescent="0.2">
      <c r="A2768" s="2">
        <v>6.9398989999999996</v>
      </c>
      <c r="B2768" s="2">
        <v>9.455864</v>
      </c>
      <c r="C2768" s="2">
        <v>0.712032</v>
      </c>
      <c r="D2768" s="2">
        <v>0.135211</v>
      </c>
      <c r="F2768" s="2">
        <v>6.9370940000000001</v>
      </c>
      <c r="G2768" s="2">
        <v>0.53064</v>
      </c>
      <c r="H2768" s="2">
        <v>0.53308100000000003</v>
      </c>
      <c r="J2768" s="2">
        <v>6.9398989999999996</v>
      </c>
      <c r="K2768" s="2">
        <v>9.9850999999999995E-2</v>
      </c>
      <c r="L2768" s="2">
        <v>0.20519599999999999</v>
      </c>
    </row>
    <row r="2769" spans="1:12" x14ac:dyDescent="0.2">
      <c r="A2769" s="2">
        <v>6.9405999999999999</v>
      </c>
      <c r="B2769" s="2">
        <v>9.4561309999999992</v>
      </c>
      <c r="C2769" s="2">
        <v>0.71218800000000004</v>
      </c>
      <c r="D2769" s="2">
        <v>0.13536400000000001</v>
      </c>
      <c r="F2769" s="2">
        <v>6.9377950000000004</v>
      </c>
      <c r="G2769" s="2">
        <v>0.53076199999999996</v>
      </c>
      <c r="H2769" s="2">
        <v>0.53305800000000003</v>
      </c>
      <c r="J2769" s="2">
        <v>6.9405999999999999</v>
      </c>
      <c r="K2769" s="2">
        <v>9.98E-2</v>
      </c>
      <c r="L2769" s="2">
        <v>0.20516300000000001</v>
      </c>
    </row>
    <row r="2770" spans="1:12" x14ac:dyDescent="0.2">
      <c r="A2770" s="2">
        <v>6.9413020000000003</v>
      </c>
      <c r="B2770" s="2">
        <v>9.4562570000000008</v>
      </c>
      <c r="C2770" s="2">
        <v>0.71263399999999999</v>
      </c>
      <c r="D2770" s="2">
        <v>0.13591300000000001</v>
      </c>
      <c r="F2770" s="2">
        <v>6.9384969999999999</v>
      </c>
      <c r="G2770" s="2">
        <v>0.53116600000000003</v>
      </c>
      <c r="H2770" s="2">
        <v>0.53256999999999999</v>
      </c>
      <c r="J2770" s="2">
        <v>6.9413020000000003</v>
      </c>
      <c r="K2770" s="2">
        <v>9.9294999999999994E-2</v>
      </c>
      <c r="L2770" s="2">
        <v>0.204959</v>
      </c>
    </row>
    <row r="2771" spans="1:12" x14ac:dyDescent="0.2">
      <c r="A2771" s="2">
        <v>6.9420029999999997</v>
      </c>
      <c r="B2771" s="2">
        <v>9.4562229999999996</v>
      </c>
      <c r="C2771" s="2">
        <v>0.71308099999999996</v>
      </c>
      <c r="D2771" s="2">
        <v>0.13645499999999999</v>
      </c>
      <c r="F2771" s="2">
        <v>6.9391980000000002</v>
      </c>
      <c r="G2771" s="2">
        <v>0.53169999999999995</v>
      </c>
      <c r="H2771" s="2">
        <v>0.53247800000000001</v>
      </c>
      <c r="J2771" s="2">
        <v>6.9420029999999997</v>
      </c>
      <c r="K2771" s="2">
        <v>9.9108000000000002E-2</v>
      </c>
      <c r="L2771" s="2">
        <v>0.20482300000000001</v>
      </c>
    </row>
    <row r="2772" spans="1:12" x14ac:dyDescent="0.2">
      <c r="A2772" s="2">
        <v>6.9427050000000001</v>
      </c>
      <c r="B2772" s="2">
        <v>9.4565889999999992</v>
      </c>
      <c r="C2772" s="2">
        <v>0.71353500000000003</v>
      </c>
      <c r="D2772" s="2">
        <v>0.13633999999999999</v>
      </c>
      <c r="F2772" s="2">
        <v>6.9398989999999996</v>
      </c>
      <c r="G2772" s="2">
        <v>0.53180700000000003</v>
      </c>
      <c r="H2772" s="2">
        <v>0.53277600000000003</v>
      </c>
      <c r="J2772" s="2">
        <v>6.9427050000000001</v>
      </c>
      <c r="K2772" s="2">
        <v>9.8962999999999995E-2</v>
      </c>
      <c r="L2772" s="2">
        <v>0.205378</v>
      </c>
    </row>
    <row r="2773" spans="1:12" x14ac:dyDescent="0.2">
      <c r="A2773" s="2">
        <v>6.9434060000000004</v>
      </c>
      <c r="B2773" s="2">
        <v>9.4571529999999999</v>
      </c>
      <c r="C2773" s="2">
        <v>0.71354600000000001</v>
      </c>
      <c r="D2773" s="2">
        <v>0.13678999999999999</v>
      </c>
      <c r="F2773" s="2">
        <v>6.9405999999999999</v>
      </c>
      <c r="G2773" s="2">
        <v>0.53212000000000004</v>
      </c>
      <c r="H2773" s="2">
        <v>0.53237199999999996</v>
      </c>
      <c r="J2773" s="2">
        <v>6.9434060000000004</v>
      </c>
      <c r="K2773" s="2">
        <v>9.8873000000000003E-2</v>
      </c>
      <c r="L2773" s="2">
        <v>0.206038</v>
      </c>
    </row>
    <row r="2774" spans="1:12" x14ac:dyDescent="0.2">
      <c r="A2774" s="2">
        <v>6.9441079999999999</v>
      </c>
      <c r="B2774" s="2">
        <v>9.457497</v>
      </c>
      <c r="C2774" s="2">
        <v>0.71332499999999999</v>
      </c>
      <c r="D2774" s="2">
        <v>0.13739299999999999</v>
      </c>
      <c r="F2774" s="2">
        <v>6.9413020000000003</v>
      </c>
      <c r="G2774" s="2">
        <v>0.53198999999999996</v>
      </c>
      <c r="H2774" s="2">
        <v>0.53198999999999996</v>
      </c>
      <c r="J2774" s="2">
        <v>6.9441079999999999</v>
      </c>
      <c r="K2774" s="2">
        <v>9.8548999999999998E-2</v>
      </c>
      <c r="L2774" s="2">
        <v>0.20652599999999999</v>
      </c>
    </row>
    <row r="2775" spans="1:12" x14ac:dyDescent="0.2">
      <c r="A2775" s="2">
        <v>6.9448090000000002</v>
      </c>
      <c r="B2775" s="2">
        <v>9.4583739999999992</v>
      </c>
      <c r="C2775" s="2">
        <v>0.71341600000000005</v>
      </c>
      <c r="D2775" s="2">
        <v>0.137492</v>
      </c>
      <c r="F2775" s="2">
        <v>6.9420029999999997</v>
      </c>
      <c r="G2775" s="2">
        <v>0.53190599999999999</v>
      </c>
      <c r="H2775" s="2">
        <v>0.53180700000000003</v>
      </c>
      <c r="J2775" s="2">
        <v>6.9448090000000002</v>
      </c>
      <c r="K2775" s="2">
        <v>9.7984000000000002E-2</v>
      </c>
      <c r="L2775" s="2">
        <v>0.20691200000000001</v>
      </c>
    </row>
    <row r="2776" spans="1:12" x14ac:dyDescent="0.2">
      <c r="A2776" s="2">
        <v>6.9455099999999996</v>
      </c>
      <c r="B2776" s="2">
        <v>9.4589040000000004</v>
      </c>
      <c r="C2776" s="2">
        <v>0.71336699999999997</v>
      </c>
      <c r="D2776" s="2">
        <v>0.138179</v>
      </c>
      <c r="F2776" s="2">
        <v>6.9427050000000001</v>
      </c>
      <c r="G2776" s="2">
        <v>0.53169299999999997</v>
      </c>
      <c r="H2776" s="2">
        <v>0.532196</v>
      </c>
      <c r="J2776" s="2">
        <v>6.9455099999999996</v>
      </c>
      <c r="K2776" s="2">
        <v>9.7964999999999997E-2</v>
      </c>
      <c r="L2776" s="2">
        <v>0.20704900000000001</v>
      </c>
    </row>
    <row r="2777" spans="1:12" x14ac:dyDescent="0.2">
      <c r="A2777" s="2">
        <v>6.9462120000000001</v>
      </c>
      <c r="B2777" s="2">
        <v>9.4593620000000005</v>
      </c>
      <c r="C2777" s="2">
        <v>0.71317600000000003</v>
      </c>
      <c r="D2777" s="2">
        <v>0.13823199999999999</v>
      </c>
      <c r="F2777" s="2">
        <v>6.9434060000000004</v>
      </c>
      <c r="G2777" s="2">
        <v>0.53142500000000004</v>
      </c>
      <c r="H2777" s="2">
        <v>0.53266899999999995</v>
      </c>
      <c r="J2777" s="2">
        <v>6.9462120000000001</v>
      </c>
      <c r="K2777" s="2">
        <v>9.7892999999999994E-2</v>
      </c>
      <c r="L2777" s="2">
        <v>0.20677599999999999</v>
      </c>
    </row>
    <row r="2778" spans="1:12" x14ac:dyDescent="0.2">
      <c r="A2778" s="2">
        <v>6.9469130000000003</v>
      </c>
      <c r="B2778" s="2">
        <v>9.4600559999999998</v>
      </c>
      <c r="C2778" s="2">
        <v>0.71332499999999999</v>
      </c>
      <c r="D2778" s="2">
        <v>0.13772899999999999</v>
      </c>
      <c r="F2778" s="2">
        <v>6.9441079999999999</v>
      </c>
      <c r="G2778" s="2">
        <v>0.53135699999999997</v>
      </c>
      <c r="H2778" s="2">
        <v>0.53266899999999995</v>
      </c>
      <c r="J2778" s="2">
        <v>6.9469130000000003</v>
      </c>
      <c r="K2778" s="2">
        <v>9.7592999999999999E-2</v>
      </c>
      <c r="L2778" s="2">
        <v>0.20649999999999999</v>
      </c>
    </row>
    <row r="2779" spans="1:12" x14ac:dyDescent="0.2">
      <c r="A2779" s="2">
        <v>6.9476139999999997</v>
      </c>
      <c r="B2779" s="2">
        <v>9.4600720000000003</v>
      </c>
      <c r="C2779" s="2">
        <v>0.71343500000000004</v>
      </c>
      <c r="D2779" s="2">
        <v>0.13794999999999999</v>
      </c>
      <c r="F2779" s="2">
        <v>6.9448090000000002</v>
      </c>
      <c r="G2779" s="2">
        <v>0.53136399999999995</v>
      </c>
      <c r="H2779" s="2">
        <v>0.53208200000000005</v>
      </c>
      <c r="J2779" s="2">
        <v>6.9476139999999997</v>
      </c>
      <c r="K2779" s="2">
        <v>9.7517000000000006E-2</v>
      </c>
      <c r="L2779" s="2">
        <v>0.20635200000000001</v>
      </c>
    </row>
    <row r="2780" spans="1:12" x14ac:dyDescent="0.2">
      <c r="A2780" s="2">
        <v>6.9483160000000002</v>
      </c>
      <c r="B2780" s="2">
        <v>9.4601819999999996</v>
      </c>
      <c r="C2780" s="2">
        <v>0.71339300000000005</v>
      </c>
      <c r="D2780" s="2">
        <v>0.13741600000000001</v>
      </c>
      <c r="F2780" s="2">
        <v>6.9455099999999996</v>
      </c>
      <c r="G2780" s="2">
        <v>0.53149400000000002</v>
      </c>
      <c r="H2780" s="2">
        <v>0.53195199999999998</v>
      </c>
      <c r="J2780" s="2">
        <v>6.9483160000000002</v>
      </c>
      <c r="K2780" s="2">
        <v>9.7378000000000006E-2</v>
      </c>
      <c r="L2780" s="2">
        <v>0.206155</v>
      </c>
    </row>
    <row r="2781" spans="1:12" x14ac:dyDescent="0.2">
      <c r="A2781" s="2">
        <v>6.9490170000000004</v>
      </c>
      <c r="B2781" s="2">
        <v>9.4604189999999999</v>
      </c>
      <c r="C2781" s="2">
        <v>0.71290900000000001</v>
      </c>
      <c r="D2781" s="2">
        <v>0.13703499999999999</v>
      </c>
      <c r="F2781" s="2">
        <v>6.9462120000000001</v>
      </c>
      <c r="G2781" s="2">
        <v>0.53169999999999995</v>
      </c>
      <c r="H2781" s="2">
        <v>0.53213500000000002</v>
      </c>
      <c r="J2781" s="2">
        <v>6.9490170000000004</v>
      </c>
      <c r="K2781" s="2">
        <v>9.7075999999999996E-2</v>
      </c>
      <c r="L2781" s="2">
        <v>0.20579800000000001</v>
      </c>
    </row>
    <row r="2782" spans="1:12" x14ac:dyDescent="0.2">
      <c r="A2782" s="2">
        <v>6.9497179999999998</v>
      </c>
      <c r="B2782" s="2">
        <v>9.4610669999999999</v>
      </c>
      <c r="C2782" s="2">
        <v>0.71247000000000005</v>
      </c>
      <c r="D2782" s="2">
        <v>0.13706499999999999</v>
      </c>
      <c r="F2782" s="2">
        <v>6.9469130000000003</v>
      </c>
      <c r="G2782" s="2">
        <v>0.53244000000000002</v>
      </c>
      <c r="H2782" s="2">
        <v>0.531914</v>
      </c>
      <c r="J2782" s="2">
        <v>6.9497179999999998</v>
      </c>
      <c r="K2782" s="2">
        <v>9.6659999999999996E-2</v>
      </c>
      <c r="L2782" s="2">
        <v>0.20571999999999999</v>
      </c>
    </row>
    <row r="2783" spans="1:12" x14ac:dyDescent="0.2">
      <c r="A2783" s="2">
        <v>6.9504200000000003</v>
      </c>
      <c r="B2783" s="2">
        <v>9.4610400000000006</v>
      </c>
      <c r="C2783" s="2">
        <v>0.71272999999999997</v>
      </c>
      <c r="D2783" s="2">
        <v>0.13698099999999999</v>
      </c>
      <c r="F2783" s="2">
        <v>6.9476139999999997</v>
      </c>
      <c r="G2783" s="2">
        <v>0.53263099999999997</v>
      </c>
      <c r="H2783" s="2">
        <v>0.53208200000000005</v>
      </c>
      <c r="J2783" s="2">
        <v>6.9504200000000003</v>
      </c>
      <c r="K2783" s="2">
        <v>9.6639000000000003E-2</v>
      </c>
      <c r="L2783" s="2">
        <v>0.205624</v>
      </c>
    </row>
    <row r="2784" spans="1:12" x14ac:dyDescent="0.2">
      <c r="A2784" s="2">
        <v>6.9511209999999997</v>
      </c>
      <c r="B2784" s="2">
        <v>9.4614940000000001</v>
      </c>
      <c r="C2784" s="2">
        <v>0.71304199999999995</v>
      </c>
      <c r="D2784" s="2">
        <v>0.13638600000000001</v>
      </c>
      <c r="F2784" s="2">
        <v>6.9483160000000002</v>
      </c>
      <c r="G2784" s="2">
        <v>0.53271500000000005</v>
      </c>
      <c r="H2784" s="2">
        <v>0.53167699999999996</v>
      </c>
      <c r="J2784" s="2">
        <v>6.9511209999999997</v>
      </c>
      <c r="K2784" s="2">
        <v>9.6217999999999998E-2</v>
      </c>
      <c r="L2784" s="2">
        <v>0.205313</v>
      </c>
    </row>
    <row r="2785" spans="1:12" x14ac:dyDescent="0.2">
      <c r="A2785" s="2">
        <v>6.9518230000000001</v>
      </c>
      <c r="B2785" s="2">
        <v>9.4619680000000006</v>
      </c>
      <c r="C2785" s="2">
        <v>0.71320300000000003</v>
      </c>
      <c r="D2785" s="2">
        <v>0.13594400000000001</v>
      </c>
      <c r="F2785" s="2">
        <v>6.9490170000000004</v>
      </c>
      <c r="G2785" s="2">
        <v>0.53272200000000003</v>
      </c>
      <c r="H2785" s="2">
        <v>0.53140299999999996</v>
      </c>
      <c r="J2785" s="2">
        <v>6.9518230000000001</v>
      </c>
      <c r="K2785" s="2">
        <v>9.5819000000000001E-2</v>
      </c>
      <c r="L2785" s="2">
        <v>0.205203</v>
      </c>
    </row>
    <row r="2786" spans="1:12" x14ac:dyDescent="0.2">
      <c r="A2786" s="2">
        <v>6.9525240000000004</v>
      </c>
      <c r="B2786" s="2">
        <v>9.4628639999999997</v>
      </c>
      <c r="C2786" s="2">
        <v>0.71363799999999999</v>
      </c>
      <c r="D2786" s="2">
        <v>0.13569899999999999</v>
      </c>
      <c r="F2786" s="2">
        <v>6.9497179999999998</v>
      </c>
      <c r="G2786" s="2">
        <v>0.53243300000000005</v>
      </c>
      <c r="H2786" s="2">
        <v>0.53137999999999996</v>
      </c>
      <c r="J2786" s="2">
        <v>6.9525240000000004</v>
      </c>
      <c r="K2786" s="2">
        <v>9.5715999999999996E-2</v>
      </c>
      <c r="L2786" s="2">
        <v>0.205175</v>
      </c>
    </row>
    <row r="2787" spans="1:12" x14ac:dyDescent="0.2">
      <c r="A2787" s="2">
        <v>6.9532259999999999</v>
      </c>
      <c r="B2787" s="2">
        <v>9.4634319999999992</v>
      </c>
      <c r="C2787" s="2">
        <v>0.71371799999999996</v>
      </c>
      <c r="D2787" s="2">
        <v>0.135654</v>
      </c>
      <c r="F2787" s="2">
        <v>6.9504200000000003</v>
      </c>
      <c r="G2787" s="2">
        <v>0.53283700000000001</v>
      </c>
      <c r="H2787" s="2">
        <v>0.531273</v>
      </c>
      <c r="J2787" s="2">
        <v>6.9532259999999999</v>
      </c>
      <c r="K2787" s="2">
        <v>9.5629000000000006E-2</v>
      </c>
      <c r="L2787" s="2">
        <v>0.20510600000000001</v>
      </c>
    </row>
    <row r="2788" spans="1:12" x14ac:dyDescent="0.2">
      <c r="A2788" s="2">
        <v>6.9539270000000002</v>
      </c>
      <c r="B2788" s="2">
        <v>9.4639699999999998</v>
      </c>
      <c r="C2788" s="2">
        <v>0.713256</v>
      </c>
      <c r="D2788" s="2">
        <v>0.13578299999999999</v>
      </c>
      <c r="F2788" s="2">
        <v>6.9511209999999997</v>
      </c>
      <c r="G2788" s="2">
        <v>0.53306600000000004</v>
      </c>
      <c r="H2788" s="2">
        <v>0.53123500000000001</v>
      </c>
      <c r="J2788" s="2">
        <v>6.9539270000000002</v>
      </c>
      <c r="K2788" s="2">
        <v>9.6240999999999993E-2</v>
      </c>
      <c r="L2788" s="2">
        <v>0.20481199999999999</v>
      </c>
    </row>
    <row r="2789" spans="1:12" x14ac:dyDescent="0.2">
      <c r="A2789" s="2">
        <v>6.9546279999999996</v>
      </c>
      <c r="B2789" s="2">
        <v>9.4644890000000004</v>
      </c>
      <c r="C2789" s="2">
        <v>0.71319900000000003</v>
      </c>
      <c r="D2789" s="2">
        <v>0.13584399999999999</v>
      </c>
      <c r="F2789" s="2">
        <v>6.9518230000000001</v>
      </c>
      <c r="G2789" s="2">
        <v>0.533142</v>
      </c>
      <c r="H2789" s="2">
        <v>0.53098299999999998</v>
      </c>
      <c r="J2789" s="2">
        <v>6.9546279999999996</v>
      </c>
      <c r="K2789" s="2">
        <v>9.6346000000000001E-2</v>
      </c>
      <c r="L2789" s="2">
        <v>0.20461399999999999</v>
      </c>
    </row>
    <row r="2790" spans="1:12" x14ac:dyDescent="0.2">
      <c r="A2790" s="2">
        <v>6.9553289999999999</v>
      </c>
      <c r="B2790" s="2">
        <v>9.4641110000000008</v>
      </c>
      <c r="C2790" s="2">
        <v>0.71342399999999995</v>
      </c>
      <c r="D2790" s="2">
        <v>0.13577600000000001</v>
      </c>
      <c r="F2790" s="2">
        <v>6.9525240000000004</v>
      </c>
      <c r="G2790" s="2">
        <v>0.53308100000000003</v>
      </c>
      <c r="H2790" s="2">
        <v>0.53100599999999998</v>
      </c>
      <c r="J2790" s="2">
        <v>6.9553289999999999</v>
      </c>
      <c r="K2790" s="2">
        <v>9.6299999999999997E-2</v>
      </c>
      <c r="L2790" s="2">
        <v>0.20476900000000001</v>
      </c>
    </row>
    <row r="2791" spans="1:12" x14ac:dyDescent="0.2">
      <c r="A2791" s="2">
        <v>6.9560310000000003</v>
      </c>
      <c r="B2791" s="2">
        <v>9.4648900000000005</v>
      </c>
      <c r="C2791" s="2">
        <v>0.71376700000000004</v>
      </c>
      <c r="D2791" s="2">
        <v>0.135493</v>
      </c>
      <c r="F2791" s="2">
        <v>6.9532259999999999</v>
      </c>
      <c r="G2791" s="2">
        <v>0.53305800000000003</v>
      </c>
      <c r="H2791" s="2">
        <v>0.53105199999999997</v>
      </c>
      <c r="J2791" s="2">
        <v>6.9560310000000003</v>
      </c>
      <c r="K2791" s="2">
        <v>9.6351000000000006E-2</v>
      </c>
      <c r="L2791" s="2">
        <v>0.20469699999999999</v>
      </c>
    </row>
    <row r="2792" spans="1:12" x14ac:dyDescent="0.2">
      <c r="A2792" s="2">
        <v>6.9567319999999997</v>
      </c>
      <c r="B2792" s="2">
        <v>9.4653659999999995</v>
      </c>
      <c r="C2792" s="2">
        <v>0.71440400000000004</v>
      </c>
      <c r="D2792" s="2">
        <v>0.13541</v>
      </c>
      <c r="F2792" s="2">
        <v>6.9539270000000002</v>
      </c>
      <c r="G2792" s="2">
        <v>0.53256999999999999</v>
      </c>
      <c r="H2792" s="2">
        <v>0.53126499999999999</v>
      </c>
      <c r="J2792" s="2">
        <v>6.9567319999999997</v>
      </c>
      <c r="K2792" s="2">
        <v>9.6379999999999993E-2</v>
      </c>
      <c r="L2792" s="2">
        <v>0.20460200000000001</v>
      </c>
    </row>
    <row r="2793" spans="1:12" x14ac:dyDescent="0.2">
      <c r="A2793" s="2">
        <v>6.9574340000000001</v>
      </c>
      <c r="B2793" s="2">
        <v>9.465992</v>
      </c>
      <c r="C2793" s="2">
        <v>0.714584</v>
      </c>
      <c r="D2793" s="2">
        <v>0.13514300000000001</v>
      </c>
      <c r="F2793" s="2">
        <v>6.9546279999999996</v>
      </c>
      <c r="G2793" s="2">
        <v>0.53247800000000001</v>
      </c>
      <c r="H2793" s="2">
        <v>0.53076900000000005</v>
      </c>
      <c r="J2793" s="2">
        <v>6.9574340000000001</v>
      </c>
      <c r="K2793" s="2">
        <v>9.6619999999999998E-2</v>
      </c>
      <c r="L2793" s="2">
        <v>0.20447399999999999</v>
      </c>
    </row>
    <row r="2794" spans="1:12" x14ac:dyDescent="0.2">
      <c r="A2794" s="2">
        <v>6.9581350000000004</v>
      </c>
      <c r="B2794" s="2">
        <v>9.466412</v>
      </c>
      <c r="C2794" s="2">
        <v>0.71440400000000004</v>
      </c>
      <c r="D2794" s="2">
        <v>0.13501299999999999</v>
      </c>
      <c r="F2794" s="2">
        <v>6.9553289999999999</v>
      </c>
      <c r="G2794" s="2">
        <v>0.53277600000000003</v>
      </c>
      <c r="H2794" s="2">
        <v>0.53082300000000004</v>
      </c>
      <c r="J2794" s="2">
        <v>6.9581350000000004</v>
      </c>
      <c r="K2794" s="2">
        <v>9.6279000000000003E-2</v>
      </c>
      <c r="L2794" s="2">
        <v>0.20465800000000001</v>
      </c>
    </row>
    <row r="2795" spans="1:12" x14ac:dyDescent="0.2">
      <c r="A2795" s="2">
        <v>6.9588369999999999</v>
      </c>
      <c r="B2795" s="2">
        <v>9.4671099999999999</v>
      </c>
      <c r="C2795" s="2">
        <v>0.71430099999999996</v>
      </c>
      <c r="D2795" s="2">
        <v>0.13517299999999999</v>
      </c>
      <c r="F2795" s="2">
        <v>6.9560310000000003</v>
      </c>
      <c r="G2795" s="2">
        <v>0.53237199999999996</v>
      </c>
      <c r="H2795" s="2">
        <v>0.53089900000000001</v>
      </c>
      <c r="J2795" s="2">
        <v>6.9588369999999999</v>
      </c>
      <c r="K2795" s="2">
        <v>9.6244999999999997E-2</v>
      </c>
      <c r="L2795" s="2">
        <v>0.204455</v>
      </c>
    </row>
    <row r="2796" spans="1:12" x14ac:dyDescent="0.2">
      <c r="A2796" s="2">
        <v>6.9595380000000002</v>
      </c>
      <c r="B2796" s="2">
        <v>9.4674800000000001</v>
      </c>
      <c r="C2796" s="2">
        <v>0.71414500000000003</v>
      </c>
      <c r="D2796" s="2">
        <v>0.13511999999999999</v>
      </c>
      <c r="F2796" s="2">
        <v>6.9567319999999997</v>
      </c>
      <c r="G2796" s="2">
        <v>0.53198999999999996</v>
      </c>
      <c r="H2796" s="2">
        <v>0.53163099999999996</v>
      </c>
      <c r="J2796" s="2">
        <v>6.9595380000000002</v>
      </c>
      <c r="K2796" s="2">
        <v>9.6498E-2</v>
      </c>
      <c r="L2796" s="2">
        <v>0.20428099999999999</v>
      </c>
    </row>
    <row r="2797" spans="1:12" x14ac:dyDescent="0.2">
      <c r="A2797" s="2">
        <v>6.9602389999999996</v>
      </c>
      <c r="B2797" s="2">
        <v>9.4678570000000004</v>
      </c>
      <c r="C2797" s="2">
        <v>0.71384400000000003</v>
      </c>
      <c r="D2797" s="2">
        <v>0.13459299999999999</v>
      </c>
      <c r="F2797" s="2">
        <v>6.9574340000000001</v>
      </c>
      <c r="G2797" s="2">
        <v>0.53180700000000003</v>
      </c>
      <c r="H2797" s="2">
        <v>0.53093000000000001</v>
      </c>
      <c r="J2797" s="2">
        <v>6.9602389999999996</v>
      </c>
      <c r="K2797" s="2">
        <v>9.6270999999999995E-2</v>
      </c>
      <c r="L2797" s="2">
        <v>0.20505799999999999</v>
      </c>
    </row>
    <row r="2798" spans="1:12" x14ac:dyDescent="0.2">
      <c r="A2798" s="2">
        <v>6.9609399999999999</v>
      </c>
      <c r="B2798" s="2">
        <v>9.4687839999999994</v>
      </c>
      <c r="C2798" s="2">
        <v>0.71333199999999997</v>
      </c>
      <c r="D2798" s="2">
        <v>0.134128</v>
      </c>
      <c r="F2798" s="2">
        <v>6.9581350000000004</v>
      </c>
      <c r="G2798" s="2">
        <v>0.532196</v>
      </c>
      <c r="H2798" s="2">
        <v>0.53100599999999998</v>
      </c>
      <c r="J2798" s="2">
        <v>6.9609399999999999</v>
      </c>
      <c r="K2798" s="2">
        <v>9.6200999999999995E-2</v>
      </c>
      <c r="L2798" s="2">
        <v>0.20525299999999999</v>
      </c>
    </row>
    <row r="2799" spans="1:12" x14ac:dyDescent="0.2">
      <c r="A2799" s="2">
        <v>6.9616420000000003</v>
      </c>
      <c r="B2799" s="2">
        <v>9.4691120000000009</v>
      </c>
      <c r="C2799" s="2">
        <v>0.71324799999999999</v>
      </c>
      <c r="D2799" s="2">
        <v>0.133907</v>
      </c>
      <c r="F2799" s="2">
        <v>6.9588369999999999</v>
      </c>
      <c r="G2799" s="2">
        <v>0.53266899999999995</v>
      </c>
      <c r="H2799" s="2">
        <v>0.53008299999999997</v>
      </c>
      <c r="J2799" s="2">
        <v>6.9616420000000003</v>
      </c>
      <c r="K2799" s="2">
        <v>9.6140000000000003E-2</v>
      </c>
      <c r="L2799" s="2">
        <v>0.20505100000000001</v>
      </c>
    </row>
    <row r="2800" spans="1:12" x14ac:dyDescent="0.2">
      <c r="A2800" s="2">
        <v>6.9623429999999997</v>
      </c>
      <c r="B2800" s="2">
        <v>9.4697040000000001</v>
      </c>
      <c r="C2800" s="2">
        <v>0.71340499999999996</v>
      </c>
      <c r="D2800" s="2">
        <v>0.13394500000000001</v>
      </c>
      <c r="F2800" s="2">
        <v>6.9595380000000002</v>
      </c>
      <c r="G2800" s="2">
        <v>0.53266899999999995</v>
      </c>
      <c r="H2800" s="2">
        <v>0.52995300000000001</v>
      </c>
      <c r="J2800" s="2">
        <v>6.9623429999999997</v>
      </c>
      <c r="K2800" s="2">
        <v>9.6593999999999999E-2</v>
      </c>
      <c r="L2800" s="2">
        <v>0.205066</v>
      </c>
    </row>
    <row r="2801" spans="1:12" x14ac:dyDescent="0.2">
      <c r="A2801" s="2">
        <v>6.9630450000000002</v>
      </c>
      <c r="B2801" s="2">
        <v>9.4699519999999993</v>
      </c>
      <c r="C2801" s="2">
        <v>0.71368699999999996</v>
      </c>
      <c r="D2801" s="2">
        <v>0.13399</v>
      </c>
      <c r="F2801" s="2">
        <v>6.9602389999999996</v>
      </c>
      <c r="G2801" s="2">
        <v>0.53208200000000005</v>
      </c>
      <c r="H2801" s="2">
        <v>0.52976199999999996</v>
      </c>
      <c r="J2801" s="2">
        <v>6.9630450000000002</v>
      </c>
      <c r="K2801" s="2">
        <v>9.6947000000000005E-2</v>
      </c>
      <c r="L2801" s="2">
        <v>0.20505100000000001</v>
      </c>
    </row>
    <row r="2802" spans="1:12" x14ac:dyDescent="0.2">
      <c r="A2802" s="2">
        <v>6.9637460000000004</v>
      </c>
      <c r="B2802" s="2">
        <v>9.4698560000000001</v>
      </c>
      <c r="C2802" s="2">
        <v>0.71365699999999999</v>
      </c>
      <c r="D2802" s="2">
        <v>0.13405900000000001</v>
      </c>
      <c r="F2802" s="2">
        <v>6.9609399999999999</v>
      </c>
      <c r="G2802" s="2">
        <v>0.53195199999999998</v>
      </c>
      <c r="H2802" s="2">
        <v>0.52972399999999997</v>
      </c>
      <c r="J2802" s="2">
        <v>6.9637460000000004</v>
      </c>
      <c r="K2802" s="2">
        <v>9.7091999999999998E-2</v>
      </c>
      <c r="L2802" s="2">
        <v>0.204955</v>
      </c>
    </row>
    <row r="2803" spans="1:12" x14ac:dyDescent="0.2">
      <c r="A2803" s="2">
        <v>6.9644469999999998</v>
      </c>
      <c r="B2803" s="2">
        <v>9.4705390000000005</v>
      </c>
      <c r="C2803" s="2">
        <v>0.713897</v>
      </c>
      <c r="D2803" s="2">
        <v>0.13428000000000001</v>
      </c>
      <c r="F2803" s="2">
        <v>6.9616420000000003</v>
      </c>
      <c r="G2803" s="2">
        <v>0.53213500000000002</v>
      </c>
      <c r="H2803" s="2">
        <v>0.52941099999999996</v>
      </c>
      <c r="J2803" s="2">
        <v>6.9644469999999998</v>
      </c>
      <c r="K2803" s="2">
        <v>9.6396999999999997E-2</v>
      </c>
      <c r="L2803" s="2">
        <v>0.20456199999999999</v>
      </c>
    </row>
    <row r="2804" spans="1:12" x14ac:dyDescent="0.2">
      <c r="A2804" s="2">
        <v>6.9651490000000003</v>
      </c>
      <c r="B2804" s="2">
        <v>9.4709319999999995</v>
      </c>
      <c r="C2804" s="2">
        <v>0.71365299999999998</v>
      </c>
      <c r="D2804" s="2">
        <v>0.13428799999999999</v>
      </c>
      <c r="F2804" s="2">
        <v>6.9623429999999997</v>
      </c>
      <c r="G2804" s="2">
        <v>0.531914</v>
      </c>
      <c r="H2804" s="2">
        <v>0.52956400000000003</v>
      </c>
      <c r="J2804" s="2">
        <v>6.9651490000000003</v>
      </c>
      <c r="K2804" s="2">
        <v>9.6686999999999995E-2</v>
      </c>
      <c r="L2804" s="2">
        <v>0.20402100000000001</v>
      </c>
    </row>
    <row r="2805" spans="1:12" x14ac:dyDescent="0.2">
      <c r="A2805" s="2">
        <v>6.9658499999999997</v>
      </c>
      <c r="B2805" s="2">
        <v>9.471031</v>
      </c>
      <c r="C2805" s="2">
        <v>0.71333999999999997</v>
      </c>
      <c r="D2805" s="2">
        <v>0.134517</v>
      </c>
      <c r="F2805" s="2">
        <v>6.9630450000000002</v>
      </c>
      <c r="G2805" s="2">
        <v>0.53208200000000005</v>
      </c>
      <c r="H2805" s="2">
        <v>0.52965499999999999</v>
      </c>
      <c r="J2805" s="2">
        <v>6.9658499999999997</v>
      </c>
      <c r="K2805" s="2">
        <v>9.6531000000000006E-2</v>
      </c>
      <c r="L2805" s="2">
        <v>0.204097</v>
      </c>
    </row>
    <row r="2806" spans="1:12" x14ac:dyDescent="0.2">
      <c r="A2806" s="2">
        <v>6.9665520000000001</v>
      </c>
      <c r="B2806" s="2">
        <v>9.4711339999999993</v>
      </c>
      <c r="C2806" s="2">
        <v>0.713256</v>
      </c>
      <c r="D2806" s="2">
        <v>0.13497500000000001</v>
      </c>
      <c r="F2806" s="2">
        <v>6.9637460000000004</v>
      </c>
      <c r="G2806" s="2">
        <v>0.53167699999999996</v>
      </c>
      <c r="H2806" s="2">
        <v>0.52974699999999997</v>
      </c>
      <c r="J2806" s="2">
        <v>6.9665520000000001</v>
      </c>
      <c r="K2806" s="2">
        <v>9.6394999999999995E-2</v>
      </c>
      <c r="L2806" s="2">
        <v>0.20380000000000001</v>
      </c>
    </row>
    <row r="2807" spans="1:12" x14ac:dyDescent="0.2">
      <c r="A2807" s="2">
        <v>6.9672530000000004</v>
      </c>
      <c r="B2807" s="2">
        <v>9.4710009999999993</v>
      </c>
      <c r="C2807" s="2">
        <v>0.71346200000000004</v>
      </c>
      <c r="D2807" s="2">
        <v>0.13540199999999999</v>
      </c>
      <c r="F2807" s="2">
        <v>6.9644469999999998</v>
      </c>
      <c r="G2807" s="2">
        <v>0.53140299999999996</v>
      </c>
      <c r="H2807" s="2">
        <v>0.53012800000000004</v>
      </c>
      <c r="J2807" s="2">
        <v>6.9672530000000004</v>
      </c>
      <c r="K2807" s="2">
        <v>9.6987000000000004E-2</v>
      </c>
      <c r="L2807" s="2">
        <v>0.203319</v>
      </c>
    </row>
    <row r="2808" spans="1:12" x14ac:dyDescent="0.2">
      <c r="A2808" s="2">
        <v>6.9679539999999998</v>
      </c>
      <c r="B2808" s="2">
        <v>9.4707489999999996</v>
      </c>
      <c r="C2808" s="2">
        <v>0.713287</v>
      </c>
      <c r="D2808" s="2">
        <v>0.135356</v>
      </c>
      <c r="F2808" s="2">
        <v>6.9651490000000003</v>
      </c>
      <c r="G2808" s="2">
        <v>0.53137999999999996</v>
      </c>
      <c r="H2808" s="2">
        <v>0.53000599999999998</v>
      </c>
      <c r="J2808" s="2">
        <v>6.9679539999999998</v>
      </c>
      <c r="K2808" s="2">
        <v>9.7307000000000005E-2</v>
      </c>
      <c r="L2808" s="2">
        <v>0.20319300000000001</v>
      </c>
    </row>
    <row r="2809" spans="1:12" x14ac:dyDescent="0.2">
      <c r="A2809" s="2">
        <v>6.9686560000000002</v>
      </c>
      <c r="B2809" s="2">
        <v>9.4707380000000008</v>
      </c>
      <c r="C2809" s="2">
        <v>0.71313800000000005</v>
      </c>
      <c r="D2809" s="2">
        <v>0.135211</v>
      </c>
      <c r="F2809" s="2">
        <v>6.9658499999999997</v>
      </c>
      <c r="G2809" s="2">
        <v>0.531273</v>
      </c>
      <c r="H2809" s="2">
        <v>0.52929700000000002</v>
      </c>
      <c r="J2809" s="2">
        <v>6.9686560000000002</v>
      </c>
      <c r="K2809" s="2">
        <v>9.7166000000000002E-2</v>
      </c>
      <c r="L2809" s="2">
        <v>0.20296600000000001</v>
      </c>
    </row>
    <row r="2810" spans="1:12" x14ac:dyDescent="0.2">
      <c r="A2810" s="2">
        <v>6.9693569999999996</v>
      </c>
      <c r="B2810" s="2">
        <v>9.4710429999999999</v>
      </c>
      <c r="C2810" s="2">
        <v>0.713287</v>
      </c>
      <c r="D2810" s="2">
        <v>0.13553200000000001</v>
      </c>
      <c r="F2810" s="2">
        <v>6.9665520000000001</v>
      </c>
      <c r="G2810" s="2">
        <v>0.53123500000000001</v>
      </c>
      <c r="H2810" s="2">
        <v>0.52912899999999996</v>
      </c>
      <c r="J2810" s="2">
        <v>6.9693569999999996</v>
      </c>
      <c r="K2810" s="2">
        <v>9.6893000000000007E-2</v>
      </c>
      <c r="L2810" s="2">
        <v>0.20294100000000001</v>
      </c>
    </row>
    <row r="2811" spans="1:12" x14ac:dyDescent="0.2">
      <c r="A2811" s="2">
        <v>6.9700579999999999</v>
      </c>
      <c r="B2811" s="2">
        <v>9.4713940000000001</v>
      </c>
      <c r="C2811" s="2">
        <v>0.71318400000000004</v>
      </c>
      <c r="D2811" s="2">
        <v>0.13594400000000001</v>
      </c>
      <c r="F2811" s="2">
        <v>6.9672530000000004</v>
      </c>
      <c r="G2811" s="2">
        <v>0.53098299999999998</v>
      </c>
      <c r="H2811" s="2">
        <v>0.52870899999999998</v>
      </c>
      <c r="J2811" s="2">
        <v>6.9700579999999999</v>
      </c>
      <c r="K2811" s="2">
        <v>9.6844E-2</v>
      </c>
      <c r="L2811" s="2">
        <v>0.203153</v>
      </c>
    </row>
    <row r="2812" spans="1:12" x14ac:dyDescent="0.2">
      <c r="A2812" s="2">
        <v>6.9707600000000003</v>
      </c>
      <c r="B2812" s="2">
        <v>9.4713589999999996</v>
      </c>
      <c r="C2812" s="2">
        <v>0.71354200000000001</v>
      </c>
      <c r="D2812" s="2">
        <v>0.13569899999999999</v>
      </c>
      <c r="F2812" s="2">
        <v>6.9679539999999998</v>
      </c>
      <c r="G2812" s="2">
        <v>0.53100599999999998</v>
      </c>
      <c r="H2812" s="2">
        <v>0.52849599999999997</v>
      </c>
      <c r="J2812" s="2">
        <v>6.9707600000000003</v>
      </c>
      <c r="K2812" s="2">
        <v>9.6646999999999997E-2</v>
      </c>
      <c r="L2812" s="2">
        <v>0.20327899999999999</v>
      </c>
    </row>
    <row r="2813" spans="1:12" x14ac:dyDescent="0.2">
      <c r="A2813" s="2">
        <v>6.9714609999999997</v>
      </c>
      <c r="B2813" s="2">
        <v>9.4716299999999993</v>
      </c>
      <c r="C2813" s="2">
        <v>0.71361799999999997</v>
      </c>
      <c r="D2813" s="2">
        <v>0.13567699999999999</v>
      </c>
      <c r="F2813" s="2">
        <v>6.9686560000000002</v>
      </c>
      <c r="G2813" s="2">
        <v>0.53105199999999997</v>
      </c>
      <c r="H2813" s="2">
        <v>0.52788500000000005</v>
      </c>
      <c r="J2813" s="2">
        <v>6.9714609999999997</v>
      </c>
      <c r="K2813" s="2">
        <v>9.6073000000000006E-2</v>
      </c>
      <c r="L2813" s="2">
        <v>0.20327300000000001</v>
      </c>
    </row>
    <row r="2814" spans="1:12" x14ac:dyDescent="0.2">
      <c r="A2814" s="2">
        <v>6.9721630000000001</v>
      </c>
      <c r="B2814" s="2">
        <v>9.4714279999999995</v>
      </c>
      <c r="C2814" s="2">
        <v>0.713615</v>
      </c>
      <c r="D2814" s="2">
        <v>0.13583700000000001</v>
      </c>
      <c r="F2814" s="2">
        <v>6.9693569999999996</v>
      </c>
      <c r="G2814" s="2">
        <v>0.53126499999999999</v>
      </c>
      <c r="H2814" s="2">
        <v>0.52843499999999999</v>
      </c>
      <c r="J2814" s="2">
        <v>6.9721630000000001</v>
      </c>
      <c r="K2814" s="2">
        <v>9.6332000000000001E-2</v>
      </c>
      <c r="L2814" s="2">
        <v>0.203156</v>
      </c>
    </row>
    <row r="2815" spans="1:12" x14ac:dyDescent="0.2">
      <c r="A2815" s="2">
        <v>6.9728640000000004</v>
      </c>
      <c r="B2815" s="2">
        <v>9.4717450000000003</v>
      </c>
      <c r="C2815" s="2">
        <v>0.71323300000000001</v>
      </c>
      <c r="D2815" s="2">
        <v>0.135852</v>
      </c>
      <c r="F2815" s="2">
        <v>6.9700579999999999</v>
      </c>
      <c r="G2815" s="2">
        <v>0.53076900000000005</v>
      </c>
      <c r="H2815" s="2">
        <v>0.52843499999999999</v>
      </c>
      <c r="J2815" s="2">
        <v>6.9728640000000004</v>
      </c>
      <c r="K2815" s="2">
        <v>9.6257999999999996E-2</v>
      </c>
      <c r="L2815" s="2">
        <v>0.20304900000000001</v>
      </c>
    </row>
    <row r="2816" spans="1:12" x14ac:dyDescent="0.2">
      <c r="A2816" s="2">
        <v>6.9735649999999998</v>
      </c>
      <c r="B2816" s="2">
        <v>9.4711110000000005</v>
      </c>
      <c r="C2816" s="2">
        <v>0.71324100000000001</v>
      </c>
      <c r="D2816" s="2">
        <v>0.135799</v>
      </c>
      <c r="F2816" s="2">
        <v>6.9707600000000003</v>
      </c>
      <c r="G2816" s="2">
        <v>0.53082300000000004</v>
      </c>
      <c r="H2816" s="2">
        <v>0.52819799999999995</v>
      </c>
      <c r="J2816" s="2">
        <v>6.9735649999999998</v>
      </c>
      <c r="K2816" s="2">
        <v>9.6428E-2</v>
      </c>
      <c r="L2816" s="2">
        <v>0.202541</v>
      </c>
    </row>
    <row r="2817" spans="1:12" x14ac:dyDescent="0.2">
      <c r="A2817" s="2">
        <v>6.9742670000000002</v>
      </c>
      <c r="B2817" s="2">
        <v>9.4710540000000005</v>
      </c>
      <c r="C2817" s="2">
        <v>0.71303099999999997</v>
      </c>
      <c r="D2817" s="2">
        <v>0.135768</v>
      </c>
      <c r="F2817" s="2">
        <v>6.9714609999999997</v>
      </c>
      <c r="G2817" s="2">
        <v>0.53089900000000001</v>
      </c>
      <c r="H2817" s="2">
        <v>0.52773999999999999</v>
      </c>
      <c r="J2817" s="2">
        <v>6.9742670000000002</v>
      </c>
      <c r="K2817" s="2">
        <v>9.6165E-2</v>
      </c>
      <c r="L2817" s="2">
        <v>0.202099</v>
      </c>
    </row>
    <row r="2818" spans="1:12" x14ac:dyDescent="0.2">
      <c r="A2818" s="2">
        <v>6.9749679999999996</v>
      </c>
      <c r="B2818" s="2">
        <v>9.4711269999999992</v>
      </c>
      <c r="C2818" s="2">
        <v>0.71235199999999999</v>
      </c>
      <c r="D2818" s="2">
        <v>0.13533300000000001</v>
      </c>
      <c r="F2818" s="2">
        <v>6.9721630000000001</v>
      </c>
      <c r="G2818" s="2">
        <v>0.53163099999999996</v>
      </c>
      <c r="H2818" s="2">
        <v>0.52742</v>
      </c>
      <c r="J2818" s="2">
        <v>6.9749679999999996</v>
      </c>
      <c r="K2818" s="2">
        <v>9.572E-2</v>
      </c>
      <c r="L2818" s="2">
        <v>0.20197200000000001</v>
      </c>
    </row>
    <row r="2819" spans="1:12" x14ac:dyDescent="0.2">
      <c r="A2819" s="2">
        <v>6.9756689999999999</v>
      </c>
      <c r="B2819" s="2">
        <v>9.4716000000000005</v>
      </c>
      <c r="C2819" s="2">
        <v>0.71227200000000002</v>
      </c>
      <c r="D2819" s="2">
        <v>0.13550899999999999</v>
      </c>
      <c r="F2819" s="2">
        <v>6.9728640000000004</v>
      </c>
      <c r="G2819" s="2">
        <v>0.53093000000000001</v>
      </c>
      <c r="H2819" s="2">
        <v>0.52703100000000003</v>
      </c>
      <c r="J2819" s="2">
        <v>6.9756689999999999</v>
      </c>
      <c r="K2819" s="2">
        <v>9.5642000000000005E-2</v>
      </c>
      <c r="L2819" s="2">
        <v>0.20174700000000001</v>
      </c>
    </row>
    <row r="2820" spans="1:12" x14ac:dyDescent="0.2">
      <c r="A2820" s="2">
        <v>6.9763710000000003</v>
      </c>
      <c r="B2820" s="2">
        <v>9.4721150000000005</v>
      </c>
      <c r="C2820" s="2">
        <v>0.71203899999999998</v>
      </c>
      <c r="D2820" s="2">
        <v>0.135265</v>
      </c>
      <c r="F2820" s="2">
        <v>6.9735649999999998</v>
      </c>
      <c r="G2820" s="2">
        <v>0.53100599999999998</v>
      </c>
      <c r="H2820" s="2">
        <v>0.52758000000000005</v>
      </c>
      <c r="J2820" s="2">
        <v>6.9763710000000003</v>
      </c>
      <c r="K2820" s="2">
        <v>9.622E-2</v>
      </c>
      <c r="L2820" s="2">
        <v>0.20162099999999999</v>
      </c>
    </row>
    <row r="2821" spans="1:12" x14ac:dyDescent="0.2">
      <c r="A2821" s="2">
        <v>6.9770719999999997</v>
      </c>
      <c r="B2821" s="2">
        <v>9.4726560000000006</v>
      </c>
      <c r="C2821" s="2">
        <v>0.71169199999999999</v>
      </c>
      <c r="D2821" s="2">
        <v>0.13528000000000001</v>
      </c>
      <c r="F2821" s="2">
        <v>6.9742670000000002</v>
      </c>
      <c r="G2821" s="2">
        <v>0.53008299999999997</v>
      </c>
      <c r="H2821" s="2">
        <v>0.52740500000000001</v>
      </c>
      <c r="J2821" s="2">
        <v>6.9770719999999997</v>
      </c>
      <c r="K2821" s="2">
        <v>9.6091999999999997E-2</v>
      </c>
      <c r="L2821" s="2">
        <v>0.201545</v>
      </c>
    </row>
    <row r="2822" spans="1:12" x14ac:dyDescent="0.2">
      <c r="A2822" s="2">
        <v>6.9777740000000001</v>
      </c>
      <c r="B2822" s="2">
        <v>9.4729500000000009</v>
      </c>
      <c r="C2822" s="2">
        <v>0.7117</v>
      </c>
      <c r="D2822" s="2">
        <v>0.13522600000000001</v>
      </c>
      <c r="F2822" s="2">
        <v>6.9749679999999996</v>
      </c>
      <c r="G2822" s="2">
        <v>0.52995300000000001</v>
      </c>
      <c r="H2822" s="2">
        <v>0.52806900000000001</v>
      </c>
      <c r="J2822" s="2">
        <v>6.9777740000000001</v>
      </c>
      <c r="K2822" s="2">
        <v>9.5813999999999996E-2</v>
      </c>
      <c r="L2822" s="2">
        <v>0.201067</v>
      </c>
    </row>
    <row r="2823" spans="1:12" x14ac:dyDescent="0.2">
      <c r="A2823" s="2">
        <v>6.9784750000000004</v>
      </c>
      <c r="B2823" s="2">
        <v>9.4728089999999998</v>
      </c>
      <c r="C2823" s="2">
        <v>0.71127600000000002</v>
      </c>
      <c r="D2823" s="2">
        <v>0.13577600000000001</v>
      </c>
      <c r="F2823" s="2">
        <v>6.9756689999999999</v>
      </c>
      <c r="G2823" s="2">
        <v>0.52976199999999996</v>
      </c>
      <c r="H2823" s="2">
        <v>0.52807599999999999</v>
      </c>
      <c r="J2823" s="2">
        <v>6.9784750000000004</v>
      </c>
      <c r="K2823" s="2">
        <v>9.5469999999999999E-2</v>
      </c>
      <c r="L2823" s="2">
        <v>0.20057700000000001</v>
      </c>
    </row>
    <row r="2824" spans="1:12" x14ac:dyDescent="0.2">
      <c r="A2824" s="2">
        <v>6.979177</v>
      </c>
      <c r="B2824" s="2">
        <v>9.4731640000000006</v>
      </c>
      <c r="C2824" s="2">
        <v>0.711368</v>
      </c>
      <c r="D2824" s="2">
        <v>0.135074</v>
      </c>
      <c r="F2824" s="2">
        <v>6.9763710000000003</v>
      </c>
      <c r="G2824" s="2">
        <v>0.52972399999999997</v>
      </c>
      <c r="H2824" s="2">
        <v>0.52812999999999999</v>
      </c>
      <c r="J2824" s="2">
        <v>6.979177</v>
      </c>
      <c r="K2824" s="2">
        <v>9.5630000000000007E-2</v>
      </c>
      <c r="L2824" s="2">
        <v>0.19997100000000001</v>
      </c>
    </row>
    <row r="2825" spans="1:12" x14ac:dyDescent="0.2">
      <c r="A2825" s="2">
        <v>6.9798780000000002</v>
      </c>
      <c r="B2825" s="2">
        <v>9.4733579999999993</v>
      </c>
      <c r="C2825" s="2">
        <v>0.71155900000000005</v>
      </c>
      <c r="D2825" s="2">
        <v>0.134464</v>
      </c>
      <c r="F2825" s="2">
        <v>6.9770719999999997</v>
      </c>
      <c r="G2825" s="2">
        <v>0.52941099999999996</v>
      </c>
      <c r="H2825" s="2">
        <v>0.52840399999999998</v>
      </c>
      <c r="J2825" s="2">
        <v>6.9798780000000002</v>
      </c>
      <c r="K2825" s="2">
        <v>9.5890000000000003E-2</v>
      </c>
      <c r="L2825" s="2">
        <v>0.199264</v>
      </c>
    </row>
    <row r="2826" spans="1:12" x14ac:dyDescent="0.2">
      <c r="A2826" s="2">
        <v>6.9805789999999996</v>
      </c>
      <c r="B2826" s="2">
        <v>9.473198</v>
      </c>
      <c r="C2826" s="2">
        <v>0.71133000000000002</v>
      </c>
      <c r="D2826" s="2">
        <v>0.13389899999999999</v>
      </c>
      <c r="F2826" s="2">
        <v>6.9777740000000001</v>
      </c>
      <c r="G2826" s="2">
        <v>0.52956400000000003</v>
      </c>
      <c r="H2826" s="2">
        <v>0.52773999999999999</v>
      </c>
      <c r="J2826" s="2">
        <v>6.9805789999999996</v>
      </c>
      <c r="K2826" s="2">
        <v>9.5576999999999995E-2</v>
      </c>
      <c r="L2826" s="2">
        <v>0.19886899999999999</v>
      </c>
    </row>
    <row r="2827" spans="1:12" x14ac:dyDescent="0.2">
      <c r="A2827" s="2">
        <v>6.9812799999999999</v>
      </c>
      <c r="B2827" s="2">
        <v>9.4729390000000002</v>
      </c>
      <c r="C2827" s="2">
        <v>0.71132200000000001</v>
      </c>
      <c r="D2827" s="2">
        <v>0.133495</v>
      </c>
      <c r="F2827" s="2">
        <v>6.9784750000000004</v>
      </c>
      <c r="G2827" s="2">
        <v>0.52965499999999999</v>
      </c>
      <c r="H2827" s="2">
        <v>0.52719099999999997</v>
      </c>
      <c r="J2827" s="2">
        <v>6.9812799999999999</v>
      </c>
      <c r="K2827" s="2">
        <v>9.5441999999999999E-2</v>
      </c>
      <c r="L2827" s="2">
        <v>0.19850000000000001</v>
      </c>
    </row>
    <row r="2828" spans="1:12" x14ac:dyDescent="0.2">
      <c r="A2828" s="2">
        <v>6.9819820000000004</v>
      </c>
      <c r="B2828" s="2">
        <v>9.4730340000000002</v>
      </c>
      <c r="C2828" s="2">
        <v>0.71146299999999996</v>
      </c>
      <c r="D2828" s="2">
        <v>0.133434</v>
      </c>
      <c r="F2828" s="2">
        <v>6.979177</v>
      </c>
      <c r="G2828" s="2">
        <v>0.52974699999999997</v>
      </c>
      <c r="H2828" s="2">
        <v>0.52700800000000003</v>
      </c>
      <c r="J2828" s="2">
        <v>6.9819820000000004</v>
      </c>
      <c r="K2828" s="2">
        <v>9.5094999999999999E-2</v>
      </c>
      <c r="L2828" s="2">
        <v>0.19817899999999999</v>
      </c>
    </row>
    <row r="2829" spans="1:12" x14ac:dyDescent="0.2">
      <c r="A2829" s="2">
        <v>6.9826829999999998</v>
      </c>
      <c r="B2829" s="2">
        <v>9.4738769999999999</v>
      </c>
      <c r="C2829" s="2">
        <v>0.71156200000000003</v>
      </c>
      <c r="D2829" s="2">
        <v>0.133632</v>
      </c>
      <c r="F2829" s="2">
        <v>6.9798780000000002</v>
      </c>
      <c r="G2829" s="2">
        <v>0.53012800000000004</v>
      </c>
      <c r="H2829" s="2">
        <v>0.52701600000000004</v>
      </c>
      <c r="J2829" s="2">
        <v>6.9826829999999998</v>
      </c>
      <c r="K2829" s="2">
        <v>9.4926999999999997E-2</v>
      </c>
      <c r="L2829" s="2">
        <v>0.19792499999999999</v>
      </c>
    </row>
    <row r="2830" spans="1:12" x14ac:dyDescent="0.2">
      <c r="A2830" s="2">
        <v>6.9833850000000002</v>
      </c>
      <c r="B2830" s="2">
        <v>9.4739699999999996</v>
      </c>
      <c r="C2830" s="2">
        <v>0.71195900000000001</v>
      </c>
      <c r="D2830" s="2">
        <v>0.133746</v>
      </c>
      <c r="F2830" s="2">
        <v>6.9805789999999996</v>
      </c>
      <c r="G2830" s="2">
        <v>0.53000599999999998</v>
      </c>
      <c r="H2830" s="2">
        <v>0.52748899999999999</v>
      </c>
      <c r="J2830" s="2">
        <v>6.9833850000000002</v>
      </c>
      <c r="K2830" s="2">
        <v>9.4892000000000004E-2</v>
      </c>
      <c r="L2830" s="2">
        <v>0.19781299999999999</v>
      </c>
    </row>
    <row r="2831" spans="1:12" x14ac:dyDescent="0.2">
      <c r="A2831" s="2">
        <v>6.9840859999999996</v>
      </c>
      <c r="B2831" s="2">
        <v>9.4736940000000001</v>
      </c>
      <c r="C2831" s="2">
        <v>0.71238999999999997</v>
      </c>
      <c r="D2831" s="2">
        <v>0.13408999999999999</v>
      </c>
      <c r="F2831" s="2">
        <v>6.9812799999999999</v>
      </c>
      <c r="G2831" s="2">
        <v>0.52929700000000002</v>
      </c>
      <c r="H2831" s="2">
        <v>0.52751899999999996</v>
      </c>
      <c r="J2831" s="2">
        <v>6.9840859999999996</v>
      </c>
      <c r="K2831" s="2">
        <v>9.4437999999999994E-2</v>
      </c>
      <c r="L2831" s="2">
        <v>0.19786500000000001</v>
      </c>
    </row>
    <row r="2832" spans="1:12" x14ac:dyDescent="0.2">
      <c r="A2832" s="2">
        <v>6.9847869999999999</v>
      </c>
      <c r="B2832" s="2">
        <v>9.4740979999999997</v>
      </c>
      <c r="C2832" s="2">
        <v>0.71259600000000001</v>
      </c>
      <c r="D2832" s="2">
        <v>0.13417399999999999</v>
      </c>
      <c r="F2832" s="2">
        <v>6.9819820000000004</v>
      </c>
      <c r="G2832" s="2">
        <v>0.52912899999999996</v>
      </c>
      <c r="H2832" s="2">
        <v>0.52781699999999998</v>
      </c>
      <c r="J2832" s="2">
        <v>6.9847869999999999</v>
      </c>
      <c r="K2832" s="2">
        <v>9.4437999999999994E-2</v>
      </c>
      <c r="L2832" s="2">
        <v>0.19748499999999999</v>
      </c>
    </row>
    <row r="2833" spans="1:12" x14ac:dyDescent="0.2">
      <c r="A2833" s="2">
        <v>6.9854890000000003</v>
      </c>
      <c r="B2833" s="2">
        <v>9.4743960000000005</v>
      </c>
      <c r="C2833" s="2">
        <v>0.71285200000000004</v>
      </c>
      <c r="D2833" s="2">
        <v>0.13386100000000001</v>
      </c>
      <c r="F2833" s="2">
        <v>6.9826829999999998</v>
      </c>
      <c r="G2833" s="2">
        <v>0.52870899999999998</v>
      </c>
      <c r="H2833" s="2">
        <v>0.52732100000000004</v>
      </c>
      <c r="J2833" s="2">
        <v>6.9854890000000003</v>
      </c>
      <c r="K2833" s="2">
        <v>9.4181000000000001E-2</v>
      </c>
      <c r="L2833" s="2">
        <v>0.19708700000000001</v>
      </c>
    </row>
    <row r="2834" spans="1:12" x14ac:dyDescent="0.2">
      <c r="A2834" s="2">
        <v>6.9861899999999997</v>
      </c>
      <c r="B2834" s="2">
        <v>9.4753039999999995</v>
      </c>
      <c r="C2834" s="2">
        <v>0.71276399999999995</v>
      </c>
      <c r="D2834" s="2">
        <v>0.13378399999999999</v>
      </c>
      <c r="F2834" s="2">
        <v>6.9833850000000002</v>
      </c>
      <c r="G2834" s="2">
        <v>0.52849599999999997</v>
      </c>
      <c r="H2834" s="2">
        <v>0.527092</v>
      </c>
      <c r="J2834" s="2">
        <v>6.9861899999999997</v>
      </c>
      <c r="K2834" s="2">
        <v>9.4107999999999997E-2</v>
      </c>
      <c r="L2834" s="2">
        <v>0.19710800000000001</v>
      </c>
    </row>
    <row r="2835" spans="1:12" x14ac:dyDescent="0.2">
      <c r="A2835" s="2">
        <v>6.986891</v>
      </c>
      <c r="B2835" s="2">
        <v>9.4758530000000007</v>
      </c>
      <c r="C2835" s="2">
        <v>0.71240899999999996</v>
      </c>
      <c r="D2835" s="2">
        <v>0.13384599999999999</v>
      </c>
      <c r="F2835" s="2">
        <v>6.9840859999999996</v>
      </c>
      <c r="G2835" s="2">
        <v>0.52788500000000005</v>
      </c>
      <c r="H2835" s="2">
        <v>0.52712999999999999</v>
      </c>
      <c r="J2835" s="2">
        <v>6.986891</v>
      </c>
      <c r="K2835" s="2">
        <v>9.3960000000000002E-2</v>
      </c>
      <c r="L2835" s="2">
        <v>0.197155</v>
      </c>
    </row>
    <row r="2836" spans="1:12" x14ac:dyDescent="0.2">
      <c r="A2836" s="2">
        <v>6.9875930000000004</v>
      </c>
      <c r="B2836" s="2">
        <v>9.475422</v>
      </c>
      <c r="C2836" s="2">
        <v>0.71219900000000003</v>
      </c>
      <c r="D2836" s="2">
        <v>0.13389100000000001</v>
      </c>
      <c r="F2836" s="2">
        <v>6.9847869999999999</v>
      </c>
      <c r="G2836" s="2">
        <v>0.52843499999999999</v>
      </c>
      <c r="H2836" s="2">
        <v>0.52712999999999999</v>
      </c>
      <c r="J2836" s="2">
        <v>6.9875930000000004</v>
      </c>
      <c r="K2836" s="2">
        <v>9.3772999999999995E-2</v>
      </c>
      <c r="L2836" s="2">
        <v>0.19710800000000001</v>
      </c>
    </row>
    <row r="2837" spans="1:12" x14ac:dyDescent="0.2">
      <c r="A2837" s="2">
        <v>6.9882939999999998</v>
      </c>
      <c r="B2837" s="2">
        <v>9.4753570000000007</v>
      </c>
      <c r="C2837" s="2">
        <v>0.71190900000000001</v>
      </c>
      <c r="D2837" s="2">
        <v>0.13425000000000001</v>
      </c>
      <c r="F2837" s="2">
        <v>6.9854890000000003</v>
      </c>
      <c r="G2837" s="2">
        <v>0.52843499999999999</v>
      </c>
      <c r="H2837" s="2">
        <v>0.52736700000000003</v>
      </c>
      <c r="J2837" s="2">
        <v>6.9882939999999998</v>
      </c>
      <c r="K2837" s="2">
        <v>9.3901999999999999E-2</v>
      </c>
      <c r="L2837" s="2">
        <v>0.19732</v>
      </c>
    </row>
    <row r="2838" spans="1:12" x14ac:dyDescent="0.2">
      <c r="A2838" s="2">
        <v>6.9889960000000002</v>
      </c>
      <c r="B2838" s="2">
        <v>9.4755249999999993</v>
      </c>
      <c r="C2838" s="2">
        <v>0.71179499999999996</v>
      </c>
      <c r="D2838" s="2">
        <v>0.13497500000000001</v>
      </c>
      <c r="F2838" s="2">
        <v>6.9861899999999997</v>
      </c>
      <c r="G2838" s="2">
        <v>0.52819799999999995</v>
      </c>
      <c r="H2838" s="2">
        <v>0.52706900000000001</v>
      </c>
      <c r="J2838" s="2">
        <v>6.9889960000000002</v>
      </c>
      <c r="K2838" s="2">
        <v>9.3517000000000003E-2</v>
      </c>
      <c r="L2838" s="2">
        <v>0.19752800000000001</v>
      </c>
    </row>
    <row r="2839" spans="1:12" x14ac:dyDescent="0.2">
      <c r="A2839" s="2">
        <v>6.9896969999999996</v>
      </c>
      <c r="B2839" s="2">
        <v>9.4755059999999993</v>
      </c>
      <c r="C2839" s="2">
        <v>0.71203899999999998</v>
      </c>
      <c r="D2839" s="2">
        <v>0.13542499999999999</v>
      </c>
      <c r="F2839" s="2">
        <v>6.986891</v>
      </c>
      <c r="G2839" s="2">
        <v>0.52773999999999999</v>
      </c>
      <c r="H2839" s="2">
        <v>0.52789299999999995</v>
      </c>
      <c r="J2839" s="2">
        <v>6.9896969999999996</v>
      </c>
      <c r="K2839" s="2">
        <v>9.3385999999999997E-2</v>
      </c>
      <c r="L2839" s="2">
        <v>0.19761200000000001</v>
      </c>
    </row>
    <row r="2840" spans="1:12" x14ac:dyDescent="0.2">
      <c r="A2840" s="2">
        <v>6.9903979999999999</v>
      </c>
      <c r="B2840" s="2">
        <v>9.4756769999999992</v>
      </c>
      <c r="C2840" s="2">
        <v>0.712009</v>
      </c>
      <c r="D2840" s="2">
        <v>0.135295</v>
      </c>
      <c r="F2840" s="2">
        <v>6.9875930000000004</v>
      </c>
      <c r="G2840" s="2">
        <v>0.52742</v>
      </c>
      <c r="H2840" s="2">
        <v>0.52809099999999998</v>
      </c>
      <c r="J2840" s="2">
        <v>6.9903979999999999</v>
      </c>
      <c r="K2840" s="2">
        <v>9.3090000000000006E-2</v>
      </c>
      <c r="L2840" s="2">
        <v>0.19759099999999999</v>
      </c>
    </row>
    <row r="2841" spans="1:12" x14ac:dyDescent="0.2">
      <c r="A2841" s="2">
        <v>6.9911000000000003</v>
      </c>
      <c r="B2841" s="2">
        <v>9.4753530000000001</v>
      </c>
      <c r="C2841" s="2">
        <v>0.71166499999999999</v>
      </c>
      <c r="D2841" s="2">
        <v>0.135265</v>
      </c>
      <c r="F2841" s="2">
        <v>6.9882939999999998</v>
      </c>
      <c r="G2841" s="2">
        <v>0.52703100000000003</v>
      </c>
      <c r="H2841" s="2">
        <v>0.52795400000000003</v>
      </c>
      <c r="J2841" s="2">
        <v>6.9911000000000003</v>
      </c>
      <c r="K2841" s="2">
        <v>9.2706999999999998E-2</v>
      </c>
      <c r="L2841" s="2">
        <v>0.19757</v>
      </c>
    </row>
    <row r="2842" spans="1:12" x14ac:dyDescent="0.2">
      <c r="A2842" s="2">
        <v>6.9918009999999997</v>
      </c>
      <c r="B2842" s="2">
        <v>9.4758189999999995</v>
      </c>
      <c r="C2842" s="2">
        <v>0.71134900000000001</v>
      </c>
      <c r="D2842" s="2">
        <v>0.135661</v>
      </c>
      <c r="F2842" s="2">
        <v>6.9889960000000002</v>
      </c>
      <c r="G2842" s="2">
        <v>0.52758000000000005</v>
      </c>
      <c r="H2842" s="2">
        <v>0.52767200000000003</v>
      </c>
      <c r="J2842" s="2">
        <v>6.9918009999999997</v>
      </c>
      <c r="K2842" s="2">
        <v>9.1841999999999993E-2</v>
      </c>
      <c r="L2842" s="2">
        <v>0.197436</v>
      </c>
    </row>
    <row r="2843" spans="1:12" x14ac:dyDescent="0.2">
      <c r="A2843" s="2">
        <v>6.9925030000000001</v>
      </c>
      <c r="B2843" s="2">
        <v>9.4757079999999991</v>
      </c>
      <c r="C2843" s="2">
        <v>0.71100200000000002</v>
      </c>
      <c r="D2843" s="2">
        <v>0.13595099999999999</v>
      </c>
      <c r="F2843" s="2">
        <v>6.9896969999999996</v>
      </c>
      <c r="G2843" s="2">
        <v>0.52740500000000001</v>
      </c>
      <c r="H2843" s="2">
        <v>0.52758799999999995</v>
      </c>
      <c r="J2843" s="2">
        <v>6.9925030000000001</v>
      </c>
      <c r="K2843" s="2">
        <v>9.1297000000000003E-2</v>
      </c>
      <c r="L2843" s="2">
        <v>0.197183</v>
      </c>
    </row>
    <row r="2844" spans="1:12" x14ac:dyDescent="0.2">
      <c r="A2844" s="2">
        <v>6.9932040000000004</v>
      </c>
      <c r="B2844" s="2">
        <v>9.4758189999999995</v>
      </c>
      <c r="C2844" s="2">
        <v>0.71113099999999996</v>
      </c>
      <c r="D2844" s="2">
        <v>0.136073</v>
      </c>
      <c r="F2844" s="2">
        <v>6.9903979999999999</v>
      </c>
      <c r="G2844" s="2">
        <v>0.52806900000000001</v>
      </c>
      <c r="H2844" s="2">
        <v>0.52762600000000004</v>
      </c>
      <c r="J2844" s="2">
        <v>6.9932040000000004</v>
      </c>
      <c r="K2844" s="2">
        <v>9.1651999999999997E-2</v>
      </c>
      <c r="L2844" s="2">
        <v>0.19706499999999999</v>
      </c>
    </row>
    <row r="2845" spans="1:12" x14ac:dyDescent="0.2">
      <c r="A2845" s="2">
        <v>6.9939049999999998</v>
      </c>
      <c r="B2845" s="2">
        <v>9.4757459999999991</v>
      </c>
      <c r="C2845" s="2">
        <v>0.71176799999999996</v>
      </c>
      <c r="D2845" s="2">
        <v>0.136157</v>
      </c>
      <c r="F2845" s="2">
        <v>6.9911000000000003</v>
      </c>
      <c r="G2845" s="2">
        <v>0.52807599999999999</v>
      </c>
      <c r="H2845" s="2">
        <v>0.52778599999999998</v>
      </c>
      <c r="J2845" s="2">
        <v>6.9939049999999998</v>
      </c>
      <c r="K2845" s="2">
        <v>9.1609999999999997E-2</v>
      </c>
      <c r="L2845" s="2">
        <v>0.19672000000000001</v>
      </c>
    </row>
    <row r="2846" spans="1:12" x14ac:dyDescent="0.2">
      <c r="A2846" s="2">
        <v>6.9946060000000001</v>
      </c>
      <c r="B2846" s="2">
        <v>9.4754489999999993</v>
      </c>
      <c r="C2846" s="2">
        <v>0.71214200000000005</v>
      </c>
      <c r="D2846" s="2">
        <v>0.13642399999999999</v>
      </c>
      <c r="F2846" s="2">
        <v>6.9918009999999997</v>
      </c>
      <c r="G2846" s="2">
        <v>0.52812999999999999</v>
      </c>
      <c r="H2846" s="2">
        <v>0.52781699999999998</v>
      </c>
      <c r="J2846" s="2">
        <v>6.9946060000000001</v>
      </c>
      <c r="K2846" s="2">
        <v>9.0950000000000003E-2</v>
      </c>
      <c r="L2846" s="2">
        <v>0.196987</v>
      </c>
    </row>
    <row r="2847" spans="1:12" x14ac:dyDescent="0.2">
      <c r="A2847" s="2">
        <v>6.9953079999999996</v>
      </c>
      <c r="B2847" s="2">
        <v>9.4757230000000003</v>
      </c>
      <c r="C2847" s="2">
        <v>0.71219600000000005</v>
      </c>
      <c r="D2847" s="2">
        <v>0.13659199999999999</v>
      </c>
      <c r="F2847" s="2">
        <v>6.9925030000000001</v>
      </c>
      <c r="G2847" s="2">
        <v>0.52840399999999998</v>
      </c>
      <c r="H2847" s="2">
        <v>0.52832000000000001</v>
      </c>
      <c r="J2847" s="2">
        <v>6.9953079999999996</v>
      </c>
      <c r="K2847" s="2">
        <v>9.0302999999999994E-2</v>
      </c>
      <c r="L2847" s="2">
        <v>0.19698299999999999</v>
      </c>
    </row>
    <row r="2848" spans="1:12" x14ac:dyDescent="0.2">
      <c r="A2848" s="2">
        <v>6.9960089999999999</v>
      </c>
      <c r="B2848" s="2">
        <v>9.476051</v>
      </c>
      <c r="C2848" s="2">
        <v>0.71229500000000001</v>
      </c>
      <c r="D2848" s="2">
        <v>0.137103</v>
      </c>
      <c r="F2848" s="2">
        <v>6.9932040000000004</v>
      </c>
      <c r="G2848" s="2">
        <v>0.52773999999999999</v>
      </c>
      <c r="H2848" s="2">
        <v>0.52831300000000003</v>
      </c>
      <c r="J2848" s="2">
        <v>6.9960089999999999</v>
      </c>
      <c r="K2848" s="2">
        <v>9.0158000000000002E-2</v>
      </c>
      <c r="L2848" s="2">
        <v>0.19656299999999999</v>
      </c>
    </row>
    <row r="2849" spans="1:12" x14ac:dyDescent="0.2">
      <c r="A2849" s="2">
        <v>6.9967110000000003</v>
      </c>
      <c r="B2849" s="2">
        <v>9.4767270000000003</v>
      </c>
      <c r="C2849" s="2">
        <v>0.71245099999999995</v>
      </c>
      <c r="D2849" s="2">
        <v>0.13774400000000001</v>
      </c>
      <c r="F2849" s="2">
        <v>6.9939049999999998</v>
      </c>
      <c r="G2849" s="2">
        <v>0.52719099999999997</v>
      </c>
      <c r="H2849" s="2">
        <v>0.52850299999999995</v>
      </c>
      <c r="J2849" s="2">
        <v>6.9967110000000003</v>
      </c>
      <c r="K2849" s="2">
        <v>9.0192999999999995E-2</v>
      </c>
      <c r="L2849" s="2">
        <v>0.19636600000000001</v>
      </c>
    </row>
    <row r="2850" spans="1:12" x14ac:dyDescent="0.2">
      <c r="A2850" s="2">
        <v>6.9974119999999997</v>
      </c>
      <c r="B2850" s="2">
        <v>9.4763909999999996</v>
      </c>
      <c r="C2850" s="2">
        <v>0.71263399999999999</v>
      </c>
      <c r="D2850" s="2">
        <v>0.137576</v>
      </c>
      <c r="F2850" s="2">
        <v>6.9946060000000001</v>
      </c>
      <c r="G2850" s="2">
        <v>0.52700800000000003</v>
      </c>
      <c r="H2850" s="2">
        <v>0.52822100000000005</v>
      </c>
      <c r="J2850" s="2">
        <v>6.9974119999999997</v>
      </c>
      <c r="K2850" s="2">
        <v>8.9800000000000005E-2</v>
      </c>
      <c r="L2850" s="2">
        <v>0.196052</v>
      </c>
    </row>
    <row r="2851" spans="1:12" x14ac:dyDescent="0.2">
      <c r="A2851" s="2">
        <v>6.9981140000000002</v>
      </c>
      <c r="B2851" s="2">
        <v>9.4768329999999992</v>
      </c>
      <c r="C2851" s="2">
        <v>0.712897</v>
      </c>
      <c r="D2851" s="2">
        <v>0.13767499999999999</v>
      </c>
      <c r="F2851" s="2">
        <v>6.9953079999999996</v>
      </c>
      <c r="G2851" s="2">
        <v>0.52701600000000004</v>
      </c>
      <c r="H2851" s="2">
        <v>0.52809899999999999</v>
      </c>
      <c r="J2851" s="2">
        <v>6.9981140000000002</v>
      </c>
      <c r="K2851" s="2">
        <v>8.9704000000000006E-2</v>
      </c>
      <c r="L2851" s="2">
        <v>0.19577</v>
      </c>
    </row>
    <row r="2852" spans="1:12" x14ac:dyDescent="0.2">
      <c r="A2852" s="2">
        <v>6.9988149999999996</v>
      </c>
      <c r="B2852" s="2">
        <v>9.4770620000000001</v>
      </c>
      <c r="C2852" s="2">
        <v>0.71267999999999998</v>
      </c>
      <c r="D2852" s="2">
        <v>0.138263</v>
      </c>
      <c r="F2852" s="2">
        <v>6.9960089999999999</v>
      </c>
      <c r="G2852" s="2">
        <v>0.52748899999999999</v>
      </c>
      <c r="H2852" s="2">
        <v>0.52780199999999999</v>
      </c>
      <c r="J2852" s="2">
        <v>6.9988149999999996</v>
      </c>
      <c r="K2852" s="2">
        <v>8.9691000000000007E-2</v>
      </c>
      <c r="L2852" s="2">
        <v>0.19584399999999999</v>
      </c>
    </row>
    <row r="2853" spans="1:12" x14ac:dyDescent="0.2">
      <c r="A2853" s="2">
        <v>6.9995159999999998</v>
      </c>
      <c r="B2853" s="2">
        <v>9.4768830000000008</v>
      </c>
      <c r="C2853" s="2">
        <v>0.71255400000000002</v>
      </c>
      <c r="D2853" s="2">
        <v>0.13870499999999999</v>
      </c>
      <c r="F2853" s="2">
        <v>6.9967110000000003</v>
      </c>
      <c r="G2853" s="2">
        <v>0.52751899999999996</v>
      </c>
      <c r="H2853" s="2">
        <v>0.52750399999999997</v>
      </c>
      <c r="J2853" s="2">
        <v>6.9995159999999998</v>
      </c>
      <c r="K2853" s="2">
        <v>9.0189000000000005E-2</v>
      </c>
      <c r="L2853" s="2">
        <v>0.19592699999999999</v>
      </c>
    </row>
    <row r="2854" spans="1:12" x14ac:dyDescent="0.2">
      <c r="A2854" s="2">
        <v>7.0002170000000001</v>
      </c>
      <c r="B2854" s="2">
        <v>9.4771079999999994</v>
      </c>
      <c r="C2854" s="2">
        <v>0.71255400000000002</v>
      </c>
      <c r="D2854" s="2">
        <v>0.13849900000000001</v>
      </c>
      <c r="F2854" s="2">
        <v>6.9974119999999997</v>
      </c>
      <c r="G2854" s="2">
        <v>0.52781699999999998</v>
      </c>
      <c r="H2854" s="2">
        <v>0.52753399999999995</v>
      </c>
      <c r="J2854" s="2">
        <v>7.0002170000000001</v>
      </c>
      <c r="K2854" s="2">
        <v>8.9676000000000006E-2</v>
      </c>
      <c r="L2854" s="2">
        <v>0.19597100000000001</v>
      </c>
    </row>
    <row r="2855" spans="1:12" x14ac:dyDescent="0.2">
      <c r="A2855" s="2">
        <v>7.0009189999999997</v>
      </c>
      <c r="B2855" s="2">
        <v>9.4773750000000003</v>
      </c>
      <c r="C2855" s="2">
        <v>0.71263799999999999</v>
      </c>
      <c r="D2855" s="2">
        <v>0.13808000000000001</v>
      </c>
      <c r="F2855" s="2">
        <v>6.9981140000000002</v>
      </c>
      <c r="G2855" s="2">
        <v>0.52732100000000004</v>
      </c>
      <c r="H2855" s="2">
        <v>0.52779399999999999</v>
      </c>
      <c r="J2855" s="2">
        <v>7.0009189999999997</v>
      </c>
      <c r="K2855" s="2">
        <v>8.9601E-2</v>
      </c>
      <c r="L2855" s="2">
        <v>0.19570499999999999</v>
      </c>
    </row>
    <row r="2856" spans="1:12" x14ac:dyDescent="0.2">
      <c r="A2856" s="2">
        <v>7.00162</v>
      </c>
      <c r="B2856" s="2">
        <v>9.4773750000000003</v>
      </c>
      <c r="C2856" s="2">
        <v>0.71287500000000004</v>
      </c>
      <c r="D2856" s="2">
        <v>0.137935</v>
      </c>
      <c r="F2856" s="2">
        <v>6.9988149999999996</v>
      </c>
      <c r="G2856" s="2">
        <v>0.527092</v>
      </c>
      <c r="H2856" s="2">
        <v>0.52736700000000003</v>
      </c>
      <c r="J2856" s="2">
        <v>7.00162</v>
      </c>
      <c r="K2856" s="2">
        <v>8.9578000000000005E-2</v>
      </c>
      <c r="L2856" s="2">
        <v>0.195438</v>
      </c>
    </row>
    <row r="2857" spans="1:12" x14ac:dyDescent="0.2">
      <c r="A2857" s="2">
        <v>7.0023220000000004</v>
      </c>
      <c r="B2857" s="2">
        <v>9.4776120000000006</v>
      </c>
      <c r="C2857" s="2">
        <v>0.71306499999999995</v>
      </c>
      <c r="D2857" s="2">
        <v>0.13763700000000001</v>
      </c>
      <c r="F2857" s="2">
        <v>6.9995159999999998</v>
      </c>
      <c r="G2857" s="2">
        <v>0.52712999999999999</v>
      </c>
      <c r="H2857" s="2">
        <v>0.52718399999999999</v>
      </c>
      <c r="J2857" s="2">
        <v>7.0023220000000004</v>
      </c>
      <c r="K2857" s="2">
        <v>8.9760000000000006E-2</v>
      </c>
      <c r="L2857" s="2">
        <v>0.195685</v>
      </c>
    </row>
    <row r="2858" spans="1:12" x14ac:dyDescent="0.2">
      <c r="A2858" s="2">
        <v>7.0030229999999998</v>
      </c>
      <c r="B2858" s="2">
        <v>9.478199</v>
      </c>
      <c r="C2858" s="2">
        <v>0.71339699999999995</v>
      </c>
      <c r="D2858" s="2">
        <v>0.137103</v>
      </c>
      <c r="F2858" s="2">
        <v>7.0002170000000001</v>
      </c>
      <c r="G2858" s="2">
        <v>0.52712999999999999</v>
      </c>
      <c r="H2858" s="2">
        <v>0.52741199999999999</v>
      </c>
      <c r="J2858" s="2">
        <v>7.0030229999999998</v>
      </c>
      <c r="K2858" s="2">
        <v>8.9714000000000002E-2</v>
      </c>
      <c r="L2858" s="2">
        <v>0.195907</v>
      </c>
    </row>
    <row r="2859" spans="1:12" x14ac:dyDescent="0.2">
      <c r="A2859" s="2">
        <v>7.0037250000000002</v>
      </c>
      <c r="B2859" s="2">
        <v>9.4787330000000001</v>
      </c>
      <c r="C2859" s="2">
        <v>0.71390500000000001</v>
      </c>
      <c r="D2859" s="2">
        <v>0.13678299999999999</v>
      </c>
      <c r="F2859" s="2">
        <v>7.0009189999999997</v>
      </c>
      <c r="G2859" s="2">
        <v>0.52736700000000003</v>
      </c>
      <c r="H2859" s="2">
        <v>0.52827500000000005</v>
      </c>
      <c r="J2859" s="2">
        <v>7.0037250000000002</v>
      </c>
      <c r="K2859" s="2">
        <v>8.9935000000000001E-2</v>
      </c>
      <c r="L2859" s="2">
        <v>0.195657</v>
      </c>
    </row>
    <row r="2860" spans="1:12" x14ac:dyDescent="0.2">
      <c r="A2860" s="2">
        <v>7.0044259999999996</v>
      </c>
      <c r="B2860" s="2">
        <v>9.4789049999999992</v>
      </c>
      <c r="C2860" s="2">
        <v>0.71387</v>
      </c>
      <c r="D2860" s="2">
        <v>0.13772899999999999</v>
      </c>
      <c r="F2860" s="2">
        <v>7.00162</v>
      </c>
      <c r="G2860" s="2">
        <v>0.52706900000000001</v>
      </c>
      <c r="H2860" s="2">
        <v>0.52854199999999996</v>
      </c>
      <c r="J2860" s="2">
        <v>7.0044259999999996</v>
      </c>
      <c r="K2860" s="2">
        <v>8.9957999999999996E-2</v>
      </c>
      <c r="L2860" s="2">
        <v>0.19517699999999999</v>
      </c>
    </row>
    <row r="2861" spans="1:12" x14ac:dyDescent="0.2">
      <c r="A2861" s="2">
        <v>7.0051269999999999</v>
      </c>
      <c r="B2861" s="2">
        <v>9.4787870000000005</v>
      </c>
      <c r="C2861" s="2">
        <v>0.71360699999999999</v>
      </c>
      <c r="D2861" s="2">
        <v>0.13747699999999999</v>
      </c>
      <c r="F2861" s="2">
        <v>7.0023220000000004</v>
      </c>
      <c r="G2861" s="2">
        <v>0.52789299999999995</v>
      </c>
      <c r="H2861" s="2">
        <v>0.52923600000000004</v>
      </c>
      <c r="J2861" s="2">
        <v>7.0051269999999999</v>
      </c>
      <c r="K2861" s="2">
        <v>8.9650999999999995E-2</v>
      </c>
      <c r="L2861" s="2">
        <v>0.19470899999999999</v>
      </c>
    </row>
    <row r="2862" spans="1:12" x14ac:dyDescent="0.2">
      <c r="A2862" s="2">
        <v>7.0058290000000003</v>
      </c>
      <c r="B2862" s="2">
        <v>9.4788899999999998</v>
      </c>
      <c r="C2862" s="2">
        <v>0.71351200000000004</v>
      </c>
      <c r="D2862" s="2">
        <v>0.13672899999999999</v>
      </c>
      <c r="F2862" s="2">
        <v>7.0030229999999998</v>
      </c>
      <c r="G2862" s="2">
        <v>0.52809099999999998</v>
      </c>
      <c r="H2862" s="2">
        <v>0.52957900000000002</v>
      </c>
      <c r="J2862" s="2">
        <v>7.0058290000000003</v>
      </c>
      <c r="K2862" s="2">
        <v>8.9802000000000007E-2</v>
      </c>
      <c r="L2862" s="2">
        <v>0.19425300000000001</v>
      </c>
    </row>
    <row r="2863" spans="1:12" x14ac:dyDescent="0.2">
      <c r="A2863" s="2">
        <v>7.0065299999999997</v>
      </c>
      <c r="B2863" s="2">
        <v>9.4791760000000007</v>
      </c>
      <c r="C2863" s="2">
        <v>0.71346200000000004</v>
      </c>
      <c r="D2863" s="2">
        <v>0.13645499999999999</v>
      </c>
      <c r="F2863" s="2">
        <v>7.0037250000000002</v>
      </c>
      <c r="G2863" s="2">
        <v>0.52795400000000003</v>
      </c>
      <c r="H2863" s="2">
        <v>0.53051000000000004</v>
      </c>
      <c r="J2863" s="2">
        <v>7.0065299999999997</v>
      </c>
      <c r="K2863" s="2">
        <v>9.0634999999999993E-2</v>
      </c>
      <c r="L2863" s="2">
        <v>0.194247</v>
      </c>
    </row>
    <row r="2864" spans="1:12" x14ac:dyDescent="0.2">
      <c r="A2864" s="2">
        <v>7.007231</v>
      </c>
      <c r="B2864" s="2">
        <v>9.4791989999999995</v>
      </c>
      <c r="C2864" s="2">
        <v>0.71340099999999995</v>
      </c>
      <c r="D2864" s="2">
        <v>0.13622600000000001</v>
      </c>
      <c r="F2864" s="2">
        <v>7.0044259999999996</v>
      </c>
      <c r="G2864" s="2">
        <v>0.52767200000000003</v>
      </c>
      <c r="H2864" s="2">
        <v>0.53073899999999996</v>
      </c>
      <c r="J2864" s="2">
        <v>7.007231</v>
      </c>
      <c r="K2864" s="2">
        <v>9.0373999999999996E-2</v>
      </c>
      <c r="L2864" s="2">
        <v>0.194075</v>
      </c>
    </row>
    <row r="2865" spans="1:12" x14ac:dyDescent="0.2">
      <c r="A2865" s="2">
        <v>7.0079330000000004</v>
      </c>
      <c r="B2865" s="2">
        <v>9.4792439999999996</v>
      </c>
      <c r="C2865" s="2">
        <v>0.71372500000000005</v>
      </c>
      <c r="D2865" s="2">
        <v>0.136272</v>
      </c>
      <c r="F2865" s="2">
        <v>7.0051269999999999</v>
      </c>
      <c r="G2865" s="2">
        <v>0.52758799999999995</v>
      </c>
      <c r="H2865" s="2">
        <v>0.53061700000000001</v>
      </c>
      <c r="J2865" s="2">
        <v>7.0079330000000004</v>
      </c>
      <c r="K2865" s="2">
        <v>9.0244000000000005E-2</v>
      </c>
      <c r="L2865" s="2">
        <v>0.19355</v>
      </c>
    </row>
    <row r="2866" spans="1:12" x14ac:dyDescent="0.2">
      <c r="A2866" s="2">
        <v>7.0086339999999998</v>
      </c>
      <c r="B2866" s="2">
        <v>9.4797170000000008</v>
      </c>
      <c r="C2866" s="2">
        <v>0.71424799999999999</v>
      </c>
      <c r="D2866" s="2">
        <v>0.13663800000000001</v>
      </c>
      <c r="F2866" s="2">
        <v>7.0058290000000003</v>
      </c>
      <c r="G2866" s="2">
        <v>0.52762600000000004</v>
      </c>
      <c r="H2866" s="2">
        <v>0.53086100000000003</v>
      </c>
      <c r="J2866" s="2">
        <v>7.0086339999999998</v>
      </c>
      <c r="K2866" s="2">
        <v>9.0395000000000003E-2</v>
      </c>
      <c r="L2866" s="2">
        <v>0.19309100000000001</v>
      </c>
    </row>
    <row r="2867" spans="1:12" x14ac:dyDescent="0.2">
      <c r="A2867" s="2">
        <v>7.0093360000000002</v>
      </c>
      <c r="B2867" s="2">
        <v>9.480461</v>
      </c>
      <c r="C2867" s="2">
        <v>0.71434699999999995</v>
      </c>
      <c r="D2867" s="2">
        <v>0.137096</v>
      </c>
      <c r="F2867" s="2">
        <v>7.0065299999999997</v>
      </c>
      <c r="G2867" s="2">
        <v>0.52778599999999998</v>
      </c>
      <c r="H2867" s="2">
        <v>0.53093000000000001</v>
      </c>
      <c r="J2867" s="2">
        <v>7.0093360000000002</v>
      </c>
      <c r="K2867" s="2">
        <v>9.0485999999999997E-2</v>
      </c>
      <c r="L2867" s="2">
        <v>0.19267500000000001</v>
      </c>
    </row>
    <row r="2868" spans="1:12" x14ac:dyDescent="0.2">
      <c r="A2868" s="2">
        <v>7.0100369999999996</v>
      </c>
      <c r="B2868" s="2">
        <v>9.4808389999999996</v>
      </c>
      <c r="C2868" s="2">
        <v>0.71448100000000003</v>
      </c>
      <c r="D2868" s="2">
        <v>0.13724800000000001</v>
      </c>
      <c r="F2868" s="2">
        <v>7.007231</v>
      </c>
      <c r="G2868" s="2">
        <v>0.52781699999999998</v>
      </c>
      <c r="H2868" s="2">
        <v>0.53117400000000004</v>
      </c>
      <c r="J2868" s="2">
        <v>7.0100369999999996</v>
      </c>
      <c r="K2868" s="2">
        <v>9.0200000000000002E-2</v>
      </c>
      <c r="L2868" s="2">
        <v>0.19242300000000001</v>
      </c>
    </row>
    <row r="2869" spans="1:12" x14ac:dyDescent="0.2">
      <c r="A2869" s="2">
        <v>7.0107379999999999</v>
      </c>
      <c r="B2869" s="2">
        <v>9.4807469999999991</v>
      </c>
      <c r="C2869" s="2">
        <v>0.71480500000000002</v>
      </c>
      <c r="D2869" s="2">
        <v>0.13788900000000001</v>
      </c>
      <c r="F2869" s="2">
        <v>7.0079330000000004</v>
      </c>
      <c r="G2869" s="2">
        <v>0.52832000000000001</v>
      </c>
      <c r="H2869" s="2">
        <v>0.53109700000000004</v>
      </c>
      <c r="J2869" s="2">
        <v>7.0107379999999999</v>
      </c>
      <c r="K2869" s="2">
        <v>9.0497999999999995E-2</v>
      </c>
      <c r="L2869" s="2">
        <v>0.192354</v>
      </c>
    </row>
    <row r="2870" spans="1:12" x14ac:dyDescent="0.2">
      <c r="A2870" s="2">
        <v>7.0114400000000003</v>
      </c>
      <c r="B2870" s="2">
        <v>9.4808880000000002</v>
      </c>
      <c r="C2870" s="2">
        <v>0.71463299999999996</v>
      </c>
      <c r="D2870" s="2">
        <v>0.137965</v>
      </c>
      <c r="F2870" s="2">
        <v>7.0086339999999998</v>
      </c>
      <c r="G2870" s="2">
        <v>0.52831300000000003</v>
      </c>
      <c r="H2870" s="2">
        <v>0.53095199999999998</v>
      </c>
      <c r="J2870" s="2">
        <v>7.0114400000000003</v>
      </c>
      <c r="K2870" s="2">
        <v>9.0088000000000001E-2</v>
      </c>
      <c r="L2870" s="2">
        <v>0.19198000000000001</v>
      </c>
    </row>
    <row r="2871" spans="1:12" x14ac:dyDescent="0.2">
      <c r="A2871" s="2">
        <v>7.0121409999999997</v>
      </c>
      <c r="B2871" s="2">
        <v>9.4808160000000008</v>
      </c>
      <c r="C2871" s="2">
        <v>0.71492299999999998</v>
      </c>
      <c r="D2871" s="2">
        <v>0.13819400000000001</v>
      </c>
      <c r="F2871" s="2">
        <v>7.0093360000000002</v>
      </c>
      <c r="G2871" s="2">
        <v>0.52850299999999995</v>
      </c>
      <c r="H2871" s="2">
        <v>0.53141799999999995</v>
      </c>
      <c r="J2871" s="2">
        <v>7.0121409999999997</v>
      </c>
      <c r="K2871" s="2">
        <v>8.9729000000000003E-2</v>
      </c>
      <c r="L2871" s="2">
        <v>0.191493</v>
      </c>
    </row>
    <row r="2872" spans="1:12" x14ac:dyDescent="0.2">
      <c r="A2872" s="2">
        <v>7.0128430000000002</v>
      </c>
      <c r="B2872" s="2">
        <v>9.4807050000000004</v>
      </c>
      <c r="C2872" s="2">
        <v>0.71510200000000002</v>
      </c>
      <c r="D2872" s="2">
        <v>0.13811799999999999</v>
      </c>
      <c r="F2872" s="2">
        <v>7.0100369999999996</v>
      </c>
      <c r="G2872" s="2">
        <v>0.52822100000000005</v>
      </c>
      <c r="H2872" s="2">
        <v>0.53095999999999999</v>
      </c>
      <c r="J2872" s="2">
        <v>7.0128430000000002</v>
      </c>
      <c r="K2872" s="2">
        <v>8.9377999999999999E-2</v>
      </c>
      <c r="L2872" s="2">
        <v>0.19147500000000001</v>
      </c>
    </row>
    <row r="2873" spans="1:12" x14ac:dyDescent="0.2">
      <c r="A2873" s="2">
        <v>7.0135439999999996</v>
      </c>
      <c r="B2873" s="2">
        <v>9.4808959999999995</v>
      </c>
      <c r="C2873" s="2">
        <v>0.71512100000000001</v>
      </c>
      <c r="D2873" s="2">
        <v>0.138492</v>
      </c>
      <c r="F2873" s="2">
        <v>7.0107379999999999</v>
      </c>
      <c r="G2873" s="2">
        <v>0.52809899999999999</v>
      </c>
      <c r="H2873" s="2">
        <v>0.53086100000000003</v>
      </c>
      <c r="J2873" s="2">
        <v>7.0135439999999996</v>
      </c>
      <c r="K2873" s="2">
        <v>8.9435000000000001E-2</v>
      </c>
      <c r="L2873" s="2">
        <v>0.191468</v>
      </c>
    </row>
    <row r="2874" spans="1:12" x14ac:dyDescent="0.2">
      <c r="A2874" s="2">
        <v>7.0142449999999998</v>
      </c>
      <c r="B2874" s="2">
        <v>9.4811019999999999</v>
      </c>
      <c r="C2874" s="2">
        <v>0.71528899999999995</v>
      </c>
      <c r="D2874" s="2">
        <v>0.13849900000000001</v>
      </c>
      <c r="F2874" s="2">
        <v>7.0114400000000003</v>
      </c>
      <c r="G2874" s="2">
        <v>0.52780199999999999</v>
      </c>
      <c r="H2874" s="2">
        <v>0.53099799999999997</v>
      </c>
      <c r="J2874" s="2">
        <v>7.0142449999999998</v>
      </c>
      <c r="K2874" s="2">
        <v>8.9274999999999993E-2</v>
      </c>
      <c r="L2874" s="2">
        <v>0.19168199999999999</v>
      </c>
    </row>
    <row r="2875" spans="1:12" x14ac:dyDescent="0.2">
      <c r="A2875" s="2">
        <v>7.0149460000000001</v>
      </c>
      <c r="B2875" s="2">
        <v>9.4811549999999993</v>
      </c>
      <c r="C2875" s="2">
        <v>0.71482800000000002</v>
      </c>
      <c r="D2875" s="2">
        <v>0.138797</v>
      </c>
      <c r="F2875" s="2">
        <v>7.0121409999999997</v>
      </c>
      <c r="G2875" s="2">
        <v>0.52750399999999997</v>
      </c>
      <c r="H2875" s="2">
        <v>0.53067799999999998</v>
      </c>
      <c r="J2875" s="2">
        <v>7.0149460000000001</v>
      </c>
      <c r="K2875" s="2">
        <v>8.9623999999999995E-2</v>
      </c>
      <c r="L2875" s="2">
        <v>0.19229499999999999</v>
      </c>
    </row>
    <row r="2876" spans="1:12" x14ac:dyDescent="0.2">
      <c r="A2876" s="2">
        <v>7.0156479999999997</v>
      </c>
      <c r="B2876" s="2">
        <v>9.481579</v>
      </c>
      <c r="C2876" s="2">
        <v>0.714889</v>
      </c>
      <c r="D2876" s="2">
        <v>0.13916300000000001</v>
      </c>
      <c r="F2876" s="2">
        <v>7.0128430000000002</v>
      </c>
      <c r="G2876" s="2">
        <v>0.52753399999999995</v>
      </c>
      <c r="H2876" s="2">
        <v>0.53088400000000002</v>
      </c>
      <c r="J2876" s="2">
        <v>7.0156479999999997</v>
      </c>
      <c r="K2876" s="2">
        <v>8.9352000000000001E-2</v>
      </c>
      <c r="L2876" s="2">
        <v>0.19248899999999999</v>
      </c>
    </row>
    <row r="2877" spans="1:12" x14ac:dyDescent="0.2">
      <c r="A2877" s="2">
        <v>7.0163489999999999</v>
      </c>
      <c r="B2877" s="2">
        <v>9.4819600000000008</v>
      </c>
      <c r="C2877" s="2">
        <v>0.71527399999999997</v>
      </c>
      <c r="D2877" s="2">
        <v>0.139514</v>
      </c>
      <c r="F2877" s="2">
        <v>7.0135439999999996</v>
      </c>
      <c r="G2877" s="2">
        <v>0.52779399999999999</v>
      </c>
      <c r="H2877" s="2">
        <v>0.53108999999999995</v>
      </c>
      <c r="J2877" s="2">
        <v>7.0163489999999999</v>
      </c>
      <c r="K2877" s="2">
        <v>8.8438000000000003E-2</v>
      </c>
      <c r="L2877" s="2">
        <v>0.19289700000000001</v>
      </c>
    </row>
    <row r="2878" spans="1:12" x14ac:dyDescent="0.2">
      <c r="A2878" s="2">
        <v>7.0170510000000004</v>
      </c>
      <c r="B2878" s="2">
        <v>9.4824260000000002</v>
      </c>
      <c r="C2878" s="2">
        <v>0.71535400000000005</v>
      </c>
      <c r="D2878" s="2">
        <v>0.13986499999999999</v>
      </c>
      <c r="F2878" s="2">
        <v>7.0142449999999998</v>
      </c>
      <c r="G2878" s="2">
        <v>0.52736700000000003</v>
      </c>
      <c r="H2878" s="2">
        <v>0.53133399999999997</v>
      </c>
      <c r="J2878" s="2">
        <v>7.0170510000000004</v>
      </c>
      <c r="K2878" s="2">
        <v>8.8197999999999999E-2</v>
      </c>
      <c r="L2878" s="2">
        <v>0.193131</v>
      </c>
    </row>
    <row r="2879" spans="1:12" x14ac:dyDescent="0.2">
      <c r="A2879" s="2">
        <v>7.0177519999999998</v>
      </c>
      <c r="B2879" s="2">
        <v>9.4822959999999998</v>
      </c>
      <c r="C2879" s="2">
        <v>0.71516299999999999</v>
      </c>
      <c r="D2879" s="2">
        <v>0.13986499999999999</v>
      </c>
      <c r="F2879" s="2">
        <v>7.0149460000000001</v>
      </c>
      <c r="G2879" s="2">
        <v>0.52718399999999999</v>
      </c>
      <c r="H2879" s="2">
        <v>0.53124199999999999</v>
      </c>
      <c r="J2879" s="2">
        <v>7.0177519999999998</v>
      </c>
      <c r="K2879" s="2">
        <v>8.7995000000000004E-2</v>
      </c>
      <c r="L2879" s="2">
        <v>0.19314899999999999</v>
      </c>
    </row>
    <row r="2880" spans="1:12" x14ac:dyDescent="0.2">
      <c r="A2880" s="2">
        <v>7.0184540000000002</v>
      </c>
      <c r="B2880" s="2">
        <v>9.4820019999999996</v>
      </c>
      <c r="C2880" s="2">
        <v>0.71518599999999999</v>
      </c>
      <c r="D2880" s="2">
        <v>0.13980400000000001</v>
      </c>
      <c r="F2880" s="2">
        <v>7.0156479999999997</v>
      </c>
      <c r="G2880" s="2">
        <v>0.52741199999999999</v>
      </c>
      <c r="H2880" s="2">
        <v>0.53083000000000002</v>
      </c>
      <c r="J2880" s="2">
        <v>7.0184540000000002</v>
      </c>
      <c r="K2880" s="2">
        <v>8.7489999999999998E-2</v>
      </c>
      <c r="L2880" s="2">
        <v>0.193215</v>
      </c>
    </row>
    <row r="2881" spans="1:12" x14ac:dyDescent="0.2">
      <c r="A2881" s="2">
        <v>7.0191549999999996</v>
      </c>
      <c r="B2881" s="2">
        <v>9.4826090000000001</v>
      </c>
      <c r="C2881" s="2">
        <v>0.71477800000000002</v>
      </c>
      <c r="D2881" s="2">
        <v>0.139873</v>
      </c>
      <c r="F2881" s="2">
        <v>7.0163489999999999</v>
      </c>
      <c r="G2881" s="2">
        <v>0.52827500000000005</v>
      </c>
      <c r="H2881" s="2">
        <v>0.531227</v>
      </c>
      <c r="J2881" s="2">
        <v>7.0191549999999996</v>
      </c>
      <c r="K2881" s="2">
        <v>8.7970999999999994E-2</v>
      </c>
      <c r="L2881" s="2">
        <v>0.192966</v>
      </c>
    </row>
    <row r="2882" spans="1:12" x14ac:dyDescent="0.2">
      <c r="A2882" s="2">
        <v>7.0198559999999999</v>
      </c>
      <c r="B2882" s="2">
        <v>9.4829439999999998</v>
      </c>
      <c r="C2882" s="2">
        <v>0.71496499999999996</v>
      </c>
      <c r="D2882" s="2">
        <v>0.13999500000000001</v>
      </c>
      <c r="F2882" s="2">
        <v>7.0170510000000004</v>
      </c>
      <c r="G2882" s="2">
        <v>0.52854199999999996</v>
      </c>
      <c r="H2882" s="2">
        <v>0.530609</v>
      </c>
      <c r="J2882" s="2">
        <v>7.0198559999999999</v>
      </c>
      <c r="K2882" s="2">
        <v>8.7849999999999998E-2</v>
      </c>
      <c r="L2882" s="2">
        <v>0.19309699999999999</v>
      </c>
    </row>
    <row r="2883" spans="1:12" x14ac:dyDescent="0.2">
      <c r="A2883" s="2">
        <v>7.0205570000000002</v>
      </c>
      <c r="B2883" s="2">
        <v>9.4823719999999998</v>
      </c>
      <c r="C2883" s="2">
        <v>0.71517500000000001</v>
      </c>
      <c r="D2883" s="2">
        <v>0.14043</v>
      </c>
      <c r="F2883" s="2">
        <v>7.0177519999999998</v>
      </c>
      <c r="G2883" s="2">
        <v>0.52923600000000004</v>
      </c>
      <c r="H2883" s="2">
        <v>0.53079200000000004</v>
      </c>
      <c r="J2883" s="2">
        <v>7.0205570000000002</v>
      </c>
      <c r="K2883" s="2">
        <v>8.7958999999999996E-2</v>
      </c>
      <c r="L2883" s="2">
        <v>0.193351</v>
      </c>
    </row>
    <row r="2884" spans="1:12" x14ac:dyDescent="0.2">
      <c r="A2884" s="2">
        <v>7.0212589999999997</v>
      </c>
      <c r="B2884" s="2">
        <v>9.4827270000000006</v>
      </c>
      <c r="C2884" s="2">
        <v>0.71516299999999999</v>
      </c>
      <c r="D2884" s="2">
        <v>0.14074999999999999</v>
      </c>
      <c r="F2884" s="2">
        <v>7.0184540000000002</v>
      </c>
      <c r="G2884" s="2">
        <v>0.52957900000000002</v>
      </c>
      <c r="H2884" s="2">
        <v>0.53118100000000001</v>
      </c>
      <c r="J2884" s="2">
        <v>7.0212589999999997</v>
      </c>
      <c r="K2884" s="2">
        <v>8.8109999999999994E-2</v>
      </c>
      <c r="L2884" s="2">
        <v>0.19331100000000001</v>
      </c>
    </row>
    <row r="2885" spans="1:12" x14ac:dyDescent="0.2">
      <c r="A2885" s="2">
        <v>7.02196</v>
      </c>
      <c r="B2885" s="2">
        <v>9.4827349999999999</v>
      </c>
      <c r="C2885" s="2">
        <v>0.71524399999999999</v>
      </c>
      <c r="D2885" s="2">
        <v>0.140765</v>
      </c>
      <c r="F2885" s="2">
        <v>7.0191549999999996</v>
      </c>
      <c r="G2885" s="2">
        <v>0.53051000000000004</v>
      </c>
      <c r="H2885" s="2">
        <v>0.53092200000000001</v>
      </c>
      <c r="J2885" s="2">
        <v>7.02196</v>
      </c>
      <c r="K2885" s="2">
        <v>8.8374999999999995E-2</v>
      </c>
      <c r="L2885" s="2">
        <v>0.19320699999999999</v>
      </c>
    </row>
    <row r="2886" spans="1:12" x14ac:dyDescent="0.2">
      <c r="A2886" s="2">
        <v>7.0226620000000004</v>
      </c>
      <c r="B2886" s="2">
        <v>9.4828340000000004</v>
      </c>
      <c r="C2886" s="2">
        <v>0.71509500000000004</v>
      </c>
      <c r="D2886" s="2">
        <v>0.14097899999999999</v>
      </c>
      <c r="F2886" s="2">
        <v>7.0198559999999999</v>
      </c>
      <c r="G2886" s="2">
        <v>0.53073899999999996</v>
      </c>
      <c r="H2886" s="2">
        <v>0.53068499999999996</v>
      </c>
      <c r="J2886" s="2">
        <v>7.0226620000000004</v>
      </c>
      <c r="K2886" s="2">
        <v>8.8367000000000001E-2</v>
      </c>
      <c r="L2886" s="2">
        <v>0.193438</v>
      </c>
    </row>
    <row r="2887" spans="1:12" x14ac:dyDescent="0.2">
      <c r="A2887" s="2">
        <v>7.0233629999999998</v>
      </c>
      <c r="B2887" s="2">
        <v>9.4832800000000006</v>
      </c>
      <c r="C2887" s="2">
        <v>0.71478200000000003</v>
      </c>
      <c r="D2887" s="2">
        <v>0.14136799999999999</v>
      </c>
      <c r="F2887" s="2">
        <v>7.0205570000000002</v>
      </c>
      <c r="G2887" s="2">
        <v>0.53061700000000001</v>
      </c>
      <c r="H2887" s="2">
        <v>0.53060200000000002</v>
      </c>
      <c r="J2887" s="2">
        <v>7.0233629999999998</v>
      </c>
      <c r="K2887" s="2">
        <v>8.8510000000000005E-2</v>
      </c>
      <c r="L2887" s="2">
        <v>0.19331000000000001</v>
      </c>
    </row>
    <row r="2888" spans="1:12" x14ac:dyDescent="0.2">
      <c r="A2888" s="2">
        <v>7.0240650000000002</v>
      </c>
      <c r="B2888" s="2">
        <v>9.4836159999999996</v>
      </c>
      <c r="C2888" s="2">
        <v>0.714534</v>
      </c>
      <c r="D2888" s="2">
        <v>0.14144399999999999</v>
      </c>
      <c r="F2888" s="2">
        <v>7.0212589999999997</v>
      </c>
      <c r="G2888" s="2">
        <v>0.53086100000000003</v>
      </c>
      <c r="H2888" s="2">
        <v>0.53053300000000003</v>
      </c>
      <c r="J2888" s="2">
        <v>7.0240650000000002</v>
      </c>
      <c r="K2888" s="2">
        <v>8.8776999999999995E-2</v>
      </c>
      <c r="L2888" s="2">
        <v>0.19328600000000001</v>
      </c>
    </row>
    <row r="2889" spans="1:12" x14ac:dyDescent="0.2">
      <c r="A2889" s="2">
        <v>7.0247659999999996</v>
      </c>
      <c r="B2889" s="2">
        <v>9.4840970000000002</v>
      </c>
      <c r="C2889" s="2">
        <v>0.71474000000000004</v>
      </c>
      <c r="D2889" s="2">
        <v>0.14088700000000001</v>
      </c>
      <c r="F2889" s="2">
        <v>7.02196</v>
      </c>
      <c r="G2889" s="2">
        <v>0.53093000000000001</v>
      </c>
      <c r="H2889" s="2">
        <v>0.53012099999999995</v>
      </c>
      <c r="J2889" s="2">
        <v>7.0247659999999996</v>
      </c>
      <c r="K2889" s="2">
        <v>8.8814000000000004E-2</v>
      </c>
      <c r="L2889" s="2">
        <v>0.19331799999999999</v>
      </c>
    </row>
    <row r="2890" spans="1:12" x14ac:dyDescent="0.2">
      <c r="A2890" s="2">
        <v>7.0254669999999999</v>
      </c>
      <c r="B2890" s="2">
        <v>9.48428</v>
      </c>
      <c r="C2890" s="2">
        <v>0.71505300000000005</v>
      </c>
      <c r="D2890" s="2">
        <v>0.14069699999999999</v>
      </c>
      <c r="F2890" s="2">
        <v>7.0226620000000004</v>
      </c>
      <c r="G2890" s="2">
        <v>0.53117400000000004</v>
      </c>
      <c r="H2890" s="2">
        <v>0.53002899999999997</v>
      </c>
      <c r="J2890" s="2">
        <v>7.0254669999999999</v>
      </c>
      <c r="K2890" s="2">
        <v>8.8844000000000006E-2</v>
      </c>
      <c r="L2890" s="2">
        <v>0.19322800000000001</v>
      </c>
    </row>
    <row r="2891" spans="1:12" x14ac:dyDescent="0.2">
      <c r="A2891" s="2">
        <v>7.0261690000000003</v>
      </c>
      <c r="B2891" s="2">
        <v>9.4844469999999994</v>
      </c>
      <c r="C2891" s="2">
        <v>0.71522399999999997</v>
      </c>
      <c r="D2891" s="2">
        <v>0.14144399999999999</v>
      </c>
      <c r="F2891" s="2">
        <v>7.0233629999999998</v>
      </c>
      <c r="G2891" s="2">
        <v>0.53109700000000004</v>
      </c>
      <c r="H2891" s="2">
        <v>0.52995300000000001</v>
      </c>
      <c r="J2891" s="2">
        <v>7.0261690000000003</v>
      </c>
      <c r="K2891" s="2">
        <v>8.8798000000000002E-2</v>
      </c>
      <c r="L2891" s="2">
        <v>0.19303600000000001</v>
      </c>
    </row>
    <row r="2892" spans="1:12" x14ac:dyDescent="0.2">
      <c r="A2892" s="2">
        <v>7.0268699999999997</v>
      </c>
      <c r="B2892" s="2">
        <v>9.4846760000000003</v>
      </c>
      <c r="C2892" s="2">
        <v>0.71568600000000004</v>
      </c>
      <c r="D2892" s="2">
        <v>0.14210800000000001</v>
      </c>
      <c r="F2892" s="2">
        <v>7.0240650000000002</v>
      </c>
      <c r="G2892" s="2">
        <v>0.53095199999999998</v>
      </c>
      <c r="H2892" s="2">
        <v>0.53032699999999999</v>
      </c>
      <c r="J2892" s="2">
        <v>7.0268699999999997</v>
      </c>
      <c r="K2892" s="2">
        <v>8.9283000000000001E-2</v>
      </c>
      <c r="L2892" s="2">
        <v>0.19251399999999999</v>
      </c>
    </row>
    <row r="2893" spans="1:12" x14ac:dyDescent="0.2">
      <c r="A2893" s="2">
        <v>7.027571</v>
      </c>
      <c r="B2893" s="2">
        <v>9.4846380000000003</v>
      </c>
      <c r="C2893" s="2">
        <v>0.71591099999999996</v>
      </c>
      <c r="D2893" s="2">
        <v>0.141956</v>
      </c>
      <c r="F2893" s="2">
        <v>7.0247659999999996</v>
      </c>
      <c r="G2893" s="2">
        <v>0.53141799999999995</v>
      </c>
      <c r="H2893" s="2">
        <v>0.53031899999999998</v>
      </c>
      <c r="J2893" s="2">
        <v>7.027571</v>
      </c>
      <c r="K2893" s="2">
        <v>8.9122999999999994E-2</v>
      </c>
      <c r="L2893" s="2">
        <v>0.192417</v>
      </c>
    </row>
    <row r="2894" spans="1:12" x14ac:dyDescent="0.2">
      <c r="A2894" s="2">
        <v>7.0282730000000004</v>
      </c>
      <c r="B2894" s="2">
        <v>9.4848479999999995</v>
      </c>
      <c r="C2894" s="2">
        <v>0.71597999999999995</v>
      </c>
      <c r="D2894" s="2">
        <v>0.14197100000000001</v>
      </c>
      <c r="F2894" s="2">
        <v>7.0254669999999999</v>
      </c>
      <c r="G2894" s="2">
        <v>0.53095999999999999</v>
      </c>
      <c r="H2894" s="2">
        <v>0.52986100000000003</v>
      </c>
      <c r="J2894" s="2">
        <v>7.0282730000000004</v>
      </c>
      <c r="K2894" s="2">
        <v>8.9033000000000001E-2</v>
      </c>
      <c r="L2894" s="2">
        <v>0.19214899999999999</v>
      </c>
    </row>
    <row r="2895" spans="1:12" x14ac:dyDescent="0.2">
      <c r="A2895" s="2">
        <v>7.0289739999999998</v>
      </c>
      <c r="B2895" s="2">
        <v>9.4850119999999993</v>
      </c>
      <c r="C2895" s="2">
        <v>0.71588799999999997</v>
      </c>
      <c r="D2895" s="2">
        <v>0.14177999999999999</v>
      </c>
      <c r="F2895" s="2">
        <v>7.0261690000000003</v>
      </c>
      <c r="G2895" s="2">
        <v>0.53086100000000003</v>
      </c>
      <c r="H2895" s="2">
        <v>0.52982300000000004</v>
      </c>
      <c r="J2895" s="2">
        <v>7.0289739999999998</v>
      </c>
      <c r="K2895" s="2">
        <v>8.9080999999999994E-2</v>
      </c>
      <c r="L2895" s="2">
        <v>0.192246</v>
      </c>
    </row>
    <row r="2896" spans="1:12" x14ac:dyDescent="0.2">
      <c r="A2896" s="2">
        <v>7.0296750000000001</v>
      </c>
      <c r="B2896" s="2">
        <v>9.4853210000000008</v>
      </c>
      <c r="C2896" s="2">
        <v>0.71551399999999998</v>
      </c>
      <c r="D2896" s="2">
        <v>0.142375</v>
      </c>
      <c r="F2896" s="2">
        <v>7.0268699999999997</v>
      </c>
      <c r="G2896" s="2">
        <v>0.53099799999999997</v>
      </c>
      <c r="H2896" s="2">
        <v>0.52971599999999996</v>
      </c>
      <c r="J2896" s="2">
        <v>7.0296750000000001</v>
      </c>
      <c r="K2896" s="2">
        <v>8.8513999999999995E-2</v>
      </c>
      <c r="L2896" s="2">
        <v>0.192244</v>
      </c>
    </row>
    <row r="2897" spans="1:12" x14ac:dyDescent="0.2">
      <c r="A2897" s="2">
        <v>7.0303769999999997</v>
      </c>
      <c r="B2897" s="2">
        <v>9.4858360000000008</v>
      </c>
      <c r="C2897" s="2">
        <v>0.71536200000000005</v>
      </c>
      <c r="D2897" s="2">
        <v>0.14249700000000001</v>
      </c>
      <c r="F2897" s="2">
        <v>7.027571</v>
      </c>
      <c r="G2897" s="2">
        <v>0.53067799999999998</v>
      </c>
      <c r="H2897" s="2">
        <v>0.52909099999999998</v>
      </c>
      <c r="J2897" s="2">
        <v>7.0303769999999997</v>
      </c>
      <c r="K2897" s="2">
        <v>8.9409000000000002E-2</v>
      </c>
      <c r="L2897" s="2">
        <v>0.19216</v>
      </c>
    </row>
    <row r="2898" spans="1:12" x14ac:dyDescent="0.2">
      <c r="A2898" s="2">
        <v>7.0310779999999999</v>
      </c>
      <c r="B2898" s="2">
        <v>9.4854240000000001</v>
      </c>
      <c r="C2898" s="2">
        <v>0.71568200000000004</v>
      </c>
      <c r="D2898" s="2">
        <v>0.14306199999999999</v>
      </c>
      <c r="F2898" s="2">
        <v>7.0282730000000004</v>
      </c>
      <c r="G2898" s="2">
        <v>0.53088400000000002</v>
      </c>
      <c r="H2898" s="2">
        <v>0.52886999999999995</v>
      </c>
      <c r="J2898" s="2">
        <v>7.0310779999999999</v>
      </c>
      <c r="K2898" s="2">
        <v>8.9083999999999997E-2</v>
      </c>
      <c r="L2898" s="2">
        <v>0.192411</v>
      </c>
    </row>
    <row r="2899" spans="1:12" x14ac:dyDescent="0.2">
      <c r="A2899" s="2">
        <v>7.0317800000000004</v>
      </c>
      <c r="B2899" s="2">
        <v>9.4852869999999996</v>
      </c>
      <c r="C2899" s="2">
        <v>0.715781</v>
      </c>
      <c r="D2899" s="2">
        <v>0.143405</v>
      </c>
      <c r="F2899" s="2">
        <v>7.0289739999999998</v>
      </c>
      <c r="G2899" s="2">
        <v>0.53108999999999995</v>
      </c>
      <c r="H2899" s="2">
        <v>0.528694</v>
      </c>
      <c r="J2899" s="2">
        <v>7.0317800000000004</v>
      </c>
      <c r="K2899" s="2">
        <v>8.9330999999999994E-2</v>
      </c>
      <c r="L2899" s="2">
        <v>0.19254499999999999</v>
      </c>
    </row>
    <row r="2900" spans="1:12" x14ac:dyDescent="0.2">
      <c r="A2900" s="2">
        <v>7.0324809999999998</v>
      </c>
      <c r="B2900" s="2">
        <v>9.4856909999999992</v>
      </c>
      <c r="C2900" s="2">
        <v>0.71617399999999998</v>
      </c>
      <c r="D2900" s="2">
        <v>0.14330599999999999</v>
      </c>
      <c r="F2900" s="2">
        <v>7.0296750000000001</v>
      </c>
      <c r="G2900" s="2">
        <v>0.53133399999999997</v>
      </c>
      <c r="H2900" s="2">
        <v>0.52908299999999997</v>
      </c>
      <c r="J2900" s="2">
        <v>7.0324809999999998</v>
      </c>
      <c r="K2900" s="2">
        <v>8.9974999999999999E-2</v>
      </c>
      <c r="L2900" s="2">
        <v>0.192854</v>
      </c>
    </row>
    <row r="2901" spans="1:12" x14ac:dyDescent="0.2">
      <c r="A2901" s="2">
        <v>7.0331830000000002</v>
      </c>
      <c r="B2901" s="2">
        <v>9.4859310000000008</v>
      </c>
      <c r="C2901" s="2">
        <v>0.71605200000000002</v>
      </c>
      <c r="D2901" s="2">
        <v>0.14327500000000001</v>
      </c>
      <c r="F2901" s="2">
        <v>7.0303769999999997</v>
      </c>
      <c r="G2901" s="2">
        <v>0.53124199999999999</v>
      </c>
      <c r="H2901" s="2">
        <v>0.52899200000000002</v>
      </c>
      <c r="J2901" s="2">
        <v>7.0331830000000002</v>
      </c>
      <c r="K2901" s="2">
        <v>8.9722999999999997E-2</v>
      </c>
      <c r="L2901" s="2">
        <v>0.193186</v>
      </c>
    </row>
    <row r="2902" spans="1:12" x14ac:dyDescent="0.2">
      <c r="A2902" s="2">
        <v>7.0338839999999996</v>
      </c>
      <c r="B2902" s="2">
        <v>9.486103</v>
      </c>
      <c r="C2902" s="2">
        <v>0.71599900000000005</v>
      </c>
      <c r="D2902" s="2">
        <v>0.143481</v>
      </c>
      <c r="F2902" s="2">
        <v>7.0310779999999999</v>
      </c>
      <c r="G2902" s="2">
        <v>0.53083000000000002</v>
      </c>
      <c r="H2902" s="2">
        <v>0.52915999999999996</v>
      </c>
      <c r="J2902" s="2">
        <v>7.0338839999999996</v>
      </c>
      <c r="K2902" s="2">
        <v>8.9665999999999996E-2</v>
      </c>
      <c r="L2902" s="2">
        <v>0.192888</v>
      </c>
    </row>
    <row r="2903" spans="1:12" x14ac:dyDescent="0.2">
      <c r="A2903" s="2">
        <v>7.0345849999999999</v>
      </c>
      <c r="B2903" s="2">
        <v>9.4869800000000009</v>
      </c>
      <c r="C2903" s="2">
        <v>0.71638400000000002</v>
      </c>
      <c r="D2903" s="2">
        <v>0.14358099999999999</v>
      </c>
      <c r="F2903" s="2">
        <v>7.0317800000000004</v>
      </c>
      <c r="G2903" s="2">
        <v>0.531227</v>
      </c>
      <c r="H2903" s="2">
        <v>0.52946499999999996</v>
      </c>
      <c r="J2903" s="2">
        <v>7.0345849999999999</v>
      </c>
      <c r="K2903" s="2">
        <v>8.9499999999999996E-2</v>
      </c>
      <c r="L2903" s="2">
        <v>0.19293199999999999</v>
      </c>
    </row>
    <row r="2904" spans="1:12" x14ac:dyDescent="0.2">
      <c r="A2904" s="2">
        <v>7.0352860000000002</v>
      </c>
      <c r="B2904" s="2">
        <v>9.4872510000000005</v>
      </c>
      <c r="C2904" s="2">
        <v>0.71645999999999999</v>
      </c>
      <c r="D2904" s="2">
        <v>0.14343600000000001</v>
      </c>
      <c r="F2904" s="2">
        <v>7.0324809999999998</v>
      </c>
      <c r="G2904" s="2">
        <v>0.530609</v>
      </c>
      <c r="H2904" s="2">
        <v>0.52971599999999996</v>
      </c>
      <c r="J2904" s="2">
        <v>7.0352860000000002</v>
      </c>
      <c r="K2904" s="2">
        <v>8.9992000000000003E-2</v>
      </c>
      <c r="L2904" s="2">
        <v>0.19297400000000001</v>
      </c>
    </row>
    <row r="2905" spans="1:12" x14ac:dyDescent="0.2">
      <c r="A2905" s="2">
        <v>7.0359879999999997</v>
      </c>
      <c r="B2905" s="2">
        <v>9.4869920000000008</v>
      </c>
      <c r="C2905" s="2">
        <v>0.71673100000000001</v>
      </c>
      <c r="D2905" s="2">
        <v>0.14346600000000001</v>
      </c>
      <c r="F2905" s="2">
        <v>7.0331830000000002</v>
      </c>
      <c r="G2905" s="2">
        <v>0.53079200000000004</v>
      </c>
      <c r="H2905" s="2">
        <v>0.52909099999999998</v>
      </c>
      <c r="J2905" s="2">
        <v>7.0359879999999997</v>
      </c>
      <c r="K2905" s="2">
        <v>8.9647000000000004E-2</v>
      </c>
      <c r="L2905" s="2">
        <v>0.193384</v>
      </c>
    </row>
    <row r="2906" spans="1:12" x14ac:dyDescent="0.2">
      <c r="A2906" s="2">
        <v>7.036689</v>
      </c>
      <c r="B2906" s="2">
        <v>9.4878269999999993</v>
      </c>
      <c r="C2906" s="2">
        <v>0.716777</v>
      </c>
      <c r="D2906" s="2">
        <v>0.14401600000000001</v>
      </c>
      <c r="F2906" s="2">
        <v>7.0338839999999996</v>
      </c>
      <c r="G2906" s="2">
        <v>0.53118100000000001</v>
      </c>
      <c r="H2906" s="2">
        <v>0.52925100000000003</v>
      </c>
      <c r="J2906" s="2">
        <v>7.036689</v>
      </c>
      <c r="K2906" s="2">
        <v>8.9501999999999998E-2</v>
      </c>
      <c r="L2906" s="2">
        <v>0.19362699999999999</v>
      </c>
    </row>
    <row r="2907" spans="1:12" x14ac:dyDescent="0.2">
      <c r="A2907" s="2">
        <v>7.0373910000000004</v>
      </c>
      <c r="B2907" s="2">
        <v>9.4881170000000008</v>
      </c>
      <c r="C2907" s="2">
        <v>0.71686899999999998</v>
      </c>
      <c r="D2907" s="2">
        <v>0.14474000000000001</v>
      </c>
      <c r="F2907" s="2">
        <v>7.0345849999999999</v>
      </c>
      <c r="G2907" s="2">
        <v>0.53092200000000001</v>
      </c>
      <c r="H2907" s="2">
        <v>0.52957900000000002</v>
      </c>
      <c r="J2907" s="2">
        <v>7.0373910000000004</v>
      </c>
      <c r="K2907" s="2">
        <v>8.9429999999999996E-2</v>
      </c>
      <c r="L2907" s="2">
        <v>0.19364999999999999</v>
      </c>
    </row>
    <row r="2908" spans="1:12" x14ac:dyDescent="0.2">
      <c r="A2908" s="2">
        <v>7.0380919999999998</v>
      </c>
      <c r="B2908" s="2">
        <v>9.4886400000000002</v>
      </c>
      <c r="C2908" s="2">
        <v>0.71669300000000002</v>
      </c>
      <c r="D2908" s="2">
        <v>0.14502300000000001</v>
      </c>
      <c r="F2908" s="2">
        <v>7.0352860000000002</v>
      </c>
      <c r="G2908" s="2">
        <v>0.53068499999999996</v>
      </c>
      <c r="H2908" s="2">
        <v>0.52928900000000001</v>
      </c>
      <c r="J2908" s="2">
        <v>7.0380919999999998</v>
      </c>
      <c r="K2908" s="2">
        <v>8.9318999999999996E-2</v>
      </c>
      <c r="L2908" s="2">
        <v>0.1933</v>
      </c>
    </row>
    <row r="2909" spans="1:12" x14ac:dyDescent="0.2">
      <c r="A2909" s="2">
        <v>7.0387940000000002</v>
      </c>
      <c r="B2909" s="2">
        <v>9.489471</v>
      </c>
      <c r="C2909" s="2">
        <v>0.71602200000000005</v>
      </c>
      <c r="D2909" s="2">
        <v>0.144923</v>
      </c>
      <c r="F2909" s="2">
        <v>7.0359879999999997</v>
      </c>
      <c r="G2909" s="2">
        <v>0.53060200000000002</v>
      </c>
      <c r="H2909" s="2">
        <v>0.52890000000000004</v>
      </c>
      <c r="J2909" s="2">
        <v>7.0387940000000002</v>
      </c>
      <c r="K2909" s="2">
        <v>8.8736999999999996E-2</v>
      </c>
      <c r="L2909" s="2">
        <v>0.19289200000000001</v>
      </c>
    </row>
    <row r="2910" spans="1:12" x14ac:dyDescent="0.2">
      <c r="A2910" s="2">
        <v>7.0394949999999996</v>
      </c>
      <c r="B2910" s="2">
        <v>9.4900889999999993</v>
      </c>
      <c r="C2910" s="2">
        <v>0.71536900000000003</v>
      </c>
      <c r="D2910" s="2">
        <v>0.14516799999999999</v>
      </c>
      <c r="F2910" s="2">
        <v>7.036689</v>
      </c>
      <c r="G2910" s="2">
        <v>0.53053300000000003</v>
      </c>
      <c r="H2910" s="2">
        <v>0.52822899999999995</v>
      </c>
      <c r="J2910" s="2">
        <v>7.0394949999999996</v>
      </c>
      <c r="K2910" s="2">
        <v>8.8133000000000003E-2</v>
      </c>
      <c r="L2910" s="2">
        <v>0.19310099999999999</v>
      </c>
    </row>
    <row r="2911" spans="1:12" x14ac:dyDescent="0.2">
      <c r="A2911" s="2">
        <v>7.0401959999999999</v>
      </c>
      <c r="B2911" s="2">
        <v>9.4903340000000007</v>
      </c>
      <c r="C2911" s="2">
        <v>0.71559099999999998</v>
      </c>
      <c r="D2911" s="2">
        <v>0.145457</v>
      </c>
      <c r="F2911" s="2">
        <v>7.0373910000000004</v>
      </c>
      <c r="G2911" s="2">
        <v>0.53012099999999995</v>
      </c>
      <c r="H2911" s="2">
        <v>0.527451</v>
      </c>
      <c r="J2911" s="2">
        <v>7.0401959999999999</v>
      </c>
      <c r="K2911" s="2">
        <v>8.8602E-2</v>
      </c>
      <c r="L2911" s="2">
        <v>0.19306999999999999</v>
      </c>
    </row>
    <row r="2912" spans="1:12" x14ac:dyDescent="0.2">
      <c r="A2912" s="2">
        <v>7.0408970000000002</v>
      </c>
      <c r="B2912" s="2">
        <v>9.4906539999999993</v>
      </c>
      <c r="C2912" s="2">
        <v>0.71607100000000001</v>
      </c>
      <c r="D2912" s="2">
        <v>0.144839</v>
      </c>
      <c r="F2912" s="2">
        <v>7.0380919999999998</v>
      </c>
      <c r="G2912" s="2">
        <v>0.53002899999999997</v>
      </c>
      <c r="H2912" s="2">
        <v>0.52714499999999997</v>
      </c>
      <c r="J2912" s="2">
        <v>7.0408970000000002</v>
      </c>
      <c r="K2912" s="2">
        <v>8.8500999999999996E-2</v>
      </c>
      <c r="L2912" s="2">
        <v>0.19340599999999999</v>
      </c>
    </row>
    <row r="2913" spans="1:12" x14ac:dyDescent="0.2">
      <c r="A2913" s="2">
        <v>7.0415989999999997</v>
      </c>
      <c r="B2913" s="2">
        <v>9.4911270000000005</v>
      </c>
      <c r="C2913" s="2">
        <v>0.71585399999999999</v>
      </c>
      <c r="D2913" s="2">
        <v>0.145068</v>
      </c>
      <c r="F2913" s="2">
        <v>7.0387940000000002</v>
      </c>
      <c r="G2913" s="2">
        <v>0.52995300000000001</v>
      </c>
      <c r="H2913" s="2">
        <v>0.52704600000000001</v>
      </c>
      <c r="J2913" s="2">
        <v>7.0415989999999997</v>
      </c>
      <c r="K2913" s="2">
        <v>8.7869000000000003E-2</v>
      </c>
      <c r="L2913" s="2">
        <v>0.193189</v>
      </c>
    </row>
    <row r="2914" spans="1:12" x14ac:dyDescent="0.2">
      <c r="A2914" s="2">
        <v>7.0423</v>
      </c>
      <c r="B2914" s="2">
        <v>9.4913749999999997</v>
      </c>
      <c r="C2914" s="2">
        <v>0.71600299999999995</v>
      </c>
      <c r="D2914" s="2">
        <v>0.14533499999999999</v>
      </c>
      <c r="F2914" s="2">
        <v>7.0394949999999996</v>
      </c>
      <c r="G2914" s="2">
        <v>0.53032699999999999</v>
      </c>
      <c r="H2914" s="2">
        <v>0.52678700000000001</v>
      </c>
      <c r="J2914" s="2">
        <v>7.0423</v>
      </c>
      <c r="K2914" s="2">
        <v>8.7330000000000005E-2</v>
      </c>
      <c r="L2914" s="2">
        <v>0.19309999999999999</v>
      </c>
    </row>
    <row r="2915" spans="1:12" x14ac:dyDescent="0.2">
      <c r="A2915" s="2">
        <v>7.0430020000000004</v>
      </c>
      <c r="B2915" s="2">
        <v>9.4920080000000002</v>
      </c>
      <c r="C2915" s="2">
        <v>0.71597200000000005</v>
      </c>
      <c r="D2915" s="2">
        <v>0.145755</v>
      </c>
      <c r="F2915" s="2">
        <v>7.0401959999999999</v>
      </c>
      <c r="G2915" s="2">
        <v>0.53031899999999998</v>
      </c>
      <c r="H2915" s="2">
        <v>0.52731300000000003</v>
      </c>
      <c r="J2915" s="2">
        <v>7.0430020000000004</v>
      </c>
      <c r="K2915" s="2">
        <v>8.7246000000000004E-2</v>
      </c>
      <c r="L2915" s="2">
        <v>0.19353799999999999</v>
      </c>
    </row>
    <row r="2916" spans="1:12" x14ac:dyDescent="0.2">
      <c r="A2916" s="2">
        <v>7.0437029999999998</v>
      </c>
      <c r="B2916" s="2">
        <v>9.4920729999999995</v>
      </c>
      <c r="C2916" s="2">
        <v>0.71586499999999997</v>
      </c>
      <c r="D2916" s="2">
        <v>0.145869</v>
      </c>
      <c r="F2916" s="2">
        <v>7.0408970000000002</v>
      </c>
      <c r="G2916" s="2">
        <v>0.52986100000000003</v>
      </c>
      <c r="H2916" s="2">
        <v>0.52729000000000004</v>
      </c>
      <c r="J2916" s="2">
        <v>7.0437029999999998</v>
      </c>
      <c r="K2916" s="2">
        <v>8.7003999999999998E-2</v>
      </c>
      <c r="L2916" s="2">
        <v>0.19394600000000001</v>
      </c>
    </row>
    <row r="2917" spans="1:12" x14ac:dyDescent="0.2">
      <c r="A2917" s="2">
        <v>7.0444050000000002</v>
      </c>
      <c r="B2917" s="2">
        <v>9.4922369999999994</v>
      </c>
      <c r="C2917" s="2">
        <v>0.71553299999999997</v>
      </c>
      <c r="D2917" s="2">
        <v>0.14605299999999999</v>
      </c>
      <c r="F2917" s="2">
        <v>7.0415989999999997</v>
      </c>
      <c r="G2917" s="2">
        <v>0.52982300000000004</v>
      </c>
      <c r="H2917" s="2">
        <v>0.52778599999999998</v>
      </c>
      <c r="J2917" s="2">
        <v>7.0444050000000002</v>
      </c>
      <c r="K2917" s="2">
        <v>8.6731000000000003E-2</v>
      </c>
      <c r="L2917" s="2">
        <v>0.19402900000000001</v>
      </c>
    </row>
    <row r="2918" spans="1:12" x14ac:dyDescent="0.2">
      <c r="A2918" s="2">
        <v>7.0451059999999996</v>
      </c>
      <c r="B2918" s="2">
        <v>9.4924999999999997</v>
      </c>
      <c r="C2918" s="2">
        <v>0.71576200000000001</v>
      </c>
      <c r="D2918" s="2">
        <v>0.145755</v>
      </c>
      <c r="F2918" s="2">
        <v>7.0423</v>
      </c>
      <c r="G2918" s="2">
        <v>0.52971599999999996</v>
      </c>
      <c r="H2918" s="2">
        <v>0.52841899999999997</v>
      </c>
      <c r="J2918" s="2">
        <v>7.0451059999999996</v>
      </c>
      <c r="K2918" s="2">
        <v>8.6969000000000005E-2</v>
      </c>
      <c r="L2918" s="2">
        <v>0.194327</v>
      </c>
    </row>
    <row r="2919" spans="1:12" x14ac:dyDescent="0.2">
      <c r="A2919" s="2">
        <v>7.0458069999999999</v>
      </c>
      <c r="B2919" s="2">
        <v>9.4928019999999993</v>
      </c>
      <c r="C2919" s="2">
        <v>0.71571300000000004</v>
      </c>
      <c r="D2919" s="2">
        <v>0.14555699999999999</v>
      </c>
      <c r="F2919" s="2">
        <v>7.0430020000000004</v>
      </c>
      <c r="G2919" s="2">
        <v>0.52909099999999998</v>
      </c>
      <c r="H2919" s="2">
        <v>0.52903</v>
      </c>
      <c r="J2919" s="2">
        <v>7.0458069999999999</v>
      </c>
      <c r="K2919" s="2">
        <v>8.6874000000000007E-2</v>
      </c>
      <c r="L2919" s="2">
        <v>0.19452800000000001</v>
      </c>
    </row>
    <row r="2920" spans="1:12" x14ac:dyDescent="0.2">
      <c r="A2920" s="2">
        <v>7.0465090000000004</v>
      </c>
      <c r="B2920" s="2">
        <v>9.4930230000000009</v>
      </c>
      <c r="C2920" s="2">
        <v>0.71590699999999996</v>
      </c>
      <c r="D2920" s="2">
        <v>0.14589199999999999</v>
      </c>
      <c r="F2920" s="2">
        <v>7.0437029999999998</v>
      </c>
      <c r="G2920" s="2">
        <v>0.52886999999999995</v>
      </c>
      <c r="H2920" s="2">
        <v>0.52893800000000002</v>
      </c>
      <c r="J2920" s="2">
        <v>7.0465090000000004</v>
      </c>
      <c r="K2920" s="2">
        <v>8.7284E-2</v>
      </c>
      <c r="L2920" s="2">
        <v>0.194439</v>
      </c>
    </row>
    <row r="2921" spans="1:12" x14ac:dyDescent="0.2">
      <c r="A2921" s="2">
        <v>7.0472099999999998</v>
      </c>
      <c r="B2921" s="2">
        <v>9.4935150000000004</v>
      </c>
      <c r="C2921" s="2">
        <v>0.71588399999999996</v>
      </c>
      <c r="D2921" s="2">
        <v>0.14538899999999999</v>
      </c>
      <c r="F2921" s="2">
        <v>7.0444050000000002</v>
      </c>
      <c r="G2921" s="2">
        <v>0.528694</v>
      </c>
      <c r="H2921" s="2">
        <v>0.52858700000000003</v>
      </c>
      <c r="J2921" s="2">
        <v>7.0472099999999998</v>
      </c>
      <c r="K2921" s="2">
        <v>8.8442000000000007E-2</v>
      </c>
      <c r="L2921" s="2">
        <v>0.19452700000000001</v>
      </c>
    </row>
    <row r="2922" spans="1:12" x14ac:dyDescent="0.2">
      <c r="A2922" s="2">
        <v>7.047911</v>
      </c>
      <c r="B2922" s="2">
        <v>9.4935840000000002</v>
      </c>
      <c r="C2922" s="2">
        <v>0.71568200000000004</v>
      </c>
      <c r="D2922" s="2">
        <v>0.14577799999999999</v>
      </c>
      <c r="F2922" s="2">
        <v>7.0451059999999996</v>
      </c>
      <c r="G2922" s="2">
        <v>0.52908299999999997</v>
      </c>
      <c r="H2922" s="2">
        <v>0.52822899999999995</v>
      </c>
      <c r="J2922" s="2">
        <v>7.047911</v>
      </c>
      <c r="K2922" s="2">
        <v>8.9010000000000006E-2</v>
      </c>
      <c r="L2922" s="2">
        <v>0.194715</v>
      </c>
    </row>
    <row r="2923" spans="1:12" x14ac:dyDescent="0.2">
      <c r="A2923" s="2">
        <v>7.0486129999999996</v>
      </c>
      <c r="B2923" s="2">
        <v>9.4936330000000009</v>
      </c>
      <c r="C2923" s="2">
        <v>0.71532399999999996</v>
      </c>
      <c r="D2923" s="2">
        <v>0.14646500000000001</v>
      </c>
      <c r="F2923" s="2">
        <v>7.0458069999999999</v>
      </c>
      <c r="G2923" s="2">
        <v>0.52899200000000002</v>
      </c>
      <c r="H2923" s="2">
        <v>0.52831300000000003</v>
      </c>
      <c r="J2923" s="2">
        <v>7.0486129999999996</v>
      </c>
      <c r="K2923" s="2">
        <v>8.9183999999999999E-2</v>
      </c>
      <c r="L2923" s="2">
        <v>0.19453699999999999</v>
      </c>
    </row>
    <row r="2924" spans="1:12" x14ac:dyDescent="0.2">
      <c r="A2924" s="2">
        <v>7.0493139999999999</v>
      </c>
      <c r="B2924" s="2">
        <v>9.4938009999999995</v>
      </c>
      <c r="C2924" s="2">
        <v>0.71535400000000005</v>
      </c>
      <c r="D2924" s="2">
        <v>0.14690700000000001</v>
      </c>
      <c r="F2924" s="2">
        <v>7.0465090000000004</v>
      </c>
      <c r="G2924" s="2">
        <v>0.52915999999999996</v>
      </c>
      <c r="H2924" s="2">
        <v>0.52779399999999999</v>
      </c>
      <c r="J2924" s="2">
        <v>7.0493139999999999</v>
      </c>
      <c r="K2924" s="2">
        <v>8.9349999999999999E-2</v>
      </c>
      <c r="L2924" s="2">
        <v>0.19477900000000001</v>
      </c>
    </row>
    <row r="2925" spans="1:12" x14ac:dyDescent="0.2">
      <c r="A2925" s="2">
        <v>7.0500150000000001</v>
      </c>
      <c r="B2925" s="2">
        <v>9.4941289999999992</v>
      </c>
      <c r="C2925" s="2">
        <v>0.71523199999999998</v>
      </c>
      <c r="D2925" s="2">
        <v>0.146533</v>
      </c>
      <c r="F2925" s="2">
        <v>7.0472099999999998</v>
      </c>
      <c r="G2925" s="2">
        <v>0.52946499999999996</v>
      </c>
      <c r="H2925" s="2">
        <v>0.52803</v>
      </c>
      <c r="J2925" s="2">
        <v>7.0500150000000001</v>
      </c>
      <c r="K2925" s="2">
        <v>8.8736999999999996E-2</v>
      </c>
      <c r="L2925" s="2">
        <v>0.19434499999999999</v>
      </c>
    </row>
    <row r="2926" spans="1:12" x14ac:dyDescent="0.2">
      <c r="A2926" s="2">
        <v>7.0507169999999997</v>
      </c>
      <c r="B2926" s="2">
        <v>9.4940680000000004</v>
      </c>
      <c r="C2926" s="2">
        <v>0.714866</v>
      </c>
      <c r="D2926" s="2">
        <v>0.146289</v>
      </c>
      <c r="F2926" s="2">
        <v>7.047911</v>
      </c>
      <c r="G2926" s="2">
        <v>0.52971599999999996</v>
      </c>
      <c r="H2926" s="2">
        <v>0.52815999999999996</v>
      </c>
      <c r="J2926" s="2">
        <v>7.0507169999999997</v>
      </c>
      <c r="K2926" s="2">
        <v>8.9028999999999997E-2</v>
      </c>
      <c r="L2926" s="2">
        <v>0.19403599999999999</v>
      </c>
    </row>
    <row r="2927" spans="1:12" x14ac:dyDescent="0.2">
      <c r="A2927" s="2">
        <v>7.051418</v>
      </c>
      <c r="B2927" s="2">
        <v>9.4939160000000005</v>
      </c>
      <c r="C2927" s="2">
        <v>0.714507</v>
      </c>
      <c r="D2927" s="2">
        <v>0.14657100000000001</v>
      </c>
      <c r="F2927" s="2">
        <v>7.0486129999999996</v>
      </c>
      <c r="G2927" s="2">
        <v>0.52909099999999998</v>
      </c>
      <c r="H2927" s="2">
        <v>0.52805299999999999</v>
      </c>
      <c r="J2927" s="2">
        <v>7.051418</v>
      </c>
      <c r="K2927" s="2">
        <v>8.9459999999999998E-2</v>
      </c>
      <c r="L2927" s="2">
        <v>0.19362799999999999</v>
      </c>
    </row>
    <row r="2928" spans="1:12" x14ac:dyDescent="0.2">
      <c r="A2928" s="2">
        <v>7.0521200000000004</v>
      </c>
      <c r="B2928" s="2">
        <v>9.4938889999999994</v>
      </c>
      <c r="C2928" s="2">
        <v>0.71405700000000005</v>
      </c>
      <c r="D2928" s="2">
        <v>0.146617</v>
      </c>
      <c r="F2928" s="2">
        <v>7.0493139999999999</v>
      </c>
      <c r="G2928" s="2">
        <v>0.52925100000000003</v>
      </c>
      <c r="H2928" s="2">
        <v>0.52812199999999998</v>
      </c>
      <c r="J2928" s="2">
        <v>7.0521200000000004</v>
      </c>
      <c r="K2928" s="2">
        <v>9.0012999999999996E-2</v>
      </c>
      <c r="L2928" s="2">
        <v>0.19328000000000001</v>
      </c>
    </row>
    <row r="2929" spans="1:12" x14ac:dyDescent="0.2">
      <c r="A2929" s="2">
        <v>7.0528209999999998</v>
      </c>
      <c r="B2929" s="2">
        <v>9.4938160000000007</v>
      </c>
      <c r="C2929" s="2">
        <v>0.71390799999999999</v>
      </c>
      <c r="D2929" s="2">
        <v>0.14674699999999999</v>
      </c>
      <c r="F2929" s="2">
        <v>7.0500150000000001</v>
      </c>
      <c r="G2929" s="2">
        <v>0.52957900000000002</v>
      </c>
      <c r="H2929" s="2">
        <v>0.52844199999999997</v>
      </c>
      <c r="J2929" s="2">
        <v>7.0528209999999998</v>
      </c>
      <c r="K2929" s="2">
        <v>9.0552999999999995E-2</v>
      </c>
      <c r="L2929" s="2">
        <v>0.192883</v>
      </c>
    </row>
    <row r="2930" spans="1:12" x14ac:dyDescent="0.2">
      <c r="A2930" s="2">
        <v>7.0535220000000001</v>
      </c>
      <c r="B2930" s="2">
        <v>9.4944570000000006</v>
      </c>
      <c r="C2930" s="2">
        <v>0.71373699999999995</v>
      </c>
      <c r="D2930" s="2">
        <v>0.14651</v>
      </c>
      <c r="F2930" s="2">
        <v>7.0507169999999997</v>
      </c>
      <c r="G2930" s="2">
        <v>0.52928900000000001</v>
      </c>
      <c r="H2930" s="2">
        <v>0.52919799999999995</v>
      </c>
      <c r="J2930" s="2">
        <v>7.0535220000000001</v>
      </c>
      <c r="K2930" s="2">
        <v>9.1328999999999994E-2</v>
      </c>
      <c r="L2930" s="2">
        <v>0.19264400000000001</v>
      </c>
    </row>
    <row r="2931" spans="1:12" x14ac:dyDescent="0.2">
      <c r="A2931" s="2">
        <v>7.0542239999999996</v>
      </c>
      <c r="B2931" s="2">
        <v>9.4951899999999991</v>
      </c>
      <c r="C2931" s="2">
        <v>0.71361799999999997</v>
      </c>
      <c r="D2931" s="2">
        <v>0.146564</v>
      </c>
      <c r="F2931" s="2">
        <v>7.051418</v>
      </c>
      <c r="G2931" s="2">
        <v>0.52890000000000004</v>
      </c>
      <c r="H2931" s="2">
        <v>0.528999</v>
      </c>
      <c r="J2931" s="2">
        <v>7.0542239999999996</v>
      </c>
      <c r="K2931" s="2">
        <v>9.0819999999999998E-2</v>
      </c>
      <c r="L2931" s="2">
        <v>0.193022</v>
      </c>
    </row>
    <row r="2932" spans="1:12" x14ac:dyDescent="0.2">
      <c r="A2932" s="2">
        <v>7.0549249999999999</v>
      </c>
      <c r="B2932" s="2">
        <v>9.4959369999999996</v>
      </c>
      <c r="C2932" s="2">
        <v>0.71352300000000002</v>
      </c>
      <c r="D2932" s="2">
        <v>0.14691499999999999</v>
      </c>
      <c r="F2932" s="2">
        <v>7.0521200000000004</v>
      </c>
      <c r="G2932" s="2">
        <v>0.52822899999999995</v>
      </c>
      <c r="H2932" s="2">
        <v>0.52876299999999998</v>
      </c>
      <c r="J2932" s="2">
        <v>7.0549249999999999</v>
      </c>
      <c r="K2932" s="2">
        <v>9.0987999999999999E-2</v>
      </c>
      <c r="L2932" s="2">
        <v>0.193103</v>
      </c>
    </row>
    <row r="2933" spans="1:12" x14ac:dyDescent="0.2">
      <c r="A2933" s="2">
        <v>7.0556260000000002</v>
      </c>
      <c r="B2933" s="2">
        <v>9.4971770000000006</v>
      </c>
      <c r="C2933" s="2">
        <v>0.71333599999999997</v>
      </c>
      <c r="D2933" s="2">
        <v>0.14689199999999999</v>
      </c>
      <c r="F2933" s="2">
        <v>7.0528209999999998</v>
      </c>
      <c r="G2933" s="2">
        <v>0.527451</v>
      </c>
      <c r="H2933" s="2">
        <v>0.52865600000000001</v>
      </c>
      <c r="J2933" s="2">
        <v>7.0556260000000002</v>
      </c>
      <c r="K2933" s="2">
        <v>9.1361999999999999E-2</v>
      </c>
      <c r="L2933" s="2">
        <v>0.193137</v>
      </c>
    </row>
    <row r="2934" spans="1:12" x14ac:dyDescent="0.2">
      <c r="A2934" s="2">
        <v>7.0563279999999997</v>
      </c>
      <c r="B2934" s="2">
        <v>9.4972840000000005</v>
      </c>
      <c r="C2934" s="2">
        <v>0.71305399999999997</v>
      </c>
      <c r="D2934" s="2">
        <v>0.147121</v>
      </c>
      <c r="F2934" s="2">
        <v>7.0535220000000001</v>
      </c>
      <c r="G2934" s="2">
        <v>0.52714499999999997</v>
      </c>
      <c r="H2934" s="2">
        <v>0.528725</v>
      </c>
      <c r="J2934" s="2">
        <v>7.0563279999999997</v>
      </c>
      <c r="K2934" s="2">
        <v>9.178E-2</v>
      </c>
      <c r="L2934" s="2">
        <v>0.193192</v>
      </c>
    </row>
    <row r="2935" spans="1:12" x14ac:dyDescent="0.2">
      <c r="A2935" s="2">
        <v>7.057029</v>
      </c>
      <c r="B2935" s="2">
        <v>9.4975780000000007</v>
      </c>
      <c r="C2935" s="2">
        <v>0.71301199999999998</v>
      </c>
      <c r="D2935" s="2">
        <v>0.14709</v>
      </c>
      <c r="F2935" s="2">
        <v>7.0542239999999996</v>
      </c>
      <c r="G2935" s="2">
        <v>0.52704600000000001</v>
      </c>
      <c r="H2935" s="2">
        <v>0.52878599999999998</v>
      </c>
      <c r="J2935" s="2">
        <v>7.057029</v>
      </c>
      <c r="K2935" s="2">
        <v>9.2078999999999994E-2</v>
      </c>
      <c r="L2935" s="2">
        <v>0.193526</v>
      </c>
    </row>
    <row r="2936" spans="1:12" x14ac:dyDescent="0.2">
      <c r="A2936" s="2">
        <v>7.0577310000000004</v>
      </c>
      <c r="B2936" s="2">
        <v>9.4976959999999995</v>
      </c>
      <c r="C2936" s="2">
        <v>0.71329799999999999</v>
      </c>
      <c r="D2936" s="2">
        <v>0.147678</v>
      </c>
      <c r="F2936" s="2">
        <v>7.0549249999999999</v>
      </c>
      <c r="G2936" s="2">
        <v>0.52678700000000001</v>
      </c>
      <c r="H2936" s="2">
        <v>0.52876299999999998</v>
      </c>
      <c r="J2936" s="2">
        <v>7.0577310000000004</v>
      </c>
      <c r="K2936" s="2">
        <v>9.2642000000000002E-2</v>
      </c>
      <c r="L2936" s="2">
        <v>0.19362799999999999</v>
      </c>
    </row>
    <row r="2937" spans="1:12" x14ac:dyDescent="0.2">
      <c r="A2937" s="2">
        <v>7.0584319999999998</v>
      </c>
      <c r="B2937" s="2">
        <v>9.4981799999999996</v>
      </c>
      <c r="C2937" s="2">
        <v>0.71347400000000005</v>
      </c>
      <c r="D2937" s="2">
        <v>0.14786099999999999</v>
      </c>
      <c r="F2937" s="2">
        <v>7.0556260000000002</v>
      </c>
      <c r="G2937" s="2">
        <v>0.52731300000000003</v>
      </c>
      <c r="H2937" s="2">
        <v>0.52831300000000003</v>
      </c>
      <c r="J2937" s="2">
        <v>7.0584319999999998</v>
      </c>
      <c r="K2937" s="2">
        <v>9.2620999999999995E-2</v>
      </c>
      <c r="L2937" s="2">
        <v>0.193327</v>
      </c>
    </row>
    <row r="2938" spans="1:12" x14ac:dyDescent="0.2">
      <c r="A2938" s="2">
        <v>7.0591340000000002</v>
      </c>
      <c r="B2938" s="2">
        <v>9.4990159999999992</v>
      </c>
      <c r="C2938" s="2">
        <v>0.71354200000000001</v>
      </c>
      <c r="D2938" s="2">
        <v>0.14809700000000001</v>
      </c>
      <c r="F2938" s="2">
        <v>7.0563279999999997</v>
      </c>
      <c r="G2938" s="2">
        <v>0.52729000000000004</v>
      </c>
      <c r="H2938" s="2">
        <v>0.52786999999999995</v>
      </c>
      <c r="J2938" s="2">
        <v>7.0591340000000002</v>
      </c>
      <c r="K2938" s="2">
        <v>9.2613000000000001E-2</v>
      </c>
      <c r="L2938" s="2">
        <v>0.19277900000000001</v>
      </c>
    </row>
    <row r="2939" spans="1:12" x14ac:dyDescent="0.2">
      <c r="A2939" s="2">
        <v>7.0598349999999996</v>
      </c>
      <c r="B2939" s="2">
        <v>9.4992940000000008</v>
      </c>
      <c r="C2939" s="2">
        <v>0.71339699999999995</v>
      </c>
      <c r="D2939" s="2">
        <v>0.14799799999999999</v>
      </c>
      <c r="F2939" s="2">
        <v>7.057029</v>
      </c>
      <c r="G2939" s="2">
        <v>0.52778599999999998</v>
      </c>
      <c r="H2939" s="2">
        <v>0.52791600000000005</v>
      </c>
      <c r="J2939" s="2">
        <v>7.0598349999999996</v>
      </c>
      <c r="K2939" s="2">
        <v>9.2937000000000006E-2</v>
      </c>
      <c r="L2939" s="2">
        <v>0.192772</v>
      </c>
    </row>
    <row r="2940" spans="1:12" x14ac:dyDescent="0.2">
      <c r="A2940" s="2">
        <v>7.0605359999999999</v>
      </c>
      <c r="B2940" s="2">
        <v>9.4995499999999993</v>
      </c>
      <c r="C2940" s="2">
        <v>0.71263799999999999</v>
      </c>
      <c r="D2940" s="2">
        <v>0.14809</v>
      </c>
      <c r="F2940" s="2">
        <v>7.0577310000000004</v>
      </c>
      <c r="G2940" s="2">
        <v>0.52841899999999997</v>
      </c>
      <c r="H2940" s="2">
        <v>0.527725</v>
      </c>
      <c r="J2940" s="2">
        <v>7.0605359999999999</v>
      </c>
      <c r="K2940" s="2">
        <v>9.2853000000000005E-2</v>
      </c>
      <c r="L2940" s="2">
        <v>0.1928</v>
      </c>
    </row>
    <row r="2941" spans="1:12" x14ac:dyDescent="0.2">
      <c r="A2941" s="2">
        <v>7.0612370000000002</v>
      </c>
      <c r="B2941" s="2">
        <v>9.5003010000000003</v>
      </c>
      <c r="C2941" s="2">
        <v>0.71209599999999995</v>
      </c>
      <c r="D2941" s="2">
        <v>0.14838699999999999</v>
      </c>
      <c r="F2941" s="2">
        <v>7.0584319999999998</v>
      </c>
      <c r="G2941" s="2">
        <v>0.52903</v>
      </c>
      <c r="H2941" s="2">
        <v>0.52739000000000003</v>
      </c>
      <c r="J2941" s="2">
        <v>7.0612370000000002</v>
      </c>
      <c r="K2941" s="2">
        <v>9.3562999999999993E-2</v>
      </c>
      <c r="L2941" s="2">
        <v>0.19339799999999999</v>
      </c>
    </row>
    <row r="2942" spans="1:12" x14ac:dyDescent="0.2">
      <c r="A2942" s="2">
        <v>7.0619389999999997</v>
      </c>
      <c r="B2942" s="2">
        <v>9.5007549999999998</v>
      </c>
      <c r="C2942" s="2">
        <v>0.71197100000000002</v>
      </c>
      <c r="D2942" s="2">
        <v>0.14860100000000001</v>
      </c>
      <c r="F2942" s="2">
        <v>7.0591340000000002</v>
      </c>
      <c r="G2942" s="2">
        <v>0.52893800000000002</v>
      </c>
      <c r="H2942" s="2">
        <v>0.52722199999999997</v>
      </c>
      <c r="J2942" s="2">
        <v>7.0619389999999997</v>
      </c>
      <c r="K2942" s="2">
        <v>9.3599000000000002E-2</v>
      </c>
      <c r="L2942" s="2">
        <v>0.19406699999999999</v>
      </c>
    </row>
    <row r="2943" spans="1:12" x14ac:dyDescent="0.2">
      <c r="A2943" s="2">
        <v>7.06264</v>
      </c>
      <c r="B2943" s="2">
        <v>9.5011329999999994</v>
      </c>
      <c r="C2943" s="2">
        <v>0.71171499999999999</v>
      </c>
      <c r="D2943" s="2">
        <v>0.14841799999999999</v>
      </c>
      <c r="F2943" s="2">
        <v>7.0598349999999996</v>
      </c>
      <c r="G2943" s="2">
        <v>0.52858700000000003</v>
      </c>
      <c r="H2943" s="2">
        <v>0.52737400000000001</v>
      </c>
      <c r="J2943" s="2">
        <v>7.06264</v>
      </c>
      <c r="K2943" s="2">
        <v>9.4047000000000006E-2</v>
      </c>
      <c r="L2943" s="2">
        <v>0.19433700000000001</v>
      </c>
    </row>
    <row r="2944" spans="1:12" x14ac:dyDescent="0.2">
      <c r="A2944" s="2">
        <v>7.0633419999999996</v>
      </c>
      <c r="B2944" s="2">
        <v>9.5014990000000008</v>
      </c>
      <c r="C2944" s="2">
        <v>0.711395</v>
      </c>
      <c r="D2944" s="2">
        <v>0.14838000000000001</v>
      </c>
      <c r="F2944" s="2">
        <v>7.0605359999999999</v>
      </c>
      <c r="G2944" s="2">
        <v>0.52822899999999995</v>
      </c>
      <c r="H2944" s="2">
        <v>0.52783199999999997</v>
      </c>
      <c r="J2944" s="2">
        <v>7.0633419999999996</v>
      </c>
      <c r="K2944" s="2">
        <v>9.3940999999999997E-2</v>
      </c>
      <c r="L2944" s="2">
        <v>0.19446099999999999</v>
      </c>
    </row>
    <row r="2945" spans="1:12" x14ac:dyDescent="0.2">
      <c r="A2945" s="2">
        <v>7.0640429999999999</v>
      </c>
      <c r="B2945" s="2">
        <v>9.5017549999999993</v>
      </c>
      <c r="C2945" s="2">
        <v>0.711036</v>
      </c>
      <c r="D2945" s="2">
        <v>0.14834900000000001</v>
      </c>
      <c r="F2945" s="2">
        <v>7.0612370000000002</v>
      </c>
      <c r="G2945" s="2">
        <v>0.52831300000000003</v>
      </c>
      <c r="H2945" s="2">
        <v>0.52740500000000001</v>
      </c>
      <c r="J2945" s="2">
        <v>7.0640429999999999</v>
      </c>
      <c r="K2945" s="2">
        <v>9.3776999999999999E-2</v>
      </c>
      <c r="L2945" s="2">
        <v>0.19453100000000001</v>
      </c>
    </row>
    <row r="2946" spans="1:12" x14ac:dyDescent="0.2">
      <c r="A2946" s="2">
        <v>7.0647440000000001</v>
      </c>
      <c r="B2946" s="2">
        <v>9.5021129999999996</v>
      </c>
      <c r="C2946" s="2">
        <v>0.71086000000000005</v>
      </c>
      <c r="D2946" s="2">
        <v>0.14854000000000001</v>
      </c>
      <c r="F2946" s="2">
        <v>7.0619389999999997</v>
      </c>
      <c r="G2946" s="2">
        <v>0.52779399999999999</v>
      </c>
      <c r="H2946" s="2">
        <v>0.52722899999999995</v>
      </c>
      <c r="J2946" s="2">
        <v>7.0647440000000001</v>
      </c>
      <c r="K2946" s="2">
        <v>9.4513E-2</v>
      </c>
      <c r="L2946" s="2">
        <v>0.19476299999999999</v>
      </c>
    </row>
    <row r="2947" spans="1:12" x14ac:dyDescent="0.2">
      <c r="A2947" s="2">
        <v>7.0654459999999997</v>
      </c>
      <c r="B2947" s="2">
        <v>9.5025250000000003</v>
      </c>
      <c r="C2947" s="2">
        <v>0.71116900000000005</v>
      </c>
      <c r="D2947" s="2">
        <v>0.148616</v>
      </c>
      <c r="F2947" s="2">
        <v>7.06264</v>
      </c>
      <c r="G2947" s="2">
        <v>0.52803</v>
      </c>
      <c r="H2947" s="2">
        <v>0.52760300000000004</v>
      </c>
      <c r="J2947" s="2">
        <v>7.0654459999999997</v>
      </c>
      <c r="K2947" s="2">
        <v>9.4439999999999996E-2</v>
      </c>
      <c r="L2947" s="2">
        <v>0.19456599999999999</v>
      </c>
    </row>
    <row r="2948" spans="1:12" x14ac:dyDescent="0.2">
      <c r="A2948" s="2">
        <v>7.066147</v>
      </c>
      <c r="B2948" s="2">
        <v>9.5032619999999994</v>
      </c>
      <c r="C2948" s="2">
        <v>0.71131100000000003</v>
      </c>
      <c r="D2948" s="2">
        <v>0.148509</v>
      </c>
      <c r="F2948" s="2">
        <v>7.0633419999999996</v>
      </c>
      <c r="G2948" s="2">
        <v>0.52815999999999996</v>
      </c>
      <c r="H2948" s="2">
        <v>0.52796900000000002</v>
      </c>
      <c r="J2948" s="2">
        <v>7.066147</v>
      </c>
      <c r="K2948" s="2">
        <v>9.5045000000000004E-2</v>
      </c>
      <c r="L2948" s="2">
        <v>0.19476299999999999</v>
      </c>
    </row>
    <row r="2949" spans="1:12" x14ac:dyDescent="0.2">
      <c r="A2949" s="2">
        <v>7.0668480000000002</v>
      </c>
      <c r="B2949" s="2">
        <v>9.503914</v>
      </c>
      <c r="C2949" s="2">
        <v>0.71120000000000005</v>
      </c>
      <c r="D2949" s="2">
        <v>0.14854000000000001</v>
      </c>
      <c r="F2949" s="2">
        <v>7.0640429999999999</v>
      </c>
      <c r="G2949" s="2">
        <v>0.52805299999999999</v>
      </c>
      <c r="H2949" s="2">
        <v>0.52780199999999999</v>
      </c>
      <c r="J2949" s="2">
        <v>7.0668480000000002</v>
      </c>
      <c r="K2949" s="2">
        <v>9.4662999999999997E-2</v>
      </c>
      <c r="L2949" s="2">
        <v>0.19459499999999999</v>
      </c>
    </row>
    <row r="2950" spans="1:12" x14ac:dyDescent="0.2">
      <c r="A2950" s="2">
        <v>7.0675499999999998</v>
      </c>
      <c r="B2950" s="2">
        <v>9.5039250000000006</v>
      </c>
      <c r="C2950" s="2">
        <v>0.71069300000000002</v>
      </c>
      <c r="D2950" s="2">
        <v>0.14815800000000001</v>
      </c>
      <c r="F2950" s="2">
        <v>7.0647440000000001</v>
      </c>
      <c r="G2950" s="2">
        <v>0.52812199999999998</v>
      </c>
      <c r="H2950" s="2">
        <v>0.52778599999999998</v>
      </c>
      <c r="J2950" s="2">
        <v>7.0675499999999998</v>
      </c>
      <c r="K2950" s="2">
        <v>9.4395000000000007E-2</v>
      </c>
      <c r="L2950" s="2">
        <v>0.19443099999999999</v>
      </c>
    </row>
    <row r="2951" spans="1:12" x14ac:dyDescent="0.2">
      <c r="A2951" s="2">
        <v>7.0682510000000001</v>
      </c>
      <c r="B2951" s="2">
        <v>9.504391</v>
      </c>
      <c r="C2951" s="2">
        <v>0.71027700000000005</v>
      </c>
      <c r="D2951" s="2">
        <v>0.147929</v>
      </c>
      <c r="F2951" s="2">
        <v>7.0654459999999997</v>
      </c>
      <c r="G2951" s="2">
        <v>0.52844199999999997</v>
      </c>
      <c r="H2951" s="2">
        <v>0.52769500000000003</v>
      </c>
      <c r="J2951" s="2">
        <v>7.0682510000000001</v>
      </c>
      <c r="K2951" s="2">
        <v>9.4867999999999994E-2</v>
      </c>
      <c r="L2951" s="2">
        <v>0.19434100000000001</v>
      </c>
    </row>
    <row r="2952" spans="1:12" x14ac:dyDescent="0.2">
      <c r="A2952" s="2">
        <v>7.0689529999999996</v>
      </c>
      <c r="B2952" s="2">
        <v>9.5052260000000004</v>
      </c>
      <c r="C2952" s="2">
        <v>0.71002100000000001</v>
      </c>
      <c r="D2952" s="2">
        <v>0.14834900000000001</v>
      </c>
      <c r="F2952" s="2">
        <v>7.066147</v>
      </c>
      <c r="G2952" s="2">
        <v>0.52919799999999995</v>
      </c>
      <c r="H2952" s="2">
        <v>0.52768700000000002</v>
      </c>
      <c r="J2952" s="2">
        <v>7.0689529999999996</v>
      </c>
      <c r="K2952" s="2">
        <v>9.4822000000000004E-2</v>
      </c>
      <c r="L2952" s="2">
        <v>0.19434799999999999</v>
      </c>
    </row>
    <row r="2953" spans="1:12" x14ac:dyDescent="0.2">
      <c r="A2953" s="2">
        <v>7.0696539999999999</v>
      </c>
      <c r="B2953" s="2">
        <v>9.5049209999999995</v>
      </c>
      <c r="C2953" s="2">
        <v>0.70997900000000003</v>
      </c>
      <c r="D2953" s="2">
        <v>0.148952</v>
      </c>
      <c r="F2953" s="2">
        <v>7.0668480000000002</v>
      </c>
      <c r="G2953" s="2">
        <v>0.528999</v>
      </c>
      <c r="H2953" s="2">
        <v>0.52813699999999997</v>
      </c>
      <c r="J2953" s="2">
        <v>7.0696539999999999</v>
      </c>
      <c r="K2953" s="2">
        <v>9.4744999999999996E-2</v>
      </c>
      <c r="L2953" s="2">
        <v>0.194161</v>
      </c>
    </row>
    <row r="2954" spans="1:12" x14ac:dyDescent="0.2">
      <c r="A2954" s="2">
        <v>7.0703550000000002</v>
      </c>
      <c r="B2954" s="2">
        <v>9.5055309999999995</v>
      </c>
      <c r="C2954" s="2">
        <v>0.70977299999999999</v>
      </c>
      <c r="D2954" s="2">
        <v>0.14890600000000001</v>
      </c>
      <c r="F2954" s="2">
        <v>7.0675499999999998</v>
      </c>
      <c r="G2954" s="2">
        <v>0.52876299999999998</v>
      </c>
      <c r="H2954" s="2">
        <v>0.52786999999999995</v>
      </c>
      <c r="J2954" s="2">
        <v>7.0703550000000002</v>
      </c>
      <c r="K2954" s="2">
        <v>9.4579999999999997E-2</v>
      </c>
      <c r="L2954" s="2">
        <v>0.193826</v>
      </c>
    </row>
    <row r="2955" spans="1:12" x14ac:dyDescent="0.2">
      <c r="A2955" s="2">
        <v>7.0710569999999997</v>
      </c>
      <c r="B2955" s="2">
        <v>9.5066030000000001</v>
      </c>
      <c r="C2955" s="2">
        <v>0.70993300000000004</v>
      </c>
      <c r="D2955" s="2">
        <v>0.14865400000000001</v>
      </c>
      <c r="F2955" s="2">
        <v>7.0682510000000001</v>
      </c>
      <c r="G2955" s="2">
        <v>0.52865600000000001</v>
      </c>
      <c r="H2955" s="2">
        <v>0.52825900000000003</v>
      </c>
      <c r="J2955" s="2">
        <v>7.0710569999999997</v>
      </c>
      <c r="K2955" s="2">
        <v>9.4441999999999998E-2</v>
      </c>
      <c r="L2955" s="2">
        <v>0.193435</v>
      </c>
    </row>
    <row r="2956" spans="1:12" x14ac:dyDescent="0.2">
      <c r="A2956" s="2">
        <v>7.071758</v>
      </c>
      <c r="B2956" s="2">
        <v>9.5068129999999993</v>
      </c>
      <c r="C2956" s="2">
        <v>0.70915099999999998</v>
      </c>
      <c r="D2956" s="2">
        <v>0.14901300000000001</v>
      </c>
      <c r="F2956" s="2">
        <v>7.0689529999999996</v>
      </c>
      <c r="G2956" s="2">
        <v>0.528725</v>
      </c>
      <c r="H2956" s="2">
        <v>0.52834300000000001</v>
      </c>
      <c r="J2956" s="2">
        <v>7.071758</v>
      </c>
      <c r="K2956" s="2">
        <v>9.4448000000000004E-2</v>
      </c>
      <c r="L2956" s="2">
        <v>0.192967</v>
      </c>
    </row>
    <row r="2957" spans="1:12" x14ac:dyDescent="0.2">
      <c r="A2957" s="2">
        <v>7.0724600000000004</v>
      </c>
      <c r="B2957" s="2">
        <v>9.5072519999999994</v>
      </c>
      <c r="C2957" s="2">
        <v>0.70891099999999996</v>
      </c>
      <c r="D2957" s="2">
        <v>0.14918799999999999</v>
      </c>
      <c r="F2957" s="2">
        <v>7.0696539999999999</v>
      </c>
      <c r="G2957" s="2">
        <v>0.52878599999999998</v>
      </c>
      <c r="H2957" s="2">
        <v>0.52837400000000001</v>
      </c>
      <c r="J2957" s="2">
        <v>7.0724600000000004</v>
      </c>
      <c r="K2957" s="2">
        <v>9.4238000000000002E-2</v>
      </c>
      <c r="L2957" s="2">
        <v>0.19323799999999999</v>
      </c>
    </row>
    <row r="2958" spans="1:12" x14ac:dyDescent="0.2">
      <c r="A2958" s="2">
        <v>7.0731609999999998</v>
      </c>
      <c r="B2958" s="2">
        <v>9.5077289999999994</v>
      </c>
      <c r="C2958" s="2">
        <v>0.70865599999999995</v>
      </c>
      <c r="D2958" s="2">
        <v>0.149059</v>
      </c>
      <c r="F2958" s="2">
        <v>7.0703550000000002</v>
      </c>
      <c r="G2958" s="2">
        <v>0.52876299999999998</v>
      </c>
      <c r="H2958" s="2">
        <v>0.52812999999999999</v>
      </c>
      <c r="J2958" s="2">
        <v>7.0731609999999998</v>
      </c>
      <c r="K2958" s="2">
        <v>9.4424999999999995E-2</v>
      </c>
      <c r="L2958" s="2">
        <v>0.19323399999999999</v>
      </c>
    </row>
    <row r="2959" spans="1:12" x14ac:dyDescent="0.2">
      <c r="A2959" s="2">
        <v>7.0738620000000001</v>
      </c>
      <c r="B2959" s="2">
        <v>9.5077020000000001</v>
      </c>
      <c r="C2959" s="2">
        <v>0.70859099999999997</v>
      </c>
      <c r="D2959" s="2">
        <v>0.14918799999999999</v>
      </c>
      <c r="F2959" s="2">
        <v>7.0710569999999997</v>
      </c>
      <c r="G2959" s="2">
        <v>0.52831300000000003</v>
      </c>
      <c r="H2959" s="2">
        <v>0.52796900000000002</v>
      </c>
      <c r="J2959" s="2">
        <v>7.0738620000000001</v>
      </c>
      <c r="K2959" s="2">
        <v>9.4981999999999997E-2</v>
      </c>
      <c r="L2959" s="2">
        <v>0.19303400000000001</v>
      </c>
    </row>
    <row r="2960" spans="1:12" x14ac:dyDescent="0.2">
      <c r="A2960" s="2">
        <v>7.0745639999999996</v>
      </c>
      <c r="B2960" s="2">
        <v>9.5078849999999999</v>
      </c>
      <c r="C2960" s="2">
        <v>0.70879700000000001</v>
      </c>
      <c r="D2960" s="2">
        <v>0.14976800000000001</v>
      </c>
      <c r="F2960" s="2">
        <v>7.071758</v>
      </c>
      <c r="G2960" s="2">
        <v>0.52786999999999995</v>
      </c>
      <c r="H2960" s="2">
        <v>0.52802300000000002</v>
      </c>
      <c r="J2960" s="2">
        <v>7.0745639999999996</v>
      </c>
      <c r="K2960" s="2">
        <v>9.4855999999999996E-2</v>
      </c>
      <c r="L2960" s="2">
        <v>0.19220699999999999</v>
      </c>
    </row>
    <row r="2961" spans="1:12" x14ac:dyDescent="0.2">
      <c r="A2961" s="2">
        <v>7.0752649999999999</v>
      </c>
      <c r="B2961" s="2">
        <v>9.5082930000000001</v>
      </c>
      <c r="C2961" s="2">
        <v>0.70923899999999995</v>
      </c>
      <c r="D2961" s="2">
        <v>0.15040100000000001</v>
      </c>
      <c r="F2961" s="2">
        <v>7.0724600000000004</v>
      </c>
      <c r="G2961" s="2">
        <v>0.52791600000000005</v>
      </c>
      <c r="H2961" s="2">
        <v>0.52833600000000003</v>
      </c>
      <c r="J2961" s="2">
        <v>7.0752649999999999</v>
      </c>
      <c r="K2961" s="2">
        <v>9.5048999999999995E-2</v>
      </c>
      <c r="L2961" s="2">
        <v>0.19198200000000001</v>
      </c>
    </row>
    <row r="2962" spans="1:12" x14ac:dyDescent="0.2">
      <c r="A2962" s="2">
        <v>7.0759660000000002</v>
      </c>
      <c r="B2962" s="2">
        <v>9.5087890000000002</v>
      </c>
      <c r="C2962" s="2">
        <v>0.70907500000000001</v>
      </c>
      <c r="D2962" s="2">
        <v>0.150066</v>
      </c>
      <c r="F2962" s="2">
        <v>7.0731609999999998</v>
      </c>
      <c r="G2962" s="2">
        <v>0.527725</v>
      </c>
      <c r="H2962" s="2">
        <v>0.52833600000000003</v>
      </c>
      <c r="J2962" s="2">
        <v>7.0759660000000002</v>
      </c>
      <c r="K2962" s="2">
        <v>9.5233999999999999E-2</v>
      </c>
      <c r="L2962" s="2">
        <v>0.191582</v>
      </c>
    </row>
    <row r="2963" spans="1:12" x14ac:dyDescent="0.2">
      <c r="A2963" s="2">
        <v>7.0766679999999997</v>
      </c>
      <c r="B2963" s="2">
        <v>9.5093230000000002</v>
      </c>
      <c r="C2963" s="2">
        <v>0.70889199999999997</v>
      </c>
      <c r="D2963" s="2">
        <v>0.150119</v>
      </c>
      <c r="F2963" s="2">
        <v>7.0738620000000001</v>
      </c>
      <c r="G2963" s="2">
        <v>0.52739000000000003</v>
      </c>
      <c r="H2963" s="2">
        <v>0.52796900000000002</v>
      </c>
      <c r="J2963" s="2">
        <v>7.0766679999999997</v>
      </c>
      <c r="K2963" s="2">
        <v>9.5574999999999993E-2</v>
      </c>
      <c r="L2963" s="2">
        <v>0.191411</v>
      </c>
    </row>
    <row r="2964" spans="1:12" x14ac:dyDescent="0.2">
      <c r="A2964" s="2">
        <v>7.077369</v>
      </c>
      <c r="B2964" s="2">
        <v>9.5101089999999999</v>
      </c>
      <c r="C2964" s="2">
        <v>0.70912900000000001</v>
      </c>
      <c r="D2964" s="2">
        <v>0.149753</v>
      </c>
      <c r="F2964" s="2">
        <v>7.0745639999999996</v>
      </c>
      <c r="G2964" s="2">
        <v>0.52722199999999997</v>
      </c>
      <c r="H2964" s="2">
        <v>0.52759599999999995</v>
      </c>
      <c r="J2964" s="2">
        <v>7.077369</v>
      </c>
      <c r="K2964" s="2">
        <v>9.6366999999999994E-2</v>
      </c>
      <c r="L2964" s="2">
        <v>0.19109799999999999</v>
      </c>
    </row>
    <row r="2965" spans="1:12" x14ac:dyDescent="0.2">
      <c r="A2965" s="2">
        <v>7.0780709999999996</v>
      </c>
      <c r="B2965" s="2">
        <v>9.5099870000000006</v>
      </c>
      <c r="C2965" s="2">
        <v>0.70869000000000004</v>
      </c>
      <c r="D2965" s="2">
        <v>0.15026400000000001</v>
      </c>
      <c r="F2965" s="2">
        <v>7.0752649999999999</v>
      </c>
      <c r="G2965" s="2">
        <v>0.52737400000000001</v>
      </c>
      <c r="H2965" s="2">
        <v>0.52693199999999996</v>
      </c>
      <c r="J2965" s="2">
        <v>7.0780709999999996</v>
      </c>
      <c r="K2965" s="2">
        <v>9.6336000000000005E-2</v>
      </c>
      <c r="L2965" s="2">
        <v>0.191159</v>
      </c>
    </row>
    <row r="2966" spans="1:12" x14ac:dyDescent="0.2">
      <c r="A2966" s="2">
        <v>7.0787719999999998</v>
      </c>
      <c r="B2966" s="2">
        <v>9.5103989999999996</v>
      </c>
      <c r="C2966" s="2">
        <v>0.708484</v>
      </c>
      <c r="D2966" s="2">
        <v>0.151088</v>
      </c>
      <c r="F2966" s="2">
        <v>7.0759660000000002</v>
      </c>
      <c r="G2966" s="2">
        <v>0.52783199999999997</v>
      </c>
      <c r="H2966" s="2">
        <v>0.52665700000000004</v>
      </c>
      <c r="J2966" s="2">
        <v>7.0787719999999998</v>
      </c>
      <c r="K2966" s="2">
        <v>9.6693000000000001E-2</v>
      </c>
      <c r="L2966" s="2">
        <v>0.19100200000000001</v>
      </c>
    </row>
    <row r="2967" spans="1:12" x14ac:dyDescent="0.2">
      <c r="A2967" s="2">
        <v>7.0794730000000001</v>
      </c>
      <c r="B2967" s="2">
        <v>9.5110469999999996</v>
      </c>
      <c r="C2967" s="2">
        <v>0.70836600000000005</v>
      </c>
      <c r="D2967" s="2">
        <v>0.15137800000000001</v>
      </c>
      <c r="F2967" s="2">
        <v>7.0766679999999997</v>
      </c>
      <c r="G2967" s="2">
        <v>0.52740500000000001</v>
      </c>
      <c r="H2967" s="2">
        <v>0.52610000000000001</v>
      </c>
      <c r="J2967" s="2">
        <v>7.0794730000000001</v>
      </c>
      <c r="K2967" s="2">
        <v>9.6998000000000001E-2</v>
      </c>
      <c r="L2967" s="2">
        <v>0.191187</v>
      </c>
    </row>
    <row r="2968" spans="1:12" x14ac:dyDescent="0.2">
      <c r="A2968" s="2">
        <v>7.0801740000000004</v>
      </c>
      <c r="B2968" s="2">
        <v>9.5109860000000008</v>
      </c>
      <c r="C2968" s="2">
        <v>0.708453</v>
      </c>
      <c r="D2968" s="2">
        <v>0.1515</v>
      </c>
      <c r="F2968" s="2">
        <v>7.077369</v>
      </c>
      <c r="G2968" s="2">
        <v>0.52722899999999995</v>
      </c>
      <c r="H2968" s="2">
        <v>0.52520800000000001</v>
      </c>
      <c r="J2968" s="2">
        <v>7.0801740000000004</v>
      </c>
      <c r="K2968" s="2">
        <v>9.6678E-2</v>
      </c>
      <c r="L2968" s="2">
        <v>0.19156200000000001</v>
      </c>
    </row>
    <row r="2969" spans="1:12" x14ac:dyDescent="0.2">
      <c r="A2969" s="2">
        <v>7.0808759999999999</v>
      </c>
      <c r="B2969" s="2">
        <v>9.5119589999999992</v>
      </c>
      <c r="C2969" s="2">
        <v>0.70868600000000004</v>
      </c>
      <c r="D2969" s="2">
        <v>0.151424</v>
      </c>
      <c r="F2969" s="2">
        <v>7.0780709999999996</v>
      </c>
      <c r="G2969" s="2">
        <v>0.52760300000000004</v>
      </c>
      <c r="H2969" s="2">
        <v>0.52416200000000002</v>
      </c>
      <c r="J2969" s="2">
        <v>7.0808759999999999</v>
      </c>
      <c r="K2969" s="2">
        <v>9.6671999999999994E-2</v>
      </c>
      <c r="L2969" s="2">
        <v>0.19094700000000001</v>
      </c>
    </row>
    <row r="2970" spans="1:12" x14ac:dyDescent="0.2">
      <c r="A2970" s="2">
        <v>7.0815770000000002</v>
      </c>
      <c r="B2970" s="2">
        <v>9.512257</v>
      </c>
      <c r="C2970" s="2">
        <v>0.70888799999999996</v>
      </c>
      <c r="D2970" s="2">
        <v>0.152225</v>
      </c>
      <c r="F2970" s="2">
        <v>7.0787719999999998</v>
      </c>
      <c r="G2970" s="2">
        <v>0.52796900000000002</v>
      </c>
      <c r="H2970" s="2">
        <v>0.52421600000000002</v>
      </c>
      <c r="J2970" s="2">
        <v>7.0815770000000002</v>
      </c>
      <c r="K2970" s="2">
        <v>9.6636E-2</v>
      </c>
      <c r="L2970" s="2">
        <v>0.19064300000000001</v>
      </c>
    </row>
    <row r="2971" spans="1:12" x14ac:dyDescent="0.2">
      <c r="A2971" s="2">
        <v>7.0822789999999998</v>
      </c>
      <c r="B2971" s="2">
        <v>9.5122719999999994</v>
      </c>
      <c r="C2971" s="2">
        <v>0.70900700000000005</v>
      </c>
      <c r="D2971" s="2">
        <v>0.152721</v>
      </c>
      <c r="F2971" s="2">
        <v>7.0794730000000001</v>
      </c>
      <c r="G2971" s="2">
        <v>0.52780199999999999</v>
      </c>
      <c r="H2971" s="2">
        <v>0.52411700000000006</v>
      </c>
      <c r="J2971" s="2">
        <v>7.0822789999999998</v>
      </c>
      <c r="K2971" s="2">
        <v>9.6056000000000002E-2</v>
      </c>
      <c r="L2971" s="2">
        <v>0.19078000000000001</v>
      </c>
    </row>
    <row r="2972" spans="1:12" x14ac:dyDescent="0.2">
      <c r="A2972" s="2">
        <v>7.0829800000000001</v>
      </c>
      <c r="B2972" s="2">
        <v>9.5131420000000002</v>
      </c>
      <c r="C2972" s="2">
        <v>0.70895300000000006</v>
      </c>
      <c r="D2972" s="2">
        <v>0.15301100000000001</v>
      </c>
      <c r="F2972" s="2">
        <v>7.0801740000000004</v>
      </c>
      <c r="G2972" s="2">
        <v>0.52778599999999998</v>
      </c>
      <c r="H2972" s="2">
        <v>0.52422299999999999</v>
      </c>
      <c r="J2972" s="2">
        <v>7.0829800000000001</v>
      </c>
      <c r="K2972" s="2">
        <v>9.6385999999999999E-2</v>
      </c>
      <c r="L2972" s="2">
        <v>0.190638</v>
      </c>
    </row>
    <row r="2973" spans="1:12" x14ac:dyDescent="0.2">
      <c r="A2973" s="2">
        <v>7.0836819999999996</v>
      </c>
      <c r="B2973" s="2">
        <v>9.5138359999999995</v>
      </c>
      <c r="C2973" s="2">
        <v>0.70946799999999999</v>
      </c>
      <c r="D2973" s="2">
        <v>0.15323200000000001</v>
      </c>
      <c r="F2973" s="2">
        <v>7.0808759999999999</v>
      </c>
      <c r="G2973" s="2">
        <v>0.52769500000000003</v>
      </c>
      <c r="H2973" s="2">
        <v>0.52407800000000004</v>
      </c>
      <c r="J2973" s="2">
        <v>7.0836819999999996</v>
      </c>
      <c r="K2973" s="2">
        <v>9.6577999999999997E-2</v>
      </c>
      <c r="L2973" s="2">
        <v>0.19018299999999999</v>
      </c>
    </row>
    <row r="2974" spans="1:12" x14ac:dyDescent="0.2">
      <c r="A2974" s="2">
        <v>7.0843829999999999</v>
      </c>
      <c r="B2974" s="2">
        <v>9.5147969999999997</v>
      </c>
      <c r="C2974" s="2">
        <v>0.70992599999999995</v>
      </c>
      <c r="D2974" s="2">
        <v>0.15293399999999999</v>
      </c>
      <c r="F2974" s="2">
        <v>7.0815770000000002</v>
      </c>
      <c r="G2974" s="2">
        <v>0.52768700000000002</v>
      </c>
      <c r="H2974" s="2">
        <v>0.52459</v>
      </c>
      <c r="J2974" s="2">
        <v>7.0843829999999999</v>
      </c>
      <c r="K2974" s="2">
        <v>9.6370999999999998E-2</v>
      </c>
      <c r="L2974" s="2">
        <v>0.18978700000000001</v>
      </c>
    </row>
    <row r="2975" spans="1:12" x14ac:dyDescent="0.2">
      <c r="A2975" s="2">
        <v>7.0850840000000002</v>
      </c>
      <c r="B2975" s="2">
        <v>9.5152889999999992</v>
      </c>
      <c r="C2975" s="2">
        <v>0.71004800000000001</v>
      </c>
      <c r="D2975" s="2">
        <v>0.152835</v>
      </c>
      <c r="F2975" s="2">
        <v>7.0822789999999998</v>
      </c>
      <c r="G2975" s="2">
        <v>0.52813699999999997</v>
      </c>
      <c r="H2975" s="2">
        <v>0.52374299999999996</v>
      </c>
      <c r="J2975" s="2">
        <v>7.0850840000000002</v>
      </c>
      <c r="K2975" s="2">
        <v>9.6636E-2</v>
      </c>
      <c r="L2975" s="2">
        <v>0.18965899999999999</v>
      </c>
    </row>
    <row r="2976" spans="1:12" x14ac:dyDescent="0.2">
      <c r="A2976" s="2">
        <v>7.0857859999999997</v>
      </c>
      <c r="B2976" s="2">
        <v>9.5157389999999999</v>
      </c>
      <c r="C2976" s="2">
        <v>0.71034900000000001</v>
      </c>
      <c r="D2976" s="2">
        <v>0.15323899999999999</v>
      </c>
      <c r="F2976" s="2">
        <v>7.0829800000000001</v>
      </c>
      <c r="G2976" s="2">
        <v>0.52786999999999995</v>
      </c>
      <c r="H2976" s="2">
        <v>0.52336899999999997</v>
      </c>
      <c r="J2976" s="2">
        <v>7.0857859999999997</v>
      </c>
      <c r="K2976" s="2">
        <v>9.6376000000000003E-2</v>
      </c>
      <c r="L2976" s="2">
        <v>0.18956000000000001</v>
      </c>
    </row>
    <row r="2977" spans="1:12" x14ac:dyDescent="0.2">
      <c r="A2977" s="2">
        <v>7.086487</v>
      </c>
      <c r="B2977" s="2">
        <v>9.5166889999999995</v>
      </c>
      <c r="C2977" s="2">
        <v>0.71068100000000001</v>
      </c>
      <c r="D2977" s="2">
        <v>0.15365899999999999</v>
      </c>
      <c r="F2977" s="2">
        <v>7.0836819999999996</v>
      </c>
      <c r="G2977" s="2">
        <v>0.52825900000000003</v>
      </c>
      <c r="H2977" s="2">
        <v>0.523262</v>
      </c>
      <c r="J2977" s="2">
        <v>7.086487</v>
      </c>
      <c r="K2977" s="2">
        <v>9.6465999999999996E-2</v>
      </c>
      <c r="L2977" s="2">
        <v>0.18958900000000001</v>
      </c>
    </row>
    <row r="2978" spans="1:12" x14ac:dyDescent="0.2">
      <c r="A2978" s="2">
        <v>7.0871880000000003</v>
      </c>
      <c r="B2978" s="2">
        <v>9.5174710000000005</v>
      </c>
      <c r="C2978" s="2">
        <v>0.71098600000000001</v>
      </c>
      <c r="D2978" s="2">
        <v>0.15384999999999999</v>
      </c>
      <c r="F2978" s="2">
        <v>7.0843829999999999</v>
      </c>
      <c r="G2978" s="2">
        <v>0.52834300000000001</v>
      </c>
      <c r="H2978" s="2">
        <v>0.52320900000000004</v>
      </c>
      <c r="J2978" s="2">
        <v>7.0871880000000003</v>
      </c>
      <c r="K2978" s="2">
        <v>9.6478999999999995E-2</v>
      </c>
      <c r="L2978" s="2">
        <v>0.18943399999999999</v>
      </c>
    </row>
    <row r="2979" spans="1:12" x14ac:dyDescent="0.2">
      <c r="A2979" s="2">
        <v>7.0878899999999998</v>
      </c>
      <c r="B2979" s="2">
        <v>9.5183560000000007</v>
      </c>
      <c r="C2979" s="2">
        <v>0.71112399999999998</v>
      </c>
      <c r="D2979" s="2">
        <v>0.15413199999999999</v>
      </c>
      <c r="F2979" s="2">
        <v>7.0850840000000002</v>
      </c>
      <c r="G2979" s="2">
        <v>0.52837400000000001</v>
      </c>
      <c r="H2979" s="2">
        <v>0.52298</v>
      </c>
      <c r="J2979" s="2">
        <v>7.0878899999999998</v>
      </c>
      <c r="K2979" s="2">
        <v>9.6589999999999995E-2</v>
      </c>
      <c r="L2979" s="2">
        <v>0.189388</v>
      </c>
    </row>
    <row r="2980" spans="1:12" x14ac:dyDescent="0.2">
      <c r="A2980" s="2">
        <v>7.0885910000000001</v>
      </c>
      <c r="B2980" s="2">
        <v>9.5188330000000008</v>
      </c>
      <c r="C2980" s="2">
        <v>0.71125000000000005</v>
      </c>
      <c r="D2980" s="2">
        <v>0.15443699999999999</v>
      </c>
      <c r="F2980" s="2">
        <v>7.0857859999999997</v>
      </c>
      <c r="G2980" s="2">
        <v>0.52812999999999999</v>
      </c>
      <c r="H2980" s="2">
        <v>0.52204099999999998</v>
      </c>
      <c r="J2980" s="2">
        <v>7.0885910000000001</v>
      </c>
      <c r="K2980" s="2">
        <v>9.6385999999999999E-2</v>
      </c>
      <c r="L2980" s="2">
        <v>0.18935399999999999</v>
      </c>
    </row>
    <row r="2981" spans="1:12" x14ac:dyDescent="0.2">
      <c r="A2981" s="2">
        <v>7.0892929999999996</v>
      </c>
      <c r="B2981" s="2">
        <v>9.5187190000000008</v>
      </c>
      <c r="C2981" s="2">
        <v>0.71143999999999996</v>
      </c>
      <c r="D2981" s="2">
        <v>0.15449099999999999</v>
      </c>
      <c r="F2981" s="2">
        <v>7.086487</v>
      </c>
      <c r="G2981" s="2">
        <v>0.52796900000000002</v>
      </c>
      <c r="H2981" s="2">
        <v>0.52191900000000002</v>
      </c>
      <c r="J2981" s="2">
        <v>7.0892929999999996</v>
      </c>
      <c r="K2981" s="2">
        <v>9.6042000000000002E-2</v>
      </c>
      <c r="L2981" s="2">
        <v>0.18862699999999999</v>
      </c>
    </row>
    <row r="2982" spans="1:12" x14ac:dyDescent="0.2">
      <c r="A2982" s="2">
        <v>7.0899939999999999</v>
      </c>
      <c r="B2982" s="2">
        <v>9.5191730000000003</v>
      </c>
      <c r="C2982" s="2">
        <v>0.71133299999999999</v>
      </c>
      <c r="D2982" s="2">
        <v>0.15453600000000001</v>
      </c>
      <c r="F2982" s="2">
        <v>7.0871880000000003</v>
      </c>
      <c r="G2982" s="2">
        <v>0.52802300000000002</v>
      </c>
      <c r="H2982" s="2">
        <v>0.52258300000000002</v>
      </c>
      <c r="J2982" s="2">
        <v>7.0899939999999999</v>
      </c>
      <c r="K2982" s="2">
        <v>9.5853999999999995E-2</v>
      </c>
      <c r="L2982" s="2">
        <v>0.188171</v>
      </c>
    </row>
    <row r="2983" spans="1:12" x14ac:dyDescent="0.2">
      <c r="A2983" s="2">
        <v>7.0906950000000002</v>
      </c>
      <c r="B2983" s="2">
        <v>9.5193860000000008</v>
      </c>
      <c r="C2983" s="2">
        <v>0.71091000000000004</v>
      </c>
      <c r="D2983" s="2">
        <v>0.154529</v>
      </c>
      <c r="F2983" s="2">
        <v>7.0878899999999998</v>
      </c>
      <c r="G2983" s="2">
        <v>0.52833600000000003</v>
      </c>
      <c r="H2983" s="2">
        <v>0.52225500000000002</v>
      </c>
      <c r="J2983" s="2">
        <v>7.0906950000000002</v>
      </c>
      <c r="K2983" s="2">
        <v>9.5469999999999999E-2</v>
      </c>
      <c r="L2983" s="2">
        <v>0.187727</v>
      </c>
    </row>
    <row r="2984" spans="1:12" x14ac:dyDescent="0.2">
      <c r="A2984" s="2">
        <v>7.0913969999999997</v>
      </c>
      <c r="B2984" s="2">
        <v>9.5198250000000009</v>
      </c>
      <c r="C2984" s="2">
        <v>0.71066600000000002</v>
      </c>
      <c r="D2984" s="2">
        <v>0.154422</v>
      </c>
      <c r="F2984" s="2">
        <v>7.0885910000000001</v>
      </c>
      <c r="G2984" s="2">
        <v>0.52833600000000003</v>
      </c>
      <c r="H2984" s="2">
        <v>0.52202599999999999</v>
      </c>
      <c r="J2984" s="2">
        <v>7.0913969999999997</v>
      </c>
      <c r="K2984" s="2">
        <v>9.5673999999999995E-2</v>
      </c>
      <c r="L2984" s="2">
        <v>0.18701499999999999</v>
      </c>
    </row>
    <row r="2985" spans="1:12" x14ac:dyDescent="0.2">
      <c r="A2985" s="2">
        <v>7.092098</v>
      </c>
      <c r="B2985" s="2">
        <v>9.5197070000000004</v>
      </c>
      <c r="C2985" s="2">
        <v>0.71078399999999997</v>
      </c>
      <c r="D2985" s="2">
        <v>0.15426200000000001</v>
      </c>
      <c r="F2985" s="2">
        <v>7.0892929999999996</v>
      </c>
      <c r="G2985" s="2">
        <v>0.52796900000000002</v>
      </c>
      <c r="H2985" s="2">
        <v>0.52155300000000004</v>
      </c>
      <c r="J2985" s="2">
        <v>7.092098</v>
      </c>
      <c r="K2985" s="2">
        <v>9.5191999999999999E-2</v>
      </c>
      <c r="L2985" s="2">
        <v>0.185997</v>
      </c>
    </row>
    <row r="2986" spans="1:12" x14ac:dyDescent="0.2">
      <c r="A2986" s="2">
        <v>7.0928000000000004</v>
      </c>
      <c r="B2986" s="2">
        <v>9.5202939999999998</v>
      </c>
      <c r="C2986" s="2">
        <v>0.71094400000000002</v>
      </c>
      <c r="D2986" s="2">
        <v>0.15443699999999999</v>
      </c>
      <c r="F2986" s="2">
        <v>7.0899939999999999</v>
      </c>
      <c r="G2986" s="2">
        <v>0.52759599999999995</v>
      </c>
      <c r="H2986" s="2">
        <v>0.52137800000000001</v>
      </c>
      <c r="J2986" s="2">
        <v>7.0928000000000004</v>
      </c>
      <c r="K2986" s="2">
        <v>9.4417000000000001E-2</v>
      </c>
      <c r="L2986" s="2">
        <v>0.185308</v>
      </c>
    </row>
    <row r="2987" spans="1:12" x14ac:dyDescent="0.2">
      <c r="A2987" s="2">
        <v>7.0935009999999998</v>
      </c>
      <c r="B2987" s="2">
        <v>9.5209080000000004</v>
      </c>
      <c r="C2987" s="2">
        <v>0.71116199999999996</v>
      </c>
      <c r="D2987" s="2">
        <v>0.15473500000000001</v>
      </c>
      <c r="F2987" s="2">
        <v>7.0906950000000002</v>
      </c>
      <c r="G2987" s="2">
        <v>0.52693199999999996</v>
      </c>
      <c r="H2987" s="2">
        <v>0.52166699999999999</v>
      </c>
      <c r="J2987" s="2">
        <v>7.0935009999999998</v>
      </c>
      <c r="K2987" s="2">
        <v>9.4045000000000004E-2</v>
      </c>
      <c r="L2987" s="2">
        <v>0.18548799999999999</v>
      </c>
    </row>
    <row r="2988" spans="1:12" x14ac:dyDescent="0.2">
      <c r="A2988" s="2">
        <v>7.0942020000000001</v>
      </c>
      <c r="B2988" s="2">
        <v>9.5212520000000005</v>
      </c>
      <c r="C2988" s="2">
        <v>0.71156600000000003</v>
      </c>
      <c r="D2988" s="2">
        <v>0.154803</v>
      </c>
      <c r="F2988" s="2">
        <v>7.0913969999999997</v>
      </c>
      <c r="G2988" s="2">
        <v>0.52665700000000004</v>
      </c>
      <c r="H2988" s="2">
        <v>0.52191200000000004</v>
      </c>
      <c r="J2988" s="2">
        <v>7.0942020000000001</v>
      </c>
      <c r="K2988" s="2">
        <v>9.3586000000000003E-2</v>
      </c>
      <c r="L2988" s="2">
        <v>0.185946</v>
      </c>
    </row>
    <row r="2989" spans="1:12" x14ac:dyDescent="0.2">
      <c r="A2989" s="2">
        <v>7.0949030000000004</v>
      </c>
      <c r="B2989" s="2">
        <v>9.5217019999999994</v>
      </c>
      <c r="C2989" s="2">
        <v>0.71219600000000005</v>
      </c>
      <c r="D2989" s="2">
        <v>0.154834</v>
      </c>
      <c r="F2989" s="2">
        <v>7.092098</v>
      </c>
      <c r="G2989" s="2">
        <v>0.52610000000000001</v>
      </c>
      <c r="H2989" s="2">
        <v>0.52252200000000004</v>
      </c>
      <c r="J2989" s="2">
        <v>7.0949030000000004</v>
      </c>
      <c r="K2989" s="2">
        <v>9.3132000000000006E-2</v>
      </c>
      <c r="L2989" s="2">
        <v>0.185696</v>
      </c>
    </row>
    <row r="2990" spans="1:12" x14ac:dyDescent="0.2">
      <c r="A2990" s="2">
        <v>7.0956049999999999</v>
      </c>
      <c r="B2990" s="2">
        <v>9.5225069999999992</v>
      </c>
      <c r="C2990" s="2">
        <v>0.71267199999999997</v>
      </c>
      <c r="D2990" s="2">
        <v>0.15492600000000001</v>
      </c>
      <c r="F2990" s="2">
        <v>7.0928000000000004</v>
      </c>
      <c r="G2990" s="2">
        <v>0.52520800000000001</v>
      </c>
      <c r="H2990" s="2">
        <v>0.52283500000000005</v>
      </c>
      <c r="J2990" s="2">
        <v>7.0956049999999999</v>
      </c>
      <c r="K2990" s="2">
        <v>9.3137999999999999E-2</v>
      </c>
      <c r="L2990" s="2">
        <v>0.18531600000000001</v>
      </c>
    </row>
    <row r="2991" spans="1:12" x14ac:dyDescent="0.2">
      <c r="A2991" s="2">
        <v>7.0963060000000002</v>
      </c>
      <c r="B2991" s="2">
        <v>9.5227470000000007</v>
      </c>
      <c r="C2991" s="2">
        <v>0.71318700000000002</v>
      </c>
      <c r="D2991" s="2">
        <v>0.15548200000000001</v>
      </c>
      <c r="F2991" s="2">
        <v>7.0935009999999998</v>
      </c>
      <c r="G2991" s="2">
        <v>0.52416200000000002</v>
      </c>
      <c r="H2991" s="2">
        <v>0.52323200000000003</v>
      </c>
      <c r="J2991" s="2">
        <v>7.0963060000000002</v>
      </c>
      <c r="K2991" s="2">
        <v>9.2870999999999995E-2</v>
      </c>
      <c r="L2991" s="2">
        <v>0.18435599999999999</v>
      </c>
    </row>
    <row r="2992" spans="1:12" x14ac:dyDescent="0.2">
      <c r="A2992" s="2">
        <v>7.0970079999999998</v>
      </c>
      <c r="B2992" s="2">
        <v>9.5228000000000002</v>
      </c>
      <c r="C2992" s="2">
        <v>0.71367999999999998</v>
      </c>
      <c r="D2992" s="2">
        <v>0.15562699999999999</v>
      </c>
      <c r="F2992" s="2">
        <v>7.0942020000000001</v>
      </c>
      <c r="G2992" s="2">
        <v>0.52421600000000002</v>
      </c>
      <c r="H2992" s="2">
        <v>0.52329300000000001</v>
      </c>
      <c r="J2992" s="2">
        <v>7.0970079999999998</v>
      </c>
      <c r="K2992" s="2">
        <v>9.2769000000000004E-2</v>
      </c>
      <c r="L2992" s="2">
        <v>0.183175</v>
      </c>
    </row>
    <row r="2993" spans="1:12" x14ac:dyDescent="0.2">
      <c r="A2993" s="2">
        <v>7.097709</v>
      </c>
      <c r="B2993" s="2">
        <v>9.5234109999999994</v>
      </c>
      <c r="C2993" s="2">
        <v>0.71380900000000003</v>
      </c>
      <c r="D2993" s="2">
        <v>0.15555099999999999</v>
      </c>
      <c r="F2993" s="2">
        <v>7.0949030000000004</v>
      </c>
      <c r="G2993" s="2">
        <v>0.52411700000000006</v>
      </c>
      <c r="H2993" s="2">
        <v>0.52293400000000001</v>
      </c>
      <c r="J2993" s="2">
        <v>7.097709</v>
      </c>
      <c r="K2993" s="2">
        <v>9.2858999999999997E-2</v>
      </c>
      <c r="L2993" s="2">
        <v>0.182309</v>
      </c>
    </row>
    <row r="2994" spans="1:12" x14ac:dyDescent="0.2">
      <c r="A2994" s="2">
        <v>7.0984109999999996</v>
      </c>
      <c r="B2994" s="2">
        <v>9.5234989999999993</v>
      </c>
      <c r="C2994" s="2">
        <v>0.71392699999999998</v>
      </c>
      <c r="D2994" s="2">
        <v>0.15533</v>
      </c>
      <c r="F2994" s="2">
        <v>7.0956049999999999</v>
      </c>
      <c r="G2994" s="2">
        <v>0.52422299999999999</v>
      </c>
      <c r="H2994" s="2">
        <v>0.52255200000000002</v>
      </c>
      <c r="J2994" s="2">
        <v>7.0984109999999996</v>
      </c>
      <c r="K2994" s="2">
        <v>9.2752000000000001E-2</v>
      </c>
      <c r="L2994" s="2">
        <v>0.181617</v>
      </c>
    </row>
    <row r="2995" spans="1:12" x14ac:dyDescent="0.2">
      <c r="A2995" s="2">
        <v>7.0991119999999999</v>
      </c>
      <c r="B2995" s="2">
        <v>9.5243680000000008</v>
      </c>
      <c r="C2995" s="2">
        <v>0.71403799999999995</v>
      </c>
      <c r="D2995" s="2">
        <v>0.15567300000000001</v>
      </c>
      <c r="F2995" s="2">
        <v>7.0963060000000002</v>
      </c>
      <c r="G2995" s="2">
        <v>0.52407800000000004</v>
      </c>
      <c r="H2995" s="2">
        <v>0.52298699999999998</v>
      </c>
      <c r="J2995" s="2">
        <v>7.0991119999999999</v>
      </c>
      <c r="K2995" s="2">
        <v>9.2489000000000002E-2</v>
      </c>
      <c r="L2995" s="2">
        <v>0.18122099999999999</v>
      </c>
    </row>
    <row r="2996" spans="1:12" x14ac:dyDescent="0.2">
      <c r="A2996" s="2">
        <v>7.0998130000000002</v>
      </c>
      <c r="B2996" s="2">
        <v>9.5254250000000003</v>
      </c>
      <c r="C2996" s="2">
        <v>0.714256</v>
      </c>
      <c r="D2996" s="2">
        <v>0.15565799999999999</v>
      </c>
      <c r="F2996" s="2">
        <v>7.0970079999999998</v>
      </c>
      <c r="G2996" s="2">
        <v>0.52459</v>
      </c>
      <c r="H2996" s="2">
        <v>0.52314799999999995</v>
      </c>
      <c r="J2996" s="2">
        <v>7.0998130000000002</v>
      </c>
      <c r="K2996" s="2">
        <v>9.2159000000000005E-2</v>
      </c>
      <c r="L2996" s="2">
        <v>0.18079200000000001</v>
      </c>
    </row>
    <row r="2997" spans="1:12" x14ac:dyDescent="0.2">
      <c r="A2997" s="2">
        <v>7.1005140000000004</v>
      </c>
      <c r="B2997" s="2">
        <v>9.5258269999999996</v>
      </c>
      <c r="C2997" s="2">
        <v>0.71433199999999997</v>
      </c>
      <c r="D2997" s="2">
        <v>0.15592500000000001</v>
      </c>
      <c r="F2997" s="2">
        <v>7.097709</v>
      </c>
      <c r="G2997" s="2">
        <v>0.52374299999999996</v>
      </c>
      <c r="H2997" s="2">
        <v>0.52329300000000001</v>
      </c>
      <c r="J2997" s="2">
        <v>7.1005140000000004</v>
      </c>
      <c r="K2997" s="2">
        <v>9.2174000000000006E-2</v>
      </c>
      <c r="L2997" s="2">
        <v>0.18090999999999999</v>
      </c>
    </row>
    <row r="2998" spans="1:12" x14ac:dyDescent="0.2">
      <c r="A2998" s="2">
        <v>7.101216</v>
      </c>
      <c r="B2998" s="2">
        <v>9.5263899999999992</v>
      </c>
      <c r="C2998" s="2">
        <v>0.714229</v>
      </c>
      <c r="D2998" s="2">
        <v>0.15593299999999999</v>
      </c>
      <c r="F2998" s="2">
        <v>7.0984109999999996</v>
      </c>
      <c r="G2998" s="2">
        <v>0.52336899999999997</v>
      </c>
      <c r="H2998" s="2">
        <v>0.52318600000000004</v>
      </c>
      <c r="J2998" s="2">
        <v>7.101216</v>
      </c>
      <c r="K2998" s="2">
        <v>9.1577000000000006E-2</v>
      </c>
      <c r="L2998" s="2">
        <v>0.18027599999999999</v>
      </c>
    </row>
    <row r="2999" spans="1:12" x14ac:dyDescent="0.2">
      <c r="A2999" s="2">
        <v>7.1019170000000003</v>
      </c>
      <c r="B2999" s="2">
        <v>9.5266800000000007</v>
      </c>
      <c r="C2999" s="2">
        <v>0.71401899999999996</v>
      </c>
      <c r="D2999" s="2">
        <v>0.15636700000000001</v>
      </c>
      <c r="F2999" s="2">
        <v>7.0991119999999999</v>
      </c>
      <c r="G2999" s="2">
        <v>0.523262</v>
      </c>
      <c r="H2999" s="2">
        <v>0.523621</v>
      </c>
      <c r="J2999" s="2">
        <v>7.1019170000000003</v>
      </c>
      <c r="K2999" s="2">
        <v>9.1513999999999998E-2</v>
      </c>
      <c r="L2999" s="2">
        <v>0.18004899999999999</v>
      </c>
    </row>
    <row r="3000" spans="1:12" x14ac:dyDescent="0.2">
      <c r="A3000" s="2">
        <v>7.1026189999999998</v>
      </c>
      <c r="B3000" s="2">
        <v>9.5269589999999997</v>
      </c>
      <c r="C3000" s="2">
        <v>0.71402699999999997</v>
      </c>
      <c r="D3000" s="2">
        <v>0.156253</v>
      </c>
      <c r="F3000" s="2">
        <v>7.0998130000000002</v>
      </c>
      <c r="G3000" s="2">
        <v>0.52320900000000004</v>
      </c>
      <c r="H3000" s="2">
        <v>0.52388800000000002</v>
      </c>
      <c r="J3000" s="2">
        <v>7.1026189999999998</v>
      </c>
      <c r="K3000" s="2">
        <v>9.1277999999999998E-2</v>
      </c>
      <c r="L3000" s="2">
        <v>0.18019099999999999</v>
      </c>
    </row>
    <row r="3001" spans="1:12" x14ac:dyDescent="0.2">
      <c r="A3001" s="2">
        <v>7.1033200000000001</v>
      </c>
      <c r="B3001" s="2">
        <v>9.5275309999999998</v>
      </c>
      <c r="C3001" s="2">
        <v>0.71407200000000004</v>
      </c>
      <c r="D3001" s="2">
        <v>0.156635</v>
      </c>
      <c r="F3001" s="2">
        <v>7.1005140000000004</v>
      </c>
      <c r="G3001" s="2">
        <v>0.52298</v>
      </c>
      <c r="H3001" s="2">
        <v>0.52391100000000002</v>
      </c>
      <c r="J3001" s="2">
        <v>7.1033200000000001</v>
      </c>
      <c r="K3001" s="2">
        <v>9.1022000000000006E-2</v>
      </c>
      <c r="L3001" s="2">
        <v>0.18001700000000001</v>
      </c>
    </row>
    <row r="3002" spans="1:12" x14ac:dyDescent="0.2">
      <c r="A3002" s="2">
        <v>7.1040219999999996</v>
      </c>
      <c r="B3002" s="2">
        <v>9.5275379999999998</v>
      </c>
      <c r="C3002" s="2">
        <v>0.713924</v>
      </c>
      <c r="D3002" s="2">
        <v>0.15679499999999999</v>
      </c>
      <c r="F3002" s="2">
        <v>7.101216</v>
      </c>
      <c r="G3002" s="2">
        <v>0.52204099999999998</v>
      </c>
      <c r="H3002" s="2">
        <v>0.52371199999999996</v>
      </c>
      <c r="J3002" s="2">
        <v>7.1040219999999996</v>
      </c>
      <c r="K3002" s="2">
        <v>9.0549000000000004E-2</v>
      </c>
      <c r="L3002" s="2">
        <v>0.17968100000000001</v>
      </c>
    </row>
    <row r="3003" spans="1:12" x14ac:dyDescent="0.2">
      <c r="A3003" s="2">
        <v>7.1047229999999999</v>
      </c>
      <c r="B3003" s="2">
        <v>9.5282560000000007</v>
      </c>
      <c r="C3003" s="2">
        <v>0.71380500000000002</v>
      </c>
      <c r="D3003" s="2">
        <v>0.15706200000000001</v>
      </c>
      <c r="F3003" s="2">
        <v>7.1019170000000003</v>
      </c>
      <c r="G3003" s="2">
        <v>0.52191900000000002</v>
      </c>
      <c r="H3003" s="2">
        <v>0.52337599999999995</v>
      </c>
      <c r="J3003" s="2">
        <v>7.1047229999999999</v>
      </c>
      <c r="K3003" s="2">
        <v>9.0717000000000006E-2</v>
      </c>
      <c r="L3003" s="2">
        <v>0.17949499999999999</v>
      </c>
    </row>
    <row r="3004" spans="1:12" x14ac:dyDescent="0.2">
      <c r="A3004" s="2">
        <v>7.1054240000000002</v>
      </c>
      <c r="B3004" s="2">
        <v>9.5281300000000009</v>
      </c>
      <c r="C3004" s="2">
        <v>0.71405300000000005</v>
      </c>
      <c r="D3004" s="2">
        <v>0.15703900000000001</v>
      </c>
      <c r="F3004" s="2">
        <v>7.1026189999999998</v>
      </c>
      <c r="G3004" s="2">
        <v>0.52258300000000002</v>
      </c>
      <c r="H3004" s="2">
        <v>0.52348300000000003</v>
      </c>
      <c r="J3004" s="2">
        <v>7.1054240000000002</v>
      </c>
      <c r="K3004" s="2">
        <v>9.0750999999999998E-2</v>
      </c>
      <c r="L3004" s="2">
        <v>0.17949699999999999</v>
      </c>
    </row>
    <row r="3005" spans="1:12" x14ac:dyDescent="0.2">
      <c r="A3005" s="2">
        <v>7.1061259999999997</v>
      </c>
      <c r="B3005" s="2">
        <v>9.5285299999999999</v>
      </c>
      <c r="C3005" s="2">
        <v>0.71410700000000005</v>
      </c>
      <c r="D3005" s="2">
        <v>0.15684100000000001</v>
      </c>
      <c r="F3005" s="2">
        <v>7.1033200000000001</v>
      </c>
      <c r="G3005" s="2">
        <v>0.52225500000000002</v>
      </c>
      <c r="H3005" s="2">
        <v>0.52342200000000005</v>
      </c>
      <c r="J3005" s="2">
        <v>7.1061259999999997</v>
      </c>
      <c r="K3005" s="2">
        <v>9.1226000000000002E-2</v>
      </c>
      <c r="L3005" s="2">
        <v>0.17946699999999999</v>
      </c>
    </row>
    <row r="3006" spans="1:12" x14ac:dyDescent="0.2">
      <c r="A3006" s="2">
        <v>7.106827</v>
      </c>
      <c r="B3006" s="2">
        <v>9.5286100000000005</v>
      </c>
      <c r="C3006" s="2">
        <v>0.71428199999999997</v>
      </c>
      <c r="D3006" s="2">
        <v>0.157222</v>
      </c>
      <c r="F3006" s="2">
        <v>7.1040219999999996</v>
      </c>
      <c r="G3006" s="2">
        <v>0.52202599999999999</v>
      </c>
      <c r="H3006" s="2">
        <v>0.52336099999999997</v>
      </c>
      <c r="J3006" s="2">
        <v>7.106827</v>
      </c>
      <c r="K3006" s="2">
        <v>9.1337000000000002E-2</v>
      </c>
      <c r="L3006" s="2">
        <v>0.17982300000000001</v>
      </c>
    </row>
    <row r="3007" spans="1:12" x14ac:dyDescent="0.2">
      <c r="A3007" s="2">
        <v>7.1075280000000003</v>
      </c>
      <c r="B3007" s="2">
        <v>9.5287019999999991</v>
      </c>
      <c r="C3007" s="2">
        <v>0.71472100000000005</v>
      </c>
      <c r="D3007" s="2">
        <v>0.15701599999999999</v>
      </c>
      <c r="F3007" s="2">
        <v>7.1047229999999999</v>
      </c>
      <c r="G3007" s="2">
        <v>0.52155300000000004</v>
      </c>
      <c r="H3007" s="2">
        <v>0.52316300000000004</v>
      </c>
      <c r="J3007" s="2">
        <v>7.1075280000000003</v>
      </c>
      <c r="K3007" s="2">
        <v>9.1326000000000004E-2</v>
      </c>
      <c r="L3007" s="2">
        <v>0.17943999999999999</v>
      </c>
    </row>
    <row r="3008" spans="1:12" x14ac:dyDescent="0.2">
      <c r="A3008" s="2">
        <v>7.1082299999999998</v>
      </c>
      <c r="B3008" s="2">
        <v>9.5290599999999994</v>
      </c>
      <c r="C3008" s="2">
        <v>0.714862</v>
      </c>
      <c r="D3008" s="2">
        <v>0.15670300000000001</v>
      </c>
      <c r="F3008" s="2">
        <v>7.1054240000000002</v>
      </c>
      <c r="G3008" s="2">
        <v>0.52137800000000001</v>
      </c>
      <c r="H3008" s="2">
        <v>0.52345299999999995</v>
      </c>
      <c r="J3008" s="2">
        <v>7.1082299999999998</v>
      </c>
      <c r="K3008" s="2">
        <v>9.1527999999999998E-2</v>
      </c>
      <c r="L3008" s="2">
        <v>0.17951500000000001</v>
      </c>
    </row>
    <row r="3009" spans="1:12" x14ac:dyDescent="0.2">
      <c r="A3009" s="2">
        <v>7.1089310000000001</v>
      </c>
      <c r="B3009" s="2">
        <v>9.5293620000000008</v>
      </c>
      <c r="C3009" s="2">
        <v>0.71470900000000004</v>
      </c>
      <c r="D3009" s="2">
        <v>0.157161</v>
      </c>
      <c r="F3009" s="2">
        <v>7.1061259999999997</v>
      </c>
      <c r="G3009" s="2">
        <v>0.52166699999999999</v>
      </c>
      <c r="H3009" s="2">
        <v>0.52371999999999996</v>
      </c>
      <c r="J3009" s="2">
        <v>7.1089310000000001</v>
      </c>
      <c r="K3009" s="2">
        <v>9.0864E-2</v>
      </c>
      <c r="L3009" s="2">
        <v>0.18012</v>
      </c>
    </row>
    <row r="3010" spans="1:12" x14ac:dyDescent="0.2">
      <c r="A3010" s="2">
        <v>7.1096320000000004</v>
      </c>
      <c r="B3010" s="2">
        <v>9.5296939999999992</v>
      </c>
      <c r="C3010" s="2">
        <v>0.71437399999999995</v>
      </c>
      <c r="D3010" s="2">
        <v>0.15707699999999999</v>
      </c>
      <c r="F3010" s="2">
        <v>7.106827</v>
      </c>
      <c r="G3010" s="2">
        <v>0.52191200000000004</v>
      </c>
      <c r="H3010" s="2">
        <v>0.52355200000000002</v>
      </c>
      <c r="J3010" s="2">
        <v>7.1096320000000004</v>
      </c>
      <c r="K3010" s="2">
        <v>9.0952000000000005E-2</v>
      </c>
      <c r="L3010" s="2">
        <v>0.18085000000000001</v>
      </c>
    </row>
    <row r="3011" spans="1:12" x14ac:dyDescent="0.2">
      <c r="A3011" s="2">
        <v>7.1103339999999999</v>
      </c>
      <c r="B3011" s="2">
        <v>9.5302469999999992</v>
      </c>
      <c r="C3011" s="2">
        <v>0.71415600000000001</v>
      </c>
      <c r="D3011" s="2">
        <v>0.15700800000000001</v>
      </c>
      <c r="F3011" s="2">
        <v>7.1075280000000003</v>
      </c>
      <c r="G3011" s="2">
        <v>0.52252200000000004</v>
      </c>
      <c r="H3011" s="2">
        <v>0.52333099999999999</v>
      </c>
      <c r="J3011" s="2">
        <v>7.1103339999999999</v>
      </c>
      <c r="K3011" s="2">
        <v>9.1059000000000001E-2</v>
      </c>
      <c r="L3011" s="2">
        <v>0.18093400000000001</v>
      </c>
    </row>
    <row r="3012" spans="1:12" x14ac:dyDescent="0.2">
      <c r="A3012" s="2">
        <v>7.1110350000000002</v>
      </c>
      <c r="B3012" s="2">
        <v>9.5307879999999994</v>
      </c>
      <c r="C3012" s="2">
        <v>0.71424799999999999</v>
      </c>
      <c r="D3012" s="2">
        <v>0.15695500000000001</v>
      </c>
      <c r="F3012" s="2">
        <v>7.1082299999999998</v>
      </c>
      <c r="G3012" s="2">
        <v>0.52283500000000005</v>
      </c>
      <c r="H3012" s="2">
        <v>0.52338399999999996</v>
      </c>
      <c r="J3012" s="2">
        <v>7.1110350000000002</v>
      </c>
      <c r="K3012" s="2">
        <v>9.0559000000000001E-2</v>
      </c>
      <c r="L3012" s="2">
        <v>0.18128</v>
      </c>
    </row>
    <row r="3013" spans="1:12" x14ac:dyDescent="0.2">
      <c r="A3013" s="2">
        <v>7.1117369999999998</v>
      </c>
      <c r="B3013" s="2">
        <v>9.5311579999999996</v>
      </c>
      <c r="C3013" s="2">
        <v>0.71428599999999998</v>
      </c>
      <c r="D3013" s="2">
        <v>0.15746599999999999</v>
      </c>
      <c r="F3013" s="2">
        <v>7.1089310000000001</v>
      </c>
      <c r="G3013" s="2">
        <v>0.52323200000000003</v>
      </c>
      <c r="H3013" s="2">
        <v>0.52322400000000002</v>
      </c>
      <c r="J3013" s="2">
        <v>7.1117369999999998</v>
      </c>
      <c r="K3013" s="2">
        <v>9.0175000000000005E-2</v>
      </c>
      <c r="L3013" s="2">
        <v>0.18161099999999999</v>
      </c>
    </row>
    <row r="3014" spans="1:12" x14ac:dyDescent="0.2">
      <c r="A3014" s="2">
        <v>7.112438</v>
      </c>
      <c r="B3014" s="2">
        <v>9.5316580000000002</v>
      </c>
      <c r="C3014" s="2">
        <v>0.71430499999999997</v>
      </c>
      <c r="D3014" s="2">
        <v>0.15750400000000001</v>
      </c>
      <c r="F3014" s="2">
        <v>7.1096320000000004</v>
      </c>
      <c r="G3014" s="2">
        <v>0.52329300000000001</v>
      </c>
      <c r="H3014" s="2">
        <v>0.52316300000000004</v>
      </c>
      <c r="J3014" s="2">
        <v>7.112438</v>
      </c>
      <c r="K3014" s="2">
        <v>8.9565000000000006E-2</v>
      </c>
      <c r="L3014" s="2">
        <v>0.18149999999999999</v>
      </c>
    </row>
    <row r="3015" spans="1:12" x14ac:dyDescent="0.2">
      <c r="A3015" s="2">
        <v>7.1131399999999996</v>
      </c>
      <c r="B3015" s="2">
        <v>9.5321350000000002</v>
      </c>
      <c r="C3015" s="2">
        <v>0.71403399999999995</v>
      </c>
      <c r="D3015" s="2">
        <v>0.15840499999999999</v>
      </c>
      <c r="F3015" s="2">
        <v>7.1103339999999999</v>
      </c>
      <c r="G3015" s="2">
        <v>0.52293400000000001</v>
      </c>
      <c r="H3015" s="2">
        <v>0.523285</v>
      </c>
      <c r="J3015" s="2">
        <v>7.1131399999999996</v>
      </c>
      <c r="K3015" s="2">
        <v>8.9333999999999997E-2</v>
      </c>
      <c r="L3015" s="2">
        <v>0.18138699999999999</v>
      </c>
    </row>
    <row r="3016" spans="1:12" x14ac:dyDescent="0.2">
      <c r="A3016" s="2">
        <v>7.1138409999999999</v>
      </c>
      <c r="B3016" s="2">
        <v>9.5330200000000005</v>
      </c>
      <c r="C3016" s="2">
        <v>0.71475100000000003</v>
      </c>
      <c r="D3016" s="2">
        <v>0.15806100000000001</v>
      </c>
      <c r="F3016" s="2">
        <v>7.1110350000000002</v>
      </c>
      <c r="G3016" s="2">
        <v>0.52255200000000002</v>
      </c>
      <c r="H3016" s="2">
        <v>0.52353700000000003</v>
      </c>
      <c r="J3016" s="2">
        <v>7.1138409999999999</v>
      </c>
      <c r="K3016" s="2">
        <v>8.8981000000000005E-2</v>
      </c>
      <c r="L3016" s="2">
        <v>0.18154999999999999</v>
      </c>
    </row>
    <row r="3017" spans="1:12" x14ac:dyDescent="0.2">
      <c r="A3017" s="2">
        <v>7.1145420000000001</v>
      </c>
      <c r="B3017" s="2">
        <v>9.5336610000000004</v>
      </c>
      <c r="C3017" s="2">
        <v>0.714893</v>
      </c>
      <c r="D3017" s="2">
        <v>0.15707699999999999</v>
      </c>
      <c r="F3017" s="2">
        <v>7.1117369999999998</v>
      </c>
      <c r="G3017" s="2">
        <v>0.52298699999999998</v>
      </c>
      <c r="H3017" s="2">
        <v>0.52336899999999997</v>
      </c>
      <c r="J3017" s="2">
        <v>7.1145420000000001</v>
      </c>
      <c r="K3017" s="2">
        <v>8.8691999999999993E-2</v>
      </c>
      <c r="L3017" s="2">
        <v>0.18151800000000001</v>
      </c>
    </row>
    <row r="3018" spans="1:12" x14ac:dyDescent="0.2">
      <c r="A3018" s="2">
        <v>7.1152430000000004</v>
      </c>
      <c r="B3018" s="2">
        <v>9.5342789999999997</v>
      </c>
      <c r="C3018" s="2">
        <v>0.71484700000000001</v>
      </c>
      <c r="D3018" s="2">
        <v>0.157085</v>
      </c>
      <c r="F3018" s="2">
        <v>7.112438</v>
      </c>
      <c r="G3018" s="2">
        <v>0.52314799999999995</v>
      </c>
      <c r="H3018" s="2">
        <v>0.52344500000000005</v>
      </c>
      <c r="J3018" s="2">
        <v>7.1152430000000004</v>
      </c>
      <c r="K3018" s="2">
        <v>8.9316999999999994E-2</v>
      </c>
      <c r="L3018" s="2">
        <v>0.180506</v>
      </c>
    </row>
    <row r="3019" spans="1:12" x14ac:dyDescent="0.2">
      <c r="A3019" s="2">
        <v>7.115945</v>
      </c>
      <c r="B3019" s="2">
        <v>9.5350719999999995</v>
      </c>
      <c r="C3019" s="2">
        <v>0.71511400000000003</v>
      </c>
      <c r="D3019" s="2">
        <v>0.15700800000000001</v>
      </c>
      <c r="F3019" s="2">
        <v>7.1131399999999996</v>
      </c>
      <c r="G3019" s="2">
        <v>0.52329300000000001</v>
      </c>
      <c r="H3019" s="2">
        <v>0.52372700000000005</v>
      </c>
      <c r="J3019" s="2">
        <v>7.115945</v>
      </c>
      <c r="K3019" s="2">
        <v>8.9134000000000005E-2</v>
      </c>
      <c r="L3019" s="2">
        <v>0.18035799999999999</v>
      </c>
    </row>
    <row r="3020" spans="1:12" x14ac:dyDescent="0.2">
      <c r="A3020" s="2">
        <v>7.1166460000000002</v>
      </c>
      <c r="B3020" s="2">
        <v>9.5355640000000008</v>
      </c>
      <c r="C3020" s="2">
        <v>0.71475500000000003</v>
      </c>
      <c r="D3020" s="2">
        <v>0.15718399999999999</v>
      </c>
      <c r="F3020" s="2">
        <v>7.1138409999999999</v>
      </c>
      <c r="G3020" s="2">
        <v>0.52318600000000004</v>
      </c>
      <c r="H3020" s="2">
        <v>0.52365899999999999</v>
      </c>
      <c r="J3020" s="2">
        <v>7.1166460000000002</v>
      </c>
      <c r="K3020" s="2">
        <v>8.8924000000000003E-2</v>
      </c>
      <c r="L3020" s="2">
        <v>0.17991599999999999</v>
      </c>
    </row>
    <row r="3021" spans="1:12" x14ac:dyDescent="0.2">
      <c r="A3021" s="2">
        <v>7.1173479999999998</v>
      </c>
      <c r="B3021" s="2">
        <v>9.5361560000000001</v>
      </c>
      <c r="C3021" s="2">
        <v>0.71443900000000005</v>
      </c>
      <c r="D3021" s="2">
        <v>0.15650500000000001</v>
      </c>
      <c r="F3021" s="2">
        <v>7.1145420000000001</v>
      </c>
      <c r="G3021" s="2">
        <v>0.523621</v>
      </c>
      <c r="H3021" s="2">
        <v>0.52335399999999999</v>
      </c>
      <c r="J3021" s="2">
        <v>7.1173479999999998</v>
      </c>
      <c r="K3021" s="2">
        <v>8.8426000000000005E-2</v>
      </c>
      <c r="L3021" s="2">
        <v>0.179893</v>
      </c>
    </row>
    <row r="3022" spans="1:12" x14ac:dyDescent="0.2">
      <c r="A3022" s="2">
        <v>7.1180490000000001</v>
      </c>
      <c r="B3022" s="2">
        <v>9.5367390000000007</v>
      </c>
      <c r="C3022" s="2">
        <v>0.71465999999999996</v>
      </c>
      <c r="D3022" s="2">
        <v>0.15606999999999999</v>
      </c>
      <c r="F3022" s="2">
        <v>7.1152430000000004</v>
      </c>
      <c r="G3022" s="2">
        <v>0.52388800000000002</v>
      </c>
      <c r="H3022" s="2">
        <v>0.52367399999999997</v>
      </c>
      <c r="J3022" s="2">
        <v>7.1180490000000001</v>
      </c>
      <c r="K3022" s="2">
        <v>8.7544999999999998E-2</v>
      </c>
      <c r="L3022" s="2">
        <v>0.17971000000000001</v>
      </c>
    </row>
    <row r="3023" spans="1:12" x14ac:dyDescent="0.2">
      <c r="A3023" s="2">
        <v>7.1187509999999996</v>
      </c>
      <c r="B3023" s="2">
        <v>9.5373730000000005</v>
      </c>
      <c r="C3023" s="2">
        <v>0.71478200000000003</v>
      </c>
      <c r="D3023" s="2">
        <v>0.15651999999999999</v>
      </c>
      <c r="F3023" s="2">
        <v>7.115945</v>
      </c>
      <c r="G3023" s="2">
        <v>0.52391100000000002</v>
      </c>
      <c r="H3023" s="2">
        <v>0.52381900000000003</v>
      </c>
      <c r="J3023" s="2">
        <v>7.1187509999999996</v>
      </c>
      <c r="K3023" s="2">
        <v>8.7187000000000001E-2</v>
      </c>
      <c r="L3023" s="2">
        <v>0.18001400000000001</v>
      </c>
    </row>
    <row r="3024" spans="1:12" x14ac:dyDescent="0.2">
      <c r="A3024" s="2">
        <v>7.1194519999999999</v>
      </c>
      <c r="B3024" s="2">
        <v>9.5380140000000004</v>
      </c>
      <c r="C3024" s="2">
        <v>0.71401099999999995</v>
      </c>
      <c r="D3024" s="2">
        <v>0.157001</v>
      </c>
      <c r="F3024" s="2">
        <v>7.1166460000000002</v>
      </c>
      <c r="G3024" s="2">
        <v>0.52371199999999996</v>
      </c>
      <c r="H3024" s="2">
        <v>0.52375000000000005</v>
      </c>
      <c r="J3024" s="2">
        <v>7.1194519999999999</v>
      </c>
      <c r="K3024" s="2">
        <v>8.7442000000000006E-2</v>
      </c>
      <c r="L3024" s="2">
        <v>0.18006900000000001</v>
      </c>
    </row>
    <row r="3025" spans="1:12" x14ac:dyDescent="0.2">
      <c r="A3025" s="2">
        <v>7.1201530000000002</v>
      </c>
      <c r="B3025" s="2">
        <v>9.5382459999999991</v>
      </c>
      <c r="C3025" s="2">
        <v>0.71406099999999995</v>
      </c>
      <c r="D3025" s="2">
        <v>0.15721399999999999</v>
      </c>
      <c r="F3025" s="2">
        <v>7.1173479999999998</v>
      </c>
      <c r="G3025" s="2">
        <v>0.52337599999999995</v>
      </c>
      <c r="H3025" s="2">
        <v>0.524254</v>
      </c>
      <c r="J3025" s="2">
        <v>7.1201530000000002</v>
      </c>
      <c r="K3025" s="2">
        <v>8.7014999999999995E-2</v>
      </c>
      <c r="L3025" s="2">
        <v>0.17990999999999999</v>
      </c>
    </row>
    <row r="3026" spans="1:12" x14ac:dyDescent="0.2">
      <c r="A3026" s="2">
        <v>7.1208539999999996</v>
      </c>
      <c r="B3026" s="2">
        <v>9.5386520000000008</v>
      </c>
      <c r="C3026" s="2">
        <v>0.71375599999999995</v>
      </c>
      <c r="D3026" s="2">
        <v>0.15742</v>
      </c>
      <c r="F3026" s="2">
        <v>7.1180490000000001</v>
      </c>
      <c r="G3026" s="2">
        <v>0.52348300000000003</v>
      </c>
      <c r="H3026" s="2">
        <v>0.52475700000000003</v>
      </c>
      <c r="J3026" s="2">
        <v>7.1208539999999996</v>
      </c>
      <c r="K3026" s="2">
        <v>8.7378999999999998E-2</v>
      </c>
      <c r="L3026" s="2">
        <v>0.180003</v>
      </c>
    </row>
    <row r="3027" spans="1:12" x14ac:dyDescent="0.2">
      <c r="A3027" s="2">
        <v>7.121556</v>
      </c>
      <c r="B3027" s="2">
        <v>9.5393179999999997</v>
      </c>
      <c r="C3027" s="2">
        <v>0.71345400000000003</v>
      </c>
      <c r="D3027" s="2">
        <v>0.157497</v>
      </c>
      <c r="F3027" s="2">
        <v>7.1187509999999996</v>
      </c>
      <c r="G3027" s="2">
        <v>0.52342200000000005</v>
      </c>
      <c r="H3027" s="2">
        <v>0.52492499999999997</v>
      </c>
      <c r="J3027" s="2">
        <v>7.121556</v>
      </c>
      <c r="K3027" s="2">
        <v>8.7385000000000004E-2</v>
      </c>
      <c r="L3027" s="2">
        <v>0.17973600000000001</v>
      </c>
    </row>
    <row r="3028" spans="1:12" x14ac:dyDescent="0.2">
      <c r="A3028" s="2">
        <v>7.1222570000000003</v>
      </c>
      <c r="B3028" s="2">
        <v>9.5399700000000003</v>
      </c>
      <c r="C3028" s="2">
        <v>0.71337799999999996</v>
      </c>
      <c r="D3028" s="2">
        <v>0.15758800000000001</v>
      </c>
      <c r="F3028" s="2">
        <v>7.1194519999999999</v>
      </c>
      <c r="G3028" s="2">
        <v>0.52336099999999997</v>
      </c>
      <c r="H3028" s="2">
        <v>0.52487899999999998</v>
      </c>
      <c r="J3028" s="2">
        <v>7.1222570000000003</v>
      </c>
      <c r="K3028" s="2">
        <v>8.7566000000000005E-2</v>
      </c>
      <c r="L3028" s="2">
        <v>0.180116</v>
      </c>
    </row>
    <row r="3029" spans="1:12" x14ac:dyDescent="0.2">
      <c r="A3029" s="2">
        <v>7.1229589999999998</v>
      </c>
      <c r="B3029" s="2">
        <v>9.540165</v>
      </c>
      <c r="C3029" s="2">
        <v>0.71341200000000005</v>
      </c>
      <c r="D3029" s="2">
        <v>0.15743599999999999</v>
      </c>
      <c r="F3029" s="2">
        <v>7.1201530000000002</v>
      </c>
      <c r="G3029" s="2">
        <v>0.52316300000000004</v>
      </c>
      <c r="H3029" s="2">
        <v>0.525169</v>
      </c>
      <c r="J3029" s="2">
        <v>7.1229589999999998</v>
      </c>
      <c r="K3029" s="2">
        <v>8.7434999999999999E-2</v>
      </c>
      <c r="L3029" s="2">
        <v>0.18048600000000001</v>
      </c>
    </row>
    <row r="3030" spans="1:12" x14ac:dyDescent="0.2">
      <c r="A3030" s="2">
        <v>7.1236600000000001</v>
      </c>
      <c r="B3030" s="2">
        <v>9.5405879999999996</v>
      </c>
      <c r="C3030" s="2">
        <v>0.71348500000000004</v>
      </c>
      <c r="D3030" s="2">
        <v>0.157306</v>
      </c>
      <c r="F3030" s="2">
        <v>7.1208539999999996</v>
      </c>
      <c r="G3030" s="2">
        <v>0.52345299999999995</v>
      </c>
      <c r="H3030" s="2">
        <v>0.52555799999999997</v>
      </c>
      <c r="J3030" s="2">
        <v>7.1236600000000001</v>
      </c>
      <c r="K3030" s="2">
        <v>8.7164000000000005E-2</v>
      </c>
      <c r="L3030" s="2">
        <v>0.180673</v>
      </c>
    </row>
    <row r="3031" spans="1:12" x14ac:dyDescent="0.2">
      <c r="A3031" s="2">
        <v>7.1243619999999996</v>
      </c>
      <c r="B3031" s="2">
        <v>9.5413739999999994</v>
      </c>
      <c r="C3031" s="2">
        <v>0.71253100000000003</v>
      </c>
      <c r="D3031" s="2">
        <v>0.157191</v>
      </c>
      <c r="F3031" s="2">
        <v>7.121556</v>
      </c>
      <c r="G3031" s="2">
        <v>0.52371999999999996</v>
      </c>
      <c r="H3031" s="2">
        <v>0.52571100000000004</v>
      </c>
      <c r="J3031" s="2">
        <v>7.1243619999999996</v>
      </c>
      <c r="K3031" s="2">
        <v>8.6987999999999996E-2</v>
      </c>
      <c r="L3031" s="2">
        <v>0.180835</v>
      </c>
    </row>
    <row r="3032" spans="1:12" x14ac:dyDescent="0.2">
      <c r="A3032" s="2">
        <v>7.1250629999999999</v>
      </c>
      <c r="B3032" s="2">
        <v>9.5418889999999994</v>
      </c>
      <c r="C3032" s="2">
        <v>0.71212299999999995</v>
      </c>
      <c r="D3032" s="2">
        <v>0.157275</v>
      </c>
      <c r="F3032" s="2">
        <v>7.1222570000000003</v>
      </c>
      <c r="G3032" s="2">
        <v>0.52355200000000002</v>
      </c>
      <c r="H3032" s="2">
        <v>0.52528399999999997</v>
      </c>
      <c r="J3032" s="2">
        <v>7.1250629999999999</v>
      </c>
      <c r="K3032" s="2">
        <v>8.7271000000000001E-2</v>
      </c>
      <c r="L3032" s="2">
        <v>0.18113000000000001</v>
      </c>
    </row>
    <row r="3033" spans="1:12" x14ac:dyDescent="0.2">
      <c r="A3033" s="2">
        <v>7.1257640000000002</v>
      </c>
      <c r="B3033" s="2">
        <v>9.5423240000000007</v>
      </c>
      <c r="C3033" s="2">
        <v>0.71231</v>
      </c>
      <c r="D3033" s="2">
        <v>0.15767999999999999</v>
      </c>
      <c r="F3033" s="2">
        <v>7.1229589999999998</v>
      </c>
      <c r="G3033" s="2">
        <v>0.52333099999999999</v>
      </c>
      <c r="H3033" s="2">
        <v>0.52545200000000003</v>
      </c>
      <c r="J3033" s="2">
        <v>7.1257640000000002</v>
      </c>
      <c r="K3033" s="2">
        <v>8.7127999999999997E-2</v>
      </c>
      <c r="L3033" s="2">
        <v>0.181397</v>
      </c>
    </row>
    <row r="3034" spans="1:12" x14ac:dyDescent="0.2">
      <c r="A3034" s="2">
        <v>7.1264659999999997</v>
      </c>
      <c r="B3034" s="2">
        <v>9.5428280000000001</v>
      </c>
      <c r="C3034" s="2">
        <v>0.71287800000000001</v>
      </c>
      <c r="D3034" s="2">
        <v>0.157947</v>
      </c>
      <c r="F3034" s="2">
        <v>7.1236600000000001</v>
      </c>
      <c r="G3034" s="2">
        <v>0.52338399999999996</v>
      </c>
      <c r="H3034" s="2">
        <v>0.52556599999999998</v>
      </c>
      <c r="J3034" s="2">
        <v>7.1264659999999997</v>
      </c>
      <c r="K3034" s="2">
        <v>8.7343000000000004E-2</v>
      </c>
      <c r="L3034" s="2">
        <v>0.18183099999999999</v>
      </c>
    </row>
    <row r="3035" spans="1:12" x14ac:dyDescent="0.2">
      <c r="A3035" s="2">
        <v>7.127167</v>
      </c>
      <c r="B3035" s="2">
        <v>9.5436440000000005</v>
      </c>
      <c r="C3035" s="2">
        <v>0.71301199999999998</v>
      </c>
      <c r="D3035" s="2">
        <v>0.15817600000000001</v>
      </c>
      <c r="F3035" s="2">
        <v>7.1243619999999996</v>
      </c>
      <c r="G3035" s="2">
        <v>0.52322400000000002</v>
      </c>
      <c r="H3035" s="2">
        <v>0.526115</v>
      </c>
      <c r="J3035" s="2">
        <v>7.127167</v>
      </c>
      <c r="K3035" s="2">
        <v>8.7498999999999993E-2</v>
      </c>
      <c r="L3035" s="2">
        <v>0.18188399999999999</v>
      </c>
    </row>
    <row r="3036" spans="1:12" x14ac:dyDescent="0.2">
      <c r="A3036" s="2">
        <v>7.1278680000000003</v>
      </c>
      <c r="B3036" s="2">
        <v>9.5443040000000003</v>
      </c>
      <c r="C3036" s="2">
        <v>0.71310300000000004</v>
      </c>
      <c r="D3036" s="2">
        <v>0.15848100000000001</v>
      </c>
      <c r="F3036" s="2">
        <v>7.1250629999999999</v>
      </c>
      <c r="G3036" s="2">
        <v>0.52316300000000004</v>
      </c>
      <c r="H3036" s="2">
        <v>0.52640500000000001</v>
      </c>
      <c r="J3036" s="2">
        <v>7.1278680000000003</v>
      </c>
      <c r="K3036" s="2">
        <v>8.7663000000000005E-2</v>
      </c>
      <c r="L3036" s="2">
        <v>0.181531</v>
      </c>
    </row>
    <row r="3037" spans="1:12" x14ac:dyDescent="0.2">
      <c r="A3037" s="2">
        <v>7.1285699999999999</v>
      </c>
      <c r="B3037" s="2">
        <v>9.5445790000000006</v>
      </c>
      <c r="C3037" s="2">
        <v>0.71265299999999998</v>
      </c>
      <c r="D3037" s="2">
        <v>0.15842000000000001</v>
      </c>
      <c r="F3037" s="2">
        <v>7.1257640000000002</v>
      </c>
      <c r="G3037" s="2">
        <v>0.523285</v>
      </c>
      <c r="H3037" s="2">
        <v>0.52633700000000005</v>
      </c>
      <c r="J3037" s="2">
        <v>7.1285699999999999</v>
      </c>
      <c r="K3037" s="2">
        <v>8.7690000000000004E-2</v>
      </c>
      <c r="L3037" s="2">
        <v>0.181198</v>
      </c>
    </row>
    <row r="3038" spans="1:12" x14ac:dyDescent="0.2">
      <c r="A3038" s="2">
        <v>7.1292710000000001</v>
      </c>
      <c r="B3038" s="2">
        <v>9.5447039999999994</v>
      </c>
      <c r="C3038" s="2">
        <v>0.71209299999999998</v>
      </c>
      <c r="D3038" s="2">
        <v>0.15817600000000001</v>
      </c>
      <c r="F3038" s="2">
        <v>7.1264659999999997</v>
      </c>
      <c r="G3038" s="2">
        <v>0.52353700000000003</v>
      </c>
      <c r="H3038" s="2">
        <v>0.52694700000000005</v>
      </c>
      <c r="J3038" s="2">
        <v>7.1292710000000001</v>
      </c>
      <c r="K3038" s="2">
        <v>8.8040999999999994E-2</v>
      </c>
      <c r="L3038" s="2">
        <v>0.18112900000000001</v>
      </c>
    </row>
    <row r="3039" spans="1:12" x14ac:dyDescent="0.2">
      <c r="A3039" s="2">
        <v>7.1299720000000004</v>
      </c>
      <c r="B3039" s="2">
        <v>9.5452840000000005</v>
      </c>
      <c r="C3039" s="2">
        <v>0.71199000000000001</v>
      </c>
      <c r="D3039" s="2">
        <v>0.158191</v>
      </c>
      <c r="F3039" s="2">
        <v>7.127167</v>
      </c>
      <c r="G3039" s="2">
        <v>0.52336899999999997</v>
      </c>
      <c r="H3039" s="2">
        <v>0.52667200000000003</v>
      </c>
      <c r="J3039" s="2">
        <v>7.1299720000000004</v>
      </c>
      <c r="K3039" s="2">
        <v>8.8164999999999993E-2</v>
      </c>
      <c r="L3039" s="2">
        <v>0.18093000000000001</v>
      </c>
    </row>
    <row r="3040" spans="1:12" x14ac:dyDescent="0.2">
      <c r="A3040" s="2">
        <v>7.130674</v>
      </c>
      <c r="B3040" s="2">
        <v>9.5458370000000006</v>
      </c>
      <c r="C3040" s="2">
        <v>0.71138299999999999</v>
      </c>
      <c r="D3040" s="2">
        <v>0.15799299999999999</v>
      </c>
      <c r="F3040" s="2">
        <v>7.1278680000000003</v>
      </c>
      <c r="G3040" s="2">
        <v>0.52344500000000005</v>
      </c>
      <c r="H3040" s="2">
        <v>0.52658099999999997</v>
      </c>
      <c r="J3040" s="2">
        <v>7.130674</v>
      </c>
      <c r="K3040" s="2">
        <v>8.8044999999999998E-2</v>
      </c>
      <c r="L3040" s="2">
        <v>0.18066099999999999</v>
      </c>
    </row>
    <row r="3041" spans="1:12" x14ac:dyDescent="0.2">
      <c r="A3041" s="2">
        <v>7.1313750000000002</v>
      </c>
      <c r="B3041" s="2">
        <v>9.5464319999999994</v>
      </c>
      <c r="C3041" s="2">
        <v>0.71149399999999996</v>
      </c>
      <c r="D3041" s="2">
        <v>0.158466</v>
      </c>
      <c r="F3041" s="2">
        <v>7.1285699999999999</v>
      </c>
      <c r="G3041" s="2">
        <v>0.52372700000000005</v>
      </c>
      <c r="H3041" s="2">
        <v>0.52682499999999999</v>
      </c>
      <c r="J3041" s="2">
        <v>7.1313750000000002</v>
      </c>
      <c r="K3041" s="2">
        <v>8.7725999999999998E-2</v>
      </c>
      <c r="L3041" s="2">
        <v>0.18071799999999999</v>
      </c>
    </row>
    <row r="3042" spans="1:12" x14ac:dyDescent="0.2">
      <c r="A3042" s="2">
        <v>7.1320769999999998</v>
      </c>
      <c r="B3042" s="2">
        <v>9.5471920000000008</v>
      </c>
      <c r="C3042" s="2">
        <v>0.71102100000000001</v>
      </c>
      <c r="D3042" s="2">
        <v>0.15806899999999999</v>
      </c>
      <c r="F3042" s="2">
        <v>7.1292710000000001</v>
      </c>
      <c r="G3042" s="2">
        <v>0.52365899999999999</v>
      </c>
      <c r="H3042" s="2">
        <v>0.52688599999999997</v>
      </c>
      <c r="J3042" s="2">
        <v>7.1320769999999998</v>
      </c>
      <c r="K3042" s="2">
        <v>8.7873000000000007E-2</v>
      </c>
      <c r="L3042" s="2">
        <v>0.180975</v>
      </c>
    </row>
    <row r="3043" spans="1:12" x14ac:dyDescent="0.2">
      <c r="A3043" s="2">
        <v>7.1327780000000001</v>
      </c>
      <c r="B3043" s="2">
        <v>9.5481610000000003</v>
      </c>
      <c r="C3043" s="2">
        <v>0.71087999999999996</v>
      </c>
      <c r="D3043" s="2">
        <v>0.158084</v>
      </c>
      <c r="F3043" s="2">
        <v>7.1299720000000004</v>
      </c>
      <c r="G3043" s="2">
        <v>0.52335399999999999</v>
      </c>
      <c r="H3043" s="2">
        <v>0.52710699999999999</v>
      </c>
      <c r="J3043" s="2">
        <v>7.1327780000000001</v>
      </c>
      <c r="K3043" s="2">
        <v>8.7511000000000005E-2</v>
      </c>
      <c r="L3043" s="2">
        <v>0.181564</v>
      </c>
    </row>
    <row r="3044" spans="1:12" x14ac:dyDescent="0.2">
      <c r="A3044" s="2">
        <v>7.1334790000000003</v>
      </c>
      <c r="B3044" s="2">
        <v>9.5488090000000003</v>
      </c>
      <c r="C3044" s="2">
        <v>0.71034900000000001</v>
      </c>
      <c r="D3044" s="2">
        <v>0.158138</v>
      </c>
      <c r="F3044" s="2">
        <v>7.130674</v>
      </c>
      <c r="G3044" s="2">
        <v>0.52367399999999997</v>
      </c>
      <c r="H3044" s="2">
        <v>0.52723699999999996</v>
      </c>
      <c r="J3044" s="2">
        <v>7.1334790000000003</v>
      </c>
      <c r="K3044" s="2">
        <v>8.7231000000000003E-2</v>
      </c>
      <c r="L3044" s="2">
        <v>0.18168500000000001</v>
      </c>
    </row>
    <row r="3045" spans="1:12" x14ac:dyDescent="0.2">
      <c r="A3045" s="2">
        <v>7.1341809999999999</v>
      </c>
      <c r="B3045" s="2">
        <v>9.5499419999999997</v>
      </c>
      <c r="C3045" s="2">
        <v>0.71021199999999995</v>
      </c>
      <c r="D3045" s="2">
        <v>0.158412</v>
      </c>
      <c r="F3045" s="2">
        <v>7.1313750000000002</v>
      </c>
      <c r="G3045" s="2">
        <v>0.52381900000000003</v>
      </c>
      <c r="H3045" s="2">
        <v>0.526779</v>
      </c>
      <c r="J3045" s="2">
        <v>7.1341809999999999</v>
      </c>
      <c r="K3045" s="2">
        <v>8.7373999999999993E-2</v>
      </c>
      <c r="L3045" s="2">
        <v>0.18219399999999999</v>
      </c>
    </row>
    <row r="3046" spans="1:12" x14ac:dyDescent="0.2">
      <c r="A3046" s="2">
        <v>7.1348820000000002</v>
      </c>
      <c r="B3046" s="2">
        <v>9.5503429999999998</v>
      </c>
      <c r="C3046" s="2">
        <v>0.71031900000000003</v>
      </c>
      <c r="D3046" s="2">
        <v>0.15819900000000001</v>
      </c>
      <c r="F3046" s="2">
        <v>7.1320769999999998</v>
      </c>
      <c r="G3046" s="2">
        <v>0.52375000000000005</v>
      </c>
      <c r="H3046" s="2">
        <v>0.52664200000000005</v>
      </c>
      <c r="J3046" s="2">
        <v>7.1348820000000002</v>
      </c>
      <c r="K3046" s="2">
        <v>8.7693999999999994E-2</v>
      </c>
      <c r="L3046" s="2">
        <v>0.182254</v>
      </c>
    </row>
    <row r="3047" spans="1:12" x14ac:dyDescent="0.2">
      <c r="A3047" s="2">
        <v>7.1355829999999996</v>
      </c>
      <c r="B3047" s="2">
        <v>9.5509029999999999</v>
      </c>
      <c r="C3047" s="2">
        <v>0.71032300000000004</v>
      </c>
      <c r="D3047" s="2">
        <v>0.15839700000000001</v>
      </c>
      <c r="F3047" s="2">
        <v>7.1327780000000001</v>
      </c>
      <c r="G3047" s="2">
        <v>0.524254</v>
      </c>
      <c r="H3047" s="2">
        <v>0.52681</v>
      </c>
      <c r="J3047" s="2">
        <v>7.1355829999999996</v>
      </c>
      <c r="K3047" s="2">
        <v>8.7566000000000005E-2</v>
      </c>
      <c r="L3047" s="2">
        <v>0.18160100000000001</v>
      </c>
    </row>
    <row r="3048" spans="1:12" x14ac:dyDescent="0.2">
      <c r="A3048" s="2">
        <v>7.136285</v>
      </c>
      <c r="B3048" s="2">
        <v>9.5518649999999994</v>
      </c>
      <c r="C3048" s="2">
        <v>0.70992599999999995</v>
      </c>
      <c r="D3048" s="2">
        <v>0.15840499999999999</v>
      </c>
      <c r="F3048" s="2">
        <v>7.1334790000000003</v>
      </c>
      <c r="G3048" s="2">
        <v>0.52475700000000003</v>
      </c>
      <c r="H3048" s="2">
        <v>0.52690099999999995</v>
      </c>
      <c r="J3048" s="2">
        <v>7.136285</v>
      </c>
      <c r="K3048" s="2">
        <v>8.7438000000000002E-2</v>
      </c>
      <c r="L3048" s="2">
        <v>0.181696</v>
      </c>
    </row>
    <row r="3049" spans="1:12" x14ac:dyDescent="0.2">
      <c r="A3049" s="2">
        <v>7.1369860000000003</v>
      </c>
      <c r="B3049" s="2">
        <v>9.55246</v>
      </c>
      <c r="C3049" s="2">
        <v>0.70958600000000005</v>
      </c>
      <c r="D3049" s="2">
        <v>0.15826000000000001</v>
      </c>
      <c r="F3049" s="2">
        <v>7.1341809999999999</v>
      </c>
      <c r="G3049" s="2">
        <v>0.52492499999999997</v>
      </c>
      <c r="H3049" s="2">
        <v>0.52664900000000003</v>
      </c>
      <c r="J3049" s="2">
        <v>7.1369860000000003</v>
      </c>
      <c r="K3049" s="2">
        <v>8.7705000000000005E-2</v>
      </c>
      <c r="L3049" s="2">
        <v>0.18185100000000001</v>
      </c>
    </row>
    <row r="3050" spans="1:12" x14ac:dyDescent="0.2">
      <c r="A3050" s="2">
        <v>7.1376879999999998</v>
      </c>
      <c r="B3050" s="2">
        <v>9.5531769999999998</v>
      </c>
      <c r="C3050" s="2">
        <v>0.70950599999999997</v>
      </c>
      <c r="D3050" s="2">
        <v>0.158084</v>
      </c>
      <c r="F3050" s="2">
        <v>7.1348820000000002</v>
      </c>
      <c r="G3050" s="2">
        <v>0.52487899999999998</v>
      </c>
      <c r="H3050" s="2">
        <v>0.52655799999999997</v>
      </c>
      <c r="J3050" s="2">
        <v>7.1376879999999998</v>
      </c>
      <c r="K3050" s="2">
        <v>8.8108000000000006E-2</v>
      </c>
      <c r="L3050" s="2">
        <v>0.18209400000000001</v>
      </c>
    </row>
    <row r="3051" spans="1:12" x14ac:dyDescent="0.2">
      <c r="A3051" s="2">
        <v>7.1383890000000001</v>
      </c>
      <c r="B3051" s="2">
        <v>9.5542370000000005</v>
      </c>
      <c r="C3051" s="2">
        <v>0.70957499999999996</v>
      </c>
      <c r="D3051" s="2">
        <v>0.15804599999999999</v>
      </c>
      <c r="F3051" s="2">
        <v>7.1355829999999996</v>
      </c>
      <c r="G3051" s="2">
        <v>0.525169</v>
      </c>
      <c r="H3051" s="2">
        <v>0.52662699999999996</v>
      </c>
      <c r="J3051" s="2">
        <v>7.1383890000000001</v>
      </c>
      <c r="K3051" s="2">
        <v>8.8097999999999996E-2</v>
      </c>
      <c r="L3051" s="2">
        <v>0.18230099999999999</v>
      </c>
    </row>
    <row r="3052" spans="1:12" x14ac:dyDescent="0.2">
      <c r="A3052" s="2">
        <v>7.1390909999999996</v>
      </c>
      <c r="B3052" s="2">
        <v>9.5548020000000005</v>
      </c>
      <c r="C3052" s="2">
        <v>0.70949099999999998</v>
      </c>
      <c r="D3052" s="2">
        <v>0.157809</v>
      </c>
      <c r="F3052" s="2">
        <v>7.136285</v>
      </c>
      <c r="G3052" s="2">
        <v>0.52555799999999997</v>
      </c>
      <c r="H3052" s="2">
        <v>0.52667200000000003</v>
      </c>
      <c r="J3052" s="2">
        <v>7.1390909999999996</v>
      </c>
      <c r="K3052" s="2">
        <v>8.8175000000000003E-2</v>
      </c>
      <c r="L3052" s="2">
        <v>0.18275</v>
      </c>
    </row>
    <row r="3053" spans="1:12" x14ac:dyDescent="0.2">
      <c r="A3053" s="2">
        <v>7.1397919999999999</v>
      </c>
      <c r="B3053" s="2">
        <v>9.5556260000000002</v>
      </c>
      <c r="C3053" s="2">
        <v>0.70926199999999995</v>
      </c>
      <c r="D3053" s="2">
        <v>0.15746599999999999</v>
      </c>
      <c r="F3053" s="2">
        <v>7.1369860000000003</v>
      </c>
      <c r="G3053" s="2">
        <v>0.52571100000000004</v>
      </c>
      <c r="H3053" s="2">
        <v>0.52691699999999997</v>
      </c>
      <c r="J3053" s="2">
        <v>7.1397919999999999</v>
      </c>
      <c r="K3053" s="2">
        <v>8.7686E-2</v>
      </c>
      <c r="L3053" s="2">
        <v>0.183143</v>
      </c>
    </row>
    <row r="3054" spans="1:12" x14ac:dyDescent="0.2">
      <c r="A3054" s="2">
        <v>7.1404930000000002</v>
      </c>
      <c r="B3054" s="2">
        <v>9.5563350000000007</v>
      </c>
      <c r="C3054" s="2">
        <v>0.70903300000000002</v>
      </c>
      <c r="D3054" s="2">
        <v>0.15739</v>
      </c>
      <c r="F3054" s="2">
        <v>7.1376879999999998</v>
      </c>
      <c r="G3054" s="2">
        <v>0.52528399999999997</v>
      </c>
      <c r="H3054" s="2">
        <v>0.52700000000000002</v>
      </c>
      <c r="J3054" s="2">
        <v>7.1404930000000002</v>
      </c>
      <c r="K3054" s="2">
        <v>8.7635000000000005E-2</v>
      </c>
      <c r="L3054" s="2">
        <v>0.18346199999999999</v>
      </c>
    </row>
    <row r="3055" spans="1:12" x14ac:dyDescent="0.2">
      <c r="A3055" s="2">
        <v>7.1411939999999996</v>
      </c>
      <c r="B3055" s="2">
        <v>9.5572510000000008</v>
      </c>
      <c r="C3055" s="2">
        <v>0.70891899999999997</v>
      </c>
      <c r="D3055" s="2">
        <v>0.157222</v>
      </c>
      <c r="F3055" s="2">
        <v>7.1383890000000001</v>
      </c>
      <c r="G3055" s="2">
        <v>0.52545200000000003</v>
      </c>
      <c r="H3055" s="2">
        <v>0.52701600000000004</v>
      </c>
      <c r="J3055" s="2">
        <v>7.1411939999999996</v>
      </c>
      <c r="K3055" s="2">
        <v>8.7845000000000006E-2</v>
      </c>
      <c r="L3055" s="2">
        <v>0.18332499999999999</v>
      </c>
    </row>
    <row r="3056" spans="1:12" x14ac:dyDescent="0.2">
      <c r="A3056" s="2">
        <v>7.141896</v>
      </c>
      <c r="B3056" s="2">
        <v>9.5578000000000003</v>
      </c>
      <c r="C3056" s="2">
        <v>0.70811000000000002</v>
      </c>
      <c r="D3056" s="2">
        <v>0.15706200000000001</v>
      </c>
      <c r="F3056" s="2">
        <v>7.1390909999999996</v>
      </c>
      <c r="G3056" s="2">
        <v>0.52556599999999998</v>
      </c>
      <c r="H3056" s="2">
        <v>0.52727500000000005</v>
      </c>
      <c r="J3056" s="2">
        <v>7.141896</v>
      </c>
      <c r="K3056" s="2">
        <v>8.7665000000000007E-2</v>
      </c>
      <c r="L3056" s="2">
        <v>0.182673</v>
      </c>
    </row>
    <row r="3057" spans="1:12" x14ac:dyDescent="0.2">
      <c r="A3057" s="2">
        <v>7.1425970000000003</v>
      </c>
      <c r="B3057" s="2">
        <v>9.5588470000000001</v>
      </c>
      <c r="C3057" s="2">
        <v>0.70777100000000004</v>
      </c>
      <c r="D3057" s="2">
        <v>0.15714600000000001</v>
      </c>
      <c r="F3057" s="2">
        <v>7.1397919999999999</v>
      </c>
      <c r="G3057" s="2">
        <v>0.526115</v>
      </c>
      <c r="H3057" s="2">
        <v>0.52757299999999996</v>
      </c>
      <c r="J3057" s="2">
        <v>7.1425970000000003</v>
      </c>
      <c r="K3057" s="2">
        <v>8.7401999999999994E-2</v>
      </c>
      <c r="L3057" s="2">
        <v>0.18274299999999999</v>
      </c>
    </row>
    <row r="3058" spans="1:12" x14ac:dyDescent="0.2">
      <c r="A3058" s="2">
        <v>7.1432989999999998</v>
      </c>
      <c r="B3058" s="2">
        <v>9.5594789999999996</v>
      </c>
      <c r="C3058" s="2">
        <v>0.70731699999999997</v>
      </c>
      <c r="D3058" s="2">
        <v>0.15743599999999999</v>
      </c>
      <c r="F3058" s="2">
        <v>7.1404930000000002</v>
      </c>
      <c r="G3058" s="2">
        <v>0.52640500000000001</v>
      </c>
      <c r="H3058" s="2">
        <v>0.52745799999999998</v>
      </c>
      <c r="J3058" s="2">
        <v>7.1432989999999998</v>
      </c>
      <c r="K3058" s="2">
        <v>8.6890999999999996E-2</v>
      </c>
      <c r="L3058" s="2">
        <v>0.183007</v>
      </c>
    </row>
    <row r="3059" spans="1:12" x14ac:dyDescent="0.2">
      <c r="A3059" s="2">
        <v>7.1440000000000001</v>
      </c>
      <c r="B3059" s="2">
        <v>9.5598559999999999</v>
      </c>
      <c r="C3059" s="2">
        <v>0.70709500000000003</v>
      </c>
      <c r="D3059" s="2">
        <v>0.157916</v>
      </c>
      <c r="F3059" s="2">
        <v>7.1411939999999996</v>
      </c>
      <c r="G3059" s="2">
        <v>0.52633700000000005</v>
      </c>
      <c r="H3059" s="2">
        <v>0.52712999999999999</v>
      </c>
      <c r="J3059" s="2">
        <v>7.1440000000000001</v>
      </c>
      <c r="K3059" s="2">
        <v>8.7244000000000002E-2</v>
      </c>
      <c r="L3059" s="2">
        <v>0.18263099999999999</v>
      </c>
    </row>
    <row r="3060" spans="1:12" x14ac:dyDescent="0.2">
      <c r="A3060" s="2">
        <v>7.1447010000000004</v>
      </c>
      <c r="B3060" s="2">
        <v>9.5603599999999993</v>
      </c>
      <c r="C3060" s="2">
        <v>0.70704199999999995</v>
      </c>
      <c r="D3060" s="2">
        <v>0.158191</v>
      </c>
      <c r="F3060" s="2">
        <v>7.141896</v>
      </c>
      <c r="G3060" s="2">
        <v>0.52694700000000005</v>
      </c>
      <c r="H3060" s="2">
        <v>0.52734400000000003</v>
      </c>
      <c r="J3060" s="2">
        <v>7.1447010000000004</v>
      </c>
      <c r="K3060" s="2">
        <v>8.7520000000000001E-2</v>
      </c>
      <c r="L3060" s="2">
        <v>0.18296799999999999</v>
      </c>
    </row>
    <row r="3061" spans="1:12" x14ac:dyDescent="0.2">
      <c r="A3061" s="2">
        <v>7.1454029999999999</v>
      </c>
      <c r="B3061" s="2">
        <v>9.5606650000000002</v>
      </c>
      <c r="C3061" s="2">
        <v>0.70709900000000003</v>
      </c>
      <c r="D3061" s="2">
        <v>0.15809200000000001</v>
      </c>
      <c r="F3061" s="2">
        <v>7.1425970000000003</v>
      </c>
      <c r="G3061" s="2">
        <v>0.52667200000000003</v>
      </c>
      <c r="H3061" s="2">
        <v>0.52761800000000003</v>
      </c>
      <c r="J3061" s="2">
        <v>7.1454029999999999</v>
      </c>
      <c r="K3061" s="2">
        <v>8.7365999999999999E-2</v>
      </c>
      <c r="L3061" s="2">
        <v>0.18309700000000001</v>
      </c>
    </row>
    <row r="3062" spans="1:12" x14ac:dyDescent="0.2">
      <c r="A3062" s="2">
        <v>7.1461040000000002</v>
      </c>
      <c r="B3062" s="2">
        <v>9.5613980000000005</v>
      </c>
      <c r="C3062" s="2">
        <v>0.70672900000000005</v>
      </c>
      <c r="D3062" s="2">
        <v>0.158305</v>
      </c>
      <c r="F3062" s="2">
        <v>7.1432989999999998</v>
      </c>
      <c r="G3062" s="2">
        <v>0.52658099999999997</v>
      </c>
      <c r="H3062" s="2">
        <v>0.52787799999999996</v>
      </c>
      <c r="J3062" s="2">
        <v>7.1461040000000002</v>
      </c>
      <c r="K3062" s="2">
        <v>8.7330000000000005E-2</v>
      </c>
      <c r="L3062" s="2">
        <v>0.18357299999999999</v>
      </c>
    </row>
    <row r="3063" spans="1:12" x14ac:dyDescent="0.2">
      <c r="A3063" s="2">
        <v>7.1468049999999996</v>
      </c>
      <c r="B3063" s="2">
        <v>9.5622369999999997</v>
      </c>
      <c r="C3063" s="2">
        <v>0.70664499999999997</v>
      </c>
      <c r="D3063" s="2">
        <v>0.15816</v>
      </c>
      <c r="F3063" s="2">
        <v>7.1440000000000001</v>
      </c>
      <c r="G3063" s="2">
        <v>0.52682499999999999</v>
      </c>
      <c r="H3063" s="2">
        <v>0.52848099999999998</v>
      </c>
      <c r="J3063" s="2">
        <v>7.1468049999999996</v>
      </c>
      <c r="K3063" s="2">
        <v>8.7261000000000005E-2</v>
      </c>
      <c r="L3063" s="2">
        <v>0.18367</v>
      </c>
    </row>
    <row r="3064" spans="1:12" x14ac:dyDescent="0.2">
      <c r="A3064" s="2">
        <v>7.1475070000000001</v>
      </c>
      <c r="B3064" s="2">
        <v>9.5627019999999998</v>
      </c>
      <c r="C3064" s="2">
        <v>0.70655400000000002</v>
      </c>
      <c r="D3064" s="2">
        <v>0.15753500000000001</v>
      </c>
      <c r="F3064" s="2">
        <v>7.1447010000000004</v>
      </c>
      <c r="G3064" s="2">
        <v>0.52688599999999997</v>
      </c>
      <c r="H3064" s="2">
        <v>0.529366</v>
      </c>
      <c r="J3064" s="2">
        <v>7.1475070000000001</v>
      </c>
      <c r="K3064" s="2">
        <v>8.7041999999999994E-2</v>
      </c>
      <c r="L3064" s="2">
        <v>0.18392900000000001</v>
      </c>
    </row>
    <row r="3065" spans="1:12" x14ac:dyDescent="0.2">
      <c r="A3065" s="2">
        <v>7.1482080000000003</v>
      </c>
      <c r="B3065" s="2">
        <v>9.5631869999999992</v>
      </c>
      <c r="C3065" s="2">
        <v>0.70636299999999996</v>
      </c>
      <c r="D3065" s="2">
        <v>0.157001</v>
      </c>
      <c r="F3065" s="2">
        <v>7.1454029999999999</v>
      </c>
      <c r="G3065" s="2">
        <v>0.52710699999999999</v>
      </c>
      <c r="H3065" s="2">
        <v>0.52975499999999998</v>
      </c>
      <c r="J3065" s="2">
        <v>7.1482080000000003</v>
      </c>
      <c r="K3065" s="2">
        <v>8.6905999999999997E-2</v>
      </c>
      <c r="L3065" s="2">
        <v>0.18428900000000001</v>
      </c>
    </row>
    <row r="3066" spans="1:12" x14ac:dyDescent="0.2">
      <c r="A3066" s="2">
        <v>7.1489099999999999</v>
      </c>
      <c r="B3066" s="2">
        <v>9.5636709999999994</v>
      </c>
      <c r="C3066" s="2">
        <v>0.70585200000000003</v>
      </c>
      <c r="D3066" s="2">
        <v>0.15715299999999999</v>
      </c>
      <c r="F3066" s="2">
        <v>7.1461040000000002</v>
      </c>
      <c r="G3066" s="2">
        <v>0.52723699999999996</v>
      </c>
      <c r="H3066" s="2">
        <v>0.52938099999999999</v>
      </c>
      <c r="J3066" s="2">
        <v>7.1489099999999999</v>
      </c>
      <c r="K3066" s="2">
        <v>8.6290000000000006E-2</v>
      </c>
      <c r="L3066" s="2">
        <v>0.184335</v>
      </c>
    </row>
    <row r="3067" spans="1:12" x14ac:dyDescent="0.2">
      <c r="A3067" s="2">
        <v>7.1496110000000002</v>
      </c>
      <c r="B3067" s="2">
        <v>9.5643650000000004</v>
      </c>
      <c r="C3067" s="2">
        <v>0.70587100000000003</v>
      </c>
      <c r="D3067" s="2">
        <v>0.15709999999999999</v>
      </c>
      <c r="F3067" s="2">
        <v>7.1468049999999996</v>
      </c>
      <c r="G3067" s="2">
        <v>0.526779</v>
      </c>
      <c r="H3067" s="2">
        <v>0.52956400000000003</v>
      </c>
      <c r="J3067" s="2">
        <v>7.1496110000000002</v>
      </c>
      <c r="K3067" s="2">
        <v>8.6052000000000003E-2</v>
      </c>
      <c r="L3067" s="2">
        <v>0.18442900000000001</v>
      </c>
    </row>
    <row r="3068" spans="1:12" x14ac:dyDescent="0.2">
      <c r="A3068" s="2">
        <v>7.1503119999999996</v>
      </c>
      <c r="B3068" s="2">
        <v>9.5645410000000002</v>
      </c>
      <c r="C3068" s="2">
        <v>0.70578700000000005</v>
      </c>
      <c r="D3068" s="2">
        <v>0.157161</v>
      </c>
      <c r="F3068" s="2">
        <v>7.1475070000000001</v>
      </c>
      <c r="G3068" s="2">
        <v>0.52664200000000005</v>
      </c>
      <c r="H3068" s="2">
        <v>0.53000599999999998</v>
      </c>
      <c r="J3068" s="2">
        <v>7.1503119999999996</v>
      </c>
      <c r="K3068" s="2">
        <v>8.5438E-2</v>
      </c>
      <c r="L3068" s="2">
        <v>0.18484800000000001</v>
      </c>
    </row>
    <row r="3069" spans="1:12" x14ac:dyDescent="0.2">
      <c r="A3069" s="2">
        <v>7.151014</v>
      </c>
      <c r="B3069" s="2">
        <v>9.5654679999999992</v>
      </c>
      <c r="C3069" s="2">
        <v>0.70567999999999997</v>
      </c>
      <c r="D3069" s="2">
        <v>0.157222</v>
      </c>
      <c r="F3069" s="2">
        <v>7.1482080000000003</v>
      </c>
      <c r="G3069" s="2">
        <v>0.52681</v>
      </c>
      <c r="H3069" s="2">
        <v>0.53045699999999996</v>
      </c>
      <c r="J3069" s="2">
        <v>7.151014</v>
      </c>
      <c r="K3069" s="2">
        <v>8.5686999999999999E-2</v>
      </c>
      <c r="L3069" s="2">
        <v>0.18518999999999999</v>
      </c>
    </row>
    <row r="3070" spans="1:12" x14ac:dyDescent="0.2">
      <c r="A3070" s="2">
        <v>7.1517150000000003</v>
      </c>
      <c r="B3070" s="2">
        <v>9.5659100000000006</v>
      </c>
      <c r="C3070" s="2">
        <v>0.705932</v>
      </c>
      <c r="D3070" s="2">
        <v>0.157054</v>
      </c>
      <c r="F3070" s="2">
        <v>7.1489099999999999</v>
      </c>
      <c r="G3070" s="2">
        <v>0.52690099999999995</v>
      </c>
      <c r="H3070" s="2">
        <v>0.53078499999999995</v>
      </c>
      <c r="J3070" s="2">
        <v>7.1517150000000003</v>
      </c>
      <c r="K3070" s="2">
        <v>8.5612999999999995E-2</v>
      </c>
      <c r="L3070" s="2">
        <v>0.186138</v>
      </c>
    </row>
    <row r="3071" spans="1:12" x14ac:dyDescent="0.2">
      <c r="A3071" s="2">
        <v>7.1524169999999998</v>
      </c>
      <c r="B3071" s="2">
        <v>9.5663219999999995</v>
      </c>
      <c r="C3071" s="2">
        <v>0.70610399999999995</v>
      </c>
      <c r="D3071" s="2">
        <v>0.156642</v>
      </c>
      <c r="F3071" s="2">
        <v>7.1496110000000002</v>
      </c>
      <c r="G3071" s="2">
        <v>0.52664900000000003</v>
      </c>
      <c r="H3071" s="2">
        <v>0.53093000000000001</v>
      </c>
      <c r="J3071" s="2">
        <v>7.1524169999999998</v>
      </c>
      <c r="K3071" s="2">
        <v>8.5663000000000003E-2</v>
      </c>
      <c r="L3071" s="2">
        <v>0.18621299999999999</v>
      </c>
    </row>
    <row r="3072" spans="1:12" x14ac:dyDescent="0.2">
      <c r="A3072" s="2">
        <v>7.1531180000000001</v>
      </c>
      <c r="B3072" s="2">
        <v>9.566891</v>
      </c>
      <c r="C3072" s="2">
        <v>0.70624100000000001</v>
      </c>
      <c r="D3072" s="2">
        <v>0.15699299999999999</v>
      </c>
      <c r="F3072" s="2">
        <v>7.1503119999999996</v>
      </c>
      <c r="G3072" s="2">
        <v>0.52655799999999997</v>
      </c>
      <c r="H3072" s="2">
        <v>0.53072399999999997</v>
      </c>
      <c r="J3072" s="2">
        <v>7.1531180000000001</v>
      </c>
      <c r="K3072" s="2">
        <v>8.5831000000000005E-2</v>
      </c>
      <c r="L3072" s="2">
        <v>0.18626400000000001</v>
      </c>
    </row>
    <row r="3073" spans="1:12" x14ac:dyDescent="0.2">
      <c r="A3073" s="2">
        <v>7.1538190000000004</v>
      </c>
      <c r="B3073" s="2">
        <v>9.5679440000000007</v>
      </c>
      <c r="C3073" s="2">
        <v>0.70648500000000003</v>
      </c>
      <c r="D3073" s="2">
        <v>0.15723699999999999</v>
      </c>
      <c r="F3073" s="2">
        <v>7.151014</v>
      </c>
      <c r="G3073" s="2">
        <v>0.52662699999999996</v>
      </c>
      <c r="H3073" s="2">
        <v>0.53063199999999999</v>
      </c>
      <c r="J3073" s="2">
        <v>7.1538190000000004</v>
      </c>
      <c r="K3073" s="2">
        <v>8.5621000000000003E-2</v>
      </c>
      <c r="L3073" s="2">
        <v>0.186006</v>
      </c>
    </row>
    <row r="3074" spans="1:12" x14ac:dyDescent="0.2">
      <c r="A3074" s="2">
        <v>7.1545209999999999</v>
      </c>
      <c r="B3074" s="2">
        <v>9.5684240000000003</v>
      </c>
      <c r="C3074" s="2">
        <v>0.70632499999999998</v>
      </c>
      <c r="D3074" s="2">
        <v>0.15756500000000001</v>
      </c>
      <c r="F3074" s="2">
        <v>7.1517150000000003</v>
      </c>
      <c r="G3074" s="2">
        <v>0.52667200000000003</v>
      </c>
      <c r="H3074" s="2">
        <v>0.53095999999999999</v>
      </c>
      <c r="J3074" s="2">
        <v>7.1545209999999999</v>
      </c>
      <c r="K3074" s="2">
        <v>8.5833999999999994E-2</v>
      </c>
      <c r="L3074" s="2">
        <v>0.18635199999999999</v>
      </c>
    </row>
    <row r="3075" spans="1:12" x14ac:dyDescent="0.2">
      <c r="A3075" s="2">
        <v>7.1552220000000002</v>
      </c>
      <c r="B3075" s="2">
        <v>9.569096</v>
      </c>
      <c r="C3075" s="2">
        <v>0.70612600000000003</v>
      </c>
      <c r="D3075" s="2">
        <v>0.157474</v>
      </c>
      <c r="F3075" s="2">
        <v>7.1524169999999998</v>
      </c>
      <c r="G3075" s="2">
        <v>0.52691699999999997</v>
      </c>
      <c r="H3075" s="2">
        <v>0.53141000000000005</v>
      </c>
      <c r="J3075" s="2">
        <v>7.1552220000000002</v>
      </c>
      <c r="K3075" s="2">
        <v>8.5933999999999996E-2</v>
      </c>
      <c r="L3075" s="2">
        <v>0.18660199999999999</v>
      </c>
    </row>
    <row r="3076" spans="1:12" x14ac:dyDescent="0.2">
      <c r="A3076" s="2">
        <v>7.1559229999999996</v>
      </c>
      <c r="B3076" s="2">
        <v>9.5698620000000005</v>
      </c>
      <c r="C3076" s="2">
        <v>0.70625599999999999</v>
      </c>
      <c r="D3076" s="2">
        <v>0.157664</v>
      </c>
      <c r="F3076" s="2">
        <v>7.1531180000000001</v>
      </c>
      <c r="G3076" s="2">
        <v>0.52700000000000002</v>
      </c>
      <c r="H3076" s="2">
        <v>0.53146400000000005</v>
      </c>
      <c r="J3076" s="2">
        <v>7.1559229999999996</v>
      </c>
      <c r="K3076" s="2">
        <v>8.6149000000000003E-2</v>
      </c>
      <c r="L3076" s="2">
        <v>0.18665399999999999</v>
      </c>
    </row>
    <row r="3077" spans="1:12" x14ac:dyDescent="0.2">
      <c r="A3077" s="2">
        <v>7.156625</v>
      </c>
      <c r="B3077" s="2">
        <v>9.5704229999999999</v>
      </c>
      <c r="C3077" s="2">
        <v>0.70647700000000002</v>
      </c>
      <c r="D3077" s="2">
        <v>0.15764900000000001</v>
      </c>
      <c r="F3077" s="2">
        <v>7.1538190000000004</v>
      </c>
      <c r="G3077" s="2">
        <v>0.52701600000000004</v>
      </c>
      <c r="H3077" s="2">
        <v>0.53115100000000004</v>
      </c>
      <c r="J3077" s="2">
        <v>7.156625</v>
      </c>
      <c r="K3077" s="2">
        <v>8.6286000000000002E-2</v>
      </c>
      <c r="L3077" s="2">
        <v>0.187163</v>
      </c>
    </row>
    <row r="3078" spans="1:12" x14ac:dyDescent="0.2">
      <c r="A3078" s="2">
        <v>7.1573260000000003</v>
      </c>
      <c r="B3078" s="2">
        <v>9.5709269999999993</v>
      </c>
      <c r="C3078" s="2">
        <v>0.70638199999999995</v>
      </c>
      <c r="D3078" s="2">
        <v>0.15700800000000001</v>
      </c>
      <c r="F3078" s="2">
        <v>7.1545209999999999</v>
      </c>
      <c r="G3078" s="2">
        <v>0.52727500000000005</v>
      </c>
      <c r="H3078" s="2">
        <v>0.53089900000000001</v>
      </c>
      <c r="J3078" s="2">
        <v>7.1573260000000003</v>
      </c>
      <c r="K3078" s="2">
        <v>8.5998000000000005E-2</v>
      </c>
      <c r="L3078" s="2">
        <v>0.18732099999999999</v>
      </c>
    </row>
    <row r="3079" spans="1:12" x14ac:dyDescent="0.2">
      <c r="A3079" s="2">
        <v>7.1580279999999998</v>
      </c>
      <c r="B3079" s="2">
        <v>9.5718189999999996</v>
      </c>
      <c r="C3079" s="2">
        <v>0.70621400000000001</v>
      </c>
      <c r="D3079" s="2">
        <v>0.156749</v>
      </c>
      <c r="F3079" s="2">
        <v>7.1552220000000002</v>
      </c>
      <c r="G3079" s="2">
        <v>0.52757299999999996</v>
      </c>
      <c r="H3079" s="2">
        <v>0.53074600000000005</v>
      </c>
      <c r="J3079" s="2">
        <v>7.1580279999999998</v>
      </c>
      <c r="K3079" s="2">
        <v>8.5619000000000001E-2</v>
      </c>
      <c r="L3079" s="2">
        <v>0.187444</v>
      </c>
    </row>
    <row r="3080" spans="1:12" x14ac:dyDescent="0.2">
      <c r="A3080" s="2">
        <v>7.1587290000000001</v>
      </c>
      <c r="B3080" s="2">
        <v>9.5726809999999993</v>
      </c>
      <c r="C3080" s="2">
        <v>0.70618000000000003</v>
      </c>
      <c r="D3080" s="2">
        <v>0.15645100000000001</v>
      </c>
      <c r="F3080" s="2">
        <v>7.1559229999999996</v>
      </c>
      <c r="G3080" s="2">
        <v>0.52745799999999998</v>
      </c>
      <c r="H3080" s="2">
        <v>0.53047900000000003</v>
      </c>
      <c r="J3080" s="2">
        <v>7.1587290000000001</v>
      </c>
      <c r="K3080" s="2">
        <v>8.5647000000000001E-2</v>
      </c>
      <c r="L3080" s="2">
        <v>0.18665999999999999</v>
      </c>
    </row>
    <row r="3081" spans="1:12" x14ac:dyDescent="0.2">
      <c r="A3081" s="2">
        <v>7.1594309999999997</v>
      </c>
      <c r="B3081" s="2">
        <v>9.5731199999999994</v>
      </c>
      <c r="C3081" s="2">
        <v>0.70643500000000004</v>
      </c>
      <c r="D3081" s="2">
        <v>0.15658900000000001</v>
      </c>
      <c r="F3081" s="2">
        <v>7.156625</v>
      </c>
      <c r="G3081" s="2">
        <v>0.52712999999999999</v>
      </c>
      <c r="H3081" s="2">
        <v>0.530304</v>
      </c>
      <c r="J3081" s="2">
        <v>7.1594309999999997</v>
      </c>
      <c r="K3081" s="2">
        <v>8.5729E-2</v>
      </c>
      <c r="L3081" s="2">
        <v>0.186865</v>
      </c>
    </row>
    <row r="3082" spans="1:12" x14ac:dyDescent="0.2">
      <c r="A3082" s="2">
        <v>7.1601309999999998</v>
      </c>
      <c r="B3082" s="2">
        <v>9.5741040000000002</v>
      </c>
      <c r="C3082" s="2">
        <v>0.70708000000000004</v>
      </c>
      <c r="D3082" s="2">
        <v>0.15661900000000001</v>
      </c>
      <c r="F3082" s="2">
        <v>7.1573260000000003</v>
      </c>
      <c r="G3082" s="2">
        <v>0.52734400000000003</v>
      </c>
      <c r="H3082" s="2">
        <v>0.530586</v>
      </c>
      <c r="J3082" s="2">
        <v>7.1601309999999998</v>
      </c>
      <c r="K3082" s="2">
        <v>8.5419999999999996E-2</v>
      </c>
      <c r="L3082" s="2">
        <v>0.18769</v>
      </c>
    </row>
    <row r="3083" spans="1:12" x14ac:dyDescent="0.2">
      <c r="A3083" s="2">
        <v>7.1608330000000002</v>
      </c>
      <c r="B3083" s="2">
        <v>9.5745120000000004</v>
      </c>
      <c r="C3083" s="2">
        <v>0.70735499999999996</v>
      </c>
      <c r="D3083" s="2">
        <v>0.15671099999999999</v>
      </c>
      <c r="F3083" s="2">
        <v>7.1580279999999998</v>
      </c>
      <c r="G3083" s="2">
        <v>0.52761800000000003</v>
      </c>
      <c r="H3083" s="2">
        <v>0.53067799999999998</v>
      </c>
      <c r="J3083" s="2">
        <v>7.1608330000000002</v>
      </c>
      <c r="K3083" s="2">
        <v>8.5092000000000001E-2</v>
      </c>
      <c r="L3083" s="2">
        <v>0.18824099999999999</v>
      </c>
    </row>
    <row r="3084" spans="1:12" x14ac:dyDescent="0.2">
      <c r="A3084" s="2">
        <v>7.1615339999999996</v>
      </c>
      <c r="B3084" s="2">
        <v>9.5750309999999992</v>
      </c>
      <c r="C3084" s="2">
        <v>0.70718300000000001</v>
      </c>
      <c r="D3084" s="2">
        <v>0.15682499999999999</v>
      </c>
      <c r="F3084" s="2">
        <v>7.1587290000000001</v>
      </c>
      <c r="G3084" s="2">
        <v>0.52787799999999996</v>
      </c>
      <c r="H3084" s="2">
        <v>0.53068499999999996</v>
      </c>
      <c r="J3084" s="2">
        <v>7.1615339999999996</v>
      </c>
      <c r="K3084" s="2">
        <v>8.4613999999999995E-2</v>
      </c>
      <c r="L3084" s="2">
        <v>0.18853800000000001</v>
      </c>
    </row>
    <row r="3085" spans="1:12" x14ac:dyDescent="0.2">
      <c r="A3085" s="2">
        <v>7.162236</v>
      </c>
      <c r="B3085" s="2">
        <v>9.5754549999999998</v>
      </c>
      <c r="C3085" s="2">
        <v>0.70715600000000001</v>
      </c>
      <c r="D3085" s="2">
        <v>0.15719900000000001</v>
      </c>
      <c r="F3085" s="2">
        <v>7.1594309999999997</v>
      </c>
      <c r="G3085" s="2">
        <v>0.52848099999999998</v>
      </c>
      <c r="H3085" s="2">
        <v>0.53067799999999998</v>
      </c>
      <c r="J3085" s="2">
        <v>7.162236</v>
      </c>
      <c r="K3085" s="2">
        <v>8.4548999999999999E-2</v>
      </c>
      <c r="L3085" s="2">
        <v>0.18934899999999999</v>
      </c>
    </row>
    <row r="3086" spans="1:12" x14ac:dyDescent="0.2">
      <c r="A3086" s="2">
        <v>7.1629370000000003</v>
      </c>
      <c r="B3086" s="2">
        <v>9.5761380000000003</v>
      </c>
      <c r="C3086" s="2">
        <v>0.70722099999999999</v>
      </c>
      <c r="D3086" s="2">
        <v>0.15765699999999999</v>
      </c>
      <c r="F3086" s="2">
        <v>7.1601309999999998</v>
      </c>
      <c r="G3086" s="2">
        <v>0.529366</v>
      </c>
      <c r="H3086" s="2">
        <v>0.53079200000000004</v>
      </c>
      <c r="J3086" s="2">
        <v>7.1629370000000003</v>
      </c>
      <c r="K3086" s="2">
        <v>8.4209000000000006E-2</v>
      </c>
      <c r="L3086" s="2">
        <v>0.190109</v>
      </c>
    </row>
    <row r="3087" spans="1:12" x14ac:dyDescent="0.2">
      <c r="A3087" s="2">
        <v>7.1636389999999999</v>
      </c>
      <c r="B3087" s="2">
        <v>9.5769230000000007</v>
      </c>
      <c r="C3087" s="2">
        <v>0.70697299999999996</v>
      </c>
      <c r="D3087" s="2">
        <v>0.15801499999999999</v>
      </c>
      <c r="F3087" s="2">
        <v>7.1608330000000002</v>
      </c>
      <c r="G3087" s="2">
        <v>0.52975499999999998</v>
      </c>
      <c r="H3087" s="2">
        <v>0.53110500000000005</v>
      </c>
      <c r="J3087" s="2">
        <v>7.1636389999999999</v>
      </c>
      <c r="K3087" s="2">
        <v>8.4241999999999997E-2</v>
      </c>
      <c r="L3087" s="2">
        <v>0.190277</v>
      </c>
    </row>
    <row r="3088" spans="1:12" x14ac:dyDescent="0.2">
      <c r="A3088" s="2">
        <v>7.1643400000000002</v>
      </c>
      <c r="B3088" s="2">
        <v>9.5779840000000007</v>
      </c>
      <c r="C3088" s="2">
        <v>0.70719100000000001</v>
      </c>
      <c r="D3088" s="2">
        <v>0.15845799999999999</v>
      </c>
      <c r="F3088" s="2">
        <v>7.1615339999999996</v>
      </c>
      <c r="G3088" s="2">
        <v>0.52938099999999999</v>
      </c>
      <c r="H3088" s="2">
        <v>0.530891</v>
      </c>
      <c r="J3088" s="2">
        <v>7.1643400000000002</v>
      </c>
      <c r="K3088" s="2">
        <v>8.3652000000000004E-2</v>
      </c>
      <c r="L3088" s="2">
        <v>0.189558</v>
      </c>
    </row>
    <row r="3089" spans="1:12" x14ac:dyDescent="0.2">
      <c r="A3089" s="2">
        <v>7.1650410000000004</v>
      </c>
      <c r="B3089" s="2">
        <v>9.5785260000000001</v>
      </c>
      <c r="C3089" s="2">
        <v>0.70705700000000005</v>
      </c>
      <c r="D3089" s="2">
        <v>0.158664</v>
      </c>
      <c r="F3089" s="2">
        <v>7.162236</v>
      </c>
      <c r="G3089" s="2">
        <v>0.52956400000000003</v>
      </c>
      <c r="H3089" s="2">
        <v>0.53043399999999996</v>
      </c>
      <c r="J3089" s="2">
        <v>7.1650410000000004</v>
      </c>
      <c r="K3089" s="2">
        <v>8.3927000000000002E-2</v>
      </c>
      <c r="L3089" s="2">
        <v>0.18903600000000001</v>
      </c>
    </row>
    <row r="3090" spans="1:12" x14ac:dyDescent="0.2">
      <c r="A3090" s="2">
        <v>7.165743</v>
      </c>
      <c r="B3090" s="2">
        <v>9.5790900000000008</v>
      </c>
      <c r="C3090" s="2">
        <v>0.70658399999999999</v>
      </c>
      <c r="D3090" s="2">
        <v>0.158717</v>
      </c>
      <c r="F3090" s="2">
        <v>7.1629370000000003</v>
      </c>
      <c r="G3090" s="2">
        <v>0.53000599999999998</v>
      </c>
      <c r="H3090" s="2">
        <v>0.53016700000000005</v>
      </c>
      <c r="J3090" s="2">
        <v>7.165743</v>
      </c>
      <c r="K3090" s="2">
        <v>8.4048999999999999E-2</v>
      </c>
      <c r="L3090" s="2">
        <v>0.18906800000000001</v>
      </c>
    </row>
    <row r="3091" spans="1:12" x14ac:dyDescent="0.2">
      <c r="A3091" s="2">
        <v>7.1664440000000003</v>
      </c>
      <c r="B3091" s="2">
        <v>9.5797419999999995</v>
      </c>
      <c r="C3091" s="2">
        <v>0.70687800000000001</v>
      </c>
      <c r="D3091" s="2">
        <v>0.158862</v>
      </c>
      <c r="F3091" s="2">
        <v>7.1636389999999999</v>
      </c>
      <c r="G3091" s="2">
        <v>0.53045699999999996</v>
      </c>
      <c r="H3091" s="2">
        <v>0.53016700000000005</v>
      </c>
      <c r="J3091" s="2">
        <v>7.1664440000000003</v>
      </c>
      <c r="K3091" s="2">
        <v>8.4405999999999995E-2</v>
      </c>
      <c r="L3091" s="2">
        <v>0.189001</v>
      </c>
    </row>
    <row r="3092" spans="1:12" x14ac:dyDescent="0.2">
      <c r="A3092" s="2">
        <v>7.1671449999999997</v>
      </c>
      <c r="B3092" s="2">
        <v>9.5808490000000006</v>
      </c>
      <c r="C3092" s="2">
        <v>0.70682800000000001</v>
      </c>
      <c r="D3092" s="2">
        <v>0.15900700000000001</v>
      </c>
      <c r="F3092" s="2">
        <v>7.1643400000000002</v>
      </c>
      <c r="G3092" s="2">
        <v>0.53078499999999995</v>
      </c>
      <c r="H3092" s="2">
        <v>0.53054000000000001</v>
      </c>
      <c r="J3092" s="2">
        <v>7.1671449999999997</v>
      </c>
      <c r="K3092" s="2">
        <v>8.4252999999999995E-2</v>
      </c>
      <c r="L3092" s="2">
        <v>0.18918699999999999</v>
      </c>
    </row>
    <row r="3093" spans="1:12" x14ac:dyDescent="0.2">
      <c r="A3093" s="2">
        <v>7.1678470000000001</v>
      </c>
      <c r="B3093" s="2">
        <v>9.5816149999999993</v>
      </c>
      <c r="C3093" s="2">
        <v>0.70727099999999998</v>
      </c>
      <c r="D3093" s="2">
        <v>0.15959499999999999</v>
      </c>
      <c r="F3093" s="2">
        <v>7.1650410000000004</v>
      </c>
      <c r="G3093" s="2">
        <v>0.53093000000000001</v>
      </c>
      <c r="H3093" s="2">
        <v>0.53068499999999996</v>
      </c>
      <c r="J3093" s="2">
        <v>7.1678470000000001</v>
      </c>
      <c r="K3093" s="2">
        <v>8.4623000000000004E-2</v>
      </c>
      <c r="L3093" s="2">
        <v>0.18934500000000001</v>
      </c>
    </row>
    <row r="3094" spans="1:12" x14ac:dyDescent="0.2">
      <c r="A3094" s="2">
        <v>7.1685480000000004</v>
      </c>
      <c r="B3094" s="2">
        <v>9.5821880000000004</v>
      </c>
      <c r="C3094" s="2">
        <v>0.70756799999999997</v>
      </c>
      <c r="D3094" s="2">
        <v>0.160022</v>
      </c>
      <c r="F3094" s="2">
        <v>7.165743</v>
      </c>
      <c r="G3094" s="2">
        <v>0.53072399999999997</v>
      </c>
      <c r="H3094" s="2">
        <v>0.530586</v>
      </c>
      <c r="J3094" s="2">
        <v>7.1685480000000004</v>
      </c>
      <c r="K3094" s="2">
        <v>8.5208999999999993E-2</v>
      </c>
      <c r="L3094" s="2">
        <v>0.189528</v>
      </c>
    </row>
    <row r="3095" spans="1:12" x14ac:dyDescent="0.2">
      <c r="A3095" s="2">
        <v>7.1692499999999999</v>
      </c>
      <c r="B3095" s="2">
        <v>9.5832180000000005</v>
      </c>
      <c r="C3095" s="2">
        <v>0.70793499999999998</v>
      </c>
      <c r="D3095" s="2">
        <v>0.15968599999999999</v>
      </c>
      <c r="F3095" s="2">
        <v>7.1664440000000003</v>
      </c>
      <c r="G3095" s="2">
        <v>0.53063199999999999</v>
      </c>
      <c r="H3095" s="2">
        <v>0.53068499999999996</v>
      </c>
      <c r="J3095" s="2">
        <v>7.1692499999999999</v>
      </c>
      <c r="K3095" s="2">
        <v>8.5068000000000005E-2</v>
      </c>
      <c r="L3095" s="2">
        <v>0.18932299999999999</v>
      </c>
    </row>
    <row r="3096" spans="1:12" x14ac:dyDescent="0.2">
      <c r="A3096" s="2">
        <v>7.1699510000000002</v>
      </c>
      <c r="B3096" s="2">
        <v>9.5839200000000009</v>
      </c>
      <c r="C3096" s="2">
        <v>0.70809500000000003</v>
      </c>
      <c r="D3096" s="2">
        <v>0.15934300000000001</v>
      </c>
      <c r="F3096" s="2">
        <v>7.1671449999999997</v>
      </c>
      <c r="G3096" s="2">
        <v>0.53095999999999999</v>
      </c>
      <c r="H3096" s="2">
        <v>0.53061700000000001</v>
      </c>
      <c r="J3096" s="2">
        <v>7.1699510000000002</v>
      </c>
      <c r="K3096" s="2">
        <v>8.4930000000000005E-2</v>
      </c>
      <c r="L3096" s="2">
        <v>0.189745</v>
      </c>
    </row>
    <row r="3097" spans="1:12" x14ac:dyDescent="0.2">
      <c r="A3097" s="2">
        <v>7.1706519999999996</v>
      </c>
      <c r="B3097" s="2">
        <v>9.5845029999999998</v>
      </c>
      <c r="C3097" s="2">
        <v>0.70800700000000005</v>
      </c>
      <c r="D3097" s="2">
        <v>0.15945000000000001</v>
      </c>
      <c r="F3097" s="2">
        <v>7.1678470000000001</v>
      </c>
      <c r="G3097" s="2">
        <v>0.53141000000000005</v>
      </c>
      <c r="H3097" s="2">
        <v>0.53002199999999999</v>
      </c>
      <c r="J3097" s="2">
        <v>7.1706519999999996</v>
      </c>
      <c r="K3097" s="2">
        <v>8.4875000000000006E-2</v>
      </c>
      <c r="L3097" s="2">
        <v>0.190053</v>
      </c>
    </row>
    <row r="3098" spans="1:12" x14ac:dyDescent="0.2">
      <c r="A3098" s="2">
        <v>7.171354</v>
      </c>
      <c r="B3098" s="2">
        <v>9.5849609999999998</v>
      </c>
      <c r="C3098" s="2">
        <v>0.70796899999999996</v>
      </c>
      <c r="D3098" s="2">
        <v>0.15961</v>
      </c>
      <c r="F3098" s="2">
        <v>7.1685480000000004</v>
      </c>
      <c r="G3098" s="2">
        <v>0.53146400000000005</v>
      </c>
      <c r="H3098" s="2">
        <v>0.52991500000000002</v>
      </c>
      <c r="J3098" s="2">
        <v>7.171354</v>
      </c>
      <c r="K3098" s="2">
        <v>8.5349999999999995E-2</v>
      </c>
      <c r="L3098" s="2">
        <v>0.18976799999999999</v>
      </c>
    </row>
    <row r="3099" spans="1:12" x14ac:dyDescent="0.2">
      <c r="A3099" s="2">
        <v>7.1720550000000003</v>
      </c>
      <c r="B3099" s="2">
        <v>9.5856060000000003</v>
      </c>
      <c r="C3099" s="2">
        <v>0.70818599999999998</v>
      </c>
      <c r="D3099" s="2">
        <v>0.15989200000000001</v>
      </c>
      <c r="F3099" s="2">
        <v>7.1692499999999999</v>
      </c>
      <c r="G3099" s="2">
        <v>0.53115100000000004</v>
      </c>
      <c r="H3099" s="2">
        <v>0.52983100000000005</v>
      </c>
      <c r="J3099" s="2">
        <v>7.1720550000000003</v>
      </c>
      <c r="K3099" s="2">
        <v>8.4732000000000002E-2</v>
      </c>
      <c r="L3099" s="2">
        <v>0.18918299999999999</v>
      </c>
    </row>
    <row r="3100" spans="1:12" x14ac:dyDescent="0.2">
      <c r="A3100" s="2">
        <v>7.1727569999999998</v>
      </c>
      <c r="B3100" s="2">
        <v>9.5864449999999994</v>
      </c>
      <c r="C3100" s="2">
        <v>0.70848</v>
      </c>
      <c r="D3100" s="2">
        <v>0.16050300000000001</v>
      </c>
      <c r="F3100" s="2">
        <v>7.1699510000000002</v>
      </c>
      <c r="G3100" s="2">
        <v>0.53089900000000001</v>
      </c>
      <c r="H3100" s="2">
        <v>0.52928200000000003</v>
      </c>
      <c r="J3100" s="2">
        <v>7.1727569999999998</v>
      </c>
      <c r="K3100" s="2">
        <v>8.4447999999999995E-2</v>
      </c>
      <c r="L3100" s="2">
        <v>0.18882299999999999</v>
      </c>
    </row>
    <row r="3101" spans="1:12" x14ac:dyDescent="0.2">
      <c r="A3101" s="2">
        <v>7.1734580000000001</v>
      </c>
      <c r="B3101" s="2">
        <v>9.5867000000000004</v>
      </c>
      <c r="C3101" s="2">
        <v>0.70827799999999996</v>
      </c>
      <c r="D3101" s="2">
        <v>0.16139500000000001</v>
      </c>
      <c r="F3101" s="2">
        <v>7.1706519999999996</v>
      </c>
      <c r="G3101" s="2">
        <v>0.53074600000000005</v>
      </c>
      <c r="H3101" s="2">
        <v>0.52925900000000003</v>
      </c>
      <c r="J3101" s="2">
        <v>7.1734580000000001</v>
      </c>
      <c r="K3101" s="2">
        <v>8.4413000000000002E-2</v>
      </c>
      <c r="L3101" s="2">
        <v>0.188171</v>
      </c>
    </row>
    <row r="3102" spans="1:12" x14ac:dyDescent="0.2">
      <c r="A3102" s="2">
        <v>7.1741590000000004</v>
      </c>
      <c r="B3102" s="2">
        <v>9.5877759999999999</v>
      </c>
      <c r="C3102" s="2">
        <v>0.70838900000000005</v>
      </c>
      <c r="D3102" s="2">
        <v>0.162242</v>
      </c>
      <c r="F3102" s="2">
        <v>7.171354</v>
      </c>
      <c r="G3102" s="2">
        <v>0.53047900000000003</v>
      </c>
      <c r="H3102" s="2">
        <v>0.52954100000000004</v>
      </c>
      <c r="J3102" s="2">
        <v>7.1741590000000004</v>
      </c>
      <c r="K3102" s="2">
        <v>8.5139999999999993E-2</v>
      </c>
      <c r="L3102" s="2">
        <v>0.188052</v>
      </c>
    </row>
    <row r="3103" spans="1:12" x14ac:dyDescent="0.2">
      <c r="A3103" s="2">
        <v>7.1748599999999998</v>
      </c>
      <c r="B3103" s="2">
        <v>9.5884630000000008</v>
      </c>
      <c r="C3103" s="2">
        <v>0.70862499999999995</v>
      </c>
      <c r="D3103" s="2">
        <v>0.16244</v>
      </c>
      <c r="F3103" s="2">
        <v>7.1720550000000003</v>
      </c>
      <c r="G3103" s="2">
        <v>0.530304</v>
      </c>
      <c r="H3103" s="2">
        <v>0.52942699999999998</v>
      </c>
      <c r="J3103" s="2">
        <v>7.1748599999999998</v>
      </c>
      <c r="K3103" s="2">
        <v>8.5596000000000005E-2</v>
      </c>
      <c r="L3103" s="2">
        <v>0.18732499999999999</v>
      </c>
    </row>
    <row r="3104" spans="1:12" x14ac:dyDescent="0.2">
      <c r="A3104" s="2">
        <v>7.1755620000000002</v>
      </c>
      <c r="B3104" s="2">
        <v>9.5888369999999998</v>
      </c>
      <c r="C3104" s="2">
        <v>0.70910200000000001</v>
      </c>
      <c r="D3104" s="2">
        <v>0.16243299999999999</v>
      </c>
      <c r="F3104" s="2">
        <v>7.1727569999999998</v>
      </c>
      <c r="G3104" s="2">
        <v>0.530586</v>
      </c>
      <c r="H3104" s="2">
        <v>0.52961000000000003</v>
      </c>
      <c r="J3104" s="2">
        <v>7.1755620000000002</v>
      </c>
      <c r="K3104" s="2">
        <v>8.5163000000000003E-2</v>
      </c>
      <c r="L3104" s="2">
        <v>0.18759300000000001</v>
      </c>
    </row>
    <row r="3105" spans="1:12" x14ac:dyDescent="0.2">
      <c r="A3105" s="2">
        <v>7.1762629999999996</v>
      </c>
      <c r="B3105" s="2">
        <v>9.5898319999999995</v>
      </c>
      <c r="C3105" s="2">
        <v>0.70907500000000001</v>
      </c>
      <c r="D3105" s="2">
        <v>0.16275300000000001</v>
      </c>
      <c r="F3105" s="2">
        <v>7.1734580000000001</v>
      </c>
      <c r="G3105" s="2">
        <v>0.53067799999999998</v>
      </c>
      <c r="H3105" s="2">
        <v>0.52953300000000003</v>
      </c>
      <c r="J3105" s="2">
        <v>7.1762629999999996</v>
      </c>
      <c r="K3105" s="2">
        <v>8.4844000000000003E-2</v>
      </c>
      <c r="L3105" s="2">
        <v>0.18790299999999999</v>
      </c>
    </row>
    <row r="3106" spans="1:12" x14ac:dyDescent="0.2">
      <c r="A3106" s="2">
        <v>7.176965</v>
      </c>
      <c r="B3106" s="2">
        <v>9.5905989999999992</v>
      </c>
      <c r="C3106" s="2">
        <v>0.70919299999999996</v>
      </c>
      <c r="D3106" s="2">
        <v>0.16295899999999999</v>
      </c>
      <c r="F3106" s="2">
        <v>7.1741590000000004</v>
      </c>
      <c r="G3106" s="2">
        <v>0.53068499999999996</v>
      </c>
      <c r="H3106" s="2">
        <v>0.52914399999999995</v>
      </c>
      <c r="J3106" s="2">
        <v>7.176965</v>
      </c>
      <c r="K3106" s="2">
        <v>8.5004999999999997E-2</v>
      </c>
      <c r="L3106" s="2">
        <v>0.18814600000000001</v>
      </c>
    </row>
    <row r="3107" spans="1:12" x14ac:dyDescent="0.2">
      <c r="A3107" s="2">
        <v>7.1776660000000003</v>
      </c>
      <c r="B3107" s="2">
        <v>9.591545</v>
      </c>
      <c r="C3107" s="2">
        <v>0.709731</v>
      </c>
      <c r="D3107" s="2">
        <v>0.16302</v>
      </c>
      <c r="F3107" s="2">
        <v>7.1748599999999998</v>
      </c>
      <c r="G3107" s="2">
        <v>0.53067799999999998</v>
      </c>
      <c r="H3107" s="2">
        <v>0.528725</v>
      </c>
      <c r="J3107" s="2">
        <v>7.1776660000000003</v>
      </c>
      <c r="K3107" s="2">
        <v>8.5190000000000002E-2</v>
      </c>
      <c r="L3107" s="2">
        <v>0.18817999999999999</v>
      </c>
    </row>
    <row r="3108" spans="1:12" x14ac:dyDescent="0.2">
      <c r="A3108" s="2">
        <v>7.1783679999999999</v>
      </c>
      <c r="B3108" s="2">
        <v>9.5925060000000002</v>
      </c>
      <c r="C3108" s="2">
        <v>0.71023099999999995</v>
      </c>
      <c r="D3108" s="2">
        <v>0.16321099999999999</v>
      </c>
      <c r="F3108" s="2">
        <v>7.1755620000000002</v>
      </c>
      <c r="G3108" s="2">
        <v>0.53079200000000004</v>
      </c>
      <c r="H3108" s="2">
        <v>0.52870899999999998</v>
      </c>
      <c r="J3108" s="2">
        <v>7.1783679999999999</v>
      </c>
      <c r="K3108" s="2">
        <v>8.5304000000000005E-2</v>
      </c>
      <c r="L3108" s="2">
        <v>0.18753700000000001</v>
      </c>
    </row>
    <row r="3109" spans="1:12" x14ac:dyDescent="0.2">
      <c r="A3109" s="2">
        <v>7.1790690000000001</v>
      </c>
      <c r="B3109" s="2">
        <v>9.5932960000000005</v>
      </c>
      <c r="C3109" s="2">
        <v>0.71061600000000003</v>
      </c>
      <c r="D3109" s="2">
        <v>0.16340199999999999</v>
      </c>
      <c r="F3109" s="2">
        <v>7.1762629999999996</v>
      </c>
      <c r="G3109" s="2">
        <v>0.53110500000000005</v>
      </c>
      <c r="H3109" s="2">
        <v>0.52890000000000004</v>
      </c>
      <c r="J3109" s="2">
        <v>7.1790690000000001</v>
      </c>
      <c r="K3109" s="2">
        <v>8.5441000000000003E-2</v>
      </c>
      <c r="L3109" s="2">
        <v>0.186975</v>
      </c>
    </row>
    <row r="3110" spans="1:12" x14ac:dyDescent="0.2">
      <c r="A3110" s="2">
        <v>7.1797700000000004</v>
      </c>
      <c r="B3110" s="2">
        <v>9.5943830000000005</v>
      </c>
      <c r="C3110" s="2">
        <v>0.71108899999999997</v>
      </c>
      <c r="D3110" s="2">
        <v>0.16325700000000001</v>
      </c>
      <c r="F3110" s="2">
        <v>7.176965</v>
      </c>
      <c r="G3110" s="2">
        <v>0.530891</v>
      </c>
      <c r="H3110" s="2">
        <v>0.52879299999999996</v>
      </c>
      <c r="J3110" s="2">
        <v>7.1797700000000004</v>
      </c>
      <c r="K3110" s="2">
        <v>8.5488999999999996E-2</v>
      </c>
      <c r="L3110" s="2">
        <v>0.18640499999999999</v>
      </c>
    </row>
    <row r="3111" spans="1:12" x14ac:dyDescent="0.2">
      <c r="A3111" s="2">
        <v>7.1804709999999998</v>
      </c>
      <c r="B3111" s="2">
        <v>9.5957790000000003</v>
      </c>
      <c r="C3111" s="2">
        <v>0.71120799999999995</v>
      </c>
      <c r="D3111" s="2">
        <v>0.16334099999999999</v>
      </c>
      <c r="F3111" s="2">
        <v>7.1776660000000003</v>
      </c>
      <c r="G3111" s="2">
        <v>0.53043399999999996</v>
      </c>
      <c r="H3111" s="2">
        <v>0.52829000000000004</v>
      </c>
      <c r="J3111" s="2">
        <v>7.1804709999999998</v>
      </c>
      <c r="K3111" s="2">
        <v>8.5006999999999999E-2</v>
      </c>
      <c r="L3111" s="2">
        <v>0.18617800000000001</v>
      </c>
    </row>
    <row r="3112" spans="1:12" x14ac:dyDescent="0.2">
      <c r="A3112" s="2">
        <v>7.1811730000000003</v>
      </c>
      <c r="B3112" s="2">
        <v>9.5965959999999999</v>
      </c>
      <c r="C3112" s="2">
        <v>0.711391</v>
      </c>
      <c r="D3112" s="2">
        <v>0.16365399999999999</v>
      </c>
      <c r="F3112" s="2">
        <v>7.1783679999999999</v>
      </c>
      <c r="G3112" s="2">
        <v>0.53016700000000005</v>
      </c>
      <c r="H3112" s="2">
        <v>0.52783199999999997</v>
      </c>
      <c r="J3112" s="2">
        <v>7.1811730000000003</v>
      </c>
      <c r="K3112" s="2">
        <v>8.4712999999999997E-2</v>
      </c>
      <c r="L3112" s="2">
        <v>0.185394</v>
      </c>
    </row>
    <row r="3113" spans="1:12" x14ac:dyDescent="0.2">
      <c r="A3113" s="2">
        <v>7.1818739999999996</v>
      </c>
      <c r="B3113" s="2">
        <v>9.5972790000000003</v>
      </c>
      <c r="C3113" s="2">
        <v>0.71190200000000003</v>
      </c>
      <c r="D3113" s="2">
        <v>0.16331000000000001</v>
      </c>
      <c r="F3113" s="2">
        <v>7.1790690000000001</v>
      </c>
      <c r="G3113" s="2">
        <v>0.53016700000000005</v>
      </c>
      <c r="H3113" s="2">
        <v>0.52732100000000004</v>
      </c>
      <c r="J3113" s="2">
        <v>7.1818739999999996</v>
      </c>
      <c r="K3113" s="2">
        <v>8.4581000000000003E-2</v>
      </c>
      <c r="L3113" s="2">
        <v>0.18495800000000001</v>
      </c>
    </row>
    <row r="3114" spans="1:12" x14ac:dyDescent="0.2">
      <c r="A3114" s="2">
        <v>7.1825760000000001</v>
      </c>
      <c r="B3114" s="2">
        <v>9.5976870000000005</v>
      </c>
      <c r="C3114" s="2">
        <v>0.71204299999999998</v>
      </c>
      <c r="D3114" s="2">
        <v>0.163882</v>
      </c>
      <c r="F3114" s="2">
        <v>7.1797700000000004</v>
      </c>
      <c r="G3114" s="2">
        <v>0.53054000000000001</v>
      </c>
      <c r="H3114" s="2">
        <v>0.52690899999999996</v>
      </c>
      <c r="J3114" s="2">
        <v>7.1825760000000001</v>
      </c>
      <c r="K3114" s="2">
        <v>8.4863999999999995E-2</v>
      </c>
      <c r="L3114" s="2">
        <v>0.18464800000000001</v>
      </c>
    </row>
    <row r="3115" spans="1:12" x14ac:dyDescent="0.2">
      <c r="A3115" s="2">
        <v>7.1832770000000004</v>
      </c>
      <c r="B3115" s="2">
        <v>9.598751</v>
      </c>
      <c r="C3115" s="2">
        <v>0.71177199999999996</v>
      </c>
      <c r="D3115" s="2">
        <v>0.16425600000000001</v>
      </c>
      <c r="F3115" s="2">
        <v>7.1804709999999998</v>
      </c>
      <c r="G3115" s="2">
        <v>0.53068499999999996</v>
      </c>
      <c r="H3115" s="2">
        <v>0.52660399999999996</v>
      </c>
      <c r="J3115" s="2">
        <v>7.1832770000000004</v>
      </c>
      <c r="K3115" s="2">
        <v>8.5306000000000007E-2</v>
      </c>
      <c r="L3115" s="2">
        <v>0.184222</v>
      </c>
    </row>
    <row r="3116" spans="1:12" x14ac:dyDescent="0.2">
      <c r="A3116" s="2">
        <v>7.1839789999999999</v>
      </c>
      <c r="B3116" s="2">
        <v>9.5997090000000007</v>
      </c>
      <c r="C3116" s="2">
        <v>0.71162700000000001</v>
      </c>
      <c r="D3116" s="2">
        <v>0.16443199999999999</v>
      </c>
      <c r="F3116" s="2">
        <v>7.1811730000000003</v>
      </c>
      <c r="G3116" s="2">
        <v>0.530586</v>
      </c>
      <c r="H3116" s="2">
        <v>0.52666500000000005</v>
      </c>
      <c r="J3116" s="2">
        <v>7.1839789999999999</v>
      </c>
      <c r="K3116" s="2">
        <v>8.5911000000000001E-2</v>
      </c>
      <c r="L3116" s="2">
        <v>0.18354599999999999</v>
      </c>
    </row>
    <row r="3117" spans="1:12" x14ac:dyDescent="0.2">
      <c r="A3117" s="2">
        <v>7.1846800000000002</v>
      </c>
      <c r="B3117" s="2">
        <v>9.6004299999999994</v>
      </c>
      <c r="C3117" s="2">
        <v>0.71213499999999996</v>
      </c>
      <c r="D3117" s="2">
        <v>0.16461500000000001</v>
      </c>
      <c r="F3117" s="2">
        <v>7.1818739999999996</v>
      </c>
      <c r="G3117" s="2">
        <v>0.53068499999999996</v>
      </c>
      <c r="H3117" s="2">
        <v>0.52691699999999997</v>
      </c>
      <c r="J3117" s="2">
        <v>7.1846800000000002</v>
      </c>
      <c r="K3117" s="2">
        <v>8.6407999999999999E-2</v>
      </c>
      <c r="L3117" s="2">
        <v>0.18398300000000001</v>
      </c>
    </row>
    <row r="3118" spans="1:12" x14ac:dyDescent="0.2">
      <c r="A3118" s="2">
        <v>7.1853809999999996</v>
      </c>
      <c r="B3118" s="2">
        <v>9.6017189999999992</v>
      </c>
      <c r="C3118" s="2">
        <v>0.71225700000000003</v>
      </c>
      <c r="D3118" s="2">
        <v>0.164302</v>
      </c>
      <c r="F3118" s="2">
        <v>7.1825760000000001</v>
      </c>
      <c r="G3118" s="2">
        <v>0.53061700000000001</v>
      </c>
      <c r="H3118" s="2">
        <v>0.52678700000000001</v>
      </c>
      <c r="J3118" s="2">
        <v>7.1853809999999996</v>
      </c>
      <c r="K3118" s="2">
        <v>8.634E-2</v>
      </c>
      <c r="L3118" s="2">
        <v>0.184363</v>
      </c>
    </row>
    <row r="3119" spans="1:12" x14ac:dyDescent="0.2">
      <c r="A3119" s="2">
        <v>7.186083</v>
      </c>
      <c r="B3119" s="2">
        <v>9.6019900000000007</v>
      </c>
      <c r="C3119" s="2">
        <v>0.71231</v>
      </c>
      <c r="D3119" s="2">
        <v>0.16459199999999999</v>
      </c>
      <c r="F3119" s="2">
        <v>7.1832770000000004</v>
      </c>
      <c r="G3119" s="2">
        <v>0.53002199999999999</v>
      </c>
      <c r="H3119" s="2">
        <v>0.52656599999999998</v>
      </c>
      <c r="J3119" s="2">
        <v>7.186083</v>
      </c>
      <c r="K3119" s="2">
        <v>8.6184999999999998E-2</v>
      </c>
      <c r="L3119" s="2">
        <v>0.184115</v>
      </c>
    </row>
    <row r="3120" spans="1:12" x14ac:dyDescent="0.2">
      <c r="A3120" s="2">
        <v>7.1867840000000003</v>
      </c>
      <c r="B3120" s="2">
        <v>9.6030650000000009</v>
      </c>
      <c r="C3120" s="2">
        <v>0.71248199999999995</v>
      </c>
      <c r="D3120" s="2">
        <v>0.165271</v>
      </c>
      <c r="F3120" s="2">
        <v>7.1839789999999999</v>
      </c>
      <c r="G3120" s="2">
        <v>0.52991500000000002</v>
      </c>
      <c r="H3120" s="2">
        <v>0.52619899999999997</v>
      </c>
      <c r="J3120" s="2">
        <v>7.1867840000000003</v>
      </c>
      <c r="K3120" s="2">
        <v>8.5696999999999995E-2</v>
      </c>
      <c r="L3120" s="2">
        <v>0.184061</v>
      </c>
    </row>
    <row r="3121" spans="1:12" x14ac:dyDescent="0.2">
      <c r="A3121" s="2">
        <v>7.1874849999999997</v>
      </c>
      <c r="B3121" s="2">
        <v>9.6041869999999996</v>
      </c>
      <c r="C3121" s="2">
        <v>0.71217699999999995</v>
      </c>
      <c r="D3121" s="2">
        <v>0.16605700000000001</v>
      </c>
      <c r="F3121" s="2">
        <v>7.1846800000000002</v>
      </c>
      <c r="G3121" s="2">
        <v>0.52983100000000005</v>
      </c>
      <c r="H3121" s="2">
        <v>0.52606200000000003</v>
      </c>
      <c r="J3121" s="2">
        <v>7.1874849999999997</v>
      </c>
      <c r="K3121" s="2">
        <v>8.5486999999999994E-2</v>
      </c>
      <c r="L3121" s="2">
        <v>0.184304</v>
      </c>
    </row>
    <row r="3122" spans="1:12" x14ac:dyDescent="0.2">
      <c r="A3122" s="2">
        <v>7.1881870000000001</v>
      </c>
      <c r="B3122" s="2">
        <v>9.6053470000000001</v>
      </c>
      <c r="C3122" s="2">
        <v>0.71175699999999997</v>
      </c>
      <c r="D3122" s="2">
        <v>0.16650699999999999</v>
      </c>
      <c r="F3122" s="2">
        <v>7.1853809999999996</v>
      </c>
      <c r="G3122" s="2">
        <v>0.52928200000000003</v>
      </c>
      <c r="H3122" s="2">
        <v>0.52622199999999997</v>
      </c>
      <c r="J3122" s="2">
        <v>7.1881870000000001</v>
      </c>
      <c r="K3122" s="2">
        <v>8.5627999999999996E-2</v>
      </c>
      <c r="L3122" s="2">
        <v>0.18398100000000001</v>
      </c>
    </row>
    <row r="3123" spans="1:12" x14ac:dyDescent="0.2">
      <c r="A3123" s="2">
        <v>7.1888880000000004</v>
      </c>
      <c r="B3123" s="2">
        <v>9.6062239999999992</v>
      </c>
      <c r="C3123" s="2">
        <v>0.71168100000000001</v>
      </c>
      <c r="D3123" s="2">
        <v>0.16689599999999999</v>
      </c>
      <c r="F3123" s="2">
        <v>7.186083</v>
      </c>
      <c r="G3123" s="2">
        <v>0.52925900000000003</v>
      </c>
      <c r="H3123" s="2">
        <v>0.52636000000000005</v>
      </c>
      <c r="J3123" s="2">
        <v>7.1888880000000004</v>
      </c>
      <c r="K3123" s="2">
        <v>8.5894999999999999E-2</v>
      </c>
      <c r="L3123" s="2">
        <v>0.18396299999999999</v>
      </c>
    </row>
    <row r="3124" spans="1:12" x14ac:dyDescent="0.2">
      <c r="A3124" s="2">
        <v>7.1895899999999999</v>
      </c>
      <c r="B3124" s="2">
        <v>9.6069490000000002</v>
      </c>
      <c r="C3124" s="2">
        <v>0.7117</v>
      </c>
      <c r="D3124" s="2">
        <v>0.167155</v>
      </c>
      <c r="F3124" s="2">
        <v>7.1867840000000003</v>
      </c>
      <c r="G3124" s="2">
        <v>0.52954100000000004</v>
      </c>
      <c r="H3124" s="2">
        <v>0.52642100000000003</v>
      </c>
      <c r="J3124" s="2">
        <v>7.1895899999999999</v>
      </c>
      <c r="K3124" s="2">
        <v>8.5837999999999998E-2</v>
      </c>
      <c r="L3124" s="2">
        <v>0.183249</v>
      </c>
    </row>
    <row r="3125" spans="1:12" x14ac:dyDescent="0.2">
      <c r="A3125" s="2">
        <v>7.1902910000000002</v>
      </c>
      <c r="B3125" s="2">
        <v>9.6075020000000002</v>
      </c>
      <c r="C3125" s="2">
        <v>0.71205099999999999</v>
      </c>
      <c r="D3125" s="2">
        <v>0.167209</v>
      </c>
      <c r="F3125" s="2">
        <v>7.1874849999999997</v>
      </c>
      <c r="G3125" s="2">
        <v>0.52942699999999998</v>
      </c>
      <c r="H3125" s="2">
        <v>0.52585599999999999</v>
      </c>
      <c r="J3125" s="2">
        <v>7.1902910000000002</v>
      </c>
      <c r="K3125" s="2">
        <v>8.5988999999999996E-2</v>
      </c>
      <c r="L3125" s="2">
        <v>0.18304400000000001</v>
      </c>
    </row>
    <row r="3126" spans="1:12" x14ac:dyDescent="0.2">
      <c r="A3126" s="2">
        <v>7.1909919999999996</v>
      </c>
      <c r="B3126" s="2">
        <v>9.6086120000000008</v>
      </c>
      <c r="C3126" s="2">
        <v>0.71223400000000003</v>
      </c>
      <c r="D3126" s="2">
        <v>0.167407</v>
      </c>
      <c r="F3126" s="2">
        <v>7.1881870000000001</v>
      </c>
      <c r="G3126" s="2">
        <v>0.52961000000000003</v>
      </c>
      <c r="H3126" s="2">
        <v>0.525482</v>
      </c>
      <c r="J3126" s="2">
        <v>7.1909919999999996</v>
      </c>
      <c r="K3126" s="2">
        <v>8.5805999999999993E-2</v>
      </c>
      <c r="L3126" s="2">
        <v>0.183277</v>
      </c>
    </row>
    <row r="3127" spans="1:12" x14ac:dyDescent="0.2">
      <c r="A3127" s="2">
        <v>7.191694</v>
      </c>
      <c r="B3127" s="2">
        <v>9.6095659999999992</v>
      </c>
      <c r="C3127" s="2">
        <v>0.71215700000000004</v>
      </c>
      <c r="D3127" s="2">
        <v>0.16736100000000001</v>
      </c>
      <c r="F3127" s="2">
        <v>7.1888880000000004</v>
      </c>
      <c r="G3127" s="2">
        <v>0.52953300000000003</v>
      </c>
      <c r="H3127" s="2">
        <v>0.52566500000000005</v>
      </c>
      <c r="J3127" s="2">
        <v>7.191694</v>
      </c>
      <c r="K3127" s="2">
        <v>8.5849999999999996E-2</v>
      </c>
      <c r="L3127" s="2">
        <v>0.18296200000000001</v>
      </c>
    </row>
    <row r="3128" spans="1:12" x14ac:dyDescent="0.2">
      <c r="A3128" s="2">
        <v>7.1923950000000003</v>
      </c>
      <c r="B3128" s="2">
        <v>9.6101039999999998</v>
      </c>
      <c r="C3128" s="2">
        <v>0.71180600000000005</v>
      </c>
      <c r="D3128" s="2">
        <v>0.16739200000000001</v>
      </c>
      <c r="F3128" s="2">
        <v>7.1895899999999999</v>
      </c>
      <c r="G3128" s="2">
        <v>0.52914399999999995</v>
      </c>
      <c r="H3128" s="2">
        <v>0.52567299999999995</v>
      </c>
      <c r="J3128" s="2">
        <v>7.1923950000000003</v>
      </c>
      <c r="K3128" s="2">
        <v>8.5731000000000002E-2</v>
      </c>
      <c r="L3128" s="2">
        <v>0.18277299999999999</v>
      </c>
    </row>
    <row r="3129" spans="1:12" x14ac:dyDescent="0.2">
      <c r="A3129" s="2">
        <v>7.1930969999999999</v>
      </c>
      <c r="B3129" s="2">
        <v>9.611008</v>
      </c>
      <c r="C3129" s="2">
        <v>0.71157000000000004</v>
      </c>
      <c r="D3129" s="2">
        <v>0.168048</v>
      </c>
      <c r="F3129" s="2">
        <v>7.1902910000000002</v>
      </c>
      <c r="G3129" s="2">
        <v>0.528725</v>
      </c>
      <c r="H3129" s="2">
        <v>0.52520800000000001</v>
      </c>
      <c r="J3129" s="2">
        <v>7.1930969999999999</v>
      </c>
      <c r="K3129" s="2">
        <v>8.5691000000000003E-2</v>
      </c>
      <c r="L3129" s="2">
        <v>0.18252099999999999</v>
      </c>
    </row>
    <row r="3130" spans="1:12" x14ac:dyDescent="0.2">
      <c r="A3130" s="2">
        <v>7.1937980000000001</v>
      </c>
      <c r="B3130" s="2">
        <v>9.6120450000000002</v>
      </c>
      <c r="C3130" s="2">
        <v>0.711669</v>
      </c>
      <c r="D3130" s="2">
        <v>0.16855200000000001</v>
      </c>
      <c r="F3130" s="2">
        <v>7.1909919999999996</v>
      </c>
      <c r="G3130" s="2">
        <v>0.52870899999999998</v>
      </c>
      <c r="H3130" s="2">
        <v>0.52481800000000001</v>
      </c>
      <c r="J3130" s="2">
        <v>7.1937980000000001</v>
      </c>
      <c r="K3130" s="2">
        <v>8.5872000000000004E-2</v>
      </c>
      <c r="L3130" s="2">
        <v>0.18274599999999999</v>
      </c>
    </row>
    <row r="3131" spans="1:12" x14ac:dyDescent="0.2">
      <c r="A3131" s="2">
        <v>7.1944990000000004</v>
      </c>
      <c r="B3131" s="2">
        <v>9.6128269999999993</v>
      </c>
      <c r="C3131" s="2">
        <v>0.71156600000000003</v>
      </c>
      <c r="D3131" s="2">
        <v>0.16894100000000001</v>
      </c>
      <c r="F3131" s="2">
        <v>7.191694</v>
      </c>
      <c r="G3131" s="2">
        <v>0.52890000000000004</v>
      </c>
      <c r="H3131" s="2">
        <v>0.52473400000000003</v>
      </c>
      <c r="J3131" s="2">
        <v>7.1944990000000004</v>
      </c>
      <c r="K3131" s="2">
        <v>8.6449999999999999E-2</v>
      </c>
      <c r="L3131" s="2">
        <v>0.182755</v>
      </c>
    </row>
    <row r="3132" spans="1:12" x14ac:dyDescent="0.2">
      <c r="A3132" s="2">
        <v>7.1951999999999998</v>
      </c>
      <c r="B3132" s="2">
        <v>9.6130940000000002</v>
      </c>
      <c r="C3132" s="2">
        <v>0.71190600000000004</v>
      </c>
      <c r="D3132" s="2">
        <v>0.16919999999999999</v>
      </c>
      <c r="F3132" s="2">
        <v>7.1923950000000003</v>
      </c>
      <c r="G3132" s="2">
        <v>0.52879299999999996</v>
      </c>
      <c r="H3132" s="2">
        <v>0.52439899999999995</v>
      </c>
      <c r="J3132" s="2">
        <v>7.1951999999999998</v>
      </c>
      <c r="K3132" s="2">
        <v>8.7051000000000003E-2</v>
      </c>
      <c r="L3132" s="2">
        <v>0.18185399999999999</v>
      </c>
    </row>
    <row r="3133" spans="1:12" x14ac:dyDescent="0.2">
      <c r="A3133" s="2">
        <v>7.1959020000000002</v>
      </c>
      <c r="B3133" s="2">
        <v>9.6143230000000006</v>
      </c>
      <c r="C3133" s="2">
        <v>0.71201599999999998</v>
      </c>
      <c r="D3133" s="2">
        <v>0.169574</v>
      </c>
      <c r="F3133" s="2">
        <v>7.1930969999999999</v>
      </c>
      <c r="G3133" s="2">
        <v>0.52829000000000004</v>
      </c>
      <c r="H3133" s="2">
        <v>0.52432999999999996</v>
      </c>
      <c r="J3133" s="2">
        <v>7.1959020000000002</v>
      </c>
      <c r="K3133" s="2">
        <v>8.7905999999999998E-2</v>
      </c>
      <c r="L3133" s="2">
        <v>0.18112700000000001</v>
      </c>
    </row>
    <row r="3134" spans="1:12" x14ac:dyDescent="0.2">
      <c r="A3134" s="2">
        <v>7.1966029999999996</v>
      </c>
      <c r="B3134" s="2">
        <v>9.6155010000000001</v>
      </c>
      <c r="C3134" s="2">
        <v>0.71178699999999995</v>
      </c>
      <c r="D3134" s="2">
        <v>0.16949800000000001</v>
      </c>
      <c r="F3134" s="2">
        <v>7.1937980000000001</v>
      </c>
      <c r="G3134" s="2">
        <v>0.52783199999999997</v>
      </c>
      <c r="H3134" s="2">
        <v>0.52456700000000001</v>
      </c>
      <c r="J3134" s="2">
        <v>7.1966029999999996</v>
      </c>
      <c r="K3134" s="2">
        <v>8.8054999999999994E-2</v>
      </c>
      <c r="L3134" s="2">
        <v>0.18013899999999999</v>
      </c>
    </row>
    <row r="3135" spans="1:12" x14ac:dyDescent="0.2">
      <c r="A3135" s="2">
        <v>7.1973050000000001</v>
      </c>
      <c r="B3135" s="2">
        <v>9.6168940000000003</v>
      </c>
      <c r="C3135" s="2">
        <v>0.71208899999999997</v>
      </c>
      <c r="D3135" s="2">
        <v>0.16903199999999999</v>
      </c>
      <c r="F3135" s="2">
        <v>7.1944990000000004</v>
      </c>
      <c r="G3135" s="2">
        <v>0.52732100000000004</v>
      </c>
      <c r="H3135" s="2">
        <v>0.52464299999999997</v>
      </c>
      <c r="J3135" s="2">
        <v>7.1973050000000001</v>
      </c>
      <c r="K3135" s="2">
        <v>8.7980000000000003E-2</v>
      </c>
      <c r="L3135" s="2">
        <v>0.17900099999999999</v>
      </c>
    </row>
    <row r="3136" spans="1:12" x14ac:dyDescent="0.2">
      <c r="A3136" s="2">
        <v>7.1980060000000003</v>
      </c>
      <c r="B3136" s="2">
        <v>9.6181450000000002</v>
      </c>
      <c r="C3136" s="2">
        <v>0.71216900000000005</v>
      </c>
      <c r="D3136" s="2">
        <v>0.168628</v>
      </c>
      <c r="F3136" s="2">
        <v>7.1951999999999998</v>
      </c>
      <c r="G3136" s="2">
        <v>0.52690899999999996</v>
      </c>
      <c r="H3136" s="2">
        <v>0.52452100000000002</v>
      </c>
      <c r="J3136" s="2">
        <v>7.1980060000000003</v>
      </c>
      <c r="K3136" s="2">
        <v>8.8369000000000003E-2</v>
      </c>
      <c r="L3136" s="2">
        <v>0.17868100000000001</v>
      </c>
    </row>
    <row r="3137" spans="1:12" x14ac:dyDescent="0.2">
      <c r="A3137" s="2">
        <v>7.1987079999999999</v>
      </c>
      <c r="B3137" s="2">
        <v>9.6191479999999991</v>
      </c>
      <c r="C3137" s="2">
        <v>0.71208099999999996</v>
      </c>
      <c r="D3137" s="2">
        <v>0.16839100000000001</v>
      </c>
      <c r="F3137" s="2">
        <v>7.1959020000000002</v>
      </c>
      <c r="G3137" s="2">
        <v>0.52660399999999996</v>
      </c>
      <c r="H3137" s="2">
        <v>0.52418500000000001</v>
      </c>
      <c r="J3137" s="2">
        <v>7.1987079999999999</v>
      </c>
      <c r="K3137" s="2">
        <v>8.8089000000000001E-2</v>
      </c>
      <c r="L3137" s="2">
        <v>0.178398</v>
      </c>
    </row>
    <row r="3138" spans="1:12" x14ac:dyDescent="0.2">
      <c r="A3138" s="2">
        <v>7.1994090000000002</v>
      </c>
      <c r="B3138" s="2">
        <v>9.6200559999999999</v>
      </c>
      <c r="C3138" s="2">
        <v>0.71224500000000002</v>
      </c>
      <c r="D3138" s="2">
        <v>0.16855899999999999</v>
      </c>
      <c r="F3138" s="2">
        <v>7.1966029999999996</v>
      </c>
      <c r="G3138" s="2">
        <v>0.52666500000000005</v>
      </c>
      <c r="H3138" s="2">
        <v>0.52396399999999999</v>
      </c>
      <c r="J3138" s="2">
        <v>7.1994090000000002</v>
      </c>
      <c r="K3138" s="2">
        <v>8.8177000000000005E-2</v>
      </c>
      <c r="L3138" s="2">
        <v>0.17869199999999999</v>
      </c>
    </row>
    <row r="3139" spans="1:12" x14ac:dyDescent="0.2">
      <c r="A3139" s="2">
        <v>7.2001099999999996</v>
      </c>
      <c r="B3139" s="2">
        <v>9.6207200000000004</v>
      </c>
      <c r="C3139" s="2">
        <v>0.71244700000000005</v>
      </c>
      <c r="D3139" s="2">
        <v>0.16833799999999999</v>
      </c>
      <c r="F3139" s="2">
        <v>7.1973050000000001</v>
      </c>
      <c r="G3139" s="2">
        <v>0.52691699999999997</v>
      </c>
      <c r="H3139" s="2">
        <v>0.52397199999999999</v>
      </c>
      <c r="J3139" s="2">
        <v>7.2001099999999996</v>
      </c>
      <c r="K3139" s="2">
        <v>8.8243000000000002E-2</v>
      </c>
      <c r="L3139" s="2">
        <v>0.179231</v>
      </c>
    </row>
    <row r="3140" spans="1:12" x14ac:dyDescent="0.2">
      <c r="A3140" s="2">
        <v>7.2008109999999999</v>
      </c>
      <c r="B3140" s="2">
        <v>9.6213149999999992</v>
      </c>
      <c r="C3140" s="2">
        <v>0.71288200000000002</v>
      </c>
      <c r="D3140" s="2">
        <v>0.16785700000000001</v>
      </c>
      <c r="F3140" s="2">
        <v>7.1980060000000003</v>
      </c>
      <c r="G3140" s="2">
        <v>0.52678700000000001</v>
      </c>
      <c r="H3140" s="2">
        <v>0.52420800000000001</v>
      </c>
      <c r="J3140" s="2">
        <v>7.2008109999999999</v>
      </c>
      <c r="K3140" s="2">
        <v>8.8168999999999997E-2</v>
      </c>
      <c r="L3140" s="2">
        <v>0.17937600000000001</v>
      </c>
    </row>
    <row r="3141" spans="1:12" x14ac:dyDescent="0.2">
      <c r="A3141" s="2">
        <v>7.2015130000000003</v>
      </c>
      <c r="B3141" s="2">
        <v>9.6219830000000002</v>
      </c>
      <c r="C3141" s="2">
        <v>0.71284400000000003</v>
      </c>
      <c r="D3141" s="2">
        <v>0.16797200000000001</v>
      </c>
      <c r="F3141" s="2">
        <v>7.1987079999999999</v>
      </c>
      <c r="G3141" s="2">
        <v>0.52656599999999998</v>
      </c>
      <c r="H3141" s="2">
        <v>0.52404799999999996</v>
      </c>
      <c r="J3141" s="2">
        <v>7.2015130000000003</v>
      </c>
      <c r="K3141" s="2">
        <v>8.7883000000000003E-2</v>
      </c>
      <c r="L3141" s="2">
        <v>0.17946999999999999</v>
      </c>
    </row>
    <row r="3142" spans="1:12" x14ac:dyDescent="0.2">
      <c r="A3142" s="2">
        <v>7.2022139999999997</v>
      </c>
      <c r="B3142" s="2">
        <v>9.6221920000000001</v>
      </c>
      <c r="C3142" s="2">
        <v>0.71250800000000003</v>
      </c>
      <c r="D3142" s="2">
        <v>0.16806299999999999</v>
      </c>
      <c r="F3142" s="2">
        <v>7.1994090000000002</v>
      </c>
      <c r="G3142" s="2">
        <v>0.52619899999999997</v>
      </c>
      <c r="H3142" s="2">
        <v>0.52351400000000003</v>
      </c>
      <c r="J3142" s="2">
        <v>7.2022139999999997</v>
      </c>
      <c r="K3142" s="2">
        <v>8.7894E-2</v>
      </c>
      <c r="L3142" s="2">
        <v>0.17968799999999999</v>
      </c>
    </row>
    <row r="3143" spans="1:12" x14ac:dyDescent="0.2">
      <c r="A3143" s="2">
        <v>7.2029160000000001</v>
      </c>
      <c r="B3143" s="2">
        <v>9.6230159999999998</v>
      </c>
      <c r="C3143" s="2">
        <v>0.71240899999999996</v>
      </c>
      <c r="D3143" s="2">
        <v>0.16789599999999999</v>
      </c>
      <c r="F3143" s="2">
        <v>7.2001099999999996</v>
      </c>
      <c r="G3143" s="2">
        <v>0.52606200000000003</v>
      </c>
      <c r="H3143" s="2">
        <v>0.52338399999999996</v>
      </c>
      <c r="J3143" s="2">
        <v>7.2029160000000001</v>
      </c>
      <c r="K3143" s="2">
        <v>8.7438000000000002E-2</v>
      </c>
      <c r="L3143" s="2">
        <v>0.17957500000000001</v>
      </c>
    </row>
    <row r="3144" spans="1:12" x14ac:dyDescent="0.2">
      <c r="A3144" s="2">
        <v>7.2036170000000004</v>
      </c>
      <c r="B3144" s="2">
        <v>9.6237370000000002</v>
      </c>
      <c r="C3144" s="2">
        <v>0.71226800000000001</v>
      </c>
      <c r="D3144" s="2">
        <v>0.16736100000000001</v>
      </c>
      <c r="F3144" s="2">
        <v>7.2008109999999999</v>
      </c>
      <c r="G3144" s="2">
        <v>0.52622199999999997</v>
      </c>
      <c r="H3144" s="2">
        <v>0.52370499999999998</v>
      </c>
      <c r="J3144" s="2">
        <v>7.2036170000000004</v>
      </c>
      <c r="K3144" s="2">
        <v>8.6761000000000005E-2</v>
      </c>
      <c r="L3144" s="2">
        <v>0.17924699999999999</v>
      </c>
    </row>
    <row r="3145" spans="1:12" x14ac:dyDescent="0.2">
      <c r="A3145" s="2">
        <v>7.2043189999999999</v>
      </c>
      <c r="B3145" s="2">
        <v>9.6241339999999997</v>
      </c>
      <c r="C3145" s="2">
        <v>0.71214200000000005</v>
      </c>
      <c r="D3145" s="2">
        <v>0.16688800000000001</v>
      </c>
      <c r="F3145" s="2">
        <v>7.2015130000000003</v>
      </c>
      <c r="G3145" s="2">
        <v>0.52636000000000005</v>
      </c>
      <c r="H3145" s="2">
        <v>0.52377300000000004</v>
      </c>
      <c r="J3145" s="2">
        <v>7.2043189999999999</v>
      </c>
      <c r="K3145" s="2">
        <v>8.7086999999999998E-2</v>
      </c>
      <c r="L3145" s="2">
        <v>0.17894099999999999</v>
      </c>
    </row>
    <row r="3146" spans="1:12" x14ac:dyDescent="0.2">
      <c r="A3146" s="2">
        <v>7.2050200000000002</v>
      </c>
      <c r="B3146" s="2">
        <v>9.6250990000000005</v>
      </c>
      <c r="C3146" s="2">
        <v>0.71216900000000005</v>
      </c>
      <c r="D3146" s="2">
        <v>0.16685800000000001</v>
      </c>
      <c r="F3146" s="2">
        <v>7.2022139999999997</v>
      </c>
      <c r="G3146" s="2">
        <v>0.52642100000000003</v>
      </c>
      <c r="H3146" s="2">
        <v>0.52364299999999997</v>
      </c>
      <c r="J3146" s="2">
        <v>7.2050200000000002</v>
      </c>
      <c r="K3146" s="2">
        <v>8.7115999999999999E-2</v>
      </c>
      <c r="L3146" s="2">
        <v>0.17841099999999999</v>
      </c>
    </row>
    <row r="3147" spans="1:12" x14ac:dyDescent="0.2">
      <c r="A3147" s="2">
        <v>7.2057209999999996</v>
      </c>
      <c r="B3147" s="2">
        <v>9.6258660000000003</v>
      </c>
      <c r="C3147" s="2">
        <v>0.71244399999999997</v>
      </c>
      <c r="D3147" s="2">
        <v>0.167072</v>
      </c>
      <c r="F3147" s="2">
        <v>7.2029160000000001</v>
      </c>
      <c r="G3147" s="2">
        <v>0.52585599999999999</v>
      </c>
      <c r="H3147" s="2">
        <v>0.52342999999999995</v>
      </c>
      <c r="J3147" s="2">
        <v>7.2057209999999996</v>
      </c>
      <c r="K3147" s="2">
        <v>8.7524000000000005E-2</v>
      </c>
      <c r="L3147" s="2">
        <v>0.17798700000000001</v>
      </c>
    </row>
    <row r="3148" spans="1:12" x14ac:dyDescent="0.2">
      <c r="A3148" s="2">
        <v>7.206423</v>
      </c>
      <c r="B3148" s="2">
        <v>9.6266859999999994</v>
      </c>
      <c r="C3148" s="2">
        <v>0.71274499999999996</v>
      </c>
      <c r="D3148" s="2">
        <v>0.166881</v>
      </c>
      <c r="F3148" s="2">
        <v>7.2036170000000004</v>
      </c>
      <c r="G3148" s="2">
        <v>0.525482</v>
      </c>
      <c r="H3148" s="2">
        <v>0.52275799999999994</v>
      </c>
      <c r="J3148" s="2">
        <v>7.206423</v>
      </c>
      <c r="K3148" s="2">
        <v>8.7801000000000004E-2</v>
      </c>
      <c r="L3148" s="2">
        <v>0.17841099999999999</v>
      </c>
    </row>
    <row r="3149" spans="1:12" x14ac:dyDescent="0.2">
      <c r="A3149" s="2">
        <v>7.2071240000000003</v>
      </c>
      <c r="B3149" s="2">
        <v>9.6274339999999992</v>
      </c>
      <c r="C3149" s="2">
        <v>0.71275299999999997</v>
      </c>
      <c r="D3149" s="2">
        <v>0.16694200000000001</v>
      </c>
      <c r="F3149" s="2">
        <v>7.2043189999999999</v>
      </c>
      <c r="G3149" s="2">
        <v>0.52566500000000005</v>
      </c>
      <c r="H3149" s="2">
        <v>0.522316</v>
      </c>
      <c r="J3149" s="2">
        <v>7.2071240000000003</v>
      </c>
      <c r="K3149" s="2">
        <v>8.8188000000000002E-2</v>
      </c>
      <c r="L3149" s="2">
        <v>0.178898</v>
      </c>
    </row>
    <row r="3150" spans="1:12" x14ac:dyDescent="0.2">
      <c r="A3150" s="2">
        <v>7.2078249999999997</v>
      </c>
      <c r="B3150" s="2">
        <v>9.6275899999999996</v>
      </c>
      <c r="C3150" s="2">
        <v>0.71255800000000002</v>
      </c>
      <c r="D3150" s="2">
        <v>0.16691900000000001</v>
      </c>
      <c r="F3150" s="2">
        <v>7.2050200000000002</v>
      </c>
      <c r="G3150" s="2">
        <v>0.52567299999999995</v>
      </c>
      <c r="H3150" s="2">
        <v>0.52278100000000005</v>
      </c>
      <c r="J3150" s="2">
        <v>7.2078249999999997</v>
      </c>
      <c r="K3150" s="2">
        <v>8.8175000000000003E-2</v>
      </c>
      <c r="L3150" s="2">
        <v>0.17916799999999999</v>
      </c>
    </row>
    <row r="3151" spans="1:12" x14ac:dyDescent="0.2">
      <c r="A3151" s="2">
        <v>7.2085270000000001</v>
      </c>
      <c r="B3151" s="2">
        <v>9.628838</v>
      </c>
      <c r="C3151" s="2">
        <v>0.71273299999999995</v>
      </c>
      <c r="D3151" s="2">
        <v>0.166606</v>
      </c>
      <c r="F3151" s="2">
        <v>7.2057209999999996</v>
      </c>
      <c r="G3151" s="2">
        <v>0.52520800000000001</v>
      </c>
      <c r="H3151" s="2">
        <v>0.52272799999999997</v>
      </c>
      <c r="J3151" s="2">
        <v>7.2085270000000001</v>
      </c>
      <c r="K3151" s="2">
        <v>8.7911000000000003E-2</v>
      </c>
      <c r="L3151" s="2">
        <v>0.178926</v>
      </c>
    </row>
    <row r="3152" spans="1:12" x14ac:dyDescent="0.2">
      <c r="A3152" s="2">
        <v>7.2092280000000004</v>
      </c>
      <c r="B3152" s="2">
        <v>9.6292530000000003</v>
      </c>
      <c r="C3152" s="2">
        <v>0.71282100000000004</v>
      </c>
      <c r="D3152" s="2">
        <v>0.16656799999999999</v>
      </c>
      <c r="F3152" s="2">
        <v>7.206423</v>
      </c>
      <c r="G3152" s="2">
        <v>0.52481800000000001</v>
      </c>
      <c r="H3152" s="2">
        <v>0.52232400000000001</v>
      </c>
      <c r="J3152" s="2">
        <v>7.2092280000000004</v>
      </c>
      <c r="K3152" s="2">
        <v>8.7297E-2</v>
      </c>
      <c r="L3152" s="2">
        <v>0.20705899999999999</v>
      </c>
    </row>
    <row r="3153" spans="1:12" x14ac:dyDescent="0.2">
      <c r="A3153" s="2">
        <v>7.2099289999999998</v>
      </c>
      <c r="B3153" s="2">
        <v>9.6299779999999995</v>
      </c>
      <c r="C3153" s="2">
        <v>0.71271799999999996</v>
      </c>
      <c r="D3153" s="2">
        <v>0.16577500000000001</v>
      </c>
      <c r="F3153" s="2">
        <v>7.2071240000000003</v>
      </c>
      <c r="G3153" s="2">
        <v>0.52473400000000003</v>
      </c>
      <c r="H3153" s="2">
        <v>0.52223200000000003</v>
      </c>
      <c r="J3153" s="2">
        <v>7.2099289999999998</v>
      </c>
      <c r="K3153" s="2">
        <v>8.7212999999999999E-2</v>
      </c>
      <c r="L3153" s="2">
        <v>0.20669000000000001</v>
      </c>
    </row>
    <row r="3154" spans="1:12" x14ac:dyDescent="0.2">
      <c r="A3154" s="2">
        <v>7.2106310000000002</v>
      </c>
      <c r="B3154" s="2">
        <v>9.6308170000000004</v>
      </c>
      <c r="C3154" s="2">
        <v>0.71235999999999999</v>
      </c>
      <c r="D3154" s="2">
        <v>0.16573599999999999</v>
      </c>
      <c r="F3154" s="2">
        <v>7.2078249999999997</v>
      </c>
      <c r="G3154" s="2">
        <v>0.52439899999999995</v>
      </c>
      <c r="H3154" s="2">
        <v>0.52178199999999997</v>
      </c>
      <c r="J3154" s="2">
        <v>7.2106310000000002</v>
      </c>
      <c r="K3154" s="2">
        <v>8.7131E-2</v>
      </c>
      <c r="L3154" s="2">
        <v>0.20663300000000001</v>
      </c>
    </row>
    <row r="3155" spans="1:12" x14ac:dyDescent="0.2">
      <c r="A3155" s="2">
        <v>7.2113319999999996</v>
      </c>
      <c r="B3155" s="2">
        <v>9.6313440000000003</v>
      </c>
      <c r="C3155" s="2">
        <v>0.71173799999999998</v>
      </c>
      <c r="D3155" s="2">
        <v>0.16597300000000001</v>
      </c>
      <c r="F3155" s="2">
        <v>7.2085270000000001</v>
      </c>
      <c r="G3155" s="2">
        <v>0.52432999999999996</v>
      </c>
      <c r="H3155" s="2">
        <v>0.52150700000000005</v>
      </c>
      <c r="J3155" s="2">
        <v>7.2113319999999996</v>
      </c>
      <c r="K3155" s="2">
        <v>8.7025000000000005E-2</v>
      </c>
      <c r="L3155" s="2">
        <v>0.20677300000000001</v>
      </c>
    </row>
    <row r="3156" spans="1:12" x14ac:dyDescent="0.2">
      <c r="A3156" s="2">
        <v>7.2120340000000001</v>
      </c>
      <c r="B3156" s="2">
        <v>9.6320879999999995</v>
      </c>
      <c r="C3156" s="2">
        <v>0.71142899999999998</v>
      </c>
      <c r="D3156" s="2">
        <v>0.165691</v>
      </c>
      <c r="F3156" s="2">
        <v>7.2092280000000004</v>
      </c>
      <c r="G3156" s="2">
        <v>0.52456700000000001</v>
      </c>
      <c r="H3156" s="2">
        <v>0.52138499999999999</v>
      </c>
      <c r="J3156" s="2">
        <v>7.2120340000000001</v>
      </c>
      <c r="K3156" s="2">
        <v>8.6959999999999996E-2</v>
      </c>
      <c r="L3156" s="2">
        <v>0.20643600000000001</v>
      </c>
    </row>
    <row r="3157" spans="1:12" x14ac:dyDescent="0.2">
      <c r="A3157" s="2">
        <v>7.2127350000000003</v>
      </c>
      <c r="B3157" s="2">
        <v>9.6325570000000003</v>
      </c>
      <c r="C3157" s="2">
        <v>0.71114699999999997</v>
      </c>
      <c r="D3157" s="2">
        <v>0.16540099999999999</v>
      </c>
      <c r="F3157" s="2">
        <v>7.2099289999999998</v>
      </c>
      <c r="G3157" s="2">
        <v>0.52464299999999997</v>
      </c>
      <c r="H3157" s="2">
        <v>0.52114899999999997</v>
      </c>
      <c r="J3157" s="2">
        <v>7.2127350000000003</v>
      </c>
      <c r="K3157" s="2">
        <v>8.7115999999999999E-2</v>
      </c>
      <c r="L3157" s="2">
        <v>0.205626</v>
      </c>
    </row>
    <row r="3158" spans="1:12" x14ac:dyDescent="0.2">
      <c r="A3158" s="2">
        <v>7.2134359999999997</v>
      </c>
      <c r="B3158" s="2">
        <v>9.6332360000000001</v>
      </c>
      <c r="C3158" s="2">
        <v>0.71099000000000001</v>
      </c>
      <c r="D3158" s="2">
        <v>0.16553000000000001</v>
      </c>
      <c r="F3158" s="2">
        <v>7.2106310000000002</v>
      </c>
      <c r="G3158" s="2">
        <v>0.52452100000000002</v>
      </c>
      <c r="H3158" s="2">
        <v>0.52096600000000004</v>
      </c>
      <c r="J3158" s="2">
        <v>7.2134359999999997</v>
      </c>
      <c r="K3158" s="2">
        <v>8.7534000000000001E-2</v>
      </c>
      <c r="L3158" s="2">
        <v>0.205403</v>
      </c>
    </row>
    <row r="3159" spans="1:12" x14ac:dyDescent="0.2">
      <c r="A3159" s="2">
        <v>7.2141380000000002</v>
      </c>
      <c r="B3159" s="2">
        <v>9.6342049999999997</v>
      </c>
      <c r="C3159" s="2">
        <v>0.71076899999999998</v>
      </c>
      <c r="D3159" s="2">
        <v>0.165355</v>
      </c>
      <c r="F3159" s="2">
        <v>7.2113319999999996</v>
      </c>
      <c r="G3159" s="2">
        <v>0.52418500000000001</v>
      </c>
      <c r="H3159" s="2">
        <v>0.52066800000000002</v>
      </c>
      <c r="J3159" s="2">
        <v>7.2141380000000002</v>
      </c>
      <c r="K3159" s="2">
        <v>8.7321999999999997E-2</v>
      </c>
      <c r="L3159" s="2">
        <v>0.20607500000000001</v>
      </c>
    </row>
    <row r="3160" spans="1:12" x14ac:dyDescent="0.2">
      <c r="A3160" s="2">
        <v>7.2148389999999996</v>
      </c>
      <c r="B3160" s="2">
        <v>9.6351549999999992</v>
      </c>
      <c r="C3160" s="2">
        <v>0.71087199999999995</v>
      </c>
      <c r="D3160" s="2">
        <v>0.16495099999999999</v>
      </c>
      <c r="F3160" s="2">
        <v>7.2120340000000001</v>
      </c>
      <c r="G3160" s="2">
        <v>0.52396399999999999</v>
      </c>
      <c r="H3160" s="2">
        <v>0.52032500000000004</v>
      </c>
      <c r="J3160" s="2">
        <v>7.2148389999999996</v>
      </c>
      <c r="K3160" s="2">
        <v>8.7589E-2</v>
      </c>
      <c r="L3160" s="2">
        <v>0.20623</v>
      </c>
    </row>
    <row r="3161" spans="1:12" x14ac:dyDescent="0.2">
      <c r="A3161" s="2">
        <v>7.2155399999999998</v>
      </c>
      <c r="B3161" s="2">
        <v>9.636063</v>
      </c>
      <c r="C3161" s="2">
        <v>0.71077699999999999</v>
      </c>
      <c r="D3161" s="2">
        <v>0.16542399999999999</v>
      </c>
      <c r="F3161" s="2">
        <v>7.2127350000000003</v>
      </c>
      <c r="G3161" s="2">
        <v>0.52397199999999999</v>
      </c>
      <c r="H3161" s="2">
        <v>0.52029400000000003</v>
      </c>
      <c r="J3161" s="2">
        <v>7.2155399999999998</v>
      </c>
      <c r="K3161" s="2">
        <v>8.8252999999999998E-2</v>
      </c>
      <c r="L3161" s="2">
        <v>0.20624799999999999</v>
      </c>
    </row>
    <row r="3162" spans="1:12" x14ac:dyDescent="0.2">
      <c r="A3162" s="2">
        <v>7.2162420000000003</v>
      </c>
      <c r="B3162" s="2">
        <v>9.6368939999999998</v>
      </c>
      <c r="C3162" s="2">
        <v>0.71120799999999995</v>
      </c>
      <c r="D3162" s="2">
        <v>0.165271</v>
      </c>
      <c r="F3162" s="2">
        <v>7.2134359999999997</v>
      </c>
      <c r="G3162" s="2">
        <v>0.52420800000000001</v>
      </c>
      <c r="H3162" s="2">
        <v>0.52028700000000005</v>
      </c>
      <c r="J3162" s="2">
        <v>7.2162420000000003</v>
      </c>
      <c r="K3162" s="2">
        <v>8.8880000000000001E-2</v>
      </c>
      <c r="L3162" s="2">
        <v>0.205788</v>
      </c>
    </row>
    <row r="3163" spans="1:12" x14ac:dyDescent="0.2">
      <c r="A3163" s="2">
        <v>7.2169429999999997</v>
      </c>
      <c r="B3163" s="2">
        <v>9.6379660000000005</v>
      </c>
      <c r="C3163" s="2">
        <v>0.71113499999999996</v>
      </c>
      <c r="D3163" s="2">
        <v>0.164989</v>
      </c>
      <c r="F3163" s="2">
        <v>7.2141380000000002</v>
      </c>
      <c r="G3163" s="2">
        <v>0.52404799999999996</v>
      </c>
      <c r="H3163" s="2">
        <v>0.52024099999999995</v>
      </c>
      <c r="J3163" s="2">
        <v>7.2169429999999997</v>
      </c>
      <c r="K3163" s="2">
        <v>8.8619000000000003E-2</v>
      </c>
      <c r="L3163" s="2">
        <v>0.205292</v>
      </c>
    </row>
    <row r="3164" spans="1:12" x14ac:dyDescent="0.2">
      <c r="A3164" s="2">
        <v>7.2176450000000001</v>
      </c>
      <c r="B3164" s="2">
        <v>9.6394389999999994</v>
      </c>
      <c r="C3164" s="2">
        <v>0.71138299999999999</v>
      </c>
      <c r="D3164" s="2">
        <v>0.16540099999999999</v>
      </c>
      <c r="F3164" s="2">
        <v>7.2148389999999996</v>
      </c>
      <c r="G3164" s="2">
        <v>0.52351400000000003</v>
      </c>
      <c r="H3164" s="2">
        <v>0.52020299999999997</v>
      </c>
      <c r="J3164" s="2">
        <v>7.2176450000000001</v>
      </c>
      <c r="K3164" s="2">
        <v>8.8321999999999998E-2</v>
      </c>
      <c r="L3164" s="2">
        <v>0.204933</v>
      </c>
    </row>
    <row r="3165" spans="1:12" x14ac:dyDescent="0.2">
      <c r="A3165" s="2">
        <v>7.2183460000000004</v>
      </c>
      <c r="B3165" s="2">
        <v>9.6407430000000005</v>
      </c>
      <c r="C3165" s="2">
        <v>0.71120399999999995</v>
      </c>
      <c r="D3165" s="2">
        <v>0.16541600000000001</v>
      </c>
      <c r="F3165" s="2">
        <v>7.2155399999999998</v>
      </c>
      <c r="G3165" s="2">
        <v>0.52338399999999996</v>
      </c>
      <c r="H3165" s="2">
        <v>0.52031700000000003</v>
      </c>
      <c r="J3165" s="2">
        <v>7.2183460000000004</v>
      </c>
      <c r="K3165" s="2">
        <v>8.8217000000000004E-2</v>
      </c>
      <c r="L3165" s="2">
        <v>0.20463700000000001</v>
      </c>
    </row>
    <row r="3166" spans="1:12" x14ac:dyDescent="0.2">
      <c r="A3166" s="2">
        <v>7.2190479999999999</v>
      </c>
      <c r="B3166" s="2">
        <v>9.6418079999999993</v>
      </c>
      <c r="C3166" s="2">
        <v>0.71087199999999995</v>
      </c>
      <c r="D3166" s="2">
        <v>0.16588900000000001</v>
      </c>
      <c r="F3166" s="2">
        <v>7.2162420000000003</v>
      </c>
      <c r="G3166" s="2">
        <v>0.52370499999999998</v>
      </c>
      <c r="H3166" s="2">
        <v>0.52082099999999998</v>
      </c>
      <c r="J3166" s="2">
        <v>7.2190479999999999</v>
      </c>
      <c r="K3166" s="2">
        <v>8.8302000000000005E-2</v>
      </c>
      <c r="L3166" s="2">
        <v>0.20449200000000001</v>
      </c>
    </row>
    <row r="3167" spans="1:12" x14ac:dyDescent="0.2">
      <c r="A3167" s="2">
        <v>7.2197490000000002</v>
      </c>
      <c r="B3167" s="2">
        <v>9.6427230000000002</v>
      </c>
      <c r="C3167" s="2">
        <v>0.71082199999999995</v>
      </c>
      <c r="D3167" s="2">
        <v>0.16669800000000001</v>
      </c>
      <c r="F3167" s="2">
        <v>7.2169429999999997</v>
      </c>
      <c r="G3167" s="2">
        <v>0.52377300000000004</v>
      </c>
      <c r="H3167" s="2">
        <v>0.52068300000000001</v>
      </c>
      <c r="J3167" s="2">
        <v>7.2197490000000002</v>
      </c>
      <c r="K3167" s="2">
        <v>8.8188000000000002E-2</v>
      </c>
      <c r="L3167" s="2">
        <v>0.20453399999999999</v>
      </c>
    </row>
    <row r="3168" spans="1:12" x14ac:dyDescent="0.2">
      <c r="A3168" s="2">
        <v>7.2204499999999996</v>
      </c>
      <c r="B3168" s="2">
        <v>9.6439210000000006</v>
      </c>
      <c r="C3168" s="2">
        <v>0.71010099999999998</v>
      </c>
      <c r="D3168" s="2">
        <v>0.167049</v>
      </c>
      <c r="F3168" s="2">
        <v>7.2176450000000001</v>
      </c>
      <c r="G3168" s="2">
        <v>0.52364299999999997</v>
      </c>
      <c r="H3168" s="2">
        <v>0.52037</v>
      </c>
      <c r="J3168" s="2">
        <v>7.2204499999999996</v>
      </c>
      <c r="K3168" s="2">
        <v>8.8800000000000004E-2</v>
      </c>
      <c r="L3168" s="2">
        <v>0.204792</v>
      </c>
    </row>
    <row r="3169" spans="1:12" x14ac:dyDescent="0.2">
      <c r="A3169" s="2">
        <v>7.2211509999999999</v>
      </c>
      <c r="B3169" s="2">
        <v>9.6452069999999992</v>
      </c>
      <c r="C3169" s="2">
        <v>0.70998300000000003</v>
      </c>
      <c r="D3169" s="2">
        <v>0.16766700000000001</v>
      </c>
      <c r="F3169" s="2">
        <v>7.2183460000000004</v>
      </c>
      <c r="G3169" s="2">
        <v>0.52342999999999995</v>
      </c>
      <c r="H3169" s="2">
        <v>0.52028700000000005</v>
      </c>
      <c r="J3169" s="2">
        <v>7.2211509999999999</v>
      </c>
      <c r="K3169" s="2">
        <v>8.8394E-2</v>
      </c>
      <c r="L3169" s="2">
        <v>0.20525499999999999</v>
      </c>
    </row>
    <row r="3170" spans="1:12" x14ac:dyDescent="0.2">
      <c r="A3170" s="2">
        <v>7.2218530000000003</v>
      </c>
      <c r="B3170" s="2">
        <v>9.6466600000000007</v>
      </c>
      <c r="C3170" s="2">
        <v>0.70966600000000002</v>
      </c>
      <c r="D3170" s="2">
        <v>0.16756699999999999</v>
      </c>
      <c r="F3170" s="2">
        <v>7.2190479999999999</v>
      </c>
      <c r="G3170" s="2">
        <v>0.52275799999999994</v>
      </c>
      <c r="H3170" s="2">
        <v>0.52017999999999998</v>
      </c>
      <c r="J3170" s="2">
        <v>7.2218530000000003</v>
      </c>
      <c r="K3170" s="2">
        <v>8.8701000000000002E-2</v>
      </c>
      <c r="L3170" s="2">
        <v>0.20522299999999999</v>
      </c>
    </row>
    <row r="3171" spans="1:12" x14ac:dyDescent="0.2">
      <c r="A3171" s="2">
        <v>7.2225539999999997</v>
      </c>
      <c r="B3171" s="2">
        <v>9.6477090000000008</v>
      </c>
      <c r="C3171" s="2">
        <v>0.70922799999999997</v>
      </c>
      <c r="D3171" s="2">
        <v>0.16763600000000001</v>
      </c>
      <c r="F3171" s="2">
        <v>7.2197490000000002</v>
      </c>
      <c r="G3171" s="2">
        <v>0.522316</v>
      </c>
      <c r="H3171" s="2">
        <v>0.52031700000000003</v>
      </c>
      <c r="J3171" s="2">
        <v>7.2225539999999997</v>
      </c>
      <c r="K3171" s="2">
        <v>8.9280999999999999E-2</v>
      </c>
      <c r="L3171" s="2">
        <v>0.205017</v>
      </c>
    </row>
    <row r="3172" spans="1:12" x14ac:dyDescent="0.2">
      <c r="A3172" s="2">
        <v>7.2232560000000001</v>
      </c>
      <c r="B3172" s="2">
        <v>9.6487580000000008</v>
      </c>
      <c r="C3172" s="2">
        <v>0.70909</v>
      </c>
      <c r="D3172" s="2">
        <v>0.167735</v>
      </c>
      <c r="F3172" s="2">
        <v>7.2204499999999996</v>
      </c>
      <c r="G3172" s="2">
        <v>0.52278100000000005</v>
      </c>
      <c r="H3172" s="2">
        <v>0.52024099999999995</v>
      </c>
      <c r="J3172" s="2">
        <v>7.2232560000000001</v>
      </c>
      <c r="K3172" s="2">
        <v>8.9219999999999994E-2</v>
      </c>
      <c r="L3172" s="2">
        <v>0.20450499999999999</v>
      </c>
    </row>
    <row r="3173" spans="1:12" x14ac:dyDescent="0.2">
      <c r="A3173" s="2">
        <v>7.2239570000000004</v>
      </c>
      <c r="B3173" s="2">
        <v>9.6496739999999992</v>
      </c>
      <c r="C3173" s="2">
        <v>0.70967000000000002</v>
      </c>
      <c r="D3173" s="2">
        <v>0.16843</v>
      </c>
      <c r="F3173" s="2">
        <v>7.2211509999999999</v>
      </c>
      <c r="G3173" s="2">
        <v>0.52272799999999997</v>
      </c>
      <c r="H3173" s="2">
        <v>0.519791</v>
      </c>
      <c r="J3173" s="2">
        <v>7.2239570000000004</v>
      </c>
      <c r="K3173" s="2">
        <v>8.9037000000000005E-2</v>
      </c>
      <c r="L3173" s="2">
        <v>0.20394399999999999</v>
      </c>
    </row>
    <row r="3174" spans="1:12" x14ac:dyDescent="0.2">
      <c r="A3174" s="2">
        <v>7.2246579999999998</v>
      </c>
      <c r="B3174" s="2">
        <v>9.6501459999999994</v>
      </c>
      <c r="C3174" s="2">
        <v>0.70875900000000003</v>
      </c>
      <c r="D3174" s="2">
        <v>0.16848299999999999</v>
      </c>
      <c r="F3174" s="2">
        <v>7.2218530000000003</v>
      </c>
      <c r="G3174" s="2">
        <v>0.52232400000000001</v>
      </c>
      <c r="H3174" s="2">
        <v>0.51983599999999996</v>
      </c>
      <c r="J3174" s="2">
        <v>7.2246579999999998</v>
      </c>
      <c r="K3174" s="2">
        <v>8.8894000000000001E-2</v>
      </c>
      <c r="L3174" s="2">
        <v>0.204288</v>
      </c>
    </row>
    <row r="3175" spans="1:12" x14ac:dyDescent="0.2">
      <c r="A3175" s="2">
        <v>7.2253600000000002</v>
      </c>
      <c r="B3175" s="2">
        <v>9.6514889999999998</v>
      </c>
      <c r="C3175" s="2">
        <v>0.70834699999999995</v>
      </c>
      <c r="D3175" s="2">
        <v>0.16817799999999999</v>
      </c>
      <c r="F3175" s="2">
        <v>7.2225539999999997</v>
      </c>
      <c r="G3175" s="2">
        <v>0.52223200000000003</v>
      </c>
      <c r="H3175" s="2">
        <v>0.520119</v>
      </c>
      <c r="J3175" s="2">
        <v>7.2253600000000002</v>
      </c>
      <c r="K3175" s="2">
        <v>8.9057999999999998E-2</v>
      </c>
      <c r="L3175" s="2">
        <v>0.204258</v>
      </c>
    </row>
    <row r="3176" spans="1:12" x14ac:dyDescent="0.2">
      <c r="A3176" s="2">
        <v>7.2260609999999996</v>
      </c>
      <c r="B3176" s="2">
        <v>9.6524389999999993</v>
      </c>
      <c r="C3176" s="2">
        <v>0.70782400000000001</v>
      </c>
      <c r="D3176" s="2">
        <v>0.16789599999999999</v>
      </c>
      <c r="F3176" s="2">
        <v>7.2232560000000001</v>
      </c>
      <c r="G3176" s="2">
        <v>0.52178199999999997</v>
      </c>
      <c r="H3176" s="2">
        <v>0.520065</v>
      </c>
      <c r="J3176" s="2">
        <v>7.2260609999999996</v>
      </c>
      <c r="K3176" s="2">
        <v>8.8871000000000006E-2</v>
      </c>
      <c r="L3176" s="2">
        <v>0.203961</v>
      </c>
    </row>
    <row r="3177" spans="1:12" x14ac:dyDescent="0.2">
      <c r="A3177" s="2">
        <v>7.2267619999999999</v>
      </c>
      <c r="B3177" s="2">
        <v>9.6532780000000002</v>
      </c>
      <c r="C3177" s="2">
        <v>0.70750000000000002</v>
      </c>
      <c r="D3177" s="2">
        <v>0.167827</v>
      </c>
      <c r="F3177" s="2">
        <v>7.2239570000000004</v>
      </c>
      <c r="G3177" s="2">
        <v>0.52150700000000005</v>
      </c>
      <c r="H3177" s="2">
        <v>0.51999700000000004</v>
      </c>
      <c r="J3177" s="2">
        <v>7.2267619999999999</v>
      </c>
      <c r="K3177" s="2">
        <v>8.8690000000000005E-2</v>
      </c>
      <c r="L3177" s="2">
        <v>0.203709</v>
      </c>
    </row>
    <row r="3178" spans="1:12" x14ac:dyDescent="0.2">
      <c r="A3178" s="2">
        <v>7.2274640000000003</v>
      </c>
      <c r="B3178" s="2">
        <v>9.6544840000000001</v>
      </c>
      <c r="C3178" s="2">
        <v>0.70690799999999998</v>
      </c>
      <c r="D3178" s="2">
        <v>0.16781199999999999</v>
      </c>
      <c r="F3178" s="2">
        <v>7.2246579999999998</v>
      </c>
      <c r="G3178" s="2">
        <v>0.52138499999999999</v>
      </c>
      <c r="H3178" s="2">
        <v>0.52028700000000005</v>
      </c>
      <c r="J3178" s="2">
        <v>7.2274640000000003</v>
      </c>
      <c r="K3178" s="2">
        <v>8.9050000000000004E-2</v>
      </c>
      <c r="L3178" s="2">
        <v>0.20388400000000001</v>
      </c>
    </row>
    <row r="3179" spans="1:12" x14ac:dyDescent="0.2">
      <c r="A3179" s="2">
        <v>7.2281649999999997</v>
      </c>
      <c r="B3179" s="2">
        <v>9.6555859999999996</v>
      </c>
      <c r="C3179" s="2">
        <v>0.70703400000000005</v>
      </c>
      <c r="D3179" s="2">
        <v>0.16770499999999999</v>
      </c>
      <c r="F3179" s="2">
        <v>7.2253600000000002</v>
      </c>
      <c r="G3179" s="2">
        <v>0.52114899999999997</v>
      </c>
      <c r="H3179" s="2">
        <v>0.52072099999999999</v>
      </c>
      <c r="J3179" s="2">
        <v>7.2281649999999997</v>
      </c>
      <c r="K3179" s="2">
        <v>8.9226E-2</v>
      </c>
      <c r="L3179" s="2">
        <v>0.20424600000000001</v>
      </c>
    </row>
    <row r="3180" spans="1:12" x14ac:dyDescent="0.2">
      <c r="A3180" s="2">
        <v>7.2288670000000002</v>
      </c>
      <c r="B3180" s="2">
        <v>9.6561889999999995</v>
      </c>
      <c r="C3180" s="2">
        <v>0.70727099999999998</v>
      </c>
      <c r="D3180" s="2">
        <v>0.167682</v>
      </c>
      <c r="F3180" s="2">
        <v>7.2260609999999996</v>
      </c>
      <c r="G3180" s="2">
        <v>0.52096600000000004</v>
      </c>
      <c r="H3180" s="2">
        <v>0.52083599999999997</v>
      </c>
      <c r="J3180" s="2">
        <v>7.2288670000000002</v>
      </c>
      <c r="K3180" s="2">
        <v>8.8792999999999997E-2</v>
      </c>
      <c r="L3180" s="2">
        <v>0.20421400000000001</v>
      </c>
    </row>
    <row r="3181" spans="1:12" x14ac:dyDescent="0.2">
      <c r="A3181" s="2">
        <v>7.2295680000000004</v>
      </c>
      <c r="B3181" s="2">
        <v>9.6569599999999998</v>
      </c>
      <c r="C3181" s="2">
        <v>0.70708800000000005</v>
      </c>
      <c r="D3181" s="2">
        <v>0.167606</v>
      </c>
      <c r="F3181" s="2">
        <v>7.2267619999999999</v>
      </c>
      <c r="G3181" s="2">
        <v>0.52066800000000002</v>
      </c>
      <c r="H3181" s="2">
        <v>0.52054599999999995</v>
      </c>
      <c r="J3181" s="2">
        <v>7.2295680000000004</v>
      </c>
      <c r="K3181" s="2">
        <v>8.8683999999999999E-2</v>
      </c>
      <c r="L3181" s="2">
        <v>0.20441200000000001</v>
      </c>
    </row>
    <row r="3182" spans="1:12" x14ac:dyDescent="0.2">
      <c r="A3182" s="2">
        <v>7.2302689999999998</v>
      </c>
      <c r="B3182" s="2">
        <v>9.6578560000000007</v>
      </c>
      <c r="C3182" s="2">
        <v>0.70683600000000002</v>
      </c>
      <c r="D3182" s="2">
        <v>0.167377</v>
      </c>
      <c r="F3182" s="2">
        <v>7.2274640000000003</v>
      </c>
      <c r="G3182" s="2">
        <v>0.52032500000000004</v>
      </c>
      <c r="H3182" s="2">
        <v>0.52024099999999995</v>
      </c>
      <c r="J3182" s="2">
        <v>7.2302689999999998</v>
      </c>
      <c r="K3182" s="2">
        <v>8.8497000000000006E-2</v>
      </c>
      <c r="L3182" s="2">
        <v>0.204515</v>
      </c>
    </row>
    <row r="3183" spans="1:12" x14ac:dyDescent="0.2">
      <c r="A3183" s="2">
        <v>7.2309710000000003</v>
      </c>
      <c r="B3183" s="2">
        <v>9.6590159999999994</v>
      </c>
      <c r="C3183" s="2">
        <v>0.706237</v>
      </c>
      <c r="D3183" s="2">
        <v>0.167407</v>
      </c>
      <c r="F3183" s="2">
        <v>7.2281649999999997</v>
      </c>
      <c r="G3183" s="2">
        <v>0.52029400000000003</v>
      </c>
      <c r="H3183" s="2">
        <v>0.52007300000000001</v>
      </c>
      <c r="J3183" s="2">
        <v>7.2309710000000003</v>
      </c>
      <c r="K3183" s="2">
        <v>8.8116E-2</v>
      </c>
      <c r="L3183" s="2">
        <v>0.20457900000000001</v>
      </c>
    </row>
    <row r="3184" spans="1:12" x14ac:dyDescent="0.2">
      <c r="A3184" s="2">
        <v>7.2316719999999997</v>
      </c>
      <c r="B3184" s="2">
        <v>9.6599459999999997</v>
      </c>
      <c r="C3184" s="2">
        <v>0.70635099999999995</v>
      </c>
      <c r="D3184" s="2">
        <v>0.16739200000000001</v>
      </c>
      <c r="F3184" s="2">
        <v>7.2288670000000002</v>
      </c>
      <c r="G3184" s="2">
        <v>0.52028700000000005</v>
      </c>
      <c r="H3184" s="2">
        <v>0.51958499999999996</v>
      </c>
      <c r="J3184" s="2">
        <v>7.2316719999999997</v>
      </c>
      <c r="K3184" s="2">
        <v>8.7846999999999995E-2</v>
      </c>
      <c r="L3184" s="2">
        <v>0.20452000000000001</v>
      </c>
    </row>
    <row r="3185" spans="1:12" x14ac:dyDescent="0.2">
      <c r="A3185" s="2">
        <v>7.2323740000000001</v>
      </c>
      <c r="B3185" s="2">
        <v>9.6609990000000003</v>
      </c>
      <c r="C3185" s="2">
        <v>0.70629399999999998</v>
      </c>
      <c r="D3185" s="2">
        <v>0.16747600000000001</v>
      </c>
      <c r="F3185" s="2">
        <v>7.2295680000000004</v>
      </c>
      <c r="G3185" s="2">
        <v>0.52024099999999995</v>
      </c>
      <c r="H3185" s="2">
        <v>0.51939400000000002</v>
      </c>
      <c r="J3185" s="2">
        <v>7.2323740000000001</v>
      </c>
      <c r="K3185" s="2">
        <v>8.7816000000000005E-2</v>
      </c>
      <c r="L3185" s="2">
        <v>0.20449400000000001</v>
      </c>
    </row>
    <row r="3186" spans="1:12" x14ac:dyDescent="0.2">
      <c r="A3186" s="2">
        <v>7.2330750000000004</v>
      </c>
      <c r="B3186" s="2">
        <v>9.6615830000000003</v>
      </c>
      <c r="C3186" s="2">
        <v>0.70545100000000005</v>
      </c>
      <c r="D3186" s="2">
        <v>0.16792599999999999</v>
      </c>
      <c r="F3186" s="2">
        <v>7.2302689999999998</v>
      </c>
      <c r="G3186" s="2">
        <v>0.52020299999999997</v>
      </c>
      <c r="H3186" s="2">
        <v>0.51976800000000001</v>
      </c>
      <c r="J3186" s="2">
        <v>7.2330750000000004</v>
      </c>
      <c r="K3186" s="2">
        <v>8.7332000000000007E-2</v>
      </c>
      <c r="L3186" s="2">
        <v>0.20420199999999999</v>
      </c>
    </row>
    <row r="3187" spans="1:12" x14ac:dyDescent="0.2">
      <c r="A3187" s="2">
        <v>7.2337759999999998</v>
      </c>
      <c r="B3187" s="2">
        <v>9.6625060000000005</v>
      </c>
      <c r="C3187" s="2">
        <v>0.70547000000000004</v>
      </c>
      <c r="D3187" s="2">
        <v>0.168826</v>
      </c>
      <c r="F3187" s="2">
        <v>7.2309710000000003</v>
      </c>
      <c r="G3187" s="2">
        <v>0.52031700000000003</v>
      </c>
      <c r="H3187" s="2">
        <v>0.51996600000000004</v>
      </c>
      <c r="J3187" s="2">
        <v>7.2337759999999998</v>
      </c>
      <c r="K3187" s="2">
        <v>8.7708999999999995E-2</v>
      </c>
      <c r="L3187" s="2">
        <v>0.203261</v>
      </c>
    </row>
    <row r="3188" spans="1:12" x14ac:dyDescent="0.2">
      <c r="A3188" s="2">
        <v>7.2344780000000002</v>
      </c>
      <c r="B3188" s="2">
        <v>9.6637920000000008</v>
      </c>
      <c r="C3188" s="2">
        <v>0.70535199999999998</v>
      </c>
      <c r="D3188" s="2">
        <v>0.169101</v>
      </c>
      <c r="F3188" s="2">
        <v>7.2316719999999997</v>
      </c>
      <c r="G3188" s="2">
        <v>0.52082099999999998</v>
      </c>
      <c r="H3188" s="2">
        <v>0.520042</v>
      </c>
      <c r="J3188" s="2">
        <v>7.2344780000000002</v>
      </c>
      <c r="K3188" s="2">
        <v>8.8294999999999998E-2</v>
      </c>
      <c r="L3188" s="2">
        <v>0.20302700000000001</v>
      </c>
    </row>
    <row r="3189" spans="1:12" x14ac:dyDescent="0.2">
      <c r="A3189" s="2">
        <v>7.2351789999999996</v>
      </c>
      <c r="B3189" s="2">
        <v>9.665184</v>
      </c>
      <c r="C3189" s="2">
        <v>0.70530599999999999</v>
      </c>
      <c r="D3189" s="2">
        <v>0.16864299999999999</v>
      </c>
      <c r="F3189" s="2">
        <v>7.2323740000000001</v>
      </c>
      <c r="G3189" s="2">
        <v>0.52068300000000001</v>
      </c>
      <c r="H3189" s="2">
        <v>0.52041599999999999</v>
      </c>
      <c r="J3189" s="2">
        <v>7.2351789999999996</v>
      </c>
      <c r="K3189" s="2">
        <v>8.8482000000000005E-2</v>
      </c>
      <c r="L3189" s="2">
        <v>0.20311499999999999</v>
      </c>
    </row>
    <row r="3190" spans="1:12" x14ac:dyDescent="0.2">
      <c r="A3190" s="2">
        <v>7.2358799999999999</v>
      </c>
      <c r="B3190" s="2">
        <v>9.6665120000000009</v>
      </c>
      <c r="C3190" s="2">
        <v>0.704986</v>
      </c>
      <c r="D3190" s="2">
        <v>0.168491</v>
      </c>
      <c r="F3190" s="2">
        <v>7.2330750000000004</v>
      </c>
      <c r="G3190" s="2">
        <v>0.52037</v>
      </c>
      <c r="H3190" s="2">
        <v>0.52026399999999995</v>
      </c>
      <c r="J3190" s="2">
        <v>7.2358799999999999</v>
      </c>
      <c r="K3190" s="2">
        <v>8.8678000000000007E-2</v>
      </c>
      <c r="L3190" s="2">
        <v>0.20318800000000001</v>
      </c>
    </row>
    <row r="3191" spans="1:12" x14ac:dyDescent="0.2">
      <c r="A3191" s="2">
        <v>7.2365820000000003</v>
      </c>
      <c r="B3191" s="2">
        <v>9.6680720000000004</v>
      </c>
      <c r="C3191" s="2">
        <v>0.70463500000000001</v>
      </c>
      <c r="D3191" s="2">
        <v>0.168819</v>
      </c>
      <c r="F3191" s="2">
        <v>7.2337759999999998</v>
      </c>
      <c r="G3191" s="2">
        <v>0.52028700000000005</v>
      </c>
      <c r="H3191" s="2">
        <v>0.520424</v>
      </c>
      <c r="J3191" s="2">
        <v>7.2365820000000003</v>
      </c>
      <c r="K3191" s="2">
        <v>8.8557999999999998E-2</v>
      </c>
      <c r="L3191" s="2">
        <v>0.20330899999999999</v>
      </c>
    </row>
    <row r="3192" spans="1:12" x14ac:dyDescent="0.2">
      <c r="A3192" s="2">
        <v>7.2372829999999997</v>
      </c>
      <c r="B3192" s="2">
        <v>9.668984</v>
      </c>
      <c r="C3192" s="2">
        <v>0.70494000000000001</v>
      </c>
      <c r="D3192" s="2">
        <v>0.16908599999999999</v>
      </c>
      <c r="F3192" s="2">
        <v>7.2344780000000002</v>
      </c>
      <c r="G3192" s="2">
        <v>0.52017999999999998</v>
      </c>
      <c r="H3192" s="2">
        <v>0.52091200000000004</v>
      </c>
      <c r="J3192" s="2">
        <v>7.2372829999999997</v>
      </c>
      <c r="K3192" s="2">
        <v>8.8082999999999995E-2</v>
      </c>
      <c r="L3192" s="2">
        <v>0.203651</v>
      </c>
    </row>
    <row r="3193" spans="1:12" x14ac:dyDescent="0.2">
      <c r="A3193" s="2">
        <v>7.2379850000000001</v>
      </c>
      <c r="B3193" s="2">
        <v>9.6702460000000006</v>
      </c>
      <c r="C3193" s="2">
        <v>0.70509999999999995</v>
      </c>
      <c r="D3193" s="2">
        <v>0.16952800000000001</v>
      </c>
      <c r="F3193" s="2">
        <v>7.2351789999999996</v>
      </c>
      <c r="G3193" s="2">
        <v>0.52031700000000003</v>
      </c>
      <c r="H3193" s="2">
        <v>0.52100400000000002</v>
      </c>
      <c r="J3193" s="2">
        <v>7.2379850000000001</v>
      </c>
      <c r="K3193" s="2">
        <v>8.7998999999999994E-2</v>
      </c>
      <c r="L3193" s="2">
        <v>0.204018</v>
      </c>
    </row>
    <row r="3194" spans="1:12" x14ac:dyDescent="0.2">
      <c r="A3194" s="2">
        <v>7.2386860000000004</v>
      </c>
      <c r="B3194" s="2">
        <v>9.6707689999999999</v>
      </c>
      <c r="C3194" s="2">
        <v>0.70537899999999998</v>
      </c>
      <c r="D3194" s="2">
        <v>0.16947499999999999</v>
      </c>
      <c r="F3194" s="2">
        <v>7.2358799999999999</v>
      </c>
      <c r="G3194" s="2">
        <v>0.52024099999999995</v>
      </c>
      <c r="H3194" s="2">
        <v>0.52088199999999996</v>
      </c>
      <c r="J3194" s="2">
        <v>7.2386860000000004</v>
      </c>
      <c r="K3194" s="2">
        <v>8.8345999999999994E-2</v>
      </c>
      <c r="L3194" s="2">
        <v>0.203874</v>
      </c>
    </row>
    <row r="3195" spans="1:12" x14ac:dyDescent="0.2">
      <c r="A3195" s="2">
        <v>7.2393879999999999</v>
      </c>
      <c r="B3195" s="2">
        <v>9.6720009999999998</v>
      </c>
      <c r="C3195" s="2">
        <v>0.70516100000000004</v>
      </c>
      <c r="D3195" s="2">
        <v>0.16933699999999999</v>
      </c>
      <c r="F3195" s="2">
        <v>7.2365820000000003</v>
      </c>
      <c r="G3195" s="2">
        <v>0.519791</v>
      </c>
      <c r="H3195" s="2">
        <v>0.521034</v>
      </c>
      <c r="J3195" s="2">
        <v>7.2393879999999999</v>
      </c>
      <c r="K3195" s="2">
        <v>8.8270000000000001E-2</v>
      </c>
      <c r="L3195" s="2">
        <v>0.20377000000000001</v>
      </c>
    </row>
    <row r="3196" spans="1:12" x14ac:dyDescent="0.2">
      <c r="A3196" s="2">
        <v>7.2400880000000001</v>
      </c>
      <c r="B3196" s="2">
        <v>9.6731719999999992</v>
      </c>
      <c r="C3196" s="2">
        <v>0.70537899999999998</v>
      </c>
      <c r="D3196" s="2">
        <v>0.169376</v>
      </c>
      <c r="F3196" s="2">
        <v>7.2372829999999997</v>
      </c>
      <c r="G3196" s="2">
        <v>0.51983599999999996</v>
      </c>
      <c r="H3196" s="2">
        <v>0.521034</v>
      </c>
      <c r="J3196" s="2">
        <v>7.2400880000000001</v>
      </c>
      <c r="K3196" s="2">
        <v>8.8175000000000003E-2</v>
      </c>
      <c r="L3196" s="2">
        <v>0.204037</v>
      </c>
    </row>
    <row r="3197" spans="1:12" x14ac:dyDescent="0.2">
      <c r="A3197" s="2">
        <v>7.2407899999999996</v>
      </c>
      <c r="B3197" s="2">
        <v>9.6742249999999999</v>
      </c>
      <c r="C3197" s="2">
        <v>0.70497399999999999</v>
      </c>
      <c r="D3197" s="2">
        <v>0.16963500000000001</v>
      </c>
      <c r="F3197" s="2">
        <v>7.2379850000000001</v>
      </c>
      <c r="G3197" s="2">
        <v>0.520119</v>
      </c>
      <c r="H3197" s="2">
        <v>0.52119400000000005</v>
      </c>
      <c r="J3197" s="2">
        <v>7.2407899999999996</v>
      </c>
      <c r="K3197" s="2">
        <v>8.7558999999999998E-2</v>
      </c>
      <c r="L3197" s="2">
        <v>0.20379700000000001</v>
      </c>
    </row>
    <row r="3198" spans="1:12" x14ac:dyDescent="0.2">
      <c r="A3198" s="2">
        <v>7.2414909999999999</v>
      </c>
      <c r="B3198" s="2">
        <v>9.6755289999999992</v>
      </c>
      <c r="C3198" s="2">
        <v>0.70472299999999999</v>
      </c>
      <c r="D3198" s="2">
        <v>0.170016</v>
      </c>
      <c r="F3198" s="2">
        <v>7.2386860000000004</v>
      </c>
      <c r="G3198" s="2">
        <v>0.520065</v>
      </c>
      <c r="H3198" s="2">
        <v>0.52197300000000002</v>
      </c>
      <c r="J3198" s="2">
        <v>7.2414909999999999</v>
      </c>
      <c r="K3198" s="2">
        <v>8.6892999999999998E-2</v>
      </c>
      <c r="L3198" s="2">
        <v>0.20396900000000001</v>
      </c>
    </row>
    <row r="3199" spans="1:12" x14ac:dyDescent="0.2">
      <c r="A3199" s="2">
        <v>7.2421930000000003</v>
      </c>
      <c r="B3199" s="2">
        <v>9.6766089999999991</v>
      </c>
      <c r="C3199" s="2">
        <v>0.70440599999999998</v>
      </c>
      <c r="D3199" s="2">
        <v>0.17039799999999999</v>
      </c>
      <c r="F3199" s="2">
        <v>7.2393879999999999</v>
      </c>
      <c r="G3199" s="2">
        <v>0.51999700000000004</v>
      </c>
      <c r="H3199" s="2">
        <v>0.52256800000000003</v>
      </c>
      <c r="J3199" s="2">
        <v>7.2421930000000003</v>
      </c>
      <c r="K3199" s="2">
        <v>8.6461999999999997E-2</v>
      </c>
      <c r="L3199" s="2">
        <v>0.20452699999999999</v>
      </c>
    </row>
    <row r="3200" spans="1:12" x14ac:dyDescent="0.2">
      <c r="A3200" s="2">
        <v>7.2428939999999997</v>
      </c>
      <c r="B3200" s="2">
        <v>9.6780279999999994</v>
      </c>
      <c r="C3200" s="2">
        <v>0.70469999999999999</v>
      </c>
      <c r="D3200" s="2">
        <v>0.17058899999999999</v>
      </c>
      <c r="F3200" s="2">
        <v>7.2400880000000001</v>
      </c>
      <c r="G3200" s="2">
        <v>0.52028700000000005</v>
      </c>
      <c r="H3200" s="2">
        <v>0.52244599999999997</v>
      </c>
      <c r="J3200" s="2">
        <v>7.2428939999999997</v>
      </c>
      <c r="K3200" s="2">
        <v>8.6634000000000003E-2</v>
      </c>
      <c r="L3200" s="2">
        <v>0.20469599999999999</v>
      </c>
    </row>
    <row r="3201" spans="1:12" x14ac:dyDescent="0.2">
      <c r="A3201" s="2">
        <v>7.2435960000000001</v>
      </c>
      <c r="B3201" s="2">
        <v>9.6798669999999998</v>
      </c>
      <c r="C3201" s="2">
        <v>0.70477599999999996</v>
      </c>
      <c r="D3201" s="2">
        <v>0.17058100000000001</v>
      </c>
      <c r="F3201" s="2">
        <v>7.2407899999999996</v>
      </c>
      <c r="G3201" s="2">
        <v>0.52072099999999999</v>
      </c>
      <c r="H3201" s="2">
        <v>0.522621</v>
      </c>
      <c r="J3201" s="2">
        <v>7.2435960000000001</v>
      </c>
      <c r="K3201" s="2">
        <v>8.6761000000000005E-2</v>
      </c>
      <c r="L3201" s="2">
        <v>0.20447000000000001</v>
      </c>
    </row>
    <row r="3202" spans="1:12" x14ac:dyDescent="0.2">
      <c r="A3202" s="2">
        <v>7.2442970000000004</v>
      </c>
      <c r="B3202" s="2">
        <v>9.6805760000000003</v>
      </c>
      <c r="C3202" s="2">
        <v>0.70481000000000005</v>
      </c>
      <c r="D3202" s="2">
        <v>0.17068800000000001</v>
      </c>
      <c r="F3202" s="2">
        <v>7.2414909999999999</v>
      </c>
      <c r="G3202" s="2">
        <v>0.52083599999999997</v>
      </c>
      <c r="H3202" s="2">
        <v>0.52324700000000002</v>
      </c>
      <c r="J3202" s="2">
        <v>7.2442970000000004</v>
      </c>
      <c r="K3202" s="2">
        <v>8.6846999999999994E-2</v>
      </c>
      <c r="L3202" s="2">
        <v>0.20422199999999999</v>
      </c>
    </row>
    <row r="3203" spans="1:12" x14ac:dyDescent="0.2">
      <c r="A3203" s="2">
        <v>7.2449979999999998</v>
      </c>
      <c r="B3203" s="2">
        <v>9.6819000000000006</v>
      </c>
      <c r="C3203" s="2">
        <v>0.70460100000000003</v>
      </c>
      <c r="D3203" s="2">
        <v>0.17052800000000001</v>
      </c>
      <c r="F3203" s="2">
        <v>7.2421930000000003</v>
      </c>
      <c r="G3203" s="2">
        <v>0.52054599999999995</v>
      </c>
      <c r="H3203" s="2">
        <v>0.52323200000000003</v>
      </c>
      <c r="J3203" s="2">
        <v>7.2449979999999998</v>
      </c>
      <c r="K3203" s="2">
        <v>8.6624000000000007E-2</v>
      </c>
      <c r="L3203" s="2">
        <v>0.20424400000000001</v>
      </c>
    </row>
    <row r="3204" spans="1:12" x14ac:dyDescent="0.2">
      <c r="A3204" s="2">
        <v>7.2457000000000003</v>
      </c>
      <c r="B3204" s="2">
        <v>9.6829529999999995</v>
      </c>
      <c r="C3204" s="2">
        <v>0.70483300000000004</v>
      </c>
      <c r="D3204" s="2">
        <v>0.17024500000000001</v>
      </c>
      <c r="F3204" s="2">
        <v>7.2428939999999997</v>
      </c>
      <c r="G3204" s="2">
        <v>0.52024099999999995</v>
      </c>
      <c r="H3204" s="2">
        <v>0.52304799999999996</v>
      </c>
      <c r="J3204" s="2">
        <v>7.2457000000000003</v>
      </c>
      <c r="K3204" s="2">
        <v>8.7043999999999996E-2</v>
      </c>
      <c r="L3204" s="2">
        <v>0.20433000000000001</v>
      </c>
    </row>
    <row r="3205" spans="1:12" x14ac:dyDescent="0.2">
      <c r="A3205" s="2">
        <v>7.2464009999999996</v>
      </c>
      <c r="B3205" s="2">
        <v>9.6845780000000001</v>
      </c>
      <c r="C3205" s="2">
        <v>0.70535999999999999</v>
      </c>
      <c r="D3205" s="2">
        <v>0.170123</v>
      </c>
      <c r="F3205" s="2">
        <v>7.2435960000000001</v>
      </c>
      <c r="G3205" s="2">
        <v>0.52007300000000001</v>
      </c>
      <c r="H3205" s="2">
        <v>0.52307899999999996</v>
      </c>
      <c r="J3205" s="2">
        <v>7.2464009999999996</v>
      </c>
      <c r="K3205" s="2">
        <v>8.6897000000000002E-2</v>
      </c>
      <c r="L3205" s="2">
        <v>0.20430599999999999</v>
      </c>
    </row>
    <row r="3206" spans="1:12" x14ac:dyDescent="0.2">
      <c r="A3206" s="2">
        <v>7.2471019999999999</v>
      </c>
      <c r="B3206" s="2">
        <v>9.6860619999999997</v>
      </c>
      <c r="C3206" s="2">
        <v>0.70598499999999997</v>
      </c>
      <c r="D3206" s="2">
        <v>0.17002400000000001</v>
      </c>
      <c r="F3206" s="2">
        <v>7.2442970000000004</v>
      </c>
      <c r="G3206" s="2">
        <v>0.51958499999999996</v>
      </c>
      <c r="H3206" s="2">
        <v>0.52395599999999998</v>
      </c>
      <c r="J3206" s="2">
        <v>7.2471019999999999</v>
      </c>
      <c r="K3206" s="2">
        <v>8.6695999999999995E-2</v>
      </c>
      <c r="L3206" s="2">
        <v>0.20477999999999999</v>
      </c>
    </row>
    <row r="3207" spans="1:12" x14ac:dyDescent="0.2">
      <c r="A3207" s="2">
        <v>7.2478040000000004</v>
      </c>
      <c r="B3207" s="2">
        <v>9.6873210000000007</v>
      </c>
      <c r="C3207" s="2">
        <v>0.70640499999999995</v>
      </c>
      <c r="D3207" s="2">
        <v>0.170375</v>
      </c>
      <c r="F3207" s="2">
        <v>7.2449979999999998</v>
      </c>
      <c r="G3207" s="2">
        <v>0.51939400000000002</v>
      </c>
      <c r="H3207" s="2">
        <v>0.52481100000000003</v>
      </c>
      <c r="J3207" s="2">
        <v>7.2478040000000004</v>
      </c>
      <c r="K3207" s="2">
        <v>8.6498000000000005E-2</v>
      </c>
      <c r="L3207" s="2">
        <v>0.20517199999999999</v>
      </c>
    </row>
    <row r="3208" spans="1:12" x14ac:dyDescent="0.2">
      <c r="A3208" s="2">
        <v>7.2485049999999998</v>
      </c>
      <c r="B3208" s="2">
        <v>9.6885150000000007</v>
      </c>
      <c r="C3208" s="2">
        <v>0.70644300000000004</v>
      </c>
      <c r="D3208" s="2">
        <v>0.170932</v>
      </c>
      <c r="F3208" s="2">
        <v>7.2457000000000003</v>
      </c>
      <c r="G3208" s="2">
        <v>0.51976800000000001</v>
      </c>
      <c r="H3208" s="2">
        <v>0.52475700000000003</v>
      </c>
      <c r="J3208" s="2">
        <v>7.2485049999999998</v>
      </c>
      <c r="K3208" s="2">
        <v>8.6284E-2</v>
      </c>
      <c r="L3208" s="2">
        <v>0.20519599999999999</v>
      </c>
    </row>
    <row r="3209" spans="1:12" x14ac:dyDescent="0.2">
      <c r="A3209" s="2">
        <v>7.2492070000000002</v>
      </c>
      <c r="B3209" s="2">
        <v>9.6892849999999999</v>
      </c>
      <c r="C3209" s="2">
        <v>0.70643900000000004</v>
      </c>
      <c r="D3209" s="2">
        <v>0.17133599999999999</v>
      </c>
      <c r="F3209" s="2">
        <v>7.2464009999999996</v>
      </c>
      <c r="G3209" s="2">
        <v>0.51996600000000004</v>
      </c>
      <c r="H3209" s="2">
        <v>0.52481100000000003</v>
      </c>
      <c r="J3209" s="2">
        <v>7.2492070000000002</v>
      </c>
      <c r="K3209" s="2">
        <v>8.6375999999999994E-2</v>
      </c>
      <c r="L3209" s="2">
        <v>0.20516300000000001</v>
      </c>
    </row>
    <row r="3210" spans="1:12" x14ac:dyDescent="0.2">
      <c r="A3210" s="2">
        <v>7.2499079999999996</v>
      </c>
      <c r="B3210" s="2">
        <v>9.6902469999999994</v>
      </c>
      <c r="C3210" s="2">
        <v>0.70620700000000003</v>
      </c>
      <c r="D3210" s="2">
        <v>0.17182500000000001</v>
      </c>
      <c r="F3210" s="2">
        <v>7.2471019999999999</v>
      </c>
      <c r="G3210" s="2">
        <v>0.520042</v>
      </c>
      <c r="H3210" s="2">
        <v>0.52536000000000005</v>
      </c>
      <c r="J3210" s="2">
        <v>7.2499079999999996</v>
      </c>
      <c r="K3210" s="2">
        <v>8.6005999999999999E-2</v>
      </c>
      <c r="L3210" s="2">
        <v>0.204959</v>
      </c>
    </row>
    <row r="3211" spans="1:12" x14ac:dyDescent="0.2">
      <c r="A3211" s="2">
        <v>7.2506089999999999</v>
      </c>
      <c r="B3211" s="2">
        <v>9.6907689999999995</v>
      </c>
      <c r="C3211" s="2">
        <v>0.705905</v>
      </c>
      <c r="D3211" s="2">
        <v>0.17197699999999999</v>
      </c>
      <c r="F3211" s="2">
        <v>7.2478040000000004</v>
      </c>
      <c r="G3211" s="2">
        <v>0.52041599999999999</v>
      </c>
      <c r="H3211" s="2">
        <v>0.52596299999999996</v>
      </c>
      <c r="J3211" s="2">
        <v>7.2506089999999999</v>
      </c>
      <c r="K3211" s="2">
        <v>8.5272000000000001E-2</v>
      </c>
      <c r="L3211" s="2">
        <v>0.20482300000000001</v>
      </c>
    </row>
    <row r="3212" spans="1:12" x14ac:dyDescent="0.2">
      <c r="A3212" s="2">
        <v>7.2513110000000003</v>
      </c>
      <c r="B3212" s="2">
        <v>9.6911389999999997</v>
      </c>
      <c r="C3212" s="2">
        <v>0.70551200000000003</v>
      </c>
      <c r="D3212" s="2">
        <v>0.172237</v>
      </c>
      <c r="F3212" s="2">
        <v>7.2485049999999998</v>
      </c>
      <c r="G3212" s="2">
        <v>0.52026399999999995</v>
      </c>
      <c r="H3212" s="2">
        <v>0.52651199999999998</v>
      </c>
      <c r="J3212" s="2">
        <v>7.2513110000000003</v>
      </c>
      <c r="K3212" s="2">
        <v>8.4616999999999998E-2</v>
      </c>
      <c r="L3212" s="2">
        <v>0.205378</v>
      </c>
    </row>
    <row r="3213" spans="1:12" x14ac:dyDescent="0.2">
      <c r="A3213" s="2">
        <v>7.2520119999999997</v>
      </c>
      <c r="B3213" s="2">
        <v>9.6920359999999999</v>
      </c>
      <c r="C3213" s="2">
        <v>0.70512300000000006</v>
      </c>
      <c r="D3213" s="2">
        <v>0.17247299999999999</v>
      </c>
      <c r="F3213" s="2">
        <v>7.2492070000000002</v>
      </c>
      <c r="G3213" s="2">
        <v>0.520424</v>
      </c>
      <c r="H3213" s="2">
        <v>0.52682499999999999</v>
      </c>
      <c r="J3213" s="2">
        <v>7.2520119999999997</v>
      </c>
      <c r="K3213" s="2">
        <v>8.4413000000000002E-2</v>
      </c>
      <c r="L3213" s="2">
        <v>0.206038</v>
      </c>
    </row>
    <row r="3214" spans="1:12" x14ac:dyDescent="0.2">
      <c r="A3214" s="2">
        <v>7.2527140000000001</v>
      </c>
      <c r="B3214" s="2">
        <v>9.6926799999999993</v>
      </c>
      <c r="C3214" s="2">
        <v>0.70489000000000002</v>
      </c>
      <c r="D3214" s="2">
        <v>0.172816</v>
      </c>
      <c r="F3214" s="2">
        <v>7.2499079999999996</v>
      </c>
      <c r="G3214" s="2">
        <v>0.52091200000000004</v>
      </c>
      <c r="H3214" s="2">
        <v>0.52690099999999995</v>
      </c>
      <c r="J3214" s="2">
        <v>7.2527140000000001</v>
      </c>
      <c r="K3214" s="2">
        <v>8.4742999999999999E-2</v>
      </c>
      <c r="L3214" s="2">
        <v>0.20652599999999999</v>
      </c>
    </row>
    <row r="3215" spans="1:12" x14ac:dyDescent="0.2">
      <c r="A3215" s="2">
        <v>7.2534150000000004</v>
      </c>
      <c r="B3215" s="2">
        <v>9.6940120000000007</v>
      </c>
      <c r="C3215" s="2">
        <v>0.70463100000000001</v>
      </c>
      <c r="D3215" s="2">
        <v>0.17302200000000001</v>
      </c>
      <c r="F3215" s="2">
        <v>7.2506089999999999</v>
      </c>
      <c r="G3215" s="2">
        <v>0.52100400000000002</v>
      </c>
      <c r="H3215" s="2">
        <v>0.52673300000000001</v>
      </c>
      <c r="J3215" s="2">
        <v>7.2534150000000004</v>
      </c>
      <c r="K3215" s="2">
        <v>8.4599999999999995E-2</v>
      </c>
      <c r="L3215" s="2">
        <v>0.20691200000000001</v>
      </c>
    </row>
    <row r="3216" spans="1:12" x14ac:dyDescent="0.2">
      <c r="A3216" s="2">
        <v>7.2541159999999998</v>
      </c>
      <c r="B3216" s="2">
        <v>9.6949389999999998</v>
      </c>
      <c r="C3216" s="2">
        <v>0.70458500000000002</v>
      </c>
      <c r="D3216" s="2">
        <v>0.17302999999999999</v>
      </c>
      <c r="F3216" s="2">
        <v>7.2513110000000003</v>
      </c>
      <c r="G3216" s="2">
        <v>0.52088199999999996</v>
      </c>
      <c r="H3216" s="2">
        <v>0.52642800000000001</v>
      </c>
      <c r="J3216" s="2">
        <v>7.2541159999999998</v>
      </c>
      <c r="K3216" s="2">
        <v>8.4179000000000004E-2</v>
      </c>
      <c r="L3216" s="2">
        <v>0.20704900000000001</v>
      </c>
    </row>
    <row r="3217" spans="1:12" x14ac:dyDescent="0.2">
      <c r="A3217" s="2">
        <v>7.2548170000000001</v>
      </c>
      <c r="B3217" s="2">
        <v>9.6959929999999996</v>
      </c>
      <c r="C3217" s="2">
        <v>0.70483700000000005</v>
      </c>
      <c r="D3217" s="2">
        <v>0.17283200000000001</v>
      </c>
      <c r="F3217" s="2">
        <v>7.2520119999999997</v>
      </c>
      <c r="G3217" s="2">
        <v>0.521034</v>
      </c>
      <c r="H3217" s="2">
        <v>0.52625299999999997</v>
      </c>
      <c r="J3217" s="2">
        <v>7.2548170000000001</v>
      </c>
      <c r="K3217" s="2">
        <v>8.4029999999999994E-2</v>
      </c>
      <c r="L3217" s="2">
        <v>0.20677599999999999</v>
      </c>
    </row>
    <row r="3218" spans="1:12" x14ac:dyDescent="0.2">
      <c r="A3218" s="2">
        <v>7.2555189999999996</v>
      </c>
      <c r="B3218" s="2">
        <v>9.6966359999999998</v>
      </c>
      <c r="C3218" s="2">
        <v>0.70521900000000004</v>
      </c>
      <c r="D3218" s="2">
        <v>0.172343</v>
      </c>
      <c r="F3218" s="2">
        <v>7.2527140000000001</v>
      </c>
      <c r="G3218" s="2">
        <v>0.521034</v>
      </c>
      <c r="H3218" s="2">
        <v>0.52656599999999998</v>
      </c>
      <c r="J3218" s="2">
        <v>7.2555189999999996</v>
      </c>
      <c r="K3218" s="2">
        <v>8.3998000000000003E-2</v>
      </c>
      <c r="L3218" s="2">
        <v>0.20649999999999999</v>
      </c>
    </row>
    <row r="3219" spans="1:12" x14ac:dyDescent="0.2">
      <c r="A3219" s="2">
        <v>7.2562199999999999</v>
      </c>
      <c r="B3219" s="2">
        <v>9.6971930000000004</v>
      </c>
      <c r="C3219" s="2">
        <v>0.705623</v>
      </c>
      <c r="D3219" s="2">
        <v>0.17202300000000001</v>
      </c>
      <c r="F3219" s="2">
        <v>7.2534150000000004</v>
      </c>
      <c r="G3219" s="2">
        <v>0.52119400000000005</v>
      </c>
      <c r="H3219" s="2">
        <v>0.526474</v>
      </c>
      <c r="J3219" s="2">
        <v>7.2562199999999999</v>
      </c>
      <c r="K3219" s="2">
        <v>8.4097000000000005E-2</v>
      </c>
      <c r="L3219" s="2">
        <v>0.20635200000000001</v>
      </c>
    </row>
    <row r="3220" spans="1:12" x14ac:dyDescent="0.2">
      <c r="A3220" s="2">
        <v>7.2569220000000003</v>
      </c>
      <c r="B3220" s="2">
        <v>9.6980629999999994</v>
      </c>
      <c r="C3220" s="2">
        <v>0.705901</v>
      </c>
      <c r="D3220" s="2">
        <v>0.17261799999999999</v>
      </c>
      <c r="F3220" s="2">
        <v>7.2541159999999998</v>
      </c>
      <c r="G3220" s="2">
        <v>0.52197300000000002</v>
      </c>
      <c r="H3220" s="2">
        <v>0.52661100000000005</v>
      </c>
      <c r="J3220" s="2">
        <v>7.2569220000000003</v>
      </c>
      <c r="K3220" s="2">
        <v>8.4009E-2</v>
      </c>
      <c r="L3220" s="2">
        <v>0.206155</v>
      </c>
    </row>
    <row r="3221" spans="1:12" x14ac:dyDescent="0.2">
      <c r="A3221" s="2">
        <v>7.2576229999999997</v>
      </c>
      <c r="B3221" s="2">
        <v>9.6988450000000004</v>
      </c>
      <c r="C3221" s="2">
        <v>0.70615700000000003</v>
      </c>
      <c r="D3221" s="2">
        <v>0.17283200000000001</v>
      </c>
      <c r="F3221" s="2">
        <v>7.2548170000000001</v>
      </c>
      <c r="G3221" s="2">
        <v>0.52256800000000003</v>
      </c>
      <c r="H3221" s="2">
        <v>0.52677200000000002</v>
      </c>
      <c r="J3221" s="2">
        <v>7.2576229999999997</v>
      </c>
      <c r="K3221" s="2">
        <v>8.3405999999999994E-2</v>
      </c>
      <c r="L3221" s="2">
        <v>0.20579800000000001</v>
      </c>
    </row>
    <row r="3222" spans="1:12" x14ac:dyDescent="0.2">
      <c r="A3222" s="2">
        <v>7.2583250000000001</v>
      </c>
      <c r="B3222" s="2">
        <v>9.6999320000000004</v>
      </c>
      <c r="C3222" s="2">
        <v>0.70643900000000004</v>
      </c>
      <c r="D3222" s="2">
        <v>0.17332800000000001</v>
      </c>
      <c r="F3222" s="2">
        <v>7.2555189999999996</v>
      </c>
      <c r="G3222" s="2">
        <v>0.52244599999999997</v>
      </c>
      <c r="H3222" s="2">
        <v>0.52692399999999995</v>
      </c>
      <c r="J3222" s="2">
        <v>7.2583250000000001</v>
      </c>
      <c r="K3222" s="2">
        <v>8.3082000000000003E-2</v>
      </c>
      <c r="L3222" s="2">
        <v>0.20571999999999999</v>
      </c>
    </row>
    <row r="3223" spans="1:12" x14ac:dyDescent="0.2">
      <c r="A3223" s="2">
        <v>7.2590260000000004</v>
      </c>
      <c r="B3223" s="2">
        <v>9.7009050000000006</v>
      </c>
      <c r="C3223" s="2">
        <v>0.70650400000000002</v>
      </c>
      <c r="D3223" s="2">
        <v>0.173175</v>
      </c>
      <c r="F3223" s="2">
        <v>7.2562199999999999</v>
      </c>
      <c r="G3223" s="2">
        <v>0.522621</v>
      </c>
      <c r="H3223" s="2">
        <v>0.52751199999999998</v>
      </c>
      <c r="J3223" s="2">
        <v>7.2590260000000004</v>
      </c>
      <c r="K3223" s="2">
        <v>8.2852999999999996E-2</v>
      </c>
      <c r="L3223" s="2">
        <v>0.205624</v>
      </c>
    </row>
    <row r="3224" spans="1:12" x14ac:dyDescent="0.2">
      <c r="A3224" s="2">
        <v>7.2597269999999998</v>
      </c>
      <c r="B3224" s="2">
        <v>9.7021029999999993</v>
      </c>
      <c r="C3224" s="2">
        <v>0.70639700000000005</v>
      </c>
      <c r="D3224" s="2">
        <v>0.17277100000000001</v>
      </c>
      <c r="F3224" s="2">
        <v>7.2569220000000003</v>
      </c>
      <c r="G3224" s="2">
        <v>0.52324700000000002</v>
      </c>
      <c r="H3224" s="2">
        <v>0.52742</v>
      </c>
      <c r="J3224" s="2">
        <v>7.2597269999999998</v>
      </c>
      <c r="K3224" s="2">
        <v>8.2929000000000003E-2</v>
      </c>
      <c r="L3224" s="2">
        <v>0.205313</v>
      </c>
    </row>
    <row r="3225" spans="1:12" x14ac:dyDescent="0.2">
      <c r="A3225" s="2">
        <v>7.2604280000000001</v>
      </c>
      <c r="B3225" s="2">
        <v>9.7029230000000002</v>
      </c>
      <c r="C3225" s="2">
        <v>0.70663399999999998</v>
      </c>
      <c r="D3225" s="2">
        <v>0.172267</v>
      </c>
      <c r="F3225" s="2">
        <v>7.2576229999999997</v>
      </c>
      <c r="G3225" s="2">
        <v>0.52323200000000003</v>
      </c>
      <c r="H3225" s="2">
        <v>0.527092</v>
      </c>
      <c r="J3225" s="2">
        <v>7.2604280000000001</v>
      </c>
      <c r="K3225" s="2">
        <v>8.2710000000000006E-2</v>
      </c>
      <c r="L3225" s="2">
        <v>0.205203</v>
      </c>
    </row>
    <row r="3226" spans="1:12" x14ac:dyDescent="0.2">
      <c r="A3226" s="2">
        <v>7.2611299999999996</v>
      </c>
      <c r="B3226" s="2">
        <v>9.7038080000000004</v>
      </c>
      <c r="C3226" s="2">
        <v>0.70678600000000003</v>
      </c>
      <c r="D3226" s="2">
        <v>0.17225199999999999</v>
      </c>
      <c r="F3226" s="2">
        <v>7.2583250000000001</v>
      </c>
      <c r="G3226" s="2">
        <v>0.52304799999999996</v>
      </c>
      <c r="H3226" s="2">
        <v>0.52692399999999995</v>
      </c>
      <c r="J3226" s="2">
        <v>7.2611299999999996</v>
      </c>
      <c r="K3226" s="2">
        <v>8.2867999999999997E-2</v>
      </c>
      <c r="L3226" s="2">
        <v>0.205175</v>
      </c>
    </row>
    <row r="3227" spans="1:12" x14ac:dyDescent="0.2">
      <c r="A3227" s="2">
        <v>7.2618309999999999</v>
      </c>
      <c r="B3227" s="2">
        <v>9.7045329999999996</v>
      </c>
      <c r="C3227" s="2">
        <v>0.70672100000000004</v>
      </c>
      <c r="D3227" s="2">
        <v>0.17233599999999999</v>
      </c>
      <c r="F3227" s="2">
        <v>7.2590260000000004</v>
      </c>
      <c r="G3227" s="2">
        <v>0.52307899999999996</v>
      </c>
      <c r="H3227" s="2">
        <v>0.52688599999999997</v>
      </c>
      <c r="J3227" s="2">
        <v>7.2618309999999999</v>
      </c>
      <c r="K3227" s="2">
        <v>8.2740999999999995E-2</v>
      </c>
      <c r="L3227" s="2">
        <v>0.20510600000000001</v>
      </c>
    </row>
    <row r="3228" spans="1:12" x14ac:dyDescent="0.2">
      <c r="A3228" s="2">
        <v>7.2625330000000003</v>
      </c>
      <c r="B3228" s="2">
        <v>9.705463</v>
      </c>
      <c r="C3228" s="2">
        <v>0.70712200000000003</v>
      </c>
      <c r="D3228" s="2">
        <v>0.172733</v>
      </c>
      <c r="F3228" s="2">
        <v>7.2597269999999998</v>
      </c>
      <c r="G3228" s="2">
        <v>0.52395599999999998</v>
      </c>
      <c r="H3228" s="2">
        <v>0.52689399999999997</v>
      </c>
      <c r="J3228" s="2">
        <v>7.2625330000000003</v>
      </c>
      <c r="K3228" s="2">
        <v>8.2708000000000004E-2</v>
      </c>
      <c r="L3228" s="2">
        <v>0.20481199999999999</v>
      </c>
    </row>
    <row r="3229" spans="1:12" x14ac:dyDescent="0.2">
      <c r="A3229" s="2">
        <v>7.2632339999999997</v>
      </c>
      <c r="B3229" s="2">
        <v>9.7066960000000009</v>
      </c>
      <c r="C3229" s="2">
        <v>0.70739700000000005</v>
      </c>
      <c r="D3229" s="2">
        <v>0.17226</v>
      </c>
      <c r="F3229" s="2">
        <v>7.2604280000000001</v>
      </c>
      <c r="G3229" s="2">
        <v>0.52481100000000003</v>
      </c>
      <c r="H3229" s="2">
        <v>0.52668000000000004</v>
      </c>
      <c r="J3229" s="2">
        <v>7.2632339999999997</v>
      </c>
      <c r="K3229" s="2">
        <v>8.2704E-2</v>
      </c>
      <c r="L3229" s="2">
        <v>0.20461399999999999</v>
      </c>
    </row>
    <row r="3230" spans="1:12" x14ac:dyDescent="0.2">
      <c r="A3230" s="2">
        <v>7.2639360000000002</v>
      </c>
      <c r="B3230" s="2">
        <v>9.7082750000000004</v>
      </c>
      <c r="C3230" s="2">
        <v>0.70764800000000005</v>
      </c>
      <c r="D3230" s="2">
        <v>0.172847</v>
      </c>
      <c r="F3230" s="2">
        <v>7.2611299999999996</v>
      </c>
      <c r="G3230" s="2">
        <v>0.52475700000000003</v>
      </c>
      <c r="H3230" s="2">
        <v>0.52681699999999998</v>
      </c>
      <c r="J3230" s="2">
        <v>7.2639360000000002</v>
      </c>
      <c r="K3230" s="2">
        <v>8.2619999999999999E-2</v>
      </c>
      <c r="L3230" s="2">
        <v>0.20476900000000001</v>
      </c>
    </row>
    <row r="3231" spans="1:12" x14ac:dyDescent="0.2">
      <c r="A3231" s="2">
        <v>7.2646369999999996</v>
      </c>
      <c r="B3231" s="2">
        <v>9.7092299999999998</v>
      </c>
      <c r="C3231" s="2">
        <v>0.70741200000000004</v>
      </c>
      <c r="D3231" s="2">
        <v>0.17339599999999999</v>
      </c>
      <c r="F3231" s="2">
        <v>7.2618309999999999</v>
      </c>
      <c r="G3231" s="2">
        <v>0.52481100000000003</v>
      </c>
      <c r="H3231" s="2">
        <v>0.52738200000000002</v>
      </c>
      <c r="J3231" s="2">
        <v>7.2646369999999996</v>
      </c>
      <c r="K3231" s="2">
        <v>8.2574999999999996E-2</v>
      </c>
      <c r="L3231" s="2">
        <v>0.20469699999999999</v>
      </c>
    </row>
    <row r="3232" spans="1:12" x14ac:dyDescent="0.2">
      <c r="A3232" s="2">
        <v>7.2653379999999999</v>
      </c>
      <c r="B3232" s="2">
        <v>9.7102930000000001</v>
      </c>
      <c r="C3232" s="2">
        <v>0.70779000000000003</v>
      </c>
      <c r="D3232" s="2">
        <v>0.173175</v>
      </c>
      <c r="F3232" s="2">
        <v>7.2625330000000003</v>
      </c>
      <c r="G3232" s="2">
        <v>0.52536000000000005</v>
      </c>
      <c r="H3232" s="2">
        <v>0.52758799999999995</v>
      </c>
      <c r="J3232" s="2">
        <v>7.2653379999999999</v>
      </c>
      <c r="K3232" s="2">
        <v>8.2653000000000004E-2</v>
      </c>
      <c r="L3232" s="2">
        <v>0.20460200000000001</v>
      </c>
    </row>
    <row r="3233" spans="1:12" x14ac:dyDescent="0.2">
      <c r="A3233" s="2">
        <v>7.2660400000000003</v>
      </c>
      <c r="B3233" s="2">
        <v>9.7109989999999993</v>
      </c>
      <c r="C3233" s="2">
        <v>0.70828899999999995</v>
      </c>
      <c r="D3233" s="2">
        <v>0.17347299999999999</v>
      </c>
      <c r="F3233" s="2">
        <v>7.2632339999999997</v>
      </c>
      <c r="G3233" s="2">
        <v>0.52596299999999996</v>
      </c>
      <c r="H3233" s="2">
        <v>0.52710000000000001</v>
      </c>
      <c r="J3233" s="2">
        <v>7.2660400000000003</v>
      </c>
      <c r="K3233" s="2">
        <v>8.2646999999999998E-2</v>
      </c>
      <c r="L3233" s="2">
        <v>0.20447399999999999</v>
      </c>
    </row>
    <row r="3234" spans="1:12" x14ac:dyDescent="0.2">
      <c r="A3234" s="2">
        <v>7.2667409999999997</v>
      </c>
      <c r="B3234" s="2">
        <v>9.7120090000000001</v>
      </c>
      <c r="C3234" s="2">
        <v>0.70808300000000002</v>
      </c>
      <c r="D3234" s="2">
        <v>0.17353399999999999</v>
      </c>
      <c r="F3234" s="2">
        <v>7.2639360000000002</v>
      </c>
      <c r="G3234" s="2">
        <v>0.52651199999999998</v>
      </c>
      <c r="H3234" s="2">
        <v>0.52720599999999995</v>
      </c>
      <c r="J3234" s="2">
        <v>7.2667409999999997</v>
      </c>
      <c r="K3234" s="2">
        <v>8.2379999999999995E-2</v>
      </c>
      <c r="L3234" s="2">
        <v>0.20465800000000001</v>
      </c>
    </row>
    <row r="3235" spans="1:12" x14ac:dyDescent="0.2">
      <c r="A3235" s="2">
        <v>7.267442</v>
      </c>
      <c r="B3235" s="2">
        <v>9.7127379999999999</v>
      </c>
      <c r="C3235" s="2">
        <v>0.707538</v>
      </c>
      <c r="D3235" s="2">
        <v>0.173564</v>
      </c>
      <c r="F3235" s="2">
        <v>7.2646369999999996</v>
      </c>
      <c r="G3235" s="2">
        <v>0.52682499999999999</v>
      </c>
      <c r="H3235" s="2">
        <v>0.52721399999999996</v>
      </c>
      <c r="J3235" s="2">
        <v>7.267442</v>
      </c>
      <c r="K3235" s="2">
        <v>8.2081000000000001E-2</v>
      </c>
      <c r="L3235" s="2">
        <v>0.204455</v>
      </c>
    </row>
    <row r="3236" spans="1:12" x14ac:dyDescent="0.2">
      <c r="A3236" s="2">
        <v>7.2681440000000004</v>
      </c>
      <c r="B3236" s="2">
        <v>9.7139699999999998</v>
      </c>
      <c r="C3236" s="2">
        <v>0.70728599999999997</v>
      </c>
      <c r="D3236" s="2">
        <v>0.17368600000000001</v>
      </c>
      <c r="F3236" s="2">
        <v>7.2653379999999999</v>
      </c>
      <c r="G3236" s="2">
        <v>0.52690099999999995</v>
      </c>
      <c r="H3236" s="2">
        <v>0.526833</v>
      </c>
      <c r="J3236" s="2">
        <v>7.2681440000000004</v>
      </c>
      <c r="K3236" s="2">
        <v>8.2419999999999993E-2</v>
      </c>
      <c r="L3236" s="2">
        <v>0.20428099999999999</v>
      </c>
    </row>
    <row r="3237" spans="1:12" x14ac:dyDescent="0.2">
      <c r="A3237" s="2">
        <v>7.2688449999999998</v>
      </c>
      <c r="B3237" s="2">
        <v>9.7146799999999995</v>
      </c>
      <c r="C3237" s="2">
        <v>0.707565</v>
      </c>
      <c r="D3237" s="2">
        <v>0.17408299999999999</v>
      </c>
      <c r="F3237" s="2">
        <v>7.2660400000000003</v>
      </c>
      <c r="G3237" s="2">
        <v>0.52673300000000001</v>
      </c>
      <c r="H3237" s="2">
        <v>0.52662699999999996</v>
      </c>
      <c r="J3237" s="2">
        <v>7.2688449999999998</v>
      </c>
      <c r="K3237" s="2">
        <v>8.1952999999999998E-2</v>
      </c>
      <c r="L3237" s="2">
        <v>0.20505799999999999</v>
      </c>
    </row>
    <row r="3238" spans="1:12" x14ac:dyDescent="0.2">
      <c r="A3238" s="2">
        <v>7.2695470000000002</v>
      </c>
      <c r="B3238" s="2">
        <v>9.7158359999999995</v>
      </c>
      <c r="C3238" s="2">
        <v>0.70778600000000003</v>
      </c>
      <c r="D3238" s="2">
        <v>0.173175</v>
      </c>
      <c r="F3238" s="2">
        <v>7.2667409999999997</v>
      </c>
      <c r="G3238" s="2">
        <v>0.52642800000000001</v>
      </c>
      <c r="H3238" s="2">
        <v>0.52658799999999995</v>
      </c>
      <c r="J3238" s="2">
        <v>7.2695470000000002</v>
      </c>
      <c r="K3238" s="2">
        <v>8.1497E-2</v>
      </c>
      <c r="L3238" s="2">
        <v>0.20525299999999999</v>
      </c>
    </row>
    <row r="3239" spans="1:12" x14ac:dyDescent="0.2">
      <c r="A3239" s="2">
        <v>7.2702479999999996</v>
      </c>
      <c r="B3239" s="2">
        <v>9.7164649999999995</v>
      </c>
      <c r="C3239" s="2">
        <v>0.70787699999999998</v>
      </c>
      <c r="D3239" s="2">
        <v>0.17274</v>
      </c>
      <c r="F3239" s="2">
        <v>7.267442</v>
      </c>
      <c r="G3239" s="2">
        <v>0.52625299999999997</v>
      </c>
      <c r="H3239" s="2">
        <v>0.52670300000000003</v>
      </c>
      <c r="J3239" s="2">
        <v>7.2702479999999996</v>
      </c>
      <c r="K3239" s="2">
        <v>8.0796999999999994E-2</v>
      </c>
      <c r="L3239" s="2">
        <v>0.20505100000000001</v>
      </c>
    </row>
    <row r="3240" spans="1:12" x14ac:dyDescent="0.2">
      <c r="A3240" s="2">
        <v>7.2709489999999999</v>
      </c>
      <c r="B3240" s="2">
        <v>9.7176360000000006</v>
      </c>
      <c r="C3240" s="2">
        <v>0.707542</v>
      </c>
      <c r="D3240" s="2">
        <v>0.173099</v>
      </c>
      <c r="F3240" s="2">
        <v>7.2681440000000004</v>
      </c>
      <c r="G3240" s="2">
        <v>0.52656599999999998</v>
      </c>
      <c r="H3240" s="2">
        <v>0.52688599999999997</v>
      </c>
      <c r="J3240" s="2">
        <v>7.2709489999999999</v>
      </c>
      <c r="K3240" s="2">
        <v>8.0394999999999994E-2</v>
      </c>
      <c r="L3240" s="2">
        <v>0.205066</v>
      </c>
    </row>
    <row r="3241" spans="1:12" x14ac:dyDescent="0.2">
      <c r="A3241" s="2">
        <v>7.2716510000000003</v>
      </c>
      <c r="B3241" s="2">
        <v>9.7183609999999998</v>
      </c>
      <c r="C3241" s="2">
        <v>0.70738900000000005</v>
      </c>
      <c r="D3241" s="2">
        <v>0.17311399999999999</v>
      </c>
      <c r="F3241" s="2">
        <v>7.2688449999999998</v>
      </c>
      <c r="G3241" s="2">
        <v>0.526474</v>
      </c>
      <c r="H3241" s="2">
        <v>0.52670300000000003</v>
      </c>
      <c r="J3241" s="2">
        <v>7.2716510000000003</v>
      </c>
      <c r="K3241" s="2">
        <v>8.0506999999999995E-2</v>
      </c>
      <c r="L3241" s="2">
        <v>0.20505100000000001</v>
      </c>
    </row>
    <row r="3242" spans="1:12" x14ac:dyDescent="0.2">
      <c r="A3242" s="2">
        <v>7.2723519999999997</v>
      </c>
      <c r="B3242" s="2">
        <v>9.7196040000000004</v>
      </c>
      <c r="C3242" s="2">
        <v>0.70730899999999997</v>
      </c>
      <c r="D3242" s="2">
        <v>0.17322799999999999</v>
      </c>
      <c r="F3242" s="2">
        <v>7.2695470000000002</v>
      </c>
      <c r="G3242" s="2">
        <v>0.52661100000000005</v>
      </c>
      <c r="H3242" s="2">
        <v>0.52659599999999995</v>
      </c>
      <c r="J3242" s="2">
        <v>7.2723519999999997</v>
      </c>
      <c r="K3242" s="2">
        <v>8.0738000000000004E-2</v>
      </c>
      <c r="L3242" s="2">
        <v>0.204955</v>
      </c>
    </row>
    <row r="3243" spans="1:12" x14ac:dyDescent="0.2">
      <c r="A3243" s="2">
        <v>7.2730540000000001</v>
      </c>
      <c r="B3243" s="2">
        <v>9.7208439999999996</v>
      </c>
      <c r="C3243" s="2">
        <v>0.70698099999999997</v>
      </c>
      <c r="D3243" s="2">
        <v>0.173045</v>
      </c>
      <c r="F3243" s="2">
        <v>7.2702479999999996</v>
      </c>
      <c r="G3243" s="2">
        <v>0.52677200000000002</v>
      </c>
      <c r="H3243" s="2">
        <v>0.52642800000000001</v>
      </c>
      <c r="J3243" s="2">
        <v>7.2730540000000001</v>
      </c>
      <c r="K3243" s="2">
        <v>8.1081E-2</v>
      </c>
      <c r="L3243" s="2">
        <v>0.20456199999999999</v>
      </c>
    </row>
    <row r="3244" spans="1:12" x14ac:dyDescent="0.2">
      <c r="A3244" s="2">
        <v>7.2737550000000004</v>
      </c>
      <c r="B3244" s="2">
        <v>9.7227669999999993</v>
      </c>
      <c r="C3244" s="2">
        <v>0.70704199999999995</v>
      </c>
      <c r="D3244" s="2">
        <v>0.173175</v>
      </c>
      <c r="F3244" s="2">
        <v>7.2709489999999999</v>
      </c>
      <c r="G3244" s="2">
        <v>0.52692399999999995</v>
      </c>
      <c r="H3244" s="2">
        <v>0.52609300000000003</v>
      </c>
      <c r="J3244" s="2">
        <v>7.2737550000000004</v>
      </c>
      <c r="K3244" s="2">
        <v>8.1198000000000006E-2</v>
      </c>
      <c r="L3244" s="2">
        <v>0.20402100000000001</v>
      </c>
    </row>
    <row r="3245" spans="1:12" x14ac:dyDescent="0.2">
      <c r="A3245" s="2">
        <v>7.2744559999999998</v>
      </c>
      <c r="B3245" s="2">
        <v>9.7241630000000008</v>
      </c>
      <c r="C3245" s="2">
        <v>0.70680200000000004</v>
      </c>
      <c r="D3245" s="2">
        <v>0.17349500000000001</v>
      </c>
      <c r="F3245" s="2">
        <v>7.2716510000000003</v>
      </c>
      <c r="G3245" s="2">
        <v>0.52751199999999998</v>
      </c>
      <c r="H3245" s="2">
        <v>0.52571100000000004</v>
      </c>
      <c r="J3245" s="2">
        <v>7.2744559999999998</v>
      </c>
      <c r="K3245" s="2">
        <v>8.1273999999999999E-2</v>
      </c>
      <c r="L3245" s="2">
        <v>0.204097</v>
      </c>
    </row>
    <row r="3246" spans="1:12" x14ac:dyDescent="0.2">
      <c r="A3246" s="2">
        <v>7.2751570000000001</v>
      </c>
      <c r="B3246" s="2">
        <v>9.7251209999999997</v>
      </c>
      <c r="C3246" s="2">
        <v>0.706596</v>
      </c>
      <c r="D3246" s="2">
        <v>0.174457</v>
      </c>
      <c r="F3246" s="2">
        <v>7.2723519999999997</v>
      </c>
      <c r="G3246" s="2">
        <v>0.52742</v>
      </c>
      <c r="H3246" s="2">
        <v>0.52566500000000005</v>
      </c>
      <c r="J3246" s="2">
        <v>7.2751570000000001</v>
      </c>
      <c r="K3246" s="2">
        <v>8.1430000000000002E-2</v>
      </c>
      <c r="L3246" s="2">
        <v>0.20380000000000001</v>
      </c>
    </row>
    <row r="3247" spans="1:12" x14ac:dyDescent="0.2">
      <c r="A3247" s="2">
        <v>7.2758589999999996</v>
      </c>
      <c r="B3247" s="2">
        <v>9.7264560000000007</v>
      </c>
      <c r="C3247" s="2">
        <v>0.70632499999999998</v>
      </c>
      <c r="D3247" s="2">
        <v>0.174487</v>
      </c>
      <c r="F3247" s="2">
        <v>7.2730540000000001</v>
      </c>
      <c r="G3247" s="2">
        <v>0.527092</v>
      </c>
      <c r="H3247" s="2">
        <v>0.52592499999999998</v>
      </c>
      <c r="J3247" s="2">
        <v>7.2758589999999996</v>
      </c>
      <c r="K3247" s="2">
        <v>8.1551999999999999E-2</v>
      </c>
      <c r="L3247" s="2">
        <v>0.203319</v>
      </c>
    </row>
    <row r="3248" spans="1:12" x14ac:dyDescent="0.2">
      <c r="A3248" s="2">
        <v>7.2765599999999999</v>
      </c>
      <c r="B3248" s="2">
        <v>9.7271649999999994</v>
      </c>
      <c r="C3248" s="2">
        <v>0.70618400000000003</v>
      </c>
      <c r="D3248" s="2">
        <v>0.17421300000000001</v>
      </c>
      <c r="F3248" s="2">
        <v>7.2737550000000004</v>
      </c>
      <c r="G3248" s="2">
        <v>0.52692399999999995</v>
      </c>
      <c r="H3248" s="2">
        <v>0.52513900000000002</v>
      </c>
      <c r="J3248" s="2">
        <v>7.2765599999999999</v>
      </c>
      <c r="K3248" s="2">
        <v>8.1740999999999994E-2</v>
      </c>
      <c r="L3248" s="2">
        <v>0.20319300000000001</v>
      </c>
    </row>
    <row r="3249" spans="1:12" x14ac:dyDescent="0.2">
      <c r="A3249" s="2">
        <v>7.2772620000000003</v>
      </c>
      <c r="B3249" s="2">
        <v>9.7281420000000001</v>
      </c>
      <c r="C3249" s="2">
        <v>0.70602699999999996</v>
      </c>
      <c r="D3249" s="2">
        <v>0.17422799999999999</v>
      </c>
      <c r="F3249" s="2">
        <v>7.2744559999999998</v>
      </c>
      <c r="G3249" s="2">
        <v>0.52688599999999997</v>
      </c>
      <c r="H3249" s="2">
        <v>0.52465099999999998</v>
      </c>
      <c r="J3249" s="2">
        <v>7.2772620000000003</v>
      </c>
      <c r="K3249" s="2">
        <v>8.1939999999999999E-2</v>
      </c>
      <c r="L3249" s="2">
        <v>0.20296600000000001</v>
      </c>
    </row>
    <row r="3250" spans="1:12" x14ac:dyDescent="0.2">
      <c r="A3250" s="2">
        <v>7.2779629999999997</v>
      </c>
      <c r="B3250" s="2">
        <v>9.7297340000000005</v>
      </c>
      <c r="C3250" s="2">
        <v>0.70580200000000004</v>
      </c>
      <c r="D3250" s="2">
        <v>0.17444899999999999</v>
      </c>
      <c r="F3250" s="2">
        <v>7.2751570000000001</v>
      </c>
      <c r="G3250" s="2">
        <v>0.52689399999999997</v>
      </c>
      <c r="H3250" s="2">
        <v>0.52427699999999999</v>
      </c>
      <c r="J3250" s="2">
        <v>7.2779629999999997</v>
      </c>
      <c r="K3250" s="2">
        <v>8.1831000000000001E-2</v>
      </c>
      <c r="L3250" s="2">
        <v>0.20294100000000001</v>
      </c>
    </row>
    <row r="3251" spans="1:12" x14ac:dyDescent="0.2">
      <c r="A3251" s="2">
        <v>7.2786650000000002</v>
      </c>
      <c r="B3251" s="2">
        <v>9.7306369999999998</v>
      </c>
      <c r="C3251" s="2">
        <v>0.70555800000000002</v>
      </c>
      <c r="D3251" s="2">
        <v>0.17433499999999999</v>
      </c>
      <c r="F3251" s="2">
        <v>7.2758589999999996</v>
      </c>
      <c r="G3251" s="2">
        <v>0.52668000000000004</v>
      </c>
      <c r="H3251" s="2">
        <v>0.52381100000000003</v>
      </c>
      <c r="J3251" s="2">
        <v>7.2786650000000002</v>
      </c>
      <c r="K3251" s="2">
        <v>8.1831000000000001E-2</v>
      </c>
      <c r="L3251" s="2">
        <v>0.203153</v>
      </c>
    </row>
    <row r="3252" spans="1:12" x14ac:dyDescent="0.2">
      <c r="A3252" s="2">
        <v>7.2793659999999996</v>
      </c>
      <c r="B3252" s="2">
        <v>9.7315290000000001</v>
      </c>
      <c r="C3252" s="2">
        <v>0.70532499999999998</v>
      </c>
      <c r="D3252" s="2">
        <v>0.17405999999999999</v>
      </c>
      <c r="F3252" s="2">
        <v>7.2765599999999999</v>
      </c>
      <c r="G3252" s="2">
        <v>0.52681699999999998</v>
      </c>
      <c r="H3252" s="2">
        <v>0.52366599999999996</v>
      </c>
      <c r="J3252" s="2">
        <v>7.2793659999999996</v>
      </c>
      <c r="K3252" s="2">
        <v>8.1846000000000002E-2</v>
      </c>
      <c r="L3252" s="2">
        <v>0.20327899999999999</v>
      </c>
    </row>
    <row r="3253" spans="1:12" x14ac:dyDescent="0.2">
      <c r="A3253" s="2">
        <v>7.2800669999999998</v>
      </c>
      <c r="B3253" s="2">
        <v>9.7323280000000008</v>
      </c>
      <c r="C3253" s="2">
        <v>0.70513499999999996</v>
      </c>
      <c r="D3253" s="2">
        <v>0.173869</v>
      </c>
      <c r="F3253" s="2">
        <v>7.2772620000000003</v>
      </c>
      <c r="G3253" s="2">
        <v>0.52738200000000002</v>
      </c>
      <c r="H3253" s="2">
        <v>0.52342999999999995</v>
      </c>
      <c r="J3253" s="2">
        <v>7.2800669999999998</v>
      </c>
      <c r="K3253" s="2">
        <v>8.1970000000000001E-2</v>
      </c>
      <c r="L3253" s="2">
        <v>0.20327300000000001</v>
      </c>
    </row>
    <row r="3254" spans="1:12" x14ac:dyDescent="0.2">
      <c r="A3254" s="2">
        <v>7.2807680000000001</v>
      </c>
      <c r="B3254" s="2">
        <v>9.7338520000000006</v>
      </c>
      <c r="C3254" s="2">
        <v>0.70520300000000002</v>
      </c>
      <c r="D3254" s="2">
        <v>0.17363999999999999</v>
      </c>
      <c r="F3254" s="2">
        <v>7.2779629999999997</v>
      </c>
      <c r="G3254" s="2">
        <v>0.52758799999999995</v>
      </c>
      <c r="H3254" s="2">
        <v>0.52365099999999998</v>
      </c>
      <c r="J3254" s="2">
        <v>7.2807680000000001</v>
      </c>
      <c r="K3254" s="2">
        <v>8.1693000000000002E-2</v>
      </c>
      <c r="L3254" s="2">
        <v>0.203156</v>
      </c>
    </row>
    <row r="3255" spans="1:12" x14ac:dyDescent="0.2">
      <c r="A3255" s="2">
        <v>7.2814699999999997</v>
      </c>
      <c r="B3255" s="2">
        <v>9.7346950000000003</v>
      </c>
      <c r="C3255" s="2">
        <v>0.705291</v>
      </c>
      <c r="D3255" s="2">
        <v>0.17346500000000001</v>
      </c>
      <c r="F3255" s="2">
        <v>7.2786650000000002</v>
      </c>
      <c r="G3255" s="2">
        <v>0.52710000000000001</v>
      </c>
      <c r="H3255" s="2">
        <v>0.52368199999999998</v>
      </c>
      <c r="J3255" s="2">
        <v>7.2814699999999997</v>
      </c>
      <c r="K3255" s="2">
        <v>8.1781000000000006E-2</v>
      </c>
      <c r="L3255" s="2">
        <v>0.20304900000000001</v>
      </c>
    </row>
    <row r="3256" spans="1:12" x14ac:dyDescent="0.2">
      <c r="A3256" s="2">
        <v>7.2821709999999999</v>
      </c>
      <c r="B3256" s="2">
        <v>9.7355269999999994</v>
      </c>
      <c r="C3256" s="2">
        <v>0.70523800000000003</v>
      </c>
      <c r="D3256" s="2">
        <v>0.173541</v>
      </c>
      <c r="F3256" s="2">
        <v>7.2793659999999996</v>
      </c>
      <c r="G3256" s="2">
        <v>0.52720599999999995</v>
      </c>
      <c r="H3256" s="2">
        <v>0.52277399999999996</v>
      </c>
      <c r="J3256" s="2">
        <v>7.2821709999999999</v>
      </c>
      <c r="K3256" s="2">
        <v>8.2371E-2</v>
      </c>
      <c r="L3256" s="2">
        <v>0.202541</v>
      </c>
    </row>
    <row r="3257" spans="1:12" x14ac:dyDescent="0.2">
      <c r="A3257" s="2">
        <v>7.2828730000000004</v>
      </c>
      <c r="B3257" s="2">
        <v>9.736523</v>
      </c>
      <c r="C3257" s="2">
        <v>0.70522200000000002</v>
      </c>
      <c r="D3257" s="2">
        <v>0.173763</v>
      </c>
      <c r="F3257" s="2">
        <v>7.2800669999999998</v>
      </c>
      <c r="G3257" s="2">
        <v>0.52721399999999996</v>
      </c>
      <c r="H3257" s="2">
        <v>0.522316</v>
      </c>
      <c r="J3257" s="2">
        <v>7.2828730000000004</v>
      </c>
      <c r="K3257" s="2">
        <v>8.2545999999999994E-2</v>
      </c>
      <c r="L3257" s="2">
        <v>0.202099</v>
      </c>
    </row>
    <row r="3258" spans="1:12" x14ac:dyDescent="0.2">
      <c r="A3258" s="2">
        <v>7.2835739999999998</v>
      </c>
      <c r="B3258" s="2">
        <v>9.7374729999999996</v>
      </c>
      <c r="C3258" s="2">
        <v>0.705009</v>
      </c>
      <c r="D3258" s="2">
        <v>0.174182</v>
      </c>
      <c r="F3258" s="2">
        <v>7.2807680000000001</v>
      </c>
      <c r="G3258" s="2">
        <v>0.526833</v>
      </c>
      <c r="H3258" s="2">
        <v>0.52243799999999996</v>
      </c>
      <c r="J3258" s="2">
        <v>7.2835739999999998</v>
      </c>
      <c r="K3258" s="2">
        <v>8.2483000000000001E-2</v>
      </c>
      <c r="L3258" s="2">
        <v>0.20197200000000001</v>
      </c>
    </row>
    <row r="3259" spans="1:12" x14ac:dyDescent="0.2">
      <c r="A3259" s="2">
        <v>7.2842760000000002</v>
      </c>
      <c r="B3259" s="2">
        <v>9.7392430000000001</v>
      </c>
      <c r="C3259" s="2">
        <v>0.70478399999999997</v>
      </c>
      <c r="D3259" s="2">
        <v>0.174396</v>
      </c>
      <c r="F3259" s="2">
        <v>7.2814699999999997</v>
      </c>
      <c r="G3259" s="2">
        <v>0.52662699999999996</v>
      </c>
      <c r="H3259" s="2">
        <v>0.52204099999999998</v>
      </c>
      <c r="J3259" s="2">
        <v>7.2842760000000002</v>
      </c>
      <c r="K3259" s="2">
        <v>8.2458000000000004E-2</v>
      </c>
      <c r="L3259" s="2">
        <v>0.20174700000000001</v>
      </c>
    </row>
    <row r="3260" spans="1:12" x14ac:dyDescent="0.2">
      <c r="A3260" s="2">
        <v>7.2849769999999996</v>
      </c>
      <c r="B3260" s="2">
        <v>9.7405620000000006</v>
      </c>
      <c r="C3260" s="2">
        <v>0.70476099999999997</v>
      </c>
      <c r="D3260" s="2">
        <v>0.17496</v>
      </c>
      <c r="F3260" s="2">
        <v>7.2821709999999999</v>
      </c>
      <c r="G3260" s="2">
        <v>0.52658799999999995</v>
      </c>
      <c r="H3260" s="2">
        <v>0.52182799999999996</v>
      </c>
      <c r="J3260" s="2">
        <v>7.2849769999999996</v>
      </c>
      <c r="K3260" s="2">
        <v>8.2644999999999996E-2</v>
      </c>
      <c r="L3260" s="2">
        <v>0.20162099999999999</v>
      </c>
    </row>
    <row r="3261" spans="1:12" x14ac:dyDescent="0.2">
      <c r="A3261" s="2">
        <v>7.2856779999999999</v>
      </c>
      <c r="B3261" s="2">
        <v>9.7417339999999992</v>
      </c>
      <c r="C3261" s="2">
        <v>0.704955</v>
      </c>
      <c r="D3261" s="2">
        <v>0.174731</v>
      </c>
      <c r="F3261" s="2">
        <v>7.2828730000000004</v>
      </c>
      <c r="G3261" s="2">
        <v>0.52670300000000003</v>
      </c>
      <c r="H3261" s="2">
        <v>0.52168300000000001</v>
      </c>
      <c r="J3261" s="2">
        <v>7.2856779999999999</v>
      </c>
      <c r="K3261" s="2">
        <v>8.2998000000000002E-2</v>
      </c>
      <c r="L3261" s="2">
        <v>0.201545</v>
      </c>
    </row>
    <row r="3262" spans="1:12" x14ac:dyDescent="0.2">
      <c r="A3262" s="2">
        <v>7.2863790000000002</v>
      </c>
      <c r="B3262" s="2">
        <v>9.7433239999999994</v>
      </c>
      <c r="C3262" s="2">
        <v>0.70520700000000003</v>
      </c>
      <c r="D3262" s="2">
        <v>0.17491499999999999</v>
      </c>
      <c r="F3262" s="2">
        <v>7.2835739999999998</v>
      </c>
      <c r="G3262" s="2">
        <v>0.52688599999999997</v>
      </c>
      <c r="H3262" s="2">
        <v>0.52156800000000003</v>
      </c>
      <c r="J3262" s="2">
        <v>7.2863790000000002</v>
      </c>
      <c r="K3262" s="2">
        <v>8.3179000000000003E-2</v>
      </c>
      <c r="L3262" s="2">
        <v>0.201067</v>
      </c>
    </row>
    <row r="3263" spans="1:12" x14ac:dyDescent="0.2">
      <c r="A3263" s="2">
        <v>7.2870809999999997</v>
      </c>
      <c r="B3263" s="2">
        <v>9.7450259999999993</v>
      </c>
      <c r="C3263" s="2">
        <v>0.70529500000000001</v>
      </c>
      <c r="D3263" s="2">
        <v>0.17507500000000001</v>
      </c>
      <c r="F3263" s="2">
        <v>7.2842760000000002</v>
      </c>
      <c r="G3263" s="2">
        <v>0.52670300000000003</v>
      </c>
      <c r="H3263" s="2">
        <v>0.52151499999999995</v>
      </c>
      <c r="J3263" s="2">
        <v>7.2870809999999997</v>
      </c>
      <c r="K3263" s="2">
        <v>8.3516999999999994E-2</v>
      </c>
      <c r="L3263" s="2">
        <v>0.20057700000000001</v>
      </c>
    </row>
    <row r="3264" spans="1:12" x14ac:dyDescent="0.2">
      <c r="A3264" s="2">
        <v>7.287782</v>
      </c>
      <c r="B3264" s="2">
        <v>9.7465170000000008</v>
      </c>
      <c r="C3264" s="2">
        <v>0.70543599999999995</v>
      </c>
      <c r="D3264" s="2">
        <v>0.174487</v>
      </c>
      <c r="F3264" s="2">
        <v>7.2849769999999996</v>
      </c>
      <c r="G3264" s="2">
        <v>0.52659599999999995</v>
      </c>
      <c r="H3264" s="2">
        <v>0.52088199999999996</v>
      </c>
      <c r="J3264" s="2">
        <v>7.287782</v>
      </c>
      <c r="K3264" s="2">
        <v>8.3650000000000002E-2</v>
      </c>
      <c r="L3264" s="2">
        <v>0.19997100000000001</v>
      </c>
    </row>
    <row r="3265" spans="1:12" x14ac:dyDescent="0.2">
      <c r="A3265" s="2">
        <v>7.2884840000000004</v>
      </c>
      <c r="B3265" s="2">
        <v>9.7476009999999995</v>
      </c>
      <c r="C3265" s="2">
        <v>0.705341</v>
      </c>
      <c r="D3265" s="2">
        <v>0.17463200000000001</v>
      </c>
      <c r="F3265" s="2">
        <v>7.2856779999999999</v>
      </c>
      <c r="G3265" s="2">
        <v>0.52642800000000001</v>
      </c>
      <c r="H3265" s="2">
        <v>0.52111799999999997</v>
      </c>
      <c r="J3265" s="2">
        <v>7.2884840000000004</v>
      </c>
      <c r="K3265" s="2">
        <v>8.3350999999999995E-2</v>
      </c>
      <c r="L3265" s="2">
        <v>0.199264</v>
      </c>
    </row>
    <row r="3266" spans="1:12" x14ac:dyDescent="0.2">
      <c r="A3266" s="2">
        <v>7.2891849999999998</v>
      </c>
      <c r="B3266" s="2">
        <v>9.7486990000000002</v>
      </c>
      <c r="C3266" s="2">
        <v>0.70528299999999999</v>
      </c>
      <c r="D3266" s="2">
        <v>0.175067</v>
      </c>
      <c r="F3266" s="2">
        <v>7.2863790000000002</v>
      </c>
      <c r="G3266" s="2">
        <v>0.52609300000000003</v>
      </c>
      <c r="H3266" s="2">
        <v>0.52095000000000002</v>
      </c>
      <c r="J3266" s="2">
        <v>7.2891849999999998</v>
      </c>
      <c r="K3266" s="2">
        <v>8.3253999999999995E-2</v>
      </c>
      <c r="L3266" s="2">
        <v>0.19886899999999999</v>
      </c>
    </row>
    <row r="3267" spans="1:12" x14ac:dyDescent="0.2">
      <c r="A3267" s="2">
        <v>7.2898860000000001</v>
      </c>
      <c r="B3267" s="2">
        <v>9.7497369999999997</v>
      </c>
      <c r="C3267" s="2">
        <v>0.70567199999999997</v>
      </c>
      <c r="D3267" s="2">
        <v>0.175174</v>
      </c>
      <c r="F3267" s="2">
        <v>7.2870809999999997</v>
      </c>
      <c r="G3267" s="2">
        <v>0.52571100000000004</v>
      </c>
      <c r="H3267" s="2">
        <v>0.52095000000000002</v>
      </c>
      <c r="J3267" s="2">
        <v>7.2898860000000001</v>
      </c>
      <c r="K3267" s="2">
        <v>8.3281999999999995E-2</v>
      </c>
      <c r="L3267" s="2">
        <v>0.19850000000000001</v>
      </c>
    </row>
    <row r="3268" spans="1:12" x14ac:dyDescent="0.2">
      <c r="A3268" s="2">
        <v>7.2905879999999996</v>
      </c>
      <c r="B3268" s="2">
        <v>9.7511709999999994</v>
      </c>
      <c r="C3268" s="2">
        <v>0.70608800000000005</v>
      </c>
      <c r="D3268" s="2">
        <v>0.17531099999999999</v>
      </c>
      <c r="F3268" s="2">
        <v>7.287782</v>
      </c>
      <c r="G3268" s="2">
        <v>0.52566500000000005</v>
      </c>
      <c r="H3268" s="2">
        <v>0.52113299999999996</v>
      </c>
      <c r="J3268" s="2">
        <v>7.2905879999999996</v>
      </c>
      <c r="K3268" s="2">
        <v>8.3102999999999996E-2</v>
      </c>
      <c r="L3268" s="2">
        <v>0.19817899999999999</v>
      </c>
    </row>
    <row r="3269" spans="1:12" x14ac:dyDescent="0.2">
      <c r="A3269" s="2">
        <v>7.2912889999999999</v>
      </c>
      <c r="B3269" s="2">
        <v>9.7531389999999991</v>
      </c>
      <c r="C3269" s="2">
        <v>0.70581700000000003</v>
      </c>
      <c r="D3269" s="2">
        <v>0.17566999999999999</v>
      </c>
      <c r="F3269" s="2">
        <v>7.2884840000000004</v>
      </c>
      <c r="G3269" s="2">
        <v>0.52592499999999998</v>
      </c>
      <c r="H3269" s="2">
        <v>0.52110299999999998</v>
      </c>
      <c r="J3269" s="2">
        <v>7.2912889999999999</v>
      </c>
      <c r="K3269" s="2">
        <v>8.3208000000000004E-2</v>
      </c>
      <c r="L3269" s="2">
        <v>0.19792499999999999</v>
      </c>
    </row>
    <row r="3270" spans="1:12" x14ac:dyDescent="0.2">
      <c r="A3270" s="2">
        <v>7.2919910000000003</v>
      </c>
      <c r="B3270" s="2">
        <v>9.7541539999999998</v>
      </c>
      <c r="C3270" s="2">
        <v>0.70535599999999998</v>
      </c>
      <c r="D3270" s="2">
        <v>0.17605100000000001</v>
      </c>
      <c r="F3270" s="2">
        <v>7.2891849999999998</v>
      </c>
      <c r="G3270" s="2">
        <v>0.52513900000000002</v>
      </c>
      <c r="H3270" s="2">
        <v>0.52094300000000004</v>
      </c>
      <c r="J3270" s="2">
        <v>7.2919910000000003</v>
      </c>
      <c r="K3270" s="2">
        <v>8.3422999999999997E-2</v>
      </c>
      <c r="L3270" s="2">
        <v>0.19781299999999999</v>
      </c>
    </row>
    <row r="3271" spans="1:12" x14ac:dyDescent="0.2">
      <c r="A3271" s="2">
        <v>7.2926919999999997</v>
      </c>
      <c r="B3271" s="2">
        <v>9.7555429999999994</v>
      </c>
      <c r="C3271" s="2">
        <v>0.70503199999999999</v>
      </c>
      <c r="D3271" s="2">
        <v>0.17522699999999999</v>
      </c>
      <c r="F3271" s="2">
        <v>7.2898860000000001</v>
      </c>
      <c r="G3271" s="2">
        <v>0.52465099999999998</v>
      </c>
      <c r="H3271" s="2">
        <v>0.52061500000000005</v>
      </c>
      <c r="J3271" s="2">
        <v>7.2926919999999997</v>
      </c>
      <c r="K3271" s="2">
        <v>8.3516999999999994E-2</v>
      </c>
      <c r="L3271" s="2">
        <v>0.19786500000000001</v>
      </c>
    </row>
    <row r="3272" spans="1:12" x14ac:dyDescent="0.2">
      <c r="A3272" s="2">
        <v>7.293393</v>
      </c>
      <c r="B3272" s="2">
        <v>9.7560389999999995</v>
      </c>
      <c r="C3272" s="2">
        <v>0.70497799999999999</v>
      </c>
      <c r="D3272" s="2">
        <v>0.174701</v>
      </c>
      <c r="F3272" s="2">
        <v>7.2905879999999996</v>
      </c>
      <c r="G3272" s="2">
        <v>0.52427699999999999</v>
      </c>
      <c r="H3272" s="2">
        <v>0.52011099999999999</v>
      </c>
      <c r="J3272" s="2">
        <v>7.293393</v>
      </c>
      <c r="K3272" s="2">
        <v>8.3646999999999999E-2</v>
      </c>
      <c r="L3272" s="2">
        <v>0.19748499999999999</v>
      </c>
    </row>
    <row r="3273" spans="1:12" x14ac:dyDescent="0.2">
      <c r="A3273" s="2">
        <v>7.2940950000000004</v>
      </c>
      <c r="B3273" s="2">
        <v>9.7573469999999993</v>
      </c>
      <c r="C3273" s="2">
        <v>0.70481400000000005</v>
      </c>
      <c r="D3273" s="2">
        <v>0.174594</v>
      </c>
      <c r="F3273" s="2">
        <v>7.2912889999999999</v>
      </c>
      <c r="G3273" s="2">
        <v>0.52381100000000003</v>
      </c>
      <c r="H3273" s="2">
        <v>0.51993599999999995</v>
      </c>
      <c r="J3273" s="2">
        <v>7.2940950000000004</v>
      </c>
      <c r="K3273" s="2">
        <v>8.3944000000000005E-2</v>
      </c>
      <c r="L3273" s="2">
        <v>0.19708700000000001</v>
      </c>
    </row>
    <row r="3274" spans="1:12" x14ac:dyDescent="0.2">
      <c r="A3274" s="2">
        <v>7.2947959999999998</v>
      </c>
      <c r="B3274" s="2">
        <v>9.7591629999999991</v>
      </c>
      <c r="C3274" s="2">
        <v>0.70458900000000002</v>
      </c>
      <c r="D3274" s="2">
        <v>0.17480000000000001</v>
      </c>
      <c r="F3274" s="2">
        <v>7.2919910000000003</v>
      </c>
      <c r="G3274" s="2">
        <v>0.52366599999999996</v>
      </c>
      <c r="H3274" s="2">
        <v>0.52007300000000001</v>
      </c>
      <c r="J3274" s="2">
        <v>7.2947959999999998</v>
      </c>
      <c r="K3274" s="2">
        <v>8.3432999999999993E-2</v>
      </c>
      <c r="L3274" s="2">
        <v>0.19710800000000001</v>
      </c>
    </row>
    <row r="3275" spans="1:12" x14ac:dyDescent="0.2">
      <c r="A3275" s="2">
        <v>7.2954970000000001</v>
      </c>
      <c r="B3275" s="2">
        <v>9.7605020000000007</v>
      </c>
      <c r="C3275" s="2">
        <v>0.70418099999999995</v>
      </c>
      <c r="D3275" s="2">
        <v>0.174792</v>
      </c>
      <c r="F3275" s="2">
        <v>7.2926919999999997</v>
      </c>
      <c r="G3275" s="2">
        <v>0.52342999999999995</v>
      </c>
      <c r="H3275" s="2">
        <v>0.52093500000000004</v>
      </c>
      <c r="J3275" s="2">
        <v>7.2954970000000001</v>
      </c>
      <c r="K3275" s="2">
        <v>8.3162E-2</v>
      </c>
      <c r="L3275" s="2">
        <v>0.197155</v>
      </c>
    </row>
    <row r="3276" spans="1:12" x14ac:dyDescent="0.2">
      <c r="A3276" s="2">
        <v>7.2961989999999997</v>
      </c>
      <c r="B3276" s="2">
        <v>9.7621000000000002</v>
      </c>
      <c r="C3276" s="2">
        <v>0.70413899999999996</v>
      </c>
      <c r="D3276" s="2">
        <v>0.17483799999999999</v>
      </c>
      <c r="F3276" s="2">
        <v>7.293393</v>
      </c>
      <c r="G3276" s="2">
        <v>0.52365099999999998</v>
      </c>
      <c r="H3276" s="2">
        <v>0.52113299999999996</v>
      </c>
      <c r="J3276" s="2">
        <v>7.2961989999999997</v>
      </c>
      <c r="K3276" s="2">
        <v>8.2867999999999997E-2</v>
      </c>
      <c r="L3276" s="2">
        <v>0.19710800000000001</v>
      </c>
    </row>
    <row r="3277" spans="1:12" x14ac:dyDescent="0.2">
      <c r="A3277" s="2">
        <v>7.2968999999999999</v>
      </c>
      <c r="B3277" s="2">
        <v>9.7634620000000005</v>
      </c>
      <c r="C3277" s="2">
        <v>0.70412799999999998</v>
      </c>
      <c r="D3277" s="2">
        <v>0.17480799999999999</v>
      </c>
      <c r="F3277" s="2">
        <v>7.2940950000000004</v>
      </c>
      <c r="G3277" s="2">
        <v>0.52368199999999998</v>
      </c>
      <c r="H3277" s="2">
        <v>0.52121700000000004</v>
      </c>
      <c r="J3277" s="2">
        <v>7.2968999999999999</v>
      </c>
      <c r="K3277" s="2">
        <v>8.2576999999999998E-2</v>
      </c>
      <c r="L3277" s="2">
        <v>0.19732</v>
      </c>
    </row>
    <row r="3278" spans="1:12" x14ac:dyDescent="0.2">
      <c r="A3278" s="2">
        <v>7.2976020000000004</v>
      </c>
      <c r="B3278" s="2">
        <v>9.7644629999999992</v>
      </c>
      <c r="C3278" s="2">
        <v>0.70417700000000005</v>
      </c>
      <c r="D3278" s="2">
        <v>0.17512800000000001</v>
      </c>
      <c r="F3278" s="2">
        <v>7.2947959999999998</v>
      </c>
      <c r="G3278" s="2">
        <v>0.52277399999999996</v>
      </c>
      <c r="H3278" s="2">
        <v>0.52094300000000004</v>
      </c>
      <c r="J3278" s="2">
        <v>7.2976020000000004</v>
      </c>
      <c r="K3278" s="2">
        <v>8.2149E-2</v>
      </c>
      <c r="L3278" s="2">
        <v>0.19752800000000001</v>
      </c>
    </row>
    <row r="3279" spans="1:12" x14ac:dyDescent="0.2">
      <c r="A3279" s="2">
        <v>7.2983029999999998</v>
      </c>
      <c r="B3279" s="2">
        <v>9.7659450000000003</v>
      </c>
      <c r="C3279" s="2">
        <v>0.70396000000000003</v>
      </c>
      <c r="D3279" s="2">
        <v>0.175067</v>
      </c>
      <c r="F3279" s="2">
        <v>7.2954970000000001</v>
      </c>
      <c r="G3279" s="2">
        <v>0.522316</v>
      </c>
      <c r="H3279" s="2">
        <v>0.52101900000000001</v>
      </c>
      <c r="J3279" s="2">
        <v>7.2983029999999998</v>
      </c>
      <c r="K3279" s="2">
        <v>8.1697000000000006E-2</v>
      </c>
      <c r="L3279" s="2">
        <v>0.19761200000000001</v>
      </c>
    </row>
    <row r="3280" spans="1:12" x14ac:dyDescent="0.2">
      <c r="A3280" s="2">
        <v>7.2990050000000002</v>
      </c>
      <c r="B3280" s="2">
        <v>9.7672880000000006</v>
      </c>
      <c r="C3280" s="2">
        <v>0.70400499999999999</v>
      </c>
      <c r="D3280" s="2">
        <v>0.17524999999999999</v>
      </c>
      <c r="F3280" s="2">
        <v>7.2961989999999997</v>
      </c>
      <c r="G3280" s="2">
        <v>0.52243799999999996</v>
      </c>
      <c r="H3280" s="2">
        <v>0.52135500000000001</v>
      </c>
      <c r="J3280" s="2">
        <v>7.2990050000000002</v>
      </c>
      <c r="K3280" s="2">
        <v>8.1490999999999994E-2</v>
      </c>
      <c r="L3280" s="2">
        <v>0.19759099999999999</v>
      </c>
    </row>
    <row r="3281" spans="1:12" x14ac:dyDescent="0.2">
      <c r="A3281" s="2">
        <v>7.2997059999999996</v>
      </c>
      <c r="B3281" s="2">
        <v>9.7687039999999996</v>
      </c>
      <c r="C3281" s="2">
        <v>0.70404699999999998</v>
      </c>
      <c r="D3281" s="2">
        <v>0.174953</v>
      </c>
      <c r="F3281" s="2">
        <v>7.2968999999999999</v>
      </c>
      <c r="G3281" s="2">
        <v>0.52204099999999998</v>
      </c>
      <c r="H3281" s="2">
        <v>0.52130100000000001</v>
      </c>
      <c r="J3281" s="2">
        <v>7.2997059999999996</v>
      </c>
      <c r="K3281" s="2">
        <v>8.1214999999999996E-2</v>
      </c>
      <c r="L3281" s="2">
        <v>0.19757</v>
      </c>
    </row>
    <row r="3282" spans="1:12" x14ac:dyDescent="0.2">
      <c r="A3282" s="2">
        <v>7.3004069999999999</v>
      </c>
      <c r="B3282" s="2">
        <v>9.7695240000000005</v>
      </c>
      <c r="C3282" s="2">
        <v>0.70393300000000003</v>
      </c>
      <c r="D3282" s="2">
        <v>0.17448</v>
      </c>
      <c r="F3282" s="2">
        <v>7.2976020000000004</v>
      </c>
      <c r="G3282" s="2">
        <v>0.52182799999999996</v>
      </c>
      <c r="H3282" s="2">
        <v>0.52149999999999996</v>
      </c>
      <c r="J3282" s="2">
        <v>7.3004069999999999</v>
      </c>
      <c r="K3282" s="2">
        <v>8.1019999999999995E-2</v>
      </c>
      <c r="L3282" s="2">
        <v>0.197436</v>
      </c>
    </row>
    <row r="3283" spans="1:12" x14ac:dyDescent="0.2">
      <c r="A3283" s="2">
        <v>7.3011080000000002</v>
      </c>
      <c r="B3283" s="2">
        <v>9.7713009999999993</v>
      </c>
      <c r="C3283" s="2">
        <v>0.70346799999999998</v>
      </c>
      <c r="D3283" s="2">
        <v>0.17489199999999999</v>
      </c>
      <c r="F3283" s="2">
        <v>7.2983029999999998</v>
      </c>
      <c r="G3283" s="2">
        <v>0.52168300000000001</v>
      </c>
      <c r="H3283" s="2">
        <v>0.52249100000000004</v>
      </c>
      <c r="J3283" s="2">
        <v>7.3011080000000002</v>
      </c>
      <c r="K3283" s="2">
        <v>8.1013000000000002E-2</v>
      </c>
      <c r="L3283" s="2">
        <v>0.197183</v>
      </c>
    </row>
    <row r="3284" spans="1:12" x14ac:dyDescent="0.2">
      <c r="A3284" s="2">
        <v>7.3018099999999997</v>
      </c>
      <c r="B3284" s="2">
        <v>9.772392</v>
      </c>
      <c r="C3284" s="2">
        <v>0.70316199999999995</v>
      </c>
      <c r="D3284" s="2">
        <v>0.174762</v>
      </c>
      <c r="F3284" s="2">
        <v>7.2990050000000002</v>
      </c>
      <c r="G3284" s="2">
        <v>0.52156800000000003</v>
      </c>
      <c r="H3284" s="2">
        <v>0.52278100000000005</v>
      </c>
      <c r="J3284" s="2">
        <v>7.3018099999999997</v>
      </c>
      <c r="K3284" s="2">
        <v>8.1397999999999998E-2</v>
      </c>
      <c r="L3284" s="2">
        <v>0.19706499999999999</v>
      </c>
    </row>
    <row r="3285" spans="1:12" x14ac:dyDescent="0.2">
      <c r="A3285" s="2">
        <v>7.302511</v>
      </c>
      <c r="B3285" s="2">
        <v>9.7738270000000007</v>
      </c>
      <c r="C3285" s="2">
        <v>0.703376</v>
      </c>
      <c r="D3285" s="2">
        <v>0.17454800000000001</v>
      </c>
      <c r="F3285" s="2">
        <v>7.2997059999999996</v>
      </c>
      <c r="G3285" s="2">
        <v>0.52151499999999995</v>
      </c>
      <c r="H3285" s="2">
        <v>0.522675</v>
      </c>
      <c r="J3285" s="2">
        <v>7.302511</v>
      </c>
      <c r="K3285" s="2">
        <v>8.1301999999999999E-2</v>
      </c>
      <c r="L3285" s="2">
        <v>0.19672000000000001</v>
      </c>
    </row>
    <row r="3286" spans="1:12" x14ac:dyDescent="0.2">
      <c r="A3286" s="2">
        <v>7.3032130000000004</v>
      </c>
      <c r="B3286" s="2">
        <v>9.7748950000000008</v>
      </c>
      <c r="C3286" s="2">
        <v>0.70344099999999998</v>
      </c>
      <c r="D3286" s="2">
        <v>0.174701</v>
      </c>
      <c r="F3286" s="2">
        <v>7.3004069999999999</v>
      </c>
      <c r="G3286" s="2">
        <v>0.52088199999999996</v>
      </c>
      <c r="H3286" s="2">
        <v>0.52273599999999998</v>
      </c>
      <c r="J3286" s="2">
        <v>7.3032130000000004</v>
      </c>
      <c r="K3286" s="2">
        <v>8.0937999999999996E-2</v>
      </c>
      <c r="L3286" s="2">
        <v>0.196987</v>
      </c>
    </row>
    <row r="3287" spans="1:12" x14ac:dyDescent="0.2">
      <c r="A3287" s="2">
        <v>7.3039139999999998</v>
      </c>
      <c r="B3287" s="2">
        <v>9.7769320000000004</v>
      </c>
      <c r="C3287" s="2">
        <v>0.70382999999999996</v>
      </c>
      <c r="D3287" s="2">
        <v>0.174876</v>
      </c>
      <c r="F3287" s="2">
        <v>7.3011080000000002</v>
      </c>
      <c r="G3287" s="2">
        <v>0.52111799999999997</v>
      </c>
      <c r="H3287" s="2">
        <v>0.52317000000000002</v>
      </c>
      <c r="J3287" s="2">
        <v>7.3039139999999998</v>
      </c>
      <c r="K3287" s="2">
        <v>8.1200999999999995E-2</v>
      </c>
      <c r="L3287" s="2">
        <v>0.19698299999999999</v>
      </c>
    </row>
    <row r="3288" spans="1:12" x14ac:dyDescent="0.2">
      <c r="A3288" s="2">
        <v>7.3046150000000001</v>
      </c>
      <c r="B3288" s="2">
        <v>9.7778170000000006</v>
      </c>
      <c r="C3288" s="2">
        <v>0.70339099999999999</v>
      </c>
      <c r="D3288" s="2">
        <v>0.17480000000000001</v>
      </c>
      <c r="F3288" s="2">
        <v>7.3018099999999997</v>
      </c>
      <c r="G3288" s="2">
        <v>0.52095000000000002</v>
      </c>
      <c r="H3288" s="2">
        <v>0.52310199999999996</v>
      </c>
      <c r="J3288" s="2">
        <v>7.3046150000000001</v>
      </c>
      <c r="K3288" s="2">
        <v>8.1110000000000002E-2</v>
      </c>
      <c r="L3288" s="2">
        <v>0.19656299999999999</v>
      </c>
    </row>
    <row r="3289" spans="1:12" x14ac:dyDescent="0.2">
      <c r="A3289" s="2">
        <v>7.3053169999999996</v>
      </c>
      <c r="B3289" s="2">
        <v>9.7791519999999998</v>
      </c>
      <c r="C3289" s="2">
        <v>0.70320800000000006</v>
      </c>
      <c r="D3289" s="2">
        <v>0.17521999999999999</v>
      </c>
      <c r="F3289" s="2">
        <v>7.302511</v>
      </c>
      <c r="G3289" s="2">
        <v>0.52095000000000002</v>
      </c>
      <c r="H3289" s="2">
        <v>0.52308699999999997</v>
      </c>
      <c r="J3289" s="2">
        <v>7.3053169999999996</v>
      </c>
      <c r="K3289" s="2">
        <v>8.0884999999999999E-2</v>
      </c>
      <c r="L3289" s="2">
        <v>0.19636600000000001</v>
      </c>
    </row>
    <row r="3290" spans="1:12" x14ac:dyDescent="0.2">
      <c r="A3290" s="2">
        <v>7.3060179999999999</v>
      </c>
      <c r="B3290" s="2">
        <v>9.7805409999999995</v>
      </c>
      <c r="C3290" s="2">
        <v>0.70318899999999995</v>
      </c>
      <c r="D3290" s="2">
        <v>0.175456</v>
      </c>
      <c r="F3290" s="2">
        <v>7.3032130000000004</v>
      </c>
      <c r="G3290" s="2">
        <v>0.52113299999999996</v>
      </c>
      <c r="H3290" s="2">
        <v>0.52336899999999997</v>
      </c>
      <c r="J3290" s="2">
        <v>7.3060179999999999</v>
      </c>
      <c r="K3290" s="2">
        <v>8.1088999999999994E-2</v>
      </c>
      <c r="L3290" s="2">
        <v>0.196052</v>
      </c>
    </row>
    <row r="3291" spans="1:12" x14ac:dyDescent="0.2">
      <c r="A3291" s="2">
        <v>7.3067190000000002</v>
      </c>
      <c r="B3291" s="2">
        <v>9.7818679999999993</v>
      </c>
      <c r="C3291" s="2">
        <v>0.70359300000000002</v>
      </c>
      <c r="D3291" s="2">
        <v>0.17589099999999999</v>
      </c>
      <c r="F3291" s="2">
        <v>7.3039139999999998</v>
      </c>
      <c r="G3291" s="2">
        <v>0.52110299999999998</v>
      </c>
      <c r="H3291" s="2">
        <v>0.52377300000000004</v>
      </c>
      <c r="J3291" s="2">
        <v>7.3067190000000002</v>
      </c>
      <c r="K3291" s="2">
        <v>8.1313999999999997E-2</v>
      </c>
      <c r="L3291" s="2">
        <v>0.19577</v>
      </c>
    </row>
    <row r="3292" spans="1:12" x14ac:dyDescent="0.2">
      <c r="A3292" s="2">
        <v>7.3074209999999997</v>
      </c>
      <c r="B3292" s="2">
        <v>9.7833179999999995</v>
      </c>
      <c r="C3292" s="2">
        <v>0.70353600000000005</v>
      </c>
      <c r="D3292" s="2">
        <v>0.176234</v>
      </c>
      <c r="F3292" s="2">
        <v>7.3046150000000001</v>
      </c>
      <c r="G3292" s="2">
        <v>0.52094300000000004</v>
      </c>
      <c r="H3292" s="2">
        <v>0.52354400000000001</v>
      </c>
      <c r="J3292" s="2">
        <v>7.3074209999999997</v>
      </c>
      <c r="K3292" s="2">
        <v>8.1296999999999994E-2</v>
      </c>
      <c r="L3292" s="2">
        <v>0.19584399999999999</v>
      </c>
    </row>
    <row r="3293" spans="1:12" x14ac:dyDescent="0.2">
      <c r="A3293" s="2">
        <v>7.308122</v>
      </c>
      <c r="B3293" s="2">
        <v>9.7843739999999997</v>
      </c>
      <c r="C3293" s="2">
        <v>0.70367000000000002</v>
      </c>
      <c r="D3293" s="2">
        <v>0.176761</v>
      </c>
      <c r="F3293" s="2">
        <v>7.3053169999999996</v>
      </c>
      <c r="G3293" s="2">
        <v>0.52061500000000005</v>
      </c>
      <c r="H3293" s="2">
        <v>0.52359</v>
      </c>
      <c r="J3293" s="2">
        <v>7.308122</v>
      </c>
      <c r="K3293" s="2">
        <v>8.0935999999999994E-2</v>
      </c>
      <c r="L3293" s="2">
        <v>0.19592699999999999</v>
      </c>
    </row>
    <row r="3294" spans="1:12" x14ac:dyDescent="0.2">
      <c r="A3294" s="2">
        <v>7.3088240000000004</v>
      </c>
      <c r="B3294" s="2">
        <v>9.7848889999999997</v>
      </c>
      <c r="C3294" s="2">
        <v>0.703986</v>
      </c>
      <c r="D3294" s="2">
        <v>0.17690600000000001</v>
      </c>
      <c r="F3294" s="2">
        <v>7.3060179999999999</v>
      </c>
      <c r="G3294" s="2">
        <v>0.52011099999999999</v>
      </c>
      <c r="H3294" s="2">
        <v>0.523949</v>
      </c>
      <c r="J3294" s="2">
        <v>7.3088240000000004</v>
      </c>
      <c r="K3294" s="2">
        <v>8.0643999999999993E-2</v>
      </c>
      <c r="L3294" s="2">
        <v>0.19597100000000001</v>
      </c>
    </row>
    <row r="3295" spans="1:12" x14ac:dyDescent="0.2">
      <c r="A3295" s="2">
        <v>7.3095249999999998</v>
      </c>
      <c r="B3295" s="2">
        <v>9.7864880000000003</v>
      </c>
      <c r="C3295" s="2">
        <v>0.70344499999999999</v>
      </c>
      <c r="D3295" s="2">
        <v>0.17672299999999999</v>
      </c>
      <c r="F3295" s="2">
        <v>7.3067190000000002</v>
      </c>
      <c r="G3295" s="2">
        <v>0.51993599999999995</v>
      </c>
      <c r="H3295" s="2">
        <v>0.52410900000000005</v>
      </c>
      <c r="J3295" s="2">
        <v>7.3095249999999998</v>
      </c>
      <c r="K3295" s="2">
        <v>8.0278000000000002E-2</v>
      </c>
      <c r="L3295" s="2">
        <v>0.19570499999999999</v>
      </c>
    </row>
    <row r="3296" spans="1:12" x14ac:dyDescent="0.2">
      <c r="A3296" s="2">
        <v>7.3102260000000001</v>
      </c>
      <c r="B3296" s="2">
        <v>9.7882230000000003</v>
      </c>
      <c r="C3296" s="2">
        <v>0.70338400000000001</v>
      </c>
      <c r="D3296" s="2">
        <v>0.17658499999999999</v>
      </c>
      <c r="F3296" s="2">
        <v>7.3074209999999997</v>
      </c>
      <c r="G3296" s="2">
        <v>0.52007300000000001</v>
      </c>
      <c r="H3296" s="2">
        <v>0.52438399999999996</v>
      </c>
      <c r="J3296" s="2">
        <v>7.3102260000000001</v>
      </c>
      <c r="K3296" s="2">
        <v>7.9913999999999999E-2</v>
      </c>
      <c r="L3296" s="2">
        <v>0.195438</v>
      </c>
    </row>
    <row r="3297" spans="1:12" x14ac:dyDescent="0.2">
      <c r="A3297" s="2">
        <v>7.3109279999999996</v>
      </c>
      <c r="B3297" s="2">
        <v>9.789574</v>
      </c>
      <c r="C3297" s="2">
        <v>0.70304800000000001</v>
      </c>
      <c r="D3297" s="2">
        <v>0.17619599999999999</v>
      </c>
      <c r="F3297" s="2">
        <v>7.308122</v>
      </c>
      <c r="G3297" s="2">
        <v>0.52093500000000004</v>
      </c>
      <c r="H3297" s="2">
        <v>0.52500199999999997</v>
      </c>
      <c r="J3297" s="2">
        <v>7.3109279999999996</v>
      </c>
      <c r="K3297" s="2">
        <v>7.9824000000000006E-2</v>
      </c>
      <c r="L3297" s="2">
        <v>0.195685</v>
      </c>
    </row>
    <row r="3298" spans="1:12" x14ac:dyDescent="0.2">
      <c r="A3298" s="2">
        <v>7.3116289999999999</v>
      </c>
      <c r="B3298" s="2">
        <v>9.7912140000000001</v>
      </c>
      <c r="C3298" s="2">
        <v>0.70304800000000001</v>
      </c>
      <c r="D3298" s="2">
        <v>0.17644799999999999</v>
      </c>
      <c r="F3298" s="2">
        <v>7.3088240000000004</v>
      </c>
      <c r="G3298" s="2">
        <v>0.52113299999999996</v>
      </c>
      <c r="H3298" s="2">
        <v>0.52562699999999996</v>
      </c>
      <c r="J3298" s="2">
        <v>7.3116289999999999</v>
      </c>
      <c r="K3298" s="2">
        <v>7.9774999999999999E-2</v>
      </c>
      <c r="L3298" s="2">
        <v>0.195907</v>
      </c>
    </row>
    <row r="3299" spans="1:12" x14ac:dyDescent="0.2">
      <c r="A3299" s="2">
        <v>7.3123310000000004</v>
      </c>
      <c r="B3299" s="2">
        <v>9.7928770000000007</v>
      </c>
      <c r="C3299" s="2">
        <v>0.70320400000000005</v>
      </c>
      <c r="D3299" s="2">
        <v>0.17702000000000001</v>
      </c>
      <c r="F3299" s="2">
        <v>7.3095249999999998</v>
      </c>
      <c r="G3299" s="2">
        <v>0.52121700000000004</v>
      </c>
      <c r="H3299" s="2">
        <v>0.52603900000000003</v>
      </c>
      <c r="J3299" s="2">
        <v>7.3123310000000004</v>
      </c>
      <c r="K3299" s="2">
        <v>7.9809000000000005E-2</v>
      </c>
      <c r="L3299" s="2">
        <v>0.195657</v>
      </c>
    </row>
    <row r="3300" spans="1:12" x14ac:dyDescent="0.2">
      <c r="A3300" s="2">
        <v>7.3130319999999998</v>
      </c>
      <c r="B3300" s="2">
        <v>9.7938080000000003</v>
      </c>
      <c r="C3300" s="2">
        <v>0.70294100000000004</v>
      </c>
      <c r="D3300" s="2">
        <v>0.17715</v>
      </c>
      <c r="F3300" s="2">
        <v>7.3102260000000001</v>
      </c>
      <c r="G3300" s="2">
        <v>0.52094300000000004</v>
      </c>
      <c r="H3300" s="2">
        <v>0.52640500000000001</v>
      </c>
      <c r="J3300" s="2">
        <v>7.3130319999999998</v>
      </c>
      <c r="K3300" s="2">
        <v>7.9962000000000005E-2</v>
      </c>
      <c r="L3300" s="2">
        <v>0.19517699999999999</v>
      </c>
    </row>
    <row r="3301" spans="1:12" x14ac:dyDescent="0.2">
      <c r="A3301" s="2">
        <v>7.313733</v>
      </c>
      <c r="B3301" s="2">
        <v>9.7951130000000006</v>
      </c>
      <c r="C3301" s="2">
        <v>0.70329600000000003</v>
      </c>
      <c r="D3301" s="2">
        <v>0.17715</v>
      </c>
      <c r="F3301" s="2">
        <v>7.3109279999999996</v>
      </c>
      <c r="G3301" s="2">
        <v>0.52101900000000001</v>
      </c>
      <c r="H3301" s="2">
        <v>0.52652699999999997</v>
      </c>
      <c r="J3301" s="2">
        <v>7.313733</v>
      </c>
      <c r="K3301" s="2">
        <v>7.9982999999999999E-2</v>
      </c>
      <c r="L3301" s="2">
        <v>0.19470899999999999</v>
      </c>
    </row>
    <row r="3302" spans="1:12" x14ac:dyDescent="0.2">
      <c r="A3302" s="2">
        <v>7.3144349999999996</v>
      </c>
      <c r="B3302" s="2">
        <v>9.7967720000000007</v>
      </c>
      <c r="C3302" s="2">
        <v>0.70310499999999998</v>
      </c>
      <c r="D3302" s="2">
        <v>0.177592</v>
      </c>
      <c r="F3302" s="2">
        <v>7.3116289999999999</v>
      </c>
      <c r="G3302" s="2">
        <v>0.52135500000000001</v>
      </c>
      <c r="H3302" s="2">
        <v>0.52664200000000005</v>
      </c>
      <c r="J3302" s="2">
        <v>7.3144349999999996</v>
      </c>
      <c r="K3302" s="2">
        <v>7.9943E-2</v>
      </c>
      <c r="L3302" s="2">
        <v>0.19425300000000001</v>
      </c>
    </row>
    <row r="3303" spans="1:12" x14ac:dyDescent="0.2">
      <c r="A3303" s="2">
        <v>7.3151359999999999</v>
      </c>
      <c r="B3303" s="2">
        <v>9.7992319999999999</v>
      </c>
      <c r="C3303" s="2">
        <v>0.70328800000000002</v>
      </c>
      <c r="D3303" s="2">
        <v>0.17824100000000001</v>
      </c>
      <c r="F3303" s="2">
        <v>7.3123310000000004</v>
      </c>
      <c r="G3303" s="2">
        <v>0.52130100000000001</v>
      </c>
      <c r="H3303" s="2">
        <v>0.52694700000000005</v>
      </c>
      <c r="J3303" s="2">
        <v>7.3151359999999999</v>
      </c>
      <c r="K3303" s="2">
        <v>7.9975000000000004E-2</v>
      </c>
      <c r="L3303" s="2">
        <v>0.194247</v>
      </c>
    </row>
    <row r="3304" spans="1:12" x14ac:dyDescent="0.2">
      <c r="A3304" s="2">
        <v>7.3158370000000001</v>
      </c>
      <c r="B3304" s="2">
        <v>9.8006329999999995</v>
      </c>
      <c r="C3304" s="2">
        <v>0.70326500000000003</v>
      </c>
      <c r="D3304" s="2">
        <v>0.178729</v>
      </c>
      <c r="F3304" s="2">
        <v>7.3130319999999998</v>
      </c>
      <c r="G3304" s="2">
        <v>0.52149999999999996</v>
      </c>
      <c r="H3304" s="2">
        <v>0.52679399999999998</v>
      </c>
      <c r="J3304" s="2">
        <v>7.3158370000000001</v>
      </c>
      <c r="K3304" s="2">
        <v>8.0026E-2</v>
      </c>
      <c r="L3304" s="2">
        <v>0.194075</v>
      </c>
    </row>
    <row r="3305" spans="1:12" x14ac:dyDescent="0.2">
      <c r="A3305" s="2">
        <v>7.3165389999999997</v>
      </c>
      <c r="B3305" s="2">
        <v>9.8020209999999999</v>
      </c>
      <c r="C3305" s="2">
        <v>0.703372</v>
      </c>
      <c r="D3305" s="2">
        <v>0.17913399999999999</v>
      </c>
      <c r="F3305" s="2">
        <v>7.313733</v>
      </c>
      <c r="G3305" s="2">
        <v>0.52249100000000004</v>
      </c>
      <c r="H3305" s="2">
        <v>0.52721399999999996</v>
      </c>
      <c r="J3305" s="2">
        <v>7.3165389999999997</v>
      </c>
      <c r="K3305" s="2">
        <v>8.0117999999999995E-2</v>
      </c>
      <c r="L3305" s="2">
        <v>0.19355</v>
      </c>
    </row>
    <row r="3306" spans="1:12" x14ac:dyDescent="0.2">
      <c r="A3306" s="2">
        <v>7.31724</v>
      </c>
      <c r="B3306" s="2">
        <v>9.8036119999999993</v>
      </c>
      <c r="C3306" s="2">
        <v>0.70266600000000001</v>
      </c>
      <c r="D3306" s="2">
        <v>0.17934700000000001</v>
      </c>
      <c r="F3306" s="2">
        <v>7.3144349999999996</v>
      </c>
      <c r="G3306" s="2">
        <v>0.52278100000000005</v>
      </c>
      <c r="H3306" s="2">
        <v>0.52727500000000005</v>
      </c>
      <c r="J3306" s="2">
        <v>7.31724</v>
      </c>
      <c r="K3306" s="2">
        <v>7.9772999999999997E-2</v>
      </c>
      <c r="L3306" s="2">
        <v>0.19309100000000001</v>
      </c>
    </row>
    <row r="3307" spans="1:12" x14ac:dyDescent="0.2">
      <c r="A3307" s="2">
        <v>7.3179420000000004</v>
      </c>
      <c r="B3307" s="2">
        <v>9.8052650000000003</v>
      </c>
      <c r="C3307" s="2">
        <v>0.70260500000000004</v>
      </c>
      <c r="D3307" s="2">
        <v>0.17956800000000001</v>
      </c>
      <c r="F3307" s="2">
        <v>7.3151359999999999</v>
      </c>
      <c r="G3307" s="2">
        <v>0.522675</v>
      </c>
      <c r="H3307" s="2">
        <v>0.52699300000000004</v>
      </c>
      <c r="J3307" s="2">
        <v>7.3179420000000004</v>
      </c>
      <c r="K3307" s="2">
        <v>7.9435000000000006E-2</v>
      </c>
      <c r="L3307" s="2">
        <v>0.19267500000000001</v>
      </c>
    </row>
    <row r="3308" spans="1:12" x14ac:dyDescent="0.2">
      <c r="A3308" s="2">
        <v>7.3186429999999998</v>
      </c>
      <c r="B3308" s="2">
        <v>9.8074270000000006</v>
      </c>
      <c r="C3308" s="2">
        <v>0.70207900000000001</v>
      </c>
      <c r="D3308" s="2">
        <v>0.180141</v>
      </c>
      <c r="F3308" s="2">
        <v>7.3158370000000001</v>
      </c>
      <c r="G3308" s="2">
        <v>0.52273599999999998</v>
      </c>
      <c r="H3308" s="2">
        <v>0.52714499999999997</v>
      </c>
      <c r="J3308" s="2">
        <v>7.3186429999999998</v>
      </c>
      <c r="K3308" s="2">
        <v>7.9504000000000005E-2</v>
      </c>
      <c r="L3308" s="2">
        <v>0.19242300000000001</v>
      </c>
    </row>
    <row r="3309" spans="1:12" x14ac:dyDescent="0.2">
      <c r="A3309" s="2">
        <v>7.3193450000000002</v>
      </c>
      <c r="B3309" s="2">
        <v>9.8086169999999999</v>
      </c>
      <c r="C3309" s="2">
        <v>0.70234200000000002</v>
      </c>
      <c r="D3309" s="2">
        <v>0.180644</v>
      </c>
      <c r="F3309" s="2">
        <v>7.3165389999999997</v>
      </c>
      <c r="G3309" s="2">
        <v>0.52317000000000002</v>
      </c>
      <c r="H3309" s="2">
        <v>0.52783199999999997</v>
      </c>
      <c r="J3309" s="2">
        <v>7.3193450000000002</v>
      </c>
      <c r="K3309" s="2">
        <v>7.9378000000000004E-2</v>
      </c>
      <c r="L3309" s="2">
        <v>0.192354</v>
      </c>
    </row>
    <row r="3310" spans="1:12" x14ac:dyDescent="0.2">
      <c r="A3310" s="2">
        <v>7.3200450000000004</v>
      </c>
      <c r="B3310" s="2">
        <v>9.8100810000000003</v>
      </c>
      <c r="C3310" s="2">
        <v>0.70282699999999998</v>
      </c>
      <c r="D3310" s="2">
        <v>0.180614</v>
      </c>
      <c r="F3310" s="2">
        <v>7.31724</v>
      </c>
      <c r="G3310" s="2">
        <v>0.52310199999999996</v>
      </c>
      <c r="H3310" s="2">
        <v>0.52774799999999999</v>
      </c>
      <c r="J3310" s="2">
        <v>7.3200450000000004</v>
      </c>
      <c r="K3310" s="2">
        <v>7.9351000000000005E-2</v>
      </c>
      <c r="L3310" s="2">
        <v>0.19198000000000001</v>
      </c>
    </row>
    <row r="3311" spans="1:12" x14ac:dyDescent="0.2">
      <c r="A3311" s="2">
        <v>7.3207469999999999</v>
      </c>
      <c r="B3311" s="2">
        <v>9.8117520000000003</v>
      </c>
      <c r="C3311" s="2">
        <v>0.70272000000000001</v>
      </c>
      <c r="D3311" s="2">
        <v>0.180225</v>
      </c>
      <c r="F3311" s="2">
        <v>7.3179420000000004</v>
      </c>
      <c r="G3311" s="2">
        <v>0.52308699999999997</v>
      </c>
      <c r="H3311" s="2">
        <v>0.52781699999999998</v>
      </c>
      <c r="J3311" s="2">
        <v>7.3207469999999999</v>
      </c>
      <c r="K3311" s="2">
        <v>7.9235E-2</v>
      </c>
      <c r="L3311" s="2">
        <v>0.191493</v>
      </c>
    </row>
    <row r="3312" spans="1:12" x14ac:dyDescent="0.2">
      <c r="A3312" s="2">
        <v>7.3214480000000002</v>
      </c>
      <c r="B3312" s="2">
        <v>9.8134650000000008</v>
      </c>
      <c r="C3312" s="2">
        <v>0.70241100000000001</v>
      </c>
      <c r="D3312" s="2">
        <v>0.179927</v>
      </c>
      <c r="F3312" s="2">
        <v>7.3186429999999998</v>
      </c>
      <c r="G3312" s="2">
        <v>0.52336899999999997</v>
      </c>
      <c r="H3312" s="2">
        <v>0.52700000000000002</v>
      </c>
      <c r="J3312" s="2">
        <v>7.3214480000000002</v>
      </c>
      <c r="K3312" s="2">
        <v>7.9098000000000002E-2</v>
      </c>
      <c r="L3312" s="2">
        <v>0.19147500000000001</v>
      </c>
    </row>
    <row r="3313" spans="1:12" x14ac:dyDescent="0.2">
      <c r="A3313" s="2">
        <v>7.3221499999999997</v>
      </c>
      <c r="B3313" s="2">
        <v>9.8148649999999993</v>
      </c>
      <c r="C3313" s="2">
        <v>0.70249499999999998</v>
      </c>
      <c r="D3313" s="2">
        <v>0.17994199999999999</v>
      </c>
      <c r="F3313" s="2">
        <v>7.3193450000000002</v>
      </c>
      <c r="G3313" s="2">
        <v>0.52377300000000004</v>
      </c>
      <c r="H3313" s="2">
        <v>0.52724499999999996</v>
      </c>
      <c r="J3313" s="2">
        <v>7.3221499999999997</v>
      </c>
      <c r="K3313" s="2">
        <v>7.9111000000000001E-2</v>
      </c>
      <c r="L3313" s="2">
        <v>0.191468</v>
      </c>
    </row>
    <row r="3314" spans="1:12" x14ac:dyDescent="0.2">
      <c r="A3314" s="2">
        <v>7.322851</v>
      </c>
      <c r="B3314" s="2">
        <v>9.8159980000000004</v>
      </c>
      <c r="C3314" s="2">
        <v>0.70238400000000001</v>
      </c>
      <c r="D3314" s="2">
        <v>0.179866</v>
      </c>
      <c r="F3314" s="2">
        <v>7.3200450000000004</v>
      </c>
      <c r="G3314" s="2">
        <v>0.52354400000000001</v>
      </c>
      <c r="H3314" s="2">
        <v>0.52756499999999995</v>
      </c>
      <c r="J3314" s="2">
        <v>7.322851</v>
      </c>
      <c r="K3314" s="2">
        <v>7.9075000000000006E-2</v>
      </c>
      <c r="L3314" s="2">
        <v>0.19168199999999999</v>
      </c>
    </row>
    <row r="3315" spans="1:12" x14ac:dyDescent="0.2">
      <c r="A3315" s="2">
        <v>7.3235530000000004</v>
      </c>
      <c r="B3315" s="2">
        <v>9.8173639999999995</v>
      </c>
      <c r="C3315" s="2">
        <v>0.70248299999999997</v>
      </c>
      <c r="D3315" s="2">
        <v>0.18021699999999999</v>
      </c>
      <c r="F3315" s="2">
        <v>7.3207469999999999</v>
      </c>
      <c r="G3315" s="2">
        <v>0.52359</v>
      </c>
      <c r="H3315" s="2">
        <v>0.52789299999999995</v>
      </c>
      <c r="J3315" s="2">
        <v>7.3235530000000004</v>
      </c>
      <c r="K3315" s="2">
        <v>7.9371999999999998E-2</v>
      </c>
      <c r="L3315" s="2">
        <v>0.19229499999999999</v>
      </c>
    </row>
    <row r="3316" spans="1:12" x14ac:dyDescent="0.2">
      <c r="A3316" s="2">
        <v>7.3242539999999998</v>
      </c>
      <c r="B3316" s="2">
        <v>9.8189089999999997</v>
      </c>
      <c r="C3316" s="2">
        <v>0.70235700000000001</v>
      </c>
      <c r="D3316" s="2">
        <v>0.18017900000000001</v>
      </c>
      <c r="F3316" s="2">
        <v>7.3214480000000002</v>
      </c>
      <c r="G3316" s="2">
        <v>0.523949</v>
      </c>
      <c r="H3316" s="2">
        <v>0.52829000000000004</v>
      </c>
      <c r="J3316" s="2">
        <v>7.3242539999999998</v>
      </c>
      <c r="K3316" s="2">
        <v>7.9763000000000001E-2</v>
      </c>
      <c r="L3316" s="2">
        <v>0.19248899999999999</v>
      </c>
    </row>
    <row r="3317" spans="1:12" x14ac:dyDescent="0.2">
      <c r="A3317" s="2">
        <v>7.3249550000000001</v>
      </c>
      <c r="B3317" s="2">
        <v>9.8205720000000003</v>
      </c>
      <c r="C3317" s="2">
        <v>0.70269700000000002</v>
      </c>
      <c r="D3317" s="2">
        <v>0.17988899999999999</v>
      </c>
      <c r="F3317" s="2">
        <v>7.3221499999999997</v>
      </c>
      <c r="G3317" s="2">
        <v>0.52410900000000005</v>
      </c>
      <c r="H3317" s="2">
        <v>0.52846499999999996</v>
      </c>
      <c r="J3317" s="2">
        <v>7.3249550000000001</v>
      </c>
      <c r="K3317" s="2">
        <v>7.9688999999999996E-2</v>
      </c>
      <c r="L3317" s="2">
        <v>0.19289700000000001</v>
      </c>
    </row>
    <row r="3318" spans="1:12" x14ac:dyDescent="0.2">
      <c r="A3318" s="2">
        <v>7.3256569999999996</v>
      </c>
      <c r="B3318" s="2">
        <v>9.8222810000000003</v>
      </c>
      <c r="C3318" s="2">
        <v>0.70225400000000004</v>
      </c>
      <c r="D3318" s="2">
        <v>0.18001900000000001</v>
      </c>
      <c r="F3318" s="2">
        <v>7.322851</v>
      </c>
      <c r="G3318" s="2">
        <v>0.52438399999999996</v>
      </c>
      <c r="H3318" s="2">
        <v>0.52903699999999998</v>
      </c>
      <c r="J3318" s="2">
        <v>7.3256569999999996</v>
      </c>
      <c r="K3318" s="2">
        <v>7.9601000000000005E-2</v>
      </c>
      <c r="L3318" s="2">
        <v>0.193131</v>
      </c>
    </row>
    <row r="3319" spans="1:12" x14ac:dyDescent="0.2">
      <c r="A3319" s="2">
        <v>7.3263579999999999</v>
      </c>
      <c r="B3319" s="2">
        <v>9.8236240000000006</v>
      </c>
      <c r="C3319" s="2">
        <v>0.70225800000000005</v>
      </c>
      <c r="D3319" s="2">
        <v>0.180003</v>
      </c>
      <c r="F3319" s="2">
        <v>7.3235530000000004</v>
      </c>
      <c r="G3319" s="2">
        <v>0.52500199999999997</v>
      </c>
      <c r="H3319" s="2">
        <v>0.52957900000000002</v>
      </c>
      <c r="J3319" s="2">
        <v>7.3263579999999999</v>
      </c>
      <c r="K3319" s="2">
        <v>7.9617999999999994E-2</v>
      </c>
      <c r="L3319" s="2">
        <v>0.19314899999999999</v>
      </c>
    </row>
    <row r="3320" spans="1:12" x14ac:dyDescent="0.2">
      <c r="A3320" s="2">
        <v>7.3270590000000002</v>
      </c>
      <c r="B3320" s="2">
        <v>9.8248060000000006</v>
      </c>
      <c r="C3320" s="2">
        <v>0.70245999999999997</v>
      </c>
      <c r="D3320" s="2">
        <v>0.17990400000000001</v>
      </c>
      <c r="F3320" s="2">
        <v>7.3242539999999998</v>
      </c>
      <c r="G3320" s="2">
        <v>0.52562699999999996</v>
      </c>
      <c r="H3320" s="2">
        <v>0.53011299999999995</v>
      </c>
      <c r="J3320" s="2">
        <v>7.3270590000000002</v>
      </c>
      <c r="K3320" s="2">
        <v>7.9699999999999993E-2</v>
      </c>
      <c r="L3320" s="2">
        <v>0.193215</v>
      </c>
    </row>
    <row r="3321" spans="1:12" x14ac:dyDescent="0.2">
      <c r="A3321" s="2">
        <v>7.3277609999999997</v>
      </c>
      <c r="B3321" s="2">
        <v>9.8266410000000004</v>
      </c>
      <c r="C3321" s="2">
        <v>0.70269700000000002</v>
      </c>
      <c r="D3321" s="2">
        <v>0.18010999999999999</v>
      </c>
      <c r="F3321" s="2">
        <v>7.3249550000000001</v>
      </c>
      <c r="G3321" s="2">
        <v>0.52603900000000003</v>
      </c>
      <c r="H3321" s="2">
        <v>0.53034199999999998</v>
      </c>
      <c r="J3321" s="2">
        <v>7.3277609999999997</v>
      </c>
      <c r="K3321" s="2">
        <v>7.9874000000000001E-2</v>
      </c>
      <c r="L3321" s="2">
        <v>0.192966</v>
      </c>
    </row>
    <row r="3322" spans="1:12" x14ac:dyDescent="0.2">
      <c r="A3322" s="2">
        <v>7.328462</v>
      </c>
      <c r="B3322" s="2">
        <v>9.8282469999999993</v>
      </c>
      <c r="C3322" s="2">
        <v>0.70269300000000001</v>
      </c>
      <c r="D3322" s="2">
        <v>0.180309</v>
      </c>
      <c r="F3322" s="2">
        <v>7.3256569999999996</v>
      </c>
      <c r="G3322" s="2">
        <v>0.52640500000000001</v>
      </c>
      <c r="H3322" s="2">
        <v>0.53029599999999999</v>
      </c>
      <c r="J3322" s="2">
        <v>7.328462</v>
      </c>
      <c r="K3322" s="2">
        <v>8.0028000000000002E-2</v>
      </c>
      <c r="L3322" s="2">
        <v>0.19309699999999999</v>
      </c>
    </row>
    <row r="3323" spans="1:12" x14ac:dyDescent="0.2">
      <c r="A3323" s="2">
        <v>7.3291639999999996</v>
      </c>
      <c r="B3323" s="2">
        <v>9.8298660000000009</v>
      </c>
      <c r="C3323" s="2">
        <v>0.702407</v>
      </c>
      <c r="D3323" s="2">
        <v>0.180453</v>
      </c>
      <c r="F3323" s="2">
        <v>7.3263579999999999</v>
      </c>
      <c r="G3323" s="2">
        <v>0.52652699999999997</v>
      </c>
      <c r="H3323" s="2">
        <v>0.529976</v>
      </c>
      <c r="J3323" s="2">
        <v>7.3291639999999996</v>
      </c>
      <c r="K3323" s="2">
        <v>8.0107999999999999E-2</v>
      </c>
      <c r="L3323" s="2">
        <v>0.193351</v>
      </c>
    </row>
    <row r="3324" spans="1:12" x14ac:dyDescent="0.2">
      <c r="A3324" s="2">
        <v>7.3298649999999999</v>
      </c>
      <c r="B3324" s="2">
        <v>9.8311689999999992</v>
      </c>
      <c r="C3324" s="2">
        <v>0.70243800000000001</v>
      </c>
      <c r="D3324" s="2">
        <v>0.180537</v>
      </c>
      <c r="F3324" s="2">
        <v>7.3270590000000002</v>
      </c>
      <c r="G3324" s="2">
        <v>0.52664200000000005</v>
      </c>
      <c r="H3324" s="2">
        <v>0.53005999999999998</v>
      </c>
      <c r="J3324" s="2">
        <v>7.3298649999999999</v>
      </c>
      <c r="K3324" s="2">
        <v>8.0471000000000001E-2</v>
      </c>
      <c r="L3324" s="2">
        <v>0.19331100000000001</v>
      </c>
    </row>
    <row r="3325" spans="1:12" x14ac:dyDescent="0.2">
      <c r="A3325" s="2">
        <v>7.3305660000000001</v>
      </c>
      <c r="B3325" s="2">
        <v>9.8323900000000002</v>
      </c>
      <c r="C3325" s="2">
        <v>0.70296000000000003</v>
      </c>
      <c r="D3325" s="2">
        <v>0.18035399999999999</v>
      </c>
      <c r="F3325" s="2">
        <v>7.3277609999999997</v>
      </c>
      <c r="G3325" s="2">
        <v>0.52694700000000005</v>
      </c>
      <c r="H3325" s="2">
        <v>0.52904499999999999</v>
      </c>
      <c r="J3325" s="2">
        <v>7.3305660000000001</v>
      </c>
      <c r="K3325" s="2">
        <v>8.0851999999999993E-2</v>
      </c>
      <c r="L3325" s="2">
        <v>0.19320699999999999</v>
      </c>
    </row>
    <row r="3326" spans="1:12" x14ac:dyDescent="0.2">
      <c r="A3326" s="2">
        <v>7.3312679999999997</v>
      </c>
      <c r="B3326" s="2">
        <v>9.8341270000000005</v>
      </c>
      <c r="C3326" s="2">
        <v>0.70355500000000004</v>
      </c>
      <c r="D3326" s="2">
        <v>0.180446</v>
      </c>
      <c r="F3326" s="2">
        <v>7.328462</v>
      </c>
      <c r="G3326" s="2">
        <v>0.52679399999999998</v>
      </c>
      <c r="H3326" s="2">
        <v>0.52893100000000004</v>
      </c>
      <c r="J3326" s="2">
        <v>7.3312679999999997</v>
      </c>
      <c r="K3326" s="2">
        <v>8.0976000000000006E-2</v>
      </c>
      <c r="L3326" s="2">
        <v>0.193438</v>
      </c>
    </row>
    <row r="3327" spans="1:12" x14ac:dyDescent="0.2">
      <c r="A3327" s="2">
        <v>7.331969</v>
      </c>
      <c r="B3327" s="2">
        <v>9.8361049999999999</v>
      </c>
      <c r="C3327" s="2">
        <v>0.70345599999999997</v>
      </c>
      <c r="D3327" s="2">
        <v>0.18104100000000001</v>
      </c>
      <c r="F3327" s="2">
        <v>7.3291639999999996</v>
      </c>
      <c r="G3327" s="2">
        <v>0.52721399999999996</v>
      </c>
      <c r="H3327" s="2">
        <v>0.52870899999999998</v>
      </c>
      <c r="J3327" s="2">
        <v>7.331969</v>
      </c>
      <c r="K3327" s="2">
        <v>8.1156000000000006E-2</v>
      </c>
      <c r="L3327" s="2">
        <v>0.19331000000000001</v>
      </c>
    </row>
    <row r="3328" spans="1:12" x14ac:dyDescent="0.2">
      <c r="A3328" s="2">
        <v>7.3326710000000004</v>
      </c>
      <c r="B3328" s="2">
        <v>9.8381120000000006</v>
      </c>
      <c r="C3328" s="2">
        <v>0.70315099999999997</v>
      </c>
      <c r="D3328" s="2">
        <v>0.181506</v>
      </c>
      <c r="F3328" s="2">
        <v>7.3298649999999999</v>
      </c>
      <c r="G3328" s="2">
        <v>0.52727500000000005</v>
      </c>
      <c r="H3328" s="2">
        <v>0.528671</v>
      </c>
      <c r="J3328" s="2">
        <v>7.3326710000000004</v>
      </c>
      <c r="K3328" s="2">
        <v>8.1059999999999993E-2</v>
      </c>
      <c r="L3328" s="2">
        <v>0.19328600000000001</v>
      </c>
    </row>
    <row r="3329" spans="1:12" x14ac:dyDescent="0.2">
      <c r="A3329" s="2">
        <v>7.3333719999999998</v>
      </c>
      <c r="B3329" s="2">
        <v>9.8398400000000006</v>
      </c>
      <c r="C3329" s="2">
        <v>0.70315899999999998</v>
      </c>
      <c r="D3329" s="2">
        <v>0.18165899999999999</v>
      </c>
      <c r="F3329" s="2">
        <v>7.3305660000000001</v>
      </c>
      <c r="G3329" s="2">
        <v>0.52699300000000004</v>
      </c>
      <c r="H3329" s="2">
        <v>0.529053</v>
      </c>
      <c r="J3329" s="2">
        <v>7.3333719999999998</v>
      </c>
      <c r="K3329" s="2">
        <v>8.0847000000000002E-2</v>
      </c>
      <c r="L3329" s="2">
        <v>0.19331799999999999</v>
      </c>
    </row>
    <row r="3330" spans="1:12" x14ac:dyDescent="0.2">
      <c r="A3330" s="2">
        <v>7.3340730000000001</v>
      </c>
      <c r="B3330" s="2">
        <v>9.8411790000000003</v>
      </c>
      <c r="C3330" s="2">
        <v>0.70290699999999995</v>
      </c>
      <c r="D3330" s="2">
        <v>0.18174999999999999</v>
      </c>
      <c r="F3330" s="2">
        <v>7.3312679999999997</v>
      </c>
      <c r="G3330" s="2">
        <v>0.52714499999999997</v>
      </c>
      <c r="H3330" s="2">
        <v>0.52877799999999997</v>
      </c>
      <c r="J3330" s="2">
        <v>7.3340730000000001</v>
      </c>
      <c r="K3330" s="2">
        <v>8.0897999999999998E-2</v>
      </c>
      <c r="L3330" s="2">
        <v>0.19322800000000001</v>
      </c>
    </row>
    <row r="3331" spans="1:12" x14ac:dyDescent="0.2">
      <c r="A3331" s="2">
        <v>7.3347740000000003</v>
      </c>
      <c r="B3331" s="2">
        <v>9.8422319999999992</v>
      </c>
      <c r="C3331" s="2">
        <v>0.70293700000000003</v>
      </c>
      <c r="D3331" s="2">
        <v>0.18209400000000001</v>
      </c>
      <c r="F3331" s="2">
        <v>7.331969</v>
      </c>
      <c r="G3331" s="2">
        <v>0.52783199999999997</v>
      </c>
      <c r="H3331" s="2">
        <v>0.52882399999999996</v>
      </c>
      <c r="J3331" s="2">
        <v>7.3347740000000003</v>
      </c>
      <c r="K3331" s="2">
        <v>8.0939999999999998E-2</v>
      </c>
      <c r="L3331" s="2">
        <v>0.19303600000000001</v>
      </c>
    </row>
    <row r="3332" spans="1:12" x14ac:dyDescent="0.2">
      <c r="A3332" s="2">
        <v>7.3354759999999999</v>
      </c>
      <c r="B3332" s="2">
        <v>9.8438529999999993</v>
      </c>
      <c r="C3332" s="2">
        <v>0.70286499999999996</v>
      </c>
      <c r="D3332" s="2">
        <v>0.18246000000000001</v>
      </c>
      <c r="F3332" s="2">
        <v>7.3326710000000004</v>
      </c>
      <c r="G3332" s="2">
        <v>0.52774799999999999</v>
      </c>
      <c r="H3332" s="2">
        <v>0.52811399999999997</v>
      </c>
      <c r="J3332" s="2">
        <v>7.3354759999999999</v>
      </c>
      <c r="K3332" s="2">
        <v>8.0641000000000004E-2</v>
      </c>
      <c r="L3332" s="2">
        <v>0.19251399999999999</v>
      </c>
    </row>
    <row r="3333" spans="1:12" x14ac:dyDescent="0.2">
      <c r="A3333" s="2">
        <v>7.3361770000000002</v>
      </c>
      <c r="B3333" s="2">
        <v>9.8457640000000008</v>
      </c>
      <c r="C3333" s="2">
        <v>0.70279599999999998</v>
      </c>
      <c r="D3333" s="2">
        <v>0.18290999999999999</v>
      </c>
      <c r="F3333" s="2">
        <v>7.3333719999999998</v>
      </c>
      <c r="G3333" s="2">
        <v>0.52781699999999998</v>
      </c>
      <c r="H3333" s="2">
        <v>0.52759599999999995</v>
      </c>
      <c r="J3333" s="2">
        <v>7.3361770000000002</v>
      </c>
      <c r="K3333" s="2">
        <v>8.0459000000000003E-2</v>
      </c>
      <c r="L3333" s="2">
        <v>0.192417</v>
      </c>
    </row>
    <row r="3334" spans="1:12" x14ac:dyDescent="0.2">
      <c r="A3334" s="2">
        <v>7.3368789999999997</v>
      </c>
      <c r="B3334" s="2">
        <v>9.8472480000000004</v>
      </c>
      <c r="C3334" s="2">
        <v>0.70327300000000004</v>
      </c>
      <c r="D3334" s="2">
        <v>0.18334500000000001</v>
      </c>
      <c r="F3334" s="2">
        <v>7.3340730000000001</v>
      </c>
      <c r="G3334" s="2">
        <v>0.52700000000000002</v>
      </c>
      <c r="H3334" s="2">
        <v>0.52723699999999996</v>
      </c>
      <c r="J3334" s="2">
        <v>7.3368789999999997</v>
      </c>
      <c r="K3334" s="2">
        <v>8.0366000000000007E-2</v>
      </c>
      <c r="L3334" s="2">
        <v>0.19214899999999999</v>
      </c>
    </row>
    <row r="3335" spans="1:12" x14ac:dyDescent="0.2">
      <c r="A3335" s="2">
        <v>7.33758</v>
      </c>
      <c r="B3335" s="2">
        <v>9.8491250000000008</v>
      </c>
      <c r="C3335" s="2">
        <v>0.70351699999999995</v>
      </c>
      <c r="D3335" s="2">
        <v>0.18323800000000001</v>
      </c>
      <c r="F3335" s="2">
        <v>7.3347740000000003</v>
      </c>
      <c r="G3335" s="2">
        <v>0.52724499999999996</v>
      </c>
      <c r="H3335" s="2">
        <v>0.52743499999999999</v>
      </c>
      <c r="J3335" s="2">
        <v>7.33758</v>
      </c>
      <c r="K3335" s="2">
        <v>8.0601000000000006E-2</v>
      </c>
      <c r="L3335" s="2">
        <v>0.192246</v>
      </c>
    </row>
    <row r="3336" spans="1:12" x14ac:dyDescent="0.2">
      <c r="A3336" s="2">
        <v>7.3382820000000004</v>
      </c>
      <c r="B3336" s="2">
        <v>9.8505739999999999</v>
      </c>
      <c r="C3336" s="2">
        <v>0.703426</v>
      </c>
      <c r="D3336" s="2">
        <v>0.18378800000000001</v>
      </c>
      <c r="F3336" s="2">
        <v>7.3354759999999999</v>
      </c>
      <c r="G3336" s="2">
        <v>0.52756499999999995</v>
      </c>
      <c r="H3336" s="2">
        <v>0.52751899999999996</v>
      </c>
      <c r="J3336" s="2">
        <v>7.3382820000000004</v>
      </c>
      <c r="K3336" s="2">
        <v>8.1053E-2</v>
      </c>
      <c r="L3336" s="2">
        <v>0.192244</v>
      </c>
    </row>
    <row r="3337" spans="1:12" x14ac:dyDescent="0.2">
      <c r="A3337" s="2">
        <v>7.3389829999999998</v>
      </c>
      <c r="B3337" s="2">
        <v>9.8523790000000009</v>
      </c>
      <c r="C3337" s="2">
        <v>0.703044</v>
      </c>
      <c r="D3337" s="2">
        <v>0.18403900000000001</v>
      </c>
      <c r="F3337" s="2">
        <v>7.3361770000000002</v>
      </c>
      <c r="G3337" s="2">
        <v>0.52789299999999995</v>
      </c>
      <c r="H3337" s="2">
        <v>0.52684799999999998</v>
      </c>
      <c r="J3337" s="2">
        <v>7.3389829999999998</v>
      </c>
      <c r="K3337" s="2">
        <v>8.0922999999999995E-2</v>
      </c>
      <c r="L3337" s="2">
        <v>0.19216</v>
      </c>
    </row>
    <row r="3338" spans="1:12" x14ac:dyDescent="0.2">
      <c r="A3338" s="2">
        <v>7.3396840000000001</v>
      </c>
      <c r="B3338" s="2">
        <v>9.8542670000000001</v>
      </c>
      <c r="C3338" s="2">
        <v>0.70321599999999995</v>
      </c>
      <c r="D3338" s="2">
        <v>0.18441299999999999</v>
      </c>
      <c r="F3338" s="2">
        <v>7.3368789999999997</v>
      </c>
      <c r="G3338" s="2">
        <v>0.52829000000000004</v>
      </c>
      <c r="H3338" s="2">
        <v>0.52685499999999996</v>
      </c>
      <c r="J3338" s="2">
        <v>7.3396840000000001</v>
      </c>
      <c r="K3338" s="2">
        <v>8.1116999999999995E-2</v>
      </c>
      <c r="L3338" s="2">
        <v>0.192411</v>
      </c>
    </row>
    <row r="3339" spans="1:12" x14ac:dyDescent="0.2">
      <c r="A3339" s="2">
        <v>7.3403850000000004</v>
      </c>
      <c r="B3339" s="2">
        <v>9.8565140000000007</v>
      </c>
      <c r="C3339" s="2">
        <v>0.70310899999999998</v>
      </c>
      <c r="D3339" s="2">
        <v>0.184306</v>
      </c>
      <c r="F3339" s="2">
        <v>7.33758</v>
      </c>
      <c r="G3339" s="2">
        <v>0.52846499999999996</v>
      </c>
      <c r="H3339" s="2">
        <v>0.52682499999999999</v>
      </c>
      <c r="J3339" s="2">
        <v>7.3403850000000004</v>
      </c>
      <c r="K3339" s="2">
        <v>8.1642000000000006E-2</v>
      </c>
      <c r="L3339" s="2">
        <v>0.19254499999999999</v>
      </c>
    </row>
    <row r="3340" spans="1:12" x14ac:dyDescent="0.2">
      <c r="A3340" s="2">
        <v>7.3410869999999999</v>
      </c>
      <c r="B3340" s="2">
        <v>9.8586159999999996</v>
      </c>
      <c r="C3340" s="2">
        <v>0.70257099999999995</v>
      </c>
      <c r="D3340" s="2">
        <v>0.18442800000000001</v>
      </c>
      <c r="F3340" s="2">
        <v>7.3382820000000004</v>
      </c>
      <c r="G3340" s="2">
        <v>0.52903699999999998</v>
      </c>
      <c r="H3340" s="2">
        <v>0.52634400000000003</v>
      </c>
      <c r="J3340" s="2">
        <v>7.3410869999999999</v>
      </c>
      <c r="K3340" s="2">
        <v>8.1915000000000002E-2</v>
      </c>
      <c r="L3340" s="2">
        <v>0.192854</v>
      </c>
    </row>
    <row r="3341" spans="1:12" x14ac:dyDescent="0.2">
      <c r="A3341" s="2">
        <v>7.3417880000000002</v>
      </c>
      <c r="B3341" s="2">
        <v>9.8607220000000009</v>
      </c>
      <c r="C3341" s="2">
        <v>0.70225400000000004</v>
      </c>
      <c r="D3341" s="2">
        <v>0.18481800000000001</v>
      </c>
      <c r="F3341" s="2">
        <v>7.3389829999999998</v>
      </c>
      <c r="G3341" s="2">
        <v>0.52957900000000002</v>
      </c>
      <c r="H3341" s="2">
        <v>0.52620699999999998</v>
      </c>
      <c r="J3341" s="2">
        <v>7.3417880000000002</v>
      </c>
      <c r="K3341" s="2">
        <v>8.1892000000000006E-2</v>
      </c>
      <c r="L3341" s="2">
        <v>0.193186</v>
      </c>
    </row>
    <row r="3342" spans="1:12" x14ac:dyDescent="0.2">
      <c r="A3342" s="2">
        <v>7.3424899999999997</v>
      </c>
      <c r="B3342" s="2">
        <v>9.8626939999999994</v>
      </c>
      <c r="C3342" s="2">
        <v>0.70208300000000001</v>
      </c>
      <c r="D3342" s="2">
        <v>0.18497</v>
      </c>
      <c r="F3342" s="2">
        <v>7.3396840000000001</v>
      </c>
      <c r="G3342" s="2">
        <v>0.53011299999999995</v>
      </c>
      <c r="H3342" s="2">
        <v>0.52624499999999996</v>
      </c>
      <c r="J3342" s="2">
        <v>7.3424899999999997</v>
      </c>
      <c r="K3342" s="2">
        <v>8.2031000000000007E-2</v>
      </c>
      <c r="L3342" s="2">
        <v>0.192888</v>
      </c>
    </row>
    <row r="3343" spans="1:12" x14ac:dyDescent="0.2">
      <c r="A3343" s="2">
        <v>7.343191</v>
      </c>
      <c r="B3343" s="2">
        <v>9.8647349999999996</v>
      </c>
      <c r="C3343" s="2">
        <v>0.70186499999999996</v>
      </c>
      <c r="D3343" s="2">
        <v>0.18462700000000001</v>
      </c>
      <c r="F3343" s="2">
        <v>7.3403850000000004</v>
      </c>
      <c r="G3343" s="2">
        <v>0.53034199999999998</v>
      </c>
      <c r="H3343" s="2">
        <v>0.52669500000000002</v>
      </c>
      <c r="J3343" s="2">
        <v>7.343191</v>
      </c>
      <c r="K3343" s="2">
        <v>8.2220000000000001E-2</v>
      </c>
      <c r="L3343" s="2">
        <v>0.19293199999999999</v>
      </c>
    </row>
    <row r="3344" spans="1:12" x14ac:dyDescent="0.2">
      <c r="A3344" s="2">
        <v>7.3438929999999996</v>
      </c>
      <c r="B3344" s="2">
        <v>9.8665769999999995</v>
      </c>
      <c r="C3344" s="2">
        <v>0.70170900000000003</v>
      </c>
      <c r="D3344" s="2">
        <v>0.18468000000000001</v>
      </c>
      <c r="F3344" s="2">
        <v>7.3410869999999999</v>
      </c>
      <c r="G3344" s="2">
        <v>0.53029599999999999</v>
      </c>
      <c r="H3344" s="2">
        <v>0.52664200000000005</v>
      </c>
      <c r="J3344" s="2">
        <v>7.3438929999999996</v>
      </c>
      <c r="K3344" s="2">
        <v>8.2210000000000005E-2</v>
      </c>
      <c r="L3344" s="2">
        <v>0.19297400000000001</v>
      </c>
    </row>
    <row r="3345" spans="1:12" x14ac:dyDescent="0.2">
      <c r="A3345" s="2">
        <v>7.3445939999999998</v>
      </c>
      <c r="B3345" s="2">
        <v>9.8685419999999997</v>
      </c>
      <c r="C3345" s="2">
        <v>0.70177400000000001</v>
      </c>
      <c r="D3345" s="2">
        <v>0.184306</v>
      </c>
      <c r="F3345" s="2">
        <v>7.3417880000000002</v>
      </c>
      <c r="G3345" s="2">
        <v>0.529976</v>
      </c>
      <c r="H3345" s="2">
        <v>0.52653499999999998</v>
      </c>
      <c r="J3345" s="2">
        <v>7.3445939999999998</v>
      </c>
      <c r="K3345" s="2">
        <v>8.2428000000000001E-2</v>
      </c>
      <c r="L3345" s="2">
        <v>0.193384</v>
      </c>
    </row>
    <row r="3346" spans="1:12" x14ac:dyDescent="0.2">
      <c r="A3346" s="2">
        <v>7.3452950000000001</v>
      </c>
      <c r="B3346" s="2">
        <v>9.8699720000000006</v>
      </c>
      <c r="C3346" s="2">
        <v>0.70187699999999997</v>
      </c>
      <c r="D3346" s="2">
        <v>0.184726</v>
      </c>
      <c r="F3346" s="2">
        <v>7.3424899999999997</v>
      </c>
      <c r="G3346" s="2">
        <v>0.53005999999999998</v>
      </c>
      <c r="H3346" s="2">
        <v>0.52659599999999995</v>
      </c>
      <c r="J3346" s="2">
        <v>7.3452950000000001</v>
      </c>
      <c r="K3346" s="2">
        <v>8.2405000000000006E-2</v>
      </c>
      <c r="L3346" s="2">
        <v>0.19362699999999999</v>
      </c>
    </row>
    <row r="3347" spans="1:12" x14ac:dyDescent="0.2">
      <c r="A3347" s="2">
        <v>7.3459969999999997</v>
      </c>
      <c r="B3347" s="2">
        <v>9.8715170000000008</v>
      </c>
      <c r="C3347" s="2">
        <v>0.70196499999999995</v>
      </c>
      <c r="D3347" s="2">
        <v>0.184779</v>
      </c>
      <c r="F3347" s="2">
        <v>7.343191</v>
      </c>
      <c r="G3347" s="2">
        <v>0.52904499999999999</v>
      </c>
      <c r="H3347" s="2">
        <v>0.52672600000000003</v>
      </c>
      <c r="J3347" s="2">
        <v>7.3459969999999997</v>
      </c>
      <c r="K3347" s="2">
        <v>8.2350000000000007E-2</v>
      </c>
      <c r="L3347" s="2">
        <v>0.19364999999999999</v>
      </c>
    </row>
    <row r="3348" spans="1:12" x14ac:dyDescent="0.2">
      <c r="A3348" s="2">
        <v>7.346698</v>
      </c>
      <c r="B3348" s="2">
        <v>9.8730849999999997</v>
      </c>
      <c r="C3348" s="2">
        <v>0.70161700000000005</v>
      </c>
      <c r="D3348" s="2">
        <v>0.18490899999999999</v>
      </c>
      <c r="F3348" s="2">
        <v>7.3438929999999996</v>
      </c>
      <c r="G3348" s="2">
        <v>0.52893100000000004</v>
      </c>
      <c r="H3348" s="2">
        <v>0.52666500000000005</v>
      </c>
      <c r="J3348" s="2">
        <v>7.346698</v>
      </c>
      <c r="K3348" s="2">
        <v>8.2423999999999997E-2</v>
      </c>
      <c r="L3348" s="2">
        <v>0.1933</v>
      </c>
    </row>
    <row r="3349" spans="1:12" x14ac:dyDescent="0.2">
      <c r="A3349" s="2">
        <v>7.3473990000000002</v>
      </c>
      <c r="B3349" s="2">
        <v>9.8745379999999994</v>
      </c>
      <c r="C3349" s="2">
        <v>0.701156</v>
      </c>
      <c r="D3349" s="2">
        <v>0.18523700000000001</v>
      </c>
      <c r="F3349" s="2">
        <v>7.3445939999999998</v>
      </c>
      <c r="G3349" s="2">
        <v>0.52870899999999998</v>
      </c>
      <c r="H3349" s="2">
        <v>0.52694700000000005</v>
      </c>
      <c r="J3349" s="2">
        <v>7.3473990000000002</v>
      </c>
      <c r="K3349" s="2">
        <v>8.2514000000000004E-2</v>
      </c>
      <c r="L3349" s="2">
        <v>0.19289200000000001</v>
      </c>
    </row>
    <row r="3350" spans="1:12" x14ac:dyDescent="0.2">
      <c r="A3350" s="2">
        <v>7.3481009999999998</v>
      </c>
      <c r="B3350" s="2">
        <v>9.8763389999999998</v>
      </c>
      <c r="C3350" s="2">
        <v>0.70122099999999998</v>
      </c>
      <c r="D3350" s="2">
        <v>0.185672</v>
      </c>
      <c r="F3350" s="2">
        <v>7.3452950000000001</v>
      </c>
      <c r="G3350" s="2">
        <v>0.528671</v>
      </c>
      <c r="H3350" s="2">
        <v>0.52732800000000002</v>
      </c>
      <c r="J3350" s="2">
        <v>7.3481009999999998</v>
      </c>
      <c r="K3350" s="2">
        <v>8.2502000000000006E-2</v>
      </c>
      <c r="L3350" s="2">
        <v>0.19310099999999999</v>
      </c>
    </row>
    <row r="3351" spans="1:12" x14ac:dyDescent="0.2">
      <c r="A3351" s="2">
        <v>7.3488020000000001</v>
      </c>
      <c r="B3351" s="2">
        <v>9.8782010000000007</v>
      </c>
      <c r="C3351" s="2">
        <v>0.70125499999999996</v>
      </c>
      <c r="D3351" s="2">
        <v>0.18606900000000001</v>
      </c>
      <c r="F3351" s="2">
        <v>7.3459969999999997</v>
      </c>
      <c r="G3351" s="2">
        <v>0.529053</v>
      </c>
      <c r="H3351" s="2">
        <v>0.52790800000000004</v>
      </c>
      <c r="J3351" s="2">
        <v>7.3488020000000001</v>
      </c>
      <c r="K3351" s="2">
        <v>8.2277000000000003E-2</v>
      </c>
      <c r="L3351" s="2">
        <v>0.19306999999999999</v>
      </c>
    </row>
    <row r="3352" spans="1:12" x14ac:dyDescent="0.2">
      <c r="A3352" s="2">
        <v>7.3495039999999996</v>
      </c>
      <c r="B3352" s="2">
        <v>9.8800620000000006</v>
      </c>
      <c r="C3352" s="2">
        <v>0.70106400000000002</v>
      </c>
      <c r="D3352" s="2">
        <v>0.18678600000000001</v>
      </c>
      <c r="F3352" s="2">
        <v>7.346698</v>
      </c>
      <c r="G3352" s="2">
        <v>0.52877799999999997</v>
      </c>
      <c r="H3352" s="2">
        <v>0.52766400000000002</v>
      </c>
      <c r="J3352" s="2">
        <v>7.3495039999999996</v>
      </c>
      <c r="K3352" s="2">
        <v>8.2255999999999996E-2</v>
      </c>
      <c r="L3352" s="2">
        <v>0.19340599999999999</v>
      </c>
    </row>
    <row r="3353" spans="1:12" x14ac:dyDescent="0.2">
      <c r="A3353" s="2">
        <v>7.3502049999999999</v>
      </c>
      <c r="B3353" s="2">
        <v>9.8816410000000001</v>
      </c>
      <c r="C3353" s="2">
        <v>0.700847</v>
      </c>
      <c r="D3353" s="2">
        <v>0.187053</v>
      </c>
      <c r="F3353" s="2">
        <v>7.3473990000000002</v>
      </c>
      <c r="G3353" s="2">
        <v>0.52882399999999996</v>
      </c>
      <c r="H3353" s="2">
        <v>0.52745799999999998</v>
      </c>
      <c r="J3353" s="2">
        <v>7.3502049999999999</v>
      </c>
      <c r="K3353" s="2">
        <v>8.2227999999999996E-2</v>
      </c>
      <c r="L3353" s="2">
        <v>0.193189</v>
      </c>
    </row>
    <row r="3354" spans="1:12" x14ac:dyDescent="0.2">
      <c r="A3354" s="2">
        <v>7.3509060000000002</v>
      </c>
      <c r="B3354" s="2">
        <v>9.8825109999999992</v>
      </c>
      <c r="C3354" s="2">
        <v>0.70067900000000005</v>
      </c>
      <c r="D3354" s="2">
        <v>0.187305</v>
      </c>
      <c r="F3354" s="2">
        <v>7.3481009999999998</v>
      </c>
      <c r="G3354" s="2">
        <v>0.52811399999999997</v>
      </c>
      <c r="H3354" s="2">
        <v>0.52786299999999997</v>
      </c>
      <c r="J3354" s="2">
        <v>7.3509060000000002</v>
      </c>
      <c r="K3354" s="2">
        <v>8.2257999999999998E-2</v>
      </c>
      <c r="L3354" s="2">
        <v>0.19309999999999999</v>
      </c>
    </row>
    <row r="3355" spans="1:12" x14ac:dyDescent="0.2">
      <c r="A3355" s="2">
        <v>7.3516079999999997</v>
      </c>
      <c r="B3355" s="2">
        <v>9.8844110000000001</v>
      </c>
      <c r="C3355" s="2">
        <v>0.70047700000000002</v>
      </c>
      <c r="D3355" s="2">
        <v>0.18739600000000001</v>
      </c>
      <c r="F3355" s="2">
        <v>7.3488020000000001</v>
      </c>
      <c r="G3355" s="2">
        <v>0.52759599999999995</v>
      </c>
      <c r="H3355" s="2">
        <v>0.527756</v>
      </c>
      <c r="J3355" s="2">
        <v>7.3516079999999997</v>
      </c>
      <c r="K3355" s="2">
        <v>8.1961999999999993E-2</v>
      </c>
      <c r="L3355" s="2">
        <v>0.19353799999999999</v>
      </c>
    </row>
    <row r="3356" spans="1:12" x14ac:dyDescent="0.2">
      <c r="A3356" s="2">
        <v>7.352309</v>
      </c>
      <c r="B3356" s="2">
        <v>9.8863260000000004</v>
      </c>
      <c r="C3356" s="2">
        <v>0.70033999999999996</v>
      </c>
      <c r="D3356" s="2">
        <v>0.187778</v>
      </c>
      <c r="F3356" s="2">
        <v>7.3495039999999996</v>
      </c>
      <c r="G3356" s="2">
        <v>0.52723699999999996</v>
      </c>
      <c r="H3356" s="2">
        <v>0.52780199999999999</v>
      </c>
      <c r="J3356" s="2">
        <v>7.352309</v>
      </c>
      <c r="K3356" s="2">
        <v>8.1712999999999994E-2</v>
      </c>
      <c r="L3356" s="2">
        <v>0.19394600000000001</v>
      </c>
    </row>
    <row r="3357" spans="1:12" x14ac:dyDescent="0.2">
      <c r="A3357" s="2">
        <v>7.3530100000000003</v>
      </c>
      <c r="B3357" s="2">
        <v>9.8876799999999996</v>
      </c>
      <c r="C3357" s="2">
        <v>0.70057999999999998</v>
      </c>
      <c r="D3357" s="2">
        <v>0.188197</v>
      </c>
      <c r="F3357" s="2">
        <v>7.3502049999999999</v>
      </c>
      <c r="G3357" s="2">
        <v>0.52743499999999999</v>
      </c>
      <c r="H3357" s="2">
        <v>0.52821399999999996</v>
      </c>
      <c r="J3357" s="2">
        <v>7.3530100000000003</v>
      </c>
      <c r="K3357" s="2">
        <v>8.1689999999999999E-2</v>
      </c>
      <c r="L3357" s="2">
        <v>0.19402900000000001</v>
      </c>
    </row>
    <row r="3358" spans="1:12" x14ac:dyDescent="0.2">
      <c r="A3358" s="2">
        <v>7.3537119999999998</v>
      </c>
      <c r="B3358" s="2">
        <v>9.8890039999999999</v>
      </c>
      <c r="C3358" s="2">
        <v>0.70042700000000002</v>
      </c>
      <c r="D3358" s="2">
        <v>0.188892</v>
      </c>
      <c r="F3358" s="2">
        <v>7.3509060000000002</v>
      </c>
      <c r="G3358" s="2">
        <v>0.52751899999999996</v>
      </c>
      <c r="H3358" s="2">
        <v>0.52822100000000005</v>
      </c>
      <c r="J3358" s="2">
        <v>7.3537119999999998</v>
      </c>
      <c r="K3358" s="2">
        <v>8.1532999999999994E-2</v>
      </c>
      <c r="L3358" s="2">
        <v>0.194327</v>
      </c>
    </row>
    <row r="3359" spans="1:12" x14ac:dyDescent="0.2">
      <c r="A3359" s="2">
        <v>7.3544130000000001</v>
      </c>
      <c r="B3359" s="2">
        <v>9.8898050000000008</v>
      </c>
      <c r="C3359" s="2">
        <v>0.70031699999999997</v>
      </c>
      <c r="D3359" s="2">
        <v>0.18892200000000001</v>
      </c>
      <c r="F3359" s="2">
        <v>7.3516079999999997</v>
      </c>
      <c r="G3359" s="2">
        <v>0.52684799999999998</v>
      </c>
      <c r="H3359" s="2">
        <v>0.52833600000000003</v>
      </c>
      <c r="J3359" s="2">
        <v>7.3544130000000001</v>
      </c>
      <c r="K3359" s="2">
        <v>8.1412999999999999E-2</v>
      </c>
      <c r="L3359" s="2">
        <v>0.19452800000000001</v>
      </c>
    </row>
    <row r="3360" spans="1:12" x14ac:dyDescent="0.2">
      <c r="A3360" s="2">
        <v>7.3551140000000004</v>
      </c>
      <c r="B3360" s="2">
        <v>9.8914829999999991</v>
      </c>
      <c r="C3360" s="2">
        <v>0.69976300000000002</v>
      </c>
      <c r="D3360" s="2">
        <v>0.18859400000000001</v>
      </c>
      <c r="F3360" s="2">
        <v>7.352309</v>
      </c>
      <c r="G3360" s="2">
        <v>0.52685499999999996</v>
      </c>
      <c r="H3360" s="2">
        <v>0.52824400000000005</v>
      </c>
      <c r="J3360" s="2">
        <v>7.3551140000000004</v>
      </c>
      <c r="K3360" s="2">
        <v>8.0924999999999997E-2</v>
      </c>
      <c r="L3360" s="2">
        <v>0.194439</v>
      </c>
    </row>
    <row r="3361" spans="1:12" x14ac:dyDescent="0.2">
      <c r="A3361" s="2">
        <v>7.3558159999999999</v>
      </c>
      <c r="B3361" s="2">
        <v>9.8926160000000003</v>
      </c>
      <c r="C3361" s="2">
        <v>0.69965699999999997</v>
      </c>
      <c r="D3361" s="2">
        <v>0.188724</v>
      </c>
      <c r="F3361" s="2">
        <v>7.3530100000000003</v>
      </c>
      <c r="G3361" s="2">
        <v>0.52682499999999999</v>
      </c>
      <c r="H3361" s="2">
        <v>0.52800800000000003</v>
      </c>
      <c r="J3361" s="2">
        <v>7.3558159999999999</v>
      </c>
      <c r="K3361" s="2">
        <v>8.0599000000000004E-2</v>
      </c>
      <c r="L3361" s="2">
        <v>0.19452700000000001</v>
      </c>
    </row>
    <row r="3362" spans="1:12" x14ac:dyDescent="0.2">
      <c r="A3362" s="2">
        <v>7.3565170000000002</v>
      </c>
      <c r="B3362" s="2">
        <v>9.8940129999999993</v>
      </c>
      <c r="C3362" s="2">
        <v>0.69929799999999998</v>
      </c>
      <c r="D3362" s="2">
        <v>0.189273</v>
      </c>
      <c r="F3362" s="2">
        <v>7.3537119999999998</v>
      </c>
      <c r="G3362" s="2">
        <v>0.52634400000000003</v>
      </c>
      <c r="H3362" s="2">
        <v>0.52841899999999997</v>
      </c>
      <c r="J3362" s="2">
        <v>7.3565170000000002</v>
      </c>
      <c r="K3362" s="2">
        <v>8.0892000000000006E-2</v>
      </c>
      <c r="L3362" s="2">
        <v>0.194715</v>
      </c>
    </row>
    <row r="3363" spans="1:12" x14ac:dyDescent="0.2">
      <c r="A3363" s="2">
        <v>7.3572189999999997</v>
      </c>
      <c r="B3363" s="2">
        <v>9.8951989999999999</v>
      </c>
      <c r="C3363" s="2">
        <v>0.69909200000000005</v>
      </c>
      <c r="D3363" s="2">
        <v>0.189777</v>
      </c>
      <c r="F3363" s="2">
        <v>7.3544130000000001</v>
      </c>
      <c r="G3363" s="2">
        <v>0.52620699999999998</v>
      </c>
      <c r="H3363" s="2">
        <v>0.52822899999999995</v>
      </c>
      <c r="J3363" s="2">
        <v>7.3572189999999997</v>
      </c>
      <c r="K3363" s="2">
        <v>8.0981999999999998E-2</v>
      </c>
      <c r="L3363" s="2">
        <v>0.19453699999999999</v>
      </c>
    </row>
    <row r="3364" spans="1:12" x14ac:dyDescent="0.2">
      <c r="A3364" s="2">
        <v>7.35792</v>
      </c>
      <c r="B3364" s="2">
        <v>9.8970830000000003</v>
      </c>
      <c r="C3364" s="2">
        <v>0.69892399999999999</v>
      </c>
      <c r="D3364" s="2">
        <v>0.18965499999999999</v>
      </c>
      <c r="F3364" s="2">
        <v>7.3551140000000004</v>
      </c>
      <c r="G3364" s="2">
        <v>0.52624499999999996</v>
      </c>
      <c r="H3364" s="2">
        <v>0.52791600000000005</v>
      </c>
      <c r="J3364" s="2">
        <v>7.35792</v>
      </c>
      <c r="K3364" s="2">
        <v>8.0892000000000006E-2</v>
      </c>
      <c r="L3364" s="2">
        <v>0.19477900000000001</v>
      </c>
    </row>
    <row r="3365" spans="1:12" x14ac:dyDescent="0.2">
      <c r="A3365" s="2">
        <v>7.3586220000000004</v>
      </c>
      <c r="B3365" s="2">
        <v>9.8987770000000008</v>
      </c>
      <c r="C3365" s="2">
        <v>0.69885600000000003</v>
      </c>
      <c r="D3365" s="2">
        <v>0.18965499999999999</v>
      </c>
      <c r="F3365" s="2">
        <v>7.3558159999999999</v>
      </c>
      <c r="G3365" s="2">
        <v>0.52669500000000002</v>
      </c>
      <c r="H3365" s="2">
        <v>0.52757299999999996</v>
      </c>
      <c r="J3365" s="2">
        <v>7.3586220000000004</v>
      </c>
      <c r="K3365" s="2">
        <v>8.0671000000000007E-2</v>
      </c>
      <c r="L3365" s="2">
        <v>0.19434499999999999</v>
      </c>
    </row>
    <row r="3366" spans="1:12" x14ac:dyDescent="0.2">
      <c r="A3366" s="2">
        <v>7.3593229999999998</v>
      </c>
      <c r="B3366" s="2">
        <v>9.9003069999999997</v>
      </c>
      <c r="C3366" s="2">
        <v>0.69875600000000004</v>
      </c>
      <c r="D3366" s="2">
        <v>0.18995200000000001</v>
      </c>
      <c r="F3366" s="2">
        <v>7.3565170000000002</v>
      </c>
      <c r="G3366" s="2">
        <v>0.52664200000000005</v>
      </c>
      <c r="H3366" s="2">
        <v>0.527451</v>
      </c>
      <c r="J3366" s="2">
        <v>7.3593229999999998</v>
      </c>
      <c r="K3366" s="2">
        <v>8.0406000000000005E-2</v>
      </c>
      <c r="L3366" s="2">
        <v>0.19403599999999999</v>
      </c>
    </row>
    <row r="3367" spans="1:12" x14ac:dyDescent="0.2">
      <c r="A3367" s="2">
        <v>7.3600240000000001</v>
      </c>
      <c r="B3367" s="2">
        <v>9.9019849999999998</v>
      </c>
      <c r="C3367" s="2">
        <v>0.69869499999999995</v>
      </c>
      <c r="D3367" s="2">
        <v>0.190082</v>
      </c>
      <c r="F3367" s="2">
        <v>7.3572189999999997</v>
      </c>
      <c r="G3367" s="2">
        <v>0.52653499999999998</v>
      </c>
      <c r="H3367" s="2">
        <v>0.52706900000000001</v>
      </c>
      <c r="J3367" s="2">
        <v>7.3600240000000001</v>
      </c>
      <c r="K3367" s="2">
        <v>8.0236000000000002E-2</v>
      </c>
      <c r="L3367" s="2">
        <v>0.19362799999999999</v>
      </c>
    </row>
    <row r="3368" spans="1:12" x14ac:dyDescent="0.2">
      <c r="A3368" s="2">
        <v>7.3607250000000004</v>
      </c>
      <c r="B3368" s="2">
        <v>9.9039800000000007</v>
      </c>
      <c r="C3368" s="2">
        <v>0.698291</v>
      </c>
      <c r="D3368" s="2">
        <v>0.19031799999999999</v>
      </c>
      <c r="F3368" s="2">
        <v>7.35792</v>
      </c>
      <c r="G3368" s="2">
        <v>0.52659599999999995</v>
      </c>
      <c r="H3368" s="2">
        <v>0.52623699999999995</v>
      </c>
      <c r="J3368" s="2">
        <v>7.3607250000000004</v>
      </c>
      <c r="K3368" s="2">
        <v>7.9922000000000007E-2</v>
      </c>
      <c r="L3368" s="2">
        <v>0.19328000000000001</v>
      </c>
    </row>
    <row r="3369" spans="1:12" x14ac:dyDescent="0.2">
      <c r="A3369" s="2">
        <v>7.3614269999999999</v>
      </c>
      <c r="B3369" s="2">
        <v>9.9053730000000009</v>
      </c>
      <c r="C3369" s="2">
        <v>0.69834399999999996</v>
      </c>
      <c r="D3369" s="2">
        <v>0.19047900000000001</v>
      </c>
      <c r="F3369" s="2">
        <v>7.3586220000000004</v>
      </c>
      <c r="G3369" s="2">
        <v>0.52672600000000003</v>
      </c>
      <c r="H3369" s="2">
        <v>0.52540600000000004</v>
      </c>
      <c r="J3369" s="2">
        <v>7.3614269999999999</v>
      </c>
      <c r="K3369" s="2">
        <v>7.9443E-2</v>
      </c>
      <c r="L3369" s="2">
        <v>0.192883</v>
      </c>
    </row>
    <row r="3370" spans="1:12" x14ac:dyDescent="0.2">
      <c r="A3370" s="2">
        <v>7.3621280000000002</v>
      </c>
      <c r="B3370" s="2">
        <v>9.9070090000000004</v>
      </c>
      <c r="C3370" s="2">
        <v>0.69778399999999996</v>
      </c>
      <c r="D3370" s="2">
        <v>0.190692</v>
      </c>
      <c r="F3370" s="2">
        <v>7.3593229999999998</v>
      </c>
      <c r="G3370" s="2">
        <v>0.52666500000000005</v>
      </c>
      <c r="H3370" s="2">
        <v>0.52495599999999998</v>
      </c>
      <c r="J3370" s="2">
        <v>7.3621280000000002</v>
      </c>
      <c r="K3370" s="2">
        <v>7.8692999999999999E-2</v>
      </c>
      <c r="L3370" s="2">
        <v>0.19264400000000001</v>
      </c>
    </row>
    <row r="3371" spans="1:12" x14ac:dyDescent="0.2">
      <c r="A3371" s="2">
        <v>7.3628299999999998</v>
      </c>
      <c r="B3371" s="2">
        <v>9.9086459999999992</v>
      </c>
      <c r="C3371" s="2">
        <v>0.69771099999999997</v>
      </c>
      <c r="D3371" s="2">
        <v>0.19095899999999999</v>
      </c>
      <c r="F3371" s="2">
        <v>7.3600240000000001</v>
      </c>
      <c r="G3371" s="2">
        <v>0.52694700000000005</v>
      </c>
      <c r="H3371" s="2">
        <v>0.52503200000000005</v>
      </c>
      <c r="J3371" s="2">
        <v>7.3628299999999998</v>
      </c>
      <c r="K3371" s="2">
        <v>7.8266000000000002E-2</v>
      </c>
      <c r="L3371" s="2">
        <v>0.193022</v>
      </c>
    </row>
    <row r="3372" spans="1:12" x14ac:dyDescent="0.2">
      <c r="A3372" s="2">
        <v>7.363531</v>
      </c>
      <c r="B3372" s="2">
        <v>9.9101490000000005</v>
      </c>
      <c r="C3372" s="2">
        <v>0.69716599999999995</v>
      </c>
      <c r="D3372" s="2">
        <v>0.191188</v>
      </c>
      <c r="F3372" s="2">
        <v>7.3607250000000004</v>
      </c>
      <c r="G3372" s="2">
        <v>0.52732800000000002</v>
      </c>
      <c r="H3372" s="2">
        <v>0.52565799999999996</v>
      </c>
      <c r="J3372" s="2">
        <v>7.363531</v>
      </c>
      <c r="K3372" s="2">
        <v>7.8087000000000004E-2</v>
      </c>
      <c r="L3372" s="2">
        <v>0.193103</v>
      </c>
    </row>
    <row r="3373" spans="1:12" x14ac:dyDescent="0.2">
      <c r="A3373" s="2">
        <v>7.3642329999999996</v>
      </c>
      <c r="B3373" s="2">
        <v>9.9119419999999998</v>
      </c>
      <c r="C3373" s="2">
        <v>0.69637199999999999</v>
      </c>
      <c r="D3373" s="2">
        <v>0.191249</v>
      </c>
      <c r="F3373" s="2">
        <v>7.3614269999999999</v>
      </c>
      <c r="G3373" s="2">
        <v>0.52790800000000004</v>
      </c>
      <c r="H3373" s="2">
        <v>0.52592499999999998</v>
      </c>
      <c r="J3373" s="2">
        <v>7.3642329999999996</v>
      </c>
      <c r="K3373" s="2">
        <v>7.7567999999999998E-2</v>
      </c>
      <c r="L3373" s="2">
        <v>0.193137</v>
      </c>
    </row>
    <row r="3374" spans="1:12" x14ac:dyDescent="0.2">
      <c r="A3374" s="2">
        <v>7.3649339999999999</v>
      </c>
      <c r="B3374" s="2">
        <v>9.9137310000000003</v>
      </c>
      <c r="C3374" s="2">
        <v>0.69621200000000005</v>
      </c>
      <c r="D3374" s="2">
        <v>0.19137100000000001</v>
      </c>
      <c r="F3374" s="2">
        <v>7.3621280000000002</v>
      </c>
      <c r="G3374" s="2">
        <v>0.52766400000000002</v>
      </c>
      <c r="H3374" s="2">
        <v>0.52576400000000001</v>
      </c>
      <c r="J3374" s="2">
        <v>7.3649339999999999</v>
      </c>
      <c r="K3374" s="2">
        <v>7.7258999999999994E-2</v>
      </c>
      <c r="L3374" s="2">
        <v>0.193192</v>
      </c>
    </row>
    <row r="3375" spans="1:12" x14ac:dyDescent="0.2">
      <c r="A3375" s="2">
        <v>7.3656350000000002</v>
      </c>
      <c r="B3375" s="2">
        <v>9.9154619999999998</v>
      </c>
      <c r="C3375" s="2">
        <v>0.69610899999999998</v>
      </c>
      <c r="D3375" s="2">
        <v>0.191547</v>
      </c>
      <c r="F3375" s="2">
        <v>7.3628299999999998</v>
      </c>
      <c r="G3375" s="2">
        <v>0.52745799999999998</v>
      </c>
      <c r="H3375" s="2">
        <v>0.52637500000000004</v>
      </c>
      <c r="J3375" s="2">
        <v>7.3656350000000002</v>
      </c>
      <c r="K3375" s="2">
        <v>7.6720999999999998E-2</v>
      </c>
      <c r="L3375" s="2">
        <v>0.193526</v>
      </c>
    </row>
    <row r="3376" spans="1:12" x14ac:dyDescent="0.2">
      <c r="A3376" s="2">
        <v>7.3663360000000004</v>
      </c>
      <c r="B3376" s="2">
        <v>9.9170420000000004</v>
      </c>
      <c r="C3376" s="2">
        <v>0.69568600000000003</v>
      </c>
      <c r="D3376" s="2">
        <v>0.19184399999999999</v>
      </c>
      <c r="F3376" s="2">
        <v>7.363531</v>
      </c>
      <c r="G3376" s="2">
        <v>0.52786299999999997</v>
      </c>
      <c r="H3376" s="2">
        <v>0.52641300000000002</v>
      </c>
      <c r="J3376" s="2">
        <v>7.3663360000000004</v>
      </c>
      <c r="K3376" s="2">
        <v>7.6521000000000006E-2</v>
      </c>
      <c r="L3376" s="2">
        <v>0.19362799999999999</v>
      </c>
    </row>
    <row r="3377" spans="1:12" x14ac:dyDescent="0.2">
      <c r="A3377" s="2">
        <v>7.367038</v>
      </c>
      <c r="B3377" s="2">
        <v>9.9181629999999998</v>
      </c>
      <c r="C3377" s="2">
        <v>0.69521999999999995</v>
      </c>
      <c r="D3377" s="2">
        <v>0.192188</v>
      </c>
      <c r="F3377" s="2">
        <v>7.3642329999999996</v>
      </c>
      <c r="G3377" s="2">
        <v>0.527756</v>
      </c>
      <c r="H3377" s="2">
        <v>0.52673300000000001</v>
      </c>
      <c r="J3377" s="2">
        <v>7.367038</v>
      </c>
      <c r="K3377" s="2">
        <v>7.6618000000000006E-2</v>
      </c>
      <c r="L3377" s="2">
        <v>0.193327</v>
      </c>
    </row>
    <row r="3378" spans="1:12" x14ac:dyDescent="0.2">
      <c r="A3378" s="2">
        <v>7.3677390000000003</v>
      </c>
      <c r="B3378" s="2">
        <v>9.9199369999999991</v>
      </c>
      <c r="C3378" s="2">
        <v>0.69535800000000003</v>
      </c>
      <c r="D3378" s="2">
        <v>0.192027</v>
      </c>
      <c r="F3378" s="2">
        <v>7.3649339999999999</v>
      </c>
      <c r="G3378" s="2">
        <v>0.52780199999999999</v>
      </c>
      <c r="H3378" s="2">
        <v>0.52696200000000004</v>
      </c>
      <c r="J3378" s="2">
        <v>7.3677390000000003</v>
      </c>
      <c r="K3378" s="2">
        <v>7.6612E-2</v>
      </c>
      <c r="L3378" s="2">
        <v>0.19277900000000001</v>
      </c>
    </row>
    <row r="3379" spans="1:12" x14ac:dyDescent="0.2">
      <c r="A3379" s="2">
        <v>7.3684409999999998</v>
      </c>
      <c r="B3379" s="2">
        <v>9.9213070000000005</v>
      </c>
      <c r="C3379" s="2">
        <v>0.69541500000000001</v>
      </c>
      <c r="D3379" s="2">
        <v>0.191714</v>
      </c>
      <c r="F3379" s="2">
        <v>7.3656350000000002</v>
      </c>
      <c r="G3379" s="2">
        <v>0.52821399999999996</v>
      </c>
      <c r="H3379" s="2">
        <v>0.52643600000000002</v>
      </c>
      <c r="J3379" s="2">
        <v>7.3684409999999998</v>
      </c>
      <c r="K3379" s="2">
        <v>7.6767000000000002E-2</v>
      </c>
      <c r="L3379" s="2">
        <v>0.192772</v>
      </c>
    </row>
    <row r="3380" spans="1:12" x14ac:dyDescent="0.2">
      <c r="A3380" s="2">
        <v>7.3691420000000001</v>
      </c>
      <c r="B3380" s="2">
        <v>9.9230040000000006</v>
      </c>
      <c r="C3380" s="2">
        <v>0.69493000000000005</v>
      </c>
      <c r="D3380" s="2">
        <v>0.191829</v>
      </c>
      <c r="F3380" s="2">
        <v>7.3663360000000004</v>
      </c>
      <c r="G3380" s="2">
        <v>0.52822100000000005</v>
      </c>
      <c r="H3380" s="2">
        <v>0.52640500000000001</v>
      </c>
      <c r="J3380" s="2">
        <v>7.3691420000000001</v>
      </c>
      <c r="K3380" s="2">
        <v>7.7052999999999996E-2</v>
      </c>
      <c r="L3380" s="2">
        <v>0.1928</v>
      </c>
    </row>
    <row r="3381" spans="1:12" x14ac:dyDescent="0.2">
      <c r="A3381" s="2">
        <v>7.3698430000000004</v>
      </c>
      <c r="B3381" s="2">
        <v>9.9247859999999992</v>
      </c>
      <c r="C3381" s="2">
        <v>0.69448799999999999</v>
      </c>
      <c r="D3381" s="2">
        <v>0.192218</v>
      </c>
      <c r="F3381" s="2">
        <v>7.367038</v>
      </c>
      <c r="G3381" s="2">
        <v>0.52833600000000003</v>
      </c>
      <c r="H3381" s="2">
        <v>0.52609300000000003</v>
      </c>
      <c r="J3381" s="2">
        <v>7.3698430000000004</v>
      </c>
      <c r="K3381" s="2">
        <v>7.7209E-2</v>
      </c>
      <c r="L3381" s="2">
        <v>0.19339799999999999</v>
      </c>
    </row>
    <row r="3382" spans="1:12" x14ac:dyDescent="0.2">
      <c r="A3382" s="2">
        <v>7.3705449999999999</v>
      </c>
      <c r="B3382" s="2">
        <v>9.9264489999999999</v>
      </c>
      <c r="C3382" s="2">
        <v>0.69391899999999995</v>
      </c>
      <c r="D3382" s="2">
        <v>0.19223299999999999</v>
      </c>
      <c r="F3382" s="2">
        <v>7.3677390000000003</v>
      </c>
      <c r="G3382" s="2">
        <v>0.52824400000000005</v>
      </c>
      <c r="H3382" s="2">
        <v>0.52610000000000001</v>
      </c>
      <c r="J3382" s="2">
        <v>7.3705449999999999</v>
      </c>
      <c r="K3382" s="2">
        <v>7.7173000000000005E-2</v>
      </c>
      <c r="L3382" s="2">
        <v>0.19406699999999999</v>
      </c>
    </row>
    <row r="3383" spans="1:12" x14ac:dyDescent="0.2">
      <c r="A3383" s="2">
        <v>7.3712460000000002</v>
      </c>
      <c r="B3383" s="2">
        <v>9.9279630000000001</v>
      </c>
      <c r="C3383" s="2">
        <v>0.69330499999999995</v>
      </c>
      <c r="D3383" s="2">
        <v>0.191936</v>
      </c>
      <c r="F3383" s="2">
        <v>7.3684409999999998</v>
      </c>
      <c r="G3383" s="2">
        <v>0.52800800000000003</v>
      </c>
      <c r="H3383" s="2">
        <v>0.52615400000000001</v>
      </c>
      <c r="J3383" s="2">
        <v>7.3712460000000002</v>
      </c>
      <c r="K3383" s="2">
        <v>7.7196000000000001E-2</v>
      </c>
      <c r="L3383" s="2">
        <v>0.19433700000000001</v>
      </c>
    </row>
    <row r="3384" spans="1:12" x14ac:dyDescent="0.2">
      <c r="A3384" s="2">
        <v>7.3719479999999997</v>
      </c>
      <c r="B3384" s="2">
        <v>9.9293519999999997</v>
      </c>
      <c r="C3384" s="2">
        <v>0.69296999999999997</v>
      </c>
      <c r="D3384" s="2">
        <v>0.191631</v>
      </c>
      <c r="F3384" s="2">
        <v>7.3691420000000001</v>
      </c>
      <c r="G3384" s="2">
        <v>0.52841899999999997</v>
      </c>
      <c r="H3384" s="2">
        <v>0.52627599999999997</v>
      </c>
      <c r="J3384" s="2">
        <v>7.3719479999999997</v>
      </c>
      <c r="K3384" s="2">
        <v>7.7300999999999995E-2</v>
      </c>
      <c r="L3384" s="2">
        <v>0.19446099999999999</v>
      </c>
    </row>
    <row r="3385" spans="1:12" x14ac:dyDescent="0.2">
      <c r="A3385" s="2">
        <v>7.372649</v>
      </c>
      <c r="B3385" s="2">
        <v>9.9307289999999995</v>
      </c>
      <c r="C3385" s="2">
        <v>0.69256499999999999</v>
      </c>
      <c r="D3385" s="2">
        <v>0.19129499999999999</v>
      </c>
      <c r="F3385" s="2">
        <v>7.3698430000000004</v>
      </c>
      <c r="G3385" s="2">
        <v>0.52822899999999995</v>
      </c>
      <c r="H3385" s="2">
        <v>0.52649699999999999</v>
      </c>
      <c r="J3385" s="2">
        <v>7.372649</v>
      </c>
      <c r="K3385" s="2">
        <v>7.7129000000000003E-2</v>
      </c>
      <c r="L3385" s="2">
        <v>0.19453100000000001</v>
      </c>
    </row>
    <row r="3386" spans="1:12" x14ac:dyDescent="0.2">
      <c r="A3386" s="2">
        <v>7.3733500000000003</v>
      </c>
      <c r="B3386" s="2">
        <v>9.9321750000000009</v>
      </c>
      <c r="C3386" s="2">
        <v>0.69225199999999998</v>
      </c>
      <c r="D3386" s="2">
        <v>0.19143199999999999</v>
      </c>
      <c r="F3386" s="2">
        <v>7.3705449999999999</v>
      </c>
      <c r="G3386" s="2">
        <v>0.52791600000000005</v>
      </c>
      <c r="H3386" s="2">
        <v>0.52634400000000003</v>
      </c>
      <c r="J3386" s="2">
        <v>7.3733500000000003</v>
      </c>
      <c r="K3386" s="2">
        <v>7.6685000000000003E-2</v>
      </c>
      <c r="L3386" s="2">
        <v>0.19476299999999999</v>
      </c>
    </row>
    <row r="3387" spans="1:12" x14ac:dyDescent="0.2">
      <c r="A3387" s="2">
        <v>7.3740519999999998</v>
      </c>
      <c r="B3387" s="2">
        <v>9.9340480000000007</v>
      </c>
      <c r="C3387" s="2">
        <v>0.69240500000000005</v>
      </c>
      <c r="D3387" s="2">
        <v>0.19158500000000001</v>
      </c>
      <c r="F3387" s="2">
        <v>7.3712460000000002</v>
      </c>
      <c r="G3387" s="2">
        <v>0.52757299999999996</v>
      </c>
      <c r="H3387" s="2">
        <v>0.52664200000000005</v>
      </c>
      <c r="J3387" s="2">
        <v>7.3740519999999998</v>
      </c>
      <c r="K3387" s="2">
        <v>7.6943999999999999E-2</v>
      </c>
      <c r="L3387" s="2">
        <v>0.19456599999999999</v>
      </c>
    </row>
    <row r="3388" spans="1:12" x14ac:dyDescent="0.2">
      <c r="A3388" s="2">
        <v>7.3747530000000001</v>
      </c>
      <c r="B3388" s="2">
        <v>9.9352339999999995</v>
      </c>
      <c r="C3388" s="2">
        <v>0.69261899999999998</v>
      </c>
      <c r="D3388" s="2">
        <v>0.191859</v>
      </c>
      <c r="F3388" s="2">
        <v>7.3719479999999997</v>
      </c>
      <c r="G3388" s="2">
        <v>0.527451</v>
      </c>
      <c r="H3388" s="2">
        <v>0.526756</v>
      </c>
      <c r="J3388" s="2">
        <v>7.3747530000000001</v>
      </c>
      <c r="K3388" s="2">
        <v>7.7040999999999998E-2</v>
      </c>
      <c r="L3388" s="2">
        <v>0.19476299999999999</v>
      </c>
    </row>
    <row r="3389" spans="1:12" x14ac:dyDescent="0.2">
      <c r="A3389" s="2">
        <v>7.3754540000000004</v>
      </c>
      <c r="B3389" s="2">
        <v>9.9365079999999999</v>
      </c>
      <c r="C3389" s="2">
        <v>0.69230599999999998</v>
      </c>
      <c r="D3389" s="2">
        <v>0.191943</v>
      </c>
      <c r="F3389" s="2">
        <v>7.372649</v>
      </c>
      <c r="G3389" s="2">
        <v>0.52706900000000001</v>
      </c>
      <c r="H3389" s="2">
        <v>0.52636000000000005</v>
      </c>
      <c r="J3389" s="2">
        <v>7.3754540000000004</v>
      </c>
      <c r="K3389" s="2">
        <v>7.6729000000000006E-2</v>
      </c>
      <c r="L3389" s="2">
        <v>0.19459499999999999</v>
      </c>
    </row>
    <row r="3390" spans="1:12" x14ac:dyDescent="0.2">
      <c r="A3390" s="2">
        <v>7.3761559999999999</v>
      </c>
      <c r="B3390" s="2">
        <v>9.9375800000000005</v>
      </c>
      <c r="C3390" s="2">
        <v>0.69227899999999998</v>
      </c>
      <c r="D3390" s="2">
        <v>0.19251599999999999</v>
      </c>
      <c r="F3390" s="2">
        <v>7.3733500000000003</v>
      </c>
      <c r="G3390" s="2">
        <v>0.52623699999999995</v>
      </c>
      <c r="H3390" s="2">
        <v>0.52572600000000003</v>
      </c>
      <c r="J3390" s="2">
        <v>7.3761559999999999</v>
      </c>
      <c r="K3390" s="2">
        <v>7.6123999999999997E-2</v>
      </c>
      <c r="L3390" s="2">
        <v>0.19443099999999999</v>
      </c>
    </row>
    <row r="3391" spans="1:12" x14ac:dyDescent="0.2">
      <c r="A3391" s="2">
        <v>7.3768570000000002</v>
      </c>
      <c r="B3391" s="2">
        <v>9.9385340000000006</v>
      </c>
      <c r="C3391" s="2">
        <v>0.69271400000000005</v>
      </c>
      <c r="D3391" s="2">
        <v>0.192805</v>
      </c>
      <c r="F3391" s="2">
        <v>7.3740519999999998</v>
      </c>
      <c r="G3391" s="2">
        <v>0.52540600000000004</v>
      </c>
      <c r="H3391" s="2">
        <v>0.52526899999999999</v>
      </c>
      <c r="J3391" s="2">
        <v>7.3768570000000002</v>
      </c>
      <c r="K3391" s="2">
        <v>7.5561000000000003E-2</v>
      </c>
      <c r="L3391" s="2">
        <v>0.19434100000000001</v>
      </c>
    </row>
    <row r="3392" spans="1:12" x14ac:dyDescent="0.2">
      <c r="A3392" s="2">
        <v>7.3775589999999998</v>
      </c>
      <c r="B3392" s="2">
        <v>9.9402159999999995</v>
      </c>
      <c r="C3392" s="2">
        <v>0.69289699999999999</v>
      </c>
      <c r="D3392" s="2">
        <v>0.19266800000000001</v>
      </c>
      <c r="F3392" s="2">
        <v>7.3747530000000001</v>
      </c>
      <c r="G3392" s="2">
        <v>0.52495599999999998</v>
      </c>
      <c r="H3392" s="2">
        <v>0.52459699999999998</v>
      </c>
      <c r="J3392" s="2">
        <v>7.3775589999999998</v>
      </c>
      <c r="K3392" s="2">
        <v>7.5833999999999999E-2</v>
      </c>
      <c r="L3392" s="2">
        <v>0.19434799999999999</v>
      </c>
    </row>
    <row r="3393" spans="1:12" x14ac:dyDescent="0.2">
      <c r="A3393" s="2">
        <v>7.37826</v>
      </c>
      <c r="B3393" s="2">
        <v>9.9413409999999995</v>
      </c>
      <c r="C3393" s="2">
        <v>0.69276700000000002</v>
      </c>
      <c r="D3393" s="2">
        <v>0.19261500000000001</v>
      </c>
      <c r="F3393" s="2">
        <v>7.3754540000000004</v>
      </c>
      <c r="G3393" s="2">
        <v>0.52503200000000005</v>
      </c>
      <c r="H3393" s="2">
        <v>0.52415500000000004</v>
      </c>
      <c r="J3393" s="2">
        <v>7.37826</v>
      </c>
      <c r="K3393" s="2">
        <v>7.6170000000000002E-2</v>
      </c>
      <c r="L3393" s="2">
        <v>0.194161</v>
      </c>
    </row>
    <row r="3394" spans="1:12" x14ac:dyDescent="0.2">
      <c r="A3394" s="2">
        <v>7.3789619999999996</v>
      </c>
      <c r="B3394" s="2">
        <v>9.943092</v>
      </c>
      <c r="C3394" s="2">
        <v>0.69259899999999996</v>
      </c>
      <c r="D3394" s="2">
        <v>0.19309499999999999</v>
      </c>
      <c r="F3394" s="2">
        <v>7.3761559999999999</v>
      </c>
      <c r="G3394" s="2">
        <v>0.52565799999999996</v>
      </c>
      <c r="H3394" s="2">
        <v>0.52409399999999995</v>
      </c>
      <c r="J3394" s="2">
        <v>7.3789619999999996</v>
      </c>
      <c r="K3394" s="2">
        <v>7.5833999999999999E-2</v>
      </c>
      <c r="L3394" s="2">
        <v>0.193826</v>
      </c>
    </row>
    <row r="3395" spans="1:12" x14ac:dyDescent="0.2">
      <c r="A3395" s="2">
        <v>7.3796629999999999</v>
      </c>
      <c r="B3395" s="2">
        <v>9.944782</v>
      </c>
      <c r="C3395" s="2">
        <v>0.69266099999999997</v>
      </c>
      <c r="D3395" s="2">
        <v>0.192912</v>
      </c>
      <c r="F3395" s="2">
        <v>7.3768570000000002</v>
      </c>
      <c r="G3395" s="2">
        <v>0.52592499999999998</v>
      </c>
      <c r="H3395" s="2">
        <v>0.52415500000000004</v>
      </c>
      <c r="J3395" s="2">
        <v>7.3796629999999999</v>
      </c>
      <c r="K3395" s="2">
        <v>7.5070999999999999E-2</v>
      </c>
      <c r="L3395" s="2">
        <v>0.193435</v>
      </c>
    </row>
    <row r="3396" spans="1:12" x14ac:dyDescent="0.2">
      <c r="A3396" s="2">
        <v>7.3803640000000001</v>
      </c>
      <c r="B3396" s="2">
        <v>9.946358</v>
      </c>
      <c r="C3396" s="2">
        <v>0.69240500000000005</v>
      </c>
      <c r="D3396" s="2">
        <v>0.19340099999999999</v>
      </c>
      <c r="F3396" s="2">
        <v>7.3775589999999998</v>
      </c>
      <c r="G3396" s="2">
        <v>0.52576400000000001</v>
      </c>
      <c r="H3396" s="2">
        <v>0.52412400000000003</v>
      </c>
      <c r="J3396" s="2">
        <v>7.3803640000000001</v>
      </c>
      <c r="K3396" s="2">
        <v>7.4929999999999997E-2</v>
      </c>
      <c r="L3396" s="2">
        <v>0.192967</v>
      </c>
    </row>
    <row r="3397" spans="1:12" x14ac:dyDescent="0.2">
      <c r="A3397" s="2">
        <v>7.3810650000000004</v>
      </c>
      <c r="B3397" s="2">
        <v>9.9473339999999997</v>
      </c>
      <c r="C3397" s="2">
        <v>0.69200399999999995</v>
      </c>
      <c r="D3397" s="2">
        <v>0.193462</v>
      </c>
      <c r="F3397" s="2">
        <v>7.37826</v>
      </c>
      <c r="G3397" s="2">
        <v>0.52637500000000004</v>
      </c>
      <c r="H3397" s="2">
        <v>0.52337599999999995</v>
      </c>
      <c r="J3397" s="2">
        <v>7.3810650000000004</v>
      </c>
      <c r="K3397" s="2">
        <v>7.4688000000000004E-2</v>
      </c>
      <c r="L3397" s="2">
        <v>0.19323799999999999</v>
      </c>
    </row>
    <row r="3398" spans="1:12" x14ac:dyDescent="0.2">
      <c r="A3398" s="2">
        <v>7.381767</v>
      </c>
      <c r="B3398" s="2">
        <v>9.9491200000000006</v>
      </c>
      <c r="C3398" s="2">
        <v>0.69195899999999999</v>
      </c>
      <c r="D3398" s="2">
        <v>0.19366</v>
      </c>
      <c r="F3398" s="2">
        <v>7.3789619999999996</v>
      </c>
      <c r="G3398" s="2">
        <v>0.52641300000000002</v>
      </c>
      <c r="H3398" s="2">
        <v>0.52321600000000001</v>
      </c>
      <c r="J3398" s="2">
        <v>7.381767</v>
      </c>
      <c r="K3398" s="2">
        <v>7.4513999999999997E-2</v>
      </c>
      <c r="L3398" s="2">
        <v>0.19323399999999999</v>
      </c>
    </row>
    <row r="3399" spans="1:12" x14ac:dyDescent="0.2">
      <c r="A3399" s="2">
        <v>7.3824680000000003</v>
      </c>
      <c r="B3399" s="2">
        <v>9.9511640000000003</v>
      </c>
      <c r="C3399" s="2">
        <v>0.69187900000000002</v>
      </c>
      <c r="D3399" s="2">
        <v>0.19369</v>
      </c>
      <c r="F3399" s="2">
        <v>7.3796629999999999</v>
      </c>
      <c r="G3399" s="2">
        <v>0.52673300000000001</v>
      </c>
      <c r="H3399" s="2">
        <v>0.52260600000000001</v>
      </c>
      <c r="J3399" s="2">
        <v>7.3824680000000003</v>
      </c>
      <c r="K3399" s="2">
        <v>7.4713000000000002E-2</v>
      </c>
      <c r="L3399" s="2">
        <v>0.19303400000000001</v>
      </c>
    </row>
    <row r="3400" spans="1:12" x14ac:dyDescent="0.2">
      <c r="A3400" s="2">
        <v>7.3831699999999998</v>
      </c>
      <c r="B3400" s="2">
        <v>9.9529150000000008</v>
      </c>
      <c r="C3400" s="2">
        <v>0.69235500000000005</v>
      </c>
      <c r="D3400" s="2">
        <v>0.193553</v>
      </c>
      <c r="F3400" s="2">
        <v>7.3803640000000001</v>
      </c>
      <c r="G3400" s="2">
        <v>0.52696200000000004</v>
      </c>
      <c r="H3400" s="2">
        <v>0.52202599999999999</v>
      </c>
      <c r="J3400" s="2">
        <v>7.3831699999999998</v>
      </c>
      <c r="K3400" s="2">
        <v>7.4527999999999997E-2</v>
      </c>
      <c r="L3400" s="2">
        <v>0.19220699999999999</v>
      </c>
    </row>
    <row r="3401" spans="1:12" x14ac:dyDescent="0.2">
      <c r="A3401" s="2">
        <v>7.3838710000000001</v>
      </c>
      <c r="B3401" s="2">
        <v>9.9540980000000001</v>
      </c>
      <c r="C3401" s="2">
        <v>0.692222</v>
      </c>
      <c r="D3401" s="2">
        <v>0.193416</v>
      </c>
      <c r="F3401" s="2">
        <v>7.3810650000000004</v>
      </c>
      <c r="G3401" s="2">
        <v>0.52643600000000002</v>
      </c>
      <c r="H3401" s="2">
        <v>0.52110299999999998</v>
      </c>
      <c r="J3401" s="2">
        <v>7.3838710000000001</v>
      </c>
      <c r="K3401" s="2">
        <v>7.4515999999999999E-2</v>
      </c>
      <c r="L3401" s="2">
        <v>0.19198200000000001</v>
      </c>
    </row>
    <row r="3402" spans="1:12" x14ac:dyDescent="0.2">
      <c r="A3402" s="2">
        <v>7.3845729999999996</v>
      </c>
      <c r="B3402" s="2">
        <v>9.9558180000000007</v>
      </c>
      <c r="C3402" s="2">
        <v>0.69198499999999996</v>
      </c>
      <c r="D3402" s="2">
        <v>0.19314899999999999</v>
      </c>
      <c r="F3402" s="2">
        <v>7.381767</v>
      </c>
      <c r="G3402" s="2">
        <v>0.52640500000000001</v>
      </c>
      <c r="H3402" s="2">
        <v>0.52078199999999997</v>
      </c>
      <c r="J3402" s="2">
        <v>7.3845729999999996</v>
      </c>
      <c r="K3402" s="2">
        <v>7.4817999999999996E-2</v>
      </c>
      <c r="L3402" s="2">
        <v>0.191582</v>
      </c>
    </row>
    <row r="3403" spans="1:12" x14ac:dyDescent="0.2">
      <c r="A3403" s="2">
        <v>7.3852739999999999</v>
      </c>
      <c r="B3403" s="2">
        <v>9.9576569999999993</v>
      </c>
      <c r="C3403" s="2">
        <v>0.69201199999999996</v>
      </c>
      <c r="D3403" s="2">
        <v>0.19269900000000001</v>
      </c>
      <c r="F3403" s="2">
        <v>7.3824680000000003</v>
      </c>
      <c r="G3403" s="2">
        <v>0.52609300000000003</v>
      </c>
      <c r="H3403" s="2">
        <v>0.52077499999999999</v>
      </c>
      <c r="J3403" s="2">
        <v>7.3852739999999999</v>
      </c>
      <c r="K3403" s="2">
        <v>7.4565999999999993E-2</v>
      </c>
      <c r="L3403" s="2">
        <v>0.191411</v>
      </c>
    </row>
    <row r="3404" spans="1:12" x14ac:dyDescent="0.2">
      <c r="A3404" s="2">
        <v>7.3859750000000002</v>
      </c>
      <c r="B3404" s="2">
        <v>9.9597630000000006</v>
      </c>
      <c r="C3404" s="2">
        <v>0.69213800000000003</v>
      </c>
      <c r="D3404" s="2">
        <v>0.19270599999999999</v>
      </c>
      <c r="F3404" s="2">
        <v>7.3831699999999998</v>
      </c>
      <c r="G3404" s="2">
        <v>0.52610000000000001</v>
      </c>
      <c r="H3404" s="2">
        <v>0.52061500000000005</v>
      </c>
      <c r="J3404" s="2">
        <v>7.3859750000000002</v>
      </c>
      <c r="K3404" s="2">
        <v>7.4260999999999994E-2</v>
      </c>
      <c r="L3404" s="2">
        <v>0.19109799999999999</v>
      </c>
    </row>
    <row r="3405" spans="1:12" x14ac:dyDescent="0.2">
      <c r="A3405" s="2">
        <v>7.3866759999999996</v>
      </c>
      <c r="B3405" s="2">
        <v>9.9610099999999999</v>
      </c>
      <c r="C3405" s="2">
        <v>0.69205799999999995</v>
      </c>
      <c r="D3405" s="2">
        <v>0.192889</v>
      </c>
      <c r="F3405" s="2">
        <v>7.3838710000000001</v>
      </c>
      <c r="G3405" s="2">
        <v>0.52615400000000001</v>
      </c>
      <c r="H3405" s="2">
        <v>0.52067600000000003</v>
      </c>
      <c r="J3405" s="2">
        <v>7.3866759999999996</v>
      </c>
      <c r="K3405" s="2">
        <v>7.4451000000000003E-2</v>
      </c>
      <c r="L3405" s="2">
        <v>0.191159</v>
      </c>
    </row>
    <row r="3406" spans="1:12" x14ac:dyDescent="0.2">
      <c r="A3406" s="2">
        <v>7.387378</v>
      </c>
      <c r="B3406" s="2">
        <v>9.962612</v>
      </c>
      <c r="C3406" s="2">
        <v>0.69220999999999999</v>
      </c>
      <c r="D3406" s="2">
        <v>0.192882</v>
      </c>
      <c r="F3406" s="2">
        <v>7.3845729999999996</v>
      </c>
      <c r="G3406" s="2">
        <v>0.52627599999999997</v>
      </c>
      <c r="H3406" s="2">
        <v>0.52114899999999997</v>
      </c>
      <c r="J3406" s="2">
        <v>7.387378</v>
      </c>
      <c r="K3406" s="2">
        <v>7.4292999999999998E-2</v>
      </c>
      <c r="L3406" s="2">
        <v>0.19100200000000001</v>
      </c>
    </row>
    <row r="3407" spans="1:12" x14ac:dyDescent="0.2">
      <c r="A3407" s="2">
        <v>7.3880790000000003</v>
      </c>
      <c r="B3407" s="2">
        <v>9.9647480000000002</v>
      </c>
      <c r="C3407" s="2">
        <v>0.69201999999999997</v>
      </c>
      <c r="D3407" s="2">
        <v>0.19336200000000001</v>
      </c>
      <c r="F3407" s="2">
        <v>7.3852739999999999</v>
      </c>
      <c r="G3407" s="2">
        <v>0.52649699999999999</v>
      </c>
      <c r="H3407" s="2">
        <v>0.52112599999999998</v>
      </c>
      <c r="J3407" s="2">
        <v>7.3880790000000003</v>
      </c>
      <c r="K3407" s="2">
        <v>7.3854000000000003E-2</v>
      </c>
      <c r="L3407" s="2">
        <v>0.191187</v>
      </c>
    </row>
    <row r="3408" spans="1:12" x14ac:dyDescent="0.2">
      <c r="A3408" s="2">
        <v>7.3887809999999998</v>
      </c>
      <c r="B3408" s="2">
        <v>9.9667209999999997</v>
      </c>
      <c r="C3408" s="2">
        <v>0.69170299999999996</v>
      </c>
      <c r="D3408" s="2">
        <v>0.19378200000000001</v>
      </c>
      <c r="F3408" s="2">
        <v>7.3859750000000002</v>
      </c>
      <c r="G3408" s="2">
        <v>0.52634400000000003</v>
      </c>
      <c r="H3408" s="2">
        <v>0.52109499999999997</v>
      </c>
      <c r="J3408" s="2">
        <v>7.3887809999999998</v>
      </c>
      <c r="K3408" s="2">
        <v>7.3469000000000007E-2</v>
      </c>
      <c r="L3408" s="2">
        <v>0.19156200000000001</v>
      </c>
    </row>
    <row r="3409" spans="1:12" x14ac:dyDescent="0.2">
      <c r="A3409" s="2">
        <v>7.3894820000000001</v>
      </c>
      <c r="B3409" s="2">
        <v>9.9691050000000008</v>
      </c>
      <c r="C3409" s="2">
        <v>0.69192399999999998</v>
      </c>
      <c r="D3409" s="2">
        <v>0.19369</v>
      </c>
      <c r="F3409" s="2">
        <v>7.3866759999999996</v>
      </c>
      <c r="G3409" s="2">
        <v>0.52664200000000005</v>
      </c>
      <c r="H3409" s="2">
        <v>0.52039299999999999</v>
      </c>
      <c r="J3409" s="2">
        <v>7.3894820000000001</v>
      </c>
      <c r="K3409" s="2">
        <v>7.3460999999999999E-2</v>
      </c>
      <c r="L3409" s="2">
        <v>0.19094700000000001</v>
      </c>
    </row>
    <row r="3410" spans="1:12" x14ac:dyDescent="0.2">
      <c r="A3410" s="2">
        <v>7.3901830000000004</v>
      </c>
      <c r="B3410" s="2">
        <v>9.9708020000000008</v>
      </c>
      <c r="C3410" s="2">
        <v>0.69179800000000002</v>
      </c>
      <c r="D3410" s="2">
        <v>0.19375200000000001</v>
      </c>
      <c r="F3410" s="2">
        <v>7.387378</v>
      </c>
      <c r="G3410" s="2">
        <v>0.526756</v>
      </c>
      <c r="H3410" s="2">
        <v>0.52050799999999997</v>
      </c>
      <c r="J3410" s="2">
        <v>7.3901830000000004</v>
      </c>
      <c r="K3410" s="2">
        <v>7.4009000000000005E-2</v>
      </c>
      <c r="L3410" s="2">
        <v>0.19064300000000001</v>
      </c>
    </row>
    <row r="3411" spans="1:12" x14ac:dyDescent="0.2">
      <c r="A3411" s="2">
        <v>7.3908849999999999</v>
      </c>
      <c r="B3411" s="2">
        <v>9.9728390000000005</v>
      </c>
      <c r="C3411" s="2">
        <v>0.69196599999999997</v>
      </c>
      <c r="D3411" s="2">
        <v>0.19417899999999999</v>
      </c>
      <c r="F3411" s="2">
        <v>7.3880790000000003</v>
      </c>
      <c r="G3411" s="2">
        <v>0.52636000000000005</v>
      </c>
      <c r="H3411" s="2">
        <v>0.52083599999999997</v>
      </c>
      <c r="J3411" s="2">
        <v>7.3908849999999999</v>
      </c>
      <c r="K3411" s="2">
        <v>7.4736999999999998E-2</v>
      </c>
      <c r="L3411" s="2">
        <v>0.19078000000000001</v>
      </c>
    </row>
    <row r="3412" spans="1:12" x14ac:dyDescent="0.2">
      <c r="A3412" s="2">
        <v>7.3915860000000002</v>
      </c>
      <c r="B3412" s="2">
        <v>9.9742510000000006</v>
      </c>
      <c r="C3412" s="2">
        <v>0.69172999999999996</v>
      </c>
      <c r="D3412" s="2">
        <v>0.19430800000000001</v>
      </c>
      <c r="F3412" s="2">
        <v>7.3887809999999998</v>
      </c>
      <c r="G3412" s="2">
        <v>0.52572600000000003</v>
      </c>
      <c r="H3412" s="2">
        <v>0.52138499999999999</v>
      </c>
      <c r="J3412" s="2">
        <v>7.3915860000000002</v>
      </c>
      <c r="K3412" s="2">
        <v>7.4565999999999993E-2</v>
      </c>
      <c r="L3412" s="2">
        <v>0.190638</v>
      </c>
    </row>
    <row r="3413" spans="1:12" x14ac:dyDescent="0.2">
      <c r="A3413" s="2">
        <v>7.3922879999999997</v>
      </c>
      <c r="B3413" s="2">
        <v>9.9763149999999996</v>
      </c>
      <c r="C3413" s="2">
        <v>0.69237800000000005</v>
      </c>
      <c r="D3413" s="2">
        <v>0.193996</v>
      </c>
      <c r="F3413" s="2">
        <v>7.3894820000000001</v>
      </c>
      <c r="G3413" s="2">
        <v>0.52526899999999999</v>
      </c>
      <c r="H3413" s="2">
        <v>0.52133200000000002</v>
      </c>
      <c r="J3413" s="2">
        <v>7.3922879999999997</v>
      </c>
      <c r="K3413" s="2">
        <v>7.424E-2</v>
      </c>
      <c r="L3413" s="2">
        <v>0.19018299999999999</v>
      </c>
    </row>
    <row r="3414" spans="1:12" x14ac:dyDescent="0.2">
      <c r="A3414" s="2">
        <v>7.392989</v>
      </c>
      <c r="B3414" s="2">
        <v>9.978218</v>
      </c>
      <c r="C3414" s="2">
        <v>0.69225999999999999</v>
      </c>
      <c r="D3414" s="2">
        <v>0.193828</v>
      </c>
      <c r="F3414" s="2">
        <v>7.3901830000000004</v>
      </c>
      <c r="G3414" s="2">
        <v>0.52459699999999998</v>
      </c>
      <c r="H3414" s="2">
        <v>0.52205699999999999</v>
      </c>
      <c r="J3414" s="2">
        <v>7.392989</v>
      </c>
      <c r="K3414" s="2">
        <v>7.4208999999999997E-2</v>
      </c>
      <c r="L3414" s="2">
        <v>0.18978700000000001</v>
      </c>
    </row>
    <row r="3415" spans="1:12" x14ac:dyDescent="0.2">
      <c r="A3415" s="2">
        <v>7.3936900000000003</v>
      </c>
      <c r="B3415" s="2">
        <v>9.9800950000000004</v>
      </c>
      <c r="C3415" s="2">
        <v>0.69206900000000005</v>
      </c>
      <c r="D3415" s="2">
        <v>0.19430800000000001</v>
      </c>
      <c r="F3415" s="2">
        <v>7.3908849999999999</v>
      </c>
      <c r="G3415" s="2">
        <v>0.52415500000000004</v>
      </c>
      <c r="H3415" s="2">
        <v>0.52199600000000002</v>
      </c>
      <c r="J3415" s="2">
        <v>7.3936900000000003</v>
      </c>
      <c r="K3415" s="2">
        <v>7.4496999999999994E-2</v>
      </c>
      <c r="L3415" s="2">
        <v>0.18965899999999999</v>
      </c>
    </row>
    <row r="3416" spans="1:12" x14ac:dyDescent="0.2">
      <c r="A3416" s="2">
        <v>7.3943919999999999</v>
      </c>
      <c r="B3416" s="2">
        <v>9.9815869999999993</v>
      </c>
      <c r="C3416" s="2">
        <v>0.69199699999999997</v>
      </c>
      <c r="D3416" s="2">
        <v>0.19483500000000001</v>
      </c>
      <c r="F3416" s="2">
        <v>7.3915860000000002</v>
      </c>
      <c r="G3416" s="2">
        <v>0.52409399999999995</v>
      </c>
      <c r="H3416" s="2">
        <v>0.52206399999999997</v>
      </c>
      <c r="J3416" s="2">
        <v>7.3943919999999999</v>
      </c>
      <c r="K3416" s="2">
        <v>7.4795E-2</v>
      </c>
      <c r="L3416" s="2">
        <v>0.18956000000000001</v>
      </c>
    </row>
    <row r="3417" spans="1:12" x14ac:dyDescent="0.2">
      <c r="A3417" s="2">
        <v>7.3950930000000001</v>
      </c>
      <c r="B3417" s="2">
        <v>9.9829329999999992</v>
      </c>
      <c r="C3417" s="2">
        <v>0.69162699999999999</v>
      </c>
      <c r="D3417" s="2">
        <v>0.195018</v>
      </c>
      <c r="F3417" s="2">
        <v>7.3922879999999997</v>
      </c>
      <c r="G3417" s="2">
        <v>0.52415500000000004</v>
      </c>
      <c r="H3417" s="2">
        <v>0.52246099999999995</v>
      </c>
      <c r="J3417" s="2">
        <v>7.3950930000000001</v>
      </c>
      <c r="K3417" s="2">
        <v>7.5115000000000001E-2</v>
      </c>
      <c r="L3417" s="2">
        <v>0.18958900000000001</v>
      </c>
    </row>
    <row r="3418" spans="1:12" x14ac:dyDescent="0.2">
      <c r="A3418" s="2">
        <v>7.3957940000000004</v>
      </c>
      <c r="B3418" s="2">
        <v>9.9838909999999998</v>
      </c>
      <c r="C3418" s="2">
        <v>0.691608</v>
      </c>
      <c r="D3418" s="2">
        <v>0.19511000000000001</v>
      </c>
      <c r="F3418" s="2">
        <v>7.392989</v>
      </c>
      <c r="G3418" s="2">
        <v>0.52412400000000003</v>
      </c>
      <c r="H3418" s="2">
        <v>0.52242999999999995</v>
      </c>
      <c r="J3418" s="2">
        <v>7.3957940000000004</v>
      </c>
      <c r="K3418" s="2">
        <v>7.5595999999999997E-2</v>
      </c>
      <c r="L3418" s="2">
        <v>0.18943399999999999</v>
      </c>
    </row>
    <row r="3419" spans="1:12" x14ac:dyDescent="0.2">
      <c r="A3419" s="2">
        <v>7.396496</v>
      </c>
      <c r="B3419" s="2">
        <v>9.9855119999999999</v>
      </c>
      <c r="C3419" s="2">
        <v>0.69177200000000005</v>
      </c>
      <c r="D3419" s="2">
        <v>0.194995</v>
      </c>
      <c r="F3419" s="2">
        <v>7.3936900000000003</v>
      </c>
      <c r="G3419" s="2">
        <v>0.52337599999999995</v>
      </c>
      <c r="H3419" s="2">
        <v>0.52340699999999996</v>
      </c>
      <c r="J3419" s="2">
        <v>7.396496</v>
      </c>
      <c r="K3419" s="2">
        <v>7.5893000000000002E-2</v>
      </c>
      <c r="L3419" s="2">
        <v>0.189388</v>
      </c>
    </row>
    <row r="3420" spans="1:12" x14ac:dyDescent="0.2">
      <c r="A3420" s="2">
        <v>7.3971970000000002</v>
      </c>
      <c r="B3420" s="2">
        <v>9.9873100000000008</v>
      </c>
      <c r="C3420" s="2">
        <v>0.69146300000000005</v>
      </c>
      <c r="D3420" s="2">
        <v>0.195079</v>
      </c>
      <c r="F3420" s="2">
        <v>7.3943919999999999</v>
      </c>
      <c r="G3420" s="2">
        <v>0.52321600000000001</v>
      </c>
      <c r="H3420" s="2">
        <v>0.52375000000000005</v>
      </c>
      <c r="J3420" s="2">
        <v>7.3971970000000002</v>
      </c>
      <c r="K3420" s="2">
        <v>7.6395000000000005E-2</v>
      </c>
      <c r="L3420" s="2">
        <v>0.18935399999999999</v>
      </c>
    </row>
    <row r="3421" spans="1:12" x14ac:dyDescent="0.2">
      <c r="A3421" s="2">
        <v>7.3978989999999998</v>
      </c>
      <c r="B3421" s="2">
        <v>9.9888270000000006</v>
      </c>
      <c r="C3421" s="2">
        <v>0.69174500000000005</v>
      </c>
      <c r="D3421" s="2">
        <v>0.19562099999999999</v>
      </c>
      <c r="F3421" s="2">
        <v>7.3950930000000001</v>
      </c>
      <c r="G3421" s="2">
        <v>0.52260600000000001</v>
      </c>
      <c r="H3421" s="2">
        <v>0.52376599999999995</v>
      </c>
      <c r="J3421" s="2">
        <v>7.3978989999999998</v>
      </c>
      <c r="K3421" s="2">
        <v>7.6913999999999996E-2</v>
      </c>
      <c r="L3421" s="2">
        <v>0.18862699999999999</v>
      </c>
    </row>
    <row r="3422" spans="1:12" x14ac:dyDescent="0.2">
      <c r="A3422" s="2">
        <v>7.3986000000000001</v>
      </c>
      <c r="B3422" s="2">
        <v>9.99057</v>
      </c>
      <c r="C3422" s="2">
        <v>0.69106599999999996</v>
      </c>
      <c r="D3422" s="2">
        <v>0.19600999999999999</v>
      </c>
      <c r="F3422" s="2">
        <v>7.3957940000000004</v>
      </c>
      <c r="G3422" s="2">
        <v>0.52202599999999999</v>
      </c>
      <c r="H3422" s="2">
        <v>0.52365899999999999</v>
      </c>
      <c r="J3422" s="2">
        <v>7.3986000000000001</v>
      </c>
      <c r="K3422" s="2">
        <v>7.7062000000000005E-2</v>
      </c>
      <c r="L3422" s="2">
        <v>0.188171</v>
      </c>
    </row>
    <row r="3423" spans="1:12" x14ac:dyDescent="0.2">
      <c r="A3423" s="2">
        <v>7.3993019999999996</v>
      </c>
      <c r="B3423" s="2">
        <v>9.9929009999999998</v>
      </c>
      <c r="C3423" s="2">
        <v>0.69137499999999996</v>
      </c>
      <c r="D3423" s="2">
        <v>0.196162</v>
      </c>
      <c r="F3423" s="2">
        <v>7.396496</v>
      </c>
      <c r="G3423" s="2">
        <v>0.52110299999999998</v>
      </c>
      <c r="H3423" s="2">
        <v>0.52333099999999999</v>
      </c>
      <c r="J3423" s="2">
        <v>7.3993019999999996</v>
      </c>
      <c r="K3423" s="2">
        <v>7.7229999999999993E-2</v>
      </c>
      <c r="L3423" s="2">
        <v>0.187727</v>
      </c>
    </row>
    <row r="3424" spans="1:12" x14ac:dyDescent="0.2">
      <c r="A3424" s="2">
        <v>7.4000019999999997</v>
      </c>
      <c r="B3424" s="2">
        <v>9.9952740000000002</v>
      </c>
      <c r="C3424" s="2">
        <v>0.69174500000000005</v>
      </c>
      <c r="D3424" s="2">
        <v>0.196162</v>
      </c>
      <c r="F3424" s="2">
        <v>7.3971970000000002</v>
      </c>
      <c r="G3424" s="2">
        <v>0.52078199999999997</v>
      </c>
      <c r="H3424" s="2">
        <v>0.52397199999999999</v>
      </c>
      <c r="J3424" s="2">
        <v>7.4000019999999997</v>
      </c>
      <c r="K3424" s="2">
        <v>7.7255000000000004E-2</v>
      </c>
      <c r="L3424" s="2">
        <v>0.18701499999999999</v>
      </c>
    </row>
    <row r="3425" spans="1:12" x14ac:dyDescent="0.2">
      <c r="A3425" s="2">
        <v>7.4007040000000002</v>
      </c>
      <c r="B3425" s="2">
        <v>9.9973299999999998</v>
      </c>
      <c r="C3425" s="2">
        <v>0.69176000000000004</v>
      </c>
      <c r="D3425" s="2">
        <v>0.19631499999999999</v>
      </c>
      <c r="F3425" s="2">
        <v>7.3978989999999998</v>
      </c>
      <c r="G3425" s="2">
        <v>0.52077499999999999</v>
      </c>
      <c r="H3425" s="2">
        <v>0.52323200000000003</v>
      </c>
      <c r="J3425" s="2">
        <v>7.4007040000000002</v>
      </c>
      <c r="K3425" s="2">
        <v>7.7637999999999999E-2</v>
      </c>
      <c r="L3425" s="2">
        <v>0.185997</v>
      </c>
    </row>
    <row r="3426" spans="1:12" x14ac:dyDescent="0.2">
      <c r="A3426" s="2">
        <v>7.4014049999999996</v>
      </c>
      <c r="B3426" s="2">
        <v>9.9991190000000003</v>
      </c>
      <c r="C3426" s="2">
        <v>0.69107700000000005</v>
      </c>
      <c r="D3426" s="2">
        <v>0.196269</v>
      </c>
      <c r="F3426" s="2">
        <v>7.3986000000000001</v>
      </c>
      <c r="G3426" s="2">
        <v>0.52061500000000005</v>
      </c>
      <c r="H3426" s="2">
        <v>0.52327000000000001</v>
      </c>
      <c r="J3426" s="2">
        <v>7.4014049999999996</v>
      </c>
      <c r="K3426" s="2">
        <v>7.7919000000000002E-2</v>
      </c>
      <c r="L3426" s="2">
        <v>0.185308</v>
      </c>
    </row>
    <row r="3427" spans="1:12" x14ac:dyDescent="0.2">
      <c r="A3427" s="2">
        <v>7.402107</v>
      </c>
      <c r="B3427" s="2">
        <v>10.001189999999999</v>
      </c>
      <c r="C3427" s="2">
        <v>0.69113100000000005</v>
      </c>
      <c r="D3427" s="2">
        <v>0.19658999999999999</v>
      </c>
      <c r="F3427" s="2">
        <v>7.3993019999999996</v>
      </c>
      <c r="G3427" s="2">
        <v>0.52067600000000003</v>
      </c>
      <c r="H3427" s="2">
        <v>0.52286500000000002</v>
      </c>
      <c r="J3427" s="2">
        <v>7.402107</v>
      </c>
      <c r="K3427" s="2">
        <v>7.8118999999999994E-2</v>
      </c>
      <c r="L3427" s="2">
        <v>0.18548799999999999</v>
      </c>
    </row>
    <row r="3428" spans="1:12" x14ac:dyDescent="0.2">
      <c r="A3428" s="2">
        <v>7.4028080000000003</v>
      </c>
      <c r="B3428" s="2">
        <v>10.002980000000001</v>
      </c>
      <c r="C3428" s="2">
        <v>0.69095899999999999</v>
      </c>
      <c r="D3428" s="2">
        <v>0.19653599999999999</v>
      </c>
      <c r="F3428" s="2">
        <v>7.4000019999999997</v>
      </c>
      <c r="G3428" s="2">
        <v>0.52114899999999997</v>
      </c>
      <c r="H3428" s="2">
        <v>0.52335399999999999</v>
      </c>
      <c r="J3428" s="2">
        <v>7.4028080000000003</v>
      </c>
      <c r="K3428" s="2">
        <v>7.8308000000000003E-2</v>
      </c>
      <c r="L3428" s="2">
        <v>0.185946</v>
      </c>
    </row>
    <row r="3429" spans="1:12" x14ac:dyDescent="0.2">
      <c r="A3429" s="2">
        <v>7.4035099999999998</v>
      </c>
      <c r="B3429" s="2">
        <v>10.005140000000001</v>
      </c>
      <c r="C3429" s="2">
        <v>0.69005499999999997</v>
      </c>
      <c r="D3429" s="2">
        <v>0.19678000000000001</v>
      </c>
      <c r="F3429" s="2">
        <v>7.4007040000000002</v>
      </c>
      <c r="G3429" s="2">
        <v>0.52112599999999998</v>
      </c>
      <c r="H3429" s="2">
        <v>0.523926</v>
      </c>
      <c r="J3429" s="2">
        <v>7.4035099999999998</v>
      </c>
      <c r="K3429" s="2">
        <v>7.868E-2</v>
      </c>
      <c r="L3429" s="2">
        <v>0.185696</v>
      </c>
    </row>
    <row r="3430" spans="1:12" x14ac:dyDescent="0.2">
      <c r="A3430" s="2">
        <v>7.4042110000000001</v>
      </c>
      <c r="B3430" s="2">
        <v>10.0069</v>
      </c>
      <c r="C3430" s="2">
        <v>0.68977299999999997</v>
      </c>
      <c r="D3430" s="2">
        <v>0.19711600000000001</v>
      </c>
      <c r="F3430" s="2">
        <v>7.4014049999999996</v>
      </c>
      <c r="G3430" s="2">
        <v>0.52109499999999997</v>
      </c>
      <c r="H3430" s="2">
        <v>0.52407099999999995</v>
      </c>
      <c r="J3430" s="2">
        <v>7.4042110000000001</v>
      </c>
      <c r="K3430" s="2">
        <v>7.8516000000000002E-2</v>
      </c>
      <c r="L3430" s="2">
        <v>0.18531600000000001</v>
      </c>
    </row>
    <row r="3431" spans="1:12" x14ac:dyDescent="0.2">
      <c r="A3431" s="2">
        <v>7.4049120000000004</v>
      </c>
      <c r="B3431" s="2">
        <v>10.00953</v>
      </c>
      <c r="C3431" s="2">
        <v>0.69044000000000005</v>
      </c>
      <c r="D3431" s="2">
        <v>0.19736000000000001</v>
      </c>
      <c r="F3431" s="2">
        <v>7.402107</v>
      </c>
      <c r="G3431" s="2">
        <v>0.52039299999999999</v>
      </c>
      <c r="H3431" s="2">
        <v>0.52413900000000002</v>
      </c>
      <c r="J3431" s="2">
        <v>7.4049120000000004</v>
      </c>
      <c r="K3431" s="2">
        <v>7.8375E-2</v>
      </c>
      <c r="L3431" s="2">
        <v>0.18435599999999999</v>
      </c>
    </row>
    <row r="3432" spans="1:12" x14ac:dyDescent="0.2">
      <c r="A3432" s="2">
        <v>7.4056139999999999</v>
      </c>
      <c r="B3432" s="2">
        <v>10.011950000000001</v>
      </c>
      <c r="C3432" s="2">
        <v>0.69022300000000003</v>
      </c>
      <c r="D3432" s="2">
        <v>0.19697899999999999</v>
      </c>
      <c r="F3432" s="2">
        <v>7.4028080000000003</v>
      </c>
      <c r="G3432" s="2">
        <v>0.52050799999999997</v>
      </c>
      <c r="H3432" s="2">
        <v>0.52439100000000005</v>
      </c>
      <c r="J3432" s="2">
        <v>7.4056139999999999</v>
      </c>
      <c r="K3432" s="2">
        <v>7.8403E-2</v>
      </c>
      <c r="L3432" s="2">
        <v>0.183175</v>
      </c>
    </row>
    <row r="3433" spans="1:12" x14ac:dyDescent="0.2">
      <c r="A3433" s="2">
        <v>7.4063150000000002</v>
      </c>
      <c r="B3433" s="2">
        <v>10.01408</v>
      </c>
      <c r="C3433" s="2">
        <v>0.69059300000000001</v>
      </c>
      <c r="D3433" s="2">
        <v>0.19703999999999999</v>
      </c>
      <c r="F3433" s="2">
        <v>7.4035099999999998</v>
      </c>
      <c r="G3433" s="2">
        <v>0.52083599999999997</v>
      </c>
      <c r="H3433" s="2">
        <v>0.52467299999999994</v>
      </c>
      <c r="J3433" s="2">
        <v>7.4063150000000002</v>
      </c>
      <c r="K3433" s="2">
        <v>7.8191999999999998E-2</v>
      </c>
      <c r="L3433" s="2">
        <v>0.182309</v>
      </c>
    </row>
    <row r="3434" spans="1:12" x14ac:dyDescent="0.2">
      <c r="A3434" s="2">
        <v>7.4070159999999996</v>
      </c>
      <c r="B3434" s="2">
        <v>10.01606</v>
      </c>
      <c r="C3434" s="2">
        <v>0.69062000000000001</v>
      </c>
      <c r="D3434" s="2">
        <v>0.19714699999999999</v>
      </c>
      <c r="F3434" s="2">
        <v>7.4042110000000001</v>
      </c>
      <c r="G3434" s="2">
        <v>0.52138499999999999</v>
      </c>
      <c r="H3434" s="2">
        <v>0.52490199999999998</v>
      </c>
      <c r="J3434" s="2">
        <v>7.4070159999999996</v>
      </c>
      <c r="K3434" s="2">
        <v>7.7741000000000005E-2</v>
      </c>
      <c r="L3434" s="2">
        <v>0.181617</v>
      </c>
    </row>
    <row r="3435" spans="1:12" x14ac:dyDescent="0.2">
      <c r="A3435" s="2">
        <v>7.407718</v>
      </c>
      <c r="B3435" s="2">
        <v>10.01811</v>
      </c>
      <c r="C3435" s="2">
        <v>0.69059700000000002</v>
      </c>
      <c r="D3435" s="2">
        <v>0.19734499999999999</v>
      </c>
      <c r="F3435" s="2">
        <v>7.4049120000000004</v>
      </c>
      <c r="G3435" s="2">
        <v>0.52133200000000002</v>
      </c>
      <c r="H3435" s="2">
        <v>0.52499399999999996</v>
      </c>
      <c r="J3435" s="2">
        <v>7.407718</v>
      </c>
      <c r="K3435" s="2">
        <v>7.7951000000000006E-2</v>
      </c>
      <c r="L3435" s="2">
        <v>0.18122099999999999</v>
      </c>
    </row>
    <row r="3436" spans="1:12" x14ac:dyDescent="0.2">
      <c r="A3436" s="2">
        <v>7.4084190000000003</v>
      </c>
      <c r="B3436" s="2">
        <v>10.020619999999999</v>
      </c>
      <c r="C3436" s="2">
        <v>0.69053200000000003</v>
      </c>
      <c r="D3436" s="2">
        <v>0.19763500000000001</v>
      </c>
      <c r="F3436" s="2">
        <v>7.4056139999999999</v>
      </c>
      <c r="G3436" s="2">
        <v>0.52205699999999999</v>
      </c>
      <c r="H3436" s="2">
        <v>0.52519199999999999</v>
      </c>
      <c r="J3436" s="2">
        <v>7.4084190000000003</v>
      </c>
      <c r="K3436" s="2">
        <v>7.8195000000000001E-2</v>
      </c>
      <c r="L3436" s="2">
        <v>0.18079200000000001</v>
      </c>
    </row>
    <row r="3437" spans="1:12" x14ac:dyDescent="0.2">
      <c r="A3437" s="2">
        <v>7.4091209999999998</v>
      </c>
      <c r="B3437" s="2">
        <v>10.022410000000001</v>
      </c>
      <c r="C3437" s="2">
        <v>0.690276</v>
      </c>
      <c r="D3437" s="2">
        <v>0.197551</v>
      </c>
      <c r="F3437" s="2">
        <v>7.4063150000000002</v>
      </c>
      <c r="G3437" s="2">
        <v>0.52199600000000002</v>
      </c>
      <c r="H3437" s="2">
        <v>0.525482</v>
      </c>
      <c r="J3437" s="2">
        <v>7.4091209999999998</v>
      </c>
      <c r="K3437" s="2">
        <v>7.7780000000000002E-2</v>
      </c>
      <c r="L3437" s="2">
        <v>0.18090999999999999</v>
      </c>
    </row>
    <row r="3438" spans="1:12" x14ac:dyDescent="0.2">
      <c r="A3438" s="2">
        <v>7.4098220000000001</v>
      </c>
      <c r="B3438" s="2">
        <v>10.02477</v>
      </c>
      <c r="C3438" s="2">
        <v>0.689971</v>
      </c>
      <c r="D3438" s="2">
        <v>0.197406</v>
      </c>
      <c r="F3438" s="2">
        <v>7.4070159999999996</v>
      </c>
      <c r="G3438" s="2">
        <v>0.52206399999999997</v>
      </c>
      <c r="H3438" s="2">
        <v>0.52568800000000004</v>
      </c>
      <c r="J3438" s="2">
        <v>7.4098220000000001</v>
      </c>
      <c r="K3438" s="2">
        <v>7.7709E-2</v>
      </c>
      <c r="L3438" s="2">
        <v>0.18027599999999999</v>
      </c>
    </row>
    <row r="3439" spans="1:12" x14ac:dyDescent="0.2">
      <c r="A3439" s="2">
        <v>7.4105230000000004</v>
      </c>
      <c r="B3439" s="2">
        <v>10.02665</v>
      </c>
      <c r="C3439" s="2">
        <v>0.68987200000000004</v>
      </c>
      <c r="D3439" s="2">
        <v>0.19734499999999999</v>
      </c>
      <c r="F3439" s="2">
        <v>7.407718</v>
      </c>
      <c r="G3439" s="2">
        <v>0.52246099999999995</v>
      </c>
      <c r="H3439" s="2">
        <v>0.52598599999999995</v>
      </c>
      <c r="J3439" s="2">
        <v>7.4105230000000004</v>
      </c>
      <c r="K3439" s="2">
        <v>7.8151999999999999E-2</v>
      </c>
      <c r="L3439" s="2">
        <v>0.18004899999999999</v>
      </c>
    </row>
    <row r="3440" spans="1:12" x14ac:dyDescent="0.2">
      <c r="A3440" s="2">
        <v>7.411225</v>
      </c>
      <c r="B3440" s="2">
        <v>10.029260000000001</v>
      </c>
      <c r="C3440" s="2">
        <v>0.68957100000000005</v>
      </c>
      <c r="D3440" s="2">
        <v>0.19708600000000001</v>
      </c>
      <c r="F3440" s="2">
        <v>7.4084190000000003</v>
      </c>
      <c r="G3440" s="2">
        <v>0.52242999999999995</v>
      </c>
      <c r="H3440" s="2">
        <v>0.52678700000000001</v>
      </c>
      <c r="J3440" s="2">
        <v>7.411225</v>
      </c>
      <c r="K3440" s="2">
        <v>7.8798000000000007E-2</v>
      </c>
      <c r="L3440" s="2">
        <v>0.18019099999999999</v>
      </c>
    </row>
    <row r="3441" spans="1:12" x14ac:dyDescent="0.2">
      <c r="A3441" s="2">
        <v>7.4119260000000002</v>
      </c>
      <c r="B3441" s="2">
        <v>10.03191</v>
      </c>
      <c r="C3441" s="2">
        <v>0.68918500000000005</v>
      </c>
      <c r="D3441" s="2">
        <v>0.19639899999999999</v>
      </c>
      <c r="F3441" s="2">
        <v>7.4091209999999998</v>
      </c>
      <c r="G3441" s="2">
        <v>0.52340699999999996</v>
      </c>
      <c r="H3441" s="2">
        <v>0.52739000000000003</v>
      </c>
      <c r="J3441" s="2">
        <v>7.4119260000000002</v>
      </c>
      <c r="K3441" s="2">
        <v>7.8878000000000004E-2</v>
      </c>
      <c r="L3441" s="2">
        <v>0.18001700000000001</v>
      </c>
    </row>
    <row r="3442" spans="1:12" x14ac:dyDescent="0.2">
      <c r="A3442" s="2">
        <v>7.4126279999999998</v>
      </c>
      <c r="B3442" s="2">
        <v>10.03341</v>
      </c>
      <c r="C3442" s="2">
        <v>0.68913199999999997</v>
      </c>
      <c r="D3442" s="2">
        <v>0.19688700000000001</v>
      </c>
      <c r="F3442" s="2">
        <v>7.4098220000000001</v>
      </c>
      <c r="G3442" s="2">
        <v>0.52375000000000005</v>
      </c>
      <c r="H3442" s="2">
        <v>0.52851099999999995</v>
      </c>
      <c r="J3442" s="2">
        <v>7.4126279999999998</v>
      </c>
      <c r="K3442" s="2">
        <v>7.8264E-2</v>
      </c>
      <c r="L3442" s="2">
        <v>0.17968100000000001</v>
      </c>
    </row>
    <row r="3443" spans="1:12" x14ac:dyDescent="0.2">
      <c r="A3443" s="2">
        <v>7.4133290000000001</v>
      </c>
      <c r="B3443" s="2">
        <v>10.036199999999999</v>
      </c>
      <c r="C3443" s="2">
        <v>0.68872800000000001</v>
      </c>
      <c r="D3443" s="2">
        <v>0.197688</v>
      </c>
      <c r="F3443" s="2">
        <v>7.4105230000000004</v>
      </c>
      <c r="G3443" s="2">
        <v>0.52376599999999995</v>
      </c>
      <c r="H3443" s="2">
        <v>0.52858700000000003</v>
      </c>
      <c r="J3443" s="2">
        <v>7.4133290000000001</v>
      </c>
      <c r="K3443" s="2">
        <v>7.8023999999999996E-2</v>
      </c>
      <c r="L3443" s="2">
        <v>0.17949499999999999</v>
      </c>
    </row>
    <row r="3444" spans="1:12" x14ac:dyDescent="0.2">
      <c r="A3444" s="2">
        <v>7.4140300000000003</v>
      </c>
      <c r="B3444" s="2">
        <v>10.03837</v>
      </c>
      <c r="C3444" s="2">
        <v>0.68870100000000001</v>
      </c>
      <c r="D3444" s="2">
        <v>0.19861899999999999</v>
      </c>
      <c r="F3444" s="2">
        <v>7.411225</v>
      </c>
      <c r="G3444" s="2">
        <v>0.52365899999999999</v>
      </c>
      <c r="H3444" s="2">
        <v>0.52807599999999999</v>
      </c>
      <c r="J3444" s="2">
        <v>7.4140300000000003</v>
      </c>
      <c r="K3444" s="2">
        <v>7.8730999999999995E-2</v>
      </c>
      <c r="L3444" s="2">
        <v>0.17949699999999999</v>
      </c>
    </row>
    <row r="3445" spans="1:12" x14ac:dyDescent="0.2">
      <c r="A3445" s="2">
        <v>7.4147319999999999</v>
      </c>
      <c r="B3445" s="2">
        <v>10.04031</v>
      </c>
      <c r="C3445" s="2">
        <v>0.68833800000000001</v>
      </c>
      <c r="D3445" s="2">
        <v>0.19880200000000001</v>
      </c>
      <c r="F3445" s="2">
        <v>7.4119260000000002</v>
      </c>
      <c r="G3445" s="2">
        <v>0.52333099999999999</v>
      </c>
      <c r="H3445" s="2">
        <v>0.52767200000000003</v>
      </c>
      <c r="J3445" s="2">
        <v>7.4147319999999999</v>
      </c>
      <c r="K3445" s="2">
        <v>7.9361000000000001E-2</v>
      </c>
      <c r="L3445" s="2">
        <v>0.17946699999999999</v>
      </c>
    </row>
    <row r="3446" spans="1:12" x14ac:dyDescent="0.2">
      <c r="A3446" s="2">
        <v>7.4154330000000002</v>
      </c>
      <c r="B3446" s="2">
        <v>10.042160000000001</v>
      </c>
      <c r="C3446" s="2">
        <v>0.68802600000000003</v>
      </c>
      <c r="D3446" s="2">
        <v>0.19917599999999999</v>
      </c>
      <c r="F3446" s="2">
        <v>7.4126279999999998</v>
      </c>
      <c r="G3446" s="2">
        <v>0.52397199999999999</v>
      </c>
      <c r="H3446" s="2">
        <v>0.52763400000000005</v>
      </c>
      <c r="J3446" s="2">
        <v>7.4154330000000002</v>
      </c>
      <c r="K3446" s="2">
        <v>7.9334000000000002E-2</v>
      </c>
      <c r="L3446" s="2">
        <v>0.17982300000000001</v>
      </c>
    </row>
    <row r="3447" spans="1:12" x14ac:dyDescent="0.2">
      <c r="A3447" s="2">
        <v>7.4161339999999996</v>
      </c>
      <c r="B3447" s="2">
        <v>10.04471</v>
      </c>
      <c r="C3447" s="2">
        <v>0.68802600000000003</v>
      </c>
      <c r="D3447" s="2">
        <v>0.19933600000000001</v>
      </c>
      <c r="F3447" s="2">
        <v>7.4133290000000001</v>
      </c>
      <c r="G3447" s="2">
        <v>0.52323200000000003</v>
      </c>
      <c r="H3447" s="2">
        <v>0.527779</v>
      </c>
      <c r="J3447" s="2">
        <v>7.4161339999999996</v>
      </c>
      <c r="K3447" s="2">
        <v>7.9718999999999998E-2</v>
      </c>
      <c r="L3447" s="2">
        <v>0.17943999999999999</v>
      </c>
    </row>
    <row r="3448" spans="1:12" x14ac:dyDescent="0.2">
      <c r="A3448" s="2">
        <v>7.416836</v>
      </c>
      <c r="B3448" s="2">
        <v>10.04663</v>
      </c>
      <c r="C3448" s="2">
        <v>0.68793000000000004</v>
      </c>
      <c r="D3448" s="2">
        <v>0.19991600000000001</v>
      </c>
      <c r="F3448" s="2">
        <v>7.4140300000000003</v>
      </c>
      <c r="G3448" s="2">
        <v>0.52327000000000001</v>
      </c>
      <c r="H3448" s="2">
        <v>0.52785499999999996</v>
      </c>
      <c r="J3448" s="2">
        <v>7.416836</v>
      </c>
      <c r="K3448" s="2">
        <v>8.0088999999999994E-2</v>
      </c>
      <c r="L3448" s="2">
        <v>0.17951500000000001</v>
      </c>
    </row>
    <row r="3449" spans="1:12" x14ac:dyDescent="0.2">
      <c r="A3449" s="2">
        <v>7.4175370000000003</v>
      </c>
      <c r="B3449" s="2">
        <v>10.049110000000001</v>
      </c>
      <c r="C3449" s="2">
        <v>0.68814399999999998</v>
      </c>
      <c r="D3449" s="2">
        <v>0.20011399999999999</v>
      </c>
      <c r="F3449" s="2">
        <v>7.4147319999999999</v>
      </c>
      <c r="G3449" s="2">
        <v>0.52286500000000002</v>
      </c>
      <c r="H3449" s="2">
        <v>0.52828200000000003</v>
      </c>
      <c r="J3449" s="2">
        <v>7.4175370000000003</v>
      </c>
      <c r="K3449" s="2">
        <v>8.0211000000000005E-2</v>
      </c>
      <c r="L3449" s="2">
        <v>0.18012</v>
      </c>
    </row>
    <row r="3450" spans="1:12" x14ac:dyDescent="0.2">
      <c r="A3450" s="2">
        <v>7.4182389999999998</v>
      </c>
      <c r="B3450" s="2">
        <v>10.051080000000001</v>
      </c>
      <c r="C3450" s="2">
        <v>0.688052</v>
      </c>
      <c r="D3450" s="2">
        <v>0.20061799999999999</v>
      </c>
      <c r="F3450" s="2">
        <v>7.4154330000000002</v>
      </c>
      <c r="G3450" s="2">
        <v>0.52335399999999999</v>
      </c>
      <c r="H3450" s="2">
        <v>0.52864800000000001</v>
      </c>
      <c r="J3450" s="2">
        <v>7.4182389999999998</v>
      </c>
      <c r="K3450" s="2">
        <v>8.0075999999999994E-2</v>
      </c>
      <c r="L3450" s="2">
        <v>0.18085000000000001</v>
      </c>
    </row>
    <row r="3451" spans="1:12" x14ac:dyDescent="0.2">
      <c r="A3451" s="2">
        <v>7.4189400000000001</v>
      </c>
      <c r="B3451" s="2">
        <v>10.05335</v>
      </c>
      <c r="C3451" s="2">
        <v>0.68770100000000001</v>
      </c>
      <c r="D3451" s="2">
        <v>0.20072499999999999</v>
      </c>
      <c r="F3451" s="2">
        <v>7.4161339999999996</v>
      </c>
      <c r="G3451" s="2">
        <v>0.523926</v>
      </c>
      <c r="H3451" s="2">
        <v>0.528694</v>
      </c>
      <c r="J3451" s="2">
        <v>7.4189400000000001</v>
      </c>
      <c r="K3451" s="2">
        <v>8.0010999999999999E-2</v>
      </c>
      <c r="L3451" s="2">
        <v>0.18093400000000001</v>
      </c>
    </row>
    <row r="3452" spans="1:12" x14ac:dyDescent="0.2">
      <c r="A3452" s="2">
        <v>7.4196410000000004</v>
      </c>
      <c r="B3452" s="2">
        <v>10.05532</v>
      </c>
      <c r="C3452" s="2">
        <v>0.68771300000000002</v>
      </c>
      <c r="D3452" s="2">
        <v>0.20041200000000001</v>
      </c>
      <c r="F3452" s="2">
        <v>7.416836</v>
      </c>
      <c r="G3452" s="2">
        <v>0.52407099999999995</v>
      </c>
      <c r="H3452" s="2">
        <v>0.52882399999999996</v>
      </c>
      <c r="J3452" s="2">
        <v>7.4196410000000004</v>
      </c>
      <c r="K3452" s="2">
        <v>7.9834000000000002E-2</v>
      </c>
      <c r="L3452" s="2">
        <v>0.18128</v>
      </c>
    </row>
    <row r="3453" spans="1:12" x14ac:dyDescent="0.2">
      <c r="A3453" s="2">
        <v>7.4203419999999998</v>
      </c>
      <c r="B3453" s="2">
        <v>10.05738</v>
      </c>
      <c r="C3453" s="2">
        <v>0.68749499999999997</v>
      </c>
      <c r="D3453" s="2">
        <v>0.20053399999999999</v>
      </c>
      <c r="F3453" s="2">
        <v>7.4175370000000003</v>
      </c>
      <c r="G3453" s="2">
        <v>0.52413900000000002</v>
      </c>
      <c r="H3453" s="2">
        <v>0.52905999999999997</v>
      </c>
      <c r="J3453" s="2">
        <v>7.4203419999999998</v>
      </c>
      <c r="K3453" s="2">
        <v>8.0050999999999997E-2</v>
      </c>
      <c r="L3453" s="2">
        <v>0.18161099999999999</v>
      </c>
    </row>
    <row r="3454" spans="1:12" x14ac:dyDescent="0.2">
      <c r="A3454" s="2">
        <v>7.4210440000000002</v>
      </c>
      <c r="B3454" s="2">
        <v>10.059290000000001</v>
      </c>
      <c r="C3454" s="2">
        <v>0.68714399999999998</v>
      </c>
      <c r="D3454" s="2">
        <v>0.20012199999999999</v>
      </c>
      <c r="F3454" s="2">
        <v>7.4182389999999998</v>
      </c>
      <c r="G3454" s="2">
        <v>0.52439100000000005</v>
      </c>
      <c r="H3454" s="2">
        <v>0.52930500000000003</v>
      </c>
      <c r="J3454" s="2">
        <v>7.4210440000000002</v>
      </c>
      <c r="K3454" s="2">
        <v>8.0367999999999995E-2</v>
      </c>
      <c r="L3454" s="2">
        <v>0.18149999999999999</v>
      </c>
    </row>
    <row r="3455" spans="1:12" x14ac:dyDescent="0.2">
      <c r="A3455" s="2">
        <v>7.4217449999999996</v>
      </c>
      <c r="B3455" s="2">
        <v>10.0616</v>
      </c>
      <c r="C3455" s="2">
        <v>0.68702600000000003</v>
      </c>
      <c r="D3455" s="2">
        <v>0.19963400000000001</v>
      </c>
      <c r="F3455" s="2">
        <v>7.4189400000000001</v>
      </c>
      <c r="G3455" s="2">
        <v>0.52467299999999994</v>
      </c>
      <c r="H3455" s="2">
        <v>0.52912099999999995</v>
      </c>
      <c r="J3455" s="2">
        <v>7.4217449999999996</v>
      </c>
      <c r="K3455" s="2">
        <v>8.0223000000000003E-2</v>
      </c>
      <c r="L3455" s="2">
        <v>0.18138699999999999</v>
      </c>
    </row>
    <row r="3456" spans="1:12" x14ac:dyDescent="0.2">
      <c r="A3456" s="2">
        <v>7.422447</v>
      </c>
      <c r="B3456" s="2">
        <v>10.063879999999999</v>
      </c>
      <c r="C3456" s="2">
        <v>0.68687699999999996</v>
      </c>
      <c r="D3456" s="2">
        <v>0.19936699999999999</v>
      </c>
      <c r="F3456" s="2">
        <v>7.4196410000000004</v>
      </c>
      <c r="G3456" s="2">
        <v>0.52490199999999998</v>
      </c>
      <c r="H3456" s="2">
        <v>0.52870899999999998</v>
      </c>
      <c r="J3456" s="2">
        <v>7.422447</v>
      </c>
      <c r="K3456" s="2">
        <v>8.0921000000000007E-2</v>
      </c>
      <c r="L3456" s="2">
        <v>0.18154999999999999</v>
      </c>
    </row>
    <row r="3457" spans="1:12" x14ac:dyDescent="0.2">
      <c r="A3457" s="2">
        <v>7.4231480000000003</v>
      </c>
      <c r="B3457" s="2">
        <v>10.06617</v>
      </c>
      <c r="C3457" s="2">
        <v>0.68682399999999999</v>
      </c>
      <c r="D3457" s="2">
        <v>0.19958000000000001</v>
      </c>
      <c r="F3457" s="2">
        <v>7.4203419999999998</v>
      </c>
      <c r="G3457" s="2">
        <v>0.52499399999999996</v>
      </c>
      <c r="H3457" s="2">
        <v>0.52816799999999997</v>
      </c>
      <c r="J3457" s="2">
        <v>7.4231480000000003</v>
      </c>
      <c r="K3457" s="2">
        <v>8.1596000000000002E-2</v>
      </c>
      <c r="L3457" s="2">
        <v>0.18151800000000001</v>
      </c>
    </row>
    <row r="3458" spans="1:12" x14ac:dyDescent="0.2">
      <c r="A3458" s="2">
        <v>7.4238499999999998</v>
      </c>
      <c r="B3458" s="2">
        <v>10.067819999999999</v>
      </c>
      <c r="C3458" s="2">
        <v>0.686809</v>
      </c>
      <c r="D3458" s="2">
        <v>0.198985</v>
      </c>
      <c r="F3458" s="2">
        <v>7.4210440000000002</v>
      </c>
      <c r="G3458" s="2">
        <v>0.52519199999999999</v>
      </c>
      <c r="H3458" s="2">
        <v>0.52793900000000005</v>
      </c>
      <c r="J3458" s="2">
        <v>7.4238499999999998</v>
      </c>
      <c r="K3458" s="2">
        <v>8.1888000000000002E-2</v>
      </c>
      <c r="L3458" s="2">
        <v>0.180506</v>
      </c>
    </row>
    <row r="3459" spans="1:12" x14ac:dyDescent="0.2">
      <c r="A3459" s="2">
        <v>7.4245510000000001</v>
      </c>
      <c r="B3459" s="2">
        <v>10.06996</v>
      </c>
      <c r="C3459" s="2">
        <v>0.68648100000000001</v>
      </c>
      <c r="D3459" s="2">
        <v>0.19863400000000001</v>
      </c>
      <c r="F3459" s="2">
        <v>7.4217449999999996</v>
      </c>
      <c r="G3459" s="2">
        <v>0.525482</v>
      </c>
      <c r="H3459" s="2">
        <v>0.528389</v>
      </c>
      <c r="J3459" s="2">
        <v>7.4245510000000001</v>
      </c>
      <c r="K3459" s="2">
        <v>8.2021999999999998E-2</v>
      </c>
      <c r="L3459" s="2">
        <v>0.18035799999999999</v>
      </c>
    </row>
    <row r="3460" spans="1:12" x14ac:dyDescent="0.2">
      <c r="A3460" s="2">
        <v>7.4252520000000004</v>
      </c>
      <c r="B3460" s="2">
        <v>10.072139999999999</v>
      </c>
      <c r="C3460" s="2">
        <v>0.68653799999999998</v>
      </c>
      <c r="D3460" s="2">
        <v>0.19848199999999999</v>
      </c>
      <c r="F3460" s="2">
        <v>7.422447</v>
      </c>
      <c r="G3460" s="2">
        <v>0.52568800000000004</v>
      </c>
      <c r="H3460" s="2">
        <v>0.52839700000000001</v>
      </c>
      <c r="J3460" s="2">
        <v>7.4252520000000004</v>
      </c>
      <c r="K3460" s="2">
        <v>8.1961000000000006E-2</v>
      </c>
      <c r="L3460" s="2">
        <v>0.17991599999999999</v>
      </c>
    </row>
    <row r="3461" spans="1:12" x14ac:dyDescent="0.2">
      <c r="A3461" s="2">
        <v>7.4259539999999999</v>
      </c>
      <c r="B3461" s="2">
        <v>10.0739</v>
      </c>
      <c r="C3461" s="2">
        <v>0.686805</v>
      </c>
      <c r="D3461" s="2">
        <v>0.198238</v>
      </c>
      <c r="F3461" s="2">
        <v>7.4231480000000003</v>
      </c>
      <c r="G3461" s="2">
        <v>0.52598599999999995</v>
      </c>
      <c r="H3461" s="2">
        <v>0.52825900000000003</v>
      </c>
      <c r="J3461" s="2">
        <v>7.4259539999999999</v>
      </c>
      <c r="K3461" s="2">
        <v>8.1419000000000005E-2</v>
      </c>
      <c r="L3461" s="2">
        <v>0.179893</v>
      </c>
    </row>
    <row r="3462" spans="1:12" x14ac:dyDescent="0.2">
      <c r="A3462" s="2">
        <v>7.4266550000000002</v>
      </c>
      <c r="B3462" s="2">
        <v>10.07644</v>
      </c>
      <c r="C3462" s="2">
        <v>0.68664899999999995</v>
      </c>
      <c r="D3462" s="2">
        <v>0.19794</v>
      </c>
      <c r="F3462" s="2">
        <v>7.4238499999999998</v>
      </c>
      <c r="G3462" s="2">
        <v>0.52678700000000001</v>
      </c>
      <c r="H3462" s="2">
        <v>0.52824400000000005</v>
      </c>
      <c r="J3462" s="2">
        <v>7.4266550000000002</v>
      </c>
      <c r="K3462" s="2">
        <v>8.1189999999999998E-2</v>
      </c>
      <c r="L3462" s="2">
        <v>0.17971000000000001</v>
      </c>
    </row>
    <row r="3463" spans="1:12" x14ac:dyDescent="0.2">
      <c r="A3463" s="2">
        <v>7.4273559999999996</v>
      </c>
      <c r="B3463" s="2">
        <v>10.07869</v>
      </c>
      <c r="C3463" s="2">
        <v>0.68618299999999999</v>
      </c>
      <c r="D3463" s="2">
        <v>0.19742899999999999</v>
      </c>
      <c r="F3463" s="2">
        <v>7.4245510000000001</v>
      </c>
      <c r="G3463" s="2">
        <v>0.52739000000000003</v>
      </c>
      <c r="H3463" s="2">
        <v>0.52809899999999999</v>
      </c>
      <c r="J3463" s="2">
        <v>7.4273559999999996</v>
      </c>
      <c r="K3463" s="2">
        <v>8.1269999999999995E-2</v>
      </c>
      <c r="L3463" s="2">
        <v>0.18001400000000001</v>
      </c>
    </row>
    <row r="3464" spans="1:12" x14ac:dyDescent="0.2">
      <c r="A3464" s="2">
        <v>7.428058</v>
      </c>
      <c r="B3464" s="2">
        <v>10.08066</v>
      </c>
      <c r="C3464" s="2">
        <v>0.68573700000000004</v>
      </c>
      <c r="D3464" s="2">
        <v>0.19763500000000001</v>
      </c>
      <c r="F3464" s="2">
        <v>7.4252520000000004</v>
      </c>
      <c r="G3464" s="2">
        <v>0.52851099999999995</v>
      </c>
      <c r="H3464" s="2">
        <v>0.52806900000000001</v>
      </c>
      <c r="J3464" s="2">
        <v>7.428058</v>
      </c>
      <c r="K3464" s="2">
        <v>8.1296999999999994E-2</v>
      </c>
      <c r="L3464" s="2">
        <v>0.18006900000000001</v>
      </c>
    </row>
    <row r="3465" spans="1:12" x14ac:dyDescent="0.2">
      <c r="A3465" s="2">
        <v>7.4287590000000003</v>
      </c>
      <c r="B3465" s="2">
        <v>10.08283</v>
      </c>
      <c r="C3465" s="2">
        <v>0.68590899999999999</v>
      </c>
      <c r="D3465" s="2">
        <v>0.197993</v>
      </c>
      <c r="F3465" s="2">
        <v>7.4259539999999999</v>
      </c>
      <c r="G3465" s="2">
        <v>0.52858700000000003</v>
      </c>
      <c r="H3465" s="2">
        <v>0.52807599999999999</v>
      </c>
      <c r="J3465" s="2">
        <v>7.4287590000000003</v>
      </c>
      <c r="K3465" s="2">
        <v>8.1032000000000007E-2</v>
      </c>
      <c r="L3465" s="2">
        <v>0.17990999999999999</v>
      </c>
    </row>
    <row r="3466" spans="1:12" x14ac:dyDescent="0.2">
      <c r="A3466" s="2">
        <v>7.4294609999999999</v>
      </c>
      <c r="B3466" s="2">
        <v>10.08535</v>
      </c>
      <c r="C3466" s="2">
        <v>0.68605700000000003</v>
      </c>
      <c r="D3466" s="2">
        <v>0.19822200000000001</v>
      </c>
      <c r="F3466" s="2">
        <v>7.4266550000000002</v>
      </c>
      <c r="G3466" s="2">
        <v>0.52807599999999999</v>
      </c>
      <c r="H3466" s="2">
        <v>0.52800800000000003</v>
      </c>
      <c r="J3466" s="2">
        <v>7.4294609999999999</v>
      </c>
      <c r="K3466" s="2">
        <v>8.1081E-2</v>
      </c>
      <c r="L3466" s="2">
        <v>0.180003</v>
      </c>
    </row>
    <row r="3467" spans="1:12" x14ac:dyDescent="0.2">
      <c r="A3467" s="2">
        <v>7.4301620000000002</v>
      </c>
      <c r="B3467" s="2">
        <v>10.08806</v>
      </c>
      <c r="C3467" s="2">
        <v>0.68598099999999995</v>
      </c>
      <c r="D3467" s="2">
        <v>0.19849700000000001</v>
      </c>
      <c r="F3467" s="2">
        <v>7.4273559999999996</v>
      </c>
      <c r="G3467" s="2">
        <v>0.52767200000000003</v>
      </c>
      <c r="H3467" s="2">
        <v>0.52764900000000003</v>
      </c>
      <c r="J3467" s="2">
        <v>7.4301620000000002</v>
      </c>
      <c r="K3467" s="2">
        <v>8.1291000000000002E-2</v>
      </c>
      <c r="L3467" s="2">
        <v>0.17973600000000001</v>
      </c>
    </row>
    <row r="3468" spans="1:12" x14ac:dyDescent="0.2">
      <c r="A3468" s="2">
        <v>7.4308630000000004</v>
      </c>
      <c r="B3468" s="2">
        <v>10.090859999999999</v>
      </c>
      <c r="C3468" s="2">
        <v>0.68601900000000005</v>
      </c>
      <c r="D3468" s="2">
        <v>0.19861899999999999</v>
      </c>
      <c r="F3468" s="2">
        <v>7.428058</v>
      </c>
      <c r="G3468" s="2">
        <v>0.52763400000000005</v>
      </c>
      <c r="H3468" s="2">
        <v>0.52776299999999998</v>
      </c>
      <c r="J3468" s="2">
        <v>7.4308630000000004</v>
      </c>
      <c r="K3468" s="2">
        <v>8.1212999999999994E-2</v>
      </c>
      <c r="L3468" s="2">
        <v>0.180116</v>
      </c>
    </row>
    <row r="3469" spans="1:12" x14ac:dyDescent="0.2">
      <c r="A3469" s="2">
        <v>7.431565</v>
      </c>
      <c r="B3469" s="2">
        <v>10.093579999999999</v>
      </c>
      <c r="C3469" s="2">
        <v>0.68587799999999999</v>
      </c>
      <c r="D3469" s="2">
        <v>0.198627</v>
      </c>
      <c r="F3469" s="2">
        <v>7.4287590000000003</v>
      </c>
      <c r="G3469" s="2">
        <v>0.527779</v>
      </c>
      <c r="H3469" s="2">
        <v>0.52747299999999997</v>
      </c>
      <c r="J3469" s="2">
        <v>7.431565</v>
      </c>
      <c r="K3469" s="2">
        <v>8.1281999999999993E-2</v>
      </c>
      <c r="L3469" s="2">
        <v>0.18048600000000001</v>
      </c>
    </row>
    <row r="3470" spans="1:12" x14ac:dyDescent="0.2">
      <c r="A3470" s="2">
        <v>7.4322660000000003</v>
      </c>
      <c r="B3470" s="2">
        <v>10.09604</v>
      </c>
      <c r="C3470" s="2">
        <v>0.68567999999999996</v>
      </c>
      <c r="D3470" s="2">
        <v>0.19894700000000001</v>
      </c>
      <c r="F3470" s="2">
        <v>7.4294609999999999</v>
      </c>
      <c r="G3470" s="2">
        <v>0.52785499999999996</v>
      </c>
      <c r="H3470" s="2">
        <v>0.52750399999999997</v>
      </c>
      <c r="J3470" s="2">
        <v>7.4322660000000003</v>
      </c>
      <c r="K3470" s="2">
        <v>8.1731999999999999E-2</v>
      </c>
      <c r="L3470" s="2">
        <v>0.180673</v>
      </c>
    </row>
    <row r="3471" spans="1:12" x14ac:dyDescent="0.2">
      <c r="A3471" s="2">
        <v>7.4329669999999997</v>
      </c>
      <c r="B3471" s="2">
        <v>10.098660000000001</v>
      </c>
      <c r="C3471" s="2">
        <v>0.6855</v>
      </c>
      <c r="D3471" s="2">
        <v>0.199489</v>
      </c>
      <c r="F3471" s="2">
        <v>7.4301620000000002</v>
      </c>
      <c r="G3471" s="2">
        <v>0.52828200000000003</v>
      </c>
      <c r="H3471" s="2">
        <v>0.52761100000000005</v>
      </c>
      <c r="J3471" s="2">
        <v>7.4329669999999997</v>
      </c>
      <c r="K3471" s="2">
        <v>8.1751000000000004E-2</v>
      </c>
      <c r="L3471" s="2">
        <v>0.180835</v>
      </c>
    </row>
    <row r="3472" spans="1:12" x14ac:dyDescent="0.2">
      <c r="A3472" s="2">
        <v>7.4336690000000001</v>
      </c>
      <c r="B3472" s="2">
        <v>10.10127</v>
      </c>
      <c r="C3472" s="2">
        <v>0.68558399999999997</v>
      </c>
      <c r="D3472" s="2">
        <v>0.19961899999999999</v>
      </c>
      <c r="F3472" s="2">
        <v>7.4308630000000004</v>
      </c>
      <c r="G3472" s="2">
        <v>0.52864800000000001</v>
      </c>
      <c r="H3472" s="2">
        <v>0.52790099999999995</v>
      </c>
      <c r="J3472" s="2">
        <v>7.4336690000000001</v>
      </c>
      <c r="K3472" s="2">
        <v>8.14E-2</v>
      </c>
      <c r="L3472" s="2">
        <v>0.18113000000000001</v>
      </c>
    </row>
    <row r="3473" spans="1:12" x14ac:dyDescent="0.2">
      <c r="A3473" s="2">
        <v>7.4343700000000004</v>
      </c>
      <c r="B3473" s="2">
        <v>10.103999999999999</v>
      </c>
      <c r="C3473" s="2">
        <v>0.685836</v>
      </c>
      <c r="D3473" s="2">
        <v>0.19969500000000001</v>
      </c>
      <c r="F3473" s="2">
        <v>7.431565</v>
      </c>
      <c r="G3473" s="2">
        <v>0.528694</v>
      </c>
      <c r="H3473" s="2">
        <v>0.52850299999999995</v>
      </c>
      <c r="J3473" s="2">
        <v>7.4343700000000004</v>
      </c>
      <c r="K3473" s="2">
        <v>8.1392000000000006E-2</v>
      </c>
      <c r="L3473" s="2">
        <v>0.181397</v>
      </c>
    </row>
    <row r="3474" spans="1:12" x14ac:dyDescent="0.2">
      <c r="A3474" s="2">
        <v>7.4350709999999998</v>
      </c>
      <c r="B3474" s="2">
        <v>10.106009999999999</v>
      </c>
      <c r="C3474" s="2">
        <v>0.68556099999999998</v>
      </c>
      <c r="D3474" s="2">
        <v>0.19981699999999999</v>
      </c>
      <c r="F3474" s="2">
        <v>7.4322660000000003</v>
      </c>
      <c r="G3474" s="2">
        <v>0.52882399999999996</v>
      </c>
      <c r="H3474" s="2">
        <v>0.52809899999999999</v>
      </c>
      <c r="J3474" s="2">
        <v>7.4350709999999998</v>
      </c>
      <c r="K3474" s="2">
        <v>8.1594E-2</v>
      </c>
      <c r="L3474" s="2">
        <v>0.18183099999999999</v>
      </c>
    </row>
    <row r="3475" spans="1:12" x14ac:dyDescent="0.2">
      <c r="A3475" s="2">
        <v>7.4357730000000002</v>
      </c>
      <c r="B3475" s="2">
        <v>10.10779</v>
      </c>
      <c r="C3475" s="2">
        <v>0.68506199999999995</v>
      </c>
      <c r="D3475" s="2">
        <v>0.200351</v>
      </c>
      <c r="F3475" s="2">
        <v>7.4329669999999997</v>
      </c>
      <c r="G3475" s="2">
        <v>0.52905999999999997</v>
      </c>
      <c r="H3475" s="2">
        <v>0.52784699999999996</v>
      </c>
      <c r="J3475" s="2">
        <v>7.4357730000000002</v>
      </c>
      <c r="K3475" s="2">
        <v>8.1519999999999995E-2</v>
      </c>
      <c r="L3475" s="2">
        <v>0.18188399999999999</v>
      </c>
    </row>
    <row r="3476" spans="1:12" x14ac:dyDescent="0.2">
      <c r="A3476" s="2">
        <v>7.4364739999999996</v>
      </c>
      <c r="B3476" s="2">
        <v>10.10994</v>
      </c>
      <c r="C3476" s="2">
        <v>0.68488199999999999</v>
      </c>
      <c r="D3476" s="2">
        <v>0.19986999999999999</v>
      </c>
      <c r="F3476" s="2">
        <v>7.4336690000000001</v>
      </c>
      <c r="G3476" s="2">
        <v>0.52930500000000003</v>
      </c>
      <c r="H3476" s="2">
        <v>0.52809099999999998</v>
      </c>
      <c r="J3476" s="2">
        <v>7.4364739999999996</v>
      </c>
      <c r="K3476" s="2">
        <v>8.1523999999999999E-2</v>
      </c>
      <c r="L3476" s="2">
        <v>0.181531</v>
      </c>
    </row>
    <row r="3477" spans="1:12" x14ac:dyDescent="0.2">
      <c r="A3477" s="2">
        <v>7.437176</v>
      </c>
      <c r="B3477" s="2">
        <v>10.11232</v>
      </c>
      <c r="C3477" s="2">
        <v>0.685226</v>
      </c>
      <c r="D3477" s="2">
        <v>0.20036599999999999</v>
      </c>
      <c r="F3477" s="2">
        <v>7.4343700000000004</v>
      </c>
      <c r="G3477" s="2">
        <v>0.52912099999999995</v>
      </c>
      <c r="H3477" s="2">
        <v>0.52830500000000002</v>
      </c>
      <c r="J3477" s="2">
        <v>7.437176</v>
      </c>
      <c r="K3477" s="2">
        <v>8.1313999999999997E-2</v>
      </c>
      <c r="L3477" s="2">
        <v>0.181198</v>
      </c>
    </row>
    <row r="3478" spans="1:12" x14ac:dyDescent="0.2">
      <c r="A3478" s="2">
        <v>7.4378770000000003</v>
      </c>
      <c r="B3478" s="2">
        <v>10.11491</v>
      </c>
      <c r="C3478" s="2">
        <v>0.68514600000000003</v>
      </c>
      <c r="D3478" s="2">
        <v>0.20010700000000001</v>
      </c>
      <c r="F3478" s="2">
        <v>7.4350709999999998</v>
      </c>
      <c r="G3478" s="2">
        <v>0.52870899999999998</v>
      </c>
      <c r="H3478" s="2">
        <v>0.52780199999999999</v>
      </c>
      <c r="J3478" s="2">
        <v>7.4378770000000003</v>
      </c>
      <c r="K3478" s="2">
        <v>8.1439999999999999E-2</v>
      </c>
      <c r="L3478" s="2">
        <v>0.18112900000000001</v>
      </c>
    </row>
    <row r="3479" spans="1:12" x14ac:dyDescent="0.2">
      <c r="A3479" s="2">
        <v>7.4385789999999998</v>
      </c>
      <c r="B3479" s="2">
        <v>10.11731</v>
      </c>
      <c r="C3479" s="2">
        <v>0.68470699999999995</v>
      </c>
      <c r="D3479" s="2">
        <v>0.200298</v>
      </c>
      <c r="F3479" s="2">
        <v>7.4357730000000002</v>
      </c>
      <c r="G3479" s="2">
        <v>0.52816799999999997</v>
      </c>
      <c r="H3479" s="2">
        <v>0.52767900000000001</v>
      </c>
      <c r="J3479" s="2">
        <v>7.4385789999999998</v>
      </c>
      <c r="K3479" s="2">
        <v>8.1556000000000003E-2</v>
      </c>
      <c r="L3479" s="2">
        <v>0.18093000000000001</v>
      </c>
    </row>
    <row r="3480" spans="1:12" x14ac:dyDescent="0.2">
      <c r="A3480" s="2">
        <v>7.4392800000000001</v>
      </c>
      <c r="B3480" s="2">
        <v>10.119820000000001</v>
      </c>
      <c r="C3480" s="2">
        <v>0.68473399999999995</v>
      </c>
      <c r="D3480" s="2">
        <v>0.20051099999999999</v>
      </c>
      <c r="F3480" s="2">
        <v>7.4364739999999996</v>
      </c>
      <c r="G3480" s="2">
        <v>0.52793900000000005</v>
      </c>
      <c r="H3480" s="2">
        <v>0.52753399999999995</v>
      </c>
      <c r="J3480" s="2">
        <v>7.4392800000000001</v>
      </c>
      <c r="K3480" s="2">
        <v>8.2252000000000006E-2</v>
      </c>
      <c r="L3480" s="2">
        <v>0.18066099999999999</v>
      </c>
    </row>
    <row r="3481" spans="1:12" x14ac:dyDescent="0.2">
      <c r="A3481" s="2">
        <v>7.4399810000000004</v>
      </c>
      <c r="B3481" s="2">
        <v>10.12269</v>
      </c>
      <c r="C3481" s="2">
        <v>0.68492399999999998</v>
      </c>
      <c r="D3481" s="2">
        <v>0.200931</v>
      </c>
      <c r="F3481" s="2">
        <v>7.437176</v>
      </c>
      <c r="G3481" s="2">
        <v>0.528389</v>
      </c>
      <c r="H3481" s="2">
        <v>0.52766400000000002</v>
      </c>
      <c r="J3481" s="2">
        <v>7.4399810000000004</v>
      </c>
      <c r="K3481" s="2">
        <v>8.2558999999999994E-2</v>
      </c>
      <c r="L3481" s="2">
        <v>0.18071799999999999</v>
      </c>
    </row>
    <row r="3482" spans="1:12" x14ac:dyDescent="0.2">
      <c r="A3482" s="2">
        <v>7.4406819999999998</v>
      </c>
      <c r="B3482" s="2">
        <v>10.12506</v>
      </c>
      <c r="C3482" s="2">
        <v>0.68504600000000004</v>
      </c>
      <c r="D3482" s="2">
        <v>0.20071700000000001</v>
      </c>
      <c r="F3482" s="2">
        <v>7.4378770000000003</v>
      </c>
      <c r="G3482" s="2">
        <v>0.52839700000000001</v>
      </c>
      <c r="H3482" s="2">
        <v>0.52797700000000003</v>
      </c>
      <c r="J3482" s="2">
        <v>7.4406819999999998</v>
      </c>
      <c r="K3482" s="2">
        <v>8.2886000000000001E-2</v>
      </c>
      <c r="L3482" s="2">
        <v>0.180975</v>
      </c>
    </row>
    <row r="3483" spans="1:12" x14ac:dyDescent="0.2">
      <c r="A3483" s="2">
        <v>7.4413840000000002</v>
      </c>
      <c r="B3483" s="2">
        <v>10.12739</v>
      </c>
      <c r="C3483" s="2">
        <v>0.68532099999999996</v>
      </c>
      <c r="D3483" s="2">
        <v>0.20097699999999999</v>
      </c>
      <c r="F3483" s="2">
        <v>7.4385789999999998</v>
      </c>
      <c r="G3483" s="2">
        <v>0.52825900000000003</v>
      </c>
      <c r="H3483" s="2">
        <v>0.52806900000000001</v>
      </c>
      <c r="J3483" s="2">
        <v>7.4413840000000002</v>
      </c>
      <c r="K3483" s="2">
        <v>8.3113000000000006E-2</v>
      </c>
      <c r="L3483" s="2">
        <v>0.181564</v>
      </c>
    </row>
    <row r="3484" spans="1:12" x14ac:dyDescent="0.2">
      <c r="A3484" s="2">
        <v>7.4420849999999996</v>
      </c>
      <c r="B3484" s="2">
        <v>10.129810000000001</v>
      </c>
      <c r="C3484" s="2">
        <v>0.685168</v>
      </c>
      <c r="D3484" s="2">
        <v>0.20132</v>
      </c>
      <c r="F3484" s="2">
        <v>7.4392800000000001</v>
      </c>
      <c r="G3484" s="2">
        <v>0.52824400000000005</v>
      </c>
      <c r="H3484" s="2">
        <v>0.52773300000000001</v>
      </c>
      <c r="J3484" s="2">
        <v>7.4420849999999996</v>
      </c>
      <c r="K3484" s="2">
        <v>8.3650000000000002E-2</v>
      </c>
      <c r="L3484" s="2">
        <v>0.18168500000000001</v>
      </c>
    </row>
    <row r="3485" spans="1:12" x14ac:dyDescent="0.2">
      <c r="A3485" s="2">
        <v>7.442787</v>
      </c>
      <c r="B3485" s="2">
        <v>10.132440000000001</v>
      </c>
      <c r="C3485" s="2">
        <v>0.68540900000000005</v>
      </c>
      <c r="D3485" s="2">
        <v>0.201595</v>
      </c>
      <c r="F3485" s="2">
        <v>7.4399810000000004</v>
      </c>
      <c r="G3485" s="2">
        <v>0.52809899999999999</v>
      </c>
      <c r="H3485" s="2">
        <v>0.52752699999999997</v>
      </c>
      <c r="J3485" s="2">
        <v>7.442787</v>
      </c>
      <c r="K3485" s="2">
        <v>8.362E-2</v>
      </c>
      <c r="L3485" s="2">
        <v>0.18219399999999999</v>
      </c>
    </row>
    <row r="3486" spans="1:12" x14ac:dyDescent="0.2">
      <c r="A3486" s="2">
        <v>7.4434880000000003</v>
      </c>
      <c r="B3486" s="2">
        <v>10.135210000000001</v>
      </c>
      <c r="C3486" s="2">
        <v>0.68566400000000005</v>
      </c>
      <c r="D3486" s="2">
        <v>0.20191500000000001</v>
      </c>
      <c r="F3486" s="2">
        <v>7.4406819999999998</v>
      </c>
      <c r="G3486" s="2">
        <v>0.52806900000000001</v>
      </c>
      <c r="H3486" s="2">
        <v>0.52752699999999997</v>
      </c>
      <c r="J3486" s="2">
        <v>7.4434880000000003</v>
      </c>
      <c r="K3486" s="2">
        <v>8.3828E-2</v>
      </c>
      <c r="L3486" s="2">
        <v>0.182254</v>
      </c>
    </row>
    <row r="3487" spans="1:12" x14ac:dyDescent="0.2">
      <c r="A3487" s="2">
        <v>7.4441899999999999</v>
      </c>
      <c r="B3487" s="2">
        <v>10.137219999999999</v>
      </c>
      <c r="C3487" s="2">
        <v>0.68547000000000002</v>
      </c>
      <c r="D3487" s="2">
        <v>0.20236499999999999</v>
      </c>
      <c r="F3487" s="2">
        <v>7.4413840000000002</v>
      </c>
      <c r="G3487" s="2">
        <v>0.52807599999999999</v>
      </c>
      <c r="H3487" s="2">
        <v>0.52703100000000003</v>
      </c>
      <c r="J3487" s="2">
        <v>7.4441899999999999</v>
      </c>
      <c r="K3487" s="2">
        <v>8.4130999999999997E-2</v>
      </c>
      <c r="L3487" s="2">
        <v>0.18160100000000001</v>
      </c>
    </row>
    <row r="3488" spans="1:12" x14ac:dyDescent="0.2">
      <c r="A3488" s="2">
        <v>7.4448910000000001</v>
      </c>
      <c r="B3488" s="2">
        <v>10.139519999999999</v>
      </c>
      <c r="C3488" s="2">
        <v>0.68562599999999996</v>
      </c>
      <c r="D3488" s="2">
        <v>0.20255600000000001</v>
      </c>
      <c r="F3488" s="2">
        <v>7.4420849999999996</v>
      </c>
      <c r="G3488" s="2">
        <v>0.52800800000000003</v>
      </c>
      <c r="H3488" s="2">
        <v>0.52681</v>
      </c>
      <c r="J3488" s="2">
        <v>7.4448910000000001</v>
      </c>
      <c r="K3488" s="2">
        <v>8.4165000000000004E-2</v>
      </c>
      <c r="L3488" s="2">
        <v>0.181696</v>
      </c>
    </row>
    <row r="3489" spans="1:12" x14ac:dyDescent="0.2">
      <c r="A3489" s="2">
        <v>7.4455920000000004</v>
      </c>
      <c r="B3489" s="2">
        <v>10.14202</v>
      </c>
      <c r="C3489" s="2">
        <v>0.68549300000000002</v>
      </c>
      <c r="D3489" s="2">
        <v>0.202792</v>
      </c>
      <c r="F3489" s="2">
        <v>7.442787</v>
      </c>
      <c r="G3489" s="2">
        <v>0.52764900000000003</v>
      </c>
      <c r="H3489" s="2">
        <v>0.52712999999999999</v>
      </c>
      <c r="J3489" s="2">
        <v>7.4455920000000004</v>
      </c>
      <c r="K3489" s="2">
        <v>8.3940000000000001E-2</v>
      </c>
      <c r="L3489" s="2">
        <v>0.18185100000000001</v>
      </c>
    </row>
    <row r="3490" spans="1:12" x14ac:dyDescent="0.2">
      <c r="A3490" s="2">
        <v>7.4462929999999998</v>
      </c>
      <c r="B3490" s="2">
        <v>10.144590000000001</v>
      </c>
      <c r="C3490" s="2">
        <v>0.68568300000000004</v>
      </c>
      <c r="D3490" s="2">
        <v>0.20318900000000001</v>
      </c>
      <c r="F3490" s="2">
        <v>7.4434880000000003</v>
      </c>
      <c r="G3490" s="2">
        <v>0.52776299999999998</v>
      </c>
      <c r="H3490" s="2">
        <v>0.52684799999999998</v>
      </c>
      <c r="J3490" s="2">
        <v>7.4462929999999998</v>
      </c>
      <c r="K3490" s="2">
        <v>8.3798999999999998E-2</v>
      </c>
      <c r="L3490" s="2">
        <v>0.18209400000000001</v>
      </c>
    </row>
    <row r="3491" spans="1:12" x14ac:dyDescent="0.2">
      <c r="A3491" s="2">
        <v>7.4469950000000003</v>
      </c>
      <c r="B3491" s="2">
        <v>10.14663</v>
      </c>
      <c r="C3491" s="2">
        <v>0.68628599999999995</v>
      </c>
      <c r="D3491" s="2">
        <v>0.20349400000000001</v>
      </c>
      <c r="F3491" s="2">
        <v>7.4441899999999999</v>
      </c>
      <c r="G3491" s="2">
        <v>0.52747299999999997</v>
      </c>
      <c r="H3491" s="2">
        <v>0.52667200000000003</v>
      </c>
      <c r="J3491" s="2">
        <v>7.4469950000000003</v>
      </c>
      <c r="K3491" s="2">
        <v>8.3929000000000004E-2</v>
      </c>
      <c r="L3491" s="2">
        <v>0.18230099999999999</v>
      </c>
    </row>
    <row r="3492" spans="1:12" x14ac:dyDescent="0.2">
      <c r="A3492" s="2">
        <v>7.4476959999999996</v>
      </c>
      <c r="B3492" s="2">
        <v>10.148770000000001</v>
      </c>
      <c r="C3492" s="2">
        <v>0.68594999999999995</v>
      </c>
      <c r="D3492" s="2">
        <v>0.203792</v>
      </c>
      <c r="F3492" s="2">
        <v>7.4448910000000001</v>
      </c>
      <c r="G3492" s="2">
        <v>0.52750399999999997</v>
      </c>
      <c r="H3492" s="2">
        <v>0.52599300000000004</v>
      </c>
      <c r="J3492" s="2">
        <v>7.4476959999999996</v>
      </c>
      <c r="K3492" s="2">
        <v>8.4073999999999996E-2</v>
      </c>
      <c r="L3492" s="2">
        <v>0.18275</v>
      </c>
    </row>
    <row r="3493" spans="1:12" x14ac:dyDescent="0.2">
      <c r="A3493" s="2">
        <v>7.4483980000000001</v>
      </c>
      <c r="B3493" s="2">
        <v>10.15155</v>
      </c>
      <c r="C3493" s="2">
        <v>0.68577100000000002</v>
      </c>
      <c r="D3493" s="2">
        <v>0.20418900000000001</v>
      </c>
      <c r="F3493" s="2">
        <v>7.4455920000000004</v>
      </c>
      <c r="G3493" s="2">
        <v>0.52761100000000005</v>
      </c>
      <c r="H3493" s="2">
        <v>0.52622999999999998</v>
      </c>
      <c r="J3493" s="2">
        <v>7.4483980000000001</v>
      </c>
      <c r="K3493" s="2">
        <v>8.3991999999999997E-2</v>
      </c>
      <c r="L3493" s="2">
        <v>0.183143</v>
      </c>
    </row>
    <row r="3494" spans="1:12" x14ac:dyDescent="0.2">
      <c r="A3494" s="2">
        <v>7.4490990000000004</v>
      </c>
      <c r="B3494" s="2">
        <v>10.15368</v>
      </c>
      <c r="C3494" s="2">
        <v>0.68613000000000002</v>
      </c>
      <c r="D3494" s="2">
        <v>0.20437900000000001</v>
      </c>
      <c r="F3494" s="2">
        <v>7.4462929999999998</v>
      </c>
      <c r="G3494" s="2">
        <v>0.52790099999999995</v>
      </c>
      <c r="H3494" s="2">
        <v>0.52641300000000002</v>
      </c>
      <c r="J3494" s="2">
        <v>7.4490990000000004</v>
      </c>
      <c r="K3494" s="2">
        <v>8.3679000000000003E-2</v>
      </c>
      <c r="L3494" s="2">
        <v>0.18346199999999999</v>
      </c>
    </row>
    <row r="3495" spans="1:12" x14ac:dyDescent="0.2">
      <c r="A3495" s="2">
        <v>7.4497999999999998</v>
      </c>
      <c r="B3495" s="2">
        <v>10.15638</v>
      </c>
      <c r="C3495" s="2">
        <v>0.68645800000000001</v>
      </c>
      <c r="D3495" s="2">
        <v>0.20415</v>
      </c>
      <c r="F3495" s="2">
        <v>7.4469950000000003</v>
      </c>
      <c r="G3495" s="2">
        <v>0.52850299999999995</v>
      </c>
      <c r="H3495" s="2">
        <v>0.52651199999999998</v>
      </c>
      <c r="J3495" s="2">
        <v>7.4497999999999998</v>
      </c>
      <c r="K3495" s="2">
        <v>8.3770999999999998E-2</v>
      </c>
      <c r="L3495" s="2">
        <v>0.18332499999999999</v>
      </c>
    </row>
    <row r="3496" spans="1:12" x14ac:dyDescent="0.2">
      <c r="A3496" s="2">
        <v>7.4505020000000002</v>
      </c>
      <c r="B3496" s="2">
        <v>10.15936</v>
      </c>
      <c r="C3496" s="2">
        <v>0.68690799999999996</v>
      </c>
      <c r="D3496" s="2">
        <v>0.203815</v>
      </c>
      <c r="F3496" s="2">
        <v>7.4476959999999996</v>
      </c>
      <c r="G3496" s="2">
        <v>0.52809899999999999</v>
      </c>
      <c r="H3496" s="2">
        <v>0.52631399999999995</v>
      </c>
      <c r="J3496" s="2">
        <v>7.4505020000000002</v>
      </c>
      <c r="K3496" s="2">
        <v>8.3959000000000006E-2</v>
      </c>
      <c r="L3496" s="2">
        <v>0.182673</v>
      </c>
    </row>
    <row r="3497" spans="1:12" x14ac:dyDescent="0.2">
      <c r="A3497" s="2">
        <v>7.4512029999999996</v>
      </c>
      <c r="B3497" s="2">
        <v>10.16245</v>
      </c>
      <c r="C3497" s="2">
        <v>0.68676700000000002</v>
      </c>
      <c r="D3497" s="2">
        <v>0.20386799999999999</v>
      </c>
      <c r="F3497" s="2">
        <v>7.4483980000000001</v>
      </c>
      <c r="G3497" s="2">
        <v>0.52784699999999996</v>
      </c>
      <c r="H3497" s="2">
        <v>0.52637500000000004</v>
      </c>
      <c r="J3497" s="2">
        <v>7.4512029999999996</v>
      </c>
      <c r="K3497" s="2">
        <v>8.4243999999999999E-2</v>
      </c>
      <c r="L3497" s="2">
        <v>0.18274299999999999</v>
      </c>
    </row>
    <row r="3498" spans="1:12" x14ac:dyDescent="0.2">
      <c r="A3498" s="2">
        <v>7.451905</v>
      </c>
      <c r="B3498" s="2">
        <v>10.16494</v>
      </c>
      <c r="C3498" s="2">
        <v>0.68669100000000005</v>
      </c>
      <c r="D3498" s="2">
        <v>0.203983</v>
      </c>
      <c r="F3498" s="2">
        <v>7.4490990000000004</v>
      </c>
      <c r="G3498" s="2">
        <v>0.52809099999999998</v>
      </c>
      <c r="H3498" s="2">
        <v>0.52630600000000005</v>
      </c>
      <c r="J3498" s="2">
        <v>7.451905</v>
      </c>
      <c r="K3498" s="2">
        <v>8.4367999999999999E-2</v>
      </c>
      <c r="L3498" s="2">
        <v>0.183007</v>
      </c>
    </row>
    <row r="3499" spans="1:12" x14ac:dyDescent="0.2">
      <c r="A3499" s="2">
        <v>7.4526060000000003</v>
      </c>
      <c r="B3499" s="2">
        <v>10.16727</v>
      </c>
      <c r="C3499" s="2">
        <v>0.68675900000000001</v>
      </c>
      <c r="D3499" s="2">
        <v>0.203731</v>
      </c>
      <c r="F3499" s="2">
        <v>7.4497999999999998</v>
      </c>
      <c r="G3499" s="2">
        <v>0.52830500000000002</v>
      </c>
      <c r="H3499" s="2">
        <v>0.52626799999999996</v>
      </c>
      <c r="J3499" s="2">
        <v>7.4526060000000003</v>
      </c>
      <c r="K3499" s="2">
        <v>8.4243999999999999E-2</v>
      </c>
      <c r="L3499" s="2">
        <v>0.18263099999999999</v>
      </c>
    </row>
    <row r="3500" spans="1:12" x14ac:dyDescent="0.2">
      <c r="A3500" s="2">
        <v>7.4533069999999997</v>
      </c>
      <c r="B3500" s="2">
        <v>10.169309999999999</v>
      </c>
      <c r="C3500" s="2">
        <v>0.68648500000000001</v>
      </c>
      <c r="D3500" s="2">
        <v>0.20339499999999999</v>
      </c>
      <c r="F3500" s="2">
        <v>7.4505020000000002</v>
      </c>
      <c r="G3500" s="2">
        <v>0.52780199999999999</v>
      </c>
      <c r="H3500" s="2">
        <v>0.52590899999999996</v>
      </c>
      <c r="J3500" s="2">
        <v>7.4533069999999997</v>
      </c>
      <c r="K3500" s="2">
        <v>8.4195999999999993E-2</v>
      </c>
      <c r="L3500" s="2">
        <v>0.18296799999999999</v>
      </c>
    </row>
    <row r="3501" spans="1:12" x14ac:dyDescent="0.2">
      <c r="A3501" s="2">
        <v>7.4540090000000001</v>
      </c>
      <c r="B3501" s="2">
        <v>10.17151</v>
      </c>
      <c r="C3501" s="2">
        <v>0.68667100000000003</v>
      </c>
      <c r="D3501" s="2">
        <v>0.20296800000000001</v>
      </c>
      <c r="F3501" s="2">
        <v>7.4512029999999996</v>
      </c>
      <c r="G3501" s="2">
        <v>0.52767900000000001</v>
      </c>
      <c r="H3501" s="2">
        <v>0.52684799999999998</v>
      </c>
      <c r="J3501" s="2">
        <v>7.4540090000000001</v>
      </c>
      <c r="K3501" s="2">
        <v>8.4548999999999999E-2</v>
      </c>
      <c r="L3501" s="2">
        <v>0.18309700000000001</v>
      </c>
    </row>
    <row r="3502" spans="1:12" x14ac:dyDescent="0.2">
      <c r="A3502" s="2">
        <v>7.4547100000000004</v>
      </c>
      <c r="B3502" s="2">
        <v>10.174250000000001</v>
      </c>
      <c r="C3502" s="2">
        <v>0.68674000000000002</v>
      </c>
      <c r="D3502" s="2">
        <v>0.20305200000000001</v>
      </c>
      <c r="F3502" s="2">
        <v>7.451905</v>
      </c>
      <c r="G3502" s="2">
        <v>0.52753399999999995</v>
      </c>
      <c r="H3502" s="2">
        <v>0.52739000000000003</v>
      </c>
      <c r="J3502" s="2">
        <v>7.4547100000000004</v>
      </c>
      <c r="K3502" s="2">
        <v>8.4747000000000003E-2</v>
      </c>
      <c r="L3502" s="2">
        <v>0.18357299999999999</v>
      </c>
    </row>
    <row r="3503" spans="1:12" x14ac:dyDescent="0.2">
      <c r="A3503" s="2">
        <v>7.4554109999999998</v>
      </c>
      <c r="B3503" s="2">
        <v>10.176310000000001</v>
      </c>
      <c r="C3503" s="2">
        <v>0.686145</v>
      </c>
      <c r="D3503" s="2">
        <v>0.20364699999999999</v>
      </c>
      <c r="F3503" s="2">
        <v>7.4526060000000003</v>
      </c>
      <c r="G3503" s="2">
        <v>0.52766400000000002</v>
      </c>
      <c r="H3503" s="2">
        <v>0.52729800000000004</v>
      </c>
      <c r="J3503" s="2">
        <v>7.4554109999999998</v>
      </c>
      <c r="K3503" s="2">
        <v>8.5061999999999999E-2</v>
      </c>
      <c r="L3503" s="2">
        <v>0.18367</v>
      </c>
    </row>
    <row r="3504" spans="1:12" x14ac:dyDescent="0.2">
      <c r="A3504" s="2">
        <v>7.4561130000000002</v>
      </c>
      <c r="B3504" s="2">
        <v>10.17863</v>
      </c>
      <c r="C3504" s="2">
        <v>0.68611800000000001</v>
      </c>
      <c r="D3504" s="2">
        <v>0.20392199999999999</v>
      </c>
      <c r="F3504" s="2">
        <v>7.4533069999999997</v>
      </c>
      <c r="G3504" s="2">
        <v>0.52797700000000003</v>
      </c>
      <c r="H3504" s="2">
        <v>0.52723699999999996</v>
      </c>
      <c r="J3504" s="2">
        <v>7.4561130000000002</v>
      </c>
      <c r="K3504" s="2">
        <v>8.4670999999999996E-2</v>
      </c>
      <c r="L3504" s="2">
        <v>0.18392900000000001</v>
      </c>
    </row>
    <row r="3505" spans="1:12" x14ac:dyDescent="0.2">
      <c r="A3505" s="2">
        <v>7.4568139999999996</v>
      </c>
      <c r="B3505" s="2">
        <v>10.181179999999999</v>
      </c>
      <c r="C3505" s="2">
        <v>0.68591999999999997</v>
      </c>
      <c r="D3505" s="2">
        <v>0.20393700000000001</v>
      </c>
      <c r="F3505" s="2">
        <v>7.4540090000000001</v>
      </c>
      <c r="G3505" s="2">
        <v>0.52806900000000001</v>
      </c>
      <c r="H3505" s="2">
        <v>0.52769500000000003</v>
      </c>
      <c r="J3505" s="2">
        <v>7.4568139999999996</v>
      </c>
      <c r="K3505" s="2">
        <v>8.4873000000000004E-2</v>
      </c>
      <c r="L3505" s="2">
        <v>0.18428900000000001</v>
      </c>
    </row>
    <row r="3506" spans="1:12" x14ac:dyDescent="0.2">
      <c r="A3506" s="2">
        <v>7.457516</v>
      </c>
      <c r="B3506" s="2">
        <v>10.18393</v>
      </c>
      <c r="C3506" s="2">
        <v>0.68577100000000002</v>
      </c>
      <c r="D3506" s="2">
        <v>0.20444799999999999</v>
      </c>
      <c r="F3506" s="2">
        <v>7.4547100000000004</v>
      </c>
      <c r="G3506" s="2">
        <v>0.52773300000000001</v>
      </c>
      <c r="H3506" s="2">
        <v>0.52793900000000005</v>
      </c>
      <c r="J3506" s="2">
        <v>7.457516</v>
      </c>
      <c r="K3506" s="2">
        <v>8.4975999999999996E-2</v>
      </c>
      <c r="L3506" s="2">
        <v>0.184335</v>
      </c>
    </row>
    <row r="3507" spans="1:12" x14ac:dyDescent="0.2">
      <c r="A3507" s="2">
        <v>7.4582170000000003</v>
      </c>
      <c r="B3507" s="2">
        <v>10.186489999999999</v>
      </c>
      <c r="C3507" s="2">
        <v>0.68532499999999996</v>
      </c>
      <c r="D3507" s="2">
        <v>0.20486799999999999</v>
      </c>
      <c r="F3507" s="2">
        <v>7.4554109999999998</v>
      </c>
      <c r="G3507" s="2">
        <v>0.52752699999999997</v>
      </c>
      <c r="H3507" s="2">
        <v>0.528389</v>
      </c>
      <c r="J3507" s="2">
        <v>7.4582170000000003</v>
      </c>
      <c r="K3507" s="2">
        <v>8.498E-2</v>
      </c>
      <c r="L3507" s="2">
        <v>0.18442900000000001</v>
      </c>
    </row>
    <row r="3508" spans="1:12" x14ac:dyDescent="0.2">
      <c r="A3508" s="2">
        <v>7.4589189999999999</v>
      </c>
      <c r="B3508" s="2">
        <v>10.18895</v>
      </c>
      <c r="C3508" s="2">
        <v>0.68505400000000005</v>
      </c>
      <c r="D3508" s="2">
        <v>0.20453199999999999</v>
      </c>
      <c r="F3508" s="2">
        <v>7.4561130000000002</v>
      </c>
      <c r="G3508" s="2">
        <v>0.52752699999999997</v>
      </c>
      <c r="H3508" s="2">
        <v>0.52876999999999996</v>
      </c>
      <c r="J3508" s="2">
        <v>7.4589189999999999</v>
      </c>
      <c r="K3508" s="2">
        <v>8.5389999999999994E-2</v>
      </c>
      <c r="L3508" s="2">
        <v>0.18484800000000001</v>
      </c>
    </row>
    <row r="3509" spans="1:12" x14ac:dyDescent="0.2">
      <c r="A3509" s="2">
        <v>7.4596200000000001</v>
      </c>
      <c r="B3509" s="2">
        <v>10.19201</v>
      </c>
      <c r="C3509" s="2">
        <v>0.68503099999999995</v>
      </c>
      <c r="D3509" s="2">
        <v>0.204349</v>
      </c>
      <c r="F3509" s="2">
        <v>7.4568139999999996</v>
      </c>
      <c r="G3509" s="2">
        <v>0.52703100000000003</v>
      </c>
      <c r="H3509" s="2">
        <v>0.52870200000000001</v>
      </c>
      <c r="J3509" s="2">
        <v>7.4596200000000001</v>
      </c>
      <c r="K3509" s="2">
        <v>8.5612999999999995E-2</v>
      </c>
      <c r="L3509" s="2">
        <v>0.18518999999999999</v>
      </c>
    </row>
    <row r="3510" spans="1:12" x14ac:dyDescent="0.2">
      <c r="A3510" s="2">
        <v>7.4603210000000004</v>
      </c>
      <c r="B3510" s="2">
        <v>10.194380000000001</v>
      </c>
      <c r="C3510" s="2">
        <v>0.68515700000000002</v>
      </c>
      <c r="D3510" s="2">
        <v>0.204517</v>
      </c>
      <c r="F3510" s="2">
        <v>7.457516</v>
      </c>
      <c r="G3510" s="2">
        <v>0.52681</v>
      </c>
      <c r="H3510" s="2">
        <v>0.52854900000000005</v>
      </c>
      <c r="J3510" s="2">
        <v>7.4603210000000004</v>
      </c>
      <c r="K3510" s="2">
        <v>8.5802000000000003E-2</v>
      </c>
      <c r="L3510" s="2">
        <v>0.186138</v>
      </c>
    </row>
    <row r="3511" spans="1:12" x14ac:dyDescent="0.2">
      <c r="A3511" s="2">
        <v>7.4610219999999998</v>
      </c>
      <c r="B3511" s="2">
        <v>10.196619999999999</v>
      </c>
      <c r="C3511" s="2">
        <v>0.68472200000000005</v>
      </c>
      <c r="D3511" s="2">
        <v>0.20478399999999999</v>
      </c>
      <c r="F3511" s="2">
        <v>7.4582170000000003</v>
      </c>
      <c r="G3511" s="2">
        <v>0.52712999999999999</v>
      </c>
      <c r="H3511" s="2">
        <v>0.52843499999999999</v>
      </c>
      <c r="J3511" s="2">
        <v>7.4610219999999998</v>
      </c>
      <c r="K3511" s="2">
        <v>8.6277000000000006E-2</v>
      </c>
      <c r="L3511" s="2">
        <v>0.18621299999999999</v>
      </c>
    </row>
    <row r="3512" spans="1:12" x14ac:dyDescent="0.2">
      <c r="A3512" s="2">
        <v>7.4617240000000002</v>
      </c>
      <c r="B3512" s="2">
        <v>10.199630000000001</v>
      </c>
      <c r="C3512" s="2">
        <v>0.68445500000000004</v>
      </c>
      <c r="D3512" s="2">
        <v>0.20516499999999999</v>
      </c>
      <c r="F3512" s="2">
        <v>7.4589189999999999</v>
      </c>
      <c r="G3512" s="2">
        <v>0.52684799999999998</v>
      </c>
      <c r="H3512" s="2">
        <v>0.52813699999999997</v>
      </c>
      <c r="J3512" s="2">
        <v>7.4617240000000002</v>
      </c>
      <c r="K3512" s="2">
        <v>8.6595000000000005E-2</v>
      </c>
      <c r="L3512" s="2">
        <v>0.18626400000000001</v>
      </c>
    </row>
    <row r="3513" spans="1:12" x14ac:dyDescent="0.2">
      <c r="A3513" s="2">
        <v>7.4624249999999996</v>
      </c>
      <c r="B3513" s="2">
        <v>10.20182</v>
      </c>
      <c r="C3513" s="2">
        <v>0.68430999999999997</v>
      </c>
      <c r="D3513" s="2">
        <v>0.20546300000000001</v>
      </c>
      <c r="F3513" s="2">
        <v>7.4596200000000001</v>
      </c>
      <c r="G3513" s="2">
        <v>0.52667200000000003</v>
      </c>
      <c r="H3513" s="2">
        <v>0.52771800000000002</v>
      </c>
      <c r="J3513" s="2">
        <v>7.4624249999999996</v>
      </c>
      <c r="K3513" s="2">
        <v>8.6773000000000003E-2</v>
      </c>
      <c r="L3513" s="2">
        <v>0.186006</v>
      </c>
    </row>
    <row r="3514" spans="1:12" x14ac:dyDescent="0.2">
      <c r="A3514" s="2">
        <v>7.4631270000000001</v>
      </c>
      <c r="B3514" s="2">
        <v>10.204800000000001</v>
      </c>
      <c r="C3514" s="2">
        <v>0.68423400000000001</v>
      </c>
      <c r="D3514" s="2">
        <v>0.20566899999999999</v>
      </c>
      <c r="F3514" s="2">
        <v>7.4603210000000004</v>
      </c>
      <c r="G3514" s="2">
        <v>0.52599300000000004</v>
      </c>
      <c r="H3514" s="2">
        <v>0.52757299999999996</v>
      </c>
      <c r="J3514" s="2">
        <v>7.4631270000000001</v>
      </c>
      <c r="K3514" s="2">
        <v>8.6777000000000007E-2</v>
      </c>
      <c r="L3514" s="2">
        <v>0.18635199999999999</v>
      </c>
    </row>
    <row r="3515" spans="1:12" x14ac:dyDescent="0.2">
      <c r="A3515" s="2">
        <v>7.4638280000000004</v>
      </c>
      <c r="B3515" s="2">
        <v>10.207750000000001</v>
      </c>
      <c r="C3515" s="2">
        <v>0.68436699999999995</v>
      </c>
      <c r="D3515" s="2">
        <v>0.20632500000000001</v>
      </c>
      <c r="F3515" s="2">
        <v>7.4610219999999998</v>
      </c>
      <c r="G3515" s="2">
        <v>0.52622999999999998</v>
      </c>
      <c r="H3515" s="2">
        <v>0.52755700000000005</v>
      </c>
      <c r="J3515" s="2">
        <v>7.4638280000000004</v>
      </c>
      <c r="K3515" s="2">
        <v>8.7023000000000003E-2</v>
      </c>
      <c r="L3515" s="2">
        <v>0.18660199999999999</v>
      </c>
    </row>
    <row r="3516" spans="1:12" x14ac:dyDescent="0.2">
      <c r="A3516" s="2">
        <v>7.4645299999999999</v>
      </c>
      <c r="B3516" s="2">
        <v>10.21062</v>
      </c>
      <c r="C3516" s="2">
        <v>0.68420000000000003</v>
      </c>
      <c r="D3516" s="2">
        <v>0.20608799999999999</v>
      </c>
      <c r="F3516" s="2">
        <v>7.4617240000000002</v>
      </c>
      <c r="G3516" s="2">
        <v>0.52641300000000002</v>
      </c>
      <c r="H3516" s="2">
        <v>0.52741199999999999</v>
      </c>
      <c r="J3516" s="2">
        <v>7.4645299999999999</v>
      </c>
      <c r="K3516" s="2">
        <v>8.7204000000000004E-2</v>
      </c>
      <c r="L3516" s="2">
        <v>0.18665399999999999</v>
      </c>
    </row>
    <row r="3517" spans="1:12" x14ac:dyDescent="0.2">
      <c r="A3517" s="2">
        <v>7.4652310000000002</v>
      </c>
      <c r="B3517" s="2">
        <v>10.21312</v>
      </c>
      <c r="C3517" s="2">
        <v>0.68396299999999999</v>
      </c>
      <c r="D3517" s="2">
        <v>0.20622599999999999</v>
      </c>
      <c r="F3517" s="2">
        <v>7.4624249999999996</v>
      </c>
      <c r="G3517" s="2">
        <v>0.52651199999999998</v>
      </c>
      <c r="H3517" s="2">
        <v>0.52734400000000003</v>
      </c>
      <c r="J3517" s="2">
        <v>7.4652310000000002</v>
      </c>
      <c r="K3517" s="2">
        <v>8.7248000000000006E-2</v>
      </c>
      <c r="L3517" s="2">
        <v>0.187163</v>
      </c>
    </row>
    <row r="3518" spans="1:12" x14ac:dyDescent="0.2">
      <c r="A3518" s="2">
        <v>7.4659319999999996</v>
      </c>
      <c r="B3518" s="2">
        <v>10.21594</v>
      </c>
      <c r="C3518" s="2">
        <v>0.68388300000000002</v>
      </c>
      <c r="D3518" s="2">
        <v>0.20619499999999999</v>
      </c>
      <c r="F3518" s="2">
        <v>7.4631270000000001</v>
      </c>
      <c r="G3518" s="2">
        <v>0.52631399999999995</v>
      </c>
      <c r="H3518" s="2">
        <v>0.52723699999999996</v>
      </c>
      <c r="J3518" s="2">
        <v>7.4659319999999996</v>
      </c>
      <c r="K3518" s="2">
        <v>8.7279999999999996E-2</v>
      </c>
      <c r="L3518" s="2">
        <v>0.18732099999999999</v>
      </c>
    </row>
    <row r="3519" spans="1:12" x14ac:dyDescent="0.2">
      <c r="A3519" s="2">
        <v>7.4666329999999999</v>
      </c>
      <c r="B3519" s="2">
        <v>10.2182</v>
      </c>
      <c r="C3519" s="2">
        <v>0.68362000000000001</v>
      </c>
      <c r="D3519" s="2">
        <v>0.20579800000000001</v>
      </c>
      <c r="F3519" s="2">
        <v>7.4638280000000004</v>
      </c>
      <c r="G3519" s="2">
        <v>0.52637500000000004</v>
      </c>
      <c r="H3519" s="2">
        <v>0.52734400000000003</v>
      </c>
      <c r="J3519" s="2">
        <v>7.4666329999999999</v>
      </c>
      <c r="K3519" s="2">
        <v>8.7440000000000004E-2</v>
      </c>
      <c r="L3519" s="2">
        <v>0.187444</v>
      </c>
    </row>
    <row r="3520" spans="1:12" x14ac:dyDescent="0.2">
      <c r="A3520" s="2">
        <v>7.4673350000000003</v>
      </c>
      <c r="B3520" s="2">
        <v>10.221209999999999</v>
      </c>
      <c r="C3520" s="2">
        <v>0.68352100000000005</v>
      </c>
      <c r="D3520" s="2">
        <v>0.205905</v>
      </c>
      <c r="F3520" s="2">
        <v>7.4645299999999999</v>
      </c>
      <c r="G3520" s="2">
        <v>0.52630600000000005</v>
      </c>
      <c r="H3520" s="2">
        <v>0.52729000000000004</v>
      </c>
      <c r="J3520" s="2">
        <v>7.4673350000000003</v>
      </c>
      <c r="K3520" s="2">
        <v>8.7277999999999994E-2</v>
      </c>
      <c r="L3520" s="2">
        <v>0.18665999999999999</v>
      </c>
    </row>
    <row r="3521" spans="1:12" x14ac:dyDescent="0.2">
      <c r="A3521" s="2">
        <v>7.4680359999999997</v>
      </c>
      <c r="B3521" s="2">
        <v>10.22406</v>
      </c>
      <c r="C3521" s="2">
        <v>0.68366499999999997</v>
      </c>
      <c r="D3521" s="2">
        <v>0.20576800000000001</v>
      </c>
      <c r="F3521" s="2">
        <v>7.4652310000000002</v>
      </c>
      <c r="G3521" s="2">
        <v>0.52626799999999996</v>
      </c>
      <c r="H3521" s="2">
        <v>0.52710699999999999</v>
      </c>
      <c r="J3521" s="2">
        <v>7.4680359999999997</v>
      </c>
      <c r="K3521" s="2">
        <v>8.7484000000000006E-2</v>
      </c>
      <c r="L3521" s="2">
        <v>0.186865</v>
      </c>
    </row>
    <row r="3522" spans="1:12" x14ac:dyDescent="0.2">
      <c r="A3522" s="2">
        <v>7.4687380000000001</v>
      </c>
      <c r="B3522" s="2">
        <v>10.226509999999999</v>
      </c>
      <c r="C3522" s="2">
        <v>0.68364599999999998</v>
      </c>
      <c r="D3522" s="2">
        <v>0.20569899999999999</v>
      </c>
      <c r="F3522" s="2">
        <v>7.4659319999999996</v>
      </c>
      <c r="G3522" s="2">
        <v>0.52590899999999996</v>
      </c>
      <c r="H3522" s="2">
        <v>0.52690099999999995</v>
      </c>
      <c r="J3522" s="2">
        <v>7.4687380000000001</v>
      </c>
      <c r="K3522" s="2">
        <v>8.8095000000000007E-2</v>
      </c>
      <c r="L3522" s="2">
        <v>0.18769</v>
      </c>
    </row>
    <row r="3523" spans="1:12" x14ac:dyDescent="0.2">
      <c r="A3523" s="2">
        <v>7.4694390000000004</v>
      </c>
      <c r="B3523" s="2">
        <v>10.2286</v>
      </c>
      <c r="C3523" s="2">
        <v>0.68341399999999997</v>
      </c>
      <c r="D3523" s="2">
        <v>0.20524100000000001</v>
      </c>
      <c r="F3523" s="2">
        <v>7.4666329999999999</v>
      </c>
      <c r="G3523" s="2">
        <v>0.52684799999999998</v>
      </c>
      <c r="H3523" s="2">
        <v>0.52667200000000003</v>
      </c>
      <c r="J3523" s="2">
        <v>7.4694390000000004</v>
      </c>
      <c r="K3523" s="2">
        <v>8.8463E-2</v>
      </c>
      <c r="L3523" s="2">
        <v>0.18824099999999999</v>
      </c>
    </row>
    <row r="3524" spans="1:12" x14ac:dyDescent="0.2">
      <c r="A3524" s="2">
        <v>7.4701399999999998</v>
      </c>
      <c r="B3524" s="2">
        <v>10.23137</v>
      </c>
      <c r="C3524" s="2">
        <v>0.68300899999999998</v>
      </c>
      <c r="D3524" s="2">
        <v>0.205119</v>
      </c>
      <c r="F3524" s="2">
        <v>7.4673350000000003</v>
      </c>
      <c r="G3524" s="2">
        <v>0.52739000000000003</v>
      </c>
      <c r="H3524" s="2">
        <v>0.52668800000000005</v>
      </c>
      <c r="J3524" s="2">
        <v>7.4701399999999998</v>
      </c>
      <c r="K3524" s="2">
        <v>8.8537000000000005E-2</v>
      </c>
      <c r="L3524" s="2">
        <v>0.18853800000000001</v>
      </c>
    </row>
    <row r="3525" spans="1:12" x14ac:dyDescent="0.2">
      <c r="A3525" s="2">
        <v>7.4708420000000002</v>
      </c>
      <c r="B3525" s="2">
        <v>10.23457</v>
      </c>
      <c r="C3525" s="2">
        <v>0.68310499999999996</v>
      </c>
      <c r="D3525" s="2">
        <v>0.206042</v>
      </c>
      <c r="F3525" s="2">
        <v>7.4680359999999997</v>
      </c>
      <c r="G3525" s="2">
        <v>0.52729800000000004</v>
      </c>
      <c r="H3525" s="2">
        <v>0.52702300000000002</v>
      </c>
      <c r="J3525" s="2">
        <v>7.4708420000000002</v>
      </c>
      <c r="K3525" s="2">
        <v>8.8668999999999998E-2</v>
      </c>
      <c r="L3525" s="2">
        <v>0.18934899999999999</v>
      </c>
    </row>
    <row r="3526" spans="1:12" x14ac:dyDescent="0.2">
      <c r="A3526" s="2">
        <v>7.4715429999999996</v>
      </c>
      <c r="B3526" s="2">
        <v>10.237769999999999</v>
      </c>
      <c r="C3526" s="2">
        <v>0.683284</v>
      </c>
      <c r="D3526" s="2">
        <v>0.20575299999999999</v>
      </c>
      <c r="F3526" s="2">
        <v>7.4687380000000001</v>
      </c>
      <c r="G3526" s="2">
        <v>0.52723699999999996</v>
      </c>
      <c r="H3526" s="2">
        <v>0.52716799999999997</v>
      </c>
      <c r="J3526" s="2">
        <v>7.4715429999999996</v>
      </c>
      <c r="K3526" s="2">
        <v>8.8579000000000005E-2</v>
      </c>
      <c r="L3526" s="2">
        <v>0.190109</v>
      </c>
    </row>
    <row r="3527" spans="1:12" x14ac:dyDescent="0.2">
      <c r="A3527" s="2">
        <v>7.472245</v>
      </c>
      <c r="B3527" s="2">
        <v>10.24084</v>
      </c>
      <c r="C3527" s="2">
        <v>0.68330299999999999</v>
      </c>
      <c r="D3527" s="2">
        <v>0.20688200000000001</v>
      </c>
      <c r="F3527" s="2">
        <v>7.4694390000000004</v>
      </c>
      <c r="G3527" s="2">
        <v>0.52769500000000003</v>
      </c>
      <c r="H3527" s="2">
        <v>0.52719099999999997</v>
      </c>
      <c r="J3527" s="2">
        <v>7.472245</v>
      </c>
      <c r="K3527" s="2">
        <v>8.8398000000000004E-2</v>
      </c>
      <c r="L3527" s="2">
        <v>0.190277</v>
      </c>
    </row>
    <row r="3528" spans="1:12" x14ac:dyDescent="0.2">
      <c r="A3528" s="2">
        <v>7.4729460000000003</v>
      </c>
      <c r="B3528" s="2">
        <v>10.243819999999999</v>
      </c>
      <c r="C3528" s="2">
        <v>0.68298300000000001</v>
      </c>
      <c r="D3528" s="2">
        <v>0.20649999999999999</v>
      </c>
      <c r="F3528" s="2">
        <v>7.4701399999999998</v>
      </c>
      <c r="G3528" s="2">
        <v>0.52793900000000005</v>
      </c>
      <c r="H3528" s="2">
        <v>0.52710699999999999</v>
      </c>
      <c r="J3528" s="2">
        <v>7.4729460000000003</v>
      </c>
      <c r="K3528" s="2">
        <v>8.8515999999999997E-2</v>
      </c>
      <c r="L3528" s="2">
        <v>0.189558</v>
      </c>
    </row>
    <row r="3529" spans="1:12" x14ac:dyDescent="0.2">
      <c r="A3529" s="2">
        <v>7.4736469999999997</v>
      </c>
      <c r="B3529" s="2">
        <v>10.24691</v>
      </c>
      <c r="C3529" s="2">
        <v>0.68286100000000005</v>
      </c>
      <c r="D3529" s="2">
        <v>0.20625599999999999</v>
      </c>
      <c r="F3529" s="2">
        <v>7.4708420000000002</v>
      </c>
      <c r="G3529" s="2">
        <v>0.528389</v>
      </c>
      <c r="H3529" s="2">
        <v>0.52702300000000002</v>
      </c>
      <c r="J3529" s="2">
        <v>7.4736469999999997</v>
      </c>
      <c r="K3529" s="2">
        <v>8.8034000000000001E-2</v>
      </c>
      <c r="L3529" s="2">
        <v>0.18903600000000001</v>
      </c>
    </row>
    <row r="3530" spans="1:12" x14ac:dyDescent="0.2">
      <c r="A3530" s="2">
        <v>7.4743490000000001</v>
      </c>
      <c r="B3530" s="2">
        <v>10.24966</v>
      </c>
      <c r="C3530" s="2">
        <v>0.68314299999999994</v>
      </c>
      <c r="D3530" s="2">
        <v>0.20646999999999999</v>
      </c>
      <c r="F3530" s="2">
        <v>7.4715429999999996</v>
      </c>
      <c r="G3530" s="2">
        <v>0.52876999999999996</v>
      </c>
      <c r="H3530" s="2">
        <v>0.52686299999999997</v>
      </c>
      <c r="J3530" s="2">
        <v>7.4743490000000001</v>
      </c>
      <c r="K3530" s="2">
        <v>8.7456000000000006E-2</v>
      </c>
      <c r="L3530" s="2">
        <v>0.18906800000000001</v>
      </c>
    </row>
    <row r="3531" spans="1:12" x14ac:dyDescent="0.2">
      <c r="A3531" s="2">
        <v>7.4750500000000004</v>
      </c>
      <c r="B3531" s="2">
        <v>10.25212</v>
      </c>
      <c r="C3531" s="2">
        <v>0.68340999999999996</v>
      </c>
      <c r="D3531" s="2">
        <v>0.206645</v>
      </c>
      <c r="F3531" s="2">
        <v>7.472245</v>
      </c>
      <c r="G3531" s="2">
        <v>0.52870200000000001</v>
      </c>
      <c r="H3531" s="2">
        <v>0.52657299999999996</v>
      </c>
      <c r="J3531" s="2">
        <v>7.4750500000000004</v>
      </c>
      <c r="K3531" s="2">
        <v>8.7861999999999996E-2</v>
      </c>
      <c r="L3531" s="2">
        <v>0.189001</v>
      </c>
    </row>
    <row r="3532" spans="1:12" x14ac:dyDescent="0.2">
      <c r="A3532" s="2">
        <v>7.4757509999999998</v>
      </c>
      <c r="B3532" s="2">
        <v>10.25508</v>
      </c>
      <c r="C3532" s="2">
        <v>0.68307399999999996</v>
      </c>
      <c r="D3532" s="2">
        <v>0.20669100000000001</v>
      </c>
      <c r="F3532" s="2">
        <v>7.4729460000000003</v>
      </c>
      <c r="G3532" s="2">
        <v>0.52854900000000005</v>
      </c>
      <c r="H3532" s="2">
        <v>0.52649699999999999</v>
      </c>
      <c r="J3532" s="2">
        <v>7.4757509999999998</v>
      </c>
      <c r="K3532" s="2">
        <v>8.7593000000000004E-2</v>
      </c>
      <c r="L3532" s="2">
        <v>0.18918699999999999</v>
      </c>
    </row>
    <row r="3533" spans="1:12" x14ac:dyDescent="0.2">
      <c r="A3533" s="2">
        <v>7.4764530000000002</v>
      </c>
      <c r="B3533" s="2">
        <v>10.25821</v>
      </c>
      <c r="C3533" s="2">
        <v>0.68283000000000005</v>
      </c>
      <c r="D3533" s="2">
        <v>0.206645</v>
      </c>
      <c r="F3533" s="2">
        <v>7.4736469999999997</v>
      </c>
      <c r="G3533" s="2">
        <v>0.52843499999999999</v>
      </c>
      <c r="H3533" s="2">
        <v>0.52636000000000005</v>
      </c>
      <c r="J3533" s="2">
        <v>7.4764530000000002</v>
      </c>
      <c r="K3533" s="2">
        <v>8.7127999999999997E-2</v>
      </c>
      <c r="L3533" s="2">
        <v>0.18934500000000001</v>
      </c>
    </row>
    <row r="3534" spans="1:12" x14ac:dyDescent="0.2">
      <c r="A3534" s="2">
        <v>7.4771539999999996</v>
      </c>
      <c r="B3534" s="2">
        <v>10.261329999999999</v>
      </c>
      <c r="C3534" s="2">
        <v>0.68253600000000003</v>
      </c>
      <c r="D3534" s="2">
        <v>0.20680499999999999</v>
      </c>
      <c r="F3534" s="2">
        <v>7.4743490000000001</v>
      </c>
      <c r="G3534" s="2">
        <v>0.52813699999999997</v>
      </c>
      <c r="H3534" s="2">
        <v>0.526505</v>
      </c>
      <c r="J3534" s="2">
        <v>7.4771539999999996</v>
      </c>
      <c r="K3534" s="2">
        <v>8.7429000000000007E-2</v>
      </c>
      <c r="L3534" s="2">
        <v>0.189528</v>
      </c>
    </row>
    <row r="3535" spans="1:12" x14ac:dyDescent="0.2">
      <c r="A3535" s="2">
        <v>7.4778560000000001</v>
      </c>
      <c r="B3535" s="2">
        <v>10.264290000000001</v>
      </c>
      <c r="C3535" s="2">
        <v>0.68246399999999996</v>
      </c>
      <c r="D3535" s="2">
        <v>0.20737800000000001</v>
      </c>
      <c r="F3535" s="2">
        <v>7.4750500000000004</v>
      </c>
      <c r="G3535" s="2">
        <v>0.52771800000000002</v>
      </c>
      <c r="H3535" s="2">
        <v>0.52629899999999996</v>
      </c>
      <c r="J3535" s="2">
        <v>7.4778560000000001</v>
      </c>
      <c r="K3535" s="2">
        <v>8.7558999999999998E-2</v>
      </c>
      <c r="L3535" s="2">
        <v>0.18932299999999999</v>
      </c>
    </row>
    <row r="3536" spans="1:12" x14ac:dyDescent="0.2">
      <c r="A3536" s="2">
        <v>7.4785570000000003</v>
      </c>
      <c r="B3536" s="2">
        <v>10.26679</v>
      </c>
      <c r="C3536" s="2">
        <v>0.68223500000000004</v>
      </c>
      <c r="D3536" s="2">
        <v>0.207927</v>
      </c>
      <c r="F3536" s="2">
        <v>7.4757509999999998</v>
      </c>
      <c r="G3536" s="2">
        <v>0.52757299999999996</v>
      </c>
      <c r="H3536" s="2">
        <v>0.52574900000000002</v>
      </c>
      <c r="J3536" s="2">
        <v>7.4785570000000003</v>
      </c>
      <c r="K3536" s="2">
        <v>8.7551000000000004E-2</v>
      </c>
      <c r="L3536" s="2">
        <v>0.189745</v>
      </c>
    </row>
    <row r="3537" spans="1:12" x14ac:dyDescent="0.2">
      <c r="A3537" s="2">
        <v>7.4792589999999999</v>
      </c>
      <c r="B3537" s="2">
        <v>10.269819999999999</v>
      </c>
      <c r="C3537" s="2">
        <v>0.68184199999999995</v>
      </c>
      <c r="D3537" s="2">
        <v>0.208453</v>
      </c>
      <c r="F3537" s="2">
        <v>7.4764530000000002</v>
      </c>
      <c r="G3537" s="2">
        <v>0.52755700000000005</v>
      </c>
      <c r="H3537" s="2">
        <v>0.52536799999999995</v>
      </c>
      <c r="J3537" s="2">
        <v>7.4792589999999999</v>
      </c>
      <c r="K3537" s="2">
        <v>8.7918999999999997E-2</v>
      </c>
      <c r="L3537" s="2">
        <v>0.190053</v>
      </c>
    </row>
    <row r="3538" spans="1:12" x14ac:dyDescent="0.2">
      <c r="A3538" s="2">
        <v>7.479959</v>
      </c>
      <c r="B3538" s="2">
        <v>10.272449999999999</v>
      </c>
      <c r="C3538" s="2">
        <v>0.68204399999999998</v>
      </c>
      <c r="D3538" s="2">
        <v>0.20843800000000001</v>
      </c>
      <c r="F3538" s="2">
        <v>7.4771539999999996</v>
      </c>
      <c r="G3538" s="2">
        <v>0.52741199999999999</v>
      </c>
      <c r="H3538" s="2">
        <v>0.52505500000000005</v>
      </c>
      <c r="J3538" s="2">
        <v>7.479959</v>
      </c>
      <c r="K3538" s="2">
        <v>8.8086999999999999E-2</v>
      </c>
      <c r="L3538" s="2">
        <v>0.18976799999999999</v>
      </c>
    </row>
    <row r="3539" spans="1:12" x14ac:dyDescent="0.2">
      <c r="A3539" s="2">
        <v>7.4806609999999996</v>
      </c>
      <c r="B3539" s="2">
        <v>10.275040000000001</v>
      </c>
      <c r="C3539" s="2">
        <v>0.68175399999999997</v>
      </c>
      <c r="D3539" s="2">
        <v>0.20840800000000001</v>
      </c>
      <c r="F3539" s="2">
        <v>7.4778560000000001</v>
      </c>
      <c r="G3539" s="2">
        <v>0.52734400000000003</v>
      </c>
      <c r="H3539" s="2">
        <v>0.524536</v>
      </c>
      <c r="J3539" s="2">
        <v>7.4806609999999996</v>
      </c>
      <c r="K3539" s="2">
        <v>8.8455000000000006E-2</v>
      </c>
      <c r="L3539" s="2">
        <v>0.18918299999999999</v>
      </c>
    </row>
    <row r="3540" spans="1:12" x14ac:dyDescent="0.2">
      <c r="A3540" s="2">
        <v>7.4813619999999998</v>
      </c>
      <c r="B3540" s="2">
        <v>10.27824</v>
      </c>
      <c r="C3540" s="2">
        <v>0.68142599999999998</v>
      </c>
      <c r="D3540" s="2">
        <v>0.208865</v>
      </c>
      <c r="F3540" s="2">
        <v>7.4785570000000003</v>
      </c>
      <c r="G3540" s="2">
        <v>0.52723699999999996</v>
      </c>
      <c r="H3540" s="2">
        <v>0.52458199999999999</v>
      </c>
      <c r="J3540" s="2">
        <v>7.4813619999999998</v>
      </c>
      <c r="K3540" s="2">
        <v>8.8413000000000005E-2</v>
      </c>
      <c r="L3540" s="2">
        <v>0.18882299999999999</v>
      </c>
    </row>
    <row r="3541" spans="1:12" x14ac:dyDescent="0.2">
      <c r="A3541" s="2">
        <v>7.4820640000000003</v>
      </c>
      <c r="B3541" s="2">
        <v>10.28173</v>
      </c>
      <c r="C3541" s="2">
        <v>0.68125500000000005</v>
      </c>
      <c r="D3541" s="2">
        <v>0.20885799999999999</v>
      </c>
      <c r="F3541" s="2">
        <v>7.4792589999999999</v>
      </c>
      <c r="G3541" s="2">
        <v>0.52734400000000003</v>
      </c>
      <c r="H3541" s="2">
        <v>0.52452100000000002</v>
      </c>
      <c r="J3541" s="2">
        <v>7.4820640000000003</v>
      </c>
      <c r="K3541" s="2">
        <v>8.8414999999999994E-2</v>
      </c>
      <c r="L3541" s="2">
        <v>0.188171</v>
      </c>
    </row>
    <row r="3542" spans="1:12" x14ac:dyDescent="0.2">
      <c r="A3542" s="2">
        <v>7.4827649999999997</v>
      </c>
      <c r="B3542" s="2">
        <v>10.28511</v>
      </c>
      <c r="C3542" s="2">
        <v>0.68064000000000002</v>
      </c>
      <c r="D3542" s="2">
        <v>0.208621</v>
      </c>
      <c r="F3542" s="2">
        <v>7.479959</v>
      </c>
      <c r="G3542" s="2">
        <v>0.52729000000000004</v>
      </c>
      <c r="H3542" s="2">
        <v>0.52445200000000003</v>
      </c>
      <c r="J3542" s="2">
        <v>7.4827649999999997</v>
      </c>
      <c r="K3542" s="2">
        <v>8.8544999999999999E-2</v>
      </c>
      <c r="L3542" s="2">
        <v>0.188052</v>
      </c>
    </row>
    <row r="3543" spans="1:12" x14ac:dyDescent="0.2">
      <c r="A3543" s="2">
        <v>7.4834670000000001</v>
      </c>
      <c r="B3543" s="2">
        <v>10.28824</v>
      </c>
      <c r="C3543" s="2">
        <v>0.68058300000000005</v>
      </c>
      <c r="D3543" s="2">
        <v>0.20875099999999999</v>
      </c>
      <c r="F3543" s="2">
        <v>7.4806609999999996</v>
      </c>
      <c r="G3543" s="2">
        <v>0.52710699999999999</v>
      </c>
      <c r="H3543" s="2">
        <v>0.52436799999999995</v>
      </c>
      <c r="J3543" s="2">
        <v>7.4834670000000001</v>
      </c>
      <c r="K3543" s="2">
        <v>8.8628999999999999E-2</v>
      </c>
      <c r="L3543" s="2">
        <v>0.18732499999999999</v>
      </c>
    </row>
    <row r="3544" spans="1:12" x14ac:dyDescent="0.2">
      <c r="A3544" s="2">
        <v>7.4841680000000004</v>
      </c>
      <c r="B3544" s="2">
        <v>10.29204</v>
      </c>
      <c r="C3544" s="2">
        <v>0.68071300000000001</v>
      </c>
      <c r="D3544" s="2">
        <v>0.20898700000000001</v>
      </c>
      <c r="F3544" s="2">
        <v>7.4813619999999998</v>
      </c>
      <c r="G3544" s="2">
        <v>0.52690099999999995</v>
      </c>
      <c r="H3544" s="2">
        <v>0.52449800000000002</v>
      </c>
      <c r="J3544" s="2">
        <v>7.4841680000000004</v>
      </c>
      <c r="K3544" s="2">
        <v>8.8719999999999993E-2</v>
      </c>
      <c r="L3544" s="2">
        <v>0.18759300000000001</v>
      </c>
    </row>
    <row r="3545" spans="1:12" x14ac:dyDescent="0.2">
      <c r="A3545" s="2">
        <v>7.4848689999999998</v>
      </c>
      <c r="B3545" s="2">
        <v>10.294420000000001</v>
      </c>
      <c r="C3545" s="2">
        <v>0.67998800000000004</v>
      </c>
      <c r="D3545" s="2">
        <v>0.20922399999999999</v>
      </c>
      <c r="F3545" s="2">
        <v>7.4820640000000003</v>
      </c>
      <c r="G3545" s="2">
        <v>0.52667200000000003</v>
      </c>
      <c r="H3545" s="2">
        <v>0.52447500000000002</v>
      </c>
      <c r="J3545" s="2">
        <v>7.4848689999999998</v>
      </c>
      <c r="K3545" s="2">
        <v>8.8396000000000002E-2</v>
      </c>
      <c r="L3545" s="2">
        <v>0.18790299999999999</v>
      </c>
    </row>
    <row r="3546" spans="1:12" x14ac:dyDescent="0.2">
      <c r="A3546" s="2">
        <v>7.4855710000000002</v>
      </c>
      <c r="B3546" s="2">
        <v>10.29767</v>
      </c>
      <c r="C3546" s="2">
        <v>0.67955299999999996</v>
      </c>
      <c r="D3546" s="2">
        <v>0.20923900000000001</v>
      </c>
      <c r="F3546" s="2">
        <v>7.4827649999999997</v>
      </c>
      <c r="G3546" s="2">
        <v>0.52668800000000005</v>
      </c>
      <c r="H3546" s="2">
        <v>0.52468099999999995</v>
      </c>
      <c r="J3546" s="2">
        <v>7.4855710000000002</v>
      </c>
      <c r="K3546" s="2">
        <v>8.8302000000000005E-2</v>
      </c>
      <c r="L3546" s="2">
        <v>0.18814600000000001</v>
      </c>
    </row>
    <row r="3547" spans="1:12" x14ac:dyDescent="0.2">
      <c r="A3547" s="2">
        <v>7.4862719999999996</v>
      </c>
      <c r="B3547" s="2">
        <v>10.30043</v>
      </c>
      <c r="C3547" s="2">
        <v>0.67932800000000004</v>
      </c>
      <c r="D3547" s="2">
        <v>0.20910200000000001</v>
      </c>
      <c r="F3547" s="2">
        <v>7.4834670000000001</v>
      </c>
      <c r="G3547" s="2">
        <v>0.52702300000000002</v>
      </c>
      <c r="H3547" s="2">
        <v>0.52478000000000002</v>
      </c>
      <c r="J3547" s="2">
        <v>7.4862719999999996</v>
      </c>
      <c r="K3547" s="2">
        <v>8.7978000000000001E-2</v>
      </c>
      <c r="L3547" s="2">
        <v>0.18817999999999999</v>
      </c>
    </row>
    <row r="3548" spans="1:12" x14ac:dyDescent="0.2">
      <c r="A3548" s="2">
        <v>7.4869729999999999</v>
      </c>
      <c r="B3548" s="2">
        <v>10.30397</v>
      </c>
      <c r="C3548" s="2">
        <v>0.67952999999999997</v>
      </c>
      <c r="D3548" s="2">
        <v>0.20888100000000001</v>
      </c>
      <c r="F3548" s="2">
        <v>7.4841680000000004</v>
      </c>
      <c r="G3548" s="2">
        <v>0.52716799999999997</v>
      </c>
      <c r="H3548" s="2">
        <v>0.52482600000000001</v>
      </c>
      <c r="J3548" s="2">
        <v>7.4869729999999999</v>
      </c>
      <c r="K3548" s="2">
        <v>8.7637000000000007E-2</v>
      </c>
      <c r="L3548" s="2">
        <v>0.18753700000000001</v>
      </c>
    </row>
    <row r="3549" spans="1:12" x14ac:dyDescent="0.2">
      <c r="A3549" s="2">
        <v>7.4876750000000003</v>
      </c>
      <c r="B3549" s="2">
        <v>10.307550000000001</v>
      </c>
      <c r="C3549" s="2">
        <v>0.67952299999999999</v>
      </c>
      <c r="D3549" s="2">
        <v>0.20882000000000001</v>
      </c>
      <c r="F3549" s="2">
        <v>7.4848689999999998</v>
      </c>
      <c r="G3549" s="2">
        <v>0.52719099999999997</v>
      </c>
      <c r="H3549" s="2">
        <v>0.52423900000000001</v>
      </c>
      <c r="J3549" s="2">
        <v>7.4876750000000003</v>
      </c>
      <c r="K3549" s="2">
        <v>8.7520000000000001E-2</v>
      </c>
      <c r="L3549" s="2">
        <v>0.186975</v>
      </c>
    </row>
    <row r="3550" spans="1:12" x14ac:dyDescent="0.2">
      <c r="A3550" s="2">
        <v>7.4883759999999997</v>
      </c>
      <c r="B3550" s="2">
        <v>10.31047</v>
      </c>
      <c r="C3550" s="2">
        <v>0.67932400000000004</v>
      </c>
      <c r="D3550" s="2">
        <v>0.20918600000000001</v>
      </c>
      <c r="F3550" s="2">
        <v>7.4855710000000002</v>
      </c>
      <c r="G3550" s="2">
        <v>0.52710699999999999</v>
      </c>
      <c r="H3550" s="2">
        <v>0.52401699999999996</v>
      </c>
      <c r="J3550" s="2">
        <v>7.4883759999999997</v>
      </c>
      <c r="K3550" s="2">
        <v>8.7478E-2</v>
      </c>
      <c r="L3550" s="2">
        <v>0.18640499999999999</v>
      </c>
    </row>
    <row r="3551" spans="1:12" x14ac:dyDescent="0.2">
      <c r="A3551" s="2">
        <v>7.4890780000000001</v>
      </c>
      <c r="B3551" s="2">
        <v>10.31392</v>
      </c>
      <c r="C3551" s="2">
        <v>0.67937000000000003</v>
      </c>
      <c r="D3551" s="2">
        <v>0.20976600000000001</v>
      </c>
      <c r="F3551" s="2">
        <v>7.4862719999999996</v>
      </c>
      <c r="G3551" s="2">
        <v>0.52702300000000002</v>
      </c>
      <c r="H3551" s="2">
        <v>0.52349100000000004</v>
      </c>
      <c r="J3551" s="2">
        <v>7.4890780000000001</v>
      </c>
      <c r="K3551" s="2">
        <v>8.7611999999999995E-2</v>
      </c>
      <c r="L3551" s="2">
        <v>0.18617800000000001</v>
      </c>
    </row>
    <row r="3552" spans="1:12" x14ac:dyDescent="0.2">
      <c r="A3552" s="2">
        <v>7.4897790000000004</v>
      </c>
      <c r="B3552" s="2">
        <v>10.317410000000001</v>
      </c>
      <c r="C3552" s="2">
        <v>0.67895399999999995</v>
      </c>
      <c r="D3552" s="2">
        <v>0.210147</v>
      </c>
      <c r="F3552" s="2">
        <v>7.4869729999999999</v>
      </c>
      <c r="G3552" s="2">
        <v>0.52686299999999997</v>
      </c>
      <c r="H3552" s="2">
        <v>0.52324700000000002</v>
      </c>
      <c r="J3552" s="2">
        <v>7.4897790000000004</v>
      </c>
      <c r="K3552" s="2">
        <v>8.7531999999999999E-2</v>
      </c>
      <c r="L3552" s="2">
        <v>0.185394</v>
      </c>
    </row>
    <row r="3553" spans="1:12" x14ac:dyDescent="0.2">
      <c r="A3553" s="2">
        <v>7.4904799999999998</v>
      </c>
      <c r="B3553" s="2">
        <v>10.32085</v>
      </c>
      <c r="C3553" s="2">
        <v>0.67901199999999995</v>
      </c>
      <c r="D3553" s="2">
        <v>0.21008599999999999</v>
      </c>
      <c r="F3553" s="2">
        <v>7.4876750000000003</v>
      </c>
      <c r="G3553" s="2">
        <v>0.52657299999999996</v>
      </c>
      <c r="H3553" s="2">
        <v>0.52327000000000001</v>
      </c>
      <c r="J3553" s="2">
        <v>7.4904799999999998</v>
      </c>
      <c r="K3553" s="2">
        <v>8.6985999999999994E-2</v>
      </c>
      <c r="L3553" s="2">
        <v>0.18495800000000001</v>
      </c>
    </row>
    <row r="3554" spans="1:12" x14ac:dyDescent="0.2">
      <c r="A3554" s="2">
        <v>7.4911820000000002</v>
      </c>
      <c r="B3554" s="2">
        <v>10.32441</v>
      </c>
      <c r="C3554" s="2">
        <v>0.67900400000000005</v>
      </c>
      <c r="D3554" s="2">
        <v>0.20985000000000001</v>
      </c>
      <c r="F3554" s="2">
        <v>7.4883759999999997</v>
      </c>
      <c r="G3554" s="2">
        <v>0.52649699999999999</v>
      </c>
      <c r="H3554" s="2">
        <v>0.52317800000000003</v>
      </c>
      <c r="J3554" s="2">
        <v>7.4911820000000002</v>
      </c>
      <c r="K3554" s="2">
        <v>8.7576000000000001E-2</v>
      </c>
      <c r="L3554" s="2">
        <v>0.18464800000000001</v>
      </c>
    </row>
    <row r="3555" spans="1:12" x14ac:dyDescent="0.2">
      <c r="A3555" s="2">
        <v>7.4918829999999996</v>
      </c>
      <c r="B3555" s="2">
        <v>10.327909999999999</v>
      </c>
      <c r="C3555" s="2">
        <v>0.67911500000000002</v>
      </c>
      <c r="D3555" s="2">
        <v>0.20960500000000001</v>
      </c>
      <c r="F3555" s="2">
        <v>7.4890780000000001</v>
      </c>
      <c r="G3555" s="2">
        <v>0.52636000000000005</v>
      </c>
      <c r="H3555" s="2">
        <v>0.52261400000000002</v>
      </c>
      <c r="J3555" s="2">
        <v>7.4918829999999996</v>
      </c>
      <c r="K3555" s="2">
        <v>8.8020000000000001E-2</v>
      </c>
      <c r="L3555" s="2">
        <v>0.184222</v>
      </c>
    </row>
    <row r="3556" spans="1:12" x14ac:dyDescent="0.2">
      <c r="A3556" s="2">
        <v>7.4925850000000001</v>
      </c>
      <c r="B3556" s="2">
        <v>10.33104</v>
      </c>
      <c r="C3556" s="2">
        <v>0.67927899999999997</v>
      </c>
      <c r="D3556" s="2">
        <v>0.21001</v>
      </c>
      <c r="F3556" s="2">
        <v>7.4897790000000004</v>
      </c>
      <c r="G3556" s="2">
        <v>0.526505</v>
      </c>
      <c r="H3556" s="2">
        <v>0.52271299999999998</v>
      </c>
      <c r="J3556" s="2">
        <v>7.4925850000000001</v>
      </c>
      <c r="K3556" s="2">
        <v>8.7580000000000005E-2</v>
      </c>
      <c r="L3556" s="2">
        <v>0.18354599999999999</v>
      </c>
    </row>
    <row r="3557" spans="1:12" x14ac:dyDescent="0.2">
      <c r="A3557" s="2">
        <v>7.4932860000000003</v>
      </c>
      <c r="B3557" s="2">
        <v>10.33417</v>
      </c>
      <c r="C3557" s="2">
        <v>0.67911100000000002</v>
      </c>
      <c r="D3557" s="2">
        <v>0.21037600000000001</v>
      </c>
      <c r="F3557" s="2">
        <v>7.4904799999999998</v>
      </c>
      <c r="G3557" s="2">
        <v>0.52629899999999996</v>
      </c>
      <c r="H3557" s="2">
        <v>0.52286500000000002</v>
      </c>
      <c r="J3557" s="2">
        <v>7.4932860000000003</v>
      </c>
      <c r="K3557" s="2">
        <v>8.7284E-2</v>
      </c>
      <c r="L3557" s="2">
        <v>0.18398300000000001</v>
      </c>
    </row>
    <row r="3558" spans="1:12" x14ac:dyDescent="0.2">
      <c r="A3558" s="2">
        <v>7.4939869999999997</v>
      </c>
      <c r="B3558" s="2">
        <v>10.337999999999999</v>
      </c>
      <c r="C3558" s="2">
        <v>0.67924399999999996</v>
      </c>
      <c r="D3558" s="2">
        <v>0.21040600000000001</v>
      </c>
      <c r="F3558" s="2">
        <v>7.4911820000000002</v>
      </c>
      <c r="G3558" s="2">
        <v>0.52574900000000002</v>
      </c>
      <c r="H3558" s="2">
        <v>0.52307099999999995</v>
      </c>
      <c r="J3558" s="2">
        <v>7.4939869999999997</v>
      </c>
      <c r="K3558" s="2">
        <v>8.7332000000000007E-2</v>
      </c>
      <c r="L3558" s="2">
        <v>0.184363</v>
      </c>
    </row>
    <row r="3559" spans="1:12" x14ac:dyDescent="0.2">
      <c r="A3559" s="2">
        <v>7.4946890000000002</v>
      </c>
      <c r="B3559" s="2">
        <v>10.34163</v>
      </c>
      <c r="C3559" s="2">
        <v>0.67946899999999999</v>
      </c>
      <c r="D3559" s="2">
        <v>0.21074200000000001</v>
      </c>
      <c r="F3559" s="2">
        <v>7.4918829999999996</v>
      </c>
      <c r="G3559" s="2">
        <v>0.52536799999999995</v>
      </c>
      <c r="H3559" s="2">
        <v>0.52321600000000001</v>
      </c>
      <c r="J3559" s="2">
        <v>7.4946890000000002</v>
      </c>
      <c r="K3559" s="2">
        <v>8.7392999999999998E-2</v>
      </c>
      <c r="L3559" s="2">
        <v>0.184115</v>
      </c>
    </row>
    <row r="3560" spans="1:12" x14ac:dyDescent="0.2">
      <c r="A3560" s="2">
        <v>7.4953900000000004</v>
      </c>
      <c r="B3560" s="2">
        <v>10.345269999999999</v>
      </c>
      <c r="C3560" s="2">
        <v>0.67969400000000002</v>
      </c>
      <c r="D3560" s="2">
        <v>0.21129200000000001</v>
      </c>
      <c r="F3560" s="2">
        <v>7.4925850000000001</v>
      </c>
      <c r="G3560" s="2">
        <v>0.52505500000000005</v>
      </c>
      <c r="H3560" s="2">
        <v>0.52352900000000002</v>
      </c>
      <c r="J3560" s="2">
        <v>7.4953900000000004</v>
      </c>
      <c r="K3560" s="2">
        <v>8.7239999999999998E-2</v>
      </c>
      <c r="L3560" s="2">
        <v>0.184061</v>
      </c>
    </row>
    <row r="3561" spans="1:12" x14ac:dyDescent="0.2">
      <c r="A3561" s="2">
        <v>7.4960909999999998</v>
      </c>
      <c r="B3561" s="2">
        <v>10.349209999999999</v>
      </c>
      <c r="C3561" s="2">
        <v>0.679427</v>
      </c>
      <c r="D3561" s="2">
        <v>0.21174200000000001</v>
      </c>
      <c r="F3561" s="2">
        <v>7.4932860000000003</v>
      </c>
      <c r="G3561" s="2">
        <v>0.524536</v>
      </c>
      <c r="H3561" s="2">
        <v>0.52382700000000004</v>
      </c>
      <c r="J3561" s="2">
        <v>7.4960909999999998</v>
      </c>
      <c r="K3561" s="2">
        <v>8.6521000000000001E-2</v>
      </c>
      <c r="L3561" s="2">
        <v>0.184304</v>
      </c>
    </row>
    <row r="3562" spans="1:12" x14ac:dyDescent="0.2">
      <c r="A3562" s="2">
        <v>7.4967930000000003</v>
      </c>
      <c r="B3562" s="2">
        <v>10.35214</v>
      </c>
      <c r="C3562" s="2">
        <v>0.67938500000000002</v>
      </c>
      <c r="D3562" s="2">
        <v>0.211948</v>
      </c>
      <c r="F3562" s="2">
        <v>7.4939869999999997</v>
      </c>
      <c r="G3562" s="2">
        <v>0.52458199999999999</v>
      </c>
      <c r="H3562" s="2">
        <v>0.52365899999999999</v>
      </c>
      <c r="J3562" s="2">
        <v>7.4967930000000003</v>
      </c>
      <c r="K3562" s="2">
        <v>8.6513000000000007E-2</v>
      </c>
      <c r="L3562" s="2">
        <v>0.18398100000000001</v>
      </c>
    </row>
    <row r="3563" spans="1:12" x14ac:dyDescent="0.2">
      <c r="A3563" s="2">
        <v>7.4974939999999997</v>
      </c>
      <c r="B3563" s="2">
        <v>10.35585</v>
      </c>
      <c r="C3563" s="2">
        <v>0.67890499999999998</v>
      </c>
      <c r="D3563" s="2">
        <v>0.21219199999999999</v>
      </c>
      <c r="F3563" s="2">
        <v>7.4946890000000002</v>
      </c>
      <c r="G3563" s="2">
        <v>0.52452100000000002</v>
      </c>
      <c r="H3563" s="2">
        <v>0.523895</v>
      </c>
      <c r="J3563" s="2">
        <v>7.4974939999999997</v>
      </c>
      <c r="K3563" s="2">
        <v>8.6550000000000002E-2</v>
      </c>
      <c r="L3563" s="2">
        <v>0.18396299999999999</v>
      </c>
    </row>
    <row r="3564" spans="1:12" x14ac:dyDescent="0.2">
      <c r="A3564" s="2">
        <v>7.4981960000000001</v>
      </c>
      <c r="B3564" s="2">
        <v>10.359080000000001</v>
      </c>
      <c r="C3564" s="2">
        <v>0.67922899999999997</v>
      </c>
      <c r="D3564" s="2">
        <v>0.21271100000000001</v>
      </c>
      <c r="F3564" s="2">
        <v>7.4953900000000004</v>
      </c>
      <c r="G3564" s="2">
        <v>0.52445200000000003</v>
      </c>
      <c r="H3564" s="2">
        <v>0.52388000000000001</v>
      </c>
      <c r="J3564" s="2">
        <v>7.4981960000000001</v>
      </c>
      <c r="K3564" s="2">
        <v>8.6486999999999994E-2</v>
      </c>
      <c r="L3564" s="2">
        <v>0.183249</v>
      </c>
    </row>
    <row r="3565" spans="1:12" x14ac:dyDescent="0.2">
      <c r="A3565" s="2">
        <v>7.4988970000000004</v>
      </c>
      <c r="B3565" s="2">
        <v>10.36243</v>
      </c>
      <c r="C3565" s="2">
        <v>0.67943900000000002</v>
      </c>
      <c r="D3565" s="2">
        <v>0.21320600000000001</v>
      </c>
      <c r="F3565" s="2">
        <v>7.4960909999999998</v>
      </c>
      <c r="G3565" s="2">
        <v>0.52436799999999995</v>
      </c>
      <c r="H3565" s="2">
        <v>0.523872</v>
      </c>
      <c r="J3565" s="2">
        <v>7.4988970000000004</v>
      </c>
      <c r="K3565" s="2">
        <v>8.6249999999999993E-2</v>
      </c>
      <c r="L3565" s="2">
        <v>0.18304400000000001</v>
      </c>
    </row>
    <row r="3566" spans="1:12" x14ac:dyDescent="0.2">
      <c r="A3566" s="2">
        <v>7.4995979999999998</v>
      </c>
      <c r="B3566" s="2">
        <v>10.36575</v>
      </c>
      <c r="C3566" s="2">
        <v>0.67895799999999995</v>
      </c>
      <c r="D3566" s="2">
        <v>0.21298500000000001</v>
      </c>
      <c r="F3566" s="2">
        <v>7.4967930000000003</v>
      </c>
      <c r="G3566" s="2">
        <v>0.52449800000000002</v>
      </c>
      <c r="H3566" s="2">
        <v>0.52400199999999997</v>
      </c>
      <c r="J3566" s="2">
        <v>7.4995979999999998</v>
      </c>
      <c r="K3566" s="2">
        <v>8.5919999999999996E-2</v>
      </c>
      <c r="L3566" s="2">
        <v>0.183277</v>
      </c>
    </row>
    <row r="3567" spans="1:12" x14ac:dyDescent="0.2">
      <c r="A3567" s="2">
        <v>7.500299</v>
      </c>
      <c r="B3567" s="2">
        <v>10.36919</v>
      </c>
      <c r="C3567" s="2">
        <v>0.67872200000000005</v>
      </c>
      <c r="D3567" s="2">
        <v>0.21305399999999999</v>
      </c>
      <c r="F3567" s="2">
        <v>7.4974939999999997</v>
      </c>
      <c r="G3567" s="2">
        <v>0.52447500000000002</v>
      </c>
      <c r="H3567" s="2">
        <v>0.52436799999999995</v>
      </c>
      <c r="J3567" s="2">
        <v>7.500299</v>
      </c>
      <c r="K3567" s="2">
        <v>8.5528999999999994E-2</v>
      </c>
      <c r="L3567" s="2">
        <v>0.18296200000000001</v>
      </c>
    </row>
    <row r="3568" spans="1:12" x14ac:dyDescent="0.2">
      <c r="A3568" s="2">
        <v>7.5010009999999996</v>
      </c>
      <c r="B3568" s="2">
        <v>10.3726</v>
      </c>
      <c r="C3568" s="2">
        <v>0.67838200000000004</v>
      </c>
      <c r="D3568" s="2">
        <v>0.21265700000000001</v>
      </c>
      <c r="F3568" s="2">
        <v>7.4981960000000001</v>
      </c>
      <c r="G3568" s="2">
        <v>0.52468099999999995</v>
      </c>
      <c r="H3568" s="2">
        <v>0.52465099999999998</v>
      </c>
      <c r="J3568" s="2">
        <v>7.5010009999999996</v>
      </c>
      <c r="K3568" s="2">
        <v>8.5535E-2</v>
      </c>
      <c r="L3568" s="2">
        <v>0.18277299999999999</v>
      </c>
    </row>
    <row r="3569" spans="1:12" x14ac:dyDescent="0.2">
      <c r="A3569" s="2">
        <v>7.5017019999999999</v>
      </c>
      <c r="B3569" s="2">
        <v>10.376760000000001</v>
      </c>
      <c r="C3569" s="2">
        <v>0.67844300000000002</v>
      </c>
      <c r="D3569" s="2">
        <v>0.21271100000000001</v>
      </c>
      <c r="F3569" s="2">
        <v>7.4988970000000004</v>
      </c>
      <c r="G3569" s="2">
        <v>0.52478000000000002</v>
      </c>
      <c r="H3569" s="2">
        <v>0.52445200000000003</v>
      </c>
      <c r="J3569" s="2">
        <v>7.5017019999999999</v>
      </c>
      <c r="K3569" s="2">
        <v>8.5334999999999994E-2</v>
      </c>
      <c r="L3569" s="2">
        <v>0.18252099999999999</v>
      </c>
    </row>
    <row r="3570" spans="1:12" x14ac:dyDescent="0.2">
      <c r="A3570" s="2">
        <v>7.5024040000000003</v>
      </c>
      <c r="B3570" s="2">
        <v>10.38062</v>
      </c>
      <c r="C3570" s="2">
        <v>0.67813000000000001</v>
      </c>
      <c r="D3570" s="2">
        <v>0.21299999999999999</v>
      </c>
      <c r="F3570" s="2">
        <v>7.4995979999999998</v>
      </c>
      <c r="G3570" s="2">
        <v>0.52482600000000001</v>
      </c>
      <c r="H3570" s="2">
        <v>0.52414700000000003</v>
      </c>
      <c r="J3570" s="2">
        <v>7.5024040000000003</v>
      </c>
      <c r="K3570" s="2">
        <v>8.5249000000000005E-2</v>
      </c>
      <c r="L3570" s="2">
        <v>0.18274599999999999</v>
      </c>
    </row>
    <row r="3571" spans="1:12" x14ac:dyDescent="0.2">
      <c r="A3571" s="2">
        <v>7.5031049999999997</v>
      </c>
      <c r="B3571" s="2">
        <v>10.384069999999999</v>
      </c>
      <c r="C3571" s="2">
        <v>0.67769199999999996</v>
      </c>
      <c r="D3571" s="2">
        <v>0.21326000000000001</v>
      </c>
      <c r="F3571" s="2">
        <v>7.500299</v>
      </c>
      <c r="G3571" s="2">
        <v>0.52423900000000001</v>
      </c>
      <c r="H3571" s="2">
        <v>0.52405500000000005</v>
      </c>
      <c r="J3571" s="2">
        <v>7.5031049999999997</v>
      </c>
      <c r="K3571" s="2">
        <v>8.5056000000000007E-2</v>
      </c>
      <c r="L3571" s="2">
        <v>0.182755</v>
      </c>
    </row>
    <row r="3572" spans="1:12" x14ac:dyDescent="0.2">
      <c r="A3572" s="2">
        <v>7.5038070000000001</v>
      </c>
      <c r="B3572" s="2">
        <v>10.388199999999999</v>
      </c>
      <c r="C3572" s="2">
        <v>0.67724200000000001</v>
      </c>
      <c r="D3572" s="2">
        <v>0.213504</v>
      </c>
      <c r="F3572" s="2">
        <v>7.5010009999999996</v>
      </c>
      <c r="G3572" s="2">
        <v>0.52401699999999996</v>
      </c>
      <c r="H3572" s="2">
        <v>0.52394099999999999</v>
      </c>
      <c r="J3572" s="2">
        <v>7.5038070000000001</v>
      </c>
      <c r="K3572" s="2">
        <v>8.5207000000000005E-2</v>
      </c>
      <c r="L3572" s="2">
        <v>0.18185399999999999</v>
      </c>
    </row>
    <row r="3573" spans="1:12" x14ac:dyDescent="0.2">
      <c r="A3573" s="2">
        <v>7.5045080000000004</v>
      </c>
      <c r="B3573" s="2">
        <v>10.392569999999999</v>
      </c>
      <c r="C3573" s="2">
        <v>0.67694399999999999</v>
      </c>
      <c r="D3573" s="2">
        <v>0.21335899999999999</v>
      </c>
      <c r="F3573" s="2">
        <v>7.5017019999999999</v>
      </c>
      <c r="G3573" s="2">
        <v>0.52349100000000004</v>
      </c>
      <c r="H3573" s="2">
        <v>0.52366599999999996</v>
      </c>
      <c r="J3573" s="2">
        <v>7.5045080000000004</v>
      </c>
      <c r="K3573" s="2">
        <v>8.5579000000000002E-2</v>
      </c>
      <c r="L3573" s="2">
        <v>0.18112700000000001</v>
      </c>
    </row>
    <row r="3574" spans="1:12" x14ac:dyDescent="0.2">
      <c r="A3574" s="2">
        <v>7.5052089999999998</v>
      </c>
      <c r="B3574" s="2">
        <v>10.39625</v>
      </c>
      <c r="C3574" s="2">
        <v>0.67721500000000001</v>
      </c>
      <c r="D3574" s="2">
        <v>0.21359600000000001</v>
      </c>
      <c r="F3574" s="2">
        <v>7.5024040000000003</v>
      </c>
      <c r="G3574" s="2">
        <v>0.52324700000000002</v>
      </c>
      <c r="H3574" s="2">
        <v>0.523567</v>
      </c>
      <c r="J3574" s="2">
        <v>7.5052089999999998</v>
      </c>
      <c r="K3574" s="2">
        <v>8.5508000000000001E-2</v>
      </c>
      <c r="L3574" s="2">
        <v>0.18013899999999999</v>
      </c>
    </row>
    <row r="3575" spans="1:12" x14ac:dyDescent="0.2">
      <c r="A3575" s="2">
        <v>7.5059110000000002</v>
      </c>
      <c r="B3575" s="2">
        <v>10.39988</v>
      </c>
      <c r="C3575" s="2">
        <v>0.67752400000000002</v>
      </c>
      <c r="D3575" s="2">
        <v>0.21352699999999999</v>
      </c>
      <c r="F3575" s="2">
        <v>7.5031049999999997</v>
      </c>
      <c r="G3575" s="2">
        <v>0.52327000000000001</v>
      </c>
      <c r="H3575" s="2">
        <v>0.52351400000000003</v>
      </c>
      <c r="J3575" s="2">
        <v>7.5059110000000002</v>
      </c>
      <c r="K3575" s="2">
        <v>8.5569000000000006E-2</v>
      </c>
      <c r="L3575" s="2">
        <v>0.17900099999999999</v>
      </c>
    </row>
    <row r="3576" spans="1:12" x14ac:dyDescent="0.2">
      <c r="A3576" s="2">
        <v>7.5066119999999996</v>
      </c>
      <c r="B3576" s="2">
        <v>10.403280000000001</v>
      </c>
      <c r="C3576" s="2">
        <v>0.67745900000000003</v>
      </c>
      <c r="D3576" s="2">
        <v>0.21302299999999999</v>
      </c>
      <c r="F3576" s="2">
        <v>7.5038070000000001</v>
      </c>
      <c r="G3576" s="2">
        <v>0.52317800000000003</v>
      </c>
      <c r="H3576" s="2">
        <v>0.52339199999999997</v>
      </c>
      <c r="J3576" s="2">
        <v>7.5066119999999996</v>
      </c>
      <c r="K3576" s="2">
        <v>8.5616999999999999E-2</v>
      </c>
      <c r="L3576" s="2">
        <v>0.17868100000000001</v>
      </c>
    </row>
    <row r="3577" spans="1:12" x14ac:dyDescent="0.2">
      <c r="A3577" s="2">
        <v>7.5073129999999999</v>
      </c>
      <c r="B3577" s="2">
        <v>10.40727</v>
      </c>
      <c r="C3577" s="2">
        <v>0.67738600000000004</v>
      </c>
      <c r="D3577" s="2">
        <v>0.21327499999999999</v>
      </c>
      <c r="F3577" s="2">
        <v>7.5045080000000004</v>
      </c>
      <c r="G3577" s="2">
        <v>0.52261400000000002</v>
      </c>
      <c r="H3577" s="2">
        <v>0.52338399999999996</v>
      </c>
      <c r="J3577" s="2">
        <v>7.5073129999999999</v>
      </c>
      <c r="K3577" s="2">
        <v>8.6147000000000001E-2</v>
      </c>
      <c r="L3577" s="2">
        <v>0.178398</v>
      </c>
    </row>
    <row r="3578" spans="1:12" x14ac:dyDescent="0.2">
      <c r="A3578" s="2">
        <v>7.5080150000000003</v>
      </c>
      <c r="B3578" s="2">
        <v>10.41081</v>
      </c>
      <c r="C3578" s="2">
        <v>0.67750900000000003</v>
      </c>
      <c r="D3578" s="2">
        <v>0.21287800000000001</v>
      </c>
      <c r="F3578" s="2">
        <v>7.5052089999999998</v>
      </c>
      <c r="G3578" s="2">
        <v>0.52271299999999998</v>
      </c>
      <c r="H3578" s="2">
        <v>0.523567</v>
      </c>
      <c r="J3578" s="2">
        <v>7.5080150000000003</v>
      </c>
      <c r="K3578" s="2">
        <v>8.6063000000000001E-2</v>
      </c>
      <c r="L3578" s="2">
        <v>0.17869199999999999</v>
      </c>
    </row>
    <row r="3579" spans="1:12" x14ac:dyDescent="0.2">
      <c r="A3579" s="2">
        <v>7.5087159999999997</v>
      </c>
      <c r="B3579" s="2">
        <v>10.41409</v>
      </c>
      <c r="C3579" s="2">
        <v>0.67732499999999995</v>
      </c>
      <c r="D3579" s="2">
        <v>0.213283</v>
      </c>
      <c r="F3579" s="2">
        <v>7.5059110000000002</v>
      </c>
      <c r="G3579" s="2">
        <v>0.52286500000000002</v>
      </c>
      <c r="H3579" s="2">
        <v>0.52375000000000005</v>
      </c>
      <c r="J3579" s="2">
        <v>7.5087159999999997</v>
      </c>
      <c r="K3579" s="2">
        <v>8.6481000000000002E-2</v>
      </c>
      <c r="L3579" s="2">
        <v>0.179231</v>
      </c>
    </row>
    <row r="3580" spans="1:12" x14ac:dyDescent="0.2">
      <c r="A3580" s="2">
        <v>7.5094180000000001</v>
      </c>
      <c r="B3580" s="2">
        <v>10.41817</v>
      </c>
      <c r="C3580" s="2">
        <v>0.67702399999999996</v>
      </c>
      <c r="D3580" s="2">
        <v>0.21384700000000001</v>
      </c>
      <c r="F3580" s="2">
        <v>7.5066119999999996</v>
      </c>
      <c r="G3580" s="2">
        <v>0.52307099999999995</v>
      </c>
      <c r="H3580" s="2">
        <v>0.52388800000000002</v>
      </c>
      <c r="J3580" s="2">
        <v>7.5094180000000001</v>
      </c>
      <c r="K3580" s="2">
        <v>8.6735000000000007E-2</v>
      </c>
      <c r="L3580" s="2">
        <v>0.17937600000000001</v>
      </c>
    </row>
    <row r="3581" spans="1:12" x14ac:dyDescent="0.2">
      <c r="A3581" s="2">
        <v>7.5101190000000004</v>
      </c>
      <c r="B3581" s="2">
        <v>10.422169999999999</v>
      </c>
      <c r="C3581" s="2">
        <v>0.67682200000000003</v>
      </c>
      <c r="D3581" s="2">
        <v>0.21360299999999999</v>
      </c>
      <c r="F3581" s="2">
        <v>7.5073129999999999</v>
      </c>
      <c r="G3581" s="2">
        <v>0.52321600000000001</v>
      </c>
      <c r="H3581" s="2">
        <v>0.52417800000000003</v>
      </c>
      <c r="J3581" s="2">
        <v>7.5101190000000004</v>
      </c>
      <c r="K3581" s="2">
        <v>8.6600999999999997E-2</v>
      </c>
      <c r="L3581" s="2">
        <v>0.17946999999999999</v>
      </c>
    </row>
    <row r="3582" spans="1:12" x14ac:dyDescent="0.2">
      <c r="A3582" s="2">
        <v>7.5108199999999998</v>
      </c>
      <c r="B3582" s="2">
        <v>10.426119999999999</v>
      </c>
      <c r="C3582" s="2">
        <v>0.67686000000000002</v>
      </c>
      <c r="D3582" s="2">
        <v>0.21352699999999999</v>
      </c>
      <c r="F3582" s="2">
        <v>7.5080150000000003</v>
      </c>
      <c r="G3582" s="2">
        <v>0.52352900000000002</v>
      </c>
      <c r="H3582" s="2">
        <v>0.52426899999999999</v>
      </c>
      <c r="J3582" s="2">
        <v>7.5108199999999998</v>
      </c>
      <c r="K3582" s="2">
        <v>8.6416000000000007E-2</v>
      </c>
      <c r="L3582" s="2">
        <v>0.17968799999999999</v>
      </c>
    </row>
    <row r="3583" spans="1:12" x14ac:dyDescent="0.2">
      <c r="A3583" s="2">
        <v>7.5115220000000003</v>
      </c>
      <c r="B3583" s="2">
        <v>10.429500000000001</v>
      </c>
      <c r="C3583" s="2">
        <v>0.67690600000000001</v>
      </c>
      <c r="D3583" s="2">
        <v>0.21364900000000001</v>
      </c>
      <c r="F3583" s="2">
        <v>7.5087159999999997</v>
      </c>
      <c r="G3583" s="2">
        <v>0.52382700000000004</v>
      </c>
      <c r="H3583" s="2">
        <v>0.52454400000000001</v>
      </c>
      <c r="J3583" s="2">
        <v>7.5115220000000003</v>
      </c>
      <c r="K3583" s="2">
        <v>8.7423000000000001E-2</v>
      </c>
      <c r="L3583" s="2">
        <v>0.17957500000000001</v>
      </c>
    </row>
    <row r="3584" spans="1:12" x14ac:dyDescent="0.2">
      <c r="A3584" s="2">
        <v>7.5122229999999997</v>
      </c>
      <c r="B3584" s="2">
        <v>10.43343</v>
      </c>
      <c r="C3584" s="2">
        <v>0.67718</v>
      </c>
      <c r="D3584" s="2">
        <v>0.21444199999999999</v>
      </c>
      <c r="F3584" s="2">
        <v>7.5094180000000001</v>
      </c>
      <c r="G3584" s="2">
        <v>0.52365899999999999</v>
      </c>
      <c r="H3584" s="2">
        <v>0.52475700000000003</v>
      </c>
      <c r="J3584" s="2">
        <v>7.5122229999999997</v>
      </c>
      <c r="K3584" s="2">
        <v>8.6583999999999994E-2</v>
      </c>
      <c r="L3584" s="2">
        <v>0.17924699999999999</v>
      </c>
    </row>
    <row r="3585" spans="1:12" x14ac:dyDescent="0.2">
      <c r="A3585" s="2">
        <v>7.5129239999999999</v>
      </c>
      <c r="B3585" s="2">
        <v>10.437519999999999</v>
      </c>
      <c r="C3585" s="2">
        <v>0.677562</v>
      </c>
      <c r="D3585" s="2">
        <v>0.21409900000000001</v>
      </c>
      <c r="F3585" s="2">
        <v>7.5101190000000004</v>
      </c>
      <c r="G3585" s="2">
        <v>0.523895</v>
      </c>
      <c r="H3585" s="2">
        <v>0.52443700000000004</v>
      </c>
      <c r="J3585" s="2">
        <v>7.5129239999999999</v>
      </c>
      <c r="K3585" s="2">
        <v>8.6382E-2</v>
      </c>
      <c r="L3585" s="2">
        <v>0.17894099999999999</v>
      </c>
    </row>
    <row r="3586" spans="1:12" x14ac:dyDescent="0.2">
      <c r="A3586" s="2">
        <v>7.5136260000000004</v>
      </c>
      <c r="B3586" s="2">
        <v>10.44173</v>
      </c>
      <c r="C3586" s="2">
        <v>0.67744000000000004</v>
      </c>
      <c r="D3586" s="2">
        <v>0.21374799999999999</v>
      </c>
      <c r="F3586" s="2">
        <v>7.5108199999999998</v>
      </c>
      <c r="G3586" s="2">
        <v>0.52388000000000001</v>
      </c>
      <c r="H3586" s="2">
        <v>0.52459699999999998</v>
      </c>
      <c r="J3586" s="2">
        <v>7.5136260000000004</v>
      </c>
      <c r="K3586" s="2">
        <v>8.6322999999999997E-2</v>
      </c>
      <c r="L3586" s="2">
        <v>0.17841099999999999</v>
      </c>
    </row>
    <row r="3587" spans="1:12" x14ac:dyDescent="0.2">
      <c r="A3587" s="2">
        <v>7.5143269999999998</v>
      </c>
      <c r="B3587" s="2">
        <v>10.445919999999999</v>
      </c>
      <c r="C3587" s="2">
        <v>0.67732199999999998</v>
      </c>
      <c r="D3587" s="2">
        <v>0.21305399999999999</v>
      </c>
      <c r="F3587" s="2">
        <v>7.5115220000000003</v>
      </c>
      <c r="G3587" s="2">
        <v>0.523872</v>
      </c>
      <c r="H3587" s="2">
        <v>0.52515400000000001</v>
      </c>
      <c r="J3587" s="2">
        <v>7.5143269999999998</v>
      </c>
      <c r="K3587" s="2">
        <v>8.5871000000000003E-2</v>
      </c>
      <c r="L3587" s="2">
        <v>0.17798700000000001</v>
      </c>
    </row>
    <row r="3588" spans="1:12" x14ac:dyDescent="0.2">
      <c r="A3588" s="2">
        <v>7.515028</v>
      </c>
      <c r="B3588" s="2">
        <v>10.450480000000001</v>
      </c>
      <c r="C3588" s="2">
        <v>0.67718</v>
      </c>
      <c r="D3588" s="2">
        <v>0.21268000000000001</v>
      </c>
      <c r="F3588" s="2">
        <v>7.5122229999999997</v>
      </c>
      <c r="G3588" s="2">
        <v>0.52400199999999997</v>
      </c>
      <c r="H3588" s="2">
        <v>0.525528</v>
      </c>
      <c r="J3588" s="2">
        <v>7.515028</v>
      </c>
      <c r="K3588" s="2">
        <v>8.5453000000000001E-2</v>
      </c>
      <c r="L3588" s="2">
        <v>0.17841099999999999</v>
      </c>
    </row>
    <row r="3589" spans="1:12" x14ac:dyDescent="0.2">
      <c r="A3589" s="2">
        <v>7.5157299999999996</v>
      </c>
      <c r="B3589" s="2">
        <v>10.454800000000001</v>
      </c>
      <c r="C3589" s="2">
        <v>0.67718400000000001</v>
      </c>
      <c r="D3589" s="2">
        <v>0.212917</v>
      </c>
      <c r="F3589" s="2">
        <v>7.5129239999999999</v>
      </c>
      <c r="G3589" s="2">
        <v>0.52436799999999995</v>
      </c>
      <c r="H3589" s="2">
        <v>0.52568800000000004</v>
      </c>
      <c r="J3589" s="2">
        <v>7.5157299999999996</v>
      </c>
      <c r="K3589" s="2">
        <v>8.5017999999999996E-2</v>
      </c>
      <c r="L3589" s="2">
        <v>0.178898</v>
      </c>
    </row>
    <row r="3590" spans="1:12" x14ac:dyDescent="0.2">
      <c r="A3590" s="2">
        <v>7.5164309999999999</v>
      </c>
      <c r="B3590" s="2">
        <v>10.45876</v>
      </c>
      <c r="C3590" s="2">
        <v>0.67748900000000001</v>
      </c>
      <c r="D3590" s="2">
        <v>0.21348900000000001</v>
      </c>
      <c r="F3590" s="2">
        <v>7.5136260000000004</v>
      </c>
      <c r="G3590" s="2">
        <v>0.52465099999999998</v>
      </c>
      <c r="H3590" s="2">
        <v>0.52558899999999997</v>
      </c>
      <c r="J3590" s="2">
        <v>7.5164309999999999</v>
      </c>
      <c r="K3590" s="2">
        <v>8.4681999999999993E-2</v>
      </c>
      <c r="L3590" s="2">
        <v>0.17916799999999999</v>
      </c>
    </row>
    <row r="3591" spans="1:12" x14ac:dyDescent="0.2">
      <c r="A3591" s="2">
        <v>7.5171330000000003</v>
      </c>
      <c r="B3591" s="2">
        <v>10.46252</v>
      </c>
      <c r="C3591" s="2">
        <v>0.67746300000000004</v>
      </c>
      <c r="D3591" s="2">
        <v>0.21401500000000001</v>
      </c>
      <c r="F3591" s="2">
        <v>7.5143269999999998</v>
      </c>
      <c r="G3591" s="2">
        <v>0.52445200000000003</v>
      </c>
      <c r="H3591" s="2">
        <v>0.52561199999999997</v>
      </c>
      <c r="J3591" s="2">
        <v>7.5171330000000003</v>
      </c>
      <c r="K3591" s="2">
        <v>8.5022E-2</v>
      </c>
      <c r="L3591" s="2">
        <v>0.178926</v>
      </c>
    </row>
    <row r="3592" spans="1:12" x14ac:dyDescent="0.2">
      <c r="A3592" s="2">
        <v>7.5178339999999997</v>
      </c>
      <c r="B3592" s="2">
        <v>10.46641</v>
      </c>
      <c r="C3592" s="2">
        <v>0.67707700000000004</v>
      </c>
      <c r="D3592" s="2">
        <v>0.21473200000000001</v>
      </c>
      <c r="F3592" s="2">
        <v>7.515028</v>
      </c>
      <c r="G3592" s="2">
        <v>0.52414700000000003</v>
      </c>
      <c r="H3592" s="2">
        <v>0.525787</v>
      </c>
      <c r="J3592" s="2">
        <v>7.5178339999999997</v>
      </c>
      <c r="K3592" s="2">
        <v>8.5292999999999994E-2</v>
      </c>
      <c r="L3592" s="2">
        <v>0.17905299999999999</v>
      </c>
    </row>
    <row r="3593" spans="1:12" x14ac:dyDescent="0.2">
      <c r="A3593" s="2">
        <v>7.5185360000000001</v>
      </c>
      <c r="B3593" s="2">
        <v>10.4703</v>
      </c>
      <c r="C3593" s="2">
        <v>0.67682200000000003</v>
      </c>
      <c r="D3593" s="2">
        <v>0.21512899999999999</v>
      </c>
      <c r="F3593" s="2">
        <v>7.5157299999999996</v>
      </c>
      <c r="G3593" s="2">
        <v>0.52405500000000005</v>
      </c>
      <c r="H3593" s="2">
        <v>0.52574900000000002</v>
      </c>
      <c r="J3593" s="2">
        <v>7.5185360000000001</v>
      </c>
      <c r="K3593" s="2">
        <v>8.5200999999999999E-2</v>
      </c>
      <c r="L3593" s="2">
        <v>0.17917</v>
      </c>
    </row>
    <row r="3594" spans="1:12" x14ac:dyDescent="0.2">
      <c r="A3594" s="2">
        <v>7.5192370000000004</v>
      </c>
      <c r="B3594" s="2">
        <v>10.473660000000001</v>
      </c>
      <c r="C3594" s="2">
        <v>0.67666899999999996</v>
      </c>
      <c r="D3594" s="2">
        <v>0.21542700000000001</v>
      </c>
      <c r="F3594" s="2">
        <v>7.5164309999999999</v>
      </c>
      <c r="G3594" s="2">
        <v>0.52394099999999999</v>
      </c>
      <c r="H3594" s="2">
        <v>0.52561999999999998</v>
      </c>
      <c r="J3594" s="2">
        <v>7.5192370000000004</v>
      </c>
      <c r="K3594" s="2">
        <v>8.4833000000000006E-2</v>
      </c>
      <c r="L3594" s="2">
        <v>0.178727</v>
      </c>
    </row>
    <row r="3595" spans="1:12" x14ac:dyDescent="0.2">
      <c r="A3595" s="2">
        <v>7.5199379999999998</v>
      </c>
      <c r="B3595" s="2">
        <v>10.4786</v>
      </c>
      <c r="C3595" s="2">
        <v>0.67684100000000003</v>
      </c>
      <c r="D3595" s="2">
        <v>0.215472</v>
      </c>
      <c r="F3595" s="2">
        <v>7.5171330000000003</v>
      </c>
      <c r="G3595" s="2">
        <v>0.52366599999999996</v>
      </c>
      <c r="H3595" s="2">
        <v>0.52591699999999997</v>
      </c>
      <c r="J3595" s="2">
        <v>7.5199379999999998</v>
      </c>
      <c r="K3595" s="2">
        <v>8.5064000000000001E-2</v>
      </c>
      <c r="L3595" s="2">
        <v>0.178315</v>
      </c>
    </row>
    <row r="3596" spans="1:12" x14ac:dyDescent="0.2">
      <c r="A3596" s="2">
        <v>7.5206390000000001</v>
      </c>
      <c r="B3596" s="2">
        <v>10.482799999999999</v>
      </c>
      <c r="C3596" s="2">
        <v>0.67705499999999996</v>
      </c>
      <c r="D3596" s="2">
        <v>0.21503800000000001</v>
      </c>
      <c r="F3596" s="2">
        <v>7.5178339999999997</v>
      </c>
      <c r="G3596" s="2">
        <v>0.523567</v>
      </c>
      <c r="H3596" s="2">
        <v>0.52620699999999998</v>
      </c>
      <c r="J3596" s="2">
        <v>7.5206390000000001</v>
      </c>
      <c r="K3596" s="2">
        <v>8.5192000000000004E-2</v>
      </c>
      <c r="L3596" s="2">
        <v>0.178699</v>
      </c>
    </row>
    <row r="3597" spans="1:12" x14ac:dyDescent="0.2">
      <c r="A3597" s="2">
        <v>7.5213409999999996</v>
      </c>
      <c r="B3597" s="2">
        <v>10.48742</v>
      </c>
      <c r="C3597" s="2">
        <v>0.67681000000000002</v>
      </c>
      <c r="D3597" s="2">
        <v>0.21515999999999999</v>
      </c>
      <c r="F3597" s="2">
        <v>7.5185360000000001</v>
      </c>
      <c r="G3597" s="2">
        <v>0.52351400000000003</v>
      </c>
      <c r="H3597" s="2">
        <v>0.52625999999999995</v>
      </c>
      <c r="J3597" s="2">
        <v>7.5213409999999996</v>
      </c>
      <c r="K3597" s="2">
        <v>8.5674E-2</v>
      </c>
      <c r="L3597" s="2">
        <v>0.17852699999999999</v>
      </c>
    </row>
    <row r="3598" spans="1:12" x14ac:dyDescent="0.2">
      <c r="A3598" s="2">
        <v>7.5220419999999999</v>
      </c>
      <c r="B3598" s="2">
        <v>10.4915</v>
      </c>
      <c r="C3598" s="2">
        <v>0.67630299999999999</v>
      </c>
      <c r="D3598" s="2">
        <v>0.21562500000000001</v>
      </c>
      <c r="F3598" s="2">
        <v>7.5192370000000004</v>
      </c>
      <c r="G3598" s="2">
        <v>0.52339199999999997</v>
      </c>
      <c r="H3598" s="2">
        <v>0.52639000000000002</v>
      </c>
      <c r="J3598" s="2">
        <v>7.5220419999999999</v>
      </c>
      <c r="K3598" s="2">
        <v>8.5751999999999995E-2</v>
      </c>
      <c r="L3598" s="2">
        <v>0.17844099999999999</v>
      </c>
    </row>
    <row r="3599" spans="1:12" x14ac:dyDescent="0.2">
      <c r="A3599" s="2">
        <v>7.5227440000000003</v>
      </c>
      <c r="B3599" s="2">
        <v>10.49606</v>
      </c>
      <c r="C3599" s="2">
        <v>0.67558600000000002</v>
      </c>
      <c r="D3599" s="2">
        <v>0.21615100000000001</v>
      </c>
      <c r="F3599" s="2">
        <v>7.5199379999999998</v>
      </c>
      <c r="G3599" s="2">
        <v>0.52338399999999996</v>
      </c>
      <c r="H3599" s="2">
        <v>0.52686299999999997</v>
      </c>
      <c r="J3599" s="2">
        <v>7.5227440000000003</v>
      </c>
      <c r="K3599" s="2">
        <v>8.6030999999999996E-2</v>
      </c>
      <c r="L3599" s="2">
        <v>0.178588</v>
      </c>
    </row>
    <row r="3600" spans="1:12" x14ac:dyDescent="0.2">
      <c r="A3600" s="2">
        <v>7.5234449999999997</v>
      </c>
      <c r="B3600" s="2">
        <v>10.501110000000001</v>
      </c>
      <c r="C3600" s="2">
        <v>0.67511299999999996</v>
      </c>
      <c r="D3600" s="2">
        <v>0.21651799999999999</v>
      </c>
      <c r="F3600" s="2">
        <v>7.5206390000000001</v>
      </c>
      <c r="G3600" s="2">
        <v>0.523567</v>
      </c>
      <c r="H3600" s="2">
        <v>0.52748099999999998</v>
      </c>
      <c r="J3600" s="2">
        <v>7.5234449999999997</v>
      </c>
      <c r="K3600" s="2">
        <v>8.6454000000000003E-2</v>
      </c>
      <c r="L3600" s="2">
        <v>0.178559</v>
      </c>
    </row>
    <row r="3601" spans="1:12" x14ac:dyDescent="0.2">
      <c r="A3601" s="2">
        <v>7.5241470000000001</v>
      </c>
      <c r="B3601" s="2">
        <v>10.506220000000001</v>
      </c>
      <c r="C3601" s="2">
        <v>0.674651</v>
      </c>
      <c r="D3601" s="2">
        <v>0.21635699999999999</v>
      </c>
      <c r="F3601" s="2">
        <v>7.5213409999999996</v>
      </c>
      <c r="G3601" s="2">
        <v>0.52375000000000005</v>
      </c>
      <c r="H3601" s="2">
        <v>0.52791600000000005</v>
      </c>
      <c r="J3601" s="2">
        <v>7.5241470000000001</v>
      </c>
      <c r="K3601" s="2">
        <v>8.6161000000000001E-2</v>
      </c>
      <c r="L3601" s="2">
        <v>0.17852899999999999</v>
      </c>
    </row>
    <row r="3602" spans="1:12" x14ac:dyDescent="0.2">
      <c r="A3602" s="2">
        <v>7.5248480000000004</v>
      </c>
      <c r="B3602" s="2">
        <v>10.510300000000001</v>
      </c>
      <c r="C3602" s="2">
        <v>0.67430400000000001</v>
      </c>
      <c r="D3602" s="2">
        <v>0.21646399999999999</v>
      </c>
      <c r="F3602" s="2">
        <v>7.5220419999999999</v>
      </c>
      <c r="G3602" s="2">
        <v>0.52388800000000002</v>
      </c>
      <c r="H3602" s="2">
        <v>0.52805299999999999</v>
      </c>
      <c r="J3602" s="2">
        <v>7.5248480000000004</v>
      </c>
      <c r="K3602" s="2">
        <v>8.5680000000000006E-2</v>
      </c>
      <c r="L3602" s="2">
        <v>0.17891599999999999</v>
      </c>
    </row>
    <row r="3603" spans="1:12" x14ac:dyDescent="0.2">
      <c r="A3603" s="2">
        <v>7.5255489999999998</v>
      </c>
      <c r="B3603" s="2">
        <v>10.51572</v>
      </c>
      <c r="C3603" s="2">
        <v>0.67427000000000004</v>
      </c>
      <c r="D3603" s="2">
        <v>0.21712000000000001</v>
      </c>
      <c r="F3603" s="2">
        <v>7.5227440000000003</v>
      </c>
      <c r="G3603" s="2">
        <v>0.52417800000000003</v>
      </c>
      <c r="H3603" s="2">
        <v>0.52801500000000001</v>
      </c>
      <c r="J3603" s="2">
        <v>7.5255489999999998</v>
      </c>
      <c r="K3603" s="2">
        <v>8.5892999999999997E-2</v>
      </c>
      <c r="L3603" s="2">
        <v>0.17907699999999999</v>
      </c>
    </row>
    <row r="3604" spans="1:12" x14ac:dyDescent="0.2">
      <c r="A3604" s="2">
        <v>7.5262500000000001</v>
      </c>
      <c r="B3604" s="2">
        <v>10.52026</v>
      </c>
      <c r="C3604" s="2">
        <v>0.67417099999999996</v>
      </c>
      <c r="D3604" s="2">
        <v>0.21725800000000001</v>
      </c>
      <c r="F3604" s="2">
        <v>7.5234449999999997</v>
      </c>
      <c r="G3604" s="2">
        <v>0.52426899999999999</v>
      </c>
      <c r="H3604" s="2">
        <v>0.528061</v>
      </c>
      <c r="J3604" s="2">
        <v>7.5262500000000001</v>
      </c>
      <c r="K3604" s="2">
        <v>8.5931999999999994E-2</v>
      </c>
      <c r="L3604" s="2">
        <v>0.17949999999999999</v>
      </c>
    </row>
    <row r="3605" spans="1:12" x14ac:dyDescent="0.2">
      <c r="A3605" s="2">
        <v>7.5269519999999996</v>
      </c>
      <c r="B3605" s="2">
        <v>10.525119999999999</v>
      </c>
      <c r="C3605" s="2">
        <v>0.67416699999999996</v>
      </c>
      <c r="D3605" s="2">
        <v>0.217227</v>
      </c>
      <c r="F3605" s="2">
        <v>7.5241470000000001</v>
      </c>
      <c r="G3605" s="2">
        <v>0.52454400000000001</v>
      </c>
      <c r="H3605" s="2">
        <v>0.52803</v>
      </c>
      <c r="J3605" s="2">
        <v>7.5269519999999996</v>
      </c>
      <c r="K3605" s="2">
        <v>8.5902999999999993E-2</v>
      </c>
      <c r="L3605" s="2">
        <v>0.17985699999999999</v>
      </c>
    </row>
    <row r="3606" spans="1:12" x14ac:dyDescent="0.2">
      <c r="A3606" s="2">
        <v>7.5276529999999999</v>
      </c>
      <c r="B3606" s="2">
        <v>10.52983</v>
      </c>
      <c r="C3606" s="2">
        <v>0.67387300000000006</v>
      </c>
      <c r="D3606" s="2">
        <v>0.21754000000000001</v>
      </c>
      <c r="F3606" s="2">
        <v>7.5248480000000004</v>
      </c>
      <c r="G3606" s="2">
        <v>0.52475700000000003</v>
      </c>
      <c r="H3606" s="2">
        <v>0.52804600000000002</v>
      </c>
      <c r="J3606" s="2">
        <v>7.5276529999999999</v>
      </c>
      <c r="K3606" s="2">
        <v>8.6191000000000004E-2</v>
      </c>
      <c r="L3606" s="2">
        <v>0.179808</v>
      </c>
    </row>
    <row r="3607" spans="1:12" x14ac:dyDescent="0.2">
      <c r="A3607" s="2">
        <v>7.5283550000000004</v>
      </c>
      <c r="B3607" s="2">
        <v>10.534520000000001</v>
      </c>
      <c r="C3607" s="2">
        <v>0.67360200000000003</v>
      </c>
      <c r="D3607" s="2">
        <v>0.21766199999999999</v>
      </c>
      <c r="F3607" s="2">
        <v>7.5255489999999998</v>
      </c>
      <c r="G3607" s="2">
        <v>0.52443700000000004</v>
      </c>
      <c r="H3607" s="2">
        <v>0.52771000000000001</v>
      </c>
      <c r="J3607" s="2">
        <v>7.5283550000000004</v>
      </c>
      <c r="K3607" s="2">
        <v>8.6305000000000007E-2</v>
      </c>
      <c r="L3607" s="2">
        <v>0.17938799999999999</v>
      </c>
    </row>
    <row r="3608" spans="1:12" x14ac:dyDescent="0.2">
      <c r="A3608" s="2">
        <v>7.5290559999999997</v>
      </c>
      <c r="B3608" s="2">
        <v>10.539260000000001</v>
      </c>
      <c r="C3608" s="2">
        <v>0.67371700000000001</v>
      </c>
      <c r="D3608" s="2">
        <v>0.21754000000000001</v>
      </c>
      <c r="F3608" s="2">
        <v>7.5262500000000001</v>
      </c>
      <c r="G3608" s="2">
        <v>0.52459699999999998</v>
      </c>
      <c r="H3608" s="2">
        <v>0.52717599999999998</v>
      </c>
      <c r="J3608" s="2">
        <v>7.5290559999999997</v>
      </c>
      <c r="K3608" s="2">
        <v>8.6407999999999999E-2</v>
      </c>
      <c r="L3608" s="2">
        <v>0.17874899999999999</v>
      </c>
    </row>
    <row r="3609" spans="1:12" x14ac:dyDescent="0.2">
      <c r="A3609" s="2">
        <v>7.529757</v>
      </c>
      <c r="B3609" s="2">
        <v>10.54378</v>
      </c>
      <c r="C3609" s="2">
        <v>0.67352999999999996</v>
      </c>
      <c r="D3609" s="2">
        <v>0.21778400000000001</v>
      </c>
      <c r="F3609" s="2">
        <v>7.5269519999999996</v>
      </c>
      <c r="G3609" s="2">
        <v>0.52515400000000001</v>
      </c>
      <c r="H3609" s="2">
        <v>0.52704600000000001</v>
      </c>
      <c r="J3609" s="2">
        <v>7.529757</v>
      </c>
      <c r="K3609" s="2">
        <v>8.6598999999999995E-2</v>
      </c>
      <c r="L3609" s="2">
        <v>0.178756</v>
      </c>
    </row>
    <row r="3610" spans="1:12" x14ac:dyDescent="0.2">
      <c r="A3610" s="2">
        <v>7.5304589999999996</v>
      </c>
      <c r="B3610" s="2">
        <v>10.54899</v>
      </c>
      <c r="C3610" s="2">
        <v>0.67295400000000005</v>
      </c>
      <c r="D3610" s="2">
        <v>0.217921</v>
      </c>
      <c r="F3610" s="2">
        <v>7.5276529999999999</v>
      </c>
      <c r="G3610" s="2">
        <v>0.525528</v>
      </c>
      <c r="H3610" s="2">
        <v>0.52683999999999997</v>
      </c>
      <c r="J3610" s="2">
        <v>7.5304589999999996</v>
      </c>
      <c r="K3610" s="2">
        <v>8.6903999999999995E-2</v>
      </c>
      <c r="L3610" s="2">
        <v>0.178539</v>
      </c>
    </row>
    <row r="3611" spans="1:12" x14ac:dyDescent="0.2">
      <c r="A3611" s="2">
        <v>7.5311599999999999</v>
      </c>
      <c r="B3611" s="2">
        <v>10.554270000000001</v>
      </c>
      <c r="C3611" s="2">
        <v>0.67262200000000005</v>
      </c>
      <c r="D3611" s="2">
        <v>0.21757000000000001</v>
      </c>
      <c r="F3611" s="2">
        <v>7.5283550000000004</v>
      </c>
      <c r="G3611" s="2">
        <v>0.52568800000000004</v>
      </c>
      <c r="H3611" s="2">
        <v>0.52661100000000005</v>
      </c>
      <c r="J3611" s="2">
        <v>7.5311599999999999</v>
      </c>
      <c r="K3611" s="2">
        <v>8.7526000000000007E-2</v>
      </c>
      <c r="L3611" s="2">
        <v>0.17811099999999999</v>
      </c>
    </row>
    <row r="3612" spans="1:12" x14ac:dyDescent="0.2">
      <c r="A3612" s="2">
        <v>7.5318620000000003</v>
      </c>
      <c r="B3612" s="2">
        <v>10.5595</v>
      </c>
      <c r="C3612" s="2">
        <v>0.67268300000000003</v>
      </c>
      <c r="D3612" s="2">
        <v>0.21732599999999999</v>
      </c>
      <c r="F3612" s="2">
        <v>7.5290559999999997</v>
      </c>
      <c r="G3612" s="2">
        <v>0.52558899999999997</v>
      </c>
      <c r="H3612" s="2">
        <v>0.52660399999999996</v>
      </c>
      <c r="J3612" s="2">
        <v>7.5318620000000003</v>
      </c>
      <c r="K3612" s="2">
        <v>8.7507000000000001E-2</v>
      </c>
      <c r="L3612" s="2">
        <v>0.17788799999999999</v>
      </c>
    </row>
    <row r="3613" spans="1:12" x14ac:dyDescent="0.2">
      <c r="A3613" s="2">
        <v>7.5325629999999997</v>
      </c>
      <c r="B3613" s="2">
        <v>10.56466</v>
      </c>
      <c r="C3613" s="2">
        <v>0.67271300000000001</v>
      </c>
      <c r="D3613" s="2">
        <v>0.217303</v>
      </c>
      <c r="F3613" s="2">
        <v>7.529757</v>
      </c>
      <c r="G3613" s="2">
        <v>0.52561199999999997</v>
      </c>
      <c r="H3613" s="2">
        <v>0.52659599999999995</v>
      </c>
      <c r="J3613" s="2">
        <v>7.5325629999999997</v>
      </c>
      <c r="K3613" s="2">
        <v>8.7355000000000002E-2</v>
      </c>
      <c r="L3613" s="2">
        <v>0.17817</v>
      </c>
    </row>
    <row r="3614" spans="1:12" x14ac:dyDescent="0.2">
      <c r="A3614" s="2">
        <v>7.533264</v>
      </c>
      <c r="B3614" s="2">
        <v>10.56967</v>
      </c>
      <c r="C3614" s="2">
        <v>0.672481</v>
      </c>
      <c r="D3614" s="2">
        <v>0.21690699999999999</v>
      </c>
      <c r="F3614" s="2">
        <v>7.5304589999999996</v>
      </c>
      <c r="G3614" s="2">
        <v>0.525787</v>
      </c>
      <c r="H3614" s="2">
        <v>0.52640500000000001</v>
      </c>
      <c r="J3614" s="2">
        <v>7.533264</v>
      </c>
      <c r="K3614" s="2">
        <v>8.7692000000000006E-2</v>
      </c>
      <c r="L3614" s="2">
        <v>0.17892</v>
      </c>
    </row>
    <row r="3615" spans="1:12" x14ac:dyDescent="0.2">
      <c r="A3615" s="2">
        <v>7.5339660000000004</v>
      </c>
      <c r="B3615" s="2">
        <v>10.57424</v>
      </c>
      <c r="C3615" s="2">
        <v>0.67211799999999999</v>
      </c>
      <c r="D3615" s="2">
        <v>0.21682299999999999</v>
      </c>
      <c r="F3615" s="2">
        <v>7.5311599999999999</v>
      </c>
      <c r="G3615" s="2">
        <v>0.52574900000000002</v>
      </c>
      <c r="H3615" s="2">
        <v>0.52609300000000003</v>
      </c>
      <c r="J3615" s="2">
        <v>7.5339660000000004</v>
      </c>
      <c r="K3615" s="2">
        <v>8.7889999999999996E-2</v>
      </c>
      <c r="L3615" s="2">
        <v>0.17885899999999999</v>
      </c>
    </row>
    <row r="3616" spans="1:12" x14ac:dyDescent="0.2">
      <c r="A3616" s="2">
        <v>7.5346669999999998</v>
      </c>
      <c r="B3616" s="2">
        <v>10.57878</v>
      </c>
      <c r="C3616" s="2">
        <v>0.67192799999999997</v>
      </c>
      <c r="D3616" s="2">
        <v>0.21654799999999999</v>
      </c>
      <c r="F3616" s="2">
        <v>7.5318620000000003</v>
      </c>
      <c r="G3616" s="2">
        <v>0.52561999999999998</v>
      </c>
      <c r="H3616" s="2">
        <v>0.525787</v>
      </c>
      <c r="J3616" s="2">
        <v>7.5346669999999998</v>
      </c>
      <c r="K3616" s="2">
        <v>8.7997000000000006E-2</v>
      </c>
      <c r="L3616" s="2">
        <v>0.17865800000000001</v>
      </c>
    </row>
    <row r="3617" spans="1:12" x14ac:dyDescent="0.2">
      <c r="A3617" s="2">
        <v>7.5353680000000001</v>
      </c>
      <c r="B3617" s="2">
        <v>10.58366</v>
      </c>
      <c r="C3617" s="2">
        <v>0.672126</v>
      </c>
      <c r="D3617" s="2">
        <v>0.21664</v>
      </c>
      <c r="F3617" s="2">
        <v>7.5325629999999997</v>
      </c>
      <c r="G3617" s="2">
        <v>0.52591699999999997</v>
      </c>
      <c r="H3617" s="2">
        <v>0.52568800000000004</v>
      </c>
      <c r="J3617" s="2">
        <v>7.5353680000000001</v>
      </c>
      <c r="K3617" s="2">
        <v>8.8040999999999994E-2</v>
      </c>
      <c r="L3617" s="2">
        <v>0.17879100000000001</v>
      </c>
    </row>
    <row r="3618" spans="1:12" x14ac:dyDescent="0.2">
      <c r="A3618" s="2">
        <v>7.5360699999999996</v>
      </c>
      <c r="B3618" s="2">
        <v>10.588979999999999</v>
      </c>
      <c r="C3618" s="2">
        <v>0.67236600000000002</v>
      </c>
      <c r="D3618" s="2">
        <v>0.217006</v>
      </c>
      <c r="F3618" s="2">
        <v>7.533264</v>
      </c>
      <c r="G3618" s="2">
        <v>0.52620699999999998</v>
      </c>
      <c r="H3618" s="2">
        <v>0.52568800000000004</v>
      </c>
      <c r="J3618" s="2">
        <v>7.5360699999999996</v>
      </c>
      <c r="K3618" s="2">
        <v>8.7876999999999997E-2</v>
      </c>
      <c r="L3618" s="2">
        <v>0.17849599999999999</v>
      </c>
    </row>
    <row r="3619" spans="1:12" x14ac:dyDescent="0.2">
      <c r="A3619" s="2">
        <v>7.5367709999999999</v>
      </c>
      <c r="B3619" s="2">
        <v>10.59446</v>
      </c>
      <c r="C3619" s="2">
        <v>0.67270200000000002</v>
      </c>
      <c r="D3619" s="2">
        <v>0.21786</v>
      </c>
      <c r="F3619" s="2">
        <v>7.5339660000000004</v>
      </c>
      <c r="G3619" s="2">
        <v>0.52625999999999995</v>
      </c>
      <c r="H3619" s="2">
        <v>0.52549699999999999</v>
      </c>
      <c r="J3619" s="2">
        <v>7.5367709999999999</v>
      </c>
      <c r="K3619" s="2">
        <v>8.7799000000000002E-2</v>
      </c>
      <c r="L3619" s="2">
        <v>0.178559</v>
      </c>
    </row>
    <row r="3620" spans="1:12" x14ac:dyDescent="0.2">
      <c r="A3620" s="2">
        <v>7.5374730000000003</v>
      </c>
      <c r="B3620" s="2">
        <v>10.599629999999999</v>
      </c>
      <c r="C3620" s="2">
        <v>0.67268700000000003</v>
      </c>
      <c r="D3620" s="2">
        <v>0.21846299999999999</v>
      </c>
      <c r="F3620" s="2">
        <v>7.5346669999999998</v>
      </c>
      <c r="G3620" s="2">
        <v>0.52639000000000002</v>
      </c>
      <c r="H3620" s="2">
        <v>0.52547500000000003</v>
      </c>
      <c r="J3620" s="2">
        <v>7.5374730000000003</v>
      </c>
      <c r="K3620" s="2">
        <v>8.7836999999999998E-2</v>
      </c>
      <c r="L3620" s="2">
        <v>0.17855199999999999</v>
      </c>
    </row>
    <row r="3621" spans="1:12" x14ac:dyDescent="0.2">
      <c r="A3621" s="2">
        <v>7.5381739999999997</v>
      </c>
      <c r="B3621" s="2">
        <v>10.60469</v>
      </c>
      <c r="C3621" s="2">
        <v>0.67274</v>
      </c>
      <c r="D3621" s="2">
        <v>0.21885199999999999</v>
      </c>
      <c r="F3621" s="2">
        <v>7.5353680000000001</v>
      </c>
      <c r="G3621" s="2">
        <v>0.52686299999999997</v>
      </c>
      <c r="H3621" s="2">
        <v>0.52542100000000003</v>
      </c>
      <c r="J3621" s="2">
        <v>7.5381739999999997</v>
      </c>
      <c r="K3621" s="2">
        <v>8.8066000000000005E-2</v>
      </c>
      <c r="L3621" s="2">
        <v>0.178337</v>
      </c>
    </row>
    <row r="3622" spans="1:12" x14ac:dyDescent="0.2">
      <c r="A3622" s="2">
        <v>7.5388760000000001</v>
      </c>
      <c r="B3622" s="2">
        <v>10.60994</v>
      </c>
      <c r="C3622" s="2">
        <v>0.67290399999999995</v>
      </c>
      <c r="D3622" s="2">
        <v>0.21881400000000001</v>
      </c>
      <c r="F3622" s="2">
        <v>7.5360699999999996</v>
      </c>
      <c r="G3622" s="2">
        <v>0.52748099999999998</v>
      </c>
      <c r="H3622" s="2">
        <v>0.52549699999999999</v>
      </c>
      <c r="J3622" s="2">
        <v>7.5388760000000001</v>
      </c>
      <c r="K3622" s="2">
        <v>8.7829000000000004E-2</v>
      </c>
      <c r="L3622" s="2">
        <v>0.17780899999999999</v>
      </c>
    </row>
    <row r="3623" spans="1:12" x14ac:dyDescent="0.2">
      <c r="A3623" s="2">
        <v>7.5395770000000004</v>
      </c>
      <c r="B3623" s="2">
        <v>10.61519</v>
      </c>
      <c r="C3623" s="2">
        <v>0.67341899999999999</v>
      </c>
      <c r="D3623" s="2">
        <v>0.218417</v>
      </c>
      <c r="F3623" s="2">
        <v>7.5367709999999999</v>
      </c>
      <c r="G3623" s="2">
        <v>0.52791600000000005</v>
      </c>
      <c r="H3623" s="2">
        <v>0.52571100000000004</v>
      </c>
      <c r="J3623" s="2">
        <v>7.5395770000000004</v>
      </c>
      <c r="K3623" s="2">
        <v>8.7470999999999993E-2</v>
      </c>
      <c r="L3623" s="2">
        <v>0.17743300000000001</v>
      </c>
    </row>
    <row r="3624" spans="1:12" x14ac:dyDescent="0.2">
      <c r="A3624" s="2">
        <v>7.5402779999999998</v>
      </c>
      <c r="B3624" s="2">
        <v>10.620570000000001</v>
      </c>
      <c r="C3624" s="2">
        <v>0.673431</v>
      </c>
      <c r="D3624" s="2">
        <v>0.21848600000000001</v>
      </c>
      <c r="F3624" s="2">
        <v>7.5374730000000003</v>
      </c>
      <c r="G3624" s="2">
        <v>0.52805299999999999</v>
      </c>
      <c r="H3624" s="2">
        <v>0.52527599999999997</v>
      </c>
      <c r="J3624" s="2">
        <v>7.5402779999999998</v>
      </c>
      <c r="K3624" s="2">
        <v>8.7650000000000006E-2</v>
      </c>
      <c r="L3624" s="2">
        <v>0.17807100000000001</v>
      </c>
    </row>
    <row r="3625" spans="1:12" x14ac:dyDescent="0.2">
      <c r="A3625" s="2">
        <v>7.5409790000000001</v>
      </c>
      <c r="B3625" s="2">
        <v>10.62627</v>
      </c>
      <c r="C3625" s="2">
        <v>0.67305300000000001</v>
      </c>
      <c r="D3625" s="2">
        <v>0.218616</v>
      </c>
      <c r="F3625" s="2">
        <v>7.5381739999999997</v>
      </c>
      <c r="G3625" s="2">
        <v>0.52801500000000001</v>
      </c>
      <c r="H3625" s="2">
        <v>0.52507000000000004</v>
      </c>
      <c r="J3625" s="2">
        <v>7.5409790000000001</v>
      </c>
      <c r="K3625" s="2">
        <v>8.7839E-2</v>
      </c>
      <c r="L3625" s="2">
        <v>0.178953</v>
      </c>
    </row>
    <row r="3626" spans="1:12" x14ac:dyDescent="0.2">
      <c r="A3626" s="2">
        <v>7.5416809999999996</v>
      </c>
      <c r="B3626" s="2">
        <v>10.632009999999999</v>
      </c>
      <c r="C3626" s="2">
        <v>0.67304200000000003</v>
      </c>
      <c r="D3626" s="2">
        <v>0.21871499999999999</v>
      </c>
      <c r="F3626" s="2">
        <v>7.5388760000000001</v>
      </c>
      <c r="G3626" s="2">
        <v>0.528061</v>
      </c>
      <c r="H3626" s="2">
        <v>0.52513900000000002</v>
      </c>
      <c r="J3626" s="2">
        <v>7.5416809999999996</v>
      </c>
      <c r="K3626" s="2">
        <v>8.7447999999999998E-2</v>
      </c>
      <c r="L3626" s="2">
        <v>0.179174</v>
      </c>
    </row>
    <row r="3627" spans="1:12" x14ac:dyDescent="0.2">
      <c r="A3627" s="2">
        <v>7.5423819999999999</v>
      </c>
      <c r="B3627" s="2">
        <v>10.637689999999999</v>
      </c>
      <c r="C3627" s="2">
        <v>0.67283199999999999</v>
      </c>
      <c r="D3627" s="2">
        <v>0.21857799999999999</v>
      </c>
      <c r="F3627" s="2">
        <v>7.5395770000000004</v>
      </c>
      <c r="G3627" s="2">
        <v>0.52803</v>
      </c>
      <c r="H3627" s="2">
        <v>0.52488699999999999</v>
      </c>
      <c r="J3627" s="2">
        <v>7.5423819999999999</v>
      </c>
      <c r="K3627" s="2">
        <v>8.7068000000000006E-2</v>
      </c>
      <c r="L3627" s="2">
        <v>0.179309</v>
      </c>
    </row>
    <row r="3628" spans="1:12" x14ac:dyDescent="0.2">
      <c r="A3628" s="2">
        <v>7.5430840000000003</v>
      </c>
      <c r="B3628" s="2">
        <v>10.64353</v>
      </c>
      <c r="C3628" s="2">
        <v>0.67294600000000004</v>
      </c>
      <c r="D3628" s="2">
        <v>0.21840200000000001</v>
      </c>
      <c r="F3628" s="2">
        <v>7.5402779999999998</v>
      </c>
      <c r="G3628" s="2">
        <v>0.52804600000000002</v>
      </c>
      <c r="H3628" s="2">
        <v>0.52498599999999995</v>
      </c>
      <c r="J3628" s="2">
        <v>7.5430840000000003</v>
      </c>
      <c r="K3628" s="2">
        <v>8.7400000000000005E-2</v>
      </c>
      <c r="L3628" s="2">
        <v>0.17926</v>
      </c>
    </row>
    <row r="3629" spans="1:12" x14ac:dyDescent="0.2">
      <c r="A3629" s="2">
        <v>7.5437849999999997</v>
      </c>
      <c r="B3629" s="2">
        <v>10.64936</v>
      </c>
      <c r="C3629" s="2">
        <v>0.673064</v>
      </c>
      <c r="D3629" s="2">
        <v>0.21854699999999999</v>
      </c>
      <c r="F3629" s="2">
        <v>7.5409790000000001</v>
      </c>
      <c r="G3629" s="2">
        <v>0.52771000000000001</v>
      </c>
      <c r="H3629" s="2">
        <v>0.52513900000000002</v>
      </c>
      <c r="J3629" s="2">
        <v>7.5437849999999997</v>
      </c>
      <c r="K3629" s="2">
        <v>8.7299000000000002E-2</v>
      </c>
      <c r="L3629" s="2">
        <v>0.179175</v>
      </c>
    </row>
    <row r="3630" spans="1:12" x14ac:dyDescent="0.2">
      <c r="A3630" s="2">
        <v>7.5444870000000002</v>
      </c>
      <c r="B3630" s="2">
        <v>10.655189999999999</v>
      </c>
      <c r="C3630" s="2">
        <v>0.67299600000000004</v>
      </c>
      <c r="D3630" s="2">
        <v>0.21879100000000001</v>
      </c>
      <c r="F3630" s="2">
        <v>7.5416809999999996</v>
      </c>
      <c r="G3630" s="2">
        <v>0.52717599999999998</v>
      </c>
      <c r="H3630" s="2">
        <v>0.524918</v>
      </c>
      <c r="J3630" s="2">
        <v>7.5444870000000002</v>
      </c>
      <c r="K3630" s="2">
        <v>8.7207999999999994E-2</v>
      </c>
      <c r="L3630" s="2">
        <v>0.17888200000000001</v>
      </c>
    </row>
    <row r="3631" spans="1:12" x14ac:dyDescent="0.2">
      <c r="A3631" s="2">
        <v>7.5451879999999996</v>
      </c>
      <c r="B3631" s="2">
        <v>10.66128</v>
      </c>
      <c r="C3631" s="2">
        <v>0.67299600000000004</v>
      </c>
      <c r="D3631" s="2">
        <v>0.218829</v>
      </c>
      <c r="F3631" s="2">
        <v>7.5423819999999999</v>
      </c>
      <c r="G3631" s="2">
        <v>0.52704600000000001</v>
      </c>
      <c r="H3631" s="2">
        <v>0.52443700000000004</v>
      </c>
      <c r="J3631" s="2">
        <v>7.5451879999999996</v>
      </c>
      <c r="K3631" s="2">
        <v>8.6620000000000003E-2</v>
      </c>
      <c r="L3631" s="2">
        <v>0.17890200000000001</v>
      </c>
    </row>
    <row r="3632" spans="1:12" x14ac:dyDescent="0.2">
      <c r="A3632" s="2">
        <v>7.5458889999999998</v>
      </c>
      <c r="B3632" s="2">
        <v>10.666969999999999</v>
      </c>
      <c r="C3632" s="2">
        <v>0.67314099999999999</v>
      </c>
      <c r="D3632" s="2">
        <v>0.218913</v>
      </c>
      <c r="F3632" s="2">
        <v>7.5430840000000003</v>
      </c>
      <c r="G3632" s="2">
        <v>0.52683999999999997</v>
      </c>
      <c r="H3632" s="2">
        <v>0.52407099999999995</v>
      </c>
      <c r="J3632" s="2">
        <v>7.5458889999999998</v>
      </c>
      <c r="K3632" s="2">
        <v>8.6841000000000002E-2</v>
      </c>
      <c r="L3632" s="2">
        <v>0.17807400000000001</v>
      </c>
    </row>
    <row r="3633" spans="1:12" x14ac:dyDescent="0.2">
      <c r="A3633" s="2">
        <v>7.5465900000000001</v>
      </c>
      <c r="B3633" s="2">
        <v>10.67299</v>
      </c>
      <c r="C3633" s="2">
        <v>0.67299200000000003</v>
      </c>
      <c r="D3633" s="2">
        <v>0.218944</v>
      </c>
      <c r="F3633" s="2">
        <v>7.5437849999999997</v>
      </c>
      <c r="G3633" s="2">
        <v>0.52661100000000005</v>
      </c>
      <c r="H3633" s="2">
        <v>0.52381100000000003</v>
      </c>
      <c r="J3633" s="2">
        <v>7.5465900000000001</v>
      </c>
      <c r="K3633" s="2">
        <v>8.6652999999999994E-2</v>
      </c>
      <c r="L3633" s="2">
        <v>0.17738499999999999</v>
      </c>
    </row>
    <row r="3634" spans="1:12" x14ac:dyDescent="0.2">
      <c r="A3634" s="2">
        <v>7.5472919999999997</v>
      </c>
      <c r="B3634" s="2">
        <v>10.67933</v>
      </c>
      <c r="C3634" s="2">
        <v>0.67315999999999998</v>
      </c>
      <c r="D3634" s="2">
        <v>0.218692</v>
      </c>
      <c r="F3634" s="2">
        <v>7.5444870000000002</v>
      </c>
      <c r="G3634" s="2">
        <v>0.52660399999999996</v>
      </c>
      <c r="H3634" s="2">
        <v>0.52324700000000002</v>
      </c>
      <c r="J3634" s="2">
        <v>7.5472919999999997</v>
      </c>
      <c r="K3634" s="2">
        <v>8.6622000000000005E-2</v>
      </c>
      <c r="L3634" s="2">
        <v>0.177787</v>
      </c>
    </row>
    <row r="3635" spans="1:12" x14ac:dyDescent="0.2">
      <c r="A3635" s="2">
        <v>7.547993</v>
      </c>
      <c r="B3635" s="2">
        <v>10.68543</v>
      </c>
      <c r="C3635" s="2">
        <v>0.672736</v>
      </c>
      <c r="D3635" s="2">
        <v>0.218723</v>
      </c>
      <c r="F3635" s="2">
        <v>7.5451879999999996</v>
      </c>
      <c r="G3635" s="2">
        <v>0.52659599999999995</v>
      </c>
      <c r="H3635" s="2">
        <v>0.52359</v>
      </c>
      <c r="J3635" s="2">
        <v>7.547993</v>
      </c>
      <c r="K3635" s="2">
        <v>8.6298E-2</v>
      </c>
      <c r="L3635" s="2">
        <v>0.17756</v>
      </c>
    </row>
    <row r="3636" spans="1:12" x14ac:dyDescent="0.2">
      <c r="A3636" s="2">
        <v>7.5486950000000004</v>
      </c>
      <c r="B3636" s="2">
        <v>10.691660000000001</v>
      </c>
      <c r="C3636" s="2">
        <v>0.672454</v>
      </c>
      <c r="D3636" s="2">
        <v>0.21912699999999999</v>
      </c>
      <c r="F3636" s="2">
        <v>7.5458889999999998</v>
      </c>
      <c r="G3636" s="2">
        <v>0.52640500000000001</v>
      </c>
      <c r="H3636" s="2">
        <v>0.52367399999999997</v>
      </c>
      <c r="J3636" s="2">
        <v>7.5486950000000004</v>
      </c>
      <c r="K3636" s="2">
        <v>8.6348999999999995E-2</v>
      </c>
      <c r="L3636" s="2">
        <v>0.17734900000000001</v>
      </c>
    </row>
    <row r="3637" spans="1:12" x14ac:dyDescent="0.2">
      <c r="A3637" s="2">
        <v>7.5493959999999998</v>
      </c>
      <c r="B3637" s="2">
        <v>10.69777</v>
      </c>
      <c r="C3637" s="2">
        <v>0.67280499999999999</v>
      </c>
      <c r="D3637" s="2">
        <v>0.21954699999999999</v>
      </c>
      <c r="F3637" s="2">
        <v>7.5465900000000001</v>
      </c>
      <c r="G3637" s="2">
        <v>0.52609300000000003</v>
      </c>
      <c r="H3637" s="2">
        <v>0.52343799999999996</v>
      </c>
      <c r="J3637" s="2">
        <v>7.5493959999999998</v>
      </c>
      <c r="K3637" s="2">
        <v>8.6342000000000002E-2</v>
      </c>
      <c r="L3637" s="2">
        <v>0.17727100000000001</v>
      </c>
    </row>
    <row r="3638" spans="1:12" x14ac:dyDescent="0.2">
      <c r="A3638" s="2">
        <v>7.5500970000000001</v>
      </c>
      <c r="B3638" s="2">
        <v>10.704079999999999</v>
      </c>
      <c r="C3638" s="2">
        <v>0.67269100000000004</v>
      </c>
      <c r="D3638" s="2">
        <v>0.21948500000000001</v>
      </c>
      <c r="F3638" s="2">
        <v>7.5472919999999997</v>
      </c>
      <c r="G3638" s="2">
        <v>0.525787</v>
      </c>
      <c r="H3638" s="2">
        <v>0.52344500000000005</v>
      </c>
      <c r="J3638" s="2">
        <v>7.5500970000000001</v>
      </c>
      <c r="K3638" s="2">
        <v>8.6910000000000001E-2</v>
      </c>
      <c r="L3638" s="2">
        <v>0.17682800000000001</v>
      </c>
    </row>
    <row r="3639" spans="1:12" x14ac:dyDescent="0.2">
      <c r="A3639" s="2">
        <v>7.5507989999999996</v>
      </c>
      <c r="B3639" s="2">
        <v>10.71068</v>
      </c>
      <c r="C3639" s="2">
        <v>0.672462</v>
      </c>
      <c r="D3639" s="2">
        <v>0.21971399999999999</v>
      </c>
      <c r="F3639" s="2">
        <v>7.547993</v>
      </c>
      <c r="G3639" s="2">
        <v>0.52568800000000004</v>
      </c>
      <c r="H3639" s="2">
        <v>0.52342999999999995</v>
      </c>
      <c r="J3639" s="2">
        <v>7.5507989999999996</v>
      </c>
      <c r="K3639" s="2">
        <v>8.7261000000000005E-2</v>
      </c>
      <c r="L3639" s="2">
        <v>0.17652399999999999</v>
      </c>
    </row>
    <row r="3640" spans="1:12" x14ac:dyDescent="0.2">
      <c r="A3640" s="2">
        <v>7.5514999999999999</v>
      </c>
      <c r="B3640" s="2">
        <v>10.717420000000001</v>
      </c>
      <c r="C3640" s="2">
        <v>0.67238200000000004</v>
      </c>
      <c r="D3640" s="2">
        <v>0.21992</v>
      </c>
      <c r="F3640" s="2">
        <v>7.5486950000000004</v>
      </c>
      <c r="G3640" s="2">
        <v>0.52568800000000004</v>
      </c>
      <c r="H3640" s="2">
        <v>0.52364299999999997</v>
      </c>
      <c r="J3640" s="2">
        <v>7.5514999999999999</v>
      </c>
      <c r="K3640" s="2">
        <v>8.7642999999999999E-2</v>
      </c>
      <c r="L3640" s="2">
        <v>0.17624400000000001</v>
      </c>
    </row>
    <row r="3641" spans="1:12" x14ac:dyDescent="0.2">
      <c r="A3641" s="2">
        <v>7.5522020000000003</v>
      </c>
      <c r="B3641" s="2">
        <v>10.724399999999999</v>
      </c>
      <c r="C3641" s="2">
        <v>0.67237000000000002</v>
      </c>
      <c r="D3641" s="2">
        <v>0.219722</v>
      </c>
      <c r="F3641" s="2">
        <v>7.5493959999999998</v>
      </c>
      <c r="G3641" s="2">
        <v>0.52549699999999999</v>
      </c>
      <c r="H3641" s="2">
        <v>0.52343799999999996</v>
      </c>
      <c r="J3641" s="2">
        <v>7.5522020000000003</v>
      </c>
      <c r="K3641" s="2">
        <v>8.7876999999999997E-2</v>
      </c>
      <c r="L3641" s="2">
        <v>0.17679900000000001</v>
      </c>
    </row>
    <row r="3642" spans="1:12" x14ac:dyDescent="0.2">
      <c r="A3642" s="2">
        <v>7.5529029999999997</v>
      </c>
      <c r="B3642" s="2">
        <v>10.731450000000001</v>
      </c>
      <c r="C3642" s="2">
        <v>0.672404</v>
      </c>
      <c r="D3642" s="2">
        <v>0.21917300000000001</v>
      </c>
      <c r="F3642" s="2">
        <v>7.5500970000000001</v>
      </c>
      <c r="G3642" s="2">
        <v>0.52547500000000003</v>
      </c>
      <c r="H3642" s="2">
        <v>0.52336099999999997</v>
      </c>
      <c r="J3642" s="2">
        <v>7.5529029999999997</v>
      </c>
      <c r="K3642" s="2">
        <v>8.7971999999999995E-2</v>
      </c>
      <c r="L3642" s="2">
        <v>0.176346</v>
      </c>
    </row>
    <row r="3643" spans="1:12" x14ac:dyDescent="0.2">
      <c r="A3643" s="2">
        <v>7.553604</v>
      </c>
      <c r="B3643" s="2">
        <v>10.73845</v>
      </c>
      <c r="C3643" s="2">
        <v>0.67219099999999998</v>
      </c>
      <c r="D3643" s="2">
        <v>0.218585</v>
      </c>
      <c r="F3643" s="2">
        <v>7.5507989999999996</v>
      </c>
      <c r="G3643" s="2">
        <v>0.52542100000000003</v>
      </c>
      <c r="H3643" s="2">
        <v>0.52337599999999995</v>
      </c>
      <c r="J3643" s="2">
        <v>7.553604</v>
      </c>
      <c r="K3643" s="2">
        <v>8.7938000000000002E-2</v>
      </c>
      <c r="L3643" s="2">
        <v>0.17621800000000001</v>
      </c>
    </row>
    <row r="3644" spans="1:12" x14ac:dyDescent="0.2">
      <c r="A3644" s="2">
        <v>7.5543060000000004</v>
      </c>
      <c r="B3644" s="2">
        <v>10.745430000000001</v>
      </c>
      <c r="C3644" s="2">
        <v>0.67254599999999998</v>
      </c>
      <c r="D3644" s="2">
        <v>0.218837</v>
      </c>
      <c r="F3644" s="2">
        <v>7.5514999999999999</v>
      </c>
      <c r="G3644" s="2">
        <v>0.52549699999999999</v>
      </c>
      <c r="H3644" s="2">
        <v>0.52366599999999996</v>
      </c>
      <c r="J3644" s="2">
        <v>7.5543060000000004</v>
      </c>
      <c r="K3644" s="2">
        <v>8.8428000000000007E-2</v>
      </c>
      <c r="L3644" s="2">
        <v>0.17602400000000001</v>
      </c>
    </row>
    <row r="3645" spans="1:12" x14ac:dyDescent="0.2">
      <c r="A3645" s="2">
        <v>7.5550069999999998</v>
      </c>
      <c r="B3645" s="2">
        <v>10.75267</v>
      </c>
      <c r="C3645" s="2">
        <v>0.67247699999999999</v>
      </c>
      <c r="D3645" s="2">
        <v>0.21945500000000001</v>
      </c>
      <c r="F3645" s="2">
        <v>7.5522020000000003</v>
      </c>
      <c r="G3645" s="2">
        <v>0.52571100000000004</v>
      </c>
      <c r="H3645" s="2">
        <v>0.52344500000000005</v>
      </c>
      <c r="J3645" s="2">
        <v>7.5550069999999998</v>
      </c>
      <c r="K3645" s="2">
        <v>8.8944999999999996E-2</v>
      </c>
      <c r="L3645" s="2">
        <v>0.175562</v>
      </c>
    </row>
    <row r="3646" spans="1:12" x14ac:dyDescent="0.2">
      <c r="A3646" s="2">
        <v>7.5557080000000001</v>
      </c>
      <c r="B3646" s="2">
        <v>10.75971</v>
      </c>
      <c r="C3646" s="2">
        <v>0.67252999999999996</v>
      </c>
      <c r="D3646" s="2">
        <v>0.21970700000000001</v>
      </c>
      <c r="F3646" s="2">
        <v>7.5529029999999997</v>
      </c>
      <c r="G3646" s="2">
        <v>0.52527599999999997</v>
      </c>
      <c r="H3646" s="2">
        <v>0.52294200000000002</v>
      </c>
      <c r="J3646" s="2">
        <v>7.5557080000000001</v>
      </c>
      <c r="K3646" s="2">
        <v>8.9112999999999998E-2</v>
      </c>
      <c r="L3646" s="2">
        <v>0.17496999999999999</v>
      </c>
    </row>
    <row r="3647" spans="1:12" x14ac:dyDescent="0.2">
      <c r="A3647" s="2">
        <v>7.5564099999999996</v>
      </c>
      <c r="B3647" s="2">
        <v>10.76704</v>
      </c>
      <c r="C3647" s="2">
        <v>0.67267200000000005</v>
      </c>
      <c r="D3647" s="2">
        <v>0.219524</v>
      </c>
      <c r="F3647" s="2">
        <v>7.553604</v>
      </c>
      <c r="G3647" s="2">
        <v>0.52507000000000004</v>
      </c>
      <c r="H3647" s="2">
        <v>0.52300999999999997</v>
      </c>
      <c r="J3647" s="2">
        <v>7.5564099999999996</v>
      </c>
      <c r="K3647" s="2">
        <v>8.8663000000000006E-2</v>
      </c>
      <c r="L3647" s="2">
        <v>0.17519100000000001</v>
      </c>
    </row>
    <row r="3648" spans="1:12" x14ac:dyDescent="0.2">
      <c r="A3648" s="2">
        <v>7.5571109999999999</v>
      </c>
      <c r="B3648" s="2">
        <v>10.77453</v>
      </c>
      <c r="C3648" s="2">
        <v>0.67299200000000003</v>
      </c>
      <c r="D3648" s="2">
        <v>0.219859</v>
      </c>
      <c r="F3648" s="2">
        <v>7.5543060000000004</v>
      </c>
      <c r="G3648" s="2">
        <v>0.52513900000000002</v>
      </c>
      <c r="H3648" s="2">
        <v>0.52302599999999999</v>
      </c>
      <c r="J3648" s="2">
        <v>7.5571109999999999</v>
      </c>
      <c r="K3648" s="2">
        <v>8.8491E-2</v>
      </c>
      <c r="L3648" s="2">
        <v>0.17560300000000001</v>
      </c>
    </row>
    <row r="3649" spans="1:12" x14ac:dyDescent="0.2">
      <c r="A3649" s="2">
        <v>7.5578130000000003</v>
      </c>
      <c r="B3649" s="2">
        <v>10.78196</v>
      </c>
      <c r="C3649" s="2">
        <v>0.67342299999999999</v>
      </c>
      <c r="D3649" s="2">
        <v>0.22009600000000001</v>
      </c>
      <c r="F3649" s="2">
        <v>7.5550069999999998</v>
      </c>
      <c r="G3649" s="2">
        <v>0.52488699999999999</v>
      </c>
      <c r="H3649" s="2">
        <v>0.52261400000000002</v>
      </c>
      <c r="J3649" s="2">
        <v>7.5578130000000003</v>
      </c>
      <c r="K3649" s="2">
        <v>8.8352E-2</v>
      </c>
      <c r="L3649" s="2">
        <v>0.17607300000000001</v>
      </c>
    </row>
    <row r="3650" spans="1:12" x14ac:dyDescent="0.2">
      <c r="A3650" s="2">
        <v>7.5585139999999997</v>
      </c>
      <c r="B3650" s="2">
        <v>10.788930000000001</v>
      </c>
      <c r="C3650" s="2">
        <v>0.67372399999999999</v>
      </c>
      <c r="D3650" s="2">
        <v>0.22001200000000001</v>
      </c>
      <c r="F3650" s="2">
        <v>7.5557080000000001</v>
      </c>
      <c r="G3650" s="2">
        <v>0.52498599999999995</v>
      </c>
      <c r="H3650" s="2">
        <v>0.52249900000000005</v>
      </c>
      <c r="J3650" s="2">
        <v>7.5585139999999997</v>
      </c>
      <c r="K3650" s="2">
        <v>8.8075000000000001E-2</v>
      </c>
      <c r="L3650" s="2">
        <v>0.17610899999999999</v>
      </c>
    </row>
    <row r="3651" spans="1:12" x14ac:dyDescent="0.2">
      <c r="A3651" s="2">
        <v>7.5592160000000002</v>
      </c>
      <c r="B3651" s="2">
        <v>10.79584</v>
      </c>
      <c r="C3651" s="2">
        <v>0.673763</v>
      </c>
      <c r="D3651" s="2">
        <v>0.22001999999999999</v>
      </c>
      <c r="F3651" s="2">
        <v>7.5564099999999996</v>
      </c>
      <c r="G3651" s="2">
        <v>0.52513900000000002</v>
      </c>
      <c r="H3651" s="2">
        <v>0.52246099999999995</v>
      </c>
      <c r="J3651" s="2">
        <v>7.5592160000000002</v>
      </c>
      <c r="K3651" s="2">
        <v>8.8612999999999997E-2</v>
      </c>
      <c r="L3651" s="2">
        <v>0.17649400000000001</v>
      </c>
    </row>
    <row r="3652" spans="1:12" x14ac:dyDescent="0.2">
      <c r="A3652" s="2">
        <v>7.5599160000000003</v>
      </c>
      <c r="B3652" s="2">
        <v>10.803089999999999</v>
      </c>
      <c r="C3652" s="2">
        <v>0.67397200000000002</v>
      </c>
      <c r="D3652" s="2">
        <v>0.22025600000000001</v>
      </c>
      <c r="F3652" s="2">
        <v>7.5571109999999999</v>
      </c>
      <c r="G3652" s="2">
        <v>0.524918</v>
      </c>
      <c r="H3652" s="2">
        <v>0.52220900000000003</v>
      </c>
      <c r="J3652" s="2">
        <v>7.5599160000000003</v>
      </c>
      <c r="K3652" s="2">
        <v>8.8666999999999996E-2</v>
      </c>
      <c r="L3652" s="2">
        <v>0.17616999999999999</v>
      </c>
    </row>
    <row r="3653" spans="1:12" x14ac:dyDescent="0.2">
      <c r="A3653" s="2">
        <v>7.5606179999999998</v>
      </c>
      <c r="B3653" s="2">
        <v>10.81072</v>
      </c>
      <c r="C3653" s="2">
        <v>0.67419700000000005</v>
      </c>
      <c r="D3653" s="2">
        <v>0.22076699999999999</v>
      </c>
      <c r="F3653" s="2">
        <v>7.5578130000000003</v>
      </c>
      <c r="G3653" s="2">
        <v>0.52443700000000004</v>
      </c>
      <c r="H3653" s="2">
        <v>0.52191900000000002</v>
      </c>
      <c r="J3653" s="2">
        <v>7.5606179999999998</v>
      </c>
      <c r="K3653" s="2">
        <v>8.9203000000000005E-2</v>
      </c>
      <c r="L3653" s="2">
        <v>0.17597099999999999</v>
      </c>
    </row>
    <row r="3654" spans="1:12" x14ac:dyDescent="0.2">
      <c r="A3654" s="2">
        <v>7.5613190000000001</v>
      </c>
      <c r="B3654" s="2">
        <v>10.817629999999999</v>
      </c>
      <c r="C3654" s="2">
        <v>0.674037</v>
      </c>
      <c r="D3654" s="2">
        <v>0.220332</v>
      </c>
      <c r="F3654" s="2">
        <v>7.5585139999999997</v>
      </c>
      <c r="G3654" s="2">
        <v>0.52407099999999995</v>
      </c>
      <c r="H3654" s="2">
        <v>0.52207199999999998</v>
      </c>
      <c r="J3654" s="2">
        <v>7.5613190000000001</v>
      </c>
      <c r="K3654" s="2">
        <v>8.9030999999999999E-2</v>
      </c>
      <c r="L3654" s="2">
        <v>0.175675</v>
      </c>
    </row>
    <row r="3655" spans="1:12" x14ac:dyDescent="0.2">
      <c r="A3655" s="2">
        <v>7.5620209999999997</v>
      </c>
      <c r="B3655" s="2">
        <v>10.82525</v>
      </c>
      <c r="C3655" s="2">
        <v>0.67381599999999997</v>
      </c>
      <c r="D3655" s="2">
        <v>0.22050800000000001</v>
      </c>
      <c r="F3655" s="2">
        <v>7.5592160000000002</v>
      </c>
      <c r="G3655" s="2">
        <v>0.52381100000000003</v>
      </c>
      <c r="H3655" s="2">
        <v>0.52233099999999999</v>
      </c>
      <c r="J3655" s="2">
        <v>7.5620209999999997</v>
      </c>
      <c r="K3655" s="2">
        <v>8.8542999999999997E-2</v>
      </c>
      <c r="L3655" s="2">
        <v>0.17492099999999999</v>
      </c>
    </row>
    <row r="3656" spans="1:12" x14ac:dyDescent="0.2">
      <c r="A3656" s="2">
        <v>7.5627219999999999</v>
      </c>
      <c r="B3656" s="2">
        <v>10.833080000000001</v>
      </c>
      <c r="C3656" s="2">
        <v>0.67352999999999996</v>
      </c>
      <c r="D3656" s="2">
        <v>0.220752</v>
      </c>
      <c r="F3656" s="2">
        <v>7.5599160000000003</v>
      </c>
      <c r="G3656" s="2">
        <v>0.52324700000000002</v>
      </c>
      <c r="H3656" s="2">
        <v>0.52247600000000005</v>
      </c>
      <c r="J3656" s="2">
        <v>7.5627219999999999</v>
      </c>
      <c r="K3656" s="2">
        <v>8.7953000000000003E-2</v>
      </c>
      <c r="L3656" s="2">
        <v>0.174903</v>
      </c>
    </row>
    <row r="3657" spans="1:12" x14ac:dyDescent="0.2">
      <c r="A3657" s="2">
        <v>7.5634240000000004</v>
      </c>
      <c r="B3657" s="2">
        <v>10.841329999999999</v>
      </c>
      <c r="C3657" s="2">
        <v>0.67316399999999998</v>
      </c>
      <c r="D3657" s="2">
        <v>0.22101100000000001</v>
      </c>
      <c r="F3657" s="2">
        <v>7.5606179999999998</v>
      </c>
      <c r="G3657" s="2">
        <v>0.52359</v>
      </c>
      <c r="H3657" s="2">
        <v>0.52226300000000003</v>
      </c>
      <c r="J3657" s="2">
        <v>7.5634240000000004</v>
      </c>
      <c r="K3657" s="2">
        <v>8.7682999999999997E-2</v>
      </c>
      <c r="L3657" s="2">
        <v>0.17455100000000001</v>
      </c>
    </row>
    <row r="3658" spans="1:12" x14ac:dyDescent="0.2">
      <c r="A3658" s="2">
        <v>7.5641249999999998</v>
      </c>
      <c r="B3658" s="2">
        <v>10.849170000000001</v>
      </c>
      <c r="C3658" s="2">
        <v>0.67290000000000005</v>
      </c>
      <c r="D3658" s="2">
        <v>0.221133</v>
      </c>
      <c r="F3658" s="2">
        <v>7.5613190000000001</v>
      </c>
      <c r="G3658" s="2">
        <v>0.52367399999999997</v>
      </c>
      <c r="H3658" s="2">
        <v>0.52237699999999998</v>
      </c>
      <c r="J3658" s="2">
        <v>7.5641249999999998</v>
      </c>
      <c r="K3658" s="2">
        <v>8.7308999999999998E-2</v>
      </c>
      <c r="L3658" s="2">
        <v>0.17416000000000001</v>
      </c>
    </row>
    <row r="3659" spans="1:12" x14ac:dyDescent="0.2">
      <c r="A3659" s="2">
        <v>7.5648260000000001</v>
      </c>
      <c r="B3659" s="2">
        <v>10.857290000000001</v>
      </c>
      <c r="C3659" s="2">
        <v>0.67242000000000002</v>
      </c>
      <c r="D3659" s="2">
        <v>0.221225</v>
      </c>
      <c r="F3659" s="2">
        <v>7.5620209999999997</v>
      </c>
      <c r="G3659" s="2">
        <v>0.52343799999999996</v>
      </c>
      <c r="H3659" s="2">
        <v>0.522339</v>
      </c>
      <c r="J3659" s="2">
        <v>7.5648260000000001</v>
      </c>
      <c r="K3659" s="2">
        <v>8.6855000000000002E-2</v>
      </c>
      <c r="L3659" s="2">
        <v>0.17379600000000001</v>
      </c>
    </row>
    <row r="3660" spans="1:12" x14ac:dyDescent="0.2">
      <c r="A3660" s="2">
        <v>7.5655279999999996</v>
      </c>
      <c r="B3660" s="2">
        <v>10.865589999999999</v>
      </c>
      <c r="C3660" s="2">
        <v>0.67219799999999996</v>
      </c>
      <c r="D3660" s="2">
        <v>0.220943</v>
      </c>
      <c r="F3660" s="2">
        <v>7.5627219999999999</v>
      </c>
      <c r="G3660" s="2">
        <v>0.52344500000000005</v>
      </c>
      <c r="H3660" s="2">
        <v>0.52213299999999996</v>
      </c>
      <c r="J3660" s="2">
        <v>7.5655279999999996</v>
      </c>
      <c r="K3660" s="2">
        <v>8.6426000000000003E-2</v>
      </c>
      <c r="L3660" s="2">
        <v>0.173373</v>
      </c>
    </row>
    <row r="3661" spans="1:12" x14ac:dyDescent="0.2">
      <c r="A3661" s="2">
        <v>7.5662289999999999</v>
      </c>
      <c r="B3661" s="2">
        <v>10.87355</v>
      </c>
      <c r="C3661" s="2">
        <v>0.67223299999999997</v>
      </c>
      <c r="D3661" s="2">
        <v>0.22117899999999999</v>
      </c>
      <c r="F3661" s="2">
        <v>7.5634240000000004</v>
      </c>
      <c r="G3661" s="2">
        <v>0.52342999999999995</v>
      </c>
      <c r="H3661" s="2">
        <v>0.52214799999999995</v>
      </c>
      <c r="J3661" s="2">
        <v>7.5662289999999999</v>
      </c>
      <c r="K3661" s="2">
        <v>8.6238999999999996E-2</v>
      </c>
      <c r="L3661" s="2">
        <v>0.17340900000000001</v>
      </c>
    </row>
    <row r="3662" spans="1:12" x14ac:dyDescent="0.2">
      <c r="A3662" s="2">
        <v>7.5669300000000002</v>
      </c>
      <c r="B3662" s="2">
        <v>10.881869999999999</v>
      </c>
      <c r="C3662" s="2">
        <v>0.67226300000000005</v>
      </c>
      <c r="D3662" s="2">
        <v>0.22140000000000001</v>
      </c>
      <c r="F3662" s="2">
        <v>7.5641249999999998</v>
      </c>
      <c r="G3662" s="2">
        <v>0.52364299999999997</v>
      </c>
      <c r="H3662" s="2">
        <v>0.52230100000000002</v>
      </c>
      <c r="J3662" s="2">
        <v>7.5669300000000002</v>
      </c>
      <c r="K3662" s="2">
        <v>8.6324999999999999E-2</v>
      </c>
      <c r="L3662" s="2">
        <v>0.17365700000000001</v>
      </c>
    </row>
    <row r="3663" spans="1:12" x14ac:dyDescent="0.2">
      <c r="A3663" s="2">
        <v>7.5676319999999997</v>
      </c>
      <c r="B3663" s="2">
        <v>10.89038</v>
      </c>
      <c r="C3663" s="2">
        <v>0.67213699999999998</v>
      </c>
      <c r="D3663" s="2">
        <v>0.22171299999999999</v>
      </c>
      <c r="F3663" s="2">
        <v>7.5648260000000001</v>
      </c>
      <c r="G3663" s="2">
        <v>0.52343799999999996</v>
      </c>
      <c r="H3663" s="2">
        <v>0.52291100000000001</v>
      </c>
      <c r="J3663" s="2">
        <v>7.5676319999999997</v>
      </c>
      <c r="K3663" s="2">
        <v>8.6441000000000004E-2</v>
      </c>
      <c r="L3663" s="2">
        <v>0.17324500000000001</v>
      </c>
    </row>
    <row r="3664" spans="1:12" x14ac:dyDescent="0.2">
      <c r="A3664" s="2">
        <v>7.568333</v>
      </c>
      <c r="B3664" s="2">
        <v>10.898910000000001</v>
      </c>
      <c r="C3664" s="2">
        <v>0.67178300000000002</v>
      </c>
      <c r="D3664" s="2">
        <v>0.221965</v>
      </c>
      <c r="F3664" s="2">
        <v>7.5655279999999996</v>
      </c>
      <c r="G3664" s="2">
        <v>0.52336099999999997</v>
      </c>
      <c r="H3664" s="2">
        <v>0.52313200000000004</v>
      </c>
      <c r="J3664" s="2">
        <v>7.568333</v>
      </c>
      <c r="K3664" s="2">
        <v>8.6346999999999993E-2</v>
      </c>
      <c r="L3664" s="2">
        <v>0.17275799999999999</v>
      </c>
    </row>
    <row r="3665" spans="1:12" x14ac:dyDescent="0.2">
      <c r="A3665" s="2">
        <v>7.5690350000000004</v>
      </c>
      <c r="B3665" s="2">
        <v>10.90742</v>
      </c>
      <c r="C3665" s="2">
        <v>0.67138200000000003</v>
      </c>
      <c r="D3665" s="2">
        <v>0.22232399999999999</v>
      </c>
      <c r="F3665" s="2">
        <v>7.5662289999999999</v>
      </c>
      <c r="G3665" s="2">
        <v>0.52337599999999995</v>
      </c>
      <c r="H3665" s="2">
        <v>0.52322400000000002</v>
      </c>
      <c r="J3665" s="2">
        <v>7.5690350000000004</v>
      </c>
      <c r="K3665" s="2">
        <v>8.6127999999999996E-2</v>
      </c>
      <c r="L3665" s="2">
        <v>0.17258000000000001</v>
      </c>
    </row>
    <row r="3666" spans="1:12" x14ac:dyDescent="0.2">
      <c r="A3666" s="2">
        <v>7.5697359999999998</v>
      </c>
      <c r="B3666" s="2">
        <v>10.91625</v>
      </c>
      <c r="C3666" s="2">
        <v>0.67101999999999995</v>
      </c>
      <c r="D3666" s="2">
        <v>0.222057</v>
      </c>
      <c r="F3666" s="2">
        <v>7.5669300000000002</v>
      </c>
      <c r="G3666" s="2">
        <v>0.52366599999999996</v>
      </c>
      <c r="H3666" s="2">
        <v>0.52339899999999995</v>
      </c>
      <c r="J3666" s="2">
        <v>7.5697359999999998</v>
      </c>
      <c r="K3666" s="2">
        <v>8.6428000000000005E-2</v>
      </c>
      <c r="L3666" s="2">
        <v>0.17255300000000001</v>
      </c>
    </row>
    <row r="3667" spans="1:12" x14ac:dyDescent="0.2">
      <c r="A3667" s="2">
        <v>7.5704370000000001</v>
      </c>
      <c r="B3667" s="2">
        <v>10.925240000000001</v>
      </c>
      <c r="C3667" s="2">
        <v>0.67049000000000003</v>
      </c>
      <c r="D3667" s="2">
        <v>0.22192700000000001</v>
      </c>
      <c r="F3667" s="2">
        <v>7.5676319999999997</v>
      </c>
      <c r="G3667" s="2">
        <v>0.52344500000000005</v>
      </c>
      <c r="H3667" s="2">
        <v>0.52310199999999996</v>
      </c>
      <c r="J3667" s="2">
        <v>7.5704370000000001</v>
      </c>
      <c r="K3667" s="2">
        <v>8.7359999999999993E-2</v>
      </c>
      <c r="L3667" s="2">
        <v>0.172351</v>
      </c>
    </row>
    <row r="3668" spans="1:12" x14ac:dyDescent="0.2">
      <c r="A3668" s="2">
        <v>7.5711389999999996</v>
      </c>
      <c r="B3668" s="2">
        <v>10.934430000000001</v>
      </c>
      <c r="C3668" s="2">
        <v>0.67043200000000003</v>
      </c>
      <c r="D3668" s="2">
        <v>0.22247600000000001</v>
      </c>
      <c r="F3668" s="2">
        <v>7.568333</v>
      </c>
      <c r="G3668" s="2">
        <v>0.52294200000000002</v>
      </c>
      <c r="H3668" s="2">
        <v>0.52304799999999996</v>
      </c>
      <c r="J3668" s="2">
        <v>7.5711389999999996</v>
      </c>
      <c r="K3668" s="2">
        <v>8.7992000000000001E-2</v>
      </c>
      <c r="L3668" s="2">
        <v>0.17210600000000001</v>
      </c>
    </row>
    <row r="3669" spans="1:12" x14ac:dyDescent="0.2">
      <c r="A3669" s="2">
        <v>7.5718399999999999</v>
      </c>
      <c r="B3669" s="2">
        <v>10.94345</v>
      </c>
      <c r="C3669" s="2">
        <v>0.67030299999999998</v>
      </c>
      <c r="D3669" s="2">
        <v>0.22209499999999999</v>
      </c>
      <c r="F3669" s="2">
        <v>7.5690350000000004</v>
      </c>
      <c r="G3669" s="2">
        <v>0.52300999999999997</v>
      </c>
      <c r="H3669" s="2">
        <v>0.52336899999999997</v>
      </c>
      <c r="J3669" s="2">
        <v>7.5718399999999999</v>
      </c>
      <c r="K3669" s="2">
        <v>8.8235999999999995E-2</v>
      </c>
      <c r="L3669" s="2">
        <v>0.171429</v>
      </c>
    </row>
    <row r="3670" spans="1:12" x14ac:dyDescent="0.2">
      <c r="A3670" s="2">
        <v>7.5725420000000003</v>
      </c>
      <c r="B3670" s="2">
        <v>10.95224</v>
      </c>
      <c r="C3670" s="2">
        <v>0.670238</v>
      </c>
      <c r="D3670" s="2">
        <v>0.22215599999999999</v>
      </c>
      <c r="F3670" s="2">
        <v>7.5697359999999998</v>
      </c>
      <c r="G3670" s="2">
        <v>0.52302599999999999</v>
      </c>
      <c r="H3670" s="2">
        <v>0.52368199999999998</v>
      </c>
      <c r="J3670" s="2">
        <v>7.5725420000000003</v>
      </c>
      <c r="K3670" s="2">
        <v>8.8364999999999999E-2</v>
      </c>
      <c r="L3670" s="2">
        <v>0.17103499999999999</v>
      </c>
    </row>
    <row r="3671" spans="1:12" x14ac:dyDescent="0.2">
      <c r="A3671" s="2">
        <v>7.5732429999999997</v>
      </c>
      <c r="B3671" s="2">
        <v>10.961220000000001</v>
      </c>
      <c r="C3671" s="2">
        <v>0.67007799999999995</v>
      </c>
      <c r="D3671" s="2">
        <v>0.22223999999999999</v>
      </c>
      <c r="F3671" s="2">
        <v>7.5704370000000001</v>
      </c>
      <c r="G3671" s="2">
        <v>0.52261400000000002</v>
      </c>
      <c r="H3671" s="2">
        <v>0.52363599999999999</v>
      </c>
      <c r="J3671" s="2">
        <v>7.5732429999999997</v>
      </c>
      <c r="K3671" s="2">
        <v>8.7955000000000005E-2</v>
      </c>
      <c r="L3671" s="2">
        <v>0.170903</v>
      </c>
    </row>
    <row r="3672" spans="1:12" x14ac:dyDescent="0.2">
      <c r="A3672" s="2">
        <v>7.573944</v>
      </c>
      <c r="B3672" s="2">
        <v>10.97086</v>
      </c>
      <c r="C3672" s="2">
        <v>0.67008100000000004</v>
      </c>
      <c r="D3672" s="2">
        <v>0.22178999999999999</v>
      </c>
      <c r="F3672" s="2">
        <v>7.5711389999999996</v>
      </c>
      <c r="G3672" s="2">
        <v>0.52249900000000005</v>
      </c>
      <c r="H3672" s="2">
        <v>0.52383400000000002</v>
      </c>
      <c r="J3672" s="2">
        <v>7.573944</v>
      </c>
      <c r="K3672" s="2">
        <v>8.7900000000000006E-2</v>
      </c>
      <c r="L3672" s="2">
        <v>0.17141300000000001</v>
      </c>
    </row>
    <row r="3673" spans="1:12" x14ac:dyDescent="0.2">
      <c r="A3673" s="2">
        <v>7.5746460000000004</v>
      </c>
      <c r="B3673" s="2">
        <v>10.98058</v>
      </c>
      <c r="C3673" s="2">
        <v>0.66968499999999997</v>
      </c>
      <c r="D3673" s="2">
        <v>0.22223200000000001</v>
      </c>
      <c r="F3673" s="2">
        <v>7.5718399999999999</v>
      </c>
      <c r="G3673" s="2">
        <v>0.52246099999999995</v>
      </c>
      <c r="H3673" s="2">
        <v>0.52375000000000005</v>
      </c>
      <c r="J3673" s="2">
        <v>7.5746460000000004</v>
      </c>
      <c r="K3673" s="2">
        <v>8.7970999999999994E-2</v>
      </c>
      <c r="L3673" s="2">
        <v>0.17180300000000001</v>
      </c>
    </row>
    <row r="3674" spans="1:12" x14ac:dyDescent="0.2">
      <c r="A3674" s="2">
        <v>7.5753469999999998</v>
      </c>
      <c r="B3674" s="2">
        <v>10.990220000000001</v>
      </c>
      <c r="C3674" s="2">
        <v>0.66892200000000002</v>
      </c>
      <c r="D3674" s="2">
        <v>0.22304099999999999</v>
      </c>
      <c r="F3674" s="2">
        <v>7.5725420000000003</v>
      </c>
      <c r="G3674" s="2">
        <v>0.52220900000000003</v>
      </c>
      <c r="H3674" s="2">
        <v>0.52403299999999997</v>
      </c>
      <c r="J3674" s="2">
        <v>7.5753469999999998</v>
      </c>
      <c r="K3674" s="2">
        <v>8.7651999999999994E-2</v>
      </c>
      <c r="L3674" s="2">
        <v>0.17142199999999999</v>
      </c>
    </row>
    <row r="3675" spans="1:12" x14ac:dyDescent="0.2">
      <c r="A3675" s="2">
        <v>7.5760480000000001</v>
      </c>
      <c r="B3675" s="2">
        <v>10.999700000000001</v>
      </c>
      <c r="C3675" s="2">
        <v>0.66840699999999997</v>
      </c>
      <c r="D3675" s="2">
        <v>0.223636</v>
      </c>
      <c r="F3675" s="2">
        <v>7.5732429999999997</v>
      </c>
      <c r="G3675" s="2">
        <v>0.52191900000000002</v>
      </c>
      <c r="H3675" s="2">
        <v>0.52429999999999999</v>
      </c>
      <c r="J3675" s="2">
        <v>7.5760480000000001</v>
      </c>
      <c r="K3675" s="2">
        <v>8.7648000000000004E-2</v>
      </c>
      <c r="L3675" s="2">
        <v>0.171204</v>
      </c>
    </row>
    <row r="3676" spans="1:12" x14ac:dyDescent="0.2">
      <c r="A3676" s="2">
        <v>7.5767499999999997</v>
      </c>
      <c r="B3676" s="2">
        <v>11.00949</v>
      </c>
      <c r="C3676" s="2">
        <v>0.66812099999999996</v>
      </c>
      <c r="D3676" s="2">
        <v>0.224162</v>
      </c>
      <c r="F3676" s="2">
        <v>7.573944</v>
      </c>
      <c r="G3676" s="2">
        <v>0.52207199999999998</v>
      </c>
      <c r="H3676" s="2">
        <v>0.52397899999999997</v>
      </c>
      <c r="J3676" s="2">
        <v>7.5767499999999997</v>
      </c>
      <c r="K3676" s="2">
        <v>8.8498999999999994E-2</v>
      </c>
      <c r="L3676" s="2">
        <v>0.170929</v>
      </c>
    </row>
    <row r="3677" spans="1:12" x14ac:dyDescent="0.2">
      <c r="A3677" s="2">
        <v>7.5774509999999999</v>
      </c>
      <c r="B3677" s="2">
        <v>11.019410000000001</v>
      </c>
      <c r="C3677" s="2">
        <v>0.66759800000000002</v>
      </c>
      <c r="D3677" s="2">
        <v>0.22478000000000001</v>
      </c>
      <c r="F3677" s="2">
        <v>7.5746460000000004</v>
      </c>
      <c r="G3677" s="2">
        <v>0.52233099999999999</v>
      </c>
      <c r="H3677" s="2">
        <v>0.52397199999999999</v>
      </c>
      <c r="J3677" s="2">
        <v>7.5774509999999999</v>
      </c>
      <c r="K3677" s="2">
        <v>8.8705000000000006E-2</v>
      </c>
      <c r="L3677" s="2">
        <v>0.17063600000000001</v>
      </c>
    </row>
    <row r="3678" spans="1:12" x14ac:dyDescent="0.2">
      <c r="A3678" s="2">
        <v>7.5781530000000004</v>
      </c>
      <c r="B3678" s="2">
        <v>11.029109999999999</v>
      </c>
      <c r="C3678" s="2">
        <v>0.66783400000000004</v>
      </c>
      <c r="D3678" s="2">
        <v>0.225162</v>
      </c>
      <c r="F3678" s="2">
        <v>7.5753469999999998</v>
      </c>
      <c r="G3678" s="2">
        <v>0.52247600000000005</v>
      </c>
      <c r="H3678" s="2">
        <v>0.52399399999999996</v>
      </c>
      <c r="J3678" s="2">
        <v>7.5781530000000004</v>
      </c>
      <c r="K3678" s="2">
        <v>8.8755000000000001E-2</v>
      </c>
      <c r="L3678" s="2">
        <v>0.17041999999999999</v>
      </c>
    </row>
    <row r="3679" spans="1:12" x14ac:dyDescent="0.2">
      <c r="A3679" s="2">
        <v>7.5788539999999998</v>
      </c>
      <c r="B3679" s="2">
        <v>11.03922</v>
      </c>
      <c r="C3679" s="2">
        <v>0.66729300000000003</v>
      </c>
      <c r="D3679" s="2">
        <v>0.22556599999999999</v>
      </c>
      <c r="F3679" s="2">
        <v>7.5760480000000001</v>
      </c>
      <c r="G3679" s="2">
        <v>0.52226300000000003</v>
      </c>
      <c r="H3679" s="2">
        <v>0.52367399999999997</v>
      </c>
      <c r="J3679" s="2">
        <v>7.5788539999999998</v>
      </c>
      <c r="K3679" s="2">
        <v>8.8455000000000006E-2</v>
      </c>
      <c r="L3679" s="2">
        <v>0.170127</v>
      </c>
    </row>
    <row r="3680" spans="1:12" x14ac:dyDescent="0.2">
      <c r="A3680" s="2">
        <v>7.579555</v>
      </c>
      <c r="B3680" s="2">
        <v>11.04965</v>
      </c>
      <c r="C3680" s="2">
        <v>0.66655299999999995</v>
      </c>
      <c r="D3680" s="2">
        <v>0.225772</v>
      </c>
      <c r="F3680" s="2">
        <v>7.5767499999999997</v>
      </c>
      <c r="G3680" s="2">
        <v>0.52237699999999998</v>
      </c>
      <c r="H3680" s="2">
        <v>0.52391100000000002</v>
      </c>
      <c r="J3680" s="2">
        <v>7.579555</v>
      </c>
      <c r="K3680" s="2">
        <v>8.9107000000000006E-2</v>
      </c>
      <c r="L3680" s="2">
        <v>0.170264</v>
      </c>
    </row>
    <row r="3681" spans="1:12" x14ac:dyDescent="0.2">
      <c r="A3681" s="2">
        <v>7.5802560000000003</v>
      </c>
      <c r="B3681" s="2">
        <v>11.059979999999999</v>
      </c>
      <c r="C3681" s="2">
        <v>0.66646899999999998</v>
      </c>
      <c r="D3681" s="2">
        <v>0.225688</v>
      </c>
      <c r="F3681" s="2">
        <v>7.5774509999999999</v>
      </c>
      <c r="G3681" s="2">
        <v>0.522339</v>
      </c>
      <c r="H3681" s="2">
        <v>0.524559</v>
      </c>
      <c r="J3681" s="2">
        <v>7.5802560000000003</v>
      </c>
      <c r="K3681" s="2">
        <v>8.9451000000000003E-2</v>
      </c>
      <c r="L3681" s="2">
        <v>0.17014899999999999</v>
      </c>
    </row>
    <row r="3682" spans="1:12" x14ac:dyDescent="0.2">
      <c r="A3682" s="2">
        <v>7.5809579999999999</v>
      </c>
      <c r="B3682" s="2">
        <v>11.07061</v>
      </c>
      <c r="C3682" s="2">
        <v>0.66642299999999999</v>
      </c>
      <c r="D3682" s="2">
        <v>0.22572600000000001</v>
      </c>
      <c r="F3682" s="2">
        <v>7.5781530000000004</v>
      </c>
      <c r="G3682" s="2">
        <v>0.52213299999999996</v>
      </c>
      <c r="H3682" s="2">
        <v>0.52483400000000002</v>
      </c>
      <c r="J3682" s="2">
        <v>7.5809579999999999</v>
      </c>
      <c r="K3682" s="2">
        <v>8.9939000000000005E-2</v>
      </c>
      <c r="L3682" s="2">
        <v>0.170624</v>
      </c>
    </row>
    <row r="3683" spans="1:12" x14ac:dyDescent="0.2">
      <c r="A3683" s="2">
        <v>7.5816590000000001</v>
      </c>
      <c r="B3683" s="2">
        <v>11.08131</v>
      </c>
      <c r="C3683" s="2">
        <v>0.66629300000000002</v>
      </c>
      <c r="D3683" s="2">
        <v>0.225719</v>
      </c>
      <c r="F3683" s="2">
        <v>7.5788539999999998</v>
      </c>
      <c r="G3683" s="2">
        <v>0.52214799999999995</v>
      </c>
      <c r="H3683" s="2">
        <v>0.52523799999999998</v>
      </c>
      <c r="J3683" s="2">
        <v>7.5816590000000001</v>
      </c>
      <c r="K3683" s="2">
        <v>9.0284000000000003E-2</v>
      </c>
      <c r="L3683" s="2">
        <v>0.17125299999999999</v>
      </c>
    </row>
    <row r="3684" spans="1:12" x14ac:dyDescent="0.2">
      <c r="A3684" s="2">
        <v>7.5823609999999997</v>
      </c>
      <c r="B3684" s="2">
        <v>11.09198</v>
      </c>
      <c r="C3684" s="2">
        <v>0.66631200000000002</v>
      </c>
      <c r="D3684" s="2">
        <v>0.226024</v>
      </c>
      <c r="F3684" s="2">
        <v>7.579555</v>
      </c>
      <c r="G3684" s="2">
        <v>0.52230100000000002</v>
      </c>
      <c r="H3684" s="2">
        <v>0.52571900000000005</v>
      </c>
      <c r="J3684" s="2">
        <v>7.5823609999999997</v>
      </c>
      <c r="K3684" s="2">
        <v>9.0589000000000003E-2</v>
      </c>
      <c r="L3684" s="2">
        <v>0.171039</v>
      </c>
    </row>
    <row r="3685" spans="1:12" x14ac:dyDescent="0.2">
      <c r="A3685" s="2">
        <v>7.583062</v>
      </c>
      <c r="B3685" s="2">
        <v>11.102919999999999</v>
      </c>
      <c r="C3685" s="2">
        <v>0.66558399999999995</v>
      </c>
      <c r="D3685" s="2">
        <v>0.22634399999999999</v>
      </c>
      <c r="F3685" s="2">
        <v>7.5802560000000003</v>
      </c>
      <c r="G3685" s="2">
        <v>0.52291100000000001</v>
      </c>
      <c r="H3685" s="2">
        <v>0.52581</v>
      </c>
      <c r="J3685" s="2">
        <v>7.583062</v>
      </c>
      <c r="K3685" s="2">
        <v>9.1233999999999996E-2</v>
      </c>
      <c r="L3685" s="2">
        <v>0.17107900000000001</v>
      </c>
    </row>
    <row r="3686" spans="1:12" x14ac:dyDescent="0.2">
      <c r="A3686" s="2">
        <v>7.5837640000000004</v>
      </c>
      <c r="B3686" s="2">
        <v>11.11417</v>
      </c>
      <c r="C3686" s="2">
        <v>0.66490899999999997</v>
      </c>
      <c r="D3686" s="2">
        <v>0.22625999999999999</v>
      </c>
      <c r="F3686" s="2">
        <v>7.5809579999999999</v>
      </c>
      <c r="G3686" s="2">
        <v>0.52313200000000004</v>
      </c>
      <c r="H3686" s="2">
        <v>0.52598599999999995</v>
      </c>
      <c r="J3686" s="2">
        <v>7.5837640000000004</v>
      </c>
      <c r="K3686" s="2">
        <v>9.1512999999999997E-2</v>
      </c>
      <c r="L3686" s="2">
        <v>0.171649</v>
      </c>
    </row>
    <row r="3687" spans="1:12" x14ac:dyDescent="0.2">
      <c r="A3687" s="2">
        <v>7.5844649999999998</v>
      </c>
      <c r="B3687" s="2">
        <v>11.125360000000001</v>
      </c>
      <c r="C3687" s="2">
        <v>0.66478700000000002</v>
      </c>
      <c r="D3687" s="2">
        <v>0.22600100000000001</v>
      </c>
      <c r="F3687" s="2">
        <v>7.5816590000000001</v>
      </c>
      <c r="G3687" s="2">
        <v>0.52322400000000002</v>
      </c>
      <c r="H3687" s="2">
        <v>0.52607700000000002</v>
      </c>
      <c r="J3687" s="2">
        <v>7.5844649999999998</v>
      </c>
      <c r="K3687" s="2">
        <v>9.1516E-2</v>
      </c>
      <c r="L3687" s="2">
        <v>0.17217299999999999</v>
      </c>
    </row>
    <row r="3688" spans="1:12" x14ac:dyDescent="0.2">
      <c r="A3688" s="2">
        <v>7.5851660000000001</v>
      </c>
      <c r="B3688" s="2">
        <v>11.13664</v>
      </c>
      <c r="C3688" s="2">
        <v>0.66437500000000005</v>
      </c>
      <c r="D3688" s="2">
        <v>0.22568099999999999</v>
      </c>
      <c r="F3688" s="2">
        <v>7.5823609999999997</v>
      </c>
      <c r="G3688" s="2">
        <v>0.52339899999999995</v>
      </c>
      <c r="H3688" s="2">
        <v>0.52620699999999998</v>
      </c>
      <c r="J3688" s="2">
        <v>7.5851660000000001</v>
      </c>
      <c r="K3688" s="2">
        <v>9.1342999999999994E-2</v>
      </c>
      <c r="L3688" s="2">
        <v>0.17194899999999999</v>
      </c>
    </row>
    <row r="3689" spans="1:12" x14ac:dyDescent="0.2">
      <c r="A3689" s="2">
        <v>7.5858679999999996</v>
      </c>
      <c r="B3689" s="2">
        <v>11.14743</v>
      </c>
      <c r="C3689" s="2">
        <v>0.66410400000000003</v>
      </c>
      <c r="D3689" s="2">
        <v>0.22593199999999999</v>
      </c>
      <c r="F3689" s="2">
        <v>7.583062</v>
      </c>
      <c r="G3689" s="2">
        <v>0.52310199999999996</v>
      </c>
      <c r="H3689" s="2">
        <v>0.52600899999999995</v>
      </c>
      <c r="J3689" s="2">
        <v>7.5858679999999996</v>
      </c>
      <c r="K3689" s="2">
        <v>9.1547000000000003E-2</v>
      </c>
      <c r="L3689" s="2">
        <v>0.17197899999999999</v>
      </c>
    </row>
    <row r="3690" spans="1:12" x14ac:dyDescent="0.2">
      <c r="A3690" s="2">
        <v>7.5865689999999999</v>
      </c>
      <c r="B3690" s="2">
        <v>11.15753</v>
      </c>
      <c r="C3690" s="2">
        <v>0.66387099999999999</v>
      </c>
      <c r="D3690" s="2">
        <v>0.22629099999999999</v>
      </c>
      <c r="F3690" s="2">
        <v>7.5837640000000004</v>
      </c>
      <c r="G3690" s="2">
        <v>0.52304799999999996</v>
      </c>
      <c r="H3690" s="2">
        <v>0.52579500000000001</v>
      </c>
      <c r="J3690" s="2">
        <v>7.5865689999999999</v>
      </c>
      <c r="K3690" s="2">
        <v>9.1328999999999994E-2</v>
      </c>
      <c r="L3690" s="2">
        <v>0.172095</v>
      </c>
    </row>
    <row r="3691" spans="1:12" x14ac:dyDescent="0.2">
      <c r="A3691" s="2">
        <v>7.5872700000000002</v>
      </c>
      <c r="B3691" s="2">
        <v>11.16696</v>
      </c>
      <c r="C3691" s="2">
        <v>0.66308900000000004</v>
      </c>
      <c r="D3691" s="2">
        <v>0.226405</v>
      </c>
      <c r="F3691" s="2">
        <v>7.5844649999999998</v>
      </c>
      <c r="G3691" s="2">
        <v>0.52336899999999997</v>
      </c>
      <c r="H3691" s="2">
        <v>0.52583299999999999</v>
      </c>
      <c r="J3691" s="2">
        <v>7.5872700000000002</v>
      </c>
      <c r="K3691" s="2">
        <v>9.1122999999999996E-2</v>
      </c>
      <c r="L3691" s="2">
        <v>0.17188400000000001</v>
      </c>
    </row>
    <row r="3692" spans="1:12" x14ac:dyDescent="0.2">
      <c r="A3692" s="2">
        <v>7.5879719999999997</v>
      </c>
      <c r="B3692" s="2">
        <v>11.177720000000001</v>
      </c>
      <c r="C3692" s="2">
        <v>0.66250200000000004</v>
      </c>
      <c r="D3692" s="2">
        <v>0.22667999999999999</v>
      </c>
      <c r="F3692" s="2">
        <v>7.5851660000000001</v>
      </c>
      <c r="G3692" s="2">
        <v>0.52368199999999998</v>
      </c>
      <c r="H3692" s="2">
        <v>0.52574900000000002</v>
      </c>
      <c r="J3692" s="2">
        <v>7.5879719999999997</v>
      </c>
      <c r="K3692" s="2">
        <v>9.1065999999999994E-2</v>
      </c>
      <c r="L3692" s="2">
        <v>0.17180300000000001</v>
      </c>
    </row>
    <row r="3693" spans="1:12" x14ac:dyDescent="0.2">
      <c r="A3693" s="2">
        <v>7.588673</v>
      </c>
      <c r="B3693" s="2">
        <v>11.18994</v>
      </c>
      <c r="C3693" s="2">
        <v>0.66243300000000005</v>
      </c>
      <c r="D3693" s="2">
        <v>0.22681699999999999</v>
      </c>
      <c r="F3693" s="2">
        <v>7.5858679999999996</v>
      </c>
      <c r="G3693" s="2">
        <v>0.52363599999999999</v>
      </c>
      <c r="H3693" s="2">
        <v>0.52563499999999996</v>
      </c>
      <c r="J3693" s="2">
        <v>7.588673</v>
      </c>
      <c r="K3693" s="2">
        <v>9.1133000000000006E-2</v>
      </c>
      <c r="L3693" s="2">
        <v>0.17174600000000001</v>
      </c>
    </row>
    <row r="3694" spans="1:12" x14ac:dyDescent="0.2">
      <c r="A3694" s="2">
        <v>7.5893750000000004</v>
      </c>
      <c r="B3694" s="2">
        <v>11.20247</v>
      </c>
      <c r="C3694" s="2">
        <v>0.66245600000000004</v>
      </c>
      <c r="D3694" s="2">
        <v>0.22687099999999999</v>
      </c>
      <c r="F3694" s="2">
        <v>7.5865689999999999</v>
      </c>
      <c r="G3694" s="2">
        <v>0.52383400000000002</v>
      </c>
      <c r="H3694" s="2">
        <v>0.52542100000000003</v>
      </c>
      <c r="J3694" s="2">
        <v>7.5893750000000004</v>
      </c>
      <c r="K3694" s="2">
        <v>9.0598999999999999E-2</v>
      </c>
      <c r="L3694" s="2">
        <v>0.17188500000000001</v>
      </c>
    </row>
    <row r="3695" spans="1:12" x14ac:dyDescent="0.2">
      <c r="A3695" s="2">
        <v>7.5900759999999998</v>
      </c>
      <c r="B3695" s="2">
        <v>11.21481</v>
      </c>
      <c r="C3695" s="2">
        <v>0.66134199999999999</v>
      </c>
      <c r="D3695" s="2">
        <v>0.22658800000000001</v>
      </c>
      <c r="F3695" s="2">
        <v>7.5872700000000002</v>
      </c>
      <c r="G3695" s="2">
        <v>0.52375000000000005</v>
      </c>
      <c r="H3695" s="2">
        <v>0.52580300000000002</v>
      </c>
      <c r="J3695" s="2">
        <v>7.5900759999999998</v>
      </c>
      <c r="K3695" s="2">
        <v>9.0322E-2</v>
      </c>
      <c r="L3695" s="2">
        <v>0.17232500000000001</v>
      </c>
    </row>
    <row r="3696" spans="1:12" x14ac:dyDescent="0.2">
      <c r="A3696" s="2">
        <v>7.5907770000000001</v>
      </c>
      <c r="B3696" s="2">
        <v>11.22728</v>
      </c>
      <c r="C3696" s="2">
        <v>0.66083099999999995</v>
      </c>
      <c r="D3696" s="2">
        <v>0.22600100000000001</v>
      </c>
      <c r="F3696" s="2">
        <v>7.5879719999999997</v>
      </c>
      <c r="G3696" s="2">
        <v>0.52403299999999997</v>
      </c>
      <c r="H3696" s="2">
        <v>0.52624499999999996</v>
      </c>
      <c r="J3696" s="2">
        <v>7.5907770000000001</v>
      </c>
      <c r="K3696" s="2">
        <v>9.0264999999999998E-2</v>
      </c>
      <c r="L3696" s="2">
        <v>0.172845</v>
      </c>
    </row>
    <row r="3697" spans="1:12" x14ac:dyDescent="0.2">
      <c r="A3697" s="2">
        <v>7.5914789999999996</v>
      </c>
      <c r="B3697" s="2">
        <v>11.23995</v>
      </c>
      <c r="C3697" s="2">
        <v>0.660327</v>
      </c>
      <c r="D3697" s="2">
        <v>0.22595499999999999</v>
      </c>
      <c r="F3697" s="2">
        <v>7.588673</v>
      </c>
      <c r="G3697" s="2">
        <v>0.52429999999999999</v>
      </c>
      <c r="H3697" s="2">
        <v>0.526474</v>
      </c>
      <c r="J3697" s="2">
        <v>7.5914789999999996</v>
      </c>
      <c r="K3697" s="2">
        <v>9.0871999999999994E-2</v>
      </c>
      <c r="L3697" s="2">
        <v>0.172905</v>
      </c>
    </row>
    <row r="3698" spans="1:12" x14ac:dyDescent="0.2">
      <c r="A3698" s="2">
        <v>7.5921799999999999</v>
      </c>
      <c r="B3698" s="2">
        <v>11.25245</v>
      </c>
      <c r="C3698" s="2">
        <v>0.66029700000000002</v>
      </c>
      <c r="D3698" s="2">
        <v>0.22561200000000001</v>
      </c>
      <c r="F3698" s="2">
        <v>7.5893750000000004</v>
      </c>
      <c r="G3698" s="2">
        <v>0.52397899999999997</v>
      </c>
      <c r="H3698" s="2">
        <v>0.52622199999999997</v>
      </c>
      <c r="J3698" s="2">
        <v>7.5921799999999999</v>
      </c>
      <c r="K3698" s="2">
        <v>9.1052999999999995E-2</v>
      </c>
      <c r="L3698" s="2">
        <v>0.172537</v>
      </c>
    </row>
    <row r="3699" spans="1:12" x14ac:dyDescent="0.2">
      <c r="A3699" s="2">
        <v>7.5928810000000002</v>
      </c>
      <c r="B3699" s="2">
        <v>11.2654</v>
      </c>
      <c r="C3699" s="2">
        <v>0.65983099999999995</v>
      </c>
      <c r="D3699" s="2">
        <v>0.22561200000000001</v>
      </c>
      <c r="F3699" s="2">
        <v>7.5900759999999998</v>
      </c>
      <c r="G3699" s="2">
        <v>0.52397199999999999</v>
      </c>
      <c r="H3699" s="2">
        <v>0.52668800000000005</v>
      </c>
      <c r="J3699" s="2">
        <v>7.5928810000000002</v>
      </c>
      <c r="K3699" s="2">
        <v>9.0711E-2</v>
      </c>
      <c r="L3699" s="2">
        <v>0.17197399999999999</v>
      </c>
    </row>
    <row r="3700" spans="1:12" x14ac:dyDescent="0.2">
      <c r="A3700" s="2">
        <v>7.5935829999999997</v>
      </c>
      <c r="B3700" s="2">
        <v>11.27871</v>
      </c>
      <c r="C3700" s="2">
        <v>0.65939599999999998</v>
      </c>
      <c r="D3700" s="2">
        <v>0.22554299999999999</v>
      </c>
      <c r="F3700" s="2">
        <v>7.5907770000000001</v>
      </c>
      <c r="G3700" s="2">
        <v>0.52399399999999996</v>
      </c>
      <c r="H3700" s="2">
        <v>0.52639000000000002</v>
      </c>
      <c r="J3700" s="2">
        <v>7.5935829999999997</v>
      </c>
      <c r="K3700" s="2">
        <v>9.0866000000000002E-2</v>
      </c>
      <c r="L3700" s="2">
        <v>0.171512</v>
      </c>
    </row>
    <row r="3701" spans="1:12" x14ac:dyDescent="0.2">
      <c r="A3701" s="2">
        <v>7.594284</v>
      </c>
      <c r="B3701" s="2">
        <v>11.29227</v>
      </c>
      <c r="C3701" s="2">
        <v>0.65973599999999999</v>
      </c>
      <c r="D3701" s="2">
        <v>0.22545200000000001</v>
      </c>
      <c r="F3701" s="2">
        <v>7.5914789999999996</v>
      </c>
      <c r="G3701" s="2">
        <v>0.52367399999999997</v>
      </c>
      <c r="H3701" s="2">
        <v>0.52619199999999999</v>
      </c>
      <c r="J3701" s="2">
        <v>7.594284</v>
      </c>
      <c r="K3701" s="2">
        <v>9.0036000000000005E-2</v>
      </c>
      <c r="L3701" s="2">
        <v>0.17080300000000001</v>
      </c>
    </row>
    <row r="3702" spans="1:12" x14ac:dyDescent="0.2">
      <c r="A3702" s="2">
        <v>7.5949850000000003</v>
      </c>
      <c r="B3702" s="2">
        <v>11.305870000000001</v>
      </c>
      <c r="C3702" s="2">
        <v>0.65960200000000002</v>
      </c>
      <c r="D3702" s="2">
        <v>0.225131</v>
      </c>
      <c r="F3702" s="2">
        <v>7.5921799999999999</v>
      </c>
      <c r="G3702" s="2">
        <v>0.52391100000000002</v>
      </c>
      <c r="H3702" s="2">
        <v>0.52613799999999999</v>
      </c>
      <c r="J3702" s="2">
        <v>7.5949850000000003</v>
      </c>
      <c r="K3702" s="2">
        <v>9.0587000000000001E-2</v>
      </c>
      <c r="L3702" s="2">
        <v>0.170429</v>
      </c>
    </row>
    <row r="3703" spans="1:12" x14ac:dyDescent="0.2">
      <c r="A3703" s="2">
        <v>7.5956869999999999</v>
      </c>
      <c r="B3703" s="2">
        <v>11.31958</v>
      </c>
      <c r="C3703" s="2">
        <v>0.65866800000000003</v>
      </c>
      <c r="D3703" s="2">
        <v>0.225383</v>
      </c>
      <c r="F3703" s="2">
        <v>7.5928810000000002</v>
      </c>
      <c r="G3703" s="2">
        <v>0.524559</v>
      </c>
      <c r="H3703" s="2">
        <v>0.52645900000000001</v>
      </c>
      <c r="J3703" s="2">
        <v>7.5956869999999999</v>
      </c>
      <c r="K3703" s="2">
        <v>9.0388999999999997E-2</v>
      </c>
      <c r="L3703" s="2">
        <v>0.17013600000000001</v>
      </c>
    </row>
    <row r="3704" spans="1:12" x14ac:dyDescent="0.2">
      <c r="A3704" s="2">
        <v>7.5963880000000001</v>
      </c>
      <c r="B3704" s="2">
        <v>11.333679999999999</v>
      </c>
      <c r="C3704" s="2">
        <v>0.65811799999999998</v>
      </c>
      <c r="D3704" s="2">
        <v>0.22542100000000001</v>
      </c>
      <c r="F3704" s="2">
        <v>7.5935829999999997</v>
      </c>
      <c r="G3704" s="2">
        <v>0.52483400000000002</v>
      </c>
      <c r="H3704" s="2">
        <v>0.52622199999999997</v>
      </c>
      <c r="J3704" s="2">
        <v>7.5963880000000001</v>
      </c>
      <c r="K3704" s="2">
        <v>9.0593000000000007E-2</v>
      </c>
      <c r="L3704" s="2">
        <v>0.16980400000000001</v>
      </c>
    </row>
    <row r="3705" spans="1:12" x14ac:dyDescent="0.2">
      <c r="A3705" s="2">
        <v>7.5970899999999997</v>
      </c>
      <c r="B3705" s="2">
        <v>11.34769</v>
      </c>
      <c r="C3705" s="2">
        <v>0.65819499999999997</v>
      </c>
      <c r="D3705" s="2">
        <v>0.22581799999999999</v>
      </c>
      <c r="F3705" s="2">
        <v>7.594284</v>
      </c>
      <c r="G3705" s="2">
        <v>0.52523799999999998</v>
      </c>
      <c r="H3705" s="2">
        <v>0.526146</v>
      </c>
      <c r="J3705" s="2">
        <v>7.5970899999999997</v>
      </c>
      <c r="K3705" s="2">
        <v>9.1003000000000001E-2</v>
      </c>
      <c r="L3705" s="2">
        <v>0.16972999999999999</v>
      </c>
    </row>
    <row r="3706" spans="1:12" x14ac:dyDescent="0.2">
      <c r="A3706" s="2">
        <v>7.597791</v>
      </c>
      <c r="B3706" s="2">
        <v>11.36251</v>
      </c>
      <c r="C3706" s="2">
        <v>0.65856899999999996</v>
      </c>
      <c r="D3706" s="2">
        <v>0.22600100000000001</v>
      </c>
      <c r="F3706" s="2">
        <v>7.5949850000000003</v>
      </c>
      <c r="G3706" s="2">
        <v>0.52571900000000005</v>
      </c>
      <c r="H3706" s="2">
        <v>0.52622999999999998</v>
      </c>
      <c r="J3706" s="2">
        <v>7.597791</v>
      </c>
      <c r="K3706" s="2">
        <v>9.1436000000000003E-2</v>
      </c>
      <c r="L3706" s="2">
        <v>0.169847</v>
      </c>
    </row>
    <row r="3707" spans="1:12" x14ac:dyDescent="0.2">
      <c r="A3707" s="2">
        <v>7.5984930000000004</v>
      </c>
      <c r="B3707" s="2">
        <v>11.37646</v>
      </c>
      <c r="C3707" s="2">
        <v>0.65897700000000003</v>
      </c>
      <c r="D3707" s="2">
        <v>0.226276</v>
      </c>
      <c r="F3707" s="2">
        <v>7.5956869999999999</v>
      </c>
      <c r="G3707" s="2">
        <v>0.52581</v>
      </c>
      <c r="H3707" s="2">
        <v>0.52642800000000001</v>
      </c>
      <c r="J3707" s="2">
        <v>7.5984930000000004</v>
      </c>
      <c r="K3707" s="2">
        <v>9.2022000000000007E-2</v>
      </c>
      <c r="L3707" s="2">
        <v>0.16994999999999999</v>
      </c>
    </row>
    <row r="3708" spans="1:12" x14ac:dyDescent="0.2">
      <c r="A3708" s="2">
        <v>7.5991939999999998</v>
      </c>
      <c r="B3708" s="2">
        <v>11.390790000000001</v>
      </c>
      <c r="C3708" s="2">
        <v>0.65950299999999995</v>
      </c>
      <c r="D3708" s="2">
        <v>0.227657</v>
      </c>
      <c r="F3708" s="2">
        <v>7.5963880000000001</v>
      </c>
      <c r="G3708" s="2">
        <v>0.52598599999999995</v>
      </c>
      <c r="H3708" s="2">
        <v>0.52685499999999996</v>
      </c>
      <c r="J3708" s="2">
        <v>7.5991939999999998</v>
      </c>
      <c r="K3708" s="2">
        <v>9.1686000000000004E-2</v>
      </c>
      <c r="L3708" s="2">
        <v>0.17002900000000001</v>
      </c>
    </row>
    <row r="3709" spans="1:12" x14ac:dyDescent="0.2">
      <c r="A3709" s="2">
        <v>7.5998950000000001</v>
      </c>
      <c r="B3709" s="2">
        <v>11.405099999999999</v>
      </c>
      <c r="C3709" s="2">
        <v>0.65936600000000001</v>
      </c>
      <c r="D3709" s="2">
        <v>0.227962</v>
      </c>
      <c r="F3709" s="2">
        <v>7.5970899999999997</v>
      </c>
      <c r="G3709" s="2">
        <v>0.52607700000000002</v>
      </c>
      <c r="H3709" s="2">
        <v>0.52658799999999995</v>
      </c>
      <c r="J3709" s="2">
        <v>7.5998950000000001</v>
      </c>
      <c r="K3709" s="2">
        <v>9.1510999999999995E-2</v>
      </c>
      <c r="L3709" s="2">
        <v>0.16988800000000001</v>
      </c>
    </row>
    <row r="3710" spans="1:12" x14ac:dyDescent="0.2">
      <c r="A3710" s="2">
        <v>7.6005960000000004</v>
      </c>
      <c r="B3710" s="2">
        <v>11.41938</v>
      </c>
      <c r="C3710" s="2">
        <v>0.65922499999999995</v>
      </c>
      <c r="D3710" s="2">
        <v>0.22806100000000001</v>
      </c>
      <c r="F3710" s="2">
        <v>7.597791</v>
      </c>
      <c r="G3710" s="2">
        <v>0.52620699999999998</v>
      </c>
      <c r="H3710" s="2">
        <v>0.52667200000000003</v>
      </c>
      <c r="J3710" s="2">
        <v>7.6005960000000004</v>
      </c>
      <c r="K3710" s="2">
        <v>9.1342999999999994E-2</v>
      </c>
      <c r="L3710" s="2">
        <v>0.170073</v>
      </c>
    </row>
    <row r="3711" spans="1:12" x14ac:dyDescent="0.2">
      <c r="A3711" s="2">
        <v>7.6012979999999999</v>
      </c>
      <c r="B3711" s="2">
        <v>11.433770000000001</v>
      </c>
      <c r="C3711" s="2">
        <v>0.65929300000000002</v>
      </c>
      <c r="D3711" s="2">
        <v>0.22822899999999999</v>
      </c>
      <c r="F3711" s="2">
        <v>7.5984930000000004</v>
      </c>
      <c r="G3711" s="2">
        <v>0.52600899999999995</v>
      </c>
      <c r="H3711" s="2">
        <v>0.52671100000000004</v>
      </c>
      <c r="J3711" s="2">
        <v>7.6012979999999999</v>
      </c>
      <c r="K3711" s="2">
        <v>9.1012999999999997E-2</v>
      </c>
      <c r="L3711" s="2">
        <v>0.169602</v>
      </c>
    </row>
    <row r="3712" spans="1:12" x14ac:dyDescent="0.2">
      <c r="A3712" s="2">
        <v>7.6019990000000002</v>
      </c>
      <c r="B3712" s="2">
        <v>11.44886</v>
      </c>
      <c r="C3712" s="2">
        <v>0.659053</v>
      </c>
      <c r="D3712" s="2">
        <v>0.22842699999999999</v>
      </c>
      <c r="F3712" s="2">
        <v>7.5991939999999998</v>
      </c>
      <c r="G3712" s="2">
        <v>0.52579500000000001</v>
      </c>
      <c r="H3712" s="2">
        <v>0.52665700000000004</v>
      </c>
      <c r="J3712" s="2">
        <v>7.6019990000000002</v>
      </c>
      <c r="K3712" s="2">
        <v>9.0981999999999993E-2</v>
      </c>
      <c r="L3712" s="2">
        <v>0.16908000000000001</v>
      </c>
    </row>
    <row r="3713" spans="1:12" x14ac:dyDescent="0.2">
      <c r="A3713" s="2">
        <v>7.6027009999999997</v>
      </c>
      <c r="B3713" s="2">
        <v>11.46425</v>
      </c>
      <c r="C3713" s="2">
        <v>0.65851499999999996</v>
      </c>
      <c r="D3713" s="2">
        <v>0.22889300000000001</v>
      </c>
      <c r="F3713" s="2">
        <v>7.5998950000000001</v>
      </c>
      <c r="G3713" s="2">
        <v>0.52583299999999999</v>
      </c>
      <c r="H3713" s="2">
        <v>0.52605400000000002</v>
      </c>
      <c r="J3713" s="2">
        <v>7.6027009999999997</v>
      </c>
      <c r="K3713" s="2">
        <v>9.1156000000000001E-2</v>
      </c>
      <c r="L3713" s="2">
        <v>0.169211</v>
      </c>
    </row>
    <row r="3714" spans="1:12" x14ac:dyDescent="0.2">
      <c r="A3714" s="2">
        <v>7.603402</v>
      </c>
      <c r="B3714" s="2">
        <v>11.47932</v>
      </c>
      <c r="C3714" s="2">
        <v>0.65812999999999999</v>
      </c>
      <c r="D3714" s="2">
        <v>0.22877800000000001</v>
      </c>
      <c r="F3714" s="2">
        <v>7.6005960000000004</v>
      </c>
      <c r="G3714" s="2">
        <v>0.52574900000000002</v>
      </c>
      <c r="H3714" s="2">
        <v>0.52597799999999995</v>
      </c>
      <c r="J3714" s="2">
        <v>7.603402</v>
      </c>
      <c r="K3714" s="2">
        <v>9.1288999999999995E-2</v>
      </c>
      <c r="L3714" s="2">
        <v>0.16902200000000001</v>
      </c>
    </row>
    <row r="3715" spans="1:12" x14ac:dyDescent="0.2">
      <c r="A3715" s="2">
        <v>7.6041040000000004</v>
      </c>
      <c r="B3715" s="2">
        <v>11.4947</v>
      </c>
      <c r="C3715" s="2">
        <v>0.65807300000000002</v>
      </c>
      <c r="D3715" s="2">
        <v>0.22845799999999999</v>
      </c>
      <c r="F3715" s="2">
        <v>7.6012979999999999</v>
      </c>
      <c r="G3715" s="2">
        <v>0.52563499999999996</v>
      </c>
      <c r="H3715" s="2">
        <v>0.52632100000000004</v>
      </c>
      <c r="J3715" s="2">
        <v>7.6041040000000004</v>
      </c>
      <c r="K3715" s="2">
        <v>9.2135999999999996E-2</v>
      </c>
      <c r="L3715" s="2">
        <v>0.169127</v>
      </c>
    </row>
    <row r="3716" spans="1:12" x14ac:dyDescent="0.2">
      <c r="A3716" s="2">
        <v>7.6048049999999998</v>
      </c>
      <c r="B3716" s="2">
        <v>11.510429999999999</v>
      </c>
      <c r="C3716" s="2">
        <v>0.65793199999999996</v>
      </c>
      <c r="D3716" s="2">
        <v>0.22813700000000001</v>
      </c>
      <c r="F3716" s="2">
        <v>7.6019990000000002</v>
      </c>
      <c r="G3716" s="2">
        <v>0.52542100000000003</v>
      </c>
      <c r="H3716" s="2">
        <v>0.52639000000000002</v>
      </c>
      <c r="J3716" s="2">
        <v>7.6048049999999998</v>
      </c>
      <c r="K3716" s="2">
        <v>9.2104000000000005E-2</v>
      </c>
      <c r="L3716" s="2">
        <v>0.16886399999999999</v>
      </c>
    </row>
    <row r="3717" spans="1:12" x14ac:dyDescent="0.2">
      <c r="A3717" s="2">
        <v>7.6055060000000001</v>
      </c>
      <c r="B3717" s="2">
        <v>11.52628</v>
      </c>
      <c r="C3717" s="2">
        <v>0.65793500000000005</v>
      </c>
      <c r="D3717" s="2">
        <v>0.22889999999999999</v>
      </c>
      <c r="F3717" s="2">
        <v>7.6027009999999997</v>
      </c>
      <c r="G3717" s="2">
        <v>0.52580300000000002</v>
      </c>
      <c r="H3717" s="2">
        <v>0.52669500000000002</v>
      </c>
      <c r="J3717" s="2">
        <v>7.6055060000000001</v>
      </c>
      <c r="K3717" s="2">
        <v>9.1478000000000004E-2</v>
      </c>
      <c r="L3717" s="2">
        <v>0.16828199999999999</v>
      </c>
    </row>
    <row r="3718" spans="1:12" x14ac:dyDescent="0.2">
      <c r="A3718" s="2">
        <v>7.6062070000000004</v>
      </c>
      <c r="B3718" s="2">
        <v>11.54223</v>
      </c>
      <c r="C3718" s="2">
        <v>0.65764900000000004</v>
      </c>
      <c r="D3718" s="2">
        <v>0.229099</v>
      </c>
      <c r="F3718" s="2">
        <v>7.603402</v>
      </c>
      <c r="G3718" s="2">
        <v>0.52624499999999996</v>
      </c>
      <c r="H3718" s="2">
        <v>0.52671100000000004</v>
      </c>
      <c r="J3718" s="2">
        <v>7.6062070000000004</v>
      </c>
      <c r="K3718" s="2">
        <v>9.0994000000000005E-2</v>
      </c>
      <c r="L3718" s="2">
        <v>0.16785</v>
      </c>
    </row>
    <row r="3719" spans="1:12" x14ac:dyDescent="0.2">
      <c r="A3719" s="2">
        <v>7.6069089999999999</v>
      </c>
      <c r="B3719" s="2">
        <v>11.55842</v>
      </c>
      <c r="C3719" s="2">
        <v>0.65696299999999996</v>
      </c>
      <c r="D3719" s="2">
        <v>0.22870199999999999</v>
      </c>
      <c r="F3719" s="2">
        <v>7.6041040000000004</v>
      </c>
      <c r="G3719" s="2">
        <v>0.526474</v>
      </c>
      <c r="H3719" s="2">
        <v>0.52678700000000001</v>
      </c>
      <c r="J3719" s="2">
        <v>7.6069089999999999</v>
      </c>
      <c r="K3719" s="2">
        <v>9.0853000000000003E-2</v>
      </c>
      <c r="L3719" s="2">
        <v>0.16802500000000001</v>
      </c>
    </row>
    <row r="3720" spans="1:12" x14ac:dyDescent="0.2">
      <c r="A3720" s="2">
        <v>7.6076100000000002</v>
      </c>
      <c r="B3720" s="2">
        <v>11.57518</v>
      </c>
      <c r="C3720" s="2">
        <v>0.656165</v>
      </c>
      <c r="D3720" s="2">
        <v>0.22919</v>
      </c>
      <c r="F3720" s="2">
        <v>7.6048049999999998</v>
      </c>
      <c r="G3720" s="2">
        <v>0.52622199999999997</v>
      </c>
      <c r="H3720" s="2">
        <v>0.52659599999999995</v>
      </c>
      <c r="J3720" s="2">
        <v>7.6076100000000002</v>
      </c>
      <c r="K3720" s="2">
        <v>9.1045000000000001E-2</v>
      </c>
      <c r="L3720" s="2">
        <v>0.168376</v>
      </c>
    </row>
    <row r="3721" spans="1:12" x14ac:dyDescent="0.2">
      <c r="A3721" s="2">
        <v>7.6083119999999997</v>
      </c>
      <c r="B3721" s="2">
        <v>11.592549999999999</v>
      </c>
      <c r="C3721" s="2">
        <v>0.655887</v>
      </c>
      <c r="D3721" s="2">
        <v>0.229129</v>
      </c>
      <c r="F3721" s="2">
        <v>7.6055060000000001</v>
      </c>
      <c r="G3721" s="2">
        <v>0.52668800000000005</v>
      </c>
      <c r="H3721" s="2">
        <v>0.52683999999999997</v>
      </c>
      <c r="J3721" s="2">
        <v>7.6083119999999997</v>
      </c>
      <c r="K3721" s="2">
        <v>9.0916999999999998E-2</v>
      </c>
      <c r="L3721" s="2">
        <v>0.168601</v>
      </c>
    </row>
    <row r="3722" spans="1:12" x14ac:dyDescent="0.2">
      <c r="A3722" s="2">
        <v>7.609013</v>
      </c>
      <c r="B3722" s="2">
        <v>11.60965</v>
      </c>
      <c r="C3722" s="2">
        <v>0.65590599999999999</v>
      </c>
      <c r="D3722" s="2">
        <v>0.22911400000000001</v>
      </c>
      <c r="F3722" s="2">
        <v>7.6062070000000004</v>
      </c>
      <c r="G3722" s="2">
        <v>0.52639000000000002</v>
      </c>
      <c r="H3722" s="2">
        <v>0.52694700000000005</v>
      </c>
      <c r="J3722" s="2">
        <v>7.609013</v>
      </c>
      <c r="K3722" s="2">
        <v>9.1250999999999999E-2</v>
      </c>
      <c r="L3722" s="2">
        <v>0.16845199999999999</v>
      </c>
    </row>
    <row r="3723" spans="1:12" x14ac:dyDescent="0.2">
      <c r="A3723" s="2">
        <v>7.6097149999999996</v>
      </c>
      <c r="B3723" s="2">
        <v>11.62651</v>
      </c>
      <c r="C3723" s="2">
        <v>0.65568800000000005</v>
      </c>
      <c r="D3723" s="2">
        <v>0.229877</v>
      </c>
      <c r="F3723" s="2">
        <v>7.6069089999999999</v>
      </c>
      <c r="G3723" s="2">
        <v>0.52619199999999999</v>
      </c>
      <c r="H3723" s="2">
        <v>0.52702300000000002</v>
      </c>
      <c r="J3723" s="2">
        <v>7.6097149999999996</v>
      </c>
      <c r="K3723" s="2">
        <v>9.0956999999999996E-2</v>
      </c>
      <c r="L3723" s="2">
        <v>0.16798099999999999</v>
      </c>
    </row>
    <row r="3724" spans="1:12" x14ac:dyDescent="0.2">
      <c r="A3724" s="2">
        <v>7.6104159999999998</v>
      </c>
      <c r="B3724" s="2">
        <v>11.64326</v>
      </c>
      <c r="C3724" s="2">
        <v>0.655555</v>
      </c>
      <c r="D3724" s="2">
        <v>0.22950300000000001</v>
      </c>
      <c r="F3724" s="2">
        <v>7.6076100000000002</v>
      </c>
      <c r="G3724" s="2">
        <v>0.52613799999999999</v>
      </c>
      <c r="H3724" s="2">
        <v>0.52755700000000005</v>
      </c>
      <c r="J3724" s="2">
        <v>7.6104159999999998</v>
      </c>
      <c r="K3724" s="2">
        <v>9.1315999999999994E-2</v>
      </c>
      <c r="L3724" s="2">
        <v>0.16762199999999999</v>
      </c>
    </row>
    <row r="3725" spans="1:12" x14ac:dyDescent="0.2">
      <c r="A3725" s="2">
        <v>7.6111170000000001</v>
      </c>
      <c r="B3725" s="2">
        <v>11.66062</v>
      </c>
      <c r="C3725" s="2">
        <v>0.65554400000000002</v>
      </c>
      <c r="D3725" s="2">
        <v>0.22967799999999999</v>
      </c>
      <c r="F3725" s="2">
        <v>7.6083119999999997</v>
      </c>
      <c r="G3725" s="2">
        <v>0.52645900000000001</v>
      </c>
      <c r="H3725" s="2">
        <v>0.52771000000000001</v>
      </c>
      <c r="J3725" s="2">
        <v>7.6111170000000001</v>
      </c>
      <c r="K3725" s="2">
        <v>9.0981999999999993E-2</v>
      </c>
      <c r="L3725" s="2">
        <v>0.16712199999999999</v>
      </c>
    </row>
    <row r="3726" spans="1:12" x14ac:dyDescent="0.2">
      <c r="A3726" s="2">
        <v>7.6118189999999997</v>
      </c>
      <c r="B3726" s="2">
        <v>11.67886</v>
      </c>
      <c r="C3726" s="2">
        <v>0.65553600000000001</v>
      </c>
      <c r="D3726" s="2">
        <v>0.22941900000000001</v>
      </c>
      <c r="F3726" s="2">
        <v>7.609013</v>
      </c>
      <c r="G3726" s="2">
        <v>0.52622199999999997</v>
      </c>
      <c r="H3726" s="2">
        <v>0.52771800000000002</v>
      </c>
      <c r="J3726" s="2">
        <v>7.6118189999999997</v>
      </c>
      <c r="K3726" s="2">
        <v>9.0757000000000004E-2</v>
      </c>
      <c r="L3726" s="2">
        <v>0.166853</v>
      </c>
    </row>
    <row r="3727" spans="1:12" x14ac:dyDescent="0.2">
      <c r="A3727" s="2">
        <v>7.61252</v>
      </c>
      <c r="B3727" s="2">
        <v>11.6967</v>
      </c>
      <c r="C3727" s="2">
        <v>0.65564699999999998</v>
      </c>
      <c r="D3727" s="2">
        <v>0.22922799999999999</v>
      </c>
      <c r="F3727" s="2">
        <v>7.6097149999999996</v>
      </c>
      <c r="G3727" s="2">
        <v>0.526146</v>
      </c>
      <c r="H3727" s="2">
        <v>0.52735100000000001</v>
      </c>
      <c r="J3727" s="2">
        <v>7.61252</v>
      </c>
      <c r="K3727" s="2">
        <v>9.0603000000000003E-2</v>
      </c>
      <c r="L3727" s="2">
        <v>0.166767</v>
      </c>
    </row>
    <row r="3728" spans="1:12" x14ac:dyDescent="0.2">
      <c r="A3728" s="2">
        <v>7.6132210000000002</v>
      </c>
      <c r="B3728" s="2">
        <v>11.7151</v>
      </c>
      <c r="C3728" s="2">
        <v>0.65565399999999996</v>
      </c>
      <c r="D3728" s="2">
        <v>0.22830500000000001</v>
      </c>
      <c r="F3728" s="2">
        <v>7.6104159999999998</v>
      </c>
      <c r="G3728" s="2">
        <v>0.52622999999999998</v>
      </c>
      <c r="H3728" s="2">
        <v>0.52679399999999998</v>
      </c>
      <c r="J3728" s="2">
        <v>7.6132210000000002</v>
      </c>
      <c r="K3728" s="2">
        <v>9.0358999999999995E-2</v>
      </c>
      <c r="L3728" s="2">
        <v>0.166159</v>
      </c>
    </row>
    <row r="3729" spans="1:12" x14ac:dyDescent="0.2">
      <c r="A3729" s="2">
        <v>7.6139229999999998</v>
      </c>
      <c r="B3729" s="2">
        <v>11.73359</v>
      </c>
      <c r="C3729" s="2">
        <v>0.65574600000000005</v>
      </c>
      <c r="D3729" s="2">
        <v>0.228183</v>
      </c>
      <c r="F3729" s="2">
        <v>7.6111170000000001</v>
      </c>
      <c r="G3729" s="2">
        <v>0.52642800000000001</v>
      </c>
      <c r="H3729" s="2">
        <v>0.52632900000000005</v>
      </c>
      <c r="J3729" s="2">
        <v>7.6139229999999998</v>
      </c>
      <c r="K3729" s="2">
        <v>9.1341000000000006E-2</v>
      </c>
      <c r="L3729" s="2">
        <v>0.16599900000000001</v>
      </c>
    </row>
    <row r="3730" spans="1:12" x14ac:dyDescent="0.2">
      <c r="A3730" s="2">
        <v>7.6146240000000001</v>
      </c>
      <c r="B3730" s="2">
        <v>11.752420000000001</v>
      </c>
      <c r="C3730" s="2">
        <v>0.65617300000000001</v>
      </c>
      <c r="D3730" s="2">
        <v>0.22783999999999999</v>
      </c>
      <c r="F3730" s="2">
        <v>7.6118189999999997</v>
      </c>
      <c r="G3730" s="2">
        <v>0.52685499999999996</v>
      </c>
      <c r="H3730" s="2">
        <v>0.52625999999999995</v>
      </c>
      <c r="J3730" s="2">
        <v>7.6146240000000001</v>
      </c>
      <c r="K3730" s="2">
        <v>9.0579999999999994E-2</v>
      </c>
      <c r="L3730" s="2">
        <v>0.16583500000000001</v>
      </c>
    </row>
    <row r="3731" spans="1:12" x14ac:dyDescent="0.2">
      <c r="A3731" s="2">
        <v>7.6153250000000003</v>
      </c>
      <c r="B3731" s="2">
        <v>11.77116</v>
      </c>
      <c r="C3731" s="2">
        <v>0.65622999999999998</v>
      </c>
      <c r="D3731" s="2">
        <v>0.22806899999999999</v>
      </c>
      <c r="F3731" s="2">
        <v>7.61252</v>
      </c>
      <c r="G3731" s="2">
        <v>0.52658799999999995</v>
      </c>
      <c r="H3731" s="2">
        <v>0.52600899999999995</v>
      </c>
      <c r="J3731" s="2">
        <v>7.6153250000000003</v>
      </c>
      <c r="K3731" s="2">
        <v>9.0514999999999998E-2</v>
      </c>
      <c r="L3731" s="2">
        <v>0.16586999999999999</v>
      </c>
    </row>
    <row r="3732" spans="1:12" x14ac:dyDescent="0.2">
      <c r="A3732" s="2">
        <v>7.6160269999999999</v>
      </c>
      <c r="B3732" s="2">
        <v>11.790229999999999</v>
      </c>
      <c r="C3732" s="2">
        <v>0.65598999999999996</v>
      </c>
      <c r="D3732" s="2">
        <v>0.22844200000000001</v>
      </c>
      <c r="F3732" s="2">
        <v>7.6132210000000002</v>
      </c>
      <c r="G3732" s="2">
        <v>0.52667200000000003</v>
      </c>
      <c r="H3732" s="2">
        <v>0.526146</v>
      </c>
      <c r="J3732" s="2">
        <v>7.6160269999999999</v>
      </c>
      <c r="K3732" s="2">
        <v>9.0551000000000006E-2</v>
      </c>
      <c r="L3732" s="2">
        <v>0.165913</v>
      </c>
    </row>
    <row r="3733" spans="1:12" x14ac:dyDescent="0.2">
      <c r="A3733" s="2">
        <v>7.6167280000000002</v>
      </c>
      <c r="B3733" s="2">
        <v>11.809570000000001</v>
      </c>
      <c r="C3733" s="2">
        <v>0.65589399999999998</v>
      </c>
      <c r="D3733" s="2">
        <v>0.22897600000000001</v>
      </c>
      <c r="F3733" s="2">
        <v>7.6139229999999998</v>
      </c>
      <c r="G3733" s="2">
        <v>0.52671100000000004</v>
      </c>
      <c r="H3733" s="2">
        <v>0.52567299999999995</v>
      </c>
      <c r="J3733" s="2">
        <v>7.6167280000000002</v>
      </c>
      <c r="K3733" s="2">
        <v>9.0066999999999994E-2</v>
      </c>
      <c r="L3733" s="2">
        <v>0.165434</v>
      </c>
    </row>
    <row r="3734" spans="1:12" x14ac:dyDescent="0.2">
      <c r="A3734" s="2">
        <v>7.6174299999999997</v>
      </c>
      <c r="B3734" s="2">
        <v>11.829549999999999</v>
      </c>
      <c r="C3734" s="2">
        <v>0.65575000000000006</v>
      </c>
      <c r="D3734" s="2">
        <v>0.229045</v>
      </c>
      <c r="F3734" s="2">
        <v>7.6146240000000001</v>
      </c>
      <c r="G3734" s="2">
        <v>0.52665700000000004</v>
      </c>
      <c r="H3734" s="2">
        <v>0.52483400000000002</v>
      </c>
      <c r="J3734" s="2">
        <v>7.6174299999999997</v>
      </c>
      <c r="K3734" s="2">
        <v>9.0523000000000006E-2</v>
      </c>
      <c r="L3734" s="2">
        <v>0.16492699999999999</v>
      </c>
    </row>
    <row r="3735" spans="1:12" x14ac:dyDescent="0.2">
      <c r="A3735" s="2">
        <v>7.618131</v>
      </c>
      <c r="B3735" s="2">
        <v>11.849539999999999</v>
      </c>
      <c r="C3735" s="2">
        <v>0.65594799999999998</v>
      </c>
      <c r="D3735" s="2">
        <v>0.22927400000000001</v>
      </c>
      <c r="F3735" s="2">
        <v>7.6153250000000003</v>
      </c>
      <c r="G3735" s="2">
        <v>0.52605400000000002</v>
      </c>
      <c r="H3735" s="2">
        <v>0.52430699999999997</v>
      </c>
      <c r="J3735" s="2">
        <v>7.618131</v>
      </c>
      <c r="K3735" s="2">
        <v>9.0968999999999994E-2</v>
      </c>
      <c r="L3735" s="2">
        <v>0.16456399999999999</v>
      </c>
    </row>
    <row r="3736" spans="1:12" x14ac:dyDescent="0.2">
      <c r="A3736" s="2">
        <v>7.6188330000000004</v>
      </c>
      <c r="B3736" s="2">
        <v>11.86947</v>
      </c>
      <c r="C3736" s="2">
        <v>0.65634800000000004</v>
      </c>
      <c r="D3736" s="2">
        <v>0.22947999999999999</v>
      </c>
      <c r="F3736" s="2">
        <v>7.6160269999999999</v>
      </c>
      <c r="G3736" s="2">
        <v>0.52597799999999995</v>
      </c>
      <c r="H3736" s="2">
        <v>0.52442900000000003</v>
      </c>
      <c r="J3736" s="2">
        <v>7.6188330000000004</v>
      </c>
      <c r="K3736" s="2">
        <v>9.0676999999999994E-2</v>
      </c>
      <c r="L3736" s="2">
        <v>0.164245</v>
      </c>
    </row>
    <row r="3737" spans="1:12" x14ac:dyDescent="0.2">
      <c r="A3737" s="2">
        <v>7.6195339999999998</v>
      </c>
      <c r="B3737" s="2">
        <v>11.88988</v>
      </c>
      <c r="C3737" s="2">
        <v>0.65644400000000003</v>
      </c>
      <c r="D3737" s="2">
        <v>0.22930500000000001</v>
      </c>
      <c r="F3737" s="2">
        <v>7.6167280000000002</v>
      </c>
      <c r="G3737" s="2">
        <v>0.52632100000000004</v>
      </c>
      <c r="H3737" s="2">
        <v>0.52462799999999998</v>
      </c>
      <c r="J3737" s="2">
        <v>7.6195339999999998</v>
      </c>
      <c r="K3737" s="2">
        <v>9.0811000000000003E-2</v>
      </c>
      <c r="L3737" s="2">
        <v>0.16395799999999999</v>
      </c>
    </row>
    <row r="3738" spans="1:12" x14ac:dyDescent="0.2">
      <c r="A3738" s="2">
        <v>7.6202350000000001</v>
      </c>
      <c r="B3738" s="2">
        <v>11.910209999999999</v>
      </c>
      <c r="C3738" s="2">
        <v>0.65643600000000002</v>
      </c>
      <c r="D3738" s="2">
        <v>0.22964799999999999</v>
      </c>
      <c r="F3738" s="2">
        <v>7.6174299999999997</v>
      </c>
      <c r="G3738" s="2">
        <v>0.52639000000000002</v>
      </c>
      <c r="H3738" s="2">
        <v>0.52458199999999999</v>
      </c>
      <c r="J3738" s="2">
        <v>7.6202350000000001</v>
      </c>
      <c r="K3738" s="2">
        <v>9.0861999999999998E-2</v>
      </c>
      <c r="L3738" s="2">
        <v>0.16428100000000001</v>
      </c>
    </row>
    <row r="3739" spans="1:12" x14ac:dyDescent="0.2">
      <c r="A3739" s="2">
        <v>7.6209360000000004</v>
      </c>
      <c r="B3739" s="2">
        <v>11.93064</v>
      </c>
      <c r="C3739" s="2">
        <v>0.65617300000000001</v>
      </c>
      <c r="D3739" s="2">
        <v>0.229655</v>
      </c>
      <c r="F3739" s="2">
        <v>7.618131</v>
      </c>
      <c r="G3739" s="2">
        <v>0.52669500000000002</v>
      </c>
      <c r="H3739" s="2">
        <v>0.52519199999999999</v>
      </c>
      <c r="J3739" s="2">
        <v>7.6209360000000004</v>
      </c>
      <c r="K3739" s="2">
        <v>9.0876999999999999E-2</v>
      </c>
      <c r="L3739" s="2">
        <v>0.16492599999999999</v>
      </c>
    </row>
    <row r="3740" spans="1:12" x14ac:dyDescent="0.2">
      <c r="A3740" s="2">
        <v>7.6216379999999999</v>
      </c>
      <c r="B3740" s="2">
        <v>11.951280000000001</v>
      </c>
      <c r="C3740" s="2">
        <v>0.65592099999999998</v>
      </c>
      <c r="D3740" s="2">
        <v>0.229488</v>
      </c>
      <c r="F3740" s="2">
        <v>7.6188330000000004</v>
      </c>
      <c r="G3740" s="2">
        <v>0.52671100000000004</v>
      </c>
      <c r="H3740" s="2">
        <v>0.525864</v>
      </c>
      <c r="J3740" s="2">
        <v>7.6216379999999999</v>
      </c>
      <c r="K3740" s="2">
        <v>9.1671000000000002E-2</v>
      </c>
      <c r="L3740" s="2">
        <v>0.16533700000000001</v>
      </c>
    </row>
    <row r="3741" spans="1:12" x14ac:dyDescent="0.2">
      <c r="A3741" s="2">
        <v>7.6223390000000002</v>
      </c>
      <c r="B3741" s="2">
        <v>11.972440000000001</v>
      </c>
      <c r="C3741" s="2">
        <v>0.65621499999999999</v>
      </c>
      <c r="D3741" s="2">
        <v>0.229465</v>
      </c>
      <c r="F3741" s="2">
        <v>7.6195339999999998</v>
      </c>
      <c r="G3741" s="2">
        <v>0.52678700000000001</v>
      </c>
      <c r="H3741" s="2">
        <v>0.52593199999999996</v>
      </c>
      <c r="J3741" s="2">
        <v>7.6223390000000002</v>
      </c>
      <c r="K3741" s="2">
        <v>9.1453000000000007E-2</v>
      </c>
      <c r="L3741" s="2">
        <v>0.165738</v>
      </c>
    </row>
    <row r="3742" spans="1:12" x14ac:dyDescent="0.2">
      <c r="A3742" s="2">
        <v>7.6230409999999997</v>
      </c>
      <c r="B3742" s="2">
        <v>11.99339</v>
      </c>
      <c r="C3742" s="2">
        <v>0.65660399999999997</v>
      </c>
      <c r="D3742" s="2">
        <v>0.22970099999999999</v>
      </c>
      <c r="F3742" s="2">
        <v>7.6202350000000001</v>
      </c>
      <c r="G3742" s="2">
        <v>0.52659599999999995</v>
      </c>
      <c r="H3742" s="2">
        <v>0.52619199999999999</v>
      </c>
      <c r="J3742" s="2">
        <v>7.6230409999999997</v>
      </c>
      <c r="K3742" s="2">
        <v>9.1118000000000005E-2</v>
      </c>
      <c r="L3742" s="2">
        <v>0.166517</v>
      </c>
    </row>
    <row r="3743" spans="1:12" x14ac:dyDescent="0.2">
      <c r="A3743" s="2">
        <v>7.623742</v>
      </c>
      <c r="B3743" s="2">
        <v>12.0145</v>
      </c>
      <c r="C3743" s="2">
        <v>0.656779</v>
      </c>
      <c r="D3743" s="2">
        <v>0.22993</v>
      </c>
      <c r="F3743" s="2">
        <v>7.6209360000000004</v>
      </c>
      <c r="G3743" s="2">
        <v>0.52683999999999997</v>
      </c>
      <c r="H3743" s="2">
        <v>0.52598599999999995</v>
      </c>
      <c r="J3743" s="2">
        <v>7.623742</v>
      </c>
      <c r="K3743" s="2">
        <v>9.1495000000000007E-2</v>
      </c>
      <c r="L3743" s="2">
        <v>0.16684599999999999</v>
      </c>
    </row>
    <row r="3744" spans="1:12" x14ac:dyDescent="0.2">
      <c r="A3744" s="2">
        <v>7.6244440000000004</v>
      </c>
      <c r="B3744" s="2">
        <v>12.03515</v>
      </c>
      <c r="C3744" s="2">
        <v>0.65678700000000001</v>
      </c>
      <c r="D3744" s="2">
        <v>0.230266</v>
      </c>
      <c r="F3744" s="2">
        <v>7.6216379999999999</v>
      </c>
      <c r="G3744" s="2">
        <v>0.52694700000000005</v>
      </c>
      <c r="H3744" s="2">
        <v>0.52587899999999999</v>
      </c>
      <c r="J3744" s="2">
        <v>7.6244440000000004</v>
      </c>
      <c r="K3744" s="2">
        <v>9.1932E-2</v>
      </c>
      <c r="L3744" s="2">
        <v>0.16675300000000001</v>
      </c>
    </row>
    <row r="3745" spans="1:12" x14ac:dyDescent="0.2">
      <c r="A3745" s="2">
        <v>7.6251449999999998</v>
      </c>
      <c r="B3745" s="2">
        <v>12.0565</v>
      </c>
      <c r="C3745" s="2">
        <v>0.65687499999999999</v>
      </c>
      <c r="D3745" s="2">
        <v>0.23055600000000001</v>
      </c>
      <c r="F3745" s="2">
        <v>7.6223390000000002</v>
      </c>
      <c r="G3745" s="2">
        <v>0.52702300000000002</v>
      </c>
      <c r="H3745" s="2">
        <v>0.52581800000000001</v>
      </c>
      <c r="J3745" s="2">
        <v>7.6251449999999998</v>
      </c>
      <c r="K3745" s="2">
        <v>9.1706999999999997E-2</v>
      </c>
      <c r="L3745" s="2">
        <v>0.166822</v>
      </c>
    </row>
    <row r="3746" spans="1:12" x14ac:dyDescent="0.2">
      <c r="A3746" s="2">
        <v>7.6258460000000001</v>
      </c>
      <c r="B3746" s="2">
        <v>12.07799</v>
      </c>
      <c r="C3746" s="2">
        <v>0.65723699999999996</v>
      </c>
      <c r="D3746" s="2">
        <v>0.230792</v>
      </c>
      <c r="F3746" s="2">
        <v>7.6230409999999997</v>
      </c>
      <c r="G3746" s="2">
        <v>0.52755700000000005</v>
      </c>
      <c r="H3746" s="2">
        <v>0.52572600000000003</v>
      </c>
      <c r="J3746" s="2">
        <v>7.6258460000000001</v>
      </c>
      <c r="K3746" s="2">
        <v>9.1899999999999996E-2</v>
      </c>
      <c r="L3746" s="2">
        <v>0.166322</v>
      </c>
    </row>
    <row r="3747" spans="1:12" x14ac:dyDescent="0.2">
      <c r="A3747" s="2">
        <v>7.6265470000000004</v>
      </c>
      <c r="B3747" s="2">
        <v>12.099909999999999</v>
      </c>
      <c r="C3747" s="2">
        <v>0.65734400000000004</v>
      </c>
      <c r="D3747" s="2">
        <v>0.23083799999999999</v>
      </c>
      <c r="F3747" s="2">
        <v>7.623742</v>
      </c>
      <c r="G3747" s="2">
        <v>0.52771000000000001</v>
      </c>
      <c r="H3747" s="2">
        <v>0.525505</v>
      </c>
      <c r="J3747" s="2">
        <v>7.6265470000000004</v>
      </c>
      <c r="K3747" s="2">
        <v>9.1958999999999999E-2</v>
      </c>
      <c r="L3747" s="2">
        <v>0.165663</v>
      </c>
    </row>
    <row r="3748" spans="1:12" x14ac:dyDescent="0.2">
      <c r="A3748" s="2">
        <v>7.6272489999999999</v>
      </c>
      <c r="B3748" s="2">
        <v>12.12191</v>
      </c>
      <c r="C3748" s="2">
        <v>0.65708800000000001</v>
      </c>
      <c r="D3748" s="2">
        <v>0.231296</v>
      </c>
      <c r="F3748" s="2">
        <v>7.6244440000000004</v>
      </c>
      <c r="G3748" s="2">
        <v>0.52771800000000002</v>
      </c>
      <c r="H3748" s="2">
        <v>0.52545900000000001</v>
      </c>
      <c r="J3748" s="2">
        <v>7.6272489999999999</v>
      </c>
      <c r="K3748" s="2">
        <v>9.1941999999999996E-2</v>
      </c>
      <c r="L3748" s="2">
        <v>0.165551</v>
      </c>
    </row>
    <row r="3749" spans="1:12" x14ac:dyDescent="0.2">
      <c r="A3749" s="2">
        <v>7.6279500000000002</v>
      </c>
      <c r="B3749" s="2">
        <v>12.144500000000001</v>
      </c>
      <c r="C3749" s="2">
        <v>0.65699300000000005</v>
      </c>
      <c r="D3749" s="2">
        <v>0.23205100000000001</v>
      </c>
      <c r="F3749" s="2">
        <v>7.6251449999999998</v>
      </c>
      <c r="G3749" s="2">
        <v>0.52735100000000001</v>
      </c>
      <c r="H3749" s="2">
        <v>0.52502400000000005</v>
      </c>
      <c r="J3749" s="2">
        <v>7.6279500000000002</v>
      </c>
      <c r="K3749" s="2">
        <v>9.1823000000000002E-2</v>
      </c>
      <c r="L3749" s="2">
        <v>0.165822</v>
      </c>
    </row>
    <row r="3750" spans="1:12" x14ac:dyDescent="0.2">
      <c r="A3750" s="2">
        <v>7.6286519999999998</v>
      </c>
      <c r="B3750" s="2">
        <v>12.167400000000001</v>
      </c>
      <c r="C3750" s="2">
        <v>0.65697000000000005</v>
      </c>
      <c r="D3750" s="2">
        <v>0.232181</v>
      </c>
      <c r="F3750" s="2">
        <v>7.6258460000000001</v>
      </c>
      <c r="G3750" s="2">
        <v>0.52679399999999998</v>
      </c>
      <c r="H3750" s="2">
        <v>0.52542100000000003</v>
      </c>
      <c r="J3750" s="2">
        <v>7.6286519999999998</v>
      </c>
      <c r="K3750" s="2">
        <v>9.1359999999999997E-2</v>
      </c>
      <c r="L3750" s="2">
        <v>0.165905</v>
      </c>
    </row>
    <row r="3751" spans="1:12" x14ac:dyDescent="0.2">
      <c r="A3751" s="2">
        <v>7.6293530000000001</v>
      </c>
      <c r="B3751" s="2">
        <v>12.1905</v>
      </c>
      <c r="C3751" s="2">
        <v>0.65667600000000004</v>
      </c>
      <c r="D3751" s="2">
        <v>0.232349</v>
      </c>
      <c r="F3751" s="2">
        <v>7.6265470000000004</v>
      </c>
      <c r="G3751" s="2">
        <v>0.52632900000000005</v>
      </c>
      <c r="H3751" s="2">
        <v>0.52579500000000001</v>
      </c>
      <c r="J3751" s="2">
        <v>7.6293530000000001</v>
      </c>
      <c r="K3751" s="2">
        <v>9.1768000000000002E-2</v>
      </c>
      <c r="L3751" s="2">
        <v>0.16610800000000001</v>
      </c>
    </row>
    <row r="3752" spans="1:12" x14ac:dyDescent="0.2">
      <c r="A3752" s="2">
        <v>7.6300540000000003</v>
      </c>
      <c r="B3752" s="2">
        <v>12.21388</v>
      </c>
      <c r="C3752" s="2">
        <v>0.65663499999999997</v>
      </c>
      <c r="D3752" s="2">
        <v>0.23255500000000001</v>
      </c>
      <c r="F3752" s="2">
        <v>7.6272489999999999</v>
      </c>
      <c r="G3752" s="2">
        <v>0.52625999999999995</v>
      </c>
      <c r="H3752" s="2">
        <v>0.52561999999999998</v>
      </c>
      <c r="J3752" s="2">
        <v>7.6300540000000003</v>
      </c>
      <c r="K3752" s="2">
        <v>9.1661000000000006E-2</v>
      </c>
      <c r="L3752" s="2">
        <v>0.16661699999999999</v>
      </c>
    </row>
    <row r="3753" spans="1:12" x14ac:dyDescent="0.2">
      <c r="A3753" s="2">
        <v>7.6307559999999999</v>
      </c>
      <c r="B3753" s="2">
        <v>12.23739</v>
      </c>
      <c r="C3753" s="2">
        <v>0.65733299999999995</v>
      </c>
      <c r="D3753" s="2">
        <v>0.232845</v>
      </c>
      <c r="F3753" s="2">
        <v>7.6279500000000002</v>
      </c>
      <c r="G3753" s="2">
        <v>0.52600899999999995</v>
      </c>
      <c r="H3753" s="2">
        <v>0.52525299999999997</v>
      </c>
      <c r="J3753" s="2">
        <v>7.6307559999999999</v>
      </c>
      <c r="K3753" s="2">
        <v>9.1954999999999995E-2</v>
      </c>
      <c r="L3753" s="2">
        <v>0.16675999999999999</v>
      </c>
    </row>
    <row r="3754" spans="1:12" x14ac:dyDescent="0.2">
      <c r="A3754" s="2">
        <v>7.6314570000000002</v>
      </c>
      <c r="B3754" s="2">
        <v>12.26083</v>
      </c>
      <c r="C3754" s="2">
        <v>0.65823299999999996</v>
      </c>
      <c r="D3754" s="2">
        <v>0.23215</v>
      </c>
      <c r="F3754" s="2">
        <v>7.6286519999999998</v>
      </c>
      <c r="G3754" s="2">
        <v>0.526146</v>
      </c>
      <c r="H3754" s="2">
        <v>0.52508500000000002</v>
      </c>
      <c r="J3754" s="2">
        <v>7.6314570000000002</v>
      </c>
      <c r="K3754" s="2">
        <v>9.2082999999999998E-2</v>
      </c>
      <c r="L3754" s="2">
        <v>0.166903</v>
      </c>
    </row>
    <row r="3755" spans="1:12" x14ac:dyDescent="0.2">
      <c r="A3755" s="2">
        <v>7.6321589999999997</v>
      </c>
      <c r="B3755" s="2">
        <v>12.284829999999999</v>
      </c>
      <c r="C3755" s="2">
        <v>0.65861800000000004</v>
      </c>
      <c r="D3755" s="2">
        <v>0.23217299999999999</v>
      </c>
      <c r="F3755" s="2">
        <v>7.6293530000000001</v>
      </c>
      <c r="G3755" s="2">
        <v>0.52567299999999995</v>
      </c>
      <c r="H3755" s="2">
        <v>0.52510800000000002</v>
      </c>
      <c r="J3755" s="2">
        <v>7.6321589999999997</v>
      </c>
      <c r="K3755" s="2">
        <v>9.1881000000000004E-2</v>
      </c>
      <c r="L3755" s="2">
        <v>0.167263</v>
      </c>
    </row>
    <row r="3756" spans="1:12" x14ac:dyDescent="0.2">
      <c r="A3756" s="2">
        <v>7.63286</v>
      </c>
      <c r="B3756" s="2">
        <v>12.30791</v>
      </c>
      <c r="C3756" s="2">
        <v>0.658412</v>
      </c>
      <c r="D3756" s="2">
        <v>0.23183699999999999</v>
      </c>
      <c r="F3756" s="2">
        <v>7.6300540000000003</v>
      </c>
      <c r="G3756" s="2">
        <v>0.52483400000000002</v>
      </c>
      <c r="H3756" s="2">
        <v>0.52498599999999995</v>
      </c>
      <c r="J3756" s="2">
        <v>7.63286</v>
      </c>
      <c r="K3756" s="2">
        <v>9.2008000000000006E-2</v>
      </c>
      <c r="L3756" s="2">
        <v>0.16737099999999999</v>
      </c>
    </row>
    <row r="3757" spans="1:12" x14ac:dyDescent="0.2">
      <c r="A3757" s="2">
        <v>7.6335610000000003</v>
      </c>
      <c r="B3757" s="2">
        <v>12.332050000000001</v>
      </c>
      <c r="C3757" s="2">
        <v>0.65799300000000005</v>
      </c>
      <c r="D3757" s="2">
        <v>0.23176099999999999</v>
      </c>
      <c r="F3757" s="2">
        <v>7.6307559999999999</v>
      </c>
      <c r="G3757" s="2">
        <v>0.52430699999999997</v>
      </c>
      <c r="H3757" s="2">
        <v>0.52496299999999996</v>
      </c>
      <c r="J3757" s="2">
        <v>7.6335610000000003</v>
      </c>
      <c r="K3757" s="2">
        <v>9.2033000000000004E-2</v>
      </c>
      <c r="L3757" s="2">
        <v>0.167689</v>
      </c>
    </row>
    <row r="3758" spans="1:12" x14ac:dyDescent="0.2">
      <c r="A3758" s="2">
        <v>7.6342629999999998</v>
      </c>
      <c r="B3758" s="2">
        <v>12.3569</v>
      </c>
      <c r="C3758" s="2">
        <v>0.65740100000000001</v>
      </c>
      <c r="D3758" s="2">
        <v>0.23169999999999999</v>
      </c>
      <c r="F3758" s="2">
        <v>7.6314570000000002</v>
      </c>
      <c r="G3758" s="2">
        <v>0.52442900000000003</v>
      </c>
      <c r="H3758" s="2">
        <v>0.52496299999999996</v>
      </c>
      <c r="J3758" s="2">
        <v>7.6342629999999998</v>
      </c>
      <c r="K3758" s="2">
        <v>9.2586000000000002E-2</v>
      </c>
      <c r="L3758" s="2">
        <v>0.16800899999999999</v>
      </c>
    </row>
    <row r="3759" spans="1:12" x14ac:dyDescent="0.2">
      <c r="A3759" s="2">
        <v>7.6349640000000001</v>
      </c>
      <c r="B3759" s="2">
        <v>12.381640000000001</v>
      </c>
      <c r="C3759" s="2">
        <v>0.65714600000000001</v>
      </c>
      <c r="D3759" s="2">
        <v>0.23088400000000001</v>
      </c>
      <c r="F3759" s="2">
        <v>7.6321589999999997</v>
      </c>
      <c r="G3759" s="2">
        <v>0.52462799999999998</v>
      </c>
      <c r="H3759" s="2">
        <v>0.52518500000000001</v>
      </c>
      <c r="J3759" s="2">
        <v>7.6349640000000001</v>
      </c>
      <c r="K3759" s="2">
        <v>9.2436000000000004E-2</v>
      </c>
      <c r="L3759" s="2">
        <v>0.168185</v>
      </c>
    </row>
    <row r="3760" spans="1:12" x14ac:dyDescent="0.2">
      <c r="A3760" s="2">
        <v>7.6356650000000004</v>
      </c>
      <c r="B3760" s="2">
        <v>12.40658</v>
      </c>
      <c r="C3760" s="2">
        <v>0.65718799999999999</v>
      </c>
      <c r="D3760" s="2">
        <v>0.23034199999999999</v>
      </c>
      <c r="F3760" s="2">
        <v>7.63286</v>
      </c>
      <c r="G3760" s="2">
        <v>0.52458199999999999</v>
      </c>
      <c r="H3760" s="2">
        <v>0.52521499999999999</v>
      </c>
      <c r="J3760" s="2">
        <v>7.6356650000000004</v>
      </c>
      <c r="K3760" s="2">
        <v>9.2668E-2</v>
      </c>
      <c r="L3760" s="2">
        <v>0.168102</v>
      </c>
    </row>
    <row r="3761" spans="1:12" x14ac:dyDescent="0.2">
      <c r="A3761" s="2">
        <v>7.6363669999999999</v>
      </c>
      <c r="B3761" s="2">
        <v>12.43191</v>
      </c>
      <c r="C3761" s="2">
        <v>0.657161</v>
      </c>
      <c r="D3761" s="2">
        <v>0.23005200000000001</v>
      </c>
      <c r="F3761" s="2">
        <v>7.6335610000000003</v>
      </c>
      <c r="G3761" s="2">
        <v>0.52519199999999999</v>
      </c>
      <c r="H3761" s="2">
        <v>0.52559699999999998</v>
      </c>
      <c r="J3761" s="2">
        <v>7.6363669999999999</v>
      </c>
      <c r="K3761" s="2">
        <v>9.3026999999999999E-2</v>
      </c>
      <c r="L3761" s="2">
        <v>0.168269</v>
      </c>
    </row>
    <row r="3762" spans="1:12" x14ac:dyDescent="0.2">
      <c r="A3762" s="2">
        <v>7.6370680000000002</v>
      </c>
      <c r="B3762" s="2">
        <v>12.457129999999999</v>
      </c>
      <c r="C3762" s="2">
        <v>0.657161</v>
      </c>
      <c r="D3762" s="2">
        <v>0.230098</v>
      </c>
      <c r="F3762" s="2">
        <v>7.6342629999999998</v>
      </c>
      <c r="G3762" s="2">
        <v>0.525864</v>
      </c>
      <c r="H3762" s="2">
        <v>0.52581800000000001</v>
      </c>
      <c r="J3762" s="2">
        <v>7.6370680000000002</v>
      </c>
      <c r="K3762" s="2">
        <v>9.2511999999999997E-2</v>
      </c>
      <c r="L3762" s="2">
        <v>0.168185</v>
      </c>
    </row>
    <row r="3763" spans="1:12" x14ac:dyDescent="0.2">
      <c r="A3763" s="2">
        <v>7.6377699999999997</v>
      </c>
      <c r="B3763" s="2">
        <v>12.482760000000001</v>
      </c>
      <c r="C3763" s="2">
        <v>0.65728299999999995</v>
      </c>
      <c r="D3763" s="2">
        <v>0.230182</v>
      </c>
      <c r="F3763" s="2">
        <v>7.6349640000000001</v>
      </c>
      <c r="G3763" s="2">
        <v>0.52593199999999996</v>
      </c>
      <c r="H3763" s="2">
        <v>0.52600899999999995</v>
      </c>
      <c r="J3763" s="2">
        <v>7.6377699999999997</v>
      </c>
      <c r="K3763" s="2">
        <v>9.2717999999999995E-2</v>
      </c>
      <c r="L3763" s="2">
        <v>0.167791</v>
      </c>
    </row>
    <row r="3764" spans="1:12" x14ac:dyDescent="0.2">
      <c r="A3764" s="2">
        <v>7.638471</v>
      </c>
      <c r="B3764" s="2">
        <v>12.508929999999999</v>
      </c>
      <c r="C3764" s="2">
        <v>0.65751999999999999</v>
      </c>
      <c r="D3764" s="2">
        <v>0.22995299999999999</v>
      </c>
      <c r="F3764" s="2">
        <v>7.6356650000000004</v>
      </c>
      <c r="G3764" s="2">
        <v>0.52619199999999999</v>
      </c>
      <c r="H3764" s="2">
        <v>0.52596299999999996</v>
      </c>
      <c r="J3764" s="2">
        <v>7.638471</v>
      </c>
      <c r="K3764" s="2">
        <v>9.2283000000000004E-2</v>
      </c>
      <c r="L3764" s="2">
        <v>0.16759599999999999</v>
      </c>
    </row>
    <row r="3765" spans="1:12" x14ac:dyDescent="0.2">
      <c r="A3765" s="2">
        <v>7.6391730000000004</v>
      </c>
      <c r="B3765" s="2">
        <v>12.5345</v>
      </c>
      <c r="C3765" s="2">
        <v>0.65779799999999999</v>
      </c>
      <c r="D3765" s="2">
        <v>0.229854</v>
      </c>
      <c r="F3765" s="2">
        <v>7.6363669999999999</v>
      </c>
      <c r="G3765" s="2">
        <v>0.52598599999999995</v>
      </c>
      <c r="H3765" s="2">
        <v>0.525787</v>
      </c>
      <c r="J3765" s="2">
        <v>7.6391730000000004</v>
      </c>
      <c r="K3765" s="2">
        <v>9.2036999999999994E-2</v>
      </c>
      <c r="L3765" s="2">
        <v>0.167462</v>
      </c>
    </row>
    <row r="3766" spans="1:12" x14ac:dyDescent="0.2">
      <c r="A3766" s="2">
        <v>7.6398739999999998</v>
      </c>
      <c r="B3766" s="2">
        <v>12.55875</v>
      </c>
      <c r="C3766" s="2">
        <v>0.65799300000000005</v>
      </c>
      <c r="D3766" s="2">
        <v>0.230022</v>
      </c>
      <c r="F3766" s="2">
        <v>7.6370680000000002</v>
      </c>
      <c r="G3766" s="2">
        <v>0.52587899999999999</v>
      </c>
      <c r="H3766" s="2">
        <v>0.52543600000000001</v>
      </c>
      <c r="J3766" s="2">
        <v>7.6398739999999998</v>
      </c>
      <c r="K3766" s="2">
        <v>9.1299000000000005E-2</v>
      </c>
      <c r="L3766" s="2">
        <v>0.167406</v>
      </c>
    </row>
    <row r="3767" spans="1:12" x14ac:dyDescent="0.2">
      <c r="A3767" s="2">
        <v>7.6405750000000001</v>
      </c>
      <c r="B3767" s="2">
        <v>12.58211</v>
      </c>
      <c r="C3767" s="2">
        <v>0.65785499999999997</v>
      </c>
      <c r="D3767" s="2">
        <v>0.23047200000000001</v>
      </c>
      <c r="F3767" s="2">
        <v>7.6377699999999997</v>
      </c>
      <c r="G3767" s="2">
        <v>0.52581800000000001</v>
      </c>
      <c r="H3767" s="2">
        <v>0.52549000000000001</v>
      </c>
      <c r="J3767" s="2">
        <v>7.6405750000000001</v>
      </c>
      <c r="K3767" s="2">
        <v>9.1076000000000004E-2</v>
      </c>
      <c r="L3767" s="2">
        <v>0.16747400000000001</v>
      </c>
    </row>
    <row r="3768" spans="1:12" x14ac:dyDescent="0.2">
      <c r="A3768" s="2">
        <v>7.6412760000000004</v>
      </c>
      <c r="B3768" s="2">
        <v>12.606870000000001</v>
      </c>
      <c r="C3768" s="2">
        <v>0.65819499999999997</v>
      </c>
      <c r="D3768" s="2">
        <v>0.230716</v>
      </c>
      <c r="F3768" s="2">
        <v>7.638471</v>
      </c>
      <c r="G3768" s="2">
        <v>0.52572600000000003</v>
      </c>
      <c r="H3768" s="2">
        <v>0.525482</v>
      </c>
      <c r="J3768" s="2">
        <v>7.6412760000000004</v>
      </c>
      <c r="K3768" s="2">
        <v>9.078E-2</v>
      </c>
      <c r="L3768" s="2">
        <v>0.16759199999999999</v>
      </c>
    </row>
    <row r="3769" spans="1:12" x14ac:dyDescent="0.2">
      <c r="A3769" s="2">
        <v>7.6419779999999999</v>
      </c>
      <c r="B3769" s="2">
        <v>12.633010000000001</v>
      </c>
      <c r="C3769" s="2">
        <v>0.65880899999999998</v>
      </c>
      <c r="D3769" s="2">
        <v>0.23073099999999999</v>
      </c>
      <c r="F3769" s="2">
        <v>7.6391730000000004</v>
      </c>
      <c r="G3769" s="2">
        <v>0.525505</v>
      </c>
      <c r="H3769" s="2">
        <v>0.524895</v>
      </c>
      <c r="J3769" s="2">
        <v>7.6419779999999999</v>
      </c>
      <c r="K3769" s="2">
        <v>9.1160000000000005E-2</v>
      </c>
      <c r="L3769" s="2">
        <v>0.16775200000000001</v>
      </c>
    </row>
    <row r="3770" spans="1:12" x14ac:dyDescent="0.2">
      <c r="A3770" s="2">
        <v>7.6426790000000002</v>
      </c>
      <c r="B3770" s="2">
        <v>12.66032</v>
      </c>
      <c r="C3770" s="2">
        <v>0.65908699999999998</v>
      </c>
      <c r="D3770" s="2">
        <v>0.230632</v>
      </c>
      <c r="F3770" s="2">
        <v>7.6398739999999998</v>
      </c>
      <c r="G3770" s="2">
        <v>0.52545900000000001</v>
      </c>
      <c r="H3770" s="2">
        <v>0.52443700000000004</v>
      </c>
      <c r="J3770" s="2">
        <v>7.6426790000000002</v>
      </c>
      <c r="K3770" s="2">
        <v>9.1242000000000004E-2</v>
      </c>
      <c r="L3770" s="2">
        <v>0.16753999999999999</v>
      </c>
    </row>
    <row r="3771" spans="1:12" x14ac:dyDescent="0.2">
      <c r="A3771" s="2">
        <v>7.6433809999999998</v>
      </c>
      <c r="B3771" s="2">
        <v>12.6876</v>
      </c>
      <c r="C3771" s="2">
        <v>0.65934300000000001</v>
      </c>
      <c r="D3771" s="2">
        <v>0.23041800000000001</v>
      </c>
      <c r="F3771" s="2">
        <v>7.6405750000000001</v>
      </c>
      <c r="G3771" s="2">
        <v>0.52502400000000005</v>
      </c>
      <c r="H3771" s="2">
        <v>0.52450600000000003</v>
      </c>
      <c r="J3771" s="2">
        <v>7.6433809999999998</v>
      </c>
      <c r="K3771" s="2">
        <v>9.1512999999999997E-2</v>
      </c>
      <c r="L3771" s="2">
        <v>0.16690199999999999</v>
      </c>
    </row>
    <row r="3772" spans="1:12" x14ac:dyDescent="0.2">
      <c r="A3772" s="2">
        <v>7.644082</v>
      </c>
      <c r="B3772" s="2">
        <v>12.7151</v>
      </c>
      <c r="C3772" s="2">
        <v>0.65915599999999996</v>
      </c>
      <c r="D3772" s="2">
        <v>0.230457</v>
      </c>
      <c r="F3772" s="2">
        <v>7.6412760000000004</v>
      </c>
      <c r="G3772" s="2">
        <v>0.52542100000000003</v>
      </c>
      <c r="H3772" s="2">
        <v>0.52368199999999998</v>
      </c>
      <c r="J3772" s="2">
        <v>7.644082</v>
      </c>
      <c r="K3772" s="2">
        <v>9.1180999999999998E-2</v>
      </c>
      <c r="L3772" s="2">
        <v>0.16647000000000001</v>
      </c>
    </row>
    <row r="3773" spans="1:12" x14ac:dyDescent="0.2">
      <c r="A3773" s="2">
        <v>7.6447830000000003</v>
      </c>
      <c r="B3773" s="2">
        <v>12.742760000000001</v>
      </c>
      <c r="C3773" s="2">
        <v>0.65892700000000004</v>
      </c>
      <c r="D3773" s="2">
        <v>0.23064699999999999</v>
      </c>
      <c r="F3773" s="2">
        <v>7.6419779999999999</v>
      </c>
      <c r="G3773" s="2">
        <v>0.52579500000000001</v>
      </c>
      <c r="H3773" s="2">
        <v>0.52360499999999999</v>
      </c>
      <c r="J3773" s="2">
        <v>7.6447830000000003</v>
      </c>
      <c r="K3773" s="2">
        <v>9.1339000000000004E-2</v>
      </c>
      <c r="L3773" s="2">
        <v>0.166739</v>
      </c>
    </row>
    <row r="3774" spans="1:12" x14ac:dyDescent="0.2">
      <c r="A3774" s="2">
        <v>7.6454849999999999</v>
      </c>
      <c r="B3774" s="2">
        <v>12.770899999999999</v>
      </c>
      <c r="C3774" s="2">
        <v>0.659049</v>
      </c>
      <c r="D3774" s="2">
        <v>0.23070099999999999</v>
      </c>
      <c r="F3774" s="2">
        <v>7.6426790000000002</v>
      </c>
      <c r="G3774" s="2">
        <v>0.52561999999999998</v>
      </c>
      <c r="H3774" s="2">
        <v>0.52310900000000005</v>
      </c>
      <c r="J3774" s="2">
        <v>7.6454849999999999</v>
      </c>
      <c r="K3774" s="2">
        <v>9.1453000000000007E-2</v>
      </c>
      <c r="L3774" s="2">
        <v>0.16720499999999999</v>
      </c>
    </row>
    <row r="3775" spans="1:12" x14ac:dyDescent="0.2">
      <c r="A3775" s="2">
        <v>7.6461860000000001</v>
      </c>
      <c r="B3775" s="2">
        <v>12.79936</v>
      </c>
      <c r="C3775" s="2">
        <v>0.65909899999999999</v>
      </c>
      <c r="D3775" s="2">
        <v>0.23077700000000001</v>
      </c>
      <c r="F3775" s="2">
        <v>7.6433809999999998</v>
      </c>
      <c r="G3775" s="2">
        <v>0.52525299999999997</v>
      </c>
      <c r="H3775" s="2">
        <v>0.52289600000000003</v>
      </c>
      <c r="J3775" s="2">
        <v>7.6461860000000001</v>
      </c>
      <c r="K3775" s="2">
        <v>9.1974E-2</v>
      </c>
      <c r="L3775" s="2">
        <v>0.167407</v>
      </c>
    </row>
    <row r="3776" spans="1:12" x14ac:dyDescent="0.2">
      <c r="A3776" s="2">
        <v>7.6468870000000004</v>
      </c>
      <c r="B3776" s="2">
        <v>12.82766</v>
      </c>
      <c r="C3776" s="2">
        <v>0.65919399999999995</v>
      </c>
      <c r="D3776" s="2">
        <v>0.230548</v>
      </c>
      <c r="F3776" s="2">
        <v>7.644082</v>
      </c>
      <c r="G3776" s="2">
        <v>0.52508500000000002</v>
      </c>
      <c r="H3776" s="2">
        <v>0.52332299999999998</v>
      </c>
      <c r="J3776" s="2">
        <v>7.6468870000000004</v>
      </c>
      <c r="K3776" s="2">
        <v>9.1696E-2</v>
      </c>
      <c r="L3776" s="2">
        <v>0.16744899999999999</v>
      </c>
    </row>
    <row r="3777" spans="1:12" x14ac:dyDescent="0.2">
      <c r="A3777" s="2">
        <v>7.647589</v>
      </c>
      <c r="B3777" s="2">
        <v>12.85669</v>
      </c>
      <c r="C3777" s="2">
        <v>0.65881299999999998</v>
      </c>
      <c r="D3777" s="2">
        <v>0.23005200000000001</v>
      </c>
      <c r="F3777" s="2">
        <v>7.6447830000000003</v>
      </c>
      <c r="G3777" s="2">
        <v>0.52510800000000002</v>
      </c>
      <c r="H3777" s="2">
        <v>0.52417800000000003</v>
      </c>
      <c r="J3777" s="2">
        <v>7.647589</v>
      </c>
      <c r="K3777" s="2">
        <v>9.1589000000000004E-2</v>
      </c>
      <c r="L3777" s="2">
        <v>0.16751099999999999</v>
      </c>
    </row>
    <row r="3778" spans="1:12" x14ac:dyDescent="0.2">
      <c r="A3778" s="2">
        <v>7.6482900000000003</v>
      </c>
      <c r="B3778" s="2">
        <v>12.885770000000001</v>
      </c>
      <c r="C3778" s="2">
        <v>0.658416</v>
      </c>
      <c r="D3778" s="2">
        <v>0.22974700000000001</v>
      </c>
      <c r="F3778" s="2">
        <v>7.6454849999999999</v>
      </c>
      <c r="G3778" s="2">
        <v>0.52498599999999995</v>
      </c>
      <c r="H3778" s="2">
        <v>0.52477300000000004</v>
      </c>
      <c r="J3778" s="2">
        <v>7.6482900000000003</v>
      </c>
      <c r="K3778" s="2">
        <v>9.1629000000000002E-2</v>
      </c>
      <c r="L3778" s="2">
        <v>0.16792599999999999</v>
      </c>
    </row>
    <row r="3779" spans="1:12" x14ac:dyDescent="0.2">
      <c r="A3779" s="2">
        <v>7.6489919999999998</v>
      </c>
      <c r="B3779" s="2">
        <v>12.914999999999999</v>
      </c>
      <c r="C3779" s="2">
        <v>0.65832400000000002</v>
      </c>
      <c r="D3779" s="2">
        <v>0.22970099999999999</v>
      </c>
      <c r="F3779" s="2">
        <v>7.6461860000000001</v>
      </c>
      <c r="G3779" s="2">
        <v>0.52496299999999996</v>
      </c>
      <c r="H3779" s="2">
        <v>0.52583299999999999</v>
      </c>
      <c r="J3779" s="2">
        <v>7.6489919999999998</v>
      </c>
      <c r="K3779" s="2">
        <v>9.1357999999999995E-2</v>
      </c>
      <c r="L3779" s="2">
        <v>0.16767499999999999</v>
      </c>
    </row>
    <row r="3780" spans="1:12" x14ac:dyDescent="0.2">
      <c r="A3780" s="2">
        <v>7.6496930000000001</v>
      </c>
      <c r="B3780" s="2">
        <v>12.94462</v>
      </c>
      <c r="C3780" s="2">
        <v>0.65793199999999996</v>
      </c>
      <c r="D3780" s="2">
        <v>0.229655</v>
      </c>
      <c r="F3780" s="2">
        <v>7.6468870000000004</v>
      </c>
      <c r="G3780" s="2">
        <v>0.52496299999999996</v>
      </c>
      <c r="H3780" s="2">
        <v>0.525864</v>
      </c>
      <c r="J3780" s="2">
        <v>7.6496930000000001</v>
      </c>
      <c r="K3780" s="2">
        <v>9.1483999999999996E-2</v>
      </c>
      <c r="L3780" s="2">
        <v>0.167514</v>
      </c>
    </row>
    <row r="3781" spans="1:12" x14ac:dyDescent="0.2">
      <c r="A3781" s="2">
        <v>7.6503940000000004</v>
      </c>
      <c r="B3781" s="2">
        <v>12.9742</v>
      </c>
      <c r="C3781" s="2">
        <v>0.65827899999999995</v>
      </c>
      <c r="D3781" s="2">
        <v>0.22944899999999999</v>
      </c>
      <c r="F3781" s="2">
        <v>7.647589</v>
      </c>
      <c r="G3781" s="2">
        <v>0.52518500000000001</v>
      </c>
      <c r="H3781" s="2">
        <v>0.52582600000000002</v>
      </c>
      <c r="J3781" s="2">
        <v>7.6503940000000004</v>
      </c>
      <c r="K3781" s="2">
        <v>9.1000999999999999E-2</v>
      </c>
      <c r="L3781" s="2">
        <v>0.167545</v>
      </c>
    </row>
    <row r="3782" spans="1:12" x14ac:dyDescent="0.2">
      <c r="A3782" s="2">
        <v>7.6510959999999999</v>
      </c>
      <c r="B3782" s="2">
        <v>13.00422</v>
      </c>
      <c r="C3782" s="2">
        <v>0.65854599999999996</v>
      </c>
      <c r="D3782" s="2">
        <v>0.229625</v>
      </c>
      <c r="F3782" s="2">
        <v>7.6482900000000003</v>
      </c>
      <c r="G3782" s="2">
        <v>0.52521499999999999</v>
      </c>
      <c r="H3782" s="2">
        <v>0.52565799999999996</v>
      </c>
      <c r="J3782" s="2">
        <v>7.6510959999999999</v>
      </c>
      <c r="K3782" s="2">
        <v>9.0425000000000005E-2</v>
      </c>
      <c r="L3782" s="2">
        <v>0.16736400000000001</v>
      </c>
    </row>
    <row r="3783" spans="1:12" x14ac:dyDescent="0.2">
      <c r="A3783" s="2">
        <v>7.6517970000000002</v>
      </c>
      <c r="B3783" s="2">
        <v>13.03476</v>
      </c>
      <c r="C3783" s="2">
        <v>0.65868300000000002</v>
      </c>
      <c r="D3783" s="2">
        <v>0.22955600000000001</v>
      </c>
      <c r="F3783" s="2">
        <v>7.6489919999999998</v>
      </c>
      <c r="G3783" s="2">
        <v>0.52559699999999998</v>
      </c>
      <c r="H3783" s="2">
        <v>0.526451</v>
      </c>
      <c r="J3783" s="2">
        <v>7.6517970000000002</v>
      </c>
      <c r="K3783" s="2">
        <v>9.0202000000000004E-2</v>
      </c>
      <c r="L3783" s="2">
        <v>0.16775000000000001</v>
      </c>
    </row>
    <row r="3784" spans="1:12" x14ac:dyDescent="0.2">
      <c r="A3784" s="2">
        <v>7.6524989999999997</v>
      </c>
      <c r="B3784" s="2">
        <v>13.06545</v>
      </c>
      <c r="C3784" s="2">
        <v>0.65791599999999995</v>
      </c>
      <c r="D3784" s="2">
        <v>0.22959399999999999</v>
      </c>
      <c r="F3784" s="2">
        <v>7.6496930000000001</v>
      </c>
      <c r="G3784" s="2">
        <v>0.52581800000000001</v>
      </c>
      <c r="H3784" s="2">
        <v>0.52729800000000004</v>
      </c>
      <c r="J3784" s="2">
        <v>7.6524989999999997</v>
      </c>
      <c r="K3784" s="2">
        <v>8.9590000000000003E-2</v>
      </c>
      <c r="L3784" s="2">
        <v>0.168104</v>
      </c>
    </row>
    <row r="3785" spans="1:12" x14ac:dyDescent="0.2">
      <c r="A3785" s="2">
        <v>7.6532</v>
      </c>
      <c r="B3785" s="2">
        <v>13.09613</v>
      </c>
      <c r="C3785" s="2">
        <v>0.65814099999999998</v>
      </c>
      <c r="D3785" s="2">
        <v>0.22964000000000001</v>
      </c>
      <c r="F3785" s="2">
        <v>7.6503940000000004</v>
      </c>
      <c r="G3785" s="2">
        <v>0.52600899999999995</v>
      </c>
      <c r="H3785" s="2">
        <v>0.52799200000000002</v>
      </c>
      <c r="J3785" s="2">
        <v>7.6532</v>
      </c>
      <c r="K3785" s="2">
        <v>8.8889999999999997E-2</v>
      </c>
      <c r="L3785" s="2">
        <v>0.16812299999999999</v>
      </c>
    </row>
    <row r="3786" spans="1:12" x14ac:dyDescent="0.2">
      <c r="A3786" s="2">
        <v>7.6539010000000003</v>
      </c>
      <c r="B3786" s="2">
        <v>13.127470000000001</v>
      </c>
      <c r="C3786" s="2">
        <v>0.65793199999999996</v>
      </c>
      <c r="D3786" s="2">
        <v>0.229549</v>
      </c>
      <c r="F3786" s="2">
        <v>7.6510959999999999</v>
      </c>
      <c r="G3786" s="2">
        <v>0.52596299999999996</v>
      </c>
      <c r="H3786" s="2">
        <v>0.52854900000000005</v>
      </c>
      <c r="J3786" s="2">
        <v>7.6539010000000003</v>
      </c>
      <c r="K3786" s="2">
        <v>8.8272000000000003E-2</v>
      </c>
      <c r="L3786" s="2">
        <v>0.16780900000000001</v>
      </c>
    </row>
    <row r="3787" spans="1:12" x14ac:dyDescent="0.2">
      <c r="A3787" s="2">
        <v>7.6546029999999998</v>
      </c>
      <c r="B3787" s="2">
        <v>13.15925</v>
      </c>
      <c r="C3787" s="2">
        <v>0.65787799999999996</v>
      </c>
      <c r="D3787" s="2">
        <v>0.22915199999999999</v>
      </c>
      <c r="F3787" s="2">
        <v>7.6517970000000002</v>
      </c>
      <c r="G3787" s="2">
        <v>0.525787</v>
      </c>
      <c r="H3787" s="2">
        <v>0.52823600000000004</v>
      </c>
      <c r="J3787" s="2">
        <v>7.6546029999999998</v>
      </c>
      <c r="K3787" s="2">
        <v>8.8022000000000003E-2</v>
      </c>
      <c r="L3787" s="2">
        <v>0.16736599999999999</v>
      </c>
    </row>
    <row r="3788" spans="1:12" x14ac:dyDescent="0.2">
      <c r="A3788" s="2">
        <v>7.6553040000000001</v>
      </c>
      <c r="B3788" s="2">
        <v>13.191520000000001</v>
      </c>
      <c r="C3788" s="2">
        <v>0.65757699999999997</v>
      </c>
      <c r="D3788" s="2">
        <v>0.22911400000000001</v>
      </c>
      <c r="F3788" s="2">
        <v>7.6524989999999997</v>
      </c>
      <c r="G3788" s="2">
        <v>0.52543600000000001</v>
      </c>
      <c r="H3788" s="2">
        <v>0.52789299999999995</v>
      </c>
      <c r="J3788" s="2">
        <v>7.6553040000000001</v>
      </c>
      <c r="K3788" s="2">
        <v>8.7722999999999995E-2</v>
      </c>
      <c r="L3788" s="2">
        <v>0.16741900000000001</v>
      </c>
    </row>
    <row r="3789" spans="1:12" x14ac:dyDescent="0.2">
      <c r="A3789" s="2">
        <v>7.6560050000000004</v>
      </c>
      <c r="B3789" s="2">
        <v>13.22424</v>
      </c>
      <c r="C3789" s="2">
        <v>0.65722599999999998</v>
      </c>
      <c r="D3789" s="2">
        <v>0.229106</v>
      </c>
      <c r="F3789" s="2">
        <v>7.6532</v>
      </c>
      <c r="G3789" s="2">
        <v>0.52549000000000001</v>
      </c>
      <c r="H3789" s="2">
        <v>0.52782399999999996</v>
      </c>
      <c r="J3789" s="2">
        <v>7.6560050000000004</v>
      </c>
      <c r="K3789" s="2">
        <v>8.7330000000000005E-2</v>
      </c>
      <c r="L3789" s="2">
        <v>0.16678100000000001</v>
      </c>
    </row>
    <row r="3790" spans="1:12" x14ac:dyDescent="0.2">
      <c r="A3790" s="2">
        <v>7.6567069999999999</v>
      </c>
      <c r="B3790" s="2">
        <v>13.25704</v>
      </c>
      <c r="C3790" s="2">
        <v>0.65753099999999998</v>
      </c>
      <c r="D3790" s="2">
        <v>0.22872500000000001</v>
      </c>
      <c r="F3790" s="2">
        <v>7.6539010000000003</v>
      </c>
      <c r="G3790" s="2">
        <v>0.525482</v>
      </c>
      <c r="H3790" s="2">
        <v>0.52735100000000001</v>
      </c>
      <c r="J3790" s="2">
        <v>7.6567069999999999</v>
      </c>
      <c r="K3790" s="2">
        <v>8.7004999999999999E-2</v>
      </c>
      <c r="L3790" s="2">
        <v>0.165823</v>
      </c>
    </row>
    <row r="3791" spans="1:12" x14ac:dyDescent="0.2">
      <c r="A3791" s="2">
        <v>7.6574080000000002</v>
      </c>
      <c r="B3791" s="2">
        <v>13.28999</v>
      </c>
      <c r="C3791" s="2">
        <v>0.657802</v>
      </c>
      <c r="D3791" s="2">
        <v>0.229045</v>
      </c>
      <c r="F3791" s="2">
        <v>7.6546029999999998</v>
      </c>
      <c r="G3791" s="2">
        <v>0.524895</v>
      </c>
      <c r="H3791" s="2">
        <v>0.52796900000000002</v>
      </c>
      <c r="J3791" s="2">
        <v>7.6574080000000002</v>
      </c>
      <c r="K3791" s="2">
        <v>8.6677000000000004E-2</v>
      </c>
      <c r="L3791" s="2">
        <v>0.165326</v>
      </c>
    </row>
    <row r="3792" spans="1:12" x14ac:dyDescent="0.2">
      <c r="A3792" s="2">
        <v>7.6581099999999998</v>
      </c>
      <c r="B3792" s="2">
        <v>13.32315</v>
      </c>
      <c r="C3792" s="2">
        <v>0.65759599999999996</v>
      </c>
      <c r="D3792" s="2">
        <v>0.229541</v>
      </c>
      <c r="F3792" s="2">
        <v>7.6553040000000001</v>
      </c>
      <c r="G3792" s="2">
        <v>0.52443700000000004</v>
      </c>
      <c r="H3792" s="2">
        <v>0.52819099999999997</v>
      </c>
      <c r="J3792" s="2">
        <v>7.6581099999999998</v>
      </c>
      <c r="K3792" s="2">
        <v>8.6850999999999998E-2</v>
      </c>
      <c r="L3792" s="2">
        <v>0.16458100000000001</v>
      </c>
    </row>
    <row r="3793" spans="1:12" x14ac:dyDescent="0.2">
      <c r="A3793" s="2">
        <v>7.658811</v>
      </c>
      <c r="B3793" s="2">
        <v>13.356439999999999</v>
      </c>
      <c r="C3793" s="2">
        <v>0.65706200000000003</v>
      </c>
      <c r="D3793" s="2">
        <v>0.230022</v>
      </c>
      <c r="F3793" s="2">
        <v>7.6560050000000004</v>
      </c>
      <c r="G3793" s="2">
        <v>0.52450600000000003</v>
      </c>
      <c r="H3793" s="2">
        <v>0.52831300000000003</v>
      </c>
      <c r="J3793" s="2">
        <v>7.658811</v>
      </c>
      <c r="K3793" s="2">
        <v>8.6395E-2</v>
      </c>
      <c r="L3793" s="2">
        <v>0.163914</v>
      </c>
    </row>
    <row r="3794" spans="1:12" x14ac:dyDescent="0.2">
      <c r="A3794" s="2">
        <v>7.6595120000000003</v>
      </c>
      <c r="B3794" s="2">
        <v>13.39029</v>
      </c>
      <c r="C3794" s="2">
        <v>0.65660399999999997</v>
      </c>
      <c r="D3794" s="2">
        <v>0.229991</v>
      </c>
      <c r="F3794" s="2">
        <v>7.6567069999999999</v>
      </c>
      <c r="G3794" s="2">
        <v>0.52368199999999998</v>
      </c>
      <c r="H3794" s="2">
        <v>0.52864800000000001</v>
      </c>
      <c r="J3794" s="2">
        <v>7.6595120000000003</v>
      </c>
      <c r="K3794" s="2">
        <v>8.6136000000000004E-2</v>
      </c>
      <c r="L3794" s="2">
        <v>0.16332099999999999</v>
      </c>
    </row>
    <row r="3795" spans="1:12" x14ac:dyDescent="0.2">
      <c r="A3795" s="2">
        <v>7.6602129999999997</v>
      </c>
      <c r="B3795" s="2">
        <v>13.42456</v>
      </c>
      <c r="C3795" s="2">
        <v>0.65633699999999995</v>
      </c>
      <c r="D3795" s="2">
        <v>0.22969400000000001</v>
      </c>
      <c r="F3795" s="2">
        <v>7.6574080000000002</v>
      </c>
      <c r="G3795" s="2">
        <v>0.52360499999999999</v>
      </c>
      <c r="H3795" s="2">
        <v>0.52857200000000004</v>
      </c>
      <c r="J3795" s="2">
        <v>7.6602129999999997</v>
      </c>
      <c r="K3795" s="2">
        <v>8.6244000000000001E-2</v>
      </c>
      <c r="L3795" s="2">
        <v>0.162943</v>
      </c>
    </row>
    <row r="3796" spans="1:12" x14ac:dyDescent="0.2">
      <c r="A3796" s="2">
        <v>7.6609150000000001</v>
      </c>
      <c r="B3796" s="2">
        <v>13.459160000000001</v>
      </c>
      <c r="C3796" s="2">
        <v>0.65629899999999997</v>
      </c>
      <c r="D3796" s="2">
        <v>0.22938800000000001</v>
      </c>
      <c r="F3796" s="2">
        <v>7.6581099999999998</v>
      </c>
      <c r="G3796" s="2">
        <v>0.52310900000000005</v>
      </c>
      <c r="H3796" s="2">
        <v>0.52857200000000004</v>
      </c>
      <c r="J3796" s="2">
        <v>7.6609150000000001</v>
      </c>
      <c r="K3796" s="2">
        <v>8.5570999999999994E-2</v>
      </c>
      <c r="L3796" s="2">
        <v>0.163323</v>
      </c>
    </row>
    <row r="3797" spans="1:12" x14ac:dyDescent="0.2">
      <c r="A3797" s="2">
        <v>7.6616160000000004</v>
      </c>
      <c r="B3797" s="2">
        <v>13.493650000000001</v>
      </c>
      <c r="C3797" s="2">
        <v>0.65643600000000002</v>
      </c>
      <c r="D3797" s="2">
        <v>0.22939599999999999</v>
      </c>
      <c r="F3797" s="2">
        <v>7.658811</v>
      </c>
      <c r="G3797" s="2">
        <v>0.52289600000000003</v>
      </c>
      <c r="H3797" s="2">
        <v>0.52844199999999997</v>
      </c>
      <c r="J3797" s="2">
        <v>7.6616160000000004</v>
      </c>
      <c r="K3797" s="2">
        <v>8.5070999999999994E-2</v>
      </c>
      <c r="L3797" s="2">
        <v>0.16386400000000001</v>
      </c>
    </row>
    <row r="3798" spans="1:12" x14ac:dyDescent="0.2">
      <c r="A3798" s="2">
        <v>7.662318</v>
      </c>
      <c r="B3798" s="2">
        <v>13.528280000000001</v>
      </c>
      <c r="C3798" s="2">
        <v>0.65657299999999996</v>
      </c>
      <c r="D3798" s="2">
        <v>0.22977</v>
      </c>
      <c r="F3798" s="2">
        <v>7.6595120000000003</v>
      </c>
      <c r="G3798" s="2">
        <v>0.52332299999999998</v>
      </c>
      <c r="H3798" s="2">
        <v>0.52851099999999995</v>
      </c>
      <c r="J3798" s="2">
        <v>7.662318</v>
      </c>
      <c r="K3798" s="2">
        <v>8.4945999999999994E-2</v>
      </c>
      <c r="L3798" s="2">
        <v>0.16386999999999999</v>
      </c>
    </row>
    <row r="3799" spans="1:12" x14ac:dyDescent="0.2">
      <c r="A3799" s="2">
        <v>7.6630190000000002</v>
      </c>
      <c r="B3799" s="2">
        <v>13.56348</v>
      </c>
      <c r="C3799" s="2">
        <v>0.65654299999999999</v>
      </c>
      <c r="D3799" s="2">
        <v>0.22942699999999999</v>
      </c>
      <c r="F3799" s="2">
        <v>7.6602129999999997</v>
      </c>
      <c r="G3799" s="2">
        <v>0.52417800000000003</v>
      </c>
      <c r="H3799" s="2">
        <v>0.52899200000000002</v>
      </c>
      <c r="J3799" s="2">
        <v>7.6630190000000002</v>
      </c>
      <c r="K3799" s="2">
        <v>8.5331000000000004E-2</v>
      </c>
      <c r="L3799" s="2">
        <v>0.16326599999999999</v>
      </c>
    </row>
    <row r="3800" spans="1:12" x14ac:dyDescent="0.2">
      <c r="A3800" s="2">
        <v>7.6637209999999998</v>
      </c>
      <c r="B3800" s="2">
        <v>13.59869</v>
      </c>
      <c r="C3800" s="2">
        <v>0.65639800000000004</v>
      </c>
      <c r="D3800" s="2">
        <v>0.22892299999999999</v>
      </c>
      <c r="F3800" s="2">
        <v>7.6609150000000001</v>
      </c>
      <c r="G3800" s="2">
        <v>0.52477300000000004</v>
      </c>
      <c r="H3800" s="2">
        <v>0.52899200000000002</v>
      </c>
      <c r="J3800" s="2">
        <v>7.6637209999999998</v>
      </c>
      <c r="K3800" s="2">
        <v>8.5981000000000002E-2</v>
      </c>
      <c r="L3800" s="2">
        <v>0.163073</v>
      </c>
    </row>
    <row r="3801" spans="1:12" x14ac:dyDescent="0.2">
      <c r="A3801" s="2">
        <v>7.6644220000000001</v>
      </c>
      <c r="B3801" s="2">
        <v>13.633990000000001</v>
      </c>
      <c r="C3801" s="2">
        <v>0.656497</v>
      </c>
      <c r="D3801" s="2">
        <v>0.228877</v>
      </c>
      <c r="F3801" s="2">
        <v>7.6616160000000004</v>
      </c>
      <c r="G3801" s="2">
        <v>0.52583299999999999</v>
      </c>
      <c r="H3801" s="2">
        <v>0.528999</v>
      </c>
      <c r="J3801" s="2">
        <v>7.6644220000000001</v>
      </c>
      <c r="K3801" s="2">
        <v>8.5983000000000004E-2</v>
      </c>
      <c r="L3801" s="2">
        <v>0.16316600000000001</v>
      </c>
    </row>
    <row r="3802" spans="1:12" x14ac:dyDescent="0.2">
      <c r="A3802" s="2">
        <v>7.6651230000000004</v>
      </c>
      <c r="B3802" s="2">
        <v>13.669650000000001</v>
      </c>
      <c r="C3802" s="2">
        <v>0.65662299999999996</v>
      </c>
      <c r="D3802" s="2">
        <v>0.22832</v>
      </c>
      <c r="F3802" s="2">
        <v>7.662318</v>
      </c>
      <c r="G3802" s="2">
        <v>0.525864</v>
      </c>
      <c r="H3802" s="2">
        <v>0.52914399999999995</v>
      </c>
      <c r="J3802" s="2">
        <v>7.6651230000000004</v>
      </c>
      <c r="K3802" s="2">
        <v>8.5720000000000005E-2</v>
      </c>
      <c r="L3802" s="2">
        <v>0.16297400000000001</v>
      </c>
    </row>
    <row r="3803" spans="1:12" x14ac:dyDescent="0.2">
      <c r="A3803" s="2">
        <v>7.6658249999999999</v>
      </c>
      <c r="B3803" s="2">
        <v>13.70529</v>
      </c>
      <c r="C3803" s="2">
        <v>0.65634800000000004</v>
      </c>
      <c r="D3803" s="2">
        <v>0.228015</v>
      </c>
      <c r="F3803" s="2">
        <v>7.6630190000000002</v>
      </c>
      <c r="G3803" s="2">
        <v>0.52582600000000002</v>
      </c>
      <c r="H3803" s="2">
        <v>0.52968599999999999</v>
      </c>
      <c r="J3803" s="2">
        <v>7.6658249999999999</v>
      </c>
      <c r="K3803" s="2">
        <v>8.5470000000000004E-2</v>
      </c>
      <c r="L3803" s="2">
        <v>0.16302</v>
      </c>
    </row>
    <row r="3804" spans="1:12" x14ac:dyDescent="0.2">
      <c r="A3804" s="2">
        <v>7.6665260000000002</v>
      </c>
      <c r="B3804" s="2">
        <v>13.74147</v>
      </c>
      <c r="C3804" s="2">
        <v>0.65576500000000004</v>
      </c>
      <c r="D3804" s="2">
        <v>0.22814499999999999</v>
      </c>
      <c r="F3804" s="2">
        <v>7.6637209999999998</v>
      </c>
      <c r="G3804" s="2">
        <v>0.52565799999999996</v>
      </c>
      <c r="H3804" s="2">
        <v>0.52991500000000002</v>
      </c>
      <c r="J3804" s="2">
        <v>7.6665260000000002</v>
      </c>
      <c r="K3804" s="2">
        <v>8.5440000000000002E-2</v>
      </c>
      <c r="L3804" s="2">
        <v>0.16288900000000001</v>
      </c>
    </row>
    <row r="3805" spans="1:12" x14ac:dyDescent="0.2">
      <c r="A3805" s="2">
        <v>7.6672269999999996</v>
      </c>
      <c r="B3805" s="2">
        <v>13.778560000000001</v>
      </c>
      <c r="C3805" s="2">
        <v>0.65513500000000002</v>
      </c>
      <c r="D3805" s="2">
        <v>0.22864100000000001</v>
      </c>
      <c r="F3805" s="2">
        <v>7.6644220000000001</v>
      </c>
      <c r="G3805" s="2">
        <v>0.526451</v>
      </c>
      <c r="H3805" s="2">
        <v>0.52971599999999996</v>
      </c>
      <c r="J3805" s="2">
        <v>7.6672269999999996</v>
      </c>
      <c r="K3805" s="2">
        <v>8.4893999999999997E-2</v>
      </c>
      <c r="L3805" s="2">
        <v>0.162632</v>
      </c>
    </row>
    <row r="3806" spans="1:12" x14ac:dyDescent="0.2">
      <c r="A3806" s="2">
        <v>7.667929</v>
      </c>
      <c r="B3806" s="2">
        <v>13.816050000000001</v>
      </c>
      <c r="C3806" s="2">
        <v>0.65452100000000002</v>
      </c>
      <c r="D3806" s="2">
        <v>0.22872500000000001</v>
      </c>
      <c r="F3806" s="2">
        <v>7.6651230000000004</v>
      </c>
      <c r="G3806" s="2">
        <v>0.52729800000000004</v>
      </c>
      <c r="H3806" s="2">
        <v>0.52954100000000004</v>
      </c>
      <c r="J3806" s="2">
        <v>7.667929</v>
      </c>
      <c r="K3806" s="2">
        <v>8.5168999999999995E-2</v>
      </c>
      <c r="L3806" s="2">
        <v>0.16239799999999999</v>
      </c>
    </row>
    <row r="3807" spans="1:12" x14ac:dyDescent="0.2">
      <c r="A3807" s="2">
        <v>7.6686300000000003</v>
      </c>
      <c r="B3807" s="2">
        <v>13.853630000000001</v>
      </c>
      <c r="C3807" s="2">
        <v>0.65409399999999995</v>
      </c>
      <c r="D3807" s="2">
        <v>0.22913700000000001</v>
      </c>
      <c r="F3807" s="2">
        <v>7.6658249999999999</v>
      </c>
      <c r="G3807" s="2">
        <v>0.52799200000000002</v>
      </c>
      <c r="H3807" s="2">
        <v>0.52930500000000003</v>
      </c>
      <c r="J3807" s="2">
        <v>7.6686300000000003</v>
      </c>
      <c r="K3807" s="2">
        <v>8.4794999999999995E-2</v>
      </c>
      <c r="L3807" s="2">
        <v>0.161774</v>
      </c>
    </row>
    <row r="3808" spans="1:12" x14ac:dyDescent="0.2">
      <c r="A3808" s="2">
        <v>7.6693319999999998</v>
      </c>
      <c r="B3808" s="2">
        <v>13.89104</v>
      </c>
      <c r="C3808" s="2">
        <v>0.65403699999999998</v>
      </c>
      <c r="D3808" s="2">
        <v>0.228633</v>
      </c>
      <c r="F3808" s="2">
        <v>7.6665260000000002</v>
      </c>
      <c r="G3808" s="2">
        <v>0.52854900000000005</v>
      </c>
      <c r="H3808" s="2">
        <v>0.52900700000000001</v>
      </c>
      <c r="J3808" s="2">
        <v>7.6693319999999998</v>
      </c>
      <c r="K3808" s="2">
        <v>8.4806000000000006E-2</v>
      </c>
      <c r="L3808" s="2">
        <v>0.16125800000000001</v>
      </c>
    </row>
    <row r="3809" spans="1:12" x14ac:dyDescent="0.2">
      <c r="A3809" s="2">
        <v>7.6700330000000001</v>
      </c>
      <c r="B3809" s="2">
        <v>13.92877</v>
      </c>
      <c r="C3809" s="2">
        <v>0.65395999999999999</v>
      </c>
      <c r="D3809" s="2">
        <v>0.22903000000000001</v>
      </c>
      <c r="F3809" s="2">
        <v>7.6672269999999996</v>
      </c>
      <c r="G3809" s="2">
        <v>0.52823600000000004</v>
      </c>
      <c r="H3809" s="2">
        <v>0.52914399999999995</v>
      </c>
      <c r="J3809" s="2">
        <v>7.6700330000000001</v>
      </c>
      <c r="K3809" s="2">
        <v>8.4752999999999995E-2</v>
      </c>
      <c r="L3809" s="2">
        <v>0.16122800000000001</v>
      </c>
    </row>
    <row r="3810" spans="1:12" x14ac:dyDescent="0.2">
      <c r="A3810" s="2">
        <v>7.6707340000000004</v>
      </c>
      <c r="B3810" s="2">
        <v>13.96735</v>
      </c>
      <c r="C3810" s="2">
        <v>0.65373199999999998</v>
      </c>
      <c r="D3810" s="2">
        <v>0.229404</v>
      </c>
      <c r="F3810" s="2">
        <v>7.667929</v>
      </c>
      <c r="G3810" s="2">
        <v>0.52789299999999995</v>
      </c>
      <c r="H3810" s="2">
        <v>0.52932699999999999</v>
      </c>
      <c r="J3810" s="2">
        <v>7.6707340000000004</v>
      </c>
      <c r="K3810" s="2">
        <v>8.5030999999999995E-2</v>
      </c>
      <c r="L3810" s="2">
        <v>0.16141800000000001</v>
      </c>
    </row>
    <row r="3811" spans="1:12" x14ac:dyDescent="0.2">
      <c r="A3811" s="2">
        <v>7.6714359999999999</v>
      </c>
      <c r="B3811" s="2">
        <v>14.00615</v>
      </c>
      <c r="C3811" s="2">
        <v>0.65349900000000005</v>
      </c>
      <c r="D3811" s="2">
        <v>0.229686</v>
      </c>
      <c r="F3811" s="2">
        <v>7.6686300000000003</v>
      </c>
      <c r="G3811" s="2">
        <v>0.52782399999999996</v>
      </c>
      <c r="H3811" s="2">
        <v>0.52901500000000001</v>
      </c>
      <c r="J3811" s="2">
        <v>7.6714359999999999</v>
      </c>
      <c r="K3811" s="2">
        <v>8.5119E-2</v>
      </c>
      <c r="L3811" s="2">
        <v>0.16144800000000001</v>
      </c>
    </row>
    <row r="3812" spans="1:12" x14ac:dyDescent="0.2">
      <c r="A3812" s="2">
        <v>7.6721370000000002</v>
      </c>
      <c r="B3812" s="2">
        <v>14.04501</v>
      </c>
      <c r="C3812" s="2">
        <v>0.65317499999999995</v>
      </c>
      <c r="D3812" s="2">
        <v>0.230327</v>
      </c>
      <c r="F3812" s="2">
        <v>7.6693319999999998</v>
      </c>
      <c r="G3812" s="2">
        <v>0.52735100000000001</v>
      </c>
      <c r="H3812" s="2">
        <v>0.52896900000000002</v>
      </c>
      <c r="J3812" s="2">
        <v>7.6721370000000002</v>
      </c>
      <c r="K3812" s="2">
        <v>8.6220000000000005E-2</v>
      </c>
      <c r="L3812" s="2">
        <v>0.161685</v>
      </c>
    </row>
    <row r="3813" spans="1:12" x14ac:dyDescent="0.2">
      <c r="A3813" s="2">
        <v>7.6728379999999996</v>
      </c>
      <c r="B3813" s="2">
        <v>14.08405</v>
      </c>
      <c r="C3813" s="2">
        <v>0.65293800000000002</v>
      </c>
      <c r="D3813" s="2">
        <v>0.22989200000000001</v>
      </c>
      <c r="F3813" s="2">
        <v>7.6700330000000001</v>
      </c>
      <c r="G3813" s="2">
        <v>0.52796900000000002</v>
      </c>
      <c r="H3813" s="2">
        <v>0.52893800000000002</v>
      </c>
      <c r="J3813" s="2">
        <v>7.6728379999999996</v>
      </c>
      <c r="K3813" s="2">
        <v>8.6322999999999997E-2</v>
      </c>
      <c r="L3813" s="2">
        <v>0.16214600000000001</v>
      </c>
    </row>
    <row r="3814" spans="1:12" x14ac:dyDescent="0.2">
      <c r="A3814" s="2">
        <v>7.67354</v>
      </c>
      <c r="B3814" s="2">
        <v>14.12299</v>
      </c>
      <c r="C3814" s="2">
        <v>0.65304099999999998</v>
      </c>
      <c r="D3814" s="2">
        <v>0.22975499999999999</v>
      </c>
      <c r="F3814" s="2">
        <v>7.6707340000000004</v>
      </c>
      <c r="G3814" s="2">
        <v>0.52819099999999997</v>
      </c>
      <c r="H3814" s="2">
        <v>0.52942699999999998</v>
      </c>
      <c r="J3814" s="2">
        <v>7.67354</v>
      </c>
      <c r="K3814" s="2">
        <v>8.6374000000000006E-2</v>
      </c>
      <c r="L3814" s="2">
        <v>0.16200400000000001</v>
      </c>
    </row>
    <row r="3815" spans="1:12" x14ac:dyDescent="0.2">
      <c r="A3815" s="2">
        <v>7.6742410000000003</v>
      </c>
      <c r="B3815" s="2">
        <v>14.162660000000001</v>
      </c>
      <c r="C3815" s="2">
        <v>0.65278499999999995</v>
      </c>
      <c r="D3815" s="2">
        <v>0.23038</v>
      </c>
      <c r="F3815" s="2">
        <v>7.6714359999999999</v>
      </c>
      <c r="G3815" s="2">
        <v>0.52831300000000003</v>
      </c>
      <c r="H3815" s="2">
        <v>0.52957900000000002</v>
      </c>
      <c r="J3815" s="2">
        <v>7.6742410000000003</v>
      </c>
      <c r="K3815" s="2">
        <v>8.6060999999999999E-2</v>
      </c>
      <c r="L3815" s="2">
        <v>0.16186300000000001</v>
      </c>
    </row>
    <row r="3816" spans="1:12" x14ac:dyDescent="0.2">
      <c r="A3816" s="2">
        <v>7.6749419999999997</v>
      </c>
      <c r="B3816" s="2">
        <v>14.202640000000001</v>
      </c>
      <c r="C3816" s="2">
        <v>0.65279299999999996</v>
      </c>
      <c r="D3816" s="2">
        <v>0.230655</v>
      </c>
      <c r="F3816" s="2">
        <v>7.6721370000000002</v>
      </c>
      <c r="G3816" s="2">
        <v>0.52864800000000001</v>
      </c>
      <c r="H3816" s="2">
        <v>0.52960200000000002</v>
      </c>
      <c r="J3816" s="2">
        <v>7.6749419999999997</v>
      </c>
      <c r="K3816" s="2">
        <v>8.6695999999999995E-2</v>
      </c>
      <c r="L3816" s="2">
        <v>0.16201699999999999</v>
      </c>
    </row>
    <row r="3817" spans="1:12" x14ac:dyDescent="0.2">
      <c r="A3817" s="2">
        <v>7.6756440000000001</v>
      </c>
      <c r="B3817" s="2">
        <v>14.242749999999999</v>
      </c>
      <c r="C3817" s="2">
        <v>0.65247999999999995</v>
      </c>
      <c r="D3817" s="2">
        <v>0.230685</v>
      </c>
      <c r="F3817" s="2">
        <v>7.6728379999999996</v>
      </c>
      <c r="G3817" s="2">
        <v>0.52857200000000004</v>
      </c>
      <c r="H3817" s="2">
        <v>0.52996100000000002</v>
      </c>
      <c r="J3817" s="2">
        <v>7.6756440000000001</v>
      </c>
      <c r="K3817" s="2">
        <v>8.6679000000000006E-2</v>
      </c>
      <c r="L3817" s="2">
        <v>0.16220899999999999</v>
      </c>
    </row>
    <row r="3818" spans="1:12" x14ac:dyDescent="0.2">
      <c r="A3818" s="2">
        <v>7.6763450000000004</v>
      </c>
      <c r="B3818" s="2">
        <v>14.28275</v>
      </c>
      <c r="C3818" s="2">
        <v>0.65234300000000001</v>
      </c>
      <c r="D3818" s="2">
        <v>0.23092199999999999</v>
      </c>
      <c r="F3818" s="2">
        <v>7.67354</v>
      </c>
      <c r="G3818" s="2">
        <v>0.52857200000000004</v>
      </c>
      <c r="H3818" s="2">
        <v>0.52991500000000002</v>
      </c>
      <c r="J3818" s="2">
        <v>7.6763450000000004</v>
      </c>
      <c r="K3818" s="2">
        <v>8.6817000000000005E-2</v>
      </c>
      <c r="L3818" s="2">
        <v>0.16214500000000001</v>
      </c>
    </row>
    <row r="3819" spans="1:12" x14ac:dyDescent="0.2">
      <c r="A3819" s="2">
        <v>7.677047</v>
      </c>
      <c r="B3819" s="2">
        <v>14.32291</v>
      </c>
      <c r="C3819" s="2">
        <v>0.65184299999999995</v>
      </c>
      <c r="D3819" s="2">
        <v>0.231021</v>
      </c>
      <c r="F3819" s="2">
        <v>7.6742410000000003</v>
      </c>
      <c r="G3819" s="2">
        <v>0.52844199999999997</v>
      </c>
      <c r="H3819" s="2">
        <v>0.53011299999999995</v>
      </c>
      <c r="J3819" s="2">
        <v>7.677047</v>
      </c>
      <c r="K3819" s="2">
        <v>8.6888999999999994E-2</v>
      </c>
      <c r="L3819" s="2">
        <v>0.16186800000000001</v>
      </c>
    </row>
    <row r="3820" spans="1:12" x14ac:dyDescent="0.2">
      <c r="A3820" s="2">
        <v>7.6777480000000002</v>
      </c>
      <c r="B3820" s="2">
        <v>14.36336</v>
      </c>
      <c r="C3820" s="2">
        <v>0.65134700000000001</v>
      </c>
      <c r="D3820" s="2">
        <v>0.23105200000000001</v>
      </c>
      <c r="F3820" s="2">
        <v>7.6749419999999997</v>
      </c>
      <c r="G3820" s="2">
        <v>0.52851099999999995</v>
      </c>
      <c r="H3820" s="2">
        <v>0.53069299999999997</v>
      </c>
      <c r="J3820" s="2">
        <v>7.6777480000000002</v>
      </c>
      <c r="K3820" s="2">
        <v>8.6278999999999995E-2</v>
      </c>
      <c r="L3820" s="2">
        <v>0.16198499999999999</v>
      </c>
    </row>
    <row r="3821" spans="1:12" x14ac:dyDescent="0.2">
      <c r="A3821" s="2">
        <v>7.6784499999999998</v>
      </c>
      <c r="B3821" s="2">
        <v>14.404339999999999</v>
      </c>
      <c r="C3821" s="2">
        <v>0.65116799999999997</v>
      </c>
      <c r="D3821" s="2">
        <v>0.23130300000000001</v>
      </c>
      <c r="F3821" s="2">
        <v>7.6756440000000001</v>
      </c>
      <c r="G3821" s="2">
        <v>0.52899200000000002</v>
      </c>
      <c r="H3821" s="2">
        <v>0.53098299999999998</v>
      </c>
      <c r="J3821" s="2">
        <v>7.6784499999999998</v>
      </c>
      <c r="K3821" s="2">
        <v>8.5931999999999994E-2</v>
      </c>
      <c r="L3821" s="2">
        <v>0.16251499999999999</v>
      </c>
    </row>
    <row r="3822" spans="1:12" x14ac:dyDescent="0.2">
      <c r="A3822" s="2">
        <v>7.6791510000000001</v>
      </c>
      <c r="B3822" s="2">
        <v>14.445919999999999</v>
      </c>
      <c r="C3822" s="2">
        <v>0.65085499999999996</v>
      </c>
      <c r="D3822" s="2">
        <v>0.23137199999999999</v>
      </c>
      <c r="F3822" s="2">
        <v>7.6763450000000004</v>
      </c>
      <c r="G3822" s="2">
        <v>0.52899200000000002</v>
      </c>
      <c r="H3822" s="2">
        <v>0.53133399999999997</v>
      </c>
      <c r="J3822" s="2">
        <v>7.6791510000000001</v>
      </c>
      <c r="K3822" s="2">
        <v>8.5797999999999999E-2</v>
      </c>
      <c r="L3822" s="2">
        <v>0.16286600000000001</v>
      </c>
    </row>
    <row r="3823" spans="1:12" x14ac:dyDescent="0.2">
      <c r="A3823" s="2">
        <v>7.6798520000000003</v>
      </c>
      <c r="B3823" s="2">
        <v>14.487730000000001</v>
      </c>
      <c r="C3823" s="2">
        <v>0.65022199999999997</v>
      </c>
      <c r="D3823" s="2">
        <v>0.231105</v>
      </c>
      <c r="F3823" s="2">
        <v>7.677047</v>
      </c>
      <c r="G3823" s="2">
        <v>0.528999</v>
      </c>
      <c r="H3823" s="2">
        <v>0.53171500000000005</v>
      </c>
      <c r="J3823" s="2">
        <v>7.6798520000000003</v>
      </c>
      <c r="K3823" s="2">
        <v>8.5789000000000004E-2</v>
      </c>
      <c r="L3823" s="2">
        <v>0.16289400000000001</v>
      </c>
    </row>
    <row r="3824" spans="1:12" x14ac:dyDescent="0.2">
      <c r="A3824" s="2">
        <v>7.6805529999999997</v>
      </c>
      <c r="B3824" s="2">
        <v>14.529719999999999</v>
      </c>
      <c r="C3824" s="2">
        <v>0.65027500000000005</v>
      </c>
      <c r="D3824" s="2">
        <v>0.23081499999999999</v>
      </c>
      <c r="F3824" s="2">
        <v>7.6777480000000002</v>
      </c>
      <c r="G3824" s="2">
        <v>0.52914399999999995</v>
      </c>
      <c r="H3824" s="2">
        <v>0.53139499999999995</v>
      </c>
      <c r="J3824" s="2">
        <v>7.6805529999999997</v>
      </c>
      <c r="K3824" s="2">
        <v>8.5723999999999995E-2</v>
      </c>
      <c r="L3824" s="2">
        <v>0.163105</v>
      </c>
    </row>
    <row r="3825" spans="1:12" x14ac:dyDescent="0.2">
      <c r="A3825" s="2">
        <v>7.6812550000000002</v>
      </c>
      <c r="B3825" s="2">
        <v>14.57206</v>
      </c>
      <c r="C3825" s="2">
        <v>0.65016499999999999</v>
      </c>
      <c r="D3825" s="2">
        <v>0.23064000000000001</v>
      </c>
      <c r="F3825" s="2">
        <v>7.6784499999999998</v>
      </c>
      <c r="G3825" s="2">
        <v>0.52968599999999999</v>
      </c>
      <c r="H3825" s="2">
        <v>0.53180700000000003</v>
      </c>
      <c r="J3825" s="2">
        <v>7.6812550000000002</v>
      </c>
      <c r="K3825" s="2">
        <v>8.5787000000000002E-2</v>
      </c>
      <c r="L3825" s="2">
        <v>0.163383</v>
      </c>
    </row>
    <row r="3826" spans="1:12" x14ac:dyDescent="0.2">
      <c r="A3826" s="2">
        <v>7.6819559999999996</v>
      </c>
      <c r="B3826" s="2">
        <v>14.61449</v>
      </c>
      <c r="C3826" s="2">
        <v>0.64990499999999995</v>
      </c>
      <c r="D3826" s="2">
        <v>0.23042599999999999</v>
      </c>
      <c r="F3826" s="2">
        <v>7.6791510000000001</v>
      </c>
      <c r="G3826" s="2">
        <v>0.52991500000000002</v>
      </c>
      <c r="H3826" s="2">
        <v>0.53154000000000001</v>
      </c>
      <c r="J3826" s="2">
        <v>7.6819559999999996</v>
      </c>
      <c r="K3826" s="2">
        <v>8.6471000000000006E-2</v>
      </c>
      <c r="L3826" s="2">
        <v>0.16353200000000001</v>
      </c>
    </row>
    <row r="3827" spans="1:12" x14ac:dyDescent="0.2">
      <c r="A3827" s="2">
        <v>7.682658</v>
      </c>
      <c r="B3827" s="2">
        <v>14.656779999999999</v>
      </c>
      <c r="C3827" s="2">
        <v>0.64975300000000002</v>
      </c>
      <c r="D3827" s="2">
        <v>0.23061699999999999</v>
      </c>
      <c r="F3827" s="2">
        <v>7.6798520000000003</v>
      </c>
      <c r="G3827" s="2">
        <v>0.52971599999999996</v>
      </c>
      <c r="H3827" s="2">
        <v>0.53141799999999995</v>
      </c>
      <c r="J3827" s="2">
        <v>7.682658</v>
      </c>
      <c r="K3827" s="2">
        <v>8.7014999999999995E-2</v>
      </c>
      <c r="L3827" s="2">
        <v>0.16345100000000001</v>
      </c>
    </row>
    <row r="3828" spans="1:12" x14ac:dyDescent="0.2">
      <c r="A3828" s="2">
        <v>7.6833590000000003</v>
      </c>
      <c r="B3828" s="2">
        <v>14.699590000000001</v>
      </c>
      <c r="C3828" s="2">
        <v>0.65000100000000005</v>
      </c>
      <c r="D3828" s="2">
        <v>0.23105899999999999</v>
      </c>
      <c r="F3828" s="2">
        <v>7.6805529999999997</v>
      </c>
      <c r="G3828" s="2">
        <v>0.52954100000000004</v>
      </c>
      <c r="H3828" s="2">
        <v>0.53166199999999997</v>
      </c>
      <c r="J3828" s="2">
        <v>7.6833590000000003</v>
      </c>
      <c r="K3828" s="2">
        <v>8.6758000000000002E-2</v>
      </c>
      <c r="L3828" s="2">
        <v>0.163577</v>
      </c>
    </row>
    <row r="3829" spans="1:12" x14ac:dyDescent="0.2">
      <c r="A3829" s="2">
        <v>7.6840609999999998</v>
      </c>
      <c r="B3829" s="2">
        <v>14.74278</v>
      </c>
      <c r="C3829" s="2">
        <v>0.64959999999999996</v>
      </c>
      <c r="D3829" s="2">
        <v>0.23156299999999999</v>
      </c>
      <c r="F3829" s="2">
        <v>7.6812550000000002</v>
      </c>
      <c r="G3829" s="2">
        <v>0.52930500000000003</v>
      </c>
      <c r="H3829" s="2">
        <v>0.53137999999999996</v>
      </c>
      <c r="J3829" s="2">
        <v>7.6840609999999998</v>
      </c>
      <c r="K3829" s="2">
        <v>8.6777000000000007E-2</v>
      </c>
      <c r="L3829" s="2">
        <v>0.163969</v>
      </c>
    </row>
    <row r="3830" spans="1:12" x14ac:dyDescent="0.2">
      <c r="A3830" s="2">
        <v>7.6847620000000001</v>
      </c>
      <c r="B3830" s="2">
        <v>14.786110000000001</v>
      </c>
      <c r="C3830" s="2">
        <v>0.64935200000000004</v>
      </c>
      <c r="D3830" s="2">
        <v>0.23202800000000001</v>
      </c>
      <c r="F3830" s="2">
        <v>7.6819559999999996</v>
      </c>
      <c r="G3830" s="2">
        <v>0.52900700000000001</v>
      </c>
      <c r="H3830" s="2">
        <v>0.53209700000000004</v>
      </c>
      <c r="J3830" s="2">
        <v>7.6847620000000001</v>
      </c>
      <c r="K3830" s="2">
        <v>8.6521000000000001E-2</v>
      </c>
      <c r="L3830" s="2">
        <v>0.16419900000000001</v>
      </c>
    </row>
    <row r="3831" spans="1:12" x14ac:dyDescent="0.2">
      <c r="A3831" s="2">
        <v>7.6854630000000004</v>
      </c>
      <c r="B3831" s="2">
        <v>14.830030000000001</v>
      </c>
      <c r="C3831" s="2">
        <v>0.64911600000000003</v>
      </c>
      <c r="D3831" s="2">
        <v>0.23257800000000001</v>
      </c>
      <c r="F3831" s="2">
        <v>7.682658</v>
      </c>
      <c r="G3831" s="2">
        <v>0.52914399999999995</v>
      </c>
      <c r="H3831" s="2">
        <v>0.53218799999999999</v>
      </c>
      <c r="J3831" s="2">
        <v>7.6854630000000004</v>
      </c>
      <c r="K3831" s="2">
        <v>8.6729000000000001E-2</v>
      </c>
      <c r="L3831" s="2">
        <v>0.163961</v>
      </c>
    </row>
    <row r="3832" spans="1:12" x14ac:dyDescent="0.2">
      <c r="A3832" s="2">
        <v>7.6861639999999998</v>
      </c>
      <c r="B3832" s="2">
        <v>14.873760000000001</v>
      </c>
      <c r="C3832" s="2">
        <v>0.64830299999999996</v>
      </c>
      <c r="D3832" s="2">
        <v>0.232936</v>
      </c>
      <c r="F3832" s="2">
        <v>7.6833590000000003</v>
      </c>
      <c r="G3832" s="2">
        <v>0.52932699999999999</v>
      </c>
      <c r="H3832" s="2">
        <v>0.53159299999999998</v>
      </c>
      <c r="J3832" s="2">
        <v>7.6861639999999998</v>
      </c>
      <c r="K3832" s="2">
        <v>8.6667999999999995E-2</v>
      </c>
      <c r="L3832" s="2">
        <v>0.16408300000000001</v>
      </c>
    </row>
    <row r="3833" spans="1:12" x14ac:dyDescent="0.2">
      <c r="A3833" s="2">
        <v>7.6868660000000002</v>
      </c>
      <c r="B3833" s="2">
        <v>14.9175</v>
      </c>
      <c r="C3833" s="2">
        <v>0.648177</v>
      </c>
      <c r="D3833" s="2">
        <v>0.23300499999999999</v>
      </c>
      <c r="F3833" s="2">
        <v>7.6840609999999998</v>
      </c>
      <c r="G3833" s="2">
        <v>0.52901500000000001</v>
      </c>
      <c r="H3833" s="2">
        <v>0.53160099999999999</v>
      </c>
      <c r="J3833" s="2">
        <v>7.6868660000000002</v>
      </c>
      <c r="K3833" s="2">
        <v>8.6861999999999995E-2</v>
      </c>
      <c r="L3833" s="2">
        <v>0.16373299999999999</v>
      </c>
    </row>
    <row r="3834" spans="1:12" x14ac:dyDescent="0.2">
      <c r="A3834" s="2">
        <v>7.6875669999999996</v>
      </c>
      <c r="B3834" s="2">
        <v>14.96184</v>
      </c>
      <c r="C3834" s="2">
        <v>0.64777700000000005</v>
      </c>
      <c r="D3834" s="2">
        <v>0.232936</v>
      </c>
      <c r="F3834" s="2">
        <v>7.6847620000000001</v>
      </c>
      <c r="G3834" s="2">
        <v>0.52896900000000002</v>
      </c>
      <c r="H3834" s="2">
        <v>0.53130299999999997</v>
      </c>
      <c r="J3834" s="2">
        <v>7.6875669999999996</v>
      </c>
      <c r="K3834" s="2">
        <v>8.7286000000000002E-2</v>
      </c>
      <c r="L3834" s="2">
        <v>0.16380500000000001</v>
      </c>
    </row>
    <row r="3835" spans="1:12" x14ac:dyDescent="0.2">
      <c r="A3835" s="2">
        <v>7.688269</v>
      </c>
      <c r="B3835" s="2">
        <v>15.006550000000001</v>
      </c>
      <c r="C3835" s="2">
        <v>0.64808200000000005</v>
      </c>
      <c r="D3835" s="2">
        <v>0.232852</v>
      </c>
      <c r="F3835" s="2">
        <v>7.6854630000000004</v>
      </c>
      <c r="G3835" s="2">
        <v>0.52893800000000002</v>
      </c>
      <c r="H3835" s="2">
        <v>0.53108200000000005</v>
      </c>
      <c r="J3835" s="2">
        <v>7.688269</v>
      </c>
      <c r="K3835" s="2">
        <v>8.7291999999999995E-2</v>
      </c>
      <c r="L3835" s="2">
        <v>0.164605</v>
      </c>
    </row>
    <row r="3836" spans="1:12" x14ac:dyDescent="0.2">
      <c r="A3836" s="2">
        <v>7.6889700000000003</v>
      </c>
      <c r="B3836" s="2">
        <v>15.05161</v>
      </c>
      <c r="C3836" s="2">
        <v>0.64768899999999996</v>
      </c>
      <c r="D3836" s="2">
        <v>0.23303499999999999</v>
      </c>
      <c r="F3836" s="2">
        <v>7.6861639999999998</v>
      </c>
      <c r="G3836" s="2">
        <v>0.52942699999999998</v>
      </c>
      <c r="H3836" s="2">
        <v>0.53067799999999998</v>
      </c>
      <c r="J3836" s="2">
        <v>7.6889700000000003</v>
      </c>
      <c r="K3836" s="2">
        <v>8.8034000000000001E-2</v>
      </c>
      <c r="L3836" s="2">
        <v>0.165106</v>
      </c>
    </row>
    <row r="3837" spans="1:12" x14ac:dyDescent="0.2">
      <c r="A3837" s="2">
        <v>7.6896719999999998</v>
      </c>
      <c r="B3837" s="2">
        <v>15.096690000000001</v>
      </c>
      <c r="C3837" s="2">
        <v>0.64744900000000005</v>
      </c>
      <c r="D3837" s="2">
        <v>0.23305100000000001</v>
      </c>
      <c r="F3837" s="2">
        <v>7.6868660000000002</v>
      </c>
      <c r="G3837" s="2">
        <v>0.52957900000000002</v>
      </c>
      <c r="H3837" s="2">
        <v>0.53126499999999999</v>
      </c>
      <c r="J3837" s="2">
        <v>7.6896719999999998</v>
      </c>
      <c r="K3837" s="2">
        <v>8.8279999999999997E-2</v>
      </c>
      <c r="L3837" s="2">
        <v>0.16542899999999999</v>
      </c>
    </row>
    <row r="3838" spans="1:12" x14ac:dyDescent="0.2">
      <c r="A3838" s="2">
        <v>7.6903730000000001</v>
      </c>
      <c r="B3838" s="2">
        <v>15.141299999999999</v>
      </c>
      <c r="C3838" s="2">
        <v>0.64699099999999998</v>
      </c>
      <c r="D3838" s="2">
        <v>0.232845</v>
      </c>
      <c r="F3838" s="2">
        <v>7.6875669999999996</v>
      </c>
      <c r="G3838" s="2">
        <v>0.52960200000000002</v>
      </c>
      <c r="H3838" s="2">
        <v>0.53183000000000002</v>
      </c>
      <c r="J3838" s="2">
        <v>7.6903730000000001</v>
      </c>
      <c r="K3838" s="2">
        <v>8.8137999999999994E-2</v>
      </c>
      <c r="L3838" s="2">
        <v>0.165413</v>
      </c>
    </row>
    <row r="3839" spans="1:12" x14ac:dyDescent="0.2">
      <c r="A3839" s="2">
        <v>7.6910740000000004</v>
      </c>
      <c r="B3839" s="2">
        <v>15.18591</v>
      </c>
      <c r="C3839" s="2">
        <v>0.64699899999999999</v>
      </c>
      <c r="D3839" s="2">
        <v>0.23257800000000001</v>
      </c>
      <c r="F3839" s="2">
        <v>7.688269</v>
      </c>
      <c r="G3839" s="2">
        <v>0.52996100000000002</v>
      </c>
      <c r="H3839" s="2">
        <v>0.53176100000000004</v>
      </c>
      <c r="J3839" s="2">
        <v>7.6910740000000004</v>
      </c>
      <c r="K3839" s="2">
        <v>8.7834999999999996E-2</v>
      </c>
      <c r="L3839" s="2">
        <v>0.16564100000000001</v>
      </c>
    </row>
    <row r="3840" spans="1:12" x14ac:dyDescent="0.2">
      <c r="A3840" s="2">
        <v>7.6917759999999999</v>
      </c>
      <c r="B3840" s="2">
        <v>15.23119</v>
      </c>
      <c r="C3840" s="2">
        <v>0.64720100000000003</v>
      </c>
      <c r="D3840" s="2">
        <v>0.23218800000000001</v>
      </c>
      <c r="F3840" s="2">
        <v>7.6889700000000003</v>
      </c>
      <c r="G3840" s="2">
        <v>0.52991500000000002</v>
      </c>
      <c r="H3840" s="2">
        <v>0.53215000000000001</v>
      </c>
      <c r="J3840" s="2">
        <v>7.6917759999999999</v>
      </c>
      <c r="K3840" s="2">
        <v>8.7765999999999997E-2</v>
      </c>
      <c r="L3840" s="2">
        <v>0.165967</v>
      </c>
    </row>
    <row r="3841" spans="1:12" x14ac:dyDescent="0.2">
      <c r="A3841" s="2">
        <v>7.6924770000000002</v>
      </c>
      <c r="B3841" s="2">
        <v>15.27638</v>
      </c>
      <c r="C3841" s="2">
        <v>0.647281</v>
      </c>
      <c r="D3841" s="2">
        <v>0.23197499999999999</v>
      </c>
      <c r="F3841" s="2">
        <v>7.6896719999999998</v>
      </c>
      <c r="G3841" s="2">
        <v>0.53011299999999995</v>
      </c>
      <c r="H3841" s="2">
        <v>0.53131899999999999</v>
      </c>
      <c r="J3841" s="2">
        <v>7.6924770000000002</v>
      </c>
      <c r="K3841" s="2">
        <v>8.8223999999999997E-2</v>
      </c>
      <c r="L3841" s="2">
        <v>0.16573399999999999</v>
      </c>
    </row>
    <row r="3842" spans="1:12" x14ac:dyDescent="0.2">
      <c r="A3842" s="2">
        <v>7.6931779999999996</v>
      </c>
      <c r="B3842" s="2">
        <v>15.31917</v>
      </c>
      <c r="C3842" s="2">
        <v>0.647262</v>
      </c>
      <c r="D3842" s="2">
        <v>0.232013</v>
      </c>
      <c r="F3842" s="2">
        <v>7.6903730000000001</v>
      </c>
      <c r="G3842" s="2">
        <v>0.53069299999999997</v>
      </c>
      <c r="H3842" s="2">
        <v>0.530945</v>
      </c>
      <c r="J3842" s="2">
        <v>7.6931779999999996</v>
      </c>
      <c r="K3842" s="2">
        <v>8.8201000000000002E-2</v>
      </c>
      <c r="L3842" s="2">
        <v>0.165963</v>
      </c>
    </row>
    <row r="3843" spans="1:12" x14ac:dyDescent="0.2">
      <c r="A3843" s="2">
        <v>7.6938800000000001</v>
      </c>
      <c r="B3843" s="2">
        <v>15.35975</v>
      </c>
      <c r="C3843" s="2">
        <v>0.64699499999999999</v>
      </c>
      <c r="D3843" s="2">
        <v>0.23172300000000001</v>
      </c>
      <c r="F3843" s="2">
        <v>7.6910740000000004</v>
      </c>
      <c r="G3843" s="2">
        <v>0.53098299999999998</v>
      </c>
      <c r="H3843" s="2">
        <v>0.53087600000000001</v>
      </c>
      <c r="J3843" s="2">
        <v>7.6938800000000001</v>
      </c>
      <c r="K3843" s="2">
        <v>8.8418999999999998E-2</v>
      </c>
      <c r="L3843" s="2">
        <v>0.166465</v>
      </c>
    </row>
    <row r="3844" spans="1:12" x14ac:dyDescent="0.2">
      <c r="A3844" s="2">
        <v>7.6945810000000003</v>
      </c>
      <c r="B3844" s="2">
        <v>15.40077</v>
      </c>
      <c r="C3844" s="2">
        <v>0.64707099999999995</v>
      </c>
      <c r="D3844" s="2">
        <v>0.23105899999999999</v>
      </c>
      <c r="F3844" s="2">
        <v>7.6917759999999999</v>
      </c>
      <c r="G3844" s="2">
        <v>0.53133399999999997</v>
      </c>
      <c r="H3844" s="2">
        <v>0.53101299999999996</v>
      </c>
      <c r="J3844" s="2">
        <v>7.6945810000000003</v>
      </c>
      <c r="K3844" s="2">
        <v>8.9082999999999996E-2</v>
      </c>
      <c r="L3844" s="2">
        <v>0.16711000000000001</v>
      </c>
    </row>
    <row r="3845" spans="1:12" x14ac:dyDescent="0.2">
      <c r="A3845" s="2">
        <v>7.6952819999999997</v>
      </c>
      <c r="B3845" s="2">
        <v>15.44544</v>
      </c>
      <c r="C3845" s="2">
        <v>0.64700199999999997</v>
      </c>
      <c r="D3845" s="2">
        <v>0.23080700000000001</v>
      </c>
      <c r="F3845" s="2">
        <v>7.6924770000000002</v>
      </c>
      <c r="G3845" s="2">
        <v>0.53171500000000005</v>
      </c>
      <c r="H3845" s="2">
        <v>0.53115100000000004</v>
      </c>
      <c r="J3845" s="2">
        <v>7.6952819999999997</v>
      </c>
      <c r="K3845" s="2">
        <v>8.9342000000000005E-2</v>
      </c>
      <c r="L3845" s="2">
        <v>0.16747999999999999</v>
      </c>
    </row>
    <row r="3846" spans="1:12" x14ac:dyDescent="0.2">
      <c r="A3846" s="2">
        <v>7.6959840000000002</v>
      </c>
      <c r="B3846" s="2">
        <v>15.49292</v>
      </c>
      <c r="C3846" s="2">
        <v>0.64677700000000005</v>
      </c>
      <c r="D3846" s="2">
        <v>0.230792</v>
      </c>
      <c r="F3846" s="2">
        <v>7.6931779999999996</v>
      </c>
      <c r="G3846" s="2">
        <v>0.53139499999999995</v>
      </c>
      <c r="H3846" s="2">
        <v>0.53106699999999996</v>
      </c>
      <c r="J3846" s="2">
        <v>7.6959840000000002</v>
      </c>
      <c r="K3846" s="2">
        <v>8.9776999999999996E-2</v>
      </c>
      <c r="L3846" s="2">
        <v>0.16700300000000001</v>
      </c>
    </row>
    <row r="3847" spans="1:12" x14ac:dyDescent="0.2">
      <c r="A3847" s="2">
        <v>7.6966850000000004</v>
      </c>
      <c r="B3847" s="2">
        <v>15.54078</v>
      </c>
      <c r="C3847" s="2">
        <v>0.64696799999999999</v>
      </c>
      <c r="D3847" s="2">
        <v>0.230907</v>
      </c>
      <c r="F3847" s="2">
        <v>7.6938800000000001</v>
      </c>
      <c r="G3847" s="2">
        <v>0.53180700000000003</v>
      </c>
      <c r="H3847" s="2">
        <v>0.53162399999999999</v>
      </c>
      <c r="J3847" s="2">
        <v>7.6966850000000004</v>
      </c>
      <c r="K3847" s="2">
        <v>8.9760000000000006E-2</v>
      </c>
      <c r="L3847" s="2">
        <v>0.16669500000000001</v>
      </c>
    </row>
    <row r="3848" spans="1:12" x14ac:dyDescent="0.2">
      <c r="A3848" s="2">
        <v>7.697387</v>
      </c>
      <c r="B3848" s="2">
        <v>15.5892</v>
      </c>
      <c r="C3848" s="2">
        <v>0.64590400000000003</v>
      </c>
      <c r="D3848" s="2">
        <v>0.23052500000000001</v>
      </c>
      <c r="F3848" s="2">
        <v>7.6945810000000003</v>
      </c>
      <c r="G3848" s="2">
        <v>0.53154000000000001</v>
      </c>
      <c r="H3848" s="2">
        <v>0.53157799999999999</v>
      </c>
      <c r="J3848" s="2">
        <v>7.697387</v>
      </c>
      <c r="K3848" s="2">
        <v>8.9511999999999994E-2</v>
      </c>
      <c r="L3848" s="2">
        <v>0.16653100000000001</v>
      </c>
    </row>
    <row r="3849" spans="1:12" x14ac:dyDescent="0.2">
      <c r="A3849" s="2">
        <v>7.6980880000000003</v>
      </c>
      <c r="B3849" s="2">
        <v>15.63781</v>
      </c>
      <c r="C3849" s="2">
        <v>0.64555700000000005</v>
      </c>
      <c r="D3849" s="2">
        <v>0.230327</v>
      </c>
      <c r="F3849" s="2">
        <v>7.6952819999999997</v>
      </c>
      <c r="G3849" s="2">
        <v>0.53141799999999995</v>
      </c>
      <c r="H3849" s="2">
        <v>0.53212000000000004</v>
      </c>
      <c r="J3849" s="2">
        <v>7.6980880000000003</v>
      </c>
      <c r="K3849" s="2">
        <v>8.8964000000000001E-2</v>
      </c>
      <c r="L3849" s="2">
        <v>0.16700999999999999</v>
      </c>
    </row>
    <row r="3850" spans="1:12" x14ac:dyDescent="0.2">
      <c r="A3850" s="2">
        <v>7.6987899999999998</v>
      </c>
      <c r="B3850" s="2">
        <v>15.68627</v>
      </c>
      <c r="C3850" s="2">
        <v>0.64513299999999996</v>
      </c>
      <c r="D3850" s="2">
        <v>0.230266</v>
      </c>
      <c r="F3850" s="2">
        <v>7.6959840000000002</v>
      </c>
      <c r="G3850" s="2">
        <v>0.53166199999999997</v>
      </c>
      <c r="H3850" s="2">
        <v>0.53232599999999997</v>
      </c>
      <c r="J3850" s="2">
        <v>7.6987899999999998</v>
      </c>
      <c r="K3850" s="2">
        <v>0.103021</v>
      </c>
      <c r="L3850" s="2">
        <v>0.167716</v>
      </c>
    </row>
    <row r="3851" spans="1:12" x14ac:dyDescent="0.2">
      <c r="A3851" s="2">
        <v>7.6994910000000001</v>
      </c>
      <c r="B3851" s="2">
        <v>15.734909999999999</v>
      </c>
      <c r="C3851" s="2">
        <v>0.645065</v>
      </c>
      <c r="D3851" s="2">
        <v>0.23013600000000001</v>
      </c>
      <c r="F3851" s="2">
        <v>7.6966850000000004</v>
      </c>
      <c r="G3851" s="2">
        <v>0.53137999999999996</v>
      </c>
      <c r="H3851" s="2">
        <v>0.53178400000000003</v>
      </c>
      <c r="J3851" s="2">
        <v>7.6994910000000001</v>
      </c>
      <c r="K3851" s="2">
        <v>0.103571</v>
      </c>
      <c r="L3851" s="2">
        <v>0.167826</v>
      </c>
    </row>
    <row r="3852" spans="1:12" x14ac:dyDescent="0.2">
      <c r="A3852" s="2">
        <v>7.7001920000000004</v>
      </c>
      <c r="B3852" s="2">
        <v>15.783950000000001</v>
      </c>
      <c r="C3852" s="2">
        <v>0.644756</v>
      </c>
      <c r="D3852" s="2">
        <v>0.23019700000000001</v>
      </c>
      <c r="F3852" s="2">
        <v>7.697387</v>
      </c>
      <c r="G3852" s="2">
        <v>0.53209700000000004</v>
      </c>
      <c r="H3852" s="2">
        <v>0.53203599999999995</v>
      </c>
      <c r="J3852" s="2">
        <v>7.7001920000000004</v>
      </c>
      <c r="K3852" s="2">
        <v>0.103746</v>
      </c>
      <c r="L3852" s="2">
        <v>0.167686</v>
      </c>
    </row>
    <row r="3853" spans="1:12" x14ac:dyDescent="0.2">
      <c r="A3853" s="2">
        <v>7.7008929999999998</v>
      </c>
      <c r="B3853" s="2">
        <v>15.832839999999999</v>
      </c>
      <c r="C3853" s="2">
        <v>0.64445799999999998</v>
      </c>
      <c r="D3853" s="2">
        <v>0.23050999999999999</v>
      </c>
      <c r="F3853" s="2">
        <v>7.6980880000000003</v>
      </c>
      <c r="G3853" s="2">
        <v>0.53218799999999999</v>
      </c>
      <c r="H3853" s="2">
        <v>0.53195999999999999</v>
      </c>
      <c r="J3853" s="2">
        <v>7.7008929999999998</v>
      </c>
      <c r="K3853" s="2">
        <v>0.104114</v>
      </c>
      <c r="L3853" s="2">
        <v>0.167548</v>
      </c>
    </row>
    <row r="3854" spans="1:12" x14ac:dyDescent="0.2">
      <c r="A3854" s="2">
        <v>7.7015950000000002</v>
      </c>
      <c r="B3854" s="2">
        <v>15.88184</v>
      </c>
      <c r="C3854" s="2">
        <v>0.644401</v>
      </c>
      <c r="D3854" s="2">
        <v>0.23083799999999999</v>
      </c>
      <c r="F3854" s="2">
        <v>7.6987899999999998</v>
      </c>
      <c r="G3854" s="2">
        <v>0.53159299999999998</v>
      </c>
      <c r="H3854" s="2">
        <v>0.53206600000000004</v>
      </c>
      <c r="J3854" s="2">
        <v>7.7015950000000002</v>
      </c>
      <c r="K3854" s="2">
        <v>0.10417</v>
      </c>
      <c r="L3854" s="2">
        <v>0.167769</v>
      </c>
    </row>
    <row r="3855" spans="1:12" x14ac:dyDescent="0.2">
      <c r="A3855" s="2">
        <v>7.7022959999999996</v>
      </c>
      <c r="B3855" s="2">
        <v>15.930720000000001</v>
      </c>
      <c r="C3855" s="2">
        <v>0.64433200000000002</v>
      </c>
      <c r="D3855" s="2">
        <v>0.230769</v>
      </c>
      <c r="F3855" s="2">
        <v>7.6994910000000001</v>
      </c>
      <c r="G3855" s="2">
        <v>0.53160099999999999</v>
      </c>
      <c r="H3855" s="2">
        <v>0.531914</v>
      </c>
      <c r="J3855" s="2">
        <v>7.7022959999999996</v>
      </c>
      <c r="K3855" s="2">
        <v>0.104065</v>
      </c>
      <c r="L3855" s="2">
        <v>0.16806199999999999</v>
      </c>
    </row>
    <row r="3856" spans="1:12" x14ac:dyDescent="0.2">
      <c r="A3856" s="2">
        <v>7.702998</v>
      </c>
      <c r="B3856" s="2">
        <v>15.979520000000001</v>
      </c>
      <c r="C3856" s="2">
        <v>0.64441199999999998</v>
      </c>
      <c r="D3856" s="2">
        <v>0.23086100000000001</v>
      </c>
      <c r="F3856" s="2">
        <v>7.7001920000000004</v>
      </c>
      <c r="G3856" s="2">
        <v>0.53130299999999997</v>
      </c>
      <c r="H3856" s="2">
        <v>0.53230999999999995</v>
      </c>
      <c r="J3856" s="2">
        <v>7.702998</v>
      </c>
      <c r="K3856" s="2">
        <v>0.10409</v>
      </c>
      <c r="L3856" s="2">
        <v>0.16769100000000001</v>
      </c>
    </row>
    <row r="3857" spans="1:12" x14ac:dyDescent="0.2">
      <c r="A3857" s="2">
        <v>7.7036990000000003</v>
      </c>
      <c r="B3857" s="2">
        <v>16.028500000000001</v>
      </c>
      <c r="C3857" s="2">
        <v>0.64455700000000005</v>
      </c>
      <c r="D3857" s="2">
        <v>0.23049500000000001</v>
      </c>
      <c r="F3857" s="2">
        <v>7.7008929999999998</v>
      </c>
      <c r="G3857" s="2">
        <v>0.53108200000000005</v>
      </c>
      <c r="H3857" s="2">
        <v>0.53218100000000002</v>
      </c>
      <c r="J3857" s="2">
        <v>7.7036990000000003</v>
      </c>
      <c r="K3857" s="2">
        <v>0.104463</v>
      </c>
      <c r="L3857" s="2">
        <v>0.16797200000000001</v>
      </c>
    </row>
    <row r="3858" spans="1:12" x14ac:dyDescent="0.2">
      <c r="A3858" s="2">
        <v>7.7044009999999998</v>
      </c>
      <c r="B3858" s="2">
        <v>16.077290000000001</v>
      </c>
      <c r="C3858" s="2">
        <v>0.64456500000000005</v>
      </c>
      <c r="D3858" s="2">
        <v>0.230518</v>
      </c>
      <c r="F3858" s="2">
        <v>7.7015950000000002</v>
      </c>
      <c r="G3858" s="2">
        <v>0.53067799999999998</v>
      </c>
      <c r="H3858" s="2">
        <v>0.53225699999999998</v>
      </c>
      <c r="J3858" s="2">
        <v>7.7044009999999998</v>
      </c>
      <c r="K3858" s="2">
        <v>0.10465000000000001</v>
      </c>
      <c r="L3858" s="2">
        <v>0.16861000000000001</v>
      </c>
    </row>
    <row r="3859" spans="1:12" x14ac:dyDescent="0.2">
      <c r="A3859" s="2">
        <v>7.7051020000000001</v>
      </c>
      <c r="B3859" s="2">
        <v>16.126100000000001</v>
      </c>
      <c r="C3859" s="2">
        <v>0.64480899999999997</v>
      </c>
      <c r="D3859" s="2">
        <v>0.23096800000000001</v>
      </c>
      <c r="F3859" s="2">
        <v>7.7022959999999996</v>
      </c>
      <c r="G3859" s="2">
        <v>0.53126499999999999</v>
      </c>
      <c r="H3859" s="2">
        <v>0.532219</v>
      </c>
      <c r="J3859" s="2">
        <v>7.7051020000000001</v>
      </c>
      <c r="K3859" s="2">
        <v>0.10473</v>
      </c>
      <c r="L3859" s="2">
        <v>0.16880700000000001</v>
      </c>
    </row>
    <row r="3860" spans="1:12" x14ac:dyDescent="0.2">
      <c r="A3860" s="2">
        <v>7.7058030000000004</v>
      </c>
      <c r="B3860" s="2">
        <v>16.175129999999999</v>
      </c>
      <c r="C3860" s="2">
        <v>0.64484699999999995</v>
      </c>
      <c r="D3860" s="2">
        <v>0.23096800000000001</v>
      </c>
      <c r="F3860" s="2">
        <v>7.702998</v>
      </c>
      <c r="G3860" s="2">
        <v>0.53183000000000002</v>
      </c>
      <c r="H3860" s="2">
        <v>0.53193699999999999</v>
      </c>
      <c r="J3860" s="2">
        <v>7.7058030000000004</v>
      </c>
      <c r="K3860" s="2">
        <v>0.10503800000000001</v>
      </c>
      <c r="L3860" s="2">
        <v>0.16883200000000001</v>
      </c>
    </row>
    <row r="3861" spans="1:12" x14ac:dyDescent="0.2">
      <c r="A3861" s="2">
        <v>7.7065039999999998</v>
      </c>
      <c r="B3861" s="2">
        <v>16.224229999999999</v>
      </c>
      <c r="C3861" s="2">
        <v>0.64463000000000004</v>
      </c>
      <c r="D3861" s="2">
        <v>0.23053299999999999</v>
      </c>
      <c r="F3861" s="2">
        <v>7.7036990000000003</v>
      </c>
      <c r="G3861" s="2">
        <v>0.53176100000000004</v>
      </c>
      <c r="H3861" s="2">
        <v>0.53197499999999998</v>
      </c>
      <c r="J3861" s="2">
        <v>7.7065039999999998</v>
      </c>
      <c r="K3861" s="2">
        <v>0.10447099999999999</v>
      </c>
      <c r="L3861" s="2">
        <v>0.16882800000000001</v>
      </c>
    </row>
    <row r="3862" spans="1:12" x14ac:dyDescent="0.2">
      <c r="A3862" s="2">
        <v>7.7072060000000002</v>
      </c>
      <c r="B3862" s="2">
        <v>16.273530000000001</v>
      </c>
      <c r="C3862" s="2">
        <v>0.64483599999999996</v>
      </c>
      <c r="D3862" s="2">
        <v>0.23074600000000001</v>
      </c>
      <c r="F3862" s="2">
        <v>7.7044009999999998</v>
      </c>
      <c r="G3862" s="2">
        <v>0.53215000000000001</v>
      </c>
      <c r="H3862" s="2">
        <v>0.53212700000000002</v>
      </c>
      <c r="J3862" s="2">
        <v>7.7072060000000002</v>
      </c>
      <c r="K3862" s="2">
        <v>0.104116</v>
      </c>
      <c r="L3862" s="2">
        <v>0.16922799999999999</v>
      </c>
    </row>
    <row r="3863" spans="1:12" x14ac:dyDescent="0.2">
      <c r="A3863" s="2">
        <v>7.7079069999999996</v>
      </c>
      <c r="B3863" s="2">
        <v>16.32263</v>
      </c>
      <c r="C3863" s="2">
        <v>0.64520599999999995</v>
      </c>
      <c r="D3863" s="2">
        <v>0.230853</v>
      </c>
      <c r="F3863" s="2">
        <v>7.7051020000000001</v>
      </c>
      <c r="G3863" s="2">
        <v>0.53131899999999999</v>
      </c>
      <c r="H3863" s="2">
        <v>0.53242500000000004</v>
      </c>
      <c r="J3863" s="2">
        <v>7.7079069999999996</v>
      </c>
      <c r="K3863" s="2">
        <v>0.104509</v>
      </c>
      <c r="L3863" s="2">
        <v>0.16916700000000001</v>
      </c>
    </row>
    <row r="3864" spans="1:12" x14ac:dyDescent="0.2">
      <c r="A3864" s="2">
        <v>7.708609</v>
      </c>
      <c r="B3864" s="2">
        <v>16.371590000000001</v>
      </c>
      <c r="C3864" s="2">
        <v>0.64497300000000002</v>
      </c>
      <c r="D3864" s="2">
        <v>0.231433</v>
      </c>
      <c r="F3864" s="2">
        <v>7.7058030000000004</v>
      </c>
      <c r="G3864" s="2">
        <v>0.530945</v>
      </c>
      <c r="H3864" s="2">
        <v>0.53228799999999998</v>
      </c>
      <c r="J3864" s="2">
        <v>7.708609</v>
      </c>
      <c r="K3864" s="2">
        <v>0.104585</v>
      </c>
      <c r="L3864" s="2">
        <v>0.16903899999999999</v>
      </c>
    </row>
    <row r="3865" spans="1:12" x14ac:dyDescent="0.2">
      <c r="A3865" s="2">
        <v>7.7093100000000003</v>
      </c>
      <c r="B3865" s="2">
        <v>16.42117</v>
      </c>
      <c r="C3865" s="2">
        <v>0.64526700000000003</v>
      </c>
      <c r="D3865" s="2">
        <v>0.231601</v>
      </c>
      <c r="F3865" s="2">
        <v>7.7065039999999998</v>
      </c>
      <c r="G3865" s="2">
        <v>0.53087600000000001</v>
      </c>
      <c r="H3865" s="2">
        <v>0.53249400000000002</v>
      </c>
      <c r="J3865" s="2">
        <v>7.7093100000000003</v>
      </c>
      <c r="K3865" s="2">
        <v>0.10449799999999999</v>
      </c>
      <c r="L3865" s="2">
        <v>0.16937099999999999</v>
      </c>
    </row>
    <row r="3866" spans="1:12" x14ac:dyDescent="0.2">
      <c r="A3866" s="2">
        <v>7.7100109999999997</v>
      </c>
      <c r="B3866" s="2">
        <v>16.470759999999999</v>
      </c>
      <c r="C3866" s="2">
        <v>0.64552200000000004</v>
      </c>
      <c r="D3866" s="2">
        <v>0.231158</v>
      </c>
      <c r="F3866" s="2">
        <v>7.7072060000000002</v>
      </c>
      <c r="G3866" s="2">
        <v>0.53101299999999996</v>
      </c>
      <c r="H3866" s="2">
        <v>0.53263899999999997</v>
      </c>
      <c r="J3866" s="2">
        <v>7.7100109999999997</v>
      </c>
      <c r="K3866" s="2">
        <v>0.104059</v>
      </c>
      <c r="L3866" s="2">
        <v>0.168958</v>
      </c>
    </row>
    <row r="3867" spans="1:12" x14ac:dyDescent="0.2">
      <c r="A3867" s="2">
        <v>7.7107130000000002</v>
      </c>
      <c r="B3867" s="2">
        <v>16.52045</v>
      </c>
      <c r="C3867" s="2">
        <v>0.64550300000000005</v>
      </c>
      <c r="D3867" s="2">
        <v>0.231235</v>
      </c>
      <c r="F3867" s="2">
        <v>7.7079069999999996</v>
      </c>
      <c r="G3867" s="2">
        <v>0.53115100000000004</v>
      </c>
      <c r="H3867" s="2">
        <v>0.53197499999999998</v>
      </c>
      <c r="J3867" s="2">
        <v>7.7107130000000002</v>
      </c>
      <c r="K3867" s="2">
        <v>0.103765</v>
      </c>
      <c r="L3867" s="2">
        <v>0.16863600000000001</v>
      </c>
    </row>
    <row r="3868" spans="1:12" x14ac:dyDescent="0.2">
      <c r="A3868" s="2">
        <v>7.7114140000000004</v>
      </c>
      <c r="B3868" s="2">
        <v>16.570630000000001</v>
      </c>
      <c r="C3868" s="2">
        <v>0.645625</v>
      </c>
      <c r="D3868" s="2">
        <v>0.23138</v>
      </c>
      <c r="F3868" s="2">
        <v>7.708609</v>
      </c>
      <c r="G3868" s="2">
        <v>0.53106699999999996</v>
      </c>
      <c r="H3868" s="2">
        <v>0.53216600000000003</v>
      </c>
      <c r="J3868" s="2">
        <v>7.7114140000000004</v>
      </c>
      <c r="K3868" s="2">
        <v>0.1038</v>
      </c>
      <c r="L3868" s="2">
        <v>0.16855800000000001</v>
      </c>
    </row>
    <row r="3869" spans="1:12" x14ac:dyDescent="0.2">
      <c r="A3869" s="2">
        <v>7.712116</v>
      </c>
      <c r="B3869" s="2">
        <v>16.62116</v>
      </c>
      <c r="C3869" s="2">
        <v>0.64568999999999999</v>
      </c>
      <c r="D3869" s="2">
        <v>0.23144799999999999</v>
      </c>
      <c r="F3869" s="2">
        <v>7.7093100000000003</v>
      </c>
      <c r="G3869" s="2">
        <v>0.53162399999999999</v>
      </c>
      <c r="H3869" s="2">
        <v>0.53249400000000002</v>
      </c>
      <c r="J3869" s="2">
        <v>7.712116</v>
      </c>
      <c r="K3869" s="2">
        <v>0.103325</v>
      </c>
      <c r="L3869" s="2">
        <v>0.16905100000000001</v>
      </c>
    </row>
    <row r="3870" spans="1:12" x14ac:dyDescent="0.2">
      <c r="A3870" s="2">
        <v>7.7128170000000003</v>
      </c>
      <c r="B3870" s="2">
        <v>16.671150000000001</v>
      </c>
      <c r="C3870" s="2">
        <v>0.64547299999999996</v>
      </c>
      <c r="D3870" s="2">
        <v>0.23102900000000001</v>
      </c>
      <c r="F3870" s="2">
        <v>7.7100109999999997</v>
      </c>
      <c r="G3870" s="2">
        <v>0.53157799999999999</v>
      </c>
      <c r="H3870" s="2">
        <v>0.53215800000000002</v>
      </c>
      <c r="J3870" s="2">
        <v>7.7128170000000003</v>
      </c>
      <c r="K3870" s="2">
        <v>0.102836</v>
      </c>
      <c r="L3870" s="2">
        <v>0.16885500000000001</v>
      </c>
    </row>
    <row r="3871" spans="1:12" x14ac:dyDescent="0.2">
      <c r="A3871" s="2">
        <v>7.7135179999999997</v>
      </c>
      <c r="B3871" s="2">
        <v>16.721979999999999</v>
      </c>
      <c r="C3871" s="2">
        <v>0.645366</v>
      </c>
      <c r="D3871" s="2">
        <v>0.23102900000000001</v>
      </c>
      <c r="F3871" s="2">
        <v>7.7107130000000002</v>
      </c>
      <c r="G3871" s="2">
        <v>0.53212000000000004</v>
      </c>
      <c r="H3871" s="2">
        <v>0.53183000000000002</v>
      </c>
      <c r="J3871" s="2">
        <v>7.7135179999999997</v>
      </c>
      <c r="K3871" s="2">
        <v>0.102756</v>
      </c>
      <c r="L3871" s="2">
        <v>0.16877500000000001</v>
      </c>
    </row>
    <row r="3872" spans="1:12" x14ac:dyDescent="0.2">
      <c r="A3872" s="2">
        <v>7.7142200000000001</v>
      </c>
      <c r="B3872" s="2">
        <v>16.772490000000001</v>
      </c>
      <c r="C3872" s="2">
        <v>0.64518299999999995</v>
      </c>
      <c r="D3872" s="2">
        <v>0.23125799999999999</v>
      </c>
      <c r="F3872" s="2">
        <v>7.7114140000000004</v>
      </c>
      <c r="G3872" s="2">
        <v>0.53232599999999997</v>
      </c>
      <c r="H3872" s="2">
        <v>0.53208900000000003</v>
      </c>
      <c r="J3872" s="2">
        <v>7.7142200000000001</v>
      </c>
      <c r="K3872" s="2">
        <v>0.10255400000000001</v>
      </c>
      <c r="L3872" s="2">
        <v>0.16906099999999999</v>
      </c>
    </row>
    <row r="3873" spans="1:12" x14ac:dyDescent="0.2">
      <c r="A3873" s="2">
        <v>7.7149210000000004</v>
      </c>
      <c r="B3873" s="2">
        <v>16.8232</v>
      </c>
      <c r="C3873" s="2">
        <v>0.64518699999999995</v>
      </c>
      <c r="D3873" s="2">
        <v>0.231296</v>
      </c>
      <c r="F3873" s="2">
        <v>7.712116</v>
      </c>
      <c r="G3873" s="2">
        <v>0.53178400000000003</v>
      </c>
      <c r="H3873" s="2">
        <v>0.53196699999999997</v>
      </c>
      <c r="J3873" s="2">
        <v>7.7149210000000004</v>
      </c>
      <c r="K3873" s="2">
        <v>0.10237300000000001</v>
      </c>
      <c r="L3873" s="2">
        <v>0.16917199999999999</v>
      </c>
    </row>
    <row r="3874" spans="1:12" x14ac:dyDescent="0.2">
      <c r="A3874" s="2">
        <v>7.7156219999999998</v>
      </c>
      <c r="B3874" s="2">
        <v>16.874469999999999</v>
      </c>
      <c r="C3874" s="2">
        <v>0.64548799999999995</v>
      </c>
      <c r="D3874" s="2">
        <v>0.23073099999999999</v>
      </c>
      <c r="F3874" s="2">
        <v>7.7128170000000003</v>
      </c>
      <c r="G3874" s="2">
        <v>0.53203599999999995</v>
      </c>
      <c r="H3874" s="2">
        <v>0.53230999999999995</v>
      </c>
      <c r="J3874" s="2">
        <v>7.7156219999999998</v>
      </c>
      <c r="K3874" s="2">
        <v>0.10265299999999999</v>
      </c>
      <c r="L3874" s="2">
        <v>0.168879</v>
      </c>
    </row>
    <row r="3875" spans="1:12" x14ac:dyDescent="0.2">
      <c r="A3875" s="2">
        <v>7.7163240000000002</v>
      </c>
      <c r="B3875" s="2">
        <v>16.926159999999999</v>
      </c>
      <c r="C3875" s="2">
        <v>0.64582399999999995</v>
      </c>
      <c r="D3875" s="2">
        <v>0.23080700000000001</v>
      </c>
      <c r="F3875" s="2">
        <v>7.7135179999999997</v>
      </c>
      <c r="G3875" s="2">
        <v>0.53195999999999999</v>
      </c>
      <c r="H3875" s="2">
        <v>0.53212000000000004</v>
      </c>
      <c r="J3875" s="2">
        <v>7.7163240000000002</v>
      </c>
      <c r="K3875" s="2">
        <v>0.10298</v>
      </c>
      <c r="L3875" s="2">
        <v>0.16857900000000001</v>
      </c>
    </row>
    <row r="3876" spans="1:12" x14ac:dyDescent="0.2">
      <c r="A3876" s="2">
        <v>7.7170249999999996</v>
      </c>
      <c r="B3876" s="2">
        <v>16.977910000000001</v>
      </c>
      <c r="C3876" s="2">
        <v>0.64588500000000004</v>
      </c>
      <c r="D3876" s="2">
        <v>0.23147899999999999</v>
      </c>
      <c r="F3876" s="2">
        <v>7.7142200000000001</v>
      </c>
      <c r="G3876" s="2">
        <v>0.53206600000000004</v>
      </c>
      <c r="H3876" s="2">
        <v>0.53223399999999998</v>
      </c>
      <c r="J3876" s="2">
        <v>7.7170249999999996</v>
      </c>
      <c r="K3876" s="2">
        <v>0.10305599999999999</v>
      </c>
      <c r="L3876" s="2">
        <v>0.168207</v>
      </c>
    </row>
    <row r="3877" spans="1:12" x14ac:dyDescent="0.2">
      <c r="A3877" s="2">
        <v>7.717727</v>
      </c>
      <c r="B3877" s="2">
        <v>17.03003</v>
      </c>
      <c r="C3877" s="2">
        <v>0.64579699999999995</v>
      </c>
      <c r="D3877" s="2">
        <v>0.23234099999999999</v>
      </c>
      <c r="F3877" s="2">
        <v>7.7149210000000004</v>
      </c>
      <c r="G3877" s="2">
        <v>0.531914</v>
      </c>
      <c r="H3877" s="2">
        <v>0.53206600000000004</v>
      </c>
      <c r="J3877" s="2">
        <v>7.717727</v>
      </c>
      <c r="K3877" s="2">
        <v>0.102468</v>
      </c>
      <c r="L3877" s="2">
        <v>0.16803100000000001</v>
      </c>
    </row>
    <row r="3878" spans="1:12" x14ac:dyDescent="0.2">
      <c r="A3878" s="2">
        <v>7.7184280000000003</v>
      </c>
      <c r="B3878" s="2">
        <v>17.082229999999999</v>
      </c>
      <c r="C3878" s="2">
        <v>0.64601799999999998</v>
      </c>
      <c r="D3878" s="2">
        <v>0.23208200000000001</v>
      </c>
      <c r="F3878" s="2">
        <v>7.7156219999999998</v>
      </c>
      <c r="G3878" s="2">
        <v>0.53230999999999995</v>
      </c>
      <c r="H3878" s="2">
        <v>0.53192899999999999</v>
      </c>
      <c r="J3878" s="2">
        <v>7.7184280000000003</v>
      </c>
      <c r="K3878" s="2">
        <v>0.101683</v>
      </c>
      <c r="L3878" s="2">
        <v>0.167486</v>
      </c>
    </row>
    <row r="3879" spans="1:12" x14ac:dyDescent="0.2">
      <c r="A3879" s="2">
        <v>7.7191299999999998</v>
      </c>
      <c r="B3879" s="2">
        <v>17.134160000000001</v>
      </c>
      <c r="C3879" s="2">
        <v>0.64636199999999999</v>
      </c>
      <c r="D3879" s="2">
        <v>0.232326</v>
      </c>
      <c r="F3879" s="2">
        <v>7.7163240000000002</v>
      </c>
      <c r="G3879" s="2">
        <v>0.53218100000000002</v>
      </c>
      <c r="H3879" s="2">
        <v>0.53165399999999996</v>
      </c>
      <c r="J3879" s="2">
        <v>7.7191299999999998</v>
      </c>
      <c r="K3879" s="2">
        <v>0.10155699999999999</v>
      </c>
      <c r="L3879" s="2">
        <v>0.16722000000000001</v>
      </c>
    </row>
    <row r="3880" spans="1:12" x14ac:dyDescent="0.2">
      <c r="A3880" s="2">
        <v>7.7198310000000001</v>
      </c>
      <c r="B3880" s="2">
        <v>17.18637</v>
      </c>
      <c r="C3880" s="2">
        <v>0.64641899999999997</v>
      </c>
      <c r="D3880" s="2">
        <v>0.23138</v>
      </c>
      <c r="F3880" s="2">
        <v>7.7170249999999996</v>
      </c>
      <c r="G3880" s="2">
        <v>0.53225699999999998</v>
      </c>
      <c r="H3880" s="2">
        <v>0.53110500000000005</v>
      </c>
      <c r="J3880" s="2">
        <v>7.7198310000000001</v>
      </c>
      <c r="K3880" s="2">
        <v>0.101587</v>
      </c>
      <c r="L3880" s="2">
        <v>0.167159</v>
      </c>
    </row>
    <row r="3881" spans="1:12" x14ac:dyDescent="0.2">
      <c r="A3881" s="2">
        <v>7.7205320000000004</v>
      </c>
      <c r="B3881" s="2">
        <v>17.238720000000001</v>
      </c>
      <c r="C3881" s="2">
        <v>0.64625900000000003</v>
      </c>
      <c r="D3881" s="2">
        <v>0.230907</v>
      </c>
      <c r="F3881" s="2">
        <v>7.717727</v>
      </c>
      <c r="G3881" s="2">
        <v>0.532219</v>
      </c>
      <c r="H3881" s="2">
        <v>0.53142500000000004</v>
      </c>
      <c r="J3881" s="2">
        <v>7.7205320000000004</v>
      </c>
      <c r="K3881" s="2">
        <v>0.101423</v>
      </c>
      <c r="L3881" s="2">
        <v>0.167515</v>
      </c>
    </row>
    <row r="3882" spans="1:12" x14ac:dyDescent="0.2">
      <c r="A3882" s="2">
        <v>7.7212329999999998</v>
      </c>
      <c r="B3882" s="2">
        <v>17.291270000000001</v>
      </c>
      <c r="C3882" s="2">
        <v>0.64633099999999999</v>
      </c>
      <c r="D3882" s="2">
        <v>0.23083000000000001</v>
      </c>
      <c r="F3882" s="2">
        <v>7.7184280000000003</v>
      </c>
      <c r="G3882" s="2">
        <v>0.53193699999999999</v>
      </c>
      <c r="H3882" s="2">
        <v>0.53179200000000004</v>
      </c>
      <c r="J3882" s="2">
        <v>7.7212329999999998</v>
      </c>
      <c r="K3882" s="2">
        <v>0.101272</v>
      </c>
      <c r="L3882" s="2">
        <v>0.16734599999999999</v>
      </c>
    </row>
    <row r="3883" spans="1:12" x14ac:dyDescent="0.2">
      <c r="A3883" s="2">
        <v>7.7219350000000002</v>
      </c>
      <c r="B3883" s="2">
        <v>17.344280000000001</v>
      </c>
      <c r="C3883" s="2">
        <v>0.64640699999999995</v>
      </c>
      <c r="D3883" s="2">
        <v>0.23108999999999999</v>
      </c>
      <c r="F3883" s="2">
        <v>7.7191299999999998</v>
      </c>
      <c r="G3883" s="2">
        <v>0.53197499999999998</v>
      </c>
      <c r="H3883" s="2">
        <v>0.53162399999999999</v>
      </c>
      <c r="J3883" s="2">
        <v>7.7219350000000002</v>
      </c>
      <c r="K3883" s="2">
        <v>0.101269</v>
      </c>
      <c r="L3883" s="2">
        <v>0.16738500000000001</v>
      </c>
    </row>
    <row r="3884" spans="1:12" x14ac:dyDescent="0.2">
      <c r="A3884" s="2">
        <v>7.7226359999999996</v>
      </c>
      <c r="B3884" s="2">
        <v>17.39706</v>
      </c>
      <c r="C3884" s="2">
        <v>0.64644199999999996</v>
      </c>
      <c r="D3884" s="2">
        <v>0.231097</v>
      </c>
      <c r="F3884" s="2">
        <v>7.7198310000000001</v>
      </c>
      <c r="G3884" s="2">
        <v>0.53212700000000002</v>
      </c>
      <c r="H3884" s="2">
        <v>0.53176100000000004</v>
      </c>
      <c r="J3884" s="2">
        <v>7.7226359999999996</v>
      </c>
      <c r="K3884" s="2">
        <v>0.100906</v>
      </c>
      <c r="L3884" s="2">
        <v>0.16724700000000001</v>
      </c>
    </row>
    <row r="3885" spans="1:12" x14ac:dyDescent="0.2">
      <c r="A3885" s="2">
        <v>7.723338</v>
      </c>
      <c r="B3885" s="2">
        <v>17.450569999999999</v>
      </c>
      <c r="C3885" s="2">
        <v>0.64652900000000002</v>
      </c>
      <c r="D3885" s="2">
        <v>0.231265</v>
      </c>
      <c r="F3885" s="2">
        <v>7.7205320000000004</v>
      </c>
      <c r="G3885" s="2">
        <v>0.53242500000000004</v>
      </c>
      <c r="H3885" s="2">
        <v>0.53217300000000001</v>
      </c>
      <c r="J3885" s="2">
        <v>7.723338</v>
      </c>
      <c r="K3885" s="2">
        <v>0.100471</v>
      </c>
      <c r="L3885" s="2">
        <v>0.16659099999999999</v>
      </c>
    </row>
    <row r="3886" spans="1:12" x14ac:dyDescent="0.2">
      <c r="A3886" s="2">
        <v>7.7240390000000003</v>
      </c>
      <c r="B3886" s="2">
        <v>17.504049999999999</v>
      </c>
      <c r="C3886" s="2">
        <v>0.64627400000000002</v>
      </c>
      <c r="D3886" s="2">
        <v>0.23134199999999999</v>
      </c>
      <c r="F3886" s="2">
        <v>7.7212329999999998</v>
      </c>
      <c r="G3886" s="2">
        <v>0.53228799999999998</v>
      </c>
      <c r="H3886" s="2">
        <v>0.53201299999999996</v>
      </c>
      <c r="J3886" s="2">
        <v>7.7240390000000003</v>
      </c>
      <c r="K3886" s="2">
        <v>0.100212</v>
      </c>
      <c r="L3886" s="2">
        <v>0.16617499999999999</v>
      </c>
    </row>
    <row r="3887" spans="1:12" x14ac:dyDescent="0.2">
      <c r="A3887" s="2">
        <v>7.7247409999999999</v>
      </c>
      <c r="B3887" s="2">
        <v>17.55707</v>
      </c>
      <c r="C3887" s="2">
        <v>0.64602999999999999</v>
      </c>
      <c r="D3887" s="2">
        <v>0.23153199999999999</v>
      </c>
      <c r="F3887" s="2">
        <v>7.7219350000000002</v>
      </c>
      <c r="G3887" s="2">
        <v>0.53249400000000002</v>
      </c>
      <c r="H3887" s="2">
        <v>0.53154000000000001</v>
      </c>
      <c r="J3887" s="2">
        <v>7.7247409999999999</v>
      </c>
      <c r="K3887" s="2">
        <v>0.10057099999999999</v>
      </c>
      <c r="L3887" s="2">
        <v>0.16622999999999999</v>
      </c>
    </row>
    <row r="3888" spans="1:12" x14ac:dyDescent="0.2">
      <c r="A3888" s="2">
        <v>7.7254420000000001</v>
      </c>
      <c r="B3888" s="2">
        <v>17.610589999999998</v>
      </c>
      <c r="C3888" s="2">
        <v>0.64614400000000005</v>
      </c>
      <c r="D3888" s="2">
        <v>0.231624</v>
      </c>
      <c r="F3888" s="2">
        <v>7.7226359999999996</v>
      </c>
      <c r="G3888" s="2">
        <v>0.53263899999999997</v>
      </c>
      <c r="H3888" s="2">
        <v>0.53184500000000001</v>
      </c>
      <c r="J3888" s="2">
        <v>7.7254420000000001</v>
      </c>
      <c r="K3888" s="2">
        <v>0.100685</v>
      </c>
      <c r="L3888" s="2">
        <v>0.165932</v>
      </c>
    </row>
    <row r="3889" spans="1:12" x14ac:dyDescent="0.2">
      <c r="A3889" s="2">
        <v>7.7261430000000004</v>
      </c>
      <c r="B3889" s="2">
        <v>17.66459</v>
      </c>
      <c r="C3889" s="2">
        <v>0.64628099999999999</v>
      </c>
      <c r="D3889" s="2">
        <v>0.23227999999999999</v>
      </c>
      <c r="F3889" s="2">
        <v>7.723338</v>
      </c>
      <c r="G3889" s="2">
        <v>0.53197499999999998</v>
      </c>
      <c r="H3889" s="2">
        <v>0.53157799999999999</v>
      </c>
      <c r="J3889" s="2">
        <v>7.7261430000000004</v>
      </c>
      <c r="K3889" s="2">
        <v>0.10084899999999999</v>
      </c>
      <c r="L3889" s="2">
        <v>0.165718</v>
      </c>
    </row>
    <row r="3890" spans="1:12" x14ac:dyDescent="0.2">
      <c r="A3890" s="2">
        <v>7.7268439999999998</v>
      </c>
      <c r="B3890" s="2">
        <v>17.71866</v>
      </c>
      <c r="C3890" s="2">
        <v>0.64602999999999999</v>
      </c>
      <c r="D3890" s="2">
        <v>0.232845</v>
      </c>
      <c r="F3890" s="2">
        <v>7.7240390000000003</v>
      </c>
      <c r="G3890" s="2">
        <v>0.53216600000000003</v>
      </c>
      <c r="H3890" s="2">
        <v>0.53176100000000004</v>
      </c>
      <c r="J3890" s="2">
        <v>7.7268439999999998</v>
      </c>
      <c r="K3890" s="2">
        <v>0.101158</v>
      </c>
      <c r="L3890" s="2">
        <v>0.165662</v>
      </c>
    </row>
    <row r="3891" spans="1:12" x14ac:dyDescent="0.2">
      <c r="A3891" s="2">
        <v>7.7275460000000002</v>
      </c>
      <c r="B3891" s="2">
        <v>17.772600000000001</v>
      </c>
      <c r="C3891" s="2">
        <v>0.64570899999999998</v>
      </c>
      <c r="D3891" s="2">
        <v>0.233348</v>
      </c>
      <c r="F3891" s="2">
        <v>7.7247409999999999</v>
      </c>
      <c r="G3891" s="2">
        <v>0.53249400000000002</v>
      </c>
      <c r="H3891" s="2">
        <v>0.53177600000000003</v>
      </c>
      <c r="J3891" s="2">
        <v>7.7275460000000002</v>
      </c>
      <c r="K3891" s="2">
        <v>0.101093</v>
      </c>
      <c r="L3891" s="2">
        <v>0.16616300000000001</v>
      </c>
    </row>
    <row r="3892" spans="1:12" x14ac:dyDescent="0.2">
      <c r="A3892" s="2">
        <v>7.7282469999999996</v>
      </c>
      <c r="B3892" s="2">
        <v>17.8262</v>
      </c>
      <c r="C3892" s="2">
        <v>0.64550700000000005</v>
      </c>
      <c r="D3892" s="2">
        <v>0.233684</v>
      </c>
      <c r="F3892" s="2">
        <v>7.7254420000000001</v>
      </c>
      <c r="G3892" s="2">
        <v>0.53215800000000002</v>
      </c>
      <c r="H3892" s="2">
        <v>0.53186800000000001</v>
      </c>
      <c r="J3892" s="2">
        <v>7.7282469999999996</v>
      </c>
      <c r="K3892" s="2">
        <v>0.101095</v>
      </c>
      <c r="L3892" s="2">
        <v>0.16635800000000001</v>
      </c>
    </row>
    <row r="3893" spans="1:12" x14ac:dyDescent="0.2">
      <c r="A3893" s="2">
        <v>7.7289490000000001</v>
      </c>
      <c r="B3893" s="2">
        <v>17.879660000000001</v>
      </c>
      <c r="C3893" s="2">
        <v>0.64527800000000002</v>
      </c>
      <c r="D3893" s="2">
        <v>0.23364599999999999</v>
      </c>
      <c r="F3893" s="2">
        <v>7.7261430000000004</v>
      </c>
      <c r="G3893" s="2">
        <v>0.53183000000000002</v>
      </c>
      <c r="H3893" s="2">
        <v>0.53266100000000005</v>
      </c>
      <c r="J3893" s="2">
        <v>7.7289490000000001</v>
      </c>
      <c r="K3893" s="2">
        <v>0.101171</v>
      </c>
      <c r="L3893" s="2">
        <v>0.16627500000000001</v>
      </c>
    </row>
    <row r="3894" spans="1:12" x14ac:dyDescent="0.2">
      <c r="A3894" s="2">
        <v>7.7296500000000004</v>
      </c>
      <c r="B3894" s="2">
        <v>17.933229999999998</v>
      </c>
      <c r="C3894" s="2">
        <v>0.64522500000000005</v>
      </c>
      <c r="D3894" s="2">
        <v>0.23335600000000001</v>
      </c>
      <c r="F3894" s="2">
        <v>7.7268439999999998</v>
      </c>
      <c r="G3894" s="2">
        <v>0.53208900000000003</v>
      </c>
      <c r="H3894" s="2">
        <v>0.53259999999999996</v>
      </c>
      <c r="J3894" s="2">
        <v>7.7296500000000004</v>
      </c>
      <c r="K3894" s="2">
        <v>0.10102800000000001</v>
      </c>
      <c r="L3894" s="2">
        <v>0.16592000000000001</v>
      </c>
    </row>
    <row r="3895" spans="1:12" x14ac:dyDescent="0.2">
      <c r="A3895" s="2">
        <v>7.7303509999999998</v>
      </c>
      <c r="B3895" s="2">
        <v>17.986830000000001</v>
      </c>
      <c r="C3895" s="2">
        <v>0.64533200000000002</v>
      </c>
      <c r="D3895" s="2">
        <v>0.23315</v>
      </c>
      <c r="F3895" s="2">
        <v>7.7275460000000002</v>
      </c>
      <c r="G3895" s="2">
        <v>0.53196699999999997</v>
      </c>
      <c r="H3895" s="2">
        <v>0.53232599999999997</v>
      </c>
      <c r="J3895" s="2">
        <v>7.7303509999999998</v>
      </c>
      <c r="K3895" s="2">
        <v>0.10066799999999999</v>
      </c>
      <c r="L3895" s="2">
        <v>0.16559199999999999</v>
      </c>
    </row>
    <row r="3896" spans="1:12" x14ac:dyDescent="0.2">
      <c r="A3896" s="2">
        <v>7.7310530000000002</v>
      </c>
      <c r="B3896" s="2">
        <v>18.040179999999999</v>
      </c>
      <c r="C3896" s="2">
        <v>0.64544199999999996</v>
      </c>
      <c r="D3896" s="2">
        <v>0.23324900000000001</v>
      </c>
      <c r="F3896" s="2">
        <v>7.7282469999999996</v>
      </c>
      <c r="G3896" s="2">
        <v>0.53230999999999995</v>
      </c>
      <c r="H3896" s="2">
        <v>0.53227999999999998</v>
      </c>
      <c r="J3896" s="2">
        <v>7.7310530000000002</v>
      </c>
      <c r="K3896" s="2">
        <v>0.100885</v>
      </c>
      <c r="L3896" s="2">
        <v>0.165545</v>
      </c>
    </row>
    <row r="3897" spans="1:12" x14ac:dyDescent="0.2">
      <c r="A3897" s="2">
        <v>7.7317539999999996</v>
      </c>
      <c r="B3897" s="2">
        <v>18.093330000000002</v>
      </c>
      <c r="C3897" s="2">
        <v>0.645702</v>
      </c>
      <c r="D3897" s="2">
        <v>0.23398099999999999</v>
      </c>
      <c r="F3897" s="2">
        <v>7.7289490000000001</v>
      </c>
      <c r="G3897" s="2">
        <v>0.53212000000000004</v>
      </c>
      <c r="H3897" s="2">
        <v>0.53217300000000001</v>
      </c>
      <c r="J3897" s="2">
        <v>7.7317539999999996</v>
      </c>
      <c r="K3897" s="2">
        <v>0.10094599999999999</v>
      </c>
      <c r="L3897" s="2">
        <v>0.16510900000000001</v>
      </c>
    </row>
    <row r="3898" spans="1:12" x14ac:dyDescent="0.2">
      <c r="A3898" s="2">
        <v>7.7324549999999999</v>
      </c>
      <c r="B3898" s="2">
        <v>18.146260000000002</v>
      </c>
      <c r="C3898" s="2">
        <v>0.64590000000000003</v>
      </c>
      <c r="D3898" s="2">
        <v>0.23435500000000001</v>
      </c>
      <c r="F3898" s="2">
        <v>7.7296500000000004</v>
      </c>
      <c r="G3898" s="2">
        <v>0.53223399999999998</v>
      </c>
      <c r="H3898" s="2">
        <v>0.53193699999999999</v>
      </c>
      <c r="J3898" s="2">
        <v>7.7324549999999999</v>
      </c>
      <c r="K3898" s="2">
        <v>0.10061199999999999</v>
      </c>
      <c r="L3898" s="2">
        <v>0.164773</v>
      </c>
    </row>
    <row r="3899" spans="1:12" x14ac:dyDescent="0.2">
      <c r="A3899" s="2">
        <v>7.7331570000000003</v>
      </c>
      <c r="B3899" s="2">
        <v>18.199339999999999</v>
      </c>
      <c r="C3899" s="2">
        <v>0.646262</v>
      </c>
      <c r="D3899" s="2">
        <v>0.23463700000000001</v>
      </c>
      <c r="F3899" s="2">
        <v>7.7303509999999998</v>
      </c>
      <c r="G3899" s="2">
        <v>0.53206600000000004</v>
      </c>
      <c r="H3899" s="2">
        <v>0.53104399999999996</v>
      </c>
      <c r="J3899" s="2">
        <v>7.7331570000000003</v>
      </c>
      <c r="K3899" s="2">
        <v>0.100283</v>
      </c>
      <c r="L3899" s="2">
        <v>0.16440399999999999</v>
      </c>
    </row>
    <row r="3900" spans="1:12" x14ac:dyDescent="0.2">
      <c r="A3900" s="2">
        <v>7.7338579999999997</v>
      </c>
      <c r="B3900" s="2">
        <v>18.25225</v>
      </c>
      <c r="C3900" s="2">
        <v>0.64642599999999995</v>
      </c>
      <c r="D3900" s="2">
        <v>0.23449200000000001</v>
      </c>
      <c r="F3900" s="2">
        <v>7.7310530000000002</v>
      </c>
      <c r="G3900" s="2">
        <v>0.53192899999999999</v>
      </c>
      <c r="H3900" s="2">
        <v>0.53051800000000005</v>
      </c>
      <c r="J3900" s="2">
        <v>7.7338579999999997</v>
      </c>
      <c r="K3900" s="2">
        <v>0.10022499999999999</v>
      </c>
      <c r="L3900" s="2">
        <v>0.164216</v>
      </c>
    </row>
    <row r="3901" spans="1:12" x14ac:dyDescent="0.2">
      <c r="A3901" s="2">
        <v>7.7345600000000001</v>
      </c>
      <c r="B3901" s="2">
        <v>18.305319999999998</v>
      </c>
      <c r="C3901" s="2">
        <v>0.64654500000000004</v>
      </c>
      <c r="D3901" s="2">
        <v>0.23486599999999999</v>
      </c>
      <c r="F3901" s="2">
        <v>7.7317539999999996</v>
      </c>
      <c r="G3901" s="2">
        <v>0.53165399999999996</v>
      </c>
      <c r="H3901" s="2">
        <v>0.53057100000000001</v>
      </c>
      <c r="J3901" s="2">
        <v>7.7345600000000001</v>
      </c>
      <c r="K3901" s="2">
        <v>0.10022499999999999</v>
      </c>
      <c r="L3901" s="2">
        <v>0.16387699999999999</v>
      </c>
    </row>
    <row r="3902" spans="1:12" x14ac:dyDescent="0.2">
      <c r="A3902" s="2">
        <v>7.7352610000000004</v>
      </c>
      <c r="B3902" s="2">
        <v>18.358509999999999</v>
      </c>
      <c r="C3902" s="2">
        <v>0.64646499999999996</v>
      </c>
      <c r="D3902" s="2">
        <v>0.23500399999999999</v>
      </c>
      <c r="F3902" s="2">
        <v>7.7324549999999999</v>
      </c>
      <c r="G3902" s="2">
        <v>0.53110500000000005</v>
      </c>
      <c r="H3902" s="2">
        <v>0.53016700000000005</v>
      </c>
      <c r="J3902" s="2">
        <v>7.7352610000000004</v>
      </c>
      <c r="K3902" s="2">
        <v>0.10002900000000001</v>
      </c>
      <c r="L3902" s="2">
        <v>0.16395000000000001</v>
      </c>
    </row>
    <row r="3903" spans="1:12" x14ac:dyDescent="0.2">
      <c r="A3903" s="2">
        <v>7.7359619999999998</v>
      </c>
      <c r="B3903" s="2">
        <v>18.411670000000001</v>
      </c>
      <c r="C3903" s="2">
        <v>0.64654100000000003</v>
      </c>
      <c r="D3903" s="2">
        <v>0.2354</v>
      </c>
      <c r="F3903" s="2">
        <v>7.7331570000000003</v>
      </c>
      <c r="G3903" s="2">
        <v>0.53142500000000004</v>
      </c>
      <c r="H3903" s="2">
        <v>0.53014399999999995</v>
      </c>
      <c r="J3903" s="2">
        <v>7.7359619999999998</v>
      </c>
      <c r="K3903" s="2">
        <v>9.9415000000000003E-2</v>
      </c>
      <c r="L3903" s="2">
        <v>0.16387199999999999</v>
      </c>
    </row>
    <row r="3904" spans="1:12" x14ac:dyDescent="0.2">
      <c r="A3904" s="2">
        <v>7.7366640000000002</v>
      </c>
      <c r="B3904" s="2">
        <v>18.46499</v>
      </c>
      <c r="C3904" s="2">
        <v>0.64675800000000006</v>
      </c>
      <c r="D3904" s="2">
        <v>0.23566699999999999</v>
      </c>
      <c r="F3904" s="2">
        <v>7.7338579999999997</v>
      </c>
      <c r="G3904" s="2">
        <v>0.53179200000000004</v>
      </c>
      <c r="H3904" s="2">
        <v>0.53022000000000002</v>
      </c>
      <c r="J3904" s="2">
        <v>7.7366640000000002</v>
      </c>
      <c r="K3904" s="2">
        <v>9.9113000000000007E-2</v>
      </c>
      <c r="L3904" s="2">
        <v>0.16309599999999999</v>
      </c>
    </row>
    <row r="3905" spans="1:12" x14ac:dyDescent="0.2">
      <c r="A3905" s="2">
        <v>7.7373649999999996</v>
      </c>
      <c r="B3905" s="2">
        <v>18.518270000000001</v>
      </c>
      <c r="C3905" s="2">
        <v>0.64686900000000003</v>
      </c>
      <c r="D3905" s="2">
        <v>0.23566000000000001</v>
      </c>
      <c r="F3905" s="2">
        <v>7.7345600000000001</v>
      </c>
      <c r="G3905" s="2">
        <v>0.53162399999999999</v>
      </c>
      <c r="H3905" s="2">
        <v>0.530609</v>
      </c>
      <c r="J3905" s="2">
        <v>7.7373649999999996</v>
      </c>
      <c r="K3905" s="2">
        <v>9.9069000000000004E-2</v>
      </c>
      <c r="L3905" s="2">
        <v>0.16219700000000001</v>
      </c>
    </row>
    <row r="3906" spans="1:12" x14ac:dyDescent="0.2">
      <c r="A3906" s="2">
        <v>7.738067</v>
      </c>
      <c r="B3906" s="2">
        <v>18.571539999999999</v>
      </c>
      <c r="C3906" s="2">
        <v>0.64673199999999997</v>
      </c>
      <c r="D3906" s="2">
        <v>0.23604900000000001</v>
      </c>
      <c r="F3906" s="2">
        <v>7.7352610000000004</v>
      </c>
      <c r="G3906" s="2">
        <v>0.53176100000000004</v>
      </c>
      <c r="H3906" s="2">
        <v>0.53031899999999998</v>
      </c>
      <c r="J3906" s="2">
        <v>7.738067</v>
      </c>
      <c r="K3906" s="2">
        <v>9.9187999999999998E-2</v>
      </c>
      <c r="L3906" s="2">
        <v>0.16233900000000001</v>
      </c>
    </row>
    <row r="3907" spans="1:12" x14ac:dyDescent="0.2">
      <c r="A3907" s="2">
        <v>7.7387680000000003</v>
      </c>
      <c r="B3907" s="2">
        <v>18.624759999999998</v>
      </c>
      <c r="C3907" s="2">
        <v>0.64648000000000005</v>
      </c>
      <c r="D3907" s="2">
        <v>0.23583499999999999</v>
      </c>
      <c r="F3907" s="2">
        <v>7.7359619999999998</v>
      </c>
      <c r="G3907" s="2">
        <v>0.53217300000000001</v>
      </c>
      <c r="H3907" s="2">
        <v>0.53082300000000004</v>
      </c>
      <c r="J3907" s="2">
        <v>7.7387680000000003</v>
      </c>
      <c r="K3907" s="2">
        <v>9.8999000000000004E-2</v>
      </c>
      <c r="L3907" s="2">
        <v>0.16222600000000001</v>
      </c>
    </row>
    <row r="3908" spans="1:12" x14ac:dyDescent="0.2">
      <c r="A3908" s="2">
        <v>7.7394689999999997</v>
      </c>
      <c r="B3908" s="2">
        <v>18.678280000000001</v>
      </c>
      <c r="C3908" s="2">
        <v>0.64624300000000001</v>
      </c>
      <c r="D3908" s="2">
        <v>0.23605699999999999</v>
      </c>
      <c r="F3908" s="2">
        <v>7.7366640000000002</v>
      </c>
      <c r="G3908" s="2">
        <v>0.53201299999999996</v>
      </c>
      <c r="H3908" s="2">
        <v>0.53095999999999999</v>
      </c>
      <c r="J3908" s="2">
        <v>7.7394689999999997</v>
      </c>
      <c r="K3908" s="2">
        <v>9.8537E-2</v>
      </c>
      <c r="L3908" s="2">
        <v>0.16173799999999999</v>
      </c>
    </row>
    <row r="3909" spans="1:12" x14ac:dyDescent="0.2">
      <c r="A3909" s="2">
        <v>7.74017</v>
      </c>
      <c r="B3909" s="2">
        <v>18.731909999999999</v>
      </c>
      <c r="C3909" s="2">
        <v>0.64582700000000004</v>
      </c>
      <c r="D3909" s="2">
        <v>0.23597299999999999</v>
      </c>
      <c r="F3909" s="2">
        <v>7.7373649999999996</v>
      </c>
      <c r="G3909" s="2">
        <v>0.53154000000000001</v>
      </c>
      <c r="H3909" s="2">
        <v>0.53085300000000002</v>
      </c>
      <c r="J3909" s="2">
        <v>7.74017</v>
      </c>
      <c r="K3909" s="2">
        <v>9.8194000000000004E-2</v>
      </c>
      <c r="L3909" s="2">
        <v>0.161491</v>
      </c>
    </row>
    <row r="3910" spans="1:12" x14ac:dyDescent="0.2">
      <c r="A3910" s="2">
        <v>7.7408720000000004</v>
      </c>
      <c r="B3910" s="2">
        <v>18.785070000000001</v>
      </c>
      <c r="C3910" s="2">
        <v>0.64571699999999999</v>
      </c>
      <c r="D3910" s="2">
        <v>0.23578199999999999</v>
      </c>
      <c r="F3910" s="2">
        <v>7.738067</v>
      </c>
      <c r="G3910" s="2">
        <v>0.53184500000000001</v>
      </c>
      <c r="H3910" s="2">
        <v>0.53152500000000003</v>
      </c>
      <c r="J3910" s="2">
        <v>7.7408720000000004</v>
      </c>
      <c r="K3910" s="2">
        <v>9.8343E-2</v>
      </c>
      <c r="L3910" s="2">
        <v>0.16120300000000001</v>
      </c>
    </row>
    <row r="3911" spans="1:12" x14ac:dyDescent="0.2">
      <c r="A3911" s="2">
        <v>7.7415729999999998</v>
      </c>
      <c r="B3911" s="2">
        <v>18.838480000000001</v>
      </c>
      <c r="C3911" s="2">
        <v>0.645648</v>
      </c>
      <c r="D3911" s="2">
        <v>0.23559099999999999</v>
      </c>
      <c r="F3911" s="2">
        <v>7.7387680000000003</v>
      </c>
      <c r="G3911" s="2">
        <v>0.53157799999999999</v>
      </c>
      <c r="H3911" s="2">
        <v>0.53160099999999999</v>
      </c>
      <c r="J3911" s="2">
        <v>7.7415729999999998</v>
      </c>
      <c r="K3911" s="2">
        <v>9.8988999999999994E-2</v>
      </c>
      <c r="L3911" s="2">
        <v>0.16070400000000001</v>
      </c>
    </row>
    <row r="3912" spans="1:12" x14ac:dyDescent="0.2">
      <c r="A3912" s="2">
        <v>7.7422750000000002</v>
      </c>
      <c r="B3912" s="2">
        <v>18.89198</v>
      </c>
      <c r="C3912" s="2">
        <v>0.64580099999999996</v>
      </c>
      <c r="D3912" s="2">
        <v>0.23598</v>
      </c>
      <c r="F3912" s="2">
        <v>7.7394689999999997</v>
      </c>
      <c r="G3912" s="2">
        <v>0.53176100000000004</v>
      </c>
      <c r="H3912" s="2">
        <v>0.53137199999999996</v>
      </c>
      <c r="J3912" s="2">
        <v>7.7422750000000002</v>
      </c>
      <c r="K3912" s="2">
        <v>9.9403000000000005E-2</v>
      </c>
      <c r="L3912" s="2">
        <v>0.160138</v>
      </c>
    </row>
    <row r="3913" spans="1:12" x14ac:dyDescent="0.2">
      <c r="A3913" s="2">
        <v>7.7429759999999996</v>
      </c>
      <c r="B3913" s="2">
        <v>18.945630000000001</v>
      </c>
      <c r="C3913" s="2">
        <v>0.64533499999999999</v>
      </c>
      <c r="D3913" s="2">
        <v>0.236156</v>
      </c>
      <c r="F3913" s="2">
        <v>7.74017</v>
      </c>
      <c r="G3913" s="2">
        <v>0.53177600000000003</v>
      </c>
      <c r="H3913" s="2">
        <v>0.53105199999999997</v>
      </c>
      <c r="J3913" s="2">
        <v>7.7429759999999996</v>
      </c>
      <c r="K3913" s="2">
        <v>9.9653000000000005E-2</v>
      </c>
      <c r="L3913" s="2">
        <v>0.15994</v>
      </c>
    </row>
    <row r="3914" spans="1:12" x14ac:dyDescent="0.2">
      <c r="A3914" s="2">
        <v>7.7436780000000001</v>
      </c>
      <c r="B3914" s="2">
        <v>18.999389999999998</v>
      </c>
      <c r="C3914" s="2">
        <v>0.64497700000000002</v>
      </c>
      <c r="D3914" s="2">
        <v>0.235988</v>
      </c>
      <c r="F3914" s="2">
        <v>7.7408720000000004</v>
      </c>
      <c r="G3914" s="2">
        <v>0.53186800000000001</v>
      </c>
      <c r="H3914" s="2">
        <v>0.53092200000000001</v>
      </c>
      <c r="J3914" s="2">
        <v>7.7436780000000001</v>
      </c>
      <c r="K3914" s="2">
        <v>9.9779000000000007E-2</v>
      </c>
      <c r="L3914" s="2">
        <v>0.160718</v>
      </c>
    </row>
    <row r="3915" spans="1:12" x14ac:dyDescent="0.2">
      <c r="A3915" s="2">
        <v>7.7443790000000003</v>
      </c>
      <c r="B3915" s="2">
        <v>19.052990000000001</v>
      </c>
      <c r="C3915" s="2">
        <v>0.64476699999999998</v>
      </c>
      <c r="D3915" s="2">
        <v>0.23560600000000001</v>
      </c>
      <c r="F3915" s="2">
        <v>7.7415729999999998</v>
      </c>
      <c r="G3915" s="2">
        <v>0.53266100000000005</v>
      </c>
      <c r="H3915" s="2">
        <v>0.53049500000000005</v>
      </c>
      <c r="J3915" s="2">
        <v>7.7443790000000003</v>
      </c>
      <c r="K3915" s="2">
        <v>9.9309999999999996E-2</v>
      </c>
      <c r="L3915" s="2">
        <v>0.16089200000000001</v>
      </c>
    </row>
    <row r="3916" spans="1:12" x14ac:dyDescent="0.2">
      <c r="A3916" s="2">
        <v>7.7450799999999997</v>
      </c>
      <c r="B3916" s="2">
        <v>19.10641</v>
      </c>
      <c r="C3916" s="2">
        <v>0.64388599999999996</v>
      </c>
      <c r="D3916" s="2">
        <v>0.235233</v>
      </c>
      <c r="F3916" s="2">
        <v>7.7422750000000002</v>
      </c>
      <c r="G3916" s="2">
        <v>0.53259999999999996</v>
      </c>
      <c r="H3916" s="2">
        <v>0.53045699999999996</v>
      </c>
      <c r="J3916" s="2">
        <v>7.7450799999999997</v>
      </c>
      <c r="K3916" s="2">
        <v>9.9068000000000003E-2</v>
      </c>
      <c r="L3916" s="2">
        <v>0.16134399999999999</v>
      </c>
    </row>
    <row r="3917" spans="1:12" x14ac:dyDescent="0.2">
      <c r="A3917" s="2">
        <v>7.745781</v>
      </c>
      <c r="B3917" s="2">
        <v>19.158670000000001</v>
      </c>
      <c r="C3917" s="2">
        <v>0.64349699999999999</v>
      </c>
      <c r="D3917" s="2">
        <v>0.235149</v>
      </c>
      <c r="F3917" s="2">
        <v>7.7429759999999996</v>
      </c>
      <c r="G3917" s="2">
        <v>0.53232599999999997</v>
      </c>
      <c r="H3917" s="2">
        <v>0.53087600000000001</v>
      </c>
      <c r="J3917" s="2">
        <v>7.745781</v>
      </c>
      <c r="K3917" s="2">
        <v>9.9049999999999999E-2</v>
      </c>
      <c r="L3917" s="2">
        <v>0.161385</v>
      </c>
    </row>
    <row r="3918" spans="1:12" x14ac:dyDescent="0.2">
      <c r="A3918" s="2">
        <v>7.7464829999999996</v>
      </c>
      <c r="B3918" s="2">
        <v>19.208600000000001</v>
      </c>
      <c r="C3918" s="2">
        <v>0.64376</v>
      </c>
      <c r="D3918" s="2">
        <v>0.235149</v>
      </c>
      <c r="F3918" s="2">
        <v>7.7436780000000001</v>
      </c>
      <c r="G3918" s="2">
        <v>0.53227999999999998</v>
      </c>
      <c r="H3918" s="2">
        <v>0.53088400000000002</v>
      </c>
      <c r="J3918" s="2">
        <v>7.7464829999999996</v>
      </c>
      <c r="K3918" s="2">
        <v>9.8858000000000001E-2</v>
      </c>
      <c r="L3918" s="2">
        <v>0.16172700000000001</v>
      </c>
    </row>
    <row r="3919" spans="1:12" x14ac:dyDescent="0.2">
      <c r="A3919" s="2">
        <v>7.7471839999999998</v>
      </c>
      <c r="B3919" s="2">
        <v>19.255859999999998</v>
      </c>
      <c r="C3919" s="2">
        <v>0.64405000000000001</v>
      </c>
      <c r="D3919" s="2">
        <v>0.23538500000000001</v>
      </c>
      <c r="F3919" s="2">
        <v>7.7443790000000003</v>
      </c>
      <c r="G3919" s="2">
        <v>0.53217300000000001</v>
      </c>
      <c r="H3919" s="2">
        <v>0.53056300000000001</v>
      </c>
      <c r="J3919" s="2">
        <v>7.7471839999999998</v>
      </c>
      <c r="K3919" s="2">
        <v>9.8705000000000001E-2</v>
      </c>
      <c r="L3919" s="2">
        <v>0.16156100000000001</v>
      </c>
    </row>
    <row r="3920" spans="1:12" x14ac:dyDescent="0.2">
      <c r="A3920" s="2">
        <v>7.7478860000000003</v>
      </c>
      <c r="B3920" s="2">
        <v>19.302980000000002</v>
      </c>
      <c r="C3920" s="2">
        <v>0.64400400000000002</v>
      </c>
      <c r="D3920" s="2">
        <v>0.23591200000000001</v>
      </c>
      <c r="F3920" s="2">
        <v>7.7450799999999997</v>
      </c>
      <c r="G3920" s="2">
        <v>0.53193699999999999</v>
      </c>
      <c r="H3920" s="2">
        <v>0.53066999999999998</v>
      </c>
      <c r="J3920" s="2">
        <v>7.7478860000000003</v>
      </c>
      <c r="K3920" s="2">
        <v>9.8632999999999998E-2</v>
      </c>
      <c r="L3920" s="2">
        <v>0.161859</v>
      </c>
    </row>
    <row r="3921" spans="1:12" x14ac:dyDescent="0.2">
      <c r="A3921" s="2">
        <v>7.7485869999999997</v>
      </c>
      <c r="B3921" s="2">
        <v>19.352499999999999</v>
      </c>
      <c r="C3921" s="2">
        <v>0.64417999999999997</v>
      </c>
      <c r="D3921" s="2">
        <v>0.23630100000000001</v>
      </c>
      <c r="F3921" s="2">
        <v>7.745781</v>
      </c>
      <c r="G3921" s="2">
        <v>0.53104399999999996</v>
      </c>
      <c r="H3921" s="2">
        <v>0.53098299999999998</v>
      </c>
      <c r="J3921" s="2">
        <v>7.7485869999999997</v>
      </c>
      <c r="K3921" s="2">
        <v>9.8950999999999997E-2</v>
      </c>
      <c r="L3921" s="2">
        <v>0.161855</v>
      </c>
    </row>
    <row r="3922" spans="1:12" x14ac:dyDescent="0.2">
      <c r="A3922" s="2">
        <v>7.7492890000000001</v>
      </c>
      <c r="B3922" s="2">
        <v>19.404869999999999</v>
      </c>
      <c r="C3922" s="2">
        <v>0.644065</v>
      </c>
      <c r="D3922" s="2">
        <v>0.236507</v>
      </c>
      <c r="F3922" s="2">
        <v>7.7464829999999996</v>
      </c>
      <c r="G3922" s="2">
        <v>0.53051800000000005</v>
      </c>
      <c r="H3922" s="2">
        <v>0.53112000000000004</v>
      </c>
      <c r="J3922" s="2">
        <v>7.7492890000000001</v>
      </c>
      <c r="K3922" s="2">
        <v>9.9376999999999993E-2</v>
      </c>
      <c r="L3922" s="2">
        <v>0.16127900000000001</v>
      </c>
    </row>
    <row r="3923" spans="1:12" x14ac:dyDescent="0.2">
      <c r="A3923" s="2">
        <v>7.7499900000000004</v>
      </c>
      <c r="B3923" s="2">
        <v>19.457550000000001</v>
      </c>
      <c r="C3923" s="2">
        <v>0.64396600000000004</v>
      </c>
      <c r="D3923" s="2">
        <v>0.236377</v>
      </c>
      <c r="F3923" s="2">
        <v>7.7471839999999998</v>
      </c>
      <c r="G3923" s="2">
        <v>0.53057100000000001</v>
      </c>
      <c r="H3923" s="2">
        <v>0.53086900000000004</v>
      </c>
      <c r="J3923" s="2">
        <v>7.7499900000000004</v>
      </c>
      <c r="K3923" s="2">
        <v>9.9479999999999999E-2</v>
      </c>
      <c r="L3923" s="2">
        <v>0.16125800000000001</v>
      </c>
    </row>
    <row r="3924" spans="1:12" x14ac:dyDescent="0.2">
      <c r="A3924" s="2">
        <v>7.7506909999999998</v>
      </c>
      <c r="B3924" s="2">
        <v>19.51003</v>
      </c>
      <c r="C3924" s="2">
        <v>0.64368000000000003</v>
      </c>
      <c r="D3924" s="2">
        <v>0.236591</v>
      </c>
      <c r="F3924" s="2">
        <v>7.7478860000000003</v>
      </c>
      <c r="G3924" s="2">
        <v>0.53016700000000005</v>
      </c>
      <c r="H3924" s="2">
        <v>0.53113600000000005</v>
      </c>
      <c r="J3924" s="2">
        <v>7.7506909999999998</v>
      </c>
      <c r="K3924" s="2">
        <v>9.9331000000000003E-2</v>
      </c>
      <c r="L3924" s="2">
        <v>0.16089800000000001</v>
      </c>
    </row>
    <row r="3925" spans="1:12" x14ac:dyDescent="0.2">
      <c r="A3925" s="2">
        <v>7.7513930000000002</v>
      </c>
      <c r="B3925" s="2">
        <v>19.56221</v>
      </c>
      <c r="C3925" s="2">
        <v>0.64316499999999999</v>
      </c>
      <c r="D3925" s="2">
        <v>0.23691899999999999</v>
      </c>
      <c r="F3925" s="2">
        <v>7.7485869999999997</v>
      </c>
      <c r="G3925" s="2">
        <v>0.53014399999999995</v>
      </c>
      <c r="H3925" s="2">
        <v>0.53115800000000002</v>
      </c>
      <c r="J3925" s="2">
        <v>7.7513930000000002</v>
      </c>
      <c r="K3925" s="2">
        <v>9.8962999999999995E-2</v>
      </c>
      <c r="L3925" s="2">
        <v>0.16062399999999999</v>
      </c>
    </row>
    <row r="3926" spans="1:12" x14ac:dyDescent="0.2">
      <c r="A3926" s="2">
        <v>7.7520939999999996</v>
      </c>
      <c r="B3926" s="2">
        <v>19.614709999999999</v>
      </c>
      <c r="C3926" s="2">
        <v>0.642204</v>
      </c>
      <c r="D3926" s="2">
        <v>0.23677400000000001</v>
      </c>
      <c r="F3926" s="2">
        <v>7.7492890000000001</v>
      </c>
      <c r="G3926" s="2">
        <v>0.53022000000000002</v>
      </c>
      <c r="H3926" s="2">
        <v>0.53151700000000002</v>
      </c>
      <c r="J3926" s="2">
        <v>7.7520939999999996</v>
      </c>
      <c r="K3926" s="2">
        <v>9.8700999999999997E-2</v>
      </c>
      <c r="L3926" s="2">
        <v>0.16057099999999999</v>
      </c>
    </row>
    <row r="3927" spans="1:12" x14ac:dyDescent="0.2">
      <c r="A3927" s="2">
        <v>7.7527949999999999</v>
      </c>
      <c r="B3927" s="2">
        <v>19.666810000000002</v>
      </c>
      <c r="C3927" s="2">
        <v>0.642432</v>
      </c>
      <c r="D3927" s="2">
        <v>0.236461</v>
      </c>
      <c r="F3927" s="2">
        <v>7.7499900000000004</v>
      </c>
      <c r="G3927" s="2">
        <v>0.530609</v>
      </c>
      <c r="H3927" s="2">
        <v>0.53135699999999997</v>
      </c>
      <c r="J3927" s="2">
        <v>7.7527949999999999</v>
      </c>
      <c r="K3927" s="2">
        <v>9.8612000000000005E-2</v>
      </c>
      <c r="L3927" s="2">
        <v>0.160583</v>
      </c>
    </row>
    <row r="3928" spans="1:12" x14ac:dyDescent="0.2">
      <c r="A3928" s="2">
        <v>7.7534970000000003</v>
      </c>
      <c r="B3928" s="2">
        <v>19.718399999999999</v>
      </c>
      <c r="C3928" s="2">
        <v>0.64252799999999999</v>
      </c>
      <c r="D3928" s="2">
        <v>0.23642299999999999</v>
      </c>
      <c r="F3928" s="2">
        <v>7.7506909999999998</v>
      </c>
      <c r="G3928" s="2">
        <v>0.53031899999999998</v>
      </c>
      <c r="H3928" s="2">
        <v>0.53100599999999998</v>
      </c>
      <c r="J3928" s="2">
        <v>7.7534970000000003</v>
      </c>
      <c r="K3928" s="2">
        <v>9.8692000000000002E-2</v>
      </c>
      <c r="L3928" s="2">
        <v>0.160611</v>
      </c>
    </row>
    <row r="3929" spans="1:12" x14ac:dyDescent="0.2">
      <c r="A3929" s="2">
        <v>7.7541979999999997</v>
      </c>
      <c r="B3929" s="2">
        <v>19.77074</v>
      </c>
      <c r="C3929" s="2">
        <v>0.64203200000000005</v>
      </c>
      <c r="D3929" s="2">
        <v>0.23678099999999999</v>
      </c>
      <c r="F3929" s="2">
        <v>7.7513930000000002</v>
      </c>
      <c r="G3929" s="2">
        <v>0.53082300000000004</v>
      </c>
      <c r="H3929" s="2">
        <v>0.53102099999999997</v>
      </c>
      <c r="J3929" s="2">
        <v>7.7541979999999997</v>
      </c>
      <c r="K3929" s="2">
        <v>9.8663000000000001E-2</v>
      </c>
      <c r="L3929" s="2">
        <v>0.16088</v>
      </c>
    </row>
    <row r="3930" spans="1:12" x14ac:dyDescent="0.2">
      <c r="A3930" s="2">
        <v>7.7549000000000001</v>
      </c>
      <c r="B3930" s="2">
        <v>19.82246</v>
      </c>
      <c r="C3930" s="2">
        <v>0.64186799999999999</v>
      </c>
      <c r="D3930" s="2">
        <v>0.23688000000000001</v>
      </c>
      <c r="F3930" s="2">
        <v>7.7520939999999996</v>
      </c>
      <c r="G3930" s="2">
        <v>0.53095999999999999</v>
      </c>
      <c r="H3930" s="2">
        <v>0.53093699999999999</v>
      </c>
      <c r="J3930" s="2">
        <v>7.7549000000000001</v>
      </c>
      <c r="K3930" s="2">
        <v>9.8492999999999997E-2</v>
      </c>
      <c r="L3930" s="2">
        <v>0.16050900000000001</v>
      </c>
    </row>
    <row r="3931" spans="1:12" x14ac:dyDescent="0.2">
      <c r="A3931" s="2">
        <v>7.7556010000000004</v>
      </c>
      <c r="B3931" s="2">
        <v>19.874549999999999</v>
      </c>
      <c r="C3931" s="2">
        <v>0.64193599999999995</v>
      </c>
      <c r="D3931" s="2">
        <v>0.23743700000000001</v>
      </c>
      <c r="F3931" s="2">
        <v>7.7527949999999999</v>
      </c>
      <c r="G3931" s="2">
        <v>0.53085300000000002</v>
      </c>
      <c r="H3931" s="2">
        <v>0.53085300000000002</v>
      </c>
      <c r="J3931" s="2">
        <v>7.7556010000000004</v>
      </c>
      <c r="K3931" s="2">
        <v>9.8544999999999994E-2</v>
      </c>
      <c r="L3931" s="2">
        <v>0.16017200000000001</v>
      </c>
    </row>
    <row r="3932" spans="1:12" x14ac:dyDescent="0.2">
      <c r="A3932" s="2">
        <v>7.7563019999999998</v>
      </c>
      <c r="B3932" s="2">
        <v>19.926310000000001</v>
      </c>
      <c r="C3932" s="2">
        <v>0.64227199999999995</v>
      </c>
      <c r="D3932" s="2">
        <v>0.238063</v>
      </c>
      <c r="F3932" s="2">
        <v>7.7534970000000003</v>
      </c>
      <c r="G3932" s="2">
        <v>0.53152500000000003</v>
      </c>
      <c r="H3932" s="2">
        <v>0.53118900000000002</v>
      </c>
      <c r="J3932" s="2">
        <v>7.7563019999999998</v>
      </c>
      <c r="K3932" s="2">
        <v>9.8853999999999997E-2</v>
      </c>
      <c r="L3932" s="2">
        <v>0.16027</v>
      </c>
    </row>
    <row r="3933" spans="1:12" x14ac:dyDescent="0.2">
      <c r="A3933" s="2">
        <v>7.7570040000000002</v>
      </c>
      <c r="B3933" s="2">
        <v>19.977429999999998</v>
      </c>
      <c r="C3933" s="2">
        <v>0.64213100000000001</v>
      </c>
      <c r="D3933" s="2">
        <v>0.238094</v>
      </c>
      <c r="F3933" s="2">
        <v>7.7541979999999997</v>
      </c>
      <c r="G3933" s="2">
        <v>0.53160099999999999</v>
      </c>
      <c r="H3933" s="2">
        <v>0.53154800000000002</v>
      </c>
      <c r="J3933" s="2">
        <v>7.7570040000000002</v>
      </c>
      <c r="K3933" s="2">
        <v>9.9211999999999995E-2</v>
      </c>
      <c r="L3933" s="2">
        <v>0.160799</v>
      </c>
    </row>
    <row r="3934" spans="1:12" x14ac:dyDescent="0.2">
      <c r="A3934" s="2">
        <v>7.7577049999999996</v>
      </c>
      <c r="B3934" s="2">
        <v>20.028549999999999</v>
      </c>
      <c r="C3934" s="2">
        <v>0.64208100000000001</v>
      </c>
      <c r="D3934" s="2">
        <v>0.23793300000000001</v>
      </c>
      <c r="F3934" s="2">
        <v>7.7549000000000001</v>
      </c>
      <c r="G3934" s="2">
        <v>0.53137199999999996</v>
      </c>
      <c r="H3934" s="2">
        <v>0.53137199999999996</v>
      </c>
      <c r="J3934" s="2">
        <v>7.7577049999999996</v>
      </c>
      <c r="K3934" s="2">
        <v>9.9850999999999995E-2</v>
      </c>
      <c r="L3934" s="2">
        <v>0.16095499999999999</v>
      </c>
    </row>
    <row r="3935" spans="1:12" x14ac:dyDescent="0.2">
      <c r="A3935" s="2">
        <v>7.7584070000000001</v>
      </c>
      <c r="B3935" s="2">
        <v>20.080300000000001</v>
      </c>
      <c r="C3935" s="2">
        <v>0.64194799999999996</v>
      </c>
      <c r="D3935" s="2">
        <v>0.23811599999999999</v>
      </c>
      <c r="F3935" s="2">
        <v>7.7556010000000004</v>
      </c>
      <c r="G3935" s="2">
        <v>0.53105199999999997</v>
      </c>
      <c r="H3935" s="2">
        <v>0.53151700000000002</v>
      </c>
      <c r="J3935" s="2">
        <v>7.7584070000000001</v>
      </c>
      <c r="K3935" s="2">
        <v>0.100187</v>
      </c>
      <c r="L3935" s="2">
        <v>0.160774</v>
      </c>
    </row>
    <row r="3936" spans="1:12" x14ac:dyDescent="0.2">
      <c r="A3936" s="2">
        <v>7.7591080000000003</v>
      </c>
      <c r="B3936" s="2">
        <v>20.131910000000001</v>
      </c>
      <c r="C3936" s="2">
        <v>0.64194799999999996</v>
      </c>
      <c r="D3936" s="2">
        <v>0.238506</v>
      </c>
      <c r="F3936" s="2">
        <v>7.7563019999999998</v>
      </c>
      <c r="G3936" s="2">
        <v>0.53092200000000001</v>
      </c>
      <c r="H3936" s="2">
        <v>0.53144800000000003</v>
      </c>
      <c r="J3936" s="2">
        <v>7.7591080000000003</v>
      </c>
      <c r="K3936" s="2">
        <v>0.100059</v>
      </c>
      <c r="L3936" s="2">
        <v>0.16085099999999999</v>
      </c>
    </row>
    <row r="3937" spans="1:12" x14ac:dyDescent="0.2">
      <c r="A3937" s="2">
        <v>7.7598089999999997</v>
      </c>
      <c r="B3937" s="2">
        <v>20.183700000000002</v>
      </c>
      <c r="C3937" s="2">
        <v>0.64221099999999998</v>
      </c>
      <c r="D3937" s="2">
        <v>0.238452</v>
      </c>
      <c r="F3937" s="2">
        <v>7.7570040000000002</v>
      </c>
      <c r="G3937" s="2">
        <v>0.53049500000000005</v>
      </c>
      <c r="H3937" s="2">
        <v>0.53134199999999998</v>
      </c>
      <c r="J3937" s="2">
        <v>7.7598089999999997</v>
      </c>
      <c r="K3937" s="2">
        <v>9.9978999999999998E-2</v>
      </c>
      <c r="L3937" s="2">
        <v>0.160442</v>
      </c>
    </row>
    <row r="3938" spans="1:12" x14ac:dyDescent="0.2">
      <c r="A3938" s="2">
        <v>7.76051</v>
      </c>
      <c r="B3938" s="2">
        <v>20.235299999999999</v>
      </c>
      <c r="C3938" s="2">
        <v>0.64241300000000001</v>
      </c>
      <c r="D3938" s="2">
        <v>0.238231</v>
      </c>
      <c r="F3938" s="2">
        <v>7.7577049999999996</v>
      </c>
      <c r="G3938" s="2">
        <v>0.53045699999999996</v>
      </c>
      <c r="H3938" s="2">
        <v>0.53114300000000003</v>
      </c>
      <c r="J3938" s="2">
        <v>7.76051</v>
      </c>
      <c r="K3938" s="2">
        <v>0.100149</v>
      </c>
      <c r="L3938" s="2">
        <v>0.160501</v>
      </c>
    </row>
    <row r="3939" spans="1:12" x14ac:dyDescent="0.2">
      <c r="A3939" s="2">
        <v>7.7612120000000004</v>
      </c>
      <c r="B3939" s="2">
        <v>20.28715</v>
      </c>
      <c r="C3939" s="2">
        <v>0.64238700000000004</v>
      </c>
      <c r="D3939" s="2">
        <v>0.23857400000000001</v>
      </c>
      <c r="F3939" s="2">
        <v>7.7584070000000001</v>
      </c>
      <c r="G3939" s="2">
        <v>0.53087600000000001</v>
      </c>
      <c r="H3939" s="2">
        <v>0.53147100000000003</v>
      </c>
      <c r="J3939" s="2">
        <v>7.7612120000000004</v>
      </c>
      <c r="K3939" s="2">
        <v>0.100401</v>
      </c>
      <c r="L3939" s="2">
        <v>0.16028500000000001</v>
      </c>
    </row>
    <row r="3940" spans="1:12" x14ac:dyDescent="0.2">
      <c r="A3940" s="2">
        <v>7.7619129999999998</v>
      </c>
      <c r="B3940" s="2">
        <v>20.33878</v>
      </c>
      <c r="C3940" s="2">
        <v>0.64249000000000001</v>
      </c>
      <c r="D3940" s="2">
        <v>0.23876500000000001</v>
      </c>
      <c r="F3940" s="2">
        <v>7.7591080000000003</v>
      </c>
      <c r="G3940" s="2">
        <v>0.53088400000000002</v>
      </c>
      <c r="H3940" s="2">
        <v>0.530914</v>
      </c>
      <c r="J3940" s="2">
        <v>7.7619129999999998</v>
      </c>
      <c r="K3940" s="2">
        <v>0.100616</v>
      </c>
      <c r="L3940" s="2">
        <v>0.16025600000000001</v>
      </c>
    </row>
    <row r="3941" spans="1:12" x14ac:dyDescent="0.2">
      <c r="A3941" s="2">
        <v>7.7626150000000003</v>
      </c>
      <c r="B3941" s="2">
        <v>20.390360000000001</v>
      </c>
      <c r="C3941" s="2">
        <v>0.64273800000000003</v>
      </c>
      <c r="D3941" s="2">
        <v>0.23882600000000001</v>
      </c>
      <c r="F3941" s="2">
        <v>7.7598089999999997</v>
      </c>
      <c r="G3941" s="2">
        <v>0.53056300000000001</v>
      </c>
      <c r="H3941" s="2">
        <v>0.53147900000000003</v>
      </c>
      <c r="J3941" s="2">
        <v>7.7626150000000003</v>
      </c>
      <c r="K3941" s="2">
        <v>0.101133</v>
      </c>
      <c r="L3941" s="2">
        <v>0.16017100000000001</v>
      </c>
    </row>
    <row r="3942" spans="1:12" x14ac:dyDescent="0.2">
      <c r="A3942" s="2">
        <v>7.7633159999999997</v>
      </c>
      <c r="B3942" s="2">
        <v>20.442029999999999</v>
      </c>
      <c r="C3942" s="2">
        <v>0.642513</v>
      </c>
      <c r="D3942" s="2">
        <v>0.23915400000000001</v>
      </c>
      <c r="F3942" s="2">
        <v>7.76051</v>
      </c>
      <c r="G3942" s="2">
        <v>0.53066999999999998</v>
      </c>
      <c r="H3942" s="2">
        <v>0.53145600000000004</v>
      </c>
      <c r="J3942" s="2">
        <v>7.7633159999999997</v>
      </c>
      <c r="K3942" s="2">
        <v>0.100942</v>
      </c>
      <c r="L3942" s="2">
        <v>0.15959499999999999</v>
      </c>
    </row>
    <row r="3943" spans="1:12" x14ac:dyDescent="0.2">
      <c r="A3943" s="2">
        <v>7.7640180000000001</v>
      </c>
      <c r="B3943" s="2">
        <v>20.493680000000001</v>
      </c>
      <c r="C3943" s="2">
        <v>0.64205500000000004</v>
      </c>
      <c r="D3943" s="2">
        <v>0.23924599999999999</v>
      </c>
      <c r="F3943" s="2">
        <v>7.7612120000000004</v>
      </c>
      <c r="G3943" s="2">
        <v>0.53098299999999998</v>
      </c>
      <c r="H3943" s="2">
        <v>0.53051800000000005</v>
      </c>
      <c r="J3943" s="2">
        <v>7.7640180000000001</v>
      </c>
      <c r="K3943" s="2">
        <v>0.100622</v>
      </c>
      <c r="L3943" s="2">
        <v>0.15912699999999999</v>
      </c>
    </row>
    <row r="3944" spans="1:12" x14ac:dyDescent="0.2">
      <c r="A3944" s="2">
        <v>7.7647190000000004</v>
      </c>
      <c r="B3944" s="2">
        <v>20.545639999999999</v>
      </c>
      <c r="C3944" s="2">
        <v>0.64193299999999998</v>
      </c>
      <c r="D3944" s="2">
        <v>0.23943600000000001</v>
      </c>
      <c r="F3944" s="2">
        <v>7.7619129999999998</v>
      </c>
      <c r="G3944" s="2">
        <v>0.53112000000000004</v>
      </c>
      <c r="H3944" s="2">
        <v>0.53073099999999995</v>
      </c>
      <c r="J3944" s="2">
        <v>7.7647190000000004</v>
      </c>
      <c r="K3944" s="2">
        <v>0.100384</v>
      </c>
      <c r="L3944" s="2">
        <v>0.159446</v>
      </c>
    </row>
    <row r="3945" spans="1:12" x14ac:dyDescent="0.2">
      <c r="A3945" s="2">
        <v>7.7654199999999998</v>
      </c>
      <c r="B3945" s="2">
        <v>20.597020000000001</v>
      </c>
      <c r="C3945" s="2">
        <v>0.64189099999999999</v>
      </c>
      <c r="D3945" s="2">
        <v>0.23977999999999999</v>
      </c>
      <c r="F3945" s="2">
        <v>7.7626150000000003</v>
      </c>
      <c r="G3945" s="2">
        <v>0.53086900000000004</v>
      </c>
      <c r="H3945" s="2">
        <v>0.53086900000000004</v>
      </c>
      <c r="J3945" s="2">
        <v>7.7654199999999998</v>
      </c>
      <c r="K3945" s="2">
        <v>0.10029399999999999</v>
      </c>
      <c r="L3945" s="2">
        <v>0.15933700000000001</v>
      </c>
    </row>
    <row r="3946" spans="1:12" x14ac:dyDescent="0.2">
      <c r="A3946" s="2">
        <v>7.7661210000000001</v>
      </c>
      <c r="B3946" s="2">
        <v>20.648029999999999</v>
      </c>
      <c r="C3946" s="2">
        <v>0.64165399999999995</v>
      </c>
      <c r="D3946" s="2">
        <v>0.240207</v>
      </c>
      <c r="F3946" s="2">
        <v>7.7633159999999997</v>
      </c>
      <c r="G3946" s="2">
        <v>0.53113600000000005</v>
      </c>
      <c r="H3946" s="2">
        <v>0.53115800000000002</v>
      </c>
      <c r="J3946" s="2">
        <v>7.7661210000000001</v>
      </c>
      <c r="K3946" s="2">
        <v>0.10018000000000001</v>
      </c>
      <c r="L3946" s="2">
        <v>0.15941</v>
      </c>
    </row>
    <row r="3947" spans="1:12" x14ac:dyDescent="0.2">
      <c r="A3947" s="2">
        <v>7.7668229999999996</v>
      </c>
      <c r="B3947" s="2">
        <v>20.699459999999998</v>
      </c>
      <c r="C3947" s="2">
        <v>0.64152799999999999</v>
      </c>
      <c r="D3947" s="2">
        <v>0.24054300000000001</v>
      </c>
      <c r="F3947" s="2">
        <v>7.7640180000000001</v>
      </c>
      <c r="G3947" s="2">
        <v>0.53115800000000002</v>
      </c>
      <c r="H3947" s="2">
        <v>0.53080700000000003</v>
      </c>
      <c r="J3947" s="2">
        <v>7.7668229999999996</v>
      </c>
      <c r="K3947" s="2">
        <v>0.10045999999999999</v>
      </c>
      <c r="L3947" s="2">
        <v>0.15962799999999999</v>
      </c>
    </row>
    <row r="3948" spans="1:12" x14ac:dyDescent="0.2">
      <c r="A3948" s="2">
        <v>7.7675239999999999</v>
      </c>
      <c r="B3948" s="2">
        <v>20.751049999999999</v>
      </c>
      <c r="C3948" s="2">
        <v>0.64091799999999999</v>
      </c>
      <c r="D3948" s="2">
        <v>0.24060400000000001</v>
      </c>
      <c r="F3948" s="2">
        <v>7.7647190000000004</v>
      </c>
      <c r="G3948" s="2">
        <v>0.53151700000000002</v>
      </c>
      <c r="H3948" s="2">
        <v>0.53025100000000003</v>
      </c>
      <c r="J3948" s="2">
        <v>7.7675239999999999</v>
      </c>
      <c r="K3948" s="2">
        <v>0.10113900000000001</v>
      </c>
      <c r="L3948" s="2">
        <v>0.160111</v>
      </c>
    </row>
    <row r="3949" spans="1:12" x14ac:dyDescent="0.2">
      <c r="A3949" s="2">
        <v>7.7682260000000003</v>
      </c>
      <c r="B3949" s="2">
        <v>20.801960000000001</v>
      </c>
      <c r="C3949" s="2">
        <v>0.64036499999999996</v>
      </c>
      <c r="D3949" s="2">
        <v>0.24105399999999999</v>
      </c>
      <c r="F3949" s="2">
        <v>7.7654199999999998</v>
      </c>
      <c r="G3949" s="2">
        <v>0.53135699999999997</v>
      </c>
      <c r="H3949" s="2">
        <v>0.53036499999999998</v>
      </c>
      <c r="J3949" s="2">
        <v>7.7682260000000003</v>
      </c>
      <c r="K3949" s="2">
        <v>0.101301</v>
      </c>
      <c r="L3949" s="2">
        <v>0.160439</v>
      </c>
    </row>
    <row r="3950" spans="1:12" x14ac:dyDescent="0.2">
      <c r="A3950" s="2">
        <v>7.7689269999999997</v>
      </c>
      <c r="B3950" s="2">
        <v>20.853069999999999</v>
      </c>
      <c r="C3950" s="2">
        <v>0.64053300000000002</v>
      </c>
      <c r="D3950" s="2">
        <v>0.24168700000000001</v>
      </c>
      <c r="F3950" s="2">
        <v>7.7661210000000001</v>
      </c>
      <c r="G3950" s="2">
        <v>0.53100599999999998</v>
      </c>
      <c r="H3950" s="2">
        <v>0.53054000000000001</v>
      </c>
      <c r="J3950" s="2">
        <v>7.7689269999999997</v>
      </c>
      <c r="K3950" s="2">
        <v>0.10100199999999999</v>
      </c>
      <c r="L3950" s="2">
        <v>0.16042699999999999</v>
      </c>
    </row>
    <row r="3951" spans="1:12" x14ac:dyDescent="0.2">
      <c r="A3951" s="2">
        <v>7.7696290000000001</v>
      </c>
      <c r="B3951" s="2">
        <v>20.90447</v>
      </c>
      <c r="C3951" s="2">
        <v>0.64095999999999997</v>
      </c>
      <c r="D3951" s="2">
        <v>0.24188499999999999</v>
      </c>
      <c r="F3951" s="2">
        <v>7.7668229999999996</v>
      </c>
      <c r="G3951" s="2">
        <v>0.53102099999999997</v>
      </c>
      <c r="H3951" s="2">
        <v>0.53047900000000003</v>
      </c>
      <c r="J3951" s="2">
        <v>7.7696290000000001</v>
      </c>
      <c r="K3951" s="2">
        <v>0.100767</v>
      </c>
      <c r="L3951" s="2">
        <v>0.16023399999999999</v>
      </c>
    </row>
    <row r="3952" spans="1:12" x14ac:dyDescent="0.2">
      <c r="A3952" s="2">
        <v>7.7703300000000004</v>
      </c>
      <c r="B3952" s="2">
        <v>20.955570000000002</v>
      </c>
      <c r="C3952" s="2">
        <v>0.64107400000000003</v>
      </c>
      <c r="D3952" s="2">
        <v>0.24232000000000001</v>
      </c>
      <c r="F3952" s="2">
        <v>7.7675239999999999</v>
      </c>
      <c r="G3952" s="2">
        <v>0.53093699999999999</v>
      </c>
      <c r="H3952" s="2">
        <v>0.530281</v>
      </c>
      <c r="J3952" s="2">
        <v>7.7703300000000004</v>
      </c>
      <c r="K3952" s="2">
        <v>0.100885</v>
      </c>
      <c r="L3952" s="2">
        <v>0.160331</v>
      </c>
    </row>
    <row r="3953" spans="1:12" x14ac:dyDescent="0.2">
      <c r="A3953" s="2">
        <v>7.7710309999999998</v>
      </c>
      <c r="B3953" s="2">
        <v>21.006170000000001</v>
      </c>
      <c r="C3953" s="2">
        <v>0.64080000000000004</v>
      </c>
      <c r="D3953" s="2">
        <v>0.24260999999999999</v>
      </c>
      <c r="F3953" s="2">
        <v>7.7682260000000003</v>
      </c>
      <c r="G3953" s="2">
        <v>0.53085300000000002</v>
      </c>
      <c r="H3953" s="2">
        <v>0.52996100000000002</v>
      </c>
      <c r="J3953" s="2">
        <v>7.7710309999999998</v>
      </c>
      <c r="K3953" s="2">
        <v>0.10138900000000001</v>
      </c>
      <c r="L3953" s="2">
        <v>0.16041900000000001</v>
      </c>
    </row>
    <row r="3954" spans="1:12" x14ac:dyDescent="0.2">
      <c r="A3954" s="2">
        <v>7.7717330000000002</v>
      </c>
      <c r="B3954" s="2">
        <v>21.056049999999999</v>
      </c>
      <c r="C3954" s="2">
        <v>0.64056299999999999</v>
      </c>
      <c r="D3954" s="2">
        <v>0.24259500000000001</v>
      </c>
      <c r="F3954" s="2">
        <v>7.7689269999999997</v>
      </c>
      <c r="G3954" s="2">
        <v>0.53118900000000002</v>
      </c>
      <c r="H3954" s="2">
        <v>0.52983100000000005</v>
      </c>
      <c r="J3954" s="2">
        <v>7.7717330000000002</v>
      </c>
      <c r="K3954" s="2">
        <v>0.101885</v>
      </c>
      <c r="L3954" s="2">
        <v>0.16127900000000001</v>
      </c>
    </row>
    <row r="3955" spans="1:12" x14ac:dyDescent="0.2">
      <c r="A3955" s="2">
        <v>7.7724339999999996</v>
      </c>
      <c r="B3955" s="2">
        <v>21.105930000000001</v>
      </c>
      <c r="C3955" s="2">
        <v>0.64031899999999997</v>
      </c>
      <c r="D3955" s="2">
        <v>0.242702</v>
      </c>
      <c r="F3955" s="2">
        <v>7.7696290000000001</v>
      </c>
      <c r="G3955" s="2">
        <v>0.53154800000000002</v>
      </c>
      <c r="H3955" s="2">
        <v>0.52948799999999996</v>
      </c>
      <c r="J3955" s="2">
        <v>7.7724339999999996</v>
      </c>
      <c r="K3955" s="2">
        <v>0.102085</v>
      </c>
      <c r="L3955" s="2">
        <v>0.162331</v>
      </c>
    </row>
    <row r="3956" spans="1:12" x14ac:dyDescent="0.2">
      <c r="A3956" s="2">
        <v>7.7731349999999999</v>
      </c>
      <c r="B3956" s="2">
        <v>21.155619999999999</v>
      </c>
      <c r="C3956" s="2">
        <v>0.63996799999999998</v>
      </c>
      <c r="D3956" s="2">
        <v>0.242671</v>
      </c>
      <c r="F3956" s="2">
        <v>7.7703300000000004</v>
      </c>
      <c r="G3956" s="2">
        <v>0.53137199999999996</v>
      </c>
      <c r="H3956" s="2">
        <v>0.52940399999999999</v>
      </c>
      <c r="J3956" s="2">
        <v>7.7731349999999999</v>
      </c>
      <c r="K3956" s="2">
        <v>0.101921</v>
      </c>
      <c r="L3956" s="2">
        <v>0.162909</v>
      </c>
    </row>
    <row r="3957" spans="1:12" x14ac:dyDescent="0.2">
      <c r="A3957" s="2">
        <v>7.7738370000000003</v>
      </c>
      <c r="B3957" s="2">
        <v>21.205369999999998</v>
      </c>
      <c r="C3957" s="2">
        <v>0.63993</v>
      </c>
      <c r="D3957" s="2">
        <v>0.24274699999999999</v>
      </c>
      <c r="F3957" s="2">
        <v>7.7710309999999998</v>
      </c>
      <c r="G3957" s="2">
        <v>0.53151700000000002</v>
      </c>
      <c r="H3957" s="2">
        <v>0.52919799999999995</v>
      </c>
      <c r="J3957" s="2">
        <v>7.7738370000000003</v>
      </c>
      <c r="K3957" s="2">
        <v>0.101608</v>
      </c>
      <c r="L3957" s="2">
        <v>0.163382</v>
      </c>
    </row>
    <row r="3958" spans="1:12" x14ac:dyDescent="0.2">
      <c r="A3958" s="2">
        <v>7.7745379999999997</v>
      </c>
      <c r="B3958" s="2">
        <v>21.254740000000002</v>
      </c>
      <c r="C3958" s="2">
        <v>0.63989200000000002</v>
      </c>
      <c r="D3958" s="2">
        <v>0.243114</v>
      </c>
      <c r="F3958" s="2">
        <v>7.7717330000000002</v>
      </c>
      <c r="G3958" s="2">
        <v>0.53144800000000003</v>
      </c>
      <c r="H3958" s="2">
        <v>0.52909099999999998</v>
      </c>
      <c r="J3958" s="2">
        <v>7.7745379999999997</v>
      </c>
      <c r="K3958" s="2">
        <v>0.101845</v>
      </c>
      <c r="L3958" s="2">
        <v>0.163886</v>
      </c>
    </row>
    <row r="3959" spans="1:12" x14ac:dyDescent="0.2">
      <c r="A3959" s="2">
        <v>7.775239</v>
      </c>
      <c r="B3959" s="2">
        <v>21.303999999999998</v>
      </c>
      <c r="C3959" s="2">
        <v>0.63968199999999997</v>
      </c>
      <c r="D3959" s="2">
        <v>0.24360999999999999</v>
      </c>
      <c r="F3959" s="2">
        <v>7.7724339999999996</v>
      </c>
      <c r="G3959" s="2">
        <v>0.53134199999999998</v>
      </c>
      <c r="H3959" s="2">
        <v>0.52914399999999995</v>
      </c>
      <c r="J3959" s="2">
        <v>7.775239</v>
      </c>
      <c r="K3959" s="2">
        <v>0.10222199999999999</v>
      </c>
      <c r="L3959" s="2">
        <v>0.16406999999999999</v>
      </c>
    </row>
    <row r="3960" spans="1:12" x14ac:dyDescent="0.2">
      <c r="A3960" s="2">
        <v>7.7759410000000004</v>
      </c>
      <c r="B3960" s="2">
        <v>21.353059999999999</v>
      </c>
      <c r="C3960" s="2">
        <v>0.63984600000000003</v>
      </c>
      <c r="D3960" s="2">
        <v>0.24409800000000001</v>
      </c>
      <c r="F3960" s="2">
        <v>7.7731349999999999</v>
      </c>
      <c r="G3960" s="2">
        <v>0.53114300000000003</v>
      </c>
      <c r="H3960" s="2">
        <v>0.528694</v>
      </c>
      <c r="J3960" s="2">
        <v>7.7759410000000004</v>
      </c>
      <c r="K3960" s="2">
        <v>0.102087</v>
      </c>
      <c r="L3960" s="2">
        <v>0.164019</v>
      </c>
    </row>
    <row r="3961" spans="1:12" x14ac:dyDescent="0.2">
      <c r="A3961" s="2">
        <v>7.7766419999999998</v>
      </c>
      <c r="B3961" s="2">
        <v>21.401630000000001</v>
      </c>
      <c r="C3961" s="2">
        <v>0.63972799999999996</v>
      </c>
      <c r="D3961" s="2">
        <v>0.24463199999999999</v>
      </c>
      <c r="F3961" s="2">
        <v>7.7738370000000003</v>
      </c>
      <c r="G3961" s="2">
        <v>0.53147100000000003</v>
      </c>
      <c r="H3961" s="2">
        <v>0.528748</v>
      </c>
      <c r="J3961" s="2">
        <v>7.7766419999999998</v>
      </c>
      <c r="K3961" s="2">
        <v>0.101909</v>
      </c>
      <c r="L3961" s="2">
        <v>0.164744</v>
      </c>
    </row>
    <row r="3962" spans="1:12" x14ac:dyDescent="0.2">
      <c r="A3962" s="2">
        <v>7.7773440000000003</v>
      </c>
      <c r="B3962" s="2">
        <v>21.450230000000001</v>
      </c>
      <c r="C3962" s="2">
        <v>0.63994899999999999</v>
      </c>
      <c r="D3962" s="2">
        <v>0.24512</v>
      </c>
      <c r="F3962" s="2">
        <v>7.7745379999999997</v>
      </c>
      <c r="G3962" s="2">
        <v>0.530914</v>
      </c>
      <c r="H3962" s="2">
        <v>0.52901500000000001</v>
      </c>
      <c r="J3962" s="2">
        <v>7.7773440000000003</v>
      </c>
      <c r="K3962" s="2">
        <v>0.10186199999999999</v>
      </c>
      <c r="L3962" s="2">
        <v>0.16494300000000001</v>
      </c>
    </row>
    <row r="3963" spans="1:12" x14ac:dyDescent="0.2">
      <c r="A3963" s="2">
        <v>7.7780449999999997</v>
      </c>
      <c r="B3963" s="2">
        <v>21.498999999999999</v>
      </c>
      <c r="C3963" s="2">
        <v>0.63972399999999996</v>
      </c>
      <c r="D3963" s="2">
        <v>0.24507399999999999</v>
      </c>
      <c r="F3963" s="2">
        <v>7.775239</v>
      </c>
      <c r="G3963" s="2">
        <v>0.53147900000000003</v>
      </c>
      <c r="H3963" s="2">
        <v>0.52948799999999996</v>
      </c>
      <c r="J3963" s="2">
        <v>7.7780449999999997</v>
      </c>
      <c r="K3963" s="2">
        <v>0.10177</v>
      </c>
      <c r="L3963" s="2">
        <v>0.16495799999999999</v>
      </c>
    </row>
    <row r="3964" spans="1:12" x14ac:dyDescent="0.2">
      <c r="A3964" s="2">
        <v>7.7787470000000001</v>
      </c>
      <c r="B3964" s="2">
        <v>21.54739</v>
      </c>
      <c r="C3964" s="2">
        <v>0.63955200000000001</v>
      </c>
      <c r="D3964" s="2">
        <v>0.24549399999999999</v>
      </c>
      <c r="F3964" s="2">
        <v>7.7759410000000004</v>
      </c>
      <c r="G3964" s="2">
        <v>0.53145600000000004</v>
      </c>
      <c r="H3964" s="2">
        <v>0.52960200000000002</v>
      </c>
      <c r="J3964" s="2">
        <v>7.7787470000000001</v>
      </c>
      <c r="K3964" s="2">
        <v>0.102087</v>
      </c>
      <c r="L3964" s="2">
        <v>0.16466500000000001</v>
      </c>
    </row>
    <row r="3965" spans="1:12" x14ac:dyDescent="0.2">
      <c r="A3965" s="2">
        <v>7.7794480000000004</v>
      </c>
      <c r="B3965" s="2">
        <v>21.595580000000002</v>
      </c>
      <c r="C3965" s="2">
        <v>0.63979600000000003</v>
      </c>
      <c r="D3965" s="2">
        <v>0.24549399999999999</v>
      </c>
      <c r="F3965" s="2">
        <v>7.7766419999999998</v>
      </c>
      <c r="G3965" s="2">
        <v>0.53051800000000005</v>
      </c>
      <c r="H3965" s="2">
        <v>0.52956400000000003</v>
      </c>
      <c r="J3965" s="2">
        <v>7.7794480000000004</v>
      </c>
      <c r="K3965" s="2">
        <v>0.10270899999999999</v>
      </c>
      <c r="L3965" s="2">
        <v>0.164186</v>
      </c>
    </row>
    <row r="3966" spans="1:12" x14ac:dyDescent="0.2">
      <c r="A3966" s="2">
        <v>7.7801489999999998</v>
      </c>
      <c r="B3966" s="2">
        <v>21.644110000000001</v>
      </c>
      <c r="C3966" s="2">
        <v>0.63983100000000004</v>
      </c>
      <c r="D3966" s="2">
        <v>0.24606600000000001</v>
      </c>
      <c r="F3966" s="2">
        <v>7.7773440000000003</v>
      </c>
      <c r="G3966" s="2">
        <v>0.53073099999999995</v>
      </c>
      <c r="H3966" s="2">
        <v>0.52949500000000005</v>
      </c>
      <c r="J3966" s="2">
        <v>7.7801489999999998</v>
      </c>
      <c r="K3966" s="2">
        <v>0.103269</v>
      </c>
      <c r="L3966" s="2">
        <v>0.16411100000000001</v>
      </c>
    </row>
    <row r="3967" spans="1:12" x14ac:dyDescent="0.2">
      <c r="A3967" s="2">
        <v>7.78085</v>
      </c>
      <c r="B3967" s="2">
        <v>21.692910000000001</v>
      </c>
      <c r="C3967" s="2">
        <v>0.64015500000000003</v>
      </c>
      <c r="D3967" s="2">
        <v>0.24657699999999999</v>
      </c>
      <c r="F3967" s="2">
        <v>7.7780449999999997</v>
      </c>
      <c r="G3967" s="2">
        <v>0.53086900000000004</v>
      </c>
      <c r="H3967" s="2">
        <v>0.53001399999999999</v>
      </c>
      <c r="J3967" s="2">
        <v>7.78085</v>
      </c>
      <c r="K3967" s="2">
        <v>0.103948</v>
      </c>
      <c r="L3967" s="2">
        <v>0.16436700000000001</v>
      </c>
    </row>
    <row r="3968" spans="1:12" x14ac:dyDescent="0.2">
      <c r="A3968" s="2">
        <v>7.7815519999999996</v>
      </c>
      <c r="B3968" s="2">
        <v>21.741289999999999</v>
      </c>
      <c r="C3968" s="2">
        <v>0.64058999999999999</v>
      </c>
      <c r="D3968" s="2">
        <v>0.246867</v>
      </c>
      <c r="F3968" s="2">
        <v>7.7787470000000001</v>
      </c>
      <c r="G3968" s="2">
        <v>0.53115800000000002</v>
      </c>
      <c r="H3968" s="2">
        <v>0.53052500000000002</v>
      </c>
      <c r="J3968" s="2">
        <v>7.7815519999999996</v>
      </c>
      <c r="K3968" s="2">
        <v>0.104507</v>
      </c>
      <c r="L3968" s="2">
        <v>0.164107</v>
      </c>
    </row>
    <row r="3969" spans="1:12" x14ac:dyDescent="0.2">
      <c r="A3969" s="2">
        <v>7.7822529999999999</v>
      </c>
      <c r="B3969" s="2">
        <v>21.788779999999999</v>
      </c>
      <c r="C3969" s="2">
        <v>0.64029999999999998</v>
      </c>
      <c r="D3969" s="2">
        <v>0.24724099999999999</v>
      </c>
      <c r="F3969" s="2">
        <v>7.7794480000000004</v>
      </c>
      <c r="G3969" s="2">
        <v>0.53080700000000003</v>
      </c>
      <c r="H3969" s="2">
        <v>0.53087600000000001</v>
      </c>
      <c r="J3969" s="2">
        <v>7.7822529999999999</v>
      </c>
      <c r="K3969" s="2">
        <v>0.105047</v>
      </c>
      <c r="L3969" s="2">
        <v>0.163795</v>
      </c>
    </row>
    <row r="3970" spans="1:12" x14ac:dyDescent="0.2">
      <c r="A3970" s="2">
        <v>7.7829550000000003</v>
      </c>
      <c r="B3970" s="2">
        <v>21.836210000000001</v>
      </c>
      <c r="C3970" s="2">
        <v>0.63974699999999995</v>
      </c>
      <c r="D3970" s="2">
        <v>0.24720300000000001</v>
      </c>
      <c r="F3970" s="2">
        <v>7.7801489999999998</v>
      </c>
      <c r="G3970" s="2">
        <v>0.53025100000000003</v>
      </c>
      <c r="H3970" s="2">
        <v>0.530945</v>
      </c>
      <c r="J3970" s="2">
        <v>7.7829550000000003</v>
      </c>
      <c r="K3970" s="2">
        <v>0.105375</v>
      </c>
      <c r="L3970" s="2">
        <v>0.16322200000000001</v>
      </c>
    </row>
    <row r="3971" spans="1:12" x14ac:dyDescent="0.2">
      <c r="A3971" s="2">
        <v>7.7836559999999997</v>
      </c>
      <c r="B3971" s="2">
        <v>21.88355</v>
      </c>
      <c r="C3971" s="2">
        <v>0.63961000000000001</v>
      </c>
      <c r="D3971" s="2">
        <v>0.24676100000000001</v>
      </c>
      <c r="F3971" s="2">
        <v>7.78085</v>
      </c>
      <c r="G3971" s="2">
        <v>0.53036499999999998</v>
      </c>
      <c r="H3971" s="2">
        <v>0.53103599999999995</v>
      </c>
      <c r="J3971" s="2">
        <v>7.7836559999999997</v>
      </c>
      <c r="K3971" s="2">
        <v>0.10553899999999999</v>
      </c>
      <c r="L3971" s="2">
        <v>0.163129</v>
      </c>
    </row>
    <row r="3972" spans="1:12" x14ac:dyDescent="0.2">
      <c r="A3972" s="2">
        <v>7.7843580000000001</v>
      </c>
      <c r="B3972" s="2">
        <v>21.930420000000002</v>
      </c>
      <c r="C3972" s="2">
        <v>0.63910199999999995</v>
      </c>
      <c r="D3972" s="2">
        <v>0.24669199999999999</v>
      </c>
      <c r="F3972" s="2">
        <v>7.7815519999999996</v>
      </c>
      <c r="G3972" s="2">
        <v>0.53054000000000001</v>
      </c>
      <c r="H3972" s="2">
        <v>0.53104399999999996</v>
      </c>
      <c r="J3972" s="2">
        <v>7.7843580000000001</v>
      </c>
      <c r="K3972" s="2">
        <v>0.105364</v>
      </c>
      <c r="L3972" s="2">
        <v>0.16345299999999999</v>
      </c>
    </row>
    <row r="3973" spans="1:12" x14ac:dyDescent="0.2">
      <c r="A3973" s="2">
        <v>7.7850590000000004</v>
      </c>
      <c r="B3973" s="2">
        <v>21.977650000000001</v>
      </c>
      <c r="C3973" s="2">
        <v>0.638984</v>
      </c>
      <c r="D3973" s="2">
        <v>0.247112</v>
      </c>
      <c r="F3973" s="2">
        <v>7.7822529999999999</v>
      </c>
      <c r="G3973" s="2">
        <v>0.53047900000000003</v>
      </c>
      <c r="H3973" s="2">
        <v>0.530945</v>
      </c>
      <c r="J3973" s="2">
        <v>7.7850590000000004</v>
      </c>
      <c r="K3973" s="2">
        <v>0.105236</v>
      </c>
      <c r="L3973" s="2">
        <v>0.16422100000000001</v>
      </c>
    </row>
    <row r="3974" spans="1:12" x14ac:dyDescent="0.2">
      <c r="A3974" s="2">
        <v>7.7857599999999998</v>
      </c>
      <c r="B3974" s="2">
        <v>22.02413</v>
      </c>
      <c r="C3974" s="2">
        <v>0.63916700000000004</v>
      </c>
      <c r="D3974" s="2">
        <v>0.247501</v>
      </c>
      <c r="F3974" s="2">
        <v>7.7829550000000003</v>
      </c>
      <c r="G3974" s="2">
        <v>0.530281</v>
      </c>
      <c r="H3974" s="2">
        <v>0.53074600000000005</v>
      </c>
      <c r="J3974" s="2">
        <v>7.7857599999999998</v>
      </c>
      <c r="K3974" s="2">
        <v>0.10549500000000001</v>
      </c>
      <c r="L3974" s="2">
        <v>0.16481899999999999</v>
      </c>
    </row>
    <row r="3975" spans="1:12" x14ac:dyDescent="0.2">
      <c r="A3975" s="2">
        <v>7.7864610000000001</v>
      </c>
      <c r="B3975" s="2">
        <v>22.070360000000001</v>
      </c>
      <c r="C3975" s="2">
        <v>0.63910199999999995</v>
      </c>
      <c r="D3975" s="2">
        <v>0.24732499999999999</v>
      </c>
      <c r="F3975" s="2">
        <v>7.7836559999999997</v>
      </c>
      <c r="G3975" s="2">
        <v>0.52996100000000002</v>
      </c>
      <c r="H3975" s="2">
        <v>0.53076199999999996</v>
      </c>
      <c r="J3975" s="2">
        <v>7.7864610000000001</v>
      </c>
      <c r="K3975" s="2">
        <v>0.105493</v>
      </c>
      <c r="L3975" s="2">
        <v>0.16541700000000001</v>
      </c>
    </row>
    <row r="3976" spans="1:12" x14ac:dyDescent="0.2">
      <c r="A3976" s="2">
        <v>7.7871629999999996</v>
      </c>
      <c r="B3976" s="2">
        <v>22.11608</v>
      </c>
      <c r="C3976" s="2">
        <v>0.63895299999999999</v>
      </c>
      <c r="D3976" s="2">
        <v>0.247394</v>
      </c>
      <c r="F3976" s="2">
        <v>7.7843580000000001</v>
      </c>
      <c r="G3976" s="2">
        <v>0.52983100000000005</v>
      </c>
      <c r="H3976" s="2">
        <v>0.53047900000000003</v>
      </c>
      <c r="J3976" s="2">
        <v>7.7871629999999996</v>
      </c>
      <c r="K3976" s="2">
        <v>0.10562100000000001</v>
      </c>
      <c r="L3976" s="2">
        <v>0.16545399999999999</v>
      </c>
    </row>
    <row r="3977" spans="1:12" x14ac:dyDescent="0.2">
      <c r="A3977" s="2">
        <v>7.7878639999999999</v>
      </c>
      <c r="B3977" s="2">
        <v>22.162189999999999</v>
      </c>
      <c r="C3977" s="2">
        <v>0.63920500000000002</v>
      </c>
      <c r="D3977" s="2">
        <v>0.247943</v>
      </c>
      <c r="F3977" s="2">
        <v>7.7850590000000004</v>
      </c>
      <c r="G3977" s="2">
        <v>0.52948799999999996</v>
      </c>
      <c r="H3977" s="2">
        <v>0.53075399999999995</v>
      </c>
      <c r="J3977" s="2">
        <v>7.7878639999999999</v>
      </c>
      <c r="K3977" s="2">
        <v>0.10574500000000001</v>
      </c>
      <c r="L3977" s="2">
        <v>0.16599800000000001</v>
      </c>
    </row>
    <row r="3978" spans="1:12" x14ac:dyDescent="0.2">
      <c r="A3978" s="2">
        <v>7.7885660000000003</v>
      </c>
      <c r="B3978" s="2">
        <v>22.20823</v>
      </c>
      <c r="C3978" s="2">
        <v>0.63840799999999998</v>
      </c>
      <c r="D3978" s="2">
        <v>0.247615</v>
      </c>
      <c r="F3978" s="2">
        <v>7.7857599999999998</v>
      </c>
      <c r="G3978" s="2">
        <v>0.52940399999999999</v>
      </c>
      <c r="H3978" s="2">
        <v>0.53100599999999998</v>
      </c>
      <c r="J3978" s="2">
        <v>7.7885660000000003</v>
      </c>
      <c r="K3978" s="2">
        <v>0.105751</v>
      </c>
      <c r="L3978" s="2">
        <v>0.166574</v>
      </c>
    </row>
    <row r="3979" spans="1:12" x14ac:dyDescent="0.2">
      <c r="A3979" s="2">
        <v>7.7892669999999997</v>
      </c>
      <c r="B3979" s="2">
        <v>22.25393</v>
      </c>
      <c r="C3979" s="2">
        <v>0.637965</v>
      </c>
      <c r="D3979" s="2">
        <v>0.24707299999999999</v>
      </c>
      <c r="F3979" s="2">
        <v>7.7864610000000001</v>
      </c>
      <c r="G3979" s="2">
        <v>0.52919799999999995</v>
      </c>
      <c r="H3979" s="2">
        <v>0.53113600000000005</v>
      </c>
      <c r="J3979" s="2">
        <v>7.7892669999999997</v>
      </c>
      <c r="K3979" s="2">
        <v>0.10576199999999999</v>
      </c>
      <c r="L3979" s="2">
        <v>0.16650499999999999</v>
      </c>
    </row>
    <row r="3980" spans="1:12" x14ac:dyDescent="0.2">
      <c r="A3980" s="2">
        <v>7.789968</v>
      </c>
      <c r="B3980" s="2">
        <v>22.299320000000002</v>
      </c>
      <c r="C3980" s="2">
        <v>0.63752699999999995</v>
      </c>
      <c r="D3980" s="2">
        <v>0.24687500000000001</v>
      </c>
      <c r="F3980" s="2">
        <v>7.7871629999999996</v>
      </c>
      <c r="G3980" s="2">
        <v>0.52909099999999998</v>
      </c>
      <c r="H3980" s="2">
        <v>0.53159299999999998</v>
      </c>
      <c r="J3980" s="2">
        <v>7.789968</v>
      </c>
      <c r="K3980" s="2">
        <v>0.105976</v>
      </c>
      <c r="L3980" s="2">
        <v>0.166828</v>
      </c>
    </row>
    <row r="3981" spans="1:12" x14ac:dyDescent="0.2">
      <c r="A3981" s="2">
        <v>7.7906700000000004</v>
      </c>
      <c r="B3981" s="2">
        <v>22.344069999999999</v>
      </c>
      <c r="C3981" s="2">
        <v>0.63744299999999998</v>
      </c>
      <c r="D3981" s="2">
        <v>0.247035</v>
      </c>
      <c r="F3981" s="2">
        <v>7.7878639999999999</v>
      </c>
      <c r="G3981" s="2">
        <v>0.52914399999999995</v>
      </c>
      <c r="H3981" s="2">
        <v>0.53167699999999996</v>
      </c>
      <c r="J3981" s="2">
        <v>7.7906700000000004</v>
      </c>
      <c r="K3981" s="2">
        <v>0.106241</v>
      </c>
      <c r="L3981" s="2">
        <v>0.16708500000000001</v>
      </c>
    </row>
    <row r="3982" spans="1:12" x14ac:dyDescent="0.2">
      <c r="A3982" s="2">
        <v>7.7913709999999998</v>
      </c>
      <c r="B3982" s="2">
        <v>22.388839999999998</v>
      </c>
      <c r="C3982" s="2">
        <v>0.63727500000000004</v>
      </c>
      <c r="D3982" s="2">
        <v>0.247256</v>
      </c>
      <c r="F3982" s="2">
        <v>7.7885660000000003</v>
      </c>
      <c r="G3982" s="2">
        <v>0.528694</v>
      </c>
      <c r="H3982" s="2">
        <v>0.53134899999999996</v>
      </c>
      <c r="J3982" s="2">
        <v>7.7913709999999998</v>
      </c>
      <c r="K3982" s="2">
        <v>0.10614999999999999</v>
      </c>
      <c r="L3982" s="2">
        <v>0.16722200000000001</v>
      </c>
    </row>
    <row r="3983" spans="1:12" x14ac:dyDescent="0.2">
      <c r="A3983" s="2">
        <v>7.7920730000000002</v>
      </c>
      <c r="B3983" s="2">
        <v>22.43404</v>
      </c>
      <c r="C3983" s="2">
        <v>0.63714099999999996</v>
      </c>
      <c r="D3983" s="2">
        <v>0.24709600000000001</v>
      </c>
      <c r="F3983" s="2">
        <v>7.7892669999999997</v>
      </c>
      <c r="G3983" s="2">
        <v>0.528748</v>
      </c>
      <c r="H3983" s="2">
        <v>0.53063199999999999</v>
      </c>
      <c r="J3983" s="2">
        <v>7.7920730000000002</v>
      </c>
      <c r="K3983" s="2">
        <v>0.106054</v>
      </c>
      <c r="L3983" s="2">
        <v>0.16692100000000001</v>
      </c>
    </row>
    <row r="3984" spans="1:12" x14ac:dyDescent="0.2">
      <c r="A3984" s="2">
        <v>7.7927739999999996</v>
      </c>
      <c r="B3984" s="2">
        <v>22.47878</v>
      </c>
      <c r="C3984" s="2">
        <v>0.63689300000000004</v>
      </c>
      <c r="D3984" s="2">
        <v>0.247005</v>
      </c>
      <c r="F3984" s="2">
        <v>7.789968</v>
      </c>
      <c r="G3984" s="2">
        <v>0.52901500000000001</v>
      </c>
      <c r="H3984" s="2">
        <v>0.53065499999999999</v>
      </c>
      <c r="J3984" s="2">
        <v>7.7927739999999996</v>
      </c>
      <c r="K3984" s="2">
        <v>0.105554</v>
      </c>
      <c r="L3984" s="2">
        <v>0.166461</v>
      </c>
    </row>
    <row r="3985" spans="1:12" x14ac:dyDescent="0.2">
      <c r="A3985" s="2">
        <v>7.7934749999999999</v>
      </c>
      <c r="B3985" s="2">
        <v>22.522729999999999</v>
      </c>
      <c r="C3985" s="2">
        <v>0.63663400000000003</v>
      </c>
      <c r="D3985" s="2">
        <v>0.2467</v>
      </c>
      <c r="F3985" s="2">
        <v>7.7906700000000004</v>
      </c>
      <c r="G3985" s="2">
        <v>0.52948799999999996</v>
      </c>
      <c r="H3985" s="2">
        <v>0.53047900000000003</v>
      </c>
      <c r="J3985" s="2">
        <v>7.7934749999999999</v>
      </c>
      <c r="K3985" s="2">
        <v>0.104952</v>
      </c>
      <c r="L3985" s="2">
        <v>0.16687299999999999</v>
      </c>
    </row>
    <row r="3986" spans="1:12" x14ac:dyDescent="0.2">
      <c r="A3986" s="2">
        <v>7.7941770000000004</v>
      </c>
      <c r="B3986" s="2">
        <v>22.566569999999999</v>
      </c>
      <c r="C3986" s="2">
        <v>0.63634000000000002</v>
      </c>
      <c r="D3986" s="2">
        <v>0.246257</v>
      </c>
      <c r="F3986" s="2">
        <v>7.7913709999999998</v>
      </c>
      <c r="G3986" s="2">
        <v>0.52960200000000002</v>
      </c>
      <c r="H3986" s="2">
        <v>0.53034199999999998</v>
      </c>
      <c r="J3986" s="2">
        <v>7.7941770000000004</v>
      </c>
      <c r="K3986" s="2">
        <v>0.10495400000000001</v>
      </c>
      <c r="L3986" s="2">
        <v>0.16687399999999999</v>
      </c>
    </row>
    <row r="3987" spans="1:12" x14ac:dyDescent="0.2">
      <c r="A3987" s="2">
        <v>7.7948779999999998</v>
      </c>
      <c r="B3987" s="2">
        <v>22.610320000000002</v>
      </c>
      <c r="C3987" s="2">
        <v>0.636127</v>
      </c>
      <c r="D3987" s="2">
        <v>0.24629499999999999</v>
      </c>
      <c r="F3987" s="2">
        <v>7.7920730000000002</v>
      </c>
      <c r="G3987" s="2">
        <v>0.52956400000000003</v>
      </c>
      <c r="H3987" s="2">
        <v>0.530304</v>
      </c>
      <c r="J3987" s="2">
        <v>7.7948779999999998</v>
      </c>
      <c r="K3987" s="2">
        <v>0.104919</v>
      </c>
      <c r="L3987" s="2">
        <v>0.16717799999999999</v>
      </c>
    </row>
    <row r="3988" spans="1:12" x14ac:dyDescent="0.2">
      <c r="A3988" s="2">
        <v>7.795579</v>
      </c>
      <c r="B3988" s="2">
        <v>22.653790000000001</v>
      </c>
      <c r="C3988" s="2">
        <v>0.63581399999999999</v>
      </c>
      <c r="D3988" s="2">
        <v>0.24652399999999999</v>
      </c>
      <c r="F3988" s="2">
        <v>7.7927739999999996</v>
      </c>
      <c r="G3988" s="2">
        <v>0.52949500000000005</v>
      </c>
      <c r="H3988" s="2">
        <v>0.53011299999999995</v>
      </c>
      <c r="J3988" s="2">
        <v>7.795579</v>
      </c>
      <c r="K3988" s="2">
        <v>0.10474600000000001</v>
      </c>
      <c r="L3988" s="2">
        <v>0.16748499999999999</v>
      </c>
    </row>
    <row r="3989" spans="1:12" x14ac:dyDescent="0.2">
      <c r="A3989" s="2">
        <v>7.7962809999999996</v>
      </c>
      <c r="B3989" s="2">
        <v>22.697140000000001</v>
      </c>
      <c r="C3989" s="2">
        <v>0.63574900000000001</v>
      </c>
      <c r="D3989" s="2">
        <v>0.24681400000000001</v>
      </c>
      <c r="F3989" s="2">
        <v>7.7934749999999999</v>
      </c>
      <c r="G3989" s="2">
        <v>0.53001399999999999</v>
      </c>
      <c r="H3989" s="2">
        <v>0.52979299999999996</v>
      </c>
      <c r="J3989" s="2">
        <v>7.7962809999999996</v>
      </c>
      <c r="K3989" s="2">
        <v>0.10462200000000001</v>
      </c>
      <c r="L3989" s="2">
        <v>0.167324</v>
      </c>
    </row>
    <row r="3990" spans="1:12" x14ac:dyDescent="0.2">
      <c r="A3990" s="2">
        <v>7.7969819999999999</v>
      </c>
      <c r="B3990" s="2">
        <v>22.740210000000001</v>
      </c>
      <c r="C3990" s="2">
        <v>0.63573800000000003</v>
      </c>
      <c r="D3990" s="2">
        <v>0.24682899999999999</v>
      </c>
      <c r="F3990" s="2">
        <v>7.7941770000000004</v>
      </c>
      <c r="G3990" s="2">
        <v>0.53052500000000002</v>
      </c>
      <c r="H3990" s="2">
        <v>0.52976999999999996</v>
      </c>
      <c r="J3990" s="2">
        <v>7.7969819999999999</v>
      </c>
      <c r="K3990" s="2">
        <v>0.104517</v>
      </c>
      <c r="L3990" s="2">
        <v>0.167297</v>
      </c>
    </row>
    <row r="3991" spans="1:12" x14ac:dyDescent="0.2">
      <c r="A3991" s="2">
        <v>7.7976840000000003</v>
      </c>
      <c r="B3991" s="2">
        <v>22.78342</v>
      </c>
      <c r="C3991" s="2">
        <v>0.63560399999999995</v>
      </c>
      <c r="D3991" s="2">
        <v>0.24679899999999999</v>
      </c>
      <c r="F3991" s="2">
        <v>7.7948779999999998</v>
      </c>
      <c r="G3991" s="2">
        <v>0.53087600000000001</v>
      </c>
      <c r="H3991" s="2">
        <v>0.52961000000000003</v>
      </c>
      <c r="J3991" s="2">
        <v>7.7976840000000003</v>
      </c>
      <c r="K3991" s="2">
        <v>0.104196</v>
      </c>
      <c r="L3991" s="2">
        <v>0.166711</v>
      </c>
    </row>
    <row r="3992" spans="1:12" x14ac:dyDescent="0.2">
      <c r="A3992" s="2">
        <v>7.7983849999999997</v>
      </c>
      <c r="B3992" s="2">
        <v>22.826519999999999</v>
      </c>
      <c r="C3992" s="2">
        <v>0.63528700000000005</v>
      </c>
      <c r="D3992" s="2">
        <v>0.24681400000000001</v>
      </c>
      <c r="F3992" s="2">
        <v>7.795579</v>
      </c>
      <c r="G3992" s="2">
        <v>0.530945</v>
      </c>
      <c r="H3992" s="2">
        <v>0.52975499999999998</v>
      </c>
      <c r="J3992" s="2">
        <v>7.7983849999999997</v>
      </c>
      <c r="K3992" s="2">
        <v>0.104252</v>
      </c>
      <c r="L3992" s="2">
        <v>0.16678299999999999</v>
      </c>
    </row>
    <row r="3993" spans="1:12" x14ac:dyDescent="0.2">
      <c r="A3993" s="2">
        <v>7.799086</v>
      </c>
      <c r="B3993" s="2">
        <v>22.869230000000002</v>
      </c>
      <c r="C3993" s="2">
        <v>0.635768</v>
      </c>
      <c r="D3993" s="2">
        <v>0.24691299999999999</v>
      </c>
      <c r="F3993" s="2">
        <v>7.7962809999999996</v>
      </c>
      <c r="G3993" s="2">
        <v>0.53103599999999995</v>
      </c>
      <c r="H3993" s="2">
        <v>0.53036499999999998</v>
      </c>
      <c r="J3993" s="2">
        <v>7.799086</v>
      </c>
      <c r="K3993" s="2">
        <v>0.104627</v>
      </c>
      <c r="L3993" s="2">
        <v>0.16731499999999999</v>
      </c>
    </row>
    <row r="3994" spans="1:12" x14ac:dyDescent="0.2">
      <c r="A3994" s="2">
        <v>7.7997880000000004</v>
      </c>
      <c r="B3994" s="2">
        <v>22.909369999999999</v>
      </c>
      <c r="C3994" s="2">
        <v>0.63598600000000005</v>
      </c>
      <c r="D3994" s="2">
        <v>0.24737899999999999</v>
      </c>
      <c r="F3994" s="2">
        <v>7.7969819999999999</v>
      </c>
      <c r="G3994" s="2">
        <v>0.53104399999999996</v>
      </c>
      <c r="H3994" s="2">
        <v>0.52995300000000001</v>
      </c>
      <c r="J3994" s="2">
        <v>7.7997880000000004</v>
      </c>
      <c r="K3994" s="2">
        <v>0.104833</v>
      </c>
      <c r="L3994" s="2">
        <v>0.16700100000000001</v>
      </c>
    </row>
    <row r="3995" spans="1:12" x14ac:dyDescent="0.2">
      <c r="A3995" s="2">
        <v>7.8004889999999998</v>
      </c>
      <c r="B3995" s="2">
        <v>22.947050000000001</v>
      </c>
      <c r="C3995" s="2">
        <v>0.63585999999999998</v>
      </c>
      <c r="D3995" s="2">
        <v>0.24747</v>
      </c>
      <c r="F3995" s="2">
        <v>7.7976840000000003</v>
      </c>
      <c r="G3995" s="2">
        <v>0.530945</v>
      </c>
      <c r="H3995" s="2">
        <v>0.529335</v>
      </c>
      <c r="J3995" s="2">
        <v>7.8004889999999998</v>
      </c>
      <c r="K3995" s="2">
        <v>0.10503899999999999</v>
      </c>
      <c r="L3995" s="2">
        <v>0.16748199999999999</v>
      </c>
    </row>
    <row r="3996" spans="1:12" x14ac:dyDescent="0.2">
      <c r="A3996" s="2">
        <v>7.8011900000000001</v>
      </c>
      <c r="B3996" s="2">
        <v>22.984279999999998</v>
      </c>
      <c r="C3996" s="2">
        <v>0.63551999999999997</v>
      </c>
      <c r="D3996" s="2">
        <v>0.24731</v>
      </c>
      <c r="F3996" s="2">
        <v>7.7983849999999997</v>
      </c>
      <c r="G3996" s="2">
        <v>0.53074600000000005</v>
      </c>
      <c r="H3996" s="2">
        <v>0.52809099999999998</v>
      </c>
      <c r="J3996" s="2">
        <v>7.8011900000000001</v>
      </c>
      <c r="K3996" s="2">
        <v>0.10507900000000001</v>
      </c>
      <c r="L3996" s="2">
        <v>0.167296</v>
      </c>
    </row>
    <row r="3997" spans="1:12" x14ac:dyDescent="0.2">
      <c r="A3997" s="2">
        <v>7.8018919999999996</v>
      </c>
      <c r="B3997" s="2">
        <v>23.023150000000001</v>
      </c>
      <c r="C3997" s="2">
        <v>0.63506600000000002</v>
      </c>
      <c r="D3997" s="2">
        <v>0.247089</v>
      </c>
      <c r="F3997" s="2">
        <v>7.799086</v>
      </c>
      <c r="G3997" s="2">
        <v>0.53076199999999996</v>
      </c>
      <c r="H3997" s="2">
        <v>0.52814499999999998</v>
      </c>
      <c r="J3997" s="2">
        <v>7.8018919999999996</v>
      </c>
      <c r="K3997" s="2">
        <v>0.10502400000000001</v>
      </c>
      <c r="L3997" s="2">
        <v>0.16750599999999999</v>
      </c>
    </row>
    <row r="3998" spans="1:12" x14ac:dyDescent="0.2">
      <c r="A3998" s="2">
        <v>7.8025929999999999</v>
      </c>
      <c r="B3998" s="2">
        <v>23.064129999999999</v>
      </c>
      <c r="C3998" s="2">
        <v>0.634799</v>
      </c>
      <c r="D3998" s="2">
        <v>0.246974</v>
      </c>
      <c r="F3998" s="2">
        <v>7.7997880000000004</v>
      </c>
      <c r="G3998" s="2">
        <v>0.53047900000000003</v>
      </c>
      <c r="H3998" s="2">
        <v>0.52908299999999997</v>
      </c>
      <c r="J3998" s="2">
        <v>7.8025929999999999</v>
      </c>
      <c r="K3998" s="2">
        <v>0.104944</v>
      </c>
      <c r="L3998" s="2">
        <v>0.167459</v>
      </c>
    </row>
    <row r="3999" spans="1:12" x14ac:dyDescent="0.2">
      <c r="A3999" s="2">
        <v>7.8032950000000003</v>
      </c>
      <c r="B3999" s="2">
        <v>23.10548</v>
      </c>
      <c r="C3999" s="2">
        <v>0.63526800000000005</v>
      </c>
      <c r="D3999" s="2">
        <v>0.24726400000000001</v>
      </c>
      <c r="F3999" s="2">
        <v>7.8004889999999998</v>
      </c>
      <c r="G3999" s="2">
        <v>0.53075399999999995</v>
      </c>
      <c r="H3999" s="2">
        <v>0.52925900000000003</v>
      </c>
      <c r="J3999" s="2">
        <v>7.8032950000000003</v>
      </c>
      <c r="K3999" s="2">
        <v>0.105198</v>
      </c>
      <c r="L3999" s="2">
        <v>0.167521</v>
      </c>
    </row>
    <row r="4000" spans="1:12" x14ac:dyDescent="0.2">
      <c r="A4000" s="2">
        <v>7.8039959999999997</v>
      </c>
      <c r="B4000" s="2">
        <v>23.147189999999998</v>
      </c>
      <c r="C4000" s="2">
        <v>0.63509700000000002</v>
      </c>
      <c r="D4000" s="2">
        <v>0.24701999999999999</v>
      </c>
      <c r="F4000" s="2">
        <v>7.8011900000000001</v>
      </c>
      <c r="G4000" s="2">
        <v>0.53100599999999998</v>
      </c>
      <c r="H4000" s="2">
        <v>0.52943399999999996</v>
      </c>
      <c r="J4000" s="2">
        <v>7.8039959999999997</v>
      </c>
      <c r="K4000" s="2">
        <v>0.105463</v>
      </c>
      <c r="L4000" s="2">
        <v>0.16775499999999999</v>
      </c>
    </row>
    <row r="4001" spans="1:12" x14ac:dyDescent="0.2">
      <c r="A4001" s="2">
        <v>7.8046980000000001</v>
      </c>
      <c r="B4001" s="2">
        <v>23.18824</v>
      </c>
      <c r="C4001" s="2">
        <v>0.63410900000000003</v>
      </c>
      <c r="D4001" s="2">
        <v>0.24671499999999999</v>
      </c>
      <c r="F4001" s="2">
        <v>7.8018919999999996</v>
      </c>
      <c r="G4001" s="2">
        <v>0.53113600000000005</v>
      </c>
      <c r="H4001" s="2">
        <v>0.529358</v>
      </c>
      <c r="J4001" s="2">
        <v>7.8046980000000001</v>
      </c>
      <c r="K4001" s="2">
        <v>0.10569199999999999</v>
      </c>
      <c r="L4001" s="2">
        <v>0.16769899999999999</v>
      </c>
    </row>
    <row r="4002" spans="1:12" x14ac:dyDescent="0.2">
      <c r="A4002" s="2">
        <v>7.8053990000000004</v>
      </c>
      <c r="B4002" s="2">
        <v>23.229479999999999</v>
      </c>
      <c r="C4002" s="2">
        <v>0.63377300000000003</v>
      </c>
      <c r="D4002" s="2">
        <v>0.24628</v>
      </c>
      <c r="F4002" s="2">
        <v>7.8025929999999999</v>
      </c>
      <c r="G4002" s="2">
        <v>0.53159299999999998</v>
      </c>
      <c r="H4002" s="2">
        <v>0.53009799999999996</v>
      </c>
      <c r="J4002" s="2">
        <v>7.8053990000000004</v>
      </c>
      <c r="K4002" s="2">
        <v>0.10587299999999999</v>
      </c>
      <c r="L4002" s="2">
        <v>0.16789100000000001</v>
      </c>
    </row>
    <row r="4003" spans="1:12" x14ac:dyDescent="0.2">
      <c r="A4003" s="2">
        <v>7.8060999999999998</v>
      </c>
      <c r="B4003" s="2">
        <v>23.27094</v>
      </c>
      <c r="C4003" s="2">
        <v>0.63330799999999998</v>
      </c>
      <c r="D4003" s="2">
        <v>0.245868</v>
      </c>
      <c r="F4003" s="2">
        <v>7.8032950000000003</v>
      </c>
      <c r="G4003" s="2">
        <v>0.53167699999999996</v>
      </c>
      <c r="H4003" s="2">
        <v>0.53032699999999999</v>
      </c>
      <c r="J4003" s="2">
        <v>7.8060999999999998</v>
      </c>
      <c r="K4003" s="2">
        <v>0.106014</v>
      </c>
      <c r="L4003" s="2">
        <v>0.16819200000000001</v>
      </c>
    </row>
    <row r="4004" spans="1:12" x14ac:dyDescent="0.2">
      <c r="A4004" s="2">
        <v>7.8068010000000001</v>
      </c>
      <c r="B4004" s="2">
        <v>23.31183</v>
      </c>
      <c r="C4004" s="2">
        <v>0.63319300000000001</v>
      </c>
      <c r="D4004" s="2">
        <v>0.246082</v>
      </c>
      <c r="F4004" s="2">
        <v>7.8039959999999997</v>
      </c>
      <c r="G4004" s="2">
        <v>0.53134899999999996</v>
      </c>
      <c r="H4004" s="2">
        <v>0.53013600000000005</v>
      </c>
      <c r="J4004" s="2">
        <v>7.8068010000000001</v>
      </c>
      <c r="K4004" s="2">
        <v>0.105947</v>
      </c>
      <c r="L4004" s="2">
        <v>0.168269</v>
      </c>
    </row>
    <row r="4005" spans="1:12" x14ac:dyDescent="0.2">
      <c r="A4005" s="2">
        <v>7.8075029999999996</v>
      </c>
      <c r="B4005" s="2">
        <v>23.351849999999999</v>
      </c>
      <c r="C4005" s="2">
        <v>0.63329599999999997</v>
      </c>
      <c r="D4005" s="2">
        <v>0.24630299999999999</v>
      </c>
      <c r="F4005" s="2">
        <v>7.8046980000000001</v>
      </c>
      <c r="G4005" s="2">
        <v>0.53063199999999999</v>
      </c>
      <c r="H4005" s="2">
        <v>0.53055600000000003</v>
      </c>
      <c r="J4005" s="2">
        <v>7.8075029999999996</v>
      </c>
      <c r="K4005" s="2">
        <v>0.105877</v>
      </c>
      <c r="L4005" s="2">
        <v>0.16798099999999999</v>
      </c>
    </row>
    <row r="4006" spans="1:12" x14ac:dyDescent="0.2">
      <c r="A4006" s="2">
        <v>7.8082039999999999</v>
      </c>
      <c r="B4006" s="2">
        <v>23.391290000000001</v>
      </c>
      <c r="C4006" s="2">
        <v>0.63320100000000001</v>
      </c>
      <c r="D4006" s="2">
        <v>0.246562</v>
      </c>
      <c r="F4006" s="2">
        <v>7.8053990000000004</v>
      </c>
      <c r="G4006" s="2">
        <v>0.53065499999999999</v>
      </c>
      <c r="H4006" s="2">
        <v>0.53085300000000002</v>
      </c>
      <c r="J4006" s="2">
        <v>7.8082039999999999</v>
      </c>
      <c r="K4006" s="2">
        <v>0.10588400000000001</v>
      </c>
      <c r="L4006" s="2">
        <v>0.16791</v>
      </c>
    </row>
    <row r="4007" spans="1:12" x14ac:dyDescent="0.2">
      <c r="A4007" s="2">
        <v>7.8089060000000003</v>
      </c>
      <c r="B4007" s="2">
        <v>23.430569999999999</v>
      </c>
      <c r="C4007" s="2">
        <v>0.63277700000000003</v>
      </c>
      <c r="D4007" s="2">
        <v>0.247226</v>
      </c>
      <c r="F4007" s="2">
        <v>7.8060999999999998</v>
      </c>
      <c r="G4007" s="2">
        <v>0.53047900000000003</v>
      </c>
      <c r="H4007" s="2">
        <v>0.53124199999999999</v>
      </c>
      <c r="J4007" s="2">
        <v>7.8089060000000003</v>
      </c>
      <c r="K4007" s="2">
        <v>0.10616299999999999</v>
      </c>
      <c r="L4007" s="2">
        <v>0.16725200000000001</v>
      </c>
    </row>
    <row r="4008" spans="1:12" x14ac:dyDescent="0.2">
      <c r="A4008" s="2">
        <v>7.8096069999999997</v>
      </c>
      <c r="B4008" s="2">
        <v>23.469860000000001</v>
      </c>
      <c r="C4008" s="2">
        <v>0.63232299999999997</v>
      </c>
      <c r="D4008" s="2">
        <v>0.247585</v>
      </c>
      <c r="F4008" s="2">
        <v>7.8068010000000001</v>
      </c>
      <c r="G4008" s="2">
        <v>0.53034199999999998</v>
      </c>
      <c r="H4008" s="2">
        <v>0.53114300000000003</v>
      </c>
      <c r="J4008" s="2">
        <v>7.8096069999999997</v>
      </c>
      <c r="K4008" s="2">
        <v>0.10632900000000001</v>
      </c>
      <c r="L4008" s="2">
        <v>0.16717899999999999</v>
      </c>
    </row>
    <row r="4009" spans="1:12" x14ac:dyDescent="0.2">
      <c r="A4009" s="2">
        <v>7.810308</v>
      </c>
      <c r="B4009" s="2">
        <v>23.508500000000002</v>
      </c>
      <c r="C4009" s="2">
        <v>0.63243400000000005</v>
      </c>
      <c r="D4009" s="2">
        <v>0.247478</v>
      </c>
      <c r="F4009" s="2">
        <v>7.8075029999999996</v>
      </c>
      <c r="G4009" s="2">
        <v>0.530304</v>
      </c>
      <c r="H4009" s="2">
        <v>0.53124199999999999</v>
      </c>
      <c r="J4009" s="2">
        <v>7.810308</v>
      </c>
      <c r="K4009" s="2">
        <v>0.106277</v>
      </c>
      <c r="L4009" s="2">
        <v>0.16688</v>
      </c>
    </row>
    <row r="4010" spans="1:12" x14ac:dyDescent="0.2">
      <c r="A4010" s="2">
        <v>7.8110099999999996</v>
      </c>
      <c r="B4010" s="2">
        <v>23.546900000000001</v>
      </c>
      <c r="C4010" s="2">
        <v>0.63245300000000004</v>
      </c>
      <c r="D4010" s="2">
        <v>0.247226</v>
      </c>
      <c r="F4010" s="2">
        <v>7.8082039999999999</v>
      </c>
      <c r="G4010" s="2">
        <v>0.53011299999999995</v>
      </c>
      <c r="H4010" s="2">
        <v>0.53154000000000001</v>
      </c>
      <c r="J4010" s="2">
        <v>7.8110099999999996</v>
      </c>
      <c r="K4010" s="2">
        <v>0.10633099999999999</v>
      </c>
      <c r="L4010" s="2">
        <v>0.167545</v>
      </c>
    </row>
    <row r="4011" spans="1:12" x14ac:dyDescent="0.2">
      <c r="A4011" s="2">
        <v>7.8117109999999998</v>
      </c>
      <c r="B4011" s="2">
        <v>23.585660000000001</v>
      </c>
      <c r="C4011" s="2">
        <v>0.63209099999999996</v>
      </c>
      <c r="D4011" s="2">
        <v>0.24712700000000001</v>
      </c>
      <c r="F4011" s="2">
        <v>7.8089060000000003</v>
      </c>
      <c r="G4011" s="2">
        <v>0.52979299999999996</v>
      </c>
      <c r="H4011" s="2">
        <v>0.53108999999999995</v>
      </c>
      <c r="J4011" s="2">
        <v>7.8117109999999998</v>
      </c>
      <c r="K4011" s="2">
        <v>0.10609200000000001</v>
      </c>
      <c r="L4011" s="2">
        <v>0.16720299999999999</v>
      </c>
    </row>
    <row r="4012" spans="1:12" x14ac:dyDescent="0.2">
      <c r="A4012" s="2">
        <v>7.8124120000000001</v>
      </c>
      <c r="B4012" s="2">
        <v>23.623819999999998</v>
      </c>
      <c r="C4012" s="2">
        <v>0.63176699999999997</v>
      </c>
      <c r="D4012" s="2">
        <v>0.246974</v>
      </c>
      <c r="F4012" s="2">
        <v>7.8096069999999997</v>
      </c>
      <c r="G4012" s="2">
        <v>0.52976999999999996</v>
      </c>
      <c r="H4012" s="2">
        <v>0.53103599999999995</v>
      </c>
      <c r="J4012" s="2">
        <v>7.8124120000000001</v>
      </c>
      <c r="K4012" s="2">
        <v>0.10569199999999999</v>
      </c>
      <c r="L4012" s="2">
        <v>0.16805999999999999</v>
      </c>
    </row>
    <row r="4013" spans="1:12" x14ac:dyDescent="0.2">
      <c r="A4013" s="2">
        <v>7.8131139999999997</v>
      </c>
      <c r="B4013" s="2">
        <v>23.661549999999998</v>
      </c>
      <c r="C4013" s="2">
        <v>0.63144199999999995</v>
      </c>
      <c r="D4013" s="2">
        <v>0.24676100000000001</v>
      </c>
      <c r="F4013" s="2">
        <v>7.810308</v>
      </c>
      <c r="G4013" s="2">
        <v>0.52961000000000003</v>
      </c>
      <c r="H4013" s="2">
        <v>0.53110500000000005</v>
      </c>
      <c r="J4013" s="2">
        <v>7.8131139999999997</v>
      </c>
      <c r="K4013" s="2">
        <v>0.10528899999999999</v>
      </c>
      <c r="L4013" s="2">
        <v>0.16846800000000001</v>
      </c>
    </row>
    <row r="4014" spans="1:12" x14ac:dyDescent="0.2">
      <c r="A4014" s="2">
        <v>7.813815</v>
      </c>
      <c r="B4014" s="2">
        <v>23.699069999999999</v>
      </c>
      <c r="C4014" s="2">
        <v>0.63140799999999997</v>
      </c>
      <c r="D4014" s="2">
        <v>0.24646299999999999</v>
      </c>
      <c r="F4014" s="2">
        <v>7.8110099999999996</v>
      </c>
      <c r="G4014" s="2">
        <v>0.52975499999999998</v>
      </c>
      <c r="H4014" s="2">
        <v>0.530968</v>
      </c>
      <c r="J4014" s="2">
        <v>7.813815</v>
      </c>
      <c r="K4014" s="2">
        <v>0.104841</v>
      </c>
      <c r="L4014" s="2">
        <v>0.16825499999999999</v>
      </c>
    </row>
    <row r="4015" spans="1:12" x14ac:dyDescent="0.2">
      <c r="A4015" s="2">
        <v>7.8145170000000004</v>
      </c>
      <c r="B4015" s="2">
        <v>23.736160000000002</v>
      </c>
      <c r="C4015" s="2">
        <v>0.63108699999999995</v>
      </c>
      <c r="D4015" s="2">
        <v>0.24631</v>
      </c>
      <c r="F4015" s="2">
        <v>7.8117109999999998</v>
      </c>
      <c r="G4015" s="2">
        <v>0.53036499999999998</v>
      </c>
      <c r="H4015" s="2">
        <v>0.53093000000000001</v>
      </c>
      <c r="J4015" s="2">
        <v>7.8145170000000004</v>
      </c>
      <c r="K4015" s="2">
        <v>0.104759</v>
      </c>
      <c r="L4015" s="2">
        <v>0.168098</v>
      </c>
    </row>
    <row r="4016" spans="1:12" x14ac:dyDescent="0.2">
      <c r="A4016" s="2">
        <v>7.8152179999999998</v>
      </c>
      <c r="B4016" s="2">
        <v>23.77271</v>
      </c>
      <c r="C4016" s="2">
        <v>0.63056900000000005</v>
      </c>
      <c r="D4016" s="2">
        <v>0.24654699999999999</v>
      </c>
      <c r="F4016" s="2">
        <v>7.8124120000000001</v>
      </c>
      <c r="G4016" s="2">
        <v>0.52995300000000001</v>
      </c>
      <c r="H4016" s="2">
        <v>0.53092200000000001</v>
      </c>
      <c r="J4016" s="2">
        <v>7.8152179999999998</v>
      </c>
      <c r="K4016" s="2">
        <v>0.104935</v>
      </c>
      <c r="L4016" s="2">
        <v>0.16792299999999999</v>
      </c>
    </row>
    <row r="4017" spans="1:12" x14ac:dyDescent="0.2">
      <c r="A4017" s="2">
        <v>7.8159190000000001</v>
      </c>
      <c r="B4017" s="2">
        <v>23.808350000000001</v>
      </c>
      <c r="C4017" s="2">
        <v>0.63027500000000003</v>
      </c>
      <c r="D4017" s="2">
        <v>0.24651600000000001</v>
      </c>
      <c r="F4017" s="2">
        <v>7.8131139999999997</v>
      </c>
      <c r="G4017" s="2">
        <v>0.529335</v>
      </c>
      <c r="H4017" s="2">
        <v>0.53043399999999996</v>
      </c>
      <c r="J4017" s="2">
        <v>7.8159190000000001</v>
      </c>
      <c r="K4017" s="2">
        <v>0.10466200000000001</v>
      </c>
      <c r="L4017" s="2">
        <v>0.168014</v>
      </c>
    </row>
    <row r="4018" spans="1:12" x14ac:dyDescent="0.2">
      <c r="A4018" s="2">
        <v>7.8166209999999996</v>
      </c>
      <c r="B4018" s="2">
        <v>23.84431</v>
      </c>
      <c r="C4018" s="2">
        <v>0.629745</v>
      </c>
      <c r="D4018" s="2">
        <v>0.24660000000000001</v>
      </c>
      <c r="F4018" s="2">
        <v>7.813815</v>
      </c>
      <c r="G4018" s="2">
        <v>0.52809099999999998</v>
      </c>
      <c r="H4018" s="2">
        <v>0.52968599999999999</v>
      </c>
      <c r="J4018" s="2">
        <v>7.8166209999999996</v>
      </c>
      <c r="K4018" s="2">
        <v>0.104315</v>
      </c>
      <c r="L4018" s="2">
        <v>0.168182</v>
      </c>
    </row>
    <row r="4019" spans="1:12" x14ac:dyDescent="0.2">
      <c r="A4019" s="2">
        <v>7.8173219999999999</v>
      </c>
      <c r="B4019" s="2">
        <v>23.880800000000001</v>
      </c>
      <c r="C4019" s="2">
        <v>0.62933300000000003</v>
      </c>
      <c r="D4019" s="2">
        <v>0.246951</v>
      </c>
      <c r="F4019" s="2">
        <v>7.8145170000000004</v>
      </c>
      <c r="G4019" s="2">
        <v>0.52814499999999998</v>
      </c>
      <c r="H4019" s="2">
        <v>0.52928900000000001</v>
      </c>
      <c r="J4019" s="2">
        <v>7.8173219999999999</v>
      </c>
      <c r="K4019" s="2">
        <v>0.10415099999999999</v>
      </c>
      <c r="L4019" s="2">
        <v>0.16813800000000001</v>
      </c>
    </row>
    <row r="4020" spans="1:12" x14ac:dyDescent="0.2">
      <c r="A4020" s="2">
        <v>7.8180240000000003</v>
      </c>
      <c r="B4020" s="2">
        <v>23.91666</v>
      </c>
      <c r="C4020" s="2">
        <v>0.629409</v>
      </c>
      <c r="D4020" s="2">
        <v>0.24704999999999999</v>
      </c>
      <c r="F4020" s="2">
        <v>7.8152179999999998</v>
      </c>
      <c r="G4020" s="2">
        <v>0.52908299999999997</v>
      </c>
      <c r="H4020" s="2">
        <v>0.52947999999999995</v>
      </c>
      <c r="J4020" s="2">
        <v>7.8180240000000003</v>
      </c>
      <c r="K4020" s="2">
        <v>0.104227</v>
      </c>
      <c r="L4020" s="2">
        <v>0.16861400000000001</v>
      </c>
    </row>
    <row r="4021" spans="1:12" x14ac:dyDescent="0.2">
      <c r="A4021" s="2">
        <v>7.8187249999999997</v>
      </c>
      <c r="B4021" s="2">
        <v>23.951789999999999</v>
      </c>
      <c r="C4021" s="2">
        <v>0.62946999999999997</v>
      </c>
      <c r="D4021" s="2">
        <v>0.24688299999999999</v>
      </c>
      <c r="F4021" s="2">
        <v>7.8159190000000001</v>
      </c>
      <c r="G4021" s="2">
        <v>0.52925900000000003</v>
      </c>
      <c r="H4021" s="2">
        <v>0.52951000000000004</v>
      </c>
      <c r="J4021" s="2">
        <v>7.8187249999999997</v>
      </c>
      <c r="K4021" s="2">
        <v>0.104162</v>
      </c>
      <c r="L4021" s="2">
        <v>0.16882</v>
      </c>
    </row>
    <row r="4022" spans="1:12" x14ac:dyDescent="0.2">
      <c r="A4022" s="2">
        <v>7.819426</v>
      </c>
      <c r="B4022" s="2">
        <v>23.986350000000002</v>
      </c>
      <c r="C4022" s="2">
        <v>0.62982499999999997</v>
      </c>
      <c r="D4022" s="2">
        <v>0.246669</v>
      </c>
      <c r="F4022" s="2">
        <v>7.8166209999999996</v>
      </c>
      <c r="G4022" s="2">
        <v>0.52943399999999996</v>
      </c>
      <c r="H4022" s="2">
        <v>0.52930500000000003</v>
      </c>
      <c r="J4022" s="2">
        <v>7.819426</v>
      </c>
      <c r="K4022" s="2">
        <v>0.104523</v>
      </c>
      <c r="L4022" s="2">
        <v>0.16874400000000001</v>
      </c>
    </row>
    <row r="4023" spans="1:12" x14ac:dyDescent="0.2">
      <c r="A4023" s="2">
        <v>7.8201270000000003</v>
      </c>
      <c r="B4023" s="2">
        <v>24.020759999999999</v>
      </c>
      <c r="C4023" s="2">
        <v>0.630019</v>
      </c>
      <c r="D4023" s="2">
        <v>0.24631</v>
      </c>
      <c r="F4023" s="2">
        <v>7.8173219999999999</v>
      </c>
      <c r="G4023" s="2">
        <v>0.529358</v>
      </c>
      <c r="H4023" s="2">
        <v>0.52939599999999998</v>
      </c>
      <c r="J4023" s="2">
        <v>7.8201270000000003</v>
      </c>
      <c r="K4023" s="2">
        <v>0.10501099999999999</v>
      </c>
      <c r="L4023" s="2">
        <v>0.16852700000000001</v>
      </c>
    </row>
    <row r="4024" spans="1:12" x14ac:dyDescent="0.2">
      <c r="A4024" s="2">
        <v>7.8208289999999998</v>
      </c>
      <c r="B4024" s="2">
        <v>24.055009999999999</v>
      </c>
      <c r="C4024" s="2">
        <v>0.629741</v>
      </c>
      <c r="D4024" s="2">
        <v>0.24582200000000001</v>
      </c>
      <c r="F4024" s="2">
        <v>7.8180240000000003</v>
      </c>
      <c r="G4024" s="2">
        <v>0.53009799999999996</v>
      </c>
      <c r="H4024" s="2">
        <v>0.52963300000000002</v>
      </c>
      <c r="J4024" s="2">
        <v>7.8208289999999998</v>
      </c>
      <c r="K4024" s="2">
        <v>0.10507</v>
      </c>
      <c r="L4024" s="2">
        <v>0.168124</v>
      </c>
    </row>
    <row r="4025" spans="1:12" x14ac:dyDescent="0.2">
      <c r="A4025" s="2">
        <v>7.8215300000000001</v>
      </c>
      <c r="B4025" s="2">
        <v>24.08905</v>
      </c>
      <c r="C4025" s="2">
        <v>0.62961500000000004</v>
      </c>
      <c r="D4025" s="2">
        <v>0.24576100000000001</v>
      </c>
      <c r="F4025" s="2">
        <v>7.8187249999999997</v>
      </c>
      <c r="G4025" s="2">
        <v>0.53032699999999999</v>
      </c>
      <c r="H4025" s="2">
        <v>0.52972399999999997</v>
      </c>
      <c r="J4025" s="2">
        <v>7.8215300000000001</v>
      </c>
      <c r="K4025" s="2">
        <v>0.105352</v>
      </c>
      <c r="L4025" s="2">
        <v>0.16744500000000001</v>
      </c>
    </row>
    <row r="4026" spans="1:12" x14ac:dyDescent="0.2">
      <c r="A4026" s="2">
        <v>7.8222319999999996</v>
      </c>
      <c r="B4026" s="2">
        <v>24.122599999999998</v>
      </c>
      <c r="C4026" s="2">
        <v>0.62970300000000001</v>
      </c>
      <c r="D4026" s="2">
        <v>0.24627199999999999</v>
      </c>
      <c r="F4026" s="2">
        <v>7.819426</v>
      </c>
      <c r="G4026" s="2">
        <v>0.53013600000000005</v>
      </c>
      <c r="H4026" s="2">
        <v>0.52975499999999998</v>
      </c>
      <c r="J4026" s="2">
        <v>7.8222319999999996</v>
      </c>
      <c r="K4026" s="2">
        <v>0.10503</v>
      </c>
      <c r="L4026" s="2">
        <v>0.16792299999999999</v>
      </c>
    </row>
    <row r="4027" spans="1:12" x14ac:dyDescent="0.2">
      <c r="A4027" s="2">
        <v>7.8229329999999999</v>
      </c>
      <c r="B4027" s="2">
        <v>24.15579</v>
      </c>
      <c r="C4027" s="2">
        <v>0.62984399999999996</v>
      </c>
      <c r="D4027" s="2">
        <v>0.24671499999999999</v>
      </c>
      <c r="F4027" s="2">
        <v>7.8201270000000003</v>
      </c>
      <c r="G4027" s="2">
        <v>0.53055600000000003</v>
      </c>
      <c r="H4027" s="2">
        <v>0.52977799999999997</v>
      </c>
      <c r="J4027" s="2">
        <v>7.8229329999999999</v>
      </c>
      <c r="K4027" s="2">
        <v>0.104521</v>
      </c>
      <c r="L4027" s="2">
        <v>0.166797</v>
      </c>
    </row>
    <row r="4028" spans="1:12" x14ac:dyDescent="0.2">
      <c r="A4028" s="2">
        <v>7.8236350000000003</v>
      </c>
      <c r="B4028" s="2">
        <v>24.189070000000001</v>
      </c>
      <c r="C4028" s="2">
        <v>0.63005800000000001</v>
      </c>
      <c r="D4028" s="2">
        <v>0.24681400000000001</v>
      </c>
      <c r="F4028" s="2">
        <v>7.8208289999999998</v>
      </c>
      <c r="G4028" s="2">
        <v>0.53085300000000002</v>
      </c>
      <c r="H4028" s="2">
        <v>0.529617</v>
      </c>
      <c r="J4028" s="2">
        <v>7.8236350000000003</v>
      </c>
      <c r="K4028" s="2">
        <v>0.104639</v>
      </c>
      <c r="L4028" s="2">
        <v>0.166599</v>
      </c>
    </row>
    <row r="4029" spans="1:12" x14ac:dyDescent="0.2">
      <c r="A4029" s="2">
        <v>7.8243359999999997</v>
      </c>
      <c r="B4029" s="2">
        <v>24.2224</v>
      </c>
      <c r="C4029" s="2">
        <v>0.63039299999999998</v>
      </c>
      <c r="D4029" s="2">
        <v>0.247028</v>
      </c>
      <c r="F4029" s="2">
        <v>7.8215300000000001</v>
      </c>
      <c r="G4029" s="2">
        <v>0.53124199999999999</v>
      </c>
      <c r="H4029" s="2">
        <v>0.52954900000000005</v>
      </c>
      <c r="J4029" s="2">
        <v>7.8243359999999997</v>
      </c>
      <c r="K4029" s="2">
        <v>0.104904</v>
      </c>
      <c r="L4029" s="2">
        <v>0.16719600000000001</v>
      </c>
    </row>
    <row r="4030" spans="1:12" x14ac:dyDescent="0.2">
      <c r="A4030" s="2">
        <v>7.825037</v>
      </c>
      <c r="B4030" s="2">
        <v>24.255289999999999</v>
      </c>
      <c r="C4030" s="2">
        <v>0.63089300000000004</v>
      </c>
      <c r="D4030" s="2">
        <v>0.24747</v>
      </c>
      <c r="F4030" s="2">
        <v>7.8222319999999996</v>
      </c>
      <c r="G4030" s="2">
        <v>0.53114300000000003</v>
      </c>
      <c r="H4030" s="2">
        <v>0.52924300000000002</v>
      </c>
      <c r="J4030" s="2">
        <v>7.825037</v>
      </c>
      <c r="K4030" s="2">
        <v>0.104952</v>
      </c>
      <c r="L4030" s="2">
        <v>0.167432</v>
      </c>
    </row>
    <row r="4031" spans="1:12" x14ac:dyDescent="0.2">
      <c r="A4031" s="2">
        <v>7.8257380000000003</v>
      </c>
      <c r="B4031" s="2">
        <v>24.2879</v>
      </c>
      <c r="C4031" s="2">
        <v>0.63118700000000005</v>
      </c>
      <c r="D4031" s="2">
        <v>0.24723400000000001</v>
      </c>
      <c r="F4031" s="2">
        <v>7.8229329999999999</v>
      </c>
      <c r="G4031" s="2">
        <v>0.53124199999999999</v>
      </c>
      <c r="H4031" s="2">
        <v>0.52882399999999996</v>
      </c>
      <c r="J4031" s="2">
        <v>7.8257380000000003</v>
      </c>
      <c r="K4031" s="2">
        <v>0.10503800000000001</v>
      </c>
      <c r="L4031" s="2">
        <v>0.16755200000000001</v>
      </c>
    </row>
    <row r="4032" spans="1:12" x14ac:dyDescent="0.2">
      <c r="A4032" s="2">
        <v>7.8264399999999998</v>
      </c>
      <c r="B4032" s="2">
        <v>24.320329999999998</v>
      </c>
      <c r="C4032" s="2">
        <v>0.63124000000000002</v>
      </c>
      <c r="D4032" s="2">
        <v>0.24689800000000001</v>
      </c>
      <c r="F4032" s="2">
        <v>7.8236350000000003</v>
      </c>
      <c r="G4032" s="2">
        <v>0.53154000000000001</v>
      </c>
      <c r="H4032" s="2">
        <v>0.52889299999999995</v>
      </c>
      <c r="J4032" s="2">
        <v>7.8264399999999998</v>
      </c>
      <c r="K4032" s="2">
        <v>0.10517700000000001</v>
      </c>
      <c r="L4032" s="2">
        <v>0.16694600000000001</v>
      </c>
    </row>
    <row r="4033" spans="1:12" x14ac:dyDescent="0.2">
      <c r="A4033" s="2">
        <v>7.8271410000000001</v>
      </c>
      <c r="B4033" s="2">
        <v>24.35209</v>
      </c>
      <c r="C4033" s="2">
        <v>0.63118300000000005</v>
      </c>
      <c r="D4033" s="2">
        <v>0.246638</v>
      </c>
      <c r="F4033" s="2">
        <v>7.8243359999999997</v>
      </c>
      <c r="G4033" s="2">
        <v>0.53108999999999995</v>
      </c>
      <c r="H4033" s="2">
        <v>0.52912899999999996</v>
      </c>
      <c r="J4033" s="2">
        <v>7.8271410000000001</v>
      </c>
      <c r="K4033" s="2">
        <v>0.105209</v>
      </c>
      <c r="L4033" s="2">
        <v>0.16658700000000001</v>
      </c>
    </row>
    <row r="4034" spans="1:12" x14ac:dyDescent="0.2">
      <c r="A4034" s="2">
        <v>7.8278429999999997</v>
      </c>
      <c r="B4034" s="2">
        <v>24.383970000000001</v>
      </c>
      <c r="C4034" s="2">
        <v>0.63133499999999998</v>
      </c>
      <c r="D4034" s="2">
        <v>0.24679899999999999</v>
      </c>
      <c r="F4034" s="2">
        <v>7.825037</v>
      </c>
      <c r="G4034" s="2">
        <v>0.53103599999999995</v>
      </c>
      <c r="H4034" s="2">
        <v>0.52918200000000004</v>
      </c>
      <c r="J4034" s="2">
        <v>7.8278429999999997</v>
      </c>
      <c r="K4034" s="2">
        <v>0.105461</v>
      </c>
      <c r="L4034" s="2">
        <v>0.166912</v>
      </c>
    </row>
    <row r="4035" spans="1:12" x14ac:dyDescent="0.2">
      <c r="A4035" s="2">
        <v>7.8285439999999999</v>
      </c>
      <c r="B4035" s="2">
        <v>24.416250000000002</v>
      </c>
      <c r="C4035" s="2">
        <v>0.63125500000000001</v>
      </c>
      <c r="D4035" s="2">
        <v>0.24693599999999999</v>
      </c>
      <c r="F4035" s="2">
        <v>7.8257380000000003</v>
      </c>
      <c r="G4035" s="2">
        <v>0.53110500000000005</v>
      </c>
      <c r="H4035" s="2">
        <v>0.52944899999999995</v>
      </c>
      <c r="J4035" s="2">
        <v>7.8285439999999999</v>
      </c>
      <c r="K4035" s="2">
        <v>0.105965</v>
      </c>
      <c r="L4035" s="2">
        <v>0.16699</v>
      </c>
    </row>
    <row r="4036" spans="1:12" x14ac:dyDescent="0.2">
      <c r="A4036" s="2">
        <v>7.8292460000000004</v>
      </c>
      <c r="B4036" s="2">
        <v>24.448399999999999</v>
      </c>
      <c r="C4036" s="2">
        <v>0.63121300000000002</v>
      </c>
      <c r="D4036" s="2">
        <v>0.24728700000000001</v>
      </c>
      <c r="F4036" s="2">
        <v>7.8264399999999998</v>
      </c>
      <c r="G4036" s="2">
        <v>0.530968</v>
      </c>
      <c r="H4036" s="2">
        <v>0.52973899999999996</v>
      </c>
      <c r="J4036" s="2">
        <v>7.8292460000000004</v>
      </c>
      <c r="K4036" s="2">
        <v>0.105903</v>
      </c>
      <c r="L4036" s="2">
        <v>0.167434</v>
      </c>
    </row>
    <row r="4037" spans="1:12" x14ac:dyDescent="0.2">
      <c r="A4037" s="2">
        <v>7.8299469999999998</v>
      </c>
      <c r="B4037" s="2">
        <v>24.48048</v>
      </c>
      <c r="C4037" s="2">
        <v>0.631301</v>
      </c>
      <c r="D4037" s="2">
        <v>0.24754599999999999</v>
      </c>
      <c r="F4037" s="2">
        <v>7.8271410000000001</v>
      </c>
      <c r="G4037" s="2">
        <v>0.53093000000000001</v>
      </c>
      <c r="H4037" s="2">
        <v>0.53015900000000005</v>
      </c>
      <c r="J4037" s="2">
        <v>7.8299469999999998</v>
      </c>
      <c r="K4037" s="2">
        <v>0.10589</v>
      </c>
      <c r="L4037" s="2">
        <v>0.167792</v>
      </c>
    </row>
    <row r="4038" spans="1:12" x14ac:dyDescent="0.2">
      <c r="A4038" s="2">
        <v>7.8306480000000001</v>
      </c>
      <c r="B4038" s="2">
        <v>24.511690000000002</v>
      </c>
      <c r="C4038" s="2">
        <v>0.63126300000000002</v>
      </c>
      <c r="D4038" s="2">
        <v>0.24776000000000001</v>
      </c>
      <c r="F4038" s="2">
        <v>7.8278429999999997</v>
      </c>
      <c r="G4038" s="2">
        <v>0.53092200000000001</v>
      </c>
      <c r="H4038" s="2">
        <v>0.53071599999999997</v>
      </c>
      <c r="J4038" s="2">
        <v>7.8306480000000001</v>
      </c>
      <c r="K4038" s="2">
        <v>0.10639700000000001</v>
      </c>
      <c r="L4038" s="2">
        <v>0.167356</v>
      </c>
    </row>
    <row r="4039" spans="1:12" x14ac:dyDescent="0.2">
      <c r="A4039" s="2">
        <v>7.8313499999999996</v>
      </c>
      <c r="B4039" s="2">
        <v>24.542210000000001</v>
      </c>
      <c r="C4039" s="2">
        <v>0.63111399999999995</v>
      </c>
      <c r="D4039" s="2">
        <v>0.248309</v>
      </c>
      <c r="F4039" s="2">
        <v>7.8285439999999999</v>
      </c>
      <c r="G4039" s="2">
        <v>0.53043399999999996</v>
      </c>
      <c r="H4039" s="2">
        <v>0.53103599999999995</v>
      </c>
      <c r="J4039" s="2">
        <v>7.8313499999999996</v>
      </c>
      <c r="K4039" s="2">
        <v>0.10655000000000001</v>
      </c>
      <c r="L4039" s="2">
        <v>0.167911</v>
      </c>
    </row>
    <row r="4040" spans="1:12" x14ac:dyDescent="0.2">
      <c r="A4040" s="2">
        <v>7.8320509999999999</v>
      </c>
      <c r="B4040" s="2">
        <v>24.572510000000001</v>
      </c>
      <c r="C4040" s="2">
        <v>0.63091600000000003</v>
      </c>
      <c r="D4040" s="2">
        <v>0.24846199999999999</v>
      </c>
      <c r="F4040" s="2">
        <v>7.8292460000000004</v>
      </c>
      <c r="G4040" s="2">
        <v>0.52968599999999999</v>
      </c>
      <c r="H4040" s="2">
        <v>0.53092200000000001</v>
      </c>
      <c r="J4040" s="2">
        <v>7.8320509999999999</v>
      </c>
      <c r="K4040" s="2">
        <v>0.106113</v>
      </c>
      <c r="L4040" s="2">
        <v>0.167763</v>
      </c>
    </row>
    <row r="4041" spans="1:12" x14ac:dyDescent="0.2">
      <c r="A4041" s="2">
        <v>7.8327520000000002</v>
      </c>
      <c r="B4041" s="2">
        <v>24.602419999999999</v>
      </c>
      <c r="C4041" s="2">
        <v>0.63070599999999999</v>
      </c>
      <c r="D4041" s="2">
        <v>0.24851500000000001</v>
      </c>
      <c r="F4041" s="2">
        <v>7.8299469999999998</v>
      </c>
      <c r="G4041" s="2">
        <v>0.52928900000000001</v>
      </c>
      <c r="H4041" s="2">
        <v>0.53083800000000003</v>
      </c>
      <c r="J4041" s="2">
        <v>7.8327520000000002</v>
      </c>
      <c r="K4041" s="2">
        <v>0.105753</v>
      </c>
      <c r="L4041" s="2">
        <v>0.16751199999999999</v>
      </c>
    </row>
    <row r="4042" spans="1:12" x14ac:dyDescent="0.2">
      <c r="A4042" s="2">
        <v>7.8334539999999997</v>
      </c>
      <c r="B4042" s="2">
        <v>24.632210000000001</v>
      </c>
      <c r="C4042" s="2">
        <v>0.63072499999999998</v>
      </c>
      <c r="D4042" s="2">
        <v>0.248943</v>
      </c>
      <c r="F4042" s="2">
        <v>7.8306480000000001</v>
      </c>
      <c r="G4042" s="2">
        <v>0.52947999999999995</v>
      </c>
      <c r="H4042" s="2">
        <v>0.53054000000000001</v>
      </c>
      <c r="J4042" s="2">
        <v>7.8334539999999997</v>
      </c>
      <c r="K4042" s="2">
        <v>0.105667</v>
      </c>
      <c r="L4042" s="2">
        <v>0.16778899999999999</v>
      </c>
    </row>
    <row r="4043" spans="1:12" x14ac:dyDescent="0.2">
      <c r="A4043" s="2">
        <v>7.834155</v>
      </c>
      <c r="B4043" s="2">
        <v>24.661670000000001</v>
      </c>
      <c r="C4043" s="2">
        <v>0.63077099999999997</v>
      </c>
      <c r="D4043" s="2">
        <v>0.24898799999999999</v>
      </c>
      <c r="F4043" s="2">
        <v>7.8313499999999996</v>
      </c>
      <c r="G4043" s="2">
        <v>0.52951000000000004</v>
      </c>
      <c r="H4043" s="2">
        <v>0.53015100000000004</v>
      </c>
      <c r="J4043" s="2">
        <v>7.834155</v>
      </c>
      <c r="K4043" s="2">
        <v>0.10552</v>
      </c>
      <c r="L4043" s="2">
        <v>0.16813400000000001</v>
      </c>
    </row>
    <row r="4044" spans="1:12" x14ac:dyDescent="0.2">
      <c r="A4044" s="2">
        <v>7.8348570000000004</v>
      </c>
      <c r="B4044" s="2">
        <v>24.690860000000001</v>
      </c>
      <c r="C4044" s="2">
        <v>0.63048899999999997</v>
      </c>
      <c r="D4044" s="2">
        <v>0.24888199999999999</v>
      </c>
      <c r="F4044" s="2">
        <v>7.8320509999999999</v>
      </c>
      <c r="G4044" s="2">
        <v>0.52930500000000003</v>
      </c>
      <c r="H4044" s="2">
        <v>0.53039599999999998</v>
      </c>
      <c r="J4044" s="2">
        <v>7.8348570000000004</v>
      </c>
      <c r="K4044" s="2">
        <v>0.105656</v>
      </c>
      <c r="L4044" s="2">
        <v>0.16850300000000001</v>
      </c>
    </row>
    <row r="4045" spans="1:12" x14ac:dyDescent="0.2">
      <c r="A4045" s="2">
        <v>7.8355579999999998</v>
      </c>
      <c r="B4045" s="2">
        <v>24.719470000000001</v>
      </c>
      <c r="C4045" s="2">
        <v>0.63051900000000005</v>
      </c>
      <c r="D4045" s="2">
        <v>0.24895800000000001</v>
      </c>
      <c r="F4045" s="2">
        <v>7.8327520000000002</v>
      </c>
      <c r="G4045" s="2">
        <v>0.52939599999999998</v>
      </c>
      <c r="H4045" s="2">
        <v>0.53114300000000003</v>
      </c>
      <c r="J4045" s="2">
        <v>7.8355579999999998</v>
      </c>
      <c r="K4045" s="2">
        <v>0.105772</v>
      </c>
      <c r="L4045" s="2">
        <v>0.168489</v>
      </c>
    </row>
    <row r="4046" spans="1:12" x14ac:dyDescent="0.2">
      <c r="A4046" s="2">
        <v>7.8362590000000001</v>
      </c>
      <c r="B4046" s="2">
        <v>24.74756</v>
      </c>
      <c r="C4046" s="2">
        <v>0.63078999999999996</v>
      </c>
      <c r="D4046" s="2">
        <v>0.249194</v>
      </c>
      <c r="F4046" s="2">
        <v>7.8334539999999997</v>
      </c>
      <c r="G4046" s="2">
        <v>0.52963300000000002</v>
      </c>
      <c r="H4046" s="2">
        <v>0.53229499999999996</v>
      </c>
      <c r="J4046" s="2">
        <v>7.8362590000000001</v>
      </c>
      <c r="K4046" s="2">
        <v>0.10594199999999999</v>
      </c>
      <c r="L4046" s="2">
        <v>0.16811699999999999</v>
      </c>
    </row>
    <row r="4047" spans="1:12" x14ac:dyDescent="0.2">
      <c r="A4047" s="2">
        <v>7.8369609999999996</v>
      </c>
      <c r="B4047" s="2">
        <v>24.7758</v>
      </c>
      <c r="C4047" s="2">
        <v>0.63097300000000001</v>
      </c>
      <c r="D4047" s="2">
        <v>0.25006400000000001</v>
      </c>
      <c r="F4047" s="2">
        <v>7.834155</v>
      </c>
      <c r="G4047" s="2">
        <v>0.52972399999999997</v>
      </c>
      <c r="H4047" s="2">
        <v>0.53295899999999996</v>
      </c>
      <c r="J4047" s="2">
        <v>7.8369609999999996</v>
      </c>
      <c r="K4047" s="2">
        <v>0.105945</v>
      </c>
      <c r="L4047" s="2">
        <v>0.16794500000000001</v>
      </c>
    </row>
    <row r="4048" spans="1:12" x14ac:dyDescent="0.2">
      <c r="A4048" s="2">
        <v>7.8376619999999999</v>
      </c>
      <c r="B4048" s="2">
        <v>24.803979999999999</v>
      </c>
      <c r="C4048" s="2">
        <v>0.631324</v>
      </c>
      <c r="D4048" s="2">
        <v>0.250888</v>
      </c>
      <c r="F4048" s="2">
        <v>7.8348570000000004</v>
      </c>
      <c r="G4048" s="2">
        <v>0.52975499999999998</v>
      </c>
      <c r="H4048" s="2">
        <v>0.53284500000000001</v>
      </c>
      <c r="J4048" s="2">
        <v>7.8376619999999999</v>
      </c>
      <c r="K4048" s="2">
        <v>0.106043</v>
      </c>
      <c r="L4048" s="2">
        <v>0.16797400000000001</v>
      </c>
    </row>
    <row r="4049" spans="1:12" x14ac:dyDescent="0.2">
      <c r="A4049" s="2">
        <v>7.8383640000000003</v>
      </c>
      <c r="B4049" s="2">
        <v>24.831779999999998</v>
      </c>
      <c r="C4049" s="2">
        <v>0.63149200000000005</v>
      </c>
      <c r="D4049" s="2">
        <v>0.25106400000000001</v>
      </c>
      <c r="F4049" s="2">
        <v>7.8355579999999998</v>
      </c>
      <c r="G4049" s="2">
        <v>0.52977799999999997</v>
      </c>
      <c r="H4049" s="2">
        <v>0.53317300000000001</v>
      </c>
      <c r="J4049" s="2">
        <v>7.8383640000000003</v>
      </c>
      <c r="K4049" s="2">
        <v>0.105936</v>
      </c>
      <c r="L4049" s="2">
        <v>0.16797899999999999</v>
      </c>
    </row>
    <row r="4050" spans="1:12" x14ac:dyDescent="0.2">
      <c r="A4050" s="2">
        <v>7.8390649999999997</v>
      </c>
      <c r="B4050" s="2">
        <v>24.859089999999998</v>
      </c>
      <c r="C4050" s="2">
        <v>0.63131300000000001</v>
      </c>
      <c r="D4050" s="2">
        <v>0.25087300000000001</v>
      </c>
      <c r="F4050" s="2">
        <v>7.8362590000000001</v>
      </c>
      <c r="G4050" s="2">
        <v>0.529617</v>
      </c>
      <c r="H4050" s="2">
        <v>0.53349299999999999</v>
      </c>
      <c r="J4050" s="2">
        <v>7.8390649999999997</v>
      </c>
      <c r="K4050" s="2">
        <v>0.10589</v>
      </c>
      <c r="L4050" s="2">
        <v>0.16728000000000001</v>
      </c>
    </row>
    <row r="4051" spans="1:12" x14ac:dyDescent="0.2">
      <c r="A4051" s="2">
        <v>7.839766</v>
      </c>
      <c r="B4051" s="2">
        <v>24.88608</v>
      </c>
      <c r="C4051" s="2">
        <v>0.63138899999999998</v>
      </c>
      <c r="D4051" s="2">
        <v>0.25049100000000002</v>
      </c>
      <c r="F4051" s="2">
        <v>7.8369609999999996</v>
      </c>
      <c r="G4051" s="2">
        <v>0.52954900000000005</v>
      </c>
      <c r="H4051" s="2">
        <v>0.53385199999999999</v>
      </c>
      <c r="J4051" s="2">
        <v>7.839766</v>
      </c>
      <c r="K4051" s="2">
        <v>0.10552</v>
      </c>
      <c r="L4051" s="2">
        <v>0.16778599999999999</v>
      </c>
    </row>
    <row r="4052" spans="1:12" x14ac:dyDescent="0.2">
      <c r="A4052" s="2">
        <v>7.8404670000000003</v>
      </c>
      <c r="B4052" s="2">
        <v>24.912479999999999</v>
      </c>
      <c r="C4052" s="2">
        <v>0.63157200000000002</v>
      </c>
      <c r="D4052" s="2">
        <v>0.25079699999999999</v>
      </c>
      <c r="F4052" s="2">
        <v>7.8376619999999999</v>
      </c>
      <c r="G4052" s="2">
        <v>0.52924300000000002</v>
      </c>
      <c r="H4052" s="2">
        <v>0.53386699999999998</v>
      </c>
      <c r="J4052" s="2">
        <v>7.8404670000000003</v>
      </c>
      <c r="K4052" s="2">
        <v>0.10511</v>
      </c>
      <c r="L4052" s="2">
        <v>0.16736899999999999</v>
      </c>
    </row>
    <row r="4053" spans="1:12" x14ac:dyDescent="0.2">
      <c r="A4053" s="2">
        <v>7.8411689999999998</v>
      </c>
      <c r="B4053" s="2">
        <v>24.93853</v>
      </c>
      <c r="C4053" s="2">
        <v>0.63151900000000005</v>
      </c>
      <c r="D4053" s="2">
        <v>0.25101800000000002</v>
      </c>
      <c r="F4053" s="2">
        <v>7.8383640000000003</v>
      </c>
      <c r="G4053" s="2">
        <v>0.52882399999999996</v>
      </c>
      <c r="H4053" s="2">
        <v>0.53427899999999995</v>
      </c>
      <c r="J4053" s="2">
        <v>7.8411689999999998</v>
      </c>
      <c r="K4053" s="2">
        <v>0.10494199999999999</v>
      </c>
      <c r="L4053" s="2">
        <v>0.16738500000000001</v>
      </c>
    </row>
    <row r="4054" spans="1:12" x14ac:dyDescent="0.2">
      <c r="A4054" s="2">
        <v>7.8418700000000001</v>
      </c>
      <c r="B4054" s="2">
        <v>24.964569999999998</v>
      </c>
      <c r="C4054" s="2">
        <v>0.63150700000000004</v>
      </c>
      <c r="D4054" s="2">
        <v>0.25164300000000001</v>
      </c>
      <c r="F4054" s="2">
        <v>7.8390649999999997</v>
      </c>
      <c r="G4054" s="2">
        <v>0.52889299999999995</v>
      </c>
      <c r="H4054" s="2">
        <v>0.53453099999999998</v>
      </c>
      <c r="J4054" s="2">
        <v>7.8418700000000001</v>
      </c>
      <c r="K4054" s="2">
        <v>0.104671</v>
      </c>
      <c r="L4054" s="2">
        <v>0.167437</v>
      </c>
    </row>
    <row r="4055" spans="1:12" x14ac:dyDescent="0.2">
      <c r="A4055" s="2">
        <v>7.8425719999999997</v>
      </c>
      <c r="B4055" s="2">
        <v>24.990549999999999</v>
      </c>
      <c r="C4055" s="2">
        <v>0.63102599999999998</v>
      </c>
      <c r="D4055" s="2">
        <v>0.25192599999999998</v>
      </c>
      <c r="F4055" s="2">
        <v>7.839766</v>
      </c>
      <c r="G4055" s="2">
        <v>0.52912899999999996</v>
      </c>
      <c r="H4055" s="2">
        <v>0.53446199999999999</v>
      </c>
      <c r="J4055" s="2">
        <v>7.8425719999999997</v>
      </c>
      <c r="K4055" s="2">
        <v>0.104585</v>
      </c>
      <c r="L4055" s="2">
        <v>0.16758600000000001</v>
      </c>
    </row>
    <row r="4056" spans="1:12" x14ac:dyDescent="0.2">
      <c r="A4056" s="2">
        <v>7.8432729999999999</v>
      </c>
      <c r="B4056" s="2">
        <v>25.016369999999998</v>
      </c>
      <c r="C4056" s="2">
        <v>0.63092700000000002</v>
      </c>
      <c r="D4056" s="2">
        <v>0.252307</v>
      </c>
      <c r="F4056" s="2">
        <v>7.8404670000000003</v>
      </c>
      <c r="G4056" s="2">
        <v>0.52918200000000004</v>
      </c>
      <c r="H4056" s="2">
        <v>0.53435500000000002</v>
      </c>
      <c r="J4056" s="2">
        <v>7.8432729999999999</v>
      </c>
      <c r="K4056" s="2">
        <v>0.104589</v>
      </c>
      <c r="L4056" s="2">
        <v>0.167295</v>
      </c>
    </row>
    <row r="4057" spans="1:12" x14ac:dyDescent="0.2">
      <c r="A4057" s="2">
        <v>7.8439750000000004</v>
      </c>
      <c r="B4057" s="2">
        <v>25.042079999999999</v>
      </c>
      <c r="C4057" s="2">
        <v>0.63113699999999995</v>
      </c>
      <c r="D4057" s="2">
        <v>0.25245200000000001</v>
      </c>
      <c r="F4057" s="2">
        <v>7.8411689999999998</v>
      </c>
      <c r="G4057" s="2">
        <v>0.52944899999999995</v>
      </c>
      <c r="H4057" s="2">
        <v>0.53432500000000005</v>
      </c>
      <c r="J4057" s="2">
        <v>7.8439750000000004</v>
      </c>
      <c r="K4057" s="2">
        <v>0.104751</v>
      </c>
      <c r="L4057" s="2">
        <v>0.167241</v>
      </c>
    </row>
    <row r="4058" spans="1:12" x14ac:dyDescent="0.2">
      <c r="A4058" s="2">
        <v>7.8446759999999998</v>
      </c>
      <c r="B4058" s="2">
        <v>25.067219999999999</v>
      </c>
      <c r="C4058" s="2">
        <v>0.63104199999999999</v>
      </c>
      <c r="D4058" s="2">
        <v>0.252216</v>
      </c>
      <c r="F4058" s="2">
        <v>7.8418700000000001</v>
      </c>
      <c r="G4058" s="2">
        <v>0.52973899999999996</v>
      </c>
      <c r="H4058" s="2">
        <v>0.53496600000000005</v>
      </c>
      <c r="J4058" s="2">
        <v>7.8446759999999998</v>
      </c>
      <c r="K4058" s="2">
        <v>0.10506600000000001</v>
      </c>
      <c r="L4058" s="2">
        <v>0.16649800000000001</v>
      </c>
    </row>
    <row r="4059" spans="1:12" x14ac:dyDescent="0.2">
      <c r="A4059" s="2">
        <v>7.845377</v>
      </c>
      <c r="B4059" s="2">
        <v>25.091799999999999</v>
      </c>
      <c r="C4059" s="2">
        <v>0.63079799999999997</v>
      </c>
      <c r="D4059" s="2">
        <v>0.25164300000000001</v>
      </c>
      <c r="F4059" s="2">
        <v>7.8425719999999997</v>
      </c>
      <c r="G4059" s="2">
        <v>0.53015900000000005</v>
      </c>
      <c r="H4059" s="2">
        <v>0.53520999999999996</v>
      </c>
      <c r="J4059" s="2">
        <v>7.845377</v>
      </c>
      <c r="K4059" s="2">
        <v>0.105059</v>
      </c>
      <c r="L4059" s="2">
        <v>0.16669900000000001</v>
      </c>
    </row>
    <row r="4060" spans="1:12" x14ac:dyDescent="0.2">
      <c r="A4060" s="2">
        <v>7.8460780000000003</v>
      </c>
      <c r="B4060" s="2">
        <v>25.116479999999999</v>
      </c>
      <c r="C4060" s="2">
        <v>0.63064500000000001</v>
      </c>
      <c r="D4060" s="2">
        <v>0.25142999999999999</v>
      </c>
      <c r="F4060" s="2">
        <v>7.8432729999999999</v>
      </c>
      <c r="G4060" s="2">
        <v>0.53071599999999997</v>
      </c>
      <c r="H4060" s="2">
        <v>0.53517199999999998</v>
      </c>
      <c r="J4060" s="2">
        <v>7.8460780000000003</v>
      </c>
      <c r="K4060" s="2">
        <v>0.10491399999999999</v>
      </c>
      <c r="L4060" s="2">
        <v>0.16630400000000001</v>
      </c>
    </row>
    <row r="4061" spans="1:12" x14ac:dyDescent="0.2">
      <c r="A4061" s="2">
        <v>7.8467799999999999</v>
      </c>
      <c r="B4061" s="2">
        <v>25.140560000000001</v>
      </c>
      <c r="C4061" s="2">
        <v>0.63072499999999998</v>
      </c>
      <c r="D4061" s="2">
        <v>0.25113200000000002</v>
      </c>
      <c r="F4061" s="2">
        <v>7.8439750000000004</v>
      </c>
      <c r="G4061" s="2">
        <v>0.53103599999999995</v>
      </c>
      <c r="H4061" s="2">
        <v>0.53559900000000005</v>
      </c>
      <c r="J4061" s="2">
        <v>7.8467799999999999</v>
      </c>
      <c r="K4061" s="2">
        <v>0.10499699999999999</v>
      </c>
      <c r="L4061" s="2">
        <v>0.166187</v>
      </c>
    </row>
    <row r="4062" spans="1:12" x14ac:dyDescent="0.2">
      <c r="A4062" s="2">
        <v>7.8474810000000002</v>
      </c>
      <c r="B4062" s="2">
        <v>25.16367</v>
      </c>
      <c r="C4062" s="2">
        <v>0.63088200000000005</v>
      </c>
      <c r="D4062" s="2">
        <v>0.25134600000000001</v>
      </c>
      <c r="F4062" s="2">
        <v>7.8446759999999998</v>
      </c>
      <c r="G4062" s="2">
        <v>0.53092200000000001</v>
      </c>
      <c r="H4062" s="2">
        <v>0.53591900000000003</v>
      </c>
      <c r="J4062" s="2">
        <v>7.8474810000000002</v>
      </c>
      <c r="K4062" s="2">
        <v>0.10539</v>
      </c>
      <c r="L4062" s="2">
        <v>0.165684</v>
      </c>
    </row>
    <row r="4063" spans="1:12" x14ac:dyDescent="0.2">
      <c r="A4063" s="2">
        <v>7.8481829999999997</v>
      </c>
      <c r="B4063" s="2">
        <v>25.186969999999999</v>
      </c>
      <c r="C4063" s="2">
        <v>0.63111399999999995</v>
      </c>
      <c r="D4063" s="2">
        <v>0.251079</v>
      </c>
      <c r="F4063" s="2">
        <v>7.845377</v>
      </c>
      <c r="G4063" s="2">
        <v>0.53083800000000003</v>
      </c>
      <c r="H4063" s="2">
        <v>0.53537000000000001</v>
      </c>
      <c r="J4063" s="2">
        <v>7.8481829999999997</v>
      </c>
      <c r="K4063" s="2">
        <v>0.10571800000000001</v>
      </c>
      <c r="L4063" s="2">
        <v>0.16577600000000001</v>
      </c>
    </row>
    <row r="4064" spans="1:12" x14ac:dyDescent="0.2">
      <c r="A4064" s="2">
        <v>7.848884</v>
      </c>
      <c r="B4064" s="2">
        <v>25.210460000000001</v>
      </c>
      <c r="C4064" s="2">
        <v>0.63167499999999999</v>
      </c>
      <c r="D4064" s="2">
        <v>0.25127699999999997</v>
      </c>
      <c r="F4064" s="2">
        <v>7.8460780000000003</v>
      </c>
      <c r="G4064" s="2">
        <v>0.53054000000000001</v>
      </c>
      <c r="H4064" s="2">
        <v>0.53491200000000005</v>
      </c>
      <c r="J4064" s="2">
        <v>7.848884</v>
      </c>
      <c r="K4064" s="2">
        <v>0.10585</v>
      </c>
      <c r="L4064" s="2">
        <v>0.16559199999999999</v>
      </c>
    </row>
    <row r="4065" spans="1:12" x14ac:dyDescent="0.2">
      <c r="A4065" s="2">
        <v>7.8495860000000004</v>
      </c>
      <c r="B4065" s="2">
        <v>25.233830000000001</v>
      </c>
      <c r="C4065" s="2">
        <v>0.63153800000000004</v>
      </c>
      <c r="D4065" s="2">
        <v>0.25141400000000003</v>
      </c>
      <c r="F4065" s="2">
        <v>7.8467799999999999</v>
      </c>
      <c r="G4065" s="2">
        <v>0.53015100000000004</v>
      </c>
      <c r="H4065" s="2">
        <v>0.53475200000000001</v>
      </c>
      <c r="J4065" s="2">
        <v>7.8495860000000004</v>
      </c>
      <c r="K4065" s="2">
        <v>0.10598399999999999</v>
      </c>
      <c r="L4065" s="2">
        <v>0.165515</v>
      </c>
    </row>
    <row r="4066" spans="1:12" x14ac:dyDescent="0.2">
      <c r="A4066" s="2">
        <v>7.8502869999999998</v>
      </c>
      <c r="B4066" s="2">
        <v>25.256810000000002</v>
      </c>
      <c r="C4066" s="2">
        <v>0.63134699999999999</v>
      </c>
      <c r="D4066" s="2">
        <v>0.25204799999999999</v>
      </c>
      <c r="F4066" s="2">
        <v>7.8474810000000002</v>
      </c>
      <c r="G4066" s="2">
        <v>0.53039599999999998</v>
      </c>
      <c r="H4066" s="2">
        <v>0.53493500000000005</v>
      </c>
      <c r="J4066" s="2">
        <v>7.8502869999999998</v>
      </c>
      <c r="K4066" s="2">
        <v>0.10592600000000001</v>
      </c>
      <c r="L4066" s="2">
        <v>0.16544500000000001</v>
      </c>
    </row>
    <row r="4067" spans="1:12" x14ac:dyDescent="0.2">
      <c r="A4067" s="2">
        <v>7.8509880000000001</v>
      </c>
      <c r="B4067" s="2">
        <v>25.279509999999998</v>
      </c>
      <c r="C4067" s="2">
        <v>0.63178599999999996</v>
      </c>
      <c r="D4067" s="2">
        <v>0.25204799999999999</v>
      </c>
      <c r="F4067" s="2">
        <v>7.8481829999999997</v>
      </c>
      <c r="G4067" s="2">
        <v>0.53114300000000003</v>
      </c>
      <c r="H4067" s="2">
        <v>0.53544599999999998</v>
      </c>
      <c r="J4067" s="2">
        <v>7.8509880000000001</v>
      </c>
      <c r="K4067" s="2">
        <v>0.10598</v>
      </c>
      <c r="L4067" s="2">
        <v>0.16519</v>
      </c>
    </row>
    <row r="4068" spans="1:12" x14ac:dyDescent="0.2">
      <c r="A4068" s="2">
        <v>7.8516899999999996</v>
      </c>
      <c r="B4068" s="2">
        <v>25.302060000000001</v>
      </c>
      <c r="C4068" s="2">
        <v>0.63140399999999997</v>
      </c>
      <c r="D4068" s="2">
        <v>0.25217000000000001</v>
      </c>
      <c r="F4068" s="2">
        <v>7.848884</v>
      </c>
      <c r="G4068" s="2">
        <v>0.53229499999999996</v>
      </c>
      <c r="H4068" s="2">
        <v>0.53562900000000002</v>
      </c>
      <c r="J4068" s="2">
        <v>7.8516899999999996</v>
      </c>
      <c r="K4068" s="2">
        <v>0.106253</v>
      </c>
      <c r="L4068" s="2">
        <v>0.16555800000000001</v>
      </c>
    </row>
    <row r="4069" spans="1:12" x14ac:dyDescent="0.2">
      <c r="A4069" s="2">
        <v>7.8523909999999999</v>
      </c>
      <c r="B4069" s="2">
        <v>25.32366</v>
      </c>
      <c r="C4069" s="2">
        <v>0.63131599999999999</v>
      </c>
      <c r="D4069" s="2">
        <v>0.25262000000000001</v>
      </c>
      <c r="F4069" s="2">
        <v>7.8495860000000004</v>
      </c>
      <c r="G4069" s="2">
        <v>0.53295899999999996</v>
      </c>
      <c r="H4069" s="2">
        <v>0.53585799999999995</v>
      </c>
      <c r="J4069" s="2">
        <v>7.8523909999999999</v>
      </c>
      <c r="K4069" s="2">
        <v>0.106668</v>
      </c>
      <c r="L4069" s="2">
        <v>0.165635</v>
      </c>
    </row>
    <row r="4070" spans="1:12" x14ac:dyDescent="0.2">
      <c r="A4070" s="2">
        <v>7.8530920000000002</v>
      </c>
      <c r="B4070" s="2">
        <v>25.3446</v>
      </c>
      <c r="C4070" s="2">
        <v>0.63116799999999995</v>
      </c>
      <c r="D4070" s="2">
        <v>0.25264300000000001</v>
      </c>
      <c r="F4070" s="2">
        <v>7.8502869999999998</v>
      </c>
      <c r="G4070" s="2">
        <v>0.53284500000000001</v>
      </c>
      <c r="H4070" s="2">
        <v>0.53551499999999996</v>
      </c>
      <c r="J4070" s="2">
        <v>7.8530920000000002</v>
      </c>
      <c r="K4070" s="2">
        <v>0.10705199999999999</v>
      </c>
      <c r="L4070" s="2">
        <v>0.165933</v>
      </c>
    </row>
    <row r="4071" spans="1:12" x14ac:dyDescent="0.2">
      <c r="A4071" s="2">
        <v>7.8537939999999997</v>
      </c>
      <c r="B4071" s="2">
        <v>25.363669999999999</v>
      </c>
      <c r="C4071" s="2">
        <v>0.63051900000000005</v>
      </c>
      <c r="D4071" s="2">
        <v>0.25248999999999999</v>
      </c>
      <c r="F4071" s="2">
        <v>7.8509880000000001</v>
      </c>
      <c r="G4071" s="2">
        <v>0.53317300000000001</v>
      </c>
      <c r="H4071" s="2">
        <v>0.535049</v>
      </c>
      <c r="J4071" s="2">
        <v>7.8537939999999997</v>
      </c>
      <c r="K4071" s="2">
        <v>0.10742699999999999</v>
      </c>
      <c r="L4071" s="2">
        <v>0.165851</v>
      </c>
    </row>
    <row r="4072" spans="1:12" x14ac:dyDescent="0.2">
      <c r="A4072" s="2">
        <v>7.854495</v>
      </c>
      <c r="B4072" s="2">
        <v>25.38252</v>
      </c>
      <c r="C4072" s="2">
        <v>0.63078199999999995</v>
      </c>
      <c r="D4072" s="2">
        <v>0.25250499999999998</v>
      </c>
      <c r="F4072" s="2">
        <v>7.8516899999999996</v>
      </c>
      <c r="G4072" s="2">
        <v>0.53349299999999999</v>
      </c>
      <c r="H4072" s="2">
        <v>0.53461499999999995</v>
      </c>
      <c r="J4072" s="2">
        <v>7.854495</v>
      </c>
      <c r="K4072" s="2">
        <v>0.107334</v>
      </c>
      <c r="L4072" s="2">
        <v>0.166131</v>
      </c>
    </row>
    <row r="4073" spans="1:12" x14ac:dyDescent="0.2">
      <c r="A4073" s="2">
        <v>7.8551960000000003</v>
      </c>
      <c r="B4073" s="2">
        <v>25.402059999999999</v>
      </c>
      <c r="C4073" s="2">
        <v>0.63043499999999997</v>
      </c>
      <c r="D4073" s="2">
        <v>0.25262800000000002</v>
      </c>
      <c r="F4073" s="2">
        <v>7.8523909999999999</v>
      </c>
      <c r="G4073" s="2">
        <v>0.53385199999999999</v>
      </c>
      <c r="H4073" s="2">
        <v>0.53430900000000003</v>
      </c>
      <c r="J4073" s="2">
        <v>7.8551960000000003</v>
      </c>
      <c r="K4073" s="2">
        <v>0.106987</v>
      </c>
      <c r="L4073" s="2">
        <v>0.165496</v>
      </c>
    </row>
    <row r="4074" spans="1:12" x14ac:dyDescent="0.2">
      <c r="A4074" s="2">
        <v>7.8558979999999998</v>
      </c>
      <c r="B4074" s="2">
        <v>25.422129999999999</v>
      </c>
      <c r="C4074" s="2">
        <v>0.63037799999999999</v>
      </c>
      <c r="D4074" s="2">
        <v>0.25304700000000002</v>
      </c>
      <c r="F4074" s="2">
        <v>7.8530920000000002</v>
      </c>
      <c r="G4074" s="2">
        <v>0.53386699999999998</v>
      </c>
      <c r="H4074" s="2">
        <v>0.53411900000000001</v>
      </c>
      <c r="J4074" s="2">
        <v>7.8558979999999998</v>
      </c>
      <c r="K4074" s="2">
        <v>0.10693900000000001</v>
      </c>
      <c r="L4074" s="2">
        <v>0.16528699999999999</v>
      </c>
    </row>
    <row r="4075" spans="1:12" x14ac:dyDescent="0.2">
      <c r="A4075" s="2">
        <v>7.8565990000000001</v>
      </c>
      <c r="B4075" s="2">
        <v>25.442689999999999</v>
      </c>
      <c r="C4075" s="2">
        <v>0.630637</v>
      </c>
      <c r="D4075" s="2">
        <v>0.25365799999999999</v>
      </c>
      <c r="F4075" s="2">
        <v>7.8537939999999997</v>
      </c>
      <c r="G4075" s="2">
        <v>0.53427899999999995</v>
      </c>
      <c r="H4075" s="2">
        <v>0.53418699999999997</v>
      </c>
      <c r="J4075" s="2">
        <v>7.8565990000000001</v>
      </c>
      <c r="K4075" s="2">
        <v>0.10714700000000001</v>
      </c>
      <c r="L4075" s="2">
        <v>0.165579</v>
      </c>
    </row>
    <row r="4076" spans="1:12" x14ac:dyDescent="0.2">
      <c r="A4076" s="2">
        <v>7.8573009999999996</v>
      </c>
      <c r="B4076" s="2">
        <v>25.46312</v>
      </c>
      <c r="C4076" s="2">
        <v>0.63046599999999997</v>
      </c>
      <c r="D4076" s="2">
        <v>0.25389400000000001</v>
      </c>
      <c r="F4076" s="2">
        <v>7.854495</v>
      </c>
      <c r="G4076" s="2">
        <v>0.53453099999999998</v>
      </c>
      <c r="H4076" s="2">
        <v>0.53426399999999996</v>
      </c>
      <c r="J4076" s="2">
        <v>7.8573009999999996</v>
      </c>
      <c r="K4076" s="2">
        <v>0.10786999999999999</v>
      </c>
      <c r="L4076" s="2">
        <v>0.165159</v>
      </c>
    </row>
    <row r="4077" spans="1:12" x14ac:dyDescent="0.2">
      <c r="A4077" s="2">
        <v>7.8580019999999999</v>
      </c>
      <c r="B4077" s="2">
        <v>25.484000000000002</v>
      </c>
      <c r="C4077" s="2">
        <v>0.630386</v>
      </c>
      <c r="D4077" s="2">
        <v>0.25387900000000002</v>
      </c>
      <c r="F4077" s="2">
        <v>7.8551960000000003</v>
      </c>
      <c r="G4077" s="2">
        <v>0.53446199999999999</v>
      </c>
      <c r="H4077" s="2">
        <v>0.53389699999999995</v>
      </c>
      <c r="J4077" s="2">
        <v>7.8580019999999999</v>
      </c>
      <c r="K4077" s="2">
        <v>0.108692</v>
      </c>
      <c r="L4077" s="2">
        <v>0.16604099999999999</v>
      </c>
    </row>
    <row r="4078" spans="1:12" x14ac:dyDescent="0.2">
      <c r="A4078" s="2">
        <v>7.8587040000000004</v>
      </c>
      <c r="B4078" s="2">
        <v>25.504300000000001</v>
      </c>
      <c r="C4078" s="2">
        <v>0.630332</v>
      </c>
      <c r="D4078" s="2">
        <v>0.25381799999999999</v>
      </c>
      <c r="F4078" s="2">
        <v>7.8558979999999998</v>
      </c>
      <c r="G4078" s="2">
        <v>0.53435500000000002</v>
      </c>
      <c r="H4078" s="2">
        <v>0.53427899999999995</v>
      </c>
      <c r="J4078" s="2">
        <v>7.8587040000000004</v>
      </c>
      <c r="K4078" s="2">
        <v>0.10899300000000001</v>
      </c>
      <c r="L4078" s="2">
        <v>0.16589699999999999</v>
      </c>
    </row>
    <row r="4079" spans="1:12" x14ac:dyDescent="0.2">
      <c r="A4079" s="2">
        <v>7.8594049999999998</v>
      </c>
      <c r="B4079" s="2">
        <v>25.52393</v>
      </c>
      <c r="C4079" s="2">
        <v>0.63032500000000002</v>
      </c>
      <c r="D4079" s="2">
        <v>0.25393199999999999</v>
      </c>
      <c r="F4079" s="2">
        <v>7.8565990000000001</v>
      </c>
      <c r="G4079" s="2">
        <v>0.53432500000000005</v>
      </c>
      <c r="H4079" s="2">
        <v>0.53481299999999998</v>
      </c>
      <c r="J4079" s="2">
        <v>7.8594049999999998</v>
      </c>
      <c r="K4079" s="2">
        <v>0.10870199999999999</v>
      </c>
      <c r="L4079" s="2">
        <v>0.16530400000000001</v>
      </c>
    </row>
    <row r="4080" spans="1:12" x14ac:dyDescent="0.2">
      <c r="A4080" s="2">
        <v>7.860106</v>
      </c>
      <c r="B4080" s="2">
        <v>25.54307</v>
      </c>
      <c r="C4080" s="2">
        <v>0.63054200000000005</v>
      </c>
      <c r="D4080" s="2">
        <v>0.25431399999999998</v>
      </c>
      <c r="F4080" s="2">
        <v>7.8573009999999996</v>
      </c>
      <c r="G4080" s="2">
        <v>0.53496600000000005</v>
      </c>
      <c r="H4080" s="2">
        <v>0.53502700000000003</v>
      </c>
      <c r="J4080" s="2">
        <v>7.860106</v>
      </c>
      <c r="K4080" s="2">
        <v>0.1087</v>
      </c>
      <c r="L4080" s="2">
        <v>0.165078</v>
      </c>
    </row>
    <row r="4081" spans="1:12" x14ac:dyDescent="0.2">
      <c r="A4081" s="2">
        <v>7.8608070000000003</v>
      </c>
      <c r="B4081" s="2">
        <v>25.562080000000002</v>
      </c>
      <c r="C4081" s="2">
        <v>0.63058400000000003</v>
      </c>
      <c r="D4081" s="2">
        <v>0.25428299999999998</v>
      </c>
      <c r="F4081" s="2">
        <v>7.8580019999999999</v>
      </c>
      <c r="G4081" s="2">
        <v>0.53520999999999996</v>
      </c>
      <c r="H4081" s="2">
        <v>0.53514099999999998</v>
      </c>
      <c r="J4081" s="2">
        <v>7.8608070000000003</v>
      </c>
      <c r="K4081" s="2">
        <v>0.10871699999999999</v>
      </c>
      <c r="L4081" s="2">
        <v>0.16494300000000001</v>
      </c>
    </row>
    <row r="4082" spans="1:12" x14ac:dyDescent="0.2">
      <c r="A4082" s="2">
        <v>7.8615089999999999</v>
      </c>
      <c r="B4082" s="2">
        <v>25.580829999999999</v>
      </c>
      <c r="C4082" s="2">
        <v>0.63021799999999994</v>
      </c>
      <c r="D4082" s="2">
        <v>0.25487799999999999</v>
      </c>
      <c r="F4082" s="2">
        <v>7.8587040000000004</v>
      </c>
      <c r="G4082" s="2">
        <v>0.53517199999999998</v>
      </c>
      <c r="H4082" s="2">
        <v>0.53522499999999995</v>
      </c>
      <c r="J4082" s="2">
        <v>7.8615089999999999</v>
      </c>
      <c r="K4082" s="2">
        <v>0.108517</v>
      </c>
      <c r="L4082" s="2">
        <v>0.165131</v>
      </c>
    </row>
    <row r="4083" spans="1:12" x14ac:dyDescent="0.2">
      <c r="A4083" s="2">
        <v>7.8622100000000001</v>
      </c>
      <c r="B4083" s="2">
        <v>25.599599999999999</v>
      </c>
      <c r="C4083" s="2">
        <v>0.62997700000000001</v>
      </c>
      <c r="D4083" s="2">
        <v>0.25577100000000003</v>
      </c>
      <c r="F4083" s="2">
        <v>7.8594049999999998</v>
      </c>
      <c r="G4083" s="2">
        <v>0.53559900000000005</v>
      </c>
      <c r="H4083" s="2">
        <v>0.53524000000000005</v>
      </c>
      <c r="J4083" s="2">
        <v>7.8622100000000001</v>
      </c>
      <c r="K4083" s="2">
        <v>0.108476</v>
      </c>
      <c r="L4083" s="2">
        <v>0.16530600000000001</v>
      </c>
    </row>
    <row r="4084" spans="1:12" x14ac:dyDescent="0.2">
      <c r="A4084" s="2">
        <v>7.8629119999999997</v>
      </c>
      <c r="B4084" s="2">
        <v>25.617840000000001</v>
      </c>
      <c r="C4084" s="2">
        <v>0.62991299999999995</v>
      </c>
      <c r="D4084" s="2">
        <v>0.25589299999999998</v>
      </c>
      <c r="F4084" s="2">
        <v>7.860106</v>
      </c>
      <c r="G4084" s="2">
        <v>0.53591900000000003</v>
      </c>
      <c r="H4084" s="2">
        <v>0.53537000000000001</v>
      </c>
      <c r="J4084" s="2">
        <v>7.8629119999999997</v>
      </c>
      <c r="K4084" s="2">
        <v>0.108291</v>
      </c>
      <c r="L4084" s="2">
        <v>0.16536200000000001</v>
      </c>
    </row>
    <row r="4085" spans="1:12" x14ac:dyDescent="0.2">
      <c r="A4085" s="2">
        <v>7.863613</v>
      </c>
      <c r="B4085" s="2">
        <v>25.635349999999999</v>
      </c>
      <c r="C4085" s="2">
        <v>0.62930600000000003</v>
      </c>
      <c r="D4085" s="2">
        <v>0.256465</v>
      </c>
      <c r="F4085" s="2">
        <v>7.8608070000000003</v>
      </c>
      <c r="G4085" s="2">
        <v>0.53537000000000001</v>
      </c>
      <c r="H4085" s="2">
        <v>0.53529400000000005</v>
      </c>
      <c r="J4085" s="2">
        <v>7.863613</v>
      </c>
      <c r="K4085" s="2">
        <v>0.108246</v>
      </c>
      <c r="L4085" s="2">
        <v>0.16549</v>
      </c>
    </row>
    <row r="4086" spans="1:12" x14ac:dyDescent="0.2">
      <c r="A4086" s="2">
        <v>7.8643150000000004</v>
      </c>
      <c r="B4086" s="2">
        <v>25.65241</v>
      </c>
      <c r="C4086" s="2">
        <v>0.62882499999999997</v>
      </c>
      <c r="D4086" s="2">
        <v>0.25700699999999999</v>
      </c>
      <c r="F4086" s="2">
        <v>7.8615089999999999</v>
      </c>
      <c r="G4086" s="2">
        <v>0.53491200000000005</v>
      </c>
      <c r="H4086" s="2">
        <v>0.53503400000000001</v>
      </c>
      <c r="J4086" s="2">
        <v>7.8643150000000004</v>
      </c>
      <c r="K4086" s="2">
        <v>0.108677</v>
      </c>
      <c r="L4086" s="2">
        <v>0.165103</v>
      </c>
    </row>
    <row r="4087" spans="1:12" x14ac:dyDescent="0.2">
      <c r="A4087" s="2">
        <v>7.8650159999999998</v>
      </c>
      <c r="B4087" s="2">
        <v>25.66891</v>
      </c>
      <c r="C4087" s="2">
        <v>0.62861599999999995</v>
      </c>
      <c r="D4087" s="2">
        <v>0.25738100000000003</v>
      </c>
      <c r="F4087" s="2">
        <v>7.8622100000000001</v>
      </c>
      <c r="G4087" s="2">
        <v>0.53475200000000001</v>
      </c>
      <c r="H4087" s="2">
        <v>0.53488899999999995</v>
      </c>
      <c r="J4087" s="2">
        <v>7.8650159999999998</v>
      </c>
      <c r="K4087" s="2">
        <v>0.109112</v>
      </c>
      <c r="L4087" s="2">
        <v>0.16467499999999999</v>
      </c>
    </row>
    <row r="4088" spans="1:12" x14ac:dyDescent="0.2">
      <c r="A4088" s="2">
        <v>7.8657170000000001</v>
      </c>
      <c r="B4088" s="2">
        <v>25.685009999999998</v>
      </c>
      <c r="C4088" s="2">
        <v>0.62795900000000004</v>
      </c>
      <c r="D4088" s="2">
        <v>0.25749499999999997</v>
      </c>
      <c r="F4088" s="2">
        <v>7.8629119999999997</v>
      </c>
      <c r="G4088" s="2">
        <v>0.53493500000000005</v>
      </c>
      <c r="H4088" s="2">
        <v>0.53489699999999996</v>
      </c>
      <c r="J4088" s="2">
        <v>7.8657170000000001</v>
      </c>
      <c r="K4088" s="2">
        <v>0.108723</v>
      </c>
      <c r="L4088" s="2">
        <v>0.1651</v>
      </c>
    </row>
    <row r="4089" spans="1:12" x14ac:dyDescent="0.2">
      <c r="A4089" s="2">
        <v>7.8664180000000004</v>
      </c>
      <c r="B4089" s="2">
        <v>25.701419999999999</v>
      </c>
      <c r="C4089" s="2">
        <v>0.62744100000000003</v>
      </c>
      <c r="D4089" s="2">
        <v>0.25704500000000002</v>
      </c>
      <c r="F4089" s="2">
        <v>7.863613</v>
      </c>
      <c r="G4089" s="2">
        <v>0.53544599999999998</v>
      </c>
      <c r="H4089" s="2">
        <v>0.53517899999999996</v>
      </c>
      <c r="J4089" s="2">
        <v>7.8664180000000004</v>
      </c>
      <c r="K4089" s="2">
        <v>0.108776</v>
      </c>
      <c r="L4089" s="2">
        <v>0.164855</v>
      </c>
    </row>
    <row r="4090" spans="1:12" x14ac:dyDescent="0.2">
      <c r="A4090" s="2">
        <v>7.8671199999999999</v>
      </c>
      <c r="B4090" s="2">
        <v>25.718029999999999</v>
      </c>
      <c r="C4090" s="2">
        <v>0.62739100000000003</v>
      </c>
      <c r="D4090" s="2">
        <v>0.256664</v>
      </c>
      <c r="F4090" s="2">
        <v>7.8643150000000004</v>
      </c>
      <c r="G4090" s="2">
        <v>0.53562900000000002</v>
      </c>
      <c r="H4090" s="2">
        <v>0.53579699999999997</v>
      </c>
      <c r="J4090" s="2">
        <v>7.8671199999999999</v>
      </c>
      <c r="K4090" s="2">
        <v>0.109331</v>
      </c>
      <c r="L4090" s="2">
        <v>0.165214</v>
      </c>
    </row>
    <row r="4091" spans="1:12" x14ac:dyDescent="0.2">
      <c r="A4091" s="2">
        <v>7.8678210000000002</v>
      </c>
      <c r="B4091" s="2">
        <v>25.734220000000001</v>
      </c>
      <c r="C4091" s="2">
        <v>0.62724199999999997</v>
      </c>
      <c r="D4091" s="2">
        <v>0.25645800000000002</v>
      </c>
      <c r="F4091" s="2">
        <v>7.8650159999999998</v>
      </c>
      <c r="G4091" s="2">
        <v>0.53585799999999995</v>
      </c>
      <c r="H4091" s="2">
        <v>0.53600300000000001</v>
      </c>
      <c r="J4091" s="2">
        <v>7.8678210000000002</v>
      </c>
      <c r="K4091" s="2">
        <v>0.10986899999999999</v>
      </c>
      <c r="L4091" s="2">
        <v>0.165905</v>
      </c>
    </row>
    <row r="4092" spans="1:12" x14ac:dyDescent="0.2">
      <c r="A4092" s="2">
        <v>7.8685229999999997</v>
      </c>
      <c r="B4092" s="2">
        <v>25.75029</v>
      </c>
      <c r="C4092" s="2">
        <v>0.62693299999999996</v>
      </c>
      <c r="D4092" s="2">
        <v>0.25618999999999997</v>
      </c>
      <c r="F4092" s="2">
        <v>7.8657170000000001</v>
      </c>
      <c r="G4092" s="2">
        <v>0.53551499999999996</v>
      </c>
      <c r="H4092" s="2">
        <v>0.53584299999999996</v>
      </c>
      <c r="J4092" s="2">
        <v>7.8685229999999997</v>
      </c>
      <c r="K4092" s="2">
        <v>0.110136</v>
      </c>
      <c r="L4092" s="2">
        <v>0.16609199999999999</v>
      </c>
    </row>
    <row r="4093" spans="1:12" x14ac:dyDescent="0.2">
      <c r="A4093" s="2">
        <v>7.869224</v>
      </c>
      <c r="B4093" s="2">
        <v>25.766210000000001</v>
      </c>
      <c r="C4093" s="2">
        <v>0.62669699999999995</v>
      </c>
      <c r="D4093" s="2">
        <v>0.25592300000000001</v>
      </c>
      <c r="F4093" s="2">
        <v>7.8664180000000004</v>
      </c>
      <c r="G4093" s="2">
        <v>0.535049</v>
      </c>
      <c r="H4093" s="2">
        <v>0.53605700000000001</v>
      </c>
      <c r="J4093" s="2">
        <v>7.869224</v>
      </c>
      <c r="K4093" s="2">
        <v>0.11036700000000001</v>
      </c>
      <c r="L4093" s="2">
        <v>0.165828</v>
      </c>
    </row>
    <row r="4094" spans="1:12" x14ac:dyDescent="0.2">
      <c r="A4094" s="2">
        <v>7.8699250000000003</v>
      </c>
      <c r="B4094" s="2">
        <v>25.781790000000001</v>
      </c>
      <c r="C4094" s="2">
        <v>0.62671200000000005</v>
      </c>
      <c r="D4094" s="2">
        <v>0.25611400000000001</v>
      </c>
      <c r="F4094" s="2">
        <v>7.8671199999999999</v>
      </c>
      <c r="G4094" s="2">
        <v>0.53461499999999995</v>
      </c>
      <c r="H4094" s="2">
        <v>0.53633900000000001</v>
      </c>
      <c r="J4094" s="2">
        <v>7.8699250000000003</v>
      </c>
      <c r="K4094" s="2">
        <v>0.110113</v>
      </c>
      <c r="L4094" s="2">
        <v>0.16569200000000001</v>
      </c>
    </row>
    <row r="4095" spans="1:12" x14ac:dyDescent="0.2">
      <c r="A4095" s="2">
        <v>7.8706269999999998</v>
      </c>
      <c r="B4095" s="2">
        <v>25.797360000000001</v>
      </c>
      <c r="C4095" s="2">
        <v>0.626807</v>
      </c>
      <c r="D4095" s="2">
        <v>0.25616</v>
      </c>
      <c r="F4095" s="2">
        <v>7.8678210000000002</v>
      </c>
      <c r="G4095" s="2">
        <v>0.53430900000000003</v>
      </c>
      <c r="H4095" s="2">
        <v>0.53640699999999997</v>
      </c>
      <c r="J4095" s="2">
        <v>7.8706269999999998</v>
      </c>
      <c r="K4095" s="2">
        <v>0.10952199999999999</v>
      </c>
      <c r="L4095" s="2">
        <v>0.165487</v>
      </c>
    </row>
    <row r="4096" spans="1:12" x14ac:dyDescent="0.2">
      <c r="A4096" s="2">
        <v>7.8713280000000001</v>
      </c>
      <c r="B4096" s="2">
        <v>25.81277</v>
      </c>
      <c r="C4096" s="2">
        <v>0.62671200000000005</v>
      </c>
      <c r="D4096" s="2">
        <v>0.25636599999999998</v>
      </c>
      <c r="F4096" s="2">
        <v>7.8685229999999997</v>
      </c>
      <c r="G4096" s="2">
        <v>0.53411900000000001</v>
      </c>
      <c r="H4096" s="2">
        <v>0.53666700000000001</v>
      </c>
      <c r="J4096" s="2">
        <v>7.8713280000000001</v>
      </c>
      <c r="K4096" s="2">
        <v>0.108724</v>
      </c>
      <c r="L4096" s="2">
        <v>0.16664899999999999</v>
      </c>
    </row>
    <row r="4097" spans="1:12" x14ac:dyDescent="0.2">
      <c r="A4097" s="2">
        <v>7.8720299999999996</v>
      </c>
      <c r="B4097" s="2">
        <v>25.827850000000002</v>
      </c>
      <c r="C4097" s="2">
        <v>0.62666599999999995</v>
      </c>
      <c r="D4097" s="2">
        <v>0.25624400000000003</v>
      </c>
      <c r="F4097" s="2">
        <v>7.869224</v>
      </c>
      <c r="G4097" s="2">
        <v>0.53418699999999997</v>
      </c>
      <c r="H4097" s="2">
        <v>0.53717000000000004</v>
      </c>
      <c r="J4097" s="2">
        <v>7.8720299999999996</v>
      </c>
      <c r="K4097" s="2">
        <v>0.10823199999999999</v>
      </c>
      <c r="L4097" s="2">
        <v>0.167041</v>
      </c>
    </row>
    <row r="4098" spans="1:12" x14ac:dyDescent="0.2">
      <c r="A4098" s="2">
        <v>7.8727309999999999</v>
      </c>
      <c r="B4098" s="2">
        <v>25.842639999999999</v>
      </c>
      <c r="C4098" s="2">
        <v>0.62644900000000003</v>
      </c>
      <c r="D4098" s="2">
        <v>0.25576300000000002</v>
      </c>
      <c r="F4098" s="2">
        <v>7.8699250000000003</v>
      </c>
      <c r="G4098" s="2">
        <v>0.53426399999999996</v>
      </c>
      <c r="H4098" s="2">
        <v>0.53736899999999999</v>
      </c>
      <c r="J4098" s="2">
        <v>7.8727309999999999</v>
      </c>
      <c r="K4098" s="2">
        <v>0.108242</v>
      </c>
      <c r="L4098" s="2">
        <v>0.16661100000000001</v>
      </c>
    </row>
    <row r="4099" spans="1:12" x14ac:dyDescent="0.2">
      <c r="A4099" s="2">
        <v>7.8734320000000002</v>
      </c>
      <c r="B4099" s="2">
        <v>25.85718</v>
      </c>
      <c r="C4099" s="2">
        <v>0.62607100000000004</v>
      </c>
      <c r="D4099" s="2">
        <v>0.25595400000000001</v>
      </c>
      <c r="F4099" s="2">
        <v>7.8706269999999998</v>
      </c>
      <c r="G4099" s="2">
        <v>0.53389699999999995</v>
      </c>
      <c r="H4099" s="2">
        <v>0.53752100000000003</v>
      </c>
      <c r="J4099" s="2">
        <v>7.8734320000000002</v>
      </c>
      <c r="K4099" s="2">
        <v>0.10838299999999999</v>
      </c>
      <c r="L4099" s="2">
        <v>0.16690199999999999</v>
      </c>
    </row>
    <row r="4100" spans="1:12" x14ac:dyDescent="0.2">
      <c r="A4100" s="2">
        <v>7.8741339999999997</v>
      </c>
      <c r="B4100" s="2">
        <v>25.871279999999999</v>
      </c>
      <c r="C4100" s="2">
        <v>0.62560199999999999</v>
      </c>
      <c r="D4100" s="2">
        <v>0.25586999999999999</v>
      </c>
      <c r="F4100" s="2">
        <v>7.8713280000000001</v>
      </c>
      <c r="G4100" s="2">
        <v>0.53427899999999995</v>
      </c>
      <c r="H4100" s="2">
        <v>0.53764299999999998</v>
      </c>
      <c r="J4100" s="2">
        <v>7.8741339999999997</v>
      </c>
      <c r="K4100" s="2">
        <v>0.108505</v>
      </c>
      <c r="L4100" s="2">
        <v>0.166739</v>
      </c>
    </row>
    <row r="4101" spans="1:12" x14ac:dyDescent="0.2">
      <c r="A4101" s="2">
        <v>7.874835</v>
      </c>
      <c r="B4101" s="2">
        <v>25.884869999999999</v>
      </c>
      <c r="C4101" s="2">
        <v>0.62543000000000004</v>
      </c>
      <c r="D4101" s="2">
        <v>0.256129</v>
      </c>
      <c r="F4101" s="2">
        <v>7.8720299999999996</v>
      </c>
      <c r="G4101" s="2">
        <v>0.53481299999999998</v>
      </c>
      <c r="H4101" s="2">
        <v>0.53765099999999999</v>
      </c>
      <c r="J4101" s="2">
        <v>7.874835</v>
      </c>
      <c r="K4101" s="2">
        <v>0.108677</v>
      </c>
      <c r="L4101" s="2">
        <v>0.166877</v>
      </c>
    </row>
    <row r="4102" spans="1:12" x14ac:dyDescent="0.2">
      <c r="A4102" s="2">
        <v>7.8755360000000003</v>
      </c>
      <c r="B4102" s="2">
        <v>25.89847</v>
      </c>
      <c r="C4102" s="2">
        <v>0.625587</v>
      </c>
      <c r="D4102" s="2">
        <v>0.25618299999999999</v>
      </c>
      <c r="F4102" s="2">
        <v>7.8727309999999999</v>
      </c>
      <c r="G4102" s="2">
        <v>0.53502700000000003</v>
      </c>
      <c r="H4102" s="2">
        <v>0.53744499999999995</v>
      </c>
      <c r="J4102" s="2">
        <v>7.8755360000000003</v>
      </c>
      <c r="K4102" s="2">
        <v>0.10897</v>
      </c>
      <c r="L4102" s="2">
        <v>0.16714699999999999</v>
      </c>
    </row>
    <row r="4103" spans="1:12" x14ac:dyDescent="0.2">
      <c r="A4103" s="2">
        <v>7.8762379999999999</v>
      </c>
      <c r="B4103" s="2">
        <v>25.912240000000001</v>
      </c>
      <c r="C4103" s="2">
        <v>0.625552</v>
      </c>
      <c r="D4103" s="2">
        <v>0.25656400000000001</v>
      </c>
      <c r="F4103" s="2">
        <v>7.8734320000000002</v>
      </c>
      <c r="G4103" s="2">
        <v>0.53514099999999998</v>
      </c>
      <c r="H4103" s="2">
        <v>0.53692600000000001</v>
      </c>
      <c r="J4103" s="2">
        <v>7.8762379999999999</v>
      </c>
      <c r="K4103" s="2">
        <v>0.108373</v>
      </c>
      <c r="L4103" s="2">
        <v>0.16669300000000001</v>
      </c>
    </row>
    <row r="4104" spans="1:12" x14ac:dyDescent="0.2">
      <c r="A4104" s="2">
        <v>7.8769390000000001</v>
      </c>
      <c r="B4104" s="2">
        <v>25.925599999999999</v>
      </c>
      <c r="C4104" s="2">
        <v>0.62561</v>
      </c>
      <c r="D4104" s="2">
        <v>0.25681599999999999</v>
      </c>
      <c r="F4104" s="2">
        <v>7.8741339999999997</v>
      </c>
      <c r="G4104" s="2">
        <v>0.53522499999999995</v>
      </c>
      <c r="H4104" s="2">
        <v>0.53682700000000005</v>
      </c>
      <c r="J4104" s="2">
        <v>7.8769390000000001</v>
      </c>
      <c r="K4104" s="2">
        <v>0.108002</v>
      </c>
      <c r="L4104" s="2">
        <v>0.16606399999999999</v>
      </c>
    </row>
    <row r="4105" spans="1:12" x14ac:dyDescent="0.2">
      <c r="A4105" s="2">
        <v>7.8776409999999997</v>
      </c>
      <c r="B4105" s="2">
        <v>25.93844</v>
      </c>
      <c r="C4105" s="2">
        <v>0.62585400000000002</v>
      </c>
      <c r="D4105" s="2">
        <v>0.25697599999999998</v>
      </c>
      <c r="F4105" s="2">
        <v>7.874835</v>
      </c>
      <c r="G4105" s="2">
        <v>0.53524000000000005</v>
      </c>
      <c r="H4105" s="2">
        <v>0.53704799999999997</v>
      </c>
      <c r="J4105" s="2">
        <v>7.8776409999999997</v>
      </c>
      <c r="K4105" s="2">
        <v>0.10798199999999999</v>
      </c>
      <c r="L4105" s="2">
        <v>0.165739</v>
      </c>
    </row>
    <row r="4106" spans="1:12" x14ac:dyDescent="0.2">
      <c r="A4106" s="2">
        <v>7.878342</v>
      </c>
      <c r="B4106" s="2">
        <v>25.951129999999999</v>
      </c>
      <c r="C4106" s="2">
        <v>0.62618200000000002</v>
      </c>
      <c r="D4106" s="2">
        <v>0.256969</v>
      </c>
      <c r="F4106" s="2">
        <v>7.8755360000000003</v>
      </c>
      <c r="G4106" s="2">
        <v>0.53537000000000001</v>
      </c>
      <c r="H4106" s="2">
        <v>0.53700300000000001</v>
      </c>
      <c r="J4106" s="2">
        <v>7.878342</v>
      </c>
      <c r="K4106" s="2">
        <v>0.107687</v>
      </c>
      <c r="L4106" s="2">
        <v>0.16594800000000001</v>
      </c>
    </row>
    <row r="4107" spans="1:12" x14ac:dyDescent="0.2">
      <c r="A4107" s="2">
        <v>7.8790430000000002</v>
      </c>
      <c r="B4107" s="2">
        <v>25.963650000000001</v>
      </c>
      <c r="C4107" s="2">
        <v>0.62602500000000005</v>
      </c>
      <c r="D4107" s="2">
        <v>0.25677</v>
      </c>
      <c r="F4107" s="2">
        <v>7.8762379999999999</v>
      </c>
      <c r="G4107" s="2">
        <v>0.53529400000000005</v>
      </c>
      <c r="H4107" s="2">
        <v>0.53691900000000004</v>
      </c>
      <c r="J4107" s="2">
        <v>7.8790430000000002</v>
      </c>
      <c r="K4107" s="2">
        <v>0.10775700000000001</v>
      </c>
      <c r="L4107" s="2">
        <v>0.166047</v>
      </c>
    </row>
    <row r="4108" spans="1:12" x14ac:dyDescent="0.2">
      <c r="A4108" s="2">
        <v>7.8797449999999998</v>
      </c>
      <c r="B4108" s="2">
        <v>25.975899999999999</v>
      </c>
      <c r="C4108" s="2">
        <v>0.62620799999999999</v>
      </c>
      <c r="D4108" s="2">
        <v>0.25690800000000003</v>
      </c>
      <c r="F4108" s="2">
        <v>7.8769390000000001</v>
      </c>
      <c r="G4108" s="2">
        <v>0.53503400000000001</v>
      </c>
      <c r="H4108" s="2">
        <v>0.53675099999999998</v>
      </c>
      <c r="J4108" s="2">
        <v>7.8797449999999998</v>
      </c>
      <c r="K4108" s="2">
        <v>0.107405</v>
      </c>
      <c r="L4108" s="2">
        <v>0.16624900000000001</v>
      </c>
    </row>
    <row r="4109" spans="1:12" x14ac:dyDescent="0.2">
      <c r="A4109" s="2">
        <v>7.8804460000000001</v>
      </c>
      <c r="B4109" s="2">
        <v>25.988199999999999</v>
      </c>
      <c r="C4109" s="2">
        <v>0.62661999999999995</v>
      </c>
      <c r="D4109" s="2">
        <v>0.257243</v>
      </c>
      <c r="F4109" s="2">
        <v>7.8776409999999997</v>
      </c>
      <c r="G4109" s="2">
        <v>0.53488899999999995</v>
      </c>
      <c r="H4109" s="2">
        <v>0.53687300000000004</v>
      </c>
      <c r="J4109" s="2">
        <v>7.8804460000000001</v>
      </c>
      <c r="K4109" s="2">
        <v>0.107279</v>
      </c>
      <c r="L4109" s="2">
        <v>0.16603100000000001</v>
      </c>
    </row>
    <row r="4110" spans="1:12" x14ac:dyDescent="0.2">
      <c r="A4110" s="2">
        <v>7.8811470000000003</v>
      </c>
      <c r="B4110" s="2">
        <v>26.000319999999999</v>
      </c>
      <c r="C4110" s="2">
        <v>0.62697099999999995</v>
      </c>
      <c r="D4110" s="2">
        <v>0.25755600000000001</v>
      </c>
      <c r="F4110" s="2">
        <v>7.878342</v>
      </c>
      <c r="G4110" s="2">
        <v>0.53489699999999996</v>
      </c>
      <c r="H4110" s="2">
        <v>0.53734599999999999</v>
      </c>
      <c r="J4110" s="2">
        <v>7.8811470000000003</v>
      </c>
      <c r="K4110" s="2">
        <v>0.107145</v>
      </c>
      <c r="L4110" s="2">
        <v>0.165995</v>
      </c>
    </row>
    <row r="4111" spans="1:12" x14ac:dyDescent="0.2">
      <c r="A4111" s="2">
        <v>7.8818489999999999</v>
      </c>
      <c r="B4111" s="2">
        <v>26.011859999999999</v>
      </c>
      <c r="C4111" s="2">
        <v>0.62701300000000004</v>
      </c>
      <c r="D4111" s="2">
        <v>0.25814399999999998</v>
      </c>
      <c r="F4111" s="2">
        <v>7.8790430000000002</v>
      </c>
      <c r="G4111" s="2">
        <v>0.53517899999999996</v>
      </c>
      <c r="H4111" s="2">
        <v>0.53756700000000002</v>
      </c>
      <c r="J4111" s="2">
        <v>7.8818489999999999</v>
      </c>
      <c r="K4111" s="2">
        <v>0.107151</v>
      </c>
      <c r="L4111" s="2">
        <v>0.16559199999999999</v>
      </c>
    </row>
    <row r="4112" spans="1:12" x14ac:dyDescent="0.2">
      <c r="A4112" s="2">
        <v>7.8825500000000002</v>
      </c>
      <c r="B4112" s="2">
        <v>26.022970000000001</v>
      </c>
      <c r="C4112" s="2">
        <v>0.62694499999999997</v>
      </c>
      <c r="D4112" s="2">
        <v>0.25860899999999998</v>
      </c>
      <c r="F4112" s="2">
        <v>7.8797449999999998</v>
      </c>
      <c r="G4112" s="2">
        <v>0.53579699999999997</v>
      </c>
      <c r="H4112" s="2">
        <v>0.53737599999999996</v>
      </c>
      <c r="J4112" s="2">
        <v>7.8825500000000002</v>
      </c>
      <c r="K4112" s="2">
        <v>0.107157</v>
      </c>
      <c r="L4112" s="2">
        <v>0.16547400000000001</v>
      </c>
    </row>
    <row r="4113" spans="1:12" x14ac:dyDescent="0.2">
      <c r="A4113" s="2">
        <v>7.8832519999999997</v>
      </c>
      <c r="B4113" s="2">
        <v>26.03426</v>
      </c>
      <c r="C4113" s="2">
        <v>0.62700599999999995</v>
      </c>
      <c r="D4113" s="2">
        <v>0.259021</v>
      </c>
      <c r="F4113" s="2">
        <v>7.8804460000000001</v>
      </c>
      <c r="G4113" s="2">
        <v>0.53600300000000001</v>
      </c>
      <c r="H4113" s="2">
        <v>0.53744499999999995</v>
      </c>
      <c r="J4113" s="2">
        <v>7.8832519999999997</v>
      </c>
      <c r="K4113" s="2">
        <v>0.107487</v>
      </c>
      <c r="L4113" s="2">
        <v>0.16505</v>
      </c>
    </row>
    <row r="4114" spans="1:12" x14ac:dyDescent="0.2">
      <c r="A4114" s="2">
        <v>7.883953</v>
      </c>
      <c r="B4114" s="2">
        <v>26.04561</v>
      </c>
      <c r="C4114" s="2">
        <v>0.62711600000000001</v>
      </c>
      <c r="D4114" s="2">
        <v>0.25919599999999998</v>
      </c>
      <c r="F4114" s="2">
        <v>7.8811470000000003</v>
      </c>
      <c r="G4114" s="2">
        <v>0.53584299999999996</v>
      </c>
      <c r="H4114" s="2">
        <v>0.53808599999999995</v>
      </c>
      <c r="J4114" s="2">
        <v>7.883953</v>
      </c>
      <c r="K4114" s="2">
        <v>0.10758</v>
      </c>
      <c r="L4114" s="2">
        <v>0.16533400000000001</v>
      </c>
    </row>
    <row r="4115" spans="1:12" x14ac:dyDescent="0.2">
      <c r="A4115" s="2">
        <v>7.8846550000000004</v>
      </c>
      <c r="B4115" s="2">
        <v>26.056819999999998</v>
      </c>
      <c r="C4115" s="2">
        <v>0.62669299999999994</v>
      </c>
      <c r="D4115" s="2">
        <v>0.259189</v>
      </c>
      <c r="F4115" s="2">
        <v>7.8818489999999999</v>
      </c>
      <c r="G4115" s="2">
        <v>0.53605700000000001</v>
      </c>
      <c r="H4115" s="2">
        <v>0.53894799999999998</v>
      </c>
      <c r="J4115" s="2">
        <v>7.8846550000000004</v>
      </c>
      <c r="K4115" s="2">
        <v>0.10770399999999999</v>
      </c>
      <c r="L4115" s="2">
        <v>0.16594800000000001</v>
      </c>
    </row>
    <row r="4116" spans="1:12" x14ac:dyDescent="0.2">
      <c r="A4116" s="2">
        <v>7.8853559999999998</v>
      </c>
      <c r="B4116" s="2">
        <v>26.067119999999999</v>
      </c>
      <c r="C4116" s="2">
        <v>0.62668199999999996</v>
      </c>
      <c r="D4116" s="2">
        <v>0.259349</v>
      </c>
      <c r="F4116" s="2">
        <v>7.8825500000000002</v>
      </c>
      <c r="G4116" s="2">
        <v>0.53633900000000001</v>
      </c>
      <c r="H4116" s="2">
        <v>0.53941300000000003</v>
      </c>
      <c r="J4116" s="2">
        <v>7.8853559999999998</v>
      </c>
      <c r="K4116" s="2">
        <v>0.10800700000000001</v>
      </c>
      <c r="L4116" s="2">
        <v>0.16594</v>
      </c>
    </row>
    <row r="4117" spans="1:12" x14ac:dyDescent="0.2">
      <c r="A4117" s="2">
        <v>7.8860570000000001</v>
      </c>
      <c r="B4117" s="2">
        <v>26.076910000000002</v>
      </c>
      <c r="C4117" s="2">
        <v>0.62673100000000004</v>
      </c>
      <c r="D4117" s="2">
        <v>0.25937199999999999</v>
      </c>
      <c r="F4117" s="2">
        <v>7.8832519999999997</v>
      </c>
      <c r="G4117" s="2">
        <v>0.53640699999999997</v>
      </c>
      <c r="H4117" s="2">
        <v>0.53938299999999995</v>
      </c>
      <c r="J4117" s="2">
        <v>7.8860570000000001</v>
      </c>
      <c r="K4117" s="2">
        <v>0.10786800000000001</v>
      </c>
      <c r="L4117" s="2">
        <v>0.16645699999999999</v>
      </c>
    </row>
    <row r="4118" spans="1:12" x14ac:dyDescent="0.2">
      <c r="A4118" s="2">
        <v>7.8867580000000004</v>
      </c>
      <c r="B4118" s="2">
        <v>26.086980000000001</v>
      </c>
      <c r="C4118" s="2">
        <v>0.62653999999999999</v>
      </c>
      <c r="D4118" s="2">
        <v>0.25952500000000001</v>
      </c>
      <c r="F4118" s="2">
        <v>7.883953</v>
      </c>
      <c r="G4118" s="2">
        <v>0.53666700000000001</v>
      </c>
      <c r="H4118" s="2">
        <v>0.53939800000000004</v>
      </c>
      <c r="J4118" s="2">
        <v>7.8867580000000004</v>
      </c>
      <c r="K4118" s="2">
        <v>0.107767</v>
      </c>
      <c r="L4118" s="2">
        <v>0.16677400000000001</v>
      </c>
    </row>
    <row r="4119" spans="1:12" x14ac:dyDescent="0.2">
      <c r="A4119" s="2">
        <v>7.8874599999999999</v>
      </c>
      <c r="B4119" s="2">
        <v>26.097010000000001</v>
      </c>
      <c r="C4119" s="2">
        <v>0.62694899999999998</v>
      </c>
      <c r="D4119" s="2">
        <v>0.25933400000000001</v>
      </c>
      <c r="F4119" s="2">
        <v>7.8846550000000004</v>
      </c>
      <c r="G4119" s="2">
        <v>0.53717000000000004</v>
      </c>
      <c r="H4119" s="2">
        <v>0.53937500000000005</v>
      </c>
      <c r="J4119" s="2">
        <v>7.8874599999999999</v>
      </c>
      <c r="K4119" s="2">
        <v>0.107574</v>
      </c>
      <c r="L4119" s="2">
        <v>0.166847</v>
      </c>
    </row>
    <row r="4120" spans="1:12" x14ac:dyDescent="0.2">
      <c r="A4120" s="2">
        <v>7.8881610000000002</v>
      </c>
      <c r="B4120" s="2">
        <v>26.10661</v>
      </c>
      <c r="C4120" s="2">
        <v>0.62709400000000004</v>
      </c>
      <c r="D4120" s="2">
        <v>0.25905899999999998</v>
      </c>
      <c r="F4120" s="2">
        <v>7.8853559999999998</v>
      </c>
      <c r="G4120" s="2">
        <v>0.53736899999999999</v>
      </c>
      <c r="H4120" s="2">
        <v>0.53974900000000003</v>
      </c>
      <c r="J4120" s="2">
        <v>7.8881610000000002</v>
      </c>
      <c r="K4120" s="2">
        <v>0.10724599999999999</v>
      </c>
      <c r="L4120" s="2">
        <v>0.16639300000000001</v>
      </c>
    </row>
    <row r="4121" spans="1:12" x14ac:dyDescent="0.2">
      <c r="A4121" s="2">
        <v>7.8888629999999997</v>
      </c>
      <c r="B4121" s="2">
        <v>26.116060000000001</v>
      </c>
      <c r="C4121" s="2">
        <v>0.62722299999999997</v>
      </c>
      <c r="D4121" s="2">
        <v>0.25894499999999998</v>
      </c>
      <c r="F4121" s="2">
        <v>7.8860570000000001</v>
      </c>
      <c r="G4121" s="2">
        <v>0.53752100000000003</v>
      </c>
      <c r="H4121" s="2">
        <v>0.54032899999999995</v>
      </c>
      <c r="J4121" s="2">
        <v>7.8888629999999997</v>
      </c>
      <c r="K4121" s="2">
        <v>0.106817</v>
      </c>
      <c r="L4121" s="2">
        <v>0.16623499999999999</v>
      </c>
    </row>
    <row r="4122" spans="1:12" x14ac:dyDescent="0.2">
      <c r="A4122" s="2">
        <v>7.889564</v>
      </c>
      <c r="B4122" s="2">
        <v>26.125360000000001</v>
      </c>
      <c r="C4122" s="2">
        <v>0.62720399999999998</v>
      </c>
      <c r="D4122" s="2">
        <v>0.25908999999999999</v>
      </c>
      <c r="F4122" s="2">
        <v>7.8867580000000004</v>
      </c>
      <c r="G4122" s="2">
        <v>0.53764299999999998</v>
      </c>
      <c r="H4122" s="2">
        <v>0.54083300000000001</v>
      </c>
      <c r="J4122" s="2">
        <v>7.889564</v>
      </c>
      <c r="K4122" s="2">
        <v>0.106527</v>
      </c>
      <c r="L4122" s="2">
        <v>0.16613600000000001</v>
      </c>
    </row>
    <row r="4123" spans="1:12" x14ac:dyDescent="0.2">
      <c r="A4123" s="2">
        <v>7.8902650000000003</v>
      </c>
      <c r="B4123" s="2">
        <v>26.1343</v>
      </c>
      <c r="C4123" s="2">
        <v>0.62668500000000005</v>
      </c>
      <c r="D4123" s="2">
        <v>0.259631</v>
      </c>
      <c r="F4123" s="2">
        <v>7.8874599999999999</v>
      </c>
      <c r="G4123" s="2">
        <v>0.53765099999999999</v>
      </c>
      <c r="H4123" s="2">
        <v>0.54117599999999999</v>
      </c>
      <c r="J4123" s="2">
        <v>7.8902650000000003</v>
      </c>
      <c r="K4123" s="2">
        <v>0.106567</v>
      </c>
      <c r="L4123" s="2">
        <v>0.16636699999999999</v>
      </c>
    </row>
    <row r="4124" spans="1:12" x14ac:dyDescent="0.2">
      <c r="A4124" s="2">
        <v>7.8909669999999998</v>
      </c>
      <c r="B4124" s="2">
        <v>26.143139999999999</v>
      </c>
      <c r="C4124" s="2">
        <v>0.62661299999999998</v>
      </c>
      <c r="D4124" s="2">
        <v>0.25992100000000001</v>
      </c>
      <c r="F4124" s="2">
        <v>7.8881610000000002</v>
      </c>
      <c r="G4124" s="2">
        <v>0.53744499999999995</v>
      </c>
      <c r="H4124" s="2">
        <v>0.54113</v>
      </c>
      <c r="J4124" s="2">
        <v>7.8909669999999998</v>
      </c>
      <c r="K4124" s="2">
        <v>0.10614</v>
      </c>
      <c r="L4124" s="2">
        <v>0.16650000000000001</v>
      </c>
    </row>
    <row r="4125" spans="1:12" x14ac:dyDescent="0.2">
      <c r="A4125" s="2">
        <v>7.8916680000000001</v>
      </c>
      <c r="B4125" s="2">
        <v>26.15165</v>
      </c>
      <c r="C4125" s="2">
        <v>0.62651699999999999</v>
      </c>
      <c r="D4125" s="2">
        <v>0.26014999999999999</v>
      </c>
      <c r="F4125" s="2">
        <v>7.8888629999999997</v>
      </c>
      <c r="G4125" s="2">
        <v>0.53692600000000001</v>
      </c>
      <c r="H4125" s="2">
        <v>0.54137400000000002</v>
      </c>
      <c r="J4125" s="2">
        <v>7.8916680000000001</v>
      </c>
      <c r="K4125" s="2">
        <v>0.10582</v>
      </c>
      <c r="L4125" s="2">
        <v>0.16672300000000001</v>
      </c>
    </row>
    <row r="4126" spans="1:12" x14ac:dyDescent="0.2">
      <c r="A4126" s="2">
        <v>7.8923690000000004</v>
      </c>
      <c r="B4126" s="2">
        <v>26.15973</v>
      </c>
      <c r="C4126" s="2">
        <v>0.62634999999999996</v>
      </c>
      <c r="D4126" s="2">
        <v>0.26052399999999998</v>
      </c>
      <c r="F4126" s="2">
        <v>7.889564</v>
      </c>
      <c r="G4126" s="2">
        <v>0.53682700000000005</v>
      </c>
      <c r="H4126" s="2">
        <v>0.54164100000000004</v>
      </c>
      <c r="J4126" s="2">
        <v>7.8923690000000004</v>
      </c>
      <c r="K4126" s="2">
        <v>0.105305</v>
      </c>
      <c r="L4126" s="2">
        <v>0.166549</v>
      </c>
    </row>
    <row r="4127" spans="1:12" x14ac:dyDescent="0.2">
      <c r="A4127" s="2">
        <v>7.8930709999999999</v>
      </c>
      <c r="B4127" s="2">
        <v>26.16723</v>
      </c>
      <c r="C4127" s="2">
        <v>0.62645300000000004</v>
      </c>
      <c r="D4127" s="2">
        <v>0.26096599999999998</v>
      </c>
      <c r="F4127" s="2">
        <v>7.8902650000000003</v>
      </c>
      <c r="G4127" s="2">
        <v>0.53704799999999997</v>
      </c>
      <c r="H4127" s="2">
        <v>0.54205300000000001</v>
      </c>
      <c r="J4127" s="2">
        <v>7.8930709999999999</v>
      </c>
      <c r="K4127" s="2">
        <v>0.104946</v>
      </c>
      <c r="L4127" s="2">
        <v>0.16614799999999999</v>
      </c>
    </row>
    <row r="4128" spans="1:12" x14ac:dyDescent="0.2">
      <c r="A4128" s="2">
        <v>7.8937720000000002</v>
      </c>
      <c r="B4128" s="2">
        <v>26.174420000000001</v>
      </c>
      <c r="C4128" s="2">
        <v>0.62618200000000002</v>
      </c>
      <c r="D4128" s="2">
        <v>0.26151600000000003</v>
      </c>
      <c r="F4128" s="2">
        <v>7.8909669999999998</v>
      </c>
      <c r="G4128" s="2">
        <v>0.53700300000000001</v>
      </c>
      <c r="H4128" s="2">
        <v>0.54219099999999998</v>
      </c>
      <c r="J4128" s="2">
        <v>7.8937720000000002</v>
      </c>
      <c r="K4128" s="2">
        <v>0.10476100000000001</v>
      </c>
      <c r="L4128" s="2">
        <v>0.16653999999999999</v>
      </c>
    </row>
    <row r="4129" spans="1:12" x14ac:dyDescent="0.2">
      <c r="A4129" s="2">
        <v>7.8944739999999998</v>
      </c>
      <c r="B4129" s="2">
        <v>26.18168</v>
      </c>
      <c r="C4129" s="2">
        <v>0.62600299999999998</v>
      </c>
      <c r="D4129" s="2">
        <v>0.26191300000000001</v>
      </c>
      <c r="F4129" s="2">
        <v>7.8916680000000001</v>
      </c>
      <c r="G4129" s="2">
        <v>0.53691900000000004</v>
      </c>
      <c r="H4129" s="2">
        <v>0.54147299999999998</v>
      </c>
      <c r="J4129" s="2">
        <v>7.8944739999999998</v>
      </c>
      <c r="K4129" s="2">
        <v>0.104769</v>
      </c>
      <c r="L4129" s="2">
        <v>0.16705600000000001</v>
      </c>
    </row>
    <row r="4130" spans="1:12" x14ac:dyDescent="0.2">
      <c r="A4130" s="2">
        <v>7.8951750000000001</v>
      </c>
      <c r="B4130" s="2">
        <v>26.189070000000001</v>
      </c>
      <c r="C4130" s="2">
        <v>0.62566299999999997</v>
      </c>
      <c r="D4130" s="2">
        <v>0.26182100000000003</v>
      </c>
      <c r="F4130" s="2">
        <v>7.8923690000000004</v>
      </c>
      <c r="G4130" s="2">
        <v>0.53675099999999998</v>
      </c>
      <c r="H4130" s="2">
        <v>0.54132100000000005</v>
      </c>
      <c r="J4130" s="2">
        <v>7.8951750000000001</v>
      </c>
      <c r="K4130" s="2">
        <v>0.105156</v>
      </c>
      <c r="L4130" s="2">
        <v>0.167383</v>
      </c>
    </row>
    <row r="4131" spans="1:12" x14ac:dyDescent="0.2">
      <c r="A4131" s="2">
        <v>7.8958760000000003</v>
      </c>
      <c r="B4131" s="2">
        <v>26.19614</v>
      </c>
      <c r="C4131" s="2">
        <v>0.62508699999999995</v>
      </c>
      <c r="D4131" s="2">
        <v>0.26175999999999999</v>
      </c>
      <c r="F4131" s="2">
        <v>7.8930709999999999</v>
      </c>
      <c r="G4131" s="2">
        <v>0.53687300000000004</v>
      </c>
      <c r="H4131" s="2">
        <v>0.54170200000000002</v>
      </c>
      <c r="J4131" s="2">
        <v>7.8958760000000003</v>
      </c>
      <c r="K4131" s="2">
        <v>0.104923</v>
      </c>
      <c r="L4131" s="2">
        <v>0.16769000000000001</v>
      </c>
    </row>
    <row r="4132" spans="1:12" x14ac:dyDescent="0.2">
      <c r="A4132" s="2">
        <v>7.8965779999999999</v>
      </c>
      <c r="B4132" s="2">
        <v>26.20288</v>
      </c>
      <c r="C4132" s="2">
        <v>0.62502199999999997</v>
      </c>
      <c r="D4132" s="2">
        <v>0.26170700000000002</v>
      </c>
      <c r="F4132" s="2">
        <v>7.8937720000000002</v>
      </c>
      <c r="G4132" s="2">
        <v>0.53734599999999999</v>
      </c>
      <c r="H4132" s="2">
        <v>0.54201500000000002</v>
      </c>
      <c r="J4132" s="2">
        <v>7.8965779999999999</v>
      </c>
      <c r="K4132" s="2">
        <v>0.104814</v>
      </c>
      <c r="L4132" s="2">
        <v>0.16783699999999999</v>
      </c>
    </row>
    <row r="4133" spans="1:12" x14ac:dyDescent="0.2">
      <c r="A4133" s="2">
        <v>7.8972790000000002</v>
      </c>
      <c r="B4133" s="2">
        <v>26.209499999999998</v>
      </c>
      <c r="C4133" s="2">
        <v>0.62505599999999994</v>
      </c>
      <c r="D4133" s="2">
        <v>0.26118000000000002</v>
      </c>
      <c r="F4133" s="2">
        <v>7.8944739999999998</v>
      </c>
      <c r="G4133" s="2">
        <v>0.53756700000000002</v>
      </c>
      <c r="H4133" s="2">
        <v>0.54187799999999997</v>
      </c>
      <c r="J4133" s="2">
        <v>7.8972790000000002</v>
      </c>
      <c r="K4133" s="2">
        <v>0.10474799999999999</v>
      </c>
      <c r="L4133" s="2">
        <v>0.16784299999999999</v>
      </c>
    </row>
    <row r="4134" spans="1:12" x14ac:dyDescent="0.2">
      <c r="A4134" s="2">
        <v>7.8979809999999997</v>
      </c>
      <c r="B4134" s="2">
        <v>26.216390000000001</v>
      </c>
      <c r="C4134" s="2">
        <v>0.62509099999999995</v>
      </c>
      <c r="D4134" s="2">
        <v>0.26089000000000001</v>
      </c>
      <c r="F4134" s="2">
        <v>7.8951750000000001</v>
      </c>
      <c r="G4134" s="2">
        <v>0.53737599999999996</v>
      </c>
      <c r="H4134" s="2">
        <v>0.54151199999999999</v>
      </c>
      <c r="J4134" s="2">
        <v>7.8979809999999997</v>
      </c>
      <c r="K4134" s="2">
        <v>0.10483199999999999</v>
      </c>
      <c r="L4134" s="2">
        <v>0.16811000000000001</v>
      </c>
    </row>
    <row r="4135" spans="1:12" x14ac:dyDescent="0.2">
      <c r="A4135" s="2">
        <v>7.898682</v>
      </c>
      <c r="B4135" s="2">
        <v>26.222740000000002</v>
      </c>
      <c r="C4135" s="2">
        <v>0.62486600000000003</v>
      </c>
      <c r="D4135" s="2">
        <v>0.26085999999999998</v>
      </c>
      <c r="F4135" s="2">
        <v>7.8958760000000003</v>
      </c>
      <c r="G4135" s="2">
        <v>0.53744499999999995</v>
      </c>
      <c r="H4135" s="2">
        <v>0.54158799999999996</v>
      </c>
      <c r="J4135" s="2">
        <v>7.898682</v>
      </c>
      <c r="K4135" s="2">
        <v>0.104839</v>
      </c>
      <c r="L4135" s="2">
        <v>0.168353</v>
      </c>
    </row>
    <row r="4136" spans="1:12" x14ac:dyDescent="0.2">
      <c r="A4136" s="2">
        <v>7.8993830000000003</v>
      </c>
      <c r="B4136" s="2">
        <v>26.228739999999998</v>
      </c>
      <c r="C4136" s="2">
        <v>0.625865</v>
      </c>
      <c r="D4136" s="2">
        <v>0.26098199999999999</v>
      </c>
      <c r="F4136" s="2">
        <v>7.8965779999999999</v>
      </c>
      <c r="G4136" s="2">
        <v>0.53808599999999995</v>
      </c>
      <c r="H4136" s="2">
        <v>0.54201500000000002</v>
      </c>
      <c r="J4136" s="2">
        <v>7.8993830000000003</v>
      </c>
      <c r="K4136" s="2">
        <v>0.104925</v>
      </c>
      <c r="L4136" s="2">
        <v>0.16848099999999999</v>
      </c>
    </row>
    <row r="4137" spans="1:12" x14ac:dyDescent="0.2">
      <c r="A4137" s="2">
        <v>7.9000839999999997</v>
      </c>
      <c r="B4137" s="2">
        <v>26.23471</v>
      </c>
      <c r="C4137" s="2">
        <v>0.62590299999999999</v>
      </c>
      <c r="D4137" s="2">
        <v>0.26113399999999998</v>
      </c>
      <c r="F4137" s="2">
        <v>7.8972790000000002</v>
      </c>
      <c r="G4137" s="2">
        <v>0.53894799999999998</v>
      </c>
      <c r="H4137" s="2">
        <v>0.54219099999999998</v>
      </c>
      <c r="J4137" s="2">
        <v>7.9000839999999997</v>
      </c>
      <c r="K4137" s="2">
        <v>0.10456600000000001</v>
      </c>
      <c r="L4137" s="2">
        <v>0.16842699999999999</v>
      </c>
    </row>
    <row r="4138" spans="1:12" x14ac:dyDescent="0.2">
      <c r="A4138" s="2">
        <v>7.9007860000000001</v>
      </c>
      <c r="B4138" s="2">
        <v>26.240459999999999</v>
      </c>
      <c r="C4138" s="2">
        <v>0.62567399999999995</v>
      </c>
      <c r="D4138" s="2">
        <v>0.261104</v>
      </c>
      <c r="F4138" s="2">
        <v>7.8979809999999997</v>
      </c>
      <c r="G4138" s="2">
        <v>0.53941300000000003</v>
      </c>
      <c r="H4138" s="2">
        <v>0.54196200000000005</v>
      </c>
      <c r="J4138" s="2">
        <v>7.9007860000000001</v>
      </c>
      <c r="K4138" s="2">
        <v>0.10447099999999999</v>
      </c>
      <c r="L4138" s="2">
        <v>0.16814399999999999</v>
      </c>
    </row>
    <row r="4139" spans="1:12" x14ac:dyDescent="0.2">
      <c r="A4139" s="2">
        <v>7.9014870000000004</v>
      </c>
      <c r="B4139" s="2">
        <v>26.24606</v>
      </c>
      <c r="C4139" s="2">
        <v>0.62600999999999996</v>
      </c>
      <c r="D4139" s="2">
        <v>0.26108100000000001</v>
      </c>
      <c r="F4139" s="2">
        <v>7.898682</v>
      </c>
      <c r="G4139" s="2">
        <v>0.53938299999999995</v>
      </c>
      <c r="H4139" s="2">
        <v>0.54167900000000002</v>
      </c>
      <c r="J4139" s="2">
        <v>7.9014870000000004</v>
      </c>
      <c r="K4139" s="2">
        <v>0.104544</v>
      </c>
      <c r="L4139" s="2">
        <v>0.168019</v>
      </c>
    </row>
    <row r="4140" spans="1:12" x14ac:dyDescent="0.2">
      <c r="A4140" s="2">
        <v>7.9021889999999999</v>
      </c>
      <c r="B4140" s="2">
        <v>26.251470000000001</v>
      </c>
      <c r="C4140" s="2">
        <v>0.62639900000000004</v>
      </c>
      <c r="D4140" s="2">
        <v>0.26121800000000001</v>
      </c>
      <c r="F4140" s="2">
        <v>7.8993830000000003</v>
      </c>
      <c r="G4140" s="2">
        <v>0.53939800000000004</v>
      </c>
      <c r="H4140" s="2">
        <v>0.54149599999999998</v>
      </c>
      <c r="J4140" s="2">
        <v>7.9021889999999999</v>
      </c>
      <c r="K4140" s="2">
        <v>0.10431699999999999</v>
      </c>
      <c r="L4140" s="2">
        <v>0.16783000000000001</v>
      </c>
    </row>
    <row r="4141" spans="1:12" x14ac:dyDescent="0.2">
      <c r="A4141" s="2">
        <v>7.9028900000000002</v>
      </c>
      <c r="B4141" s="2">
        <v>26.25675</v>
      </c>
      <c r="C4141" s="2">
        <v>0.62595299999999998</v>
      </c>
      <c r="D4141" s="2">
        <v>0.26150800000000002</v>
      </c>
      <c r="F4141" s="2">
        <v>7.9000839999999997</v>
      </c>
      <c r="G4141" s="2">
        <v>0.53937500000000005</v>
      </c>
      <c r="H4141" s="2">
        <v>0.54182399999999997</v>
      </c>
      <c r="J4141" s="2">
        <v>7.9028900000000002</v>
      </c>
      <c r="K4141" s="2">
        <v>0.104065</v>
      </c>
      <c r="L4141" s="2">
        <v>0.167685</v>
      </c>
    </row>
    <row r="4142" spans="1:12" x14ac:dyDescent="0.2">
      <c r="A4142" s="2">
        <v>7.9035919999999997</v>
      </c>
      <c r="B4142" s="2">
        <v>26.26144</v>
      </c>
      <c r="C4142" s="2">
        <v>0.62615500000000002</v>
      </c>
      <c r="D4142" s="2">
        <v>0.26217200000000002</v>
      </c>
      <c r="F4142" s="2">
        <v>7.9007860000000001</v>
      </c>
      <c r="G4142" s="2">
        <v>0.53974900000000003</v>
      </c>
      <c r="H4142" s="2">
        <v>0.54205300000000001</v>
      </c>
      <c r="J4142" s="2">
        <v>7.9035919999999997</v>
      </c>
      <c r="K4142" s="2">
        <v>0.10405300000000001</v>
      </c>
      <c r="L4142" s="2">
        <v>0.167402</v>
      </c>
    </row>
    <row r="4143" spans="1:12" x14ac:dyDescent="0.2">
      <c r="A4143" s="2">
        <v>7.904293</v>
      </c>
      <c r="B4143" s="2">
        <v>26.265370000000001</v>
      </c>
      <c r="C4143" s="2">
        <v>0.62625399999999998</v>
      </c>
      <c r="D4143" s="2">
        <v>0.26259900000000003</v>
      </c>
      <c r="F4143" s="2">
        <v>7.9014870000000004</v>
      </c>
      <c r="G4143" s="2">
        <v>0.54032899999999995</v>
      </c>
      <c r="H4143" s="2">
        <v>0.54215999999999998</v>
      </c>
      <c r="J4143" s="2">
        <v>7.904293</v>
      </c>
      <c r="K4143" s="2">
        <v>0.103947</v>
      </c>
      <c r="L4143" s="2">
        <v>0.166991</v>
      </c>
    </row>
    <row r="4144" spans="1:12" x14ac:dyDescent="0.2">
      <c r="A4144" s="2">
        <v>7.9049940000000003</v>
      </c>
      <c r="B4144" s="2">
        <v>26.269680000000001</v>
      </c>
      <c r="C4144" s="2">
        <v>0.626247</v>
      </c>
      <c r="D4144" s="2">
        <v>0.26256099999999999</v>
      </c>
      <c r="F4144" s="2">
        <v>7.9021889999999999</v>
      </c>
      <c r="G4144" s="2">
        <v>0.54083300000000001</v>
      </c>
      <c r="H4144" s="2">
        <v>0.54230500000000004</v>
      </c>
      <c r="J4144" s="2">
        <v>7.9049940000000003</v>
      </c>
      <c r="K4144" s="2">
        <v>0.10383000000000001</v>
      </c>
      <c r="L4144" s="2">
        <v>0.16700699999999999</v>
      </c>
    </row>
    <row r="4145" spans="1:12" x14ac:dyDescent="0.2">
      <c r="A4145" s="2">
        <v>7.9056949999999997</v>
      </c>
      <c r="B4145" s="2">
        <v>26.27373</v>
      </c>
      <c r="C4145" s="2">
        <v>0.62571299999999996</v>
      </c>
      <c r="D4145" s="2">
        <v>0.262737</v>
      </c>
      <c r="F4145" s="2">
        <v>7.9028900000000002</v>
      </c>
      <c r="G4145" s="2">
        <v>0.54117599999999999</v>
      </c>
      <c r="H4145" s="2">
        <v>0.542404</v>
      </c>
      <c r="J4145" s="2">
        <v>7.9056949999999997</v>
      </c>
      <c r="K4145" s="2">
        <v>0.104231</v>
      </c>
      <c r="L4145" s="2">
        <v>0.167161</v>
      </c>
    </row>
    <row r="4146" spans="1:12" x14ac:dyDescent="0.2">
      <c r="A4146" s="2">
        <v>7.9063970000000001</v>
      </c>
      <c r="B4146" s="2">
        <v>26.277830000000002</v>
      </c>
      <c r="C4146" s="2">
        <v>0.62572000000000005</v>
      </c>
      <c r="D4146" s="2">
        <v>0.26307199999999997</v>
      </c>
      <c r="F4146" s="2">
        <v>7.9035919999999997</v>
      </c>
      <c r="G4146" s="2">
        <v>0.54113</v>
      </c>
      <c r="H4146" s="2">
        <v>0.54234300000000002</v>
      </c>
      <c r="J4146" s="2">
        <v>7.9063970000000001</v>
      </c>
      <c r="K4146" s="2">
        <v>0.104725</v>
      </c>
      <c r="L4146" s="2">
        <v>0.16683899999999999</v>
      </c>
    </row>
    <row r="4147" spans="1:12" x14ac:dyDescent="0.2">
      <c r="A4147" s="2">
        <v>7.9070980000000004</v>
      </c>
      <c r="B4147" s="2">
        <v>26.281140000000001</v>
      </c>
      <c r="C4147" s="2">
        <v>0.62546800000000002</v>
      </c>
      <c r="D4147" s="2">
        <v>0.26312600000000003</v>
      </c>
      <c r="F4147" s="2">
        <v>7.904293</v>
      </c>
      <c r="G4147" s="2">
        <v>0.54137400000000002</v>
      </c>
      <c r="H4147" s="2">
        <v>0.54186999999999996</v>
      </c>
      <c r="J4147" s="2">
        <v>7.9070980000000004</v>
      </c>
      <c r="K4147" s="2">
        <v>0.105057</v>
      </c>
      <c r="L4147" s="2">
        <v>0.16664799999999999</v>
      </c>
    </row>
    <row r="4148" spans="1:12" x14ac:dyDescent="0.2">
      <c r="A4148" s="2">
        <v>7.9077999999999999</v>
      </c>
      <c r="B4148" s="2">
        <v>26.28436</v>
      </c>
      <c r="C4148" s="2">
        <v>0.62557499999999999</v>
      </c>
      <c r="D4148" s="2">
        <v>0.26342300000000002</v>
      </c>
      <c r="F4148" s="2">
        <v>7.9049940000000003</v>
      </c>
      <c r="G4148" s="2">
        <v>0.54164100000000004</v>
      </c>
      <c r="H4148" s="2">
        <v>0.54191599999999995</v>
      </c>
      <c r="J4148" s="2">
        <v>7.9077999999999999</v>
      </c>
      <c r="K4148" s="2">
        <v>0.104755</v>
      </c>
      <c r="L4148" s="2">
        <v>0.167014</v>
      </c>
    </row>
    <row r="4149" spans="1:12" x14ac:dyDescent="0.2">
      <c r="A4149" s="2">
        <v>7.9085010000000002</v>
      </c>
      <c r="B4149" s="2">
        <v>26.287299999999998</v>
      </c>
      <c r="C4149" s="2">
        <v>0.62567099999999998</v>
      </c>
      <c r="D4149" s="2">
        <v>0.26352999999999999</v>
      </c>
      <c r="F4149" s="2">
        <v>7.9056949999999997</v>
      </c>
      <c r="G4149" s="2">
        <v>0.54205300000000001</v>
      </c>
      <c r="H4149" s="2">
        <v>0.54174800000000001</v>
      </c>
      <c r="J4149" s="2">
        <v>7.9085010000000002</v>
      </c>
      <c r="K4149" s="2">
        <v>0.10441</v>
      </c>
      <c r="L4149" s="2">
        <v>0.16648399999999999</v>
      </c>
    </row>
    <row r="4150" spans="1:12" x14ac:dyDescent="0.2">
      <c r="A4150" s="2">
        <v>7.9092029999999998</v>
      </c>
      <c r="B4150" s="2">
        <v>26.290479999999999</v>
      </c>
      <c r="C4150" s="2">
        <v>0.62577000000000005</v>
      </c>
      <c r="D4150" s="2">
        <v>0.26361400000000001</v>
      </c>
      <c r="F4150" s="2">
        <v>7.9063970000000001</v>
      </c>
      <c r="G4150" s="2">
        <v>0.54219099999999998</v>
      </c>
      <c r="H4150" s="2">
        <v>0.54103900000000005</v>
      </c>
      <c r="J4150" s="2">
        <v>7.9092029999999998</v>
      </c>
      <c r="K4150" s="2">
        <v>0.10438</v>
      </c>
      <c r="L4150" s="2">
        <v>0.166603</v>
      </c>
    </row>
    <row r="4151" spans="1:12" x14ac:dyDescent="0.2">
      <c r="A4151" s="2">
        <v>7.909904</v>
      </c>
      <c r="B4151" s="2">
        <v>26.294060000000002</v>
      </c>
      <c r="C4151" s="2">
        <v>0.62621599999999999</v>
      </c>
      <c r="D4151" s="2">
        <v>0.26344600000000001</v>
      </c>
      <c r="F4151" s="2">
        <v>7.9070980000000004</v>
      </c>
      <c r="G4151" s="2">
        <v>0.54147299999999998</v>
      </c>
      <c r="H4151" s="2">
        <v>0.54073300000000002</v>
      </c>
      <c r="J4151" s="2">
        <v>7.909904</v>
      </c>
      <c r="K4151" s="2">
        <v>0.10457</v>
      </c>
      <c r="L4151" s="2">
        <v>0.16655300000000001</v>
      </c>
    </row>
    <row r="4152" spans="1:12" x14ac:dyDescent="0.2">
      <c r="A4152" s="2">
        <v>7.9106050000000003</v>
      </c>
      <c r="B4152" s="2">
        <v>26.297619999999998</v>
      </c>
      <c r="C4152" s="2">
        <v>0.62623099999999998</v>
      </c>
      <c r="D4152" s="2">
        <v>0.26375100000000001</v>
      </c>
      <c r="F4152" s="2">
        <v>7.9077999999999999</v>
      </c>
      <c r="G4152" s="2">
        <v>0.54132100000000005</v>
      </c>
      <c r="H4152" s="2">
        <v>0.54068000000000005</v>
      </c>
      <c r="J4152" s="2">
        <v>7.9106050000000003</v>
      </c>
      <c r="K4152" s="2">
        <v>0.104742</v>
      </c>
      <c r="L4152" s="2">
        <v>0.166682</v>
      </c>
    </row>
    <row r="4153" spans="1:12" x14ac:dyDescent="0.2">
      <c r="A4153" s="2">
        <v>7.9113069999999999</v>
      </c>
      <c r="B4153" s="2">
        <v>26.3005</v>
      </c>
      <c r="C4153" s="2">
        <v>0.62603699999999995</v>
      </c>
      <c r="D4153" s="2">
        <v>0.263934</v>
      </c>
      <c r="F4153" s="2">
        <v>7.9085010000000002</v>
      </c>
      <c r="G4153" s="2">
        <v>0.54170200000000002</v>
      </c>
      <c r="H4153" s="2">
        <v>0.541107</v>
      </c>
      <c r="J4153" s="2">
        <v>7.9113069999999999</v>
      </c>
      <c r="K4153" s="2">
        <v>0.10544000000000001</v>
      </c>
      <c r="L4153" s="2">
        <v>0.16697000000000001</v>
      </c>
    </row>
    <row r="4154" spans="1:12" x14ac:dyDescent="0.2">
      <c r="A4154" s="2">
        <v>7.9120080000000002</v>
      </c>
      <c r="B4154" s="2">
        <v>26.302669999999999</v>
      </c>
      <c r="C4154" s="2">
        <v>0.62584600000000001</v>
      </c>
      <c r="D4154" s="2">
        <v>0.26323999999999997</v>
      </c>
      <c r="F4154" s="2">
        <v>7.9092029999999998</v>
      </c>
      <c r="G4154" s="2">
        <v>0.54201500000000002</v>
      </c>
      <c r="H4154" s="2">
        <v>0.54125199999999996</v>
      </c>
      <c r="J4154" s="2">
        <v>7.9120080000000002</v>
      </c>
      <c r="K4154" s="2">
        <v>0.105825</v>
      </c>
      <c r="L4154" s="2">
        <v>0.16711599999999999</v>
      </c>
    </row>
    <row r="4155" spans="1:12" x14ac:dyDescent="0.2">
      <c r="A4155" s="2">
        <v>7.9127090000000004</v>
      </c>
      <c r="B4155" s="2">
        <v>26.305779999999999</v>
      </c>
      <c r="C4155" s="2">
        <v>0.62565199999999999</v>
      </c>
      <c r="D4155" s="2">
        <v>0.26341599999999998</v>
      </c>
      <c r="F4155" s="2">
        <v>7.909904</v>
      </c>
      <c r="G4155" s="2">
        <v>0.54187799999999997</v>
      </c>
      <c r="H4155" s="2">
        <v>0.54096200000000005</v>
      </c>
      <c r="J4155" s="2">
        <v>7.9127090000000004</v>
      </c>
      <c r="K4155" s="2">
        <v>0.105841</v>
      </c>
      <c r="L4155" s="2">
        <v>0.167209</v>
      </c>
    </row>
    <row r="4156" spans="1:12" x14ac:dyDescent="0.2">
      <c r="A4156" s="2">
        <v>7.913411</v>
      </c>
      <c r="B4156" s="2">
        <v>26.307539999999999</v>
      </c>
      <c r="C4156" s="2">
        <v>0.62531599999999998</v>
      </c>
      <c r="D4156" s="2">
        <v>0.26282</v>
      </c>
      <c r="F4156" s="2">
        <v>7.9106050000000003</v>
      </c>
      <c r="G4156" s="2">
        <v>0.54151199999999999</v>
      </c>
      <c r="H4156" s="2">
        <v>0.54092399999999996</v>
      </c>
      <c r="J4156" s="2">
        <v>7.913411</v>
      </c>
      <c r="K4156" s="2">
        <v>0.10639899999999999</v>
      </c>
      <c r="L4156" s="2">
        <v>0.16705999999999999</v>
      </c>
    </row>
    <row r="4157" spans="1:12" x14ac:dyDescent="0.2">
      <c r="A4157" s="2">
        <v>7.9141120000000003</v>
      </c>
      <c r="B4157" s="2">
        <v>26.30969</v>
      </c>
      <c r="C4157" s="2">
        <v>0.62565199999999999</v>
      </c>
      <c r="D4157" s="2">
        <v>0.262492</v>
      </c>
      <c r="F4157" s="2">
        <v>7.9113069999999999</v>
      </c>
      <c r="G4157" s="2">
        <v>0.54158799999999996</v>
      </c>
      <c r="H4157" s="2">
        <v>0.54123699999999997</v>
      </c>
      <c r="J4157" s="2">
        <v>7.9141120000000003</v>
      </c>
      <c r="K4157" s="2">
        <v>0.106449</v>
      </c>
      <c r="L4157" s="2">
        <v>0.16714799999999999</v>
      </c>
    </row>
    <row r="4158" spans="1:12" x14ac:dyDescent="0.2">
      <c r="A4158" s="2">
        <v>7.9148139999999998</v>
      </c>
      <c r="B4158" s="2">
        <v>26.311620000000001</v>
      </c>
      <c r="C4158" s="2">
        <v>0.62573199999999995</v>
      </c>
      <c r="D4158" s="2">
        <v>0.262706</v>
      </c>
      <c r="F4158" s="2">
        <v>7.9120080000000002</v>
      </c>
      <c r="G4158" s="2">
        <v>0.54201500000000002</v>
      </c>
      <c r="H4158" s="2">
        <v>0.54142800000000002</v>
      </c>
      <c r="J4158" s="2">
        <v>7.9148139999999998</v>
      </c>
      <c r="K4158" s="2">
        <v>0.106209</v>
      </c>
      <c r="L4158" s="2">
        <v>0.167241</v>
      </c>
    </row>
    <row r="4159" spans="1:12" x14ac:dyDescent="0.2">
      <c r="A4159" s="2">
        <v>7.9155150000000001</v>
      </c>
      <c r="B4159" s="2">
        <v>26.31353</v>
      </c>
      <c r="C4159" s="2">
        <v>0.62556400000000001</v>
      </c>
      <c r="D4159" s="2">
        <v>0.26242399999999999</v>
      </c>
      <c r="F4159" s="2">
        <v>7.9127090000000004</v>
      </c>
      <c r="G4159" s="2">
        <v>0.54219099999999998</v>
      </c>
      <c r="H4159" s="2">
        <v>0.54151199999999999</v>
      </c>
      <c r="J4159" s="2">
        <v>7.9155150000000001</v>
      </c>
      <c r="K4159" s="2">
        <v>0.106056</v>
      </c>
      <c r="L4159" s="2">
        <v>0.16744200000000001</v>
      </c>
    </row>
    <row r="4160" spans="1:12" x14ac:dyDescent="0.2">
      <c r="A4160" s="2">
        <v>7.9162160000000004</v>
      </c>
      <c r="B4160" s="2">
        <v>26.314509999999999</v>
      </c>
      <c r="C4160" s="2">
        <v>0.62539599999999995</v>
      </c>
      <c r="D4160" s="2">
        <v>0.26259900000000003</v>
      </c>
      <c r="F4160" s="2">
        <v>7.913411</v>
      </c>
      <c r="G4160" s="2">
        <v>0.54196200000000005</v>
      </c>
      <c r="H4160" s="2">
        <v>0.54162600000000005</v>
      </c>
      <c r="J4160" s="2">
        <v>7.9162160000000004</v>
      </c>
      <c r="K4160" s="2">
        <v>0.106487</v>
      </c>
      <c r="L4160" s="2">
        <v>0.16767000000000001</v>
      </c>
    </row>
    <row r="4161" spans="1:12" x14ac:dyDescent="0.2">
      <c r="A4161" s="2">
        <v>7.9169179999999999</v>
      </c>
      <c r="B4161" s="2">
        <v>26.315390000000001</v>
      </c>
      <c r="C4161" s="2">
        <v>0.62472799999999995</v>
      </c>
      <c r="D4161" s="2">
        <v>0.26242399999999999</v>
      </c>
      <c r="F4161" s="2">
        <v>7.9141120000000003</v>
      </c>
      <c r="G4161" s="2">
        <v>0.54167900000000002</v>
      </c>
      <c r="H4161" s="2">
        <v>0.54170200000000002</v>
      </c>
      <c r="J4161" s="2">
        <v>7.9169179999999999</v>
      </c>
      <c r="K4161" s="2">
        <v>0.10660500000000001</v>
      </c>
      <c r="L4161" s="2">
        <v>0.16809499999999999</v>
      </c>
    </row>
    <row r="4162" spans="1:12" x14ac:dyDescent="0.2">
      <c r="A4162" s="2">
        <v>7.9176190000000002</v>
      </c>
      <c r="B4162" s="2">
        <v>26.31691</v>
      </c>
      <c r="C4162" s="2">
        <v>0.62436599999999998</v>
      </c>
      <c r="D4162" s="2">
        <v>0.26195800000000002</v>
      </c>
      <c r="F4162" s="2">
        <v>7.9148139999999998</v>
      </c>
      <c r="G4162" s="2">
        <v>0.54149599999999998</v>
      </c>
      <c r="H4162" s="2">
        <v>0.542076</v>
      </c>
      <c r="J4162" s="2">
        <v>7.9176190000000002</v>
      </c>
      <c r="K4162" s="2">
        <v>0.10634399999999999</v>
      </c>
      <c r="L4162" s="2">
        <v>0.16802900000000001</v>
      </c>
    </row>
    <row r="4163" spans="1:12" x14ac:dyDescent="0.2">
      <c r="A4163" s="2">
        <v>7.9183209999999997</v>
      </c>
      <c r="B4163" s="2">
        <v>26.318100000000001</v>
      </c>
      <c r="C4163" s="2">
        <v>0.62441599999999997</v>
      </c>
      <c r="D4163" s="2">
        <v>0.26207999999999998</v>
      </c>
      <c r="F4163" s="2">
        <v>7.9155150000000001</v>
      </c>
      <c r="G4163" s="2">
        <v>0.54182399999999997</v>
      </c>
      <c r="H4163" s="2">
        <v>0.54251099999999997</v>
      </c>
      <c r="J4163" s="2">
        <v>7.9183209999999997</v>
      </c>
      <c r="K4163" s="2">
        <v>0.105362</v>
      </c>
      <c r="L4163" s="2">
        <v>0.167987</v>
      </c>
    </row>
    <row r="4164" spans="1:12" x14ac:dyDescent="0.2">
      <c r="A4164" s="2">
        <v>7.919022</v>
      </c>
      <c r="B4164" s="2">
        <v>26.31887</v>
      </c>
      <c r="C4164" s="2">
        <v>0.62415200000000004</v>
      </c>
      <c r="D4164" s="2">
        <v>0.26175199999999998</v>
      </c>
      <c r="F4164" s="2">
        <v>7.9162160000000004</v>
      </c>
      <c r="G4164" s="2">
        <v>0.54205300000000001</v>
      </c>
      <c r="H4164" s="2">
        <v>0.543045</v>
      </c>
      <c r="J4164" s="2">
        <v>7.919022</v>
      </c>
      <c r="K4164" s="2">
        <v>0.104835</v>
      </c>
      <c r="L4164" s="2">
        <v>0.168154</v>
      </c>
    </row>
    <row r="4165" spans="1:12" x14ac:dyDescent="0.2">
      <c r="A4165" s="2">
        <v>7.9197230000000003</v>
      </c>
      <c r="B4165" s="2">
        <v>26.31917</v>
      </c>
      <c r="C4165" s="2">
        <v>0.62347300000000005</v>
      </c>
      <c r="D4165" s="2">
        <v>0.26175999999999999</v>
      </c>
      <c r="F4165" s="2">
        <v>7.9169179999999999</v>
      </c>
      <c r="G4165" s="2">
        <v>0.54215999999999998</v>
      </c>
      <c r="H4165" s="2">
        <v>0.54280099999999998</v>
      </c>
      <c r="J4165" s="2">
        <v>7.9197230000000003</v>
      </c>
      <c r="K4165" s="2">
        <v>0.104544</v>
      </c>
      <c r="L4165" s="2">
        <v>0.16791800000000001</v>
      </c>
    </row>
    <row r="4166" spans="1:12" x14ac:dyDescent="0.2">
      <c r="A4166" s="2">
        <v>7.9204239999999997</v>
      </c>
      <c r="B4166" s="2">
        <v>26.31945</v>
      </c>
      <c r="C4166" s="2">
        <v>0.62351199999999996</v>
      </c>
      <c r="D4166" s="2">
        <v>0.26185199999999997</v>
      </c>
      <c r="F4166" s="2">
        <v>7.9176190000000002</v>
      </c>
      <c r="G4166" s="2">
        <v>0.54230500000000004</v>
      </c>
      <c r="H4166" s="2">
        <v>0.542717</v>
      </c>
      <c r="J4166" s="2">
        <v>7.9204239999999997</v>
      </c>
      <c r="K4166" s="2">
        <v>0.103739</v>
      </c>
      <c r="L4166" s="2">
        <v>0.16785</v>
      </c>
    </row>
    <row r="4167" spans="1:12" x14ac:dyDescent="0.2">
      <c r="A4167" s="2">
        <v>7.9211260000000001</v>
      </c>
      <c r="B4167" s="2">
        <v>26.3201</v>
      </c>
      <c r="C4167" s="2">
        <v>0.623645</v>
      </c>
      <c r="D4167" s="2">
        <v>0.261905</v>
      </c>
      <c r="F4167" s="2">
        <v>7.9183209999999997</v>
      </c>
      <c r="G4167" s="2">
        <v>0.542404</v>
      </c>
      <c r="H4167" s="2">
        <v>0.54267900000000002</v>
      </c>
      <c r="J4167" s="2">
        <v>7.9211260000000001</v>
      </c>
      <c r="K4167" s="2">
        <v>0.10373499999999999</v>
      </c>
      <c r="L4167" s="2">
        <v>0.16769600000000001</v>
      </c>
    </row>
    <row r="4168" spans="1:12" x14ac:dyDescent="0.2">
      <c r="A4168" s="2">
        <v>7.9218270000000004</v>
      </c>
      <c r="B4168" s="2">
        <v>26.3202</v>
      </c>
      <c r="C4168" s="2">
        <v>0.62377499999999997</v>
      </c>
      <c r="D4168" s="2">
        <v>0.26195800000000002</v>
      </c>
      <c r="F4168" s="2">
        <v>7.919022</v>
      </c>
      <c r="G4168" s="2">
        <v>0.54234300000000002</v>
      </c>
      <c r="H4168" s="2">
        <v>0.54293100000000005</v>
      </c>
      <c r="J4168" s="2">
        <v>7.9218270000000004</v>
      </c>
      <c r="K4168" s="2">
        <v>0.103508</v>
      </c>
      <c r="L4168" s="2">
        <v>0.167182</v>
      </c>
    </row>
    <row r="4169" spans="1:12" x14ac:dyDescent="0.2">
      <c r="A4169" s="2">
        <v>7.9225289999999999</v>
      </c>
      <c r="B4169" s="2">
        <v>26.319980000000001</v>
      </c>
      <c r="C4169" s="2">
        <v>0.62371699999999997</v>
      </c>
      <c r="D4169" s="2">
        <v>0.26234000000000002</v>
      </c>
      <c r="F4169" s="2">
        <v>7.9197230000000003</v>
      </c>
      <c r="G4169" s="2">
        <v>0.54186999999999996</v>
      </c>
      <c r="H4169" s="2">
        <v>0.54320500000000005</v>
      </c>
      <c r="J4169" s="2">
        <v>7.9225289999999999</v>
      </c>
      <c r="K4169" s="2">
        <v>0.103258</v>
      </c>
      <c r="L4169" s="2">
        <v>0.16731099999999999</v>
      </c>
    </row>
    <row r="4170" spans="1:12" x14ac:dyDescent="0.2">
      <c r="A4170" s="2">
        <v>7.9232300000000002</v>
      </c>
      <c r="B4170" s="2">
        <v>26.319700000000001</v>
      </c>
      <c r="C4170" s="2">
        <v>0.62356900000000004</v>
      </c>
      <c r="D4170" s="2">
        <v>0.26280500000000001</v>
      </c>
      <c r="F4170" s="2">
        <v>7.9204239999999997</v>
      </c>
      <c r="G4170" s="2">
        <v>0.54191599999999995</v>
      </c>
      <c r="H4170" s="2">
        <v>0.54301500000000003</v>
      </c>
      <c r="J4170" s="2">
        <v>7.9232300000000002</v>
      </c>
      <c r="K4170" s="2">
        <v>0.10310900000000001</v>
      </c>
      <c r="L4170" s="2">
        <v>0.16773099999999999</v>
      </c>
    </row>
    <row r="4171" spans="1:12" x14ac:dyDescent="0.2">
      <c r="A4171" s="2">
        <v>7.9239319999999998</v>
      </c>
      <c r="B4171" s="2">
        <v>26.319230000000001</v>
      </c>
      <c r="C4171" s="2">
        <v>0.62338899999999997</v>
      </c>
      <c r="D4171" s="2">
        <v>0.26338499999999998</v>
      </c>
      <c r="F4171" s="2">
        <v>7.9211260000000001</v>
      </c>
      <c r="G4171" s="2">
        <v>0.54174800000000001</v>
      </c>
      <c r="H4171" s="2">
        <v>0.543068</v>
      </c>
      <c r="J4171" s="2">
        <v>7.9239319999999998</v>
      </c>
      <c r="K4171" s="2">
        <v>0.10320500000000001</v>
      </c>
      <c r="L4171" s="2">
        <v>0.167909</v>
      </c>
    </row>
    <row r="4172" spans="1:12" x14ac:dyDescent="0.2">
      <c r="A4172" s="2">
        <v>7.924633</v>
      </c>
      <c r="B4172" s="2">
        <v>26.318549999999998</v>
      </c>
      <c r="C4172" s="2">
        <v>0.62364900000000001</v>
      </c>
      <c r="D4172" s="2">
        <v>0.26401799999999997</v>
      </c>
      <c r="F4172" s="2">
        <v>7.9218270000000004</v>
      </c>
      <c r="G4172" s="2">
        <v>0.54103900000000005</v>
      </c>
      <c r="H4172" s="2">
        <v>0.54347999999999996</v>
      </c>
      <c r="J4172" s="2">
        <v>7.924633</v>
      </c>
      <c r="K4172" s="2">
        <v>0.10335900000000001</v>
      </c>
      <c r="L4172" s="2">
        <v>0.16810900000000001</v>
      </c>
    </row>
    <row r="4173" spans="1:12" x14ac:dyDescent="0.2">
      <c r="A4173" s="2">
        <v>7.9253340000000003</v>
      </c>
      <c r="B4173" s="2">
        <v>26.31757</v>
      </c>
      <c r="C4173" s="2">
        <v>0.62395800000000001</v>
      </c>
      <c r="D4173" s="2">
        <v>0.26406400000000002</v>
      </c>
      <c r="F4173" s="2">
        <v>7.9225289999999999</v>
      </c>
      <c r="G4173" s="2">
        <v>0.54073300000000002</v>
      </c>
      <c r="H4173" s="2">
        <v>0.54376199999999997</v>
      </c>
      <c r="J4173" s="2">
        <v>7.9253340000000003</v>
      </c>
      <c r="K4173" s="2">
        <v>0.103273</v>
      </c>
      <c r="L4173" s="2">
        <v>0.16778999999999999</v>
      </c>
    </row>
    <row r="4174" spans="1:12" x14ac:dyDescent="0.2">
      <c r="A4174" s="2">
        <v>7.9260349999999997</v>
      </c>
      <c r="B4174" s="2">
        <v>26.316610000000001</v>
      </c>
      <c r="C4174" s="2">
        <v>0.62410299999999996</v>
      </c>
      <c r="D4174" s="2">
        <v>0.26399499999999998</v>
      </c>
      <c r="F4174" s="2">
        <v>7.9232300000000002</v>
      </c>
      <c r="G4174" s="2">
        <v>0.54068000000000005</v>
      </c>
      <c r="H4174" s="2">
        <v>0.54438799999999998</v>
      </c>
      <c r="J4174" s="2">
        <v>7.9260349999999997</v>
      </c>
      <c r="K4174" s="2">
        <v>0.103311</v>
      </c>
      <c r="L4174" s="2">
        <v>0.167825</v>
      </c>
    </row>
    <row r="4175" spans="1:12" x14ac:dyDescent="0.2">
      <c r="A4175" s="2">
        <v>7.9267370000000001</v>
      </c>
      <c r="B4175" s="2">
        <v>26.315860000000001</v>
      </c>
      <c r="C4175" s="2">
        <v>0.62360300000000002</v>
      </c>
      <c r="D4175" s="2">
        <v>0.26401799999999997</v>
      </c>
      <c r="F4175" s="2">
        <v>7.9239319999999998</v>
      </c>
      <c r="G4175" s="2">
        <v>0.541107</v>
      </c>
      <c r="H4175" s="2">
        <v>0.54482299999999995</v>
      </c>
      <c r="J4175" s="2">
        <v>7.9267370000000001</v>
      </c>
      <c r="K4175" s="2">
        <v>0.102808</v>
      </c>
      <c r="L4175" s="2">
        <v>0.167628</v>
      </c>
    </row>
    <row r="4176" spans="1:12" x14ac:dyDescent="0.2">
      <c r="A4176" s="2">
        <v>7.9274380000000004</v>
      </c>
      <c r="B4176" s="2">
        <v>26.314489999999999</v>
      </c>
      <c r="C4176" s="2">
        <v>0.62327900000000003</v>
      </c>
      <c r="D4176" s="2">
        <v>0.26380500000000001</v>
      </c>
      <c r="F4176" s="2">
        <v>7.924633</v>
      </c>
      <c r="G4176" s="2">
        <v>0.54125199999999996</v>
      </c>
      <c r="H4176" s="2">
        <v>0.54486100000000004</v>
      </c>
      <c r="J4176" s="2">
        <v>7.9274380000000004</v>
      </c>
      <c r="K4176" s="2">
        <v>0.102497</v>
      </c>
      <c r="L4176" s="2">
        <v>0.16783300000000001</v>
      </c>
    </row>
    <row r="4177" spans="1:12" x14ac:dyDescent="0.2">
      <c r="A4177" s="2">
        <v>7.92814</v>
      </c>
      <c r="B4177" s="2">
        <v>26.313020000000002</v>
      </c>
      <c r="C4177" s="2">
        <v>0.62311499999999997</v>
      </c>
      <c r="D4177" s="2">
        <v>0.26356800000000002</v>
      </c>
      <c r="F4177" s="2">
        <v>7.9253340000000003</v>
      </c>
      <c r="G4177" s="2">
        <v>0.54096200000000005</v>
      </c>
      <c r="H4177" s="2">
        <v>0.54488400000000003</v>
      </c>
      <c r="J4177" s="2">
        <v>7.92814</v>
      </c>
      <c r="K4177" s="2">
        <v>0.102093</v>
      </c>
      <c r="L4177" s="2">
        <v>0.16839799999999999</v>
      </c>
    </row>
    <row r="4178" spans="1:12" x14ac:dyDescent="0.2">
      <c r="A4178" s="2">
        <v>7.9288410000000002</v>
      </c>
      <c r="B4178" s="2">
        <v>26.311579999999999</v>
      </c>
      <c r="C4178" s="2">
        <v>0.62291300000000005</v>
      </c>
      <c r="D4178" s="2">
        <v>0.26359900000000003</v>
      </c>
      <c r="F4178" s="2">
        <v>7.9260349999999997</v>
      </c>
      <c r="G4178" s="2">
        <v>0.54092399999999996</v>
      </c>
      <c r="H4178" s="2">
        <v>0.54504399999999997</v>
      </c>
      <c r="J4178" s="2">
        <v>7.9288410000000002</v>
      </c>
      <c r="K4178" s="2">
        <v>0.102047</v>
      </c>
      <c r="L4178" s="2">
        <v>0.16828799999999999</v>
      </c>
    </row>
    <row r="4179" spans="1:12" x14ac:dyDescent="0.2">
      <c r="A4179" s="2">
        <v>7.9295429999999998</v>
      </c>
      <c r="B4179" s="2">
        <v>26.309460000000001</v>
      </c>
      <c r="C4179" s="2">
        <v>0.622421</v>
      </c>
      <c r="D4179" s="2">
        <v>0.26335399999999998</v>
      </c>
      <c r="F4179" s="2">
        <v>7.9267370000000001</v>
      </c>
      <c r="G4179" s="2">
        <v>0.54123699999999997</v>
      </c>
      <c r="H4179" s="2">
        <v>0.54586000000000001</v>
      </c>
      <c r="J4179" s="2">
        <v>7.9295429999999998</v>
      </c>
      <c r="K4179" s="2">
        <v>0.10202600000000001</v>
      </c>
      <c r="L4179" s="2">
        <v>0.168132</v>
      </c>
    </row>
    <row r="4180" spans="1:12" x14ac:dyDescent="0.2">
      <c r="A4180" s="2">
        <v>7.9302440000000001</v>
      </c>
      <c r="B4180" s="2">
        <v>26.307680000000001</v>
      </c>
      <c r="C4180" s="2">
        <v>0.62227600000000005</v>
      </c>
      <c r="D4180" s="2">
        <v>0.26335399999999998</v>
      </c>
      <c r="F4180" s="2">
        <v>7.9274380000000004</v>
      </c>
      <c r="G4180" s="2">
        <v>0.54142800000000002</v>
      </c>
      <c r="H4180" s="2">
        <v>0.54637100000000005</v>
      </c>
      <c r="J4180" s="2">
        <v>7.9302440000000001</v>
      </c>
      <c r="K4180" s="2">
        <v>0.10155699999999999</v>
      </c>
      <c r="L4180" s="2">
        <v>0.16814799999999999</v>
      </c>
    </row>
    <row r="4181" spans="1:12" x14ac:dyDescent="0.2">
      <c r="A4181" s="2">
        <v>7.9309450000000004</v>
      </c>
      <c r="B4181" s="2">
        <v>26.30547</v>
      </c>
      <c r="C4181" s="2">
        <v>0.62219500000000005</v>
      </c>
      <c r="D4181" s="2">
        <v>0.263629</v>
      </c>
      <c r="F4181" s="2">
        <v>7.92814</v>
      </c>
      <c r="G4181" s="2">
        <v>0.54151199999999999</v>
      </c>
      <c r="H4181" s="2">
        <v>0.54630999999999996</v>
      </c>
      <c r="J4181" s="2">
        <v>7.9309450000000004</v>
      </c>
      <c r="K4181" s="2">
        <v>0.10128</v>
      </c>
      <c r="L4181" s="2">
        <v>0.16818</v>
      </c>
    </row>
    <row r="4182" spans="1:12" x14ac:dyDescent="0.2">
      <c r="A4182" s="2">
        <v>7.9316469999999999</v>
      </c>
      <c r="B4182" s="2">
        <v>26.30349</v>
      </c>
      <c r="C4182" s="2">
        <v>0.621722</v>
      </c>
      <c r="D4182" s="2">
        <v>0.26389600000000002</v>
      </c>
      <c r="F4182" s="2">
        <v>7.9288410000000002</v>
      </c>
      <c r="G4182" s="2">
        <v>0.54162600000000005</v>
      </c>
      <c r="H4182" s="2">
        <v>0.54667699999999997</v>
      </c>
      <c r="J4182" s="2">
        <v>7.9316469999999999</v>
      </c>
      <c r="K4182" s="2">
        <v>0.100563</v>
      </c>
      <c r="L4182" s="2">
        <v>0.16838800000000001</v>
      </c>
    </row>
    <row r="4183" spans="1:12" x14ac:dyDescent="0.2">
      <c r="A4183" s="2">
        <v>7.9323480000000002</v>
      </c>
      <c r="B4183" s="2">
        <v>26.301469999999998</v>
      </c>
      <c r="C4183" s="2">
        <v>0.62156199999999995</v>
      </c>
      <c r="D4183" s="2">
        <v>0.26373600000000003</v>
      </c>
      <c r="F4183" s="2">
        <v>7.9295429999999998</v>
      </c>
      <c r="G4183" s="2">
        <v>0.54170200000000002</v>
      </c>
      <c r="H4183" s="2">
        <v>0.54701200000000005</v>
      </c>
      <c r="J4183" s="2">
        <v>7.9323480000000002</v>
      </c>
      <c r="K4183" s="2">
        <v>9.9970000000000003E-2</v>
      </c>
      <c r="L4183" s="2">
        <v>0.16825899999999999</v>
      </c>
    </row>
    <row r="4184" spans="1:12" x14ac:dyDescent="0.2">
      <c r="A4184" s="2">
        <v>7.9330489999999996</v>
      </c>
      <c r="B4184" s="2">
        <v>26.298960000000001</v>
      </c>
      <c r="C4184" s="2">
        <v>0.62135600000000002</v>
      </c>
      <c r="D4184" s="2">
        <v>0.26437699999999997</v>
      </c>
      <c r="F4184" s="2">
        <v>7.9302440000000001</v>
      </c>
      <c r="G4184" s="2">
        <v>0.542076</v>
      </c>
      <c r="H4184" s="2">
        <v>0.54775200000000002</v>
      </c>
      <c r="J4184" s="2">
        <v>7.9330489999999996</v>
      </c>
      <c r="K4184" s="2">
        <v>9.9854999999999999E-2</v>
      </c>
      <c r="L4184" s="2">
        <v>0.167659</v>
      </c>
    </row>
    <row r="4185" spans="1:12" x14ac:dyDescent="0.2">
      <c r="A4185" s="2">
        <v>7.933751</v>
      </c>
      <c r="B4185" s="2">
        <v>26.29636</v>
      </c>
      <c r="C4185" s="2">
        <v>0.62127600000000005</v>
      </c>
      <c r="D4185" s="2">
        <v>0.264735</v>
      </c>
      <c r="F4185" s="2">
        <v>7.9309450000000004</v>
      </c>
      <c r="G4185" s="2">
        <v>0.54251099999999997</v>
      </c>
      <c r="H4185" s="2">
        <v>0.54810300000000001</v>
      </c>
      <c r="J4185" s="2">
        <v>7.933751</v>
      </c>
      <c r="K4185" s="2">
        <v>0.10004399999999999</v>
      </c>
      <c r="L4185" s="2">
        <v>0.167188</v>
      </c>
    </row>
    <row r="4186" spans="1:12" x14ac:dyDescent="0.2">
      <c r="A4186" s="2">
        <v>7.9344520000000003</v>
      </c>
      <c r="B4186" s="2">
        <v>26.294080000000001</v>
      </c>
      <c r="C4186" s="2">
        <v>0.62079899999999999</v>
      </c>
      <c r="D4186" s="2">
        <v>0.26508599999999999</v>
      </c>
      <c r="F4186" s="2">
        <v>7.9316469999999999</v>
      </c>
      <c r="G4186" s="2">
        <v>0.543045</v>
      </c>
      <c r="H4186" s="2">
        <v>0.54788999999999999</v>
      </c>
      <c r="J4186" s="2">
        <v>7.9344520000000003</v>
      </c>
      <c r="K4186" s="2">
        <v>9.9663000000000002E-2</v>
      </c>
      <c r="L4186" s="2">
        <v>0.16713800000000001</v>
      </c>
    </row>
    <row r="4187" spans="1:12" x14ac:dyDescent="0.2">
      <c r="A4187" s="2">
        <v>7.9351529999999997</v>
      </c>
      <c r="B4187" s="2">
        <v>26.291779999999999</v>
      </c>
      <c r="C4187" s="2">
        <v>0.620444</v>
      </c>
      <c r="D4187" s="2">
        <v>0.265407</v>
      </c>
      <c r="F4187" s="2">
        <v>7.9323480000000002</v>
      </c>
      <c r="G4187" s="2">
        <v>0.54280099999999998</v>
      </c>
      <c r="H4187" s="2">
        <v>0.54774500000000004</v>
      </c>
      <c r="J4187" s="2">
        <v>7.9351529999999997</v>
      </c>
      <c r="K4187" s="2">
        <v>9.9797999999999998E-2</v>
      </c>
      <c r="L4187" s="2">
        <v>0.16755200000000001</v>
      </c>
    </row>
    <row r="4188" spans="1:12" x14ac:dyDescent="0.2">
      <c r="A4188" s="2">
        <v>7.9358550000000001</v>
      </c>
      <c r="B4188" s="2">
        <v>26.289010000000001</v>
      </c>
      <c r="C4188" s="2">
        <v>0.62043300000000001</v>
      </c>
      <c r="D4188" s="2">
        <v>0.26555899999999999</v>
      </c>
      <c r="F4188" s="2">
        <v>7.9330489999999996</v>
      </c>
      <c r="G4188" s="2">
        <v>0.542717</v>
      </c>
      <c r="H4188" s="2">
        <v>0.54797399999999996</v>
      </c>
      <c r="J4188" s="2">
        <v>7.9358550000000001</v>
      </c>
      <c r="K4188" s="2">
        <v>0.100187</v>
      </c>
      <c r="L4188" s="2">
        <v>0.16770299999999999</v>
      </c>
    </row>
    <row r="4189" spans="1:12" x14ac:dyDescent="0.2">
      <c r="A4189" s="2">
        <v>7.9365560000000004</v>
      </c>
      <c r="B4189" s="2">
        <v>26.28612</v>
      </c>
      <c r="C4189" s="2">
        <v>0.62033799999999995</v>
      </c>
      <c r="D4189" s="2">
        <v>0.26574999999999999</v>
      </c>
      <c r="F4189" s="2">
        <v>7.933751</v>
      </c>
      <c r="G4189" s="2">
        <v>0.54267900000000002</v>
      </c>
      <c r="H4189" s="2">
        <v>0.54824799999999996</v>
      </c>
      <c r="J4189" s="2">
        <v>7.9365560000000004</v>
      </c>
      <c r="K4189" s="2">
        <v>9.9846000000000004E-2</v>
      </c>
      <c r="L4189" s="2">
        <v>0.16777500000000001</v>
      </c>
    </row>
    <row r="4190" spans="1:12" x14ac:dyDescent="0.2">
      <c r="A4190" s="2">
        <v>7.9372579999999999</v>
      </c>
      <c r="B4190" s="2">
        <v>26.282679999999999</v>
      </c>
      <c r="C4190" s="2">
        <v>0.62016199999999999</v>
      </c>
      <c r="D4190" s="2">
        <v>0.266536</v>
      </c>
      <c r="F4190" s="2">
        <v>7.9344520000000003</v>
      </c>
      <c r="G4190" s="2">
        <v>0.54293100000000005</v>
      </c>
      <c r="H4190" s="2">
        <v>0.54840100000000003</v>
      </c>
      <c r="J4190" s="2">
        <v>7.9372579999999999</v>
      </c>
      <c r="K4190" s="2">
        <v>9.9857000000000001E-2</v>
      </c>
      <c r="L4190" s="2">
        <v>0.167578</v>
      </c>
    </row>
    <row r="4191" spans="1:12" x14ac:dyDescent="0.2">
      <c r="A4191" s="2">
        <v>7.9379590000000002</v>
      </c>
      <c r="B4191" s="2">
        <v>26.278849999999998</v>
      </c>
      <c r="C4191" s="2">
        <v>0.61987199999999998</v>
      </c>
      <c r="D4191" s="2">
        <v>0.26675700000000002</v>
      </c>
      <c r="F4191" s="2">
        <v>7.9351529999999997</v>
      </c>
      <c r="G4191" s="2">
        <v>0.54320500000000005</v>
      </c>
      <c r="H4191" s="2">
        <v>0.54841600000000001</v>
      </c>
      <c r="J4191" s="2">
        <v>7.9379590000000002</v>
      </c>
      <c r="K4191" s="2">
        <v>9.9686999999999998E-2</v>
      </c>
      <c r="L4191" s="2">
        <v>0.167098</v>
      </c>
    </row>
    <row r="4192" spans="1:12" x14ac:dyDescent="0.2">
      <c r="A4192" s="2">
        <v>7.9386609999999997</v>
      </c>
      <c r="B4192" s="2">
        <v>26.275120000000001</v>
      </c>
      <c r="C4192" s="2">
        <v>0.61980000000000002</v>
      </c>
      <c r="D4192" s="2">
        <v>0.26691700000000002</v>
      </c>
      <c r="F4192" s="2">
        <v>7.9358550000000001</v>
      </c>
      <c r="G4192" s="2">
        <v>0.54301500000000003</v>
      </c>
      <c r="H4192" s="2">
        <v>0.54853099999999999</v>
      </c>
      <c r="J4192" s="2">
        <v>7.9386609999999997</v>
      </c>
      <c r="K4192" s="2">
        <v>9.9676000000000001E-2</v>
      </c>
      <c r="L4192" s="2">
        <v>0.16691800000000001</v>
      </c>
    </row>
    <row r="4193" spans="1:12" x14ac:dyDescent="0.2">
      <c r="A4193" s="2">
        <v>7.939362</v>
      </c>
      <c r="B4193" s="2">
        <v>26.27196</v>
      </c>
      <c r="C4193" s="2">
        <v>0.62001300000000004</v>
      </c>
      <c r="D4193" s="2">
        <v>0.26655099999999998</v>
      </c>
      <c r="F4193" s="2">
        <v>7.9365560000000004</v>
      </c>
      <c r="G4193" s="2">
        <v>0.543068</v>
      </c>
      <c r="H4193" s="2">
        <v>0.54862200000000005</v>
      </c>
      <c r="J4193" s="2">
        <v>7.939362</v>
      </c>
      <c r="K4193" s="2">
        <v>9.9850999999999995E-2</v>
      </c>
      <c r="L4193" s="2">
        <v>0.166907</v>
      </c>
    </row>
    <row r="4194" spans="1:12" x14ac:dyDescent="0.2">
      <c r="A4194" s="2">
        <v>7.9400630000000003</v>
      </c>
      <c r="B4194" s="2">
        <v>26.26792</v>
      </c>
      <c r="C4194" s="2">
        <v>0.62001700000000004</v>
      </c>
      <c r="D4194" s="2">
        <v>0.26658900000000002</v>
      </c>
      <c r="F4194" s="2">
        <v>7.9372579999999999</v>
      </c>
      <c r="G4194" s="2">
        <v>0.54347999999999996</v>
      </c>
      <c r="H4194" s="2">
        <v>0.54858399999999996</v>
      </c>
      <c r="J4194" s="2">
        <v>7.9400630000000003</v>
      </c>
      <c r="K4194" s="2">
        <v>9.98E-2</v>
      </c>
      <c r="L4194" s="2">
        <v>0.16678299999999999</v>
      </c>
    </row>
    <row r="4195" spans="1:12" x14ac:dyDescent="0.2">
      <c r="A4195" s="2">
        <v>7.9407639999999997</v>
      </c>
      <c r="B4195" s="2">
        <v>26.263780000000001</v>
      </c>
      <c r="C4195" s="2">
        <v>0.61985299999999999</v>
      </c>
      <c r="D4195" s="2">
        <v>0.26683299999999999</v>
      </c>
      <c r="F4195" s="2">
        <v>7.9379590000000002</v>
      </c>
      <c r="G4195" s="2">
        <v>0.54376199999999997</v>
      </c>
      <c r="H4195" s="2">
        <v>0.54871400000000004</v>
      </c>
      <c r="J4195" s="2">
        <v>7.9407639999999997</v>
      </c>
      <c r="K4195" s="2">
        <v>9.9294999999999994E-2</v>
      </c>
      <c r="L4195" s="2">
        <v>0.16687099999999999</v>
      </c>
    </row>
    <row r="4196" spans="1:12" x14ac:dyDescent="0.2">
      <c r="A4196" s="2">
        <v>7.9414660000000001</v>
      </c>
      <c r="B4196" s="2">
        <v>26.259219999999999</v>
      </c>
      <c r="C4196" s="2">
        <v>0.61972700000000003</v>
      </c>
      <c r="D4196" s="2">
        <v>0.267123</v>
      </c>
      <c r="F4196" s="2">
        <v>7.9386609999999997</v>
      </c>
      <c r="G4196" s="2">
        <v>0.54438799999999998</v>
      </c>
      <c r="H4196" s="2">
        <v>0.548759</v>
      </c>
      <c r="J4196" s="2">
        <v>7.9414660000000001</v>
      </c>
      <c r="K4196" s="2">
        <v>9.9108000000000002E-2</v>
      </c>
      <c r="L4196" s="2">
        <v>0.16684499999999999</v>
      </c>
    </row>
    <row r="4197" spans="1:12" x14ac:dyDescent="0.2">
      <c r="A4197" s="2">
        <v>7.9421670000000004</v>
      </c>
      <c r="B4197" s="2">
        <v>26.25526</v>
      </c>
      <c r="C4197" s="2">
        <v>0.61972400000000005</v>
      </c>
      <c r="D4197" s="2">
        <v>0.26693299999999998</v>
      </c>
      <c r="F4197" s="2">
        <v>7.939362</v>
      </c>
      <c r="G4197" s="2">
        <v>0.54482299999999995</v>
      </c>
      <c r="H4197" s="2">
        <v>0.54893499999999995</v>
      </c>
      <c r="J4197" s="2">
        <v>7.9421670000000004</v>
      </c>
      <c r="K4197" s="2">
        <v>9.8962999999999995E-2</v>
      </c>
      <c r="L4197" s="2">
        <v>0.16666800000000001</v>
      </c>
    </row>
    <row r="4198" spans="1:12" x14ac:dyDescent="0.2">
      <c r="A4198" s="2">
        <v>7.942869</v>
      </c>
      <c r="B4198" s="2">
        <v>26.250979999999998</v>
      </c>
      <c r="C4198" s="2">
        <v>0.61982999999999999</v>
      </c>
      <c r="D4198" s="2">
        <v>0.26703900000000003</v>
      </c>
      <c r="F4198" s="2">
        <v>7.9400630000000003</v>
      </c>
      <c r="G4198" s="2">
        <v>0.54486100000000004</v>
      </c>
      <c r="H4198" s="2">
        <v>0.54910300000000001</v>
      </c>
      <c r="J4198" s="2">
        <v>7.942869</v>
      </c>
      <c r="K4198" s="2">
        <v>9.8873000000000003E-2</v>
      </c>
      <c r="L4198" s="2">
        <v>0.166551</v>
      </c>
    </row>
    <row r="4199" spans="1:12" x14ac:dyDescent="0.2">
      <c r="A4199" s="2">
        <v>7.9435700000000002</v>
      </c>
      <c r="B4199" s="2">
        <v>26.246289999999998</v>
      </c>
      <c r="C4199" s="2">
        <v>0.619865</v>
      </c>
      <c r="D4199" s="2">
        <v>0.26697799999999999</v>
      </c>
      <c r="F4199" s="2">
        <v>7.9407639999999997</v>
      </c>
      <c r="G4199" s="2">
        <v>0.54488400000000003</v>
      </c>
      <c r="H4199" s="2">
        <v>0.54950699999999997</v>
      </c>
      <c r="J4199" s="2">
        <v>7.9435700000000002</v>
      </c>
      <c r="K4199" s="2">
        <v>9.8548999999999998E-2</v>
      </c>
      <c r="L4199" s="2">
        <v>0.16678399999999999</v>
      </c>
    </row>
    <row r="4200" spans="1:12" x14ac:dyDescent="0.2">
      <c r="A4200" s="2">
        <v>7.9442719999999998</v>
      </c>
      <c r="B4200" s="2">
        <v>26.241900000000001</v>
      </c>
      <c r="C4200" s="2">
        <v>0.61990299999999998</v>
      </c>
      <c r="D4200" s="2">
        <v>0.26697799999999999</v>
      </c>
      <c r="F4200" s="2">
        <v>7.9414660000000001</v>
      </c>
      <c r="G4200" s="2">
        <v>0.54504399999999997</v>
      </c>
      <c r="H4200" s="2">
        <v>0.55011699999999997</v>
      </c>
      <c r="J4200" s="2">
        <v>7.9442719999999998</v>
      </c>
      <c r="K4200" s="2">
        <v>9.7984000000000002E-2</v>
      </c>
      <c r="L4200" s="2">
        <v>0.16733400000000001</v>
      </c>
    </row>
    <row r="4201" spans="1:12" x14ac:dyDescent="0.2">
      <c r="A4201" s="2">
        <v>7.9449730000000001</v>
      </c>
      <c r="B4201" s="2">
        <v>26.236740000000001</v>
      </c>
      <c r="C4201" s="2">
        <v>0.61990699999999999</v>
      </c>
      <c r="D4201" s="2">
        <v>0.26692500000000002</v>
      </c>
      <c r="F4201" s="2">
        <v>7.9421670000000004</v>
      </c>
      <c r="G4201" s="2">
        <v>0.54586000000000001</v>
      </c>
      <c r="H4201" s="2">
        <v>0.55065200000000003</v>
      </c>
      <c r="J4201" s="2">
        <v>7.9449730000000001</v>
      </c>
      <c r="K4201" s="2">
        <v>9.7964999999999997E-2</v>
      </c>
      <c r="L4201" s="2">
        <v>0.16741700000000001</v>
      </c>
    </row>
    <row r="4202" spans="1:12" x14ac:dyDescent="0.2">
      <c r="A4202" s="2">
        <v>7.9456740000000003</v>
      </c>
      <c r="B4202" s="2">
        <v>26.231729999999999</v>
      </c>
      <c r="C4202" s="2">
        <v>0.619807</v>
      </c>
      <c r="D4202" s="2">
        <v>0.26723799999999998</v>
      </c>
      <c r="F4202" s="2">
        <v>7.942869</v>
      </c>
      <c r="G4202" s="2">
        <v>0.54637100000000005</v>
      </c>
      <c r="H4202" s="2">
        <v>0.55095700000000003</v>
      </c>
      <c r="J4202" s="2">
        <v>7.9456740000000003</v>
      </c>
      <c r="K4202" s="2">
        <v>9.7892999999999994E-2</v>
      </c>
      <c r="L4202" s="2">
        <v>0.16698399999999999</v>
      </c>
    </row>
    <row r="4203" spans="1:12" x14ac:dyDescent="0.2">
      <c r="A4203" s="2">
        <v>7.9463749999999997</v>
      </c>
      <c r="B4203" s="2">
        <v>26.226459999999999</v>
      </c>
      <c r="C4203" s="2">
        <v>0.61936500000000005</v>
      </c>
      <c r="D4203" s="2">
        <v>0.26751999999999998</v>
      </c>
      <c r="F4203" s="2">
        <v>7.9435700000000002</v>
      </c>
      <c r="G4203" s="2">
        <v>0.54630999999999996</v>
      </c>
      <c r="H4203" s="2">
        <v>0.55093400000000003</v>
      </c>
      <c r="J4203" s="2">
        <v>7.9463749999999997</v>
      </c>
      <c r="K4203" s="2">
        <v>9.7592999999999999E-2</v>
      </c>
      <c r="L4203" s="2">
        <v>0.16672300000000001</v>
      </c>
    </row>
    <row r="4204" spans="1:12" x14ac:dyDescent="0.2">
      <c r="A4204" s="2">
        <v>7.9470770000000002</v>
      </c>
      <c r="B4204" s="2">
        <v>26.221399999999999</v>
      </c>
      <c r="C4204" s="2">
        <v>0.61877700000000002</v>
      </c>
      <c r="D4204" s="2">
        <v>0.26745099999999999</v>
      </c>
      <c r="F4204" s="2">
        <v>7.9442719999999998</v>
      </c>
      <c r="G4204" s="2">
        <v>0.54667699999999997</v>
      </c>
      <c r="H4204" s="2">
        <v>0.55120100000000005</v>
      </c>
      <c r="J4204" s="2">
        <v>7.9470770000000002</v>
      </c>
      <c r="K4204" s="2">
        <v>9.7517000000000006E-2</v>
      </c>
      <c r="L4204" s="2">
        <v>0.16652</v>
      </c>
    </row>
    <row r="4205" spans="1:12" x14ac:dyDescent="0.2">
      <c r="A4205" s="2">
        <v>7.9477779999999996</v>
      </c>
      <c r="B4205" s="2">
        <v>26.216190000000001</v>
      </c>
      <c r="C4205" s="2">
        <v>0.61844200000000005</v>
      </c>
      <c r="D4205" s="2">
        <v>0.26786300000000002</v>
      </c>
      <c r="F4205" s="2">
        <v>7.9449730000000001</v>
      </c>
      <c r="G4205" s="2">
        <v>0.54701200000000005</v>
      </c>
      <c r="H4205" s="2">
        <v>0.55173499999999998</v>
      </c>
      <c r="J4205" s="2">
        <v>7.9477779999999996</v>
      </c>
      <c r="K4205" s="2">
        <v>9.7378000000000006E-2</v>
      </c>
      <c r="L4205" s="2">
        <v>0.16620499999999999</v>
      </c>
    </row>
    <row r="4206" spans="1:12" x14ac:dyDescent="0.2">
      <c r="A4206" s="2">
        <v>7.94848</v>
      </c>
      <c r="B4206" s="2">
        <v>26.211010000000002</v>
      </c>
      <c r="C4206" s="2">
        <v>0.61818600000000001</v>
      </c>
      <c r="D4206" s="2">
        <v>0.26821400000000001</v>
      </c>
      <c r="F4206" s="2">
        <v>7.9456740000000003</v>
      </c>
      <c r="G4206" s="2">
        <v>0.54775200000000002</v>
      </c>
      <c r="H4206" s="2">
        <v>0.551979</v>
      </c>
      <c r="J4206" s="2">
        <v>7.94848</v>
      </c>
      <c r="K4206" s="2">
        <v>9.7075999999999996E-2</v>
      </c>
      <c r="L4206" s="2">
        <v>0.16613</v>
      </c>
    </row>
    <row r="4207" spans="1:12" x14ac:dyDescent="0.2">
      <c r="A4207" s="2">
        <v>7.9491810000000003</v>
      </c>
      <c r="B4207" s="2">
        <v>26.20542</v>
      </c>
      <c r="C4207" s="2">
        <v>0.61812100000000003</v>
      </c>
      <c r="D4207" s="2">
        <v>0.26865699999999998</v>
      </c>
      <c r="F4207" s="2">
        <v>7.9463749999999997</v>
      </c>
      <c r="G4207" s="2">
        <v>0.54810300000000001</v>
      </c>
      <c r="H4207" s="2">
        <v>0.55203999999999998</v>
      </c>
      <c r="J4207" s="2">
        <v>7.9491810000000003</v>
      </c>
      <c r="K4207" s="2">
        <v>9.6659999999999996E-2</v>
      </c>
      <c r="L4207" s="2">
        <v>0.16608300000000001</v>
      </c>
    </row>
    <row r="4208" spans="1:12" x14ac:dyDescent="0.2">
      <c r="A4208" s="2">
        <v>7.9498829999999998</v>
      </c>
      <c r="B4208" s="2">
        <v>26.199719999999999</v>
      </c>
      <c r="C4208" s="2">
        <v>0.61742699999999995</v>
      </c>
      <c r="D4208" s="2">
        <v>0.26911499999999999</v>
      </c>
      <c r="F4208" s="2">
        <v>7.9470770000000002</v>
      </c>
      <c r="G4208" s="2">
        <v>0.54788999999999999</v>
      </c>
      <c r="H4208" s="2">
        <v>0.55235299999999998</v>
      </c>
      <c r="J4208" s="2">
        <v>7.9498829999999998</v>
      </c>
      <c r="K4208" s="2">
        <v>9.6639000000000003E-2</v>
      </c>
      <c r="L4208" s="2">
        <v>0.16644100000000001</v>
      </c>
    </row>
    <row r="4209" spans="1:12" x14ac:dyDescent="0.2">
      <c r="A4209" s="2">
        <v>7.9505840000000001</v>
      </c>
      <c r="B4209" s="2">
        <v>26.19341</v>
      </c>
      <c r="C4209" s="2">
        <v>0.61690400000000001</v>
      </c>
      <c r="D4209" s="2">
        <v>0.26890900000000001</v>
      </c>
      <c r="F4209" s="2">
        <v>7.9477779999999996</v>
      </c>
      <c r="G4209" s="2">
        <v>0.54774500000000004</v>
      </c>
      <c r="H4209" s="2">
        <v>0.55249800000000004</v>
      </c>
      <c r="J4209" s="2">
        <v>7.9505840000000001</v>
      </c>
      <c r="K4209" s="2">
        <v>9.6217999999999998E-2</v>
      </c>
      <c r="L4209" s="2">
        <v>0.166688</v>
      </c>
    </row>
    <row r="4210" spans="1:12" x14ac:dyDescent="0.2">
      <c r="A4210" s="2">
        <v>7.9512850000000004</v>
      </c>
      <c r="B4210" s="2">
        <v>26.187899999999999</v>
      </c>
      <c r="C4210" s="2">
        <v>0.616649</v>
      </c>
      <c r="D4210" s="2">
        <v>0.26898499999999997</v>
      </c>
      <c r="F4210" s="2">
        <v>7.94848</v>
      </c>
      <c r="G4210" s="2">
        <v>0.54797399999999996</v>
      </c>
      <c r="H4210" s="2">
        <v>0.55207099999999998</v>
      </c>
      <c r="J4210" s="2">
        <v>7.9512850000000004</v>
      </c>
      <c r="K4210" s="2">
        <v>9.5819000000000001E-2</v>
      </c>
      <c r="L4210" s="2">
        <v>0.166327</v>
      </c>
    </row>
    <row r="4211" spans="1:12" x14ac:dyDescent="0.2">
      <c r="A4211" s="2">
        <v>7.9519869999999999</v>
      </c>
      <c r="B4211" s="2">
        <v>26.18253</v>
      </c>
      <c r="C4211" s="2">
        <v>0.616004</v>
      </c>
      <c r="D4211" s="2">
        <v>0.269206</v>
      </c>
      <c r="F4211" s="2">
        <v>7.9491810000000003</v>
      </c>
      <c r="G4211" s="2">
        <v>0.54824799999999996</v>
      </c>
      <c r="H4211" s="2">
        <v>0.55187200000000003</v>
      </c>
      <c r="J4211" s="2">
        <v>7.9519869999999999</v>
      </c>
      <c r="K4211" s="2">
        <v>9.5715999999999996E-2</v>
      </c>
      <c r="L4211" s="2">
        <v>0.16623499999999999</v>
      </c>
    </row>
    <row r="4212" spans="1:12" x14ac:dyDescent="0.2">
      <c r="A4212" s="2">
        <v>7.9526880000000002</v>
      </c>
      <c r="B4212" s="2">
        <v>26.176410000000001</v>
      </c>
      <c r="C4212" s="2">
        <v>0.61658800000000002</v>
      </c>
      <c r="D4212" s="2">
        <v>0.26943499999999998</v>
      </c>
      <c r="F4212" s="2">
        <v>7.9498829999999998</v>
      </c>
      <c r="G4212" s="2">
        <v>0.54840100000000003</v>
      </c>
      <c r="H4212" s="2">
        <v>0.55178799999999995</v>
      </c>
      <c r="J4212" s="2">
        <v>7.9526880000000002</v>
      </c>
      <c r="K4212" s="2">
        <v>9.5629000000000006E-2</v>
      </c>
      <c r="L4212" s="2">
        <v>0.166322</v>
      </c>
    </row>
    <row r="4213" spans="1:12" x14ac:dyDescent="0.2">
      <c r="A4213" s="2">
        <v>7.9533889999999996</v>
      </c>
      <c r="B4213" s="2">
        <v>26.169689999999999</v>
      </c>
      <c r="C4213" s="2">
        <v>0.61642799999999998</v>
      </c>
      <c r="D4213" s="2">
        <v>0.27013700000000002</v>
      </c>
      <c r="F4213" s="2">
        <v>7.9505840000000001</v>
      </c>
      <c r="G4213" s="2">
        <v>0.54841600000000001</v>
      </c>
      <c r="H4213" s="2">
        <v>0.55147599999999997</v>
      </c>
      <c r="J4213" s="2">
        <v>7.9533889999999996</v>
      </c>
      <c r="K4213" s="2">
        <v>9.6240999999999993E-2</v>
      </c>
      <c r="L4213" s="2">
        <v>0.16628100000000001</v>
      </c>
    </row>
    <row r="4214" spans="1:12" x14ac:dyDescent="0.2">
      <c r="A4214" s="2">
        <v>7.954091</v>
      </c>
      <c r="B4214" s="2">
        <v>26.163180000000001</v>
      </c>
      <c r="C4214" s="2">
        <v>0.61625200000000002</v>
      </c>
      <c r="D4214" s="2">
        <v>0.27045000000000002</v>
      </c>
      <c r="F4214" s="2">
        <v>7.9512850000000004</v>
      </c>
      <c r="G4214" s="2">
        <v>0.54853099999999999</v>
      </c>
      <c r="H4214" s="2">
        <v>0.55075799999999997</v>
      </c>
      <c r="J4214" s="2">
        <v>7.954091</v>
      </c>
      <c r="K4214" s="2">
        <v>9.6346000000000001E-2</v>
      </c>
      <c r="L4214" s="2">
        <v>0.16625200000000001</v>
      </c>
    </row>
    <row r="4215" spans="1:12" x14ac:dyDescent="0.2">
      <c r="A4215" s="2">
        <v>7.9547920000000003</v>
      </c>
      <c r="B4215" s="2">
        <v>26.155860000000001</v>
      </c>
      <c r="C4215" s="2">
        <v>0.61609199999999997</v>
      </c>
      <c r="D4215" s="2">
        <v>0.27048800000000001</v>
      </c>
      <c r="F4215" s="2">
        <v>7.9519869999999999</v>
      </c>
      <c r="G4215" s="2">
        <v>0.54862200000000005</v>
      </c>
      <c r="H4215" s="2">
        <v>0.55058300000000004</v>
      </c>
      <c r="J4215" s="2">
        <v>7.9547920000000003</v>
      </c>
      <c r="K4215" s="2">
        <v>9.6299999999999997E-2</v>
      </c>
      <c r="L4215" s="2">
        <v>0.16591600000000001</v>
      </c>
    </row>
    <row r="4216" spans="1:12" x14ac:dyDescent="0.2">
      <c r="A4216" s="2">
        <v>7.9554929999999997</v>
      </c>
      <c r="B4216" s="2">
        <v>26.14894</v>
      </c>
      <c r="C4216" s="2">
        <v>0.61643099999999995</v>
      </c>
      <c r="D4216" s="2">
        <v>0.27065600000000001</v>
      </c>
      <c r="F4216" s="2">
        <v>7.9526880000000002</v>
      </c>
      <c r="G4216" s="2">
        <v>0.54858399999999996</v>
      </c>
      <c r="H4216" s="2">
        <v>0.55062100000000003</v>
      </c>
      <c r="J4216" s="2">
        <v>7.9554929999999997</v>
      </c>
      <c r="K4216" s="2">
        <v>9.6351000000000006E-2</v>
      </c>
      <c r="L4216" s="2">
        <v>0.165626</v>
      </c>
    </row>
    <row r="4217" spans="1:12" x14ac:dyDescent="0.2">
      <c r="A4217" s="2">
        <v>7.9561950000000001</v>
      </c>
      <c r="B4217" s="2">
        <v>26.141860000000001</v>
      </c>
      <c r="C4217" s="2">
        <v>0.61627900000000002</v>
      </c>
      <c r="D4217" s="2">
        <v>0.27050299999999999</v>
      </c>
      <c r="F4217" s="2">
        <v>7.9533889999999996</v>
      </c>
      <c r="G4217" s="2">
        <v>0.54871400000000004</v>
      </c>
      <c r="H4217" s="2">
        <v>0.550682</v>
      </c>
      <c r="J4217" s="2">
        <v>7.9561950000000001</v>
      </c>
      <c r="K4217" s="2">
        <v>9.6379999999999993E-2</v>
      </c>
      <c r="L4217" s="2">
        <v>0.16494500000000001</v>
      </c>
    </row>
    <row r="4218" spans="1:12" x14ac:dyDescent="0.2">
      <c r="A4218" s="2">
        <v>7.9568960000000004</v>
      </c>
      <c r="B4218" s="2">
        <v>26.134810000000002</v>
      </c>
      <c r="C4218" s="2">
        <v>0.61574099999999998</v>
      </c>
      <c r="D4218" s="2">
        <v>0.27027400000000001</v>
      </c>
      <c r="F4218" s="2">
        <v>7.954091</v>
      </c>
      <c r="G4218" s="2">
        <v>0.548759</v>
      </c>
      <c r="H4218" s="2">
        <v>0.55066700000000002</v>
      </c>
      <c r="J4218" s="2">
        <v>7.9568960000000004</v>
      </c>
      <c r="K4218" s="2">
        <v>9.6619999999999998E-2</v>
      </c>
      <c r="L4218" s="2">
        <v>0.164297</v>
      </c>
    </row>
    <row r="4219" spans="1:12" x14ac:dyDescent="0.2">
      <c r="A4219" s="2">
        <v>7.9575979999999999</v>
      </c>
      <c r="B4219" s="2">
        <v>26.12792</v>
      </c>
      <c r="C4219" s="2">
        <v>0.61484799999999995</v>
      </c>
      <c r="D4219" s="2">
        <v>0.27048800000000001</v>
      </c>
      <c r="F4219" s="2">
        <v>7.9547920000000003</v>
      </c>
      <c r="G4219" s="2">
        <v>0.54893499999999995</v>
      </c>
      <c r="H4219" s="2">
        <v>0.55088800000000004</v>
      </c>
      <c r="J4219" s="2">
        <v>7.9575979999999999</v>
      </c>
      <c r="K4219" s="2">
        <v>9.6279000000000003E-2</v>
      </c>
      <c r="L4219" s="2">
        <v>0.16393099999999999</v>
      </c>
    </row>
    <row r="4220" spans="1:12" x14ac:dyDescent="0.2">
      <c r="A4220" s="2">
        <v>7.9582990000000002</v>
      </c>
      <c r="B4220" s="2">
        <v>26.1206</v>
      </c>
      <c r="C4220" s="2">
        <v>0.61447399999999996</v>
      </c>
      <c r="D4220" s="2">
        <v>0.27061000000000002</v>
      </c>
      <c r="F4220" s="2">
        <v>7.9554929999999997</v>
      </c>
      <c r="G4220" s="2">
        <v>0.54910300000000001</v>
      </c>
      <c r="H4220" s="2">
        <v>0.55144499999999996</v>
      </c>
      <c r="J4220" s="2">
        <v>7.9582990000000002</v>
      </c>
      <c r="K4220" s="2">
        <v>9.6244999999999997E-2</v>
      </c>
      <c r="L4220" s="2">
        <v>0.16347800000000001</v>
      </c>
    </row>
    <row r="4221" spans="1:12" x14ac:dyDescent="0.2">
      <c r="A4221" s="2">
        <v>7.9589999999999996</v>
      </c>
      <c r="B4221" s="2">
        <v>26.113520000000001</v>
      </c>
      <c r="C4221" s="2">
        <v>0.61430300000000004</v>
      </c>
      <c r="D4221" s="2">
        <v>0.27035799999999999</v>
      </c>
      <c r="F4221" s="2">
        <v>7.9561950000000001</v>
      </c>
      <c r="G4221" s="2">
        <v>0.54950699999999997</v>
      </c>
      <c r="H4221" s="2">
        <v>0.55159800000000003</v>
      </c>
      <c r="J4221" s="2">
        <v>7.9589999999999996</v>
      </c>
      <c r="K4221" s="2">
        <v>9.6498E-2</v>
      </c>
      <c r="L4221" s="2">
        <v>0.163049</v>
      </c>
    </row>
    <row r="4222" spans="1:12" x14ac:dyDescent="0.2">
      <c r="A4222" s="2">
        <v>7.9597020000000001</v>
      </c>
      <c r="B4222" s="2">
        <v>26.106300000000001</v>
      </c>
      <c r="C4222" s="2">
        <v>0.61403200000000002</v>
      </c>
      <c r="D4222" s="2">
        <v>0.27012900000000001</v>
      </c>
      <c r="F4222" s="2">
        <v>7.9568960000000004</v>
      </c>
      <c r="G4222" s="2">
        <v>0.55011699999999997</v>
      </c>
      <c r="H4222" s="2">
        <v>0.55151399999999995</v>
      </c>
      <c r="J4222" s="2">
        <v>7.9597020000000001</v>
      </c>
      <c r="K4222" s="2">
        <v>9.6270999999999995E-2</v>
      </c>
      <c r="L4222" s="2">
        <v>0.16278999999999999</v>
      </c>
    </row>
    <row r="4223" spans="1:12" x14ac:dyDescent="0.2">
      <c r="A4223" s="2">
        <v>7.9604030000000003</v>
      </c>
      <c r="B4223" s="2">
        <v>26.099509999999999</v>
      </c>
      <c r="C4223" s="2">
        <v>0.61348999999999998</v>
      </c>
      <c r="D4223" s="2">
        <v>0.26979399999999998</v>
      </c>
      <c r="F4223" s="2">
        <v>7.9575979999999999</v>
      </c>
      <c r="G4223" s="2">
        <v>0.55065200000000003</v>
      </c>
      <c r="H4223" s="2">
        <v>0.55152100000000004</v>
      </c>
      <c r="J4223" s="2">
        <v>7.9604030000000003</v>
      </c>
      <c r="K4223" s="2">
        <v>9.6200999999999995E-2</v>
      </c>
      <c r="L4223" s="2">
        <v>0.162831</v>
      </c>
    </row>
    <row r="4224" spans="1:12" x14ac:dyDescent="0.2">
      <c r="A4224" s="2">
        <v>7.9611039999999997</v>
      </c>
      <c r="B4224" s="2">
        <v>26.092870000000001</v>
      </c>
      <c r="C4224" s="2">
        <v>0.61289499999999997</v>
      </c>
      <c r="D4224" s="2">
        <v>0.26962599999999998</v>
      </c>
      <c r="F4224" s="2">
        <v>7.9582990000000002</v>
      </c>
      <c r="G4224" s="2">
        <v>0.55095700000000003</v>
      </c>
      <c r="H4224" s="2">
        <v>0.55124700000000004</v>
      </c>
      <c r="J4224" s="2">
        <v>7.9611039999999997</v>
      </c>
      <c r="K4224" s="2">
        <v>9.6140000000000003E-2</v>
      </c>
      <c r="L4224" s="2">
        <v>0.16256499999999999</v>
      </c>
    </row>
    <row r="4225" spans="1:12" x14ac:dyDescent="0.2">
      <c r="A4225" s="2">
        <v>7.9618060000000002</v>
      </c>
      <c r="B4225" s="2">
        <v>26.085719999999998</v>
      </c>
      <c r="C4225" s="2">
        <v>0.61236900000000005</v>
      </c>
      <c r="D4225" s="2">
        <v>0.26960299999999998</v>
      </c>
      <c r="F4225" s="2">
        <v>7.9589999999999996</v>
      </c>
      <c r="G4225" s="2">
        <v>0.55093400000000003</v>
      </c>
      <c r="H4225" s="2">
        <v>0.55066700000000002</v>
      </c>
      <c r="J4225" s="2">
        <v>7.9618060000000002</v>
      </c>
      <c r="K4225" s="2">
        <v>9.6593999999999999E-2</v>
      </c>
      <c r="L4225" s="2">
        <v>0.16236200000000001</v>
      </c>
    </row>
    <row r="4226" spans="1:12" x14ac:dyDescent="0.2">
      <c r="A4226" s="2">
        <v>7.9625069999999996</v>
      </c>
      <c r="B4226" s="2">
        <v>26.077970000000001</v>
      </c>
      <c r="C4226" s="2">
        <v>0.61234999999999995</v>
      </c>
      <c r="D4226" s="2">
        <v>0.269534</v>
      </c>
      <c r="F4226" s="2">
        <v>7.9597020000000001</v>
      </c>
      <c r="G4226" s="2">
        <v>0.55120100000000005</v>
      </c>
      <c r="H4226" s="2">
        <v>0.55055200000000004</v>
      </c>
      <c r="J4226" s="2">
        <v>7.9625069999999996</v>
      </c>
      <c r="K4226" s="2">
        <v>9.6947000000000005E-2</v>
      </c>
      <c r="L4226" s="2">
        <v>0.16225999999999999</v>
      </c>
    </row>
    <row r="4227" spans="1:12" x14ac:dyDescent="0.2">
      <c r="A4227" s="2">
        <v>7.963209</v>
      </c>
      <c r="B4227" s="2">
        <v>26.070250000000001</v>
      </c>
      <c r="C4227" s="2">
        <v>0.61228899999999997</v>
      </c>
      <c r="D4227" s="2">
        <v>0.26992300000000002</v>
      </c>
      <c r="F4227" s="2">
        <v>7.9604030000000003</v>
      </c>
      <c r="G4227" s="2">
        <v>0.55173499999999998</v>
      </c>
      <c r="H4227" s="2">
        <v>0.55074299999999998</v>
      </c>
      <c r="J4227" s="2">
        <v>7.963209</v>
      </c>
      <c r="K4227" s="2">
        <v>9.7091999999999998E-2</v>
      </c>
      <c r="L4227" s="2">
        <v>0.16170300000000001</v>
      </c>
    </row>
    <row r="4228" spans="1:12" x14ac:dyDescent="0.2">
      <c r="A4228" s="2">
        <v>7.9639100000000003</v>
      </c>
      <c r="B4228" s="2">
        <v>26.06249</v>
      </c>
      <c r="C4228" s="2">
        <v>0.61205600000000004</v>
      </c>
      <c r="D4228" s="2">
        <v>0.27011400000000002</v>
      </c>
      <c r="F4228" s="2">
        <v>7.9611039999999997</v>
      </c>
      <c r="G4228" s="2">
        <v>0.551979</v>
      </c>
      <c r="H4228" s="2">
        <v>0.55065200000000003</v>
      </c>
      <c r="J4228" s="2">
        <v>7.9639100000000003</v>
      </c>
      <c r="K4228" s="2">
        <v>9.6396999999999997E-2</v>
      </c>
      <c r="L4228" s="2">
        <v>0.16165599999999999</v>
      </c>
    </row>
    <row r="4229" spans="1:12" x14ac:dyDescent="0.2">
      <c r="A4229" s="2">
        <v>7.9646119999999998</v>
      </c>
      <c r="B4229" s="2">
        <v>26.054580000000001</v>
      </c>
      <c r="C4229" s="2">
        <v>0.61174300000000004</v>
      </c>
      <c r="D4229" s="2">
        <v>0.269839</v>
      </c>
      <c r="F4229" s="2">
        <v>7.9618060000000002</v>
      </c>
      <c r="G4229" s="2">
        <v>0.55203999999999998</v>
      </c>
      <c r="H4229" s="2">
        <v>0.5504</v>
      </c>
      <c r="J4229" s="2">
        <v>7.9646119999999998</v>
      </c>
      <c r="K4229" s="2">
        <v>9.6686999999999995E-2</v>
      </c>
      <c r="L4229" s="2">
        <v>0.161412</v>
      </c>
    </row>
    <row r="4230" spans="1:12" x14ac:dyDescent="0.2">
      <c r="A4230" s="2">
        <v>7.9653130000000001</v>
      </c>
      <c r="B4230" s="2">
        <v>26.046489999999999</v>
      </c>
      <c r="C4230" s="2">
        <v>0.61180000000000001</v>
      </c>
      <c r="D4230" s="2">
        <v>0.26971000000000001</v>
      </c>
      <c r="F4230" s="2">
        <v>7.9625069999999996</v>
      </c>
      <c r="G4230" s="2">
        <v>0.55235299999999998</v>
      </c>
      <c r="H4230" s="2">
        <v>0.55017099999999997</v>
      </c>
      <c r="J4230" s="2">
        <v>7.9653130000000001</v>
      </c>
      <c r="K4230" s="2">
        <v>9.6531000000000006E-2</v>
      </c>
      <c r="L4230" s="2">
        <v>0.16125999999999999</v>
      </c>
    </row>
    <row r="4231" spans="1:12" x14ac:dyDescent="0.2">
      <c r="A4231" s="2">
        <v>7.9660140000000004</v>
      </c>
      <c r="B4231" s="2">
        <v>26.03783</v>
      </c>
      <c r="C4231" s="2">
        <v>0.61161299999999996</v>
      </c>
      <c r="D4231" s="2">
        <v>0.269565</v>
      </c>
      <c r="F4231" s="2">
        <v>7.963209</v>
      </c>
      <c r="G4231" s="2">
        <v>0.55249800000000004</v>
      </c>
      <c r="H4231" s="2">
        <v>0.55037700000000001</v>
      </c>
      <c r="J4231" s="2">
        <v>7.9660140000000004</v>
      </c>
      <c r="K4231" s="2">
        <v>9.6394999999999995E-2</v>
      </c>
      <c r="L4231" s="2">
        <v>0.161078</v>
      </c>
    </row>
    <row r="4232" spans="1:12" x14ac:dyDescent="0.2">
      <c r="A4232" s="2">
        <v>7.9667149999999998</v>
      </c>
      <c r="B4232" s="2">
        <v>26.029540000000001</v>
      </c>
      <c r="C4232" s="2">
        <v>0.61127799999999999</v>
      </c>
      <c r="D4232" s="2">
        <v>0.26926</v>
      </c>
      <c r="F4232" s="2">
        <v>7.9639100000000003</v>
      </c>
      <c r="G4232" s="2">
        <v>0.55207099999999998</v>
      </c>
      <c r="H4232" s="2">
        <v>0.55041499999999999</v>
      </c>
      <c r="J4232" s="2">
        <v>7.9667149999999998</v>
      </c>
      <c r="K4232" s="2">
        <v>9.6987000000000004E-2</v>
      </c>
      <c r="L4232" s="2">
        <v>0.16078400000000001</v>
      </c>
    </row>
    <row r="4233" spans="1:12" x14ac:dyDescent="0.2">
      <c r="A4233" s="2">
        <v>7.9674170000000002</v>
      </c>
      <c r="B4233" s="2">
        <v>26.021380000000001</v>
      </c>
      <c r="C4233" s="2">
        <v>0.61144600000000005</v>
      </c>
      <c r="D4233" s="2">
        <v>0.26935900000000002</v>
      </c>
      <c r="F4233" s="2">
        <v>7.9646119999999998</v>
      </c>
      <c r="G4233" s="2">
        <v>0.55187200000000003</v>
      </c>
      <c r="H4233" s="2">
        <v>0.55066700000000002</v>
      </c>
      <c r="J4233" s="2">
        <v>7.9674170000000002</v>
      </c>
      <c r="K4233" s="2">
        <v>9.7307000000000005E-2</v>
      </c>
      <c r="L4233" s="2">
        <v>0.16092500000000001</v>
      </c>
    </row>
    <row r="4234" spans="1:12" x14ac:dyDescent="0.2">
      <c r="A4234" s="2">
        <v>7.9681179999999996</v>
      </c>
      <c r="B4234" s="2">
        <v>26.012889999999999</v>
      </c>
      <c r="C4234" s="2">
        <v>0.611259</v>
      </c>
      <c r="D4234" s="2">
        <v>0.26987800000000001</v>
      </c>
      <c r="F4234" s="2">
        <v>7.9653130000000001</v>
      </c>
      <c r="G4234" s="2">
        <v>0.55178799999999995</v>
      </c>
      <c r="H4234" s="2">
        <v>0.55075799999999997</v>
      </c>
      <c r="J4234" s="2">
        <v>7.9681179999999996</v>
      </c>
      <c r="K4234" s="2">
        <v>9.7166000000000002E-2</v>
      </c>
      <c r="L4234" s="2">
        <v>0.16159499999999999</v>
      </c>
    </row>
    <row r="4235" spans="1:12" x14ac:dyDescent="0.2">
      <c r="A4235" s="2">
        <v>7.96882</v>
      </c>
      <c r="B4235" s="2">
        <v>26.004300000000001</v>
      </c>
      <c r="C4235" s="2">
        <v>0.61083500000000002</v>
      </c>
      <c r="D4235" s="2">
        <v>0.26991599999999999</v>
      </c>
      <c r="F4235" s="2">
        <v>7.9660140000000004</v>
      </c>
      <c r="G4235" s="2">
        <v>0.55147599999999997</v>
      </c>
      <c r="H4235" s="2">
        <v>0.55031600000000003</v>
      </c>
      <c r="J4235" s="2">
        <v>7.96882</v>
      </c>
      <c r="K4235" s="2">
        <v>9.6893000000000007E-2</v>
      </c>
      <c r="L4235" s="2">
        <v>0.161689</v>
      </c>
    </row>
    <row r="4236" spans="1:12" x14ac:dyDescent="0.2">
      <c r="A4236" s="2">
        <v>7.9695210000000003</v>
      </c>
      <c r="B4236" s="2">
        <v>25.996020000000001</v>
      </c>
      <c r="C4236" s="2">
        <v>0.61064099999999999</v>
      </c>
      <c r="D4236" s="2">
        <v>0.26964900000000003</v>
      </c>
      <c r="F4236" s="2">
        <v>7.9667149999999998</v>
      </c>
      <c r="G4236" s="2">
        <v>0.55075799999999997</v>
      </c>
      <c r="H4236" s="2">
        <v>0.55018599999999995</v>
      </c>
      <c r="J4236" s="2">
        <v>7.9695210000000003</v>
      </c>
      <c r="K4236" s="2">
        <v>9.6844E-2</v>
      </c>
      <c r="L4236" s="2">
        <v>0.16140699999999999</v>
      </c>
    </row>
    <row r="4237" spans="1:12" x14ac:dyDescent="0.2">
      <c r="A4237" s="2">
        <v>7.9702219999999997</v>
      </c>
      <c r="B4237" s="2">
        <v>25.987110000000001</v>
      </c>
      <c r="C4237" s="2">
        <v>0.61048400000000003</v>
      </c>
      <c r="D4237" s="2">
        <v>0.26942700000000003</v>
      </c>
      <c r="F4237" s="2">
        <v>7.9674170000000002</v>
      </c>
      <c r="G4237" s="2">
        <v>0.55058300000000004</v>
      </c>
      <c r="H4237" s="2">
        <v>0.55036200000000002</v>
      </c>
      <c r="J4237" s="2">
        <v>7.9702219999999997</v>
      </c>
      <c r="K4237" s="2">
        <v>9.6646999999999997E-2</v>
      </c>
      <c r="L4237" s="2">
        <v>0.16111700000000001</v>
      </c>
    </row>
    <row r="4238" spans="1:12" x14ac:dyDescent="0.2">
      <c r="A4238" s="2">
        <v>7.9709240000000001</v>
      </c>
      <c r="B4238" s="2">
        <v>25.977989999999998</v>
      </c>
      <c r="C4238" s="2">
        <v>0.61036599999999996</v>
      </c>
      <c r="D4238" s="2">
        <v>0.26918300000000001</v>
      </c>
      <c r="F4238" s="2">
        <v>7.9681179999999996</v>
      </c>
      <c r="G4238" s="2">
        <v>0.55062100000000003</v>
      </c>
      <c r="H4238" s="2">
        <v>0.55032300000000001</v>
      </c>
      <c r="J4238" s="2">
        <v>7.9709240000000001</v>
      </c>
      <c r="K4238" s="2">
        <v>9.6073000000000006E-2</v>
      </c>
      <c r="L4238" s="2">
        <v>0.161075</v>
      </c>
    </row>
    <row r="4239" spans="1:12" x14ac:dyDescent="0.2">
      <c r="A4239" s="2">
        <v>7.9716250000000004</v>
      </c>
      <c r="B4239" s="2">
        <v>25.968969999999999</v>
      </c>
      <c r="C4239" s="2">
        <v>0.61003799999999997</v>
      </c>
      <c r="D4239" s="2">
        <v>0.26904600000000001</v>
      </c>
      <c r="F4239" s="2">
        <v>7.96882</v>
      </c>
      <c r="G4239" s="2">
        <v>0.550682</v>
      </c>
      <c r="H4239" s="2">
        <v>0.5504</v>
      </c>
      <c r="J4239" s="2">
        <v>7.9716250000000004</v>
      </c>
      <c r="K4239" s="2">
        <v>9.6332000000000001E-2</v>
      </c>
      <c r="L4239" s="2">
        <v>0.16103300000000001</v>
      </c>
    </row>
    <row r="4240" spans="1:12" x14ac:dyDescent="0.2">
      <c r="A4240" s="2">
        <v>7.9723259999999998</v>
      </c>
      <c r="B4240" s="2">
        <v>25.959199999999999</v>
      </c>
      <c r="C4240" s="2">
        <v>0.60976699999999995</v>
      </c>
      <c r="D4240" s="2">
        <v>0.26907700000000001</v>
      </c>
      <c r="F4240" s="2">
        <v>7.9695210000000003</v>
      </c>
      <c r="G4240" s="2">
        <v>0.55066700000000002</v>
      </c>
      <c r="H4240" s="2">
        <v>0.55114700000000005</v>
      </c>
      <c r="J4240" s="2">
        <v>7.9723259999999998</v>
      </c>
      <c r="K4240" s="2">
        <v>9.6257999999999996E-2</v>
      </c>
      <c r="L4240" s="2">
        <v>0.16142699999999999</v>
      </c>
    </row>
    <row r="4241" spans="1:12" x14ac:dyDescent="0.2">
      <c r="A4241" s="2">
        <v>7.9730280000000002</v>
      </c>
      <c r="B4241" s="2">
        <v>25.950379999999999</v>
      </c>
      <c r="C4241" s="2">
        <v>0.60970999999999997</v>
      </c>
      <c r="D4241" s="2">
        <v>0.26905400000000002</v>
      </c>
      <c r="F4241" s="2">
        <v>7.9702219999999997</v>
      </c>
      <c r="G4241" s="2">
        <v>0.55088800000000004</v>
      </c>
      <c r="H4241" s="2">
        <v>0.55149099999999995</v>
      </c>
      <c r="J4241" s="2">
        <v>7.9730280000000002</v>
      </c>
      <c r="K4241" s="2">
        <v>9.6428E-2</v>
      </c>
      <c r="L4241" s="2">
        <v>0.16212199999999999</v>
      </c>
    </row>
    <row r="4242" spans="1:12" x14ac:dyDescent="0.2">
      <c r="A4242" s="2">
        <v>7.9737289999999996</v>
      </c>
      <c r="B4242" s="2">
        <v>25.94106</v>
      </c>
      <c r="C4242" s="2">
        <v>0.60973999999999995</v>
      </c>
      <c r="D4242" s="2">
        <v>0.26925199999999999</v>
      </c>
      <c r="F4242" s="2">
        <v>7.9709240000000001</v>
      </c>
      <c r="G4242" s="2">
        <v>0.55144499999999996</v>
      </c>
      <c r="H4242" s="2">
        <v>0.55204799999999998</v>
      </c>
      <c r="J4242" s="2">
        <v>7.9737289999999996</v>
      </c>
      <c r="K4242" s="2">
        <v>9.6165E-2</v>
      </c>
      <c r="L4242" s="2">
        <v>0.16256399999999999</v>
      </c>
    </row>
    <row r="4243" spans="1:12" x14ac:dyDescent="0.2">
      <c r="A4243" s="2">
        <v>7.974431</v>
      </c>
      <c r="B4243" s="2">
        <v>25.931270000000001</v>
      </c>
      <c r="C4243" s="2">
        <v>0.609958</v>
      </c>
      <c r="D4243" s="2">
        <v>0.26927499999999999</v>
      </c>
      <c r="F4243" s="2">
        <v>7.9716250000000004</v>
      </c>
      <c r="G4243" s="2">
        <v>0.55159800000000003</v>
      </c>
      <c r="H4243" s="2">
        <v>0.55208599999999997</v>
      </c>
      <c r="J4243" s="2">
        <v>7.974431</v>
      </c>
      <c r="K4243" s="2">
        <v>9.572E-2</v>
      </c>
      <c r="L4243" s="2">
        <v>0.16289200000000001</v>
      </c>
    </row>
    <row r="4244" spans="1:12" x14ac:dyDescent="0.2">
      <c r="A4244" s="2">
        <v>7.9751320000000003</v>
      </c>
      <c r="B4244" s="2">
        <v>25.921810000000001</v>
      </c>
      <c r="C4244" s="2">
        <v>0.60964499999999999</v>
      </c>
      <c r="D4244" s="2">
        <v>0.26927499999999999</v>
      </c>
      <c r="F4244" s="2">
        <v>7.9723259999999998</v>
      </c>
      <c r="G4244" s="2">
        <v>0.55151399999999995</v>
      </c>
      <c r="H4244" s="2">
        <v>0.55194900000000002</v>
      </c>
      <c r="J4244" s="2">
        <v>7.9751320000000003</v>
      </c>
      <c r="K4244" s="2">
        <v>9.5642000000000005E-2</v>
      </c>
      <c r="L4244" s="2">
        <v>0.162993</v>
      </c>
    </row>
    <row r="4245" spans="1:12" x14ac:dyDescent="0.2">
      <c r="A4245" s="2">
        <v>7.9758329999999997</v>
      </c>
      <c r="B4245" s="2">
        <v>25.91207</v>
      </c>
      <c r="C4245" s="2">
        <v>0.60930200000000001</v>
      </c>
      <c r="D4245" s="2">
        <v>0.26925199999999999</v>
      </c>
      <c r="F4245" s="2">
        <v>7.9730280000000002</v>
      </c>
      <c r="G4245" s="2">
        <v>0.55152100000000004</v>
      </c>
      <c r="H4245" s="2">
        <v>0.55178799999999995</v>
      </c>
      <c r="J4245" s="2">
        <v>7.9758329999999997</v>
      </c>
      <c r="K4245" s="2">
        <v>9.622E-2</v>
      </c>
      <c r="L4245" s="2">
        <v>0.16282199999999999</v>
      </c>
    </row>
    <row r="4246" spans="1:12" x14ac:dyDescent="0.2">
      <c r="A4246" s="2">
        <v>7.9765350000000002</v>
      </c>
      <c r="B4246" s="2">
        <v>25.901789999999998</v>
      </c>
      <c r="C4246" s="2">
        <v>0.60893600000000003</v>
      </c>
      <c r="D4246" s="2">
        <v>0.26933600000000002</v>
      </c>
      <c r="F4246" s="2">
        <v>7.9737289999999996</v>
      </c>
      <c r="G4246" s="2">
        <v>0.55124700000000004</v>
      </c>
      <c r="H4246" s="2">
        <v>0.55204799999999998</v>
      </c>
      <c r="J4246" s="2">
        <v>7.9765350000000002</v>
      </c>
      <c r="K4246" s="2">
        <v>9.6091999999999997E-2</v>
      </c>
      <c r="L4246" s="2">
        <v>0.162638</v>
      </c>
    </row>
    <row r="4247" spans="1:12" x14ac:dyDescent="0.2">
      <c r="A4247" s="2">
        <v>7.9772360000000004</v>
      </c>
      <c r="B4247" s="2">
        <v>25.891870000000001</v>
      </c>
      <c r="C4247" s="2">
        <v>0.608707</v>
      </c>
      <c r="D4247" s="2">
        <v>0.269229</v>
      </c>
      <c r="F4247" s="2">
        <v>7.974431</v>
      </c>
      <c r="G4247" s="2">
        <v>0.55066700000000002</v>
      </c>
      <c r="H4247" s="2">
        <v>0.55207099999999998</v>
      </c>
      <c r="J4247" s="2">
        <v>7.9772360000000004</v>
      </c>
      <c r="K4247" s="2">
        <v>9.5813999999999996E-2</v>
      </c>
      <c r="L4247" s="2">
        <v>0.162608</v>
      </c>
    </row>
    <row r="4248" spans="1:12" x14ac:dyDescent="0.2">
      <c r="A4248" s="2">
        <v>7.977938</v>
      </c>
      <c r="B4248" s="2">
        <v>25.88186</v>
      </c>
      <c r="C4248" s="2">
        <v>0.60836699999999999</v>
      </c>
      <c r="D4248" s="2">
        <v>0.26921400000000001</v>
      </c>
      <c r="F4248" s="2">
        <v>7.9751320000000003</v>
      </c>
      <c r="G4248" s="2">
        <v>0.55055200000000004</v>
      </c>
      <c r="H4248" s="2">
        <v>0.55177299999999996</v>
      </c>
      <c r="J4248" s="2">
        <v>7.977938</v>
      </c>
      <c r="K4248" s="2">
        <v>9.5469999999999999E-2</v>
      </c>
      <c r="L4248" s="2">
        <v>0.16253300000000001</v>
      </c>
    </row>
    <row r="4249" spans="1:12" x14ac:dyDescent="0.2">
      <c r="A4249" s="2">
        <v>7.9786390000000003</v>
      </c>
      <c r="B4249" s="2">
        <v>25.871510000000001</v>
      </c>
      <c r="C4249" s="2">
        <v>0.60788299999999995</v>
      </c>
      <c r="D4249" s="2">
        <v>0.26896999999999999</v>
      </c>
      <c r="F4249" s="2">
        <v>7.9758329999999997</v>
      </c>
      <c r="G4249" s="2">
        <v>0.55074299999999998</v>
      </c>
      <c r="H4249" s="2">
        <v>0.55181100000000005</v>
      </c>
      <c r="J4249" s="2">
        <v>7.9786390000000003</v>
      </c>
      <c r="K4249" s="2">
        <v>9.5630000000000007E-2</v>
      </c>
      <c r="L4249" s="2">
        <v>0.162273</v>
      </c>
    </row>
    <row r="4250" spans="1:12" x14ac:dyDescent="0.2">
      <c r="A4250" s="2">
        <v>7.9793399999999997</v>
      </c>
      <c r="B4250" s="2">
        <v>25.861660000000001</v>
      </c>
      <c r="C4250" s="2">
        <v>0.60734500000000002</v>
      </c>
      <c r="D4250" s="2">
        <v>0.26945000000000002</v>
      </c>
      <c r="F4250" s="2">
        <v>7.9765350000000002</v>
      </c>
      <c r="G4250" s="2">
        <v>0.55065200000000003</v>
      </c>
      <c r="H4250" s="2">
        <v>0.55174999999999996</v>
      </c>
      <c r="J4250" s="2">
        <v>7.9793399999999997</v>
      </c>
      <c r="K4250" s="2">
        <v>9.5890000000000003E-2</v>
      </c>
      <c r="L4250" s="2">
        <v>0.16175400000000001</v>
      </c>
    </row>
    <row r="4251" spans="1:12" x14ac:dyDescent="0.2">
      <c r="A4251" s="2">
        <v>7.9800420000000001</v>
      </c>
      <c r="B4251" s="2">
        <v>25.851179999999999</v>
      </c>
      <c r="C4251" s="2">
        <v>0.60678399999999999</v>
      </c>
      <c r="D4251" s="2">
        <v>0.26968700000000001</v>
      </c>
      <c r="F4251" s="2">
        <v>7.9772360000000004</v>
      </c>
      <c r="G4251" s="2">
        <v>0.5504</v>
      </c>
      <c r="H4251" s="2">
        <v>0.55175799999999997</v>
      </c>
      <c r="J4251" s="2">
        <v>7.9800420000000001</v>
      </c>
      <c r="K4251" s="2">
        <v>9.5576999999999995E-2</v>
      </c>
      <c r="L4251" s="2">
        <v>0.16133600000000001</v>
      </c>
    </row>
    <row r="4252" spans="1:12" x14ac:dyDescent="0.2">
      <c r="A4252" s="2">
        <v>7.9807430000000004</v>
      </c>
      <c r="B4252" s="2">
        <v>25.84103</v>
      </c>
      <c r="C4252" s="2">
        <v>0.60622299999999996</v>
      </c>
      <c r="D4252" s="2">
        <v>0.26959499999999997</v>
      </c>
      <c r="F4252" s="2">
        <v>7.977938</v>
      </c>
      <c r="G4252" s="2">
        <v>0.55017099999999997</v>
      </c>
      <c r="H4252" s="2">
        <v>0.55245200000000005</v>
      </c>
      <c r="J4252" s="2">
        <v>7.9807430000000004</v>
      </c>
      <c r="K4252" s="2">
        <v>9.5441999999999999E-2</v>
      </c>
      <c r="L4252" s="2">
        <v>0.16125700000000001</v>
      </c>
    </row>
    <row r="4253" spans="1:12" x14ac:dyDescent="0.2">
      <c r="A4253" s="2">
        <v>7.9814439999999998</v>
      </c>
      <c r="B4253" s="2">
        <v>25.830770000000001</v>
      </c>
      <c r="C4253" s="2">
        <v>0.60558199999999995</v>
      </c>
      <c r="D4253" s="2">
        <v>0.26994600000000002</v>
      </c>
      <c r="F4253" s="2">
        <v>7.9786390000000003</v>
      </c>
      <c r="G4253" s="2">
        <v>0.55037700000000001</v>
      </c>
      <c r="H4253" s="2">
        <v>0.552948</v>
      </c>
      <c r="J4253" s="2">
        <v>7.9814439999999998</v>
      </c>
      <c r="K4253" s="2">
        <v>9.5094999999999999E-2</v>
      </c>
      <c r="L4253" s="2">
        <v>0.16116800000000001</v>
      </c>
    </row>
    <row r="4254" spans="1:12" x14ac:dyDescent="0.2">
      <c r="A4254" s="2">
        <v>7.9821460000000002</v>
      </c>
      <c r="B4254" s="2">
        <v>25.82058</v>
      </c>
      <c r="C4254" s="2">
        <v>0.60552499999999998</v>
      </c>
      <c r="D4254" s="2">
        <v>0.26938899999999999</v>
      </c>
      <c r="F4254" s="2">
        <v>7.9793399999999997</v>
      </c>
      <c r="G4254" s="2">
        <v>0.55041499999999999</v>
      </c>
      <c r="H4254" s="2">
        <v>0.55318500000000004</v>
      </c>
      <c r="J4254" s="2">
        <v>7.9821460000000002</v>
      </c>
      <c r="K4254" s="2">
        <v>9.4926999999999997E-2</v>
      </c>
      <c r="L4254" s="2">
        <v>0.16110099999999999</v>
      </c>
    </row>
    <row r="4255" spans="1:12" x14ac:dyDescent="0.2">
      <c r="A4255" s="2">
        <v>7.9828469999999996</v>
      </c>
      <c r="B4255" s="2">
        <v>25.810359999999999</v>
      </c>
      <c r="C4255" s="2">
        <v>0.60536100000000004</v>
      </c>
      <c r="D4255" s="2">
        <v>0.26929799999999998</v>
      </c>
      <c r="F4255" s="2">
        <v>7.9800420000000001</v>
      </c>
      <c r="G4255" s="2">
        <v>0.55066700000000002</v>
      </c>
      <c r="H4255" s="2">
        <v>0.55306200000000005</v>
      </c>
      <c r="J4255" s="2">
        <v>7.9828469999999996</v>
      </c>
      <c r="K4255" s="2">
        <v>9.4892000000000004E-2</v>
      </c>
      <c r="L4255" s="2">
        <v>0.16131300000000001</v>
      </c>
    </row>
    <row r="4256" spans="1:12" x14ac:dyDescent="0.2">
      <c r="A4256" s="2">
        <v>7.983549</v>
      </c>
      <c r="B4256" s="2">
        <v>25.799910000000001</v>
      </c>
      <c r="C4256" s="2">
        <v>0.60506400000000005</v>
      </c>
      <c r="D4256" s="2">
        <v>0.26919900000000002</v>
      </c>
      <c r="F4256" s="2">
        <v>7.9807430000000004</v>
      </c>
      <c r="G4256" s="2">
        <v>0.55075799999999997</v>
      </c>
      <c r="H4256" s="2">
        <v>0.55312300000000003</v>
      </c>
      <c r="J4256" s="2">
        <v>7.983549</v>
      </c>
      <c r="K4256" s="2">
        <v>9.4437999999999994E-2</v>
      </c>
      <c r="L4256" s="2">
        <v>0.161361</v>
      </c>
    </row>
    <row r="4257" spans="1:12" x14ac:dyDescent="0.2">
      <c r="A4257" s="2">
        <v>7.9842500000000003</v>
      </c>
      <c r="B4257" s="2">
        <v>25.789349999999999</v>
      </c>
      <c r="C4257" s="2">
        <v>0.60508700000000004</v>
      </c>
      <c r="D4257" s="2">
        <v>0.26898499999999997</v>
      </c>
      <c r="F4257" s="2">
        <v>7.9814439999999998</v>
      </c>
      <c r="G4257" s="2">
        <v>0.55031600000000003</v>
      </c>
      <c r="H4257" s="2">
        <v>0.55318500000000004</v>
      </c>
      <c r="J4257" s="2">
        <v>7.9842500000000003</v>
      </c>
      <c r="K4257" s="2">
        <v>9.4437999999999994E-2</v>
      </c>
      <c r="L4257" s="2">
        <v>0.16131200000000001</v>
      </c>
    </row>
    <row r="4258" spans="1:12" x14ac:dyDescent="0.2">
      <c r="A4258" s="2">
        <v>7.9849509999999997</v>
      </c>
      <c r="B4258" s="2">
        <v>25.779240000000001</v>
      </c>
      <c r="C4258" s="2">
        <v>0.60510200000000003</v>
      </c>
      <c r="D4258" s="2">
        <v>0.26849699999999999</v>
      </c>
      <c r="F4258" s="2">
        <v>7.9821460000000002</v>
      </c>
      <c r="G4258" s="2">
        <v>0.55018599999999995</v>
      </c>
      <c r="H4258" s="2">
        <v>0.55310099999999995</v>
      </c>
      <c r="J4258" s="2">
        <v>7.9849509999999997</v>
      </c>
      <c r="K4258" s="2">
        <v>9.4181000000000001E-2</v>
      </c>
      <c r="L4258" s="2">
        <v>0.16114700000000001</v>
      </c>
    </row>
    <row r="4259" spans="1:12" x14ac:dyDescent="0.2">
      <c r="A4259" s="2">
        <v>7.985652</v>
      </c>
      <c r="B4259" s="2">
        <v>25.76885</v>
      </c>
      <c r="C4259" s="2">
        <v>0.60505200000000003</v>
      </c>
      <c r="D4259" s="2">
        <v>0.26861099999999999</v>
      </c>
      <c r="F4259" s="2">
        <v>7.9828469999999996</v>
      </c>
      <c r="G4259" s="2">
        <v>0.55036200000000002</v>
      </c>
      <c r="H4259" s="2">
        <v>0.55300099999999996</v>
      </c>
      <c r="J4259" s="2">
        <v>7.985652</v>
      </c>
      <c r="K4259" s="2">
        <v>9.4107999999999997E-2</v>
      </c>
      <c r="L4259" s="2">
        <v>0.160855</v>
      </c>
    </row>
    <row r="4260" spans="1:12" x14ac:dyDescent="0.2">
      <c r="A4260" s="2">
        <v>7.9863540000000004</v>
      </c>
      <c r="B4260" s="2">
        <v>25.758420000000001</v>
      </c>
      <c r="C4260" s="2">
        <v>0.60459099999999999</v>
      </c>
      <c r="D4260" s="2">
        <v>0.26914500000000002</v>
      </c>
      <c r="F4260" s="2">
        <v>7.983549</v>
      </c>
      <c r="G4260" s="2">
        <v>0.55032300000000001</v>
      </c>
      <c r="H4260" s="2">
        <v>0.55323</v>
      </c>
      <c r="J4260" s="2">
        <v>7.9863540000000004</v>
      </c>
      <c r="K4260" s="2">
        <v>9.3960000000000002E-2</v>
      </c>
      <c r="L4260" s="2">
        <v>0.160991</v>
      </c>
    </row>
    <row r="4261" spans="1:12" x14ac:dyDescent="0.2">
      <c r="A4261" s="2">
        <v>7.9870549999999998</v>
      </c>
      <c r="B4261" s="2">
        <v>25.74746</v>
      </c>
      <c r="C4261" s="2">
        <v>0.60440400000000005</v>
      </c>
      <c r="D4261" s="2">
        <v>0.26924399999999998</v>
      </c>
      <c r="F4261" s="2">
        <v>7.9842500000000003</v>
      </c>
      <c r="G4261" s="2">
        <v>0.5504</v>
      </c>
      <c r="H4261" s="2">
        <v>0.55342100000000005</v>
      </c>
      <c r="J4261" s="2">
        <v>7.9870549999999998</v>
      </c>
      <c r="K4261" s="2">
        <v>9.3772999999999995E-2</v>
      </c>
      <c r="L4261" s="2">
        <v>0.16083900000000001</v>
      </c>
    </row>
    <row r="4262" spans="1:12" x14ac:dyDescent="0.2">
      <c r="A4262" s="2">
        <v>7.9877570000000002</v>
      </c>
      <c r="B4262" s="2">
        <v>25.7363</v>
      </c>
      <c r="C4262" s="2">
        <v>0.60406800000000005</v>
      </c>
      <c r="D4262" s="2">
        <v>0.26905400000000002</v>
      </c>
      <c r="F4262" s="2">
        <v>7.9849509999999997</v>
      </c>
      <c r="G4262" s="2">
        <v>0.55114700000000005</v>
      </c>
      <c r="H4262" s="2">
        <v>0.55320000000000003</v>
      </c>
      <c r="J4262" s="2">
        <v>7.9877570000000002</v>
      </c>
      <c r="K4262" s="2">
        <v>9.3901999999999999E-2</v>
      </c>
      <c r="L4262" s="2">
        <v>0.16054199999999999</v>
      </c>
    </row>
    <row r="4263" spans="1:12" x14ac:dyDescent="0.2">
      <c r="A4263" s="2">
        <v>7.9884579999999996</v>
      </c>
      <c r="B4263" s="2">
        <v>25.725460000000002</v>
      </c>
      <c r="C4263" s="2">
        <v>0.60364799999999996</v>
      </c>
      <c r="D4263" s="2">
        <v>0.26904600000000001</v>
      </c>
      <c r="F4263" s="2">
        <v>7.985652</v>
      </c>
      <c r="G4263" s="2">
        <v>0.55149099999999995</v>
      </c>
      <c r="H4263" s="2">
        <v>0.553871</v>
      </c>
      <c r="J4263" s="2">
        <v>7.9884579999999996</v>
      </c>
      <c r="K4263" s="2">
        <v>9.3517000000000003E-2</v>
      </c>
      <c r="L4263" s="2">
        <v>0.16039999999999999</v>
      </c>
    </row>
    <row r="4264" spans="1:12" x14ac:dyDescent="0.2">
      <c r="A4264" s="2">
        <v>7.98916</v>
      </c>
      <c r="B4264" s="2">
        <v>25.714549999999999</v>
      </c>
      <c r="C4264" s="2">
        <v>0.60425099999999998</v>
      </c>
      <c r="D4264" s="2">
        <v>0.269069</v>
      </c>
      <c r="F4264" s="2">
        <v>7.9863540000000004</v>
      </c>
      <c r="G4264" s="2">
        <v>0.55204799999999998</v>
      </c>
      <c r="H4264" s="2">
        <v>0.55434399999999995</v>
      </c>
      <c r="J4264" s="2">
        <v>7.98916</v>
      </c>
      <c r="K4264" s="2">
        <v>9.3385999999999997E-2</v>
      </c>
      <c r="L4264" s="2">
        <v>0.16026799999999999</v>
      </c>
    </row>
    <row r="4265" spans="1:12" x14ac:dyDescent="0.2">
      <c r="A4265" s="2">
        <v>7.9898610000000003</v>
      </c>
      <c r="B4265" s="2">
        <v>25.703769999999999</v>
      </c>
      <c r="C4265" s="2">
        <v>0.60435000000000005</v>
      </c>
      <c r="D4265" s="2">
        <v>0.26861099999999999</v>
      </c>
      <c r="F4265" s="2">
        <v>7.9870549999999998</v>
      </c>
      <c r="G4265" s="2">
        <v>0.55208599999999997</v>
      </c>
      <c r="H4265" s="2">
        <v>0.55463399999999996</v>
      </c>
      <c r="J4265" s="2">
        <v>7.9898610000000003</v>
      </c>
      <c r="K4265" s="2">
        <v>9.3090000000000006E-2</v>
      </c>
      <c r="L4265" s="2">
        <v>0.16064999999999999</v>
      </c>
    </row>
    <row r="4266" spans="1:12" x14ac:dyDescent="0.2">
      <c r="A4266" s="2">
        <v>7.9905619999999997</v>
      </c>
      <c r="B4266" s="2">
        <v>25.693239999999999</v>
      </c>
      <c r="C4266" s="2">
        <v>0.60416000000000003</v>
      </c>
      <c r="D4266" s="2">
        <v>0.26896199999999998</v>
      </c>
      <c r="F4266" s="2">
        <v>7.9877570000000002</v>
      </c>
      <c r="G4266" s="2">
        <v>0.55194900000000002</v>
      </c>
      <c r="H4266" s="2">
        <v>0.55477100000000001</v>
      </c>
      <c r="J4266" s="2">
        <v>7.9905619999999997</v>
      </c>
      <c r="K4266" s="2">
        <v>9.2706999999999998E-2</v>
      </c>
      <c r="L4266" s="2">
        <v>0.161158</v>
      </c>
    </row>
    <row r="4267" spans="1:12" x14ac:dyDescent="0.2">
      <c r="A4267" s="2">
        <v>7.9912640000000001</v>
      </c>
      <c r="B4267" s="2">
        <v>25.682210000000001</v>
      </c>
      <c r="C4267" s="2">
        <v>0.603904</v>
      </c>
      <c r="D4267" s="2">
        <v>0.26941199999999998</v>
      </c>
      <c r="F4267" s="2">
        <v>7.9884579999999996</v>
      </c>
      <c r="G4267" s="2">
        <v>0.55178799999999995</v>
      </c>
      <c r="H4267" s="2">
        <v>0.55489299999999997</v>
      </c>
      <c r="J4267" s="2">
        <v>7.9912640000000001</v>
      </c>
      <c r="K4267" s="2">
        <v>9.1841999999999993E-2</v>
      </c>
      <c r="L4267" s="2">
        <v>0.16154199999999999</v>
      </c>
    </row>
    <row r="4268" spans="1:12" x14ac:dyDescent="0.2">
      <c r="A4268" s="2">
        <v>7.9919650000000004</v>
      </c>
      <c r="B4268" s="2">
        <v>25.670919999999999</v>
      </c>
      <c r="C4268" s="2">
        <v>0.60352600000000001</v>
      </c>
      <c r="D4268" s="2">
        <v>0.26942700000000003</v>
      </c>
      <c r="F4268" s="2">
        <v>7.98916</v>
      </c>
      <c r="G4268" s="2">
        <v>0.55204799999999998</v>
      </c>
      <c r="H4268" s="2">
        <v>0.55480200000000002</v>
      </c>
      <c r="J4268" s="2">
        <v>7.9919650000000004</v>
      </c>
      <c r="K4268" s="2">
        <v>9.1297000000000003E-2</v>
      </c>
      <c r="L4268" s="2">
        <v>0.16184699999999999</v>
      </c>
    </row>
    <row r="4269" spans="1:12" x14ac:dyDescent="0.2">
      <c r="A4269" s="2">
        <v>7.9926659999999998</v>
      </c>
      <c r="B4269" s="2">
        <v>25.659569999999999</v>
      </c>
      <c r="C4269" s="2">
        <v>0.60395399999999999</v>
      </c>
      <c r="D4269" s="2">
        <v>0.26960299999999998</v>
      </c>
      <c r="F4269" s="2">
        <v>7.9898610000000003</v>
      </c>
      <c r="G4269" s="2">
        <v>0.55207099999999998</v>
      </c>
      <c r="H4269" s="2">
        <v>0.55470299999999995</v>
      </c>
      <c r="J4269" s="2">
        <v>7.9926659999999998</v>
      </c>
      <c r="K4269" s="2">
        <v>9.1651999999999997E-2</v>
      </c>
      <c r="L4269" s="2">
        <v>0.161657</v>
      </c>
    </row>
    <row r="4270" spans="1:12" x14ac:dyDescent="0.2">
      <c r="A4270" s="2">
        <v>7.9933680000000003</v>
      </c>
      <c r="B4270" s="2">
        <v>25.647580000000001</v>
      </c>
      <c r="C4270" s="2">
        <v>0.60443400000000003</v>
      </c>
      <c r="D4270" s="2">
        <v>0.26928999999999997</v>
      </c>
      <c r="F4270" s="2">
        <v>7.9905619999999997</v>
      </c>
      <c r="G4270" s="2">
        <v>0.55177299999999996</v>
      </c>
      <c r="H4270" s="2">
        <v>0.55465699999999996</v>
      </c>
      <c r="J4270" s="2">
        <v>7.9933680000000003</v>
      </c>
      <c r="K4270" s="2">
        <v>9.1609999999999997E-2</v>
      </c>
      <c r="L4270" s="2">
        <v>0.161494</v>
      </c>
    </row>
    <row r="4271" spans="1:12" x14ac:dyDescent="0.2">
      <c r="A4271" s="2">
        <v>7.9940689999999996</v>
      </c>
      <c r="B4271" s="2">
        <v>25.63673</v>
      </c>
      <c r="C4271" s="2">
        <v>0.60412100000000002</v>
      </c>
      <c r="D4271" s="2">
        <v>0.26916000000000001</v>
      </c>
      <c r="F4271" s="2">
        <v>7.9912640000000001</v>
      </c>
      <c r="G4271" s="2">
        <v>0.55181100000000005</v>
      </c>
      <c r="H4271" s="2">
        <v>0.55441300000000004</v>
      </c>
      <c r="J4271" s="2">
        <v>7.9940689999999996</v>
      </c>
      <c r="K4271" s="2">
        <v>9.0950000000000003E-2</v>
      </c>
      <c r="L4271" s="2">
        <v>0.161854</v>
      </c>
    </row>
    <row r="4272" spans="1:12" x14ac:dyDescent="0.2">
      <c r="A4272" s="2">
        <v>7.9947710000000001</v>
      </c>
      <c r="B4272" s="2">
        <v>25.62528</v>
      </c>
      <c r="C4272" s="2">
        <v>0.603912</v>
      </c>
      <c r="D4272" s="2">
        <v>0.26949600000000001</v>
      </c>
      <c r="F4272" s="2">
        <v>7.9919650000000004</v>
      </c>
      <c r="G4272" s="2">
        <v>0.55174999999999996</v>
      </c>
      <c r="H4272" s="2">
        <v>0.55414600000000003</v>
      </c>
      <c r="J4272" s="2">
        <v>7.9947710000000001</v>
      </c>
      <c r="K4272" s="2">
        <v>9.0302999999999994E-2</v>
      </c>
      <c r="L4272" s="2">
        <v>0.16214600000000001</v>
      </c>
    </row>
    <row r="4273" spans="1:12" x14ac:dyDescent="0.2">
      <c r="A4273" s="2">
        <v>7.9954720000000004</v>
      </c>
      <c r="B4273" s="2">
        <v>25.61375</v>
      </c>
      <c r="C4273" s="2">
        <v>0.60411800000000004</v>
      </c>
      <c r="D4273" s="2">
        <v>0.26935900000000002</v>
      </c>
      <c r="F4273" s="2">
        <v>7.9926659999999998</v>
      </c>
      <c r="G4273" s="2">
        <v>0.55175799999999997</v>
      </c>
      <c r="H4273" s="2">
        <v>0.55445900000000004</v>
      </c>
      <c r="J4273" s="2">
        <v>7.9954720000000004</v>
      </c>
      <c r="K4273" s="2">
        <v>9.0158000000000002E-2</v>
      </c>
      <c r="L4273" s="2">
        <v>0.16256499999999999</v>
      </c>
    </row>
    <row r="4274" spans="1:12" x14ac:dyDescent="0.2">
      <c r="A4274" s="2">
        <v>7.9961729999999998</v>
      </c>
      <c r="B4274" s="2">
        <v>25.60257</v>
      </c>
      <c r="C4274" s="2">
        <v>0.60381600000000002</v>
      </c>
      <c r="D4274" s="2">
        <v>0.26941199999999998</v>
      </c>
      <c r="F4274" s="2">
        <v>7.9933680000000003</v>
      </c>
      <c r="G4274" s="2">
        <v>0.55245200000000005</v>
      </c>
      <c r="H4274" s="2">
        <v>0.55468799999999996</v>
      </c>
      <c r="J4274" s="2">
        <v>7.9961729999999998</v>
      </c>
      <c r="K4274" s="2">
        <v>9.0192999999999995E-2</v>
      </c>
      <c r="L4274" s="2">
        <v>0.163185</v>
      </c>
    </row>
    <row r="4275" spans="1:12" x14ac:dyDescent="0.2">
      <c r="A4275" s="2">
        <v>7.9968750000000002</v>
      </c>
      <c r="B4275" s="2">
        <v>25.591100000000001</v>
      </c>
      <c r="C4275" s="2">
        <v>0.60386600000000001</v>
      </c>
      <c r="D4275" s="2">
        <v>0.26925199999999999</v>
      </c>
      <c r="F4275" s="2">
        <v>7.9940689999999996</v>
      </c>
      <c r="G4275" s="2">
        <v>0.552948</v>
      </c>
      <c r="H4275" s="2">
        <v>0.55526699999999996</v>
      </c>
      <c r="J4275" s="2">
        <v>7.9968750000000002</v>
      </c>
      <c r="K4275" s="2">
        <v>8.9800000000000005E-2</v>
      </c>
      <c r="L4275" s="2">
        <v>0.16364000000000001</v>
      </c>
    </row>
    <row r="4276" spans="1:12" x14ac:dyDescent="0.2">
      <c r="A4276" s="2">
        <v>7.9975759999999996</v>
      </c>
      <c r="B4276" s="2">
        <v>25.57958</v>
      </c>
      <c r="C4276" s="2">
        <v>0.60400699999999996</v>
      </c>
      <c r="D4276" s="2">
        <v>0.269733</v>
      </c>
      <c r="F4276" s="2">
        <v>7.9947710000000001</v>
      </c>
      <c r="G4276" s="2">
        <v>0.55318500000000004</v>
      </c>
      <c r="H4276" s="2">
        <v>0.55509900000000001</v>
      </c>
      <c r="J4276" s="2">
        <v>7.9975759999999996</v>
      </c>
      <c r="K4276" s="2">
        <v>8.9704000000000006E-2</v>
      </c>
      <c r="L4276" s="2">
        <v>0.16373499999999999</v>
      </c>
    </row>
    <row r="4277" spans="1:12" x14ac:dyDescent="0.2">
      <c r="A4277" s="2">
        <v>7.998278</v>
      </c>
      <c r="B4277" s="2">
        <v>25.568239999999999</v>
      </c>
      <c r="C4277" s="2">
        <v>0.60427399999999998</v>
      </c>
      <c r="D4277" s="2">
        <v>0.27004499999999998</v>
      </c>
      <c r="F4277" s="2">
        <v>7.9954720000000004</v>
      </c>
      <c r="G4277" s="2">
        <v>0.55306200000000005</v>
      </c>
      <c r="H4277" s="2">
        <v>0.55516100000000002</v>
      </c>
      <c r="J4277" s="2">
        <v>7.998278</v>
      </c>
      <c r="K4277" s="2">
        <v>8.9691000000000007E-2</v>
      </c>
      <c r="L4277" s="2">
        <v>0.16380600000000001</v>
      </c>
    </row>
    <row r="4278" spans="1:12" x14ac:dyDescent="0.2">
      <c r="A4278" s="2">
        <v>7.9989790000000003</v>
      </c>
      <c r="B4278" s="2">
        <v>25.556069999999998</v>
      </c>
      <c r="C4278" s="2">
        <v>0.60417100000000001</v>
      </c>
      <c r="D4278" s="2">
        <v>0.269702</v>
      </c>
      <c r="F4278" s="2">
        <v>7.9961729999999998</v>
      </c>
      <c r="G4278" s="2">
        <v>0.55312300000000003</v>
      </c>
      <c r="H4278" s="2">
        <v>0.55569500000000005</v>
      </c>
      <c r="J4278" s="2">
        <v>7.9989790000000003</v>
      </c>
      <c r="K4278" s="2">
        <v>9.0189000000000005E-2</v>
      </c>
      <c r="L4278" s="2">
        <v>0.164021</v>
      </c>
    </row>
    <row r="4279" spans="1:12" x14ac:dyDescent="0.2">
      <c r="A4279" s="2">
        <v>7.9996809999999998</v>
      </c>
      <c r="B4279" s="2">
        <v>25.54457</v>
      </c>
      <c r="C4279" s="2">
        <v>0.60396499999999997</v>
      </c>
      <c r="D4279" s="2">
        <v>0.26993899999999998</v>
      </c>
      <c r="F4279" s="2">
        <v>7.9968750000000002</v>
      </c>
      <c r="G4279" s="2">
        <v>0.55318500000000004</v>
      </c>
      <c r="H4279" s="2">
        <v>0.55586199999999997</v>
      </c>
      <c r="J4279" s="2">
        <v>7.9996809999999998</v>
      </c>
      <c r="K4279" s="2">
        <v>8.9676000000000006E-2</v>
      </c>
      <c r="L4279" s="2">
        <v>0.16420899999999999</v>
      </c>
    </row>
    <row r="4280" spans="1:12" x14ac:dyDescent="0.2">
      <c r="A4280" s="2">
        <v>8.0003820000000001</v>
      </c>
      <c r="B4280" s="2">
        <v>25.533359999999998</v>
      </c>
      <c r="C4280" s="2">
        <v>0.60420499999999999</v>
      </c>
      <c r="D4280" s="2">
        <v>0.27019799999999999</v>
      </c>
      <c r="F4280" s="2">
        <v>7.9975759999999996</v>
      </c>
      <c r="G4280" s="2">
        <v>0.55310099999999995</v>
      </c>
      <c r="H4280" s="2">
        <v>0.55612200000000001</v>
      </c>
      <c r="J4280" s="2">
        <v>8.0003820000000001</v>
      </c>
      <c r="K4280" s="2">
        <v>8.9601E-2</v>
      </c>
      <c r="L4280" s="2">
        <v>0.164136</v>
      </c>
    </row>
    <row r="4281" spans="1:12" x14ac:dyDescent="0.2">
      <c r="A4281" s="2">
        <v>8.0010829999999995</v>
      </c>
      <c r="B4281" s="2">
        <v>25.521709999999999</v>
      </c>
      <c r="C4281" s="2">
        <v>0.60405299999999995</v>
      </c>
      <c r="D4281" s="2">
        <v>0.27040399999999998</v>
      </c>
      <c r="F4281" s="2">
        <v>7.998278</v>
      </c>
      <c r="G4281" s="2">
        <v>0.55300099999999996</v>
      </c>
      <c r="H4281" s="2">
        <v>0.55638900000000002</v>
      </c>
      <c r="J4281" s="2">
        <v>8.0010829999999995</v>
      </c>
      <c r="K4281" s="2">
        <v>8.9578000000000005E-2</v>
      </c>
      <c r="L4281" s="2">
        <v>0.16389799999999999</v>
      </c>
    </row>
    <row r="4282" spans="1:12" x14ac:dyDescent="0.2">
      <c r="A4282" s="2">
        <v>8.0017840000000007</v>
      </c>
      <c r="B4282" s="2">
        <v>25.510249999999999</v>
      </c>
      <c r="C4282" s="2">
        <v>0.604545</v>
      </c>
      <c r="D4282" s="2">
        <v>0.270374</v>
      </c>
      <c r="F4282" s="2">
        <v>7.9989790000000003</v>
      </c>
      <c r="G4282" s="2">
        <v>0.55323</v>
      </c>
      <c r="H4282" s="2">
        <v>0.55619799999999997</v>
      </c>
      <c r="J4282" s="2">
        <v>8.0017840000000007</v>
      </c>
      <c r="K4282" s="2">
        <v>8.9760000000000006E-2</v>
      </c>
      <c r="L4282" s="2">
        <v>0.163887</v>
      </c>
    </row>
    <row r="4283" spans="1:12" x14ac:dyDescent="0.2">
      <c r="A4283" s="2">
        <v>8.0024850000000001</v>
      </c>
      <c r="B4283" s="2">
        <v>25.497920000000001</v>
      </c>
      <c r="C4283" s="2">
        <v>0.60427799999999998</v>
      </c>
      <c r="D4283" s="2">
        <v>0.27050299999999999</v>
      </c>
      <c r="F4283" s="2">
        <v>7.9996809999999998</v>
      </c>
      <c r="G4283" s="2">
        <v>0.55342100000000005</v>
      </c>
      <c r="H4283" s="2">
        <v>0.55664100000000005</v>
      </c>
      <c r="J4283" s="2">
        <v>8.0024850000000001</v>
      </c>
      <c r="K4283" s="2">
        <v>8.9714000000000002E-2</v>
      </c>
      <c r="L4283" s="2">
        <v>0.163997</v>
      </c>
    </row>
    <row r="4284" spans="1:12" x14ac:dyDescent="0.2">
      <c r="A4284" s="2">
        <v>8.0031870000000005</v>
      </c>
      <c r="B4284" s="2">
        <v>25.4862</v>
      </c>
      <c r="C4284" s="2">
        <v>0.60408300000000004</v>
      </c>
      <c r="D4284" s="2">
        <v>0.27013700000000002</v>
      </c>
      <c r="F4284" s="2">
        <v>8.0003820000000001</v>
      </c>
      <c r="G4284" s="2">
        <v>0.55320000000000003</v>
      </c>
      <c r="H4284" s="2">
        <v>0.55654099999999995</v>
      </c>
      <c r="J4284" s="2">
        <v>8.0031870000000005</v>
      </c>
      <c r="K4284" s="2">
        <v>8.9935000000000001E-2</v>
      </c>
      <c r="L4284" s="2">
        <v>0.163913</v>
      </c>
    </row>
    <row r="4285" spans="1:12" x14ac:dyDescent="0.2">
      <c r="A4285" s="2">
        <v>8.0038879999999999</v>
      </c>
      <c r="B4285" s="2">
        <v>25.474319999999999</v>
      </c>
      <c r="C4285" s="2">
        <v>0.60441900000000004</v>
      </c>
      <c r="D4285" s="2">
        <v>0.26976299999999998</v>
      </c>
      <c r="F4285" s="2">
        <v>8.0010829999999995</v>
      </c>
      <c r="G4285" s="2">
        <v>0.553871</v>
      </c>
      <c r="H4285" s="2">
        <v>0.55651099999999998</v>
      </c>
      <c r="J4285" s="2">
        <v>8.0038879999999999</v>
      </c>
      <c r="K4285" s="2">
        <v>8.9957999999999996E-2</v>
      </c>
      <c r="L4285" s="2">
        <v>0.16397100000000001</v>
      </c>
    </row>
    <row r="4286" spans="1:12" x14ac:dyDescent="0.2">
      <c r="A4286" s="2">
        <v>8.0045900000000003</v>
      </c>
      <c r="B4286" s="2">
        <v>25.462409999999998</v>
      </c>
      <c r="C4286" s="2">
        <v>0.60402199999999995</v>
      </c>
      <c r="D4286" s="2">
        <v>0.270206</v>
      </c>
      <c r="F4286" s="2">
        <v>8.0017840000000007</v>
      </c>
      <c r="G4286" s="2">
        <v>0.55434399999999995</v>
      </c>
      <c r="H4286" s="2">
        <v>0.55721299999999996</v>
      </c>
      <c r="J4286" s="2">
        <v>8.0045900000000003</v>
      </c>
      <c r="K4286" s="2">
        <v>8.9650999999999995E-2</v>
      </c>
      <c r="L4286" s="2">
        <v>0.164322</v>
      </c>
    </row>
    <row r="4287" spans="1:12" x14ac:dyDescent="0.2">
      <c r="A4287" s="2">
        <v>8.0052909999999997</v>
      </c>
      <c r="B4287" s="2">
        <v>25.450199999999999</v>
      </c>
      <c r="C4287" s="2">
        <v>0.60371699999999995</v>
      </c>
      <c r="D4287" s="2">
        <v>0.27060200000000001</v>
      </c>
      <c r="F4287" s="2">
        <v>8.0024850000000001</v>
      </c>
      <c r="G4287" s="2">
        <v>0.55463399999999996</v>
      </c>
      <c r="H4287" s="2">
        <v>0.55761000000000005</v>
      </c>
      <c r="J4287" s="2">
        <v>8.0052909999999997</v>
      </c>
      <c r="K4287" s="2">
        <v>8.9802000000000007E-2</v>
      </c>
      <c r="L4287" s="2">
        <v>0.164435</v>
      </c>
    </row>
    <row r="4288" spans="1:12" x14ac:dyDescent="0.2">
      <c r="A4288" s="2">
        <v>8.0059930000000001</v>
      </c>
      <c r="B4288" s="2">
        <v>25.438030000000001</v>
      </c>
      <c r="C4288" s="2">
        <v>0.60375100000000004</v>
      </c>
      <c r="D4288" s="2">
        <v>0.27067099999999999</v>
      </c>
      <c r="F4288" s="2">
        <v>8.0031870000000005</v>
      </c>
      <c r="G4288" s="2">
        <v>0.55477100000000001</v>
      </c>
      <c r="H4288" s="2">
        <v>0.55774699999999999</v>
      </c>
      <c r="J4288" s="2">
        <v>8.0059930000000001</v>
      </c>
      <c r="K4288" s="2">
        <v>9.0634999999999993E-2</v>
      </c>
      <c r="L4288" s="2">
        <v>0.164408</v>
      </c>
    </row>
    <row r="4289" spans="1:12" x14ac:dyDescent="0.2">
      <c r="A4289" s="2">
        <v>8.0066939999999995</v>
      </c>
      <c r="B4289" s="2">
        <v>25.42576</v>
      </c>
      <c r="C4289" s="2">
        <v>0.60422799999999999</v>
      </c>
      <c r="D4289" s="2">
        <v>0.270816</v>
      </c>
      <c r="F4289" s="2">
        <v>8.0038879999999999</v>
      </c>
      <c r="G4289" s="2">
        <v>0.55489299999999997</v>
      </c>
      <c r="H4289" s="2">
        <v>0.55823500000000004</v>
      </c>
      <c r="J4289" s="2">
        <v>8.0066939999999995</v>
      </c>
      <c r="K4289" s="2">
        <v>9.0373999999999996E-2</v>
      </c>
      <c r="L4289" s="2">
        <v>0.164629</v>
      </c>
    </row>
    <row r="4290" spans="1:12" x14ac:dyDescent="0.2">
      <c r="A4290" s="2">
        <v>8.007396</v>
      </c>
      <c r="B4290" s="2">
        <v>25.413740000000001</v>
      </c>
      <c r="C4290" s="2">
        <v>0.60486099999999998</v>
      </c>
      <c r="D4290" s="2">
        <v>0.270534</v>
      </c>
      <c r="F4290" s="2">
        <v>8.0045900000000003</v>
      </c>
      <c r="G4290" s="2">
        <v>0.55480200000000002</v>
      </c>
      <c r="H4290" s="2">
        <v>0.55755600000000005</v>
      </c>
      <c r="J4290" s="2">
        <v>8.007396</v>
      </c>
      <c r="K4290" s="2">
        <v>9.0244000000000005E-2</v>
      </c>
      <c r="L4290" s="2">
        <v>0.16456399999999999</v>
      </c>
    </row>
    <row r="4291" spans="1:12" x14ac:dyDescent="0.2">
      <c r="A4291" s="2">
        <v>8.0080969999999994</v>
      </c>
      <c r="B4291" s="2">
        <v>25.40157</v>
      </c>
      <c r="C4291" s="2">
        <v>0.60485800000000001</v>
      </c>
      <c r="D4291" s="2">
        <v>0.26989299999999999</v>
      </c>
      <c r="F4291" s="2">
        <v>8.0052909999999997</v>
      </c>
      <c r="G4291" s="2">
        <v>0.55470299999999995</v>
      </c>
      <c r="H4291" s="2">
        <v>0.55757100000000004</v>
      </c>
      <c r="J4291" s="2">
        <v>8.0080969999999994</v>
      </c>
      <c r="K4291" s="2">
        <v>9.0395000000000003E-2</v>
      </c>
      <c r="L4291" s="2">
        <v>0.16417100000000001</v>
      </c>
    </row>
    <row r="4292" spans="1:12" x14ac:dyDescent="0.2">
      <c r="A4292" s="2">
        <v>8.0087980000000005</v>
      </c>
      <c r="B4292" s="2">
        <v>25.38955</v>
      </c>
      <c r="C4292" s="2">
        <v>0.60436900000000005</v>
      </c>
      <c r="D4292" s="2">
        <v>0.26952700000000002</v>
      </c>
      <c r="F4292" s="2">
        <v>8.0059930000000001</v>
      </c>
      <c r="G4292" s="2">
        <v>0.55465699999999996</v>
      </c>
      <c r="H4292" s="2">
        <v>0.55719799999999997</v>
      </c>
      <c r="J4292" s="2">
        <v>8.0087980000000005</v>
      </c>
      <c r="K4292" s="2">
        <v>9.0485999999999997E-2</v>
      </c>
      <c r="L4292" s="2">
        <v>0.16384499999999999</v>
      </c>
    </row>
    <row r="4293" spans="1:12" x14ac:dyDescent="0.2">
      <c r="A4293" s="2">
        <v>8.0094999999999992</v>
      </c>
      <c r="B4293" s="2">
        <v>25.377759999999999</v>
      </c>
      <c r="C4293" s="2">
        <v>0.60433499999999996</v>
      </c>
      <c r="D4293" s="2">
        <v>0.26959499999999997</v>
      </c>
      <c r="F4293" s="2">
        <v>8.0066939999999995</v>
      </c>
      <c r="G4293" s="2">
        <v>0.55441300000000004</v>
      </c>
      <c r="H4293" s="2">
        <v>0.55740400000000001</v>
      </c>
      <c r="J4293" s="2">
        <v>8.0094999999999992</v>
      </c>
      <c r="K4293" s="2">
        <v>9.0200000000000002E-2</v>
      </c>
      <c r="L4293" s="2">
        <v>0.16373099999999999</v>
      </c>
    </row>
    <row r="4294" spans="1:12" x14ac:dyDescent="0.2">
      <c r="A4294" s="2">
        <v>8.0102019999999996</v>
      </c>
      <c r="B4294" s="2">
        <v>25.3658</v>
      </c>
      <c r="C4294" s="2">
        <v>0.60434600000000005</v>
      </c>
      <c r="D4294" s="2">
        <v>0.26957199999999998</v>
      </c>
      <c r="F4294" s="2">
        <v>8.007396</v>
      </c>
      <c r="G4294" s="2">
        <v>0.55414600000000003</v>
      </c>
      <c r="H4294" s="2">
        <v>0.55761000000000005</v>
      </c>
      <c r="J4294" s="2">
        <v>8.0102019999999996</v>
      </c>
      <c r="K4294" s="2">
        <v>9.0497999999999995E-2</v>
      </c>
      <c r="L4294" s="2">
        <v>0.16369700000000001</v>
      </c>
    </row>
    <row r="4295" spans="1:12" x14ac:dyDescent="0.2">
      <c r="A4295" s="2">
        <v>8.0109019999999997</v>
      </c>
      <c r="B4295" s="2">
        <v>25.353840000000002</v>
      </c>
      <c r="C4295" s="2">
        <v>0.60446500000000003</v>
      </c>
      <c r="D4295" s="2">
        <v>0.26979399999999998</v>
      </c>
      <c r="F4295" s="2">
        <v>8.0080969999999994</v>
      </c>
      <c r="G4295" s="2">
        <v>0.55445900000000004</v>
      </c>
      <c r="H4295" s="2">
        <v>0.55783099999999997</v>
      </c>
      <c r="J4295" s="2">
        <v>8.0109019999999997</v>
      </c>
      <c r="K4295" s="2">
        <v>9.0088000000000001E-2</v>
      </c>
      <c r="L4295" s="2">
        <v>0.16347999999999999</v>
      </c>
    </row>
    <row r="4296" spans="1:12" x14ac:dyDescent="0.2">
      <c r="A4296" s="2">
        <v>8.0116029999999991</v>
      </c>
      <c r="B4296" s="2">
        <v>25.342580000000002</v>
      </c>
      <c r="C4296" s="2">
        <v>0.60463599999999995</v>
      </c>
      <c r="D4296" s="2">
        <v>0.26987</v>
      </c>
      <c r="F4296" s="2">
        <v>8.0087980000000005</v>
      </c>
      <c r="G4296" s="2">
        <v>0.55468799999999996</v>
      </c>
      <c r="H4296" s="2">
        <v>0.55818900000000005</v>
      </c>
      <c r="J4296" s="2">
        <v>8.0116029999999991</v>
      </c>
      <c r="K4296" s="2">
        <v>8.9729000000000003E-2</v>
      </c>
      <c r="L4296" s="2">
        <v>0.16331100000000001</v>
      </c>
    </row>
    <row r="4297" spans="1:12" x14ac:dyDescent="0.2">
      <c r="A4297" s="2">
        <v>8.0123049999999996</v>
      </c>
      <c r="B4297" s="2">
        <v>25.330850000000002</v>
      </c>
      <c r="C4297" s="2">
        <v>0.60477000000000003</v>
      </c>
      <c r="D4297" s="2">
        <v>0.27007599999999998</v>
      </c>
      <c r="F4297" s="2">
        <v>8.0094999999999992</v>
      </c>
      <c r="G4297" s="2">
        <v>0.55526699999999996</v>
      </c>
      <c r="H4297" s="2">
        <v>0.558388</v>
      </c>
      <c r="J4297" s="2">
        <v>8.0123049999999996</v>
      </c>
      <c r="K4297" s="2">
        <v>8.9377999999999999E-2</v>
      </c>
      <c r="L4297" s="2">
        <v>0.16336999999999999</v>
      </c>
    </row>
    <row r="4298" spans="1:12" x14ac:dyDescent="0.2">
      <c r="A4298" s="2">
        <v>8.0130060000000007</v>
      </c>
      <c r="B4298" s="2">
        <v>25.31832</v>
      </c>
      <c r="C4298" s="2">
        <v>0.60467800000000005</v>
      </c>
      <c r="D4298" s="2">
        <v>0.27039600000000003</v>
      </c>
      <c r="F4298" s="2">
        <v>8.0102019999999996</v>
      </c>
      <c r="G4298" s="2">
        <v>0.55509900000000001</v>
      </c>
      <c r="H4298" s="2">
        <v>0.55886100000000005</v>
      </c>
      <c r="J4298" s="2">
        <v>8.0130060000000007</v>
      </c>
      <c r="K4298" s="2">
        <v>8.9435000000000001E-2</v>
      </c>
      <c r="L4298" s="2">
        <v>0.16344900000000001</v>
      </c>
    </row>
    <row r="4299" spans="1:12" x14ac:dyDescent="0.2">
      <c r="A4299" s="2">
        <v>8.0137079999999994</v>
      </c>
      <c r="B4299" s="2">
        <v>25.306750000000001</v>
      </c>
      <c r="C4299" s="2">
        <v>0.60446100000000003</v>
      </c>
      <c r="D4299" s="2">
        <v>0.27009899999999998</v>
      </c>
      <c r="F4299" s="2">
        <v>8.0109019999999997</v>
      </c>
      <c r="G4299" s="2">
        <v>0.55516100000000002</v>
      </c>
      <c r="H4299" s="2">
        <v>0.55889100000000003</v>
      </c>
      <c r="J4299" s="2">
        <v>8.0137079999999994</v>
      </c>
      <c r="K4299" s="2">
        <v>8.9274999999999993E-2</v>
      </c>
      <c r="L4299" s="2">
        <v>0.163581</v>
      </c>
    </row>
    <row r="4300" spans="1:12" x14ac:dyDescent="0.2">
      <c r="A4300" s="2">
        <v>8.0144090000000006</v>
      </c>
      <c r="B4300" s="2">
        <v>25.295970000000001</v>
      </c>
      <c r="C4300" s="2">
        <v>0.60449900000000001</v>
      </c>
      <c r="D4300" s="2">
        <v>0.26960299999999998</v>
      </c>
      <c r="F4300" s="2">
        <v>8.0116029999999991</v>
      </c>
      <c r="G4300" s="2">
        <v>0.55569500000000005</v>
      </c>
      <c r="H4300" s="2">
        <v>0.55915800000000004</v>
      </c>
      <c r="J4300" s="2">
        <v>8.0144090000000006</v>
      </c>
      <c r="K4300" s="2">
        <v>8.9623999999999995E-2</v>
      </c>
      <c r="L4300" s="2">
        <v>0.16367399999999999</v>
      </c>
    </row>
    <row r="4301" spans="1:12" x14ac:dyDescent="0.2">
      <c r="A4301" s="2">
        <v>8.0151109999999992</v>
      </c>
      <c r="B4301" s="2">
        <v>25.2852</v>
      </c>
      <c r="C4301" s="2">
        <v>0.60486899999999999</v>
      </c>
      <c r="D4301" s="2">
        <v>0.26926</v>
      </c>
      <c r="F4301" s="2">
        <v>8.0123049999999996</v>
      </c>
      <c r="G4301" s="2">
        <v>0.55586199999999997</v>
      </c>
      <c r="H4301" s="2">
        <v>0.55928800000000001</v>
      </c>
      <c r="J4301" s="2">
        <v>8.0151109999999992</v>
      </c>
      <c r="K4301" s="2">
        <v>8.9352000000000001E-2</v>
      </c>
      <c r="L4301" s="2">
        <v>0.16366</v>
      </c>
    </row>
    <row r="4302" spans="1:12" x14ac:dyDescent="0.2">
      <c r="A4302" s="2">
        <v>8.0158120000000004</v>
      </c>
      <c r="B4302" s="2">
        <v>25.273769999999999</v>
      </c>
      <c r="C4302" s="2">
        <v>0.60523099999999996</v>
      </c>
      <c r="D4302" s="2">
        <v>0.26941199999999998</v>
      </c>
      <c r="F4302" s="2">
        <v>8.0130060000000007</v>
      </c>
      <c r="G4302" s="2">
        <v>0.55612200000000001</v>
      </c>
      <c r="H4302" s="2">
        <v>0.55882299999999996</v>
      </c>
      <c r="J4302" s="2">
        <v>8.0158120000000004</v>
      </c>
      <c r="K4302" s="2">
        <v>8.8438000000000003E-2</v>
      </c>
      <c r="L4302" s="2">
        <v>0.16392699999999999</v>
      </c>
    </row>
    <row r="4303" spans="1:12" x14ac:dyDescent="0.2">
      <c r="A4303" s="2">
        <v>8.0165129999999998</v>
      </c>
      <c r="B4303" s="2">
        <v>25.26164</v>
      </c>
      <c r="C4303" s="2">
        <v>0.605209</v>
      </c>
      <c r="D4303" s="2">
        <v>0.26916000000000001</v>
      </c>
      <c r="F4303" s="2">
        <v>8.0137079999999994</v>
      </c>
      <c r="G4303" s="2">
        <v>0.55638900000000002</v>
      </c>
      <c r="H4303" s="2">
        <v>0.55911999999999995</v>
      </c>
      <c r="J4303" s="2">
        <v>8.0165129999999998</v>
      </c>
      <c r="K4303" s="2">
        <v>8.8197999999999999E-2</v>
      </c>
      <c r="L4303" s="2">
        <v>0.164051</v>
      </c>
    </row>
    <row r="4304" spans="1:12" x14ac:dyDescent="0.2">
      <c r="A4304" s="2">
        <v>8.0172150000000002</v>
      </c>
      <c r="B4304" s="2">
        <v>25.24945</v>
      </c>
      <c r="C4304" s="2">
        <v>0.60554799999999998</v>
      </c>
      <c r="D4304" s="2">
        <v>0.26904600000000001</v>
      </c>
      <c r="F4304" s="2">
        <v>8.0144090000000006</v>
      </c>
      <c r="G4304" s="2">
        <v>0.55619799999999997</v>
      </c>
      <c r="H4304" s="2">
        <v>0.55907399999999996</v>
      </c>
      <c r="J4304" s="2">
        <v>8.0172150000000002</v>
      </c>
      <c r="K4304" s="2">
        <v>8.7995000000000004E-2</v>
      </c>
      <c r="L4304" s="2">
        <v>0.164101</v>
      </c>
    </row>
    <row r="4305" spans="1:12" x14ac:dyDescent="0.2">
      <c r="A4305" s="2">
        <v>8.0179159999999996</v>
      </c>
      <c r="B4305" s="2">
        <v>25.236809999999998</v>
      </c>
      <c r="C4305" s="2">
        <v>0.60585299999999997</v>
      </c>
      <c r="D4305" s="2">
        <v>0.26919900000000002</v>
      </c>
      <c r="F4305" s="2">
        <v>8.0151109999999992</v>
      </c>
      <c r="G4305" s="2">
        <v>0.55664100000000005</v>
      </c>
      <c r="H4305" s="2">
        <v>0.55915099999999995</v>
      </c>
      <c r="J4305" s="2">
        <v>8.0179159999999996</v>
      </c>
      <c r="K4305" s="2">
        <v>8.7489999999999998E-2</v>
      </c>
      <c r="L4305" s="2">
        <v>0.16407099999999999</v>
      </c>
    </row>
    <row r="4306" spans="1:12" x14ac:dyDescent="0.2">
      <c r="A4306" s="2">
        <v>8.018618</v>
      </c>
      <c r="B4306" s="2">
        <v>25.22381</v>
      </c>
      <c r="C4306" s="2">
        <v>0.60589499999999996</v>
      </c>
      <c r="D4306" s="2">
        <v>0.26928299999999999</v>
      </c>
      <c r="F4306" s="2">
        <v>8.0158120000000004</v>
      </c>
      <c r="G4306" s="2">
        <v>0.55654099999999995</v>
      </c>
      <c r="H4306" s="2">
        <v>0.55951700000000004</v>
      </c>
      <c r="J4306" s="2">
        <v>8.018618</v>
      </c>
      <c r="K4306" s="2">
        <v>8.7970999999999994E-2</v>
      </c>
      <c r="L4306" s="2">
        <v>0.163692</v>
      </c>
    </row>
    <row r="4307" spans="1:12" x14ac:dyDescent="0.2">
      <c r="A4307" s="2">
        <v>8.0193189999999994</v>
      </c>
      <c r="B4307" s="2">
        <v>25.211099999999998</v>
      </c>
      <c r="C4307" s="2">
        <v>0.60609400000000002</v>
      </c>
      <c r="D4307" s="2">
        <v>0.26933600000000002</v>
      </c>
      <c r="F4307" s="2">
        <v>8.0165129999999998</v>
      </c>
      <c r="G4307" s="2">
        <v>0.55651099999999998</v>
      </c>
      <c r="H4307" s="2">
        <v>0.559639</v>
      </c>
      <c r="J4307" s="2">
        <v>8.0193189999999994</v>
      </c>
      <c r="K4307" s="2">
        <v>8.7849999999999998E-2</v>
      </c>
      <c r="L4307" s="2">
        <v>0.16361400000000001</v>
      </c>
    </row>
    <row r="4308" spans="1:12" x14ac:dyDescent="0.2">
      <c r="A4308" s="2">
        <v>8.0200200000000006</v>
      </c>
      <c r="B4308" s="2">
        <v>25.19847</v>
      </c>
      <c r="C4308" s="2">
        <v>0.60601300000000002</v>
      </c>
      <c r="D4308" s="2">
        <v>0.26948100000000003</v>
      </c>
      <c r="F4308" s="2">
        <v>8.0172150000000002</v>
      </c>
      <c r="G4308" s="2">
        <v>0.55721299999999996</v>
      </c>
      <c r="H4308" s="2">
        <v>0.55960799999999999</v>
      </c>
      <c r="J4308" s="2">
        <v>8.0200200000000006</v>
      </c>
      <c r="K4308" s="2">
        <v>8.7958999999999996E-2</v>
      </c>
      <c r="L4308" s="2">
        <v>0.16370999999999999</v>
      </c>
    </row>
    <row r="4309" spans="1:12" x14ac:dyDescent="0.2">
      <c r="A4309" s="2">
        <v>8.020721</v>
      </c>
      <c r="B4309" s="2">
        <v>25.18571</v>
      </c>
      <c r="C4309" s="2">
        <v>0.60598300000000005</v>
      </c>
      <c r="D4309" s="2">
        <v>0.26962599999999998</v>
      </c>
      <c r="F4309" s="2">
        <v>8.0179159999999996</v>
      </c>
      <c r="G4309" s="2">
        <v>0.55761000000000005</v>
      </c>
      <c r="H4309" s="2">
        <v>0.55958600000000003</v>
      </c>
      <c r="J4309" s="2">
        <v>8.020721</v>
      </c>
      <c r="K4309" s="2">
        <v>8.8109999999999994E-2</v>
      </c>
      <c r="L4309" s="2">
        <v>0.16376199999999999</v>
      </c>
    </row>
    <row r="4310" spans="1:12" x14ac:dyDescent="0.2">
      <c r="A4310" s="2">
        <v>8.0214230000000004</v>
      </c>
      <c r="B4310" s="2">
        <v>25.173179999999999</v>
      </c>
      <c r="C4310" s="2">
        <v>0.60604800000000003</v>
      </c>
      <c r="D4310" s="2">
        <v>0.26935100000000001</v>
      </c>
      <c r="F4310" s="2">
        <v>8.018618</v>
      </c>
      <c r="G4310" s="2">
        <v>0.55774699999999999</v>
      </c>
      <c r="H4310" s="2">
        <v>0.55956300000000003</v>
      </c>
      <c r="J4310" s="2">
        <v>8.0214230000000004</v>
      </c>
      <c r="K4310" s="2">
        <v>8.8374999999999995E-2</v>
      </c>
      <c r="L4310" s="2">
        <v>0.16347200000000001</v>
      </c>
    </row>
    <row r="4311" spans="1:12" x14ac:dyDescent="0.2">
      <c r="A4311" s="2">
        <v>8.0221239999999998</v>
      </c>
      <c r="B4311" s="2">
        <v>25.160630000000001</v>
      </c>
      <c r="C4311" s="2">
        <v>0.60611300000000001</v>
      </c>
      <c r="D4311" s="2">
        <v>0.26887100000000003</v>
      </c>
      <c r="F4311" s="2">
        <v>8.0193189999999994</v>
      </c>
      <c r="G4311" s="2">
        <v>0.55823500000000004</v>
      </c>
      <c r="H4311" s="2">
        <v>0.55937199999999998</v>
      </c>
      <c r="J4311" s="2">
        <v>8.0221239999999998</v>
      </c>
      <c r="K4311" s="2">
        <v>8.8367000000000001E-2</v>
      </c>
      <c r="L4311" s="2">
        <v>0.163298</v>
      </c>
    </row>
    <row r="4312" spans="1:12" x14ac:dyDescent="0.2">
      <c r="A4312" s="2">
        <v>8.0228249999999992</v>
      </c>
      <c r="B4312" s="2">
        <v>25.14818</v>
      </c>
      <c r="C4312" s="2">
        <v>0.60652499999999998</v>
      </c>
      <c r="D4312" s="2">
        <v>0.26830599999999999</v>
      </c>
      <c r="F4312" s="2">
        <v>8.0200200000000006</v>
      </c>
      <c r="G4312" s="2">
        <v>0.55755600000000005</v>
      </c>
      <c r="H4312" s="2">
        <v>0.56004299999999996</v>
      </c>
      <c r="J4312" s="2">
        <v>8.0228249999999992</v>
      </c>
      <c r="K4312" s="2">
        <v>8.8510000000000005E-2</v>
      </c>
      <c r="L4312" s="2">
        <v>0.16341700000000001</v>
      </c>
    </row>
    <row r="4313" spans="1:12" x14ac:dyDescent="0.2">
      <c r="A4313" s="2">
        <v>8.0235269999999996</v>
      </c>
      <c r="B4313" s="2">
        <v>25.135819999999999</v>
      </c>
      <c r="C4313" s="2">
        <v>0.60694800000000004</v>
      </c>
      <c r="D4313" s="2">
        <v>0.26806200000000002</v>
      </c>
      <c r="F4313" s="2">
        <v>8.020721</v>
      </c>
      <c r="G4313" s="2">
        <v>0.55757100000000004</v>
      </c>
      <c r="H4313" s="2">
        <v>0.56011999999999995</v>
      </c>
      <c r="J4313" s="2">
        <v>8.0235269999999996</v>
      </c>
      <c r="K4313" s="2">
        <v>8.8776999999999995E-2</v>
      </c>
      <c r="L4313" s="2">
        <v>0.163829</v>
      </c>
    </row>
    <row r="4314" spans="1:12" x14ac:dyDescent="0.2">
      <c r="A4314" s="2">
        <v>8.0242280000000008</v>
      </c>
      <c r="B4314" s="2">
        <v>25.123339999999999</v>
      </c>
      <c r="C4314" s="2">
        <v>0.60657799999999995</v>
      </c>
      <c r="D4314" s="2">
        <v>0.267924</v>
      </c>
      <c r="F4314" s="2">
        <v>8.0214230000000004</v>
      </c>
      <c r="G4314" s="2">
        <v>0.55719799999999997</v>
      </c>
      <c r="H4314" s="2">
        <v>0.56006599999999995</v>
      </c>
      <c r="J4314" s="2">
        <v>8.0242280000000008</v>
      </c>
      <c r="K4314" s="2">
        <v>8.8814000000000004E-2</v>
      </c>
      <c r="L4314" s="2">
        <v>0.163992</v>
      </c>
    </row>
    <row r="4315" spans="1:12" x14ac:dyDescent="0.2">
      <c r="A4315" s="2">
        <v>8.0249299999999995</v>
      </c>
      <c r="B4315" s="2">
        <v>25.11073</v>
      </c>
      <c r="C4315" s="2">
        <v>0.60580400000000001</v>
      </c>
      <c r="D4315" s="2">
        <v>0.26761200000000002</v>
      </c>
      <c r="F4315" s="2">
        <v>8.0221239999999998</v>
      </c>
      <c r="G4315" s="2">
        <v>0.55740400000000001</v>
      </c>
      <c r="H4315" s="2">
        <v>0.56037899999999996</v>
      </c>
      <c r="J4315" s="2">
        <v>8.0249299999999995</v>
      </c>
      <c r="K4315" s="2">
        <v>8.8844000000000006E-2</v>
      </c>
      <c r="L4315" s="2">
        <v>0.163381</v>
      </c>
    </row>
    <row r="4316" spans="1:12" x14ac:dyDescent="0.2">
      <c r="A4316" s="2">
        <v>8.0256310000000006</v>
      </c>
      <c r="B4316" s="2">
        <v>25.098220000000001</v>
      </c>
      <c r="C4316" s="2">
        <v>0.60557499999999997</v>
      </c>
      <c r="D4316" s="2">
        <v>0.26761200000000002</v>
      </c>
      <c r="F4316" s="2">
        <v>8.0228249999999992</v>
      </c>
      <c r="G4316" s="2">
        <v>0.55761000000000005</v>
      </c>
      <c r="H4316" s="2">
        <v>0.56036399999999997</v>
      </c>
      <c r="J4316" s="2">
        <v>8.0256310000000006</v>
      </c>
      <c r="K4316" s="2">
        <v>8.8798000000000002E-2</v>
      </c>
      <c r="L4316" s="2">
        <v>0.16295299999999999</v>
      </c>
    </row>
    <row r="4317" spans="1:12" x14ac:dyDescent="0.2">
      <c r="A4317" s="2">
        <v>8.0263329999999993</v>
      </c>
      <c r="B4317" s="2">
        <v>25.08588</v>
      </c>
      <c r="C4317" s="2">
        <v>0.60529299999999997</v>
      </c>
      <c r="D4317" s="2">
        <v>0.267345</v>
      </c>
      <c r="F4317" s="2">
        <v>8.0235269999999996</v>
      </c>
      <c r="G4317" s="2">
        <v>0.55783099999999997</v>
      </c>
      <c r="H4317" s="2">
        <v>0.56072200000000005</v>
      </c>
      <c r="J4317" s="2">
        <v>8.0263329999999993</v>
      </c>
      <c r="K4317" s="2">
        <v>8.9283000000000001E-2</v>
      </c>
      <c r="L4317" s="2">
        <v>0.162659</v>
      </c>
    </row>
    <row r="4318" spans="1:12" x14ac:dyDescent="0.2">
      <c r="A4318" s="2">
        <v>8.0270340000000004</v>
      </c>
      <c r="B4318" s="2">
        <v>25.07358</v>
      </c>
      <c r="C4318" s="2">
        <v>0.60544500000000001</v>
      </c>
      <c r="D4318" s="2">
        <v>0.266986</v>
      </c>
      <c r="F4318" s="2">
        <v>8.0242280000000008</v>
      </c>
      <c r="G4318" s="2">
        <v>0.55818900000000005</v>
      </c>
      <c r="H4318" s="2">
        <v>0.56095099999999998</v>
      </c>
      <c r="J4318" s="2">
        <v>8.0270340000000004</v>
      </c>
      <c r="K4318" s="2">
        <v>8.9122999999999994E-2</v>
      </c>
      <c r="L4318" s="2">
        <v>0.162301</v>
      </c>
    </row>
    <row r="4319" spans="1:12" x14ac:dyDescent="0.2">
      <c r="A4319" s="2">
        <v>8.0277360000000009</v>
      </c>
      <c r="B4319" s="2">
        <v>25.06138</v>
      </c>
      <c r="C4319" s="2">
        <v>0.60561699999999996</v>
      </c>
      <c r="D4319" s="2">
        <v>0.26700099999999999</v>
      </c>
      <c r="F4319" s="2">
        <v>8.0249299999999995</v>
      </c>
      <c r="G4319" s="2">
        <v>0.558388</v>
      </c>
      <c r="H4319" s="2">
        <v>0.56092799999999998</v>
      </c>
      <c r="J4319" s="2">
        <v>8.0277360000000009</v>
      </c>
      <c r="K4319" s="2">
        <v>8.9033000000000001E-2</v>
      </c>
      <c r="L4319" s="2">
        <v>0.162303</v>
      </c>
    </row>
    <row r="4320" spans="1:12" x14ac:dyDescent="0.2">
      <c r="A4320" s="2">
        <v>8.0284370000000003</v>
      </c>
      <c r="B4320" s="2">
        <v>25.049430000000001</v>
      </c>
      <c r="C4320" s="2">
        <v>0.60537300000000005</v>
      </c>
      <c r="D4320" s="2">
        <v>0.26739800000000002</v>
      </c>
      <c r="F4320" s="2">
        <v>8.0256310000000006</v>
      </c>
      <c r="G4320" s="2">
        <v>0.55886100000000005</v>
      </c>
      <c r="H4320" s="2">
        <v>0.56091299999999999</v>
      </c>
      <c r="J4320" s="2">
        <v>8.0284370000000003</v>
      </c>
      <c r="K4320" s="2">
        <v>8.9080999999999994E-2</v>
      </c>
      <c r="L4320" s="2">
        <v>0.16245399999999999</v>
      </c>
    </row>
    <row r="4321" spans="1:12" x14ac:dyDescent="0.2">
      <c r="A4321" s="2">
        <v>8.0291379999999997</v>
      </c>
      <c r="B4321" s="2">
        <v>25.03706</v>
      </c>
      <c r="C4321" s="2">
        <v>0.60521599999999998</v>
      </c>
      <c r="D4321" s="2">
        <v>0.26799299999999998</v>
      </c>
      <c r="F4321" s="2">
        <v>8.0263329999999993</v>
      </c>
      <c r="G4321" s="2">
        <v>0.55889100000000003</v>
      </c>
      <c r="H4321" s="2">
        <v>0.56104299999999996</v>
      </c>
      <c r="J4321" s="2">
        <v>8.0291379999999997</v>
      </c>
      <c r="K4321" s="2">
        <v>8.8513999999999995E-2</v>
      </c>
      <c r="L4321" s="2">
        <v>0.16239999999999999</v>
      </c>
    </row>
    <row r="4322" spans="1:12" x14ac:dyDescent="0.2">
      <c r="A4322" s="2">
        <v>8.0298409999999993</v>
      </c>
      <c r="B4322" s="2">
        <v>25.024069999999998</v>
      </c>
      <c r="C4322" s="2">
        <v>0.60510600000000003</v>
      </c>
      <c r="D4322" s="2">
        <v>0.26800099999999999</v>
      </c>
      <c r="F4322" s="2">
        <v>8.0270340000000004</v>
      </c>
      <c r="G4322" s="2">
        <v>0.55915800000000004</v>
      </c>
      <c r="H4322" s="2">
        <v>0.56146200000000002</v>
      </c>
      <c r="J4322" s="2">
        <v>8.0298409999999993</v>
      </c>
      <c r="K4322" s="2">
        <v>8.9409000000000002E-2</v>
      </c>
      <c r="L4322" s="2">
        <v>0.16217500000000001</v>
      </c>
    </row>
    <row r="4323" spans="1:12" x14ac:dyDescent="0.2">
      <c r="A4323" s="2">
        <v>8.0305409999999995</v>
      </c>
      <c r="B4323" s="2">
        <v>25.011859999999999</v>
      </c>
      <c r="C4323" s="2">
        <v>0.60470100000000004</v>
      </c>
      <c r="D4323" s="2">
        <v>0.26777200000000001</v>
      </c>
      <c r="F4323" s="2">
        <v>8.0277360000000009</v>
      </c>
      <c r="G4323" s="2">
        <v>0.55928800000000001</v>
      </c>
      <c r="H4323" s="2">
        <v>0.56138600000000005</v>
      </c>
      <c r="J4323" s="2">
        <v>8.0305409999999995</v>
      </c>
      <c r="K4323" s="2">
        <v>8.9083999999999997E-2</v>
      </c>
      <c r="L4323" s="2">
        <v>0.16169600000000001</v>
      </c>
    </row>
    <row r="4324" spans="1:12" x14ac:dyDescent="0.2">
      <c r="A4324" s="2">
        <v>8.0312420000000007</v>
      </c>
      <c r="B4324" s="2">
        <v>24.999829999999999</v>
      </c>
      <c r="C4324" s="2">
        <v>0.60429299999999997</v>
      </c>
      <c r="D4324" s="2">
        <v>0.26790900000000001</v>
      </c>
      <c r="F4324" s="2">
        <v>8.0284370000000003</v>
      </c>
      <c r="G4324" s="2">
        <v>0.55882299999999996</v>
      </c>
      <c r="H4324" s="2">
        <v>0.561531</v>
      </c>
      <c r="J4324" s="2">
        <v>8.0312420000000007</v>
      </c>
      <c r="K4324" s="2">
        <v>8.9330999999999994E-2</v>
      </c>
      <c r="L4324" s="2">
        <v>0.16112000000000001</v>
      </c>
    </row>
    <row r="4325" spans="1:12" x14ac:dyDescent="0.2">
      <c r="A4325" s="2">
        <v>8.0319430000000001</v>
      </c>
      <c r="B4325" s="2">
        <v>24.98751</v>
      </c>
      <c r="C4325" s="2">
        <v>0.60389999999999999</v>
      </c>
      <c r="D4325" s="2">
        <v>0.267482</v>
      </c>
      <c r="F4325" s="2">
        <v>8.0291379999999997</v>
      </c>
      <c r="G4325" s="2">
        <v>0.55911999999999995</v>
      </c>
      <c r="H4325" s="2">
        <v>0.56185200000000002</v>
      </c>
      <c r="J4325" s="2">
        <v>8.0319430000000001</v>
      </c>
      <c r="K4325" s="2">
        <v>8.9974999999999999E-2</v>
      </c>
      <c r="L4325" s="2">
        <v>0.16064500000000001</v>
      </c>
    </row>
    <row r="4326" spans="1:12" x14ac:dyDescent="0.2">
      <c r="A4326" s="2">
        <v>8.0326450000000005</v>
      </c>
      <c r="B4326" s="2">
        <v>24.97533</v>
      </c>
      <c r="C4326" s="2">
        <v>0.60360599999999998</v>
      </c>
      <c r="D4326" s="2">
        <v>0.26733699999999999</v>
      </c>
      <c r="F4326" s="2">
        <v>8.0298409999999993</v>
      </c>
      <c r="G4326" s="2">
        <v>0.55907399999999996</v>
      </c>
      <c r="H4326" s="2">
        <v>0.56222499999999997</v>
      </c>
      <c r="J4326" s="2">
        <v>8.0326450000000005</v>
      </c>
      <c r="K4326" s="2">
        <v>8.9722999999999997E-2</v>
      </c>
      <c r="L4326" s="2">
        <v>0.160555</v>
      </c>
    </row>
    <row r="4327" spans="1:12" x14ac:dyDescent="0.2">
      <c r="A4327" s="2">
        <v>8.0333459999999999</v>
      </c>
      <c r="B4327" s="2">
        <v>24.962720000000001</v>
      </c>
      <c r="C4327" s="2">
        <v>0.60340000000000005</v>
      </c>
      <c r="D4327" s="2">
        <v>0.26724500000000001</v>
      </c>
      <c r="F4327" s="2">
        <v>8.0305409999999995</v>
      </c>
      <c r="G4327" s="2">
        <v>0.55915099999999995</v>
      </c>
      <c r="H4327" s="2">
        <v>0.56258399999999997</v>
      </c>
      <c r="J4327" s="2">
        <v>8.0333459999999999</v>
      </c>
      <c r="K4327" s="2">
        <v>8.9665999999999996E-2</v>
      </c>
      <c r="L4327" s="2">
        <v>0.160911</v>
      </c>
    </row>
    <row r="4328" spans="1:12" x14ac:dyDescent="0.2">
      <c r="A4328" s="2">
        <v>8.0340480000000003</v>
      </c>
      <c r="B4328" s="2">
        <v>24.950330000000001</v>
      </c>
      <c r="C4328" s="2">
        <v>0.603549</v>
      </c>
      <c r="D4328" s="2">
        <v>0.26690999999999998</v>
      </c>
      <c r="F4328" s="2">
        <v>8.0312420000000007</v>
      </c>
      <c r="G4328" s="2">
        <v>0.55951700000000004</v>
      </c>
      <c r="H4328" s="2">
        <v>0.56230899999999995</v>
      </c>
      <c r="J4328" s="2">
        <v>8.0340480000000003</v>
      </c>
      <c r="K4328" s="2">
        <v>8.9499999999999996E-2</v>
      </c>
      <c r="L4328" s="2">
        <v>0.16086900000000001</v>
      </c>
    </row>
    <row r="4329" spans="1:12" x14ac:dyDescent="0.2">
      <c r="A4329" s="2">
        <v>8.0347489999999997</v>
      </c>
      <c r="B4329" s="2">
        <v>24.938369999999999</v>
      </c>
      <c r="C4329" s="2">
        <v>0.60375100000000004</v>
      </c>
      <c r="D4329" s="2">
        <v>0.26697799999999999</v>
      </c>
      <c r="F4329" s="2">
        <v>8.0319430000000001</v>
      </c>
      <c r="G4329" s="2">
        <v>0.559639</v>
      </c>
      <c r="H4329" s="2">
        <v>0.56189</v>
      </c>
      <c r="J4329" s="2">
        <v>8.0347489999999997</v>
      </c>
      <c r="K4329" s="2">
        <v>8.9992000000000003E-2</v>
      </c>
      <c r="L4329" s="2">
        <v>0.160437</v>
      </c>
    </row>
    <row r="4330" spans="1:12" x14ac:dyDescent="0.2">
      <c r="A4330" s="2">
        <v>8.0354500000000009</v>
      </c>
      <c r="B4330" s="2">
        <v>24.92567</v>
      </c>
      <c r="C4330" s="2">
        <v>0.603599</v>
      </c>
      <c r="D4330" s="2">
        <v>0.267017</v>
      </c>
      <c r="F4330" s="2">
        <v>8.0326450000000005</v>
      </c>
      <c r="G4330" s="2">
        <v>0.55960799999999999</v>
      </c>
      <c r="H4330" s="2">
        <v>0.56198899999999996</v>
      </c>
      <c r="J4330" s="2">
        <v>8.0354500000000009</v>
      </c>
      <c r="K4330" s="2">
        <v>8.9647000000000004E-2</v>
      </c>
      <c r="L4330" s="2">
        <v>0.160222</v>
      </c>
    </row>
    <row r="4331" spans="1:12" x14ac:dyDescent="0.2">
      <c r="A4331" s="2">
        <v>8.0361519999999995</v>
      </c>
      <c r="B4331" s="2">
        <v>24.91281</v>
      </c>
      <c r="C4331" s="2">
        <v>0.60340800000000006</v>
      </c>
      <c r="D4331" s="2">
        <v>0.26658199999999999</v>
      </c>
      <c r="F4331" s="2">
        <v>8.0333459999999999</v>
      </c>
      <c r="G4331" s="2">
        <v>0.55958600000000003</v>
      </c>
      <c r="H4331" s="2">
        <v>0.56175200000000003</v>
      </c>
      <c r="J4331" s="2">
        <v>8.0361519999999995</v>
      </c>
      <c r="K4331" s="2">
        <v>8.9501999999999998E-2</v>
      </c>
      <c r="L4331" s="2">
        <v>0.16020499999999999</v>
      </c>
    </row>
    <row r="4332" spans="1:12" x14ac:dyDescent="0.2">
      <c r="A4332" s="2">
        <v>8.0368530000000007</v>
      </c>
      <c r="B4332" s="2">
        <v>24.90006</v>
      </c>
      <c r="C4332" s="2">
        <v>0.60307599999999995</v>
      </c>
      <c r="D4332" s="2">
        <v>0.266322</v>
      </c>
      <c r="F4332" s="2">
        <v>8.0340480000000003</v>
      </c>
      <c r="G4332" s="2">
        <v>0.55956300000000003</v>
      </c>
      <c r="H4332" s="2">
        <v>0.56177500000000002</v>
      </c>
      <c r="J4332" s="2">
        <v>8.0368530000000007</v>
      </c>
      <c r="K4332" s="2">
        <v>8.9429999999999996E-2</v>
      </c>
      <c r="L4332" s="2">
        <v>0.16014700000000001</v>
      </c>
    </row>
    <row r="4333" spans="1:12" x14ac:dyDescent="0.2">
      <c r="A4333" s="2">
        <v>8.0375549999999993</v>
      </c>
      <c r="B4333" s="2">
        <v>24.887450000000001</v>
      </c>
      <c r="C4333" s="2">
        <v>0.602607</v>
      </c>
      <c r="D4333" s="2">
        <v>0.26665</v>
      </c>
      <c r="F4333" s="2">
        <v>8.0347489999999997</v>
      </c>
      <c r="G4333" s="2">
        <v>0.55937199999999998</v>
      </c>
      <c r="H4333" s="2">
        <v>0.56161499999999998</v>
      </c>
      <c r="J4333" s="2">
        <v>8.0375549999999993</v>
      </c>
      <c r="K4333" s="2">
        <v>8.9318999999999996E-2</v>
      </c>
      <c r="L4333" s="2">
        <v>0.160111</v>
      </c>
    </row>
    <row r="4334" spans="1:12" x14ac:dyDescent="0.2">
      <c r="A4334" s="2">
        <v>8.0382560000000005</v>
      </c>
      <c r="B4334" s="2">
        <v>24.874700000000001</v>
      </c>
      <c r="C4334" s="2">
        <v>0.60212200000000005</v>
      </c>
      <c r="D4334" s="2">
        <v>0.26723799999999998</v>
      </c>
      <c r="F4334" s="2">
        <v>8.0354500000000009</v>
      </c>
      <c r="G4334" s="2">
        <v>0.56004299999999996</v>
      </c>
      <c r="H4334" s="2">
        <v>0.561859</v>
      </c>
      <c r="J4334" s="2">
        <v>8.0382560000000005</v>
      </c>
      <c r="K4334" s="2">
        <v>8.8736999999999996E-2</v>
      </c>
      <c r="L4334" s="2">
        <v>0.15995200000000001</v>
      </c>
    </row>
    <row r="4335" spans="1:12" x14ac:dyDescent="0.2">
      <c r="A4335" s="2">
        <v>8.0389579999999992</v>
      </c>
      <c r="B4335" s="2">
        <v>24.86186</v>
      </c>
      <c r="C4335" s="2">
        <v>0.60161500000000001</v>
      </c>
      <c r="D4335" s="2">
        <v>0.267787</v>
      </c>
      <c r="F4335" s="2">
        <v>8.0361519999999995</v>
      </c>
      <c r="G4335" s="2">
        <v>0.56011999999999995</v>
      </c>
      <c r="H4335" s="2">
        <v>0.56245400000000001</v>
      </c>
      <c r="J4335" s="2">
        <v>8.0389579999999992</v>
      </c>
      <c r="K4335" s="2">
        <v>8.8133000000000003E-2</v>
      </c>
      <c r="L4335" s="2">
        <v>0.15976199999999999</v>
      </c>
    </row>
    <row r="4336" spans="1:12" x14ac:dyDescent="0.2">
      <c r="A4336" s="2">
        <v>8.0396590000000003</v>
      </c>
      <c r="B4336" s="2">
        <v>24.848929999999999</v>
      </c>
      <c r="C4336" s="2">
        <v>0.60136299999999998</v>
      </c>
      <c r="D4336" s="2">
        <v>0.26755800000000002</v>
      </c>
      <c r="F4336" s="2">
        <v>8.0368530000000007</v>
      </c>
      <c r="G4336" s="2">
        <v>0.56006599999999995</v>
      </c>
      <c r="H4336" s="2">
        <v>0.56270600000000004</v>
      </c>
      <c r="J4336" s="2">
        <v>8.0396590000000003</v>
      </c>
      <c r="K4336" s="2">
        <v>8.8602E-2</v>
      </c>
      <c r="L4336" s="2">
        <v>0.15953800000000001</v>
      </c>
    </row>
    <row r="4337" spans="1:12" x14ac:dyDescent="0.2">
      <c r="A4337" s="2">
        <v>8.0403610000000008</v>
      </c>
      <c r="B4337" s="2">
        <v>24.83596</v>
      </c>
      <c r="C4337" s="2">
        <v>0.60134799999999999</v>
      </c>
      <c r="D4337" s="2">
        <v>0.26696300000000001</v>
      </c>
      <c r="F4337" s="2">
        <v>8.0375549999999993</v>
      </c>
      <c r="G4337" s="2">
        <v>0.56037899999999996</v>
      </c>
      <c r="H4337" s="2">
        <v>0.56322499999999998</v>
      </c>
      <c r="J4337" s="2">
        <v>8.0403610000000008</v>
      </c>
      <c r="K4337" s="2">
        <v>8.8500999999999996E-2</v>
      </c>
      <c r="L4337" s="2">
        <v>0.15912499999999999</v>
      </c>
    </row>
    <row r="4338" spans="1:12" x14ac:dyDescent="0.2">
      <c r="A4338" s="2">
        <v>8.0410609999999991</v>
      </c>
      <c r="B4338" s="2">
        <v>24.82348</v>
      </c>
      <c r="C4338" s="2">
        <v>0.60109999999999997</v>
      </c>
      <c r="D4338" s="2">
        <v>0.266399</v>
      </c>
      <c r="F4338" s="2">
        <v>8.0382560000000005</v>
      </c>
      <c r="G4338" s="2">
        <v>0.56036399999999997</v>
      </c>
      <c r="H4338" s="2">
        <v>0.56335400000000002</v>
      </c>
      <c r="J4338" s="2">
        <v>8.0410609999999991</v>
      </c>
      <c r="K4338" s="2">
        <v>8.7869000000000003E-2</v>
      </c>
      <c r="L4338" s="2">
        <v>0.158718</v>
      </c>
    </row>
    <row r="4339" spans="1:12" x14ac:dyDescent="0.2">
      <c r="A4339" s="2">
        <v>8.0417629999999996</v>
      </c>
      <c r="B4339" s="2">
        <v>24.811299999999999</v>
      </c>
      <c r="C4339" s="2">
        <v>0.60092800000000002</v>
      </c>
      <c r="D4339" s="2">
        <v>0.26610099999999998</v>
      </c>
      <c r="F4339" s="2">
        <v>8.0389579999999992</v>
      </c>
      <c r="G4339" s="2">
        <v>0.56072200000000005</v>
      </c>
      <c r="H4339" s="2">
        <v>0.56281999999999999</v>
      </c>
      <c r="J4339" s="2">
        <v>8.0417629999999996</v>
      </c>
      <c r="K4339" s="2">
        <v>8.7330000000000005E-2</v>
      </c>
      <c r="L4339" s="2">
        <v>0.15839700000000001</v>
      </c>
    </row>
    <row r="4340" spans="1:12" x14ac:dyDescent="0.2">
      <c r="A4340" s="2">
        <v>8.0424640000000007</v>
      </c>
      <c r="B4340" s="2">
        <v>24.799219999999998</v>
      </c>
      <c r="C4340" s="2">
        <v>0.60051299999999996</v>
      </c>
      <c r="D4340" s="2">
        <v>0.26581100000000002</v>
      </c>
      <c r="F4340" s="2">
        <v>8.0396590000000003</v>
      </c>
      <c r="G4340" s="2">
        <v>0.56095099999999998</v>
      </c>
      <c r="H4340" s="2">
        <v>0.56359899999999996</v>
      </c>
      <c r="J4340" s="2">
        <v>8.0424640000000007</v>
      </c>
      <c r="K4340" s="2">
        <v>8.7246000000000004E-2</v>
      </c>
      <c r="L4340" s="2">
        <v>0.15859200000000001</v>
      </c>
    </row>
    <row r="4341" spans="1:12" x14ac:dyDescent="0.2">
      <c r="A4341" s="2">
        <v>8.0431650000000001</v>
      </c>
      <c r="B4341" s="2">
        <v>24.786999999999999</v>
      </c>
      <c r="C4341" s="2">
        <v>0.60021500000000005</v>
      </c>
      <c r="D4341" s="2">
        <v>0.265704</v>
      </c>
      <c r="F4341" s="2">
        <v>8.0403610000000008</v>
      </c>
      <c r="G4341" s="2">
        <v>0.56092799999999998</v>
      </c>
      <c r="H4341" s="2">
        <v>0.56403400000000004</v>
      </c>
      <c r="J4341" s="2">
        <v>8.0431650000000001</v>
      </c>
      <c r="K4341" s="2">
        <v>8.7003999999999998E-2</v>
      </c>
      <c r="L4341" s="2">
        <v>0.159135</v>
      </c>
    </row>
    <row r="4342" spans="1:12" x14ac:dyDescent="0.2">
      <c r="A4342" s="2">
        <v>8.0438670000000005</v>
      </c>
      <c r="B4342" s="2">
        <v>24.774419999999999</v>
      </c>
      <c r="C4342" s="2">
        <v>0.60000500000000001</v>
      </c>
      <c r="D4342" s="2">
        <v>0.26601000000000002</v>
      </c>
      <c r="F4342" s="2">
        <v>8.0410609999999991</v>
      </c>
      <c r="G4342" s="2">
        <v>0.56091299999999999</v>
      </c>
      <c r="H4342" s="2">
        <v>0.56401100000000004</v>
      </c>
      <c r="J4342" s="2">
        <v>8.0438670000000005</v>
      </c>
      <c r="K4342" s="2">
        <v>8.6731000000000003E-2</v>
      </c>
      <c r="L4342" s="2">
        <v>0.15973300000000001</v>
      </c>
    </row>
    <row r="4343" spans="1:12" x14ac:dyDescent="0.2">
      <c r="A4343" s="2">
        <v>8.0445679999999999</v>
      </c>
      <c r="B4343" s="2">
        <v>24.761869999999998</v>
      </c>
      <c r="C4343" s="2">
        <v>0.60000900000000001</v>
      </c>
      <c r="D4343" s="2">
        <v>0.26635300000000001</v>
      </c>
      <c r="F4343" s="2">
        <v>8.0417629999999996</v>
      </c>
      <c r="G4343" s="2">
        <v>0.56104299999999996</v>
      </c>
      <c r="H4343" s="2">
        <v>0.56433900000000004</v>
      </c>
      <c r="J4343" s="2">
        <v>8.0445679999999999</v>
      </c>
      <c r="K4343" s="2">
        <v>8.6969000000000005E-2</v>
      </c>
      <c r="L4343" s="2">
        <v>0.159883</v>
      </c>
    </row>
    <row r="4344" spans="1:12" x14ac:dyDescent="0.2">
      <c r="A4344" s="2">
        <v>8.0452700000000004</v>
      </c>
      <c r="B4344" s="2">
        <v>24.749590000000001</v>
      </c>
      <c r="C4344" s="2">
        <v>0.599769</v>
      </c>
      <c r="D4344" s="2">
        <v>0.26621600000000001</v>
      </c>
      <c r="F4344" s="2">
        <v>8.0424640000000007</v>
      </c>
      <c r="G4344" s="2">
        <v>0.56146200000000002</v>
      </c>
      <c r="H4344" s="2">
        <v>0.56470500000000001</v>
      </c>
      <c r="J4344" s="2">
        <v>8.0452700000000004</v>
      </c>
      <c r="K4344" s="2">
        <v>8.6874000000000007E-2</v>
      </c>
      <c r="L4344" s="2">
        <v>0.15990299999999999</v>
      </c>
    </row>
    <row r="4345" spans="1:12" x14ac:dyDescent="0.2">
      <c r="A4345" s="2">
        <v>8.0459709999999998</v>
      </c>
      <c r="B4345" s="2">
        <v>24.73725</v>
      </c>
      <c r="C4345" s="2">
        <v>0.59959700000000005</v>
      </c>
      <c r="D4345" s="2">
        <v>0.265903</v>
      </c>
      <c r="F4345" s="2">
        <v>8.0431650000000001</v>
      </c>
      <c r="G4345" s="2">
        <v>0.56138600000000005</v>
      </c>
      <c r="H4345" s="2">
        <v>0.56519299999999995</v>
      </c>
      <c r="J4345" s="2">
        <v>8.0459709999999998</v>
      </c>
      <c r="K4345" s="2">
        <v>8.7284E-2</v>
      </c>
      <c r="L4345" s="2">
        <v>0.16015599999999999</v>
      </c>
    </row>
    <row r="4346" spans="1:12" x14ac:dyDescent="0.2">
      <c r="A4346" s="2">
        <v>8.0466730000000002</v>
      </c>
      <c r="B4346" s="2">
        <v>24.72484</v>
      </c>
      <c r="C4346" s="2">
        <v>0.599078</v>
      </c>
      <c r="D4346" s="2">
        <v>0.26574999999999999</v>
      </c>
      <c r="F4346" s="2">
        <v>8.0438670000000005</v>
      </c>
      <c r="G4346" s="2">
        <v>0.561531</v>
      </c>
      <c r="H4346" s="2">
        <v>0.56561300000000003</v>
      </c>
      <c r="J4346" s="2">
        <v>8.0466730000000002</v>
      </c>
      <c r="K4346" s="2">
        <v>8.8442000000000007E-2</v>
      </c>
      <c r="L4346" s="2">
        <v>0.16040699999999999</v>
      </c>
    </row>
    <row r="4347" spans="1:12" x14ac:dyDescent="0.2">
      <c r="A4347" s="2">
        <v>8.0473739999999996</v>
      </c>
      <c r="B4347" s="2">
        <v>24.712430000000001</v>
      </c>
      <c r="C4347" s="2">
        <v>0.59901400000000005</v>
      </c>
      <c r="D4347" s="2">
        <v>0.26550600000000002</v>
      </c>
      <c r="F4347" s="2">
        <v>8.0445679999999999</v>
      </c>
      <c r="G4347" s="2">
        <v>0.56185200000000002</v>
      </c>
      <c r="H4347" s="2">
        <v>0.56589500000000004</v>
      </c>
      <c r="J4347" s="2">
        <v>8.0473739999999996</v>
      </c>
      <c r="K4347" s="2">
        <v>8.9010000000000006E-2</v>
      </c>
      <c r="L4347" s="2">
        <v>0.160576</v>
      </c>
    </row>
    <row r="4348" spans="1:12" x14ac:dyDescent="0.2">
      <c r="A4348" s="2">
        <v>8.048076</v>
      </c>
      <c r="B4348" s="2">
        <v>24.700500000000002</v>
      </c>
      <c r="C4348" s="2">
        <v>0.59855199999999997</v>
      </c>
      <c r="D4348" s="2">
        <v>0.26507900000000001</v>
      </c>
      <c r="F4348" s="2">
        <v>8.0452700000000004</v>
      </c>
      <c r="G4348" s="2">
        <v>0.56222499999999997</v>
      </c>
      <c r="H4348" s="2">
        <v>0.56559000000000004</v>
      </c>
      <c r="J4348" s="2">
        <v>8.048076</v>
      </c>
      <c r="K4348" s="2">
        <v>8.9183999999999999E-2</v>
      </c>
      <c r="L4348" s="2">
        <v>0.16090099999999999</v>
      </c>
    </row>
    <row r="4349" spans="1:12" x14ac:dyDescent="0.2">
      <c r="A4349" s="2">
        <v>8.0487769999999994</v>
      </c>
      <c r="B4349" s="2">
        <v>24.688780000000001</v>
      </c>
      <c r="C4349" s="2">
        <v>0.598746</v>
      </c>
      <c r="D4349" s="2">
        <v>0.26458300000000001</v>
      </c>
      <c r="F4349" s="2">
        <v>8.0459709999999998</v>
      </c>
      <c r="G4349" s="2">
        <v>0.56258399999999997</v>
      </c>
      <c r="H4349" s="2">
        <v>0.56589500000000004</v>
      </c>
      <c r="J4349" s="2">
        <v>8.0487769999999994</v>
      </c>
      <c r="K4349" s="2">
        <v>8.9349999999999999E-2</v>
      </c>
      <c r="L4349" s="2">
        <v>0.16128300000000001</v>
      </c>
    </row>
    <row r="4350" spans="1:12" x14ac:dyDescent="0.2">
      <c r="A4350" s="2">
        <v>8.0494780000000006</v>
      </c>
      <c r="B4350" s="2">
        <v>24.676739999999999</v>
      </c>
      <c r="C4350" s="2">
        <v>0.59867000000000004</v>
      </c>
      <c r="D4350" s="2">
        <v>0.264484</v>
      </c>
      <c r="F4350" s="2">
        <v>8.0466730000000002</v>
      </c>
      <c r="G4350" s="2">
        <v>0.56230899999999995</v>
      </c>
      <c r="H4350" s="2">
        <v>0.56574999999999998</v>
      </c>
      <c r="J4350" s="2">
        <v>8.0494780000000006</v>
      </c>
      <c r="K4350" s="2">
        <v>8.8736999999999996E-2</v>
      </c>
      <c r="L4350" s="2">
        <v>0.16175700000000001</v>
      </c>
    </row>
    <row r="4351" spans="1:12" x14ac:dyDescent="0.2">
      <c r="A4351" s="2">
        <v>8.050179</v>
      </c>
      <c r="B4351" s="2">
        <v>24.664539999999999</v>
      </c>
      <c r="C4351" s="2">
        <v>0.59857099999999996</v>
      </c>
      <c r="D4351" s="2">
        <v>0.26487300000000003</v>
      </c>
      <c r="F4351" s="2">
        <v>8.0473739999999996</v>
      </c>
      <c r="G4351" s="2">
        <v>0.56189</v>
      </c>
      <c r="H4351" s="2">
        <v>0.56626100000000001</v>
      </c>
      <c r="J4351" s="2">
        <v>8.050179</v>
      </c>
      <c r="K4351" s="2">
        <v>8.9028999999999997E-2</v>
      </c>
      <c r="L4351" s="2">
        <v>0.162134</v>
      </c>
    </row>
    <row r="4352" spans="1:12" x14ac:dyDescent="0.2">
      <c r="A4352" s="2">
        <v>8.0508799999999994</v>
      </c>
      <c r="B4352" s="2">
        <v>24.652000000000001</v>
      </c>
      <c r="C4352" s="2">
        <v>0.59841100000000003</v>
      </c>
      <c r="D4352" s="2">
        <v>0.265208</v>
      </c>
      <c r="F4352" s="2">
        <v>8.048076</v>
      </c>
      <c r="G4352" s="2">
        <v>0.56198899999999996</v>
      </c>
      <c r="H4352" s="2">
        <v>0.56647499999999995</v>
      </c>
      <c r="J4352" s="2">
        <v>8.0508799999999994</v>
      </c>
      <c r="K4352" s="2">
        <v>8.9459999999999998E-2</v>
      </c>
      <c r="L4352" s="2">
        <v>0.16215499999999999</v>
      </c>
    </row>
    <row r="4353" spans="1:12" x14ac:dyDescent="0.2">
      <c r="A4353" s="2">
        <v>8.0515819999999998</v>
      </c>
      <c r="B4353" s="2">
        <v>24.639600000000002</v>
      </c>
      <c r="C4353" s="2">
        <v>0.59767499999999996</v>
      </c>
      <c r="D4353" s="2">
        <v>0.26498699999999997</v>
      </c>
      <c r="F4353" s="2">
        <v>8.0487769999999994</v>
      </c>
      <c r="G4353" s="2">
        <v>0.56175200000000003</v>
      </c>
      <c r="H4353" s="2">
        <v>0.56578099999999998</v>
      </c>
      <c r="J4353" s="2">
        <v>8.0515819999999998</v>
      </c>
      <c r="K4353" s="2">
        <v>9.0012999999999996E-2</v>
      </c>
      <c r="L4353" s="2">
        <v>0.16214700000000001</v>
      </c>
    </row>
    <row r="4354" spans="1:12" x14ac:dyDescent="0.2">
      <c r="A4354" s="2">
        <v>8.0522829999999992</v>
      </c>
      <c r="B4354" s="2">
        <v>24.627210000000002</v>
      </c>
      <c r="C4354" s="2">
        <v>0.59739200000000003</v>
      </c>
      <c r="D4354" s="2">
        <v>0.26478099999999999</v>
      </c>
      <c r="F4354" s="2">
        <v>8.0494780000000006</v>
      </c>
      <c r="G4354" s="2">
        <v>0.56177500000000002</v>
      </c>
      <c r="H4354" s="2">
        <v>0.56642199999999998</v>
      </c>
      <c r="J4354" s="2">
        <v>8.0522829999999992</v>
      </c>
      <c r="K4354" s="2">
        <v>9.0552999999999995E-2</v>
      </c>
      <c r="L4354" s="2">
        <v>0.16236800000000001</v>
      </c>
    </row>
    <row r="4355" spans="1:12" x14ac:dyDescent="0.2">
      <c r="A4355" s="2">
        <v>8.0529849999999996</v>
      </c>
      <c r="B4355" s="2">
        <v>24.61495</v>
      </c>
      <c r="C4355" s="2">
        <v>0.59677000000000002</v>
      </c>
      <c r="D4355" s="2">
        <v>0.26472800000000002</v>
      </c>
      <c r="F4355" s="2">
        <v>8.050179</v>
      </c>
      <c r="G4355" s="2">
        <v>0.56161499999999998</v>
      </c>
      <c r="H4355" s="2">
        <v>0.56658200000000003</v>
      </c>
      <c r="J4355" s="2">
        <v>8.0529849999999996</v>
      </c>
      <c r="K4355" s="2">
        <v>9.1328999999999994E-2</v>
      </c>
      <c r="L4355" s="2">
        <v>0.162545</v>
      </c>
    </row>
    <row r="4356" spans="1:12" x14ac:dyDescent="0.2">
      <c r="A4356" s="2">
        <v>8.0536860000000008</v>
      </c>
      <c r="B4356" s="2">
        <v>24.602879999999999</v>
      </c>
      <c r="C4356" s="2">
        <v>0.59665199999999996</v>
      </c>
      <c r="D4356" s="2">
        <v>0.264621</v>
      </c>
      <c r="F4356" s="2">
        <v>8.0508799999999994</v>
      </c>
      <c r="G4356" s="2">
        <v>0.561859</v>
      </c>
      <c r="H4356" s="2">
        <v>0.566612</v>
      </c>
      <c r="J4356" s="2">
        <v>8.0536860000000008</v>
      </c>
      <c r="K4356" s="2">
        <v>9.0819999999999998E-2</v>
      </c>
      <c r="L4356" s="2">
        <v>0.163215</v>
      </c>
    </row>
    <row r="4357" spans="1:12" x14ac:dyDescent="0.2">
      <c r="A4357" s="2">
        <v>8.0543879999999994</v>
      </c>
      <c r="B4357" s="2">
        <v>24.590820000000001</v>
      </c>
      <c r="C4357" s="2">
        <v>0.59676700000000005</v>
      </c>
      <c r="D4357" s="2">
        <v>0.26468199999999997</v>
      </c>
      <c r="F4357" s="2">
        <v>8.0515819999999998</v>
      </c>
      <c r="G4357" s="2">
        <v>0.56245400000000001</v>
      </c>
      <c r="H4357" s="2">
        <v>0.56649000000000005</v>
      </c>
      <c r="J4357" s="2">
        <v>8.0543879999999994</v>
      </c>
      <c r="K4357" s="2">
        <v>9.0987999999999999E-2</v>
      </c>
      <c r="L4357" s="2">
        <v>0.163298</v>
      </c>
    </row>
    <row r="4358" spans="1:12" x14ac:dyDescent="0.2">
      <c r="A4358" s="2">
        <v>8.0550890000000006</v>
      </c>
      <c r="B4358" s="2">
        <v>24.578769999999999</v>
      </c>
      <c r="C4358" s="2">
        <v>0.59653800000000001</v>
      </c>
      <c r="D4358" s="2">
        <v>0.26438400000000001</v>
      </c>
      <c r="F4358" s="2">
        <v>8.0522829999999992</v>
      </c>
      <c r="G4358" s="2">
        <v>0.56270600000000004</v>
      </c>
      <c r="H4358" s="2">
        <v>0.56642899999999996</v>
      </c>
      <c r="J4358" s="2">
        <v>8.0550890000000006</v>
      </c>
      <c r="K4358" s="2">
        <v>9.1361999999999999E-2</v>
      </c>
      <c r="L4358" s="2">
        <v>0.16283400000000001</v>
      </c>
    </row>
    <row r="4359" spans="1:12" x14ac:dyDescent="0.2">
      <c r="A4359" s="2">
        <v>8.05579</v>
      </c>
      <c r="B4359" s="2">
        <v>24.56673</v>
      </c>
      <c r="C4359" s="2">
        <v>0.596221</v>
      </c>
      <c r="D4359" s="2">
        <v>0.26427800000000001</v>
      </c>
      <c r="F4359" s="2">
        <v>8.0529849999999996</v>
      </c>
      <c r="G4359" s="2">
        <v>0.56322499999999998</v>
      </c>
      <c r="H4359" s="2">
        <v>0.56710099999999997</v>
      </c>
      <c r="J4359" s="2">
        <v>8.05579</v>
      </c>
      <c r="K4359" s="2">
        <v>9.178E-2</v>
      </c>
      <c r="L4359" s="2">
        <v>0.16255600000000001</v>
      </c>
    </row>
    <row r="4360" spans="1:12" x14ac:dyDescent="0.2">
      <c r="A4360" s="2">
        <v>8.0564920000000004</v>
      </c>
      <c r="B4360" s="2">
        <v>24.554569999999998</v>
      </c>
      <c r="C4360" s="2">
        <v>0.59613700000000003</v>
      </c>
      <c r="D4360" s="2">
        <v>0.26421699999999998</v>
      </c>
      <c r="F4360" s="2">
        <v>8.0536860000000008</v>
      </c>
      <c r="G4360" s="2">
        <v>0.56335400000000002</v>
      </c>
      <c r="H4360" s="2">
        <v>0.56761899999999998</v>
      </c>
      <c r="J4360" s="2">
        <v>8.0564920000000004</v>
      </c>
      <c r="K4360" s="2">
        <v>9.2078999999999994E-2</v>
      </c>
      <c r="L4360" s="2">
        <v>0.16339699999999999</v>
      </c>
    </row>
    <row r="4361" spans="1:12" x14ac:dyDescent="0.2">
      <c r="A4361" s="2">
        <v>8.0571929999999998</v>
      </c>
      <c r="B4361" s="2">
        <v>24.542560000000002</v>
      </c>
      <c r="C4361" s="2">
        <v>0.59612600000000004</v>
      </c>
      <c r="D4361" s="2">
        <v>0.264102</v>
      </c>
      <c r="F4361" s="2">
        <v>8.0543879999999994</v>
      </c>
      <c r="G4361" s="2">
        <v>0.56281999999999999</v>
      </c>
      <c r="H4361" s="2">
        <v>0.56794</v>
      </c>
      <c r="J4361" s="2">
        <v>8.0571929999999998</v>
      </c>
      <c r="K4361" s="2">
        <v>9.2642000000000002E-2</v>
      </c>
      <c r="L4361" s="2">
        <v>0.16406799999999999</v>
      </c>
    </row>
    <row r="4362" spans="1:12" x14ac:dyDescent="0.2">
      <c r="A4362" s="2">
        <v>8.0578950000000003</v>
      </c>
      <c r="B4362" s="2">
        <v>24.530670000000001</v>
      </c>
      <c r="C4362" s="2">
        <v>0.59599999999999997</v>
      </c>
      <c r="D4362" s="2">
        <v>0.26413999999999999</v>
      </c>
      <c r="F4362" s="2">
        <v>8.0550890000000006</v>
      </c>
      <c r="G4362" s="2">
        <v>0.56359899999999996</v>
      </c>
      <c r="H4362" s="2">
        <v>0.56772599999999995</v>
      </c>
      <c r="J4362" s="2">
        <v>8.0578950000000003</v>
      </c>
      <c r="K4362" s="2">
        <v>9.2620999999999995E-2</v>
      </c>
      <c r="L4362" s="2">
        <v>0.16447200000000001</v>
      </c>
    </row>
    <row r="4363" spans="1:12" x14ac:dyDescent="0.2">
      <c r="A4363" s="2">
        <v>8.0585959999999996</v>
      </c>
      <c r="B4363" s="2">
        <v>24.51877</v>
      </c>
      <c r="C4363" s="2">
        <v>0.59609100000000004</v>
      </c>
      <c r="D4363" s="2">
        <v>0.26430799999999999</v>
      </c>
      <c r="F4363" s="2">
        <v>8.05579</v>
      </c>
      <c r="G4363" s="2">
        <v>0.56403400000000004</v>
      </c>
      <c r="H4363" s="2">
        <v>0.56739799999999996</v>
      </c>
      <c r="J4363" s="2">
        <v>8.0585959999999996</v>
      </c>
      <c r="K4363" s="2">
        <v>9.2613000000000001E-2</v>
      </c>
      <c r="L4363" s="2">
        <v>0.16415099999999999</v>
      </c>
    </row>
    <row r="4364" spans="1:12" x14ac:dyDescent="0.2">
      <c r="A4364" s="2">
        <v>8.0592980000000001</v>
      </c>
      <c r="B4364" s="2">
        <v>24.507390000000001</v>
      </c>
      <c r="C4364" s="2">
        <v>0.59625899999999998</v>
      </c>
      <c r="D4364" s="2">
        <v>0.26474300000000001</v>
      </c>
      <c r="F4364" s="2">
        <v>8.0564920000000004</v>
      </c>
      <c r="G4364" s="2">
        <v>0.56401100000000004</v>
      </c>
      <c r="H4364" s="2">
        <v>0.56786300000000001</v>
      </c>
      <c r="J4364" s="2">
        <v>8.0592980000000001</v>
      </c>
      <c r="K4364" s="2">
        <v>9.2937000000000006E-2</v>
      </c>
      <c r="L4364" s="2">
        <v>0.16389500000000001</v>
      </c>
    </row>
    <row r="4365" spans="1:12" x14ac:dyDescent="0.2">
      <c r="A4365" s="2">
        <v>8.06</v>
      </c>
      <c r="B4365" s="2">
        <v>24.49597</v>
      </c>
      <c r="C4365" s="2">
        <v>0.59605699999999995</v>
      </c>
      <c r="D4365" s="2">
        <v>0.26467400000000002</v>
      </c>
      <c r="F4365" s="2">
        <v>8.0571929999999998</v>
      </c>
      <c r="G4365" s="2">
        <v>0.56433900000000004</v>
      </c>
      <c r="H4365" s="2">
        <v>0.56817600000000001</v>
      </c>
      <c r="J4365" s="2">
        <v>8.06</v>
      </c>
      <c r="K4365" s="2">
        <v>9.2853000000000005E-2</v>
      </c>
      <c r="L4365" s="2">
        <v>0.16480900000000001</v>
      </c>
    </row>
    <row r="4366" spans="1:12" x14ac:dyDescent="0.2">
      <c r="A4366" s="2">
        <v>8.0607000000000006</v>
      </c>
      <c r="B4366" s="2">
        <v>24.483989999999999</v>
      </c>
      <c r="C4366" s="2">
        <v>0.59589300000000001</v>
      </c>
      <c r="D4366" s="2">
        <v>0.264957</v>
      </c>
      <c r="F4366" s="2">
        <v>8.0578950000000003</v>
      </c>
      <c r="G4366" s="2">
        <v>0.56470500000000001</v>
      </c>
      <c r="H4366" s="2">
        <v>0.56853500000000001</v>
      </c>
      <c r="J4366" s="2">
        <v>8.0607000000000006</v>
      </c>
      <c r="K4366" s="2">
        <v>9.3562999999999993E-2</v>
      </c>
      <c r="L4366" s="2">
        <v>0.165683</v>
      </c>
    </row>
    <row r="4367" spans="1:12" x14ac:dyDescent="0.2">
      <c r="A4367" s="2">
        <v>8.061401</v>
      </c>
      <c r="B4367" s="2">
        <v>24.472200000000001</v>
      </c>
      <c r="C4367" s="2">
        <v>0.59579000000000004</v>
      </c>
      <c r="D4367" s="2">
        <v>0.26507900000000001</v>
      </c>
      <c r="F4367" s="2">
        <v>8.0585959999999996</v>
      </c>
      <c r="G4367" s="2">
        <v>0.56519299999999995</v>
      </c>
      <c r="H4367" s="2">
        <v>0.56834399999999996</v>
      </c>
      <c r="J4367" s="2">
        <v>8.061401</v>
      </c>
      <c r="K4367" s="2">
        <v>9.3599000000000002E-2</v>
      </c>
      <c r="L4367" s="2">
        <v>0.166355</v>
      </c>
    </row>
    <row r="4368" spans="1:12" x14ac:dyDescent="0.2">
      <c r="A4368" s="2">
        <v>8.0621019999999994</v>
      </c>
      <c r="B4368" s="2">
        <v>24.460699999999999</v>
      </c>
      <c r="C4368" s="2">
        <v>0.59569899999999998</v>
      </c>
      <c r="D4368" s="2">
        <v>0.265071</v>
      </c>
      <c r="F4368" s="2">
        <v>8.0592980000000001</v>
      </c>
      <c r="G4368" s="2">
        <v>0.56561300000000003</v>
      </c>
      <c r="H4368" s="2">
        <v>0.56900799999999996</v>
      </c>
      <c r="J4368" s="2">
        <v>8.0621019999999994</v>
      </c>
      <c r="K4368" s="2">
        <v>9.4047000000000006E-2</v>
      </c>
      <c r="L4368" s="2">
        <v>0.166654</v>
      </c>
    </row>
    <row r="4369" spans="1:12" x14ac:dyDescent="0.2">
      <c r="A4369" s="2">
        <v>8.0628039999999999</v>
      </c>
      <c r="B4369" s="2">
        <v>24.44886</v>
      </c>
      <c r="C4369" s="2">
        <v>0.59556500000000001</v>
      </c>
      <c r="D4369" s="2">
        <v>0.264934</v>
      </c>
      <c r="F4369" s="2">
        <v>8.06</v>
      </c>
      <c r="G4369" s="2">
        <v>0.56589500000000004</v>
      </c>
      <c r="H4369" s="2">
        <v>0.56871799999999995</v>
      </c>
      <c r="J4369" s="2">
        <v>8.0628039999999999</v>
      </c>
      <c r="K4369" s="2">
        <v>9.3940999999999997E-2</v>
      </c>
      <c r="L4369" s="2">
        <v>0.16708400000000001</v>
      </c>
    </row>
    <row r="4370" spans="1:12" x14ac:dyDescent="0.2">
      <c r="A4370" s="2">
        <v>8.0635049999999993</v>
      </c>
      <c r="B4370" s="2">
        <v>24.437249999999999</v>
      </c>
      <c r="C4370" s="2">
        <v>0.59506099999999995</v>
      </c>
      <c r="D4370" s="2">
        <v>0.26492599999999999</v>
      </c>
      <c r="F4370" s="2">
        <v>8.0607000000000006</v>
      </c>
      <c r="G4370" s="2">
        <v>0.56559000000000004</v>
      </c>
      <c r="H4370" s="2">
        <v>0.56917600000000002</v>
      </c>
      <c r="J4370" s="2">
        <v>8.0635049999999993</v>
      </c>
      <c r="K4370" s="2">
        <v>9.3776999999999999E-2</v>
      </c>
      <c r="L4370" s="2">
        <v>0.167077</v>
      </c>
    </row>
    <row r="4371" spans="1:12" x14ac:dyDescent="0.2">
      <c r="A4371" s="2">
        <v>8.0642069999999997</v>
      </c>
      <c r="B4371" s="2">
        <v>24.42549</v>
      </c>
      <c r="C4371" s="2">
        <v>0.59478699999999995</v>
      </c>
      <c r="D4371" s="2">
        <v>0.26460600000000001</v>
      </c>
      <c r="F4371" s="2">
        <v>8.061401</v>
      </c>
      <c r="G4371" s="2">
        <v>0.56589500000000004</v>
      </c>
      <c r="H4371" s="2">
        <v>0.56968700000000005</v>
      </c>
      <c r="J4371" s="2">
        <v>8.0642069999999997</v>
      </c>
      <c r="K4371" s="2">
        <v>9.4513E-2</v>
      </c>
      <c r="L4371" s="2">
        <v>0.166906</v>
      </c>
    </row>
    <row r="4372" spans="1:12" x14ac:dyDescent="0.2">
      <c r="A4372" s="2">
        <v>8.0649080000000009</v>
      </c>
      <c r="B4372" s="2">
        <v>24.414000000000001</v>
      </c>
      <c r="C4372" s="2">
        <v>0.59440899999999997</v>
      </c>
      <c r="D4372" s="2">
        <v>0.26403399999999999</v>
      </c>
      <c r="F4372" s="2">
        <v>8.0621019999999994</v>
      </c>
      <c r="G4372" s="2">
        <v>0.56574999999999998</v>
      </c>
      <c r="H4372" s="2">
        <v>0.56979400000000002</v>
      </c>
      <c r="J4372" s="2">
        <v>8.0649080000000009</v>
      </c>
      <c r="K4372" s="2">
        <v>9.4439999999999996E-2</v>
      </c>
      <c r="L4372" s="2">
        <v>0.16686500000000001</v>
      </c>
    </row>
    <row r="4373" spans="1:12" x14ac:dyDescent="0.2">
      <c r="A4373" s="2">
        <v>8.0656099999999995</v>
      </c>
      <c r="B4373" s="2">
        <v>24.402280000000001</v>
      </c>
      <c r="C4373" s="2">
        <v>0.593997</v>
      </c>
      <c r="D4373" s="2">
        <v>0.26383499999999999</v>
      </c>
      <c r="F4373" s="2">
        <v>8.0628039999999999</v>
      </c>
      <c r="G4373" s="2">
        <v>0.56626100000000001</v>
      </c>
      <c r="H4373" s="2">
        <v>0.56986999999999999</v>
      </c>
      <c r="J4373" s="2">
        <v>8.0656099999999995</v>
      </c>
      <c r="K4373" s="2">
        <v>9.5045000000000004E-2</v>
      </c>
      <c r="L4373" s="2">
        <v>0.16688900000000001</v>
      </c>
    </row>
    <row r="4374" spans="1:12" x14ac:dyDescent="0.2">
      <c r="A4374" s="2">
        <v>8.0663110000000007</v>
      </c>
      <c r="B4374" s="2">
        <v>24.390689999999999</v>
      </c>
      <c r="C4374" s="2">
        <v>0.59419900000000003</v>
      </c>
      <c r="D4374" s="2">
        <v>0.26336199999999999</v>
      </c>
      <c r="F4374" s="2">
        <v>8.0635049999999993</v>
      </c>
      <c r="G4374" s="2">
        <v>0.56647499999999995</v>
      </c>
      <c r="H4374" s="2">
        <v>0.57036600000000004</v>
      </c>
      <c r="J4374" s="2">
        <v>8.0663110000000007</v>
      </c>
      <c r="K4374" s="2">
        <v>9.4662999999999997E-2</v>
      </c>
      <c r="L4374" s="2">
        <v>0.16720199999999999</v>
      </c>
    </row>
    <row r="4375" spans="1:12" x14ac:dyDescent="0.2">
      <c r="A4375" s="2">
        <v>8.0670129999999993</v>
      </c>
      <c r="B4375" s="2">
        <v>24.379490000000001</v>
      </c>
      <c r="C4375" s="2">
        <v>0.594634</v>
      </c>
      <c r="D4375" s="2">
        <v>0.263484</v>
      </c>
      <c r="F4375" s="2">
        <v>8.0642069999999997</v>
      </c>
      <c r="G4375" s="2">
        <v>0.56578099999999998</v>
      </c>
      <c r="H4375" s="2">
        <v>0.57003000000000004</v>
      </c>
      <c r="J4375" s="2">
        <v>8.0670129999999993</v>
      </c>
      <c r="K4375" s="2">
        <v>9.4395000000000007E-2</v>
      </c>
      <c r="L4375" s="2">
        <v>0.16753599999999999</v>
      </c>
    </row>
    <row r="4376" spans="1:12" x14ac:dyDescent="0.2">
      <c r="A4376" s="2">
        <v>8.0677140000000005</v>
      </c>
      <c r="B4376" s="2">
        <v>24.369129999999998</v>
      </c>
      <c r="C4376" s="2">
        <v>0.59538599999999997</v>
      </c>
      <c r="D4376" s="2">
        <v>0.264102</v>
      </c>
      <c r="F4376" s="2">
        <v>8.0649080000000009</v>
      </c>
      <c r="G4376" s="2">
        <v>0.56642199999999998</v>
      </c>
      <c r="H4376" s="2">
        <v>0.56998400000000005</v>
      </c>
      <c r="J4376" s="2">
        <v>8.0677140000000005</v>
      </c>
      <c r="K4376" s="2">
        <v>9.4867999999999994E-2</v>
      </c>
      <c r="L4376" s="2">
        <v>0.16826199999999999</v>
      </c>
    </row>
    <row r="4377" spans="1:12" x14ac:dyDescent="0.2">
      <c r="A4377" s="2">
        <v>8.0684159999999991</v>
      </c>
      <c r="B4377" s="2">
        <v>24.359169999999999</v>
      </c>
      <c r="C4377" s="2">
        <v>0.59582400000000002</v>
      </c>
      <c r="D4377" s="2">
        <v>0.264629</v>
      </c>
      <c r="F4377" s="2">
        <v>8.0656099999999995</v>
      </c>
      <c r="G4377" s="2">
        <v>0.56658200000000003</v>
      </c>
      <c r="H4377" s="2">
        <v>0.57030499999999995</v>
      </c>
      <c r="J4377" s="2">
        <v>8.0684159999999991</v>
      </c>
      <c r="K4377" s="2">
        <v>9.4822000000000004E-2</v>
      </c>
      <c r="L4377" s="2">
        <v>0.168409</v>
      </c>
    </row>
    <row r="4378" spans="1:12" x14ac:dyDescent="0.2">
      <c r="A4378" s="2">
        <v>8.0691170000000003</v>
      </c>
      <c r="B4378" s="2">
        <v>24.348980000000001</v>
      </c>
      <c r="C4378" s="2">
        <v>0.59562199999999998</v>
      </c>
      <c r="D4378" s="2">
        <v>0.26471299999999998</v>
      </c>
      <c r="F4378" s="2">
        <v>8.0663110000000007</v>
      </c>
      <c r="G4378" s="2">
        <v>0.566612</v>
      </c>
      <c r="H4378" s="2">
        <v>0.57045000000000001</v>
      </c>
      <c r="J4378" s="2">
        <v>8.0691170000000003</v>
      </c>
      <c r="K4378" s="2">
        <v>9.4744999999999996E-2</v>
      </c>
      <c r="L4378" s="2">
        <v>0.168237</v>
      </c>
    </row>
    <row r="4379" spans="1:12" x14ac:dyDescent="0.2">
      <c r="A4379" s="2">
        <v>8.0698179999999997</v>
      </c>
      <c r="B4379" s="2">
        <v>24.337350000000001</v>
      </c>
      <c r="C4379" s="2">
        <v>0.59527099999999999</v>
      </c>
      <c r="D4379" s="2">
        <v>0.26516299999999998</v>
      </c>
      <c r="F4379" s="2">
        <v>8.0670129999999993</v>
      </c>
      <c r="G4379" s="2">
        <v>0.56649000000000005</v>
      </c>
      <c r="H4379" s="2">
        <v>0.57116699999999998</v>
      </c>
      <c r="J4379" s="2">
        <v>8.0698179999999997</v>
      </c>
      <c r="K4379" s="2">
        <v>9.4579999999999997E-2</v>
      </c>
      <c r="L4379" s="2">
        <v>0.168294</v>
      </c>
    </row>
    <row r="4380" spans="1:12" x14ac:dyDescent="0.2">
      <c r="A4380" s="2">
        <v>8.0705190000000009</v>
      </c>
      <c r="B4380" s="2">
        <v>24.32564</v>
      </c>
      <c r="C4380" s="2">
        <v>0.59495799999999999</v>
      </c>
      <c r="D4380" s="2">
        <v>0.26486500000000002</v>
      </c>
      <c r="F4380" s="2">
        <v>8.0677140000000005</v>
      </c>
      <c r="G4380" s="2">
        <v>0.56642899999999996</v>
      </c>
      <c r="H4380" s="2">
        <v>0.57113599999999998</v>
      </c>
      <c r="J4380" s="2">
        <v>8.0705190000000009</v>
      </c>
      <c r="K4380" s="2">
        <v>9.4441999999999998E-2</v>
      </c>
      <c r="L4380" s="2">
        <v>0.168684</v>
      </c>
    </row>
    <row r="4381" spans="1:12" x14ac:dyDescent="0.2">
      <c r="A4381" s="2">
        <v>8.0712200000000003</v>
      </c>
      <c r="B4381" s="2">
        <v>24.31476</v>
      </c>
      <c r="C4381" s="2">
        <v>0.59492800000000001</v>
      </c>
      <c r="D4381" s="2">
        <v>0.26465100000000003</v>
      </c>
      <c r="F4381" s="2">
        <v>8.0684159999999991</v>
      </c>
      <c r="G4381" s="2">
        <v>0.56710099999999997</v>
      </c>
      <c r="H4381" s="2">
        <v>0.57145699999999999</v>
      </c>
      <c r="J4381" s="2">
        <v>8.0712200000000003</v>
      </c>
      <c r="K4381" s="2">
        <v>9.4448000000000004E-2</v>
      </c>
      <c r="L4381" s="2">
        <v>0.169159</v>
      </c>
    </row>
    <row r="4382" spans="1:12" x14ac:dyDescent="0.2">
      <c r="A4382" s="2">
        <v>8.0719220000000007</v>
      </c>
      <c r="B4382" s="2">
        <v>24.303660000000001</v>
      </c>
      <c r="C4382" s="2">
        <v>0.59471399999999996</v>
      </c>
      <c r="D4382" s="2">
        <v>0.26499499999999998</v>
      </c>
      <c r="F4382" s="2">
        <v>8.0691170000000003</v>
      </c>
      <c r="G4382" s="2">
        <v>0.56761899999999998</v>
      </c>
      <c r="H4382" s="2">
        <v>0.57128100000000004</v>
      </c>
      <c r="J4382" s="2">
        <v>8.0719220000000007</v>
      </c>
      <c r="K4382" s="2">
        <v>9.4238000000000002E-2</v>
      </c>
      <c r="L4382" s="2">
        <v>0.169264</v>
      </c>
    </row>
    <row r="4383" spans="1:12" x14ac:dyDescent="0.2">
      <c r="A4383" s="2">
        <v>8.0726230000000001</v>
      </c>
      <c r="B4383" s="2">
        <v>24.292649999999998</v>
      </c>
      <c r="C4383" s="2">
        <v>0.59472999999999998</v>
      </c>
      <c r="D4383" s="2">
        <v>0.264766</v>
      </c>
      <c r="F4383" s="2">
        <v>8.0698179999999997</v>
      </c>
      <c r="G4383" s="2">
        <v>0.56794</v>
      </c>
      <c r="H4383" s="2">
        <v>0.57130400000000003</v>
      </c>
      <c r="J4383" s="2">
        <v>8.0726230000000001</v>
      </c>
      <c r="K4383" s="2">
        <v>9.4424999999999995E-2</v>
      </c>
      <c r="L4383" s="2">
        <v>0.169041</v>
      </c>
    </row>
    <row r="4384" spans="1:12" x14ac:dyDescent="0.2">
      <c r="A4384" s="2">
        <v>8.0733250000000005</v>
      </c>
      <c r="B4384" s="2">
        <v>24.282139999999998</v>
      </c>
      <c r="C4384" s="2">
        <v>0.59467999999999999</v>
      </c>
      <c r="D4384" s="2">
        <v>0.26501000000000002</v>
      </c>
      <c r="F4384" s="2">
        <v>8.0705190000000009</v>
      </c>
      <c r="G4384" s="2">
        <v>0.56772599999999995</v>
      </c>
      <c r="H4384" s="2">
        <v>0.57158699999999996</v>
      </c>
      <c r="J4384" s="2">
        <v>8.0733250000000005</v>
      </c>
      <c r="K4384" s="2">
        <v>9.4981999999999997E-2</v>
      </c>
      <c r="L4384" s="2">
        <v>0.169352</v>
      </c>
    </row>
    <row r="4385" spans="1:12" x14ac:dyDescent="0.2">
      <c r="A4385" s="2">
        <v>8.0740259999999999</v>
      </c>
      <c r="B4385" s="2">
        <v>24.27149</v>
      </c>
      <c r="C4385" s="2">
        <v>0.59501199999999999</v>
      </c>
      <c r="D4385" s="2">
        <v>0.26491100000000001</v>
      </c>
      <c r="F4385" s="2">
        <v>8.0712200000000003</v>
      </c>
      <c r="G4385" s="2">
        <v>0.56739799999999996</v>
      </c>
      <c r="H4385" s="2">
        <v>0.57154099999999997</v>
      </c>
      <c r="J4385" s="2">
        <v>8.0740259999999999</v>
      </c>
      <c r="K4385" s="2">
        <v>9.4855999999999996E-2</v>
      </c>
      <c r="L4385" s="2">
        <v>0.169431</v>
      </c>
    </row>
    <row r="4386" spans="1:12" x14ac:dyDescent="0.2">
      <c r="A4386" s="2">
        <v>8.0747280000000003</v>
      </c>
      <c r="B4386" s="2">
        <v>24.26052</v>
      </c>
      <c r="C4386" s="2">
        <v>0.59497800000000001</v>
      </c>
      <c r="D4386" s="2">
        <v>0.26532299999999998</v>
      </c>
      <c r="F4386" s="2">
        <v>8.0719220000000007</v>
      </c>
      <c r="G4386" s="2">
        <v>0.56786300000000001</v>
      </c>
      <c r="H4386" s="2">
        <v>0.57137300000000002</v>
      </c>
      <c r="J4386" s="2">
        <v>8.0747280000000003</v>
      </c>
      <c r="K4386" s="2">
        <v>9.5048999999999995E-2</v>
      </c>
      <c r="L4386" s="2">
        <v>0.16986699999999999</v>
      </c>
    </row>
    <row r="4387" spans="1:12" x14ac:dyDescent="0.2">
      <c r="A4387" s="2">
        <v>8.0754289999999997</v>
      </c>
      <c r="B4387" s="2">
        <v>24.250129999999999</v>
      </c>
      <c r="C4387" s="2">
        <v>0.59497800000000001</v>
      </c>
      <c r="D4387" s="2">
        <v>0.265704</v>
      </c>
      <c r="F4387" s="2">
        <v>8.0726230000000001</v>
      </c>
      <c r="G4387" s="2">
        <v>0.56817600000000001</v>
      </c>
      <c r="H4387" s="2">
        <v>0.57088499999999998</v>
      </c>
      <c r="J4387" s="2">
        <v>8.0754289999999997</v>
      </c>
      <c r="K4387" s="2">
        <v>9.5233999999999999E-2</v>
      </c>
      <c r="L4387" s="2">
        <v>0.170483</v>
      </c>
    </row>
    <row r="4388" spans="1:12" x14ac:dyDescent="0.2">
      <c r="A4388" s="2">
        <v>8.0761299999999991</v>
      </c>
      <c r="B4388" s="2">
        <v>24.239979999999999</v>
      </c>
      <c r="C4388" s="2">
        <v>0.59503899999999998</v>
      </c>
      <c r="D4388" s="2">
        <v>0.26533800000000002</v>
      </c>
      <c r="F4388" s="2">
        <v>8.0733250000000005</v>
      </c>
      <c r="G4388" s="2">
        <v>0.56853500000000001</v>
      </c>
      <c r="H4388" s="2">
        <v>0.57093799999999995</v>
      </c>
      <c r="J4388" s="2">
        <v>8.0761299999999991</v>
      </c>
      <c r="K4388" s="2">
        <v>9.5574999999999993E-2</v>
      </c>
      <c r="L4388" s="2">
        <v>0.170872</v>
      </c>
    </row>
    <row r="4389" spans="1:12" x14ac:dyDescent="0.2">
      <c r="A4389" s="2">
        <v>8.0768319999999996</v>
      </c>
      <c r="B4389" s="2">
        <v>24.229099999999999</v>
      </c>
      <c r="C4389" s="2">
        <v>0.59524100000000002</v>
      </c>
      <c r="D4389" s="2">
        <v>0.265712</v>
      </c>
      <c r="F4389" s="2">
        <v>8.0740259999999999</v>
      </c>
      <c r="G4389" s="2">
        <v>0.56834399999999996</v>
      </c>
      <c r="H4389" s="2">
        <v>0.57092299999999996</v>
      </c>
      <c r="J4389" s="2">
        <v>8.0768319999999996</v>
      </c>
      <c r="K4389" s="2">
        <v>9.6366999999999994E-2</v>
      </c>
      <c r="L4389" s="2">
        <v>0.171121</v>
      </c>
    </row>
    <row r="4390" spans="1:12" x14ac:dyDescent="0.2">
      <c r="A4390" s="2">
        <v>8.0775330000000007</v>
      </c>
      <c r="B4390" s="2">
        <v>24.217939999999999</v>
      </c>
      <c r="C4390" s="2">
        <v>0.59487500000000004</v>
      </c>
      <c r="D4390" s="2">
        <v>0.26586500000000002</v>
      </c>
      <c r="F4390" s="2">
        <v>8.0747280000000003</v>
      </c>
      <c r="G4390" s="2">
        <v>0.56900799999999996</v>
      </c>
      <c r="H4390" s="2">
        <v>0.57032000000000005</v>
      </c>
      <c r="J4390" s="2">
        <v>8.0775330000000007</v>
      </c>
      <c r="K4390" s="2">
        <v>9.6336000000000005E-2</v>
      </c>
      <c r="L4390" s="2">
        <v>0.17042099999999999</v>
      </c>
    </row>
    <row r="4391" spans="1:12" x14ac:dyDescent="0.2">
      <c r="A4391" s="2">
        <v>8.0782349999999994</v>
      </c>
      <c r="B4391" s="2">
        <v>24.206810000000001</v>
      </c>
      <c r="C4391" s="2">
        <v>0.594642</v>
      </c>
      <c r="D4391" s="2">
        <v>0.26623799999999997</v>
      </c>
      <c r="F4391" s="2">
        <v>8.0754289999999997</v>
      </c>
      <c r="G4391" s="2">
        <v>0.56871799999999995</v>
      </c>
      <c r="H4391" s="2">
        <v>0.56999200000000005</v>
      </c>
      <c r="J4391" s="2">
        <v>8.0782349999999994</v>
      </c>
      <c r="K4391" s="2">
        <v>9.6693000000000001E-2</v>
      </c>
      <c r="L4391" s="2">
        <v>0.17013500000000001</v>
      </c>
    </row>
    <row r="4392" spans="1:12" x14ac:dyDescent="0.2">
      <c r="A4392" s="2">
        <v>8.0789360000000006</v>
      </c>
      <c r="B4392" s="2">
        <v>24.195869999999999</v>
      </c>
      <c r="C4392" s="2">
        <v>0.59468399999999999</v>
      </c>
      <c r="D4392" s="2">
        <v>0.26603199999999999</v>
      </c>
      <c r="F4392" s="2">
        <v>8.0761299999999991</v>
      </c>
      <c r="G4392" s="2">
        <v>0.56917600000000002</v>
      </c>
      <c r="H4392" s="2">
        <v>0.570129</v>
      </c>
      <c r="J4392" s="2">
        <v>8.0789360000000006</v>
      </c>
      <c r="K4392" s="2">
        <v>9.6998000000000001E-2</v>
      </c>
      <c r="L4392" s="2">
        <v>0.169905</v>
      </c>
    </row>
    <row r="4393" spans="1:12" x14ac:dyDescent="0.2">
      <c r="A4393" s="2">
        <v>8.0796379999999992</v>
      </c>
      <c r="B4393" s="2">
        <v>24.18524</v>
      </c>
      <c r="C4393" s="2">
        <v>0.59442799999999996</v>
      </c>
      <c r="D4393" s="2">
        <v>0.26599400000000001</v>
      </c>
      <c r="F4393" s="2">
        <v>8.0768319999999996</v>
      </c>
      <c r="G4393" s="2">
        <v>0.56968700000000005</v>
      </c>
      <c r="H4393" s="2">
        <v>0.569824</v>
      </c>
      <c r="J4393" s="2">
        <v>8.0796379999999992</v>
      </c>
      <c r="K4393" s="2">
        <v>9.6678E-2</v>
      </c>
      <c r="L4393" s="2">
        <v>0.169735</v>
      </c>
    </row>
    <row r="4394" spans="1:12" x14ac:dyDescent="0.2">
      <c r="A4394" s="2">
        <v>8.0803379999999994</v>
      </c>
      <c r="B4394" s="2">
        <v>24.174410000000002</v>
      </c>
      <c r="C4394" s="2">
        <v>0.594032</v>
      </c>
      <c r="D4394" s="2">
        <v>0.26588699999999998</v>
      </c>
      <c r="F4394" s="2">
        <v>8.0775330000000007</v>
      </c>
      <c r="G4394" s="2">
        <v>0.56979400000000002</v>
      </c>
      <c r="H4394" s="2">
        <v>0.56990799999999997</v>
      </c>
      <c r="J4394" s="2">
        <v>8.0803379999999994</v>
      </c>
      <c r="K4394" s="2">
        <v>9.6671999999999994E-2</v>
      </c>
      <c r="L4394" s="2">
        <v>0.16953799999999999</v>
      </c>
    </row>
    <row r="4395" spans="1:12" x14ac:dyDescent="0.2">
      <c r="A4395" s="2">
        <v>8.0810399999999998</v>
      </c>
      <c r="B4395" s="2">
        <v>24.16347</v>
      </c>
      <c r="C4395" s="2">
        <v>0.59358500000000003</v>
      </c>
      <c r="D4395" s="2">
        <v>0.26619999999999999</v>
      </c>
      <c r="F4395" s="2">
        <v>8.0782349999999994</v>
      </c>
      <c r="G4395" s="2">
        <v>0.56986999999999999</v>
      </c>
      <c r="H4395" s="2">
        <v>0.56906100000000004</v>
      </c>
      <c r="J4395" s="2">
        <v>8.0810399999999998</v>
      </c>
      <c r="K4395" s="2">
        <v>9.6636E-2</v>
      </c>
      <c r="L4395" s="2">
        <v>0.169322</v>
      </c>
    </row>
    <row r="4396" spans="1:12" x14ac:dyDescent="0.2">
      <c r="A4396" s="2">
        <v>8.0817409999999992</v>
      </c>
      <c r="B4396" s="2">
        <v>24.153009999999998</v>
      </c>
      <c r="C4396" s="2">
        <v>0.59323000000000004</v>
      </c>
      <c r="D4396" s="2">
        <v>0.26657399999999998</v>
      </c>
      <c r="F4396" s="2">
        <v>8.0789360000000006</v>
      </c>
      <c r="G4396" s="2">
        <v>0.57036600000000004</v>
      </c>
      <c r="H4396" s="2">
        <v>0.56855800000000001</v>
      </c>
      <c r="J4396" s="2">
        <v>8.0817409999999992</v>
      </c>
      <c r="K4396" s="2">
        <v>9.6056000000000002E-2</v>
      </c>
      <c r="L4396" s="2">
        <v>0.16955899999999999</v>
      </c>
    </row>
    <row r="4397" spans="1:12" x14ac:dyDescent="0.2">
      <c r="A4397" s="2">
        <v>8.0824420000000003</v>
      </c>
      <c r="B4397" s="2">
        <v>24.142749999999999</v>
      </c>
      <c r="C4397" s="2">
        <v>0.59286799999999995</v>
      </c>
      <c r="D4397" s="2">
        <v>0.26643699999999998</v>
      </c>
      <c r="F4397" s="2">
        <v>8.0796379999999992</v>
      </c>
      <c r="G4397" s="2">
        <v>0.57003000000000004</v>
      </c>
      <c r="H4397" s="2">
        <v>0.56864899999999996</v>
      </c>
      <c r="J4397" s="2">
        <v>8.0824420000000003</v>
      </c>
      <c r="K4397" s="2">
        <v>9.6385999999999999E-2</v>
      </c>
      <c r="L4397" s="2">
        <v>0.169488</v>
      </c>
    </row>
    <row r="4398" spans="1:12" x14ac:dyDescent="0.2">
      <c r="A4398" s="2">
        <v>8.0831440000000008</v>
      </c>
      <c r="B4398" s="2">
        <v>24.132339999999999</v>
      </c>
      <c r="C4398" s="2">
        <v>0.5927</v>
      </c>
      <c r="D4398" s="2">
        <v>0.26661200000000002</v>
      </c>
      <c r="F4398" s="2">
        <v>8.0803379999999994</v>
      </c>
      <c r="G4398" s="2">
        <v>0.56998400000000005</v>
      </c>
      <c r="H4398" s="2">
        <v>0.56928299999999998</v>
      </c>
      <c r="J4398" s="2">
        <v>8.0831440000000008</v>
      </c>
      <c r="K4398" s="2">
        <v>9.6577999999999997E-2</v>
      </c>
      <c r="L4398" s="2">
        <v>0.16875899999999999</v>
      </c>
    </row>
    <row r="4399" spans="1:12" x14ac:dyDescent="0.2">
      <c r="A4399" s="2">
        <v>8.0838450000000002</v>
      </c>
      <c r="B4399" s="2">
        <v>24.121700000000001</v>
      </c>
      <c r="C4399" s="2">
        <v>0.59286799999999995</v>
      </c>
      <c r="D4399" s="2">
        <v>0.26678800000000003</v>
      </c>
      <c r="F4399" s="2">
        <v>8.0810399999999998</v>
      </c>
      <c r="G4399" s="2">
        <v>0.57030499999999995</v>
      </c>
      <c r="H4399" s="2">
        <v>0.56939700000000004</v>
      </c>
      <c r="J4399" s="2">
        <v>8.0838450000000002</v>
      </c>
      <c r="K4399" s="2">
        <v>9.6370999999999998E-2</v>
      </c>
      <c r="L4399" s="2">
        <v>0.16847100000000001</v>
      </c>
    </row>
    <row r="4400" spans="1:12" x14ac:dyDescent="0.2">
      <c r="A4400" s="2">
        <v>8.0845470000000006</v>
      </c>
      <c r="B4400" s="2">
        <v>24.111180000000001</v>
      </c>
      <c r="C4400" s="2">
        <v>0.59263200000000005</v>
      </c>
      <c r="D4400" s="2">
        <v>0.26702399999999998</v>
      </c>
      <c r="F4400" s="2">
        <v>8.0817409999999992</v>
      </c>
      <c r="G4400" s="2">
        <v>0.57045000000000001</v>
      </c>
      <c r="H4400" s="2">
        <v>0.56994599999999995</v>
      </c>
      <c r="J4400" s="2">
        <v>8.0845470000000006</v>
      </c>
      <c r="K4400" s="2">
        <v>9.6636E-2</v>
      </c>
      <c r="L4400" s="2">
        <v>0.167629</v>
      </c>
    </row>
    <row r="4401" spans="1:12" x14ac:dyDescent="0.2">
      <c r="A4401" s="2">
        <v>8.085248</v>
      </c>
      <c r="B4401" s="2">
        <v>24.100650000000002</v>
      </c>
      <c r="C4401" s="2">
        <v>0.5927</v>
      </c>
      <c r="D4401" s="2">
        <v>0.26721499999999998</v>
      </c>
      <c r="F4401" s="2">
        <v>8.0824420000000003</v>
      </c>
      <c r="G4401" s="2">
        <v>0.57116699999999998</v>
      </c>
      <c r="H4401" s="2">
        <v>0.56928299999999998</v>
      </c>
      <c r="J4401" s="2">
        <v>8.085248</v>
      </c>
      <c r="K4401" s="2">
        <v>9.6376000000000003E-2</v>
      </c>
      <c r="L4401" s="2">
        <v>0.16745599999999999</v>
      </c>
    </row>
    <row r="4402" spans="1:12" x14ac:dyDescent="0.2">
      <c r="A4402" s="2">
        <v>8.0859500000000004</v>
      </c>
      <c r="B4402" s="2">
        <v>24.089970000000001</v>
      </c>
      <c r="C4402" s="2">
        <v>0.592723</v>
      </c>
      <c r="D4402" s="2">
        <v>0.26659699999999997</v>
      </c>
      <c r="F4402" s="2">
        <v>8.0831440000000008</v>
      </c>
      <c r="G4402" s="2">
        <v>0.57113599999999998</v>
      </c>
      <c r="H4402" s="2">
        <v>0.56913800000000003</v>
      </c>
      <c r="J4402" s="2">
        <v>8.0859500000000004</v>
      </c>
      <c r="K4402" s="2">
        <v>9.6465999999999996E-2</v>
      </c>
      <c r="L4402" s="2">
        <v>0.167605</v>
      </c>
    </row>
    <row r="4403" spans="1:12" x14ac:dyDescent="0.2">
      <c r="A4403" s="2">
        <v>8.0866509999999998</v>
      </c>
      <c r="B4403" s="2">
        <v>24.079660000000001</v>
      </c>
      <c r="C4403" s="2">
        <v>0.59262800000000004</v>
      </c>
      <c r="D4403" s="2">
        <v>0.26664300000000002</v>
      </c>
      <c r="F4403" s="2">
        <v>8.0838450000000002</v>
      </c>
      <c r="G4403" s="2">
        <v>0.57145699999999999</v>
      </c>
      <c r="H4403" s="2">
        <v>0.56933599999999995</v>
      </c>
      <c r="J4403" s="2">
        <v>8.0866509999999998</v>
      </c>
      <c r="K4403" s="2">
        <v>9.6478999999999995E-2</v>
      </c>
      <c r="L4403" s="2">
        <v>0.16799600000000001</v>
      </c>
    </row>
    <row r="4404" spans="1:12" x14ac:dyDescent="0.2">
      <c r="A4404" s="2">
        <v>8.0873530000000002</v>
      </c>
      <c r="B4404" s="2">
        <v>24.06935</v>
      </c>
      <c r="C4404" s="2">
        <v>0.59291000000000005</v>
      </c>
      <c r="D4404" s="2">
        <v>0.26638299999999998</v>
      </c>
      <c r="F4404" s="2">
        <v>8.0845470000000006</v>
      </c>
      <c r="G4404" s="2">
        <v>0.57128100000000004</v>
      </c>
      <c r="H4404" s="2">
        <v>0.56898499999999996</v>
      </c>
      <c r="J4404" s="2">
        <v>8.0873530000000002</v>
      </c>
      <c r="K4404" s="2">
        <v>9.6589999999999995E-2</v>
      </c>
      <c r="L4404" s="2">
        <v>0.168383</v>
      </c>
    </row>
    <row r="4405" spans="1:12" x14ac:dyDescent="0.2">
      <c r="A4405" s="2">
        <v>8.0880539999999996</v>
      </c>
      <c r="B4405" s="2">
        <v>24.05903</v>
      </c>
      <c r="C4405" s="2">
        <v>0.59318800000000005</v>
      </c>
      <c r="D4405" s="2">
        <v>0.266544</v>
      </c>
      <c r="F4405" s="2">
        <v>8.085248</v>
      </c>
      <c r="G4405" s="2">
        <v>0.57130400000000003</v>
      </c>
      <c r="H4405" s="2">
        <v>0.56908400000000003</v>
      </c>
      <c r="J4405" s="2">
        <v>8.0880539999999996</v>
      </c>
      <c r="K4405" s="2">
        <v>9.6385999999999999E-2</v>
      </c>
      <c r="L4405" s="2">
        <v>0.168766</v>
      </c>
    </row>
    <row r="4406" spans="1:12" x14ac:dyDescent="0.2">
      <c r="A4406" s="2">
        <v>8.0887550000000008</v>
      </c>
      <c r="B4406" s="2">
        <v>24.04862</v>
      </c>
      <c r="C4406" s="2">
        <v>0.59316599999999997</v>
      </c>
      <c r="D4406" s="2">
        <v>0.26674999999999999</v>
      </c>
      <c r="F4406" s="2">
        <v>8.0859500000000004</v>
      </c>
      <c r="G4406" s="2">
        <v>0.57158699999999996</v>
      </c>
      <c r="H4406" s="2">
        <v>0.568909</v>
      </c>
      <c r="J4406" s="2">
        <v>8.0887550000000008</v>
      </c>
      <c r="K4406" s="2">
        <v>9.6042000000000002E-2</v>
      </c>
      <c r="L4406" s="2">
        <v>0.16895099999999999</v>
      </c>
    </row>
    <row r="4407" spans="1:12" x14ac:dyDescent="0.2">
      <c r="A4407" s="2">
        <v>8.0894569999999995</v>
      </c>
      <c r="B4407" s="2">
        <v>24.038260000000001</v>
      </c>
      <c r="C4407" s="2">
        <v>0.59301700000000002</v>
      </c>
      <c r="D4407" s="2">
        <v>0.26706999999999997</v>
      </c>
      <c r="F4407" s="2">
        <v>8.0866509999999998</v>
      </c>
      <c r="G4407" s="2">
        <v>0.57154099999999997</v>
      </c>
      <c r="H4407" s="2">
        <v>0.569496</v>
      </c>
      <c r="J4407" s="2">
        <v>8.0894569999999995</v>
      </c>
      <c r="K4407" s="2">
        <v>9.5853999999999995E-2</v>
      </c>
      <c r="L4407" s="2">
        <v>0.16933500000000001</v>
      </c>
    </row>
    <row r="4408" spans="1:12" x14ac:dyDescent="0.2">
      <c r="A4408" s="2">
        <v>8.0901589999999999</v>
      </c>
      <c r="B4408" s="2">
        <v>24.028199999999998</v>
      </c>
      <c r="C4408" s="2">
        <v>0.59294400000000003</v>
      </c>
      <c r="D4408" s="2">
        <v>0.26728400000000002</v>
      </c>
      <c r="F4408" s="2">
        <v>8.0873530000000002</v>
      </c>
      <c r="G4408" s="2">
        <v>0.57137300000000002</v>
      </c>
      <c r="H4408" s="2">
        <v>0.56986999999999999</v>
      </c>
      <c r="J4408" s="2">
        <v>8.0901589999999999</v>
      </c>
      <c r="K4408" s="2">
        <v>9.5469999999999999E-2</v>
      </c>
      <c r="L4408" s="2">
        <v>0.16947999999999999</v>
      </c>
    </row>
    <row r="4409" spans="1:12" x14ac:dyDescent="0.2">
      <c r="A4409" s="2">
        <v>8.090859</v>
      </c>
      <c r="B4409" s="2">
        <v>24.017890000000001</v>
      </c>
      <c r="C4409" s="2">
        <v>0.59292500000000004</v>
      </c>
      <c r="D4409" s="2">
        <v>0.26766499999999999</v>
      </c>
      <c r="F4409" s="2">
        <v>8.0880539999999996</v>
      </c>
      <c r="G4409" s="2">
        <v>0.57088499999999998</v>
      </c>
      <c r="H4409" s="2">
        <v>0.57007600000000003</v>
      </c>
      <c r="J4409" s="2">
        <v>8.090859</v>
      </c>
      <c r="K4409" s="2">
        <v>9.5673999999999995E-2</v>
      </c>
      <c r="L4409" s="2">
        <v>0.169762</v>
      </c>
    </row>
    <row r="4410" spans="1:12" x14ac:dyDescent="0.2">
      <c r="A4410" s="2">
        <v>8.0915599999999994</v>
      </c>
      <c r="B4410" s="2">
        <v>24.007580000000001</v>
      </c>
      <c r="C4410" s="2">
        <v>0.592746</v>
      </c>
      <c r="D4410" s="2">
        <v>0.26783299999999999</v>
      </c>
      <c r="F4410" s="2">
        <v>8.0887550000000008</v>
      </c>
      <c r="G4410" s="2">
        <v>0.57093799999999995</v>
      </c>
      <c r="H4410" s="2">
        <v>0.57039600000000001</v>
      </c>
      <c r="J4410" s="2">
        <v>8.0915599999999994</v>
      </c>
      <c r="K4410" s="2">
        <v>9.5191999999999999E-2</v>
      </c>
      <c r="L4410" s="2">
        <v>0.16888500000000001</v>
      </c>
    </row>
    <row r="4411" spans="1:12" x14ac:dyDescent="0.2">
      <c r="A4411" s="2">
        <v>8.0922619999999998</v>
      </c>
      <c r="B4411" s="2">
        <v>23.997969999999999</v>
      </c>
      <c r="C4411" s="2">
        <v>0.59215099999999998</v>
      </c>
      <c r="D4411" s="2">
        <v>0.26783299999999999</v>
      </c>
      <c r="F4411" s="2">
        <v>8.0894569999999995</v>
      </c>
      <c r="G4411" s="2">
        <v>0.57092299999999996</v>
      </c>
      <c r="H4411" s="2">
        <v>0.57047300000000001</v>
      </c>
      <c r="J4411" s="2">
        <v>8.0922619999999998</v>
      </c>
      <c r="K4411" s="2">
        <v>9.4417000000000001E-2</v>
      </c>
      <c r="L4411" s="2">
        <v>0.168548</v>
      </c>
    </row>
    <row r="4412" spans="1:12" x14ac:dyDescent="0.2">
      <c r="A4412" s="2">
        <v>8.0929629999999992</v>
      </c>
      <c r="B4412" s="2">
        <v>23.988240000000001</v>
      </c>
      <c r="C4412" s="2">
        <v>0.59247499999999997</v>
      </c>
      <c r="D4412" s="2">
        <v>0.26802399999999998</v>
      </c>
      <c r="F4412" s="2">
        <v>8.0901589999999999</v>
      </c>
      <c r="G4412" s="2">
        <v>0.57032000000000005</v>
      </c>
      <c r="H4412" s="2">
        <v>0.57045000000000001</v>
      </c>
      <c r="J4412" s="2">
        <v>8.0929629999999992</v>
      </c>
      <c r="K4412" s="2">
        <v>9.4045000000000004E-2</v>
      </c>
      <c r="L4412" s="2">
        <v>0.168572</v>
      </c>
    </row>
    <row r="4413" spans="1:12" x14ac:dyDescent="0.2">
      <c r="A4413" s="2">
        <v>8.0936649999999997</v>
      </c>
      <c r="B4413" s="2">
        <v>23.978380000000001</v>
      </c>
      <c r="C4413" s="2">
        <v>0.59266200000000002</v>
      </c>
      <c r="D4413" s="2">
        <v>0.26851199999999997</v>
      </c>
      <c r="F4413" s="2">
        <v>8.090859</v>
      </c>
      <c r="G4413" s="2">
        <v>0.56999200000000005</v>
      </c>
      <c r="H4413" s="2">
        <v>0.57068600000000003</v>
      </c>
      <c r="J4413" s="2">
        <v>8.0936649999999997</v>
      </c>
      <c r="K4413" s="2">
        <v>9.3586000000000003E-2</v>
      </c>
      <c r="L4413" s="2">
        <v>0.168962</v>
      </c>
    </row>
    <row r="4414" spans="1:12" x14ac:dyDescent="0.2">
      <c r="A4414" s="2">
        <v>8.0943660000000008</v>
      </c>
      <c r="B4414" s="2">
        <v>23.968699999999998</v>
      </c>
      <c r="C4414" s="2">
        <v>0.59221199999999996</v>
      </c>
      <c r="D4414" s="2">
        <v>0.26887100000000003</v>
      </c>
      <c r="F4414" s="2">
        <v>8.0915599999999994</v>
      </c>
      <c r="G4414" s="2">
        <v>0.570129</v>
      </c>
      <c r="H4414" s="2">
        <v>0.57055699999999998</v>
      </c>
      <c r="J4414" s="2">
        <v>8.0943660000000008</v>
      </c>
      <c r="K4414" s="2">
        <v>9.3132000000000006E-2</v>
      </c>
      <c r="L4414" s="2">
        <v>0.16956099999999999</v>
      </c>
    </row>
    <row r="4415" spans="1:12" x14ac:dyDescent="0.2">
      <c r="A4415" s="2">
        <v>8.0950679999999995</v>
      </c>
      <c r="B4415" s="2">
        <v>23.958839999999999</v>
      </c>
      <c r="C4415" s="2">
        <v>0.59197900000000003</v>
      </c>
      <c r="D4415" s="2">
        <v>0.26909899999999998</v>
      </c>
      <c r="F4415" s="2">
        <v>8.0922619999999998</v>
      </c>
      <c r="G4415" s="2">
        <v>0.569824</v>
      </c>
      <c r="H4415" s="2">
        <v>0.57022099999999998</v>
      </c>
      <c r="J4415" s="2">
        <v>8.0950679999999995</v>
      </c>
      <c r="K4415" s="2">
        <v>9.3137999999999999E-2</v>
      </c>
      <c r="L4415" s="2">
        <v>0.16880000000000001</v>
      </c>
    </row>
    <row r="4416" spans="1:12" x14ac:dyDescent="0.2">
      <c r="A4416" s="2">
        <v>8.0957690000000007</v>
      </c>
      <c r="B4416" s="2">
        <v>23.948879999999999</v>
      </c>
      <c r="C4416" s="2">
        <v>0.59199400000000002</v>
      </c>
      <c r="D4416" s="2">
        <v>0.26909899999999998</v>
      </c>
      <c r="F4416" s="2">
        <v>8.0929629999999992</v>
      </c>
      <c r="G4416" s="2">
        <v>0.56990799999999997</v>
      </c>
      <c r="H4416" s="2">
        <v>0.57016800000000001</v>
      </c>
      <c r="J4416" s="2">
        <v>8.0957690000000007</v>
      </c>
      <c r="K4416" s="2">
        <v>9.2870999999999995E-2</v>
      </c>
      <c r="L4416" s="2">
        <v>0.16836699999999999</v>
      </c>
    </row>
    <row r="4417" spans="1:12" x14ac:dyDescent="0.2">
      <c r="A4417" s="2">
        <v>8.0964700000000001</v>
      </c>
      <c r="B4417" s="2">
        <v>23.9391</v>
      </c>
      <c r="C4417" s="2">
        <v>0.59160500000000005</v>
      </c>
      <c r="D4417" s="2">
        <v>0.26902300000000001</v>
      </c>
      <c r="F4417" s="2">
        <v>8.0936649999999997</v>
      </c>
      <c r="G4417" s="2">
        <v>0.56906100000000004</v>
      </c>
      <c r="H4417" s="2">
        <v>0.57029700000000005</v>
      </c>
      <c r="J4417" s="2">
        <v>8.0964700000000001</v>
      </c>
      <c r="K4417" s="2">
        <v>9.2769000000000004E-2</v>
      </c>
      <c r="L4417" s="2">
        <v>0.16799800000000001</v>
      </c>
    </row>
    <row r="4418" spans="1:12" x14ac:dyDescent="0.2">
      <c r="A4418" s="2">
        <v>8.0971720000000005</v>
      </c>
      <c r="B4418" s="2">
        <v>23.929600000000001</v>
      </c>
      <c r="C4418" s="2">
        <v>0.59096800000000005</v>
      </c>
      <c r="D4418" s="2">
        <v>0.269092</v>
      </c>
      <c r="F4418" s="2">
        <v>8.0943660000000008</v>
      </c>
      <c r="G4418" s="2">
        <v>0.56855800000000001</v>
      </c>
      <c r="H4418" s="2">
        <v>0.57051799999999997</v>
      </c>
      <c r="J4418" s="2">
        <v>8.0971720000000005</v>
      </c>
      <c r="K4418" s="2">
        <v>9.2858999999999997E-2</v>
      </c>
      <c r="L4418" s="2">
        <v>0.16828399999999999</v>
      </c>
    </row>
    <row r="4419" spans="1:12" x14ac:dyDescent="0.2">
      <c r="A4419" s="2">
        <v>8.0978729999999999</v>
      </c>
      <c r="B4419" s="2">
        <v>23.920490000000001</v>
      </c>
      <c r="C4419" s="2">
        <v>0.59074700000000002</v>
      </c>
      <c r="D4419" s="2">
        <v>0.26936599999999999</v>
      </c>
      <c r="F4419" s="2">
        <v>8.0950679999999995</v>
      </c>
      <c r="G4419" s="2">
        <v>0.56864899999999996</v>
      </c>
      <c r="H4419" s="2">
        <v>0.57091499999999995</v>
      </c>
      <c r="J4419" s="2">
        <v>8.0978729999999999</v>
      </c>
      <c r="K4419" s="2">
        <v>9.2752000000000001E-2</v>
      </c>
      <c r="L4419" s="2">
        <v>0.168207</v>
      </c>
    </row>
    <row r="4420" spans="1:12" x14ac:dyDescent="0.2">
      <c r="A4420" s="2">
        <v>8.0985750000000003</v>
      </c>
      <c r="B4420" s="2">
        <v>23.91142</v>
      </c>
      <c r="C4420" s="2">
        <v>0.59044200000000002</v>
      </c>
      <c r="D4420" s="2">
        <v>0.26952700000000002</v>
      </c>
      <c r="F4420" s="2">
        <v>8.0957690000000007</v>
      </c>
      <c r="G4420" s="2">
        <v>0.56928299999999998</v>
      </c>
      <c r="H4420" s="2">
        <v>0.57106000000000001</v>
      </c>
      <c r="J4420" s="2">
        <v>8.0985750000000003</v>
      </c>
      <c r="K4420" s="2">
        <v>9.2489000000000002E-2</v>
      </c>
      <c r="L4420" s="2">
        <v>0.168349</v>
      </c>
    </row>
    <row r="4421" spans="1:12" x14ac:dyDescent="0.2">
      <c r="A4421" s="2">
        <v>8.0992759999999997</v>
      </c>
      <c r="B4421" s="2">
        <v>23.902239999999999</v>
      </c>
      <c r="C4421" s="2">
        <v>0.58997999999999995</v>
      </c>
      <c r="D4421" s="2">
        <v>0.26910699999999999</v>
      </c>
      <c r="F4421" s="2">
        <v>8.0964700000000001</v>
      </c>
      <c r="G4421" s="2">
        <v>0.56939700000000004</v>
      </c>
      <c r="H4421" s="2">
        <v>0.57085399999999997</v>
      </c>
      <c r="J4421" s="2">
        <v>8.0992759999999997</v>
      </c>
      <c r="K4421" s="2">
        <v>9.2159000000000005E-2</v>
      </c>
      <c r="L4421" s="2">
        <v>0.16826199999999999</v>
      </c>
    </row>
    <row r="4422" spans="1:12" x14ac:dyDescent="0.2">
      <c r="A4422" s="2">
        <v>8.0999770000000009</v>
      </c>
      <c r="B4422" s="2">
        <v>23.893000000000001</v>
      </c>
      <c r="C4422" s="2">
        <v>0.59015600000000001</v>
      </c>
      <c r="D4422" s="2">
        <v>0.26880199999999999</v>
      </c>
      <c r="F4422" s="2">
        <v>8.0971720000000005</v>
      </c>
      <c r="G4422" s="2">
        <v>0.56994599999999995</v>
      </c>
      <c r="H4422" s="2">
        <v>0.57083099999999998</v>
      </c>
      <c r="J4422" s="2">
        <v>8.0999770000000009</v>
      </c>
      <c r="K4422" s="2">
        <v>9.2174000000000006E-2</v>
      </c>
      <c r="L4422" s="2">
        <v>0.16825699999999999</v>
      </c>
    </row>
    <row r="4423" spans="1:12" x14ac:dyDescent="0.2">
      <c r="A4423" s="2">
        <v>8.1006780000000003</v>
      </c>
      <c r="B4423" s="2">
        <v>23.88353</v>
      </c>
      <c r="C4423" s="2">
        <v>0.59072400000000003</v>
      </c>
      <c r="D4423" s="2">
        <v>0.26896999999999999</v>
      </c>
      <c r="F4423" s="2">
        <v>8.0978729999999999</v>
      </c>
      <c r="G4423" s="2">
        <v>0.56928299999999998</v>
      </c>
      <c r="H4423" s="2">
        <v>0.57101400000000002</v>
      </c>
      <c r="J4423" s="2">
        <v>8.1006780000000003</v>
      </c>
      <c r="K4423" s="2">
        <v>9.1577000000000006E-2</v>
      </c>
      <c r="L4423" s="2">
        <v>0.168352</v>
      </c>
    </row>
    <row r="4424" spans="1:12" x14ac:dyDescent="0.2">
      <c r="A4424" s="2">
        <v>8.1013800000000007</v>
      </c>
      <c r="B4424" s="2">
        <v>23.87424</v>
      </c>
      <c r="C4424" s="2">
        <v>0.59060199999999996</v>
      </c>
      <c r="D4424" s="2">
        <v>0.26927499999999999</v>
      </c>
      <c r="F4424" s="2">
        <v>8.0985750000000003</v>
      </c>
      <c r="G4424" s="2">
        <v>0.56913800000000003</v>
      </c>
      <c r="H4424" s="2">
        <v>0.57065600000000005</v>
      </c>
      <c r="J4424" s="2">
        <v>8.1013800000000007</v>
      </c>
      <c r="K4424" s="2">
        <v>9.1513999999999998E-2</v>
      </c>
      <c r="L4424" s="2">
        <v>0.16824</v>
      </c>
    </row>
    <row r="4425" spans="1:12" x14ac:dyDescent="0.2">
      <c r="A4425" s="2">
        <v>8.1020810000000001</v>
      </c>
      <c r="B4425" s="2">
        <v>23.864820000000002</v>
      </c>
      <c r="C4425" s="2">
        <v>0.59062099999999995</v>
      </c>
      <c r="D4425" s="2">
        <v>0.26963300000000001</v>
      </c>
      <c r="F4425" s="2">
        <v>8.0992759999999997</v>
      </c>
      <c r="G4425" s="2">
        <v>0.56933599999999995</v>
      </c>
      <c r="H4425" s="2">
        <v>0.57077</v>
      </c>
      <c r="J4425" s="2">
        <v>8.1020810000000001</v>
      </c>
      <c r="K4425" s="2">
        <v>9.1277999999999998E-2</v>
      </c>
      <c r="L4425" s="2">
        <v>0.167795</v>
      </c>
    </row>
    <row r="4426" spans="1:12" x14ac:dyDescent="0.2">
      <c r="A4426" s="2">
        <v>8.1027819999999995</v>
      </c>
      <c r="B4426" s="2">
        <v>23.85568</v>
      </c>
      <c r="C4426" s="2">
        <v>0.58978200000000003</v>
      </c>
      <c r="D4426" s="2">
        <v>0.26964100000000002</v>
      </c>
      <c r="F4426" s="2">
        <v>8.0999770000000009</v>
      </c>
      <c r="G4426" s="2">
        <v>0.56898499999999996</v>
      </c>
      <c r="H4426" s="2">
        <v>0.57087699999999997</v>
      </c>
      <c r="J4426" s="2">
        <v>8.1027819999999995</v>
      </c>
      <c r="K4426" s="2">
        <v>9.1022000000000006E-2</v>
      </c>
      <c r="L4426" s="2">
        <v>0.16705700000000001</v>
      </c>
    </row>
    <row r="4427" spans="1:12" x14ac:dyDescent="0.2">
      <c r="A4427" s="2">
        <v>8.1034839999999999</v>
      </c>
      <c r="B4427" s="2">
        <v>23.84675</v>
      </c>
      <c r="C4427" s="2">
        <v>0.58883200000000002</v>
      </c>
      <c r="D4427" s="2">
        <v>0.26926</v>
      </c>
      <c r="F4427" s="2">
        <v>8.1006780000000003</v>
      </c>
      <c r="G4427" s="2">
        <v>0.56908400000000003</v>
      </c>
      <c r="H4427" s="2">
        <v>0.57045699999999999</v>
      </c>
      <c r="J4427" s="2">
        <v>8.1034839999999999</v>
      </c>
      <c r="K4427" s="2">
        <v>9.0549000000000004E-2</v>
      </c>
      <c r="L4427" s="2">
        <v>0.16670099999999999</v>
      </c>
    </row>
    <row r="4428" spans="1:12" x14ac:dyDescent="0.2">
      <c r="A4428" s="2">
        <v>8.1041849999999993</v>
      </c>
      <c r="B4428" s="2">
        <v>23.837520000000001</v>
      </c>
      <c r="C4428" s="2">
        <v>0.58869099999999996</v>
      </c>
      <c r="D4428" s="2">
        <v>0.268901</v>
      </c>
      <c r="F4428" s="2">
        <v>8.1013800000000007</v>
      </c>
      <c r="G4428" s="2">
        <v>0.568909</v>
      </c>
      <c r="H4428" s="2">
        <v>0.57032799999999995</v>
      </c>
      <c r="J4428" s="2">
        <v>8.1041849999999993</v>
      </c>
      <c r="K4428" s="2">
        <v>9.0717000000000006E-2</v>
      </c>
      <c r="L4428" s="2">
        <v>0.166769</v>
      </c>
    </row>
    <row r="4429" spans="1:12" x14ac:dyDescent="0.2">
      <c r="A4429" s="2">
        <v>8.1048869999999997</v>
      </c>
      <c r="B4429" s="2">
        <v>23.828589999999998</v>
      </c>
      <c r="C4429" s="2">
        <v>0.58876300000000004</v>
      </c>
      <c r="D4429" s="2">
        <v>0.26858100000000001</v>
      </c>
      <c r="F4429" s="2">
        <v>8.1020810000000001</v>
      </c>
      <c r="G4429" s="2">
        <v>0.569496</v>
      </c>
      <c r="H4429" s="2">
        <v>0.56999999999999995</v>
      </c>
      <c r="J4429" s="2">
        <v>8.1048869999999997</v>
      </c>
      <c r="K4429" s="2">
        <v>9.0750999999999998E-2</v>
      </c>
      <c r="L4429" s="2">
        <v>0.166854</v>
      </c>
    </row>
    <row r="4430" spans="1:12" x14ac:dyDescent="0.2">
      <c r="A4430" s="2">
        <v>8.1055879999999991</v>
      </c>
      <c r="B4430" s="2">
        <v>23.820309999999999</v>
      </c>
      <c r="C4430" s="2">
        <v>0.58842399999999995</v>
      </c>
      <c r="D4430" s="2">
        <v>0.26829799999999998</v>
      </c>
      <c r="F4430" s="2">
        <v>8.1027819999999995</v>
      </c>
      <c r="G4430" s="2">
        <v>0.56986999999999999</v>
      </c>
      <c r="H4430" s="2">
        <v>0.57010700000000003</v>
      </c>
      <c r="J4430" s="2">
        <v>8.1055879999999991</v>
      </c>
      <c r="K4430" s="2">
        <v>9.1226000000000002E-2</v>
      </c>
      <c r="L4430" s="2">
        <v>0.166993</v>
      </c>
    </row>
    <row r="4431" spans="1:12" x14ac:dyDescent="0.2">
      <c r="A4431" s="2">
        <v>8.1062899999999996</v>
      </c>
      <c r="B4431" s="2">
        <v>23.81155</v>
      </c>
      <c r="C4431" s="2">
        <v>0.58765000000000001</v>
      </c>
      <c r="D4431" s="2">
        <v>0.26837499999999997</v>
      </c>
      <c r="F4431" s="2">
        <v>8.1034839999999999</v>
      </c>
      <c r="G4431" s="2">
        <v>0.57007600000000003</v>
      </c>
      <c r="H4431" s="2">
        <v>0.57068600000000003</v>
      </c>
      <c r="J4431" s="2">
        <v>8.1062899999999996</v>
      </c>
      <c r="K4431" s="2">
        <v>9.1337000000000002E-2</v>
      </c>
      <c r="L4431" s="2">
        <v>0.16628499999999999</v>
      </c>
    </row>
    <row r="4432" spans="1:12" x14ac:dyDescent="0.2">
      <c r="A4432" s="2">
        <v>8.1069910000000007</v>
      </c>
      <c r="B4432" s="2">
        <v>23.80255</v>
      </c>
      <c r="C4432" s="2">
        <v>0.58755400000000002</v>
      </c>
      <c r="D4432" s="2">
        <v>0.26855000000000001</v>
      </c>
      <c r="F4432" s="2">
        <v>8.1041849999999993</v>
      </c>
      <c r="G4432" s="2">
        <v>0.57039600000000001</v>
      </c>
      <c r="H4432" s="2">
        <v>0.57131200000000004</v>
      </c>
      <c r="J4432" s="2">
        <v>8.1069910000000007</v>
      </c>
      <c r="K4432" s="2">
        <v>9.1326000000000004E-2</v>
      </c>
      <c r="L4432" s="2">
        <v>0.166514</v>
      </c>
    </row>
    <row r="4433" spans="1:12" x14ac:dyDescent="0.2">
      <c r="A4433" s="2">
        <v>8.1076929999999994</v>
      </c>
      <c r="B4433" s="2">
        <v>23.793849999999999</v>
      </c>
      <c r="C4433" s="2">
        <v>0.58739799999999998</v>
      </c>
      <c r="D4433" s="2">
        <v>0.26846599999999998</v>
      </c>
      <c r="F4433" s="2">
        <v>8.1048869999999997</v>
      </c>
      <c r="G4433" s="2">
        <v>0.57047300000000001</v>
      </c>
      <c r="H4433" s="2">
        <v>0.57141900000000001</v>
      </c>
      <c r="J4433" s="2">
        <v>8.1076929999999994</v>
      </c>
      <c r="K4433" s="2">
        <v>9.1527999999999998E-2</v>
      </c>
      <c r="L4433" s="2">
        <v>0.16681399999999999</v>
      </c>
    </row>
    <row r="4434" spans="1:12" x14ac:dyDescent="0.2">
      <c r="A4434" s="2">
        <v>8.1083940000000005</v>
      </c>
      <c r="B4434" s="2">
        <v>23.784970000000001</v>
      </c>
      <c r="C4434" s="2">
        <v>0.58712699999999995</v>
      </c>
      <c r="D4434" s="2">
        <v>0.26787100000000003</v>
      </c>
      <c r="F4434" s="2">
        <v>8.1055879999999991</v>
      </c>
      <c r="G4434" s="2">
        <v>0.57045000000000001</v>
      </c>
      <c r="H4434" s="2">
        <v>0.57154799999999994</v>
      </c>
      <c r="J4434" s="2">
        <v>8.1083940000000005</v>
      </c>
      <c r="K4434" s="2">
        <v>9.0864E-2</v>
      </c>
      <c r="L4434" s="2">
        <v>0.166658</v>
      </c>
    </row>
    <row r="4435" spans="1:12" x14ac:dyDescent="0.2">
      <c r="A4435" s="2">
        <v>8.1090949999999999</v>
      </c>
      <c r="B4435" s="2">
        <v>23.776150000000001</v>
      </c>
      <c r="C4435" s="2">
        <v>0.58656600000000003</v>
      </c>
      <c r="D4435" s="2">
        <v>0.267177</v>
      </c>
      <c r="F4435" s="2">
        <v>8.1062899999999996</v>
      </c>
      <c r="G4435" s="2">
        <v>0.57068600000000003</v>
      </c>
      <c r="H4435" s="2">
        <v>0.57170100000000001</v>
      </c>
      <c r="J4435" s="2">
        <v>8.1090949999999999</v>
      </c>
      <c r="K4435" s="2">
        <v>9.0952000000000005E-2</v>
      </c>
      <c r="L4435" s="2">
        <v>0.166578</v>
      </c>
    </row>
    <row r="4436" spans="1:12" x14ac:dyDescent="0.2">
      <c r="A4436" s="2">
        <v>8.1097970000000004</v>
      </c>
      <c r="B4436" s="2">
        <v>23.767530000000001</v>
      </c>
      <c r="C4436" s="2">
        <v>0.58639799999999997</v>
      </c>
      <c r="D4436" s="2">
        <v>0.266399</v>
      </c>
      <c r="F4436" s="2">
        <v>8.1069910000000007</v>
      </c>
      <c r="G4436" s="2">
        <v>0.57055699999999998</v>
      </c>
      <c r="H4436" s="2">
        <v>0.57162500000000005</v>
      </c>
      <c r="J4436" s="2">
        <v>8.1097970000000004</v>
      </c>
      <c r="K4436" s="2">
        <v>9.1059000000000001E-2</v>
      </c>
      <c r="L4436" s="2">
        <v>0.166324</v>
      </c>
    </row>
    <row r="4437" spans="1:12" x14ac:dyDescent="0.2">
      <c r="A4437" s="2">
        <v>8.1104979999999998</v>
      </c>
      <c r="B4437" s="2">
        <v>23.759049999999998</v>
      </c>
      <c r="C4437" s="2">
        <v>0.58611999999999997</v>
      </c>
      <c r="D4437" s="2">
        <v>0.265849</v>
      </c>
      <c r="F4437" s="2">
        <v>8.1076929999999994</v>
      </c>
      <c r="G4437" s="2">
        <v>0.57022099999999998</v>
      </c>
      <c r="H4437" s="2">
        <v>0.57186099999999995</v>
      </c>
      <c r="J4437" s="2">
        <v>8.1104979999999998</v>
      </c>
      <c r="K4437" s="2">
        <v>9.0559000000000001E-2</v>
      </c>
      <c r="L4437" s="2">
        <v>0.16650499999999999</v>
      </c>
    </row>
    <row r="4438" spans="1:12" x14ac:dyDescent="0.2">
      <c r="A4438" s="2">
        <v>8.1111989999999992</v>
      </c>
      <c r="B4438" s="2">
        <v>23.750409999999999</v>
      </c>
      <c r="C4438" s="2">
        <v>0.58562800000000004</v>
      </c>
      <c r="D4438" s="2">
        <v>0.26584200000000002</v>
      </c>
      <c r="F4438" s="2">
        <v>8.1083940000000005</v>
      </c>
      <c r="G4438" s="2">
        <v>0.57016800000000001</v>
      </c>
      <c r="H4438" s="2">
        <v>0.57190700000000005</v>
      </c>
      <c r="J4438" s="2">
        <v>8.1111989999999992</v>
      </c>
      <c r="K4438" s="2">
        <v>9.0175000000000005E-2</v>
      </c>
      <c r="L4438" s="2">
        <v>0.16631000000000001</v>
      </c>
    </row>
    <row r="4439" spans="1:12" x14ac:dyDescent="0.2">
      <c r="A4439" s="2">
        <v>8.1119000000000003</v>
      </c>
      <c r="B4439" s="2">
        <v>23.742290000000001</v>
      </c>
      <c r="C4439" s="2">
        <v>0.58526500000000004</v>
      </c>
      <c r="D4439" s="2">
        <v>0.26608599999999999</v>
      </c>
      <c r="F4439" s="2">
        <v>8.1090949999999999</v>
      </c>
      <c r="G4439" s="2">
        <v>0.57029700000000005</v>
      </c>
      <c r="H4439" s="2">
        <v>0.57305099999999998</v>
      </c>
      <c r="J4439" s="2">
        <v>8.1119000000000003</v>
      </c>
      <c r="K4439" s="2">
        <v>8.9565000000000006E-2</v>
      </c>
      <c r="L4439" s="2">
        <v>0.166264</v>
      </c>
    </row>
    <row r="4440" spans="1:12" x14ac:dyDescent="0.2">
      <c r="A4440" s="2">
        <v>8.1126020000000008</v>
      </c>
      <c r="B4440" s="2">
        <v>23.734279999999998</v>
      </c>
      <c r="C4440" s="2">
        <v>0.58501400000000003</v>
      </c>
      <c r="D4440" s="2">
        <v>0.26636799999999999</v>
      </c>
      <c r="F4440" s="2">
        <v>8.1097970000000004</v>
      </c>
      <c r="G4440" s="2">
        <v>0.57051799999999997</v>
      </c>
      <c r="H4440" s="2">
        <v>0.57333400000000001</v>
      </c>
      <c r="J4440" s="2">
        <v>8.1126020000000008</v>
      </c>
      <c r="K4440" s="2">
        <v>8.9333999999999997E-2</v>
      </c>
      <c r="L4440" s="2">
        <v>0.166743</v>
      </c>
    </row>
    <row r="4441" spans="1:12" x14ac:dyDescent="0.2">
      <c r="A4441" s="2">
        <v>8.1133030000000002</v>
      </c>
      <c r="B4441" s="2">
        <v>23.72663</v>
      </c>
      <c r="C4441" s="2">
        <v>0.58470100000000003</v>
      </c>
      <c r="D4441" s="2">
        <v>0.26642199999999999</v>
      </c>
      <c r="F4441" s="2">
        <v>8.1104979999999998</v>
      </c>
      <c r="G4441" s="2">
        <v>0.57091499999999995</v>
      </c>
      <c r="H4441" s="2">
        <v>0.57350900000000005</v>
      </c>
      <c r="J4441" s="2">
        <v>8.1133030000000002</v>
      </c>
      <c r="K4441" s="2">
        <v>8.8981000000000005E-2</v>
      </c>
      <c r="L4441" s="2">
        <v>0.16670499999999999</v>
      </c>
    </row>
    <row r="4442" spans="1:12" x14ac:dyDescent="0.2">
      <c r="A4442" s="2">
        <v>8.1140050000000006</v>
      </c>
      <c r="B4442" s="2">
        <v>23.718969999999999</v>
      </c>
      <c r="C4442" s="2">
        <v>0.584399</v>
      </c>
      <c r="D4442" s="2">
        <v>0.26645200000000002</v>
      </c>
      <c r="F4442" s="2">
        <v>8.1111989999999992</v>
      </c>
      <c r="G4442" s="2">
        <v>0.57106000000000001</v>
      </c>
      <c r="H4442" s="2">
        <v>0.57391400000000004</v>
      </c>
      <c r="J4442" s="2">
        <v>8.1140050000000006</v>
      </c>
      <c r="K4442" s="2">
        <v>8.8691999999999993E-2</v>
      </c>
      <c r="L4442" s="2">
        <v>0.166217</v>
      </c>
    </row>
    <row r="4443" spans="1:12" x14ac:dyDescent="0.2">
      <c r="A4443" s="2">
        <v>8.114706</v>
      </c>
      <c r="B4443" s="2">
        <v>23.710989999999999</v>
      </c>
      <c r="C4443" s="2">
        <v>0.584399</v>
      </c>
      <c r="D4443" s="2">
        <v>0.26652799999999999</v>
      </c>
      <c r="F4443" s="2">
        <v>8.1119000000000003</v>
      </c>
      <c r="G4443" s="2">
        <v>0.57085399999999997</v>
      </c>
      <c r="H4443" s="2">
        <v>0.57405099999999998</v>
      </c>
      <c r="J4443" s="2">
        <v>8.114706</v>
      </c>
      <c r="K4443" s="2">
        <v>8.9316999999999994E-2</v>
      </c>
      <c r="L4443" s="2">
        <v>0.16639100000000001</v>
      </c>
    </row>
    <row r="4444" spans="1:12" x14ac:dyDescent="0.2">
      <c r="A4444" s="2">
        <v>8.1154069999999994</v>
      </c>
      <c r="B4444" s="2">
        <v>23.70336</v>
      </c>
      <c r="C4444" s="2">
        <v>0.58450599999999997</v>
      </c>
      <c r="D4444" s="2">
        <v>0.26661200000000002</v>
      </c>
      <c r="F4444" s="2">
        <v>8.1126020000000008</v>
      </c>
      <c r="G4444" s="2">
        <v>0.57083099999999998</v>
      </c>
      <c r="H4444" s="2">
        <v>0.573685</v>
      </c>
      <c r="J4444" s="2">
        <v>8.1154069999999994</v>
      </c>
      <c r="K4444" s="2">
        <v>8.9134000000000005E-2</v>
      </c>
      <c r="L4444" s="2">
        <v>0.16633999999999999</v>
      </c>
    </row>
    <row r="4445" spans="1:12" x14ac:dyDescent="0.2">
      <c r="A4445" s="2">
        <v>8.1161089999999998</v>
      </c>
      <c r="B4445" s="2">
        <v>23.69547</v>
      </c>
      <c r="C4445" s="2">
        <v>0.58451399999999998</v>
      </c>
      <c r="D4445" s="2">
        <v>0.26645200000000002</v>
      </c>
      <c r="F4445" s="2">
        <v>8.1133030000000002</v>
      </c>
      <c r="G4445" s="2">
        <v>0.57101400000000002</v>
      </c>
      <c r="H4445" s="2">
        <v>0.57415000000000005</v>
      </c>
      <c r="J4445" s="2">
        <v>8.1161089999999998</v>
      </c>
      <c r="K4445" s="2">
        <v>8.8924000000000003E-2</v>
      </c>
      <c r="L4445" s="2">
        <v>0.166824</v>
      </c>
    </row>
    <row r="4446" spans="1:12" x14ac:dyDescent="0.2">
      <c r="A4446" s="2">
        <v>8.1168099999999992</v>
      </c>
      <c r="B4446" s="2">
        <v>23.687169999999998</v>
      </c>
      <c r="C4446" s="2">
        <v>0.58431500000000003</v>
      </c>
      <c r="D4446" s="2">
        <v>0.26614700000000002</v>
      </c>
      <c r="F4446" s="2">
        <v>8.1140050000000006</v>
      </c>
      <c r="G4446" s="2">
        <v>0.57065600000000005</v>
      </c>
      <c r="H4446" s="2">
        <v>0.57487500000000002</v>
      </c>
      <c r="J4446" s="2">
        <v>8.1168099999999992</v>
      </c>
      <c r="K4446" s="2">
        <v>8.8426000000000005E-2</v>
      </c>
      <c r="L4446" s="2">
        <v>0.166712</v>
      </c>
    </row>
    <row r="4447" spans="1:12" x14ac:dyDescent="0.2">
      <c r="A4447" s="2">
        <v>8.1175119999999996</v>
      </c>
      <c r="B4447" s="2">
        <v>23.679279999999999</v>
      </c>
      <c r="C4447" s="2">
        <v>0.58409</v>
      </c>
      <c r="D4447" s="2">
        <v>0.266185</v>
      </c>
      <c r="F4447" s="2">
        <v>8.114706</v>
      </c>
      <c r="G4447" s="2">
        <v>0.57077</v>
      </c>
      <c r="H4447" s="2">
        <v>0.57462299999999999</v>
      </c>
      <c r="J4447" s="2">
        <v>8.1175119999999996</v>
      </c>
      <c r="K4447" s="2">
        <v>8.7544999999999998E-2</v>
      </c>
      <c r="L4447" s="2">
        <v>0.16639699999999999</v>
      </c>
    </row>
    <row r="4448" spans="1:12" x14ac:dyDescent="0.2">
      <c r="A4448" s="2">
        <v>8.1182130000000008</v>
      </c>
      <c r="B4448" s="2">
        <v>23.671720000000001</v>
      </c>
      <c r="C4448" s="2">
        <v>0.58401400000000003</v>
      </c>
      <c r="D4448" s="2">
        <v>0.26614700000000002</v>
      </c>
      <c r="F4448" s="2">
        <v>8.1154069999999994</v>
      </c>
      <c r="G4448" s="2">
        <v>0.57087699999999997</v>
      </c>
      <c r="H4448" s="2">
        <v>0.574654</v>
      </c>
      <c r="J4448" s="2">
        <v>8.1182130000000008</v>
      </c>
      <c r="K4448" s="2">
        <v>8.7187000000000001E-2</v>
      </c>
      <c r="L4448" s="2">
        <v>0.16653200000000001</v>
      </c>
    </row>
    <row r="4449" spans="1:12" x14ac:dyDescent="0.2">
      <c r="A4449" s="2">
        <v>8.1189149999999994</v>
      </c>
      <c r="B4449" s="2">
        <v>23.66431</v>
      </c>
      <c r="C4449" s="2">
        <v>0.58355599999999996</v>
      </c>
      <c r="D4449" s="2">
        <v>0.26598699999999997</v>
      </c>
      <c r="F4449" s="2">
        <v>8.1161089999999998</v>
      </c>
      <c r="G4449" s="2">
        <v>0.57045699999999999</v>
      </c>
      <c r="H4449" s="2">
        <v>0.57425700000000002</v>
      </c>
      <c r="J4449" s="2">
        <v>8.1189149999999994</v>
      </c>
      <c r="K4449" s="2">
        <v>8.7442000000000006E-2</v>
      </c>
      <c r="L4449" s="2">
        <v>0.16654099999999999</v>
      </c>
    </row>
    <row r="4450" spans="1:12" x14ac:dyDescent="0.2">
      <c r="A4450" s="2">
        <v>8.1196160000000006</v>
      </c>
      <c r="B4450" s="2">
        <v>23.657139999999998</v>
      </c>
      <c r="C4450" s="2">
        <v>0.58277100000000004</v>
      </c>
      <c r="D4450" s="2">
        <v>0.265903</v>
      </c>
      <c r="F4450" s="2">
        <v>8.1168099999999992</v>
      </c>
      <c r="G4450" s="2">
        <v>0.57032799999999995</v>
      </c>
      <c r="H4450" s="2">
        <v>0.57405899999999999</v>
      </c>
      <c r="J4450" s="2">
        <v>8.1196160000000006</v>
      </c>
      <c r="K4450" s="2">
        <v>8.7014999999999995E-2</v>
      </c>
      <c r="L4450" s="2">
        <v>0.167105</v>
      </c>
    </row>
    <row r="4451" spans="1:12" x14ac:dyDescent="0.2">
      <c r="A4451" s="2">
        <v>8.1203179999999993</v>
      </c>
      <c r="B4451" s="2">
        <v>23.650369999999999</v>
      </c>
      <c r="C4451" s="2">
        <v>0.58232799999999996</v>
      </c>
      <c r="D4451" s="2">
        <v>0.26572699999999999</v>
      </c>
      <c r="F4451" s="2">
        <v>8.1175119999999996</v>
      </c>
      <c r="G4451" s="2">
        <v>0.56999999999999995</v>
      </c>
      <c r="H4451" s="2">
        <v>0.57488300000000003</v>
      </c>
      <c r="J4451" s="2">
        <v>8.1203179999999993</v>
      </c>
      <c r="K4451" s="2">
        <v>8.7378999999999998E-2</v>
      </c>
      <c r="L4451" s="2">
        <v>0.16636600000000001</v>
      </c>
    </row>
    <row r="4452" spans="1:12" x14ac:dyDescent="0.2">
      <c r="A4452" s="2">
        <v>8.1210179999999994</v>
      </c>
      <c r="B4452" s="2">
        <v>23.64414</v>
      </c>
      <c r="C4452" s="2">
        <v>0.58197699999999997</v>
      </c>
      <c r="D4452" s="2">
        <v>0.26586500000000002</v>
      </c>
      <c r="F4452" s="2">
        <v>8.1182130000000008</v>
      </c>
      <c r="G4452" s="2">
        <v>0.57010700000000003</v>
      </c>
      <c r="H4452" s="2">
        <v>0.57525599999999999</v>
      </c>
      <c r="J4452" s="2">
        <v>8.1210179999999994</v>
      </c>
      <c r="K4452" s="2">
        <v>8.7385000000000004E-2</v>
      </c>
      <c r="L4452" s="2">
        <v>0.16578499999999999</v>
      </c>
    </row>
    <row r="4453" spans="1:12" x14ac:dyDescent="0.2">
      <c r="A4453" s="2">
        <v>8.1217199999999998</v>
      </c>
      <c r="B4453" s="2">
        <v>23.637979999999999</v>
      </c>
      <c r="C4453" s="2">
        <v>0.58160299999999998</v>
      </c>
      <c r="D4453" s="2">
        <v>0.26597900000000002</v>
      </c>
      <c r="F4453" s="2">
        <v>8.1189149999999994</v>
      </c>
      <c r="G4453" s="2">
        <v>0.57068600000000003</v>
      </c>
      <c r="H4453" s="2">
        <v>0.57501999999999998</v>
      </c>
      <c r="J4453" s="2">
        <v>8.1217199999999998</v>
      </c>
      <c r="K4453" s="2">
        <v>8.7566000000000005E-2</v>
      </c>
      <c r="L4453" s="2">
        <v>0.16461100000000001</v>
      </c>
    </row>
    <row r="4454" spans="1:12" x14ac:dyDescent="0.2">
      <c r="A4454" s="2">
        <v>8.1224209999999992</v>
      </c>
      <c r="B4454" s="2">
        <v>23.631450000000001</v>
      </c>
      <c r="C4454" s="2">
        <v>0.58133999999999997</v>
      </c>
      <c r="D4454" s="2">
        <v>0.26589499999999999</v>
      </c>
      <c r="F4454" s="2">
        <v>8.1196160000000006</v>
      </c>
      <c r="G4454" s="2">
        <v>0.57131200000000004</v>
      </c>
      <c r="H4454" s="2">
        <v>0.57513400000000003</v>
      </c>
      <c r="J4454" s="2">
        <v>8.1224209999999992</v>
      </c>
      <c r="K4454" s="2">
        <v>8.7434999999999999E-2</v>
      </c>
      <c r="L4454" s="2">
        <v>0.163216</v>
      </c>
    </row>
    <row r="4455" spans="1:12" x14ac:dyDescent="0.2">
      <c r="A4455" s="2">
        <v>8.1231220000000004</v>
      </c>
      <c r="B4455" s="2">
        <v>23.624269999999999</v>
      </c>
      <c r="C4455" s="2">
        <v>0.58077900000000005</v>
      </c>
      <c r="D4455" s="2">
        <v>0.26591799999999999</v>
      </c>
      <c r="F4455" s="2">
        <v>8.1203179999999993</v>
      </c>
      <c r="G4455" s="2">
        <v>0.57141900000000001</v>
      </c>
      <c r="H4455" s="2">
        <v>0.57523299999999999</v>
      </c>
      <c r="J4455" s="2">
        <v>8.1231220000000004</v>
      </c>
      <c r="K4455" s="2">
        <v>8.7164000000000005E-2</v>
      </c>
      <c r="L4455" s="2">
        <v>0.16250700000000001</v>
      </c>
    </row>
    <row r="4456" spans="1:12" x14ac:dyDescent="0.2">
      <c r="A4456" s="2">
        <v>8.1238240000000008</v>
      </c>
      <c r="B4456" s="2">
        <v>23.617550000000001</v>
      </c>
      <c r="C4456" s="2">
        <v>0.580627</v>
      </c>
      <c r="D4456" s="2">
        <v>0.26542199999999999</v>
      </c>
      <c r="F4456" s="2">
        <v>8.1210179999999994</v>
      </c>
      <c r="G4456" s="2">
        <v>0.57154799999999994</v>
      </c>
      <c r="H4456" s="2">
        <v>0.57501999999999998</v>
      </c>
      <c r="J4456" s="2">
        <v>8.1238240000000008</v>
      </c>
      <c r="K4456" s="2">
        <v>8.6987999999999996E-2</v>
      </c>
      <c r="L4456" s="2">
        <v>0.161964</v>
      </c>
    </row>
    <row r="4457" spans="1:12" x14ac:dyDescent="0.2">
      <c r="A4457" s="2">
        <v>8.1245250000000002</v>
      </c>
      <c r="B4457" s="2">
        <v>23.610859999999999</v>
      </c>
      <c r="C4457" s="2">
        <v>0.58051600000000003</v>
      </c>
      <c r="D4457" s="2">
        <v>0.26479599999999998</v>
      </c>
      <c r="F4457" s="2">
        <v>8.1217199999999998</v>
      </c>
      <c r="G4457" s="2">
        <v>0.57170100000000001</v>
      </c>
      <c r="H4457" s="2">
        <v>0.57452400000000003</v>
      </c>
      <c r="J4457" s="2">
        <v>8.1245250000000002</v>
      </c>
      <c r="K4457" s="2">
        <v>8.7271000000000001E-2</v>
      </c>
      <c r="L4457" s="2">
        <v>0.16148399999999999</v>
      </c>
    </row>
    <row r="4458" spans="1:12" x14ac:dyDescent="0.2">
      <c r="A4458" s="2">
        <v>8.1252270000000006</v>
      </c>
      <c r="B4458" s="2">
        <v>23.603899999999999</v>
      </c>
      <c r="C4458" s="2">
        <v>0.58026800000000001</v>
      </c>
      <c r="D4458" s="2">
        <v>0.26383499999999999</v>
      </c>
      <c r="F4458" s="2">
        <v>8.1224209999999992</v>
      </c>
      <c r="G4458" s="2">
        <v>0.57162500000000005</v>
      </c>
      <c r="H4458" s="2">
        <v>0.57453200000000004</v>
      </c>
      <c r="J4458" s="2">
        <v>8.1252270000000006</v>
      </c>
      <c r="K4458" s="2">
        <v>8.7127999999999997E-2</v>
      </c>
      <c r="L4458" s="2">
        <v>0.16188900000000001</v>
      </c>
    </row>
    <row r="4459" spans="1:12" x14ac:dyDescent="0.2">
      <c r="A4459" s="2">
        <v>8.125928</v>
      </c>
      <c r="B4459" s="2">
        <v>23.597149999999999</v>
      </c>
      <c r="C4459" s="2">
        <v>0.58005799999999996</v>
      </c>
      <c r="D4459" s="2">
        <v>0.26319399999999998</v>
      </c>
      <c r="F4459" s="2">
        <v>8.1231220000000004</v>
      </c>
      <c r="G4459" s="2">
        <v>0.57186099999999995</v>
      </c>
      <c r="H4459" s="2">
        <v>0.57440199999999997</v>
      </c>
      <c r="J4459" s="2">
        <v>8.125928</v>
      </c>
      <c r="K4459" s="2">
        <v>8.7343000000000004E-2</v>
      </c>
      <c r="L4459" s="2">
        <v>0.16186</v>
      </c>
    </row>
    <row r="4460" spans="1:12" x14ac:dyDescent="0.2">
      <c r="A4460" s="2">
        <v>8.1266300000000005</v>
      </c>
      <c r="B4460" s="2">
        <v>23.590859999999999</v>
      </c>
      <c r="C4460" s="2">
        <v>0.579959</v>
      </c>
      <c r="D4460" s="2">
        <v>0.26253100000000001</v>
      </c>
      <c r="F4460" s="2">
        <v>8.1238240000000008</v>
      </c>
      <c r="G4460" s="2">
        <v>0.57190700000000005</v>
      </c>
      <c r="H4460" s="2">
        <v>0.573967</v>
      </c>
      <c r="J4460" s="2">
        <v>8.1266300000000005</v>
      </c>
      <c r="K4460" s="2">
        <v>8.7498999999999993E-2</v>
      </c>
      <c r="L4460" s="2">
        <v>0.16193399999999999</v>
      </c>
    </row>
    <row r="4461" spans="1:12" x14ac:dyDescent="0.2">
      <c r="A4461" s="2">
        <v>8.1273309999999999</v>
      </c>
      <c r="B4461" s="2">
        <v>23.584230000000002</v>
      </c>
      <c r="C4461" s="2">
        <v>0.58011599999999997</v>
      </c>
      <c r="D4461" s="2">
        <v>0.26256099999999999</v>
      </c>
      <c r="F4461" s="2">
        <v>8.1245250000000002</v>
      </c>
      <c r="G4461" s="2">
        <v>0.57305099999999998</v>
      </c>
      <c r="H4461" s="2">
        <v>0.57384500000000005</v>
      </c>
      <c r="J4461" s="2">
        <v>8.1273309999999999</v>
      </c>
      <c r="K4461" s="2">
        <v>8.7663000000000005E-2</v>
      </c>
      <c r="L4461" s="2">
        <v>0.16178300000000001</v>
      </c>
    </row>
    <row r="4462" spans="1:12" x14ac:dyDescent="0.2">
      <c r="A4462" s="2">
        <v>8.1280330000000003</v>
      </c>
      <c r="B4462" s="2">
        <v>23.577529999999999</v>
      </c>
      <c r="C4462" s="2">
        <v>0.57999699999999998</v>
      </c>
      <c r="D4462" s="2">
        <v>0.26275199999999999</v>
      </c>
      <c r="F4462" s="2">
        <v>8.1252270000000006</v>
      </c>
      <c r="G4462" s="2">
        <v>0.57333400000000001</v>
      </c>
      <c r="H4462" s="2">
        <v>0.574326</v>
      </c>
      <c r="J4462" s="2">
        <v>8.1280330000000003</v>
      </c>
      <c r="K4462" s="2">
        <v>8.7690000000000004E-2</v>
      </c>
      <c r="L4462" s="2">
        <v>0.162076</v>
      </c>
    </row>
    <row r="4463" spans="1:12" x14ac:dyDescent="0.2">
      <c r="A4463" s="2">
        <v>8.1287339999999997</v>
      </c>
      <c r="B4463" s="2">
        <v>23.571280000000002</v>
      </c>
      <c r="C4463" s="2">
        <v>0.57963100000000001</v>
      </c>
      <c r="D4463" s="2">
        <v>0.26244699999999999</v>
      </c>
      <c r="F4463" s="2">
        <v>8.125928</v>
      </c>
      <c r="G4463" s="2">
        <v>0.57350900000000005</v>
      </c>
      <c r="H4463" s="2">
        <v>0.57425700000000002</v>
      </c>
      <c r="J4463" s="2">
        <v>8.1287339999999997</v>
      </c>
      <c r="K4463" s="2">
        <v>8.8040999999999994E-2</v>
      </c>
      <c r="L4463" s="2">
        <v>0.162022</v>
      </c>
    </row>
    <row r="4464" spans="1:12" x14ac:dyDescent="0.2">
      <c r="A4464" s="2">
        <v>8.1294350000000009</v>
      </c>
      <c r="B4464" s="2">
        <v>23.565249999999999</v>
      </c>
      <c r="C4464" s="2">
        <v>0.57926500000000003</v>
      </c>
      <c r="D4464" s="2">
        <v>0.26214900000000002</v>
      </c>
      <c r="F4464" s="2">
        <v>8.1266300000000005</v>
      </c>
      <c r="G4464" s="2">
        <v>0.57391400000000004</v>
      </c>
      <c r="H4464" s="2">
        <v>0.57450900000000005</v>
      </c>
      <c r="J4464" s="2">
        <v>8.1294350000000009</v>
      </c>
      <c r="K4464" s="2">
        <v>8.8164999999999993E-2</v>
      </c>
      <c r="L4464" s="2">
        <v>0.161186</v>
      </c>
    </row>
    <row r="4465" spans="1:12" x14ac:dyDescent="0.2">
      <c r="A4465" s="2">
        <v>8.1301360000000003</v>
      </c>
      <c r="B4465" s="2">
        <v>23.558979999999998</v>
      </c>
      <c r="C4465" s="2">
        <v>0.57933699999999999</v>
      </c>
      <c r="D4465" s="2">
        <v>0.26166099999999998</v>
      </c>
      <c r="F4465" s="2">
        <v>8.1273309999999999</v>
      </c>
      <c r="G4465" s="2">
        <v>0.57405099999999998</v>
      </c>
      <c r="H4465" s="2">
        <v>0.57506599999999997</v>
      </c>
      <c r="J4465" s="2">
        <v>8.1301360000000003</v>
      </c>
      <c r="K4465" s="2">
        <v>8.8044999999999998E-2</v>
      </c>
      <c r="L4465" s="2">
        <v>0.16186800000000001</v>
      </c>
    </row>
    <row r="4466" spans="1:12" x14ac:dyDescent="0.2">
      <c r="A4466" s="2">
        <v>8.1308369999999996</v>
      </c>
      <c r="B4466" s="2">
        <v>23.553360000000001</v>
      </c>
      <c r="C4466" s="2">
        <v>0.579314</v>
      </c>
      <c r="D4466" s="2">
        <v>0.26134000000000002</v>
      </c>
      <c r="F4466" s="2">
        <v>8.1280330000000003</v>
      </c>
      <c r="G4466" s="2">
        <v>0.573685</v>
      </c>
      <c r="H4466" s="2">
        <v>0.57517200000000002</v>
      </c>
      <c r="J4466" s="2">
        <v>8.1308369999999996</v>
      </c>
      <c r="K4466" s="2">
        <v>8.7725999999999998E-2</v>
      </c>
      <c r="L4466" s="2">
        <v>0.16179099999999999</v>
      </c>
    </row>
    <row r="4467" spans="1:12" x14ac:dyDescent="0.2">
      <c r="A4467" s="2">
        <v>8.1315390000000001</v>
      </c>
      <c r="B4467" s="2">
        <v>23.547709999999999</v>
      </c>
      <c r="C4467" s="2">
        <v>0.57907799999999998</v>
      </c>
      <c r="D4467" s="2">
        <v>0.261432</v>
      </c>
      <c r="F4467" s="2">
        <v>8.1287339999999997</v>
      </c>
      <c r="G4467" s="2">
        <v>0.57415000000000005</v>
      </c>
      <c r="H4467" s="2">
        <v>0.57513400000000003</v>
      </c>
      <c r="J4467" s="2">
        <v>8.1315390000000001</v>
      </c>
      <c r="K4467" s="2">
        <v>8.7873000000000007E-2</v>
      </c>
      <c r="L4467" s="2">
        <v>0.16157199999999999</v>
      </c>
    </row>
    <row r="4468" spans="1:12" x14ac:dyDescent="0.2">
      <c r="A4468" s="2">
        <v>8.1322399999999995</v>
      </c>
      <c r="B4468" s="2">
        <v>23.541979999999999</v>
      </c>
      <c r="C4468" s="2">
        <v>0.57910499999999998</v>
      </c>
      <c r="D4468" s="2">
        <v>0.26121100000000003</v>
      </c>
      <c r="F4468" s="2">
        <v>8.1294350000000009</v>
      </c>
      <c r="G4468" s="2">
        <v>0.57487500000000002</v>
      </c>
      <c r="H4468" s="2">
        <v>0.574631</v>
      </c>
      <c r="J4468" s="2">
        <v>8.1322399999999995</v>
      </c>
      <c r="K4468" s="2">
        <v>8.7511000000000005E-2</v>
      </c>
      <c r="L4468" s="2">
        <v>0.16150900000000001</v>
      </c>
    </row>
    <row r="4469" spans="1:12" x14ac:dyDescent="0.2">
      <c r="A4469" s="2">
        <v>8.1329419999999999</v>
      </c>
      <c r="B4469" s="2">
        <v>23.535360000000001</v>
      </c>
      <c r="C4469" s="2">
        <v>0.57899</v>
      </c>
      <c r="D4469" s="2">
        <v>0.260959</v>
      </c>
      <c r="F4469" s="2">
        <v>8.1301360000000003</v>
      </c>
      <c r="G4469" s="2">
        <v>0.57462299999999999</v>
      </c>
      <c r="H4469" s="2">
        <v>0.57477599999999995</v>
      </c>
      <c r="J4469" s="2">
        <v>8.1329419999999999</v>
      </c>
      <c r="K4469" s="2">
        <v>8.7231000000000003E-2</v>
      </c>
      <c r="L4469" s="2">
        <v>0.16154399999999999</v>
      </c>
    </row>
    <row r="4470" spans="1:12" x14ac:dyDescent="0.2">
      <c r="A4470" s="2">
        <v>8.1336429999999993</v>
      </c>
      <c r="B4470" s="2">
        <v>23.528919999999999</v>
      </c>
      <c r="C4470" s="2">
        <v>0.57881499999999997</v>
      </c>
      <c r="D4470" s="2">
        <v>0.26086700000000002</v>
      </c>
      <c r="F4470" s="2">
        <v>8.1308369999999996</v>
      </c>
      <c r="G4470" s="2">
        <v>0.574654</v>
      </c>
      <c r="H4470" s="2">
        <v>0.57489000000000001</v>
      </c>
      <c r="J4470" s="2">
        <v>8.1336429999999993</v>
      </c>
      <c r="K4470" s="2">
        <v>8.7373999999999993E-2</v>
      </c>
      <c r="L4470" s="2">
        <v>0.16150800000000001</v>
      </c>
    </row>
    <row r="4471" spans="1:12" x14ac:dyDescent="0.2">
      <c r="A4471" s="2">
        <v>8.1343449999999997</v>
      </c>
      <c r="B4471" s="2">
        <v>23.523399999999999</v>
      </c>
      <c r="C4471" s="2">
        <v>0.57891000000000004</v>
      </c>
      <c r="D4471" s="2">
        <v>0.26088299999999998</v>
      </c>
      <c r="F4471" s="2">
        <v>8.1315390000000001</v>
      </c>
      <c r="G4471" s="2">
        <v>0.57425700000000002</v>
      </c>
      <c r="H4471" s="2">
        <v>0.574936</v>
      </c>
      <c r="J4471" s="2">
        <v>8.1343449999999997</v>
      </c>
      <c r="K4471" s="2">
        <v>8.7693999999999994E-2</v>
      </c>
      <c r="L4471" s="2">
        <v>0.162495</v>
      </c>
    </row>
    <row r="4472" spans="1:12" x14ac:dyDescent="0.2">
      <c r="A4472" s="2">
        <v>8.1350460000000009</v>
      </c>
      <c r="B4472" s="2">
        <v>23.517779999999998</v>
      </c>
      <c r="C4472" s="2">
        <v>0.57874199999999998</v>
      </c>
      <c r="D4472" s="2">
        <v>0.260959</v>
      </c>
      <c r="F4472" s="2">
        <v>8.1322399999999995</v>
      </c>
      <c r="G4472" s="2">
        <v>0.57405899999999999</v>
      </c>
      <c r="H4472" s="2">
        <v>0.57562999999999998</v>
      </c>
      <c r="J4472" s="2">
        <v>8.1350460000000009</v>
      </c>
      <c r="K4472" s="2">
        <v>8.7566000000000005E-2</v>
      </c>
      <c r="L4472" s="2">
        <v>0.16229399999999999</v>
      </c>
    </row>
    <row r="4473" spans="1:12" x14ac:dyDescent="0.2">
      <c r="A4473" s="2">
        <v>8.1357470000000003</v>
      </c>
      <c r="B4473" s="2">
        <v>23.512599999999999</v>
      </c>
      <c r="C4473" s="2">
        <v>0.57844799999999996</v>
      </c>
      <c r="D4473" s="2">
        <v>0.260745</v>
      </c>
      <c r="F4473" s="2">
        <v>8.1329419999999999</v>
      </c>
      <c r="G4473" s="2">
        <v>0.57488300000000003</v>
      </c>
      <c r="H4473" s="2">
        <v>0.57591999999999999</v>
      </c>
      <c r="J4473" s="2">
        <v>8.1357470000000003</v>
      </c>
      <c r="K4473" s="2">
        <v>8.7438000000000002E-2</v>
      </c>
      <c r="L4473" s="2">
        <v>0.16186300000000001</v>
      </c>
    </row>
    <row r="4474" spans="1:12" x14ac:dyDescent="0.2">
      <c r="A4474" s="2">
        <v>8.1364490000000007</v>
      </c>
      <c r="B4474" s="2">
        <v>23.507739999999998</v>
      </c>
      <c r="C4474" s="2">
        <v>0.57839099999999999</v>
      </c>
      <c r="D4474" s="2">
        <v>0.26053900000000002</v>
      </c>
      <c r="F4474" s="2">
        <v>8.1336429999999993</v>
      </c>
      <c r="G4474" s="2">
        <v>0.57525599999999999</v>
      </c>
      <c r="H4474" s="2">
        <v>0.57606500000000005</v>
      </c>
      <c r="J4474" s="2">
        <v>8.1364490000000007</v>
      </c>
      <c r="K4474" s="2">
        <v>8.7705000000000005E-2</v>
      </c>
      <c r="L4474" s="2">
        <v>0.161495</v>
      </c>
    </row>
    <row r="4475" spans="1:12" x14ac:dyDescent="0.2">
      <c r="A4475" s="2">
        <v>8.1371500000000001</v>
      </c>
      <c r="B4475" s="2">
        <v>23.50216</v>
      </c>
      <c r="C4475" s="2">
        <v>0.57796000000000003</v>
      </c>
      <c r="D4475" s="2">
        <v>0.26072200000000001</v>
      </c>
      <c r="F4475" s="2">
        <v>8.1343449999999997</v>
      </c>
      <c r="G4475" s="2">
        <v>0.57501999999999998</v>
      </c>
      <c r="H4475" s="2">
        <v>0.57609600000000005</v>
      </c>
      <c r="J4475" s="2">
        <v>8.1371500000000001</v>
      </c>
      <c r="K4475" s="2">
        <v>8.8108000000000006E-2</v>
      </c>
      <c r="L4475" s="2">
        <v>0.16143399999999999</v>
      </c>
    </row>
    <row r="4476" spans="1:12" x14ac:dyDescent="0.2">
      <c r="A4476" s="2">
        <v>8.1378520000000005</v>
      </c>
      <c r="B4476" s="2">
        <v>23.496849999999998</v>
      </c>
      <c r="C4476" s="2">
        <v>0.57765500000000003</v>
      </c>
      <c r="D4476" s="2">
        <v>0.26072200000000001</v>
      </c>
      <c r="F4476" s="2">
        <v>8.1350460000000009</v>
      </c>
      <c r="G4476" s="2">
        <v>0.57513400000000003</v>
      </c>
      <c r="H4476" s="2">
        <v>0.57617200000000002</v>
      </c>
      <c r="J4476" s="2">
        <v>8.1378520000000005</v>
      </c>
      <c r="K4476" s="2">
        <v>8.8097999999999996E-2</v>
      </c>
      <c r="L4476" s="2">
        <v>0.16202800000000001</v>
      </c>
    </row>
    <row r="4477" spans="1:12" x14ac:dyDescent="0.2">
      <c r="A4477" s="2">
        <v>8.1385529999999999</v>
      </c>
      <c r="B4477" s="2">
        <v>23.491599999999998</v>
      </c>
      <c r="C4477" s="2">
        <v>0.57768600000000003</v>
      </c>
      <c r="D4477" s="2">
        <v>0.26044800000000001</v>
      </c>
      <c r="F4477" s="2">
        <v>8.1357470000000003</v>
      </c>
      <c r="G4477" s="2">
        <v>0.57523299999999999</v>
      </c>
      <c r="H4477" s="2">
        <v>0.57640100000000005</v>
      </c>
      <c r="J4477" s="2">
        <v>8.1385529999999999</v>
      </c>
      <c r="K4477" s="2">
        <v>8.8175000000000003E-2</v>
      </c>
      <c r="L4477" s="2">
        <v>0.162493</v>
      </c>
    </row>
    <row r="4478" spans="1:12" x14ac:dyDescent="0.2">
      <c r="A4478" s="2">
        <v>8.1392550000000004</v>
      </c>
      <c r="B4478" s="2">
        <v>23.48668</v>
      </c>
      <c r="C4478" s="2">
        <v>0.57725400000000004</v>
      </c>
      <c r="D4478" s="2">
        <v>0.26044800000000001</v>
      </c>
      <c r="F4478" s="2">
        <v>8.1364490000000007</v>
      </c>
      <c r="G4478" s="2">
        <v>0.57501999999999998</v>
      </c>
      <c r="H4478" s="2">
        <v>0.57652999999999999</v>
      </c>
      <c r="J4478" s="2">
        <v>8.1392550000000004</v>
      </c>
      <c r="K4478" s="2">
        <v>8.7686E-2</v>
      </c>
      <c r="L4478" s="2">
        <v>0.16238900000000001</v>
      </c>
    </row>
    <row r="4479" spans="1:12" x14ac:dyDescent="0.2">
      <c r="A4479" s="2">
        <v>8.1399570000000008</v>
      </c>
      <c r="B4479" s="2">
        <v>23.481760000000001</v>
      </c>
      <c r="C4479" s="2">
        <v>0.57667100000000004</v>
      </c>
      <c r="D4479" s="2">
        <v>0.26081399999999999</v>
      </c>
      <c r="F4479" s="2">
        <v>8.1371500000000001</v>
      </c>
      <c r="G4479" s="2">
        <v>0.57452400000000003</v>
      </c>
      <c r="H4479" s="2">
        <v>0.57694999999999996</v>
      </c>
      <c r="J4479" s="2">
        <v>8.1399570000000008</v>
      </c>
      <c r="K4479" s="2">
        <v>8.7635000000000005E-2</v>
      </c>
      <c r="L4479" s="2">
        <v>0.16259499999999999</v>
      </c>
    </row>
    <row r="4480" spans="1:12" x14ac:dyDescent="0.2">
      <c r="A4480" s="2">
        <v>8.1406569999999991</v>
      </c>
      <c r="B4480" s="2">
        <v>23.476929999999999</v>
      </c>
      <c r="C4480" s="2">
        <v>0.57633100000000004</v>
      </c>
      <c r="D4480" s="2">
        <v>0.26116499999999998</v>
      </c>
      <c r="F4480" s="2">
        <v>8.1378520000000005</v>
      </c>
      <c r="G4480" s="2">
        <v>0.57453200000000004</v>
      </c>
      <c r="H4480" s="2">
        <v>0.57723999999999998</v>
      </c>
      <c r="J4480" s="2">
        <v>8.1406569999999991</v>
      </c>
      <c r="K4480" s="2">
        <v>8.7845000000000006E-2</v>
      </c>
      <c r="L4480" s="2">
        <v>0.16245999999999999</v>
      </c>
    </row>
    <row r="4481" spans="1:12" x14ac:dyDescent="0.2">
      <c r="A4481" s="2">
        <v>8.1413580000000003</v>
      </c>
      <c r="B4481" s="2">
        <v>23.472339999999999</v>
      </c>
      <c r="C4481" s="2">
        <v>0.576511</v>
      </c>
      <c r="D4481" s="2">
        <v>0.26117200000000002</v>
      </c>
      <c r="F4481" s="2">
        <v>8.1385529999999999</v>
      </c>
      <c r="G4481" s="2">
        <v>0.57440199999999997</v>
      </c>
      <c r="H4481" s="2">
        <v>0.57714799999999999</v>
      </c>
      <c r="J4481" s="2">
        <v>8.1413580000000003</v>
      </c>
      <c r="K4481" s="2">
        <v>8.7665000000000007E-2</v>
      </c>
      <c r="L4481" s="2">
        <v>0.16281000000000001</v>
      </c>
    </row>
    <row r="4482" spans="1:12" x14ac:dyDescent="0.2">
      <c r="A4482" s="2">
        <v>8.1420589999999997</v>
      </c>
      <c r="B4482" s="2">
        <v>23.468029999999999</v>
      </c>
      <c r="C4482" s="2">
        <v>0.57684199999999997</v>
      </c>
      <c r="D4482" s="2">
        <v>0.260791</v>
      </c>
      <c r="F4482" s="2">
        <v>8.1392550000000004</v>
      </c>
      <c r="G4482" s="2">
        <v>0.573967</v>
      </c>
      <c r="H4482" s="2">
        <v>0.57730099999999995</v>
      </c>
      <c r="J4482" s="2">
        <v>8.1420589999999997</v>
      </c>
      <c r="K4482" s="2">
        <v>8.7401999999999994E-2</v>
      </c>
      <c r="L4482" s="2">
        <v>0.16276399999999999</v>
      </c>
    </row>
    <row r="4483" spans="1:12" x14ac:dyDescent="0.2">
      <c r="A4483" s="2">
        <v>8.1427610000000001</v>
      </c>
      <c r="B4483" s="2">
        <v>23.464089999999999</v>
      </c>
      <c r="C4483" s="2">
        <v>0.57684599999999997</v>
      </c>
      <c r="D4483" s="2">
        <v>0.26049299999999997</v>
      </c>
      <c r="F4483" s="2">
        <v>8.1399570000000008</v>
      </c>
      <c r="G4483" s="2">
        <v>0.57384500000000005</v>
      </c>
      <c r="H4483" s="2">
        <v>0.57731600000000005</v>
      </c>
      <c r="J4483" s="2">
        <v>8.1427610000000001</v>
      </c>
      <c r="K4483" s="2">
        <v>8.6890999999999996E-2</v>
      </c>
      <c r="L4483" s="2">
        <v>0.16305800000000001</v>
      </c>
    </row>
    <row r="4484" spans="1:12" x14ac:dyDescent="0.2">
      <c r="A4484" s="2">
        <v>8.1434619999999995</v>
      </c>
      <c r="B4484" s="2">
        <v>23.45965</v>
      </c>
      <c r="C4484" s="2">
        <v>0.57680100000000001</v>
      </c>
      <c r="D4484" s="2">
        <v>0.26088299999999998</v>
      </c>
      <c r="F4484" s="2">
        <v>8.1406569999999991</v>
      </c>
      <c r="G4484" s="2">
        <v>0.574326</v>
      </c>
      <c r="H4484" s="2">
        <v>0.57719399999999998</v>
      </c>
      <c r="J4484" s="2">
        <v>8.1434619999999995</v>
      </c>
      <c r="K4484" s="2">
        <v>8.7244000000000002E-2</v>
      </c>
      <c r="L4484" s="2">
        <v>0.16281000000000001</v>
      </c>
    </row>
    <row r="4485" spans="1:12" x14ac:dyDescent="0.2">
      <c r="A4485" s="2">
        <v>8.144164</v>
      </c>
      <c r="B4485" s="2">
        <v>23.454989999999999</v>
      </c>
      <c r="C4485" s="2">
        <v>0.57706800000000003</v>
      </c>
      <c r="D4485" s="2">
        <v>0.26118799999999998</v>
      </c>
      <c r="F4485" s="2">
        <v>8.1413580000000003</v>
      </c>
      <c r="G4485" s="2">
        <v>0.57425700000000002</v>
      </c>
      <c r="H4485" s="2">
        <v>0.576851</v>
      </c>
      <c r="J4485" s="2">
        <v>8.144164</v>
      </c>
      <c r="K4485" s="2">
        <v>8.7520000000000001E-2</v>
      </c>
      <c r="L4485" s="2">
        <v>0.16294500000000001</v>
      </c>
    </row>
    <row r="4486" spans="1:12" x14ac:dyDescent="0.2">
      <c r="A4486" s="2">
        <v>8.1448649999999994</v>
      </c>
      <c r="B4486" s="2">
        <v>23.450589999999998</v>
      </c>
      <c r="C4486" s="2">
        <v>0.57731200000000005</v>
      </c>
      <c r="D4486" s="2">
        <v>0.26156200000000002</v>
      </c>
      <c r="F4486" s="2">
        <v>8.1420589999999997</v>
      </c>
      <c r="G4486" s="2">
        <v>0.57450900000000005</v>
      </c>
      <c r="H4486" s="2">
        <v>0.57656099999999999</v>
      </c>
      <c r="J4486" s="2">
        <v>8.1448649999999994</v>
      </c>
      <c r="K4486" s="2">
        <v>8.7365999999999999E-2</v>
      </c>
      <c r="L4486" s="2">
        <v>0.163104</v>
      </c>
    </row>
    <row r="4487" spans="1:12" x14ac:dyDescent="0.2">
      <c r="A4487" s="2">
        <v>8.1455669999999998</v>
      </c>
      <c r="B4487" s="2">
        <v>23.446829999999999</v>
      </c>
      <c r="C4487" s="2">
        <v>0.57674300000000001</v>
      </c>
      <c r="D4487" s="2">
        <v>0.26175199999999998</v>
      </c>
      <c r="F4487" s="2">
        <v>8.1427610000000001</v>
      </c>
      <c r="G4487" s="2">
        <v>0.57506599999999997</v>
      </c>
      <c r="H4487" s="2">
        <v>0.57672900000000005</v>
      </c>
      <c r="J4487" s="2">
        <v>8.1455669999999998</v>
      </c>
      <c r="K4487" s="2">
        <v>8.7330000000000005E-2</v>
      </c>
      <c r="L4487" s="2">
        <v>0.162657</v>
      </c>
    </row>
    <row r="4488" spans="1:12" x14ac:dyDescent="0.2">
      <c r="A4488" s="2">
        <v>8.1462679999999992</v>
      </c>
      <c r="B4488" s="2">
        <v>23.442609999999998</v>
      </c>
      <c r="C4488" s="2">
        <v>0.57694500000000004</v>
      </c>
      <c r="D4488" s="2">
        <v>0.26186700000000002</v>
      </c>
      <c r="F4488" s="2">
        <v>8.1434619999999995</v>
      </c>
      <c r="G4488" s="2">
        <v>0.57517200000000002</v>
      </c>
      <c r="H4488" s="2">
        <v>0.57677500000000004</v>
      </c>
      <c r="J4488" s="2">
        <v>8.1462679999999992</v>
      </c>
      <c r="K4488" s="2">
        <v>8.7261000000000005E-2</v>
      </c>
      <c r="L4488" s="2">
        <v>0.163354</v>
      </c>
    </row>
    <row r="4489" spans="1:12" x14ac:dyDescent="0.2">
      <c r="A4489" s="2">
        <v>8.1469699999999996</v>
      </c>
      <c r="B4489" s="2">
        <v>23.43816</v>
      </c>
      <c r="C4489" s="2">
        <v>0.57689199999999996</v>
      </c>
      <c r="D4489" s="2">
        <v>0.26153900000000002</v>
      </c>
      <c r="F4489" s="2">
        <v>8.144164</v>
      </c>
      <c r="G4489" s="2">
        <v>0.57513400000000003</v>
      </c>
      <c r="H4489" s="2">
        <v>0.576241</v>
      </c>
      <c r="J4489" s="2">
        <v>8.1469699999999996</v>
      </c>
      <c r="K4489" s="2">
        <v>8.7041999999999994E-2</v>
      </c>
      <c r="L4489" s="2">
        <v>0.16370000000000001</v>
      </c>
    </row>
    <row r="4490" spans="1:12" x14ac:dyDescent="0.2">
      <c r="A4490" s="2">
        <v>8.1476710000000008</v>
      </c>
      <c r="B4490" s="2">
        <v>23.433589999999999</v>
      </c>
      <c r="C4490" s="2">
        <v>0.57640000000000002</v>
      </c>
      <c r="D4490" s="2">
        <v>0.26149299999999998</v>
      </c>
      <c r="F4490" s="2">
        <v>8.1448649999999994</v>
      </c>
      <c r="G4490" s="2">
        <v>0.574631</v>
      </c>
      <c r="H4490" s="2">
        <v>0.57608800000000004</v>
      </c>
      <c r="J4490" s="2">
        <v>8.1476710000000008</v>
      </c>
      <c r="K4490" s="2">
        <v>8.6905999999999997E-2</v>
      </c>
      <c r="L4490" s="2">
        <v>0.163491</v>
      </c>
    </row>
    <row r="4491" spans="1:12" x14ac:dyDescent="0.2">
      <c r="A4491" s="2">
        <v>8.1483729999999994</v>
      </c>
      <c r="B4491" s="2">
        <v>23.42998</v>
      </c>
      <c r="C4491" s="2">
        <v>0.57608000000000004</v>
      </c>
      <c r="D4491" s="2">
        <v>0.26152300000000001</v>
      </c>
      <c r="F4491" s="2">
        <v>8.1455669999999998</v>
      </c>
      <c r="G4491" s="2">
        <v>0.57477599999999995</v>
      </c>
      <c r="H4491" s="2">
        <v>0.57626299999999997</v>
      </c>
      <c r="J4491" s="2">
        <v>8.1483729999999994</v>
      </c>
      <c r="K4491" s="2">
        <v>8.6290000000000006E-2</v>
      </c>
      <c r="L4491" s="2">
        <v>0.16336400000000001</v>
      </c>
    </row>
    <row r="4492" spans="1:12" x14ac:dyDescent="0.2">
      <c r="A4492" s="2">
        <v>8.1490740000000006</v>
      </c>
      <c r="B4492" s="2">
        <v>23.425940000000001</v>
      </c>
      <c r="C4492" s="2">
        <v>0.57608300000000001</v>
      </c>
      <c r="D4492" s="2">
        <v>0.26131700000000002</v>
      </c>
      <c r="F4492" s="2">
        <v>8.1462679999999992</v>
      </c>
      <c r="G4492" s="2">
        <v>0.57489000000000001</v>
      </c>
      <c r="H4492" s="2">
        <v>0.57608000000000004</v>
      </c>
      <c r="J4492" s="2">
        <v>8.1490740000000006</v>
      </c>
      <c r="K4492" s="2">
        <v>8.6052000000000003E-2</v>
      </c>
      <c r="L4492" s="2">
        <v>0.163381</v>
      </c>
    </row>
    <row r="4493" spans="1:12" x14ac:dyDescent="0.2">
      <c r="A4493" s="2">
        <v>8.149775</v>
      </c>
      <c r="B4493" s="2">
        <v>23.422529999999998</v>
      </c>
      <c r="C4493" s="2">
        <v>0.57590799999999998</v>
      </c>
      <c r="D4493" s="2">
        <v>0.26114999999999999</v>
      </c>
      <c r="F4493" s="2">
        <v>8.1469699999999996</v>
      </c>
      <c r="G4493" s="2">
        <v>0.574936</v>
      </c>
      <c r="H4493" s="2">
        <v>0.57616400000000001</v>
      </c>
      <c r="J4493" s="2">
        <v>8.149775</v>
      </c>
      <c r="K4493" s="2">
        <v>8.5438E-2</v>
      </c>
      <c r="L4493" s="2">
        <v>0.16348099999999999</v>
      </c>
    </row>
    <row r="4494" spans="1:12" x14ac:dyDescent="0.2">
      <c r="A4494" s="2">
        <v>8.1504770000000004</v>
      </c>
      <c r="B4494" s="2">
        <v>23.419080000000001</v>
      </c>
      <c r="C4494" s="2">
        <v>0.57595700000000005</v>
      </c>
      <c r="D4494" s="2">
        <v>0.26137100000000002</v>
      </c>
      <c r="F4494" s="2">
        <v>8.1476710000000008</v>
      </c>
      <c r="G4494" s="2">
        <v>0.57562999999999998</v>
      </c>
      <c r="H4494" s="2">
        <v>0.57609600000000005</v>
      </c>
      <c r="J4494" s="2">
        <v>8.1504770000000004</v>
      </c>
      <c r="K4494" s="2">
        <v>8.5686999999999999E-2</v>
      </c>
      <c r="L4494" s="2">
        <v>0.16328500000000001</v>
      </c>
    </row>
    <row r="4495" spans="1:12" x14ac:dyDescent="0.2">
      <c r="A4495" s="2">
        <v>8.1511770000000006</v>
      </c>
      <c r="B4495" s="2">
        <v>23.415569999999999</v>
      </c>
      <c r="C4495" s="2">
        <v>0.57609500000000002</v>
      </c>
      <c r="D4495" s="2">
        <v>0.26121100000000003</v>
      </c>
      <c r="F4495" s="2">
        <v>8.1483729999999994</v>
      </c>
      <c r="G4495" s="2">
        <v>0.57591999999999999</v>
      </c>
      <c r="H4495" s="2">
        <v>0.57614900000000002</v>
      </c>
      <c r="J4495" s="2">
        <v>8.1511770000000006</v>
      </c>
      <c r="K4495" s="2">
        <v>8.5612999999999995E-2</v>
      </c>
      <c r="L4495" s="2">
        <v>0.163104</v>
      </c>
    </row>
    <row r="4496" spans="1:12" x14ac:dyDescent="0.2">
      <c r="A4496" s="2">
        <v>8.1518789999999992</v>
      </c>
      <c r="B4496" s="2">
        <v>23.412400000000002</v>
      </c>
      <c r="C4496" s="2">
        <v>0.57600700000000005</v>
      </c>
      <c r="D4496" s="2">
        <v>0.26106600000000002</v>
      </c>
      <c r="F4496" s="2">
        <v>8.1490740000000006</v>
      </c>
      <c r="G4496" s="2">
        <v>0.57606500000000005</v>
      </c>
      <c r="H4496" s="2">
        <v>0.57582100000000003</v>
      </c>
      <c r="J4496" s="2">
        <v>8.1518789999999992</v>
      </c>
      <c r="K4496" s="2">
        <v>8.5663000000000003E-2</v>
      </c>
      <c r="L4496" s="2">
        <v>0.162858</v>
      </c>
    </row>
    <row r="4497" spans="1:12" x14ac:dyDescent="0.2">
      <c r="A4497" s="2">
        <v>8.1525800000000004</v>
      </c>
      <c r="B4497" s="2">
        <v>23.408930000000002</v>
      </c>
      <c r="C4497" s="2">
        <v>0.57542700000000002</v>
      </c>
      <c r="D4497" s="2">
        <v>0.26115699999999997</v>
      </c>
      <c r="F4497" s="2">
        <v>8.149775</v>
      </c>
      <c r="G4497" s="2">
        <v>0.57609600000000005</v>
      </c>
      <c r="H4497" s="2">
        <v>0.57568399999999997</v>
      </c>
      <c r="J4497" s="2">
        <v>8.1525800000000004</v>
      </c>
      <c r="K4497" s="2">
        <v>8.5831000000000005E-2</v>
      </c>
      <c r="L4497" s="2">
        <v>0.162636</v>
      </c>
    </row>
    <row r="4498" spans="1:12" x14ac:dyDescent="0.2">
      <c r="A4498" s="2">
        <v>8.1532820000000008</v>
      </c>
      <c r="B4498" s="2">
        <v>23.405190000000001</v>
      </c>
      <c r="C4498" s="2">
        <v>0.57512600000000003</v>
      </c>
      <c r="D4498" s="2">
        <v>0.26113399999999998</v>
      </c>
      <c r="F4498" s="2">
        <v>8.1504770000000004</v>
      </c>
      <c r="G4498" s="2">
        <v>0.57617200000000002</v>
      </c>
      <c r="H4498" s="2">
        <v>0.57548500000000002</v>
      </c>
      <c r="J4498" s="2">
        <v>8.1532820000000008</v>
      </c>
      <c r="K4498" s="2">
        <v>8.5621000000000003E-2</v>
      </c>
      <c r="L4498" s="2">
        <v>0.16321099999999999</v>
      </c>
    </row>
    <row r="4499" spans="1:12" x14ac:dyDescent="0.2">
      <c r="A4499" s="2">
        <v>8.1539830000000002</v>
      </c>
      <c r="B4499" s="2">
        <v>23.401489999999999</v>
      </c>
      <c r="C4499" s="2">
        <v>0.575206</v>
      </c>
      <c r="D4499" s="2">
        <v>0.26095099999999999</v>
      </c>
      <c r="F4499" s="2">
        <v>8.1511770000000006</v>
      </c>
      <c r="G4499" s="2">
        <v>0.57640100000000005</v>
      </c>
      <c r="H4499" s="2">
        <v>0.575546</v>
      </c>
      <c r="J4499" s="2">
        <v>8.1539830000000002</v>
      </c>
      <c r="K4499" s="2">
        <v>8.5833999999999994E-2</v>
      </c>
      <c r="L4499" s="2">
        <v>0.16312499999999999</v>
      </c>
    </row>
    <row r="4500" spans="1:12" x14ac:dyDescent="0.2">
      <c r="A4500" s="2">
        <v>8.1546850000000006</v>
      </c>
      <c r="B4500" s="2">
        <v>23.398029999999999</v>
      </c>
      <c r="C4500" s="2">
        <v>0.57552300000000001</v>
      </c>
      <c r="D4500" s="2">
        <v>0.26103500000000002</v>
      </c>
      <c r="F4500" s="2">
        <v>8.1518789999999992</v>
      </c>
      <c r="G4500" s="2">
        <v>0.57652999999999999</v>
      </c>
      <c r="H4500" s="2">
        <v>0.57553900000000002</v>
      </c>
      <c r="J4500" s="2">
        <v>8.1546850000000006</v>
      </c>
      <c r="K4500" s="2">
        <v>8.5933999999999996E-2</v>
      </c>
      <c r="L4500" s="2">
        <v>0.16262399999999999</v>
      </c>
    </row>
    <row r="4501" spans="1:12" x14ac:dyDescent="0.2">
      <c r="A4501" s="2">
        <v>8.155386</v>
      </c>
      <c r="B4501" s="2">
        <v>23.394490000000001</v>
      </c>
      <c r="C4501" s="2">
        <v>0.57594599999999996</v>
      </c>
      <c r="D4501" s="2">
        <v>0.260768</v>
      </c>
      <c r="F4501" s="2">
        <v>8.1525800000000004</v>
      </c>
      <c r="G4501" s="2">
        <v>0.57694999999999996</v>
      </c>
      <c r="H4501" s="2">
        <v>0.57530199999999998</v>
      </c>
      <c r="J4501" s="2">
        <v>8.155386</v>
      </c>
      <c r="K4501" s="2">
        <v>8.6149000000000003E-2</v>
      </c>
      <c r="L4501" s="2">
        <v>0.16359199999999999</v>
      </c>
    </row>
    <row r="4502" spans="1:12" x14ac:dyDescent="0.2">
      <c r="A4502" s="2">
        <v>8.1560869999999994</v>
      </c>
      <c r="B4502" s="2">
        <v>23.391310000000001</v>
      </c>
      <c r="C4502" s="2">
        <v>0.57617099999999999</v>
      </c>
      <c r="D4502" s="2">
        <v>0.26063799999999998</v>
      </c>
      <c r="F4502" s="2">
        <v>8.1532820000000008</v>
      </c>
      <c r="G4502" s="2">
        <v>0.57723999999999998</v>
      </c>
      <c r="H4502" s="2">
        <v>0.57514200000000004</v>
      </c>
      <c r="J4502" s="2">
        <v>8.1560869999999994</v>
      </c>
      <c r="K4502" s="2">
        <v>8.6286000000000002E-2</v>
      </c>
      <c r="L4502" s="2">
        <v>0.16415099999999999</v>
      </c>
    </row>
    <row r="4503" spans="1:12" x14ac:dyDescent="0.2">
      <c r="A4503" s="2">
        <v>8.1567889999999998</v>
      </c>
      <c r="B4503" s="2">
        <v>23.388059999999999</v>
      </c>
      <c r="C4503" s="2">
        <v>0.57601100000000005</v>
      </c>
      <c r="D4503" s="2">
        <v>0.26061600000000001</v>
      </c>
      <c r="F4503" s="2">
        <v>8.1539830000000002</v>
      </c>
      <c r="G4503" s="2">
        <v>0.57714799999999999</v>
      </c>
      <c r="H4503" s="2">
        <v>0.57537099999999997</v>
      </c>
      <c r="J4503" s="2">
        <v>8.1567889999999998</v>
      </c>
      <c r="K4503" s="2">
        <v>8.5998000000000005E-2</v>
      </c>
      <c r="L4503" s="2">
        <v>0.16453599999999999</v>
      </c>
    </row>
    <row r="4504" spans="1:12" x14ac:dyDescent="0.2">
      <c r="A4504" s="2">
        <v>8.1574899999999992</v>
      </c>
      <c r="B4504" s="2">
        <v>23.38513</v>
      </c>
      <c r="C4504" s="2">
        <v>0.57576300000000002</v>
      </c>
      <c r="D4504" s="2">
        <v>0.26050099999999998</v>
      </c>
      <c r="F4504" s="2">
        <v>8.1546850000000006</v>
      </c>
      <c r="G4504" s="2">
        <v>0.57730099999999995</v>
      </c>
      <c r="H4504" s="2">
        <v>0.57518800000000003</v>
      </c>
      <c r="J4504" s="2">
        <v>8.1574899999999992</v>
      </c>
      <c r="K4504" s="2">
        <v>8.5619000000000001E-2</v>
      </c>
      <c r="L4504" s="2">
        <v>0.165691</v>
      </c>
    </row>
    <row r="4505" spans="1:12" x14ac:dyDescent="0.2">
      <c r="A4505" s="2">
        <v>8.1581919999999997</v>
      </c>
      <c r="B4505" s="2">
        <v>23.38251</v>
      </c>
      <c r="C4505" s="2">
        <v>0.57591599999999998</v>
      </c>
      <c r="D4505" s="2">
        <v>0.26040200000000002</v>
      </c>
      <c r="F4505" s="2">
        <v>8.155386</v>
      </c>
      <c r="G4505" s="2">
        <v>0.57731600000000005</v>
      </c>
      <c r="H4505" s="2">
        <v>0.57515700000000003</v>
      </c>
      <c r="J4505" s="2">
        <v>8.1581919999999997</v>
      </c>
      <c r="K4505" s="2">
        <v>8.5647000000000001E-2</v>
      </c>
      <c r="L4505" s="2">
        <v>0.16570099999999999</v>
      </c>
    </row>
    <row r="4506" spans="1:12" x14ac:dyDescent="0.2">
      <c r="A4506" s="2">
        <v>8.1588930000000008</v>
      </c>
      <c r="B4506" s="2">
        <v>23.379650000000002</v>
      </c>
      <c r="C4506" s="2">
        <v>0.57616699999999998</v>
      </c>
      <c r="D4506" s="2">
        <v>0.26051600000000003</v>
      </c>
      <c r="F4506" s="2">
        <v>8.1560869999999994</v>
      </c>
      <c r="G4506" s="2">
        <v>0.57719399999999998</v>
      </c>
      <c r="H4506" s="2">
        <v>0.57580600000000004</v>
      </c>
      <c r="J4506" s="2">
        <v>8.1588930000000008</v>
      </c>
      <c r="K4506" s="2">
        <v>8.5729E-2</v>
      </c>
      <c r="L4506" s="2">
        <v>0.16583800000000001</v>
      </c>
    </row>
    <row r="4507" spans="1:12" x14ac:dyDescent="0.2">
      <c r="A4507" s="2">
        <v>8.1595949999999995</v>
      </c>
      <c r="B4507" s="2">
        <v>23.376999999999999</v>
      </c>
      <c r="C4507" s="2">
        <v>0.575847</v>
      </c>
      <c r="D4507" s="2">
        <v>0.26080599999999998</v>
      </c>
      <c r="F4507" s="2">
        <v>8.1567889999999998</v>
      </c>
      <c r="G4507" s="2">
        <v>0.576851</v>
      </c>
      <c r="H4507" s="2">
        <v>0.57634700000000005</v>
      </c>
      <c r="J4507" s="2">
        <v>8.1595949999999995</v>
      </c>
      <c r="K4507" s="2">
        <v>8.5419999999999996E-2</v>
      </c>
      <c r="L4507" s="2">
        <v>0.166297</v>
      </c>
    </row>
    <row r="4508" spans="1:12" x14ac:dyDescent="0.2">
      <c r="A4508" s="2">
        <v>8.1602949999999996</v>
      </c>
      <c r="B4508" s="2">
        <v>23.374410000000001</v>
      </c>
      <c r="C4508" s="2">
        <v>0.57542700000000002</v>
      </c>
      <c r="D4508" s="2">
        <v>0.26163799999999998</v>
      </c>
      <c r="F4508" s="2">
        <v>8.1574899999999992</v>
      </c>
      <c r="G4508" s="2">
        <v>0.57656099999999999</v>
      </c>
      <c r="H4508" s="2">
        <v>0.57691199999999998</v>
      </c>
      <c r="J4508" s="2">
        <v>8.1602949999999996</v>
      </c>
      <c r="K4508" s="2">
        <v>8.5092000000000001E-2</v>
      </c>
      <c r="L4508" s="2">
        <v>0.166293</v>
      </c>
    </row>
    <row r="4509" spans="1:12" x14ac:dyDescent="0.2">
      <c r="A4509" s="2">
        <v>8.1609970000000001</v>
      </c>
      <c r="B4509" s="2">
        <v>23.372219999999999</v>
      </c>
      <c r="C4509" s="2">
        <v>0.57511400000000001</v>
      </c>
      <c r="D4509" s="2">
        <v>0.26255299999999998</v>
      </c>
      <c r="F4509" s="2">
        <v>8.1581919999999997</v>
      </c>
      <c r="G4509" s="2">
        <v>0.57672900000000005</v>
      </c>
      <c r="H4509" s="2">
        <v>0.57665999999999995</v>
      </c>
      <c r="J4509" s="2">
        <v>8.1609970000000001</v>
      </c>
      <c r="K4509" s="2">
        <v>8.4613999999999995E-2</v>
      </c>
      <c r="L4509" s="2">
        <v>0.16633200000000001</v>
      </c>
    </row>
    <row r="4510" spans="1:12" x14ac:dyDescent="0.2">
      <c r="A4510" s="2">
        <v>8.1616979999999995</v>
      </c>
      <c r="B4510" s="2">
        <v>23.370419999999999</v>
      </c>
      <c r="C4510" s="2">
        <v>0.574851</v>
      </c>
      <c r="D4510" s="2">
        <v>0.26319399999999998</v>
      </c>
      <c r="F4510" s="2">
        <v>8.1588930000000008</v>
      </c>
      <c r="G4510" s="2">
        <v>0.57677500000000004</v>
      </c>
      <c r="H4510" s="2">
        <v>0.57634700000000005</v>
      </c>
      <c r="J4510" s="2">
        <v>8.1616979999999995</v>
      </c>
      <c r="K4510" s="2">
        <v>8.4548999999999999E-2</v>
      </c>
      <c r="L4510" s="2">
        <v>0.16734199999999999</v>
      </c>
    </row>
    <row r="4511" spans="1:12" x14ac:dyDescent="0.2">
      <c r="A4511" s="2">
        <v>8.1623990000000006</v>
      </c>
      <c r="B4511" s="2">
        <v>23.36795</v>
      </c>
      <c r="C4511" s="2">
        <v>0.57481300000000002</v>
      </c>
      <c r="D4511" s="2">
        <v>0.26359100000000002</v>
      </c>
      <c r="F4511" s="2">
        <v>8.1595949999999995</v>
      </c>
      <c r="G4511" s="2">
        <v>0.576241</v>
      </c>
      <c r="H4511" s="2">
        <v>0.57622499999999999</v>
      </c>
      <c r="J4511" s="2">
        <v>8.1623990000000006</v>
      </c>
      <c r="K4511" s="2">
        <v>8.4209000000000006E-2</v>
      </c>
      <c r="L4511" s="2">
        <v>0.16716300000000001</v>
      </c>
    </row>
    <row r="4512" spans="1:12" x14ac:dyDescent="0.2">
      <c r="A4512" s="2">
        <v>8.1631009999999993</v>
      </c>
      <c r="B4512" s="2">
        <v>23.365749999999998</v>
      </c>
      <c r="C4512" s="2">
        <v>0.57480200000000004</v>
      </c>
      <c r="D4512" s="2">
        <v>0.263629</v>
      </c>
      <c r="F4512" s="2">
        <v>8.1602949999999996</v>
      </c>
      <c r="G4512" s="2">
        <v>0.57608800000000004</v>
      </c>
      <c r="H4512" s="2">
        <v>0.57617200000000002</v>
      </c>
      <c r="J4512" s="2">
        <v>8.1631009999999993</v>
      </c>
      <c r="K4512" s="2">
        <v>8.4241999999999997E-2</v>
      </c>
      <c r="L4512" s="2">
        <v>0.16644100000000001</v>
      </c>
    </row>
    <row r="4513" spans="1:12" x14ac:dyDescent="0.2">
      <c r="A4513" s="2">
        <v>8.1638020000000004</v>
      </c>
      <c r="B4513" s="2">
        <v>23.363630000000001</v>
      </c>
      <c r="C4513" s="2">
        <v>0.57477900000000004</v>
      </c>
      <c r="D4513" s="2">
        <v>0.26382800000000001</v>
      </c>
      <c r="F4513" s="2">
        <v>8.1609970000000001</v>
      </c>
      <c r="G4513" s="2">
        <v>0.57626299999999997</v>
      </c>
      <c r="H4513" s="2">
        <v>0.57577500000000004</v>
      </c>
      <c r="J4513" s="2">
        <v>8.1638020000000004</v>
      </c>
      <c r="K4513" s="2">
        <v>8.3652000000000004E-2</v>
      </c>
      <c r="L4513" s="2">
        <v>0.165967</v>
      </c>
    </row>
    <row r="4514" spans="1:12" x14ac:dyDescent="0.2">
      <c r="A4514" s="2">
        <v>8.1645040000000009</v>
      </c>
      <c r="B4514" s="2">
        <v>23.36168</v>
      </c>
      <c r="C4514" s="2">
        <v>0.57456099999999999</v>
      </c>
      <c r="D4514" s="2">
        <v>0.26424700000000001</v>
      </c>
      <c r="F4514" s="2">
        <v>8.1616979999999995</v>
      </c>
      <c r="G4514" s="2">
        <v>0.57608000000000004</v>
      </c>
      <c r="H4514" s="2">
        <v>0.57560699999999998</v>
      </c>
      <c r="J4514" s="2">
        <v>8.1645040000000009</v>
      </c>
      <c r="K4514" s="2">
        <v>8.3927000000000002E-2</v>
      </c>
      <c r="L4514" s="2">
        <v>0.165798</v>
      </c>
    </row>
    <row r="4515" spans="1:12" x14ac:dyDescent="0.2">
      <c r="A4515" s="2">
        <v>8.1652050000000003</v>
      </c>
      <c r="B4515" s="2">
        <v>23.360019999999999</v>
      </c>
      <c r="C4515" s="2">
        <v>0.57396999999999998</v>
      </c>
      <c r="D4515" s="2">
        <v>0.26438400000000001</v>
      </c>
      <c r="F4515" s="2">
        <v>8.1623990000000006</v>
      </c>
      <c r="G4515" s="2">
        <v>0.57616400000000001</v>
      </c>
      <c r="H4515" s="2">
        <v>0.57496599999999998</v>
      </c>
      <c r="J4515" s="2">
        <v>8.1652050000000003</v>
      </c>
      <c r="K4515" s="2">
        <v>8.4048999999999999E-2</v>
      </c>
      <c r="L4515" s="2">
        <v>0.165017</v>
      </c>
    </row>
    <row r="4516" spans="1:12" x14ac:dyDescent="0.2">
      <c r="A4516" s="2">
        <v>8.1659070000000007</v>
      </c>
      <c r="B4516" s="2">
        <v>23.357949999999999</v>
      </c>
      <c r="C4516" s="2">
        <v>0.57303499999999996</v>
      </c>
      <c r="D4516" s="2">
        <v>0.264407</v>
      </c>
      <c r="F4516" s="2">
        <v>8.1631009999999993</v>
      </c>
      <c r="G4516" s="2">
        <v>0.57609600000000005</v>
      </c>
      <c r="H4516" s="2">
        <v>0.57474499999999995</v>
      </c>
      <c r="J4516" s="2">
        <v>8.1659070000000007</v>
      </c>
      <c r="K4516" s="2">
        <v>8.4405999999999995E-2</v>
      </c>
      <c r="L4516" s="2">
        <v>0.16520299999999999</v>
      </c>
    </row>
    <row r="4517" spans="1:12" x14ac:dyDescent="0.2">
      <c r="A4517" s="2">
        <v>8.1666080000000001</v>
      </c>
      <c r="B4517" s="2">
        <v>23.356020000000001</v>
      </c>
      <c r="C4517" s="2">
        <v>0.57226100000000002</v>
      </c>
      <c r="D4517" s="2">
        <v>0.26425500000000002</v>
      </c>
      <c r="F4517" s="2">
        <v>8.1638020000000004</v>
      </c>
      <c r="G4517" s="2">
        <v>0.57614900000000002</v>
      </c>
      <c r="H4517" s="2">
        <v>0.57508099999999995</v>
      </c>
      <c r="J4517" s="2">
        <v>8.1666080000000001</v>
      </c>
      <c r="K4517" s="2">
        <v>8.4252999999999995E-2</v>
      </c>
      <c r="L4517" s="2">
        <v>0.16567000000000001</v>
      </c>
    </row>
    <row r="4518" spans="1:12" x14ac:dyDescent="0.2">
      <c r="A4518" s="2">
        <v>8.1673100000000005</v>
      </c>
      <c r="B4518" s="2">
        <v>23.353940000000001</v>
      </c>
      <c r="C4518" s="2">
        <v>0.57233400000000001</v>
      </c>
      <c r="D4518" s="2">
        <v>0.26399499999999998</v>
      </c>
      <c r="F4518" s="2">
        <v>8.1645040000000009</v>
      </c>
      <c r="G4518" s="2">
        <v>0.57582100000000003</v>
      </c>
      <c r="H4518" s="2">
        <v>0.57540899999999995</v>
      </c>
      <c r="J4518" s="2">
        <v>8.1673100000000005</v>
      </c>
      <c r="K4518" s="2">
        <v>8.4623000000000004E-2</v>
      </c>
      <c r="L4518" s="2">
        <v>0.16511200000000001</v>
      </c>
    </row>
    <row r="4519" spans="1:12" x14ac:dyDescent="0.2">
      <c r="A4519" s="2">
        <v>8.1680109999999999</v>
      </c>
      <c r="B4519" s="2">
        <v>23.352810000000002</v>
      </c>
      <c r="C4519" s="2">
        <v>0.572654</v>
      </c>
      <c r="D4519" s="2">
        <v>0.26472800000000002</v>
      </c>
      <c r="F4519" s="2">
        <v>8.1652050000000003</v>
      </c>
      <c r="G4519" s="2">
        <v>0.57568399999999997</v>
      </c>
      <c r="H4519" s="2">
        <v>0.57486700000000002</v>
      </c>
      <c r="J4519" s="2">
        <v>8.1680109999999999</v>
      </c>
      <c r="K4519" s="2">
        <v>8.5208999999999993E-2</v>
      </c>
      <c r="L4519" s="2">
        <v>0.164988</v>
      </c>
    </row>
    <row r="4520" spans="1:12" x14ac:dyDescent="0.2">
      <c r="A4520" s="2">
        <v>8.1687119999999993</v>
      </c>
      <c r="B4520" s="2">
        <v>23.351659999999999</v>
      </c>
      <c r="C4520" s="2">
        <v>0.572681</v>
      </c>
      <c r="D4520" s="2">
        <v>0.26488</v>
      </c>
      <c r="F4520" s="2">
        <v>8.1659070000000007</v>
      </c>
      <c r="G4520" s="2">
        <v>0.57548500000000002</v>
      </c>
      <c r="H4520" s="2">
        <v>0.57460800000000001</v>
      </c>
      <c r="J4520" s="2">
        <v>8.1687119999999993</v>
      </c>
      <c r="K4520" s="2">
        <v>8.5068000000000005E-2</v>
      </c>
      <c r="L4520" s="2">
        <v>0.165128</v>
      </c>
    </row>
    <row r="4521" spans="1:12" x14ac:dyDescent="0.2">
      <c r="A4521" s="2">
        <v>8.1694139999999997</v>
      </c>
      <c r="B4521" s="2">
        <v>23.34975</v>
      </c>
      <c r="C4521" s="2">
        <v>0.57261200000000001</v>
      </c>
      <c r="D4521" s="2">
        <v>0.26529999999999998</v>
      </c>
      <c r="F4521" s="2">
        <v>8.1666080000000001</v>
      </c>
      <c r="G4521" s="2">
        <v>0.575546</v>
      </c>
      <c r="H4521" s="2">
        <v>0.57468399999999997</v>
      </c>
      <c r="J4521" s="2">
        <v>8.1694139999999997</v>
      </c>
      <c r="K4521" s="2">
        <v>8.4930000000000005E-2</v>
      </c>
      <c r="L4521" s="2">
        <v>0.16439100000000001</v>
      </c>
    </row>
    <row r="4522" spans="1:12" x14ac:dyDescent="0.2">
      <c r="A4522" s="2">
        <v>8.1701160000000002</v>
      </c>
      <c r="B4522" s="2">
        <v>23.3477</v>
      </c>
      <c r="C4522" s="2">
        <v>0.57245199999999996</v>
      </c>
      <c r="D4522" s="2">
        <v>0.26558199999999998</v>
      </c>
      <c r="F4522" s="2">
        <v>8.1673100000000005</v>
      </c>
      <c r="G4522" s="2">
        <v>0.57553900000000002</v>
      </c>
      <c r="H4522" s="2">
        <v>0.57441699999999996</v>
      </c>
      <c r="J4522" s="2">
        <v>8.1701160000000002</v>
      </c>
      <c r="K4522" s="2">
        <v>8.4875000000000006E-2</v>
      </c>
      <c r="L4522" s="2">
        <v>0.16458700000000001</v>
      </c>
    </row>
    <row r="4523" spans="1:12" x14ac:dyDescent="0.2">
      <c r="A4523" s="2">
        <v>8.1708160000000003</v>
      </c>
      <c r="B4523" s="2">
        <v>23.346409999999999</v>
      </c>
      <c r="C4523" s="2">
        <v>0.57235599999999998</v>
      </c>
      <c r="D4523" s="2">
        <v>0.26617000000000002</v>
      </c>
      <c r="F4523" s="2">
        <v>8.1680109999999999</v>
      </c>
      <c r="G4523" s="2">
        <v>0.57530199999999998</v>
      </c>
      <c r="H4523" s="2">
        <v>0.57437899999999997</v>
      </c>
      <c r="J4523" s="2">
        <v>8.1708160000000003</v>
      </c>
      <c r="K4523" s="2">
        <v>8.5349999999999995E-2</v>
      </c>
      <c r="L4523" s="2">
        <v>0.164882</v>
      </c>
    </row>
    <row r="4524" spans="1:12" x14ac:dyDescent="0.2">
      <c r="A4524" s="2">
        <v>8.1715169999999997</v>
      </c>
      <c r="B4524" s="2">
        <v>23.34544</v>
      </c>
      <c r="C4524" s="2">
        <v>0.57207799999999998</v>
      </c>
      <c r="D4524" s="2">
        <v>0.26655899999999999</v>
      </c>
      <c r="F4524" s="2">
        <v>8.1687119999999993</v>
      </c>
      <c r="G4524" s="2">
        <v>0.57514200000000004</v>
      </c>
      <c r="H4524" s="2">
        <v>0.57450100000000004</v>
      </c>
      <c r="J4524" s="2">
        <v>8.1715169999999997</v>
      </c>
      <c r="K4524" s="2">
        <v>8.4732000000000002E-2</v>
      </c>
      <c r="L4524" s="2">
        <v>0.165021</v>
      </c>
    </row>
    <row r="4525" spans="1:12" x14ac:dyDescent="0.2">
      <c r="A4525" s="2">
        <v>8.1722190000000001</v>
      </c>
      <c r="B4525" s="2">
        <v>23.344280000000001</v>
      </c>
      <c r="C4525" s="2">
        <v>0.57176899999999997</v>
      </c>
      <c r="D4525" s="2">
        <v>0.26619999999999999</v>
      </c>
      <c r="F4525" s="2">
        <v>8.1694139999999997</v>
      </c>
      <c r="G4525" s="2">
        <v>0.57537099999999997</v>
      </c>
      <c r="H4525" s="2">
        <v>0.57491300000000001</v>
      </c>
      <c r="J4525" s="2">
        <v>8.1722190000000001</v>
      </c>
      <c r="K4525" s="2">
        <v>8.4447999999999995E-2</v>
      </c>
      <c r="L4525" s="2">
        <v>0.16555500000000001</v>
      </c>
    </row>
    <row r="4526" spans="1:12" x14ac:dyDescent="0.2">
      <c r="A4526" s="2">
        <v>8.1729199999999995</v>
      </c>
      <c r="B4526" s="2">
        <v>23.343240000000002</v>
      </c>
      <c r="C4526" s="2">
        <v>0.57148699999999997</v>
      </c>
      <c r="D4526" s="2">
        <v>0.26582600000000001</v>
      </c>
      <c r="F4526" s="2">
        <v>8.1701160000000002</v>
      </c>
      <c r="G4526" s="2">
        <v>0.57518800000000003</v>
      </c>
      <c r="H4526" s="2">
        <v>0.57511100000000004</v>
      </c>
      <c r="J4526" s="2">
        <v>8.1729199999999995</v>
      </c>
      <c r="K4526" s="2">
        <v>8.4413000000000002E-2</v>
      </c>
      <c r="L4526" s="2">
        <v>0.164795</v>
      </c>
    </row>
    <row r="4527" spans="1:12" x14ac:dyDescent="0.2">
      <c r="A4527" s="2">
        <v>8.1736219999999999</v>
      </c>
      <c r="B4527" s="2">
        <v>23.342510000000001</v>
      </c>
      <c r="C4527" s="2">
        <v>0.57120400000000005</v>
      </c>
      <c r="D4527" s="2">
        <v>0.26581100000000002</v>
      </c>
      <c r="F4527" s="2">
        <v>8.1708160000000003</v>
      </c>
      <c r="G4527" s="2">
        <v>0.57515700000000003</v>
      </c>
      <c r="H4527" s="2">
        <v>0.57504999999999995</v>
      </c>
      <c r="J4527" s="2">
        <v>8.1736219999999999</v>
      </c>
      <c r="K4527" s="2">
        <v>8.5139999999999993E-2</v>
      </c>
      <c r="L4527" s="2">
        <v>0.16430900000000001</v>
      </c>
    </row>
    <row r="4528" spans="1:12" x14ac:dyDescent="0.2">
      <c r="A4528" s="2">
        <v>8.1743229999999993</v>
      </c>
      <c r="B4528" s="2">
        <v>23.3416</v>
      </c>
      <c r="C4528" s="2">
        <v>0.57153600000000004</v>
      </c>
      <c r="D4528" s="2">
        <v>0.26652100000000001</v>
      </c>
      <c r="F4528" s="2">
        <v>8.1715169999999997</v>
      </c>
      <c r="G4528" s="2">
        <v>0.57580600000000004</v>
      </c>
      <c r="H4528" s="2">
        <v>0.57511900000000005</v>
      </c>
      <c r="J4528" s="2">
        <v>8.1743229999999993</v>
      </c>
      <c r="K4528" s="2">
        <v>8.5596000000000005E-2</v>
      </c>
      <c r="L4528" s="2">
        <v>0.16439999999999999</v>
      </c>
    </row>
    <row r="4529" spans="1:12" x14ac:dyDescent="0.2">
      <c r="A4529" s="2">
        <v>8.1750249999999998</v>
      </c>
      <c r="B4529" s="2">
        <v>23.340859999999999</v>
      </c>
      <c r="C4529" s="2">
        <v>0.57174999999999998</v>
      </c>
      <c r="D4529" s="2">
        <v>0.26582600000000001</v>
      </c>
      <c r="F4529" s="2">
        <v>8.1722190000000001</v>
      </c>
      <c r="G4529" s="2">
        <v>0.57634700000000005</v>
      </c>
      <c r="H4529" s="2">
        <v>0.57501999999999998</v>
      </c>
      <c r="J4529" s="2">
        <v>8.1750249999999998</v>
      </c>
      <c r="K4529" s="2">
        <v>8.5163000000000003E-2</v>
      </c>
      <c r="L4529" s="2">
        <v>0.163767</v>
      </c>
    </row>
    <row r="4530" spans="1:12" x14ac:dyDescent="0.2">
      <c r="A4530" s="2">
        <v>8.1757259999999992</v>
      </c>
      <c r="B4530" s="2">
        <v>23.340610000000002</v>
      </c>
      <c r="C4530" s="2">
        <v>0.57173499999999999</v>
      </c>
      <c r="D4530" s="2">
        <v>0.26513199999999998</v>
      </c>
      <c r="F4530" s="2">
        <v>8.1729199999999995</v>
      </c>
      <c r="G4530" s="2">
        <v>0.57691199999999998</v>
      </c>
      <c r="H4530" s="2">
        <v>0.57481400000000005</v>
      </c>
      <c r="J4530" s="2">
        <v>8.1757259999999992</v>
      </c>
      <c r="K4530" s="2">
        <v>8.4844000000000003E-2</v>
      </c>
      <c r="L4530" s="2">
        <v>0.163692</v>
      </c>
    </row>
    <row r="4531" spans="1:12" x14ac:dyDescent="0.2">
      <c r="A4531" s="2">
        <v>8.1764270000000003</v>
      </c>
      <c r="B4531" s="2">
        <v>23.340199999999999</v>
      </c>
      <c r="C4531" s="2">
        <v>0.57179899999999995</v>
      </c>
      <c r="D4531" s="2">
        <v>0.26499499999999998</v>
      </c>
      <c r="F4531" s="2">
        <v>8.1736219999999999</v>
      </c>
      <c r="G4531" s="2">
        <v>0.57665999999999995</v>
      </c>
      <c r="H4531" s="2">
        <v>0.57468399999999997</v>
      </c>
      <c r="J4531" s="2">
        <v>8.1764270000000003</v>
      </c>
      <c r="K4531" s="2">
        <v>8.5004999999999997E-2</v>
      </c>
      <c r="L4531" s="2">
        <v>0.163526</v>
      </c>
    </row>
    <row r="4532" spans="1:12" x14ac:dyDescent="0.2">
      <c r="A4532" s="2">
        <v>8.1771290000000008</v>
      </c>
      <c r="B4532" s="2">
        <v>23.339970000000001</v>
      </c>
      <c r="C4532" s="2">
        <v>0.57195600000000002</v>
      </c>
      <c r="D4532" s="2">
        <v>0.26574999999999999</v>
      </c>
      <c r="F4532" s="2">
        <v>8.1743229999999993</v>
      </c>
      <c r="G4532" s="2">
        <v>0.57634700000000005</v>
      </c>
      <c r="H4532" s="2">
        <v>0.57455400000000001</v>
      </c>
      <c r="J4532" s="2">
        <v>8.1771290000000008</v>
      </c>
      <c r="K4532" s="2">
        <v>8.5190000000000002E-2</v>
      </c>
      <c r="L4532" s="2">
        <v>0.16343199999999999</v>
      </c>
    </row>
    <row r="4533" spans="1:12" x14ac:dyDescent="0.2">
      <c r="A4533" s="2">
        <v>8.1778300000000002</v>
      </c>
      <c r="B4533" s="2">
        <v>23.339210000000001</v>
      </c>
      <c r="C4533" s="2">
        <v>0.57178799999999996</v>
      </c>
      <c r="D4533" s="2">
        <v>0.26597100000000001</v>
      </c>
      <c r="F4533" s="2">
        <v>8.1750249999999998</v>
      </c>
      <c r="G4533" s="2">
        <v>0.57622499999999999</v>
      </c>
      <c r="H4533" s="2">
        <v>0.57447800000000004</v>
      </c>
      <c r="J4533" s="2">
        <v>8.1778300000000002</v>
      </c>
      <c r="K4533" s="2">
        <v>8.5304000000000005E-2</v>
      </c>
      <c r="L4533" s="2">
        <v>0.16325100000000001</v>
      </c>
    </row>
    <row r="4534" spans="1:12" x14ac:dyDescent="0.2">
      <c r="A4534" s="2">
        <v>8.1785320000000006</v>
      </c>
      <c r="B4534" s="2">
        <v>23.338819999999998</v>
      </c>
      <c r="C4534" s="2">
        <v>0.57157100000000005</v>
      </c>
      <c r="D4534" s="2">
        <v>0.26568900000000001</v>
      </c>
      <c r="F4534" s="2">
        <v>8.1757259999999992</v>
      </c>
      <c r="G4534" s="2">
        <v>0.57617200000000002</v>
      </c>
      <c r="H4534" s="2">
        <v>0.57458500000000001</v>
      </c>
      <c r="J4534" s="2">
        <v>8.1785320000000006</v>
      </c>
      <c r="K4534" s="2">
        <v>8.5441000000000003E-2</v>
      </c>
      <c r="L4534" s="2">
        <v>0.163879</v>
      </c>
    </row>
    <row r="4535" spans="1:12" x14ac:dyDescent="0.2">
      <c r="A4535" s="2">
        <v>8.179233</v>
      </c>
      <c r="B4535" s="2">
        <v>23.338529999999999</v>
      </c>
      <c r="C4535" s="2">
        <v>0.57136100000000001</v>
      </c>
      <c r="D4535" s="2">
        <v>0.26581100000000002</v>
      </c>
      <c r="F4535" s="2">
        <v>8.1764270000000003</v>
      </c>
      <c r="G4535" s="2">
        <v>0.57577500000000004</v>
      </c>
      <c r="H4535" s="2">
        <v>0.574905</v>
      </c>
      <c r="J4535" s="2">
        <v>8.179233</v>
      </c>
      <c r="K4535" s="2">
        <v>8.5488999999999996E-2</v>
      </c>
      <c r="L4535" s="2">
        <v>0.16381100000000001</v>
      </c>
    </row>
    <row r="4536" spans="1:12" x14ac:dyDescent="0.2">
      <c r="A4536" s="2">
        <v>8.1799359999999997</v>
      </c>
      <c r="B4536" s="2">
        <v>23.338609999999999</v>
      </c>
      <c r="C4536" s="2">
        <v>0.57086499999999996</v>
      </c>
      <c r="D4536" s="2">
        <v>0.26563599999999998</v>
      </c>
      <c r="F4536" s="2">
        <v>8.1771290000000008</v>
      </c>
      <c r="G4536" s="2">
        <v>0.57560699999999998</v>
      </c>
      <c r="H4536" s="2">
        <v>0.57540899999999995</v>
      </c>
      <c r="J4536" s="2">
        <v>8.1799359999999997</v>
      </c>
      <c r="K4536" s="2">
        <v>8.5006999999999999E-2</v>
      </c>
      <c r="L4536" s="2">
        <v>0.16333600000000001</v>
      </c>
    </row>
    <row r="4537" spans="1:12" x14ac:dyDescent="0.2">
      <c r="A4537" s="2">
        <v>8.1806359999999998</v>
      </c>
      <c r="B4537" s="2">
        <v>23.338239999999999</v>
      </c>
      <c r="C4537" s="2">
        <v>0.57062100000000004</v>
      </c>
      <c r="D4537" s="2">
        <v>0.265903</v>
      </c>
      <c r="F4537" s="2">
        <v>8.1778300000000002</v>
      </c>
      <c r="G4537" s="2">
        <v>0.57496599999999998</v>
      </c>
      <c r="H4537" s="2">
        <v>0.57530199999999998</v>
      </c>
      <c r="J4537" s="2">
        <v>8.1806359999999998</v>
      </c>
      <c r="K4537" s="2">
        <v>8.4712999999999997E-2</v>
      </c>
      <c r="L4537" s="2">
        <v>0.16330500000000001</v>
      </c>
    </row>
    <row r="4538" spans="1:12" x14ac:dyDescent="0.2">
      <c r="A4538" s="2">
        <v>8.1813369999999992</v>
      </c>
      <c r="B4538" s="2">
        <v>23.338000000000001</v>
      </c>
      <c r="C4538" s="2">
        <v>0.57100200000000001</v>
      </c>
      <c r="D4538" s="2">
        <v>0.26652100000000001</v>
      </c>
      <c r="F4538" s="2">
        <v>8.1785320000000006</v>
      </c>
      <c r="G4538" s="2">
        <v>0.57474499999999995</v>
      </c>
      <c r="H4538" s="2">
        <v>0.57521800000000001</v>
      </c>
      <c r="J4538" s="2">
        <v>8.1813369999999992</v>
      </c>
      <c r="K4538" s="2">
        <v>8.4581000000000003E-2</v>
      </c>
      <c r="L4538" s="2">
        <v>0.16255</v>
      </c>
    </row>
    <row r="4539" spans="1:12" x14ac:dyDescent="0.2">
      <c r="A4539" s="2">
        <v>8.1820380000000004</v>
      </c>
      <c r="B4539" s="2">
        <v>23.337810000000001</v>
      </c>
      <c r="C4539" s="2">
        <v>0.57090300000000005</v>
      </c>
      <c r="D4539" s="2">
        <v>0.26757399999999998</v>
      </c>
      <c r="F4539" s="2">
        <v>8.179233</v>
      </c>
      <c r="G4539" s="2">
        <v>0.57508099999999995</v>
      </c>
      <c r="H4539" s="2">
        <v>0.575569</v>
      </c>
      <c r="J4539" s="2">
        <v>8.1820380000000004</v>
      </c>
      <c r="K4539" s="2">
        <v>8.4863999999999995E-2</v>
      </c>
      <c r="L4539" s="2">
        <v>0.16241700000000001</v>
      </c>
    </row>
    <row r="4540" spans="1:12" x14ac:dyDescent="0.2">
      <c r="A4540" s="2">
        <v>8.1827389999999998</v>
      </c>
      <c r="B4540" s="2">
        <v>23.338429999999999</v>
      </c>
      <c r="C4540" s="2">
        <v>0.57103300000000001</v>
      </c>
      <c r="D4540" s="2">
        <v>0.26790900000000001</v>
      </c>
      <c r="F4540" s="2">
        <v>8.1799359999999997</v>
      </c>
      <c r="G4540" s="2">
        <v>0.57540899999999995</v>
      </c>
      <c r="H4540" s="2">
        <v>0.57568399999999997</v>
      </c>
      <c r="J4540" s="2">
        <v>8.1827389999999998</v>
      </c>
      <c r="K4540" s="2">
        <v>8.5306000000000007E-2</v>
      </c>
      <c r="L4540" s="2">
        <v>0.16262499999999999</v>
      </c>
    </row>
    <row r="4541" spans="1:12" x14ac:dyDescent="0.2">
      <c r="A4541" s="2">
        <v>8.1834410000000002</v>
      </c>
      <c r="B4541" s="2">
        <v>23.338840000000001</v>
      </c>
      <c r="C4541" s="2">
        <v>0.57092600000000004</v>
      </c>
      <c r="D4541" s="2">
        <v>0.26774100000000001</v>
      </c>
      <c r="F4541" s="2">
        <v>8.1806359999999998</v>
      </c>
      <c r="G4541" s="2">
        <v>0.57486700000000002</v>
      </c>
      <c r="H4541" s="2">
        <v>0.57539399999999996</v>
      </c>
      <c r="J4541" s="2">
        <v>8.1834410000000002</v>
      </c>
      <c r="K4541" s="2">
        <v>8.5911000000000001E-2</v>
      </c>
      <c r="L4541" s="2">
        <v>0.162742</v>
      </c>
    </row>
    <row r="4542" spans="1:12" x14ac:dyDescent="0.2">
      <c r="A4542" s="2">
        <v>8.1841419999999996</v>
      </c>
      <c r="B4542" s="2">
        <v>23.338719999999999</v>
      </c>
      <c r="C4542" s="2">
        <v>0.571071</v>
      </c>
      <c r="D4542" s="2">
        <v>0.26758100000000001</v>
      </c>
      <c r="F4542" s="2">
        <v>8.1813369999999992</v>
      </c>
      <c r="G4542" s="2">
        <v>0.57460800000000001</v>
      </c>
      <c r="H4542" s="2">
        <v>0.57494400000000001</v>
      </c>
      <c r="J4542" s="2">
        <v>8.1841419999999996</v>
      </c>
      <c r="K4542" s="2">
        <v>8.6407999999999999E-2</v>
      </c>
      <c r="L4542" s="2">
        <v>0.163129</v>
      </c>
    </row>
    <row r="4543" spans="1:12" x14ac:dyDescent="0.2">
      <c r="A4543" s="2">
        <v>8.184844</v>
      </c>
      <c r="B4543" s="2">
        <v>23.338290000000001</v>
      </c>
      <c r="C4543" s="2">
        <v>0.57130700000000001</v>
      </c>
      <c r="D4543" s="2">
        <v>0.26807700000000001</v>
      </c>
      <c r="F4543" s="2">
        <v>8.1820380000000004</v>
      </c>
      <c r="G4543" s="2">
        <v>0.57468399999999997</v>
      </c>
      <c r="H4543" s="2">
        <v>0.57482100000000003</v>
      </c>
      <c r="J4543" s="2">
        <v>8.184844</v>
      </c>
      <c r="K4543" s="2">
        <v>8.634E-2</v>
      </c>
      <c r="L4543" s="2">
        <v>0.16220399999999999</v>
      </c>
    </row>
    <row r="4544" spans="1:12" x14ac:dyDescent="0.2">
      <c r="A4544" s="2">
        <v>8.1855449999999994</v>
      </c>
      <c r="B4544" s="2">
        <v>23.338090000000001</v>
      </c>
      <c r="C4544" s="2">
        <v>0.57120099999999996</v>
      </c>
      <c r="D4544" s="2">
        <v>0.26822200000000002</v>
      </c>
      <c r="F4544" s="2">
        <v>8.1827389999999998</v>
      </c>
      <c r="G4544" s="2">
        <v>0.57441699999999996</v>
      </c>
      <c r="H4544" s="2">
        <v>0.57524900000000001</v>
      </c>
      <c r="J4544" s="2">
        <v>8.1855449999999994</v>
      </c>
      <c r="K4544" s="2">
        <v>8.6184999999999998E-2</v>
      </c>
      <c r="L4544" s="2">
        <v>0.162938</v>
      </c>
    </row>
    <row r="4545" spans="1:12" x14ac:dyDescent="0.2">
      <c r="A4545" s="2">
        <v>8.1862469999999998</v>
      </c>
      <c r="B4545" s="2">
        <v>23.33839</v>
      </c>
      <c r="C4545" s="2">
        <v>0.57093700000000003</v>
      </c>
      <c r="D4545" s="2">
        <v>0.268405</v>
      </c>
      <c r="F4545" s="2">
        <v>8.1834410000000002</v>
      </c>
      <c r="G4545" s="2">
        <v>0.57437899999999997</v>
      </c>
      <c r="H4545" s="2">
        <v>0.57571399999999995</v>
      </c>
      <c r="J4545" s="2">
        <v>8.1862469999999998</v>
      </c>
      <c r="K4545" s="2">
        <v>8.5696999999999995E-2</v>
      </c>
      <c r="L4545" s="2">
        <v>0.162825</v>
      </c>
    </row>
    <row r="4546" spans="1:12" x14ac:dyDescent="0.2">
      <c r="A4546" s="2">
        <v>8.1869479999999992</v>
      </c>
      <c r="B4546" s="2">
        <v>23.339079999999999</v>
      </c>
      <c r="C4546" s="2">
        <v>0.57086099999999995</v>
      </c>
      <c r="D4546" s="2">
        <v>0.26846599999999998</v>
      </c>
      <c r="F4546" s="2">
        <v>8.1841419999999996</v>
      </c>
      <c r="G4546" s="2">
        <v>0.57450100000000004</v>
      </c>
      <c r="H4546" s="2">
        <v>0.57598099999999997</v>
      </c>
      <c r="J4546" s="2">
        <v>8.1869479999999992</v>
      </c>
      <c r="K4546" s="2">
        <v>8.5486999999999994E-2</v>
      </c>
      <c r="L4546" s="2">
        <v>0.16281599999999999</v>
      </c>
    </row>
    <row r="4547" spans="1:12" x14ac:dyDescent="0.2">
      <c r="A4547" s="2">
        <v>8.1876499999999997</v>
      </c>
      <c r="B4547" s="2">
        <v>23.34</v>
      </c>
      <c r="C4547" s="2">
        <v>0.57097200000000004</v>
      </c>
      <c r="D4547" s="2">
        <v>0.26879399999999998</v>
      </c>
      <c r="F4547" s="2">
        <v>8.184844</v>
      </c>
      <c r="G4547" s="2">
        <v>0.57491300000000001</v>
      </c>
      <c r="H4547" s="2">
        <v>0.57615700000000003</v>
      </c>
      <c r="J4547" s="2">
        <v>8.1876499999999997</v>
      </c>
      <c r="K4547" s="2">
        <v>8.5627999999999996E-2</v>
      </c>
      <c r="L4547" s="2">
        <v>0.16338800000000001</v>
      </c>
    </row>
    <row r="4548" spans="1:12" x14ac:dyDescent="0.2">
      <c r="A4548" s="2">
        <v>8.1883510000000008</v>
      </c>
      <c r="B4548" s="2">
        <v>23.34074</v>
      </c>
      <c r="C4548" s="2">
        <v>0.57111699999999999</v>
      </c>
      <c r="D4548" s="2">
        <v>0.26907700000000001</v>
      </c>
      <c r="F4548" s="2">
        <v>8.1855449999999994</v>
      </c>
      <c r="G4548" s="2">
        <v>0.57511100000000004</v>
      </c>
      <c r="H4548" s="2">
        <v>0.57611100000000004</v>
      </c>
      <c r="J4548" s="2">
        <v>8.1883510000000008</v>
      </c>
      <c r="K4548" s="2">
        <v>8.5894999999999999E-2</v>
      </c>
      <c r="L4548" s="2">
        <v>0.16344800000000001</v>
      </c>
    </row>
    <row r="4549" spans="1:12" x14ac:dyDescent="0.2">
      <c r="A4549" s="2">
        <v>8.1890520000000002</v>
      </c>
      <c r="B4549" s="2">
        <v>23.341740000000001</v>
      </c>
      <c r="C4549" s="2">
        <v>0.57067400000000001</v>
      </c>
      <c r="D4549" s="2">
        <v>0.26955699999999999</v>
      </c>
      <c r="F4549" s="2">
        <v>8.1862469999999998</v>
      </c>
      <c r="G4549" s="2">
        <v>0.57504999999999995</v>
      </c>
      <c r="H4549" s="2">
        <v>0.57619500000000001</v>
      </c>
      <c r="J4549" s="2">
        <v>8.1890520000000002</v>
      </c>
      <c r="K4549" s="2">
        <v>8.5837999999999998E-2</v>
      </c>
      <c r="L4549" s="2">
        <v>0.16358500000000001</v>
      </c>
    </row>
    <row r="4550" spans="1:12" x14ac:dyDescent="0.2">
      <c r="A4550" s="2">
        <v>8.1897540000000006</v>
      </c>
      <c r="B4550" s="2">
        <v>23.342749999999999</v>
      </c>
      <c r="C4550" s="2">
        <v>0.57016299999999998</v>
      </c>
      <c r="D4550" s="2">
        <v>0.26977099999999998</v>
      </c>
      <c r="F4550" s="2">
        <v>8.1869479999999992</v>
      </c>
      <c r="G4550" s="2">
        <v>0.57511900000000005</v>
      </c>
      <c r="H4550" s="2">
        <v>0.57644700000000004</v>
      </c>
      <c r="J4550" s="2">
        <v>8.1897540000000006</v>
      </c>
      <c r="K4550" s="2">
        <v>8.5988999999999996E-2</v>
      </c>
      <c r="L4550" s="2">
        <v>0.16381399999999999</v>
      </c>
    </row>
    <row r="4551" spans="1:12" x14ac:dyDescent="0.2">
      <c r="A4551" s="2">
        <v>8.1904540000000008</v>
      </c>
      <c r="B4551" s="2">
        <v>23.343620000000001</v>
      </c>
      <c r="C4551" s="2">
        <v>0.56989999999999996</v>
      </c>
      <c r="D4551" s="2">
        <v>0.27</v>
      </c>
      <c r="F4551" s="2">
        <v>8.1876499999999997</v>
      </c>
      <c r="G4551" s="2">
        <v>0.57501999999999998</v>
      </c>
      <c r="H4551" s="2">
        <v>0.576851</v>
      </c>
      <c r="J4551" s="2">
        <v>8.1904540000000008</v>
      </c>
      <c r="K4551" s="2">
        <v>8.5805999999999993E-2</v>
      </c>
      <c r="L4551" s="2">
        <v>0.16332099999999999</v>
      </c>
    </row>
    <row r="4552" spans="1:12" x14ac:dyDescent="0.2">
      <c r="A4552" s="2">
        <v>8.1911559999999994</v>
      </c>
      <c r="B4552" s="2">
        <v>23.344709999999999</v>
      </c>
      <c r="C4552" s="2">
        <v>0.56967500000000004</v>
      </c>
      <c r="D4552" s="2">
        <v>0.27057199999999998</v>
      </c>
      <c r="F4552" s="2">
        <v>8.1883510000000008</v>
      </c>
      <c r="G4552" s="2">
        <v>0.57481400000000005</v>
      </c>
      <c r="H4552" s="2">
        <v>0.57686599999999999</v>
      </c>
      <c r="J4552" s="2">
        <v>8.1911559999999994</v>
      </c>
      <c r="K4552" s="2">
        <v>8.5849999999999996E-2</v>
      </c>
      <c r="L4552" s="2">
        <v>0.16306100000000001</v>
      </c>
    </row>
    <row r="4553" spans="1:12" x14ac:dyDescent="0.2">
      <c r="A4553" s="2">
        <v>8.1918570000000006</v>
      </c>
      <c r="B4553" s="2">
        <v>23.346060000000001</v>
      </c>
      <c r="C4553" s="2">
        <v>0.56933500000000004</v>
      </c>
      <c r="D4553" s="2">
        <v>0.27066299999999999</v>
      </c>
      <c r="F4553" s="2">
        <v>8.1890520000000002</v>
      </c>
      <c r="G4553" s="2">
        <v>0.57468399999999997</v>
      </c>
      <c r="H4553" s="2">
        <v>0.57675900000000002</v>
      </c>
      <c r="J4553" s="2">
        <v>8.1918570000000006</v>
      </c>
      <c r="K4553" s="2">
        <v>8.5731000000000002E-2</v>
      </c>
      <c r="L4553" s="2">
        <v>0.16339899999999999</v>
      </c>
    </row>
    <row r="4554" spans="1:12" x14ac:dyDescent="0.2">
      <c r="A4554" s="2">
        <v>8.1925589999999993</v>
      </c>
      <c r="B4554" s="2">
        <v>23.347629999999999</v>
      </c>
      <c r="C4554" s="2">
        <v>0.56911</v>
      </c>
      <c r="D4554" s="2">
        <v>0.27077000000000001</v>
      </c>
      <c r="F4554" s="2">
        <v>8.1897540000000006</v>
      </c>
      <c r="G4554" s="2">
        <v>0.57455400000000001</v>
      </c>
      <c r="H4554" s="2">
        <v>0.57696499999999995</v>
      </c>
      <c r="J4554" s="2">
        <v>8.1925589999999993</v>
      </c>
      <c r="K4554" s="2">
        <v>8.5691000000000003E-2</v>
      </c>
      <c r="L4554" s="2">
        <v>0.16342799999999999</v>
      </c>
    </row>
    <row r="4555" spans="1:12" x14ac:dyDescent="0.2">
      <c r="A4555" s="2">
        <v>8.1932600000000004</v>
      </c>
      <c r="B4555" s="2">
        <v>23.34919</v>
      </c>
      <c r="C4555" s="2">
        <v>0.56934300000000004</v>
      </c>
      <c r="D4555" s="2">
        <v>0.27086900000000003</v>
      </c>
      <c r="F4555" s="2">
        <v>8.1904540000000008</v>
      </c>
      <c r="G4555" s="2">
        <v>0.57447800000000004</v>
      </c>
      <c r="H4555" s="2">
        <v>0.57706500000000005</v>
      </c>
      <c r="J4555" s="2">
        <v>8.1932600000000004</v>
      </c>
      <c r="K4555" s="2">
        <v>8.5872000000000004E-2</v>
      </c>
      <c r="L4555" s="2">
        <v>0.164185</v>
      </c>
    </row>
    <row r="4556" spans="1:12" x14ac:dyDescent="0.2">
      <c r="A4556" s="2">
        <v>8.1939620000000009</v>
      </c>
      <c r="B4556" s="2">
        <v>23.350750000000001</v>
      </c>
      <c r="C4556" s="2">
        <v>0.56879299999999999</v>
      </c>
      <c r="D4556" s="2">
        <v>0.27105299999999999</v>
      </c>
      <c r="F4556" s="2">
        <v>8.1911559999999994</v>
      </c>
      <c r="G4556" s="2">
        <v>0.57458500000000001</v>
      </c>
      <c r="H4556" s="2">
        <v>0.57692699999999997</v>
      </c>
      <c r="J4556" s="2">
        <v>8.1939620000000009</v>
      </c>
      <c r="K4556" s="2">
        <v>8.6449999999999999E-2</v>
      </c>
      <c r="L4556" s="2">
        <v>0.16403300000000001</v>
      </c>
    </row>
    <row r="4557" spans="1:12" x14ac:dyDescent="0.2">
      <c r="A4557" s="2">
        <v>8.1946630000000003</v>
      </c>
      <c r="B4557" s="2">
        <v>23.352530000000002</v>
      </c>
      <c r="C4557" s="2">
        <v>0.56870200000000004</v>
      </c>
      <c r="D4557" s="2">
        <v>0.27116699999999999</v>
      </c>
      <c r="F4557" s="2">
        <v>8.1918570000000006</v>
      </c>
      <c r="G4557" s="2">
        <v>0.574905</v>
      </c>
      <c r="H4557" s="2">
        <v>0.57653799999999999</v>
      </c>
      <c r="J4557" s="2">
        <v>8.1946630000000003</v>
      </c>
      <c r="K4557" s="2">
        <v>8.7051000000000003E-2</v>
      </c>
      <c r="L4557" s="2">
        <v>0.163495</v>
      </c>
    </row>
    <row r="4558" spans="1:12" x14ac:dyDescent="0.2">
      <c r="A4558" s="2">
        <v>8.1953639999999996</v>
      </c>
      <c r="B4558" s="2">
        <v>23.354489999999998</v>
      </c>
      <c r="C4558" s="2">
        <v>0.56859099999999996</v>
      </c>
      <c r="D4558" s="2">
        <v>0.27096900000000002</v>
      </c>
      <c r="F4558" s="2">
        <v>8.1925589999999993</v>
      </c>
      <c r="G4558" s="2">
        <v>0.57540899999999995</v>
      </c>
      <c r="H4558" s="2">
        <v>0.57598099999999997</v>
      </c>
      <c r="J4558" s="2">
        <v>8.1953639999999996</v>
      </c>
      <c r="K4558" s="2">
        <v>8.7905999999999998E-2</v>
      </c>
      <c r="L4558" s="2">
        <v>0.16316700000000001</v>
      </c>
    </row>
    <row r="4559" spans="1:12" x14ac:dyDescent="0.2">
      <c r="A4559" s="2">
        <v>8.1960660000000001</v>
      </c>
      <c r="B4559" s="2">
        <v>23.356179999999998</v>
      </c>
      <c r="C4559" s="2">
        <v>0.56838900000000003</v>
      </c>
      <c r="D4559" s="2">
        <v>0.27073199999999997</v>
      </c>
      <c r="F4559" s="2">
        <v>8.1932600000000004</v>
      </c>
      <c r="G4559" s="2">
        <v>0.57530199999999998</v>
      </c>
      <c r="H4559" s="2">
        <v>0.57571399999999995</v>
      </c>
      <c r="J4559" s="2">
        <v>8.1960660000000001</v>
      </c>
      <c r="K4559" s="2">
        <v>8.8054999999999994E-2</v>
      </c>
      <c r="L4559" s="2">
        <v>0.16311500000000001</v>
      </c>
    </row>
    <row r="4560" spans="1:12" x14ac:dyDescent="0.2">
      <c r="A4560" s="2">
        <v>8.1967669999999995</v>
      </c>
      <c r="B4560" s="2">
        <v>23.357189999999999</v>
      </c>
      <c r="C4560" s="2">
        <v>0.56817600000000001</v>
      </c>
      <c r="D4560" s="2">
        <v>0.27071699999999999</v>
      </c>
      <c r="F4560" s="2">
        <v>8.1939620000000009</v>
      </c>
      <c r="G4560" s="2">
        <v>0.57521800000000001</v>
      </c>
      <c r="H4560" s="2">
        <v>0.57596599999999998</v>
      </c>
      <c r="J4560" s="2">
        <v>8.1967669999999995</v>
      </c>
      <c r="K4560" s="2">
        <v>8.7980000000000003E-2</v>
      </c>
      <c r="L4560" s="2">
        <v>0.162277</v>
      </c>
    </row>
    <row r="4561" spans="1:12" x14ac:dyDescent="0.2">
      <c r="A4561" s="2">
        <v>8.1974689999999999</v>
      </c>
      <c r="B4561" s="2">
        <v>23.35821</v>
      </c>
      <c r="C4561" s="2">
        <v>0.56756899999999999</v>
      </c>
      <c r="D4561" s="2">
        <v>0.27071699999999999</v>
      </c>
      <c r="F4561" s="2">
        <v>8.1946630000000003</v>
      </c>
      <c r="G4561" s="2">
        <v>0.575569</v>
      </c>
      <c r="H4561" s="2">
        <v>0.57643900000000003</v>
      </c>
      <c r="J4561" s="2">
        <v>8.1974689999999999</v>
      </c>
      <c r="K4561" s="2">
        <v>8.8369000000000003E-2</v>
      </c>
      <c r="L4561" s="2">
        <v>0.16266700000000001</v>
      </c>
    </row>
    <row r="4562" spans="1:12" x14ac:dyDescent="0.2">
      <c r="A4562" s="2">
        <v>8.1981699999999993</v>
      </c>
      <c r="B4562" s="2">
        <v>23.35981</v>
      </c>
      <c r="C4562" s="2">
        <v>0.56725599999999998</v>
      </c>
      <c r="D4562" s="2">
        <v>0.27061000000000002</v>
      </c>
      <c r="F4562" s="2">
        <v>8.1953639999999996</v>
      </c>
      <c r="G4562" s="2">
        <v>0.57568399999999997</v>
      </c>
      <c r="H4562" s="2">
        <v>0.57662999999999998</v>
      </c>
      <c r="J4562" s="2">
        <v>8.1981699999999993</v>
      </c>
      <c r="K4562" s="2">
        <v>8.8089000000000001E-2</v>
      </c>
      <c r="L4562" s="2">
        <v>0.16305500000000001</v>
      </c>
    </row>
    <row r="4563" spans="1:12" x14ac:dyDescent="0.2">
      <c r="A4563" s="2">
        <v>8.1988719999999997</v>
      </c>
      <c r="B4563" s="2">
        <v>23.361809999999998</v>
      </c>
      <c r="C4563" s="2">
        <v>0.56728299999999998</v>
      </c>
      <c r="D4563" s="2">
        <v>0.27046500000000001</v>
      </c>
      <c r="F4563" s="2">
        <v>8.1960660000000001</v>
      </c>
      <c r="G4563" s="2">
        <v>0.57539399999999996</v>
      </c>
      <c r="H4563" s="2">
        <v>0.57726299999999997</v>
      </c>
      <c r="J4563" s="2">
        <v>8.1988719999999997</v>
      </c>
      <c r="K4563" s="2">
        <v>8.8177000000000005E-2</v>
      </c>
      <c r="L4563" s="2">
        <v>0.163795</v>
      </c>
    </row>
    <row r="4564" spans="1:12" x14ac:dyDescent="0.2">
      <c r="A4564" s="2">
        <v>8.1995730000000009</v>
      </c>
      <c r="B4564" s="2">
        <v>23.363589999999999</v>
      </c>
      <c r="C4564" s="2">
        <v>0.56697399999999998</v>
      </c>
      <c r="D4564" s="2">
        <v>0.26982400000000001</v>
      </c>
      <c r="F4564" s="2">
        <v>8.1967669999999995</v>
      </c>
      <c r="G4564" s="2">
        <v>0.57494400000000001</v>
      </c>
      <c r="H4564" s="2">
        <v>0.57775900000000002</v>
      </c>
      <c r="J4564" s="2">
        <v>8.1995730000000009</v>
      </c>
      <c r="K4564" s="2">
        <v>8.8243000000000002E-2</v>
      </c>
      <c r="L4564" s="2">
        <v>0.163936</v>
      </c>
    </row>
    <row r="4565" spans="1:12" x14ac:dyDescent="0.2">
      <c r="A4565" s="2">
        <v>8.2002749999999995</v>
      </c>
      <c r="B4565" s="2">
        <v>23.36533</v>
      </c>
      <c r="C4565" s="2">
        <v>0.56693199999999999</v>
      </c>
      <c r="D4565" s="2">
        <v>0.26943499999999998</v>
      </c>
      <c r="F4565" s="2">
        <v>8.1974689999999999</v>
      </c>
      <c r="G4565" s="2">
        <v>0.57482100000000003</v>
      </c>
      <c r="H4565" s="2">
        <v>0.57788799999999996</v>
      </c>
      <c r="J4565" s="2">
        <v>8.2002749999999995</v>
      </c>
      <c r="K4565" s="2">
        <v>8.8168999999999997E-2</v>
      </c>
      <c r="L4565" s="2">
        <v>0.16458900000000001</v>
      </c>
    </row>
    <row r="4566" spans="1:12" x14ac:dyDescent="0.2">
      <c r="A4566" s="2">
        <v>8.2009749999999997</v>
      </c>
      <c r="B4566" s="2">
        <v>23.36721</v>
      </c>
      <c r="C4566" s="2">
        <v>0.56710700000000003</v>
      </c>
      <c r="D4566" s="2">
        <v>0.269542</v>
      </c>
      <c r="F4566" s="2">
        <v>8.1981699999999993</v>
      </c>
      <c r="G4566" s="2">
        <v>0.57524900000000001</v>
      </c>
      <c r="H4566" s="2">
        <v>0.57798000000000005</v>
      </c>
      <c r="J4566" s="2">
        <v>8.2009749999999997</v>
      </c>
      <c r="K4566" s="2">
        <v>8.7883000000000003E-2</v>
      </c>
      <c r="L4566" s="2">
        <v>0.16449</v>
      </c>
    </row>
    <row r="4567" spans="1:12" x14ac:dyDescent="0.2">
      <c r="A4567" s="2">
        <v>8.2016770000000001</v>
      </c>
      <c r="B4567" s="2">
        <v>23.369260000000001</v>
      </c>
      <c r="C4567" s="2">
        <v>0.56740500000000005</v>
      </c>
      <c r="D4567" s="2">
        <v>0.26964100000000002</v>
      </c>
      <c r="F4567" s="2">
        <v>8.1988719999999997</v>
      </c>
      <c r="G4567" s="2">
        <v>0.57571399999999995</v>
      </c>
      <c r="H4567" s="2">
        <v>0.57778200000000002</v>
      </c>
      <c r="J4567" s="2">
        <v>8.2016770000000001</v>
      </c>
      <c r="K4567" s="2">
        <v>8.7894E-2</v>
      </c>
      <c r="L4567" s="2">
        <v>0.16419800000000001</v>
      </c>
    </row>
    <row r="4568" spans="1:12" x14ac:dyDescent="0.2">
      <c r="A4568" s="2">
        <v>8.2023779999999995</v>
      </c>
      <c r="B4568" s="2">
        <v>23.37171</v>
      </c>
      <c r="C4568" s="2">
        <v>0.5675</v>
      </c>
      <c r="D4568" s="2">
        <v>0.269847</v>
      </c>
      <c r="F4568" s="2">
        <v>8.1995730000000009</v>
      </c>
      <c r="G4568" s="2">
        <v>0.57598099999999997</v>
      </c>
      <c r="H4568" s="2">
        <v>0.577766</v>
      </c>
      <c r="J4568" s="2">
        <v>8.2023779999999995</v>
      </c>
      <c r="K4568" s="2">
        <v>8.7438000000000002E-2</v>
      </c>
      <c r="L4568" s="2">
        <v>0.16492799999999999</v>
      </c>
    </row>
    <row r="4569" spans="1:12" x14ac:dyDescent="0.2">
      <c r="A4569" s="2">
        <v>8.2030790000000007</v>
      </c>
      <c r="B4569" s="2">
        <v>23.37435</v>
      </c>
      <c r="C4569" s="2">
        <v>0.566936</v>
      </c>
      <c r="D4569" s="2">
        <v>0.26987</v>
      </c>
      <c r="F4569" s="2">
        <v>8.2002749999999995</v>
      </c>
      <c r="G4569" s="2">
        <v>0.57615700000000003</v>
      </c>
      <c r="H4569" s="2">
        <v>0.57801100000000005</v>
      </c>
      <c r="J4569" s="2">
        <v>8.2030790000000007</v>
      </c>
      <c r="K4569" s="2">
        <v>8.6761000000000005E-2</v>
      </c>
      <c r="L4569" s="2">
        <v>0.16517399999999999</v>
      </c>
    </row>
    <row r="4570" spans="1:12" x14ac:dyDescent="0.2">
      <c r="A4570" s="2">
        <v>8.2037809999999993</v>
      </c>
      <c r="B4570" s="2">
        <v>23.376740000000002</v>
      </c>
      <c r="C4570" s="2">
        <v>0.566577</v>
      </c>
      <c r="D4570" s="2">
        <v>0.26957999999999999</v>
      </c>
      <c r="F4570" s="2">
        <v>8.2009749999999997</v>
      </c>
      <c r="G4570" s="2">
        <v>0.57611100000000004</v>
      </c>
      <c r="H4570" s="2">
        <v>0.57804100000000003</v>
      </c>
      <c r="J4570" s="2">
        <v>8.2037809999999993</v>
      </c>
      <c r="K4570" s="2">
        <v>8.7086999999999998E-2</v>
      </c>
      <c r="L4570" s="2">
        <v>0.16545899999999999</v>
      </c>
    </row>
    <row r="4571" spans="1:12" x14ac:dyDescent="0.2">
      <c r="A4571" s="2">
        <v>8.2044820000000005</v>
      </c>
      <c r="B4571" s="2">
        <v>23.37913</v>
      </c>
      <c r="C4571" s="2">
        <v>0.56654700000000002</v>
      </c>
      <c r="D4571" s="2">
        <v>0.26934399999999997</v>
      </c>
      <c r="F4571" s="2">
        <v>8.2016770000000001</v>
      </c>
      <c r="G4571" s="2">
        <v>0.57619500000000001</v>
      </c>
      <c r="H4571" s="2">
        <v>0.578125</v>
      </c>
      <c r="J4571" s="2">
        <v>8.2044820000000005</v>
      </c>
      <c r="K4571" s="2">
        <v>8.7115999999999999E-2</v>
      </c>
      <c r="L4571" s="2">
        <v>0.16544800000000001</v>
      </c>
    </row>
    <row r="4572" spans="1:12" x14ac:dyDescent="0.2">
      <c r="A4572" s="2">
        <v>8.2051839999999991</v>
      </c>
      <c r="B4572" s="2">
        <v>23.382210000000001</v>
      </c>
      <c r="C4572" s="2">
        <v>0.56613100000000005</v>
      </c>
      <c r="D4572" s="2">
        <v>0.26929799999999998</v>
      </c>
      <c r="F4572" s="2">
        <v>8.2023779999999995</v>
      </c>
      <c r="G4572" s="2">
        <v>0.57644700000000004</v>
      </c>
      <c r="H4572" s="2">
        <v>0.57813300000000001</v>
      </c>
      <c r="J4572" s="2">
        <v>8.2051839999999991</v>
      </c>
      <c r="K4572" s="2">
        <v>8.7524000000000005E-2</v>
      </c>
      <c r="L4572" s="2">
        <v>0.16569999999999999</v>
      </c>
    </row>
    <row r="4573" spans="1:12" x14ac:dyDescent="0.2">
      <c r="A4573" s="2">
        <v>8.2058850000000003</v>
      </c>
      <c r="B4573" s="2">
        <v>23.38532</v>
      </c>
      <c r="C4573" s="2">
        <v>0.56584500000000004</v>
      </c>
      <c r="D4573" s="2">
        <v>0.26950400000000002</v>
      </c>
      <c r="F4573" s="2">
        <v>8.2030790000000007</v>
      </c>
      <c r="G4573" s="2">
        <v>0.576851</v>
      </c>
      <c r="H4573" s="2">
        <v>0.57803300000000002</v>
      </c>
      <c r="J4573" s="2">
        <v>8.2058850000000003</v>
      </c>
      <c r="K4573" s="2">
        <v>8.7801000000000004E-2</v>
      </c>
      <c r="L4573" s="2">
        <v>0.16578200000000001</v>
      </c>
    </row>
    <row r="4574" spans="1:12" x14ac:dyDescent="0.2">
      <c r="A4574" s="2">
        <v>8.2065870000000007</v>
      </c>
      <c r="B4574" s="2">
        <v>23.387879999999999</v>
      </c>
      <c r="C4574" s="2">
        <v>0.56594800000000001</v>
      </c>
      <c r="D4574" s="2">
        <v>0.26982400000000001</v>
      </c>
      <c r="F4574" s="2">
        <v>8.2037809999999993</v>
      </c>
      <c r="G4574" s="2">
        <v>0.57686599999999999</v>
      </c>
      <c r="H4574" s="2">
        <v>0.57762899999999995</v>
      </c>
      <c r="J4574" s="2">
        <v>8.2065870000000007</v>
      </c>
      <c r="K4574" s="2">
        <v>8.8188000000000002E-2</v>
      </c>
      <c r="L4574" s="2">
        <v>0.16628599999999999</v>
      </c>
    </row>
    <row r="4575" spans="1:12" x14ac:dyDescent="0.2">
      <c r="A4575" s="2">
        <v>8.2072880000000001</v>
      </c>
      <c r="B4575" s="2">
        <v>23.390930000000001</v>
      </c>
      <c r="C4575" s="2">
        <v>0.56606199999999995</v>
      </c>
      <c r="D4575" s="2">
        <v>0.27009899999999998</v>
      </c>
      <c r="F4575" s="2">
        <v>8.2044820000000005</v>
      </c>
      <c r="G4575" s="2">
        <v>0.57675900000000002</v>
      </c>
      <c r="H4575" s="2">
        <v>0.57711800000000002</v>
      </c>
      <c r="J4575" s="2">
        <v>8.2072880000000001</v>
      </c>
      <c r="K4575" s="2">
        <v>8.8175000000000003E-2</v>
      </c>
      <c r="L4575" s="2">
        <v>0.16670699999999999</v>
      </c>
    </row>
    <row r="4576" spans="1:12" x14ac:dyDescent="0.2">
      <c r="A4576" s="2">
        <v>8.2079900000000006</v>
      </c>
      <c r="B4576" s="2">
        <v>23.394600000000001</v>
      </c>
      <c r="C4576" s="2">
        <v>0.56648900000000002</v>
      </c>
      <c r="D4576" s="2">
        <v>0.27011400000000002</v>
      </c>
      <c r="F4576" s="2">
        <v>8.2051839999999991</v>
      </c>
      <c r="G4576" s="2">
        <v>0.57696499999999995</v>
      </c>
      <c r="H4576" s="2">
        <v>0.57697299999999996</v>
      </c>
      <c r="J4576" s="2">
        <v>8.2079900000000006</v>
      </c>
      <c r="K4576" s="2">
        <v>8.7911000000000003E-2</v>
      </c>
      <c r="L4576" s="2">
        <v>0.16767799999999999</v>
      </c>
    </row>
    <row r="4577" spans="1:12" x14ac:dyDescent="0.2">
      <c r="A4577" s="2">
        <v>8.208691</v>
      </c>
      <c r="B4577" s="2">
        <v>23.398019999999999</v>
      </c>
      <c r="C4577" s="2">
        <v>0.56702699999999995</v>
      </c>
      <c r="D4577" s="2">
        <v>0.269839</v>
      </c>
      <c r="F4577" s="2">
        <v>8.2058850000000003</v>
      </c>
      <c r="G4577" s="2">
        <v>0.57706500000000005</v>
      </c>
      <c r="H4577" s="2">
        <v>0.57707200000000003</v>
      </c>
      <c r="J4577" s="2">
        <v>8.208691</v>
      </c>
      <c r="K4577" s="2">
        <v>8.7297E-2</v>
      </c>
      <c r="L4577" s="2">
        <v>0.167576</v>
      </c>
    </row>
    <row r="4578" spans="1:12" x14ac:dyDescent="0.2">
      <c r="A4578" s="2">
        <v>8.2093919999999994</v>
      </c>
      <c r="B4578" s="2">
        <v>23.401399999999999</v>
      </c>
      <c r="C4578" s="2">
        <v>0.56684800000000002</v>
      </c>
      <c r="D4578" s="2">
        <v>0.269397</v>
      </c>
      <c r="F4578" s="2">
        <v>8.2065870000000007</v>
      </c>
      <c r="G4578" s="2">
        <v>0.57692699999999997</v>
      </c>
      <c r="H4578" s="2">
        <v>0.57704200000000005</v>
      </c>
      <c r="J4578" s="2">
        <v>8.2093919999999994</v>
      </c>
      <c r="K4578" s="2">
        <v>8.7212999999999999E-2</v>
      </c>
      <c r="L4578" s="2">
        <v>0.168076</v>
      </c>
    </row>
    <row r="4579" spans="1:12" x14ac:dyDescent="0.2">
      <c r="A4579" s="2">
        <v>8.2100930000000005</v>
      </c>
      <c r="B4579" s="2">
        <v>23.40485</v>
      </c>
      <c r="C4579" s="2">
        <v>0.56644700000000003</v>
      </c>
      <c r="D4579" s="2">
        <v>0.26945000000000002</v>
      </c>
      <c r="F4579" s="2">
        <v>8.2072880000000001</v>
      </c>
      <c r="G4579" s="2">
        <v>0.57653799999999999</v>
      </c>
      <c r="H4579" s="2">
        <v>0.57726299999999997</v>
      </c>
      <c r="J4579" s="2">
        <v>8.2100930000000005</v>
      </c>
      <c r="K4579" s="2">
        <v>8.7131E-2</v>
      </c>
      <c r="L4579" s="2">
        <v>0.16834199999999999</v>
      </c>
    </row>
    <row r="4580" spans="1:12" x14ac:dyDescent="0.2">
      <c r="A4580" s="2">
        <v>8.2107939999999999</v>
      </c>
      <c r="B4580" s="2">
        <v>23.408000000000001</v>
      </c>
      <c r="C4580" s="2">
        <v>0.56634799999999996</v>
      </c>
      <c r="D4580" s="2">
        <v>0.26989299999999999</v>
      </c>
      <c r="F4580" s="2">
        <v>8.2079900000000006</v>
      </c>
      <c r="G4580" s="2">
        <v>0.57598099999999997</v>
      </c>
      <c r="H4580" s="2">
        <v>0.57761399999999996</v>
      </c>
      <c r="J4580" s="2">
        <v>8.2107939999999999</v>
      </c>
      <c r="K4580" s="2">
        <v>8.7025000000000005E-2</v>
      </c>
      <c r="L4580" s="2">
        <v>0.16863800000000001</v>
      </c>
    </row>
    <row r="4581" spans="1:12" x14ac:dyDescent="0.2">
      <c r="A4581" s="2">
        <v>8.2114960000000004</v>
      </c>
      <c r="B4581" s="2">
        <v>23.411280000000001</v>
      </c>
      <c r="C4581" s="2">
        <v>0.56664199999999998</v>
      </c>
      <c r="D4581" s="2">
        <v>0.27016000000000001</v>
      </c>
      <c r="F4581" s="2">
        <v>8.208691</v>
      </c>
      <c r="G4581" s="2">
        <v>0.57571399999999995</v>
      </c>
      <c r="H4581" s="2">
        <v>0.57737700000000003</v>
      </c>
      <c r="J4581" s="2">
        <v>8.2114960000000004</v>
      </c>
      <c r="K4581" s="2">
        <v>8.6959999999999996E-2</v>
      </c>
      <c r="L4581" s="2">
        <v>0.16875399999999999</v>
      </c>
    </row>
    <row r="4582" spans="1:12" x14ac:dyDescent="0.2">
      <c r="A4582" s="2">
        <v>8.2121969999999997</v>
      </c>
      <c r="B4582" s="2">
        <v>23.414660000000001</v>
      </c>
      <c r="C4582" s="2">
        <v>0.56659199999999998</v>
      </c>
      <c r="D4582" s="2">
        <v>0.27001500000000001</v>
      </c>
      <c r="F4582" s="2">
        <v>8.2093919999999994</v>
      </c>
      <c r="G4582" s="2">
        <v>0.57596599999999998</v>
      </c>
      <c r="H4582" s="2">
        <v>0.57716400000000001</v>
      </c>
      <c r="J4582" s="2">
        <v>8.2121969999999997</v>
      </c>
      <c r="K4582" s="2">
        <v>8.7115999999999999E-2</v>
      </c>
      <c r="L4582" s="2">
        <v>0.16847999999999999</v>
      </c>
    </row>
    <row r="4583" spans="1:12" x14ac:dyDescent="0.2">
      <c r="A4583" s="2">
        <v>8.2128990000000002</v>
      </c>
      <c r="B4583" s="2">
        <v>23.41825</v>
      </c>
      <c r="C4583" s="2">
        <v>0.56638999999999995</v>
      </c>
      <c r="D4583" s="2">
        <v>0.27006799999999997</v>
      </c>
      <c r="F4583" s="2">
        <v>8.2100930000000005</v>
      </c>
      <c r="G4583" s="2">
        <v>0.57643900000000003</v>
      </c>
      <c r="H4583" s="2">
        <v>0.57712600000000003</v>
      </c>
      <c r="J4583" s="2">
        <v>8.2128990000000002</v>
      </c>
      <c r="K4583" s="2">
        <v>8.7534000000000001E-2</v>
      </c>
      <c r="L4583" s="2">
        <v>0.168851</v>
      </c>
    </row>
    <row r="4584" spans="1:12" x14ac:dyDescent="0.2">
      <c r="A4584" s="2">
        <v>8.2135999999999996</v>
      </c>
      <c r="B4584" s="2">
        <v>23.4221</v>
      </c>
      <c r="C4584" s="2">
        <v>0.56618400000000002</v>
      </c>
      <c r="D4584" s="2">
        <v>0.27061000000000002</v>
      </c>
      <c r="F4584" s="2">
        <v>8.2107939999999999</v>
      </c>
      <c r="G4584" s="2">
        <v>0.57662999999999998</v>
      </c>
      <c r="H4584" s="2">
        <v>0.57684299999999999</v>
      </c>
      <c r="J4584" s="2">
        <v>8.2135999999999996</v>
      </c>
      <c r="K4584" s="2">
        <v>8.7321999999999997E-2</v>
      </c>
      <c r="L4584" s="2">
        <v>0.16800300000000001</v>
      </c>
    </row>
    <row r="4585" spans="1:12" x14ac:dyDescent="0.2">
      <c r="A4585" s="2">
        <v>8.214302</v>
      </c>
      <c r="B4585" s="2">
        <v>23.426159999999999</v>
      </c>
      <c r="C4585" s="2">
        <v>0.56589400000000001</v>
      </c>
      <c r="D4585" s="2">
        <v>0.27070899999999998</v>
      </c>
      <c r="F4585" s="2">
        <v>8.2114960000000004</v>
      </c>
      <c r="G4585" s="2">
        <v>0.57726299999999997</v>
      </c>
      <c r="H4585" s="2">
        <v>0.57653799999999999</v>
      </c>
      <c r="J4585" s="2">
        <v>8.214302</v>
      </c>
      <c r="K4585" s="2">
        <v>8.7589E-2</v>
      </c>
      <c r="L4585" s="2">
        <v>0.16766500000000001</v>
      </c>
    </row>
    <row r="4586" spans="1:12" x14ac:dyDescent="0.2">
      <c r="A4586" s="2">
        <v>8.2150029999999994</v>
      </c>
      <c r="B4586" s="2">
        <v>23.43028</v>
      </c>
      <c r="C4586" s="2">
        <v>0.56589100000000003</v>
      </c>
      <c r="D4586" s="2">
        <v>0.27060200000000001</v>
      </c>
      <c r="F4586" s="2">
        <v>8.2121969999999997</v>
      </c>
      <c r="G4586" s="2">
        <v>0.57775900000000002</v>
      </c>
      <c r="H4586" s="2">
        <v>0.57614100000000001</v>
      </c>
      <c r="J4586" s="2">
        <v>8.2150029999999994</v>
      </c>
      <c r="K4586" s="2">
        <v>8.8252999999999998E-2</v>
      </c>
      <c r="L4586" s="2">
        <v>0.16764200000000001</v>
      </c>
    </row>
    <row r="4587" spans="1:12" x14ac:dyDescent="0.2">
      <c r="A4587" s="2">
        <v>8.2157040000000006</v>
      </c>
      <c r="B4587" s="2">
        <v>23.434419999999999</v>
      </c>
      <c r="C4587" s="2">
        <v>0.56616500000000003</v>
      </c>
      <c r="D4587" s="2">
        <v>0.27021299999999998</v>
      </c>
      <c r="F4587" s="2">
        <v>8.2128990000000002</v>
      </c>
      <c r="G4587" s="2">
        <v>0.57788799999999996</v>
      </c>
      <c r="H4587" s="2">
        <v>0.57589000000000001</v>
      </c>
      <c r="J4587" s="2">
        <v>8.2157040000000006</v>
      </c>
      <c r="K4587" s="2">
        <v>8.8880000000000001E-2</v>
      </c>
      <c r="L4587" s="2">
        <v>0.16794999999999999</v>
      </c>
    </row>
    <row r="4588" spans="1:12" x14ac:dyDescent="0.2">
      <c r="A4588" s="2">
        <v>8.2164059999999992</v>
      </c>
      <c r="B4588" s="2">
        <v>23.438970000000001</v>
      </c>
      <c r="C4588" s="2">
        <v>0.56604699999999997</v>
      </c>
      <c r="D4588" s="2">
        <v>0.26935900000000002</v>
      </c>
      <c r="F4588" s="2">
        <v>8.2135999999999996</v>
      </c>
      <c r="G4588" s="2">
        <v>0.57798000000000005</v>
      </c>
      <c r="H4588" s="2">
        <v>0.57534799999999997</v>
      </c>
      <c r="J4588" s="2">
        <v>8.2164059999999992</v>
      </c>
      <c r="K4588" s="2">
        <v>8.8619000000000003E-2</v>
      </c>
      <c r="L4588" s="2">
        <v>0.16874</v>
      </c>
    </row>
    <row r="4589" spans="1:12" x14ac:dyDescent="0.2">
      <c r="A4589" s="2">
        <v>8.2171070000000004</v>
      </c>
      <c r="B4589" s="2">
        <v>23.443470000000001</v>
      </c>
      <c r="C4589" s="2">
        <v>0.56593599999999999</v>
      </c>
      <c r="D4589" s="2">
        <v>0.26858100000000001</v>
      </c>
      <c r="F4589" s="2">
        <v>8.214302</v>
      </c>
      <c r="G4589" s="2">
        <v>0.57778200000000002</v>
      </c>
      <c r="H4589" s="2">
        <v>0.57483700000000004</v>
      </c>
      <c r="J4589" s="2">
        <v>8.2171070000000004</v>
      </c>
      <c r="K4589" s="2">
        <v>8.8321999999999998E-2</v>
      </c>
      <c r="L4589" s="2">
        <v>0.16902700000000001</v>
      </c>
    </row>
    <row r="4590" spans="1:12" x14ac:dyDescent="0.2">
      <c r="A4590" s="2">
        <v>8.2178090000000008</v>
      </c>
      <c r="B4590" s="2">
        <v>23.44772</v>
      </c>
      <c r="C4590" s="2">
        <v>0.566276</v>
      </c>
      <c r="D4590" s="2">
        <v>0.26826</v>
      </c>
      <c r="F4590" s="2">
        <v>8.2150029999999994</v>
      </c>
      <c r="G4590" s="2">
        <v>0.577766</v>
      </c>
      <c r="H4590" s="2">
        <v>0.57492100000000002</v>
      </c>
      <c r="J4590" s="2">
        <v>8.2178090000000008</v>
      </c>
      <c r="K4590" s="2">
        <v>8.8217000000000004E-2</v>
      </c>
      <c r="L4590" s="2">
        <v>0.16916800000000001</v>
      </c>
    </row>
    <row r="4591" spans="1:12" x14ac:dyDescent="0.2">
      <c r="A4591" s="2">
        <v>8.2185100000000002</v>
      </c>
      <c r="B4591" s="2">
        <v>23.451889999999999</v>
      </c>
      <c r="C4591" s="2">
        <v>0.56653900000000001</v>
      </c>
      <c r="D4591" s="2">
        <v>0.26829799999999998</v>
      </c>
      <c r="F4591" s="2">
        <v>8.2157040000000006</v>
      </c>
      <c r="G4591" s="2">
        <v>0.57801100000000005</v>
      </c>
      <c r="H4591" s="2">
        <v>0.57514200000000004</v>
      </c>
      <c r="J4591" s="2">
        <v>8.2185100000000002</v>
      </c>
      <c r="K4591" s="2">
        <v>8.8302000000000005E-2</v>
      </c>
      <c r="L4591" s="2">
        <v>0.16908400000000001</v>
      </c>
    </row>
    <row r="4592" spans="1:12" x14ac:dyDescent="0.2">
      <c r="A4592" s="2">
        <v>8.2192120000000006</v>
      </c>
      <c r="B4592" s="2">
        <v>23.456469999999999</v>
      </c>
      <c r="C4592" s="2">
        <v>0.566581</v>
      </c>
      <c r="D4592" s="2">
        <v>0.26811499999999999</v>
      </c>
      <c r="F4592" s="2">
        <v>8.2164059999999992</v>
      </c>
      <c r="G4592" s="2">
        <v>0.57804100000000003</v>
      </c>
      <c r="H4592" s="2">
        <v>0.57519500000000001</v>
      </c>
      <c r="J4592" s="2">
        <v>8.2192120000000006</v>
      </c>
      <c r="K4592" s="2">
        <v>8.8188000000000002E-2</v>
      </c>
      <c r="L4592" s="2">
        <v>0.16914499999999999</v>
      </c>
    </row>
    <row r="4593" spans="1:12" x14ac:dyDescent="0.2">
      <c r="A4593" s="2">
        <v>8.219913</v>
      </c>
      <c r="B4593" s="2">
        <v>23.46172</v>
      </c>
      <c r="C4593" s="2">
        <v>0.56652000000000002</v>
      </c>
      <c r="D4593" s="2">
        <v>0.26774900000000001</v>
      </c>
      <c r="F4593" s="2">
        <v>8.2171070000000004</v>
      </c>
      <c r="G4593" s="2">
        <v>0.578125</v>
      </c>
      <c r="H4593" s="2">
        <v>0.57492100000000002</v>
      </c>
      <c r="J4593" s="2">
        <v>8.219913</v>
      </c>
      <c r="K4593" s="2">
        <v>8.8800000000000004E-2</v>
      </c>
      <c r="L4593" s="2">
        <v>0.16953299999999999</v>
      </c>
    </row>
    <row r="4594" spans="1:12" x14ac:dyDescent="0.2">
      <c r="A4594" s="2">
        <v>8.2206139999999994</v>
      </c>
      <c r="B4594" s="2">
        <v>23.46679</v>
      </c>
      <c r="C4594" s="2">
        <v>0.56636399999999998</v>
      </c>
      <c r="D4594" s="2">
        <v>0.267154</v>
      </c>
      <c r="F4594" s="2">
        <v>8.2178090000000008</v>
      </c>
      <c r="G4594" s="2">
        <v>0.57813300000000001</v>
      </c>
      <c r="H4594" s="2">
        <v>0.57466099999999998</v>
      </c>
      <c r="J4594" s="2">
        <v>8.2206139999999994</v>
      </c>
      <c r="K4594" s="2">
        <v>8.8394E-2</v>
      </c>
      <c r="L4594" s="2">
        <v>0.16864599999999999</v>
      </c>
    </row>
    <row r="4595" spans="1:12" x14ac:dyDescent="0.2">
      <c r="A4595" s="2">
        <v>8.2213150000000006</v>
      </c>
      <c r="B4595" s="2">
        <v>23.471699999999998</v>
      </c>
      <c r="C4595" s="2">
        <v>0.56601999999999997</v>
      </c>
      <c r="D4595" s="2">
        <v>0.26692500000000002</v>
      </c>
      <c r="F4595" s="2">
        <v>8.2185100000000002</v>
      </c>
      <c r="G4595" s="2">
        <v>0.57803300000000002</v>
      </c>
      <c r="H4595" s="2">
        <v>0.57433299999999998</v>
      </c>
      <c r="J4595" s="2">
        <v>8.2213150000000006</v>
      </c>
      <c r="K4595" s="2">
        <v>8.8701000000000002E-2</v>
      </c>
      <c r="L4595" s="2">
        <v>0.168824</v>
      </c>
    </row>
    <row r="4596" spans="1:12" x14ac:dyDescent="0.2">
      <c r="A4596" s="2">
        <v>8.222016</v>
      </c>
      <c r="B4596" s="2">
        <v>23.476479999999999</v>
      </c>
      <c r="C4596" s="2">
        <v>0.56562699999999999</v>
      </c>
      <c r="D4596" s="2">
        <v>0.26690999999999998</v>
      </c>
      <c r="F4596" s="2">
        <v>8.2192120000000006</v>
      </c>
      <c r="G4596" s="2">
        <v>0.57762899999999995</v>
      </c>
      <c r="H4596" s="2">
        <v>0.57381400000000005</v>
      </c>
      <c r="J4596" s="2">
        <v>8.222016</v>
      </c>
      <c r="K4596" s="2">
        <v>8.9280999999999999E-2</v>
      </c>
      <c r="L4596" s="2">
        <v>0.16869600000000001</v>
      </c>
    </row>
    <row r="4597" spans="1:12" x14ac:dyDescent="0.2">
      <c r="A4597" s="2">
        <v>8.2227180000000004</v>
      </c>
      <c r="B4597" s="2">
        <v>23.48143</v>
      </c>
      <c r="C4597" s="2">
        <v>0.56532199999999999</v>
      </c>
      <c r="D4597" s="2">
        <v>0.26686399999999999</v>
      </c>
      <c r="F4597" s="2">
        <v>8.219913</v>
      </c>
      <c r="G4597" s="2">
        <v>0.57711800000000002</v>
      </c>
      <c r="H4597" s="2">
        <v>0.57378399999999996</v>
      </c>
      <c r="J4597" s="2">
        <v>8.2227180000000004</v>
      </c>
      <c r="K4597" s="2">
        <v>8.9219999999999994E-2</v>
      </c>
      <c r="L4597" s="2">
        <v>0.168458</v>
      </c>
    </row>
    <row r="4598" spans="1:12" x14ac:dyDescent="0.2">
      <c r="A4598" s="2">
        <v>8.2234189999999998</v>
      </c>
      <c r="B4598" s="2">
        <v>23.486630000000002</v>
      </c>
      <c r="C4598" s="2">
        <v>0.56511999999999996</v>
      </c>
      <c r="D4598" s="2">
        <v>0.266818</v>
      </c>
      <c r="F4598" s="2">
        <v>8.2206139999999994</v>
      </c>
      <c r="G4598" s="2">
        <v>0.57697299999999996</v>
      </c>
      <c r="H4598" s="2">
        <v>0.57415000000000005</v>
      </c>
      <c r="J4598" s="2">
        <v>8.2234189999999998</v>
      </c>
      <c r="K4598" s="2">
        <v>8.9037000000000005E-2</v>
      </c>
      <c r="L4598" s="2">
        <v>0.16825899999999999</v>
      </c>
    </row>
    <row r="4599" spans="1:12" x14ac:dyDescent="0.2">
      <c r="A4599" s="2">
        <v>8.2241210000000002</v>
      </c>
      <c r="B4599" s="2">
        <v>23.49165</v>
      </c>
      <c r="C4599" s="2">
        <v>0.56525700000000001</v>
      </c>
      <c r="D4599" s="2">
        <v>0.26643699999999998</v>
      </c>
      <c r="F4599" s="2">
        <v>8.2213150000000006</v>
      </c>
      <c r="G4599" s="2">
        <v>0.57707200000000003</v>
      </c>
      <c r="H4599" s="2">
        <v>0.57410399999999995</v>
      </c>
      <c r="J4599" s="2">
        <v>8.2241210000000002</v>
      </c>
      <c r="K4599" s="2">
        <v>8.8894000000000001E-2</v>
      </c>
      <c r="L4599" s="2">
        <v>0.16827900000000001</v>
      </c>
    </row>
    <row r="4600" spans="1:12" x14ac:dyDescent="0.2">
      <c r="A4600" s="2">
        <v>8.2248219999999996</v>
      </c>
      <c r="B4600" s="2">
        <v>23.497070000000001</v>
      </c>
      <c r="C4600" s="2">
        <v>0.56549799999999995</v>
      </c>
      <c r="D4600" s="2">
        <v>0.266231</v>
      </c>
      <c r="F4600" s="2">
        <v>8.222016</v>
      </c>
      <c r="G4600" s="2">
        <v>0.57704200000000005</v>
      </c>
      <c r="H4600" s="2">
        <v>0.57366200000000001</v>
      </c>
      <c r="J4600" s="2">
        <v>8.2248219999999996</v>
      </c>
      <c r="K4600" s="2">
        <v>8.9057999999999998E-2</v>
      </c>
      <c r="L4600" s="2">
        <v>0.168521</v>
      </c>
    </row>
    <row r="4601" spans="1:12" x14ac:dyDescent="0.2">
      <c r="A4601" s="2">
        <v>8.2255240000000001</v>
      </c>
      <c r="B4601" s="2">
        <v>23.5029</v>
      </c>
      <c r="C4601" s="2">
        <v>0.56535299999999999</v>
      </c>
      <c r="D4601" s="2">
        <v>0.26610899999999998</v>
      </c>
      <c r="F4601" s="2">
        <v>8.2227180000000004</v>
      </c>
      <c r="G4601" s="2">
        <v>0.57726299999999997</v>
      </c>
      <c r="H4601" s="2">
        <v>0.57286099999999995</v>
      </c>
      <c r="J4601" s="2">
        <v>8.2255240000000001</v>
      </c>
      <c r="K4601" s="2">
        <v>8.8871000000000006E-2</v>
      </c>
      <c r="L4601" s="2">
        <v>0.16823399999999999</v>
      </c>
    </row>
    <row r="4602" spans="1:12" x14ac:dyDescent="0.2">
      <c r="A4602" s="2">
        <v>8.2262249999999995</v>
      </c>
      <c r="B4602" s="2">
        <v>23.508469999999999</v>
      </c>
      <c r="C4602" s="2">
        <v>0.56515800000000005</v>
      </c>
      <c r="D4602" s="2">
        <v>0.26638299999999998</v>
      </c>
      <c r="F4602" s="2">
        <v>8.2234189999999998</v>
      </c>
      <c r="G4602" s="2">
        <v>0.57761399999999996</v>
      </c>
      <c r="H4602" s="2">
        <v>0.57246399999999997</v>
      </c>
      <c r="J4602" s="2">
        <v>8.2262249999999995</v>
      </c>
      <c r="K4602" s="2">
        <v>8.8690000000000005E-2</v>
      </c>
      <c r="L4602" s="2">
        <v>0.16794500000000001</v>
      </c>
    </row>
    <row r="4603" spans="1:12" x14ac:dyDescent="0.2">
      <c r="A4603" s="2">
        <v>8.2269269999999999</v>
      </c>
      <c r="B4603" s="2">
        <v>23.5136</v>
      </c>
      <c r="C4603" s="2">
        <v>0.56493300000000002</v>
      </c>
      <c r="D4603" s="2">
        <v>0.26593299999999997</v>
      </c>
      <c r="F4603" s="2">
        <v>8.2241210000000002</v>
      </c>
      <c r="G4603" s="2">
        <v>0.57737700000000003</v>
      </c>
      <c r="H4603" s="2">
        <v>0.57244099999999998</v>
      </c>
      <c r="J4603" s="2">
        <v>8.2269269999999999</v>
      </c>
      <c r="K4603" s="2">
        <v>8.9050000000000004E-2</v>
      </c>
      <c r="L4603" s="2">
        <v>0.168542</v>
      </c>
    </row>
    <row r="4604" spans="1:12" x14ac:dyDescent="0.2">
      <c r="A4604" s="2">
        <v>8.2276279999999993</v>
      </c>
      <c r="B4604" s="2">
        <v>23.51859</v>
      </c>
      <c r="C4604" s="2">
        <v>0.56498999999999999</v>
      </c>
      <c r="D4604" s="2">
        <v>0.26604</v>
      </c>
      <c r="F4604" s="2">
        <v>8.2248219999999996</v>
      </c>
      <c r="G4604" s="2">
        <v>0.57716400000000001</v>
      </c>
      <c r="H4604" s="2">
        <v>0.57234200000000002</v>
      </c>
      <c r="J4604" s="2">
        <v>8.2276279999999993</v>
      </c>
      <c r="K4604" s="2">
        <v>8.9226E-2</v>
      </c>
      <c r="L4604" s="2">
        <v>0.168735</v>
      </c>
    </row>
    <row r="4605" spans="1:12" x14ac:dyDescent="0.2">
      <c r="A4605" s="2">
        <v>8.2283299999999997</v>
      </c>
      <c r="B4605" s="2">
        <v>23.52383</v>
      </c>
      <c r="C4605" s="2">
        <v>0.56507399999999997</v>
      </c>
      <c r="D4605" s="2">
        <v>0.26624599999999998</v>
      </c>
      <c r="F4605" s="2">
        <v>8.2255240000000001</v>
      </c>
      <c r="G4605" s="2">
        <v>0.57712600000000003</v>
      </c>
      <c r="H4605" s="2">
        <v>0.572357</v>
      </c>
      <c r="J4605" s="2">
        <v>8.2283299999999997</v>
      </c>
      <c r="K4605" s="2">
        <v>8.8792999999999997E-2</v>
      </c>
      <c r="L4605" s="2">
        <v>0.16825300000000001</v>
      </c>
    </row>
    <row r="4606" spans="1:12" x14ac:dyDescent="0.2">
      <c r="A4606" s="2">
        <v>8.2290310000000009</v>
      </c>
      <c r="B4606" s="2">
        <v>23.52948</v>
      </c>
      <c r="C4606" s="2">
        <v>0.56508199999999997</v>
      </c>
      <c r="D4606" s="2">
        <v>0.266185</v>
      </c>
      <c r="F4606" s="2">
        <v>8.2262249999999995</v>
      </c>
      <c r="G4606" s="2">
        <v>0.57684299999999999</v>
      </c>
      <c r="H4606" s="2">
        <v>0.57225000000000004</v>
      </c>
      <c r="J4606" s="2">
        <v>8.2290310000000009</v>
      </c>
      <c r="K4606" s="2">
        <v>8.8683999999999999E-2</v>
      </c>
      <c r="L4606" s="2">
        <v>0.16833699999999999</v>
      </c>
    </row>
    <row r="4607" spans="1:12" x14ac:dyDescent="0.2">
      <c r="A4607" s="2">
        <v>8.2297320000000003</v>
      </c>
      <c r="B4607" s="2">
        <v>23.535419999999998</v>
      </c>
      <c r="C4607" s="2">
        <v>0.56483399999999995</v>
      </c>
      <c r="D4607" s="2">
        <v>0.265544</v>
      </c>
      <c r="F4607" s="2">
        <v>8.2269269999999999</v>
      </c>
      <c r="G4607" s="2">
        <v>0.57653799999999999</v>
      </c>
      <c r="H4607" s="2">
        <v>0.57195300000000004</v>
      </c>
      <c r="J4607" s="2">
        <v>8.2297320000000003</v>
      </c>
      <c r="K4607" s="2">
        <v>8.8497000000000006E-2</v>
      </c>
      <c r="L4607" s="2">
        <v>0.168991</v>
      </c>
    </row>
    <row r="4608" spans="1:12" x14ac:dyDescent="0.2">
      <c r="A4608" s="2">
        <v>8.2304340000000007</v>
      </c>
      <c r="B4608" s="2">
        <v>23.541309999999999</v>
      </c>
      <c r="C4608" s="2">
        <v>0.56459000000000004</v>
      </c>
      <c r="D4608" s="2">
        <v>0.26561299999999999</v>
      </c>
      <c r="F4608" s="2">
        <v>8.2276279999999993</v>
      </c>
      <c r="G4608" s="2">
        <v>0.57614100000000001</v>
      </c>
      <c r="H4608" s="2">
        <v>0.57164800000000004</v>
      </c>
      <c r="J4608" s="2">
        <v>8.2304340000000007</v>
      </c>
      <c r="K4608" s="2">
        <v>8.8116E-2</v>
      </c>
      <c r="L4608" s="2">
        <v>0.16989699999999999</v>
      </c>
    </row>
    <row r="4609" spans="1:12" x14ac:dyDescent="0.2">
      <c r="A4609" s="2">
        <v>8.2311340000000008</v>
      </c>
      <c r="B4609" s="2">
        <v>23.54748</v>
      </c>
      <c r="C4609" s="2">
        <v>0.56451700000000005</v>
      </c>
      <c r="D4609" s="2">
        <v>0.26552900000000002</v>
      </c>
      <c r="F4609" s="2">
        <v>8.2283299999999997</v>
      </c>
      <c r="G4609" s="2">
        <v>0.57589000000000001</v>
      </c>
      <c r="H4609" s="2">
        <v>0.57161700000000004</v>
      </c>
      <c r="J4609" s="2">
        <v>8.2311340000000008</v>
      </c>
      <c r="K4609" s="2">
        <v>8.7846999999999995E-2</v>
      </c>
      <c r="L4609" s="2">
        <v>0.17003399999999999</v>
      </c>
    </row>
    <row r="4610" spans="1:12" x14ac:dyDescent="0.2">
      <c r="A4610" s="2">
        <v>8.2318359999999995</v>
      </c>
      <c r="B4610" s="2">
        <v>23.55463</v>
      </c>
      <c r="C4610" s="2">
        <v>0.56449800000000006</v>
      </c>
      <c r="D4610" s="2">
        <v>0.26486500000000002</v>
      </c>
      <c r="F4610" s="2">
        <v>8.2290310000000009</v>
      </c>
      <c r="G4610" s="2">
        <v>0.57534799999999997</v>
      </c>
      <c r="H4610" s="2">
        <v>0.57170100000000001</v>
      </c>
      <c r="J4610" s="2">
        <v>8.2318359999999995</v>
      </c>
      <c r="K4610" s="2">
        <v>8.7816000000000005E-2</v>
      </c>
      <c r="L4610" s="2">
        <v>0.17017299999999999</v>
      </c>
    </row>
    <row r="4611" spans="1:12" x14ac:dyDescent="0.2">
      <c r="A4611" s="2">
        <v>8.2325370000000007</v>
      </c>
      <c r="B4611" s="2">
        <v>23.561720000000001</v>
      </c>
      <c r="C4611" s="2">
        <v>0.564689</v>
      </c>
      <c r="D4611" s="2">
        <v>0.26446799999999998</v>
      </c>
      <c r="F4611" s="2">
        <v>8.2297320000000003</v>
      </c>
      <c r="G4611" s="2">
        <v>0.57483700000000004</v>
      </c>
      <c r="H4611" s="2">
        <v>0.57172400000000001</v>
      </c>
      <c r="J4611" s="2">
        <v>8.2325370000000007</v>
      </c>
      <c r="K4611" s="2">
        <v>8.7332000000000007E-2</v>
      </c>
      <c r="L4611" s="2">
        <v>0.17028199999999999</v>
      </c>
    </row>
    <row r="4612" spans="1:12" x14ac:dyDescent="0.2">
      <c r="A4612" s="2">
        <v>8.2332389999999993</v>
      </c>
      <c r="B4612" s="2">
        <v>23.568529999999999</v>
      </c>
      <c r="C4612" s="2">
        <v>0.56485700000000005</v>
      </c>
      <c r="D4612" s="2">
        <v>0.26404899999999998</v>
      </c>
      <c r="F4612" s="2">
        <v>8.2304340000000007</v>
      </c>
      <c r="G4612" s="2">
        <v>0.57492100000000002</v>
      </c>
      <c r="H4612" s="2">
        <v>0.57186099999999995</v>
      </c>
      <c r="J4612" s="2">
        <v>8.2332389999999993</v>
      </c>
      <c r="K4612" s="2">
        <v>8.7708999999999995E-2</v>
      </c>
      <c r="L4612" s="2">
        <v>0.17008100000000001</v>
      </c>
    </row>
    <row r="4613" spans="1:12" x14ac:dyDescent="0.2">
      <c r="A4613" s="2">
        <v>8.2339400000000005</v>
      </c>
      <c r="B4613" s="2">
        <v>23.574940000000002</v>
      </c>
      <c r="C4613" s="2">
        <v>0.564635</v>
      </c>
      <c r="D4613" s="2">
        <v>0.26407199999999997</v>
      </c>
      <c r="F4613" s="2">
        <v>8.2311340000000008</v>
      </c>
      <c r="G4613" s="2">
        <v>0.57514200000000004</v>
      </c>
      <c r="H4613" s="2">
        <v>0.57177699999999998</v>
      </c>
      <c r="J4613" s="2">
        <v>8.2339400000000005</v>
      </c>
      <c r="K4613" s="2">
        <v>8.8294999999999998E-2</v>
      </c>
      <c r="L4613" s="2">
        <v>0.16992499999999999</v>
      </c>
    </row>
    <row r="4614" spans="1:12" x14ac:dyDescent="0.2">
      <c r="A4614" s="2">
        <v>8.2346419999999991</v>
      </c>
      <c r="B4614" s="2">
        <v>23.581379999999999</v>
      </c>
      <c r="C4614" s="2">
        <v>0.56436799999999998</v>
      </c>
      <c r="D4614" s="2">
        <v>0.264011</v>
      </c>
      <c r="F4614" s="2">
        <v>8.2318359999999995</v>
      </c>
      <c r="G4614" s="2">
        <v>0.57519500000000001</v>
      </c>
      <c r="H4614" s="2">
        <v>0.57155599999999995</v>
      </c>
      <c r="J4614" s="2">
        <v>8.2346419999999991</v>
      </c>
      <c r="K4614" s="2">
        <v>8.8482000000000005E-2</v>
      </c>
      <c r="L4614" s="2">
        <v>0.17038800000000001</v>
      </c>
    </row>
    <row r="4615" spans="1:12" x14ac:dyDescent="0.2">
      <c r="A4615" s="2">
        <v>8.2353430000000003</v>
      </c>
      <c r="B4615" s="2">
        <v>23.588159999999998</v>
      </c>
      <c r="C4615" s="2">
        <v>0.56423900000000005</v>
      </c>
      <c r="D4615" s="2">
        <v>0.26437699999999997</v>
      </c>
      <c r="F4615" s="2">
        <v>8.2325370000000007</v>
      </c>
      <c r="G4615" s="2">
        <v>0.57492100000000002</v>
      </c>
      <c r="H4615" s="2">
        <v>0.57160200000000005</v>
      </c>
      <c r="J4615" s="2">
        <v>8.2353430000000003</v>
      </c>
      <c r="K4615" s="2">
        <v>8.8678000000000007E-2</v>
      </c>
      <c r="L4615" s="2">
        <v>0.17055999999999999</v>
      </c>
    </row>
    <row r="4616" spans="1:12" x14ac:dyDescent="0.2">
      <c r="A4616" s="2">
        <v>8.2360439999999997</v>
      </c>
      <c r="B4616" s="2">
        <v>23.594609999999999</v>
      </c>
      <c r="C4616" s="2">
        <v>0.56392600000000004</v>
      </c>
      <c r="D4616" s="2">
        <v>0.26444499999999999</v>
      </c>
      <c r="F4616" s="2">
        <v>8.2332389999999993</v>
      </c>
      <c r="G4616" s="2">
        <v>0.57466099999999998</v>
      </c>
      <c r="H4616" s="2">
        <v>0.57157899999999995</v>
      </c>
      <c r="J4616" s="2">
        <v>8.2360439999999997</v>
      </c>
      <c r="K4616" s="2">
        <v>8.8557999999999998E-2</v>
      </c>
      <c r="L4616" s="2">
        <v>0.171101</v>
      </c>
    </row>
    <row r="4617" spans="1:12" x14ac:dyDescent="0.2">
      <c r="A4617" s="2">
        <v>8.2367460000000001</v>
      </c>
      <c r="B4617" s="2">
        <v>23.60162</v>
      </c>
      <c r="C4617" s="2">
        <v>0.56394900000000003</v>
      </c>
      <c r="D4617" s="2">
        <v>0.26404100000000003</v>
      </c>
      <c r="F4617" s="2">
        <v>8.2339400000000005</v>
      </c>
      <c r="G4617" s="2">
        <v>0.57433299999999998</v>
      </c>
      <c r="H4617" s="2">
        <v>0.57144899999999998</v>
      </c>
      <c r="J4617" s="2">
        <v>8.2367460000000001</v>
      </c>
      <c r="K4617" s="2">
        <v>8.8082999999999995E-2</v>
      </c>
      <c r="L4617" s="2">
        <v>0.17121900000000001</v>
      </c>
    </row>
    <row r="4618" spans="1:12" x14ac:dyDescent="0.2">
      <c r="A4618" s="2">
        <v>8.2374469999999995</v>
      </c>
      <c r="B4618" s="2">
        <v>23.608619999999998</v>
      </c>
      <c r="C4618" s="2">
        <v>0.56408199999999997</v>
      </c>
      <c r="D4618" s="2">
        <v>0.26390400000000003</v>
      </c>
      <c r="F4618" s="2">
        <v>8.2346419999999991</v>
      </c>
      <c r="G4618" s="2">
        <v>0.57381400000000005</v>
      </c>
      <c r="H4618" s="2">
        <v>0.57127399999999995</v>
      </c>
      <c r="J4618" s="2">
        <v>8.2374469999999995</v>
      </c>
      <c r="K4618" s="2">
        <v>8.7998999999999994E-2</v>
      </c>
      <c r="L4618" s="2">
        <v>0.17093800000000001</v>
      </c>
    </row>
    <row r="4619" spans="1:12" x14ac:dyDescent="0.2">
      <c r="A4619" s="2">
        <v>8.2381489999999999</v>
      </c>
      <c r="B4619" s="2">
        <v>23.61523</v>
      </c>
      <c r="C4619" s="2">
        <v>0.56423500000000004</v>
      </c>
      <c r="D4619" s="2">
        <v>0.26397999999999999</v>
      </c>
      <c r="F4619" s="2">
        <v>8.2353430000000003</v>
      </c>
      <c r="G4619" s="2">
        <v>0.57378399999999996</v>
      </c>
      <c r="H4619" s="2">
        <v>0.57129700000000005</v>
      </c>
      <c r="J4619" s="2">
        <v>8.2381489999999999</v>
      </c>
      <c r="K4619" s="2">
        <v>8.8345999999999994E-2</v>
      </c>
      <c r="L4619" s="2">
        <v>0.17100299999999999</v>
      </c>
    </row>
    <row r="4620" spans="1:12" x14ac:dyDescent="0.2">
      <c r="A4620" s="2">
        <v>8.2388499999999993</v>
      </c>
      <c r="B4620" s="2">
        <v>23.622430000000001</v>
      </c>
      <c r="C4620" s="2">
        <v>0.56444499999999997</v>
      </c>
      <c r="D4620" s="2">
        <v>0.26380500000000001</v>
      </c>
      <c r="F4620" s="2">
        <v>8.2360439999999997</v>
      </c>
      <c r="G4620" s="2">
        <v>0.57415000000000005</v>
      </c>
      <c r="H4620" s="2">
        <v>0.57161700000000004</v>
      </c>
      <c r="J4620" s="2">
        <v>8.2388499999999993</v>
      </c>
      <c r="K4620" s="2">
        <v>8.8270000000000001E-2</v>
      </c>
      <c r="L4620" s="2">
        <v>0.17061000000000001</v>
      </c>
    </row>
    <row r="4621" spans="1:12" x14ac:dyDescent="0.2">
      <c r="A4621" s="2">
        <v>8.2395519999999998</v>
      </c>
      <c r="B4621" s="2">
        <v>23.63026</v>
      </c>
      <c r="C4621" s="2">
        <v>0.56449099999999997</v>
      </c>
      <c r="D4621" s="2">
        <v>0.26355299999999998</v>
      </c>
      <c r="F4621" s="2">
        <v>8.2367460000000001</v>
      </c>
      <c r="G4621" s="2">
        <v>0.57410399999999995</v>
      </c>
      <c r="H4621" s="2">
        <v>0.57179999999999997</v>
      </c>
      <c r="J4621" s="2">
        <v>8.2395519999999998</v>
      </c>
      <c r="K4621" s="2">
        <v>8.8175000000000003E-2</v>
      </c>
      <c r="L4621" s="2">
        <v>0.17083999999999999</v>
      </c>
    </row>
    <row r="4622" spans="1:12" x14ac:dyDescent="0.2">
      <c r="A4622" s="2">
        <v>8.2402519999999999</v>
      </c>
      <c r="B4622" s="2">
        <v>23.63747</v>
      </c>
      <c r="C4622" s="2">
        <v>0.56479599999999996</v>
      </c>
      <c r="D4622" s="2">
        <v>0.26352999999999999</v>
      </c>
      <c r="F4622" s="2">
        <v>8.2374469999999995</v>
      </c>
      <c r="G4622" s="2">
        <v>0.57366200000000001</v>
      </c>
      <c r="H4622" s="2">
        <v>0.57197600000000004</v>
      </c>
      <c r="J4622" s="2">
        <v>8.2402519999999999</v>
      </c>
      <c r="K4622" s="2">
        <v>8.7558999999999998E-2</v>
      </c>
      <c r="L4622" s="2">
        <v>0.17072000000000001</v>
      </c>
    </row>
    <row r="4623" spans="1:12" x14ac:dyDescent="0.2">
      <c r="A4623" s="2">
        <v>8.2409540000000003</v>
      </c>
      <c r="B4623" s="2">
        <v>23.644570000000002</v>
      </c>
      <c r="C4623" s="2">
        <v>0.56555500000000003</v>
      </c>
      <c r="D4623" s="2">
        <v>0.26355299999999998</v>
      </c>
      <c r="F4623" s="2">
        <v>8.2381489999999999</v>
      </c>
      <c r="G4623" s="2">
        <v>0.57286099999999995</v>
      </c>
      <c r="H4623" s="2">
        <v>0.57215099999999997</v>
      </c>
      <c r="J4623" s="2">
        <v>8.2409540000000003</v>
      </c>
      <c r="K4623" s="2">
        <v>8.6892999999999998E-2</v>
      </c>
      <c r="L4623" s="2">
        <v>0.17091300000000001</v>
      </c>
    </row>
    <row r="4624" spans="1:12" x14ac:dyDescent="0.2">
      <c r="A4624" s="2">
        <v>8.2416549999999997</v>
      </c>
      <c r="B4624" s="2">
        <v>23.652069999999998</v>
      </c>
      <c r="C4624" s="2">
        <v>0.56567299999999998</v>
      </c>
      <c r="D4624" s="2">
        <v>0.26350699999999999</v>
      </c>
      <c r="F4624" s="2">
        <v>8.2388499999999993</v>
      </c>
      <c r="G4624" s="2">
        <v>0.57246399999999997</v>
      </c>
      <c r="H4624" s="2">
        <v>0.57243299999999997</v>
      </c>
      <c r="J4624" s="2">
        <v>8.2416549999999997</v>
      </c>
      <c r="K4624" s="2">
        <v>8.6461999999999997E-2</v>
      </c>
      <c r="L4624" s="2">
        <v>0.170651</v>
      </c>
    </row>
    <row r="4625" spans="1:12" x14ac:dyDescent="0.2">
      <c r="A4625" s="2">
        <v>8.2423559999999991</v>
      </c>
      <c r="B4625" s="2">
        <v>23.659469999999999</v>
      </c>
      <c r="C4625" s="2">
        <v>0.56545199999999995</v>
      </c>
      <c r="D4625" s="2">
        <v>0.26311000000000001</v>
      </c>
      <c r="F4625" s="2">
        <v>8.2395519999999998</v>
      </c>
      <c r="G4625" s="2">
        <v>0.57244099999999998</v>
      </c>
      <c r="H4625" s="2">
        <v>0.57263900000000001</v>
      </c>
      <c r="J4625" s="2">
        <v>8.2423559999999991</v>
      </c>
      <c r="K4625" s="2">
        <v>8.6634000000000003E-2</v>
      </c>
      <c r="L4625" s="2">
        <v>0.17050799999999999</v>
      </c>
    </row>
    <row r="4626" spans="1:12" x14ac:dyDescent="0.2">
      <c r="A4626" s="2">
        <v>8.2430579999999996</v>
      </c>
      <c r="B4626" s="2">
        <v>23.66666</v>
      </c>
      <c r="C4626" s="2">
        <v>0.56492900000000001</v>
      </c>
      <c r="D4626" s="2">
        <v>0.26272099999999998</v>
      </c>
      <c r="F4626" s="2">
        <v>8.2402519999999999</v>
      </c>
      <c r="G4626" s="2">
        <v>0.57234200000000002</v>
      </c>
      <c r="H4626" s="2">
        <v>0.57252499999999995</v>
      </c>
      <c r="J4626" s="2">
        <v>8.2430579999999996</v>
      </c>
      <c r="K4626" s="2">
        <v>8.6761000000000005E-2</v>
      </c>
      <c r="L4626" s="2">
        <v>0.16972499999999999</v>
      </c>
    </row>
    <row r="4627" spans="1:12" x14ac:dyDescent="0.2">
      <c r="A4627" s="2">
        <v>8.2437590000000007</v>
      </c>
      <c r="B4627" s="2">
        <v>23.674150000000001</v>
      </c>
      <c r="C4627" s="2">
        <v>0.56379599999999996</v>
      </c>
      <c r="D4627" s="2">
        <v>0.26262200000000002</v>
      </c>
      <c r="F4627" s="2">
        <v>8.2409540000000003</v>
      </c>
      <c r="G4627" s="2">
        <v>0.572357</v>
      </c>
      <c r="H4627" s="2">
        <v>0.57214399999999999</v>
      </c>
      <c r="J4627" s="2">
        <v>8.2437590000000007</v>
      </c>
      <c r="K4627" s="2">
        <v>8.6846999999999994E-2</v>
      </c>
      <c r="L4627" s="2">
        <v>0.169708</v>
      </c>
    </row>
    <row r="4628" spans="1:12" x14ac:dyDescent="0.2">
      <c r="A4628" s="2">
        <v>8.2444609999999994</v>
      </c>
      <c r="B4628" s="2">
        <v>23.681740000000001</v>
      </c>
      <c r="C4628" s="2">
        <v>0.56377299999999997</v>
      </c>
      <c r="D4628" s="2">
        <v>0.262965</v>
      </c>
      <c r="F4628" s="2">
        <v>8.2416549999999997</v>
      </c>
      <c r="G4628" s="2">
        <v>0.57225000000000004</v>
      </c>
      <c r="H4628" s="2">
        <v>0.57166300000000003</v>
      </c>
      <c r="J4628" s="2">
        <v>8.2444609999999994</v>
      </c>
      <c r="K4628" s="2">
        <v>8.6624000000000007E-2</v>
      </c>
      <c r="L4628" s="2">
        <v>0.16964599999999999</v>
      </c>
    </row>
    <row r="4629" spans="1:12" x14ac:dyDescent="0.2">
      <c r="A4629" s="2">
        <v>8.2451620000000005</v>
      </c>
      <c r="B4629" s="2">
        <v>23.68946</v>
      </c>
      <c r="C4629" s="2">
        <v>0.56352500000000005</v>
      </c>
      <c r="D4629" s="2">
        <v>0.26325500000000002</v>
      </c>
      <c r="F4629" s="2">
        <v>8.2423559999999991</v>
      </c>
      <c r="G4629" s="2">
        <v>0.57195300000000004</v>
      </c>
      <c r="H4629" s="2">
        <v>0.57135000000000002</v>
      </c>
      <c r="J4629" s="2">
        <v>8.2451620000000005</v>
      </c>
      <c r="K4629" s="2">
        <v>8.7043999999999996E-2</v>
      </c>
      <c r="L4629" s="2">
        <v>0.16994500000000001</v>
      </c>
    </row>
    <row r="4630" spans="1:12" x14ac:dyDescent="0.2">
      <c r="A4630" s="2">
        <v>8.2458639999999992</v>
      </c>
      <c r="B4630" s="2">
        <v>23.697310000000002</v>
      </c>
      <c r="C4630" s="2">
        <v>0.56315899999999997</v>
      </c>
      <c r="D4630" s="2">
        <v>0.26340000000000002</v>
      </c>
      <c r="F4630" s="2">
        <v>8.2430579999999996</v>
      </c>
      <c r="G4630" s="2">
        <v>0.57164800000000004</v>
      </c>
      <c r="H4630" s="2">
        <v>0.57103700000000002</v>
      </c>
      <c r="J4630" s="2">
        <v>8.2458639999999992</v>
      </c>
      <c r="K4630" s="2">
        <v>8.6897000000000002E-2</v>
      </c>
      <c r="L4630" s="2">
        <v>0.16975599999999999</v>
      </c>
    </row>
    <row r="4631" spans="1:12" x14ac:dyDescent="0.2">
      <c r="A4631" s="2">
        <v>8.2465650000000004</v>
      </c>
      <c r="B4631" s="2">
        <v>23.70514</v>
      </c>
      <c r="C4631" s="2">
        <v>0.56263300000000005</v>
      </c>
      <c r="D4631" s="2">
        <v>0.26324799999999998</v>
      </c>
      <c r="F4631" s="2">
        <v>8.2437590000000007</v>
      </c>
      <c r="G4631" s="2">
        <v>0.57161700000000004</v>
      </c>
      <c r="H4631" s="2">
        <v>0.57096899999999995</v>
      </c>
      <c r="J4631" s="2">
        <v>8.2465650000000004</v>
      </c>
      <c r="K4631" s="2">
        <v>8.6695999999999995E-2</v>
      </c>
      <c r="L4631" s="2">
        <v>0.169768</v>
      </c>
    </row>
    <row r="4632" spans="1:12" x14ac:dyDescent="0.2">
      <c r="A4632" s="2">
        <v>8.2472670000000008</v>
      </c>
      <c r="B4632" s="2">
        <v>23.713249999999999</v>
      </c>
      <c r="C4632" s="2">
        <v>0.56198000000000004</v>
      </c>
      <c r="D4632" s="2">
        <v>0.262988</v>
      </c>
      <c r="F4632" s="2">
        <v>8.2444609999999994</v>
      </c>
      <c r="G4632" s="2">
        <v>0.57170100000000001</v>
      </c>
      <c r="H4632" s="2">
        <v>0.57104500000000002</v>
      </c>
      <c r="J4632" s="2">
        <v>8.2472670000000008</v>
      </c>
      <c r="K4632" s="2">
        <v>8.6498000000000005E-2</v>
      </c>
      <c r="L4632" s="2">
        <v>0.16972699999999999</v>
      </c>
    </row>
    <row r="4633" spans="1:12" x14ac:dyDescent="0.2">
      <c r="A4633" s="2">
        <v>8.2479680000000002</v>
      </c>
      <c r="B4633" s="2">
        <v>23.721499999999999</v>
      </c>
      <c r="C4633" s="2">
        <v>0.56196500000000005</v>
      </c>
      <c r="D4633" s="2">
        <v>0.262515</v>
      </c>
      <c r="F4633" s="2">
        <v>8.2451620000000005</v>
      </c>
      <c r="G4633" s="2">
        <v>0.57172400000000001</v>
      </c>
      <c r="H4633" s="2">
        <v>0.57089999999999996</v>
      </c>
      <c r="J4633" s="2">
        <v>8.2479680000000002</v>
      </c>
      <c r="K4633" s="2">
        <v>8.6284E-2</v>
      </c>
      <c r="L4633" s="2">
        <v>0.169436</v>
      </c>
    </row>
    <row r="4634" spans="1:12" x14ac:dyDescent="0.2">
      <c r="A4634" s="2">
        <v>8.2486689999999996</v>
      </c>
      <c r="B4634" s="2">
        <v>23.729220000000002</v>
      </c>
      <c r="C4634" s="2">
        <v>0.56167500000000004</v>
      </c>
      <c r="D4634" s="2">
        <v>0.26210299999999997</v>
      </c>
      <c r="F4634" s="2">
        <v>8.2458639999999992</v>
      </c>
      <c r="G4634" s="2">
        <v>0.57186099999999995</v>
      </c>
      <c r="H4634" s="2">
        <v>0.57085399999999997</v>
      </c>
      <c r="J4634" s="2">
        <v>8.2486689999999996</v>
      </c>
      <c r="K4634" s="2">
        <v>8.6375999999999994E-2</v>
      </c>
      <c r="L4634" s="2">
        <v>0.16970299999999999</v>
      </c>
    </row>
    <row r="4635" spans="1:12" x14ac:dyDescent="0.2">
      <c r="A4635" s="2">
        <v>8.249371</v>
      </c>
      <c r="B4635" s="2">
        <v>23.73704</v>
      </c>
      <c r="C4635" s="2">
        <v>0.56166000000000005</v>
      </c>
      <c r="D4635" s="2">
        <v>0.26146999999999998</v>
      </c>
      <c r="F4635" s="2">
        <v>8.2465650000000004</v>
      </c>
      <c r="G4635" s="2">
        <v>0.57177699999999998</v>
      </c>
      <c r="H4635" s="2">
        <v>0.57102200000000003</v>
      </c>
      <c r="J4635" s="2">
        <v>8.249371</v>
      </c>
      <c r="K4635" s="2">
        <v>8.6005999999999999E-2</v>
      </c>
      <c r="L4635" s="2">
        <v>0.16969300000000001</v>
      </c>
    </row>
    <row r="4636" spans="1:12" x14ac:dyDescent="0.2">
      <c r="A4636" s="2">
        <v>8.2500719999999994</v>
      </c>
      <c r="B4636" s="2">
        <v>23.745329999999999</v>
      </c>
      <c r="C4636" s="2">
        <v>0.56145400000000001</v>
      </c>
      <c r="D4636" s="2">
        <v>0.26121800000000001</v>
      </c>
      <c r="F4636" s="2">
        <v>8.2472670000000008</v>
      </c>
      <c r="G4636" s="2">
        <v>0.57155599999999995</v>
      </c>
      <c r="H4636" s="2">
        <v>0.57130400000000003</v>
      </c>
      <c r="J4636" s="2">
        <v>8.2500719999999994</v>
      </c>
      <c r="K4636" s="2">
        <v>8.5272000000000001E-2</v>
      </c>
      <c r="L4636" s="2">
        <v>0.169879</v>
      </c>
    </row>
    <row r="4637" spans="1:12" x14ac:dyDescent="0.2">
      <c r="A4637" s="2">
        <v>8.2507730000000006</v>
      </c>
      <c r="B4637" s="2">
        <v>23.753779999999999</v>
      </c>
      <c r="C4637" s="2">
        <v>0.56117600000000001</v>
      </c>
      <c r="D4637" s="2">
        <v>0.26119500000000001</v>
      </c>
      <c r="F4637" s="2">
        <v>8.2479680000000002</v>
      </c>
      <c r="G4637" s="2">
        <v>0.57160200000000005</v>
      </c>
      <c r="H4637" s="2">
        <v>0.57189199999999996</v>
      </c>
      <c r="J4637" s="2">
        <v>8.2507730000000006</v>
      </c>
      <c r="K4637" s="2">
        <v>8.4616999999999998E-2</v>
      </c>
      <c r="L4637" s="2">
        <v>0.169789</v>
      </c>
    </row>
    <row r="4638" spans="1:12" x14ac:dyDescent="0.2">
      <c r="A4638" s="2">
        <v>8.251474</v>
      </c>
      <c r="B4638" s="2">
        <v>23.762119999999999</v>
      </c>
      <c r="C4638" s="2">
        <v>0.56073300000000004</v>
      </c>
      <c r="D4638" s="2">
        <v>0.26150800000000002</v>
      </c>
      <c r="F4638" s="2">
        <v>8.2486689999999996</v>
      </c>
      <c r="G4638" s="2">
        <v>0.57157899999999995</v>
      </c>
      <c r="H4638" s="2">
        <v>0.57241799999999998</v>
      </c>
      <c r="J4638" s="2">
        <v>8.251474</v>
      </c>
      <c r="K4638" s="2">
        <v>8.4413000000000002E-2</v>
      </c>
      <c r="L4638" s="2">
        <v>0.16925200000000001</v>
      </c>
    </row>
    <row r="4639" spans="1:12" x14ac:dyDescent="0.2">
      <c r="A4639" s="2">
        <v>8.2521760000000004</v>
      </c>
      <c r="B4639" s="2">
        <v>23.77045</v>
      </c>
      <c r="C4639" s="2">
        <v>0.56030999999999997</v>
      </c>
      <c r="D4639" s="2">
        <v>0.26184400000000002</v>
      </c>
      <c r="F4639" s="2">
        <v>8.249371</v>
      </c>
      <c r="G4639" s="2">
        <v>0.57144899999999998</v>
      </c>
      <c r="H4639" s="2">
        <v>0.57231100000000001</v>
      </c>
      <c r="J4639" s="2">
        <v>8.2521760000000004</v>
      </c>
      <c r="K4639" s="2">
        <v>8.4742999999999999E-2</v>
      </c>
      <c r="L4639" s="2">
        <v>0.16826199999999999</v>
      </c>
    </row>
    <row r="4640" spans="1:12" x14ac:dyDescent="0.2">
      <c r="A4640" s="2">
        <v>8.2528769999999998</v>
      </c>
      <c r="B4640" s="2">
        <v>23.779129999999999</v>
      </c>
      <c r="C4640" s="2">
        <v>0.55973700000000004</v>
      </c>
      <c r="D4640" s="2">
        <v>0.26194299999999998</v>
      </c>
      <c r="F4640" s="2">
        <v>8.2500719999999994</v>
      </c>
      <c r="G4640" s="2">
        <v>0.57127399999999995</v>
      </c>
      <c r="H4640" s="2">
        <v>0.57177699999999998</v>
      </c>
      <c r="J4640" s="2">
        <v>8.2528769999999998</v>
      </c>
      <c r="K4640" s="2">
        <v>8.4599999999999995E-2</v>
      </c>
      <c r="L4640" s="2">
        <v>0.16788400000000001</v>
      </c>
    </row>
    <row r="4641" spans="1:12" x14ac:dyDescent="0.2">
      <c r="A4641" s="2">
        <v>8.2535790000000002</v>
      </c>
      <c r="B4641" s="2">
        <v>23.787929999999999</v>
      </c>
      <c r="C4641" s="2">
        <v>0.55914600000000003</v>
      </c>
      <c r="D4641" s="2">
        <v>0.26210299999999997</v>
      </c>
      <c r="F4641" s="2">
        <v>8.2507730000000006</v>
      </c>
      <c r="G4641" s="2">
        <v>0.57129700000000005</v>
      </c>
      <c r="H4641" s="2">
        <v>0.57174700000000001</v>
      </c>
      <c r="J4641" s="2">
        <v>8.2535790000000002</v>
      </c>
      <c r="K4641" s="2">
        <v>8.4179000000000004E-2</v>
      </c>
      <c r="L4641" s="2">
        <v>0.16819400000000001</v>
      </c>
    </row>
    <row r="4642" spans="1:12" x14ac:dyDescent="0.2">
      <c r="A4642" s="2">
        <v>8.2542799999999996</v>
      </c>
      <c r="B4642" s="2">
        <v>23.79693</v>
      </c>
      <c r="C4642" s="2">
        <v>0.55889800000000001</v>
      </c>
      <c r="D4642" s="2">
        <v>0.26211899999999999</v>
      </c>
      <c r="F4642" s="2">
        <v>8.251474</v>
      </c>
      <c r="G4642" s="2">
        <v>0.57161700000000004</v>
      </c>
      <c r="H4642" s="2">
        <v>0.57218199999999997</v>
      </c>
      <c r="J4642" s="2">
        <v>8.2542799999999996</v>
      </c>
      <c r="K4642" s="2">
        <v>8.4029999999999994E-2</v>
      </c>
      <c r="L4642" s="2">
        <v>0.16774800000000001</v>
      </c>
    </row>
    <row r="4643" spans="1:12" x14ac:dyDescent="0.2">
      <c r="A4643" s="2">
        <v>8.254982</v>
      </c>
      <c r="B4643" s="2">
        <v>23.80611</v>
      </c>
      <c r="C4643" s="2">
        <v>0.55853200000000003</v>
      </c>
      <c r="D4643" s="2">
        <v>0.262378</v>
      </c>
      <c r="F4643" s="2">
        <v>8.2521760000000004</v>
      </c>
      <c r="G4643" s="2">
        <v>0.57179999999999997</v>
      </c>
      <c r="H4643" s="2">
        <v>0.57231100000000001</v>
      </c>
      <c r="J4643" s="2">
        <v>8.254982</v>
      </c>
      <c r="K4643" s="2">
        <v>8.3998000000000003E-2</v>
      </c>
      <c r="L4643" s="2">
        <v>0.167434</v>
      </c>
    </row>
    <row r="4644" spans="1:12" x14ac:dyDescent="0.2">
      <c r="A4644" s="2">
        <v>8.2556829999999994</v>
      </c>
      <c r="B4644" s="2">
        <v>23.815349999999999</v>
      </c>
      <c r="C4644" s="2">
        <v>0.55823400000000001</v>
      </c>
      <c r="D4644" s="2">
        <v>0.26286599999999999</v>
      </c>
      <c r="F4644" s="2">
        <v>8.2528769999999998</v>
      </c>
      <c r="G4644" s="2">
        <v>0.57197600000000004</v>
      </c>
      <c r="H4644" s="2">
        <v>0.57221200000000005</v>
      </c>
      <c r="J4644" s="2">
        <v>8.2556829999999994</v>
      </c>
      <c r="K4644" s="2">
        <v>8.4097000000000005E-2</v>
      </c>
      <c r="L4644" s="2">
        <v>0.16858600000000001</v>
      </c>
    </row>
    <row r="4645" spans="1:12" x14ac:dyDescent="0.2">
      <c r="A4645" s="2">
        <v>8.2563840000000006</v>
      </c>
      <c r="B4645" s="2">
        <v>23.824280000000002</v>
      </c>
      <c r="C4645" s="2">
        <v>0.55802499999999999</v>
      </c>
      <c r="D4645" s="2">
        <v>0.263293</v>
      </c>
      <c r="F4645" s="2">
        <v>8.2535790000000002</v>
      </c>
      <c r="G4645" s="2">
        <v>0.57215099999999997</v>
      </c>
      <c r="H4645" s="2">
        <v>0.57260100000000003</v>
      </c>
      <c r="J4645" s="2">
        <v>8.2563840000000006</v>
      </c>
      <c r="K4645" s="2">
        <v>8.4009E-2</v>
      </c>
      <c r="L4645" s="2">
        <v>0.168795</v>
      </c>
    </row>
    <row r="4646" spans="1:12" x14ac:dyDescent="0.2">
      <c r="A4646" s="2">
        <v>8.2570859999999993</v>
      </c>
      <c r="B4646" s="2">
        <v>23.833539999999999</v>
      </c>
      <c r="C4646" s="2">
        <v>0.55752500000000005</v>
      </c>
      <c r="D4646" s="2">
        <v>0.26339299999999999</v>
      </c>
      <c r="F4646" s="2">
        <v>8.2542799999999996</v>
      </c>
      <c r="G4646" s="2">
        <v>0.57243299999999997</v>
      </c>
      <c r="H4646" s="2">
        <v>0.57312799999999997</v>
      </c>
      <c r="J4646" s="2">
        <v>8.2570859999999993</v>
      </c>
      <c r="K4646" s="2">
        <v>8.3405999999999994E-2</v>
      </c>
      <c r="L4646" s="2">
        <v>0.16883300000000001</v>
      </c>
    </row>
    <row r="4647" spans="1:12" x14ac:dyDescent="0.2">
      <c r="A4647" s="2">
        <v>8.2577870000000004</v>
      </c>
      <c r="B4647" s="2">
        <v>23.84262</v>
      </c>
      <c r="C4647" s="2">
        <v>0.55709799999999998</v>
      </c>
      <c r="D4647" s="2">
        <v>0.26316400000000001</v>
      </c>
      <c r="F4647" s="2">
        <v>8.254982</v>
      </c>
      <c r="G4647" s="2">
        <v>0.57263900000000001</v>
      </c>
      <c r="H4647" s="2">
        <v>0.57316599999999995</v>
      </c>
      <c r="J4647" s="2">
        <v>8.2577870000000004</v>
      </c>
      <c r="K4647" s="2">
        <v>8.3082000000000003E-2</v>
      </c>
      <c r="L4647" s="2">
        <v>0.16891300000000001</v>
      </c>
    </row>
    <row r="4648" spans="1:12" x14ac:dyDescent="0.2">
      <c r="A4648" s="2">
        <v>8.2584890000000009</v>
      </c>
      <c r="B4648" s="2">
        <v>23.851600000000001</v>
      </c>
      <c r="C4648" s="2">
        <v>0.55677299999999996</v>
      </c>
      <c r="D4648" s="2">
        <v>0.263042</v>
      </c>
      <c r="F4648" s="2">
        <v>8.2556829999999994</v>
      </c>
      <c r="G4648" s="2">
        <v>0.57252499999999995</v>
      </c>
      <c r="H4648" s="2">
        <v>0.573044</v>
      </c>
      <c r="J4648" s="2">
        <v>8.2584890000000009</v>
      </c>
      <c r="K4648" s="2">
        <v>8.2852999999999996E-2</v>
      </c>
      <c r="L4648" s="2">
        <v>0.16927600000000001</v>
      </c>
    </row>
    <row r="4649" spans="1:12" x14ac:dyDescent="0.2">
      <c r="A4649" s="2">
        <v>8.2591900000000003</v>
      </c>
      <c r="B4649" s="2">
        <v>23.861080000000001</v>
      </c>
      <c r="C4649" s="2">
        <v>0.55674699999999999</v>
      </c>
      <c r="D4649" s="2">
        <v>0.26291199999999998</v>
      </c>
      <c r="F4649" s="2">
        <v>8.2563840000000006</v>
      </c>
      <c r="G4649" s="2">
        <v>0.57214399999999999</v>
      </c>
      <c r="H4649" s="2">
        <v>0.57288399999999995</v>
      </c>
      <c r="J4649" s="2">
        <v>8.2591900000000003</v>
      </c>
      <c r="K4649" s="2">
        <v>8.2929000000000003E-2</v>
      </c>
      <c r="L4649" s="2">
        <v>0.16900399999999999</v>
      </c>
    </row>
    <row r="4650" spans="1:12" x14ac:dyDescent="0.2">
      <c r="A4650" s="2">
        <v>8.2598929999999999</v>
      </c>
      <c r="B4650" s="2">
        <v>23.870660000000001</v>
      </c>
      <c r="C4650" s="2">
        <v>0.55680399999999997</v>
      </c>
      <c r="D4650" s="2">
        <v>0.263484</v>
      </c>
      <c r="F4650" s="2">
        <v>8.2570859999999993</v>
      </c>
      <c r="G4650" s="2">
        <v>0.57166300000000003</v>
      </c>
      <c r="H4650" s="2">
        <v>0.573044</v>
      </c>
      <c r="J4650" s="2">
        <v>8.2598929999999999</v>
      </c>
      <c r="K4650" s="2">
        <v>8.2710000000000006E-2</v>
      </c>
      <c r="L4650" s="2">
        <v>0.16931499999999999</v>
      </c>
    </row>
    <row r="4651" spans="1:12" x14ac:dyDescent="0.2">
      <c r="A4651" s="2">
        <v>8.2605930000000001</v>
      </c>
      <c r="B4651" s="2">
        <v>23.88026</v>
      </c>
      <c r="C4651" s="2">
        <v>0.55638799999999999</v>
      </c>
      <c r="D4651" s="2">
        <v>0.26381199999999999</v>
      </c>
      <c r="F4651" s="2">
        <v>8.2577870000000004</v>
      </c>
      <c r="G4651" s="2">
        <v>0.57135000000000002</v>
      </c>
      <c r="H4651" s="2">
        <v>0.57354000000000005</v>
      </c>
      <c r="J4651" s="2">
        <v>8.2605930000000001</v>
      </c>
      <c r="K4651" s="2">
        <v>8.2867999999999997E-2</v>
      </c>
      <c r="L4651" s="2">
        <v>0.170074</v>
      </c>
    </row>
    <row r="4652" spans="1:12" x14ac:dyDescent="0.2">
      <c r="A4652" s="2">
        <v>8.2612939999999995</v>
      </c>
      <c r="B4652" s="2">
        <v>23.889890000000001</v>
      </c>
      <c r="C4652" s="2">
        <v>0.55595700000000003</v>
      </c>
      <c r="D4652" s="2">
        <v>0.26385799999999998</v>
      </c>
      <c r="F4652" s="2">
        <v>8.2584890000000009</v>
      </c>
      <c r="G4652" s="2">
        <v>0.57103700000000002</v>
      </c>
      <c r="H4652" s="2">
        <v>0.57384500000000005</v>
      </c>
      <c r="J4652" s="2">
        <v>8.2612939999999995</v>
      </c>
      <c r="K4652" s="2">
        <v>8.2740999999999995E-2</v>
      </c>
      <c r="L4652" s="2">
        <v>0.170877</v>
      </c>
    </row>
    <row r="4653" spans="1:12" x14ac:dyDescent="0.2">
      <c r="A4653" s="2">
        <v>8.2619950000000006</v>
      </c>
      <c r="B4653" s="2">
        <v>23.899650000000001</v>
      </c>
      <c r="C4653" s="2">
        <v>0.55552199999999996</v>
      </c>
      <c r="D4653" s="2">
        <v>0.26407199999999997</v>
      </c>
      <c r="F4653" s="2">
        <v>8.2591900000000003</v>
      </c>
      <c r="G4653" s="2">
        <v>0.57096899999999995</v>
      </c>
      <c r="H4653" s="2">
        <v>0.57383700000000004</v>
      </c>
      <c r="J4653" s="2">
        <v>8.2619950000000006</v>
      </c>
      <c r="K4653" s="2">
        <v>8.2708000000000004E-2</v>
      </c>
      <c r="L4653" s="2">
        <v>0.17032800000000001</v>
      </c>
    </row>
    <row r="4654" spans="1:12" x14ac:dyDescent="0.2">
      <c r="A4654" s="2">
        <v>8.262696</v>
      </c>
      <c r="B4654" s="2">
        <v>23.909469999999999</v>
      </c>
      <c r="C4654" s="2">
        <v>0.55513699999999999</v>
      </c>
      <c r="D4654" s="2">
        <v>0.26413300000000001</v>
      </c>
      <c r="F4654" s="2">
        <v>8.2598929999999999</v>
      </c>
      <c r="G4654" s="2">
        <v>0.57104500000000002</v>
      </c>
      <c r="H4654" s="2">
        <v>0.57372999999999996</v>
      </c>
      <c r="J4654" s="2">
        <v>8.262696</v>
      </c>
      <c r="K4654" s="2">
        <v>8.2704E-2</v>
      </c>
      <c r="L4654" s="2">
        <v>0.169903</v>
      </c>
    </row>
    <row r="4655" spans="1:12" x14ac:dyDescent="0.2">
      <c r="A4655" s="2">
        <v>8.2633980000000005</v>
      </c>
      <c r="B4655" s="2">
        <v>23.919329999999999</v>
      </c>
      <c r="C4655" s="2">
        <v>0.55487399999999998</v>
      </c>
      <c r="D4655" s="2">
        <v>0.264484</v>
      </c>
      <c r="F4655" s="2">
        <v>8.2605930000000001</v>
      </c>
      <c r="G4655" s="2">
        <v>0.57089999999999996</v>
      </c>
      <c r="H4655" s="2">
        <v>0.57347099999999995</v>
      </c>
      <c r="J4655" s="2">
        <v>8.2633980000000005</v>
      </c>
      <c r="K4655" s="2">
        <v>8.2619999999999999E-2</v>
      </c>
      <c r="L4655" s="2">
        <v>0.16999900000000001</v>
      </c>
    </row>
    <row r="4656" spans="1:12" x14ac:dyDescent="0.2">
      <c r="A4656" s="2">
        <v>8.2640989999999999</v>
      </c>
      <c r="B4656" s="2">
        <v>23.929120000000001</v>
      </c>
      <c r="C4656" s="2">
        <v>0.554786</v>
      </c>
      <c r="D4656" s="2">
        <v>0.264125</v>
      </c>
      <c r="F4656" s="2">
        <v>8.2612939999999995</v>
      </c>
      <c r="G4656" s="2">
        <v>0.57085399999999997</v>
      </c>
      <c r="H4656" s="2">
        <v>0.57347099999999995</v>
      </c>
      <c r="J4656" s="2">
        <v>8.2640989999999999</v>
      </c>
      <c r="K4656" s="2">
        <v>8.2574999999999996E-2</v>
      </c>
      <c r="L4656" s="2">
        <v>0.16998199999999999</v>
      </c>
    </row>
    <row r="4657" spans="1:12" x14ac:dyDescent="0.2">
      <c r="A4657" s="2">
        <v>8.2648010000000003</v>
      </c>
      <c r="B4657" s="2">
        <v>23.939219999999999</v>
      </c>
      <c r="C4657" s="2">
        <v>0.55485799999999996</v>
      </c>
      <c r="D4657" s="2">
        <v>0.264484</v>
      </c>
      <c r="F4657" s="2">
        <v>8.2619950000000006</v>
      </c>
      <c r="G4657" s="2">
        <v>0.57102200000000003</v>
      </c>
      <c r="H4657" s="2">
        <v>0.57391400000000004</v>
      </c>
      <c r="J4657" s="2">
        <v>8.2648010000000003</v>
      </c>
      <c r="K4657" s="2">
        <v>8.2653000000000004E-2</v>
      </c>
      <c r="L4657" s="2">
        <v>0.169178</v>
      </c>
    </row>
    <row r="4658" spans="1:12" x14ac:dyDescent="0.2">
      <c r="A4658" s="2">
        <v>8.2655019999999997</v>
      </c>
      <c r="B4658" s="2">
        <v>23.94943</v>
      </c>
      <c r="C4658" s="2">
        <v>0.55469100000000005</v>
      </c>
      <c r="D4658" s="2">
        <v>0.26446799999999998</v>
      </c>
      <c r="F4658" s="2">
        <v>8.262696</v>
      </c>
      <c r="G4658" s="2">
        <v>0.57130400000000003</v>
      </c>
      <c r="H4658" s="2">
        <v>0.57438699999999998</v>
      </c>
      <c r="J4658" s="2">
        <v>8.2655019999999997</v>
      </c>
      <c r="K4658" s="2">
        <v>8.2646999999999998E-2</v>
      </c>
      <c r="L4658" s="2">
        <v>0.16869899999999999</v>
      </c>
    </row>
    <row r="4659" spans="1:12" x14ac:dyDescent="0.2">
      <c r="A4659" s="2">
        <v>8.2662040000000001</v>
      </c>
      <c r="B4659" s="2">
        <v>23.95964</v>
      </c>
      <c r="C4659" s="2">
        <v>0.55464899999999995</v>
      </c>
      <c r="D4659" s="2">
        <v>0.26478099999999999</v>
      </c>
      <c r="F4659" s="2">
        <v>8.2633980000000005</v>
      </c>
      <c r="G4659" s="2">
        <v>0.57189199999999996</v>
      </c>
      <c r="H4659" s="2">
        <v>0.57474499999999995</v>
      </c>
      <c r="J4659" s="2">
        <v>8.2662040000000001</v>
      </c>
      <c r="K4659" s="2">
        <v>8.2379999999999995E-2</v>
      </c>
      <c r="L4659" s="2">
        <v>0.168854</v>
      </c>
    </row>
    <row r="4660" spans="1:12" x14ac:dyDescent="0.2">
      <c r="A4660" s="2">
        <v>8.2669049999999995</v>
      </c>
      <c r="B4660" s="2">
        <v>23.969729999999998</v>
      </c>
      <c r="C4660" s="2">
        <v>0.55467100000000003</v>
      </c>
      <c r="D4660" s="2">
        <v>0.265239</v>
      </c>
      <c r="F4660" s="2">
        <v>8.2640989999999999</v>
      </c>
      <c r="G4660" s="2">
        <v>0.57241799999999998</v>
      </c>
      <c r="H4660" s="2">
        <v>0.57489000000000001</v>
      </c>
      <c r="J4660" s="2">
        <v>8.2669049999999995</v>
      </c>
      <c r="K4660" s="2">
        <v>8.2081000000000001E-2</v>
      </c>
      <c r="L4660" s="2">
        <v>0.16908100000000001</v>
      </c>
    </row>
    <row r="4661" spans="1:12" x14ac:dyDescent="0.2">
      <c r="A4661" s="2">
        <v>8.2676069999999999</v>
      </c>
      <c r="B4661" s="2">
        <v>23.9801</v>
      </c>
      <c r="C4661" s="2">
        <v>0.55488099999999996</v>
      </c>
      <c r="D4661" s="2">
        <v>0.26586500000000002</v>
      </c>
      <c r="F4661" s="2">
        <v>8.2648010000000003</v>
      </c>
      <c r="G4661" s="2">
        <v>0.57231100000000001</v>
      </c>
      <c r="H4661" s="2">
        <v>0.57486000000000004</v>
      </c>
      <c r="J4661" s="2">
        <v>8.2676069999999999</v>
      </c>
      <c r="K4661" s="2">
        <v>8.2419999999999993E-2</v>
      </c>
      <c r="L4661" s="2">
        <v>0.16949600000000001</v>
      </c>
    </row>
    <row r="4662" spans="1:12" x14ac:dyDescent="0.2">
      <c r="A4662" s="2">
        <v>8.2683079999999993</v>
      </c>
      <c r="B4662" s="2">
        <v>23.99072</v>
      </c>
      <c r="C4662" s="2">
        <v>0.55482799999999999</v>
      </c>
      <c r="D4662" s="2">
        <v>0.26610099999999998</v>
      </c>
      <c r="F4662" s="2">
        <v>8.2655019999999997</v>
      </c>
      <c r="G4662" s="2">
        <v>0.57177699999999998</v>
      </c>
      <c r="H4662" s="2">
        <v>0.57478300000000004</v>
      </c>
      <c r="J4662" s="2">
        <v>8.2683079999999993</v>
      </c>
      <c r="K4662" s="2">
        <v>8.1952999999999998E-2</v>
      </c>
      <c r="L4662" s="2">
        <v>0.16963200000000001</v>
      </c>
    </row>
    <row r="4663" spans="1:12" x14ac:dyDescent="0.2">
      <c r="A4663" s="2">
        <v>8.2690090000000005</v>
      </c>
      <c r="B4663" s="2">
        <v>24.001259999999998</v>
      </c>
      <c r="C4663" s="2">
        <v>0.55459899999999995</v>
      </c>
      <c r="D4663" s="2">
        <v>0.26622299999999999</v>
      </c>
      <c r="F4663" s="2">
        <v>8.2662040000000001</v>
      </c>
      <c r="G4663" s="2">
        <v>0.57174700000000001</v>
      </c>
      <c r="H4663" s="2">
        <v>0.57455400000000001</v>
      </c>
      <c r="J4663" s="2">
        <v>8.2690090000000005</v>
      </c>
      <c r="K4663" s="2">
        <v>8.1497E-2</v>
      </c>
      <c r="L4663" s="2">
        <v>0.16944600000000001</v>
      </c>
    </row>
    <row r="4664" spans="1:12" x14ac:dyDescent="0.2">
      <c r="A4664" s="2">
        <v>8.2697109999999991</v>
      </c>
      <c r="B4664" s="2">
        <v>24.011900000000001</v>
      </c>
      <c r="C4664" s="2">
        <v>0.55422499999999997</v>
      </c>
      <c r="D4664" s="2">
        <v>0.26563599999999998</v>
      </c>
      <c r="F4664" s="2">
        <v>8.2669049999999995</v>
      </c>
      <c r="G4664" s="2">
        <v>0.57218199999999997</v>
      </c>
      <c r="H4664" s="2">
        <v>0.57418100000000005</v>
      </c>
      <c r="J4664" s="2">
        <v>8.2697109999999991</v>
      </c>
      <c r="K4664" s="2">
        <v>8.0796999999999994E-2</v>
      </c>
      <c r="L4664" s="2">
        <v>0.16930999999999999</v>
      </c>
    </row>
    <row r="4665" spans="1:12" x14ac:dyDescent="0.2">
      <c r="A4665" s="2">
        <v>8.2704109999999993</v>
      </c>
      <c r="B4665" s="2">
        <v>24.022939999999998</v>
      </c>
      <c r="C4665" s="2">
        <v>0.55387399999999998</v>
      </c>
      <c r="D4665" s="2">
        <v>0.266154</v>
      </c>
      <c r="F4665" s="2">
        <v>8.2676069999999999</v>
      </c>
      <c r="G4665" s="2">
        <v>0.57231100000000001</v>
      </c>
      <c r="H4665" s="2">
        <v>0.57415000000000005</v>
      </c>
      <c r="J4665" s="2">
        <v>8.2704109999999993</v>
      </c>
      <c r="K4665" s="2">
        <v>8.0394999999999994E-2</v>
      </c>
      <c r="L4665" s="2">
        <v>0.168962</v>
      </c>
    </row>
    <row r="4666" spans="1:12" x14ac:dyDescent="0.2">
      <c r="A4666" s="2">
        <v>8.2711129999999997</v>
      </c>
      <c r="B4666" s="2">
        <v>24.034320000000001</v>
      </c>
      <c r="C4666" s="2">
        <v>0.55373700000000003</v>
      </c>
      <c r="D4666" s="2">
        <v>0.265849</v>
      </c>
      <c r="F4666" s="2">
        <v>8.2683079999999993</v>
      </c>
      <c r="G4666" s="2">
        <v>0.57221200000000005</v>
      </c>
      <c r="H4666" s="2">
        <v>0.57433299999999998</v>
      </c>
      <c r="J4666" s="2">
        <v>8.2711129999999997</v>
      </c>
      <c r="K4666" s="2">
        <v>8.0506999999999995E-2</v>
      </c>
      <c r="L4666" s="2">
        <v>0.16871800000000001</v>
      </c>
    </row>
    <row r="4667" spans="1:12" x14ac:dyDescent="0.2">
      <c r="A4667" s="2">
        <v>8.2718139999999991</v>
      </c>
      <c r="B4667" s="2">
        <v>24.045359999999999</v>
      </c>
      <c r="C4667" s="2">
        <v>0.55367599999999995</v>
      </c>
      <c r="D4667" s="2">
        <v>0.26655899999999999</v>
      </c>
      <c r="F4667" s="2">
        <v>8.2690090000000005</v>
      </c>
      <c r="G4667" s="2">
        <v>0.57260100000000003</v>
      </c>
      <c r="H4667" s="2">
        <v>0.57459300000000002</v>
      </c>
      <c r="J4667" s="2">
        <v>8.2718139999999991</v>
      </c>
      <c r="K4667" s="2">
        <v>8.0738000000000004E-2</v>
      </c>
      <c r="L4667" s="2">
        <v>0.16914799999999999</v>
      </c>
    </row>
    <row r="4668" spans="1:12" x14ac:dyDescent="0.2">
      <c r="A4668" s="2">
        <v>8.2725159999999995</v>
      </c>
      <c r="B4668" s="2">
        <v>24.056529999999999</v>
      </c>
      <c r="C4668" s="2">
        <v>0.55341600000000002</v>
      </c>
      <c r="D4668" s="2">
        <v>0.26665800000000001</v>
      </c>
      <c r="F4668" s="2">
        <v>8.2697109999999991</v>
      </c>
      <c r="G4668" s="2">
        <v>0.57312799999999997</v>
      </c>
      <c r="H4668" s="2">
        <v>0.57485200000000003</v>
      </c>
      <c r="J4668" s="2">
        <v>8.2725159999999995</v>
      </c>
      <c r="K4668" s="2">
        <v>8.1081E-2</v>
      </c>
      <c r="L4668" s="2">
        <v>0.16938700000000001</v>
      </c>
    </row>
    <row r="4669" spans="1:12" x14ac:dyDescent="0.2">
      <c r="A4669" s="2">
        <v>8.2732170000000007</v>
      </c>
      <c r="B4669" s="2">
        <v>24.067900000000002</v>
      </c>
      <c r="C4669" s="2">
        <v>0.55306900000000003</v>
      </c>
      <c r="D4669" s="2">
        <v>0.26662799999999998</v>
      </c>
      <c r="F4669" s="2">
        <v>8.2704109999999993</v>
      </c>
      <c r="G4669" s="2">
        <v>0.57316599999999995</v>
      </c>
      <c r="H4669" s="2">
        <v>0.57511100000000004</v>
      </c>
      <c r="J4669" s="2">
        <v>8.2732170000000007</v>
      </c>
      <c r="K4669" s="2">
        <v>8.1198000000000006E-2</v>
      </c>
      <c r="L4669" s="2">
        <v>0.169374</v>
      </c>
    </row>
    <row r="4670" spans="1:12" x14ac:dyDescent="0.2">
      <c r="A4670" s="2">
        <v>8.2739189999999994</v>
      </c>
      <c r="B4670" s="2">
        <v>24.079029999999999</v>
      </c>
      <c r="C4670" s="2">
        <v>0.55281000000000002</v>
      </c>
      <c r="D4670" s="2">
        <v>0.26684099999999999</v>
      </c>
      <c r="F4670" s="2">
        <v>8.2711129999999997</v>
      </c>
      <c r="G4670" s="2">
        <v>0.573044</v>
      </c>
      <c r="H4670" s="2">
        <v>0.57535599999999998</v>
      </c>
      <c r="J4670" s="2">
        <v>8.2739189999999994</v>
      </c>
      <c r="K4670" s="2">
        <v>8.1273999999999999E-2</v>
      </c>
      <c r="L4670" s="2">
        <v>0.169434</v>
      </c>
    </row>
    <row r="4671" spans="1:12" x14ac:dyDescent="0.2">
      <c r="A4671" s="2">
        <v>8.2746200000000005</v>
      </c>
      <c r="B4671" s="2">
        <v>24.090199999999999</v>
      </c>
      <c r="C4671" s="2">
        <v>0.55231799999999998</v>
      </c>
      <c r="D4671" s="2">
        <v>0.26713900000000002</v>
      </c>
      <c r="F4671" s="2">
        <v>8.2718139999999991</v>
      </c>
      <c r="G4671" s="2">
        <v>0.57288399999999995</v>
      </c>
      <c r="H4671" s="2">
        <v>0.57547000000000004</v>
      </c>
      <c r="J4671" s="2">
        <v>8.2746200000000005</v>
      </c>
      <c r="K4671" s="2">
        <v>8.1430000000000002E-2</v>
      </c>
      <c r="L4671" s="2">
        <v>0.169795</v>
      </c>
    </row>
    <row r="4672" spans="1:12" x14ac:dyDescent="0.2">
      <c r="A4672" s="2">
        <v>8.2753209999999999</v>
      </c>
      <c r="B4672" s="2">
        <v>24.10191</v>
      </c>
      <c r="C4672" s="2">
        <v>0.55174599999999996</v>
      </c>
      <c r="D4672" s="2">
        <v>0.26726100000000003</v>
      </c>
      <c r="F4672" s="2">
        <v>8.2725159999999995</v>
      </c>
      <c r="G4672" s="2">
        <v>0.573044</v>
      </c>
      <c r="H4672" s="2">
        <v>0.575264</v>
      </c>
      <c r="J4672" s="2">
        <v>8.2753209999999999</v>
      </c>
      <c r="K4672" s="2">
        <v>8.1551999999999999E-2</v>
      </c>
      <c r="L4672" s="2">
        <v>0.16981199999999999</v>
      </c>
    </row>
    <row r="4673" spans="1:12" x14ac:dyDescent="0.2">
      <c r="A4673" s="2">
        <v>8.2760230000000004</v>
      </c>
      <c r="B4673" s="2">
        <v>24.113790000000002</v>
      </c>
      <c r="C4673" s="2">
        <v>0.551288</v>
      </c>
      <c r="D4673" s="2">
        <v>0.26739000000000002</v>
      </c>
      <c r="F4673" s="2">
        <v>8.2732170000000007</v>
      </c>
      <c r="G4673" s="2">
        <v>0.57354000000000005</v>
      </c>
      <c r="H4673" s="2">
        <v>0.57466099999999998</v>
      </c>
      <c r="J4673" s="2">
        <v>8.2760230000000004</v>
      </c>
      <c r="K4673" s="2">
        <v>8.1740999999999994E-2</v>
      </c>
      <c r="L4673" s="2">
        <v>0.16969999999999999</v>
      </c>
    </row>
    <row r="4674" spans="1:12" x14ac:dyDescent="0.2">
      <c r="A4674" s="2">
        <v>8.2767239999999997</v>
      </c>
      <c r="B4674" s="2">
        <v>24.12565</v>
      </c>
      <c r="C4674" s="2">
        <v>0.55051700000000003</v>
      </c>
      <c r="D4674" s="2">
        <v>0.26755099999999998</v>
      </c>
      <c r="F4674" s="2">
        <v>8.2739189999999994</v>
      </c>
      <c r="G4674" s="2">
        <v>0.57384500000000005</v>
      </c>
      <c r="H4674" s="2">
        <v>0.57422600000000001</v>
      </c>
      <c r="J4674" s="2">
        <v>8.2767239999999997</v>
      </c>
      <c r="K4674" s="2">
        <v>8.1939999999999999E-2</v>
      </c>
      <c r="L4674" s="2">
        <v>0.169623</v>
      </c>
    </row>
    <row r="4675" spans="1:12" x14ac:dyDescent="0.2">
      <c r="A4675" s="2">
        <v>8.2774260000000002</v>
      </c>
      <c r="B4675" s="2">
        <v>24.13758</v>
      </c>
      <c r="C4675" s="2">
        <v>0.54999799999999999</v>
      </c>
      <c r="D4675" s="2">
        <v>0.267596</v>
      </c>
      <c r="F4675" s="2">
        <v>8.2746200000000005</v>
      </c>
      <c r="G4675" s="2">
        <v>0.57383700000000004</v>
      </c>
      <c r="H4675" s="2">
        <v>0.57401999999999997</v>
      </c>
      <c r="J4675" s="2">
        <v>8.2774260000000002</v>
      </c>
      <c r="K4675" s="2">
        <v>8.1831000000000001E-2</v>
      </c>
      <c r="L4675" s="2">
        <v>0.16927300000000001</v>
      </c>
    </row>
    <row r="4676" spans="1:12" x14ac:dyDescent="0.2">
      <c r="A4676" s="2">
        <v>8.2781269999999996</v>
      </c>
      <c r="B4676" s="2">
        <v>24.14967</v>
      </c>
      <c r="C4676" s="2">
        <v>0.54989900000000003</v>
      </c>
      <c r="D4676" s="2">
        <v>0.26778000000000002</v>
      </c>
      <c r="F4676" s="2">
        <v>8.2753209999999999</v>
      </c>
      <c r="G4676" s="2">
        <v>0.57372999999999996</v>
      </c>
      <c r="H4676" s="2">
        <v>0.57397500000000001</v>
      </c>
      <c r="J4676" s="2">
        <v>8.2781269999999996</v>
      </c>
      <c r="K4676" s="2">
        <v>8.1831000000000001E-2</v>
      </c>
      <c r="L4676" s="2">
        <v>0.169659</v>
      </c>
    </row>
    <row r="4677" spans="1:12" x14ac:dyDescent="0.2">
      <c r="A4677" s="2">
        <v>8.278829</v>
      </c>
      <c r="B4677" s="2">
        <v>24.161439999999999</v>
      </c>
      <c r="C4677" s="2">
        <v>0.55042599999999997</v>
      </c>
      <c r="D4677" s="2">
        <v>0.26839000000000002</v>
      </c>
      <c r="F4677" s="2">
        <v>8.2760230000000004</v>
      </c>
      <c r="G4677" s="2">
        <v>0.57347099999999995</v>
      </c>
      <c r="H4677" s="2">
        <v>0.57405099999999998</v>
      </c>
      <c r="J4677" s="2">
        <v>8.278829</v>
      </c>
      <c r="K4677" s="2">
        <v>8.1846000000000002E-2</v>
      </c>
      <c r="L4677" s="2">
        <v>0.17014399999999999</v>
      </c>
    </row>
    <row r="4678" spans="1:12" x14ac:dyDescent="0.2">
      <c r="A4678" s="2">
        <v>8.2795299999999994</v>
      </c>
      <c r="B4678" s="2">
        <v>24.17343</v>
      </c>
      <c r="C4678" s="2">
        <v>0.55105099999999996</v>
      </c>
      <c r="D4678" s="2">
        <v>0.26858100000000001</v>
      </c>
      <c r="F4678" s="2">
        <v>8.2767239999999997</v>
      </c>
      <c r="G4678" s="2">
        <v>0.57347099999999995</v>
      </c>
      <c r="H4678" s="2">
        <v>0.5746</v>
      </c>
      <c r="J4678" s="2">
        <v>8.2795299999999994</v>
      </c>
      <c r="K4678" s="2">
        <v>8.1970000000000001E-2</v>
      </c>
      <c r="L4678" s="2">
        <v>0.170067</v>
      </c>
    </row>
    <row r="4679" spans="1:12" x14ac:dyDescent="0.2">
      <c r="A4679" s="2">
        <v>8.2802319999999998</v>
      </c>
      <c r="B4679" s="2">
        <v>24.185230000000001</v>
      </c>
      <c r="C4679" s="2">
        <v>0.55085700000000004</v>
      </c>
      <c r="D4679" s="2">
        <v>0.268764</v>
      </c>
      <c r="F4679" s="2">
        <v>8.2774260000000002</v>
      </c>
      <c r="G4679" s="2">
        <v>0.57391400000000004</v>
      </c>
      <c r="H4679" s="2">
        <v>0.57472999999999996</v>
      </c>
      <c r="J4679" s="2">
        <v>8.2802319999999998</v>
      </c>
      <c r="K4679" s="2">
        <v>8.1693000000000002E-2</v>
      </c>
      <c r="L4679" s="2">
        <v>0.169984</v>
      </c>
    </row>
    <row r="4680" spans="1:12" x14ac:dyDescent="0.2">
      <c r="A4680" s="2">
        <v>8.280932</v>
      </c>
      <c r="B4680" s="2">
        <v>24.196580000000001</v>
      </c>
      <c r="C4680" s="2">
        <v>0.55083400000000005</v>
      </c>
      <c r="D4680" s="2">
        <v>0.26910699999999999</v>
      </c>
      <c r="F4680" s="2">
        <v>8.2781269999999996</v>
      </c>
      <c r="G4680" s="2">
        <v>0.57438699999999998</v>
      </c>
      <c r="H4680" s="2">
        <v>0.57440899999999995</v>
      </c>
      <c r="J4680" s="2">
        <v>8.280932</v>
      </c>
      <c r="K4680" s="2">
        <v>8.1781000000000006E-2</v>
      </c>
      <c r="L4680" s="2">
        <v>0.16999300000000001</v>
      </c>
    </row>
    <row r="4681" spans="1:12" x14ac:dyDescent="0.2">
      <c r="A4681" s="2">
        <v>8.2816340000000004</v>
      </c>
      <c r="B4681" s="2">
        <v>24.2074</v>
      </c>
      <c r="C4681" s="2">
        <v>0.55089900000000003</v>
      </c>
      <c r="D4681" s="2">
        <v>0.26940500000000001</v>
      </c>
      <c r="F4681" s="2">
        <v>8.278829</v>
      </c>
      <c r="G4681" s="2">
        <v>0.57474499999999995</v>
      </c>
      <c r="H4681" s="2">
        <v>0.57435599999999998</v>
      </c>
      <c r="J4681" s="2">
        <v>8.2816340000000004</v>
      </c>
      <c r="K4681" s="2">
        <v>8.2371E-2</v>
      </c>
      <c r="L4681" s="2">
        <v>0.17012099999999999</v>
      </c>
    </row>
    <row r="4682" spans="1:12" x14ac:dyDescent="0.2">
      <c r="A4682" s="2">
        <v>8.2823349999999998</v>
      </c>
      <c r="B4682" s="2">
        <v>24.2181</v>
      </c>
      <c r="C4682" s="2">
        <v>0.55122300000000002</v>
      </c>
      <c r="D4682" s="2">
        <v>0.26943499999999998</v>
      </c>
      <c r="F4682" s="2">
        <v>8.2795299999999994</v>
      </c>
      <c r="G4682" s="2">
        <v>0.57489000000000001</v>
      </c>
      <c r="H4682" s="2">
        <v>0.57417300000000004</v>
      </c>
      <c r="J4682" s="2">
        <v>8.2823349999999998</v>
      </c>
      <c r="K4682" s="2">
        <v>8.2545999999999994E-2</v>
      </c>
      <c r="L4682" s="2">
        <v>0.17070299999999999</v>
      </c>
    </row>
    <row r="4683" spans="1:12" x14ac:dyDescent="0.2">
      <c r="A4683" s="2">
        <v>8.2830359999999992</v>
      </c>
      <c r="B4683" s="2">
        <v>24.229120000000002</v>
      </c>
      <c r="C4683" s="2">
        <v>0.55122300000000002</v>
      </c>
      <c r="D4683" s="2">
        <v>0.26971000000000001</v>
      </c>
      <c r="F4683" s="2">
        <v>8.2802319999999998</v>
      </c>
      <c r="G4683" s="2">
        <v>0.57486000000000004</v>
      </c>
      <c r="H4683" s="2">
        <v>0.573967</v>
      </c>
      <c r="J4683" s="2">
        <v>8.2830359999999992</v>
      </c>
      <c r="K4683" s="2">
        <v>8.2483000000000001E-2</v>
      </c>
      <c r="L4683" s="2">
        <v>0.17100899999999999</v>
      </c>
    </row>
    <row r="4684" spans="1:12" x14ac:dyDescent="0.2">
      <c r="A4684" s="2">
        <v>8.2837379999999996</v>
      </c>
      <c r="B4684" s="2">
        <v>24.241810000000001</v>
      </c>
      <c r="C4684" s="2">
        <v>0.55053300000000005</v>
      </c>
      <c r="D4684" s="2">
        <v>0.269839</v>
      </c>
      <c r="F4684" s="2">
        <v>8.280932</v>
      </c>
      <c r="G4684" s="2">
        <v>0.57478300000000004</v>
      </c>
      <c r="H4684" s="2">
        <v>0.57379899999999995</v>
      </c>
      <c r="J4684" s="2">
        <v>8.2837379999999996</v>
      </c>
      <c r="K4684" s="2">
        <v>8.2458000000000004E-2</v>
      </c>
      <c r="L4684" s="2">
        <v>0.171012</v>
      </c>
    </row>
    <row r="4685" spans="1:12" x14ac:dyDescent="0.2">
      <c r="A4685" s="2">
        <v>8.2844390000000008</v>
      </c>
      <c r="B4685" s="2">
        <v>24.25507</v>
      </c>
      <c r="C4685" s="2">
        <v>0.55057800000000001</v>
      </c>
      <c r="D4685" s="2">
        <v>0.27052599999999999</v>
      </c>
      <c r="F4685" s="2">
        <v>8.2816340000000004</v>
      </c>
      <c r="G4685" s="2">
        <v>0.57455400000000001</v>
      </c>
      <c r="H4685" s="2">
        <v>0.57367699999999999</v>
      </c>
      <c r="J4685" s="2">
        <v>8.2844390000000008</v>
      </c>
      <c r="K4685" s="2">
        <v>8.2644999999999996E-2</v>
      </c>
      <c r="L4685" s="2">
        <v>0.17105200000000001</v>
      </c>
    </row>
    <row r="4686" spans="1:12" x14ac:dyDescent="0.2">
      <c r="A4686" s="2">
        <v>8.2851409999999994</v>
      </c>
      <c r="B4686" s="2">
        <v>24.267510000000001</v>
      </c>
      <c r="C4686" s="2">
        <v>0.55044099999999996</v>
      </c>
      <c r="D4686" s="2">
        <v>0.270702</v>
      </c>
      <c r="F4686" s="2">
        <v>8.2823349999999998</v>
      </c>
      <c r="G4686" s="2">
        <v>0.57418100000000005</v>
      </c>
      <c r="H4686" s="2">
        <v>0.57415000000000005</v>
      </c>
      <c r="J4686" s="2">
        <v>8.2851409999999994</v>
      </c>
      <c r="K4686" s="2">
        <v>8.2998000000000002E-2</v>
      </c>
      <c r="L4686" s="2">
        <v>0.17136100000000001</v>
      </c>
    </row>
    <row r="4687" spans="1:12" x14ac:dyDescent="0.2">
      <c r="A4687" s="2">
        <v>8.2858420000000006</v>
      </c>
      <c r="B4687" s="2">
        <v>24.28023</v>
      </c>
      <c r="C4687" s="2">
        <v>0.55062</v>
      </c>
      <c r="D4687" s="2">
        <v>0.27089200000000002</v>
      </c>
      <c r="F4687" s="2">
        <v>8.2830359999999992</v>
      </c>
      <c r="G4687" s="2">
        <v>0.57415000000000005</v>
      </c>
      <c r="H4687" s="2">
        <v>0.57397500000000001</v>
      </c>
      <c r="J4687" s="2">
        <v>8.2858420000000006</v>
      </c>
      <c r="K4687" s="2">
        <v>8.3179000000000003E-2</v>
      </c>
      <c r="L4687" s="2">
        <v>0.17101</v>
      </c>
    </row>
    <row r="4688" spans="1:12" x14ac:dyDescent="0.2">
      <c r="A4688" s="2">
        <v>8.2865439999999992</v>
      </c>
      <c r="B4688" s="2">
        <v>24.292619999999999</v>
      </c>
      <c r="C4688" s="2">
        <v>0.55061599999999999</v>
      </c>
      <c r="D4688" s="2">
        <v>0.27124300000000001</v>
      </c>
      <c r="F4688" s="2">
        <v>8.2837379999999996</v>
      </c>
      <c r="G4688" s="2">
        <v>0.57433299999999998</v>
      </c>
      <c r="H4688" s="2">
        <v>0.57379899999999995</v>
      </c>
      <c r="J4688" s="2">
        <v>8.2865439999999992</v>
      </c>
      <c r="K4688" s="2">
        <v>8.3516999999999994E-2</v>
      </c>
      <c r="L4688" s="2">
        <v>0.17074400000000001</v>
      </c>
    </row>
    <row r="4689" spans="1:12" x14ac:dyDescent="0.2">
      <c r="A4689" s="2">
        <v>8.2872450000000004</v>
      </c>
      <c r="B4689" s="2">
        <v>24.305630000000001</v>
      </c>
      <c r="C4689" s="2">
        <v>0.55076099999999995</v>
      </c>
      <c r="D4689" s="2">
        <v>0.27141900000000002</v>
      </c>
      <c r="F4689" s="2">
        <v>8.2844390000000008</v>
      </c>
      <c r="G4689" s="2">
        <v>0.57459300000000002</v>
      </c>
      <c r="H4689" s="2">
        <v>0.57428000000000001</v>
      </c>
      <c r="J4689" s="2">
        <v>8.2872450000000004</v>
      </c>
      <c r="K4689" s="2">
        <v>8.3650000000000002E-2</v>
      </c>
      <c r="L4689" s="2">
        <v>0.17125499999999999</v>
      </c>
    </row>
    <row r="4690" spans="1:12" x14ac:dyDescent="0.2">
      <c r="A4690" s="2">
        <v>8.2879470000000008</v>
      </c>
      <c r="B4690" s="2">
        <v>24.318539999999999</v>
      </c>
      <c r="C4690" s="2">
        <v>0.55121200000000004</v>
      </c>
      <c r="D4690" s="2">
        <v>0.27165499999999998</v>
      </c>
      <c r="F4690" s="2">
        <v>8.2851409999999994</v>
      </c>
      <c r="G4690" s="2">
        <v>0.57485200000000003</v>
      </c>
      <c r="H4690" s="2">
        <v>0.57461499999999999</v>
      </c>
      <c r="J4690" s="2">
        <v>8.2879470000000008</v>
      </c>
      <c r="K4690" s="2">
        <v>8.3350999999999995E-2</v>
      </c>
      <c r="L4690" s="2">
        <v>0.17161799999999999</v>
      </c>
    </row>
    <row r="4691" spans="1:12" x14ac:dyDescent="0.2">
      <c r="A4691" s="2">
        <v>8.2886480000000002</v>
      </c>
      <c r="B4691" s="2">
        <v>24.33192</v>
      </c>
      <c r="C4691" s="2">
        <v>0.551234</v>
      </c>
      <c r="D4691" s="2">
        <v>0.271754</v>
      </c>
      <c r="F4691" s="2">
        <v>8.2858420000000006</v>
      </c>
      <c r="G4691" s="2">
        <v>0.57511100000000004</v>
      </c>
      <c r="H4691" s="2">
        <v>0.57435599999999998</v>
      </c>
      <c r="J4691" s="2">
        <v>8.2886480000000002</v>
      </c>
      <c r="K4691" s="2">
        <v>8.3253999999999995E-2</v>
      </c>
      <c r="L4691" s="2">
        <v>0.17110300000000001</v>
      </c>
    </row>
    <row r="4692" spans="1:12" x14ac:dyDescent="0.2">
      <c r="A4692" s="2">
        <v>8.2893489999999996</v>
      </c>
      <c r="B4692" s="2">
        <v>24.34497</v>
      </c>
      <c r="C4692" s="2">
        <v>0.55081100000000005</v>
      </c>
      <c r="D4692" s="2">
        <v>0.271922</v>
      </c>
      <c r="F4692" s="2">
        <v>8.2865439999999992</v>
      </c>
      <c r="G4692" s="2">
        <v>0.57535599999999998</v>
      </c>
      <c r="H4692" s="2">
        <v>0.57378399999999996</v>
      </c>
      <c r="J4692" s="2">
        <v>8.2893489999999996</v>
      </c>
      <c r="K4692" s="2">
        <v>8.3281999999999995E-2</v>
      </c>
      <c r="L4692" s="2">
        <v>0.17088500000000001</v>
      </c>
    </row>
    <row r="4693" spans="1:12" x14ac:dyDescent="0.2">
      <c r="A4693" s="2">
        <v>8.2900519999999993</v>
      </c>
      <c r="B4693" s="2">
        <v>24.358409999999999</v>
      </c>
      <c r="C4693" s="2">
        <v>0.550597</v>
      </c>
      <c r="D4693" s="2">
        <v>0.27226600000000001</v>
      </c>
      <c r="F4693" s="2">
        <v>8.2872450000000004</v>
      </c>
      <c r="G4693" s="2">
        <v>0.57547000000000004</v>
      </c>
      <c r="H4693" s="2">
        <v>0.57361600000000001</v>
      </c>
      <c r="J4693" s="2">
        <v>8.2900519999999993</v>
      </c>
      <c r="K4693" s="2">
        <v>8.3102999999999996E-2</v>
      </c>
      <c r="L4693" s="2">
        <v>0.17164499999999999</v>
      </c>
    </row>
    <row r="4694" spans="1:12" x14ac:dyDescent="0.2">
      <c r="A4694" s="2">
        <v>8.2907519999999995</v>
      </c>
      <c r="B4694" s="2">
        <v>24.371179999999999</v>
      </c>
      <c r="C4694" s="2">
        <v>0.55079599999999995</v>
      </c>
      <c r="D4694" s="2">
        <v>0.27205200000000002</v>
      </c>
      <c r="F4694" s="2">
        <v>8.2879470000000008</v>
      </c>
      <c r="G4694" s="2">
        <v>0.575264</v>
      </c>
      <c r="H4694" s="2">
        <v>0.57359300000000002</v>
      </c>
      <c r="J4694" s="2">
        <v>8.2907519999999995</v>
      </c>
      <c r="K4694" s="2">
        <v>8.3208000000000004E-2</v>
      </c>
      <c r="L4694" s="2">
        <v>0.171461</v>
      </c>
    </row>
    <row r="4695" spans="1:12" x14ac:dyDescent="0.2">
      <c r="A4695" s="2">
        <v>8.2914530000000006</v>
      </c>
      <c r="B4695" s="2">
        <v>24.384530000000002</v>
      </c>
      <c r="C4695" s="2">
        <v>0.550319</v>
      </c>
      <c r="D4695" s="2">
        <v>0.27195999999999998</v>
      </c>
      <c r="F4695" s="2">
        <v>8.2886480000000002</v>
      </c>
      <c r="G4695" s="2">
        <v>0.57466099999999998</v>
      </c>
      <c r="H4695" s="2">
        <v>0.57353200000000004</v>
      </c>
      <c r="J4695" s="2">
        <v>8.2914530000000006</v>
      </c>
      <c r="K4695" s="2">
        <v>8.3422999999999997E-2</v>
      </c>
      <c r="L4695" s="2">
        <v>0.17168</v>
      </c>
    </row>
    <row r="4696" spans="1:12" x14ac:dyDescent="0.2">
      <c r="A4696" s="2">
        <v>8.292154</v>
      </c>
      <c r="B4696" s="2">
        <v>24.39819</v>
      </c>
      <c r="C4696" s="2">
        <v>0.55024600000000001</v>
      </c>
      <c r="D4696" s="2">
        <v>0.27166299999999999</v>
      </c>
      <c r="F4696" s="2">
        <v>8.2893489999999996</v>
      </c>
      <c r="G4696" s="2">
        <v>0.57422600000000001</v>
      </c>
      <c r="H4696" s="2">
        <v>0.57320400000000005</v>
      </c>
      <c r="J4696" s="2">
        <v>8.292154</v>
      </c>
      <c r="K4696" s="2">
        <v>8.3516999999999994E-2</v>
      </c>
      <c r="L4696" s="2">
        <v>0.17219400000000001</v>
      </c>
    </row>
    <row r="4697" spans="1:12" x14ac:dyDescent="0.2">
      <c r="A4697" s="2">
        <v>8.2928560000000004</v>
      </c>
      <c r="B4697" s="2">
        <v>24.41216</v>
      </c>
      <c r="C4697" s="2">
        <v>0.55090600000000001</v>
      </c>
      <c r="D4697" s="2">
        <v>0.27170899999999998</v>
      </c>
      <c r="F4697" s="2">
        <v>8.2900519999999993</v>
      </c>
      <c r="G4697" s="2">
        <v>0.57401999999999997</v>
      </c>
      <c r="H4697" s="2">
        <v>0.57270799999999999</v>
      </c>
      <c r="J4697" s="2">
        <v>8.2928560000000004</v>
      </c>
      <c r="K4697" s="2">
        <v>8.3646999999999999E-2</v>
      </c>
      <c r="L4697" s="2">
        <v>0.17246700000000001</v>
      </c>
    </row>
    <row r="4698" spans="1:12" x14ac:dyDescent="0.2">
      <c r="A4698" s="2">
        <v>8.2935569999999998</v>
      </c>
      <c r="B4698" s="2">
        <v>24.426030000000001</v>
      </c>
      <c r="C4698" s="2">
        <v>0.55088000000000004</v>
      </c>
      <c r="D4698" s="2">
        <v>0.27194499999999999</v>
      </c>
      <c r="F4698" s="2">
        <v>8.2907519999999995</v>
      </c>
      <c r="G4698" s="2">
        <v>0.57397500000000001</v>
      </c>
      <c r="H4698" s="2">
        <v>0.57250199999999996</v>
      </c>
      <c r="J4698" s="2">
        <v>8.2935569999999998</v>
      </c>
      <c r="K4698" s="2">
        <v>8.3944000000000005E-2</v>
      </c>
      <c r="L4698" s="2">
        <v>0.172073</v>
      </c>
    </row>
    <row r="4699" spans="1:12" x14ac:dyDescent="0.2">
      <c r="A4699" s="2">
        <v>8.2942590000000003</v>
      </c>
      <c r="B4699" s="2">
        <v>24.43974</v>
      </c>
      <c r="C4699" s="2">
        <v>0.55120000000000002</v>
      </c>
      <c r="D4699" s="2">
        <v>0.27206000000000002</v>
      </c>
      <c r="F4699" s="2">
        <v>8.2914530000000006</v>
      </c>
      <c r="G4699" s="2">
        <v>0.57405099999999998</v>
      </c>
      <c r="H4699" s="2">
        <v>0.57286800000000004</v>
      </c>
      <c r="J4699" s="2">
        <v>8.2942590000000003</v>
      </c>
      <c r="K4699" s="2">
        <v>8.3432999999999993E-2</v>
      </c>
      <c r="L4699" s="2">
        <v>0.17191899999999999</v>
      </c>
    </row>
    <row r="4700" spans="1:12" x14ac:dyDescent="0.2">
      <c r="A4700" s="2">
        <v>8.2949599999999997</v>
      </c>
      <c r="B4700" s="2">
        <v>24.453610000000001</v>
      </c>
      <c r="C4700" s="2">
        <v>0.55081100000000005</v>
      </c>
      <c r="D4700" s="2">
        <v>0.27177699999999999</v>
      </c>
      <c r="F4700" s="2">
        <v>8.292154</v>
      </c>
      <c r="G4700" s="2">
        <v>0.5746</v>
      </c>
      <c r="H4700" s="2">
        <v>0.57306699999999999</v>
      </c>
      <c r="J4700" s="2">
        <v>8.2949599999999997</v>
      </c>
      <c r="K4700" s="2">
        <v>8.3162E-2</v>
      </c>
      <c r="L4700" s="2">
        <v>0.17174800000000001</v>
      </c>
    </row>
    <row r="4701" spans="1:12" x14ac:dyDescent="0.2">
      <c r="A4701" s="2">
        <v>8.2956610000000008</v>
      </c>
      <c r="B4701" s="2">
        <v>24.467320000000001</v>
      </c>
      <c r="C4701" s="2">
        <v>0.55075399999999997</v>
      </c>
      <c r="D4701" s="2">
        <v>0.27140399999999998</v>
      </c>
      <c r="F4701" s="2">
        <v>8.2928560000000004</v>
      </c>
      <c r="G4701" s="2">
        <v>0.57472999999999996</v>
      </c>
      <c r="H4701" s="2">
        <v>0.57292900000000002</v>
      </c>
      <c r="J4701" s="2">
        <v>8.2956610000000008</v>
      </c>
      <c r="K4701" s="2">
        <v>8.2867999999999997E-2</v>
      </c>
      <c r="L4701" s="2">
        <v>0.17194999999999999</v>
      </c>
    </row>
    <row r="4702" spans="1:12" x14ac:dyDescent="0.2">
      <c r="A4702" s="2">
        <v>8.2963629999999995</v>
      </c>
      <c r="B4702" s="2">
        <v>24.481770000000001</v>
      </c>
      <c r="C4702" s="2">
        <v>0.55079999999999996</v>
      </c>
      <c r="D4702" s="2">
        <v>0.27139600000000003</v>
      </c>
      <c r="F4702" s="2">
        <v>8.2935569999999998</v>
      </c>
      <c r="G4702" s="2">
        <v>0.57440899999999995</v>
      </c>
      <c r="H4702" s="2">
        <v>0.57283799999999996</v>
      </c>
      <c r="J4702" s="2">
        <v>8.2963629999999995</v>
      </c>
      <c r="K4702" s="2">
        <v>8.2576999999999998E-2</v>
      </c>
      <c r="L4702" s="2">
        <v>0.17180100000000001</v>
      </c>
    </row>
    <row r="4703" spans="1:12" x14ac:dyDescent="0.2">
      <c r="A4703" s="2">
        <v>8.2970640000000007</v>
      </c>
      <c r="B4703" s="2">
        <v>24.496020000000001</v>
      </c>
      <c r="C4703" s="2">
        <v>0.550925</v>
      </c>
      <c r="D4703" s="2">
        <v>0.27122800000000002</v>
      </c>
      <c r="F4703" s="2">
        <v>8.2942590000000003</v>
      </c>
      <c r="G4703" s="2">
        <v>0.57435599999999998</v>
      </c>
      <c r="H4703" s="2">
        <v>0.57264700000000002</v>
      </c>
      <c r="J4703" s="2">
        <v>8.2970640000000007</v>
      </c>
      <c r="K4703" s="2">
        <v>8.2149E-2</v>
      </c>
      <c r="L4703" s="2">
        <v>0.17199200000000001</v>
      </c>
    </row>
    <row r="4704" spans="1:12" x14ac:dyDescent="0.2">
      <c r="A4704" s="2">
        <v>8.2977659999999993</v>
      </c>
      <c r="B4704" s="2">
        <v>24.510860000000001</v>
      </c>
      <c r="C4704" s="2">
        <v>0.55134099999999997</v>
      </c>
      <c r="D4704" s="2">
        <v>0.27146500000000001</v>
      </c>
      <c r="F4704" s="2">
        <v>8.2949599999999997</v>
      </c>
      <c r="G4704" s="2">
        <v>0.57417300000000004</v>
      </c>
      <c r="H4704" s="2">
        <v>0.57263200000000003</v>
      </c>
      <c r="J4704" s="2">
        <v>8.2977659999999993</v>
      </c>
      <c r="K4704" s="2">
        <v>8.1697000000000006E-2</v>
      </c>
      <c r="L4704" s="2">
        <v>0.172011</v>
      </c>
    </row>
    <row r="4705" spans="1:12" x14ac:dyDescent="0.2">
      <c r="A4705" s="2">
        <v>8.2984670000000005</v>
      </c>
      <c r="B4705" s="2">
        <v>24.525539999999999</v>
      </c>
      <c r="C4705" s="2">
        <v>0.55154700000000001</v>
      </c>
      <c r="D4705" s="2">
        <v>0.27138099999999998</v>
      </c>
      <c r="F4705" s="2">
        <v>8.2956610000000008</v>
      </c>
      <c r="G4705" s="2">
        <v>0.573967</v>
      </c>
      <c r="H4705" s="2">
        <v>0.57260900000000003</v>
      </c>
      <c r="J4705" s="2">
        <v>8.2984670000000005</v>
      </c>
      <c r="K4705" s="2">
        <v>8.1490999999999994E-2</v>
      </c>
      <c r="L4705" s="2">
        <v>0.17216300000000001</v>
      </c>
    </row>
    <row r="4706" spans="1:12" x14ac:dyDescent="0.2">
      <c r="A4706" s="2">
        <v>8.2991689999999991</v>
      </c>
      <c r="B4706" s="2">
        <v>24.540050000000001</v>
      </c>
      <c r="C4706" s="2">
        <v>0.551566</v>
      </c>
      <c r="D4706" s="2">
        <v>0.271289</v>
      </c>
      <c r="F4706" s="2">
        <v>8.2963629999999995</v>
      </c>
      <c r="G4706" s="2">
        <v>0.57379899999999995</v>
      </c>
      <c r="H4706" s="2">
        <v>0.572685</v>
      </c>
      <c r="J4706" s="2">
        <v>8.2991689999999991</v>
      </c>
      <c r="K4706" s="2">
        <v>8.1214999999999996E-2</v>
      </c>
      <c r="L4706" s="2">
        <v>0.17205899999999999</v>
      </c>
    </row>
    <row r="4707" spans="1:12" x14ac:dyDescent="0.2">
      <c r="A4707" s="2">
        <v>8.2998700000000003</v>
      </c>
      <c r="B4707" s="2">
        <v>24.55489</v>
      </c>
      <c r="C4707" s="2">
        <v>0.55109699999999995</v>
      </c>
      <c r="D4707" s="2">
        <v>0.27125100000000002</v>
      </c>
      <c r="F4707" s="2">
        <v>8.2970640000000007</v>
      </c>
      <c r="G4707" s="2">
        <v>0.57367699999999999</v>
      </c>
      <c r="H4707" s="2">
        <v>0.572662</v>
      </c>
      <c r="J4707" s="2">
        <v>8.2998700000000003</v>
      </c>
      <c r="K4707" s="2">
        <v>8.1019999999999995E-2</v>
      </c>
      <c r="L4707" s="2">
        <v>0.17250799999999999</v>
      </c>
    </row>
    <row r="4708" spans="1:12" x14ac:dyDescent="0.2">
      <c r="A4708" s="2">
        <v>8.3005709999999997</v>
      </c>
      <c r="B4708" s="2">
        <v>24.56953</v>
      </c>
      <c r="C4708" s="2">
        <v>0.55059000000000002</v>
      </c>
      <c r="D4708" s="2">
        <v>0.27162500000000001</v>
      </c>
      <c r="F4708" s="2">
        <v>8.2977659999999993</v>
      </c>
      <c r="G4708" s="2">
        <v>0.57415000000000005</v>
      </c>
      <c r="H4708" s="2">
        <v>0.57254000000000005</v>
      </c>
      <c r="J4708" s="2">
        <v>8.3005709999999997</v>
      </c>
      <c r="K4708" s="2">
        <v>8.1013000000000002E-2</v>
      </c>
      <c r="L4708" s="2">
        <v>0.17221</v>
      </c>
    </row>
    <row r="4709" spans="1:12" x14ac:dyDescent="0.2">
      <c r="A4709" s="2">
        <v>8.3012720000000009</v>
      </c>
      <c r="B4709" s="2">
        <v>24.584129999999998</v>
      </c>
      <c r="C4709" s="2">
        <v>0.55021600000000004</v>
      </c>
      <c r="D4709" s="2">
        <v>0.271922</v>
      </c>
      <c r="F4709" s="2">
        <v>8.2984670000000005</v>
      </c>
      <c r="G4709" s="2">
        <v>0.57397500000000001</v>
      </c>
      <c r="H4709" s="2">
        <v>0.57201400000000002</v>
      </c>
      <c r="J4709" s="2">
        <v>8.3012720000000009</v>
      </c>
      <c r="K4709" s="2">
        <v>8.1397999999999998E-2</v>
      </c>
      <c r="L4709" s="2">
        <v>0.17152600000000001</v>
      </c>
    </row>
    <row r="4710" spans="1:12" x14ac:dyDescent="0.2">
      <c r="A4710" s="2">
        <v>8.3019730000000003</v>
      </c>
      <c r="B4710" s="2">
        <v>24.598849999999999</v>
      </c>
      <c r="C4710" s="2">
        <v>0.54956400000000005</v>
      </c>
      <c r="D4710" s="2">
        <v>0.27185399999999998</v>
      </c>
      <c r="F4710" s="2">
        <v>8.2991689999999991</v>
      </c>
      <c r="G4710" s="2">
        <v>0.57379899999999995</v>
      </c>
      <c r="H4710" s="2">
        <v>0.57154099999999997</v>
      </c>
      <c r="J4710" s="2">
        <v>8.3019730000000003</v>
      </c>
      <c r="K4710" s="2">
        <v>8.1301999999999999E-2</v>
      </c>
      <c r="L4710" s="2">
        <v>0.171402</v>
      </c>
    </row>
    <row r="4711" spans="1:12" x14ac:dyDescent="0.2">
      <c r="A4711" s="2">
        <v>8.3026750000000007</v>
      </c>
      <c r="B4711" s="2">
        <v>24.613800000000001</v>
      </c>
      <c r="C4711" s="2">
        <v>0.54922000000000004</v>
      </c>
      <c r="D4711" s="2">
        <v>0.27208300000000002</v>
      </c>
      <c r="F4711" s="2">
        <v>8.2998700000000003</v>
      </c>
      <c r="G4711" s="2">
        <v>0.57428000000000001</v>
      </c>
      <c r="H4711" s="2">
        <v>0.57103700000000002</v>
      </c>
      <c r="J4711" s="2">
        <v>8.3026750000000007</v>
      </c>
      <c r="K4711" s="2">
        <v>8.0937999999999996E-2</v>
      </c>
      <c r="L4711" s="2">
        <v>0.17106199999999999</v>
      </c>
    </row>
    <row r="4712" spans="1:12" x14ac:dyDescent="0.2">
      <c r="A4712" s="2">
        <v>8.3033760000000001</v>
      </c>
      <c r="B4712" s="2">
        <v>24.628520000000002</v>
      </c>
      <c r="C4712" s="2">
        <v>0.54907499999999998</v>
      </c>
      <c r="D4712" s="2">
        <v>0.27227299999999999</v>
      </c>
      <c r="F4712" s="2">
        <v>8.3005709999999997</v>
      </c>
      <c r="G4712" s="2">
        <v>0.57461499999999999</v>
      </c>
      <c r="H4712" s="2">
        <v>0.57045000000000001</v>
      </c>
      <c r="J4712" s="2">
        <v>8.3033760000000001</v>
      </c>
      <c r="K4712" s="2">
        <v>8.1200999999999995E-2</v>
      </c>
      <c r="L4712" s="2">
        <v>0.17141400000000001</v>
      </c>
    </row>
    <row r="4713" spans="1:12" x14ac:dyDescent="0.2">
      <c r="A4713" s="2">
        <v>8.3040780000000005</v>
      </c>
      <c r="B4713" s="2">
        <v>24.643609999999999</v>
      </c>
      <c r="C4713" s="2">
        <v>0.54899100000000001</v>
      </c>
      <c r="D4713" s="2">
        <v>0.27251700000000001</v>
      </c>
      <c r="F4713" s="2">
        <v>8.3012720000000009</v>
      </c>
      <c r="G4713" s="2">
        <v>0.57435599999999998</v>
      </c>
      <c r="H4713" s="2">
        <v>0.57052599999999998</v>
      </c>
      <c r="J4713" s="2">
        <v>8.3040780000000005</v>
      </c>
      <c r="K4713" s="2">
        <v>8.1110000000000002E-2</v>
      </c>
      <c r="L4713" s="2">
        <v>0.171485</v>
      </c>
    </row>
    <row r="4714" spans="1:12" x14ac:dyDescent="0.2">
      <c r="A4714" s="2">
        <v>8.3047789999999999</v>
      </c>
      <c r="B4714" s="2">
        <v>24.658940000000001</v>
      </c>
      <c r="C4714" s="2">
        <v>0.549072</v>
      </c>
      <c r="D4714" s="2">
        <v>0.27309</v>
      </c>
      <c r="F4714" s="2">
        <v>8.3019730000000003</v>
      </c>
      <c r="G4714" s="2">
        <v>0.57378399999999996</v>
      </c>
      <c r="H4714" s="2">
        <v>0.57098400000000005</v>
      </c>
      <c r="J4714" s="2">
        <v>8.3047789999999999</v>
      </c>
      <c r="K4714" s="2">
        <v>8.0884999999999999E-2</v>
      </c>
      <c r="L4714" s="2">
        <v>0.17140900000000001</v>
      </c>
    </row>
    <row r="4715" spans="1:12" x14ac:dyDescent="0.2">
      <c r="A4715" s="2">
        <v>8.3054810000000003</v>
      </c>
      <c r="B4715" s="2">
        <v>24.674099999999999</v>
      </c>
      <c r="C4715" s="2">
        <v>0.54908699999999999</v>
      </c>
      <c r="D4715" s="2">
        <v>0.27299800000000002</v>
      </c>
      <c r="F4715" s="2">
        <v>8.3026750000000007</v>
      </c>
      <c r="G4715" s="2">
        <v>0.57361600000000001</v>
      </c>
      <c r="H4715" s="2">
        <v>0.57068600000000003</v>
      </c>
      <c r="J4715" s="2">
        <v>8.3054810000000003</v>
      </c>
      <c r="K4715" s="2">
        <v>8.1088999999999994E-2</v>
      </c>
      <c r="L4715" s="2">
        <v>0.17150199999999999</v>
      </c>
    </row>
    <row r="4716" spans="1:12" x14ac:dyDescent="0.2">
      <c r="A4716" s="2">
        <v>8.3061819999999997</v>
      </c>
      <c r="B4716" s="2">
        <v>24.68919</v>
      </c>
      <c r="C4716" s="2">
        <v>0.54929700000000004</v>
      </c>
      <c r="D4716" s="2">
        <v>0.27276899999999998</v>
      </c>
      <c r="F4716" s="2">
        <v>8.3033760000000001</v>
      </c>
      <c r="G4716" s="2">
        <v>0.57359300000000002</v>
      </c>
      <c r="H4716" s="2">
        <v>0.57058699999999996</v>
      </c>
      <c r="J4716" s="2">
        <v>8.3061819999999997</v>
      </c>
      <c r="K4716" s="2">
        <v>8.1313999999999997E-2</v>
      </c>
      <c r="L4716" s="2">
        <v>0.17143700000000001</v>
      </c>
    </row>
    <row r="4717" spans="1:12" x14ac:dyDescent="0.2">
      <c r="A4717" s="2">
        <v>8.3068840000000002</v>
      </c>
      <c r="B4717" s="2">
        <v>24.704640000000001</v>
      </c>
      <c r="C4717" s="2">
        <v>0.54915499999999995</v>
      </c>
      <c r="D4717" s="2">
        <v>0.27283800000000002</v>
      </c>
      <c r="F4717" s="2">
        <v>8.3040780000000005</v>
      </c>
      <c r="G4717" s="2">
        <v>0.57353200000000004</v>
      </c>
      <c r="H4717" s="2">
        <v>0.57054899999999997</v>
      </c>
      <c r="J4717" s="2">
        <v>8.3068840000000002</v>
      </c>
      <c r="K4717" s="2">
        <v>8.1296999999999994E-2</v>
      </c>
      <c r="L4717" s="2">
        <v>0.17083100000000001</v>
      </c>
    </row>
    <row r="4718" spans="1:12" x14ac:dyDescent="0.2">
      <c r="A4718" s="2">
        <v>8.3075849999999996</v>
      </c>
      <c r="B4718" s="2">
        <v>24.720120000000001</v>
      </c>
      <c r="C4718" s="2">
        <v>0.54901800000000001</v>
      </c>
      <c r="D4718" s="2">
        <v>0.27282299999999998</v>
      </c>
      <c r="F4718" s="2">
        <v>8.3047789999999999</v>
      </c>
      <c r="G4718" s="2">
        <v>0.57320400000000005</v>
      </c>
      <c r="H4718" s="2">
        <v>0.57031299999999996</v>
      </c>
      <c r="J4718" s="2">
        <v>8.3075849999999996</v>
      </c>
      <c r="K4718" s="2">
        <v>8.0935999999999994E-2</v>
      </c>
      <c r="L4718" s="2">
        <v>0.17049800000000001</v>
      </c>
    </row>
    <row r="4719" spans="1:12" x14ac:dyDescent="0.2">
      <c r="A4719" s="2">
        <v>8.308287</v>
      </c>
      <c r="B4719" s="2">
        <v>24.735700000000001</v>
      </c>
      <c r="C4719" s="2">
        <v>0.54902200000000001</v>
      </c>
      <c r="D4719" s="2">
        <v>0.27280700000000002</v>
      </c>
      <c r="F4719" s="2">
        <v>8.3054810000000003</v>
      </c>
      <c r="G4719" s="2">
        <v>0.57270799999999999</v>
      </c>
      <c r="H4719" s="2">
        <v>0.56983899999999998</v>
      </c>
      <c r="J4719" s="2">
        <v>8.308287</v>
      </c>
      <c r="K4719" s="2">
        <v>8.0643999999999993E-2</v>
      </c>
      <c r="L4719" s="2">
        <v>0.17089499999999999</v>
      </c>
    </row>
    <row r="4720" spans="1:12" x14ac:dyDescent="0.2">
      <c r="A4720" s="2">
        <v>8.3089879999999994</v>
      </c>
      <c r="B4720" s="2">
        <v>24.751270000000002</v>
      </c>
      <c r="C4720" s="2">
        <v>0.54881599999999997</v>
      </c>
      <c r="D4720" s="2">
        <v>0.27267000000000002</v>
      </c>
      <c r="F4720" s="2">
        <v>8.3061819999999997</v>
      </c>
      <c r="G4720" s="2">
        <v>0.57250199999999996</v>
      </c>
      <c r="H4720" s="2">
        <v>0.569214</v>
      </c>
      <c r="J4720" s="2">
        <v>8.3089879999999994</v>
      </c>
      <c r="K4720" s="2">
        <v>8.0278000000000002E-2</v>
      </c>
      <c r="L4720" s="2">
        <v>0.17113300000000001</v>
      </c>
    </row>
    <row r="4721" spans="1:12" x14ac:dyDescent="0.2">
      <c r="A4721" s="2">
        <v>8.3096890000000005</v>
      </c>
      <c r="B4721" s="2">
        <v>24.766729999999999</v>
      </c>
      <c r="C4721" s="2">
        <v>0.54856799999999994</v>
      </c>
      <c r="D4721" s="2">
        <v>0.27250200000000002</v>
      </c>
      <c r="F4721" s="2">
        <v>8.3068840000000002</v>
      </c>
      <c r="G4721" s="2">
        <v>0.57286800000000004</v>
      </c>
      <c r="H4721" s="2">
        <v>0.56884800000000002</v>
      </c>
      <c r="J4721" s="2">
        <v>8.3096890000000005</v>
      </c>
      <c r="K4721" s="2">
        <v>7.9913999999999999E-2</v>
      </c>
      <c r="L4721" s="2">
        <v>0.17071900000000001</v>
      </c>
    </row>
    <row r="4722" spans="1:12" x14ac:dyDescent="0.2">
      <c r="A4722" s="2">
        <v>8.3103909999999992</v>
      </c>
      <c r="B4722" s="2">
        <v>24.78246</v>
      </c>
      <c r="C4722" s="2">
        <v>0.54886599999999997</v>
      </c>
      <c r="D4722" s="2">
        <v>0.27238800000000002</v>
      </c>
      <c r="F4722" s="2">
        <v>8.3075849999999996</v>
      </c>
      <c r="G4722" s="2">
        <v>0.57306699999999999</v>
      </c>
      <c r="H4722" s="2">
        <v>0.56851200000000002</v>
      </c>
      <c r="J4722" s="2">
        <v>8.3103909999999992</v>
      </c>
      <c r="K4722" s="2">
        <v>7.9824000000000006E-2</v>
      </c>
      <c r="L4722" s="2">
        <v>0.170545</v>
      </c>
    </row>
    <row r="4723" spans="1:12" x14ac:dyDescent="0.2">
      <c r="A4723" s="2">
        <v>8.3110909999999993</v>
      </c>
      <c r="B4723" s="2">
        <v>24.798469999999998</v>
      </c>
      <c r="C4723" s="2">
        <v>0.54919700000000005</v>
      </c>
      <c r="D4723" s="2">
        <v>0.27238800000000002</v>
      </c>
      <c r="F4723" s="2">
        <v>8.308287</v>
      </c>
      <c r="G4723" s="2">
        <v>0.57292900000000002</v>
      </c>
      <c r="H4723" s="2">
        <v>0.56871799999999995</v>
      </c>
      <c r="J4723" s="2">
        <v>8.3110909999999993</v>
      </c>
      <c r="K4723" s="2">
        <v>7.9774999999999999E-2</v>
      </c>
      <c r="L4723" s="2">
        <v>0.170518</v>
      </c>
    </row>
    <row r="4724" spans="1:12" x14ac:dyDescent="0.2">
      <c r="A4724" s="2">
        <v>8.3117929999999998</v>
      </c>
      <c r="B4724" s="2">
        <v>24.814150000000001</v>
      </c>
      <c r="C4724" s="2">
        <v>0.54944499999999996</v>
      </c>
      <c r="D4724" s="2">
        <v>0.27236500000000002</v>
      </c>
      <c r="F4724" s="2">
        <v>8.3089879999999994</v>
      </c>
      <c r="G4724" s="2">
        <v>0.57283799999999996</v>
      </c>
      <c r="H4724" s="2">
        <v>0.56875600000000004</v>
      </c>
      <c r="J4724" s="2">
        <v>8.3117929999999998</v>
      </c>
      <c r="K4724" s="2">
        <v>7.9809000000000005E-2</v>
      </c>
      <c r="L4724" s="2">
        <v>0.17049600000000001</v>
      </c>
    </row>
    <row r="4725" spans="1:12" x14ac:dyDescent="0.2">
      <c r="A4725" s="2">
        <v>8.3124939999999992</v>
      </c>
      <c r="B4725" s="2">
        <v>24.830220000000001</v>
      </c>
      <c r="C4725" s="2">
        <v>0.54952199999999995</v>
      </c>
      <c r="D4725" s="2">
        <v>0.27216600000000002</v>
      </c>
      <c r="F4725" s="2">
        <v>8.3096890000000005</v>
      </c>
      <c r="G4725" s="2">
        <v>0.57264700000000002</v>
      </c>
      <c r="H4725" s="2">
        <v>0.56922099999999998</v>
      </c>
      <c r="J4725" s="2">
        <v>8.3124939999999992</v>
      </c>
      <c r="K4725" s="2">
        <v>7.9962000000000005E-2</v>
      </c>
      <c r="L4725" s="2">
        <v>0.17041300000000001</v>
      </c>
    </row>
    <row r="4726" spans="1:12" x14ac:dyDescent="0.2">
      <c r="A4726" s="2">
        <v>8.3131959999999996</v>
      </c>
      <c r="B4726" s="2">
        <v>24.84619</v>
      </c>
      <c r="C4726" s="2">
        <v>0.549655</v>
      </c>
      <c r="D4726" s="2">
        <v>0.27196799999999999</v>
      </c>
      <c r="F4726" s="2">
        <v>8.3103909999999992</v>
      </c>
      <c r="G4726" s="2">
        <v>0.57263200000000003</v>
      </c>
      <c r="H4726" s="2">
        <v>0.56899999999999995</v>
      </c>
      <c r="J4726" s="2">
        <v>8.3131959999999996</v>
      </c>
      <c r="K4726" s="2">
        <v>7.9982999999999999E-2</v>
      </c>
      <c r="L4726" s="2">
        <v>0.17061699999999999</v>
      </c>
    </row>
    <row r="4727" spans="1:12" x14ac:dyDescent="0.2">
      <c r="A4727" s="2">
        <v>8.3138970000000008</v>
      </c>
      <c r="B4727" s="2">
        <v>24.862500000000001</v>
      </c>
      <c r="C4727" s="2">
        <v>0.54952500000000004</v>
      </c>
      <c r="D4727" s="2">
        <v>0.271976</v>
      </c>
      <c r="F4727" s="2">
        <v>8.3110909999999993</v>
      </c>
      <c r="G4727" s="2">
        <v>0.57260900000000003</v>
      </c>
      <c r="H4727" s="2">
        <v>0.56912200000000002</v>
      </c>
      <c r="J4727" s="2">
        <v>8.3138970000000008</v>
      </c>
      <c r="K4727" s="2">
        <v>7.9943E-2</v>
      </c>
      <c r="L4727" s="2">
        <v>0.170623</v>
      </c>
    </row>
    <row r="4728" spans="1:12" x14ac:dyDescent="0.2">
      <c r="A4728" s="2">
        <v>8.3145989999999994</v>
      </c>
      <c r="B4728" s="2">
        <v>24.878959999999999</v>
      </c>
      <c r="C4728" s="2">
        <v>0.549319</v>
      </c>
      <c r="D4728" s="2">
        <v>0.27205200000000002</v>
      </c>
      <c r="F4728" s="2">
        <v>8.3117929999999998</v>
      </c>
      <c r="G4728" s="2">
        <v>0.572685</v>
      </c>
      <c r="H4728" s="2">
        <v>0.56867999999999996</v>
      </c>
      <c r="J4728" s="2">
        <v>8.3145989999999994</v>
      </c>
      <c r="K4728" s="2">
        <v>7.9975000000000004E-2</v>
      </c>
      <c r="L4728" s="2">
        <v>0.170349</v>
      </c>
    </row>
    <row r="4729" spans="1:12" x14ac:dyDescent="0.2">
      <c r="A4729" s="2">
        <v>8.3153000000000006</v>
      </c>
      <c r="B4729" s="2">
        <v>24.895140000000001</v>
      </c>
      <c r="C4729" s="2">
        <v>0.54888099999999995</v>
      </c>
      <c r="D4729" s="2">
        <v>0.27208300000000002</v>
      </c>
      <c r="F4729" s="2">
        <v>8.3124939999999992</v>
      </c>
      <c r="G4729" s="2">
        <v>0.572662</v>
      </c>
      <c r="H4729" s="2">
        <v>0.56855800000000001</v>
      </c>
      <c r="J4729" s="2">
        <v>8.3153000000000006</v>
      </c>
      <c r="K4729" s="2">
        <v>8.0026E-2</v>
      </c>
      <c r="L4729" s="2">
        <v>0.17013800000000001</v>
      </c>
    </row>
    <row r="4730" spans="1:12" x14ac:dyDescent="0.2">
      <c r="A4730" s="2">
        <v>8.316001</v>
      </c>
      <c r="B4730" s="2">
        <v>24.91151</v>
      </c>
      <c r="C4730" s="2">
        <v>0.54891100000000004</v>
      </c>
      <c r="D4730" s="2">
        <v>0.27186900000000003</v>
      </c>
      <c r="F4730" s="2">
        <v>8.3131959999999996</v>
      </c>
      <c r="G4730" s="2">
        <v>0.57254000000000005</v>
      </c>
      <c r="H4730" s="2">
        <v>0.568573</v>
      </c>
      <c r="J4730" s="2">
        <v>8.316001</v>
      </c>
      <c r="K4730" s="2">
        <v>8.0117999999999995E-2</v>
      </c>
      <c r="L4730" s="2">
        <v>0.16981599999999999</v>
      </c>
    </row>
    <row r="4731" spans="1:12" x14ac:dyDescent="0.2">
      <c r="A4731" s="2">
        <v>8.3167030000000004</v>
      </c>
      <c r="B4731" s="2">
        <v>24.92765</v>
      </c>
      <c r="C4731" s="2">
        <v>0.549068</v>
      </c>
      <c r="D4731" s="2">
        <v>0.27162500000000001</v>
      </c>
      <c r="F4731" s="2">
        <v>8.3138970000000008</v>
      </c>
      <c r="G4731" s="2">
        <v>0.57201400000000002</v>
      </c>
      <c r="H4731" s="2">
        <v>0.56848100000000001</v>
      </c>
      <c r="J4731" s="2">
        <v>8.3167030000000004</v>
      </c>
      <c r="K4731" s="2">
        <v>7.9772999999999997E-2</v>
      </c>
      <c r="L4731" s="2">
        <v>0.169821</v>
      </c>
    </row>
    <row r="4732" spans="1:12" x14ac:dyDescent="0.2">
      <c r="A4732" s="2">
        <v>8.3174039999999998</v>
      </c>
      <c r="B4732" s="2">
        <v>24.944500000000001</v>
      </c>
      <c r="C4732" s="2">
        <v>0.54917400000000005</v>
      </c>
      <c r="D4732" s="2">
        <v>0.27180799999999999</v>
      </c>
      <c r="F4732" s="2">
        <v>8.3145989999999994</v>
      </c>
      <c r="G4732" s="2">
        <v>0.57154099999999997</v>
      </c>
      <c r="H4732" s="2">
        <v>0.56810799999999995</v>
      </c>
      <c r="J4732" s="2">
        <v>8.3174039999999998</v>
      </c>
      <c r="K4732" s="2">
        <v>7.9435000000000006E-2</v>
      </c>
      <c r="L4732" s="2">
        <v>0.169622</v>
      </c>
    </row>
    <row r="4733" spans="1:12" x14ac:dyDescent="0.2">
      <c r="A4733" s="2">
        <v>8.3181060000000002</v>
      </c>
      <c r="B4733" s="2">
        <v>24.961649999999999</v>
      </c>
      <c r="C4733" s="2">
        <v>0.54909399999999997</v>
      </c>
      <c r="D4733" s="2">
        <v>0.27201399999999998</v>
      </c>
      <c r="F4733" s="2">
        <v>8.3153000000000006</v>
      </c>
      <c r="G4733" s="2">
        <v>0.57103700000000002</v>
      </c>
      <c r="H4733" s="2">
        <v>0.56809200000000004</v>
      </c>
      <c r="J4733" s="2">
        <v>8.3181060000000002</v>
      </c>
      <c r="K4733" s="2">
        <v>7.9504000000000005E-2</v>
      </c>
      <c r="L4733" s="2">
        <v>0.169184</v>
      </c>
    </row>
    <row r="4734" spans="1:12" x14ac:dyDescent="0.2">
      <c r="A4734" s="2">
        <v>8.3188069999999996</v>
      </c>
      <c r="B4734" s="2">
        <v>24.978249999999999</v>
      </c>
      <c r="C4734" s="2">
        <v>0.54923200000000005</v>
      </c>
      <c r="D4734" s="2">
        <v>0.27226600000000001</v>
      </c>
      <c r="F4734" s="2">
        <v>8.316001</v>
      </c>
      <c r="G4734" s="2">
        <v>0.57045000000000001</v>
      </c>
      <c r="H4734" s="2">
        <v>0.56811500000000004</v>
      </c>
      <c r="J4734" s="2">
        <v>8.3188069999999996</v>
      </c>
      <c r="K4734" s="2">
        <v>7.9378000000000004E-2</v>
      </c>
      <c r="L4734" s="2">
        <v>0.16925499999999999</v>
      </c>
    </row>
    <row r="4735" spans="1:12" x14ac:dyDescent="0.2">
      <c r="A4735" s="2">
        <v>8.319509</v>
      </c>
      <c r="B4735" s="2">
        <v>24.99521</v>
      </c>
      <c r="C4735" s="2">
        <v>0.54915199999999997</v>
      </c>
      <c r="D4735" s="2">
        <v>0.27241799999999999</v>
      </c>
      <c r="F4735" s="2">
        <v>8.3167030000000004</v>
      </c>
      <c r="G4735" s="2">
        <v>0.57052599999999998</v>
      </c>
      <c r="H4735" s="2">
        <v>0.568222</v>
      </c>
      <c r="J4735" s="2">
        <v>8.319509</v>
      </c>
      <c r="K4735" s="2">
        <v>7.9351000000000005E-2</v>
      </c>
      <c r="L4735" s="2">
        <v>0.1696</v>
      </c>
    </row>
    <row r="4736" spans="1:12" x14ac:dyDescent="0.2">
      <c r="A4736" s="2">
        <v>8.3202110000000005</v>
      </c>
      <c r="B4736" s="2">
        <v>25.012239999999998</v>
      </c>
      <c r="C4736" s="2">
        <v>0.54898000000000002</v>
      </c>
      <c r="D4736" s="2">
        <v>0.27250200000000002</v>
      </c>
      <c r="F4736" s="2">
        <v>8.3174039999999998</v>
      </c>
      <c r="G4736" s="2">
        <v>0.57098400000000005</v>
      </c>
      <c r="H4736" s="2">
        <v>0.56774100000000005</v>
      </c>
      <c r="J4736" s="2">
        <v>8.3202110000000005</v>
      </c>
      <c r="K4736" s="2">
        <v>7.9235E-2</v>
      </c>
      <c r="L4736" s="2">
        <v>0.16936799999999999</v>
      </c>
    </row>
    <row r="4737" spans="1:12" x14ac:dyDescent="0.2">
      <c r="A4737" s="2">
        <v>8.3209110000000006</v>
      </c>
      <c r="B4737" s="2">
        <v>25.029530000000001</v>
      </c>
      <c r="C4737" s="2">
        <v>0.54854499999999995</v>
      </c>
      <c r="D4737" s="2">
        <v>0.27292899999999998</v>
      </c>
      <c r="F4737" s="2">
        <v>8.3181060000000002</v>
      </c>
      <c r="G4737" s="2">
        <v>0.57068600000000003</v>
      </c>
      <c r="H4737" s="2">
        <v>0.56714600000000004</v>
      </c>
      <c r="J4737" s="2">
        <v>8.3209110000000006</v>
      </c>
      <c r="K4737" s="2">
        <v>7.9098000000000002E-2</v>
      </c>
      <c r="L4737" s="2">
        <v>0.16981499999999999</v>
      </c>
    </row>
    <row r="4738" spans="1:12" x14ac:dyDescent="0.2">
      <c r="A4738" s="2">
        <v>8.321612</v>
      </c>
      <c r="B4738" s="2">
        <v>25.04665</v>
      </c>
      <c r="C4738" s="2">
        <v>0.54820199999999997</v>
      </c>
      <c r="D4738" s="2">
        <v>0.27292899999999998</v>
      </c>
      <c r="F4738" s="2">
        <v>8.3188069999999996</v>
      </c>
      <c r="G4738" s="2">
        <v>0.57058699999999996</v>
      </c>
      <c r="H4738" s="2">
        <v>0.566353</v>
      </c>
      <c r="J4738" s="2">
        <v>8.321612</v>
      </c>
      <c r="K4738" s="2">
        <v>7.9111000000000001E-2</v>
      </c>
      <c r="L4738" s="2">
        <v>0.17032</v>
      </c>
    </row>
    <row r="4739" spans="1:12" x14ac:dyDescent="0.2">
      <c r="A4739" s="2">
        <v>8.3223129999999994</v>
      </c>
      <c r="B4739" s="2">
        <v>25.06362</v>
      </c>
      <c r="C4739" s="2">
        <v>0.54823200000000005</v>
      </c>
      <c r="D4739" s="2">
        <v>0.27302100000000001</v>
      </c>
      <c r="F4739" s="2">
        <v>8.319509</v>
      </c>
      <c r="G4739" s="2">
        <v>0.57054899999999997</v>
      </c>
      <c r="H4739" s="2">
        <v>0.56578099999999998</v>
      </c>
      <c r="J4739" s="2">
        <v>8.3223129999999994</v>
      </c>
      <c r="K4739" s="2">
        <v>7.9075000000000006E-2</v>
      </c>
      <c r="L4739" s="2">
        <v>0.170406</v>
      </c>
    </row>
    <row r="4740" spans="1:12" x14ac:dyDescent="0.2">
      <c r="A4740" s="2">
        <v>8.3230149999999998</v>
      </c>
      <c r="B4740" s="2">
        <v>25.081309999999998</v>
      </c>
      <c r="C4740" s="2">
        <v>0.54798800000000003</v>
      </c>
      <c r="D4740" s="2">
        <v>0.27308199999999999</v>
      </c>
      <c r="F4740" s="2">
        <v>8.3202110000000005</v>
      </c>
      <c r="G4740" s="2">
        <v>0.57031299999999996</v>
      </c>
      <c r="H4740" s="2">
        <v>0.56588000000000005</v>
      </c>
      <c r="J4740" s="2">
        <v>8.3230149999999998</v>
      </c>
      <c r="K4740" s="2">
        <v>7.9371999999999998E-2</v>
      </c>
      <c r="L4740" s="2">
        <v>0.17041899999999999</v>
      </c>
    </row>
    <row r="4741" spans="1:12" x14ac:dyDescent="0.2">
      <c r="A4741" s="2">
        <v>8.3237159999999992</v>
      </c>
      <c r="B4741" s="2">
        <v>25.098659999999999</v>
      </c>
      <c r="C4741" s="2">
        <v>0.54779699999999998</v>
      </c>
      <c r="D4741" s="2">
        <v>0.27295999999999998</v>
      </c>
      <c r="F4741" s="2">
        <v>8.3209110000000006</v>
      </c>
      <c r="G4741" s="2">
        <v>0.56983899999999998</v>
      </c>
      <c r="H4741" s="2">
        <v>0.56596400000000002</v>
      </c>
      <c r="J4741" s="2">
        <v>8.3237159999999992</v>
      </c>
      <c r="K4741" s="2">
        <v>7.9763000000000001E-2</v>
      </c>
      <c r="L4741" s="2">
        <v>0.170818</v>
      </c>
    </row>
    <row r="4742" spans="1:12" x14ac:dyDescent="0.2">
      <c r="A4742" s="2">
        <v>8.3244179999999997</v>
      </c>
      <c r="B4742" s="2">
        <v>25.116199999999999</v>
      </c>
      <c r="C4742" s="2">
        <v>0.54762200000000005</v>
      </c>
      <c r="D4742" s="2">
        <v>0.273036</v>
      </c>
      <c r="F4742" s="2">
        <v>8.321612</v>
      </c>
      <c r="G4742" s="2">
        <v>0.569214</v>
      </c>
      <c r="H4742" s="2">
        <v>0.56619299999999995</v>
      </c>
      <c r="J4742" s="2">
        <v>8.3244179999999997</v>
      </c>
      <c r="K4742" s="2">
        <v>7.9688999999999996E-2</v>
      </c>
      <c r="L4742" s="2">
        <v>0.171597</v>
      </c>
    </row>
    <row r="4743" spans="1:12" x14ac:dyDescent="0.2">
      <c r="A4743" s="2">
        <v>8.3251190000000008</v>
      </c>
      <c r="B4743" s="2">
        <v>25.13355</v>
      </c>
      <c r="C4743" s="2">
        <v>0.54741200000000001</v>
      </c>
      <c r="D4743" s="2">
        <v>0.27286100000000002</v>
      </c>
      <c r="F4743" s="2">
        <v>8.3223129999999994</v>
      </c>
      <c r="G4743" s="2">
        <v>0.56884800000000002</v>
      </c>
      <c r="H4743" s="2">
        <v>0.56601000000000001</v>
      </c>
      <c r="J4743" s="2">
        <v>8.3251190000000008</v>
      </c>
      <c r="K4743" s="2">
        <v>7.9601000000000005E-2</v>
      </c>
      <c r="L4743" s="2">
        <v>0.17167199999999999</v>
      </c>
    </row>
    <row r="4744" spans="1:12" x14ac:dyDescent="0.2">
      <c r="A4744" s="2">
        <v>8.3258209999999995</v>
      </c>
      <c r="B4744" s="2">
        <v>25.151599999999998</v>
      </c>
      <c r="C4744" s="2">
        <v>0.54723299999999997</v>
      </c>
      <c r="D4744" s="2">
        <v>0.27241799999999999</v>
      </c>
      <c r="F4744" s="2">
        <v>8.3230149999999998</v>
      </c>
      <c r="G4744" s="2">
        <v>0.56851200000000002</v>
      </c>
      <c r="H4744" s="2">
        <v>0.56615400000000005</v>
      </c>
      <c r="J4744" s="2">
        <v>8.3258209999999995</v>
      </c>
      <c r="K4744" s="2">
        <v>7.9617999999999994E-2</v>
      </c>
      <c r="L4744" s="2">
        <v>0.17160900000000001</v>
      </c>
    </row>
    <row r="4745" spans="1:12" x14ac:dyDescent="0.2">
      <c r="A4745" s="2">
        <v>8.3265220000000006</v>
      </c>
      <c r="B4745" s="2">
        <v>25.169170000000001</v>
      </c>
      <c r="C4745" s="2">
        <v>0.54727499999999996</v>
      </c>
      <c r="D4745" s="2">
        <v>0.27234999999999998</v>
      </c>
      <c r="F4745" s="2">
        <v>8.3237159999999992</v>
      </c>
      <c r="G4745" s="2">
        <v>0.56871799999999995</v>
      </c>
      <c r="H4745" s="2">
        <v>0.56595600000000001</v>
      </c>
      <c r="J4745" s="2">
        <v>8.3265220000000006</v>
      </c>
      <c r="K4745" s="2">
        <v>7.9699999999999993E-2</v>
      </c>
      <c r="L4745" s="2">
        <v>0.17149</v>
      </c>
    </row>
    <row r="4746" spans="1:12" x14ac:dyDescent="0.2">
      <c r="A4746" s="2">
        <v>8.3272239999999993</v>
      </c>
      <c r="B4746" s="2">
        <v>25.18723</v>
      </c>
      <c r="C4746" s="2">
        <v>0.54744599999999999</v>
      </c>
      <c r="D4746" s="2">
        <v>0.27247900000000003</v>
      </c>
      <c r="F4746" s="2">
        <v>8.3244179999999997</v>
      </c>
      <c r="G4746" s="2">
        <v>0.56875600000000004</v>
      </c>
      <c r="H4746" s="2">
        <v>0.565971</v>
      </c>
      <c r="J4746" s="2">
        <v>8.3272239999999993</v>
      </c>
      <c r="K4746" s="2">
        <v>7.9874000000000001E-2</v>
      </c>
      <c r="L4746" s="2">
        <v>0.17127200000000001</v>
      </c>
    </row>
    <row r="4747" spans="1:12" x14ac:dyDescent="0.2">
      <c r="A4747" s="2">
        <v>8.3279250000000005</v>
      </c>
      <c r="B4747" s="2">
        <v>25.20478</v>
      </c>
      <c r="C4747" s="2">
        <v>0.54734000000000005</v>
      </c>
      <c r="D4747" s="2">
        <v>0.27334900000000001</v>
      </c>
      <c r="F4747" s="2">
        <v>8.3251190000000008</v>
      </c>
      <c r="G4747" s="2">
        <v>0.56922099999999998</v>
      </c>
      <c r="H4747" s="2">
        <v>0.56626900000000002</v>
      </c>
      <c r="J4747" s="2">
        <v>8.3279250000000005</v>
      </c>
      <c r="K4747" s="2">
        <v>8.0028000000000002E-2</v>
      </c>
      <c r="L4747" s="2">
        <v>0.171043</v>
      </c>
    </row>
    <row r="4748" spans="1:12" x14ac:dyDescent="0.2">
      <c r="A4748" s="2">
        <v>8.3286259999999999</v>
      </c>
      <c r="B4748" s="2">
        <v>25.222919999999998</v>
      </c>
      <c r="C4748" s="2">
        <v>0.54751499999999997</v>
      </c>
      <c r="D4748" s="2">
        <v>0.273509</v>
      </c>
      <c r="F4748" s="2">
        <v>8.3258209999999995</v>
      </c>
      <c r="G4748" s="2">
        <v>0.56899999999999995</v>
      </c>
      <c r="H4748" s="2">
        <v>0.56628400000000001</v>
      </c>
      <c r="J4748" s="2">
        <v>8.3286259999999999</v>
      </c>
      <c r="K4748" s="2">
        <v>8.0107999999999999E-2</v>
      </c>
      <c r="L4748" s="2">
        <v>0.17128599999999999</v>
      </c>
    </row>
    <row r="4749" spans="1:12" x14ac:dyDescent="0.2">
      <c r="A4749" s="2">
        <v>8.3293280000000003</v>
      </c>
      <c r="B4749" s="2">
        <v>25.241430000000001</v>
      </c>
      <c r="C4749" s="2">
        <v>0.54766000000000004</v>
      </c>
      <c r="D4749" s="2">
        <v>0.27362399999999998</v>
      </c>
      <c r="F4749" s="2">
        <v>8.3265220000000006</v>
      </c>
      <c r="G4749" s="2">
        <v>0.56912200000000002</v>
      </c>
      <c r="H4749" s="2">
        <v>0.56575799999999998</v>
      </c>
      <c r="J4749" s="2">
        <v>8.3293280000000003</v>
      </c>
      <c r="K4749" s="2">
        <v>8.0471000000000001E-2</v>
      </c>
      <c r="L4749" s="2">
        <v>0.171681</v>
      </c>
    </row>
    <row r="4750" spans="1:12" x14ac:dyDescent="0.2">
      <c r="A4750" s="2">
        <v>8.3300289999999997</v>
      </c>
      <c r="B4750" s="2">
        <v>25.25977</v>
      </c>
      <c r="C4750" s="2">
        <v>0.54758399999999996</v>
      </c>
      <c r="D4750" s="2">
        <v>0.27348600000000001</v>
      </c>
      <c r="F4750" s="2">
        <v>8.3272239999999993</v>
      </c>
      <c r="G4750" s="2">
        <v>0.56867999999999996</v>
      </c>
      <c r="H4750" s="2">
        <v>0.56562800000000002</v>
      </c>
      <c r="J4750" s="2">
        <v>8.3300289999999997</v>
      </c>
      <c r="K4750" s="2">
        <v>8.0851999999999993E-2</v>
      </c>
      <c r="L4750" s="2">
        <v>0.17189099999999999</v>
      </c>
    </row>
    <row r="4751" spans="1:12" x14ac:dyDescent="0.2">
      <c r="A4751" s="2">
        <v>8.3307300000000009</v>
      </c>
      <c r="B4751" s="2">
        <v>25.278420000000001</v>
      </c>
      <c r="C4751" s="2">
        <v>0.54755299999999996</v>
      </c>
      <c r="D4751" s="2">
        <v>0.27354000000000001</v>
      </c>
      <c r="F4751" s="2">
        <v>8.3279250000000005</v>
      </c>
      <c r="G4751" s="2">
        <v>0.56855800000000001</v>
      </c>
      <c r="H4751" s="2">
        <v>0.56556700000000004</v>
      </c>
      <c r="J4751" s="2">
        <v>8.3307300000000009</v>
      </c>
      <c r="K4751" s="2">
        <v>8.0976000000000006E-2</v>
      </c>
      <c r="L4751" s="2">
        <v>0.17208300000000001</v>
      </c>
    </row>
    <row r="4752" spans="1:12" x14ac:dyDescent="0.2">
      <c r="A4752" s="2">
        <v>8.3314310000000003</v>
      </c>
      <c r="B4752" s="2">
        <v>25.297249999999998</v>
      </c>
      <c r="C4752" s="2">
        <v>0.54722499999999996</v>
      </c>
      <c r="D4752" s="2">
        <v>0.27360099999999998</v>
      </c>
      <c r="F4752" s="2">
        <v>8.3286259999999999</v>
      </c>
      <c r="G4752" s="2">
        <v>0.568573</v>
      </c>
      <c r="H4752" s="2">
        <v>0.56565100000000001</v>
      </c>
      <c r="J4752" s="2">
        <v>8.3314310000000003</v>
      </c>
      <c r="K4752" s="2">
        <v>8.1156000000000006E-2</v>
      </c>
      <c r="L4752" s="2">
        <v>0.17238600000000001</v>
      </c>
    </row>
    <row r="4753" spans="1:12" x14ac:dyDescent="0.2">
      <c r="A4753" s="2">
        <v>8.3321330000000007</v>
      </c>
      <c r="B4753" s="2">
        <v>25.31625</v>
      </c>
      <c r="C4753" s="2">
        <v>0.54710700000000001</v>
      </c>
      <c r="D4753" s="2">
        <v>0.27379900000000001</v>
      </c>
      <c r="F4753" s="2">
        <v>8.3293280000000003</v>
      </c>
      <c r="G4753" s="2">
        <v>0.56848100000000001</v>
      </c>
      <c r="H4753" s="2">
        <v>0.56578799999999996</v>
      </c>
      <c r="J4753" s="2">
        <v>8.3321330000000007</v>
      </c>
      <c r="K4753" s="2">
        <v>8.1059999999999993E-2</v>
      </c>
      <c r="L4753" s="2">
        <v>0.17264699999999999</v>
      </c>
    </row>
    <row r="4754" spans="1:12" x14ac:dyDescent="0.2">
      <c r="A4754" s="2">
        <v>8.3328340000000001</v>
      </c>
      <c r="B4754" s="2">
        <v>25.33456</v>
      </c>
      <c r="C4754" s="2">
        <v>0.54702300000000004</v>
      </c>
      <c r="D4754" s="2">
        <v>0.27376099999999998</v>
      </c>
      <c r="F4754" s="2">
        <v>8.3300289999999997</v>
      </c>
      <c r="G4754" s="2">
        <v>0.56810799999999995</v>
      </c>
      <c r="H4754" s="2">
        <v>0.56589500000000004</v>
      </c>
      <c r="J4754" s="2">
        <v>8.3328340000000001</v>
      </c>
      <c r="K4754" s="2">
        <v>8.0847000000000002E-2</v>
      </c>
      <c r="L4754" s="2">
        <v>0.172927</v>
      </c>
    </row>
    <row r="4755" spans="1:12" x14ac:dyDescent="0.2">
      <c r="A4755" s="2">
        <v>8.3335360000000005</v>
      </c>
      <c r="B4755" s="2">
        <v>25.353200000000001</v>
      </c>
      <c r="C4755" s="2">
        <v>0.54687799999999998</v>
      </c>
      <c r="D4755" s="2">
        <v>0.27389799999999997</v>
      </c>
      <c r="F4755" s="2">
        <v>8.3307300000000009</v>
      </c>
      <c r="G4755" s="2">
        <v>0.56809200000000004</v>
      </c>
      <c r="H4755" s="2">
        <v>0.56585700000000005</v>
      </c>
      <c r="J4755" s="2">
        <v>8.3335360000000005</v>
      </c>
      <c r="K4755" s="2">
        <v>8.0897999999999998E-2</v>
      </c>
      <c r="L4755" s="2">
        <v>0.172958</v>
      </c>
    </row>
    <row r="4756" spans="1:12" x14ac:dyDescent="0.2">
      <c r="A4756" s="2">
        <v>8.3342369999999999</v>
      </c>
      <c r="B4756" s="2">
        <v>25.37077</v>
      </c>
      <c r="C4756" s="2">
        <v>0.54698899999999995</v>
      </c>
      <c r="D4756" s="2">
        <v>0.274341</v>
      </c>
      <c r="F4756" s="2">
        <v>8.3314310000000003</v>
      </c>
      <c r="G4756" s="2">
        <v>0.56811500000000004</v>
      </c>
      <c r="H4756" s="2">
        <v>0.56591000000000002</v>
      </c>
      <c r="J4756" s="2">
        <v>8.3342369999999999</v>
      </c>
      <c r="K4756" s="2">
        <v>8.0939999999999998E-2</v>
      </c>
      <c r="L4756" s="2">
        <v>0.173208</v>
      </c>
    </row>
    <row r="4757" spans="1:12" x14ac:dyDescent="0.2">
      <c r="A4757" s="2">
        <v>8.3349390000000003</v>
      </c>
      <c r="B4757" s="2">
        <v>25.3873</v>
      </c>
      <c r="C4757" s="2">
        <v>0.54686699999999999</v>
      </c>
      <c r="D4757" s="2">
        <v>0.27479900000000002</v>
      </c>
      <c r="F4757" s="2">
        <v>8.3321330000000007</v>
      </c>
      <c r="G4757" s="2">
        <v>0.568222</v>
      </c>
      <c r="H4757" s="2">
        <v>0.56573499999999999</v>
      </c>
      <c r="J4757" s="2">
        <v>8.3349390000000003</v>
      </c>
      <c r="K4757" s="2">
        <v>8.0641000000000004E-2</v>
      </c>
      <c r="L4757" s="2">
        <v>0.17353199999999999</v>
      </c>
    </row>
    <row r="4758" spans="1:12" x14ac:dyDescent="0.2">
      <c r="A4758" s="2">
        <v>8.3356399999999997</v>
      </c>
      <c r="B4758" s="2">
        <v>25.404530000000001</v>
      </c>
      <c r="C4758" s="2">
        <v>0.54665300000000006</v>
      </c>
      <c r="D4758" s="2">
        <v>0.27479100000000001</v>
      </c>
      <c r="F4758" s="2">
        <v>8.3328340000000001</v>
      </c>
      <c r="G4758" s="2">
        <v>0.56774100000000005</v>
      </c>
      <c r="H4758" s="2">
        <v>0.56577299999999997</v>
      </c>
      <c r="J4758" s="2">
        <v>8.3356399999999997</v>
      </c>
      <c r="K4758" s="2">
        <v>8.0459000000000003E-2</v>
      </c>
      <c r="L4758" s="2">
        <v>0.173898</v>
      </c>
    </row>
    <row r="4759" spans="1:12" x14ac:dyDescent="0.2">
      <c r="A4759" s="2">
        <v>8.3363409999999991</v>
      </c>
      <c r="B4759" s="2">
        <v>25.423310000000001</v>
      </c>
      <c r="C4759" s="2">
        <v>0.54654999999999998</v>
      </c>
      <c r="D4759" s="2">
        <v>0.27439400000000003</v>
      </c>
      <c r="F4759" s="2">
        <v>8.3335360000000005</v>
      </c>
      <c r="G4759" s="2">
        <v>0.56714600000000004</v>
      </c>
      <c r="H4759" s="2">
        <v>0.56585700000000005</v>
      </c>
      <c r="J4759" s="2">
        <v>8.3363409999999991</v>
      </c>
      <c r="K4759" s="2">
        <v>8.0366000000000007E-2</v>
      </c>
      <c r="L4759" s="2">
        <v>0.174599</v>
      </c>
    </row>
    <row r="4760" spans="1:12" x14ac:dyDescent="0.2">
      <c r="A4760" s="2">
        <v>8.3370429999999995</v>
      </c>
      <c r="B4760" s="2">
        <v>25.44284</v>
      </c>
      <c r="C4760" s="2">
        <v>0.54669900000000005</v>
      </c>
      <c r="D4760" s="2">
        <v>0.273868</v>
      </c>
      <c r="F4760" s="2">
        <v>8.3342369999999999</v>
      </c>
      <c r="G4760" s="2">
        <v>0.566353</v>
      </c>
      <c r="H4760" s="2">
        <v>0.56615400000000005</v>
      </c>
      <c r="J4760" s="2">
        <v>8.3370429999999995</v>
      </c>
      <c r="K4760" s="2">
        <v>8.0601000000000006E-2</v>
      </c>
      <c r="L4760" s="2">
        <v>0.174952</v>
      </c>
    </row>
    <row r="4761" spans="1:12" x14ac:dyDescent="0.2">
      <c r="A4761" s="2">
        <v>8.3377440000000007</v>
      </c>
      <c r="B4761" s="2">
        <v>25.46228</v>
      </c>
      <c r="C4761" s="2">
        <v>0.547122</v>
      </c>
      <c r="D4761" s="2">
        <v>0.2737</v>
      </c>
      <c r="F4761" s="2">
        <v>8.3349390000000003</v>
      </c>
      <c r="G4761" s="2">
        <v>0.56578099999999998</v>
      </c>
      <c r="H4761" s="2">
        <v>0.56620800000000004</v>
      </c>
      <c r="J4761" s="2">
        <v>8.3377440000000007</v>
      </c>
      <c r="K4761" s="2">
        <v>8.1053E-2</v>
      </c>
      <c r="L4761" s="2">
        <v>0.17500499999999999</v>
      </c>
    </row>
    <row r="4762" spans="1:12" x14ac:dyDescent="0.2">
      <c r="A4762" s="2">
        <v>8.3384459999999994</v>
      </c>
      <c r="B4762" s="2">
        <v>25.481909999999999</v>
      </c>
      <c r="C4762" s="2">
        <v>0.54692399999999997</v>
      </c>
      <c r="D4762" s="2">
        <v>0.27410400000000001</v>
      </c>
      <c r="F4762" s="2">
        <v>8.3356399999999997</v>
      </c>
      <c r="G4762" s="2">
        <v>0.56588000000000005</v>
      </c>
      <c r="H4762" s="2">
        <v>0.56603199999999998</v>
      </c>
      <c r="J4762" s="2">
        <v>8.3384459999999994</v>
      </c>
      <c r="K4762" s="2">
        <v>8.0922999999999995E-2</v>
      </c>
      <c r="L4762" s="2">
        <v>0.17485999999999999</v>
      </c>
    </row>
    <row r="4763" spans="1:12" x14ac:dyDescent="0.2">
      <c r="A4763" s="2">
        <v>8.3391470000000005</v>
      </c>
      <c r="B4763" s="2">
        <v>25.50177</v>
      </c>
      <c r="C4763" s="2">
        <v>0.54655799999999999</v>
      </c>
      <c r="D4763" s="2">
        <v>0.27455400000000002</v>
      </c>
      <c r="F4763" s="2">
        <v>8.3363409999999991</v>
      </c>
      <c r="G4763" s="2">
        <v>0.56596400000000002</v>
      </c>
      <c r="H4763" s="2">
        <v>0.56546799999999997</v>
      </c>
      <c r="J4763" s="2">
        <v>8.3391470000000005</v>
      </c>
      <c r="K4763" s="2">
        <v>8.1116999999999995E-2</v>
      </c>
      <c r="L4763" s="2">
        <v>0.174568</v>
      </c>
    </row>
    <row r="4764" spans="1:12" x14ac:dyDescent="0.2">
      <c r="A4764" s="2">
        <v>8.3398500000000002</v>
      </c>
      <c r="B4764" s="2">
        <v>25.522220000000001</v>
      </c>
      <c r="C4764" s="2">
        <v>0.54606200000000005</v>
      </c>
      <c r="D4764" s="2">
        <v>0.27440199999999998</v>
      </c>
      <c r="F4764" s="2">
        <v>8.3370429999999995</v>
      </c>
      <c r="G4764" s="2">
        <v>0.56619299999999995</v>
      </c>
      <c r="H4764" s="2">
        <v>0.564697</v>
      </c>
      <c r="J4764" s="2">
        <v>8.3398500000000002</v>
      </c>
      <c r="K4764" s="2">
        <v>8.1642000000000006E-2</v>
      </c>
      <c r="L4764" s="2">
        <v>0.174568</v>
      </c>
    </row>
    <row r="4765" spans="1:12" x14ac:dyDescent="0.2">
      <c r="A4765" s="2">
        <v>8.3405500000000004</v>
      </c>
      <c r="B4765" s="2">
        <v>25.542719999999999</v>
      </c>
      <c r="C4765" s="2">
        <v>0.54565699999999995</v>
      </c>
      <c r="D4765" s="2">
        <v>0.274005</v>
      </c>
      <c r="F4765" s="2">
        <v>8.3377440000000007</v>
      </c>
      <c r="G4765" s="2">
        <v>0.56601000000000001</v>
      </c>
      <c r="H4765" s="2">
        <v>0.56463600000000003</v>
      </c>
      <c r="J4765" s="2">
        <v>8.3405500000000004</v>
      </c>
      <c r="K4765" s="2">
        <v>8.1915000000000002E-2</v>
      </c>
      <c r="L4765" s="2">
        <v>0.174766</v>
      </c>
    </row>
    <row r="4766" spans="1:12" x14ac:dyDescent="0.2">
      <c r="A4766" s="2">
        <v>8.3412509999999997</v>
      </c>
      <c r="B4766" s="2">
        <v>25.563320000000001</v>
      </c>
      <c r="C4766" s="2">
        <v>0.54543600000000003</v>
      </c>
      <c r="D4766" s="2">
        <v>0.27395199999999997</v>
      </c>
      <c r="F4766" s="2">
        <v>8.3384459999999994</v>
      </c>
      <c r="G4766" s="2">
        <v>0.56615400000000005</v>
      </c>
      <c r="H4766" s="2">
        <v>0.56453699999999996</v>
      </c>
      <c r="J4766" s="2">
        <v>8.3412509999999997</v>
      </c>
      <c r="K4766" s="2">
        <v>8.1892000000000006E-2</v>
      </c>
      <c r="L4766" s="2">
        <v>0.17483699999999999</v>
      </c>
    </row>
    <row r="4767" spans="1:12" x14ac:dyDescent="0.2">
      <c r="A4767" s="2">
        <v>8.3419519999999991</v>
      </c>
      <c r="B4767" s="2">
        <v>25.584050000000001</v>
      </c>
      <c r="C4767" s="2">
        <v>0.54472699999999996</v>
      </c>
      <c r="D4767" s="2">
        <v>0.27409699999999998</v>
      </c>
      <c r="F4767" s="2">
        <v>8.3391470000000005</v>
      </c>
      <c r="G4767" s="2">
        <v>0.56595600000000001</v>
      </c>
      <c r="H4767" s="2">
        <v>0.56423999999999996</v>
      </c>
      <c r="J4767" s="2">
        <v>8.3419519999999991</v>
      </c>
      <c r="K4767" s="2">
        <v>8.2031000000000007E-2</v>
      </c>
      <c r="L4767" s="2">
        <v>0.17514199999999999</v>
      </c>
    </row>
    <row r="4768" spans="1:12" x14ac:dyDescent="0.2">
      <c r="A4768" s="2">
        <v>8.3426530000000003</v>
      </c>
      <c r="B4768" s="2">
        <v>25.604420000000001</v>
      </c>
      <c r="C4768" s="2">
        <v>0.54492499999999999</v>
      </c>
      <c r="D4768" s="2">
        <v>0.27426499999999998</v>
      </c>
      <c r="F4768" s="2">
        <v>8.3398500000000002</v>
      </c>
      <c r="G4768" s="2">
        <v>0.565971</v>
      </c>
      <c r="H4768" s="2">
        <v>0.56388099999999997</v>
      </c>
      <c r="J4768" s="2">
        <v>8.3426530000000003</v>
      </c>
      <c r="K4768" s="2">
        <v>8.2220000000000001E-2</v>
      </c>
      <c r="L4768" s="2">
        <v>0.17559900000000001</v>
      </c>
    </row>
    <row r="4769" spans="1:12" x14ac:dyDescent="0.2">
      <c r="A4769" s="2">
        <v>8.3433550000000007</v>
      </c>
      <c r="B4769" s="2">
        <v>25.624790000000001</v>
      </c>
      <c r="C4769" s="2">
        <v>0.54476100000000005</v>
      </c>
      <c r="D4769" s="2">
        <v>0.27432600000000001</v>
      </c>
      <c r="F4769" s="2">
        <v>8.3405500000000004</v>
      </c>
      <c r="G4769" s="2">
        <v>0.56626900000000002</v>
      </c>
      <c r="H4769" s="2">
        <v>0.563805</v>
      </c>
      <c r="J4769" s="2">
        <v>8.3433550000000007</v>
      </c>
      <c r="K4769" s="2">
        <v>8.2210000000000005E-2</v>
      </c>
      <c r="L4769" s="2">
        <v>0.17577599999999999</v>
      </c>
    </row>
    <row r="4770" spans="1:12" x14ac:dyDescent="0.2">
      <c r="A4770" s="2">
        <v>8.3440560000000001</v>
      </c>
      <c r="B4770" s="2">
        <v>25.64528</v>
      </c>
      <c r="C4770" s="2">
        <v>0.54417700000000002</v>
      </c>
      <c r="D4770" s="2">
        <v>0.27444000000000002</v>
      </c>
      <c r="F4770" s="2">
        <v>8.3412509999999997</v>
      </c>
      <c r="G4770" s="2">
        <v>0.56628400000000001</v>
      </c>
      <c r="H4770" s="2">
        <v>0.56395700000000004</v>
      </c>
      <c r="J4770" s="2">
        <v>8.3440560000000001</v>
      </c>
      <c r="K4770" s="2">
        <v>8.2428000000000001E-2</v>
      </c>
      <c r="L4770" s="2">
        <v>0.17590900000000001</v>
      </c>
    </row>
    <row r="4771" spans="1:12" x14ac:dyDescent="0.2">
      <c r="A4771" s="2">
        <v>8.3447580000000006</v>
      </c>
      <c r="B4771" s="2">
        <v>25.66592</v>
      </c>
      <c r="C4771" s="2">
        <v>0.54403999999999997</v>
      </c>
      <c r="D4771" s="2">
        <v>0.274982</v>
      </c>
      <c r="F4771" s="2">
        <v>8.3419519999999991</v>
      </c>
      <c r="G4771" s="2">
        <v>0.56575799999999998</v>
      </c>
      <c r="H4771" s="2">
        <v>0.56385799999999997</v>
      </c>
      <c r="J4771" s="2">
        <v>8.3447580000000006</v>
      </c>
      <c r="K4771" s="2">
        <v>8.2405000000000006E-2</v>
      </c>
      <c r="L4771" s="2">
        <v>0.17632300000000001</v>
      </c>
    </row>
    <row r="4772" spans="1:12" x14ac:dyDescent="0.2">
      <c r="A4772" s="2">
        <v>8.345459</v>
      </c>
      <c r="B4772" s="2">
        <v>25.686330000000002</v>
      </c>
      <c r="C4772" s="2">
        <v>0.543987</v>
      </c>
      <c r="D4772" s="2">
        <v>0.27529399999999998</v>
      </c>
      <c r="F4772" s="2">
        <v>8.3426530000000003</v>
      </c>
      <c r="G4772" s="2">
        <v>0.56562800000000002</v>
      </c>
      <c r="H4772" s="2">
        <v>0.56391100000000005</v>
      </c>
      <c r="J4772" s="2">
        <v>8.345459</v>
      </c>
      <c r="K4772" s="2">
        <v>8.2350000000000007E-2</v>
      </c>
      <c r="L4772" s="2">
        <v>0.17641999999999999</v>
      </c>
    </row>
    <row r="4773" spans="1:12" x14ac:dyDescent="0.2">
      <c r="A4773" s="2">
        <v>8.3461610000000004</v>
      </c>
      <c r="B4773" s="2">
        <v>25.706990000000001</v>
      </c>
      <c r="C4773" s="2">
        <v>0.54377699999999995</v>
      </c>
      <c r="D4773" s="2">
        <v>0.27541700000000002</v>
      </c>
      <c r="F4773" s="2">
        <v>8.3433550000000007</v>
      </c>
      <c r="G4773" s="2">
        <v>0.56556700000000004</v>
      </c>
      <c r="H4773" s="2">
        <v>0.56388099999999997</v>
      </c>
      <c r="J4773" s="2">
        <v>8.3461610000000004</v>
      </c>
      <c r="K4773" s="2">
        <v>8.2423999999999997E-2</v>
      </c>
      <c r="L4773" s="2">
        <v>0.176288</v>
      </c>
    </row>
    <row r="4774" spans="1:12" x14ac:dyDescent="0.2">
      <c r="A4774" s="2">
        <v>8.3468619999999998</v>
      </c>
      <c r="B4774" s="2">
        <v>25.727830000000001</v>
      </c>
      <c r="C4774" s="2">
        <v>0.54361300000000001</v>
      </c>
      <c r="D4774" s="2">
        <v>0.275806</v>
      </c>
      <c r="F4774" s="2">
        <v>8.3440560000000001</v>
      </c>
      <c r="G4774" s="2">
        <v>0.56565100000000001</v>
      </c>
      <c r="H4774" s="2">
        <v>0.56372100000000003</v>
      </c>
      <c r="J4774" s="2">
        <v>8.3468619999999998</v>
      </c>
      <c r="K4774" s="2">
        <v>8.2514000000000004E-2</v>
      </c>
      <c r="L4774" s="2">
        <v>0.176458</v>
      </c>
    </row>
    <row r="4775" spans="1:12" x14ac:dyDescent="0.2">
      <c r="A4775" s="2">
        <v>8.3475640000000002</v>
      </c>
      <c r="B4775" s="2">
        <v>25.748280000000001</v>
      </c>
      <c r="C4775" s="2">
        <v>0.54331499999999999</v>
      </c>
      <c r="D4775" s="2">
        <v>0.27586699999999997</v>
      </c>
      <c r="F4775" s="2">
        <v>8.3447580000000006</v>
      </c>
      <c r="G4775" s="2">
        <v>0.56578799999999996</v>
      </c>
      <c r="H4775" s="2">
        <v>0.56335400000000002</v>
      </c>
      <c r="J4775" s="2">
        <v>8.3475640000000002</v>
      </c>
      <c r="K4775" s="2">
        <v>8.2502000000000006E-2</v>
      </c>
      <c r="L4775" s="2">
        <v>0.17691599999999999</v>
      </c>
    </row>
    <row r="4776" spans="1:12" x14ac:dyDescent="0.2">
      <c r="A4776" s="2">
        <v>8.3482649999999996</v>
      </c>
      <c r="B4776" s="2">
        <v>25.768750000000001</v>
      </c>
      <c r="C4776" s="2">
        <v>0.54326200000000002</v>
      </c>
      <c r="D4776" s="2">
        <v>0.27624100000000001</v>
      </c>
      <c r="F4776" s="2">
        <v>8.345459</v>
      </c>
      <c r="G4776" s="2">
        <v>0.56589500000000004</v>
      </c>
      <c r="H4776" s="2">
        <v>0.56312600000000002</v>
      </c>
      <c r="J4776" s="2">
        <v>8.3482649999999996</v>
      </c>
      <c r="K4776" s="2">
        <v>8.2277000000000003E-2</v>
      </c>
      <c r="L4776" s="2">
        <v>0.17707999999999999</v>
      </c>
    </row>
    <row r="4777" spans="1:12" x14ac:dyDescent="0.2">
      <c r="A4777" s="2">
        <v>8.3489660000000008</v>
      </c>
      <c r="B4777" s="2">
        <v>25.78969</v>
      </c>
      <c r="C4777" s="2">
        <v>0.54310899999999995</v>
      </c>
      <c r="D4777" s="2">
        <v>0.27643899999999999</v>
      </c>
      <c r="F4777" s="2">
        <v>8.3461610000000004</v>
      </c>
      <c r="G4777" s="2">
        <v>0.56585700000000005</v>
      </c>
      <c r="H4777" s="2">
        <v>0.56270600000000004</v>
      </c>
      <c r="J4777" s="2">
        <v>8.3489660000000008</v>
      </c>
      <c r="K4777" s="2">
        <v>8.2255999999999996E-2</v>
      </c>
      <c r="L4777" s="2">
        <v>0.17696500000000001</v>
      </c>
    </row>
    <row r="4778" spans="1:12" x14ac:dyDescent="0.2">
      <c r="A4778" s="2">
        <v>8.3496679999999994</v>
      </c>
      <c r="B4778" s="2">
        <v>25.810559999999999</v>
      </c>
      <c r="C4778" s="2">
        <v>0.54291500000000004</v>
      </c>
      <c r="D4778" s="2">
        <v>0.276279</v>
      </c>
      <c r="F4778" s="2">
        <v>8.3468619999999998</v>
      </c>
      <c r="G4778" s="2">
        <v>0.56591000000000002</v>
      </c>
      <c r="H4778" s="2">
        <v>0.56285099999999999</v>
      </c>
      <c r="J4778" s="2">
        <v>8.3496679999999994</v>
      </c>
      <c r="K4778" s="2">
        <v>8.2227999999999996E-2</v>
      </c>
      <c r="L4778" s="2">
        <v>0.17690900000000001</v>
      </c>
    </row>
    <row r="4779" spans="1:12" x14ac:dyDescent="0.2">
      <c r="A4779" s="2">
        <v>8.3503679999999996</v>
      </c>
      <c r="B4779" s="2">
        <v>25.831859999999999</v>
      </c>
      <c r="C4779" s="2">
        <v>0.54257500000000003</v>
      </c>
      <c r="D4779" s="2">
        <v>0.27621800000000002</v>
      </c>
      <c r="F4779" s="2">
        <v>8.3475640000000002</v>
      </c>
      <c r="G4779" s="2">
        <v>0.56573499999999999</v>
      </c>
      <c r="H4779" s="2">
        <v>0.56317899999999999</v>
      </c>
      <c r="J4779" s="2">
        <v>8.3503679999999996</v>
      </c>
      <c r="K4779" s="2">
        <v>8.2257999999999998E-2</v>
      </c>
      <c r="L4779" s="2">
        <v>0.176922</v>
      </c>
    </row>
    <row r="4780" spans="1:12" x14ac:dyDescent="0.2">
      <c r="A4780" s="2">
        <v>8.35107</v>
      </c>
      <c r="B4780" s="2">
        <v>25.853429999999999</v>
      </c>
      <c r="C4780" s="2">
        <v>0.54229700000000003</v>
      </c>
      <c r="D4780" s="2">
        <v>0.27646900000000002</v>
      </c>
      <c r="F4780" s="2">
        <v>8.3482649999999996</v>
      </c>
      <c r="G4780" s="2">
        <v>0.56577299999999997</v>
      </c>
      <c r="H4780" s="2">
        <v>0.56359099999999995</v>
      </c>
      <c r="J4780" s="2">
        <v>8.35107</v>
      </c>
      <c r="K4780" s="2">
        <v>8.1961999999999993E-2</v>
      </c>
      <c r="L4780" s="2">
        <v>0.17718200000000001</v>
      </c>
    </row>
    <row r="4781" spans="1:12" x14ac:dyDescent="0.2">
      <c r="A4781" s="2">
        <v>8.3517709999999994</v>
      </c>
      <c r="B4781" s="2">
        <v>25.875029999999999</v>
      </c>
      <c r="C4781" s="2">
        <v>0.54183499999999996</v>
      </c>
      <c r="D4781" s="2">
        <v>0.27630900000000003</v>
      </c>
      <c r="F4781" s="2">
        <v>8.3489660000000008</v>
      </c>
      <c r="G4781" s="2">
        <v>0.56585700000000005</v>
      </c>
      <c r="H4781" s="2">
        <v>0.56367500000000004</v>
      </c>
      <c r="J4781" s="2">
        <v>8.3517709999999994</v>
      </c>
      <c r="K4781" s="2">
        <v>8.1712999999999994E-2</v>
      </c>
      <c r="L4781" s="2">
        <v>0.17725199999999999</v>
      </c>
    </row>
    <row r="4782" spans="1:12" x14ac:dyDescent="0.2">
      <c r="A4782" s="2">
        <v>8.3524729999999998</v>
      </c>
      <c r="B4782" s="2">
        <v>25.896260000000002</v>
      </c>
      <c r="C4782" s="2">
        <v>0.54159100000000004</v>
      </c>
      <c r="D4782" s="2">
        <v>0.27616400000000002</v>
      </c>
      <c r="F4782" s="2">
        <v>8.3496679999999994</v>
      </c>
      <c r="G4782" s="2">
        <v>0.56615400000000005</v>
      </c>
      <c r="H4782" s="2">
        <v>0.56402600000000003</v>
      </c>
      <c r="J4782" s="2">
        <v>8.3524729999999998</v>
      </c>
      <c r="K4782" s="2">
        <v>8.1689999999999999E-2</v>
      </c>
      <c r="L4782" s="2">
        <v>0.17724400000000001</v>
      </c>
    </row>
    <row r="4783" spans="1:12" x14ac:dyDescent="0.2">
      <c r="A4783" s="2">
        <v>8.3531739999999992</v>
      </c>
      <c r="B4783" s="2">
        <v>25.917660000000001</v>
      </c>
      <c r="C4783" s="2">
        <v>0.54161400000000004</v>
      </c>
      <c r="D4783" s="2">
        <v>0.276088</v>
      </c>
      <c r="F4783" s="2">
        <v>8.3503679999999996</v>
      </c>
      <c r="G4783" s="2">
        <v>0.56620800000000004</v>
      </c>
      <c r="H4783" s="2">
        <v>0.56394999999999995</v>
      </c>
      <c r="J4783" s="2">
        <v>8.3531739999999992</v>
      </c>
      <c r="K4783" s="2">
        <v>8.1532999999999994E-2</v>
      </c>
      <c r="L4783" s="2">
        <v>0.17746899999999999</v>
      </c>
    </row>
    <row r="4784" spans="1:12" x14ac:dyDescent="0.2">
      <c r="A4784" s="2">
        <v>8.3538759999999996</v>
      </c>
      <c r="B4784" s="2">
        <v>25.93948</v>
      </c>
      <c r="C4784" s="2">
        <v>0.541404</v>
      </c>
      <c r="D4784" s="2">
        <v>0.276057</v>
      </c>
      <c r="F4784" s="2">
        <v>8.35107</v>
      </c>
      <c r="G4784" s="2">
        <v>0.56603199999999998</v>
      </c>
      <c r="H4784" s="2">
        <v>0.56391100000000005</v>
      </c>
      <c r="J4784" s="2">
        <v>8.3538759999999996</v>
      </c>
      <c r="K4784" s="2">
        <v>8.1412999999999999E-2</v>
      </c>
      <c r="L4784" s="2">
        <v>0.17743800000000001</v>
      </c>
    </row>
    <row r="4785" spans="1:12" x14ac:dyDescent="0.2">
      <c r="A4785" s="2">
        <v>8.3545770000000008</v>
      </c>
      <c r="B4785" s="2">
        <v>25.961130000000001</v>
      </c>
      <c r="C4785" s="2">
        <v>0.54130100000000003</v>
      </c>
      <c r="D4785" s="2">
        <v>0.27560699999999999</v>
      </c>
      <c r="F4785" s="2">
        <v>8.3517709999999994</v>
      </c>
      <c r="G4785" s="2">
        <v>0.56546799999999997</v>
      </c>
      <c r="H4785" s="2">
        <v>0.56376599999999999</v>
      </c>
      <c r="J4785" s="2">
        <v>8.3545770000000008</v>
      </c>
      <c r="K4785" s="2">
        <v>8.0924999999999997E-2</v>
      </c>
      <c r="L4785" s="2">
        <v>0.17716699999999999</v>
      </c>
    </row>
    <row r="4786" spans="1:12" x14ac:dyDescent="0.2">
      <c r="A4786" s="2">
        <v>8.3552780000000002</v>
      </c>
      <c r="B4786" s="2">
        <v>25.982690000000002</v>
      </c>
      <c r="C4786" s="2">
        <v>0.54147599999999996</v>
      </c>
      <c r="D4786" s="2">
        <v>0.275584</v>
      </c>
      <c r="F4786" s="2">
        <v>8.3524729999999998</v>
      </c>
      <c r="G4786" s="2">
        <v>0.564697</v>
      </c>
      <c r="H4786" s="2">
        <v>0.56347700000000001</v>
      </c>
      <c r="J4786" s="2">
        <v>8.3552780000000002</v>
      </c>
      <c r="K4786" s="2">
        <v>8.0599000000000004E-2</v>
      </c>
      <c r="L4786" s="2">
        <v>0.17722199999999999</v>
      </c>
    </row>
    <row r="4787" spans="1:12" x14ac:dyDescent="0.2">
      <c r="A4787" s="2">
        <v>8.3559800000000006</v>
      </c>
      <c r="B4787" s="2">
        <v>26.004470000000001</v>
      </c>
      <c r="C4787" s="2">
        <v>0.541381</v>
      </c>
      <c r="D4787" s="2">
        <v>0.27565299999999998</v>
      </c>
      <c r="F4787" s="2">
        <v>8.3531739999999992</v>
      </c>
      <c r="G4787" s="2">
        <v>0.56463600000000003</v>
      </c>
      <c r="H4787" s="2">
        <v>0.56328599999999995</v>
      </c>
      <c r="J4787" s="2">
        <v>8.3559800000000006</v>
      </c>
      <c r="K4787" s="2">
        <v>8.0892000000000006E-2</v>
      </c>
      <c r="L4787" s="2">
        <v>0.177262</v>
      </c>
    </row>
    <row r="4788" spans="1:12" x14ac:dyDescent="0.2">
      <c r="A4788" s="2">
        <v>8.356681</v>
      </c>
      <c r="B4788" s="2">
        <v>26.02646</v>
      </c>
      <c r="C4788" s="2">
        <v>0.54121699999999995</v>
      </c>
      <c r="D4788" s="2">
        <v>0.27524900000000002</v>
      </c>
      <c r="F4788" s="2">
        <v>8.3538759999999996</v>
      </c>
      <c r="G4788" s="2">
        <v>0.56453699999999996</v>
      </c>
      <c r="H4788" s="2">
        <v>0.563164</v>
      </c>
      <c r="J4788" s="2">
        <v>8.356681</v>
      </c>
      <c r="K4788" s="2">
        <v>8.0981999999999998E-2</v>
      </c>
      <c r="L4788" s="2">
        <v>0.177453</v>
      </c>
    </row>
    <row r="4789" spans="1:12" x14ac:dyDescent="0.2">
      <c r="A4789" s="2">
        <v>8.3573830000000005</v>
      </c>
      <c r="B4789" s="2">
        <v>26.04852</v>
      </c>
      <c r="C4789" s="2">
        <v>0.54120599999999996</v>
      </c>
      <c r="D4789" s="2">
        <v>0.27526400000000001</v>
      </c>
      <c r="F4789" s="2">
        <v>8.3545770000000008</v>
      </c>
      <c r="G4789" s="2">
        <v>0.56423999999999996</v>
      </c>
      <c r="H4789" s="2">
        <v>0.56291999999999998</v>
      </c>
      <c r="J4789" s="2">
        <v>8.3573830000000005</v>
      </c>
      <c r="K4789" s="2">
        <v>8.0892000000000006E-2</v>
      </c>
      <c r="L4789" s="2">
        <v>0.17772299999999999</v>
      </c>
    </row>
    <row r="4790" spans="1:12" x14ac:dyDescent="0.2">
      <c r="A4790" s="2">
        <v>8.3580839999999998</v>
      </c>
      <c r="B4790" s="2">
        <v>26.070720000000001</v>
      </c>
      <c r="C4790" s="2">
        <v>0.54113299999999998</v>
      </c>
      <c r="D4790" s="2">
        <v>0.27465400000000001</v>
      </c>
      <c r="F4790" s="2">
        <v>8.3552780000000002</v>
      </c>
      <c r="G4790" s="2">
        <v>0.56388099999999997</v>
      </c>
      <c r="H4790" s="2">
        <v>0.56227899999999997</v>
      </c>
      <c r="J4790" s="2">
        <v>8.3580839999999998</v>
      </c>
      <c r="K4790" s="2">
        <v>8.0671000000000007E-2</v>
      </c>
      <c r="L4790" s="2">
        <v>0.177868</v>
      </c>
    </row>
    <row r="4791" spans="1:12" x14ac:dyDescent="0.2">
      <c r="A4791" s="2">
        <v>8.3587860000000003</v>
      </c>
      <c r="B4791" s="2">
        <v>26.092939999999999</v>
      </c>
      <c r="C4791" s="2">
        <v>0.54106799999999999</v>
      </c>
      <c r="D4791" s="2">
        <v>0.27448600000000001</v>
      </c>
      <c r="F4791" s="2">
        <v>8.3559800000000006</v>
      </c>
      <c r="G4791" s="2">
        <v>0.563805</v>
      </c>
      <c r="H4791" s="2">
        <v>0.56212600000000001</v>
      </c>
      <c r="J4791" s="2">
        <v>8.3587860000000003</v>
      </c>
      <c r="K4791" s="2">
        <v>8.0406000000000005E-2</v>
      </c>
      <c r="L4791" s="2">
        <v>0.17787600000000001</v>
      </c>
    </row>
    <row r="4792" spans="1:12" x14ac:dyDescent="0.2">
      <c r="A4792" s="2">
        <v>8.3594869999999997</v>
      </c>
      <c r="B4792" s="2">
        <v>26.115400000000001</v>
      </c>
      <c r="C4792" s="2">
        <v>0.54085799999999995</v>
      </c>
      <c r="D4792" s="2">
        <v>0.27456199999999997</v>
      </c>
      <c r="F4792" s="2">
        <v>8.356681</v>
      </c>
      <c r="G4792" s="2">
        <v>0.56395700000000004</v>
      </c>
      <c r="H4792" s="2">
        <v>0.561913</v>
      </c>
      <c r="J4792" s="2">
        <v>8.3594869999999997</v>
      </c>
      <c r="K4792" s="2">
        <v>8.0236000000000002E-2</v>
      </c>
      <c r="L4792" s="2">
        <v>0.17769099999999999</v>
      </c>
    </row>
    <row r="4793" spans="1:12" x14ac:dyDescent="0.2">
      <c r="A4793" s="2">
        <v>8.3601880000000008</v>
      </c>
      <c r="B4793" s="2">
        <v>26.13833</v>
      </c>
      <c r="C4793" s="2">
        <v>0.54091199999999995</v>
      </c>
      <c r="D4793" s="2">
        <v>0.274059</v>
      </c>
      <c r="F4793" s="2">
        <v>8.3573830000000005</v>
      </c>
      <c r="G4793" s="2">
        <v>0.56385799999999997</v>
      </c>
      <c r="H4793" s="2">
        <v>0.562164</v>
      </c>
      <c r="J4793" s="2">
        <v>8.3601880000000008</v>
      </c>
      <c r="K4793" s="2">
        <v>7.9922000000000007E-2</v>
      </c>
      <c r="L4793" s="2">
        <v>0.17779</v>
      </c>
    </row>
    <row r="4794" spans="1:12" x14ac:dyDescent="0.2">
      <c r="A4794" s="2">
        <v>8.3608890000000002</v>
      </c>
      <c r="B4794" s="2">
        <v>26.161000000000001</v>
      </c>
      <c r="C4794" s="2">
        <v>0.54115199999999997</v>
      </c>
      <c r="D4794" s="2">
        <v>0.27366200000000002</v>
      </c>
      <c r="F4794" s="2">
        <v>8.3580839999999998</v>
      </c>
      <c r="G4794" s="2">
        <v>0.56391100000000005</v>
      </c>
      <c r="H4794" s="2">
        <v>0.56177500000000002</v>
      </c>
      <c r="J4794" s="2">
        <v>8.3608890000000002</v>
      </c>
      <c r="K4794" s="2">
        <v>7.9443E-2</v>
      </c>
      <c r="L4794" s="2">
        <v>0.17802399999999999</v>
      </c>
    </row>
    <row r="4795" spans="1:12" x14ac:dyDescent="0.2">
      <c r="A4795" s="2">
        <v>8.3615910000000007</v>
      </c>
      <c r="B4795" s="2">
        <v>26.183959999999999</v>
      </c>
      <c r="C4795" s="2">
        <v>0.54128600000000004</v>
      </c>
      <c r="D4795" s="2">
        <v>0.274036</v>
      </c>
      <c r="F4795" s="2">
        <v>8.3587860000000003</v>
      </c>
      <c r="G4795" s="2">
        <v>0.56388099999999997</v>
      </c>
      <c r="H4795" s="2">
        <v>0.56160699999999997</v>
      </c>
      <c r="J4795" s="2">
        <v>8.3615910000000007</v>
      </c>
      <c r="K4795" s="2">
        <v>7.8692999999999999E-2</v>
      </c>
      <c r="L4795" s="2">
        <v>0.177789</v>
      </c>
    </row>
    <row r="4796" spans="1:12" x14ac:dyDescent="0.2">
      <c r="A4796" s="2">
        <v>8.3622920000000001</v>
      </c>
      <c r="B4796" s="2">
        <v>26.20692</v>
      </c>
      <c r="C4796" s="2">
        <v>0.54108699999999998</v>
      </c>
      <c r="D4796" s="2">
        <v>0.27431800000000001</v>
      </c>
      <c r="F4796" s="2">
        <v>8.3594869999999997</v>
      </c>
      <c r="G4796" s="2">
        <v>0.56372100000000003</v>
      </c>
      <c r="H4796" s="2">
        <v>0.56137099999999995</v>
      </c>
      <c r="J4796" s="2">
        <v>8.3622920000000001</v>
      </c>
      <c r="K4796" s="2">
        <v>7.8266000000000002E-2</v>
      </c>
      <c r="L4796" s="2">
        <v>0.17732500000000001</v>
      </c>
    </row>
    <row r="4797" spans="1:12" x14ac:dyDescent="0.2">
      <c r="A4797" s="2">
        <v>8.3629929999999995</v>
      </c>
      <c r="B4797" s="2">
        <v>26.230180000000001</v>
      </c>
      <c r="C4797" s="2">
        <v>0.54067200000000004</v>
      </c>
      <c r="D4797" s="2">
        <v>0.274173</v>
      </c>
      <c r="F4797" s="2">
        <v>8.3601880000000008</v>
      </c>
      <c r="G4797" s="2">
        <v>0.56335400000000002</v>
      </c>
      <c r="H4797" s="2">
        <v>0.56132499999999996</v>
      </c>
      <c r="J4797" s="2">
        <v>8.3629929999999995</v>
      </c>
      <c r="K4797" s="2">
        <v>7.8087000000000004E-2</v>
      </c>
      <c r="L4797" s="2">
        <v>0.177368</v>
      </c>
    </row>
    <row r="4798" spans="1:12" x14ac:dyDescent="0.2">
      <c r="A4798" s="2">
        <v>8.3636949999999999</v>
      </c>
      <c r="B4798" s="2">
        <v>26.253250000000001</v>
      </c>
      <c r="C4798" s="2">
        <v>0.54040500000000002</v>
      </c>
      <c r="D4798" s="2">
        <v>0.27412700000000001</v>
      </c>
      <c r="F4798" s="2">
        <v>8.3608890000000002</v>
      </c>
      <c r="G4798" s="2">
        <v>0.56312600000000002</v>
      </c>
      <c r="H4798" s="2">
        <v>0.56095099999999998</v>
      </c>
      <c r="J4798" s="2">
        <v>8.3636949999999999</v>
      </c>
      <c r="K4798" s="2">
        <v>7.7567999999999998E-2</v>
      </c>
      <c r="L4798" s="2">
        <v>0.17757000000000001</v>
      </c>
    </row>
    <row r="4799" spans="1:12" x14ac:dyDescent="0.2">
      <c r="A4799" s="2">
        <v>8.3643959999999993</v>
      </c>
      <c r="B4799" s="2">
        <v>26.276399999999999</v>
      </c>
      <c r="C4799" s="2">
        <v>0.53998500000000005</v>
      </c>
      <c r="D4799" s="2">
        <v>0.27408100000000002</v>
      </c>
      <c r="F4799" s="2">
        <v>8.3615910000000007</v>
      </c>
      <c r="G4799" s="2">
        <v>0.56270600000000004</v>
      </c>
      <c r="H4799" s="2">
        <v>0.56115700000000002</v>
      </c>
      <c r="J4799" s="2">
        <v>8.3643959999999993</v>
      </c>
      <c r="K4799" s="2">
        <v>7.7258999999999994E-2</v>
      </c>
      <c r="L4799" s="2">
        <v>0.177733</v>
      </c>
    </row>
    <row r="4800" spans="1:12" x14ac:dyDescent="0.2">
      <c r="A4800" s="2">
        <v>8.3650979999999997</v>
      </c>
      <c r="B4800" s="2">
        <v>26.29964</v>
      </c>
      <c r="C4800" s="2">
        <v>0.53930199999999995</v>
      </c>
      <c r="D4800" s="2">
        <v>0.27401300000000001</v>
      </c>
      <c r="F4800" s="2">
        <v>8.3622920000000001</v>
      </c>
      <c r="G4800" s="2">
        <v>0.56285099999999999</v>
      </c>
      <c r="H4800" s="2">
        <v>0.56062299999999998</v>
      </c>
      <c r="J4800" s="2">
        <v>8.3650979999999997</v>
      </c>
      <c r="K4800" s="2">
        <v>7.6720999999999998E-2</v>
      </c>
      <c r="L4800" s="2">
        <v>0.17766799999999999</v>
      </c>
    </row>
    <row r="4801" spans="1:12" x14ac:dyDescent="0.2">
      <c r="A4801" s="2">
        <v>8.3657990000000009</v>
      </c>
      <c r="B4801" s="2">
        <v>26.322839999999999</v>
      </c>
      <c r="C4801" s="2">
        <v>0.53886699999999998</v>
      </c>
      <c r="D4801" s="2">
        <v>0.27421899999999999</v>
      </c>
      <c r="F4801" s="2">
        <v>8.3629929999999995</v>
      </c>
      <c r="G4801" s="2">
        <v>0.56317899999999999</v>
      </c>
      <c r="H4801" s="2">
        <v>0.56069199999999997</v>
      </c>
      <c r="J4801" s="2">
        <v>8.3657990000000009</v>
      </c>
      <c r="K4801" s="2">
        <v>7.6521000000000006E-2</v>
      </c>
      <c r="L4801" s="2">
        <v>0.17705199999999999</v>
      </c>
    </row>
    <row r="4802" spans="1:12" x14ac:dyDescent="0.2">
      <c r="A4802" s="2">
        <v>8.3665009999999995</v>
      </c>
      <c r="B4802" s="2">
        <v>26.345659999999999</v>
      </c>
      <c r="C4802" s="2">
        <v>0.538524</v>
      </c>
      <c r="D4802" s="2">
        <v>0.27424900000000002</v>
      </c>
      <c r="F4802" s="2">
        <v>8.3636949999999999</v>
      </c>
      <c r="G4802" s="2">
        <v>0.56359099999999995</v>
      </c>
      <c r="H4802" s="2">
        <v>0.55962400000000001</v>
      </c>
      <c r="J4802" s="2">
        <v>8.3665009999999995</v>
      </c>
      <c r="K4802" s="2">
        <v>7.6618000000000006E-2</v>
      </c>
      <c r="L4802" s="2">
        <v>0.17630000000000001</v>
      </c>
    </row>
    <row r="4803" spans="1:12" x14ac:dyDescent="0.2">
      <c r="A4803" s="2">
        <v>8.3672020000000007</v>
      </c>
      <c r="B4803" s="2">
        <v>26.369140000000002</v>
      </c>
      <c r="C4803" s="2">
        <v>0.53893999999999997</v>
      </c>
      <c r="D4803" s="2">
        <v>0.27453899999999998</v>
      </c>
      <c r="F4803" s="2">
        <v>8.3643959999999993</v>
      </c>
      <c r="G4803" s="2">
        <v>0.56367500000000004</v>
      </c>
      <c r="H4803" s="2">
        <v>0.55969199999999997</v>
      </c>
      <c r="J4803" s="2">
        <v>8.3672020000000007</v>
      </c>
      <c r="K4803" s="2">
        <v>7.6612E-2</v>
      </c>
      <c r="L4803" s="2">
        <v>0.175847</v>
      </c>
    </row>
    <row r="4804" spans="1:12" x14ac:dyDescent="0.2">
      <c r="A4804" s="2">
        <v>8.3679039999999993</v>
      </c>
      <c r="B4804" s="2">
        <v>26.392690000000002</v>
      </c>
      <c r="C4804" s="2">
        <v>0.53908800000000001</v>
      </c>
      <c r="D4804" s="2">
        <v>0.27434799999999998</v>
      </c>
      <c r="F4804" s="2">
        <v>8.3650979999999997</v>
      </c>
      <c r="G4804" s="2">
        <v>0.56402600000000003</v>
      </c>
      <c r="H4804" s="2">
        <v>0.55951700000000004</v>
      </c>
      <c r="J4804" s="2">
        <v>8.3679039999999993</v>
      </c>
      <c r="K4804" s="2">
        <v>7.6767000000000002E-2</v>
      </c>
      <c r="L4804" s="2">
        <v>0.175484</v>
      </c>
    </row>
    <row r="4805" spans="1:12" x14ac:dyDescent="0.2">
      <c r="A4805" s="2">
        <v>8.3686050000000005</v>
      </c>
      <c r="B4805" s="2">
        <v>26.415949999999999</v>
      </c>
      <c r="C4805" s="2">
        <v>0.53880600000000001</v>
      </c>
      <c r="D4805" s="2">
        <v>0.27422600000000003</v>
      </c>
      <c r="F4805" s="2">
        <v>8.3657990000000009</v>
      </c>
      <c r="G4805" s="2">
        <v>0.56394999999999995</v>
      </c>
      <c r="H4805" s="2">
        <v>0.55983700000000003</v>
      </c>
      <c r="J4805" s="2">
        <v>8.3686050000000005</v>
      </c>
      <c r="K4805" s="2">
        <v>7.7052999999999996E-2</v>
      </c>
      <c r="L4805" s="2">
        <v>0.175202</v>
      </c>
    </row>
    <row r="4806" spans="1:12" x14ac:dyDescent="0.2">
      <c r="A4806" s="2">
        <v>8.3693059999999999</v>
      </c>
      <c r="B4806" s="2">
        <v>26.439299999999999</v>
      </c>
      <c r="C4806" s="2">
        <v>0.53854299999999999</v>
      </c>
      <c r="D4806" s="2">
        <v>0.27393600000000001</v>
      </c>
      <c r="F4806" s="2">
        <v>8.3665009999999995</v>
      </c>
      <c r="G4806" s="2">
        <v>0.56391100000000005</v>
      </c>
      <c r="H4806" s="2">
        <v>0.55948600000000004</v>
      </c>
      <c r="J4806" s="2">
        <v>8.3693059999999999</v>
      </c>
      <c r="K4806" s="2">
        <v>7.7209E-2</v>
      </c>
      <c r="L4806" s="2">
        <v>0.17509</v>
      </c>
    </row>
    <row r="4807" spans="1:12" x14ac:dyDescent="0.2">
      <c r="A4807" s="2">
        <v>8.3700089999999996</v>
      </c>
      <c r="B4807" s="2">
        <v>26.462969999999999</v>
      </c>
      <c r="C4807" s="2">
        <v>0.53791699999999998</v>
      </c>
      <c r="D4807" s="2">
        <v>0.27415800000000001</v>
      </c>
      <c r="F4807" s="2">
        <v>8.3672020000000007</v>
      </c>
      <c r="G4807" s="2">
        <v>0.56376599999999999</v>
      </c>
      <c r="H4807" s="2">
        <v>0.55896000000000001</v>
      </c>
      <c r="J4807" s="2">
        <v>8.3700089999999996</v>
      </c>
      <c r="K4807" s="2">
        <v>7.7173000000000005E-2</v>
      </c>
      <c r="L4807" s="2">
        <v>0.17494599999999999</v>
      </c>
    </row>
    <row r="4808" spans="1:12" x14ac:dyDescent="0.2">
      <c r="A4808" s="2">
        <v>8.3707089999999997</v>
      </c>
      <c r="B4808" s="2">
        <v>26.486180000000001</v>
      </c>
      <c r="C4808" s="2">
        <v>0.53783000000000003</v>
      </c>
      <c r="D4808" s="2">
        <v>0.274005</v>
      </c>
      <c r="F4808" s="2">
        <v>8.3679039999999993</v>
      </c>
      <c r="G4808" s="2">
        <v>0.56347700000000001</v>
      </c>
      <c r="H4808" s="2">
        <v>0.558388</v>
      </c>
      <c r="J4808" s="2">
        <v>8.3707089999999997</v>
      </c>
      <c r="K4808" s="2">
        <v>7.7196000000000001E-2</v>
      </c>
      <c r="L4808" s="2">
        <v>0.17469299999999999</v>
      </c>
    </row>
    <row r="4809" spans="1:12" x14ac:dyDescent="0.2">
      <c r="A4809" s="2">
        <v>8.3714099999999991</v>
      </c>
      <c r="B4809" s="2">
        <v>26.50976</v>
      </c>
      <c r="C4809" s="2">
        <v>0.53778000000000004</v>
      </c>
      <c r="D4809" s="2">
        <v>0.27482099999999998</v>
      </c>
      <c r="F4809" s="2">
        <v>8.3686050000000005</v>
      </c>
      <c r="G4809" s="2">
        <v>0.56328599999999995</v>
      </c>
      <c r="H4809" s="2">
        <v>0.558342</v>
      </c>
      <c r="J4809" s="2">
        <v>8.3714099999999991</v>
      </c>
      <c r="K4809" s="2">
        <v>7.7300999999999995E-2</v>
      </c>
      <c r="L4809" s="2">
        <v>0.17447299999999999</v>
      </c>
    </row>
    <row r="4810" spans="1:12" x14ac:dyDescent="0.2">
      <c r="A4810" s="2">
        <v>8.3721110000000003</v>
      </c>
      <c r="B4810" s="2">
        <v>26.533300000000001</v>
      </c>
      <c r="C4810" s="2">
        <v>0.53798999999999997</v>
      </c>
      <c r="D4810" s="2">
        <v>0.27550000000000002</v>
      </c>
      <c r="F4810" s="2">
        <v>8.3693059999999999</v>
      </c>
      <c r="G4810" s="2">
        <v>0.563164</v>
      </c>
      <c r="H4810" s="2">
        <v>0.55825800000000003</v>
      </c>
      <c r="J4810" s="2">
        <v>8.3721110000000003</v>
      </c>
      <c r="K4810" s="2">
        <v>7.7129000000000003E-2</v>
      </c>
      <c r="L4810" s="2">
        <v>0.17427799999999999</v>
      </c>
    </row>
    <row r="4811" spans="1:12" x14ac:dyDescent="0.2">
      <c r="A4811" s="2">
        <v>8.3728130000000007</v>
      </c>
      <c r="B4811" s="2">
        <v>26.55734</v>
      </c>
      <c r="C4811" s="2">
        <v>0.53817300000000001</v>
      </c>
      <c r="D4811" s="2">
        <v>0.27648499999999998</v>
      </c>
      <c r="F4811" s="2">
        <v>8.3700089999999996</v>
      </c>
      <c r="G4811" s="2">
        <v>0.56291999999999998</v>
      </c>
      <c r="H4811" s="2">
        <v>0.55840299999999998</v>
      </c>
      <c r="J4811" s="2">
        <v>8.3728130000000007</v>
      </c>
      <c r="K4811" s="2">
        <v>7.6685000000000003E-2</v>
      </c>
      <c r="L4811" s="2">
        <v>0.17421200000000001</v>
      </c>
    </row>
    <row r="4812" spans="1:12" x14ac:dyDescent="0.2">
      <c r="A4812" s="2">
        <v>8.3735140000000001</v>
      </c>
      <c r="B4812" s="2">
        <v>26.581410000000002</v>
      </c>
      <c r="C4812" s="2">
        <v>0.537852</v>
      </c>
      <c r="D4812" s="2">
        <v>0.27678999999999998</v>
      </c>
      <c r="F4812" s="2">
        <v>8.3707089999999997</v>
      </c>
      <c r="G4812" s="2">
        <v>0.56227899999999997</v>
      </c>
      <c r="H4812" s="2">
        <v>0.55846399999999996</v>
      </c>
      <c r="J4812" s="2">
        <v>8.3735140000000001</v>
      </c>
      <c r="K4812" s="2">
        <v>7.6943999999999999E-2</v>
      </c>
      <c r="L4812" s="2">
        <v>0.174398</v>
      </c>
    </row>
    <row r="4813" spans="1:12" x14ac:dyDescent="0.2">
      <c r="A4813" s="2">
        <v>8.3742160000000005</v>
      </c>
      <c r="B4813" s="2">
        <v>26.605260000000001</v>
      </c>
      <c r="C4813" s="2">
        <v>0.53781400000000001</v>
      </c>
      <c r="D4813" s="2">
        <v>0.27618700000000002</v>
      </c>
      <c r="F4813" s="2">
        <v>8.3714099999999991</v>
      </c>
      <c r="G4813" s="2">
        <v>0.56212600000000001</v>
      </c>
      <c r="H4813" s="2">
        <v>0.55873899999999999</v>
      </c>
      <c r="J4813" s="2">
        <v>8.3742160000000005</v>
      </c>
      <c r="K4813" s="2">
        <v>7.7040999999999998E-2</v>
      </c>
      <c r="L4813" s="2">
        <v>0.17485200000000001</v>
      </c>
    </row>
    <row r="4814" spans="1:12" x14ac:dyDescent="0.2">
      <c r="A4814" s="2">
        <v>8.3749169999999999</v>
      </c>
      <c r="B4814" s="2">
        <v>26.628789999999999</v>
      </c>
      <c r="C4814" s="2">
        <v>0.53810000000000002</v>
      </c>
      <c r="D4814" s="2">
        <v>0.27605000000000002</v>
      </c>
      <c r="F4814" s="2">
        <v>8.3721110000000003</v>
      </c>
      <c r="G4814" s="2">
        <v>0.561913</v>
      </c>
      <c r="H4814" s="2">
        <v>0.55887600000000004</v>
      </c>
      <c r="J4814" s="2">
        <v>8.3749169999999999</v>
      </c>
      <c r="K4814" s="2">
        <v>7.6729000000000006E-2</v>
      </c>
      <c r="L4814" s="2">
        <v>0.17555899999999999</v>
      </c>
    </row>
    <row r="4815" spans="1:12" x14ac:dyDescent="0.2">
      <c r="A4815" s="2">
        <v>8.3756179999999993</v>
      </c>
      <c r="B4815" s="2">
        <v>26.652670000000001</v>
      </c>
      <c r="C4815" s="2">
        <v>0.53810400000000003</v>
      </c>
      <c r="D4815" s="2">
        <v>0.27669100000000002</v>
      </c>
      <c r="F4815" s="2">
        <v>8.3728130000000007</v>
      </c>
      <c r="G4815" s="2">
        <v>0.562164</v>
      </c>
      <c r="H4815" s="2">
        <v>0.55873099999999998</v>
      </c>
      <c r="J4815" s="2">
        <v>8.3756179999999993</v>
      </c>
      <c r="K4815" s="2">
        <v>7.6123999999999997E-2</v>
      </c>
      <c r="L4815" s="2">
        <v>0.175729</v>
      </c>
    </row>
    <row r="4816" spans="1:12" x14ac:dyDescent="0.2">
      <c r="A4816" s="2">
        <v>8.3763199999999998</v>
      </c>
      <c r="B4816" s="2">
        <v>26.676839999999999</v>
      </c>
      <c r="C4816" s="2">
        <v>0.53820000000000001</v>
      </c>
      <c r="D4816" s="2">
        <v>0.27654600000000001</v>
      </c>
      <c r="F4816" s="2">
        <v>8.3735140000000001</v>
      </c>
      <c r="G4816" s="2">
        <v>0.56177500000000002</v>
      </c>
      <c r="H4816" s="2">
        <v>0.55837199999999998</v>
      </c>
      <c r="J4816" s="2">
        <v>8.3763199999999998</v>
      </c>
      <c r="K4816" s="2">
        <v>7.5561000000000003E-2</v>
      </c>
      <c r="L4816" s="2">
        <v>0.17560400000000001</v>
      </c>
    </row>
    <row r="4817" spans="1:12" x14ac:dyDescent="0.2">
      <c r="A4817" s="2">
        <v>8.3770209999999992</v>
      </c>
      <c r="B4817" s="2">
        <v>26.700890000000001</v>
      </c>
      <c r="C4817" s="2">
        <v>0.53853499999999999</v>
      </c>
      <c r="D4817" s="2">
        <v>0.27680500000000002</v>
      </c>
      <c r="F4817" s="2">
        <v>8.3742160000000005</v>
      </c>
      <c r="G4817" s="2">
        <v>0.56160699999999997</v>
      </c>
      <c r="H4817" s="2">
        <v>0.55814399999999997</v>
      </c>
      <c r="J4817" s="2">
        <v>8.3770209999999992</v>
      </c>
      <c r="K4817" s="2">
        <v>7.5833999999999999E-2</v>
      </c>
      <c r="L4817" s="2">
        <v>0.17555000000000001</v>
      </c>
    </row>
    <row r="4818" spans="1:12" x14ac:dyDescent="0.2">
      <c r="A4818" s="2">
        <v>8.3777229999999996</v>
      </c>
      <c r="B4818" s="2">
        <v>26.72561</v>
      </c>
      <c r="C4818" s="2">
        <v>0.53851199999999999</v>
      </c>
      <c r="D4818" s="2">
        <v>0.277202</v>
      </c>
      <c r="F4818" s="2">
        <v>8.3749169999999999</v>
      </c>
      <c r="G4818" s="2">
        <v>0.56137099999999995</v>
      </c>
      <c r="H4818" s="2">
        <v>0.55832700000000002</v>
      </c>
      <c r="J4818" s="2">
        <v>8.3777229999999996</v>
      </c>
      <c r="K4818" s="2">
        <v>7.6170000000000002E-2</v>
      </c>
      <c r="L4818" s="2">
        <v>0.17539099999999999</v>
      </c>
    </row>
    <row r="4819" spans="1:12" x14ac:dyDescent="0.2">
      <c r="A4819" s="2">
        <v>8.3784240000000008</v>
      </c>
      <c r="B4819" s="2">
        <v>26.750299999999999</v>
      </c>
      <c r="C4819" s="2">
        <v>0.53828399999999998</v>
      </c>
      <c r="D4819" s="2">
        <v>0.277003</v>
      </c>
      <c r="F4819" s="2">
        <v>8.3756179999999993</v>
      </c>
      <c r="G4819" s="2">
        <v>0.56132499999999996</v>
      </c>
      <c r="H4819" s="2">
        <v>0.55783799999999995</v>
      </c>
      <c r="J4819" s="2">
        <v>8.3784240000000008</v>
      </c>
      <c r="K4819" s="2">
        <v>7.5833999999999999E-2</v>
      </c>
      <c r="L4819" s="2">
        <v>0.174923</v>
      </c>
    </row>
    <row r="4820" spans="1:12" x14ac:dyDescent="0.2">
      <c r="A4820" s="2">
        <v>8.3791259999999994</v>
      </c>
      <c r="B4820" s="2">
        <v>26.774889999999999</v>
      </c>
      <c r="C4820" s="2">
        <v>0.53841300000000003</v>
      </c>
      <c r="D4820" s="2">
        <v>0.27731600000000001</v>
      </c>
      <c r="F4820" s="2">
        <v>8.3763199999999998</v>
      </c>
      <c r="G4820" s="2">
        <v>0.56095099999999998</v>
      </c>
      <c r="H4820" s="2">
        <v>0.557396</v>
      </c>
      <c r="J4820" s="2">
        <v>8.3791259999999994</v>
      </c>
      <c r="K4820" s="2">
        <v>7.5070999999999999E-2</v>
      </c>
      <c r="L4820" s="2">
        <v>0.17430300000000001</v>
      </c>
    </row>
    <row r="4821" spans="1:12" x14ac:dyDescent="0.2">
      <c r="A4821" s="2">
        <v>8.3798270000000006</v>
      </c>
      <c r="B4821" s="2">
        <v>26.79974</v>
      </c>
      <c r="C4821" s="2">
        <v>0.53873400000000005</v>
      </c>
      <c r="D4821" s="2">
        <v>0.27717900000000001</v>
      </c>
      <c r="F4821" s="2">
        <v>8.3770209999999992</v>
      </c>
      <c r="G4821" s="2">
        <v>0.56115700000000002</v>
      </c>
      <c r="H4821" s="2">
        <v>0.557365</v>
      </c>
      <c r="J4821" s="2">
        <v>8.3798270000000006</v>
      </c>
      <c r="K4821" s="2">
        <v>7.4929999999999997E-2</v>
      </c>
      <c r="L4821" s="2">
        <v>0.173822</v>
      </c>
    </row>
    <row r="4822" spans="1:12" x14ac:dyDescent="0.2">
      <c r="A4822" s="2">
        <v>8.3805289999999992</v>
      </c>
      <c r="B4822" s="2">
        <v>26.824480000000001</v>
      </c>
      <c r="C4822" s="2">
        <v>0.53871500000000005</v>
      </c>
      <c r="D4822" s="2">
        <v>0.27672099999999999</v>
      </c>
      <c r="F4822" s="2">
        <v>8.3777229999999996</v>
      </c>
      <c r="G4822" s="2">
        <v>0.56062299999999998</v>
      </c>
      <c r="H4822" s="2">
        <v>0.55727400000000005</v>
      </c>
      <c r="J4822" s="2">
        <v>8.3805289999999992</v>
      </c>
      <c r="K4822" s="2">
        <v>7.4688000000000004E-2</v>
      </c>
      <c r="L4822" s="2">
        <v>0.17366000000000001</v>
      </c>
    </row>
    <row r="4823" spans="1:12" x14ac:dyDescent="0.2">
      <c r="A4823" s="2">
        <v>8.3812289999999994</v>
      </c>
      <c r="B4823" s="2">
        <v>26.84911</v>
      </c>
      <c r="C4823" s="2">
        <v>0.53870700000000005</v>
      </c>
      <c r="D4823" s="2">
        <v>0.27714100000000003</v>
      </c>
      <c r="F4823" s="2">
        <v>8.3784240000000008</v>
      </c>
      <c r="G4823" s="2">
        <v>0.56069199999999997</v>
      </c>
      <c r="H4823" s="2">
        <v>0.55722000000000005</v>
      </c>
      <c r="J4823" s="2">
        <v>8.3812289999999994</v>
      </c>
      <c r="K4823" s="2">
        <v>7.4513999999999997E-2</v>
      </c>
      <c r="L4823" s="2">
        <v>0.1739</v>
      </c>
    </row>
    <row r="4824" spans="1:12" x14ac:dyDescent="0.2">
      <c r="A4824" s="2">
        <v>8.3819300000000005</v>
      </c>
      <c r="B4824" s="2">
        <v>26.87387</v>
      </c>
      <c r="C4824" s="2">
        <v>0.53827999999999998</v>
      </c>
      <c r="D4824" s="2">
        <v>0.276729</v>
      </c>
      <c r="F4824" s="2">
        <v>8.3791259999999994</v>
      </c>
      <c r="G4824" s="2">
        <v>0.55962400000000001</v>
      </c>
      <c r="H4824" s="2">
        <v>0.55742599999999998</v>
      </c>
      <c r="J4824" s="2">
        <v>8.3819300000000005</v>
      </c>
      <c r="K4824" s="2">
        <v>7.4713000000000002E-2</v>
      </c>
      <c r="L4824" s="2">
        <v>0.174066</v>
      </c>
    </row>
    <row r="4825" spans="1:12" x14ac:dyDescent="0.2">
      <c r="A4825" s="2">
        <v>8.3826319999999992</v>
      </c>
      <c r="B4825" s="2">
        <v>26.899059999999999</v>
      </c>
      <c r="C4825" s="2">
        <v>0.53790199999999999</v>
      </c>
      <c r="D4825" s="2">
        <v>0.27638499999999999</v>
      </c>
      <c r="F4825" s="2">
        <v>8.3798270000000006</v>
      </c>
      <c r="G4825" s="2">
        <v>0.55969199999999997</v>
      </c>
      <c r="H4825" s="2">
        <v>0.55721299999999996</v>
      </c>
      <c r="J4825" s="2">
        <v>8.3826319999999992</v>
      </c>
      <c r="K4825" s="2">
        <v>7.4527999999999997E-2</v>
      </c>
      <c r="L4825" s="2">
        <v>0.17393800000000001</v>
      </c>
    </row>
    <row r="4826" spans="1:12" x14ac:dyDescent="0.2">
      <c r="A4826" s="2">
        <v>8.3833330000000004</v>
      </c>
      <c r="B4826" s="2">
        <v>26.924299999999999</v>
      </c>
      <c r="C4826" s="2">
        <v>0.53793999999999997</v>
      </c>
      <c r="D4826" s="2">
        <v>0.27568399999999998</v>
      </c>
      <c r="F4826" s="2">
        <v>8.3805289999999992</v>
      </c>
      <c r="G4826" s="2">
        <v>0.55951700000000004</v>
      </c>
      <c r="H4826" s="2">
        <v>0.55719799999999997</v>
      </c>
      <c r="J4826" s="2">
        <v>8.3833330000000004</v>
      </c>
      <c r="K4826" s="2">
        <v>7.4515999999999999E-2</v>
      </c>
      <c r="L4826" s="2">
        <v>0.173785</v>
      </c>
    </row>
    <row r="4827" spans="1:12" x14ac:dyDescent="0.2">
      <c r="A4827" s="2">
        <v>8.3840350000000008</v>
      </c>
      <c r="B4827" s="2">
        <v>26.949839999999998</v>
      </c>
      <c r="C4827" s="2">
        <v>0.537887</v>
      </c>
      <c r="D4827" s="2">
        <v>0.27553100000000003</v>
      </c>
      <c r="F4827" s="2">
        <v>8.3812289999999994</v>
      </c>
      <c r="G4827" s="2">
        <v>0.55983700000000003</v>
      </c>
      <c r="H4827" s="2">
        <v>0.55743399999999999</v>
      </c>
      <c r="J4827" s="2">
        <v>8.3840350000000008</v>
      </c>
      <c r="K4827" s="2">
        <v>7.4817999999999996E-2</v>
      </c>
      <c r="L4827" s="2">
        <v>0.17366100000000001</v>
      </c>
    </row>
    <row r="4828" spans="1:12" x14ac:dyDescent="0.2">
      <c r="A4828" s="2">
        <v>8.3847360000000002</v>
      </c>
      <c r="B4828" s="2">
        <v>26.975349999999999</v>
      </c>
      <c r="C4828" s="2">
        <v>0.53753200000000001</v>
      </c>
      <c r="D4828" s="2">
        <v>0.27541700000000002</v>
      </c>
      <c r="F4828" s="2">
        <v>8.3819300000000005</v>
      </c>
      <c r="G4828" s="2">
        <v>0.55948600000000004</v>
      </c>
      <c r="H4828" s="2">
        <v>0.55705300000000002</v>
      </c>
      <c r="J4828" s="2">
        <v>8.3847360000000002</v>
      </c>
      <c r="K4828" s="2">
        <v>7.4565999999999993E-2</v>
      </c>
      <c r="L4828" s="2">
        <v>0.173538</v>
      </c>
    </row>
    <row r="4829" spans="1:12" x14ac:dyDescent="0.2">
      <c r="A4829" s="2">
        <v>8.3854380000000006</v>
      </c>
      <c r="B4829" s="2">
        <v>27.000440000000001</v>
      </c>
      <c r="C4829" s="2">
        <v>0.53745200000000004</v>
      </c>
      <c r="D4829" s="2">
        <v>0.27539400000000003</v>
      </c>
      <c r="F4829" s="2">
        <v>8.3826319999999992</v>
      </c>
      <c r="G4829" s="2">
        <v>0.55896000000000001</v>
      </c>
      <c r="H4829" s="2">
        <v>0.55674699999999999</v>
      </c>
      <c r="J4829" s="2">
        <v>8.3854380000000006</v>
      </c>
      <c r="K4829" s="2">
        <v>7.4260999999999994E-2</v>
      </c>
      <c r="L4829" s="2">
        <v>0.17369000000000001</v>
      </c>
    </row>
    <row r="4830" spans="1:12" x14ac:dyDescent="0.2">
      <c r="A4830" s="2">
        <v>8.386139</v>
      </c>
      <c r="B4830" s="2">
        <v>27.025379999999998</v>
      </c>
      <c r="C4830" s="2">
        <v>0.53772699999999996</v>
      </c>
      <c r="D4830" s="2">
        <v>0.27522600000000003</v>
      </c>
      <c r="F4830" s="2">
        <v>8.3833330000000004</v>
      </c>
      <c r="G4830" s="2">
        <v>0.558388</v>
      </c>
      <c r="H4830" s="2">
        <v>0.55633500000000002</v>
      </c>
      <c r="J4830" s="2">
        <v>8.386139</v>
      </c>
      <c r="K4830" s="2">
        <v>7.4451000000000003E-2</v>
      </c>
      <c r="L4830" s="2">
        <v>0.17413500000000001</v>
      </c>
    </row>
    <row r="4831" spans="1:12" x14ac:dyDescent="0.2">
      <c r="A4831" s="2">
        <v>8.3868410000000004</v>
      </c>
      <c r="B4831" s="2">
        <v>27.050789999999999</v>
      </c>
      <c r="C4831" s="2">
        <v>0.53803900000000004</v>
      </c>
      <c r="D4831" s="2">
        <v>0.275729</v>
      </c>
      <c r="F4831" s="2">
        <v>8.3840350000000008</v>
      </c>
      <c r="G4831" s="2">
        <v>0.558342</v>
      </c>
      <c r="H4831" s="2">
        <v>0.556091</v>
      </c>
      <c r="J4831" s="2">
        <v>8.3868410000000004</v>
      </c>
      <c r="K4831" s="2">
        <v>7.4292999999999998E-2</v>
      </c>
      <c r="L4831" s="2">
        <v>0.17485200000000001</v>
      </c>
    </row>
    <row r="4832" spans="1:12" x14ac:dyDescent="0.2">
      <c r="A4832" s="2">
        <v>8.3875419999999998</v>
      </c>
      <c r="B4832" s="2">
        <v>27.075420000000001</v>
      </c>
      <c r="C4832" s="2">
        <v>0.53827599999999998</v>
      </c>
      <c r="D4832" s="2">
        <v>0.27617999999999998</v>
      </c>
      <c r="F4832" s="2">
        <v>8.3847360000000002</v>
      </c>
      <c r="G4832" s="2">
        <v>0.55825800000000003</v>
      </c>
      <c r="H4832" s="2">
        <v>0.55572500000000002</v>
      </c>
      <c r="J4832" s="2">
        <v>8.3875419999999998</v>
      </c>
      <c r="K4832" s="2">
        <v>7.3854000000000003E-2</v>
      </c>
      <c r="L4832" s="2">
        <v>0.17533699999999999</v>
      </c>
    </row>
    <row r="4833" spans="1:12" x14ac:dyDescent="0.2">
      <c r="A4833" s="2">
        <v>8.3882440000000003</v>
      </c>
      <c r="B4833" s="2">
        <v>27.098590000000002</v>
      </c>
      <c r="C4833" s="2">
        <v>0.53781100000000004</v>
      </c>
      <c r="D4833" s="2">
        <v>0.276416</v>
      </c>
      <c r="F4833" s="2">
        <v>8.3854380000000006</v>
      </c>
      <c r="G4833" s="2">
        <v>0.55840299999999998</v>
      </c>
      <c r="H4833" s="2">
        <v>0.55535900000000005</v>
      </c>
      <c r="J4833" s="2">
        <v>8.3882440000000003</v>
      </c>
      <c r="K4833" s="2">
        <v>7.3469000000000007E-2</v>
      </c>
      <c r="L4833" s="2">
        <v>0.175543</v>
      </c>
    </row>
    <row r="4834" spans="1:12" x14ac:dyDescent="0.2">
      <c r="A4834" s="2">
        <v>8.3889449999999997</v>
      </c>
      <c r="B4834" s="2">
        <v>27.12154</v>
      </c>
      <c r="C4834" s="2">
        <v>0.53766599999999998</v>
      </c>
      <c r="D4834" s="2">
        <v>0.27640799999999999</v>
      </c>
      <c r="F4834" s="2">
        <v>8.386139</v>
      </c>
      <c r="G4834" s="2">
        <v>0.55846399999999996</v>
      </c>
      <c r="H4834" s="2">
        <v>0.55505400000000005</v>
      </c>
      <c r="J4834" s="2">
        <v>8.3889449999999997</v>
      </c>
      <c r="K4834" s="2">
        <v>7.3460999999999999E-2</v>
      </c>
      <c r="L4834" s="2">
        <v>0.175904</v>
      </c>
    </row>
    <row r="4835" spans="1:12" x14ac:dyDescent="0.2">
      <c r="A4835" s="2">
        <v>8.3896460000000008</v>
      </c>
      <c r="B4835" s="2">
        <v>27.14593</v>
      </c>
      <c r="C4835" s="2">
        <v>0.53758499999999998</v>
      </c>
      <c r="D4835" s="2">
        <v>0.27701100000000001</v>
      </c>
      <c r="F4835" s="2">
        <v>8.3868410000000004</v>
      </c>
      <c r="G4835" s="2">
        <v>0.55873899999999999</v>
      </c>
      <c r="H4835" s="2">
        <v>0.554871</v>
      </c>
      <c r="J4835" s="2">
        <v>8.3896460000000008</v>
      </c>
      <c r="K4835" s="2">
        <v>7.4009000000000005E-2</v>
      </c>
      <c r="L4835" s="2">
        <v>0.17604500000000001</v>
      </c>
    </row>
    <row r="4836" spans="1:12" x14ac:dyDescent="0.2">
      <c r="A4836" s="2">
        <v>8.3903470000000002</v>
      </c>
      <c r="B4836" s="2">
        <v>27.17155</v>
      </c>
      <c r="C4836" s="2">
        <v>0.53712400000000005</v>
      </c>
      <c r="D4836" s="2">
        <v>0.276866</v>
      </c>
      <c r="F4836" s="2">
        <v>8.3875419999999998</v>
      </c>
      <c r="G4836" s="2">
        <v>0.55887600000000004</v>
      </c>
      <c r="H4836" s="2">
        <v>0.55442800000000003</v>
      </c>
      <c r="J4836" s="2">
        <v>8.3903470000000002</v>
      </c>
      <c r="K4836" s="2">
        <v>7.4736999999999998E-2</v>
      </c>
      <c r="L4836" s="2">
        <v>0.17619699999999999</v>
      </c>
    </row>
    <row r="4837" spans="1:12" x14ac:dyDescent="0.2">
      <c r="A4837" s="2">
        <v>8.3910479999999996</v>
      </c>
      <c r="B4837" s="2">
        <v>27.197479999999999</v>
      </c>
      <c r="C4837" s="2">
        <v>0.53722300000000001</v>
      </c>
      <c r="D4837" s="2">
        <v>0.27614100000000003</v>
      </c>
      <c r="F4837" s="2">
        <v>8.3882440000000003</v>
      </c>
      <c r="G4837" s="2">
        <v>0.55873099999999998</v>
      </c>
      <c r="H4837" s="2">
        <v>0.55529799999999996</v>
      </c>
      <c r="J4837" s="2">
        <v>8.3910479999999996</v>
      </c>
      <c r="K4837" s="2">
        <v>7.4565999999999993E-2</v>
      </c>
      <c r="L4837" s="2">
        <v>0.176096</v>
      </c>
    </row>
    <row r="4838" spans="1:12" x14ac:dyDescent="0.2">
      <c r="A4838" s="2">
        <v>8.39175</v>
      </c>
      <c r="B4838" s="2">
        <v>27.22326</v>
      </c>
      <c r="C4838" s="2">
        <v>0.53773400000000005</v>
      </c>
      <c r="D4838" s="2">
        <v>0.27614100000000003</v>
      </c>
      <c r="F4838" s="2">
        <v>8.3889449999999997</v>
      </c>
      <c r="G4838" s="2">
        <v>0.55837199999999998</v>
      </c>
      <c r="H4838" s="2">
        <v>0.55589299999999997</v>
      </c>
      <c r="J4838" s="2">
        <v>8.39175</v>
      </c>
      <c r="K4838" s="2">
        <v>7.424E-2</v>
      </c>
      <c r="L4838" s="2">
        <v>0.17586299999999999</v>
      </c>
    </row>
    <row r="4839" spans="1:12" x14ac:dyDescent="0.2">
      <c r="A4839" s="2">
        <v>8.3924509999999994</v>
      </c>
      <c r="B4839" s="2">
        <v>27.249600000000001</v>
      </c>
      <c r="C4839" s="2">
        <v>0.53789100000000001</v>
      </c>
      <c r="D4839" s="2">
        <v>0.27621000000000001</v>
      </c>
      <c r="F4839" s="2">
        <v>8.3896460000000008</v>
      </c>
      <c r="G4839" s="2">
        <v>0.55814399999999997</v>
      </c>
      <c r="H4839" s="2">
        <v>0.55607600000000001</v>
      </c>
      <c r="J4839" s="2">
        <v>8.3924509999999994</v>
      </c>
      <c r="K4839" s="2">
        <v>7.4208999999999997E-2</v>
      </c>
      <c r="L4839" s="2">
        <v>0.17605000000000001</v>
      </c>
    </row>
    <row r="4840" spans="1:12" x14ac:dyDescent="0.2">
      <c r="A4840" s="2">
        <v>8.3931529999999999</v>
      </c>
      <c r="B4840" s="2">
        <v>27.276160000000001</v>
      </c>
      <c r="C4840" s="2">
        <v>0.537906</v>
      </c>
      <c r="D4840" s="2">
        <v>0.27631699999999998</v>
      </c>
      <c r="F4840" s="2">
        <v>8.3903470000000002</v>
      </c>
      <c r="G4840" s="2">
        <v>0.55832700000000002</v>
      </c>
      <c r="H4840" s="2">
        <v>0.556786</v>
      </c>
      <c r="J4840" s="2">
        <v>8.3931529999999999</v>
      </c>
      <c r="K4840" s="2">
        <v>7.4496999999999994E-2</v>
      </c>
      <c r="L4840" s="2">
        <v>0.17655599999999999</v>
      </c>
    </row>
    <row r="4841" spans="1:12" x14ac:dyDescent="0.2">
      <c r="A4841" s="2">
        <v>8.3938539999999993</v>
      </c>
      <c r="B4841" s="2">
        <v>27.302479999999999</v>
      </c>
      <c r="C4841" s="2">
        <v>0.53773400000000005</v>
      </c>
      <c r="D4841" s="2">
        <v>0.27666000000000002</v>
      </c>
      <c r="F4841" s="2">
        <v>8.3910479999999996</v>
      </c>
      <c r="G4841" s="2">
        <v>0.55783799999999995</v>
      </c>
      <c r="H4841" s="2">
        <v>0.55651899999999999</v>
      </c>
      <c r="J4841" s="2">
        <v>8.3938539999999993</v>
      </c>
      <c r="K4841" s="2">
        <v>7.4795E-2</v>
      </c>
      <c r="L4841" s="2">
        <v>0.17687700000000001</v>
      </c>
    </row>
    <row r="4842" spans="1:12" x14ac:dyDescent="0.2">
      <c r="A4842" s="2">
        <v>8.3945559999999997</v>
      </c>
      <c r="B4842" s="2">
        <v>27.329160000000002</v>
      </c>
      <c r="C4842" s="2">
        <v>0.53783000000000003</v>
      </c>
      <c r="D4842" s="2">
        <v>0.27685900000000002</v>
      </c>
      <c r="F4842" s="2">
        <v>8.39175</v>
      </c>
      <c r="G4842" s="2">
        <v>0.557396</v>
      </c>
      <c r="H4842" s="2">
        <v>0.55641200000000002</v>
      </c>
      <c r="J4842" s="2">
        <v>8.3945559999999997</v>
      </c>
      <c r="K4842" s="2">
        <v>7.5115000000000001E-2</v>
      </c>
      <c r="L4842" s="2">
        <v>0.17713400000000001</v>
      </c>
    </row>
    <row r="4843" spans="1:12" x14ac:dyDescent="0.2">
      <c r="A4843" s="2">
        <v>8.3952570000000009</v>
      </c>
      <c r="B4843" s="2">
        <v>27.35566</v>
      </c>
      <c r="C4843" s="2">
        <v>0.53776100000000004</v>
      </c>
      <c r="D4843" s="2">
        <v>0.27698800000000001</v>
      </c>
      <c r="F4843" s="2">
        <v>8.3924509999999994</v>
      </c>
      <c r="G4843" s="2">
        <v>0.557365</v>
      </c>
      <c r="H4843" s="2">
        <v>0.55591599999999997</v>
      </c>
      <c r="J4843" s="2">
        <v>8.3952570000000009</v>
      </c>
      <c r="K4843" s="2">
        <v>7.5595999999999997E-2</v>
      </c>
      <c r="L4843" s="2">
        <v>0.17724799999999999</v>
      </c>
    </row>
    <row r="4844" spans="1:12" x14ac:dyDescent="0.2">
      <c r="A4844" s="2">
        <v>8.3959580000000003</v>
      </c>
      <c r="B4844" s="2">
        <v>27.382180000000002</v>
      </c>
      <c r="C4844" s="2">
        <v>0.53777600000000003</v>
      </c>
      <c r="D4844" s="2">
        <v>0.27784999999999999</v>
      </c>
      <c r="F4844" s="2">
        <v>8.3931529999999999</v>
      </c>
      <c r="G4844" s="2">
        <v>0.55727400000000005</v>
      </c>
      <c r="H4844" s="2">
        <v>0.55587799999999998</v>
      </c>
      <c r="J4844" s="2">
        <v>8.3959580000000003</v>
      </c>
      <c r="K4844" s="2">
        <v>7.5893000000000002E-2</v>
      </c>
      <c r="L4844" s="2">
        <v>0.17713999999999999</v>
      </c>
    </row>
    <row r="4845" spans="1:12" x14ac:dyDescent="0.2">
      <c r="A4845" s="2">
        <v>8.3966600000000007</v>
      </c>
      <c r="B4845" s="2">
        <v>27.409420000000001</v>
      </c>
      <c r="C4845" s="2">
        <v>0.53752800000000001</v>
      </c>
      <c r="D4845" s="2">
        <v>0.27827800000000003</v>
      </c>
      <c r="F4845" s="2">
        <v>8.3938539999999993</v>
      </c>
      <c r="G4845" s="2">
        <v>0.55722000000000005</v>
      </c>
      <c r="H4845" s="2">
        <v>0.55582399999999998</v>
      </c>
      <c r="J4845" s="2">
        <v>8.3966600000000007</v>
      </c>
      <c r="K4845" s="2">
        <v>7.6395000000000005E-2</v>
      </c>
      <c r="L4845" s="2">
        <v>0.17739199999999999</v>
      </c>
    </row>
    <row r="4846" spans="1:12" x14ac:dyDescent="0.2">
      <c r="A4846" s="2">
        <v>8.3973610000000001</v>
      </c>
      <c r="B4846" s="2">
        <v>27.43702</v>
      </c>
      <c r="C4846" s="2">
        <v>0.53706299999999996</v>
      </c>
      <c r="D4846" s="2">
        <v>0.278644</v>
      </c>
      <c r="F4846" s="2">
        <v>8.3945559999999997</v>
      </c>
      <c r="G4846" s="2">
        <v>0.55742599999999998</v>
      </c>
      <c r="H4846" s="2">
        <v>0.55599200000000004</v>
      </c>
      <c r="J4846" s="2">
        <v>8.3973610000000001</v>
      </c>
      <c r="K4846" s="2">
        <v>7.6913999999999996E-2</v>
      </c>
      <c r="L4846" s="2">
        <v>0.17824899999999999</v>
      </c>
    </row>
    <row r="4847" spans="1:12" x14ac:dyDescent="0.2">
      <c r="A4847" s="2">
        <v>8.3980630000000005</v>
      </c>
      <c r="B4847" s="2">
        <v>27.464009999999998</v>
      </c>
      <c r="C4847" s="2">
        <v>0.53707400000000005</v>
      </c>
      <c r="D4847" s="2">
        <v>0.27884199999999998</v>
      </c>
      <c r="F4847" s="2">
        <v>8.3952570000000009</v>
      </c>
      <c r="G4847" s="2">
        <v>0.55721299999999996</v>
      </c>
      <c r="H4847" s="2">
        <v>0.55551099999999998</v>
      </c>
      <c r="J4847" s="2">
        <v>8.3980630000000005</v>
      </c>
      <c r="K4847" s="2">
        <v>7.7062000000000005E-2</v>
      </c>
      <c r="L4847" s="2">
        <v>0.17855499999999999</v>
      </c>
    </row>
    <row r="4848" spans="1:12" x14ac:dyDescent="0.2">
      <c r="A4848" s="2">
        <v>8.3987639999999999</v>
      </c>
      <c r="B4848" s="2">
        <v>27.49109</v>
      </c>
      <c r="C4848" s="2">
        <v>0.53718100000000002</v>
      </c>
      <c r="D4848" s="2">
        <v>0.27923900000000001</v>
      </c>
      <c r="F4848" s="2">
        <v>8.3959580000000003</v>
      </c>
      <c r="G4848" s="2">
        <v>0.55719799999999997</v>
      </c>
      <c r="H4848" s="2">
        <v>0.55533600000000005</v>
      </c>
      <c r="J4848" s="2">
        <v>8.3987639999999999</v>
      </c>
      <c r="K4848" s="2">
        <v>7.7229999999999993E-2</v>
      </c>
      <c r="L4848" s="2">
        <v>0.17837800000000001</v>
      </c>
    </row>
    <row r="4849" spans="1:12" x14ac:dyDescent="0.2">
      <c r="A4849" s="2">
        <v>8.3994660000000003</v>
      </c>
      <c r="B4849" s="2">
        <v>27.518640000000001</v>
      </c>
      <c r="C4849" s="2">
        <v>0.53732999999999997</v>
      </c>
      <c r="D4849" s="2">
        <v>0.27923100000000001</v>
      </c>
      <c r="F4849" s="2">
        <v>8.3966600000000007</v>
      </c>
      <c r="G4849" s="2">
        <v>0.55743399999999999</v>
      </c>
      <c r="H4849" s="2">
        <v>0.55498499999999995</v>
      </c>
      <c r="J4849" s="2">
        <v>8.3994660000000003</v>
      </c>
      <c r="K4849" s="2">
        <v>7.7255000000000004E-2</v>
      </c>
      <c r="L4849" s="2">
        <v>0.17802299999999999</v>
      </c>
    </row>
    <row r="4850" spans="1:12" x14ac:dyDescent="0.2">
      <c r="A4850" s="2">
        <v>8.4001680000000007</v>
      </c>
      <c r="B4850" s="2">
        <v>27.546209999999999</v>
      </c>
      <c r="C4850" s="2">
        <v>0.53752800000000001</v>
      </c>
      <c r="D4850" s="2">
        <v>0.27946799999999999</v>
      </c>
      <c r="F4850" s="2">
        <v>8.3973610000000001</v>
      </c>
      <c r="G4850" s="2">
        <v>0.55705300000000002</v>
      </c>
      <c r="H4850" s="2">
        <v>0.55539700000000003</v>
      </c>
      <c r="J4850" s="2">
        <v>8.4001680000000007</v>
      </c>
      <c r="K4850" s="2">
        <v>7.7637999999999999E-2</v>
      </c>
      <c r="L4850" s="2">
        <v>0.178122</v>
      </c>
    </row>
    <row r="4851" spans="1:12" x14ac:dyDescent="0.2">
      <c r="A4851" s="2">
        <v>8.4008679999999991</v>
      </c>
      <c r="B4851" s="2">
        <v>27.57367</v>
      </c>
      <c r="C4851" s="2">
        <v>0.53742100000000004</v>
      </c>
      <c r="D4851" s="2">
        <v>0.27977299999999999</v>
      </c>
      <c r="F4851" s="2">
        <v>8.3980630000000005</v>
      </c>
      <c r="G4851" s="2">
        <v>0.55674699999999999</v>
      </c>
      <c r="H4851" s="2">
        <v>0.55524399999999996</v>
      </c>
      <c r="J4851" s="2">
        <v>8.4008679999999991</v>
      </c>
      <c r="K4851" s="2">
        <v>7.7919000000000002E-2</v>
      </c>
      <c r="L4851" s="2">
        <v>0.178394</v>
      </c>
    </row>
    <row r="4852" spans="1:12" x14ac:dyDescent="0.2">
      <c r="A4852" s="2">
        <v>8.4015690000000003</v>
      </c>
      <c r="B4852" s="2">
        <v>27.601299999999998</v>
      </c>
      <c r="C4852" s="2">
        <v>0.53805800000000004</v>
      </c>
      <c r="D4852" s="2">
        <v>0.279918</v>
      </c>
      <c r="F4852" s="2">
        <v>8.3987639999999999</v>
      </c>
      <c r="G4852" s="2">
        <v>0.55633500000000002</v>
      </c>
      <c r="H4852" s="2">
        <v>0.55612200000000001</v>
      </c>
      <c r="J4852" s="2">
        <v>8.4015690000000003</v>
      </c>
      <c r="K4852" s="2">
        <v>7.8118999999999994E-2</v>
      </c>
      <c r="L4852" s="2">
        <v>0.17866499999999999</v>
      </c>
    </row>
    <row r="4853" spans="1:12" x14ac:dyDescent="0.2">
      <c r="A4853" s="2">
        <v>8.4022699999999997</v>
      </c>
      <c r="B4853" s="2">
        <v>27.628959999999999</v>
      </c>
      <c r="C4853" s="2">
        <v>0.53809300000000004</v>
      </c>
      <c r="D4853" s="2">
        <v>0.27975800000000001</v>
      </c>
      <c r="F4853" s="2">
        <v>8.3994660000000003</v>
      </c>
      <c r="G4853" s="2">
        <v>0.556091</v>
      </c>
      <c r="H4853" s="2">
        <v>0.55563399999999996</v>
      </c>
      <c r="J4853" s="2">
        <v>8.4022699999999997</v>
      </c>
      <c r="K4853" s="2">
        <v>7.8308000000000003E-2</v>
      </c>
      <c r="L4853" s="2">
        <v>0.17899100000000001</v>
      </c>
    </row>
    <row r="4854" spans="1:12" x14ac:dyDescent="0.2">
      <c r="A4854" s="2">
        <v>8.4029720000000001</v>
      </c>
      <c r="B4854" s="2">
        <v>27.656020000000002</v>
      </c>
      <c r="C4854" s="2">
        <v>0.53770399999999996</v>
      </c>
      <c r="D4854" s="2">
        <v>0.28013900000000003</v>
      </c>
      <c r="F4854" s="2">
        <v>8.4001680000000007</v>
      </c>
      <c r="G4854" s="2">
        <v>0.55572500000000002</v>
      </c>
      <c r="H4854" s="2">
        <v>0.55564899999999995</v>
      </c>
      <c r="J4854" s="2">
        <v>8.4029720000000001</v>
      </c>
      <c r="K4854" s="2">
        <v>7.868E-2</v>
      </c>
      <c r="L4854" s="2">
        <v>0.179589</v>
      </c>
    </row>
    <row r="4855" spans="1:12" x14ac:dyDescent="0.2">
      <c r="A4855" s="2">
        <v>8.4036729999999995</v>
      </c>
      <c r="B4855" s="2">
        <v>27.6843</v>
      </c>
      <c r="C4855" s="2">
        <v>0.53760799999999997</v>
      </c>
      <c r="D4855" s="2">
        <v>0.28078799999999998</v>
      </c>
      <c r="F4855" s="2">
        <v>8.4008679999999991</v>
      </c>
      <c r="G4855" s="2">
        <v>0.55535900000000005</v>
      </c>
      <c r="H4855" s="2">
        <v>0.55509200000000003</v>
      </c>
      <c r="J4855" s="2">
        <v>8.4036729999999995</v>
      </c>
      <c r="K4855" s="2">
        <v>7.8516000000000002E-2</v>
      </c>
      <c r="L4855" s="2">
        <v>0.18012800000000001</v>
      </c>
    </row>
    <row r="4856" spans="1:12" x14ac:dyDescent="0.2">
      <c r="A4856" s="2">
        <v>8.4043749999999999</v>
      </c>
      <c r="B4856" s="2">
        <v>27.712430000000001</v>
      </c>
      <c r="C4856" s="2">
        <v>0.537601</v>
      </c>
      <c r="D4856" s="2">
        <v>0.28117700000000001</v>
      </c>
      <c r="F4856" s="2">
        <v>8.4015690000000003</v>
      </c>
      <c r="G4856" s="2">
        <v>0.55505400000000005</v>
      </c>
      <c r="H4856" s="2">
        <v>0.554871</v>
      </c>
      <c r="J4856" s="2">
        <v>8.4043749999999999</v>
      </c>
      <c r="K4856" s="2">
        <v>7.8375E-2</v>
      </c>
      <c r="L4856" s="2">
        <v>0.18035599999999999</v>
      </c>
    </row>
    <row r="4857" spans="1:12" x14ac:dyDescent="0.2">
      <c r="A4857" s="2">
        <v>8.4050759999999993</v>
      </c>
      <c r="B4857" s="2">
        <v>27.739820000000002</v>
      </c>
      <c r="C4857" s="2">
        <v>0.53783000000000003</v>
      </c>
      <c r="D4857" s="2">
        <v>0.281032</v>
      </c>
      <c r="F4857" s="2">
        <v>8.4022699999999997</v>
      </c>
      <c r="G4857" s="2">
        <v>0.554871</v>
      </c>
      <c r="H4857" s="2">
        <v>0.55481000000000003</v>
      </c>
      <c r="J4857" s="2">
        <v>8.4050759999999993</v>
      </c>
      <c r="K4857" s="2">
        <v>7.8403E-2</v>
      </c>
      <c r="L4857" s="2">
        <v>0.18036099999999999</v>
      </c>
    </row>
    <row r="4858" spans="1:12" x14ac:dyDescent="0.2">
      <c r="A4858" s="2">
        <v>8.4057779999999998</v>
      </c>
      <c r="B4858" s="2">
        <v>27.768049999999999</v>
      </c>
      <c r="C4858" s="2">
        <v>0.53810800000000003</v>
      </c>
      <c r="D4858" s="2">
        <v>0.281024</v>
      </c>
      <c r="F4858" s="2">
        <v>8.4029720000000001</v>
      </c>
      <c r="G4858" s="2">
        <v>0.55442800000000003</v>
      </c>
      <c r="H4858" s="2">
        <v>0.55532800000000004</v>
      </c>
      <c r="J4858" s="2">
        <v>8.4057779999999998</v>
      </c>
      <c r="K4858" s="2">
        <v>7.8191999999999998E-2</v>
      </c>
      <c r="L4858" s="2">
        <v>0.18041699999999999</v>
      </c>
    </row>
    <row r="4859" spans="1:12" x14ac:dyDescent="0.2">
      <c r="A4859" s="2">
        <v>8.4064789999999991</v>
      </c>
      <c r="B4859" s="2">
        <v>27.79712</v>
      </c>
      <c r="C4859" s="2">
        <v>0.53823399999999999</v>
      </c>
      <c r="D4859" s="2">
        <v>0.28138999999999997</v>
      </c>
      <c r="F4859" s="2">
        <v>8.4036729999999995</v>
      </c>
      <c r="G4859" s="2">
        <v>0.55529799999999996</v>
      </c>
      <c r="H4859" s="2">
        <v>0.55502300000000004</v>
      </c>
      <c r="J4859" s="2">
        <v>8.4064789999999991</v>
      </c>
      <c r="K4859" s="2">
        <v>7.7741000000000005E-2</v>
      </c>
      <c r="L4859" s="2">
        <v>0.180315</v>
      </c>
    </row>
    <row r="4860" spans="1:12" x14ac:dyDescent="0.2">
      <c r="A4860" s="2">
        <v>8.4071809999999996</v>
      </c>
      <c r="B4860" s="2">
        <v>27.825469999999999</v>
      </c>
      <c r="C4860" s="2">
        <v>0.53822999999999999</v>
      </c>
      <c r="D4860" s="2">
        <v>0.281642</v>
      </c>
      <c r="F4860" s="2">
        <v>8.4043749999999999</v>
      </c>
      <c r="G4860" s="2">
        <v>0.55589299999999997</v>
      </c>
      <c r="H4860" s="2">
        <v>0.55467200000000005</v>
      </c>
      <c r="J4860" s="2">
        <v>8.4071809999999996</v>
      </c>
      <c r="K4860" s="2">
        <v>7.7951000000000006E-2</v>
      </c>
      <c r="L4860" s="2">
        <v>0.180344</v>
      </c>
    </row>
    <row r="4861" spans="1:12" x14ac:dyDescent="0.2">
      <c r="A4861" s="2">
        <v>8.4078820000000007</v>
      </c>
      <c r="B4861" s="2">
        <v>27.854130000000001</v>
      </c>
      <c r="C4861" s="2">
        <v>0.53795199999999999</v>
      </c>
      <c r="D4861" s="2">
        <v>0.281223</v>
      </c>
      <c r="F4861" s="2">
        <v>8.4050759999999993</v>
      </c>
      <c r="G4861" s="2">
        <v>0.55607600000000001</v>
      </c>
      <c r="H4861" s="2">
        <v>0.554817</v>
      </c>
      <c r="J4861" s="2">
        <v>8.4078820000000007</v>
      </c>
      <c r="K4861" s="2">
        <v>7.8195000000000001E-2</v>
      </c>
      <c r="L4861" s="2">
        <v>0.18057200000000001</v>
      </c>
    </row>
    <row r="4862" spans="1:12" x14ac:dyDescent="0.2">
      <c r="A4862" s="2">
        <v>8.4085830000000001</v>
      </c>
      <c r="B4862" s="2">
        <v>27.882680000000001</v>
      </c>
      <c r="C4862" s="2">
        <v>0.537887</v>
      </c>
      <c r="D4862" s="2">
        <v>0.28082600000000002</v>
      </c>
      <c r="F4862" s="2">
        <v>8.4057779999999998</v>
      </c>
      <c r="G4862" s="2">
        <v>0.556786</v>
      </c>
      <c r="H4862" s="2">
        <v>0.55449700000000002</v>
      </c>
      <c r="J4862" s="2">
        <v>8.4085830000000001</v>
      </c>
      <c r="K4862" s="2">
        <v>7.7780000000000002E-2</v>
      </c>
      <c r="L4862" s="2">
        <v>0.18043300000000001</v>
      </c>
    </row>
    <row r="4863" spans="1:12" x14ac:dyDescent="0.2">
      <c r="A4863" s="2">
        <v>8.4092850000000006</v>
      </c>
      <c r="B4863" s="2">
        <v>27.9115</v>
      </c>
      <c r="C4863" s="2">
        <v>0.53769999999999996</v>
      </c>
      <c r="D4863" s="2">
        <v>0.28111599999999998</v>
      </c>
      <c r="F4863" s="2">
        <v>8.4064789999999991</v>
      </c>
      <c r="G4863" s="2">
        <v>0.55651899999999999</v>
      </c>
      <c r="H4863" s="2">
        <v>0.55413800000000002</v>
      </c>
      <c r="J4863" s="2">
        <v>8.4092850000000006</v>
      </c>
      <c r="K4863" s="2">
        <v>7.7709E-2</v>
      </c>
      <c r="L4863" s="2">
        <v>0.18068600000000001</v>
      </c>
    </row>
    <row r="4864" spans="1:12" x14ac:dyDescent="0.2">
      <c r="A4864" s="2">
        <v>8.409986</v>
      </c>
      <c r="B4864" s="2">
        <v>27.94051</v>
      </c>
      <c r="C4864" s="2">
        <v>0.53728399999999998</v>
      </c>
      <c r="D4864" s="2">
        <v>0.28168799999999999</v>
      </c>
      <c r="F4864" s="2">
        <v>8.4071809999999996</v>
      </c>
      <c r="G4864" s="2">
        <v>0.55641200000000002</v>
      </c>
      <c r="H4864" s="2">
        <v>0.55458099999999999</v>
      </c>
      <c r="J4864" s="2">
        <v>8.409986</v>
      </c>
      <c r="K4864" s="2">
        <v>7.8151999999999999E-2</v>
      </c>
      <c r="L4864" s="2">
        <v>0.18085999999999999</v>
      </c>
    </row>
    <row r="4865" spans="1:12" x14ac:dyDescent="0.2">
      <c r="A4865" s="2">
        <v>8.4106869999999994</v>
      </c>
      <c r="B4865" s="2">
        <v>27.969470000000001</v>
      </c>
      <c r="C4865" s="2">
        <v>0.53732999999999997</v>
      </c>
      <c r="D4865" s="2">
        <v>0.28196300000000002</v>
      </c>
      <c r="F4865" s="2">
        <v>8.4078820000000007</v>
      </c>
      <c r="G4865" s="2">
        <v>0.55591599999999997</v>
      </c>
      <c r="H4865" s="2">
        <v>0.55437499999999995</v>
      </c>
      <c r="J4865" s="2">
        <v>8.4106869999999994</v>
      </c>
      <c r="K4865" s="2">
        <v>7.8798000000000007E-2</v>
      </c>
      <c r="L4865" s="2">
        <v>0.180788</v>
      </c>
    </row>
    <row r="4866" spans="1:12" x14ac:dyDescent="0.2">
      <c r="A4866" s="2">
        <v>8.4113880000000005</v>
      </c>
      <c r="B4866" s="2">
        <v>27.998760000000001</v>
      </c>
      <c r="C4866" s="2">
        <v>0.53771899999999995</v>
      </c>
      <c r="D4866" s="2">
        <v>0.28229799999999999</v>
      </c>
      <c r="F4866" s="2">
        <v>8.4085830000000001</v>
      </c>
      <c r="G4866" s="2">
        <v>0.55587799999999998</v>
      </c>
      <c r="H4866" s="2">
        <v>0.55445900000000004</v>
      </c>
      <c r="J4866" s="2">
        <v>8.4113880000000005</v>
      </c>
      <c r="K4866" s="2">
        <v>7.8878000000000004E-2</v>
      </c>
      <c r="L4866" s="2">
        <v>0.181307</v>
      </c>
    </row>
    <row r="4867" spans="1:12" x14ac:dyDescent="0.2">
      <c r="A4867" s="2">
        <v>8.4120899999999992</v>
      </c>
      <c r="B4867" s="2">
        <v>28.027629999999998</v>
      </c>
      <c r="C4867" s="2">
        <v>0.53761199999999998</v>
      </c>
      <c r="D4867" s="2">
        <v>0.28251999999999999</v>
      </c>
      <c r="F4867" s="2">
        <v>8.4092850000000006</v>
      </c>
      <c r="G4867" s="2">
        <v>0.55582399999999998</v>
      </c>
      <c r="H4867" s="2">
        <v>0.55438200000000004</v>
      </c>
      <c r="J4867" s="2">
        <v>8.4120899999999992</v>
      </c>
      <c r="K4867" s="2">
        <v>7.8264E-2</v>
      </c>
      <c r="L4867" s="2">
        <v>0.181814</v>
      </c>
    </row>
    <row r="4868" spans="1:12" x14ac:dyDescent="0.2">
      <c r="A4868" s="2">
        <v>8.4127910000000004</v>
      </c>
      <c r="B4868" s="2">
        <v>28.0566</v>
      </c>
      <c r="C4868" s="2">
        <v>0.53756599999999999</v>
      </c>
      <c r="D4868" s="2">
        <v>0.28239700000000001</v>
      </c>
      <c r="F4868" s="2">
        <v>8.409986</v>
      </c>
      <c r="G4868" s="2">
        <v>0.55599200000000004</v>
      </c>
      <c r="H4868" s="2">
        <v>0.55422199999999999</v>
      </c>
      <c r="J4868" s="2">
        <v>8.4127910000000004</v>
      </c>
      <c r="K4868" s="2">
        <v>7.8023999999999996E-2</v>
      </c>
      <c r="L4868" s="2">
        <v>0.18202199999999999</v>
      </c>
    </row>
    <row r="4869" spans="1:12" x14ac:dyDescent="0.2">
      <c r="A4869" s="2">
        <v>8.4134930000000008</v>
      </c>
      <c r="B4869" s="2">
        <v>28.085819999999998</v>
      </c>
      <c r="C4869" s="2">
        <v>0.53745200000000004</v>
      </c>
      <c r="D4869" s="2">
        <v>0.282642</v>
      </c>
      <c r="F4869" s="2">
        <v>8.4106869999999994</v>
      </c>
      <c r="G4869" s="2">
        <v>0.55551099999999998</v>
      </c>
      <c r="H4869" s="2">
        <v>0.55475600000000003</v>
      </c>
      <c r="J4869" s="2">
        <v>8.4134930000000008</v>
      </c>
      <c r="K4869" s="2">
        <v>7.8730999999999995E-2</v>
      </c>
      <c r="L4869" s="2">
        <v>0.182227</v>
      </c>
    </row>
    <row r="4870" spans="1:12" x14ac:dyDescent="0.2">
      <c r="A4870" s="2">
        <v>8.4141940000000002</v>
      </c>
      <c r="B4870" s="2">
        <v>28.11543</v>
      </c>
      <c r="C4870" s="2">
        <v>0.53746300000000002</v>
      </c>
      <c r="D4870" s="2">
        <v>0.28248099999999998</v>
      </c>
      <c r="F4870" s="2">
        <v>8.4113880000000005</v>
      </c>
      <c r="G4870" s="2">
        <v>0.55533600000000005</v>
      </c>
      <c r="H4870" s="2">
        <v>0.55527499999999996</v>
      </c>
      <c r="J4870" s="2">
        <v>8.4141940000000002</v>
      </c>
      <c r="K4870" s="2">
        <v>7.9361000000000001E-2</v>
      </c>
      <c r="L4870" s="2">
        <v>0.182392</v>
      </c>
    </row>
    <row r="4871" spans="1:12" x14ac:dyDescent="0.2">
      <c r="A4871" s="2">
        <v>8.4148949999999996</v>
      </c>
      <c r="B4871" s="2">
        <v>28.145289999999999</v>
      </c>
      <c r="C4871" s="2">
        <v>0.537582</v>
      </c>
      <c r="D4871" s="2">
        <v>0.28242</v>
      </c>
      <c r="F4871" s="2">
        <v>8.4120899999999992</v>
      </c>
      <c r="G4871" s="2">
        <v>0.55498499999999995</v>
      </c>
      <c r="H4871" s="2">
        <v>0.55531299999999995</v>
      </c>
      <c r="J4871" s="2">
        <v>8.4148949999999996</v>
      </c>
      <c r="K4871" s="2">
        <v>7.9334000000000002E-2</v>
      </c>
      <c r="L4871" s="2">
        <v>0.182952</v>
      </c>
    </row>
    <row r="4872" spans="1:12" x14ac:dyDescent="0.2">
      <c r="A4872" s="2">
        <v>8.415597</v>
      </c>
      <c r="B4872" s="2">
        <v>28.174659999999999</v>
      </c>
      <c r="C4872" s="2">
        <v>0.53770399999999996</v>
      </c>
      <c r="D4872" s="2">
        <v>0.28257300000000002</v>
      </c>
      <c r="F4872" s="2">
        <v>8.4127910000000004</v>
      </c>
      <c r="G4872" s="2">
        <v>0.55539700000000003</v>
      </c>
      <c r="H4872" s="2">
        <v>0.55527499999999996</v>
      </c>
      <c r="J4872" s="2">
        <v>8.415597</v>
      </c>
      <c r="K4872" s="2">
        <v>7.9718999999999998E-2</v>
      </c>
      <c r="L4872" s="2">
        <v>0.18306</v>
      </c>
    </row>
    <row r="4873" spans="1:12" x14ac:dyDescent="0.2">
      <c r="A4873" s="2">
        <v>8.4162979999999994</v>
      </c>
      <c r="B4873" s="2">
        <v>28.204149999999998</v>
      </c>
      <c r="C4873" s="2">
        <v>0.53782200000000002</v>
      </c>
      <c r="D4873" s="2">
        <v>0.282634</v>
      </c>
      <c r="F4873" s="2">
        <v>8.4134930000000008</v>
      </c>
      <c r="G4873" s="2">
        <v>0.55524399999999996</v>
      </c>
      <c r="H4873" s="2">
        <v>0.55478700000000003</v>
      </c>
      <c r="J4873" s="2">
        <v>8.4162979999999994</v>
      </c>
      <c r="K4873" s="2">
        <v>8.0088999999999994E-2</v>
      </c>
      <c r="L4873" s="2">
        <v>0.183143</v>
      </c>
    </row>
    <row r="4874" spans="1:12" x14ac:dyDescent="0.2">
      <c r="A4874" s="2">
        <v>8.4169999999999998</v>
      </c>
      <c r="B4874" s="2">
        <v>28.233460000000001</v>
      </c>
      <c r="C4874" s="2">
        <v>0.53795499999999996</v>
      </c>
      <c r="D4874" s="2">
        <v>0.28311500000000001</v>
      </c>
      <c r="F4874" s="2">
        <v>8.4141940000000002</v>
      </c>
      <c r="G4874" s="2">
        <v>0.55612200000000001</v>
      </c>
      <c r="H4874" s="2">
        <v>0.55442000000000002</v>
      </c>
      <c r="J4874" s="2">
        <v>8.4169999999999998</v>
      </c>
      <c r="K4874" s="2">
        <v>8.0211000000000005E-2</v>
      </c>
      <c r="L4874" s="2">
        <v>0.183702</v>
      </c>
    </row>
    <row r="4875" spans="1:12" x14ac:dyDescent="0.2">
      <c r="A4875" s="2">
        <v>8.4177009999999992</v>
      </c>
      <c r="B4875" s="2">
        <v>28.264019999999999</v>
      </c>
      <c r="C4875" s="2">
        <v>0.53792499999999999</v>
      </c>
      <c r="D4875" s="2">
        <v>0.28373999999999999</v>
      </c>
      <c r="F4875" s="2">
        <v>8.4148949999999996</v>
      </c>
      <c r="G4875" s="2">
        <v>0.55563399999999996</v>
      </c>
      <c r="H4875" s="2">
        <v>0.554512</v>
      </c>
      <c r="J4875" s="2">
        <v>8.4177009999999992</v>
      </c>
      <c r="K4875" s="2">
        <v>8.0075999999999994E-2</v>
      </c>
      <c r="L4875" s="2">
        <v>0.18436</v>
      </c>
    </row>
    <row r="4876" spans="1:12" x14ac:dyDescent="0.2">
      <c r="A4876" s="2">
        <v>8.4184029999999996</v>
      </c>
      <c r="B4876" s="2">
        <v>28.294360000000001</v>
      </c>
      <c r="C4876" s="2">
        <v>0.53781800000000002</v>
      </c>
      <c r="D4876" s="2">
        <v>0.28425899999999998</v>
      </c>
      <c r="F4876" s="2">
        <v>8.415597</v>
      </c>
      <c r="G4876" s="2">
        <v>0.55564899999999995</v>
      </c>
      <c r="H4876" s="2">
        <v>0.55472600000000005</v>
      </c>
      <c r="J4876" s="2">
        <v>8.4184029999999996</v>
      </c>
      <c r="K4876" s="2">
        <v>8.0010999999999999E-2</v>
      </c>
      <c r="L4876" s="2">
        <v>0.18465799999999999</v>
      </c>
    </row>
    <row r="4877" spans="1:12" x14ac:dyDescent="0.2">
      <c r="A4877" s="2">
        <v>8.4191040000000008</v>
      </c>
      <c r="B4877" s="2">
        <v>28.324400000000001</v>
      </c>
      <c r="C4877" s="2">
        <v>0.53767299999999996</v>
      </c>
      <c r="D4877" s="2">
        <v>0.28451799999999999</v>
      </c>
      <c r="F4877" s="2">
        <v>8.4162979999999994</v>
      </c>
      <c r="G4877" s="2">
        <v>0.55509200000000003</v>
      </c>
      <c r="H4877" s="2">
        <v>0.55468799999999996</v>
      </c>
      <c r="J4877" s="2">
        <v>8.4191040000000008</v>
      </c>
      <c r="K4877" s="2">
        <v>7.9834000000000002E-2</v>
      </c>
      <c r="L4877" s="2">
        <v>0.18513199999999999</v>
      </c>
    </row>
    <row r="4878" spans="1:12" x14ac:dyDescent="0.2">
      <c r="A4878" s="2">
        <v>8.4198059999999995</v>
      </c>
      <c r="B4878" s="2">
        <v>28.35463</v>
      </c>
      <c r="C4878" s="2">
        <v>0.53798599999999996</v>
      </c>
      <c r="D4878" s="2">
        <v>0.28496100000000002</v>
      </c>
      <c r="F4878" s="2">
        <v>8.4169999999999998</v>
      </c>
      <c r="G4878" s="2">
        <v>0.554871</v>
      </c>
      <c r="H4878" s="2">
        <v>0.55472600000000005</v>
      </c>
      <c r="J4878" s="2">
        <v>8.4198059999999995</v>
      </c>
      <c r="K4878" s="2">
        <v>8.0050999999999997E-2</v>
      </c>
      <c r="L4878" s="2">
        <v>0.18579200000000001</v>
      </c>
    </row>
    <row r="4879" spans="1:12" x14ac:dyDescent="0.2">
      <c r="A4879" s="2">
        <v>8.4205059999999996</v>
      </c>
      <c r="B4879" s="2">
        <v>28.385169999999999</v>
      </c>
      <c r="C4879" s="2">
        <v>0.53802399999999995</v>
      </c>
      <c r="D4879" s="2">
        <v>0.28541100000000003</v>
      </c>
      <c r="F4879" s="2">
        <v>8.4177009999999992</v>
      </c>
      <c r="G4879" s="2">
        <v>0.55481000000000003</v>
      </c>
      <c r="H4879" s="2">
        <v>0.55442800000000003</v>
      </c>
      <c r="J4879" s="2">
        <v>8.4205059999999996</v>
      </c>
      <c r="K4879" s="2">
        <v>8.0367999999999995E-2</v>
      </c>
      <c r="L4879" s="2">
        <v>0.18631400000000001</v>
      </c>
    </row>
    <row r="4880" spans="1:12" x14ac:dyDescent="0.2">
      <c r="A4880" s="2">
        <v>8.421208</v>
      </c>
      <c r="B4880" s="2">
        <v>28.416080000000001</v>
      </c>
      <c r="C4880" s="2">
        <v>0.53777200000000003</v>
      </c>
      <c r="D4880" s="2">
        <v>0.285854</v>
      </c>
      <c r="F4880" s="2">
        <v>8.4184029999999996</v>
      </c>
      <c r="G4880" s="2">
        <v>0.55532800000000004</v>
      </c>
      <c r="H4880" s="2">
        <v>0.55458799999999997</v>
      </c>
      <c r="J4880" s="2">
        <v>8.421208</v>
      </c>
      <c r="K4880" s="2">
        <v>8.0223000000000003E-2</v>
      </c>
      <c r="L4880" s="2">
        <v>0.18614900000000001</v>
      </c>
    </row>
    <row r="4881" spans="1:12" x14ac:dyDescent="0.2">
      <c r="A4881" s="2">
        <v>8.4219089999999994</v>
      </c>
      <c r="B4881" s="2">
        <v>28.446850000000001</v>
      </c>
      <c r="C4881" s="2">
        <v>0.53742500000000004</v>
      </c>
      <c r="D4881" s="2">
        <v>0.286273</v>
      </c>
      <c r="F4881" s="2">
        <v>8.4191040000000008</v>
      </c>
      <c r="G4881" s="2">
        <v>0.55502300000000004</v>
      </c>
      <c r="H4881" s="2">
        <v>0.55429799999999996</v>
      </c>
      <c r="J4881" s="2">
        <v>8.4219089999999994</v>
      </c>
      <c r="K4881" s="2">
        <v>8.0921000000000007E-2</v>
      </c>
      <c r="L4881" s="2">
        <v>0.18573200000000001</v>
      </c>
    </row>
    <row r="4882" spans="1:12" x14ac:dyDescent="0.2">
      <c r="A4882" s="2">
        <v>8.4226100000000006</v>
      </c>
      <c r="B4882" s="2">
        <v>28.4773</v>
      </c>
      <c r="C4882" s="2">
        <v>0.53734099999999996</v>
      </c>
      <c r="D4882" s="2">
        <v>0.28647899999999998</v>
      </c>
      <c r="F4882" s="2">
        <v>8.4198059999999995</v>
      </c>
      <c r="G4882" s="2">
        <v>0.55467200000000005</v>
      </c>
      <c r="H4882" s="2">
        <v>0.55444300000000002</v>
      </c>
      <c r="J4882" s="2">
        <v>8.4226100000000006</v>
      </c>
      <c r="K4882" s="2">
        <v>8.1596000000000002E-2</v>
      </c>
      <c r="L4882" s="2">
        <v>0.18535799999999999</v>
      </c>
    </row>
    <row r="4883" spans="1:12" x14ac:dyDescent="0.2">
      <c r="A4883" s="2">
        <v>8.4233119999999992</v>
      </c>
      <c r="B4883" s="2">
        <v>28.508199999999999</v>
      </c>
      <c r="C4883" s="2">
        <v>0.53771500000000005</v>
      </c>
      <c r="D4883" s="2">
        <v>0.28684500000000002</v>
      </c>
      <c r="F4883" s="2">
        <v>8.4205059999999996</v>
      </c>
      <c r="G4883" s="2">
        <v>0.554817</v>
      </c>
      <c r="H4883" s="2">
        <v>0.55511500000000003</v>
      </c>
      <c r="J4883" s="2">
        <v>8.4233119999999992</v>
      </c>
      <c r="K4883" s="2">
        <v>8.1888000000000002E-2</v>
      </c>
      <c r="L4883" s="2">
        <v>0.18562000000000001</v>
      </c>
    </row>
    <row r="4884" spans="1:12" x14ac:dyDescent="0.2">
      <c r="A4884" s="2">
        <v>8.4240130000000004</v>
      </c>
      <c r="B4884" s="2">
        <v>28.538509999999999</v>
      </c>
      <c r="C4884" s="2">
        <v>0.53782600000000003</v>
      </c>
      <c r="D4884" s="2">
        <v>0.28719600000000001</v>
      </c>
      <c r="F4884" s="2">
        <v>8.421208</v>
      </c>
      <c r="G4884" s="2">
        <v>0.55449700000000002</v>
      </c>
      <c r="H4884" s="2">
        <v>0.55526699999999996</v>
      </c>
      <c r="J4884" s="2">
        <v>8.4240130000000004</v>
      </c>
      <c r="K4884" s="2">
        <v>8.2021999999999998E-2</v>
      </c>
      <c r="L4884" s="2">
        <v>0.185444</v>
      </c>
    </row>
    <row r="4885" spans="1:12" x14ac:dyDescent="0.2">
      <c r="A4885" s="2">
        <v>8.4247150000000008</v>
      </c>
      <c r="B4885" s="2">
        <v>28.569279999999999</v>
      </c>
      <c r="C4885" s="2">
        <v>0.537887</v>
      </c>
      <c r="D4885" s="2">
        <v>0.28742499999999999</v>
      </c>
      <c r="F4885" s="2">
        <v>8.4219089999999994</v>
      </c>
      <c r="G4885" s="2">
        <v>0.55413800000000002</v>
      </c>
      <c r="H4885" s="2">
        <v>0.55537400000000003</v>
      </c>
      <c r="J4885" s="2">
        <v>8.4247150000000008</v>
      </c>
      <c r="K4885" s="2">
        <v>8.1961000000000006E-2</v>
      </c>
      <c r="L4885" s="2">
        <v>0.18570900000000001</v>
      </c>
    </row>
    <row r="4886" spans="1:12" x14ac:dyDescent="0.2">
      <c r="A4886" s="2">
        <v>8.4254160000000002</v>
      </c>
      <c r="B4886" s="2">
        <v>28.600519999999999</v>
      </c>
      <c r="C4886" s="2">
        <v>0.538165</v>
      </c>
      <c r="D4886" s="2">
        <v>0.287692</v>
      </c>
      <c r="F4886" s="2">
        <v>8.4226100000000006</v>
      </c>
      <c r="G4886" s="2">
        <v>0.55458099999999999</v>
      </c>
      <c r="H4886" s="2">
        <v>0.55605300000000002</v>
      </c>
      <c r="J4886" s="2">
        <v>8.4254160000000002</v>
      </c>
      <c r="K4886" s="2">
        <v>8.1419000000000005E-2</v>
      </c>
      <c r="L4886" s="2">
        <v>0.18587000000000001</v>
      </c>
    </row>
    <row r="4887" spans="1:12" x14ac:dyDescent="0.2">
      <c r="A4887" s="2">
        <v>8.4261180000000007</v>
      </c>
      <c r="B4887" s="2">
        <v>28.631830000000001</v>
      </c>
      <c r="C4887" s="2">
        <v>0.53805099999999995</v>
      </c>
      <c r="D4887" s="2">
        <v>0.28818100000000002</v>
      </c>
      <c r="F4887" s="2">
        <v>8.4233119999999992</v>
      </c>
      <c r="G4887" s="2">
        <v>0.55437499999999995</v>
      </c>
      <c r="H4887" s="2">
        <v>0.55564899999999995</v>
      </c>
      <c r="J4887" s="2">
        <v>8.4261180000000007</v>
      </c>
      <c r="K4887" s="2">
        <v>8.1189999999999998E-2</v>
      </c>
      <c r="L4887" s="2">
        <v>0.18598400000000001</v>
      </c>
    </row>
    <row r="4888" spans="1:12" x14ac:dyDescent="0.2">
      <c r="A4888" s="2">
        <v>8.4268190000000001</v>
      </c>
      <c r="B4888" s="2">
        <v>28.662569999999999</v>
      </c>
      <c r="C4888" s="2">
        <v>0.53772699999999996</v>
      </c>
      <c r="D4888" s="2">
        <v>0.28901199999999999</v>
      </c>
      <c r="F4888" s="2">
        <v>8.4240130000000004</v>
      </c>
      <c r="G4888" s="2">
        <v>0.55445900000000004</v>
      </c>
      <c r="H4888" s="2">
        <v>0.555786</v>
      </c>
      <c r="J4888" s="2">
        <v>8.4268190000000001</v>
      </c>
      <c r="K4888" s="2">
        <v>8.1269999999999995E-2</v>
      </c>
      <c r="L4888" s="2">
        <v>0.18640300000000001</v>
      </c>
    </row>
    <row r="4889" spans="1:12" x14ac:dyDescent="0.2">
      <c r="A4889" s="2">
        <v>8.4275210000000005</v>
      </c>
      <c r="B4889" s="2">
        <v>28.693439999999999</v>
      </c>
      <c r="C4889" s="2">
        <v>0.53769999999999996</v>
      </c>
      <c r="D4889" s="2">
        <v>0.288997</v>
      </c>
      <c r="F4889" s="2">
        <v>8.4247150000000008</v>
      </c>
      <c r="G4889" s="2">
        <v>0.55438200000000004</v>
      </c>
      <c r="H4889" s="2">
        <v>0.55557999999999996</v>
      </c>
      <c r="J4889" s="2">
        <v>8.4275210000000005</v>
      </c>
      <c r="K4889" s="2">
        <v>8.1296999999999994E-2</v>
      </c>
      <c r="L4889" s="2">
        <v>0.18651100000000001</v>
      </c>
    </row>
    <row r="4890" spans="1:12" x14ac:dyDescent="0.2">
      <c r="A4890" s="2">
        <v>8.4282219999999999</v>
      </c>
      <c r="B4890" s="2">
        <v>28.724080000000001</v>
      </c>
      <c r="C4890" s="2">
        <v>0.53789399999999998</v>
      </c>
      <c r="D4890" s="2">
        <v>0.28902699999999998</v>
      </c>
      <c r="F4890" s="2">
        <v>8.4254160000000002</v>
      </c>
      <c r="G4890" s="2">
        <v>0.55422199999999999</v>
      </c>
      <c r="H4890" s="2">
        <v>0.55452699999999999</v>
      </c>
      <c r="J4890" s="2">
        <v>8.4282219999999999</v>
      </c>
      <c r="K4890" s="2">
        <v>8.1032000000000007E-2</v>
      </c>
      <c r="L4890" s="2">
        <v>0.186367</v>
      </c>
    </row>
    <row r="4891" spans="1:12" x14ac:dyDescent="0.2">
      <c r="A4891" s="2">
        <v>8.4289229999999993</v>
      </c>
      <c r="B4891" s="2">
        <v>28.755310000000001</v>
      </c>
      <c r="C4891" s="2">
        <v>0.53809300000000004</v>
      </c>
      <c r="D4891" s="2">
        <v>0.28924100000000003</v>
      </c>
      <c r="F4891" s="2">
        <v>8.4261180000000007</v>
      </c>
      <c r="G4891" s="2">
        <v>0.55475600000000003</v>
      </c>
      <c r="H4891" s="2">
        <v>0.55497700000000005</v>
      </c>
      <c r="J4891" s="2">
        <v>8.4289229999999993</v>
      </c>
      <c r="K4891" s="2">
        <v>8.1081E-2</v>
      </c>
      <c r="L4891" s="2">
        <v>0.18590200000000001</v>
      </c>
    </row>
    <row r="4892" spans="1:12" x14ac:dyDescent="0.2">
      <c r="A4892" s="2">
        <v>8.4296249999999997</v>
      </c>
      <c r="B4892" s="2">
        <v>28.786740000000002</v>
      </c>
      <c r="C4892" s="2">
        <v>0.53801699999999997</v>
      </c>
      <c r="D4892" s="2">
        <v>0.28927900000000001</v>
      </c>
      <c r="F4892" s="2">
        <v>8.4268190000000001</v>
      </c>
      <c r="G4892" s="2">
        <v>0.55527499999999996</v>
      </c>
      <c r="H4892" s="2">
        <v>0.55431399999999997</v>
      </c>
      <c r="J4892" s="2">
        <v>8.4296249999999997</v>
      </c>
      <c r="K4892" s="2">
        <v>8.1291000000000002E-2</v>
      </c>
      <c r="L4892" s="2">
        <v>0.18562500000000001</v>
      </c>
    </row>
    <row r="4893" spans="1:12" x14ac:dyDescent="0.2">
      <c r="A4893" s="2">
        <v>8.4303270000000001</v>
      </c>
      <c r="B4893" s="2">
        <v>28.817990000000002</v>
      </c>
      <c r="C4893" s="2">
        <v>0.53789100000000001</v>
      </c>
      <c r="D4893" s="2">
        <v>0.28927199999999997</v>
      </c>
      <c r="F4893" s="2">
        <v>8.4275210000000005</v>
      </c>
      <c r="G4893" s="2">
        <v>0.55531299999999995</v>
      </c>
      <c r="H4893" s="2">
        <v>0.55444300000000002</v>
      </c>
      <c r="J4893" s="2">
        <v>8.4303270000000001</v>
      </c>
      <c r="K4893" s="2">
        <v>8.1212999999999994E-2</v>
      </c>
      <c r="L4893" s="2">
        <v>0.185502</v>
      </c>
    </row>
    <row r="4894" spans="1:12" x14ac:dyDescent="0.2">
      <c r="A4894" s="2">
        <v>8.4310270000000003</v>
      </c>
      <c r="B4894" s="2">
        <v>28.849119999999999</v>
      </c>
      <c r="C4894" s="2">
        <v>0.537914</v>
      </c>
      <c r="D4894" s="2">
        <v>0.28971400000000003</v>
      </c>
      <c r="F4894" s="2">
        <v>8.4282219999999999</v>
      </c>
      <c r="G4894" s="2">
        <v>0.55527499999999996</v>
      </c>
      <c r="H4894" s="2">
        <v>0.55452699999999999</v>
      </c>
      <c r="J4894" s="2">
        <v>8.4310270000000003</v>
      </c>
      <c r="K4894" s="2">
        <v>8.1281999999999993E-2</v>
      </c>
      <c r="L4894" s="2">
        <v>0.18525700000000001</v>
      </c>
    </row>
    <row r="4895" spans="1:12" x14ac:dyDescent="0.2">
      <c r="A4895" s="2">
        <v>8.4317279999999997</v>
      </c>
      <c r="B4895" s="2">
        <v>28.879639999999998</v>
      </c>
      <c r="C4895" s="2">
        <v>0.53772699999999996</v>
      </c>
      <c r="D4895" s="2">
        <v>0.28940100000000002</v>
      </c>
      <c r="F4895" s="2">
        <v>8.4289229999999993</v>
      </c>
      <c r="G4895" s="2">
        <v>0.55478700000000003</v>
      </c>
      <c r="H4895" s="2">
        <v>0.55474100000000004</v>
      </c>
      <c r="J4895" s="2">
        <v>8.4317279999999997</v>
      </c>
      <c r="K4895" s="2">
        <v>8.1731999999999999E-2</v>
      </c>
      <c r="L4895" s="2">
        <v>0.18506500000000001</v>
      </c>
    </row>
    <row r="4896" spans="1:12" x14ac:dyDescent="0.2">
      <c r="A4896" s="2">
        <v>8.4324300000000001</v>
      </c>
      <c r="B4896" s="2">
        <v>28.91058</v>
      </c>
      <c r="C4896" s="2">
        <v>0.53775700000000004</v>
      </c>
      <c r="D4896" s="2">
        <v>0.28948499999999999</v>
      </c>
      <c r="F4896" s="2">
        <v>8.4296249999999997</v>
      </c>
      <c r="G4896" s="2">
        <v>0.55442000000000002</v>
      </c>
      <c r="H4896" s="2">
        <v>0.554504</v>
      </c>
      <c r="J4896" s="2">
        <v>8.4324300000000001</v>
      </c>
      <c r="K4896" s="2">
        <v>8.1751000000000004E-2</v>
      </c>
      <c r="L4896" s="2">
        <v>0.18457100000000001</v>
      </c>
    </row>
    <row r="4897" spans="1:12" x14ac:dyDescent="0.2">
      <c r="A4897" s="2">
        <v>8.4331309999999995</v>
      </c>
      <c r="B4897" s="2">
        <v>28.941800000000001</v>
      </c>
      <c r="C4897" s="2">
        <v>0.53802799999999995</v>
      </c>
      <c r="D4897" s="2">
        <v>0.29008</v>
      </c>
      <c r="F4897" s="2">
        <v>8.4303270000000001</v>
      </c>
      <c r="G4897" s="2">
        <v>0.554512</v>
      </c>
      <c r="H4897" s="2">
        <v>0.55449700000000002</v>
      </c>
      <c r="J4897" s="2">
        <v>8.4331309999999995</v>
      </c>
      <c r="K4897" s="2">
        <v>8.14E-2</v>
      </c>
      <c r="L4897" s="2">
        <v>0.18457599999999999</v>
      </c>
    </row>
    <row r="4898" spans="1:12" x14ac:dyDescent="0.2">
      <c r="A4898" s="2">
        <v>8.4338329999999999</v>
      </c>
      <c r="B4898" s="2">
        <v>28.973469999999999</v>
      </c>
      <c r="C4898" s="2">
        <v>0.53791699999999998</v>
      </c>
      <c r="D4898" s="2">
        <v>0.290271</v>
      </c>
      <c r="F4898" s="2">
        <v>8.4310270000000003</v>
      </c>
      <c r="G4898" s="2">
        <v>0.55472600000000005</v>
      </c>
      <c r="H4898" s="2">
        <v>0.55470299999999995</v>
      </c>
      <c r="J4898" s="2">
        <v>8.4338329999999999</v>
      </c>
      <c r="K4898" s="2">
        <v>8.1392000000000006E-2</v>
      </c>
      <c r="L4898" s="2">
        <v>0.18477199999999999</v>
      </c>
    </row>
    <row r="4899" spans="1:12" x14ac:dyDescent="0.2">
      <c r="A4899" s="2">
        <v>8.4345339999999993</v>
      </c>
      <c r="B4899" s="2">
        <v>29.005379999999999</v>
      </c>
      <c r="C4899" s="2">
        <v>0.53766899999999995</v>
      </c>
      <c r="D4899" s="2">
        <v>0.28998099999999999</v>
      </c>
      <c r="F4899" s="2">
        <v>8.4317279999999997</v>
      </c>
      <c r="G4899" s="2">
        <v>0.55468799999999996</v>
      </c>
      <c r="H4899" s="2">
        <v>0.55471800000000004</v>
      </c>
      <c r="J4899" s="2">
        <v>8.4345339999999993</v>
      </c>
      <c r="K4899" s="2">
        <v>8.1594E-2</v>
      </c>
      <c r="L4899" s="2">
        <v>0.18515499999999999</v>
      </c>
    </row>
    <row r="4900" spans="1:12" x14ac:dyDescent="0.2">
      <c r="A4900" s="2">
        <v>8.4352350000000005</v>
      </c>
      <c r="B4900" s="2">
        <v>29.037320000000001</v>
      </c>
      <c r="C4900" s="2">
        <v>0.53739099999999995</v>
      </c>
      <c r="D4900" s="2">
        <v>0.28992000000000001</v>
      </c>
      <c r="F4900" s="2">
        <v>8.4324300000000001</v>
      </c>
      <c r="G4900" s="2">
        <v>0.55472600000000005</v>
      </c>
      <c r="H4900" s="2">
        <v>0.55406999999999995</v>
      </c>
      <c r="J4900" s="2">
        <v>8.4352350000000005</v>
      </c>
      <c r="K4900" s="2">
        <v>8.1519999999999995E-2</v>
      </c>
      <c r="L4900" s="2">
        <v>0.185087</v>
      </c>
    </row>
    <row r="4901" spans="1:12" x14ac:dyDescent="0.2">
      <c r="A4901" s="2">
        <v>8.4359369999999991</v>
      </c>
      <c r="B4901" s="2">
        <v>29.06953</v>
      </c>
      <c r="C4901" s="2">
        <v>0.53734099999999996</v>
      </c>
      <c r="D4901" s="2">
        <v>0.290103</v>
      </c>
      <c r="F4901" s="2">
        <v>8.4331309999999995</v>
      </c>
      <c r="G4901" s="2">
        <v>0.55442800000000003</v>
      </c>
      <c r="H4901" s="2">
        <v>0.55426799999999998</v>
      </c>
      <c r="J4901" s="2">
        <v>8.4359369999999991</v>
      </c>
      <c r="K4901" s="2">
        <v>8.1523999999999999E-2</v>
      </c>
      <c r="L4901" s="2">
        <v>0.18477499999999999</v>
      </c>
    </row>
    <row r="4902" spans="1:12" x14ac:dyDescent="0.2">
      <c r="A4902" s="2">
        <v>8.4366380000000003</v>
      </c>
      <c r="B4902" s="2">
        <v>29.101880000000001</v>
      </c>
      <c r="C4902" s="2">
        <v>0.53706299999999996</v>
      </c>
      <c r="D4902" s="2">
        <v>0.28985899999999998</v>
      </c>
      <c r="F4902" s="2">
        <v>8.4338329999999999</v>
      </c>
      <c r="G4902" s="2">
        <v>0.55458799999999997</v>
      </c>
      <c r="H4902" s="2">
        <v>0.55371899999999996</v>
      </c>
      <c r="J4902" s="2">
        <v>8.4366380000000003</v>
      </c>
      <c r="K4902" s="2">
        <v>8.1313999999999997E-2</v>
      </c>
      <c r="L4902" s="2">
        <v>0.18451899999999999</v>
      </c>
    </row>
    <row r="4903" spans="1:12" x14ac:dyDescent="0.2">
      <c r="A4903" s="2">
        <v>8.4373400000000007</v>
      </c>
      <c r="B4903" s="2">
        <v>29.134419999999999</v>
      </c>
      <c r="C4903" s="2">
        <v>0.53620100000000004</v>
      </c>
      <c r="D4903" s="2">
        <v>0.289798</v>
      </c>
      <c r="F4903" s="2">
        <v>8.4345339999999993</v>
      </c>
      <c r="G4903" s="2">
        <v>0.55429799999999996</v>
      </c>
      <c r="H4903" s="2">
        <v>0.55435900000000005</v>
      </c>
      <c r="J4903" s="2">
        <v>8.4373400000000007</v>
      </c>
      <c r="K4903" s="2">
        <v>8.1439999999999999E-2</v>
      </c>
      <c r="L4903" s="2">
        <v>0.184638</v>
      </c>
    </row>
    <row r="4904" spans="1:12" x14ac:dyDescent="0.2">
      <c r="A4904" s="2">
        <v>8.4380410000000001</v>
      </c>
      <c r="B4904" s="2">
        <v>29.166630000000001</v>
      </c>
      <c r="C4904" s="2">
        <v>0.53574299999999997</v>
      </c>
      <c r="D4904" s="2">
        <v>0.28969899999999998</v>
      </c>
      <c r="F4904" s="2">
        <v>8.4352350000000005</v>
      </c>
      <c r="G4904" s="2">
        <v>0.55444300000000002</v>
      </c>
      <c r="H4904" s="2">
        <v>0.554512</v>
      </c>
      <c r="J4904" s="2">
        <v>8.4380410000000001</v>
      </c>
      <c r="K4904" s="2">
        <v>8.1556000000000003E-2</v>
      </c>
      <c r="L4904" s="2">
        <v>0.184174</v>
      </c>
    </row>
    <row r="4905" spans="1:12" x14ac:dyDescent="0.2">
      <c r="A4905" s="2">
        <v>8.4387430000000005</v>
      </c>
      <c r="B4905" s="2">
        <v>29.199069999999999</v>
      </c>
      <c r="C4905" s="2">
        <v>0.53586100000000003</v>
      </c>
      <c r="D4905" s="2">
        <v>0.28964499999999999</v>
      </c>
      <c r="F4905" s="2">
        <v>8.4359369999999991</v>
      </c>
      <c r="G4905" s="2">
        <v>0.55511500000000003</v>
      </c>
      <c r="H4905" s="2">
        <v>0.55438200000000004</v>
      </c>
      <c r="J4905" s="2">
        <v>8.4387430000000005</v>
      </c>
      <c r="K4905" s="2">
        <v>8.2252000000000006E-2</v>
      </c>
      <c r="L4905" s="2">
        <v>0.18395900000000001</v>
      </c>
    </row>
    <row r="4906" spans="1:12" x14ac:dyDescent="0.2">
      <c r="A4906" s="2">
        <v>8.4394439999999999</v>
      </c>
      <c r="B4906" s="2">
        <v>29.2318</v>
      </c>
      <c r="C4906" s="2">
        <v>0.535972</v>
      </c>
      <c r="D4906" s="2">
        <v>0.28966799999999998</v>
      </c>
      <c r="F4906" s="2">
        <v>8.4366380000000003</v>
      </c>
      <c r="G4906" s="2">
        <v>0.55526699999999996</v>
      </c>
      <c r="H4906" s="2">
        <v>0.55442800000000003</v>
      </c>
      <c r="J4906" s="2">
        <v>8.4394439999999999</v>
      </c>
      <c r="K4906" s="2">
        <v>8.2558999999999994E-2</v>
      </c>
      <c r="L4906" s="2">
        <v>0.18417800000000001</v>
      </c>
    </row>
    <row r="4907" spans="1:12" x14ac:dyDescent="0.2">
      <c r="A4907" s="2">
        <v>8.4401449999999993</v>
      </c>
      <c r="B4907" s="2">
        <v>29.264620000000001</v>
      </c>
      <c r="C4907" s="2">
        <v>0.53575099999999998</v>
      </c>
      <c r="D4907" s="2">
        <v>0.28938599999999998</v>
      </c>
      <c r="F4907" s="2">
        <v>8.4373400000000007</v>
      </c>
      <c r="G4907" s="2">
        <v>0.55537400000000003</v>
      </c>
      <c r="H4907" s="2">
        <v>0.55467200000000005</v>
      </c>
      <c r="J4907" s="2">
        <v>8.4401449999999993</v>
      </c>
      <c r="K4907" s="2">
        <v>8.2886000000000001E-2</v>
      </c>
      <c r="L4907" s="2">
        <v>0.18435699999999999</v>
      </c>
    </row>
    <row r="4908" spans="1:12" x14ac:dyDescent="0.2">
      <c r="A4908" s="2">
        <v>8.4408460000000005</v>
      </c>
      <c r="B4908" s="2">
        <v>29.29579</v>
      </c>
      <c r="C4908" s="2">
        <v>0.53555200000000003</v>
      </c>
      <c r="D4908" s="2">
        <v>0.28924100000000003</v>
      </c>
      <c r="F4908" s="2">
        <v>8.4380410000000001</v>
      </c>
      <c r="G4908" s="2">
        <v>0.55605300000000002</v>
      </c>
      <c r="H4908" s="2">
        <v>0.55483199999999999</v>
      </c>
      <c r="J4908" s="2">
        <v>8.4408460000000005</v>
      </c>
      <c r="K4908" s="2">
        <v>8.3113000000000006E-2</v>
      </c>
      <c r="L4908" s="2">
        <v>0.18502299999999999</v>
      </c>
    </row>
    <row r="4909" spans="1:12" x14ac:dyDescent="0.2">
      <c r="A4909" s="2">
        <v>8.4415469999999999</v>
      </c>
      <c r="B4909" s="2">
        <v>29.324750000000002</v>
      </c>
      <c r="C4909" s="2">
        <v>0.53576999999999997</v>
      </c>
      <c r="D4909" s="2">
        <v>0.28926400000000002</v>
      </c>
      <c r="F4909" s="2">
        <v>8.4387430000000005</v>
      </c>
      <c r="G4909" s="2">
        <v>0.55564899999999995</v>
      </c>
      <c r="H4909" s="2">
        <v>0.55496999999999996</v>
      </c>
      <c r="J4909" s="2">
        <v>8.4415469999999999</v>
      </c>
      <c r="K4909" s="2">
        <v>8.3650000000000002E-2</v>
      </c>
      <c r="L4909" s="2">
        <v>0.185366</v>
      </c>
    </row>
    <row r="4910" spans="1:12" x14ac:dyDescent="0.2">
      <c r="A4910" s="2">
        <v>8.4422490000000003</v>
      </c>
      <c r="B4910" s="2">
        <v>29.353179999999998</v>
      </c>
      <c r="C4910" s="2">
        <v>0.53533500000000001</v>
      </c>
      <c r="D4910" s="2">
        <v>0.28843200000000002</v>
      </c>
      <c r="F4910" s="2">
        <v>8.4394439999999999</v>
      </c>
      <c r="G4910" s="2">
        <v>0.555786</v>
      </c>
      <c r="H4910" s="2">
        <v>0.55534399999999995</v>
      </c>
      <c r="J4910" s="2">
        <v>8.4422490000000003</v>
      </c>
      <c r="K4910" s="2">
        <v>8.362E-2</v>
      </c>
      <c r="L4910" s="2">
        <v>0.18542900000000001</v>
      </c>
    </row>
    <row r="4911" spans="1:12" x14ac:dyDescent="0.2">
      <c r="A4911" s="2">
        <v>8.4429499999999997</v>
      </c>
      <c r="B4911" s="2">
        <v>29.38411</v>
      </c>
      <c r="C4911" s="2">
        <v>0.53524300000000002</v>
      </c>
      <c r="D4911" s="2">
        <v>0.28813499999999997</v>
      </c>
      <c r="F4911" s="2">
        <v>8.4401449999999993</v>
      </c>
      <c r="G4911" s="2">
        <v>0.55557999999999996</v>
      </c>
      <c r="H4911" s="2">
        <v>0.55500000000000005</v>
      </c>
      <c r="J4911" s="2">
        <v>8.4429499999999997</v>
      </c>
      <c r="K4911" s="2">
        <v>8.3828E-2</v>
      </c>
      <c r="L4911" s="2">
        <v>0.185554</v>
      </c>
    </row>
    <row r="4912" spans="1:12" x14ac:dyDescent="0.2">
      <c r="A4912" s="2">
        <v>8.4436520000000002</v>
      </c>
      <c r="B4912" s="2">
        <v>29.416679999999999</v>
      </c>
      <c r="C4912" s="2">
        <v>0.53527400000000003</v>
      </c>
      <c r="D4912" s="2">
        <v>0.28843999999999997</v>
      </c>
      <c r="F4912" s="2">
        <v>8.4408460000000005</v>
      </c>
      <c r="G4912" s="2">
        <v>0.55452699999999999</v>
      </c>
      <c r="H4912" s="2">
        <v>0.555199</v>
      </c>
      <c r="J4912" s="2">
        <v>8.4436520000000002</v>
      </c>
      <c r="K4912" s="2">
        <v>8.4130999999999997E-2</v>
      </c>
      <c r="L4912" s="2">
        <v>0.186309</v>
      </c>
    </row>
    <row r="4913" spans="1:12" x14ac:dyDescent="0.2">
      <c r="A4913" s="2">
        <v>8.4443529999999996</v>
      </c>
      <c r="B4913" s="2">
        <v>29.450469999999999</v>
      </c>
      <c r="C4913" s="2">
        <v>0.53501399999999999</v>
      </c>
      <c r="D4913" s="2">
        <v>0.28856999999999999</v>
      </c>
      <c r="F4913" s="2">
        <v>8.4415469999999999</v>
      </c>
      <c r="G4913" s="2">
        <v>0.55497700000000005</v>
      </c>
      <c r="H4913" s="2">
        <v>0.55599200000000004</v>
      </c>
      <c r="J4913" s="2">
        <v>8.4443529999999996</v>
      </c>
      <c r="K4913" s="2">
        <v>8.4165000000000004E-2</v>
      </c>
      <c r="L4913" s="2">
        <v>0.18589</v>
      </c>
    </row>
    <row r="4914" spans="1:12" x14ac:dyDescent="0.2">
      <c r="A4914" s="2">
        <v>8.445055</v>
      </c>
      <c r="B4914" s="2">
        <v>29.48434</v>
      </c>
      <c r="C4914" s="2">
        <v>0.53532000000000002</v>
      </c>
      <c r="D4914" s="2">
        <v>0.28795199999999999</v>
      </c>
      <c r="F4914" s="2">
        <v>8.4422490000000003</v>
      </c>
      <c r="G4914" s="2">
        <v>0.55431399999999997</v>
      </c>
      <c r="H4914" s="2">
        <v>0.55547299999999999</v>
      </c>
      <c r="J4914" s="2">
        <v>8.445055</v>
      </c>
      <c r="K4914" s="2">
        <v>8.3940000000000001E-2</v>
      </c>
      <c r="L4914" s="2">
        <v>0.185201</v>
      </c>
    </row>
    <row r="4915" spans="1:12" x14ac:dyDescent="0.2">
      <c r="A4915" s="2">
        <v>8.4457559999999994</v>
      </c>
      <c r="B4915" s="2">
        <v>29.51829</v>
      </c>
      <c r="C4915" s="2">
        <v>0.53573499999999996</v>
      </c>
      <c r="D4915" s="2">
        <v>0.28735699999999997</v>
      </c>
      <c r="F4915" s="2">
        <v>8.4429499999999997</v>
      </c>
      <c r="G4915" s="2">
        <v>0.55444300000000002</v>
      </c>
      <c r="H4915" s="2">
        <v>0.55551099999999998</v>
      </c>
      <c r="J4915" s="2">
        <v>8.4457559999999994</v>
      </c>
      <c r="K4915" s="2">
        <v>8.3798999999999998E-2</v>
      </c>
      <c r="L4915" s="2">
        <v>0.18565300000000001</v>
      </c>
    </row>
    <row r="4916" spans="1:12" x14ac:dyDescent="0.2">
      <c r="A4916" s="2">
        <v>8.4464579999999998</v>
      </c>
      <c r="B4916" s="2">
        <v>29.55226</v>
      </c>
      <c r="C4916" s="2">
        <v>0.53582700000000005</v>
      </c>
      <c r="D4916" s="2">
        <v>0.28721200000000002</v>
      </c>
      <c r="F4916" s="2">
        <v>8.4436520000000002</v>
      </c>
      <c r="G4916" s="2">
        <v>0.55452699999999999</v>
      </c>
      <c r="H4916" s="2">
        <v>0.55527499999999996</v>
      </c>
      <c r="J4916" s="2">
        <v>8.4464579999999998</v>
      </c>
      <c r="K4916" s="2">
        <v>8.3929000000000004E-2</v>
      </c>
      <c r="L4916" s="2">
        <v>0.18557999999999999</v>
      </c>
    </row>
    <row r="4917" spans="1:12" x14ac:dyDescent="0.2">
      <c r="A4917" s="2">
        <v>8.4471589999999992</v>
      </c>
      <c r="B4917" s="2">
        <v>29.58595</v>
      </c>
      <c r="C4917" s="2">
        <v>0.53569</v>
      </c>
      <c r="D4917" s="2">
        <v>0.28721200000000002</v>
      </c>
      <c r="F4917" s="2">
        <v>8.4443529999999996</v>
      </c>
      <c r="G4917" s="2">
        <v>0.55474100000000004</v>
      </c>
      <c r="H4917" s="2">
        <v>0.55530500000000005</v>
      </c>
      <c r="J4917" s="2">
        <v>8.4471589999999992</v>
      </c>
      <c r="K4917" s="2">
        <v>8.4073999999999996E-2</v>
      </c>
      <c r="L4917" s="2">
        <v>0.185247</v>
      </c>
    </row>
    <row r="4918" spans="1:12" x14ac:dyDescent="0.2">
      <c r="A4918" s="2">
        <v>8.4478609999999996</v>
      </c>
      <c r="B4918" s="2">
        <v>29.620180000000001</v>
      </c>
      <c r="C4918" s="2">
        <v>0.53579600000000005</v>
      </c>
      <c r="D4918" s="2">
        <v>0.287273</v>
      </c>
      <c r="F4918" s="2">
        <v>8.445055</v>
      </c>
      <c r="G4918" s="2">
        <v>0.554504</v>
      </c>
      <c r="H4918" s="2">
        <v>0.55561099999999997</v>
      </c>
      <c r="J4918" s="2">
        <v>8.4478609999999996</v>
      </c>
      <c r="K4918" s="2">
        <v>8.3991999999999997E-2</v>
      </c>
      <c r="L4918" s="2">
        <v>0.185061</v>
      </c>
    </row>
    <row r="4919" spans="1:12" x14ac:dyDescent="0.2">
      <c r="A4919" s="2">
        <v>8.4485620000000008</v>
      </c>
      <c r="B4919" s="2">
        <v>29.654499999999999</v>
      </c>
      <c r="C4919" s="2">
        <v>0.53579600000000005</v>
      </c>
      <c r="D4919" s="2">
        <v>0.28746300000000002</v>
      </c>
      <c r="F4919" s="2">
        <v>8.4457559999999994</v>
      </c>
      <c r="G4919" s="2">
        <v>0.55449700000000002</v>
      </c>
      <c r="H4919" s="2">
        <v>0.55552699999999999</v>
      </c>
      <c r="J4919" s="2">
        <v>8.4485620000000008</v>
      </c>
      <c r="K4919" s="2">
        <v>8.3679000000000003E-2</v>
      </c>
      <c r="L4919" s="2">
        <v>0.18527399999999999</v>
      </c>
    </row>
    <row r="4920" spans="1:12" x14ac:dyDescent="0.2">
      <c r="A4920" s="2">
        <v>8.4492630000000002</v>
      </c>
      <c r="B4920" s="2">
        <v>29.68826</v>
      </c>
      <c r="C4920" s="2">
        <v>0.53592200000000001</v>
      </c>
      <c r="D4920" s="2">
        <v>0.287273</v>
      </c>
      <c r="F4920" s="2">
        <v>8.4464579999999998</v>
      </c>
      <c r="G4920" s="2">
        <v>0.55470299999999995</v>
      </c>
      <c r="H4920" s="2">
        <v>0.55515300000000001</v>
      </c>
      <c r="J4920" s="2">
        <v>8.4492630000000002</v>
      </c>
      <c r="K4920" s="2">
        <v>8.3770999999999998E-2</v>
      </c>
      <c r="L4920" s="2">
        <v>0.18547</v>
      </c>
    </row>
    <row r="4921" spans="1:12" x14ac:dyDescent="0.2">
      <c r="A4921" s="2">
        <v>8.4499650000000006</v>
      </c>
      <c r="B4921" s="2">
        <v>29.722460000000002</v>
      </c>
      <c r="C4921" s="2">
        <v>0.53608199999999995</v>
      </c>
      <c r="D4921" s="2">
        <v>0.28749400000000003</v>
      </c>
      <c r="F4921" s="2">
        <v>8.4471589999999992</v>
      </c>
      <c r="G4921" s="2">
        <v>0.55471800000000004</v>
      </c>
      <c r="H4921" s="2">
        <v>0.55463399999999996</v>
      </c>
      <c r="J4921" s="2">
        <v>8.4499650000000006</v>
      </c>
      <c r="K4921" s="2">
        <v>8.3959000000000006E-2</v>
      </c>
      <c r="L4921" s="2">
        <v>0.18498400000000001</v>
      </c>
    </row>
    <row r="4922" spans="1:12" x14ac:dyDescent="0.2">
      <c r="A4922" s="2">
        <v>8.450666</v>
      </c>
      <c r="B4922" s="2">
        <v>29.75619</v>
      </c>
      <c r="C4922" s="2">
        <v>0.53582700000000005</v>
      </c>
      <c r="D4922" s="2">
        <v>0.28798200000000002</v>
      </c>
      <c r="F4922" s="2">
        <v>8.4478609999999996</v>
      </c>
      <c r="G4922" s="2">
        <v>0.55406999999999995</v>
      </c>
      <c r="H4922" s="2">
        <v>0.55442000000000002</v>
      </c>
      <c r="J4922" s="2">
        <v>8.450666</v>
      </c>
      <c r="K4922" s="2">
        <v>8.4243999999999999E-2</v>
      </c>
      <c r="L4922" s="2">
        <v>0.18520400000000001</v>
      </c>
    </row>
    <row r="4923" spans="1:12" x14ac:dyDescent="0.2">
      <c r="A4923" s="2">
        <v>8.4513669999999994</v>
      </c>
      <c r="B4923" s="2">
        <v>29.790379999999999</v>
      </c>
      <c r="C4923" s="2">
        <v>0.53579600000000005</v>
      </c>
      <c r="D4923" s="2">
        <v>0.28817300000000001</v>
      </c>
      <c r="F4923" s="2">
        <v>8.4485620000000008</v>
      </c>
      <c r="G4923" s="2">
        <v>0.55426799999999998</v>
      </c>
      <c r="H4923" s="2">
        <v>0.55464899999999995</v>
      </c>
      <c r="J4923" s="2">
        <v>8.4513669999999994</v>
      </c>
      <c r="K4923" s="2">
        <v>8.4367999999999999E-2</v>
      </c>
      <c r="L4923" s="2">
        <v>0.18554100000000001</v>
      </c>
    </row>
    <row r="4924" spans="1:12" x14ac:dyDescent="0.2">
      <c r="A4924" s="2">
        <v>8.4520680000000006</v>
      </c>
      <c r="B4924" s="2">
        <v>29.824680000000001</v>
      </c>
      <c r="C4924" s="2">
        <v>0.53590700000000002</v>
      </c>
      <c r="D4924" s="2">
        <v>0.28823399999999999</v>
      </c>
      <c r="F4924" s="2">
        <v>8.4492630000000002</v>
      </c>
      <c r="G4924" s="2">
        <v>0.55371899999999996</v>
      </c>
      <c r="H4924" s="2">
        <v>0.55445100000000003</v>
      </c>
      <c r="J4924" s="2">
        <v>8.4520680000000006</v>
      </c>
      <c r="K4924" s="2">
        <v>8.4243999999999999E-2</v>
      </c>
      <c r="L4924" s="2">
        <v>0.185308</v>
      </c>
    </row>
    <row r="4925" spans="1:12" x14ac:dyDescent="0.2">
      <c r="A4925" s="2">
        <v>8.4527699999999992</v>
      </c>
      <c r="B4925" s="2">
        <v>29.85819</v>
      </c>
      <c r="C4925" s="2">
        <v>0.53629199999999999</v>
      </c>
      <c r="D4925" s="2">
        <v>0.28809699999999999</v>
      </c>
      <c r="F4925" s="2">
        <v>8.4499650000000006</v>
      </c>
      <c r="G4925" s="2">
        <v>0.55435900000000005</v>
      </c>
      <c r="H4925" s="2">
        <v>0.55437499999999995</v>
      </c>
      <c r="J4925" s="2">
        <v>8.4527699999999992</v>
      </c>
      <c r="K4925" s="2">
        <v>8.4195999999999993E-2</v>
      </c>
      <c r="L4925" s="2">
        <v>0.18517900000000001</v>
      </c>
    </row>
    <row r="4926" spans="1:12" x14ac:dyDescent="0.2">
      <c r="A4926" s="2">
        <v>8.4534710000000004</v>
      </c>
      <c r="B4926" s="2">
        <v>29.891439999999999</v>
      </c>
      <c r="C4926" s="2">
        <v>0.53638799999999998</v>
      </c>
      <c r="D4926" s="2">
        <v>0.288165</v>
      </c>
      <c r="F4926" s="2">
        <v>8.450666</v>
      </c>
      <c r="G4926" s="2">
        <v>0.554512</v>
      </c>
      <c r="H4926" s="2">
        <v>0.55431399999999997</v>
      </c>
      <c r="J4926" s="2">
        <v>8.4534710000000004</v>
      </c>
      <c r="K4926" s="2">
        <v>8.4548999999999999E-2</v>
      </c>
      <c r="L4926" s="2">
        <v>0.18543299999999999</v>
      </c>
    </row>
    <row r="4927" spans="1:12" x14ac:dyDescent="0.2">
      <c r="A4927" s="2">
        <v>8.4541730000000008</v>
      </c>
      <c r="B4927" s="2">
        <v>29.925419999999999</v>
      </c>
      <c r="C4927" s="2">
        <v>0.53595999999999999</v>
      </c>
      <c r="D4927" s="2">
        <v>0.28830299999999998</v>
      </c>
      <c r="F4927" s="2">
        <v>8.4513669999999994</v>
      </c>
      <c r="G4927" s="2">
        <v>0.55438200000000004</v>
      </c>
      <c r="H4927" s="2">
        <v>0.55428299999999997</v>
      </c>
      <c r="J4927" s="2">
        <v>8.4541730000000008</v>
      </c>
      <c r="K4927" s="2">
        <v>8.4747000000000003E-2</v>
      </c>
      <c r="L4927" s="2">
        <v>0.185498</v>
      </c>
    </row>
    <row r="4928" spans="1:12" x14ac:dyDescent="0.2">
      <c r="A4928" s="2">
        <v>8.4548740000000002</v>
      </c>
      <c r="B4928" s="2">
        <v>29.958670000000001</v>
      </c>
      <c r="C4928" s="2">
        <v>0.53532000000000002</v>
      </c>
      <c r="D4928" s="2">
        <v>0.28823399999999999</v>
      </c>
      <c r="F4928" s="2">
        <v>8.4520680000000006</v>
      </c>
      <c r="G4928" s="2">
        <v>0.55442800000000003</v>
      </c>
      <c r="H4928" s="2">
        <v>0.55410800000000004</v>
      </c>
      <c r="J4928" s="2">
        <v>8.4548740000000002</v>
      </c>
      <c r="K4928" s="2">
        <v>8.5061999999999999E-2</v>
      </c>
      <c r="L4928" s="2">
        <v>0.185614</v>
      </c>
    </row>
    <row r="4929" spans="1:12" x14ac:dyDescent="0.2">
      <c r="A4929" s="2">
        <v>8.4555749999999996</v>
      </c>
      <c r="B4929" s="2">
        <v>29.99287</v>
      </c>
      <c r="C4929" s="2">
        <v>0.53476999999999997</v>
      </c>
      <c r="D4929" s="2">
        <v>0.28809699999999999</v>
      </c>
      <c r="F4929" s="2">
        <v>8.4527699999999992</v>
      </c>
      <c r="G4929" s="2">
        <v>0.55467200000000005</v>
      </c>
      <c r="H4929" s="2">
        <v>0.55442000000000002</v>
      </c>
      <c r="J4929" s="2">
        <v>8.4555749999999996</v>
      </c>
      <c r="K4929" s="2">
        <v>8.4670999999999996E-2</v>
      </c>
      <c r="L4929" s="2">
        <v>0.18553</v>
      </c>
    </row>
    <row r="4930" spans="1:12" x14ac:dyDescent="0.2">
      <c r="A4930" s="2">
        <v>8.456277</v>
      </c>
      <c r="B4930" s="2">
        <v>30.026890000000002</v>
      </c>
      <c r="C4930" s="2">
        <v>0.53450699999999995</v>
      </c>
      <c r="D4930" s="2">
        <v>0.28813499999999997</v>
      </c>
      <c r="F4930" s="2">
        <v>8.4534710000000004</v>
      </c>
      <c r="G4930" s="2">
        <v>0.55483199999999999</v>
      </c>
      <c r="H4930" s="2">
        <v>0.55395499999999998</v>
      </c>
      <c r="J4930" s="2">
        <v>8.456277</v>
      </c>
      <c r="K4930" s="2">
        <v>8.4873000000000004E-2</v>
      </c>
      <c r="L4930" s="2">
        <v>0.185946</v>
      </c>
    </row>
    <row r="4931" spans="1:12" x14ac:dyDescent="0.2">
      <c r="A4931" s="2">
        <v>8.4569779999999994</v>
      </c>
      <c r="B4931" s="2">
        <v>30.060870000000001</v>
      </c>
      <c r="C4931" s="2">
        <v>0.53420900000000004</v>
      </c>
      <c r="D4931" s="2">
        <v>0.288051</v>
      </c>
      <c r="F4931" s="2">
        <v>8.4541730000000008</v>
      </c>
      <c r="G4931" s="2">
        <v>0.55496999999999996</v>
      </c>
      <c r="H4931" s="2">
        <v>0.55341300000000004</v>
      </c>
      <c r="J4931" s="2">
        <v>8.4569779999999994</v>
      </c>
      <c r="K4931" s="2">
        <v>8.4975999999999996E-2</v>
      </c>
      <c r="L4931" s="2">
        <v>0.18621299999999999</v>
      </c>
    </row>
    <row r="4932" spans="1:12" x14ac:dyDescent="0.2">
      <c r="A4932" s="2">
        <v>8.4576799999999999</v>
      </c>
      <c r="B4932" s="2">
        <v>30.09525</v>
      </c>
      <c r="C4932" s="2">
        <v>0.53409099999999998</v>
      </c>
      <c r="D4932" s="2">
        <v>0.28810400000000003</v>
      </c>
      <c r="F4932" s="2">
        <v>8.4548740000000002</v>
      </c>
      <c r="G4932" s="2">
        <v>0.55534399999999995</v>
      </c>
      <c r="H4932" s="2">
        <v>0.553207</v>
      </c>
      <c r="J4932" s="2">
        <v>8.4576799999999999</v>
      </c>
      <c r="K4932" s="2">
        <v>8.498E-2</v>
      </c>
      <c r="L4932" s="2">
        <v>0.18623100000000001</v>
      </c>
    </row>
    <row r="4933" spans="1:12" x14ac:dyDescent="0.2">
      <c r="A4933" s="2">
        <v>8.4583809999999993</v>
      </c>
      <c r="B4933" s="2">
        <v>30.129169999999998</v>
      </c>
      <c r="C4933" s="2">
        <v>0.53383599999999998</v>
      </c>
      <c r="D4933" s="2">
        <v>0.28821099999999999</v>
      </c>
      <c r="F4933" s="2">
        <v>8.4555749999999996</v>
      </c>
      <c r="G4933" s="2">
        <v>0.55500000000000005</v>
      </c>
      <c r="H4933" s="2">
        <v>0.55271899999999996</v>
      </c>
      <c r="J4933" s="2">
        <v>8.4583809999999993</v>
      </c>
      <c r="K4933" s="2">
        <v>8.5389999999999994E-2</v>
      </c>
      <c r="L4933" s="2">
        <v>0.186561</v>
      </c>
    </row>
    <row r="4934" spans="1:12" x14ac:dyDescent="0.2">
      <c r="A4934" s="2">
        <v>8.4590829999999997</v>
      </c>
      <c r="B4934" s="2">
        <v>30.164269999999998</v>
      </c>
      <c r="C4934" s="2">
        <v>0.53319099999999997</v>
      </c>
      <c r="D4934" s="2">
        <v>0.287769</v>
      </c>
      <c r="F4934" s="2">
        <v>8.456277</v>
      </c>
      <c r="G4934" s="2">
        <v>0.555199</v>
      </c>
      <c r="H4934" s="2">
        <v>0.55291699999999999</v>
      </c>
      <c r="J4934" s="2">
        <v>8.4590829999999997</v>
      </c>
      <c r="K4934" s="2">
        <v>8.5612999999999995E-2</v>
      </c>
      <c r="L4934" s="2">
        <v>0.186804</v>
      </c>
    </row>
    <row r="4935" spans="1:12" x14ac:dyDescent="0.2">
      <c r="A4935" s="2">
        <v>8.4597840000000009</v>
      </c>
      <c r="B4935" s="2">
        <v>30.199190000000002</v>
      </c>
      <c r="C4935" s="2">
        <v>0.532829</v>
      </c>
      <c r="D4935" s="2">
        <v>0.28744799999999998</v>
      </c>
      <c r="F4935" s="2">
        <v>8.4569779999999994</v>
      </c>
      <c r="G4935" s="2">
        <v>0.55599200000000004</v>
      </c>
      <c r="H4935" s="2">
        <v>0.552956</v>
      </c>
      <c r="J4935" s="2">
        <v>8.4597840000000009</v>
      </c>
      <c r="K4935" s="2">
        <v>8.5802000000000003E-2</v>
      </c>
      <c r="L4935" s="2">
        <v>0.186973</v>
      </c>
    </row>
    <row r="4936" spans="1:12" x14ac:dyDescent="0.2">
      <c r="A4936" s="2">
        <v>8.4604859999999995</v>
      </c>
      <c r="B4936" s="2">
        <v>30.233910000000002</v>
      </c>
      <c r="C4936" s="2">
        <v>0.53253899999999998</v>
      </c>
      <c r="D4936" s="2">
        <v>0.28755500000000001</v>
      </c>
      <c r="F4936" s="2">
        <v>8.4576799999999999</v>
      </c>
      <c r="G4936" s="2">
        <v>0.55547299999999999</v>
      </c>
      <c r="H4936" s="2">
        <v>0.55270399999999997</v>
      </c>
      <c r="J4936" s="2">
        <v>8.4604859999999995</v>
      </c>
      <c r="K4936" s="2">
        <v>8.6277000000000006E-2</v>
      </c>
      <c r="L4936" s="2">
        <v>0.18731200000000001</v>
      </c>
    </row>
    <row r="4937" spans="1:12" x14ac:dyDescent="0.2">
      <c r="A4937" s="2">
        <v>8.4611859999999997</v>
      </c>
      <c r="B4937" s="2">
        <v>30.268750000000001</v>
      </c>
      <c r="C4937" s="2">
        <v>0.53210400000000002</v>
      </c>
      <c r="D4937" s="2">
        <v>0.28787499999999999</v>
      </c>
      <c r="F4937" s="2">
        <v>8.4583809999999993</v>
      </c>
      <c r="G4937" s="2">
        <v>0.55551099999999998</v>
      </c>
      <c r="H4937" s="2">
        <v>0.55256700000000003</v>
      </c>
      <c r="J4937" s="2">
        <v>8.4611859999999997</v>
      </c>
      <c r="K4937" s="2">
        <v>8.6595000000000005E-2</v>
      </c>
      <c r="L4937" s="2">
        <v>0.187445</v>
      </c>
    </row>
    <row r="4938" spans="1:12" x14ac:dyDescent="0.2">
      <c r="A4938" s="2">
        <v>8.4618870000000008</v>
      </c>
      <c r="B4938" s="2">
        <v>30.304210000000001</v>
      </c>
      <c r="C4938" s="2">
        <v>0.53166899999999995</v>
      </c>
      <c r="D4938" s="2">
        <v>0.28813499999999997</v>
      </c>
      <c r="F4938" s="2">
        <v>8.4590829999999997</v>
      </c>
      <c r="G4938" s="2">
        <v>0.55527499999999996</v>
      </c>
      <c r="H4938" s="2">
        <v>0.55276499999999995</v>
      </c>
      <c r="J4938" s="2">
        <v>8.4618870000000008</v>
      </c>
      <c r="K4938" s="2">
        <v>8.6773000000000003E-2</v>
      </c>
      <c r="L4938" s="2">
        <v>0.18710399999999999</v>
      </c>
    </row>
    <row r="4939" spans="1:12" x14ac:dyDescent="0.2">
      <c r="A4939" s="2">
        <v>8.4625889999999995</v>
      </c>
      <c r="B4939" s="2">
        <v>30.339749999999999</v>
      </c>
      <c r="C4939" s="2">
        <v>0.53139800000000004</v>
      </c>
      <c r="D4939" s="2">
        <v>0.288219</v>
      </c>
      <c r="F4939" s="2">
        <v>8.4597840000000009</v>
      </c>
      <c r="G4939" s="2">
        <v>0.55530500000000005</v>
      </c>
      <c r="H4939" s="2">
        <v>0.55316900000000002</v>
      </c>
      <c r="J4939" s="2">
        <v>8.4625889999999995</v>
      </c>
      <c r="K4939" s="2">
        <v>8.6777000000000007E-2</v>
      </c>
      <c r="L4939" s="2">
        <v>0.187051</v>
      </c>
    </row>
    <row r="4940" spans="1:12" x14ac:dyDescent="0.2">
      <c r="A4940" s="2">
        <v>8.4632900000000006</v>
      </c>
      <c r="B4940" s="2">
        <v>30.375209999999999</v>
      </c>
      <c r="C4940" s="2">
        <v>0.53105899999999995</v>
      </c>
      <c r="D4940" s="2">
        <v>0.28815800000000003</v>
      </c>
      <c r="F4940" s="2">
        <v>8.4604859999999995</v>
      </c>
      <c r="G4940" s="2">
        <v>0.55561099999999997</v>
      </c>
      <c r="H4940" s="2">
        <v>0.55371899999999996</v>
      </c>
      <c r="J4940" s="2">
        <v>8.4632900000000006</v>
      </c>
      <c r="K4940" s="2">
        <v>8.7023000000000003E-2</v>
      </c>
      <c r="L4940" s="2">
        <v>0.18707599999999999</v>
      </c>
    </row>
    <row r="4941" spans="1:12" x14ac:dyDescent="0.2">
      <c r="A4941" s="2">
        <v>8.4639919999999993</v>
      </c>
      <c r="B4941" s="2">
        <v>30.410769999999999</v>
      </c>
      <c r="C4941" s="2">
        <v>0.53041799999999995</v>
      </c>
      <c r="D4941" s="2">
        <v>0.28789100000000001</v>
      </c>
      <c r="F4941" s="2">
        <v>8.4611859999999997</v>
      </c>
      <c r="G4941" s="2">
        <v>0.55552699999999999</v>
      </c>
      <c r="H4941" s="2">
        <v>0.55377200000000004</v>
      </c>
      <c r="J4941" s="2">
        <v>8.4639919999999993</v>
      </c>
      <c r="K4941" s="2">
        <v>8.7204000000000004E-2</v>
      </c>
      <c r="L4941" s="2">
        <v>0.18670600000000001</v>
      </c>
    </row>
    <row r="4942" spans="1:12" x14ac:dyDescent="0.2">
      <c r="A4942" s="2">
        <v>8.4646930000000005</v>
      </c>
      <c r="B4942" s="2">
        <v>30.445910000000001</v>
      </c>
      <c r="C4942" s="2">
        <v>0.52987600000000001</v>
      </c>
      <c r="D4942" s="2">
        <v>0.28792099999999998</v>
      </c>
      <c r="F4942" s="2">
        <v>8.4618870000000008</v>
      </c>
      <c r="G4942" s="2">
        <v>0.55515300000000001</v>
      </c>
      <c r="H4942" s="2">
        <v>0.55429799999999996</v>
      </c>
      <c r="J4942" s="2">
        <v>8.4646930000000005</v>
      </c>
      <c r="K4942" s="2">
        <v>8.7248000000000006E-2</v>
      </c>
      <c r="L4942" s="2">
        <v>0.186861</v>
      </c>
    </row>
    <row r="4943" spans="1:12" x14ac:dyDescent="0.2">
      <c r="A4943" s="2">
        <v>8.4653949999999991</v>
      </c>
      <c r="B4943" s="2">
        <v>30.482250000000001</v>
      </c>
      <c r="C4943" s="2">
        <v>0.52950600000000003</v>
      </c>
      <c r="D4943" s="2">
        <v>0.28827999999999998</v>
      </c>
      <c r="F4943" s="2">
        <v>8.4625889999999995</v>
      </c>
      <c r="G4943" s="2">
        <v>0.55463399999999996</v>
      </c>
      <c r="H4943" s="2">
        <v>0.55491599999999996</v>
      </c>
      <c r="J4943" s="2">
        <v>8.4653949999999991</v>
      </c>
      <c r="K4943" s="2">
        <v>8.7279999999999996E-2</v>
      </c>
      <c r="L4943" s="2">
        <v>0.18665799999999999</v>
      </c>
    </row>
    <row r="4944" spans="1:12" x14ac:dyDescent="0.2">
      <c r="A4944" s="2">
        <v>8.4660960000000003</v>
      </c>
      <c r="B4944" s="2">
        <v>30.51782</v>
      </c>
      <c r="C4944" s="2">
        <v>0.52923100000000001</v>
      </c>
      <c r="D4944" s="2">
        <v>0.28844799999999998</v>
      </c>
      <c r="F4944" s="2">
        <v>8.4632900000000006</v>
      </c>
      <c r="G4944" s="2">
        <v>0.55442000000000002</v>
      </c>
      <c r="H4944" s="2">
        <v>0.55493899999999996</v>
      </c>
      <c r="J4944" s="2">
        <v>8.4660960000000003</v>
      </c>
      <c r="K4944" s="2">
        <v>8.7440000000000004E-2</v>
      </c>
      <c r="L4944" s="2">
        <v>0.18670500000000001</v>
      </c>
    </row>
    <row r="4945" spans="1:12" x14ac:dyDescent="0.2">
      <c r="A4945" s="2">
        <v>8.4667980000000007</v>
      </c>
      <c r="B4945" s="2">
        <v>30.554099999999998</v>
      </c>
      <c r="C4945" s="2">
        <v>0.52869699999999997</v>
      </c>
      <c r="D4945" s="2">
        <v>0.28875299999999998</v>
      </c>
      <c r="F4945" s="2">
        <v>8.4639919999999993</v>
      </c>
      <c r="G4945" s="2">
        <v>0.55464899999999995</v>
      </c>
      <c r="H4945" s="2">
        <v>0.55500799999999995</v>
      </c>
      <c r="J4945" s="2">
        <v>8.4667980000000007</v>
      </c>
      <c r="K4945" s="2">
        <v>8.7277999999999994E-2</v>
      </c>
      <c r="L4945" s="2">
        <v>0.187497</v>
      </c>
    </row>
    <row r="4946" spans="1:12" x14ac:dyDescent="0.2">
      <c r="A4946" s="2">
        <v>8.4674990000000001</v>
      </c>
      <c r="B4946" s="2">
        <v>30.590389999999999</v>
      </c>
      <c r="C4946" s="2">
        <v>0.52821300000000004</v>
      </c>
      <c r="D4946" s="2">
        <v>0.28924100000000003</v>
      </c>
      <c r="F4946" s="2">
        <v>8.4646930000000005</v>
      </c>
      <c r="G4946" s="2">
        <v>0.55445100000000003</v>
      </c>
      <c r="H4946" s="2">
        <v>0.55521399999999999</v>
      </c>
      <c r="J4946" s="2">
        <v>8.4674990000000001</v>
      </c>
      <c r="K4946" s="2">
        <v>8.7484000000000006E-2</v>
      </c>
      <c r="L4946" s="2">
        <v>0.18815000000000001</v>
      </c>
    </row>
    <row r="4947" spans="1:12" x14ac:dyDescent="0.2">
      <c r="A4947" s="2">
        <v>8.4681999999999995</v>
      </c>
      <c r="B4947" s="2">
        <v>30.626329999999999</v>
      </c>
      <c r="C4947" s="2">
        <v>0.52807499999999996</v>
      </c>
      <c r="D4947" s="2">
        <v>0.28911100000000001</v>
      </c>
      <c r="F4947" s="2">
        <v>8.4653949999999991</v>
      </c>
      <c r="G4947" s="2">
        <v>0.55437499999999995</v>
      </c>
      <c r="H4947" s="2">
        <v>0.55570200000000003</v>
      </c>
      <c r="J4947" s="2">
        <v>8.4681999999999995</v>
      </c>
      <c r="K4947" s="2">
        <v>8.8095000000000007E-2</v>
      </c>
      <c r="L4947" s="2">
        <v>0.18889300000000001</v>
      </c>
    </row>
    <row r="4948" spans="1:12" x14ac:dyDescent="0.2">
      <c r="A4948" s="2">
        <v>8.4689019999999999</v>
      </c>
      <c r="B4948" s="2">
        <v>30.662510000000001</v>
      </c>
      <c r="C4948" s="2">
        <v>0.52762900000000001</v>
      </c>
      <c r="D4948" s="2">
        <v>0.28882099999999999</v>
      </c>
      <c r="F4948" s="2">
        <v>8.4660960000000003</v>
      </c>
      <c r="G4948" s="2">
        <v>0.55431399999999997</v>
      </c>
      <c r="H4948" s="2">
        <v>0.55567900000000003</v>
      </c>
      <c r="J4948" s="2">
        <v>8.4689019999999999</v>
      </c>
      <c r="K4948" s="2">
        <v>8.8463E-2</v>
      </c>
      <c r="L4948" s="2">
        <v>0.18869900000000001</v>
      </c>
    </row>
    <row r="4949" spans="1:12" x14ac:dyDescent="0.2">
      <c r="A4949" s="2">
        <v>8.4696029999999993</v>
      </c>
      <c r="B4949" s="2">
        <v>30.699000000000002</v>
      </c>
      <c r="C4949" s="2">
        <v>0.52692000000000005</v>
      </c>
      <c r="D4949" s="2">
        <v>0.28902699999999998</v>
      </c>
      <c r="F4949" s="2">
        <v>8.4667980000000007</v>
      </c>
      <c r="G4949" s="2">
        <v>0.55428299999999997</v>
      </c>
      <c r="H4949" s="2">
        <v>0.55593099999999995</v>
      </c>
      <c r="J4949" s="2">
        <v>8.4696029999999993</v>
      </c>
      <c r="K4949" s="2">
        <v>8.8537000000000005E-2</v>
      </c>
      <c r="L4949" s="2">
        <v>0.18918299999999999</v>
      </c>
    </row>
    <row r="4950" spans="1:12" x14ac:dyDescent="0.2">
      <c r="A4950" s="2">
        <v>8.4703040000000005</v>
      </c>
      <c r="B4950" s="2">
        <v>30.735209999999999</v>
      </c>
      <c r="C4950" s="2">
        <v>0.52655700000000005</v>
      </c>
      <c r="D4950" s="2">
        <v>0.28934799999999999</v>
      </c>
      <c r="F4950" s="2">
        <v>8.4674990000000001</v>
      </c>
      <c r="G4950" s="2">
        <v>0.55410800000000004</v>
      </c>
      <c r="H4950" s="2">
        <v>0.55619799999999997</v>
      </c>
      <c r="J4950" s="2">
        <v>8.4703040000000005</v>
      </c>
      <c r="K4950" s="2">
        <v>8.8668999999999998E-2</v>
      </c>
      <c r="L4950" s="2">
        <v>0.189327</v>
      </c>
    </row>
    <row r="4951" spans="1:12" x14ac:dyDescent="0.2">
      <c r="A4951" s="2">
        <v>8.4710049999999999</v>
      </c>
      <c r="B4951" s="2">
        <v>30.771699999999999</v>
      </c>
      <c r="C4951" s="2">
        <v>0.52627900000000005</v>
      </c>
      <c r="D4951" s="2">
        <v>0.28953899999999999</v>
      </c>
      <c r="F4951" s="2">
        <v>8.4681999999999995</v>
      </c>
      <c r="G4951" s="2">
        <v>0.55442000000000002</v>
      </c>
      <c r="H4951" s="2">
        <v>0.55603800000000003</v>
      </c>
      <c r="J4951" s="2">
        <v>8.4710049999999999</v>
      </c>
      <c r="K4951" s="2">
        <v>8.8579000000000005E-2</v>
      </c>
      <c r="L4951" s="2">
        <v>0.18951799999999999</v>
      </c>
    </row>
    <row r="4952" spans="1:12" x14ac:dyDescent="0.2">
      <c r="A4952" s="2">
        <v>8.4717070000000003</v>
      </c>
      <c r="B4952" s="2">
        <v>30.809200000000001</v>
      </c>
      <c r="C4952" s="2">
        <v>0.52595099999999995</v>
      </c>
      <c r="D4952" s="2">
        <v>0.289493</v>
      </c>
      <c r="F4952" s="2">
        <v>8.4689019999999999</v>
      </c>
      <c r="G4952" s="2">
        <v>0.55395499999999998</v>
      </c>
      <c r="H4952" s="2">
        <v>0.55581700000000001</v>
      </c>
      <c r="J4952" s="2">
        <v>8.4717070000000003</v>
      </c>
      <c r="K4952" s="2">
        <v>8.8398000000000004E-2</v>
      </c>
      <c r="L4952" s="2">
        <v>0.19025</v>
      </c>
    </row>
    <row r="4953" spans="1:12" x14ac:dyDescent="0.2">
      <c r="A4953" s="2">
        <v>8.4724079999999997</v>
      </c>
      <c r="B4953" s="2">
        <v>30.84629</v>
      </c>
      <c r="C4953" s="2">
        <v>0.52571800000000002</v>
      </c>
      <c r="D4953" s="2">
        <v>0.289935</v>
      </c>
      <c r="F4953" s="2">
        <v>8.4696029999999993</v>
      </c>
      <c r="G4953" s="2">
        <v>0.55341300000000004</v>
      </c>
      <c r="H4953" s="2">
        <v>0.55538200000000004</v>
      </c>
      <c r="J4953" s="2">
        <v>8.4724079999999997</v>
      </c>
      <c r="K4953" s="2">
        <v>8.8515999999999997E-2</v>
      </c>
      <c r="L4953" s="2">
        <v>0.19014900000000001</v>
      </c>
    </row>
    <row r="4954" spans="1:12" x14ac:dyDescent="0.2">
      <c r="A4954" s="2">
        <v>8.4731100000000001</v>
      </c>
      <c r="B4954" s="2">
        <v>30.882899999999999</v>
      </c>
      <c r="C4954" s="2">
        <v>0.526057</v>
      </c>
      <c r="D4954" s="2">
        <v>0.29036299999999998</v>
      </c>
      <c r="F4954" s="2">
        <v>8.4703040000000005</v>
      </c>
      <c r="G4954" s="2">
        <v>0.553207</v>
      </c>
      <c r="H4954" s="2">
        <v>0.55541200000000002</v>
      </c>
      <c r="J4954" s="2">
        <v>8.4731100000000001</v>
      </c>
      <c r="K4954" s="2">
        <v>8.8034000000000001E-2</v>
      </c>
      <c r="L4954" s="2">
        <v>0.19048200000000001</v>
      </c>
    </row>
    <row r="4955" spans="1:12" x14ac:dyDescent="0.2">
      <c r="A4955" s="2">
        <v>8.4738109999999995</v>
      </c>
      <c r="B4955" s="2">
        <v>30.92042</v>
      </c>
      <c r="C4955" s="2">
        <v>0.52624400000000005</v>
      </c>
      <c r="D4955" s="2">
        <v>0.29030899999999998</v>
      </c>
      <c r="F4955" s="2">
        <v>8.4710049999999999</v>
      </c>
      <c r="G4955" s="2">
        <v>0.55271899999999996</v>
      </c>
      <c r="H4955" s="2">
        <v>0.55535900000000005</v>
      </c>
      <c r="J4955" s="2">
        <v>8.4738109999999995</v>
      </c>
      <c r="K4955" s="2">
        <v>8.7456000000000006E-2</v>
      </c>
      <c r="L4955" s="2">
        <v>0.19073000000000001</v>
      </c>
    </row>
    <row r="4956" spans="1:12" x14ac:dyDescent="0.2">
      <c r="A4956" s="2">
        <v>8.474513</v>
      </c>
      <c r="B4956" s="2">
        <v>30.957339999999999</v>
      </c>
      <c r="C4956" s="2">
        <v>0.52598900000000004</v>
      </c>
      <c r="D4956" s="2">
        <v>0.28997299999999998</v>
      </c>
      <c r="F4956" s="2">
        <v>8.4717070000000003</v>
      </c>
      <c r="G4956" s="2">
        <v>0.55291699999999999</v>
      </c>
      <c r="H4956" s="2">
        <v>0.55511500000000003</v>
      </c>
      <c r="J4956" s="2">
        <v>8.474513</v>
      </c>
      <c r="K4956" s="2">
        <v>8.7861999999999996E-2</v>
      </c>
      <c r="L4956" s="2">
        <v>0.19040299999999999</v>
      </c>
    </row>
    <row r="4957" spans="1:12" x14ac:dyDescent="0.2">
      <c r="A4957" s="2">
        <v>8.4752139999999994</v>
      </c>
      <c r="B4957" s="2">
        <v>30.994990000000001</v>
      </c>
      <c r="C4957" s="2">
        <v>0.52576400000000001</v>
      </c>
      <c r="D4957" s="2">
        <v>0.29019499999999998</v>
      </c>
      <c r="F4957" s="2">
        <v>8.4724079999999997</v>
      </c>
      <c r="G4957" s="2">
        <v>0.552956</v>
      </c>
      <c r="H4957" s="2">
        <v>0.55511500000000003</v>
      </c>
      <c r="J4957" s="2">
        <v>8.4752139999999994</v>
      </c>
      <c r="K4957" s="2">
        <v>8.7593000000000004E-2</v>
      </c>
      <c r="L4957" s="2">
        <v>0.190667</v>
      </c>
    </row>
    <row r="4958" spans="1:12" x14ac:dyDescent="0.2">
      <c r="A4958" s="2">
        <v>8.4759150000000005</v>
      </c>
      <c r="B4958" s="2">
        <v>31.031880000000001</v>
      </c>
      <c r="C4958" s="2">
        <v>0.52554599999999996</v>
      </c>
      <c r="D4958" s="2">
        <v>0.29070600000000002</v>
      </c>
      <c r="F4958" s="2">
        <v>8.4731100000000001</v>
      </c>
      <c r="G4958" s="2">
        <v>0.55270399999999997</v>
      </c>
      <c r="H4958" s="2">
        <v>0.55480200000000002</v>
      </c>
      <c r="J4958" s="2">
        <v>8.4759150000000005</v>
      </c>
      <c r="K4958" s="2">
        <v>8.7127999999999997E-2</v>
      </c>
      <c r="L4958" s="2">
        <v>0.190196</v>
      </c>
    </row>
    <row r="4959" spans="1:12" x14ac:dyDescent="0.2">
      <c r="A4959" s="2">
        <v>8.4766169999999992</v>
      </c>
      <c r="B4959" s="2">
        <v>31.068999999999999</v>
      </c>
      <c r="C4959" s="2">
        <v>0.524501</v>
      </c>
      <c r="D4959" s="2">
        <v>0.29109499999999999</v>
      </c>
      <c r="F4959" s="2">
        <v>8.4738109999999995</v>
      </c>
      <c r="G4959" s="2">
        <v>0.55256700000000003</v>
      </c>
      <c r="H4959" s="2">
        <v>0.55456499999999997</v>
      </c>
      <c r="J4959" s="2">
        <v>8.4766169999999992</v>
      </c>
      <c r="K4959" s="2">
        <v>8.7429000000000007E-2</v>
      </c>
      <c r="L4959" s="2">
        <v>0.190555</v>
      </c>
    </row>
    <row r="4960" spans="1:12" x14ac:dyDescent="0.2">
      <c r="A4960" s="2">
        <v>8.4773180000000004</v>
      </c>
      <c r="B4960" s="2">
        <v>31.106020000000001</v>
      </c>
      <c r="C4960" s="2">
        <v>0.52363499999999996</v>
      </c>
      <c r="D4960" s="2">
        <v>0.291377</v>
      </c>
      <c r="F4960" s="2">
        <v>8.474513</v>
      </c>
      <c r="G4960" s="2">
        <v>0.55276499999999995</v>
      </c>
      <c r="H4960" s="2">
        <v>0.55381800000000003</v>
      </c>
      <c r="J4960" s="2">
        <v>8.4773180000000004</v>
      </c>
      <c r="K4960" s="2">
        <v>8.7558999999999998E-2</v>
      </c>
      <c r="L4960" s="2">
        <v>0.191026</v>
      </c>
    </row>
    <row r="4961" spans="1:12" x14ac:dyDescent="0.2">
      <c r="A4961" s="2">
        <v>8.4780200000000008</v>
      </c>
      <c r="B4961" s="2">
        <v>31.143260000000001</v>
      </c>
      <c r="C4961" s="2">
        <v>0.52364699999999997</v>
      </c>
      <c r="D4961" s="2">
        <v>0.29231600000000002</v>
      </c>
      <c r="F4961" s="2">
        <v>8.4752139999999994</v>
      </c>
      <c r="G4961" s="2">
        <v>0.55316900000000002</v>
      </c>
      <c r="H4961" s="2">
        <v>0.55350500000000002</v>
      </c>
      <c r="J4961" s="2">
        <v>8.4780200000000008</v>
      </c>
      <c r="K4961" s="2">
        <v>8.7551000000000004E-2</v>
      </c>
      <c r="L4961" s="2">
        <v>0.19118599999999999</v>
      </c>
    </row>
    <row r="4962" spans="1:12" x14ac:dyDescent="0.2">
      <c r="A4962" s="2">
        <v>8.4787210000000002</v>
      </c>
      <c r="B4962" s="2">
        <v>31.18092</v>
      </c>
      <c r="C4962" s="2">
        <v>0.52346700000000002</v>
      </c>
      <c r="D4962" s="2">
        <v>0.29249900000000001</v>
      </c>
      <c r="F4962" s="2">
        <v>8.4759150000000005</v>
      </c>
      <c r="G4962" s="2">
        <v>0.55371899999999996</v>
      </c>
      <c r="H4962" s="2">
        <v>0.55357400000000001</v>
      </c>
      <c r="J4962" s="2">
        <v>8.4787210000000002</v>
      </c>
      <c r="K4962" s="2">
        <v>8.7918999999999997E-2</v>
      </c>
      <c r="L4962" s="2">
        <v>0.19070500000000001</v>
      </c>
    </row>
    <row r="4963" spans="1:12" x14ac:dyDescent="0.2">
      <c r="A4963" s="2">
        <v>8.4794230000000006</v>
      </c>
      <c r="B4963" s="2">
        <v>31.217559999999999</v>
      </c>
      <c r="C4963" s="2">
        <v>0.52339500000000005</v>
      </c>
      <c r="D4963" s="2">
        <v>0.29306300000000002</v>
      </c>
      <c r="F4963" s="2">
        <v>8.4766169999999992</v>
      </c>
      <c r="G4963" s="2">
        <v>0.55377200000000004</v>
      </c>
      <c r="H4963" s="2">
        <v>0.55363499999999999</v>
      </c>
      <c r="J4963" s="2">
        <v>8.4794230000000006</v>
      </c>
      <c r="K4963" s="2">
        <v>8.8086999999999999E-2</v>
      </c>
      <c r="L4963" s="2">
        <v>0.191137</v>
      </c>
    </row>
    <row r="4964" spans="1:12" x14ac:dyDescent="0.2">
      <c r="A4964" s="2">
        <v>8.4801249999999992</v>
      </c>
      <c r="B4964" s="2">
        <v>31.254270000000002</v>
      </c>
      <c r="C4964" s="2">
        <v>0.52292899999999998</v>
      </c>
      <c r="D4964" s="2">
        <v>0.29277300000000001</v>
      </c>
      <c r="F4964" s="2">
        <v>8.4773180000000004</v>
      </c>
      <c r="G4964" s="2">
        <v>0.55429799999999996</v>
      </c>
      <c r="H4964" s="2">
        <v>0.55378000000000005</v>
      </c>
      <c r="J4964" s="2">
        <v>8.4801249999999992</v>
      </c>
      <c r="K4964" s="2">
        <v>8.8455000000000006E-2</v>
      </c>
      <c r="L4964" s="2">
        <v>0.19167200000000001</v>
      </c>
    </row>
    <row r="4965" spans="1:12" x14ac:dyDescent="0.2">
      <c r="A4965" s="2">
        <v>8.4808249999999994</v>
      </c>
      <c r="B4965" s="2">
        <v>31.291260000000001</v>
      </c>
      <c r="C4965" s="2">
        <v>0.522567</v>
      </c>
      <c r="D4965" s="2">
        <v>0.29387200000000002</v>
      </c>
      <c r="F4965" s="2">
        <v>8.4780200000000008</v>
      </c>
      <c r="G4965" s="2">
        <v>0.55491599999999996</v>
      </c>
      <c r="H4965" s="2">
        <v>0.55400099999999997</v>
      </c>
      <c r="J4965" s="2">
        <v>8.4808249999999994</v>
      </c>
      <c r="K4965" s="2">
        <v>8.8413000000000005E-2</v>
      </c>
      <c r="L4965" s="2">
        <v>0.19159300000000001</v>
      </c>
    </row>
    <row r="4966" spans="1:12" x14ac:dyDescent="0.2">
      <c r="A4966" s="2">
        <v>8.4815260000000006</v>
      </c>
      <c r="B4966" s="2">
        <v>31.328610000000001</v>
      </c>
      <c r="C4966" s="2">
        <v>0.52210900000000005</v>
      </c>
      <c r="D4966" s="2">
        <v>0.29386400000000001</v>
      </c>
      <c r="F4966" s="2">
        <v>8.4787210000000002</v>
      </c>
      <c r="G4966" s="2">
        <v>0.55493899999999996</v>
      </c>
      <c r="H4966" s="2">
        <v>0.55396999999999996</v>
      </c>
      <c r="J4966" s="2">
        <v>8.4815260000000006</v>
      </c>
      <c r="K4966" s="2">
        <v>8.8414999999999994E-2</v>
      </c>
      <c r="L4966" s="2">
        <v>0.19147600000000001</v>
      </c>
    </row>
    <row r="4967" spans="1:12" x14ac:dyDescent="0.2">
      <c r="A4967" s="2">
        <v>8.482227</v>
      </c>
      <c r="B4967" s="2">
        <v>31.366330000000001</v>
      </c>
      <c r="C4967" s="2">
        <v>0.52169699999999997</v>
      </c>
      <c r="D4967" s="2">
        <v>0.29390300000000003</v>
      </c>
      <c r="F4967" s="2">
        <v>8.4794230000000006</v>
      </c>
      <c r="G4967" s="2">
        <v>0.55500799999999995</v>
      </c>
      <c r="H4967" s="2">
        <v>0.55404699999999996</v>
      </c>
      <c r="J4967" s="2">
        <v>8.482227</v>
      </c>
      <c r="K4967" s="2">
        <v>8.8544999999999999E-2</v>
      </c>
      <c r="L4967" s="2">
        <v>0.191383</v>
      </c>
    </row>
    <row r="4968" spans="1:12" x14ac:dyDescent="0.2">
      <c r="A4968" s="2">
        <v>8.4829290000000004</v>
      </c>
      <c r="B4968" s="2">
        <v>31.403829999999999</v>
      </c>
      <c r="C4968" s="2">
        <v>0.52091900000000002</v>
      </c>
      <c r="D4968" s="2">
        <v>0.294429</v>
      </c>
      <c r="F4968" s="2">
        <v>8.4801249999999992</v>
      </c>
      <c r="G4968" s="2">
        <v>0.55521399999999999</v>
      </c>
      <c r="H4968" s="2">
        <v>0.55361199999999999</v>
      </c>
      <c r="J4968" s="2">
        <v>8.4829290000000004</v>
      </c>
      <c r="K4968" s="2">
        <v>8.8628999999999999E-2</v>
      </c>
      <c r="L4968" s="2">
        <v>0.19176199999999999</v>
      </c>
    </row>
    <row r="4969" spans="1:12" x14ac:dyDescent="0.2">
      <c r="A4969" s="2">
        <v>8.4836299999999998</v>
      </c>
      <c r="B4969" s="2">
        <v>31.441210000000002</v>
      </c>
      <c r="C4969" s="2">
        <v>0.52024800000000004</v>
      </c>
      <c r="D4969" s="2">
        <v>0.29446</v>
      </c>
      <c r="F4969" s="2">
        <v>8.4808249999999994</v>
      </c>
      <c r="G4969" s="2">
        <v>0.55570200000000003</v>
      </c>
      <c r="H4969" s="2">
        <v>0.55323</v>
      </c>
      <c r="J4969" s="2">
        <v>8.4836299999999998</v>
      </c>
      <c r="K4969" s="2">
        <v>8.8719999999999993E-2</v>
      </c>
      <c r="L4969" s="2">
        <v>0.191833</v>
      </c>
    </row>
    <row r="4970" spans="1:12" x14ac:dyDescent="0.2">
      <c r="A4970" s="2">
        <v>8.4843320000000002</v>
      </c>
      <c r="B4970" s="2">
        <v>31.479040000000001</v>
      </c>
      <c r="C4970" s="2">
        <v>0.51978199999999997</v>
      </c>
      <c r="D4970" s="2">
        <v>0.29453600000000002</v>
      </c>
      <c r="F4970" s="2">
        <v>8.4815260000000006</v>
      </c>
      <c r="G4970" s="2">
        <v>0.55567900000000003</v>
      </c>
      <c r="H4970" s="2">
        <v>0.55341300000000004</v>
      </c>
      <c r="J4970" s="2">
        <v>8.4843320000000002</v>
      </c>
      <c r="K4970" s="2">
        <v>8.8396000000000002E-2</v>
      </c>
      <c r="L4970" s="2">
        <v>0.19215199999999999</v>
      </c>
    </row>
    <row r="4971" spans="1:12" x14ac:dyDescent="0.2">
      <c r="A4971" s="2">
        <v>8.4850329999999996</v>
      </c>
      <c r="B4971" s="2">
        <v>31.516300000000001</v>
      </c>
      <c r="C4971" s="2">
        <v>0.51927900000000005</v>
      </c>
      <c r="D4971" s="2">
        <v>0.29507800000000001</v>
      </c>
      <c r="F4971" s="2">
        <v>8.482227</v>
      </c>
      <c r="G4971" s="2">
        <v>0.55593099999999995</v>
      </c>
      <c r="H4971" s="2">
        <v>0.55394699999999997</v>
      </c>
      <c r="J4971" s="2">
        <v>8.4850329999999996</v>
      </c>
      <c r="K4971" s="2">
        <v>8.8302000000000005E-2</v>
      </c>
      <c r="L4971" s="2">
        <v>0.19287499999999999</v>
      </c>
    </row>
    <row r="4972" spans="1:12" x14ac:dyDescent="0.2">
      <c r="A4972" s="2">
        <v>8.485735</v>
      </c>
      <c r="B4972" s="2">
        <v>31.55396</v>
      </c>
      <c r="C4972" s="2">
        <v>0.51883199999999996</v>
      </c>
      <c r="D4972" s="2">
        <v>0.29562699999999997</v>
      </c>
      <c r="F4972" s="2">
        <v>8.4829290000000004</v>
      </c>
      <c r="G4972" s="2">
        <v>0.55619799999999997</v>
      </c>
      <c r="H4972" s="2">
        <v>0.55435199999999996</v>
      </c>
      <c r="J4972" s="2">
        <v>8.485735</v>
      </c>
      <c r="K4972" s="2">
        <v>8.7978000000000001E-2</v>
      </c>
      <c r="L4972" s="2">
        <v>0.19313</v>
      </c>
    </row>
    <row r="4973" spans="1:12" x14ac:dyDescent="0.2">
      <c r="A4973" s="2">
        <v>8.4864359999999994</v>
      </c>
      <c r="B4973" s="2">
        <v>31.591830000000002</v>
      </c>
      <c r="C4973" s="2">
        <v>0.51863800000000004</v>
      </c>
      <c r="D4973" s="2">
        <v>0.29590100000000003</v>
      </c>
      <c r="F4973" s="2">
        <v>8.4836299999999998</v>
      </c>
      <c r="G4973" s="2">
        <v>0.55603800000000003</v>
      </c>
      <c r="H4973" s="2">
        <v>0.55416900000000002</v>
      </c>
      <c r="J4973" s="2">
        <v>8.4864359999999994</v>
      </c>
      <c r="K4973" s="2">
        <v>8.7637000000000007E-2</v>
      </c>
      <c r="L4973" s="2">
        <v>0.193249</v>
      </c>
    </row>
    <row r="4974" spans="1:12" x14ac:dyDescent="0.2">
      <c r="A4974" s="2">
        <v>8.4871379999999998</v>
      </c>
      <c r="B4974" s="2">
        <v>31.629729999999999</v>
      </c>
      <c r="C4974" s="2">
        <v>0.51813799999999999</v>
      </c>
      <c r="D4974" s="2">
        <v>0.295848</v>
      </c>
      <c r="F4974" s="2">
        <v>8.4843320000000002</v>
      </c>
      <c r="G4974" s="2">
        <v>0.55581700000000001</v>
      </c>
      <c r="H4974" s="2">
        <v>0.55437499999999995</v>
      </c>
      <c r="J4974" s="2">
        <v>8.4871379999999998</v>
      </c>
      <c r="K4974" s="2">
        <v>8.7520000000000001E-2</v>
      </c>
      <c r="L4974" s="2">
        <v>0.193332</v>
      </c>
    </row>
    <row r="4975" spans="1:12" x14ac:dyDescent="0.2">
      <c r="A4975" s="2">
        <v>8.4878389999999992</v>
      </c>
      <c r="B4975" s="2">
        <v>31.668119999999998</v>
      </c>
      <c r="C4975" s="2">
        <v>0.51823300000000005</v>
      </c>
      <c r="D4975" s="2">
        <v>0.29616900000000002</v>
      </c>
      <c r="F4975" s="2">
        <v>8.4850329999999996</v>
      </c>
      <c r="G4975" s="2">
        <v>0.55538200000000004</v>
      </c>
      <c r="H4975" s="2">
        <v>0.55414600000000003</v>
      </c>
      <c r="J4975" s="2">
        <v>8.4878389999999992</v>
      </c>
      <c r="K4975" s="2">
        <v>8.7478E-2</v>
      </c>
      <c r="L4975" s="2">
        <v>0.19283600000000001</v>
      </c>
    </row>
    <row r="4976" spans="1:12" x14ac:dyDescent="0.2">
      <c r="A4976" s="2">
        <v>8.4885400000000004</v>
      </c>
      <c r="B4976" s="2">
        <v>31.706510000000002</v>
      </c>
      <c r="C4976" s="2">
        <v>0.51764200000000005</v>
      </c>
      <c r="D4976" s="2">
        <v>0.29663400000000001</v>
      </c>
      <c r="F4976" s="2">
        <v>8.485735</v>
      </c>
      <c r="G4976" s="2">
        <v>0.55541200000000002</v>
      </c>
      <c r="H4976" s="2">
        <v>0.55390899999999998</v>
      </c>
      <c r="J4976" s="2">
        <v>8.4885400000000004</v>
      </c>
      <c r="K4976" s="2">
        <v>8.7611999999999995E-2</v>
      </c>
      <c r="L4976" s="2">
        <v>0.19220000000000001</v>
      </c>
    </row>
    <row r="4977" spans="1:12" x14ac:dyDescent="0.2">
      <c r="A4977" s="2">
        <v>8.4892420000000008</v>
      </c>
      <c r="B4977" s="2">
        <v>31.745460000000001</v>
      </c>
      <c r="C4977" s="2">
        <v>0.51788299999999998</v>
      </c>
      <c r="D4977" s="2">
        <v>0.29687799999999998</v>
      </c>
      <c r="F4977" s="2">
        <v>8.4864359999999994</v>
      </c>
      <c r="G4977" s="2">
        <v>0.55535900000000005</v>
      </c>
      <c r="H4977" s="2">
        <v>0.55369599999999997</v>
      </c>
      <c r="J4977" s="2">
        <v>8.4892420000000008</v>
      </c>
      <c r="K4977" s="2">
        <v>8.7531999999999999E-2</v>
      </c>
      <c r="L4977" s="2">
        <v>0.19142100000000001</v>
      </c>
    </row>
    <row r="4978" spans="1:12" x14ac:dyDescent="0.2">
      <c r="A4978" s="2">
        <v>8.4899430000000002</v>
      </c>
      <c r="B4978" s="2">
        <v>31.784099999999999</v>
      </c>
      <c r="C4978" s="2">
        <v>0.51813799999999999</v>
      </c>
      <c r="D4978" s="2">
        <v>0.29692400000000002</v>
      </c>
      <c r="F4978" s="2">
        <v>8.4871379999999998</v>
      </c>
      <c r="G4978" s="2">
        <v>0.55511500000000003</v>
      </c>
      <c r="H4978" s="2">
        <v>0.55384800000000001</v>
      </c>
      <c r="J4978" s="2">
        <v>8.4899430000000002</v>
      </c>
      <c r="K4978" s="2">
        <v>8.6985999999999994E-2</v>
      </c>
      <c r="L4978" s="2">
        <v>0.19147800000000001</v>
      </c>
    </row>
    <row r="4979" spans="1:12" x14ac:dyDescent="0.2">
      <c r="A4979" s="2">
        <v>8.4906450000000007</v>
      </c>
      <c r="B4979" s="2">
        <v>31.822659999999999</v>
      </c>
      <c r="C4979" s="2">
        <v>0.51882499999999998</v>
      </c>
      <c r="D4979" s="2">
        <v>0.29723699999999997</v>
      </c>
      <c r="F4979" s="2">
        <v>8.4878389999999992</v>
      </c>
      <c r="G4979" s="2">
        <v>0.55511500000000003</v>
      </c>
      <c r="H4979" s="2">
        <v>0.55348200000000003</v>
      </c>
      <c r="J4979" s="2">
        <v>8.4906450000000007</v>
      </c>
      <c r="K4979" s="2">
        <v>8.7576000000000001E-2</v>
      </c>
      <c r="L4979" s="2">
        <v>0.19162299999999999</v>
      </c>
    </row>
    <row r="4980" spans="1:12" x14ac:dyDescent="0.2">
      <c r="A4980" s="2">
        <v>8.4913450000000008</v>
      </c>
      <c r="B4980" s="2">
        <v>31.861090000000001</v>
      </c>
      <c r="C4980" s="2">
        <v>0.51893900000000004</v>
      </c>
      <c r="D4980" s="2">
        <v>0.296985</v>
      </c>
      <c r="F4980" s="2">
        <v>8.4885400000000004</v>
      </c>
      <c r="G4980" s="2">
        <v>0.55480200000000002</v>
      </c>
      <c r="H4980" s="2">
        <v>0.55338299999999996</v>
      </c>
      <c r="J4980" s="2">
        <v>8.4913450000000008</v>
      </c>
      <c r="K4980" s="2">
        <v>8.8020000000000001E-2</v>
      </c>
      <c r="L4980" s="2">
        <v>0.191555</v>
      </c>
    </row>
    <row r="4981" spans="1:12" x14ac:dyDescent="0.2">
      <c r="A4981" s="2">
        <v>8.4920469999999995</v>
      </c>
      <c r="B4981" s="2">
        <v>31.899709999999999</v>
      </c>
      <c r="C4981" s="2">
        <v>0.51869100000000001</v>
      </c>
      <c r="D4981" s="2">
        <v>0.29705399999999998</v>
      </c>
      <c r="F4981" s="2">
        <v>8.4892420000000008</v>
      </c>
      <c r="G4981" s="2">
        <v>0.55456499999999997</v>
      </c>
      <c r="H4981" s="2">
        <v>0.55366499999999996</v>
      </c>
      <c r="J4981" s="2">
        <v>8.4920469999999995</v>
      </c>
      <c r="K4981" s="2">
        <v>8.7580000000000005E-2</v>
      </c>
      <c r="L4981" s="2">
        <v>0.191658</v>
      </c>
    </row>
    <row r="4982" spans="1:12" x14ac:dyDescent="0.2">
      <c r="A4982" s="2">
        <v>8.4927480000000006</v>
      </c>
      <c r="B4982" s="2">
        <v>31.938189999999999</v>
      </c>
      <c r="C4982" s="2">
        <v>0.51857699999999995</v>
      </c>
      <c r="D4982" s="2">
        <v>0.296954</v>
      </c>
      <c r="F4982" s="2">
        <v>8.4899430000000002</v>
      </c>
      <c r="G4982" s="2">
        <v>0.55381800000000003</v>
      </c>
      <c r="H4982" s="2">
        <v>0.55388599999999999</v>
      </c>
      <c r="J4982" s="2">
        <v>8.4927480000000006</v>
      </c>
      <c r="K4982" s="2">
        <v>8.7284E-2</v>
      </c>
      <c r="L4982" s="2">
        <v>0.191915</v>
      </c>
    </row>
    <row r="4983" spans="1:12" x14ac:dyDescent="0.2">
      <c r="A4983" s="2">
        <v>8.4934499999999993</v>
      </c>
      <c r="B4983" s="2">
        <v>31.97767</v>
      </c>
      <c r="C4983" s="2">
        <v>0.51890499999999995</v>
      </c>
      <c r="D4983" s="2">
        <v>0.29628300000000002</v>
      </c>
      <c r="F4983" s="2">
        <v>8.4906450000000007</v>
      </c>
      <c r="G4983" s="2">
        <v>0.55350500000000002</v>
      </c>
      <c r="H4983" s="2">
        <v>0.553894</v>
      </c>
      <c r="J4983" s="2">
        <v>8.4934499999999993</v>
      </c>
      <c r="K4983" s="2">
        <v>8.7332000000000007E-2</v>
      </c>
      <c r="L4983" s="2">
        <v>0.19118299999999999</v>
      </c>
    </row>
    <row r="4984" spans="1:12" x14ac:dyDescent="0.2">
      <c r="A4984" s="2">
        <v>8.4941510000000005</v>
      </c>
      <c r="B4984" s="2">
        <v>32.015059999999998</v>
      </c>
      <c r="C4984" s="2">
        <v>0.51895400000000003</v>
      </c>
      <c r="D4984" s="2">
        <v>0.29642800000000002</v>
      </c>
      <c r="F4984" s="2">
        <v>8.4913450000000008</v>
      </c>
      <c r="G4984" s="2">
        <v>0.55357400000000001</v>
      </c>
      <c r="H4984" s="2">
        <v>0.55395499999999998</v>
      </c>
      <c r="J4984" s="2">
        <v>8.4941510000000005</v>
      </c>
      <c r="K4984" s="2">
        <v>8.7392999999999998E-2</v>
      </c>
      <c r="L4984" s="2">
        <v>0.191307</v>
      </c>
    </row>
    <row r="4985" spans="1:12" x14ac:dyDescent="0.2">
      <c r="A4985" s="2">
        <v>8.4948519999999998</v>
      </c>
      <c r="B4985" s="2">
        <v>32.049520000000001</v>
      </c>
      <c r="C4985" s="2">
        <v>0.51910699999999999</v>
      </c>
      <c r="D4985" s="2">
        <v>0.29658800000000002</v>
      </c>
      <c r="F4985" s="2">
        <v>8.4920469999999995</v>
      </c>
      <c r="G4985" s="2">
        <v>0.55363499999999999</v>
      </c>
      <c r="H4985" s="2">
        <v>0.55384100000000003</v>
      </c>
      <c r="J4985" s="2">
        <v>8.4948519999999998</v>
      </c>
      <c r="K4985" s="2">
        <v>8.7239999999999998E-2</v>
      </c>
      <c r="L4985" s="2">
        <v>0.19175</v>
      </c>
    </row>
    <row r="4986" spans="1:12" x14ac:dyDescent="0.2">
      <c r="A4986" s="2">
        <v>8.4955540000000003</v>
      </c>
      <c r="B4986" s="2">
        <v>32.083660000000002</v>
      </c>
      <c r="C4986" s="2">
        <v>0.51889700000000005</v>
      </c>
      <c r="D4986" s="2">
        <v>0.296512</v>
      </c>
      <c r="F4986" s="2">
        <v>8.4927480000000006</v>
      </c>
      <c r="G4986" s="2">
        <v>0.55378000000000005</v>
      </c>
      <c r="H4986" s="2">
        <v>0.55365799999999998</v>
      </c>
      <c r="J4986" s="2">
        <v>8.4955540000000003</v>
      </c>
      <c r="K4986" s="2">
        <v>8.6521000000000001E-2</v>
      </c>
      <c r="L4986" s="2">
        <v>0.19191800000000001</v>
      </c>
    </row>
    <row r="4987" spans="1:12" x14ac:dyDescent="0.2">
      <c r="A4987" s="2">
        <v>8.4962549999999997</v>
      </c>
      <c r="B4987" s="2">
        <v>32.119129999999998</v>
      </c>
      <c r="C4987" s="2">
        <v>0.51945799999999998</v>
      </c>
      <c r="D4987" s="2">
        <v>0.29669499999999999</v>
      </c>
      <c r="F4987" s="2">
        <v>8.4934499999999993</v>
      </c>
      <c r="G4987" s="2">
        <v>0.55400099999999997</v>
      </c>
      <c r="H4987" s="2">
        <v>0.553589</v>
      </c>
      <c r="J4987" s="2">
        <v>8.4962549999999997</v>
      </c>
      <c r="K4987" s="2">
        <v>8.6513000000000007E-2</v>
      </c>
      <c r="L4987" s="2">
        <v>0.192248</v>
      </c>
    </row>
    <row r="4988" spans="1:12" x14ac:dyDescent="0.2">
      <c r="A4988" s="2">
        <v>8.4969570000000001</v>
      </c>
      <c r="B4988" s="2">
        <v>32.157080000000001</v>
      </c>
      <c r="C4988" s="2">
        <v>0.51948499999999997</v>
      </c>
      <c r="D4988" s="2">
        <v>0.29635899999999998</v>
      </c>
      <c r="F4988" s="2">
        <v>8.4941510000000005</v>
      </c>
      <c r="G4988" s="2">
        <v>0.55396999999999996</v>
      </c>
      <c r="H4988" s="2">
        <v>0.55319200000000002</v>
      </c>
      <c r="J4988" s="2">
        <v>8.4969570000000001</v>
      </c>
      <c r="K4988" s="2">
        <v>8.6550000000000002E-2</v>
      </c>
      <c r="L4988" s="2">
        <v>0.19241900000000001</v>
      </c>
    </row>
    <row r="4989" spans="1:12" x14ac:dyDescent="0.2">
      <c r="A4989" s="2">
        <v>8.4976579999999995</v>
      </c>
      <c r="B4989" s="2">
        <v>32.1952</v>
      </c>
      <c r="C4989" s="2">
        <v>0.52002599999999999</v>
      </c>
      <c r="D4989" s="2">
        <v>0.29606199999999999</v>
      </c>
      <c r="F4989" s="2">
        <v>8.4948519999999998</v>
      </c>
      <c r="G4989" s="2">
        <v>0.55404699999999996</v>
      </c>
      <c r="H4989" s="2">
        <v>0.55315400000000003</v>
      </c>
      <c r="J4989" s="2">
        <v>8.4976579999999995</v>
      </c>
      <c r="K4989" s="2">
        <v>8.6486999999999994E-2</v>
      </c>
      <c r="L4989" s="2">
        <v>0.192909</v>
      </c>
    </row>
    <row r="4990" spans="1:12" x14ac:dyDescent="0.2">
      <c r="A4990" s="2">
        <v>8.4983599999999999</v>
      </c>
      <c r="B4990" s="2">
        <v>32.233150000000002</v>
      </c>
      <c r="C4990" s="2">
        <v>0.51986200000000005</v>
      </c>
      <c r="D4990" s="2">
        <v>0.296321</v>
      </c>
      <c r="F4990" s="2">
        <v>8.4955540000000003</v>
      </c>
      <c r="G4990" s="2">
        <v>0.55361199999999999</v>
      </c>
      <c r="H4990" s="2">
        <v>0.55321500000000001</v>
      </c>
      <c r="J4990" s="2">
        <v>8.4983599999999999</v>
      </c>
      <c r="K4990" s="2">
        <v>8.6249999999999993E-2</v>
      </c>
      <c r="L4990" s="2">
        <v>0.19300600000000001</v>
      </c>
    </row>
    <row r="4991" spans="1:12" x14ac:dyDescent="0.2">
      <c r="A4991" s="2">
        <v>8.4990609999999993</v>
      </c>
      <c r="B4991" s="2">
        <v>32.271270000000001</v>
      </c>
      <c r="C4991" s="2">
        <v>0.52015999999999996</v>
      </c>
      <c r="D4991" s="2">
        <v>0.29621399999999998</v>
      </c>
      <c r="F4991" s="2">
        <v>8.4962549999999997</v>
      </c>
      <c r="G4991" s="2">
        <v>0.55323</v>
      </c>
      <c r="H4991" s="2">
        <v>0.55323</v>
      </c>
      <c r="J4991" s="2">
        <v>8.4990609999999993</v>
      </c>
      <c r="K4991" s="2">
        <v>8.5919999999999996E-2</v>
      </c>
      <c r="L4991" s="2">
        <v>0.19369400000000001</v>
      </c>
    </row>
    <row r="4992" spans="1:12" x14ac:dyDescent="0.2">
      <c r="A4992" s="2">
        <v>8.4997629999999997</v>
      </c>
      <c r="B4992" s="2">
        <v>32.310090000000002</v>
      </c>
      <c r="C4992" s="2">
        <v>0.52037</v>
      </c>
      <c r="D4992" s="2">
        <v>0.29726000000000002</v>
      </c>
      <c r="F4992" s="2">
        <v>8.4969570000000001</v>
      </c>
      <c r="G4992" s="2">
        <v>0.55341300000000004</v>
      </c>
      <c r="H4992" s="2">
        <v>0.55345900000000003</v>
      </c>
      <c r="J4992" s="2">
        <v>8.4997629999999997</v>
      </c>
      <c r="K4992" s="2">
        <v>8.5528999999999994E-2</v>
      </c>
      <c r="L4992" s="2">
        <v>0.19386600000000001</v>
      </c>
    </row>
    <row r="4993" spans="1:12" x14ac:dyDescent="0.2">
      <c r="A4993" s="2">
        <v>8.5004629999999999</v>
      </c>
      <c r="B4993" s="2">
        <v>32.348730000000003</v>
      </c>
      <c r="C4993" s="2">
        <v>0.52042699999999997</v>
      </c>
      <c r="D4993" s="2">
        <v>0.29718299999999997</v>
      </c>
      <c r="F4993" s="2">
        <v>8.4976579999999995</v>
      </c>
      <c r="G4993" s="2">
        <v>0.55394699999999997</v>
      </c>
      <c r="H4993" s="2">
        <v>0.55307799999999996</v>
      </c>
      <c r="J4993" s="2">
        <v>8.5004629999999999</v>
      </c>
      <c r="K4993" s="2">
        <v>8.5535E-2</v>
      </c>
      <c r="L4993" s="2">
        <v>0.19431699999999999</v>
      </c>
    </row>
    <row r="4994" spans="1:12" x14ac:dyDescent="0.2">
      <c r="A4994" s="2">
        <v>8.5011650000000003</v>
      </c>
      <c r="B4994" s="2">
        <v>32.387680000000003</v>
      </c>
      <c r="C4994" s="2">
        <v>0.52076299999999998</v>
      </c>
      <c r="D4994" s="2">
        <v>0.29758800000000002</v>
      </c>
      <c r="F4994" s="2">
        <v>8.4983599999999999</v>
      </c>
      <c r="G4994" s="2">
        <v>0.55435199999999996</v>
      </c>
      <c r="H4994" s="2">
        <v>0.55281100000000005</v>
      </c>
      <c r="J4994" s="2">
        <v>8.5011650000000003</v>
      </c>
      <c r="K4994" s="2">
        <v>8.5334999999999994E-2</v>
      </c>
      <c r="L4994" s="2">
        <v>0.19450700000000001</v>
      </c>
    </row>
    <row r="4995" spans="1:12" x14ac:dyDescent="0.2">
      <c r="A4995" s="2">
        <v>8.5018659999999997</v>
      </c>
      <c r="B4995" s="2">
        <v>32.426859999999998</v>
      </c>
      <c r="C4995" s="2">
        <v>0.52102599999999999</v>
      </c>
      <c r="D4995" s="2">
        <v>0.297595</v>
      </c>
      <c r="F4995" s="2">
        <v>8.4990609999999993</v>
      </c>
      <c r="G4995" s="2">
        <v>0.55416900000000002</v>
      </c>
      <c r="H4995" s="2">
        <v>0.55258200000000002</v>
      </c>
      <c r="J4995" s="2">
        <v>8.5018659999999997</v>
      </c>
      <c r="K4995" s="2">
        <v>8.5249000000000005E-2</v>
      </c>
      <c r="L4995" s="2">
        <v>0.194274</v>
      </c>
    </row>
    <row r="4996" spans="1:12" x14ac:dyDescent="0.2">
      <c r="A4996" s="2">
        <v>8.5025670000000009</v>
      </c>
      <c r="B4996" s="2">
        <v>32.465780000000002</v>
      </c>
      <c r="C4996" s="2">
        <v>0.52143799999999996</v>
      </c>
      <c r="D4996" s="2">
        <v>0.29774800000000001</v>
      </c>
      <c r="F4996" s="2">
        <v>8.4997629999999997</v>
      </c>
      <c r="G4996" s="2">
        <v>0.55437499999999995</v>
      </c>
      <c r="H4996" s="2">
        <v>0.55194900000000002</v>
      </c>
      <c r="J4996" s="2">
        <v>8.5025670000000009</v>
      </c>
      <c r="K4996" s="2">
        <v>8.5056000000000007E-2</v>
      </c>
      <c r="L4996" s="2">
        <v>0.19387199999999999</v>
      </c>
    </row>
    <row r="4997" spans="1:12" x14ac:dyDescent="0.2">
      <c r="A4997" s="2">
        <v>8.5032689999999995</v>
      </c>
      <c r="B4997" s="2">
        <v>32.504750000000001</v>
      </c>
      <c r="C4997" s="2">
        <v>0.52195999999999998</v>
      </c>
      <c r="D4997" s="2">
        <v>0.29790800000000001</v>
      </c>
      <c r="F4997" s="2">
        <v>8.5004629999999999</v>
      </c>
      <c r="G4997" s="2">
        <v>0.55414600000000003</v>
      </c>
      <c r="H4997" s="2">
        <v>0.55149099999999995</v>
      </c>
      <c r="J4997" s="2">
        <v>8.5032689999999995</v>
      </c>
      <c r="K4997" s="2">
        <v>8.5207000000000005E-2</v>
      </c>
      <c r="L4997" s="2">
        <v>0.193576</v>
      </c>
    </row>
    <row r="4998" spans="1:12" x14ac:dyDescent="0.2">
      <c r="A4998" s="2">
        <v>8.5039700000000007</v>
      </c>
      <c r="B4998" s="2">
        <v>32.543970000000002</v>
      </c>
      <c r="C4998" s="2">
        <v>0.52168599999999998</v>
      </c>
      <c r="D4998" s="2">
        <v>0.29807600000000001</v>
      </c>
      <c r="F4998" s="2">
        <v>8.5011650000000003</v>
      </c>
      <c r="G4998" s="2">
        <v>0.55390899999999998</v>
      </c>
      <c r="H4998" s="2">
        <v>0.55139899999999997</v>
      </c>
      <c r="J4998" s="2">
        <v>8.5039700000000007</v>
      </c>
      <c r="K4998" s="2">
        <v>8.5579000000000002E-2</v>
      </c>
      <c r="L4998" s="2">
        <v>0.194193</v>
      </c>
    </row>
    <row r="4999" spans="1:12" x14ac:dyDescent="0.2">
      <c r="A4999" s="2">
        <v>8.5046719999999993</v>
      </c>
      <c r="B4999" s="2">
        <v>32.58325</v>
      </c>
      <c r="C4999" s="2">
        <v>0.52188000000000001</v>
      </c>
      <c r="D4999" s="2">
        <v>0.29827399999999998</v>
      </c>
      <c r="F4999" s="2">
        <v>8.5018659999999997</v>
      </c>
      <c r="G4999" s="2">
        <v>0.55369599999999997</v>
      </c>
      <c r="H4999" s="2">
        <v>0.55122400000000005</v>
      </c>
      <c r="J4999" s="2">
        <v>8.5046719999999993</v>
      </c>
      <c r="K4999" s="2">
        <v>8.5508000000000001E-2</v>
      </c>
      <c r="L4999" s="2">
        <v>0.19378899999999999</v>
      </c>
    </row>
    <row r="5000" spans="1:12" x14ac:dyDescent="0.2">
      <c r="A5000" s="2">
        <v>8.5053730000000005</v>
      </c>
      <c r="B5000" s="2">
        <v>32.622439999999997</v>
      </c>
      <c r="C5000" s="2">
        <v>0.52200999999999997</v>
      </c>
      <c r="D5000" s="2">
        <v>0.29846499999999998</v>
      </c>
      <c r="F5000" s="2">
        <v>8.5025670000000009</v>
      </c>
      <c r="G5000" s="2">
        <v>0.55384800000000001</v>
      </c>
      <c r="H5000" s="2">
        <v>0.55122400000000005</v>
      </c>
      <c r="J5000" s="2">
        <v>8.5053730000000005</v>
      </c>
      <c r="K5000" s="2">
        <v>8.5569000000000006E-2</v>
      </c>
      <c r="L5000" s="2">
        <v>0.19406300000000001</v>
      </c>
    </row>
    <row r="5001" spans="1:12" x14ac:dyDescent="0.2">
      <c r="A5001" s="2">
        <v>8.5060749999999992</v>
      </c>
      <c r="B5001" s="2">
        <v>32.66189</v>
      </c>
      <c r="C5001" s="2">
        <v>0.52166299999999999</v>
      </c>
      <c r="D5001" s="2">
        <v>0.29863299999999998</v>
      </c>
      <c r="F5001" s="2">
        <v>8.5032689999999995</v>
      </c>
      <c r="G5001" s="2">
        <v>0.55348200000000003</v>
      </c>
      <c r="H5001" s="2">
        <v>0.55144499999999996</v>
      </c>
      <c r="J5001" s="2">
        <v>8.5060749999999992</v>
      </c>
      <c r="K5001" s="2">
        <v>8.5616999999999999E-2</v>
      </c>
      <c r="L5001" s="2">
        <v>0.19487599999999999</v>
      </c>
    </row>
    <row r="5002" spans="1:12" x14ac:dyDescent="0.2">
      <c r="A5002" s="2">
        <v>8.5067760000000003</v>
      </c>
      <c r="B5002" s="2">
        <v>32.701039999999999</v>
      </c>
      <c r="C5002" s="2">
        <v>0.52148399999999995</v>
      </c>
      <c r="D5002" s="2">
        <v>0.29932700000000001</v>
      </c>
      <c r="F5002" s="2">
        <v>8.5039700000000007</v>
      </c>
      <c r="G5002" s="2">
        <v>0.55338299999999996</v>
      </c>
      <c r="H5002" s="2">
        <v>0.55179599999999995</v>
      </c>
      <c r="J5002" s="2">
        <v>8.5067760000000003</v>
      </c>
      <c r="K5002" s="2">
        <v>8.6147000000000001E-2</v>
      </c>
      <c r="L5002" s="2">
        <v>0.194414</v>
      </c>
    </row>
    <row r="5003" spans="1:12" x14ac:dyDescent="0.2">
      <c r="A5003" s="2">
        <v>8.5074780000000008</v>
      </c>
      <c r="B5003" s="2">
        <v>32.740200000000002</v>
      </c>
      <c r="C5003" s="2">
        <v>0.52132000000000001</v>
      </c>
      <c r="D5003" s="2">
        <v>0.29944199999999999</v>
      </c>
      <c r="F5003" s="2">
        <v>8.5046719999999993</v>
      </c>
      <c r="G5003" s="2">
        <v>0.55366499999999996</v>
      </c>
      <c r="H5003" s="2">
        <v>0.55222300000000002</v>
      </c>
      <c r="J5003" s="2">
        <v>8.5074780000000008</v>
      </c>
      <c r="K5003" s="2">
        <v>8.6063000000000001E-2</v>
      </c>
      <c r="L5003" s="2">
        <v>0.194664</v>
      </c>
    </row>
    <row r="5004" spans="1:12" x14ac:dyDescent="0.2">
      <c r="A5004" s="2">
        <v>8.5081790000000002</v>
      </c>
      <c r="B5004" s="2">
        <v>32.779800000000002</v>
      </c>
      <c r="C5004" s="2">
        <v>0.52157900000000001</v>
      </c>
      <c r="D5004" s="2">
        <v>0.29926599999999998</v>
      </c>
      <c r="F5004" s="2">
        <v>8.5053730000000005</v>
      </c>
      <c r="G5004" s="2">
        <v>0.55388599999999999</v>
      </c>
      <c r="H5004" s="2">
        <v>0.55226900000000001</v>
      </c>
      <c r="J5004" s="2">
        <v>8.5081790000000002</v>
      </c>
      <c r="K5004" s="2">
        <v>8.6481000000000002E-2</v>
      </c>
      <c r="L5004" s="2">
        <v>0.19444900000000001</v>
      </c>
    </row>
    <row r="5005" spans="1:12" x14ac:dyDescent="0.2">
      <c r="A5005" s="2">
        <v>8.5088799999999996</v>
      </c>
      <c r="B5005" s="2">
        <v>32.819830000000003</v>
      </c>
      <c r="C5005" s="2">
        <v>0.52118200000000003</v>
      </c>
      <c r="D5005" s="2">
        <v>0.29926599999999998</v>
      </c>
      <c r="F5005" s="2">
        <v>8.5060749999999992</v>
      </c>
      <c r="G5005" s="2">
        <v>0.553894</v>
      </c>
      <c r="H5005" s="2">
        <v>0.55225400000000002</v>
      </c>
      <c r="J5005" s="2">
        <v>8.5088799999999996</v>
      </c>
      <c r="K5005" s="2">
        <v>8.6735000000000007E-2</v>
      </c>
      <c r="L5005" s="2">
        <v>0.19489600000000001</v>
      </c>
    </row>
    <row r="5006" spans="1:12" x14ac:dyDescent="0.2">
      <c r="A5006" s="2">
        <v>8.509582</v>
      </c>
      <c r="B5006" s="2">
        <v>32.859760000000001</v>
      </c>
      <c r="C5006" s="2">
        <v>0.52107899999999996</v>
      </c>
      <c r="D5006" s="2">
        <v>0.29960900000000001</v>
      </c>
      <c r="F5006" s="2">
        <v>8.5067760000000003</v>
      </c>
      <c r="G5006" s="2">
        <v>0.55395499999999998</v>
      </c>
      <c r="H5006" s="2">
        <v>0.55279500000000004</v>
      </c>
      <c r="J5006" s="2">
        <v>8.509582</v>
      </c>
      <c r="K5006" s="2">
        <v>8.6600999999999997E-2</v>
      </c>
      <c r="L5006" s="2">
        <v>0.20705899999999999</v>
      </c>
    </row>
    <row r="5007" spans="1:12" x14ac:dyDescent="0.2">
      <c r="A5007" s="2">
        <v>8.5102840000000004</v>
      </c>
      <c r="B5007" s="2">
        <v>32.899509999999999</v>
      </c>
      <c r="C5007" s="2">
        <v>0.52124700000000002</v>
      </c>
      <c r="D5007" s="2">
        <v>0.29921999999999999</v>
      </c>
      <c r="F5007" s="2">
        <v>8.5074780000000008</v>
      </c>
      <c r="G5007" s="2">
        <v>0.55384100000000003</v>
      </c>
      <c r="H5007" s="2">
        <v>0.55316900000000002</v>
      </c>
      <c r="J5007" s="2">
        <v>8.5102840000000004</v>
      </c>
      <c r="K5007" s="2">
        <v>8.6416000000000007E-2</v>
      </c>
      <c r="L5007" s="2">
        <v>0.20669000000000001</v>
      </c>
    </row>
    <row r="5008" spans="1:12" x14ac:dyDescent="0.2">
      <c r="A5008" s="2">
        <v>8.5109840000000005</v>
      </c>
      <c r="B5008" s="2">
        <v>32.939979999999998</v>
      </c>
      <c r="C5008" s="2">
        <v>0.52090000000000003</v>
      </c>
      <c r="D5008" s="2">
        <v>0.29898400000000003</v>
      </c>
      <c r="F5008" s="2">
        <v>8.5081790000000002</v>
      </c>
      <c r="G5008" s="2">
        <v>0.55365799999999998</v>
      </c>
      <c r="H5008" s="2">
        <v>0.55287200000000003</v>
      </c>
      <c r="J5008" s="2">
        <v>8.5109840000000005</v>
      </c>
      <c r="K5008" s="2">
        <v>8.7423000000000001E-2</v>
      </c>
      <c r="L5008" s="2">
        <v>0.20663300000000001</v>
      </c>
    </row>
    <row r="5009" spans="1:12" x14ac:dyDescent="0.2">
      <c r="A5009" s="2">
        <v>8.5116849999999999</v>
      </c>
      <c r="B5009" s="2">
        <v>32.980449999999998</v>
      </c>
      <c r="C5009" s="2">
        <v>0.52119400000000005</v>
      </c>
      <c r="D5009" s="2">
        <v>0.29858699999999999</v>
      </c>
      <c r="F5009" s="2">
        <v>8.5088799999999996</v>
      </c>
      <c r="G5009" s="2">
        <v>0.553589</v>
      </c>
      <c r="H5009" s="2">
        <v>0.55287200000000003</v>
      </c>
      <c r="J5009" s="2">
        <v>8.5116849999999999</v>
      </c>
      <c r="K5009" s="2">
        <v>8.6583999999999994E-2</v>
      </c>
      <c r="L5009" s="2">
        <v>0.20677300000000001</v>
      </c>
    </row>
    <row r="5010" spans="1:12" x14ac:dyDescent="0.2">
      <c r="A5010" s="2">
        <v>8.5123870000000004</v>
      </c>
      <c r="B5010" s="2">
        <v>33.021149999999999</v>
      </c>
      <c r="C5010" s="2">
        <v>0.52132299999999998</v>
      </c>
      <c r="D5010" s="2">
        <v>0.29869400000000002</v>
      </c>
      <c r="F5010" s="2">
        <v>8.509582</v>
      </c>
      <c r="G5010" s="2">
        <v>0.55319200000000002</v>
      </c>
      <c r="H5010" s="2">
        <v>0.552979</v>
      </c>
      <c r="J5010" s="2">
        <v>8.5123870000000004</v>
      </c>
      <c r="K5010" s="2">
        <v>8.6382E-2</v>
      </c>
      <c r="L5010" s="2">
        <v>0.20643600000000001</v>
      </c>
    </row>
    <row r="5011" spans="1:12" x14ac:dyDescent="0.2">
      <c r="A5011" s="2">
        <v>8.5130879999999998</v>
      </c>
      <c r="B5011" s="2">
        <v>33.061709999999998</v>
      </c>
      <c r="C5011" s="2">
        <v>0.52122000000000002</v>
      </c>
      <c r="D5011" s="2">
        <v>0.29878500000000002</v>
      </c>
      <c r="F5011" s="2">
        <v>8.5102840000000004</v>
      </c>
      <c r="G5011" s="2">
        <v>0.55315400000000003</v>
      </c>
      <c r="H5011" s="2">
        <v>0.55306200000000005</v>
      </c>
      <c r="J5011" s="2">
        <v>8.5130879999999998</v>
      </c>
      <c r="K5011" s="2">
        <v>8.6322999999999997E-2</v>
      </c>
      <c r="L5011" s="2">
        <v>0.205626</v>
      </c>
    </row>
    <row r="5012" spans="1:12" x14ac:dyDescent="0.2">
      <c r="A5012" s="2">
        <v>8.5137900000000002</v>
      </c>
      <c r="B5012" s="2">
        <v>33.101779999999998</v>
      </c>
      <c r="C5012" s="2">
        <v>0.521671</v>
      </c>
      <c r="D5012" s="2">
        <v>0.29851800000000001</v>
      </c>
      <c r="F5012" s="2">
        <v>8.5109840000000005</v>
      </c>
      <c r="G5012" s="2">
        <v>0.55321500000000001</v>
      </c>
      <c r="H5012" s="2">
        <v>0.55315400000000003</v>
      </c>
      <c r="J5012" s="2">
        <v>8.5137900000000002</v>
      </c>
      <c r="K5012" s="2">
        <v>8.5871000000000003E-2</v>
      </c>
      <c r="L5012" s="2">
        <v>0.205403</v>
      </c>
    </row>
    <row r="5013" spans="1:12" x14ac:dyDescent="0.2">
      <c r="A5013" s="2">
        <v>8.5144909999999996</v>
      </c>
      <c r="B5013" s="2">
        <v>33.142240000000001</v>
      </c>
      <c r="C5013" s="2">
        <v>0.52134199999999997</v>
      </c>
      <c r="D5013" s="2">
        <v>0.29809099999999999</v>
      </c>
      <c r="F5013" s="2">
        <v>8.5116849999999999</v>
      </c>
      <c r="G5013" s="2">
        <v>0.55323</v>
      </c>
      <c r="H5013" s="2">
        <v>0.55299399999999999</v>
      </c>
      <c r="J5013" s="2">
        <v>8.5144909999999996</v>
      </c>
      <c r="K5013" s="2">
        <v>8.5453000000000001E-2</v>
      </c>
      <c r="L5013" s="2">
        <v>0.20607500000000001</v>
      </c>
    </row>
    <row r="5014" spans="1:12" x14ac:dyDescent="0.2">
      <c r="A5014" s="2">
        <v>8.5151920000000008</v>
      </c>
      <c r="B5014" s="2">
        <v>33.183610000000002</v>
      </c>
      <c r="C5014" s="2">
        <v>0.52175400000000005</v>
      </c>
      <c r="D5014" s="2">
        <v>0.29838100000000001</v>
      </c>
      <c r="F5014" s="2">
        <v>8.5123870000000004</v>
      </c>
      <c r="G5014" s="2">
        <v>0.55345900000000003</v>
      </c>
      <c r="H5014" s="2">
        <v>0.55275700000000005</v>
      </c>
      <c r="J5014" s="2">
        <v>8.5151920000000008</v>
      </c>
      <c r="K5014" s="2">
        <v>8.5017999999999996E-2</v>
      </c>
      <c r="L5014" s="2">
        <v>0.20623</v>
      </c>
    </row>
    <row r="5015" spans="1:12" x14ac:dyDescent="0.2">
      <c r="A5015" s="2">
        <v>8.5158939999999994</v>
      </c>
      <c r="B5015" s="2">
        <v>33.225200000000001</v>
      </c>
      <c r="C5015" s="2">
        <v>0.52210199999999996</v>
      </c>
      <c r="D5015" s="2">
        <v>0.298236</v>
      </c>
      <c r="F5015" s="2">
        <v>8.5130879999999998</v>
      </c>
      <c r="G5015" s="2">
        <v>0.55307799999999996</v>
      </c>
      <c r="H5015" s="2">
        <v>0.55265799999999998</v>
      </c>
      <c r="J5015" s="2">
        <v>8.5158939999999994</v>
      </c>
      <c r="K5015" s="2">
        <v>8.4681999999999993E-2</v>
      </c>
      <c r="L5015" s="2">
        <v>0.20624799999999999</v>
      </c>
    </row>
    <row r="5016" spans="1:12" x14ac:dyDescent="0.2">
      <c r="A5016" s="2">
        <v>8.5165950000000006</v>
      </c>
      <c r="B5016" s="2">
        <v>33.26679</v>
      </c>
      <c r="C5016" s="2">
        <v>0.52180000000000004</v>
      </c>
      <c r="D5016" s="2">
        <v>0.29847299999999999</v>
      </c>
      <c r="F5016" s="2">
        <v>8.5137900000000002</v>
      </c>
      <c r="G5016" s="2">
        <v>0.55281100000000005</v>
      </c>
      <c r="H5016" s="2">
        <v>0.55302399999999996</v>
      </c>
      <c r="J5016" s="2">
        <v>8.5165950000000006</v>
      </c>
      <c r="K5016" s="2">
        <v>8.5022E-2</v>
      </c>
      <c r="L5016" s="2">
        <v>0.205788</v>
      </c>
    </row>
    <row r="5017" spans="1:12" x14ac:dyDescent="0.2">
      <c r="A5017" s="2">
        <v>8.5172969999999992</v>
      </c>
      <c r="B5017" s="2">
        <v>33.307980000000001</v>
      </c>
      <c r="C5017" s="2">
        <v>0.52151800000000004</v>
      </c>
      <c r="D5017" s="2">
        <v>0.298572</v>
      </c>
      <c r="F5017" s="2">
        <v>8.5144909999999996</v>
      </c>
      <c r="G5017" s="2">
        <v>0.55258200000000002</v>
      </c>
      <c r="H5017" s="2">
        <v>0.55284100000000003</v>
      </c>
      <c r="J5017" s="2">
        <v>8.5172969999999992</v>
      </c>
      <c r="K5017" s="2">
        <v>8.5292999999999994E-2</v>
      </c>
      <c r="L5017" s="2">
        <v>0.205292</v>
      </c>
    </row>
    <row r="5018" spans="1:12" x14ac:dyDescent="0.2">
      <c r="A5018" s="2">
        <v>8.5179980000000004</v>
      </c>
      <c r="B5018" s="2">
        <v>33.348779999999998</v>
      </c>
      <c r="C5018" s="2">
        <v>0.52156400000000003</v>
      </c>
      <c r="D5018" s="2">
        <v>0.29815199999999997</v>
      </c>
      <c r="F5018" s="2">
        <v>8.5151920000000008</v>
      </c>
      <c r="G5018" s="2">
        <v>0.55194900000000002</v>
      </c>
      <c r="H5018" s="2">
        <v>0.552902</v>
      </c>
      <c r="J5018" s="2">
        <v>8.5179980000000004</v>
      </c>
      <c r="K5018" s="2">
        <v>8.5200999999999999E-2</v>
      </c>
      <c r="L5018" s="2">
        <v>0.204933</v>
      </c>
    </row>
    <row r="5019" spans="1:12" x14ac:dyDescent="0.2">
      <c r="A5019" s="2">
        <v>8.5187000000000008</v>
      </c>
      <c r="B5019" s="2">
        <v>33.389519999999997</v>
      </c>
      <c r="C5019" s="2">
        <v>0.522254</v>
      </c>
      <c r="D5019" s="2">
        <v>0.29835099999999998</v>
      </c>
      <c r="F5019" s="2">
        <v>8.5158939999999994</v>
      </c>
      <c r="G5019" s="2">
        <v>0.55149099999999995</v>
      </c>
      <c r="H5019" s="2">
        <v>0.55316200000000004</v>
      </c>
      <c r="J5019" s="2">
        <v>8.5187000000000008</v>
      </c>
      <c r="K5019" s="2">
        <v>8.4833000000000006E-2</v>
      </c>
      <c r="L5019" s="2">
        <v>0.20463700000000001</v>
      </c>
    </row>
    <row r="5020" spans="1:12" x14ac:dyDescent="0.2">
      <c r="A5020" s="2">
        <v>8.5194010000000002</v>
      </c>
      <c r="B5020" s="2">
        <v>33.43009</v>
      </c>
      <c r="C5020" s="2">
        <v>0.52246400000000004</v>
      </c>
      <c r="D5020" s="2">
        <v>0.29854900000000001</v>
      </c>
      <c r="F5020" s="2">
        <v>8.5165950000000006</v>
      </c>
      <c r="G5020" s="2">
        <v>0.55139899999999997</v>
      </c>
      <c r="H5020" s="2">
        <v>0.55307799999999996</v>
      </c>
      <c r="J5020" s="2">
        <v>8.5194010000000002</v>
      </c>
      <c r="K5020" s="2">
        <v>8.5064000000000001E-2</v>
      </c>
      <c r="L5020" s="2">
        <v>0.20449200000000001</v>
      </c>
    </row>
    <row r="5021" spans="1:12" x14ac:dyDescent="0.2">
      <c r="A5021" s="2">
        <v>8.5201039999999999</v>
      </c>
      <c r="B5021" s="2">
        <v>33.471400000000003</v>
      </c>
      <c r="C5021" s="2">
        <v>0.52276900000000004</v>
      </c>
      <c r="D5021" s="2">
        <v>0.29838900000000002</v>
      </c>
      <c r="F5021" s="2">
        <v>8.5172969999999992</v>
      </c>
      <c r="G5021" s="2">
        <v>0.55122400000000005</v>
      </c>
      <c r="H5021" s="2">
        <v>0.552902</v>
      </c>
      <c r="J5021" s="2">
        <v>8.5201039999999999</v>
      </c>
      <c r="K5021" s="2">
        <v>8.5192000000000004E-2</v>
      </c>
      <c r="L5021" s="2">
        <v>0.20453399999999999</v>
      </c>
    </row>
    <row r="5022" spans="1:12" x14ac:dyDescent="0.2">
      <c r="A5022" s="2">
        <v>8.520804</v>
      </c>
      <c r="B5022" s="2">
        <v>33.512680000000003</v>
      </c>
      <c r="C5022" s="2">
        <v>0.52323799999999998</v>
      </c>
      <c r="D5022" s="2">
        <v>0.29796899999999998</v>
      </c>
      <c r="F5022" s="2">
        <v>8.5179980000000004</v>
      </c>
      <c r="G5022" s="2">
        <v>0.55122400000000005</v>
      </c>
      <c r="H5022" s="2">
        <v>0.55260500000000001</v>
      </c>
      <c r="J5022" s="2">
        <v>8.520804</v>
      </c>
      <c r="K5022" s="2">
        <v>8.5674E-2</v>
      </c>
      <c r="L5022" s="2">
        <v>0.204792</v>
      </c>
    </row>
    <row r="5023" spans="1:12" x14ac:dyDescent="0.2">
      <c r="A5023" s="2">
        <v>8.5215040000000002</v>
      </c>
      <c r="B5023" s="2">
        <v>33.553930000000001</v>
      </c>
      <c r="C5023" s="2">
        <v>0.52341800000000005</v>
      </c>
      <c r="D5023" s="2">
        <v>0.29753400000000002</v>
      </c>
      <c r="F5023" s="2">
        <v>8.5187000000000008</v>
      </c>
      <c r="G5023" s="2">
        <v>0.55144499999999996</v>
      </c>
      <c r="H5023" s="2">
        <v>0.55265799999999998</v>
      </c>
      <c r="J5023" s="2">
        <v>8.5215040000000002</v>
      </c>
      <c r="K5023" s="2">
        <v>8.5751999999999995E-2</v>
      </c>
      <c r="L5023" s="2">
        <v>0.20525499999999999</v>
      </c>
    </row>
    <row r="5024" spans="1:12" x14ac:dyDescent="0.2">
      <c r="A5024" s="2">
        <v>8.5222060000000006</v>
      </c>
      <c r="B5024" s="2">
        <v>33.595570000000002</v>
      </c>
      <c r="C5024" s="2">
        <v>0.52349800000000002</v>
      </c>
      <c r="D5024" s="2">
        <v>0.29764099999999999</v>
      </c>
      <c r="F5024" s="2">
        <v>8.5194010000000002</v>
      </c>
      <c r="G5024" s="2">
        <v>0.55179599999999995</v>
      </c>
      <c r="H5024" s="2">
        <v>0.55271099999999995</v>
      </c>
      <c r="J5024" s="2">
        <v>8.5222060000000006</v>
      </c>
      <c r="K5024" s="2">
        <v>8.6030999999999996E-2</v>
      </c>
      <c r="L5024" s="2">
        <v>0.20522299999999999</v>
      </c>
    </row>
    <row r="5025" spans="1:12" x14ac:dyDescent="0.2">
      <c r="A5025" s="2">
        <v>8.522907</v>
      </c>
      <c r="B5025" s="2">
        <v>33.636879999999998</v>
      </c>
      <c r="C5025" s="2">
        <v>0.52278100000000005</v>
      </c>
      <c r="D5025" s="2">
        <v>0.29774</v>
      </c>
      <c r="F5025" s="2">
        <v>8.5201039999999999</v>
      </c>
      <c r="G5025" s="2">
        <v>0.55222300000000002</v>
      </c>
      <c r="H5025" s="2">
        <v>0.55332199999999998</v>
      </c>
      <c r="J5025" s="2">
        <v>8.522907</v>
      </c>
      <c r="K5025" s="2">
        <v>8.6454000000000003E-2</v>
      </c>
      <c r="L5025" s="2">
        <v>0.205017</v>
      </c>
    </row>
    <row r="5026" spans="1:12" x14ac:dyDescent="0.2">
      <c r="A5026" s="2">
        <v>8.5236090000000004</v>
      </c>
      <c r="B5026" s="2">
        <v>33.677990000000001</v>
      </c>
      <c r="C5026" s="2">
        <v>0.52271999999999996</v>
      </c>
      <c r="D5026" s="2">
        <v>0.297595</v>
      </c>
      <c r="F5026" s="2">
        <v>8.520804</v>
      </c>
      <c r="G5026" s="2">
        <v>0.55226900000000001</v>
      </c>
      <c r="H5026" s="2">
        <v>0.55363499999999999</v>
      </c>
      <c r="J5026" s="2">
        <v>8.5236090000000004</v>
      </c>
      <c r="K5026" s="2">
        <v>8.6161000000000001E-2</v>
      </c>
      <c r="L5026" s="2">
        <v>0.20450499999999999</v>
      </c>
    </row>
    <row r="5027" spans="1:12" x14ac:dyDescent="0.2">
      <c r="A5027" s="2">
        <v>8.5243099999999998</v>
      </c>
      <c r="B5027" s="2">
        <v>33.718829999999997</v>
      </c>
      <c r="C5027" s="2">
        <v>0.52279600000000004</v>
      </c>
      <c r="D5027" s="2">
        <v>0.29721399999999998</v>
      </c>
      <c r="F5027" s="2">
        <v>8.5215040000000002</v>
      </c>
      <c r="G5027" s="2">
        <v>0.55225400000000002</v>
      </c>
      <c r="H5027" s="2">
        <v>0.55399299999999996</v>
      </c>
      <c r="J5027" s="2">
        <v>8.5243099999999998</v>
      </c>
      <c r="K5027" s="2">
        <v>8.5680000000000006E-2</v>
      </c>
      <c r="L5027" s="2">
        <v>0.20394399999999999</v>
      </c>
    </row>
    <row r="5028" spans="1:12" x14ac:dyDescent="0.2">
      <c r="A5028" s="2">
        <v>8.5250120000000003</v>
      </c>
      <c r="B5028" s="2">
        <v>33.760280000000002</v>
      </c>
      <c r="C5028" s="2">
        <v>0.52304799999999996</v>
      </c>
      <c r="D5028" s="2">
        <v>0.29674099999999998</v>
      </c>
      <c r="F5028" s="2">
        <v>8.5222060000000006</v>
      </c>
      <c r="G5028" s="2">
        <v>0.55279500000000004</v>
      </c>
      <c r="H5028" s="2">
        <v>0.55438200000000004</v>
      </c>
      <c r="J5028" s="2">
        <v>8.5250120000000003</v>
      </c>
      <c r="K5028" s="2">
        <v>8.5892999999999997E-2</v>
      </c>
      <c r="L5028" s="2">
        <v>0.204288</v>
      </c>
    </row>
    <row r="5029" spans="1:12" x14ac:dyDescent="0.2">
      <c r="A5029" s="2">
        <v>8.5257129999999997</v>
      </c>
      <c r="B5029" s="2">
        <v>33.80236</v>
      </c>
      <c r="C5029" s="2">
        <v>0.52275000000000005</v>
      </c>
      <c r="D5029" s="2">
        <v>0.29660300000000001</v>
      </c>
      <c r="F5029" s="2">
        <v>8.522907</v>
      </c>
      <c r="G5029" s="2">
        <v>0.55316900000000002</v>
      </c>
      <c r="H5029" s="2">
        <v>0.55468799999999996</v>
      </c>
      <c r="J5029" s="2">
        <v>8.5257129999999997</v>
      </c>
      <c r="K5029" s="2">
        <v>8.5931999999999994E-2</v>
      </c>
      <c r="L5029" s="2">
        <v>0.204258</v>
      </c>
    </row>
    <row r="5030" spans="1:12" x14ac:dyDescent="0.2">
      <c r="A5030" s="2">
        <v>8.5264150000000001</v>
      </c>
      <c r="B5030" s="2">
        <v>33.844099999999997</v>
      </c>
      <c r="C5030" s="2">
        <v>0.52239500000000005</v>
      </c>
      <c r="D5030" s="2">
        <v>0.29699199999999998</v>
      </c>
      <c r="F5030" s="2">
        <v>8.5236090000000004</v>
      </c>
      <c r="G5030" s="2">
        <v>0.55287200000000003</v>
      </c>
      <c r="H5030" s="2">
        <v>0.555199</v>
      </c>
      <c r="J5030" s="2">
        <v>8.5264150000000001</v>
      </c>
      <c r="K5030" s="2">
        <v>8.5902999999999993E-2</v>
      </c>
      <c r="L5030" s="2">
        <v>0.203961</v>
      </c>
    </row>
    <row r="5031" spans="1:12" x14ac:dyDescent="0.2">
      <c r="A5031" s="2">
        <v>8.5271159999999995</v>
      </c>
      <c r="B5031" s="2">
        <v>33.885770000000001</v>
      </c>
      <c r="C5031" s="2">
        <v>0.52266999999999997</v>
      </c>
      <c r="D5031" s="2">
        <v>0.297404</v>
      </c>
      <c r="F5031" s="2">
        <v>8.5243099999999998</v>
      </c>
      <c r="G5031" s="2">
        <v>0.55287200000000003</v>
      </c>
      <c r="H5031" s="2">
        <v>0.55579400000000001</v>
      </c>
      <c r="J5031" s="2">
        <v>8.5271159999999995</v>
      </c>
      <c r="K5031" s="2">
        <v>8.6191000000000004E-2</v>
      </c>
      <c r="L5031" s="2">
        <v>0.203709</v>
      </c>
    </row>
    <row r="5032" spans="1:12" x14ac:dyDescent="0.2">
      <c r="A5032" s="2">
        <v>8.5278179999999999</v>
      </c>
      <c r="B5032" s="2">
        <v>33.927689999999998</v>
      </c>
      <c r="C5032" s="2">
        <v>0.52307800000000004</v>
      </c>
      <c r="D5032" s="2">
        <v>0.29734300000000002</v>
      </c>
      <c r="F5032" s="2">
        <v>8.5250120000000003</v>
      </c>
      <c r="G5032" s="2">
        <v>0.552979</v>
      </c>
      <c r="H5032" s="2">
        <v>0.55663300000000004</v>
      </c>
      <c r="J5032" s="2">
        <v>8.5278179999999999</v>
      </c>
      <c r="K5032" s="2">
        <v>8.6305000000000007E-2</v>
      </c>
      <c r="L5032" s="2">
        <v>0.20388400000000001</v>
      </c>
    </row>
    <row r="5033" spans="1:12" x14ac:dyDescent="0.2">
      <c r="A5033" s="2">
        <v>8.5285189999999993</v>
      </c>
      <c r="B5033" s="2">
        <v>33.969279999999998</v>
      </c>
      <c r="C5033" s="2">
        <v>0.52294799999999997</v>
      </c>
      <c r="D5033" s="2">
        <v>0.29768699999999998</v>
      </c>
      <c r="F5033" s="2">
        <v>8.5257129999999997</v>
      </c>
      <c r="G5033" s="2">
        <v>0.55306200000000005</v>
      </c>
      <c r="H5033" s="2">
        <v>0.55725100000000005</v>
      </c>
      <c r="J5033" s="2">
        <v>8.5285189999999993</v>
      </c>
      <c r="K5033" s="2">
        <v>8.6407999999999999E-2</v>
      </c>
      <c r="L5033" s="2">
        <v>0.20424600000000001</v>
      </c>
    </row>
    <row r="5034" spans="1:12" x14ac:dyDescent="0.2">
      <c r="A5034" s="2">
        <v>8.5292200000000005</v>
      </c>
      <c r="B5034" s="2">
        <v>34.010739999999998</v>
      </c>
      <c r="C5034" s="2">
        <v>0.52261299999999999</v>
      </c>
      <c r="D5034" s="2">
        <v>0.29811399999999999</v>
      </c>
      <c r="F5034" s="2">
        <v>8.5264150000000001</v>
      </c>
      <c r="G5034" s="2">
        <v>0.55315400000000003</v>
      </c>
      <c r="H5034" s="2">
        <v>0.55738799999999999</v>
      </c>
      <c r="J5034" s="2">
        <v>8.5292200000000005</v>
      </c>
      <c r="K5034" s="2">
        <v>8.6598999999999995E-2</v>
      </c>
      <c r="L5034" s="2">
        <v>0.20421400000000001</v>
      </c>
    </row>
    <row r="5035" spans="1:12" x14ac:dyDescent="0.2">
      <c r="A5035" s="2">
        <v>8.5299219999999991</v>
      </c>
      <c r="B5035" s="2">
        <v>34.052660000000003</v>
      </c>
      <c r="C5035" s="2">
        <v>0.52239199999999997</v>
      </c>
      <c r="D5035" s="2">
        <v>0.29848799999999998</v>
      </c>
      <c r="F5035" s="2">
        <v>8.5271159999999995</v>
      </c>
      <c r="G5035" s="2">
        <v>0.55299399999999999</v>
      </c>
      <c r="H5035" s="2">
        <v>0.55792200000000003</v>
      </c>
      <c r="J5035" s="2">
        <v>8.5299219999999991</v>
      </c>
      <c r="K5035" s="2">
        <v>8.6903999999999995E-2</v>
      </c>
      <c r="L5035" s="2">
        <v>0.20441200000000001</v>
      </c>
    </row>
    <row r="5036" spans="1:12" x14ac:dyDescent="0.2">
      <c r="A5036" s="2">
        <v>8.5306219999999993</v>
      </c>
      <c r="B5036" s="2">
        <v>34.09478</v>
      </c>
      <c r="C5036" s="2">
        <v>0.52218600000000004</v>
      </c>
      <c r="D5036" s="2">
        <v>0.29883100000000001</v>
      </c>
      <c r="F5036" s="2">
        <v>8.5278179999999999</v>
      </c>
      <c r="G5036" s="2">
        <v>0.55275700000000005</v>
      </c>
      <c r="H5036" s="2">
        <v>0.55841799999999997</v>
      </c>
      <c r="J5036" s="2">
        <v>8.5306219999999993</v>
      </c>
      <c r="K5036" s="2">
        <v>8.7526000000000007E-2</v>
      </c>
      <c r="L5036" s="2">
        <v>0.204515</v>
      </c>
    </row>
    <row r="5037" spans="1:12" x14ac:dyDescent="0.2">
      <c r="A5037" s="2">
        <v>8.5313239999999997</v>
      </c>
      <c r="B5037" s="2">
        <v>34.136960000000002</v>
      </c>
      <c r="C5037" s="2">
        <v>0.52144500000000005</v>
      </c>
      <c r="D5037" s="2">
        <v>0.299068</v>
      </c>
      <c r="F5037" s="2">
        <v>8.5285189999999993</v>
      </c>
      <c r="G5037" s="2">
        <v>0.55265799999999998</v>
      </c>
      <c r="H5037" s="2">
        <v>0.558693</v>
      </c>
      <c r="J5037" s="2">
        <v>8.5313239999999997</v>
      </c>
      <c r="K5037" s="2">
        <v>8.7507000000000001E-2</v>
      </c>
      <c r="L5037" s="2">
        <v>0.20457900000000001</v>
      </c>
    </row>
    <row r="5038" spans="1:12" x14ac:dyDescent="0.2">
      <c r="A5038" s="2">
        <v>8.5320250000000009</v>
      </c>
      <c r="B5038" s="2">
        <v>34.178890000000003</v>
      </c>
      <c r="C5038" s="2">
        <v>0.52090800000000004</v>
      </c>
      <c r="D5038" s="2">
        <v>0.298732</v>
      </c>
      <c r="F5038" s="2">
        <v>8.5292200000000005</v>
      </c>
      <c r="G5038" s="2">
        <v>0.55302399999999996</v>
      </c>
      <c r="H5038" s="2">
        <v>0.55883799999999995</v>
      </c>
      <c r="J5038" s="2">
        <v>8.5320250000000009</v>
      </c>
      <c r="K5038" s="2">
        <v>8.7355000000000002E-2</v>
      </c>
      <c r="L5038" s="2">
        <v>0.20452000000000001</v>
      </c>
    </row>
    <row r="5039" spans="1:12" x14ac:dyDescent="0.2">
      <c r="A5039" s="2">
        <v>8.5327269999999995</v>
      </c>
      <c r="B5039" s="2">
        <v>34.221580000000003</v>
      </c>
      <c r="C5039" s="2">
        <v>0.52068300000000001</v>
      </c>
      <c r="D5039" s="2">
        <v>0.29927399999999998</v>
      </c>
      <c r="F5039" s="2">
        <v>8.5299219999999991</v>
      </c>
      <c r="G5039" s="2">
        <v>0.55284100000000003</v>
      </c>
      <c r="H5039" s="2">
        <v>0.55835000000000001</v>
      </c>
      <c r="J5039" s="2">
        <v>8.5327269999999995</v>
      </c>
      <c r="K5039" s="2">
        <v>8.7692000000000006E-2</v>
      </c>
      <c r="L5039" s="2">
        <v>0.20449400000000001</v>
      </c>
    </row>
    <row r="5040" spans="1:12" x14ac:dyDescent="0.2">
      <c r="A5040" s="2">
        <v>8.5334280000000007</v>
      </c>
      <c r="B5040" s="2">
        <v>34.26502</v>
      </c>
      <c r="C5040" s="2">
        <v>0.52062900000000001</v>
      </c>
      <c r="D5040" s="2">
        <v>0.29928100000000002</v>
      </c>
      <c r="F5040" s="2">
        <v>8.5306219999999993</v>
      </c>
      <c r="G5040" s="2">
        <v>0.552902</v>
      </c>
      <c r="H5040" s="2">
        <v>0.55821200000000004</v>
      </c>
      <c r="J5040" s="2">
        <v>8.5334280000000007</v>
      </c>
      <c r="K5040" s="2">
        <v>8.7889999999999996E-2</v>
      </c>
      <c r="L5040" s="2">
        <v>0.20420199999999999</v>
      </c>
    </row>
    <row r="5041" spans="1:12" x14ac:dyDescent="0.2">
      <c r="A5041" s="2">
        <v>8.5341299999999993</v>
      </c>
      <c r="B5041" s="2">
        <v>34.308230000000002</v>
      </c>
      <c r="C5041" s="2">
        <v>0.520644</v>
      </c>
      <c r="D5041" s="2">
        <v>0.29913600000000001</v>
      </c>
      <c r="F5041" s="2">
        <v>8.5313239999999997</v>
      </c>
      <c r="G5041" s="2">
        <v>0.55316200000000004</v>
      </c>
      <c r="H5041" s="2">
        <v>0.55806699999999998</v>
      </c>
      <c r="J5041" s="2">
        <v>8.5341299999999993</v>
      </c>
      <c r="K5041" s="2">
        <v>8.7997000000000006E-2</v>
      </c>
      <c r="L5041" s="2">
        <v>0.203261</v>
      </c>
    </row>
    <row r="5042" spans="1:12" x14ac:dyDescent="0.2">
      <c r="A5042" s="2">
        <v>8.5348310000000005</v>
      </c>
      <c r="B5042" s="2">
        <v>34.351030000000002</v>
      </c>
      <c r="C5042" s="2">
        <v>0.52045399999999997</v>
      </c>
      <c r="D5042" s="2">
        <v>0.29997600000000002</v>
      </c>
      <c r="F5042" s="2">
        <v>8.5320250000000009</v>
      </c>
      <c r="G5042" s="2">
        <v>0.55307799999999996</v>
      </c>
      <c r="H5042" s="2">
        <v>0.55796100000000004</v>
      </c>
      <c r="J5042" s="2">
        <v>8.5348310000000005</v>
      </c>
      <c r="K5042" s="2">
        <v>8.8040999999999994E-2</v>
      </c>
      <c r="L5042" s="2">
        <v>0.20302700000000001</v>
      </c>
    </row>
    <row r="5043" spans="1:12" x14ac:dyDescent="0.2">
      <c r="A5043" s="2">
        <v>8.5355319999999999</v>
      </c>
      <c r="B5043" s="2">
        <v>34.393169999999998</v>
      </c>
      <c r="C5043" s="2">
        <v>0.52025900000000003</v>
      </c>
      <c r="D5043" s="2">
        <v>0.29928100000000002</v>
      </c>
      <c r="F5043" s="2">
        <v>8.5327269999999995</v>
      </c>
      <c r="G5043" s="2">
        <v>0.552902</v>
      </c>
      <c r="H5043" s="2">
        <v>0.55820499999999995</v>
      </c>
      <c r="J5043" s="2">
        <v>8.5355319999999999</v>
      </c>
      <c r="K5043" s="2">
        <v>8.7876999999999997E-2</v>
      </c>
      <c r="L5043" s="2">
        <v>0.20311499999999999</v>
      </c>
    </row>
    <row r="5044" spans="1:12" x14ac:dyDescent="0.2">
      <c r="A5044" s="2">
        <v>8.5362340000000003</v>
      </c>
      <c r="B5044" s="2">
        <v>34.435319999999997</v>
      </c>
      <c r="C5044" s="2">
        <v>0.52032</v>
      </c>
      <c r="D5044" s="2">
        <v>0.29913600000000001</v>
      </c>
      <c r="F5044" s="2">
        <v>8.5334280000000007</v>
      </c>
      <c r="G5044" s="2">
        <v>0.55260500000000001</v>
      </c>
      <c r="H5044" s="2">
        <v>0.55850999999999995</v>
      </c>
      <c r="J5044" s="2">
        <v>8.5362340000000003</v>
      </c>
      <c r="K5044" s="2">
        <v>8.7799000000000002E-2</v>
      </c>
      <c r="L5044" s="2">
        <v>0.20318800000000001</v>
      </c>
    </row>
    <row r="5045" spans="1:12" x14ac:dyDescent="0.2">
      <c r="A5045" s="2">
        <v>8.5369349999999997</v>
      </c>
      <c r="B5045" s="2">
        <v>34.47775</v>
      </c>
      <c r="C5045" s="2">
        <v>0.52042299999999997</v>
      </c>
      <c r="D5045" s="2">
        <v>0.29862499999999997</v>
      </c>
      <c r="F5045" s="2">
        <v>8.5341299999999993</v>
      </c>
      <c r="G5045" s="2">
        <v>0.55265799999999998</v>
      </c>
      <c r="H5045" s="2">
        <v>0.55886100000000005</v>
      </c>
      <c r="J5045" s="2">
        <v>8.5369349999999997</v>
      </c>
      <c r="K5045" s="2">
        <v>8.7836999999999998E-2</v>
      </c>
      <c r="L5045" s="2">
        <v>0.20330899999999999</v>
      </c>
    </row>
    <row r="5046" spans="1:12" x14ac:dyDescent="0.2">
      <c r="A5046" s="2">
        <v>8.5376370000000001</v>
      </c>
      <c r="B5046" s="2">
        <v>34.520449999999997</v>
      </c>
      <c r="C5046" s="2">
        <v>0.52014800000000005</v>
      </c>
      <c r="D5046" s="2">
        <v>0.29966300000000001</v>
      </c>
      <c r="F5046" s="2">
        <v>8.5348310000000005</v>
      </c>
      <c r="G5046" s="2">
        <v>0.55271099999999995</v>
      </c>
      <c r="H5046" s="2">
        <v>0.55916600000000005</v>
      </c>
      <c r="J5046" s="2">
        <v>8.5376370000000001</v>
      </c>
      <c r="K5046" s="2">
        <v>8.8066000000000005E-2</v>
      </c>
      <c r="L5046" s="2">
        <v>0.203651</v>
      </c>
    </row>
    <row r="5047" spans="1:12" x14ac:dyDescent="0.2">
      <c r="A5047" s="2">
        <v>8.5383379999999995</v>
      </c>
      <c r="B5047" s="2">
        <v>34.563580000000002</v>
      </c>
      <c r="C5047" s="2">
        <v>0.51931300000000002</v>
      </c>
      <c r="D5047" s="2">
        <v>0.299701</v>
      </c>
      <c r="F5047" s="2">
        <v>8.5355319999999999</v>
      </c>
      <c r="G5047" s="2">
        <v>0.55332199999999998</v>
      </c>
      <c r="H5047" s="2">
        <v>0.55934899999999999</v>
      </c>
      <c r="J5047" s="2">
        <v>8.5383379999999995</v>
      </c>
      <c r="K5047" s="2">
        <v>8.7829000000000004E-2</v>
      </c>
      <c r="L5047" s="2">
        <v>0.204018</v>
      </c>
    </row>
    <row r="5048" spans="1:12" x14ac:dyDescent="0.2">
      <c r="A5048" s="2">
        <v>8.53904</v>
      </c>
      <c r="B5048" s="2">
        <v>34.606769999999997</v>
      </c>
      <c r="C5048" s="2">
        <v>0.51883599999999996</v>
      </c>
      <c r="D5048" s="2">
        <v>0.299342</v>
      </c>
      <c r="F5048" s="2">
        <v>8.5362340000000003</v>
      </c>
      <c r="G5048" s="2">
        <v>0.55363499999999999</v>
      </c>
      <c r="H5048" s="2">
        <v>0.55968499999999999</v>
      </c>
      <c r="J5048" s="2">
        <v>8.53904</v>
      </c>
      <c r="K5048" s="2">
        <v>8.7470999999999993E-2</v>
      </c>
      <c r="L5048" s="2">
        <v>0.203874</v>
      </c>
    </row>
    <row r="5049" spans="1:12" x14ac:dyDescent="0.2">
      <c r="A5049" s="2">
        <v>8.5397409999999994</v>
      </c>
      <c r="B5049" s="2">
        <v>34.649940000000001</v>
      </c>
      <c r="C5049" s="2">
        <v>0.51900400000000002</v>
      </c>
      <c r="D5049" s="2">
        <v>0.29935</v>
      </c>
      <c r="F5049" s="2">
        <v>8.5369349999999997</v>
      </c>
      <c r="G5049" s="2">
        <v>0.55399299999999996</v>
      </c>
      <c r="H5049" s="2">
        <v>0.56018800000000002</v>
      </c>
      <c r="J5049" s="2">
        <v>8.5397409999999994</v>
      </c>
      <c r="K5049" s="2">
        <v>8.7650000000000006E-2</v>
      </c>
      <c r="L5049" s="2">
        <v>0.20377000000000001</v>
      </c>
    </row>
    <row r="5050" spans="1:12" x14ac:dyDescent="0.2">
      <c r="A5050" s="2">
        <v>8.5404429999999998</v>
      </c>
      <c r="B5050" s="2">
        <v>34.693480000000001</v>
      </c>
      <c r="C5050" s="2">
        <v>0.51934000000000002</v>
      </c>
      <c r="D5050" s="2">
        <v>0.29933500000000002</v>
      </c>
      <c r="F5050" s="2">
        <v>8.5376370000000001</v>
      </c>
      <c r="G5050" s="2">
        <v>0.55438200000000004</v>
      </c>
      <c r="H5050" s="2">
        <v>0.56035599999999997</v>
      </c>
      <c r="J5050" s="2">
        <v>8.5404429999999998</v>
      </c>
      <c r="K5050" s="2">
        <v>8.7839E-2</v>
      </c>
      <c r="L5050" s="2">
        <v>0.204037</v>
      </c>
    </row>
    <row r="5051" spans="1:12" x14ac:dyDescent="0.2">
      <c r="A5051" s="2">
        <v>8.5411429999999999</v>
      </c>
      <c r="B5051" s="2">
        <v>34.736620000000002</v>
      </c>
      <c r="C5051" s="2">
        <v>0.51927500000000004</v>
      </c>
      <c r="D5051" s="2">
        <v>0.29861799999999999</v>
      </c>
      <c r="F5051" s="2">
        <v>8.5383379999999995</v>
      </c>
      <c r="G5051" s="2">
        <v>0.55468799999999996</v>
      </c>
      <c r="H5051" s="2">
        <v>0.56047100000000005</v>
      </c>
      <c r="J5051" s="2">
        <v>8.5411429999999999</v>
      </c>
      <c r="K5051" s="2">
        <v>8.7447999999999998E-2</v>
      </c>
      <c r="L5051" s="2">
        <v>0.20379700000000001</v>
      </c>
    </row>
    <row r="5052" spans="1:12" x14ac:dyDescent="0.2">
      <c r="A5052" s="2">
        <v>8.5418439999999993</v>
      </c>
      <c r="B5052" s="2">
        <v>34.780189999999997</v>
      </c>
      <c r="C5052" s="2">
        <v>0.51960300000000004</v>
      </c>
      <c r="D5052" s="2">
        <v>0.29850300000000002</v>
      </c>
      <c r="F5052" s="2">
        <v>8.53904</v>
      </c>
      <c r="G5052" s="2">
        <v>0.555199</v>
      </c>
      <c r="H5052" s="2">
        <v>0.56049300000000002</v>
      </c>
      <c r="J5052" s="2">
        <v>8.5418439999999993</v>
      </c>
      <c r="K5052" s="2">
        <v>8.7068000000000006E-2</v>
      </c>
      <c r="L5052" s="2">
        <v>0.20396900000000001</v>
      </c>
    </row>
    <row r="5053" spans="1:12" x14ac:dyDescent="0.2">
      <c r="A5053" s="2">
        <v>8.5425459999999998</v>
      </c>
      <c r="B5053" s="2">
        <v>34.823839999999997</v>
      </c>
      <c r="C5053" s="2">
        <v>0.51956899999999995</v>
      </c>
      <c r="D5053" s="2">
        <v>0.29831999999999997</v>
      </c>
      <c r="F5053" s="2">
        <v>8.5397409999999994</v>
      </c>
      <c r="G5053" s="2">
        <v>0.55579400000000001</v>
      </c>
      <c r="H5053" s="2">
        <v>0.56054700000000002</v>
      </c>
      <c r="J5053" s="2">
        <v>8.5425459999999998</v>
      </c>
      <c r="K5053" s="2">
        <v>8.7400000000000005E-2</v>
      </c>
      <c r="L5053" s="2">
        <v>0.20452699999999999</v>
      </c>
    </row>
    <row r="5054" spans="1:12" x14ac:dyDescent="0.2">
      <c r="A5054" s="2">
        <v>8.5432469999999991</v>
      </c>
      <c r="B5054" s="2">
        <v>34.867469999999997</v>
      </c>
      <c r="C5054" s="2">
        <v>0.51969100000000001</v>
      </c>
      <c r="D5054" s="2">
        <v>0.29853400000000002</v>
      </c>
      <c r="F5054" s="2">
        <v>8.5404429999999998</v>
      </c>
      <c r="G5054" s="2">
        <v>0.55663300000000004</v>
      </c>
      <c r="H5054" s="2">
        <v>0.56091299999999999</v>
      </c>
      <c r="J5054" s="2">
        <v>8.5432469999999991</v>
      </c>
      <c r="K5054" s="2">
        <v>8.7299000000000002E-2</v>
      </c>
      <c r="L5054" s="2">
        <v>0.20469599999999999</v>
      </c>
    </row>
    <row r="5055" spans="1:12" x14ac:dyDescent="0.2">
      <c r="A5055" s="2">
        <v>8.5439489999999996</v>
      </c>
      <c r="B5055" s="2">
        <v>34.911169999999998</v>
      </c>
      <c r="C5055" s="2">
        <v>0.51903100000000002</v>
      </c>
      <c r="D5055" s="2">
        <v>0.29904500000000001</v>
      </c>
      <c r="F5055" s="2">
        <v>8.5411429999999999</v>
      </c>
      <c r="G5055" s="2">
        <v>0.55725100000000005</v>
      </c>
      <c r="H5055" s="2">
        <v>0.56133299999999997</v>
      </c>
      <c r="J5055" s="2">
        <v>8.5439489999999996</v>
      </c>
      <c r="K5055" s="2">
        <v>8.7207999999999994E-2</v>
      </c>
      <c r="L5055" s="2">
        <v>0.20447000000000001</v>
      </c>
    </row>
    <row r="5056" spans="1:12" x14ac:dyDescent="0.2">
      <c r="A5056" s="2">
        <v>8.5446500000000007</v>
      </c>
      <c r="B5056" s="2">
        <v>34.954799999999999</v>
      </c>
      <c r="C5056" s="2">
        <v>0.519347</v>
      </c>
      <c r="D5056" s="2">
        <v>0.29953299999999999</v>
      </c>
      <c r="F5056" s="2">
        <v>8.5418439999999993</v>
      </c>
      <c r="G5056" s="2">
        <v>0.55738799999999999</v>
      </c>
      <c r="H5056" s="2">
        <v>0.56172200000000005</v>
      </c>
      <c r="J5056" s="2">
        <v>8.5446500000000007</v>
      </c>
      <c r="K5056" s="2">
        <v>8.6620000000000003E-2</v>
      </c>
      <c r="L5056" s="2">
        <v>0.20422199999999999</v>
      </c>
    </row>
    <row r="5057" spans="1:12" x14ac:dyDescent="0.2">
      <c r="A5057" s="2">
        <v>8.5453519999999994</v>
      </c>
      <c r="B5057" s="2">
        <v>34.998739999999998</v>
      </c>
      <c r="C5057" s="2">
        <v>0.51860700000000004</v>
      </c>
      <c r="D5057" s="2">
        <v>0.29966300000000001</v>
      </c>
      <c r="F5057" s="2">
        <v>8.5425459999999998</v>
      </c>
      <c r="G5057" s="2">
        <v>0.55792200000000003</v>
      </c>
      <c r="H5057" s="2">
        <v>0.56173700000000004</v>
      </c>
      <c r="J5057" s="2">
        <v>8.5453519999999994</v>
      </c>
      <c r="K5057" s="2">
        <v>8.6841000000000002E-2</v>
      </c>
      <c r="L5057" s="2">
        <v>0.20424400000000001</v>
      </c>
    </row>
    <row r="5058" spans="1:12" x14ac:dyDescent="0.2">
      <c r="A5058" s="2">
        <v>8.5460530000000006</v>
      </c>
      <c r="B5058" s="2">
        <v>35.042839999999998</v>
      </c>
      <c r="C5058" s="2">
        <v>0.51825600000000005</v>
      </c>
      <c r="D5058" s="2">
        <v>0.30023499999999997</v>
      </c>
      <c r="F5058" s="2">
        <v>8.5432469999999991</v>
      </c>
      <c r="G5058" s="2">
        <v>0.55841799999999997</v>
      </c>
      <c r="H5058" s="2">
        <v>0.56218000000000001</v>
      </c>
      <c r="J5058" s="2">
        <v>8.5460530000000006</v>
      </c>
      <c r="K5058" s="2">
        <v>8.6652999999999994E-2</v>
      </c>
      <c r="L5058" s="2">
        <v>0.20433000000000001</v>
      </c>
    </row>
    <row r="5059" spans="1:12" x14ac:dyDescent="0.2">
      <c r="A5059" s="2">
        <v>8.5467549999999992</v>
      </c>
      <c r="B5059" s="2">
        <v>35.086919999999999</v>
      </c>
      <c r="C5059" s="2">
        <v>0.51836300000000002</v>
      </c>
      <c r="D5059" s="2">
        <v>0.30040299999999998</v>
      </c>
      <c r="F5059" s="2">
        <v>8.5439489999999996</v>
      </c>
      <c r="G5059" s="2">
        <v>0.558693</v>
      </c>
      <c r="H5059" s="2">
        <v>0.56291199999999997</v>
      </c>
      <c r="J5059" s="2">
        <v>8.5467549999999992</v>
      </c>
      <c r="K5059" s="2">
        <v>8.6622000000000005E-2</v>
      </c>
      <c r="L5059" s="2">
        <v>0.20430599999999999</v>
      </c>
    </row>
    <row r="5060" spans="1:12" x14ac:dyDescent="0.2">
      <c r="A5060" s="2">
        <v>8.5474560000000004</v>
      </c>
      <c r="B5060" s="2">
        <v>35.129890000000003</v>
      </c>
      <c r="C5060" s="2">
        <v>0.51844699999999999</v>
      </c>
      <c r="D5060" s="2">
        <v>0.30036499999999999</v>
      </c>
      <c r="F5060" s="2">
        <v>8.5446500000000007</v>
      </c>
      <c r="G5060" s="2">
        <v>0.55883799999999995</v>
      </c>
      <c r="H5060" s="2">
        <v>0.56343799999999999</v>
      </c>
      <c r="J5060" s="2">
        <v>8.5474560000000004</v>
      </c>
      <c r="K5060" s="2">
        <v>8.6298E-2</v>
      </c>
      <c r="L5060" s="2">
        <v>0.20477999999999999</v>
      </c>
    </row>
    <row r="5061" spans="1:12" x14ac:dyDescent="0.2">
      <c r="A5061" s="2">
        <v>8.5481569999999998</v>
      </c>
      <c r="B5061" s="2">
        <v>35.170119999999997</v>
      </c>
      <c r="C5061" s="2">
        <v>0.51832900000000004</v>
      </c>
      <c r="D5061" s="2">
        <v>0.30022700000000002</v>
      </c>
      <c r="F5061" s="2">
        <v>8.5453519999999994</v>
      </c>
      <c r="G5061" s="2">
        <v>0.55835000000000001</v>
      </c>
      <c r="H5061" s="2">
        <v>0.56406400000000001</v>
      </c>
      <c r="J5061" s="2">
        <v>8.5481569999999998</v>
      </c>
      <c r="K5061" s="2">
        <v>8.6348999999999995E-2</v>
      </c>
      <c r="L5061" s="2">
        <v>0.20517199999999999</v>
      </c>
    </row>
    <row r="5062" spans="1:12" x14ac:dyDescent="0.2">
      <c r="A5062" s="2">
        <v>8.5488590000000002</v>
      </c>
      <c r="B5062" s="2">
        <v>35.208730000000003</v>
      </c>
      <c r="C5062" s="2">
        <v>0.51820299999999997</v>
      </c>
      <c r="D5062" s="2">
        <v>0.30034899999999998</v>
      </c>
      <c r="F5062" s="2">
        <v>8.5460530000000006</v>
      </c>
      <c r="G5062" s="2">
        <v>0.55821200000000004</v>
      </c>
      <c r="H5062" s="2">
        <v>0.56458299999999995</v>
      </c>
      <c r="J5062" s="2">
        <v>8.5488590000000002</v>
      </c>
      <c r="K5062" s="2">
        <v>8.6342000000000002E-2</v>
      </c>
      <c r="L5062" s="2">
        <v>0.20519599999999999</v>
      </c>
    </row>
    <row r="5063" spans="1:12" x14ac:dyDescent="0.2">
      <c r="A5063" s="2">
        <v>8.5495599999999996</v>
      </c>
      <c r="B5063" s="2">
        <v>35.249000000000002</v>
      </c>
      <c r="C5063" s="2">
        <v>0.51831400000000005</v>
      </c>
      <c r="D5063" s="2">
        <v>0.30059399999999997</v>
      </c>
      <c r="F5063" s="2">
        <v>8.5467549999999992</v>
      </c>
      <c r="G5063" s="2">
        <v>0.55806699999999998</v>
      </c>
      <c r="H5063" s="2">
        <v>0.56478099999999998</v>
      </c>
      <c r="J5063" s="2">
        <v>8.5495599999999996</v>
      </c>
      <c r="K5063" s="2">
        <v>8.6910000000000001E-2</v>
      </c>
      <c r="L5063" s="2">
        <v>0.20516300000000001</v>
      </c>
    </row>
    <row r="5064" spans="1:12" x14ac:dyDescent="0.2">
      <c r="A5064" s="2">
        <v>8.5502610000000008</v>
      </c>
      <c r="B5064" s="2">
        <v>35.292560000000002</v>
      </c>
      <c r="C5064" s="2">
        <v>0.51805800000000002</v>
      </c>
      <c r="D5064" s="2">
        <v>0.30097499999999999</v>
      </c>
      <c r="F5064" s="2">
        <v>8.5474560000000004</v>
      </c>
      <c r="G5064" s="2">
        <v>0.55796100000000004</v>
      </c>
      <c r="H5064" s="2">
        <v>0.56495700000000004</v>
      </c>
      <c r="J5064" s="2">
        <v>8.5502610000000008</v>
      </c>
      <c r="K5064" s="2">
        <v>8.7261000000000005E-2</v>
      </c>
      <c r="L5064" s="2">
        <v>0.204959</v>
      </c>
    </row>
    <row r="5065" spans="1:12" x14ac:dyDescent="0.2">
      <c r="A5065" s="2">
        <v>8.5509620000000002</v>
      </c>
      <c r="B5065" s="2">
        <v>35.337220000000002</v>
      </c>
      <c r="C5065" s="2">
        <v>0.51780599999999999</v>
      </c>
      <c r="D5065" s="2">
        <v>0.30120400000000003</v>
      </c>
      <c r="F5065" s="2">
        <v>8.5481569999999998</v>
      </c>
      <c r="G5065" s="2">
        <v>0.55820499999999995</v>
      </c>
      <c r="H5065" s="2">
        <v>0.56548299999999996</v>
      </c>
      <c r="J5065" s="2">
        <v>8.5509620000000002</v>
      </c>
      <c r="K5065" s="2">
        <v>8.7642999999999999E-2</v>
      </c>
      <c r="L5065" s="2">
        <v>0.20482300000000001</v>
      </c>
    </row>
    <row r="5066" spans="1:12" x14ac:dyDescent="0.2">
      <c r="A5066" s="2">
        <v>8.5516640000000006</v>
      </c>
      <c r="B5066" s="2">
        <v>35.382179999999998</v>
      </c>
      <c r="C5066" s="2">
        <v>0.51692099999999996</v>
      </c>
      <c r="D5066" s="2">
        <v>0.30147099999999999</v>
      </c>
      <c r="F5066" s="2">
        <v>8.5488590000000002</v>
      </c>
      <c r="G5066" s="2">
        <v>0.55850999999999995</v>
      </c>
      <c r="H5066" s="2">
        <v>0.56596400000000002</v>
      </c>
      <c r="J5066" s="2">
        <v>8.5516640000000006</v>
      </c>
      <c r="K5066" s="2">
        <v>8.7876999999999997E-2</v>
      </c>
      <c r="L5066" s="2">
        <v>0.205378</v>
      </c>
    </row>
    <row r="5067" spans="1:12" x14ac:dyDescent="0.2">
      <c r="A5067" s="2">
        <v>8.552365</v>
      </c>
      <c r="B5067" s="2">
        <v>35.427370000000003</v>
      </c>
      <c r="C5067" s="2">
        <v>0.51703200000000005</v>
      </c>
      <c r="D5067" s="2">
        <v>0.30153999999999997</v>
      </c>
      <c r="F5067" s="2">
        <v>8.5495599999999996</v>
      </c>
      <c r="G5067" s="2">
        <v>0.55886100000000005</v>
      </c>
      <c r="H5067" s="2">
        <v>0.56641399999999997</v>
      </c>
      <c r="J5067" s="2">
        <v>8.552365</v>
      </c>
      <c r="K5067" s="2">
        <v>8.7971999999999995E-2</v>
      </c>
      <c r="L5067" s="2">
        <v>0.206038</v>
      </c>
    </row>
    <row r="5068" spans="1:12" x14ac:dyDescent="0.2">
      <c r="A5068" s="2">
        <v>8.5530670000000004</v>
      </c>
      <c r="B5068" s="2">
        <v>35.473050000000001</v>
      </c>
      <c r="C5068" s="2">
        <v>0.51705100000000004</v>
      </c>
      <c r="D5068" s="2">
        <v>0.30177599999999999</v>
      </c>
      <c r="F5068" s="2">
        <v>8.5502610000000008</v>
      </c>
      <c r="G5068" s="2">
        <v>0.55916600000000005</v>
      </c>
      <c r="H5068" s="2">
        <v>0.56703899999999996</v>
      </c>
      <c r="J5068" s="2">
        <v>8.5530670000000004</v>
      </c>
      <c r="K5068" s="2">
        <v>8.7938000000000002E-2</v>
      </c>
      <c r="L5068" s="2">
        <v>0.20652599999999999</v>
      </c>
    </row>
    <row r="5069" spans="1:12" x14ac:dyDescent="0.2">
      <c r="A5069" s="2">
        <v>8.5537679999999998</v>
      </c>
      <c r="B5069" s="2">
        <v>35.518470000000001</v>
      </c>
      <c r="C5069" s="2">
        <v>0.51705900000000005</v>
      </c>
      <c r="D5069" s="2">
        <v>0.30247000000000002</v>
      </c>
      <c r="F5069" s="2">
        <v>8.5509620000000002</v>
      </c>
      <c r="G5069" s="2">
        <v>0.55934899999999999</v>
      </c>
      <c r="H5069" s="2">
        <v>0.56757400000000002</v>
      </c>
      <c r="J5069" s="2">
        <v>8.5537679999999998</v>
      </c>
      <c r="K5069" s="2">
        <v>8.8428000000000007E-2</v>
      </c>
      <c r="L5069" s="2">
        <v>0.20691200000000001</v>
      </c>
    </row>
    <row r="5070" spans="1:12" x14ac:dyDescent="0.2">
      <c r="A5070" s="2">
        <v>8.5544700000000002</v>
      </c>
      <c r="B5070" s="2">
        <v>35.564579999999999</v>
      </c>
      <c r="C5070" s="2">
        <v>0.51698599999999995</v>
      </c>
      <c r="D5070" s="2">
        <v>0.30279800000000001</v>
      </c>
      <c r="F5070" s="2">
        <v>8.5516640000000006</v>
      </c>
      <c r="G5070" s="2">
        <v>0.55968499999999999</v>
      </c>
      <c r="H5070" s="2">
        <v>0.56794</v>
      </c>
      <c r="J5070" s="2">
        <v>8.5544700000000002</v>
      </c>
      <c r="K5070" s="2">
        <v>8.8944999999999996E-2</v>
      </c>
      <c r="L5070" s="2">
        <v>0.20704900000000001</v>
      </c>
    </row>
    <row r="5071" spans="1:12" x14ac:dyDescent="0.2">
      <c r="A5071" s="2">
        <v>8.5551709999999996</v>
      </c>
      <c r="B5071" s="2">
        <v>35.610059999999997</v>
      </c>
      <c r="C5071" s="2">
        <v>0.51725699999999997</v>
      </c>
      <c r="D5071" s="2">
        <v>0.30298199999999997</v>
      </c>
      <c r="F5071" s="2">
        <v>8.552365</v>
      </c>
      <c r="G5071" s="2">
        <v>0.56018800000000002</v>
      </c>
      <c r="H5071" s="2">
        <v>0.56834399999999996</v>
      </c>
      <c r="J5071" s="2">
        <v>8.5551709999999996</v>
      </c>
      <c r="K5071" s="2">
        <v>8.9112999999999998E-2</v>
      </c>
      <c r="L5071" s="2">
        <v>0.20677599999999999</v>
      </c>
    </row>
    <row r="5072" spans="1:12" x14ac:dyDescent="0.2">
      <c r="A5072" s="2">
        <v>8.5558720000000008</v>
      </c>
      <c r="B5072" s="2">
        <v>35.655859999999997</v>
      </c>
      <c r="C5072" s="2">
        <v>0.51707000000000003</v>
      </c>
      <c r="D5072" s="2">
        <v>0.30329400000000001</v>
      </c>
      <c r="F5072" s="2">
        <v>8.5530670000000004</v>
      </c>
      <c r="G5072" s="2">
        <v>0.56035599999999997</v>
      </c>
      <c r="H5072" s="2">
        <v>0.56871799999999995</v>
      </c>
      <c r="J5072" s="2">
        <v>8.5558720000000008</v>
      </c>
      <c r="K5072" s="2">
        <v>8.8663000000000006E-2</v>
      </c>
      <c r="L5072" s="2">
        <v>0.20649999999999999</v>
      </c>
    </row>
    <row r="5073" spans="1:12" x14ac:dyDescent="0.2">
      <c r="A5073" s="2">
        <v>8.5565739999999995</v>
      </c>
      <c r="B5073" s="2">
        <v>35.701419999999999</v>
      </c>
      <c r="C5073" s="2">
        <v>0.51665799999999995</v>
      </c>
      <c r="D5073" s="2">
        <v>0.30355399999999999</v>
      </c>
      <c r="F5073" s="2">
        <v>8.5537679999999998</v>
      </c>
      <c r="G5073" s="2">
        <v>0.56047100000000005</v>
      </c>
      <c r="H5073" s="2">
        <v>0.56935899999999995</v>
      </c>
      <c r="J5073" s="2">
        <v>8.5565739999999995</v>
      </c>
      <c r="K5073" s="2">
        <v>8.8491E-2</v>
      </c>
      <c r="L5073" s="2">
        <v>0.20635200000000001</v>
      </c>
    </row>
    <row r="5074" spans="1:12" x14ac:dyDescent="0.2">
      <c r="A5074" s="2">
        <v>8.5572750000000006</v>
      </c>
      <c r="B5074" s="2">
        <v>35.746650000000002</v>
      </c>
      <c r="C5074" s="2">
        <v>0.51612000000000002</v>
      </c>
      <c r="D5074" s="2">
        <v>0.30415599999999998</v>
      </c>
      <c r="F5074" s="2">
        <v>8.5544700000000002</v>
      </c>
      <c r="G5074" s="2">
        <v>0.56049300000000002</v>
      </c>
      <c r="H5074" s="2">
        <v>0.56974000000000002</v>
      </c>
      <c r="J5074" s="2">
        <v>8.5572750000000006</v>
      </c>
      <c r="K5074" s="2">
        <v>8.8352E-2</v>
      </c>
      <c r="L5074" s="2">
        <v>0.206155</v>
      </c>
    </row>
    <row r="5075" spans="1:12" x14ac:dyDescent="0.2">
      <c r="A5075" s="2">
        <v>8.5579769999999993</v>
      </c>
      <c r="B5075" s="2">
        <v>35.791890000000002</v>
      </c>
      <c r="C5075" s="2">
        <v>0.51595599999999997</v>
      </c>
      <c r="D5075" s="2">
        <v>0.30440099999999998</v>
      </c>
      <c r="F5075" s="2">
        <v>8.5551709999999996</v>
      </c>
      <c r="G5075" s="2">
        <v>0.56054700000000002</v>
      </c>
      <c r="H5075" s="2">
        <v>0.56958799999999998</v>
      </c>
      <c r="J5075" s="2">
        <v>8.5579769999999993</v>
      </c>
      <c r="K5075" s="2">
        <v>8.8075000000000001E-2</v>
      </c>
      <c r="L5075" s="2">
        <v>0.20579800000000001</v>
      </c>
    </row>
    <row r="5076" spans="1:12" x14ac:dyDescent="0.2">
      <c r="A5076" s="2">
        <v>8.5586780000000005</v>
      </c>
      <c r="B5076" s="2">
        <v>35.837629999999997</v>
      </c>
      <c r="C5076" s="2">
        <v>0.51565099999999997</v>
      </c>
      <c r="D5076" s="2">
        <v>0.30487399999999998</v>
      </c>
      <c r="F5076" s="2">
        <v>8.5558720000000008</v>
      </c>
      <c r="G5076" s="2">
        <v>0.56091299999999999</v>
      </c>
      <c r="H5076" s="2">
        <v>0.56953399999999998</v>
      </c>
      <c r="J5076" s="2">
        <v>8.5586780000000005</v>
      </c>
      <c r="K5076" s="2">
        <v>8.8612999999999997E-2</v>
      </c>
      <c r="L5076" s="2">
        <v>0.20571999999999999</v>
      </c>
    </row>
    <row r="5077" spans="1:12" x14ac:dyDescent="0.2">
      <c r="A5077" s="2">
        <v>8.5593800000000009</v>
      </c>
      <c r="B5077" s="2">
        <v>35.883189999999999</v>
      </c>
      <c r="C5077" s="2">
        <v>0.51525799999999999</v>
      </c>
      <c r="D5077" s="2">
        <v>0.30524000000000001</v>
      </c>
      <c r="F5077" s="2">
        <v>8.5565739999999995</v>
      </c>
      <c r="G5077" s="2">
        <v>0.56133299999999997</v>
      </c>
      <c r="H5077" s="2">
        <v>0.569519</v>
      </c>
      <c r="J5077" s="2">
        <v>8.5593800000000009</v>
      </c>
      <c r="K5077" s="2">
        <v>8.8666999999999996E-2</v>
      </c>
      <c r="L5077" s="2">
        <v>0.205624</v>
      </c>
    </row>
    <row r="5078" spans="1:12" x14ac:dyDescent="0.2">
      <c r="A5078" s="2">
        <v>8.5600810000000003</v>
      </c>
      <c r="B5078" s="2">
        <v>35.928190000000001</v>
      </c>
      <c r="C5078" s="2">
        <v>0.514957</v>
      </c>
      <c r="D5078" s="2">
        <v>0.305782</v>
      </c>
      <c r="F5078" s="2">
        <v>8.5572750000000006</v>
      </c>
      <c r="G5078" s="2">
        <v>0.56172200000000005</v>
      </c>
      <c r="H5078" s="2">
        <v>0.56952700000000001</v>
      </c>
      <c r="J5078" s="2">
        <v>8.5600810000000003</v>
      </c>
      <c r="K5078" s="2">
        <v>8.9203000000000005E-2</v>
      </c>
      <c r="L5078" s="2">
        <v>0.205313</v>
      </c>
    </row>
    <row r="5079" spans="1:12" x14ac:dyDescent="0.2">
      <c r="A5079" s="2">
        <v>8.5607819999999997</v>
      </c>
      <c r="B5079" s="2">
        <v>35.973100000000002</v>
      </c>
      <c r="C5079" s="2">
        <v>0.514621</v>
      </c>
      <c r="D5079" s="2">
        <v>0.30616300000000002</v>
      </c>
      <c r="F5079" s="2">
        <v>8.5579769999999993</v>
      </c>
      <c r="G5079" s="2">
        <v>0.56173700000000004</v>
      </c>
      <c r="H5079" s="2">
        <v>0.56939700000000004</v>
      </c>
      <c r="J5079" s="2">
        <v>8.5607819999999997</v>
      </c>
      <c r="K5079" s="2">
        <v>8.9030999999999999E-2</v>
      </c>
      <c r="L5079" s="2">
        <v>0.205203</v>
      </c>
    </row>
    <row r="5080" spans="1:12" x14ac:dyDescent="0.2">
      <c r="A5080" s="2">
        <v>8.5614830000000008</v>
      </c>
      <c r="B5080" s="2">
        <v>36.018259999999998</v>
      </c>
      <c r="C5080" s="2">
        <v>0.51437299999999997</v>
      </c>
      <c r="D5080" s="2">
        <v>0.306201</v>
      </c>
      <c r="F5080" s="2">
        <v>8.5586780000000005</v>
      </c>
      <c r="G5080" s="2">
        <v>0.56218000000000001</v>
      </c>
      <c r="H5080" s="2">
        <v>0.56913000000000002</v>
      </c>
      <c r="J5080" s="2">
        <v>8.5614830000000008</v>
      </c>
      <c r="K5080" s="2">
        <v>8.8542999999999997E-2</v>
      </c>
      <c r="L5080" s="2">
        <v>0.205175</v>
      </c>
    </row>
    <row r="5081" spans="1:12" x14ac:dyDescent="0.2">
      <c r="A5081" s="2">
        <v>8.5621840000000002</v>
      </c>
      <c r="B5081" s="2">
        <v>36.063639999999999</v>
      </c>
      <c r="C5081" s="2">
        <v>0.513988</v>
      </c>
      <c r="D5081" s="2">
        <v>0.30626199999999998</v>
      </c>
      <c r="F5081" s="2">
        <v>8.5593800000000009</v>
      </c>
      <c r="G5081" s="2">
        <v>0.56291199999999997</v>
      </c>
      <c r="H5081" s="2">
        <v>0.568909</v>
      </c>
      <c r="J5081" s="2">
        <v>8.5621840000000002</v>
      </c>
      <c r="K5081" s="2">
        <v>8.7953000000000003E-2</v>
      </c>
      <c r="L5081" s="2">
        <v>0.20510600000000001</v>
      </c>
    </row>
    <row r="5082" spans="1:12" x14ac:dyDescent="0.2">
      <c r="A5082" s="2">
        <v>8.5628860000000007</v>
      </c>
      <c r="B5082" s="2">
        <v>36.108930000000001</v>
      </c>
      <c r="C5082" s="2">
        <v>0.513629</v>
      </c>
      <c r="D5082" s="2">
        <v>0.306728</v>
      </c>
      <c r="F5082" s="2">
        <v>8.5600810000000003</v>
      </c>
      <c r="G5082" s="2">
        <v>0.56343799999999999</v>
      </c>
      <c r="H5082" s="2">
        <v>0.56878700000000004</v>
      </c>
      <c r="J5082" s="2">
        <v>8.5628860000000007</v>
      </c>
      <c r="K5082" s="2">
        <v>8.7682999999999997E-2</v>
      </c>
      <c r="L5082" s="2">
        <v>0.20481199999999999</v>
      </c>
    </row>
    <row r="5083" spans="1:12" x14ac:dyDescent="0.2">
      <c r="A5083" s="2">
        <v>8.5635870000000001</v>
      </c>
      <c r="B5083" s="2">
        <v>36.154260000000001</v>
      </c>
      <c r="C5083" s="2">
        <v>0.51320200000000005</v>
      </c>
      <c r="D5083" s="2">
        <v>0.30712400000000001</v>
      </c>
      <c r="F5083" s="2">
        <v>8.5607819999999997</v>
      </c>
      <c r="G5083" s="2">
        <v>0.56406400000000001</v>
      </c>
      <c r="H5083" s="2">
        <v>0.56879400000000002</v>
      </c>
      <c r="J5083" s="2">
        <v>8.5635870000000001</v>
      </c>
      <c r="K5083" s="2">
        <v>8.7308999999999998E-2</v>
      </c>
      <c r="L5083" s="2">
        <v>0.20461399999999999</v>
      </c>
    </row>
    <row r="5084" spans="1:12" x14ac:dyDescent="0.2">
      <c r="A5084" s="2">
        <v>8.5642890000000005</v>
      </c>
      <c r="B5084" s="2">
        <v>36.199629999999999</v>
      </c>
      <c r="C5084" s="2">
        <v>0.51302300000000001</v>
      </c>
      <c r="D5084" s="2">
        <v>0.30701800000000001</v>
      </c>
      <c r="F5084" s="2">
        <v>8.5614830000000008</v>
      </c>
      <c r="G5084" s="2">
        <v>0.56458299999999995</v>
      </c>
      <c r="H5084" s="2">
        <v>0.56859599999999999</v>
      </c>
      <c r="J5084" s="2">
        <v>8.5642890000000005</v>
      </c>
      <c r="K5084" s="2">
        <v>8.6855000000000002E-2</v>
      </c>
      <c r="L5084" s="2">
        <v>0.20476900000000001</v>
      </c>
    </row>
    <row r="5085" spans="1:12" x14ac:dyDescent="0.2">
      <c r="A5085" s="2">
        <v>8.5649899999999999</v>
      </c>
      <c r="B5085" s="2">
        <v>36.244639999999997</v>
      </c>
      <c r="C5085" s="2">
        <v>0.51288100000000003</v>
      </c>
      <c r="D5085" s="2">
        <v>0.30670500000000001</v>
      </c>
      <c r="F5085" s="2">
        <v>8.5621840000000002</v>
      </c>
      <c r="G5085" s="2">
        <v>0.56478099999999998</v>
      </c>
      <c r="H5085" s="2">
        <v>0.56812300000000004</v>
      </c>
      <c r="J5085" s="2">
        <v>8.5649899999999999</v>
      </c>
      <c r="K5085" s="2">
        <v>8.6426000000000003E-2</v>
      </c>
      <c r="L5085" s="2">
        <v>0.20469699999999999</v>
      </c>
    </row>
    <row r="5086" spans="1:12" x14ac:dyDescent="0.2">
      <c r="A5086" s="2">
        <v>8.5656920000000003</v>
      </c>
      <c r="B5086" s="2">
        <v>36.289560000000002</v>
      </c>
      <c r="C5086" s="2">
        <v>0.51272899999999999</v>
      </c>
      <c r="D5086" s="2">
        <v>0.30690299999999998</v>
      </c>
      <c r="F5086" s="2">
        <v>8.5628860000000007</v>
      </c>
      <c r="G5086" s="2">
        <v>0.56495700000000004</v>
      </c>
      <c r="H5086" s="2">
        <v>0.56782500000000002</v>
      </c>
      <c r="J5086" s="2">
        <v>8.5656920000000003</v>
      </c>
      <c r="K5086" s="2">
        <v>8.6238999999999996E-2</v>
      </c>
      <c r="L5086" s="2">
        <v>0.20460200000000001</v>
      </c>
    </row>
    <row r="5087" spans="1:12" x14ac:dyDescent="0.2">
      <c r="A5087" s="2">
        <v>8.5663929999999997</v>
      </c>
      <c r="B5087" s="2">
        <v>36.334809999999997</v>
      </c>
      <c r="C5087" s="2">
        <v>0.51280099999999995</v>
      </c>
      <c r="D5087" s="2">
        <v>0.30720799999999998</v>
      </c>
      <c r="F5087" s="2">
        <v>8.5635870000000001</v>
      </c>
      <c r="G5087" s="2">
        <v>0.56548299999999996</v>
      </c>
      <c r="H5087" s="2">
        <v>0.56771099999999997</v>
      </c>
      <c r="J5087" s="2">
        <v>8.5663929999999997</v>
      </c>
      <c r="K5087" s="2">
        <v>8.6324999999999999E-2</v>
      </c>
      <c r="L5087" s="2">
        <v>0.20447399999999999</v>
      </c>
    </row>
    <row r="5088" spans="1:12" x14ac:dyDescent="0.2">
      <c r="A5088" s="2">
        <v>8.5670950000000001</v>
      </c>
      <c r="B5088" s="2">
        <v>36.38062</v>
      </c>
      <c r="C5088" s="2">
        <v>0.51290400000000003</v>
      </c>
      <c r="D5088" s="2">
        <v>0.30775799999999998</v>
      </c>
      <c r="F5088" s="2">
        <v>8.5642890000000005</v>
      </c>
      <c r="G5088" s="2">
        <v>0.56596400000000002</v>
      </c>
      <c r="H5088" s="2">
        <v>0.56787900000000002</v>
      </c>
      <c r="J5088" s="2">
        <v>8.5670950000000001</v>
      </c>
      <c r="K5088" s="2">
        <v>8.6441000000000004E-2</v>
      </c>
      <c r="L5088" s="2">
        <v>0.20465800000000001</v>
      </c>
    </row>
    <row r="5089" spans="1:12" x14ac:dyDescent="0.2">
      <c r="A5089" s="2">
        <v>8.5677959999999995</v>
      </c>
      <c r="B5089" s="2">
        <v>36.426160000000003</v>
      </c>
      <c r="C5089" s="2">
        <v>0.51311799999999996</v>
      </c>
      <c r="D5089" s="2">
        <v>0.30819999999999997</v>
      </c>
      <c r="F5089" s="2">
        <v>8.5649899999999999</v>
      </c>
      <c r="G5089" s="2">
        <v>0.56641399999999997</v>
      </c>
      <c r="H5089" s="2">
        <v>0.56815300000000002</v>
      </c>
      <c r="J5089" s="2">
        <v>8.5677959999999995</v>
      </c>
      <c r="K5089" s="2">
        <v>8.6346999999999993E-2</v>
      </c>
      <c r="L5089" s="2">
        <v>0.204455</v>
      </c>
    </row>
    <row r="5090" spans="1:12" x14ac:dyDescent="0.2">
      <c r="A5090" s="2">
        <v>8.5684970000000007</v>
      </c>
      <c r="B5090" s="2">
        <v>36.471339999999998</v>
      </c>
      <c r="C5090" s="2">
        <v>0.51315999999999995</v>
      </c>
      <c r="D5090" s="2">
        <v>0.30870399999999998</v>
      </c>
      <c r="F5090" s="2">
        <v>8.5656920000000003</v>
      </c>
      <c r="G5090" s="2">
        <v>0.56703899999999996</v>
      </c>
      <c r="H5090" s="2">
        <v>0.56801599999999997</v>
      </c>
      <c r="J5090" s="2">
        <v>8.5684970000000007</v>
      </c>
      <c r="K5090" s="2">
        <v>8.6127999999999996E-2</v>
      </c>
      <c r="L5090" s="2">
        <v>0.20428099999999999</v>
      </c>
    </row>
    <row r="5091" spans="1:12" x14ac:dyDescent="0.2">
      <c r="A5091" s="2">
        <v>8.5691989999999993</v>
      </c>
      <c r="B5091" s="2">
        <v>36.516750000000002</v>
      </c>
      <c r="C5091" s="2">
        <v>0.51287400000000005</v>
      </c>
      <c r="D5091" s="2">
        <v>0.30929899999999999</v>
      </c>
      <c r="F5091" s="2">
        <v>8.5663929999999997</v>
      </c>
      <c r="G5091" s="2">
        <v>0.56757400000000002</v>
      </c>
      <c r="H5091" s="2">
        <v>0.56773399999999996</v>
      </c>
      <c r="J5091" s="2">
        <v>8.5691989999999993</v>
      </c>
      <c r="K5091" s="2">
        <v>8.6428000000000005E-2</v>
      </c>
      <c r="L5091" s="2">
        <v>0.20505799999999999</v>
      </c>
    </row>
    <row r="5092" spans="1:12" x14ac:dyDescent="0.2">
      <c r="A5092" s="2">
        <v>8.5699000000000005</v>
      </c>
      <c r="B5092" s="2">
        <v>36.562309999999997</v>
      </c>
      <c r="C5092" s="2">
        <v>0.51281299999999996</v>
      </c>
      <c r="D5092" s="2">
        <v>0.30954999999999999</v>
      </c>
      <c r="F5092" s="2">
        <v>8.5670950000000001</v>
      </c>
      <c r="G5092" s="2">
        <v>0.56794</v>
      </c>
      <c r="H5092" s="2">
        <v>0.56769599999999998</v>
      </c>
      <c r="J5092" s="2">
        <v>8.5699000000000005</v>
      </c>
      <c r="K5092" s="2">
        <v>8.7359999999999993E-2</v>
      </c>
      <c r="L5092" s="2">
        <v>0.20525299999999999</v>
      </c>
    </row>
    <row r="5093" spans="1:12" x14ac:dyDescent="0.2">
      <c r="A5093" s="2">
        <v>8.5706019999999992</v>
      </c>
      <c r="B5093" s="2">
        <v>36.608260000000001</v>
      </c>
      <c r="C5093" s="2">
        <v>0.51307199999999997</v>
      </c>
      <c r="D5093" s="2">
        <v>0.30990099999999998</v>
      </c>
      <c r="F5093" s="2">
        <v>8.5677959999999995</v>
      </c>
      <c r="G5093" s="2">
        <v>0.56834399999999996</v>
      </c>
      <c r="H5093" s="2">
        <v>0.56803899999999996</v>
      </c>
      <c r="J5093" s="2">
        <v>8.5706019999999992</v>
      </c>
      <c r="K5093" s="2">
        <v>8.7992000000000001E-2</v>
      </c>
      <c r="L5093" s="2">
        <v>0.20505100000000001</v>
      </c>
    </row>
    <row r="5094" spans="1:12" x14ac:dyDescent="0.2">
      <c r="A5094" s="2">
        <v>8.5713019999999993</v>
      </c>
      <c r="B5094" s="2">
        <v>36.654710000000001</v>
      </c>
      <c r="C5094" s="2">
        <v>0.51291600000000004</v>
      </c>
      <c r="D5094" s="2">
        <v>0.31072499999999997</v>
      </c>
      <c r="F5094" s="2">
        <v>8.5684970000000007</v>
      </c>
      <c r="G5094" s="2">
        <v>0.56871799999999995</v>
      </c>
      <c r="H5094" s="2">
        <v>0.56828299999999998</v>
      </c>
      <c r="J5094" s="2">
        <v>8.5713019999999993</v>
      </c>
      <c r="K5094" s="2">
        <v>8.8235999999999995E-2</v>
      </c>
      <c r="L5094" s="2">
        <v>0.205066</v>
      </c>
    </row>
    <row r="5095" spans="1:12" x14ac:dyDescent="0.2">
      <c r="A5095" s="2">
        <v>8.5720039999999997</v>
      </c>
      <c r="B5095" s="2">
        <v>36.70073</v>
      </c>
      <c r="C5095" s="2">
        <v>0.512405</v>
      </c>
      <c r="D5095" s="2">
        <v>0.311305</v>
      </c>
      <c r="F5095" s="2">
        <v>8.5691989999999993</v>
      </c>
      <c r="G5095" s="2">
        <v>0.56935899999999995</v>
      </c>
      <c r="H5095" s="2">
        <v>0.56842000000000004</v>
      </c>
      <c r="J5095" s="2">
        <v>8.5720039999999997</v>
      </c>
      <c r="K5095" s="2">
        <v>8.8364999999999999E-2</v>
      </c>
      <c r="L5095" s="2">
        <v>0.20505100000000001</v>
      </c>
    </row>
    <row r="5096" spans="1:12" x14ac:dyDescent="0.2">
      <c r="A5096" s="2">
        <v>8.5727049999999991</v>
      </c>
      <c r="B5096" s="2">
        <v>36.746760000000002</v>
      </c>
      <c r="C5096" s="2">
        <v>0.51205400000000001</v>
      </c>
      <c r="D5096" s="2">
        <v>0.31091600000000003</v>
      </c>
      <c r="F5096" s="2">
        <v>8.5699000000000005</v>
      </c>
      <c r="G5096" s="2">
        <v>0.56974000000000002</v>
      </c>
      <c r="H5096" s="2">
        <v>0.568604</v>
      </c>
      <c r="J5096" s="2">
        <v>8.5727049999999991</v>
      </c>
      <c r="K5096" s="2">
        <v>8.7955000000000005E-2</v>
      </c>
      <c r="L5096" s="2">
        <v>0.204955</v>
      </c>
    </row>
    <row r="5097" spans="1:12" x14ac:dyDescent="0.2">
      <c r="A5097" s="2">
        <v>8.5734069999999996</v>
      </c>
      <c r="B5097" s="2">
        <v>36.793309999999998</v>
      </c>
      <c r="C5097" s="2">
        <v>0.51227500000000004</v>
      </c>
      <c r="D5097" s="2">
        <v>0.310168</v>
      </c>
      <c r="F5097" s="2">
        <v>8.5706019999999992</v>
      </c>
      <c r="G5097" s="2">
        <v>0.56958799999999998</v>
      </c>
      <c r="H5097" s="2">
        <v>0.56879400000000002</v>
      </c>
      <c r="J5097" s="2">
        <v>8.5734069999999996</v>
      </c>
      <c r="K5097" s="2">
        <v>8.7900000000000006E-2</v>
      </c>
      <c r="L5097" s="2">
        <v>0.20456199999999999</v>
      </c>
    </row>
    <row r="5098" spans="1:12" x14ac:dyDescent="0.2">
      <c r="A5098" s="2">
        <v>8.5741080000000007</v>
      </c>
      <c r="B5098" s="2">
        <v>36.839840000000002</v>
      </c>
      <c r="C5098" s="2">
        <v>0.51230500000000001</v>
      </c>
      <c r="D5098" s="2">
        <v>0.31018400000000002</v>
      </c>
      <c r="F5098" s="2">
        <v>8.5713019999999993</v>
      </c>
      <c r="G5098" s="2">
        <v>0.56953399999999998</v>
      </c>
      <c r="H5098" s="2">
        <v>0.56881700000000002</v>
      </c>
      <c r="J5098" s="2">
        <v>8.5741080000000007</v>
      </c>
      <c r="K5098" s="2">
        <v>8.7970999999999994E-2</v>
      </c>
      <c r="L5098" s="2">
        <v>0.20402100000000001</v>
      </c>
    </row>
    <row r="5099" spans="1:12" x14ac:dyDescent="0.2">
      <c r="A5099" s="2">
        <v>8.5748090000000001</v>
      </c>
      <c r="B5099" s="2">
        <v>36.886060000000001</v>
      </c>
      <c r="C5099" s="2">
        <v>0.51194300000000004</v>
      </c>
      <c r="D5099" s="2">
        <v>0.31058799999999998</v>
      </c>
      <c r="F5099" s="2">
        <v>8.5720039999999997</v>
      </c>
      <c r="G5099" s="2">
        <v>0.569519</v>
      </c>
      <c r="H5099" s="2">
        <v>0.56871799999999995</v>
      </c>
      <c r="J5099" s="2">
        <v>8.5748090000000001</v>
      </c>
      <c r="K5099" s="2">
        <v>8.7651999999999994E-2</v>
      </c>
      <c r="L5099" s="2">
        <v>0.204097</v>
      </c>
    </row>
    <row r="5100" spans="1:12" x14ac:dyDescent="0.2">
      <c r="A5100" s="2">
        <v>8.5755110000000005</v>
      </c>
      <c r="B5100" s="2">
        <v>36.932380000000002</v>
      </c>
      <c r="C5100" s="2">
        <v>0.51177099999999998</v>
      </c>
      <c r="D5100" s="2">
        <v>0.311</v>
      </c>
      <c r="F5100" s="2">
        <v>8.5727049999999991</v>
      </c>
      <c r="G5100" s="2">
        <v>0.56952700000000001</v>
      </c>
      <c r="H5100" s="2">
        <v>0.56900799999999996</v>
      </c>
      <c r="J5100" s="2">
        <v>8.5755110000000005</v>
      </c>
      <c r="K5100" s="2">
        <v>8.7648000000000004E-2</v>
      </c>
      <c r="L5100" s="2">
        <v>0.20380000000000001</v>
      </c>
    </row>
    <row r="5101" spans="1:12" x14ac:dyDescent="0.2">
      <c r="A5101" s="2">
        <v>8.5762119999999999</v>
      </c>
      <c r="B5101" s="2">
        <v>36.978679999999997</v>
      </c>
      <c r="C5101" s="2">
        <v>0.51193900000000003</v>
      </c>
      <c r="D5101" s="2">
        <v>0.31158799999999998</v>
      </c>
      <c r="F5101" s="2">
        <v>8.5734069999999996</v>
      </c>
      <c r="G5101" s="2">
        <v>0.56939700000000004</v>
      </c>
      <c r="H5101" s="2">
        <v>0.56916</v>
      </c>
      <c r="J5101" s="2">
        <v>8.5762119999999999</v>
      </c>
      <c r="K5101" s="2">
        <v>8.8498999999999994E-2</v>
      </c>
      <c r="L5101" s="2">
        <v>0.203319</v>
      </c>
    </row>
    <row r="5102" spans="1:12" x14ac:dyDescent="0.2">
      <c r="A5102" s="2">
        <v>8.5769140000000004</v>
      </c>
      <c r="B5102" s="2">
        <v>37.02525</v>
      </c>
      <c r="C5102" s="2">
        <v>0.51210299999999997</v>
      </c>
      <c r="D5102" s="2">
        <v>0.31216699999999997</v>
      </c>
      <c r="F5102" s="2">
        <v>8.5741080000000007</v>
      </c>
      <c r="G5102" s="2">
        <v>0.56913000000000002</v>
      </c>
      <c r="H5102" s="2">
        <v>0.56956499999999999</v>
      </c>
      <c r="J5102" s="2">
        <v>8.5769140000000004</v>
      </c>
      <c r="K5102" s="2">
        <v>8.8705000000000006E-2</v>
      </c>
      <c r="L5102" s="2">
        <v>0.20319300000000001</v>
      </c>
    </row>
    <row r="5103" spans="1:12" x14ac:dyDescent="0.2">
      <c r="A5103" s="2">
        <v>8.5776149999999998</v>
      </c>
      <c r="B5103" s="2">
        <v>37.071950000000001</v>
      </c>
      <c r="C5103" s="2">
        <v>0.512347</v>
      </c>
      <c r="D5103" s="2">
        <v>0.312114</v>
      </c>
      <c r="F5103" s="2">
        <v>8.5748090000000001</v>
      </c>
      <c r="G5103" s="2">
        <v>0.568909</v>
      </c>
      <c r="H5103" s="2">
        <v>0.56956499999999999</v>
      </c>
      <c r="J5103" s="2">
        <v>8.5776149999999998</v>
      </c>
      <c r="K5103" s="2">
        <v>8.8755000000000001E-2</v>
      </c>
      <c r="L5103" s="2">
        <v>0.20296600000000001</v>
      </c>
    </row>
    <row r="5104" spans="1:12" x14ac:dyDescent="0.2">
      <c r="A5104" s="2">
        <v>8.5783170000000002</v>
      </c>
      <c r="B5104" s="2">
        <v>37.118290000000002</v>
      </c>
      <c r="C5104" s="2">
        <v>0.51263400000000003</v>
      </c>
      <c r="D5104" s="2">
        <v>0.31201499999999999</v>
      </c>
      <c r="F5104" s="2">
        <v>8.5755110000000005</v>
      </c>
      <c r="G5104" s="2">
        <v>0.56878700000000004</v>
      </c>
      <c r="H5104" s="2">
        <v>0.56945000000000001</v>
      </c>
      <c r="J5104" s="2">
        <v>8.5783170000000002</v>
      </c>
      <c r="K5104" s="2">
        <v>8.8455000000000006E-2</v>
      </c>
      <c r="L5104" s="2">
        <v>0.20294100000000001</v>
      </c>
    </row>
    <row r="5105" spans="1:12" x14ac:dyDescent="0.2">
      <c r="A5105" s="2">
        <v>8.5790179999999996</v>
      </c>
      <c r="B5105" s="2">
        <v>37.164479999999998</v>
      </c>
      <c r="C5105" s="2">
        <v>0.51253800000000005</v>
      </c>
      <c r="D5105" s="2">
        <v>0.31212899999999999</v>
      </c>
      <c r="F5105" s="2">
        <v>8.5762119999999999</v>
      </c>
      <c r="G5105" s="2">
        <v>0.56879400000000002</v>
      </c>
      <c r="H5105" s="2">
        <v>0.56968700000000005</v>
      </c>
      <c r="J5105" s="2">
        <v>8.5790179999999996</v>
      </c>
      <c r="K5105" s="2">
        <v>8.9107000000000006E-2</v>
      </c>
      <c r="L5105" s="2">
        <v>0.203153</v>
      </c>
    </row>
    <row r="5106" spans="1:12" x14ac:dyDescent="0.2">
      <c r="A5106" s="2">
        <v>8.57972</v>
      </c>
      <c r="B5106" s="2">
        <v>37.210889999999999</v>
      </c>
      <c r="C5106" s="2">
        <v>0.51232100000000003</v>
      </c>
      <c r="D5106" s="2">
        <v>0.31221300000000002</v>
      </c>
      <c r="F5106" s="2">
        <v>8.5769140000000004</v>
      </c>
      <c r="G5106" s="2">
        <v>0.56859599999999999</v>
      </c>
      <c r="H5106" s="2">
        <v>0.56943500000000002</v>
      </c>
      <c r="J5106" s="2">
        <v>8.57972</v>
      </c>
      <c r="K5106" s="2">
        <v>8.9451000000000003E-2</v>
      </c>
      <c r="L5106" s="2">
        <v>0.20327899999999999</v>
      </c>
    </row>
    <row r="5107" spans="1:12" x14ac:dyDescent="0.2">
      <c r="A5107" s="2">
        <v>8.5804200000000002</v>
      </c>
      <c r="B5107" s="2">
        <v>37.257269999999998</v>
      </c>
      <c r="C5107" s="2">
        <v>0.51233600000000001</v>
      </c>
      <c r="D5107" s="2">
        <v>0.31235000000000002</v>
      </c>
      <c r="F5107" s="2">
        <v>8.5776149999999998</v>
      </c>
      <c r="G5107" s="2">
        <v>0.56812300000000004</v>
      </c>
      <c r="H5107" s="2">
        <v>0.56939700000000004</v>
      </c>
      <c r="J5107" s="2">
        <v>8.5804200000000002</v>
      </c>
      <c r="K5107" s="2">
        <v>8.9939000000000005E-2</v>
      </c>
      <c r="L5107" s="2">
        <v>0.20327300000000001</v>
      </c>
    </row>
    <row r="5108" spans="1:12" x14ac:dyDescent="0.2">
      <c r="A5108" s="2">
        <v>8.5811220000000006</v>
      </c>
      <c r="B5108" s="2">
        <v>37.304079999999999</v>
      </c>
      <c r="C5108" s="2">
        <v>0.51215999999999995</v>
      </c>
      <c r="D5108" s="2">
        <v>0.31242700000000001</v>
      </c>
      <c r="F5108" s="2">
        <v>8.5783170000000002</v>
      </c>
      <c r="G5108" s="2">
        <v>0.56782500000000002</v>
      </c>
      <c r="H5108" s="2">
        <v>0.56942000000000004</v>
      </c>
      <c r="J5108" s="2">
        <v>8.5811220000000006</v>
      </c>
      <c r="K5108" s="2">
        <v>9.0284000000000003E-2</v>
      </c>
      <c r="L5108" s="2">
        <v>0.203156</v>
      </c>
    </row>
    <row r="5109" spans="1:12" x14ac:dyDescent="0.2">
      <c r="A5109" s="2">
        <v>8.581823</v>
      </c>
      <c r="B5109" s="2">
        <v>37.350369999999998</v>
      </c>
      <c r="C5109" s="2">
        <v>0.51192800000000005</v>
      </c>
      <c r="D5109" s="2">
        <v>0.31212899999999999</v>
      </c>
      <c r="F5109" s="2">
        <v>8.5790179999999996</v>
      </c>
      <c r="G5109" s="2">
        <v>0.56771099999999997</v>
      </c>
      <c r="H5109" s="2">
        <v>0.56930499999999995</v>
      </c>
      <c r="J5109" s="2">
        <v>8.581823</v>
      </c>
      <c r="K5109" s="2">
        <v>9.0589000000000003E-2</v>
      </c>
      <c r="L5109" s="2">
        <v>0.20304900000000001</v>
      </c>
    </row>
    <row r="5110" spans="1:12" x14ac:dyDescent="0.2">
      <c r="A5110" s="2">
        <v>8.5825239999999994</v>
      </c>
      <c r="B5110" s="2">
        <v>37.396659999999997</v>
      </c>
      <c r="C5110" s="2">
        <v>0.51177899999999998</v>
      </c>
      <c r="D5110" s="2">
        <v>0.31225900000000001</v>
      </c>
      <c r="F5110" s="2">
        <v>8.57972</v>
      </c>
      <c r="G5110" s="2">
        <v>0.56787900000000002</v>
      </c>
      <c r="H5110" s="2">
        <v>0.56916</v>
      </c>
      <c r="J5110" s="2">
        <v>8.5825239999999994</v>
      </c>
      <c r="K5110" s="2">
        <v>9.1233999999999996E-2</v>
      </c>
      <c r="L5110" s="2">
        <v>0.202541</v>
      </c>
    </row>
    <row r="5111" spans="1:12" x14ac:dyDescent="0.2">
      <c r="A5111" s="2">
        <v>8.5832259999999998</v>
      </c>
      <c r="B5111" s="2">
        <v>37.442959999999999</v>
      </c>
      <c r="C5111" s="2">
        <v>0.51197000000000004</v>
      </c>
      <c r="D5111" s="2">
        <v>0.312801</v>
      </c>
      <c r="F5111" s="2">
        <v>8.5804200000000002</v>
      </c>
      <c r="G5111" s="2">
        <v>0.56815300000000002</v>
      </c>
      <c r="H5111" s="2">
        <v>0.56895399999999996</v>
      </c>
      <c r="J5111" s="2">
        <v>8.5832259999999998</v>
      </c>
      <c r="K5111" s="2">
        <v>9.1512999999999997E-2</v>
      </c>
      <c r="L5111" s="2">
        <v>0.202099</v>
      </c>
    </row>
    <row r="5112" spans="1:12" x14ac:dyDescent="0.2">
      <c r="A5112" s="2">
        <v>8.5839269999999992</v>
      </c>
      <c r="B5112" s="2">
        <v>37.489409999999999</v>
      </c>
      <c r="C5112" s="2">
        <v>0.51220200000000005</v>
      </c>
      <c r="D5112" s="2">
        <v>0.313365</v>
      </c>
      <c r="F5112" s="2">
        <v>8.5811220000000006</v>
      </c>
      <c r="G5112" s="2">
        <v>0.56801599999999997</v>
      </c>
      <c r="H5112" s="2">
        <v>0.56891599999999998</v>
      </c>
      <c r="J5112" s="2">
        <v>8.5839269999999992</v>
      </c>
      <c r="K5112" s="2">
        <v>9.1516E-2</v>
      </c>
      <c r="L5112" s="2">
        <v>0.20197200000000001</v>
      </c>
    </row>
    <row r="5113" spans="1:12" x14ac:dyDescent="0.2">
      <c r="A5113" s="2">
        <v>8.5846289999999996</v>
      </c>
      <c r="B5113" s="2">
        <v>37.536290000000001</v>
      </c>
      <c r="C5113" s="2">
        <v>0.51199300000000003</v>
      </c>
      <c r="D5113" s="2">
        <v>0.31399100000000002</v>
      </c>
      <c r="F5113" s="2">
        <v>8.581823</v>
      </c>
      <c r="G5113" s="2">
        <v>0.56773399999999996</v>
      </c>
      <c r="H5113" s="2">
        <v>0.56892399999999999</v>
      </c>
      <c r="J5113" s="2">
        <v>8.5846289999999996</v>
      </c>
      <c r="K5113" s="2">
        <v>9.1342999999999994E-2</v>
      </c>
      <c r="L5113" s="2">
        <v>0.20174700000000001</v>
      </c>
    </row>
    <row r="5114" spans="1:12" x14ac:dyDescent="0.2">
      <c r="A5114" s="2">
        <v>8.5853300000000008</v>
      </c>
      <c r="B5114" s="2">
        <v>37.582810000000002</v>
      </c>
      <c r="C5114" s="2">
        <v>0.51199300000000003</v>
      </c>
      <c r="D5114" s="2">
        <v>0.31415900000000002</v>
      </c>
      <c r="F5114" s="2">
        <v>8.5825239999999994</v>
      </c>
      <c r="G5114" s="2">
        <v>0.56769599999999998</v>
      </c>
      <c r="H5114" s="2">
        <v>0.56874100000000005</v>
      </c>
      <c r="J5114" s="2">
        <v>8.5853300000000008</v>
      </c>
      <c r="K5114" s="2">
        <v>9.1547000000000003E-2</v>
      </c>
      <c r="L5114" s="2">
        <v>0.20162099999999999</v>
      </c>
    </row>
    <row r="5115" spans="1:12" x14ac:dyDescent="0.2">
      <c r="A5115" s="2">
        <v>8.5860319999999994</v>
      </c>
      <c r="B5115" s="2">
        <v>37.6297</v>
      </c>
      <c r="C5115" s="2">
        <v>0.51213799999999998</v>
      </c>
      <c r="D5115" s="2">
        <v>0.31412800000000002</v>
      </c>
      <c r="F5115" s="2">
        <v>8.5832259999999998</v>
      </c>
      <c r="G5115" s="2">
        <v>0.56803899999999996</v>
      </c>
      <c r="H5115" s="2">
        <v>0.56880200000000003</v>
      </c>
      <c r="J5115" s="2">
        <v>8.5860319999999994</v>
      </c>
      <c r="K5115" s="2">
        <v>9.1328999999999994E-2</v>
      </c>
      <c r="L5115" s="2">
        <v>0.201545</v>
      </c>
    </row>
    <row r="5116" spans="1:12" x14ac:dyDescent="0.2">
      <c r="A5116" s="2">
        <v>8.5867330000000006</v>
      </c>
      <c r="B5116" s="2">
        <v>37.676560000000002</v>
      </c>
      <c r="C5116" s="2">
        <v>0.51212999999999997</v>
      </c>
      <c r="D5116" s="2">
        <v>0.31406699999999999</v>
      </c>
      <c r="F5116" s="2">
        <v>8.5839269999999992</v>
      </c>
      <c r="G5116" s="2">
        <v>0.56828299999999998</v>
      </c>
      <c r="H5116" s="2">
        <v>0.56867199999999996</v>
      </c>
      <c r="J5116" s="2">
        <v>8.5867330000000006</v>
      </c>
      <c r="K5116" s="2">
        <v>9.1122999999999996E-2</v>
      </c>
      <c r="L5116" s="2">
        <v>0.201067</v>
      </c>
    </row>
    <row r="5117" spans="1:12" x14ac:dyDescent="0.2">
      <c r="A5117" s="2">
        <v>8.5874349999999993</v>
      </c>
      <c r="B5117" s="2">
        <v>37.72336</v>
      </c>
      <c r="C5117" s="2">
        <v>0.51232100000000003</v>
      </c>
      <c r="D5117" s="2">
        <v>0.31442599999999998</v>
      </c>
      <c r="F5117" s="2">
        <v>8.5846289999999996</v>
      </c>
      <c r="G5117" s="2">
        <v>0.56842000000000004</v>
      </c>
      <c r="H5117" s="2">
        <v>0.56875600000000004</v>
      </c>
      <c r="J5117" s="2">
        <v>8.5874349999999993</v>
      </c>
      <c r="K5117" s="2">
        <v>9.1065999999999994E-2</v>
      </c>
      <c r="L5117" s="2">
        <v>0.20057700000000001</v>
      </c>
    </row>
    <row r="5118" spans="1:12" x14ac:dyDescent="0.2">
      <c r="A5118" s="2">
        <v>8.5881360000000004</v>
      </c>
      <c r="B5118" s="2">
        <v>37.770000000000003</v>
      </c>
      <c r="C5118" s="2">
        <v>0.51202700000000001</v>
      </c>
      <c r="D5118" s="2">
        <v>0.31496000000000002</v>
      </c>
      <c r="F5118" s="2">
        <v>8.5853300000000008</v>
      </c>
      <c r="G5118" s="2">
        <v>0.568604</v>
      </c>
      <c r="H5118" s="2">
        <v>0.56856499999999999</v>
      </c>
      <c r="J5118" s="2">
        <v>8.5881360000000004</v>
      </c>
      <c r="K5118" s="2">
        <v>9.1133000000000006E-2</v>
      </c>
      <c r="L5118" s="2">
        <v>0.19997100000000001</v>
      </c>
    </row>
    <row r="5119" spans="1:12" x14ac:dyDescent="0.2">
      <c r="A5119" s="2">
        <v>8.5888369999999998</v>
      </c>
      <c r="B5119" s="2">
        <v>37.816479999999999</v>
      </c>
      <c r="C5119" s="2">
        <v>0.51130600000000004</v>
      </c>
      <c r="D5119" s="2">
        <v>0.315135</v>
      </c>
      <c r="F5119" s="2">
        <v>8.5860319999999994</v>
      </c>
      <c r="G5119" s="2">
        <v>0.56879400000000002</v>
      </c>
      <c r="H5119" s="2">
        <v>0.56819900000000001</v>
      </c>
      <c r="J5119" s="2">
        <v>8.5888369999999998</v>
      </c>
      <c r="K5119" s="2">
        <v>9.0598999999999999E-2</v>
      </c>
      <c r="L5119" s="2">
        <v>0.199264</v>
      </c>
    </row>
    <row r="5120" spans="1:12" x14ac:dyDescent="0.2">
      <c r="A5120" s="2">
        <v>8.5895390000000003</v>
      </c>
      <c r="B5120" s="2">
        <v>37.86336</v>
      </c>
      <c r="C5120" s="2">
        <v>0.51090500000000005</v>
      </c>
      <c r="D5120" s="2">
        <v>0.31461600000000001</v>
      </c>
      <c r="F5120" s="2">
        <v>8.5867330000000006</v>
      </c>
      <c r="G5120" s="2">
        <v>0.56881700000000002</v>
      </c>
      <c r="H5120" s="2">
        <v>0.56838999999999995</v>
      </c>
      <c r="J5120" s="2">
        <v>8.5895390000000003</v>
      </c>
      <c r="K5120" s="2">
        <v>9.0322E-2</v>
      </c>
      <c r="L5120" s="2">
        <v>0.19886899999999999</v>
      </c>
    </row>
    <row r="5121" spans="1:12" x14ac:dyDescent="0.2">
      <c r="A5121" s="2">
        <v>8.5902399999999997</v>
      </c>
      <c r="B5121" s="2">
        <v>37.910339999999998</v>
      </c>
      <c r="C5121" s="2">
        <v>0.51037500000000002</v>
      </c>
      <c r="D5121" s="2">
        <v>0.314799</v>
      </c>
      <c r="F5121" s="2">
        <v>8.5874349999999993</v>
      </c>
      <c r="G5121" s="2">
        <v>0.56871799999999995</v>
      </c>
      <c r="H5121" s="2">
        <v>0.568604</v>
      </c>
      <c r="J5121" s="2">
        <v>8.5902399999999997</v>
      </c>
      <c r="K5121" s="2">
        <v>9.0264999999999998E-2</v>
      </c>
      <c r="L5121" s="2">
        <v>0.19850000000000001</v>
      </c>
    </row>
    <row r="5122" spans="1:12" x14ac:dyDescent="0.2">
      <c r="A5122" s="2">
        <v>8.5909410000000008</v>
      </c>
      <c r="B5122" s="2">
        <v>37.957090000000001</v>
      </c>
      <c r="C5122" s="2">
        <v>0.51036400000000004</v>
      </c>
      <c r="D5122" s="2">
        <v>0.315112</v>
      </c>
      <c r="F5122" s="2">
        <v>8.5881360000000004</v>
      </c>
      <c r="G5122" s="2">
        <v>0.56900799999999996</v>
      </c>
      <c r="H5122" s="2">
        <v>0.56862599999999996</v>
      </c>
      <c r="J5122" s="2">
        <v>8.5909410000000008</v>
      </c>
      <c r="K5122" s="2">
        <v>9.0871999999999994E-2</v>
      </c>
      <c r="L5122" s="2">
        <v>0.19817899999999999</v>
      </c>
    </row>
    <row r="5123" spans="1:12" x14ac:dyDescent="0.2">
      <c r="A5123" s="2">
        <v>8.5916420000000002</v>
      </c>
      <c r="B5123" s="2">
        <v>38.003779999999999</v>
      </c>
      <c r="C5123" s="2">
        <v>0.51096299999999995</v>
      </c>
      <c r="D5123" s="2">
        <v>0.31565399999999999</v>
      </c>
      <c r="F5123" s="2">
        <v>8.5888369999999998</v>
      </c>
      <c r="G5123" s="2">
        <v>0.56916</v>
      </c>
      <c r="H5123" s="2">
        <v>0.56845900000000005</v>
      </c>
      <c r="J5123" s="2">
        <v>8.5916420000000002</v>
      </c>
      <c r="K5123" s="2">
        <v>9.1052999999999995E-2</v>
      </c>
      <c r="L5123" s="2">
        <v>0.19792499999999999</v>
      </c>
    </row>
    <row r="5124" spans="1:12" x14ac:dyDescent="0.2">
      <c r="A5124" s="2">
        <v>8.5923440000000006</v>
      </c>
      <c r="B5124" s="2">
        <v>38.0505</v>
      </c>
      <c r="C5124" s="2">
        <v>0.51100500000000004</v>
      </c>
      <c r="D5124" s="2">
        <v>0.315776</v>
      </c>
      <c r="F5124" s="2">
        <v>8.5895390000000003</v>
      </c>
      <c r="G5124" s="2">
        <v>0.56956499999999999</v>
      </c>
      <c r="H5124" s="2">
        <v>0.56803099999999995</v>
      </c>
      <c r="J5124" s="2">
        <v>8.5923440000000006</v>
      </c>
      <c r="K5124" s="2">
        <v>9.0711E-2</v>
      </c>
      <c r="L5124" s="2">
        <v>0.19781299999999999</v>
      </c>
    </row>
    <row r="5125" spans="1:12" x14ac:dyDescent="0.2">
      <c r="A5125" s="2">
        <v>8.593045</v>
      </c>
      <c r="B5125" s="2">
        <v>38.097119999999997</v>
      </c>
      <c r="C5125" s="2">
        <v>0.51071500000000003</v>
      </c>
      <c r="D5125" s="2">
        <v>0.31574600000000003</v>
      </c>
      <c r="F5125" s="2">
        <v>8.5902399999999997</v>
      </c>
      <c r="G5125" s="2">
        <v>0.56956499999999999</v>
      </c>
      <c r="H5125" s="2">
        <v>0.568268</v>
      </c>
      <c r="J5125" s="2">
        <v>8.593045</v>
      </c>
      <c r="K5125" s="2">
        <v>9.0866000000000002E-2</v>
      </c>
      <c r="L5125" s="2">
        <v>0.19786500000000001</v>
      </c>
    </row>
    <row r="5126" spans="1:12" x14ac:dyDescent="0.2">
      <c r="A5126" s="2">
        <v>8.5937470000000005</v>
      </c>
      <c r="B5126" s="2">
        <v>38.143970000000003</v>
      </c>
      <c r="C5126" s="2">
        <v>0.51060799999999995</v>
      </c>
      <c r="D5126" s="2">
        <v>0.31576100000000001</v>
      </c>
      <c r="F5126" s="2">
        <v>8.5909410000000008</v>
      </c>
      <c r="G5126" s="2">
        <v>0.56945000000000001</v>
      </c>
      <c r="H5126" s="2">
        <v>0.56813800000000003</v>
      </c>
      <c r="J5126" s="2">
        <v>8.5937470000000005</v>
      </c>
      <c r="K5126" s="2">
        <v>9.0036000000000005E-2</v>
      </c>
      <c r="L5126" s="2">
        <v>0.19748499999999999</v>
      </c>
    </row>
    <row r="5127" spans="1:12" x14ac:dyDescent="0.2">
      <c r="A5127" s="2">
        <v>8.5944479999999999</v>
      </c>
      <c r="B5127" s="2">
        <v>38.191119999999998</v>
      </c>
      <c r="C5127" s="2">
        <v>0.510764</v>
      </c>
      <c r="D5127" s="2">
        <v>0.31539499999999998</v>
      </c>
      <c r="F5127" s="2">
        <v>8.5916420000000002</v>
      </c>
      <c r="G5127" s="2">
        <v>0.56968700000000005</v>
      </c>
      <c r="H5127" s="2">
        <v>0.56775699999999996</v>
      </c>
      <c r="J5127" s="2">
        <v>8.5944479999999999</v>
      </c>
      <c r="K5127" s="2">
        <v>9.0587000000000001E-2</v>
      </c>
      <c r="L5127" s="2">
        <v>0.19708700000000001</v>
      </c>
    </row>
    <row r="5128" spans="1:12" x14ac:dyDescent="0.2">
      <c r="A5128" s="2">
        <v>8.5951489999999993</v>
      </c>
      <c r="B5128" s="2">
        <v>38.238430000000001</v>
      </c>
      <c r="C5128" s="2">
        <v>0.51058899999999996</v>
      </c>
      <c r="D5128" s="2">
        <v>0.31481500000000001</v>
      </c>
      <c r="F5128" s="2">
        <v>8.5923440000000006</v>
      </c>
      <c r="G5128" s="2">
        <v>0.56943500000000002</v>
      </c>
      <c r="H5128" s="2">
        <v>0.56764199999999998</v>
      </c>
      <c r="J5128" s="2">
        <v>8.5951489999999993</v>
      </c>
      <c r="K5128" s="2">
        <v>9.0388999999999997E-2</v>
      </c>
      <c r="L5128" s="2">
        <v>0.19710800000000001</v>
      </c>
    </row>
    <row r="5129" spans="1:12" x14ac:dyDescent="0.2">
      <c r="A5129" s="2">
        <v>8.5958509999999997</v>
      </c>
      <c r="B5129" s="2">
        <v>38.28593</v>
      </c>
      <c r="C5129" s="2">
        <v>0.51012000000000002</v>
      </c>
      <c r="D5129" s="2">
        <v>0.31507400000000002</v>
      </c>
      <c r="F5129" s="2">
        <v>8.593045</v>
      </c>
      <c r="G5129" s="2">
        <v>0.56939700000000004</v>
      </c>
      <c r="H5129" s="2">
        <v>0.56766499999999998</v>
      </c>
      <c r="J5129" s="2">
        <v>8.5958509999999997</v>
      </c>
      <c r="K5129" s="2">
        <v>9.0593000000000007E-2</v>
      </c>
      <c r="L5129" s="2">
        <v>0.197155</v>
      </c>
    </row>
    <row r="5130" spans="1:12" x14ac:dyDescent="0.2">
      <c r="A5130" s="2">
        <v>8.5965520000000009</v>
      </c>
      <c r="B5130" s="2">
        <v>38.333350000000003</v>
      </c>
      <c r="C5130" s="2">
        <v>0.50966199999999995</v>
      </c>
      <c r="D5130" s="2">
        <v>0.31573000000000001</v>
      </c>
      <c r="F5130" s="2">
        <v>8.5937470000000005</v>
      </c>
      <c r="G5130" s="2">
        <v>0.56942000000000004</v>
      </c>
      <c r="H5130" s="2">
        <v>0.56833599999999995</v>
      </c>
      <c r="J5130" s="2">
        <v>8.5965520000000009</v>
      </c>
      <c r="K5130" s="2">
        <v>9.1003000000000001E-2</v>
      </c>
      <c r="L5130" s="2">
        <v>0.19710800000000001</v>
      </c>
    </row>
    <row r="5131" spans="1:12" x14ac:dyDescent="0.2">
      <c r="A5131" s="2">
        <v>8.5972539999999995</v>
      </c>
      <c r="B5131" s="2">
        <v>38.380279999999999</v>
      </c>
      <c r="C5131" s="2">
        <v>0.50939100000000004</v>
      </c>
      <c r="D5131" s="2">
        <v>0.31583699999999998</v>
      </c>
      <c r="F5131" s="2">
        <v>8.5944479999999999</v>
      </c>
      <c r="G5131" s="2">
        <v>0.56930499999999995</v>
      </c>
      <c r="H5131" s="2">
        <v>0.56899999999999995</v>
      </c>
      <c r="J5131" s="2">
        <v>8.5972539999999995</v>
      </c>
      <c r="K5131" s="2">
        <v>9.1436000000000003E-2</v>
      </c>
      <c r="L5131" s="2">
        <v>0.19732</v>
      </c>
    </row>
    <row r="5132" spans="1:12" x14ac:dyDescent="0.2">
      <c r="A5132" s="2">
        <v>8.5979550000000007</v>
      </c>
      <c r="B5132" s="2">
        <v>38.427520000000001</v>
      </c>
      <c r="C5132" s="2">
        <v>0.50976100000000002</v>
      </c>
      <c r="D5132" s="2">
        <v>0.31552400000000003</v>
      </c>
      <c r="F5132" s="2">
        <v>8.5951489999999993</v>
      </c>
      <c r="G5132" s="2">
        <v>0.56916</v>
      </c>
      <c r="H5132" s="2">
        <v>0.56904600000000005</v>
      </c>
      <c r="J5132" s="2">
        <v>8.5979550000000007</v>
      </c>
      <c r="K5132" s="2">
        <v>9.2022000000000007E-2</v>
      </c>
      <c r="L5132" s="2">
        <v>0.19752800000000001</v>
      </c>
    </row>
    <row r="5133" spans="1:12" x14ac:dyDescent="0.2">
      <c r="A5133" s="2">
        <v>8.5986569999999993</v>
      </c>
      <c r="B5133" s="2">
        <v>38.474879999999999</v>
      </c>
      <c r="C5133" s="2">
        <v>0.50979200000000002</v>
      </c>
      <c r="D5133" s="2">
        <v>0.31553999999999999</v>
      </c>
      <c r="F5133" s="2">
        <v>8.5958509999999997</v>
      </c>
      <c r="G5133" s="2">
        <v>0.56895399999999996</v>
      </c>
      <c r="H5133" s="2">
        <v>0.56880200000000003</v>
      </c>
      <c r="J5133" s="2">
        <v>8.5986569999999993</v>
      </c>
      <c r="K5133" s="2">
        <v>9.1686000000000004E-2</v>
      </c>
      <c r="L5133" s="2">
        <v>0.19761200000000001</v>
      </c>
    </row>
    <row r="5134" spans="1:12" x14ac:dyDescent="0.2">
      <c r="A5134" s="2">
        <v>8.5993580000000005</v>
      </c>
      <c r="B5134" s="2">
        <v>38.521900000000002</v>
      </c>
      <c r="C5134" s="2">
        <v>0.50978400000000001</v>
      </c>
      <c r="D5134" s="2">
        <v>0.31539499999999998</v>
      </c>
      <c r="F5134" s="2">
        <v>8.5965520000000009</v>
      </c>
      <c r="G5134" s="2">
        <v>0.56891599999999998</v>
      </c>
      <c r="H5134" s="2">
        <v>0.568886</v>
      </c>
      <c r="J5134" s="2">
        <v>8.5993580000000005</v>
      </c>
      <c r="K5134" s="2">
        <v>9.1510999999999995E-2</v>
      </c>
      <c r="L5134" s="2">
        <v>0.19759099999999999</v>
      </c>
    </row>
    <row r="5135" spans="1:12" x14ac:dyDescent="0.2">
      <c r="A5135" s="2">
        <v>8.6000610000000002</v>
      </c>
      <c r="B5135" s="2">
        <v>38.56953</v>
      </c>
      <c r="C5135" s="2">
        <v>0.50929199999999997</v>
      </c>
      <c r="D5135" s="2">
        <v>0.315944</v>
      </c>
      <c r="F5135" s="2">
        <v>8.5972539999999995</v>
      </c>
      <c r="G5135" s="2">
        <v>0.56892399999999999</v>
      </c>
      <c r="H5135" s="2">
        <v>0.56965600000000005</v>
      </c>
      <c r="J5135" s="2">
        <v>8.6000610000000002</v>
      </c>
      <c r="K5135" s="2">
        <v>9.1342999999999994E-2</v>
      </c>
      <c r="L5135" s="2">
        <v>0.19757</v>
      </c>
    </row>
    <row r="5136" spans="1:12" x14ac:dyDescent="0.2">
      <c r="A5136" s="2">
        <v>8.6007610000000003</v>
      </c>
      <c r="B5136" s="2">
        <v>38.616399999999999</v>
      </c>
      <c r="C5136" s="2">
        <v>0.50940200000000002</v>
      </c>
      <c r="D5136" s="2">
        <v>0.31603500000000001</v>
      </c>
      <c r="F5136" s="2">
        <v>8.5979550000000007</v>
      </c>
      <c r="G5136" s="2">
        <v>0.56874100000000005</v>
      </c>
      <c r="H5136" s="2">
        <v>0.57030499999999995</v>
      </c>
      <c r="J5136" s="2">
        <v>8.6007610000000003</v>
      </c>
      <c r="K5136" s="2">
        <v>9.1012999999999997E-2</v>
      </c>
      <c r="L5136" s="2">
        <v>0.197436</v>
      </c>
    </row>
    <row r="5137" spans="1:12" x14ac:dyDescent="0.2">
      <c r="A5137" s="2">
        <v>8.6014610000000005</v>
      </c>
      <c r="B5137" s="2">
        <v>38.660649999999997</v>
      </c>
      <c r="C5137" s="2">
        <v>0.50937200000000005</v>
      </c>
      <c r="D5137" s="2">
        <v>0.31615799999999999</v>
      </c>
      <c r="F5137" s="2">
        <v>8.5986569999999993</v>
      </c>
      <c r="G5137" s="2">
        <v>0.56880200000000003</v>
      </c>
      <c r="H5137" s="2">
        <v>0.57051099999999999</v>
      </c>
      <c r="J5137" s="2">
        <v>8.6014610000000005</v>
      </c>
      <c r="K5137" s="2">
        <v>9.0981999999999993E-2</v>
      </c>
      <c r="L5137" s="2">
        <v>0.197183</v>
      </c>
    </row>
    <row r="5138" spans="1:12" x14ac:dyDescent="0.2">
      <c r="A5138" s="2">
        <v>8.6021629999999991</v>
      </c>
      <c r="B5138" s="2">
        <v>38.702480000000001</v>
      </c>
      <c r="C5138" s="2">
        <v>0.50888</v>
      </c>
      <c r="D5138" s="2">
        <v>0.31642500000000001</v>
      </c>
      <c r="F5138" s="2">
        <v>8.5993580000000005</v>
      </c>
      <c r="G5138" s="2">
        <v>0.56867199999999996</v>
      </c>
      <c r="H5138" s="2">
        <v>0.570442</v>
      </c>
      <c r="J5138" s="2">
        <v>8.6021629999999991</v>
      </c>
      <c r="K5138" s="2">
        <v>9.1156000000000001E-2</v>
      </c>
      <c r="L5138" s="2">
        <v>0.19706499999999999</v>
      </c>
    </row>
    <row r="5139" spans="1:12" x14ac:dyDescent="0.2">
      <c r="A5139" s="2">
        <v>8.6028640000000003</v>
      </c>
      <c r="B5139" s="2">
        <v>38.744349999999997</v>
      </c>
      <c r="C5139" s="2">
        <v>0.508826</v>
      </c>
      <c r="D5139" s="2">
        <v>0.31654700000000002</v>
      </c>
      <c r="F5139" s="2">
        <v>8.6000610000000002</v>
      </c>
      <c r="G5139" s="2">
        <v>0.56875600000000004</v>
      </c>
      <c r="H5139" s="2">
        <v>0.57059499999999996</v>
      </c>
      <c r="J5139" s="2">
        <v>8.6028640000000003</v>
      </c>
      <c r="K5139" s="2">
        <v>9.1288999999999995E-2</v>
      </c>
      <c r="L5139" s="2">
        <v>0.19672000000000001</v>
      </c>
    </row>
    <row r="5140" spans="1:12" x14ac:dyDescent="0.2">
      <c r="A5140" s="2">
        <v>8.6035660000000007</v>
      </c>
      <c r="B5140" s="2">
        <v>38.790050000000001</v>
      </c>
      <c r="C5140" s="2">
        <v>0.50835699999999995</v>
      </c>
      <c r="D5140" s="2">
        <v>0.316745</v>
      </c>
      <c r="F5140" s="2">
        <v>8.6007610000000003</v>
      </c>
      <c r="G5140" s="2">
        <v>0.56856499999999999</v>
      </c>
      <c r="H5140" s="2">
        <v>0.571129</v>
      </c>
      <c r="J5140" s="2">
        <v>8.6035660000000007</v>
      </c>
      <c r="K5140" s="2">
        <v>9.2135999999999996E-2</v>
      </c>
      <c r="L5140" s="2">
        <v>0.196987</v>
      </c>
    </row>
    <row r="5141" spans="1:12" x14ac:dyDescent="0.2">
      <c r="A5141" s="2">
        <v>8.6042670000000001</v>
      </c>
      <c r="B5141" s="2">
        <v>38.836950000000002</v>
      </c>
      <c r="C5141" s="2">
        <v>0.50824999999999998</v>
      </c>
      <c r="D5141" s="2">
        <v>0.31705800000000001</v>
      </c>
      <c r="F5141" s="2">
        <v>8.6014610000000005</v>
      </c>
      <c r="G5141" s="2">
        <v>0.56819900000000001</v>
      </c>
      <c r="H5141" s="2">
        <v>0.57166300000000003</v>
      </c>
      <c r="J5141" s="2">
        <v>8.6042670000000001</v>
      </c>
      <c r="K5141" s="2">
        <v>9.2104000000000005E-2</v>
      </c>
      <c r="L5141" s="2">
        <v>0.19698299999999999</v>
      </c>
    </row>
    <row r="5142" spans="1:12" x14ac:dyDescent="0.2">
      <c r="A5142" s="2">
        <v>8.6049690000000005</v>
      </c>
      <c r="B5142" s="2">
        <v>38.884160000000001</v>
      </c>
      <c r="C5142" s="2">
        <v>0.50814400000000004</v>
      </c>
      <c r="D5142" s="2">
        <v>0.31711899999999998</v>
      </c>
      <c r="F5142" s="2">
        <v>8.6021629999999991</v>
      </c>
      <c r="G5142" s="2">
        <v>0.56838999999999995</v>
      </c>
      <c r="H5142" s="2">
        <v>0.57199100000000003</v>
      </c>
      <c r="J5142" s="2">
        <v>8.6049690000000005</v>
      </c>
      <c r="K5142" s="2">
        <v>9.1478000000000004E-2</v>
      </c>
      <c r="L5142" s="2">
        <v>0.19656299999999999</v>
      </c>
    </row>
    <row r="5143" spans="1:12" x14ac:dyDescent="0.2">
      <c r="A5143" s="2">
        <v>8.6056699999999999</v>
      </c>
      <c r="B5143" s="2">
        <v>38.931310000000003</v>
      </c>
      <c r="C5143" s="2">
        <v>0.50777000000000005</v>
      </c>
      <c r="D5143" s="2">
        <v>0.31747700000000001</v>
      </c>
      <c r="F5143" s="2">
        <v>8.6028640000000003</v>
      </c>
      <c r="G5143" s="2">
        <v>0.568604</v>
      </c>
      <c r="H5143" s="2">
        <v>0.57225000000000004</v>
      </c>
      <c r="J5143" s="2">
        <v>8.6056699999999999</v>
      </c>
      <c r="K5143" s="2">
        <v>9.0994000000000005E-2</v>
      </c>
      <c r="L5143" s="2">
        <v>0.19636600000000001</v>
      </c>
    </row>
    <row r="5144" spans="1:12" x14ac:dyDescent="0.2">
      <c r="A5144" s="2">
        <v>8.6063720000000004</v>
      </c>
      <c r="B5144" s="2">
        <v>38.978149999999999</v>
      </c>
      <c r="C5144" s="2">
        <v>0.50767099999999998</v>
      </c>
      <c r="D5144" s="2">
        <v>0.31743900000000003</v>
      </c>
      <c r="F5144" s="2">
        <v>8.6035660000000007</v>
      </c>
      <c r="G5144" s="2">
        <v>0.56862599999999996</v>
      </c>
      <c r="H5144" s="2">
        <v>0.572662</v>
      </c>
      <c r="J5144" s="2">
        <v>8.6063720000000004</v>
      </c>
      <c r="K5144" s="2">
        <v>9.0853000000000003E-2</v>
      </c>
      <c r="L5144" s="2">
        <v>0.196052</v>
      </c>
    </row>
    <row r="5145" spans="1:12" x14ac:dyDescent="0.2">
      <c r="A5145" s="2">
        <v>8.6070729999999998</v>
      </c>
      <c r="B5145" s="2">
        <v>39.026220000000002</v>
      </c>
      <c r="C5145" s="2">
        <v>0.50754500000000002</v>
      </c>
      <c r="D5145" s="2">
        <v>0.317249</v>
      </c>
      <c r="F5145" s="2">
        <v>8.6042670000000001</v>
      </c>
      <c r="G5145" s="2">
        <v>0.56845900000000005</v>
      </c>
      <c r="H5145" s="2">
        <v>0.57286099999999995</v>
      </c>
      <c r="J5145" s="2">
        <v>8.6070729999999998</v>
      </c>
      <c r="K5145" s="2">
        <v>9.1045000000000001E-2</v>
      </c>
      <c r="L5145" s="2">
        <v>0.19577</v>
      </c>
    </row>
    <row r="5146" spans="1:12" x14ac:dyDescent="0.2">
      <c r="A5146" s="2">
        <v>8.6077750000000002</v>
      </c>
      <c r="B5146" s="2">
        <v>39.074019999999997</v>
      </c>
      <c r="C5146" s="2">
        <v>0.50720900000000002</v>
      </c>
      <c r="D5146" s="2">
        <v>0.31805</v>
      </c>
      <c r="F5146" s="2">
        <v>8.6049690000000005</v>
      </c>
      <c r="G5146" s="2">
        <v>0.56803099999999995</v>
      </c>
      <c r="H5146" s="2">
        <v>0.57307399999999997</v>
      </c>
      <c r="J5146" s="2">
        <v>8.6077750000000002</v>
      </c>
      <c r="K5146" s="2">
        <v>9.0916999999999998E-2</v>
      </c>
      <c r="L5146" s="2">
        <v>0.19584399999999999</v>
      </c>
    </row>
    <row r="5147" spans="1:12" x14ac:dyDescent="0.2">
      <c r="A5147" s="2">
        <v>8.6084759999999996</v>
      </c>
      <c r="B5147" s="2">
        <v>39.121699999999997</v>
      </c>
      <c r="C5147" s="2">
        <v>0.50693100000000002</v>
      </c>
      <c r="D5147" s="2">
        <v>0.31824000000000002</v>
      </c>
      <c r="F5147" s="2">
        <v>8.6056699999999999</v>
      </c>
      <c r="G5147" s="2">
        <v>0.568268</v>
      </c>
      <c r="H5147" s="2">
        <v>0.57324200000000003</v>
      </c>
      <c r="J5147" s="2">
        <v>8.6084759999999996</v>
      </c>
      <c r="K5147" s="2">
        <v>9.1250999999999999E-2</v>
      </c>
      <c r="L5147" s="2">
        <v>0.19592699999999999</v>
      </c>
    </row>
    <row r="5148" spans="1:12" x14ac:dyDescent="0.2">
      <c r="A5148" s="2">
        <v>8.6091770000000007</v>
      </c>
      <c r="B5148" s="2">
        <v>39.168329999999997</v>
      </c>
      <c r="C5148" s="2">
        <v>0.50678199999999995</v>
      </c>
      <c r="D5148" s="2">
        <v>0.31892700000000002</v>
      </c>
      <c r="F5148" s="2">
        <v>8.6063720000000004</v>
      </c>
      <c r="G5148" s="2">
        <v>0.56813800000000003</v>
      </c>
      <c r="H5148" s="2">
        <v>0.57321200000000005</v>
      </c>
      <c r="J5148" s="2">
        <v>8.6091770000000007</v>
      </c>
      <c r="K5148" s="2">
        <v>9.0956999999999996E-2</v>
      </c>
      <c r="L5148" s="2">
        <v>0.19597100000000001</v>
      </c>
    </row>
    <row r="5149" spans="1:12" x14ac:dyDescent="0.2">
      <c r="A5149" s="2">
        <v>8.6098789999999994</v>
      </c>
      <c r="B5149" s="2">
        <v>39.215580000000003</v>
      </c>
      <c r="C5149" s="2">
        <v>0.50712900000000005</v>
      </c>
      <c r="D5149" s="2">
        <v>0.31886599999999998</v>
      </c>
      <c r="F5149" s="2">
        <v>8.6070729999999998</v>
      </c>
      <c r="G5149" s="2">
        <v>0.56775699999999996</v>
      </c>
      <c r="H5149" s="2">
        <v>0.57331100000000002</v>
      </c>
      <c r="J5149" s="2">
        <v>8.6098789999999994</v>
      </c>
      <c r="K5149" s="2">
        <v>9.1315999999999994E-2</v>
      </c>
      <c r="L5149" s="2">
        <v>0.19570499999999999</v>
      </c>
    </row>
    <row r="5150" spans="1:12" x14ac:dyDescent="0.2">
      <c r="A5150" s="2">
        <v>8.6105789999999995</v>
      </c>
      <c r="B5150" s="2">
        <v>39.262270000000001</v>
      </c>
      <c r="C5150" s="2">
        <v>0.50718600000000003</v>
      </c>
      <c r="D5150" s="2">
        <v>0.31884299999999999</v>
      </c>
      <c r="F5150" s="2">
        <v>8.6077750000000002</v>
      </c>
      <c r="G5150" s="2">
        <v>0.56764199999999998</v>
      </c>
      <c r="H5150" s="2">
        <v>0.57364700000000002</v>
      </c>
      <c r="J5150" s="2">
        <v>8.6105789999999995</v>
      </c>
      <c r="K5150" s="2">
        <v>9.0981999999999993E-2</v>
      </c>
      <c r="L5150" s="2">
        <v>0.195438</v>
      </c>
    </row>
    <row r="5151" spans="1:12" x14ac:dyDescent="0.2">
      <c r="A5151" s="2">
        <v>8.611281</v>
      </c>
      <c r="B5151" s="2">
        <v>39.309600000000003</v>
      </c>
      <c r="C5151" s="2">
        <v>0.50678199999999995</v>
      </c>
      <c r="D5151" s="2">
        <v>0.31872099999999998</v>
      </c>
      <c r="F5151" s="2">
        <v>8.6084759999999996</v>
      </c>
      <c r="G5151" s="2">
        <v>0.56766499999999998</v>
      </c>
      <c r="H5151" s="2">
        <v>0.57375299999999996</v>
      </c>
      <c r="J5151" s="2">
        <v>8.611281</v>
      </c>
      <c r="K5151" s="2">
        <v>9.0757000000000004E-2</v>
      </c>
      <c r="L5151" s="2">
        <v>0.195685</v>
      </c>
    </row>
    <row r="5152" spans="1:12" x14ac:dyDescent="0.2">
      <c r="A5152" s="2">
        <v>8.6119819999999994</v>
      </c>
      <c r="B5152" s="2">
        <v>39.356789999999997</v>
      </c>
      <c r="C5152" s="2">
        <v>0.505992</v>
      </c>
      <c r="D5152" s="2">
        <v>0.31866800000000001</v>
      </c>
      <c r="F5152" s="2">
        <v>8.6091770000000007</v>
      </c>
      <c r="G5152" s="2">
        <v>0.56833599999999995</v>
      </c>
      <c r="H5152" s="2">
        <v>0.573708</v>
      </c>
      <c r="J5152" s="2">
        <v>8.6119819999999994</v>
      </c>
      <c r="K5152" s="2">
        <v>9.0603000000000003E-2</v>
      </c>
      <c r="L5152" s="2">
        <v>0.195907</v>
      </c>
    </row>
    <row r="5153" spans="1:12" x14ac:dyDescent="0.2">
      <c r="A5153" s="2">
        <v>8.6126839999999998</v>
      </c>
      <c r="B5153" s="2">
        <v>39.404139999999998</v>
      </c>
      <c r="C5153" s="2">
        <v>0.505382</v>
      </c>
      <c r="D5153" s="2">
        <v>0.318546</v>
      </c>
      <c r="F5153" s="2">
        <v>8.6098789999999994</v>
      </c>
      <c r="G5153" s="2">
        <v>0.56899999999999995</v>
      </c>
      <c r="H5153" s="2">
        <v>0.573959</v>
      </c>
      <c r="J5153" s="2">
        <v>8.6126839999999998</v>
      </c>
      <c r="K5153" s="2">
        <v>9.0358999999999995E-2</v>
      </c>
      <c r="L5153" s="2">
        <v>0.195657</v>
      </c>
    </row>
    <row r="5154" spans="1:12" x14ac:dyDescent="0.2">
      <c r="A5154" s="2">
        <v>8.6133849999999992</v>
      </c>
      <c r="B5154" s="2">
        <v>39.451680000000003</v>
      </c>
      <c r="C5154" s="2">
        <v>0.50467200000000001</v>
      </c>
      <c r="D5154" s="2">
        <v>0.31883499999999998</v>
      </c>
      <c r="F5154" s="2">
        <v>8.6105789999999995</v>
      </c>
      <c r="G5154" s="2">
        <v>0.56904600000000005</v>
      </c>
      <c r="H5154" s="2">
        <v>0.57395200000000002</v>
      </c>
      <c r="J5154" s="2">
        <v>8.6133849999999992</v>
      </c>
      <c r="K5154" s="2">
        <v>9.1341000000000006E-2</v>
      </c>
      <c r="L5154" s="2">
        <v>0.19517699999999999</v>
      </c>
    </row>
    <row r="5155" spans="1:12" x14ac:dyDescent="0.2">
      <c r="A5155" s="2">
        <v>8.6140869999999996</v>
      </c>
      <c r="B5155" s="2">
        <v>39.499279999999999</v>
      </c>
      <c r="C5155" s="2">
        <v>0.504382</v>
      </c>
      <c r="D5155" s="2">
        <v>0.31836999999999999</v>
      </c>
      <c r="F5155" s="2">
        <v>8.611281</v>
      </c>
      <c r="G5155" s="2">
        <v>0.56880200000000003</v>
      </c>
      <c r="H5155" s="2">
        <v>0.573654</v>
      </c>
      <c r="J5155" s="2">
        <v>8.6140869999999996</v>
      </c>
      <c r="K5155" s="2">
        <v>9.0579999999999994E-2</v>
      </c>
      <c r="L5155" s="2">
        <v>0.19470899999999999</v>
      </c>
    </row>
    <row r="5156" spans="1:12" x14ac:dyDescent="0.2">
      <c r="A5156" s="2">
        <v>8.6147880000000008</v>
      </c>
      <c r="B5156" s="2">
        <v>39.546990000000001</v>
      </c>
      <c r="C5156" s="2">
        <v>0.50424500000000005</v>
      </c>
      <c r="D5156" s="2">
        <v>0.31812600000000002</v>
      </c>
      <c r="F5156" s="2">
        <v>8.6119819999999994</v>
      </c>
      <c r="G5156" s="2">
        <v>0.568886</v>
      </c>
      <c r="H5156" s="2">
        <v>0.57363900000000001</v>
      </c>
      <c r="J5156" s="2">
        <v>8.6147880000000008</v>
      </c>
      <c r="K5156" s="2">
        <v>9.0514999999999998E-2</v>
      </c>
      <c r="L5156" s="2">
        <v>0.19425300000000001</v>
      </c>
    </row>
    <row r="5157" spans="1:12" x14ac:dyDescent="0.2">
      <c r="A5157" s="2">
        <v>8.6154890000000002</v>
      </c>
      <c r="B5157" s="2">
        <v>39.595170000000003</v>
      </c>
      <c r="C5157" s="2">
        <v>0.50409199999999998</v>
      </c>
      <c r="D5157" s="2">
        <v>0.31827100000000003</v>
      </c>
      <c r="F5157" s="2">
        <v>8.6126839999999998</v>
      </c>
      <c r="G5157" s="2">
        <v>0.56965600000000005</v>
      </c>
      <c r="H5157" s="2">
        <v>0.57407399999999997</v>
      </c>
      <c r="J5157" s="2">
        <v>8.6154890000000002</v>
      </c>
      <c r="K5157" s="2">
        <v>9.0551000000000006E-2</v>
      </c>
      <c r="L5157" s="2">
        <v>0.194247</v>
      </c>
    </row>
    <row r="5158" spans="1:12" x14ac:dyDescent="0.2">
      <c r="A5158" s="2">
        <v>8.6161910000000006</v>
      </c>
      <c r="B5158" s="2">
        <v>39.643349999999998</v>
      </c>
      <c r="C5158" s="2">
        <v>0.50378000000000001</v>
      </c>
      <c r="D5158" s="2">
        <v>0.31862200000000002</v>
      </c>
      <c r="F5158" s="2">
        <v>8.6133849999999992</v>
      </c>
      <c r="G5158" s="2">
        <v>0.57030499999999995</v>
      </c>
      <c r="H5158" s="2">
        <v>0.57433299999999998</v>
      </c>
      <c r="J5158" s="2">
        <v>8.6161910000000006</v>
      </c>
      <c r="K5158" s="2">
        <v>9.0066999999999994E-2</v>
      </c>
      <c r="L5158" s="2">
        <v>0.194075</v>
      </c>
    </row>
    <row r="5159" spans="1:12" x14ac:dyDescent="0.2">
      <c r="A5159" s="2">
        <v>8.616892</v>
      </c>
      <c r="B5159" s="2">
        <v>39.692039999999999</v>
      </c>
      <c r="C5159" s="2">
        <v>0.50367700000000004</v>
      </c>
      <c r="D5159" s="2">
        <v>0.319324</v>
      </c>
      <c r="F5159" s="2">
        <v>8.6140869999999996</v>
      </c>
      <c r="G5159" s="2">
        <v>0.57051099999999999</v>
      </c>
      <c r="H5159" s="2">
        <v>0.57442499999999996</v>
      </c>
      <c r="J5159" s="2">
        <v>8.616892</v>
      </c>
      <c r="K5159" s="2">
        <v>9.0523000000000006E-2</v>
      </c>
      <c r="L5159" s="2">
        <v>0.19355</v>
      </c>
    </row>
    <row r="5160" spans="1:12" x14ac:dyDescent="0.2">
      <c r="A5160" s="2">
        <v>8.6175940000000004</v>
      </c>
      <c r="B5160" s="2">
        <v>39.740360000000003</v>
      </c>
      <c r="C5160" s="2">
        <v>0.50315799999999999</v>
      </c>
      <c r="D5160" s="2">
        <v>0.31968200000000002</v>
      </c>
      <c r="F5160" s="2">
        <v>8.6147880000000008</v>
      </c>
      <c r="G5160" s="2">
        <v>0.570442</v>
      </c>
      <c r="H5160" s="2">
        <v>0.57486700000000002</v>
      </c>
      <c r="J5160" s="2">
        <v>8.6175940000000004</v>
      </c>
      <c r="K5160" s="2">
        <v>9.0968999999999994E-2</v>
      </c>
      <c r="L5160" s="2">
        <v>0.19309100000000001</v>
      </c>
    </row>
    <row r="5161" spans="1:12" x14ac:dyDescent="0.2">
      <c r="A5161" s="2">
        <v>8.6182949999999998</v>
      </c>
      <c r="B5161" s="2">
        <v>39.788679999999999</v>
      </c>
      <c r="C5161" s="2">
        <v>0.50329100000000004</v>
      </c>
      <c r="D5161" s="2">
        <v>0.31959100000000001</v>
      </c>
      <c r="F5161" s="2">
        <v>8.6154890000000002</v>
      </c>
      <c r="G5161" s="2">
        <v>0.57059499999999996</v>
      </c>
      <c r="H5161" s="2">
        <v>0.57533299999999998</v>
      </c>
      <c r="J5161" s="2">
        <v>8.6182949999999998</v>
      </c>
      <c r="K5161" s="2">
        <v>9.0676999999999994E-2</v>
      </c>
      <c r="L5161" s="2">
        <v>0.19267500000000001</v>
      </c>
    </row>
    <row r="5162" spans="1:12" x14ac:dyDescent="0.2">
      <c r="A5162" s="2">
        <v>8.6189970000000002</v>
      </c>
      <c r="B5162" s="2">
        <v>39.83766</v>
      </c>
      <c r="C5162" s="2">
        <v>0.50299799999999995</v>
      </c>
      <c r="D5162" s="2">
        <v>0.31936999999999999</v>
      </c>
      <c r="F5162" s="2">
        <v>8.6161910000000006</v>
      </c>
      <c r="G5162" s="2">
        <v>0.571129</v>
      </c>
      <c r="H5162" s="2">
        <v>0.57533299999999998</v>
      </c>
      <c r="J5162" s="2">
        <v>8.6189970000000002</v>
      </c>
      <c r="K5162" s="2">
        <v>9.0811000000000003E-2</v>
      </c>
      <c r="L5162" s="2">
        <v>0.19242300000000001</v>
      </c>
    </row>
    <row r="5163" spans="1:12" x14ac:dyDescent="0.2">
      <c r="A5163" s="2">
        <v>8.6196979999999996</v>
      </c>
      <c r="B5163" s="2">
        <v>39.886499999999998</v>
      </c>
      <c r="C5163" s="2">
        <v>0.50233399999999995</v>
      </c>
      <c r="D5163" s="2">
        <v>0.31878200000000001</v>
      </c>
      <c r="F5163" s="2">
        <v>8.616892</v>
      </c>
      <c r="G5163" s="2">
        <v>0.57166300000000003</v>
      </c>
      <c r="H5163" s="2">
        <v>0.57548500000000002</v>
      </c>
      <c r="J5163" s="2">
        <v>8.6196979999999996</v>
      </c>
      <c r="K5163" s="2">
        <v>9.0861999999999998E-2</v>
      </c>
      <c r="L5163" s="2">
        <v>0.192354</v>
      </c>
    </row>
    <row r="5164" spans="1:12" x14ac:dyDescent="0.2">
      <c r="A5164" s="2">
        <v>8.6204000000000001</v>
      </c>
      <c r="B5164" s="2">
        <v>39.935119999999998</v>
      </c>
      <c r="C5164" s="2">
        <v>0.50168900000000005</v>
      </c>
      <c r="D5164" s="2">
        <v>0.319156</v>
      </c>
      <c r="F5164" s="2">
        <v>8.6175940000000004</v>
      </c>
      <c r="G5164" s="2">
        <v>0.57199100000000003</v>
      </c>
      <c r="H5164" s="2">
        <v>0.57585900000000001</v>
      </c>
      <c r="J5164" s="2">
        <v>8.6204000000000001</v>
      </c>
      <c r="K5164" s="2">
        <v>9.0876999999999999E-2</v>
      </c>
      <c r="L5164" s="2">
        <v>0.19198000000000001</v>
      </c>
    </row>
    <row r="5165" spans="1:12" x14ac:dyDescent="0.2">
      <c r="A5165" s="2">
        <v>8.6211000000000002</v>
      </c>
      <c r="B5165" s="2">
        <v>39.983379999999997</v>
      </c>
      <c r="C5165" s="2">
        <v>0.50154799999999999</v>
      </c>
      <c r="D5165" s="2">
        <v>0.31900299999999998</v>
      </c>
      <c r="F5165" s="2">
        <v>8.6182949999999998</v>
      </c>
      <c r="G5165" s="2">
        <v>0.57225000000000004</v>
      </c>
      <c r="H5165" s="2">
        <v>0.57593499999999997</v>
      </c>
      <c r="J5165" s="2">
        <v>8.6211000000000002</v>
      </c>
      <c r="K5165" s="2">
        <v>9.1671000000000002E-2</v>
      </c>
      <c r="L5165" s="2">
        <v>0.191493</v>
      </c>
    </row>
    <row r="5166" spans="1:12" x14ac:dyDescent="0.2">
      <c r="A5166" s="2">
        <v>8.6218009999999996</v>
      </c>
      <c r="B5166" s="2">
        <v>40.03181</v>
      </c>
      <c r="C5166" s="2">
        <v>0.50147600000000003</v>
      </c>
      <c r="D5166" s="2">
        <v>0.319606</v>
      </c>
      <c r="F5166" s="2">
        <v>8.6189970000000002</v>
      </c>
      <c r="G5166" s="2">
        <v>0.572662</v>
      </c>
      <c r="H5166" s="2">
        <v>0.57604200000000005</v>
      </c>
      <c r="J5166" s="2">
        <v>8.6218009999999996</v>
      </c>
      <c r="K5166" s="2">
        <v>9.1453000000000007E-2</v>
      </c>
      <c r="L5166" s="2">
        <v>0.19147500000000001</v>
      </c>
    </row>
    <row r="5167" spans="1:12" x14ac:dyDescent="0.2">
      <c r="A5167" s="2">
        <v>8.622503</v>
      </c>
      <c r="B5167" s="2">
        <v>40.080599999999997</v>
      </c>
      <c r="C5167" s="2">
        <v>0.50121599999999999</v>
      </c>
      <c r="D5167" s="2">
        <v>0.31952199999999997</v>
      </c>
      <c r="F5167" s="2">
        <v>8.6196979999999996</v>
      </c>
      <c r="G5167" s="2">
        <v>0.57286099999999995</v>
      </c>
      <c r="H5167" s="2">
        <v>0.57602699999999996</v>
      </c>
      <c r="J5167" s="2">
        <v>8.622503</v>
      </c>
      <c r="K5167" s="2">
        <v>9.1118000000000005E-2</v>
      </c>
      <c r="L5167" s="2">
        <v>0.191468</v>
      </c>
    </row>
    <row r="5168" spans="1:12" x14ac:dyDescent="0.2">
      <c r="A5168" s="2">
        <v>8.6232039999999994</v>
      </c>
      <c r="B5168" s="2">
        <v>40.129240000000003</v>
      </c>
      <c r="C5168" s="2">
        <v>0.50077400000000005</v>
      </c>
      <c r="D5168" s="2">
        <v>0.31917099999999998</v>
      </c>
      <c r="F5168" s="2">
        <v>8.6204000000000001</v>
      </c>
      <c r="G5168" s="2">
        <v>0.57307399999999997</v>
      </c>
      <c r="H5168" s="2">
        <v>0.57622499999999999</v>
      </c>
      <c r="J5168" s="2">
        <v>8.6232039999999994</v>
      </c>
      <c r="K5168" s="2">
        <v>9.1495000000000007E-2</v>
      </c>
      <c r="L5168" s="2">
        <v>0.19168199999999999</v>
      </c>
    </row>
    <row r="5169" spans="1:12" x14ac:dyDescent="0.2">
      <c r="A5169" s="2">
        <v>8.6239059999999998</v>
      </c>
      <c r="B5169" s="2">
        <v>40.178379999999997</v>
      </c>
      <c r="C5169" s="2">
        <v>0.50080000000000002</v>
      </c>
      <c r="D5169" s="2">
        <v>0.318996</v>
      </c>
      <c r="F5169" s="2">
        <v>8.6211000000000002</v>
      </c>
      <c r="G5169" s="2">
        <v>0.57324200000000003</v>
      </c>
      <c r="H5169" s="2">
        <v>0.57669099999999995</v>
      </c>
      <c r="J5169" s="2">
        <v>8.6239059999999998</v>
      </c>
      <c r="K5169" s="2">
        <v>9.1932E-2</v>
      </c>
      <c r="L5169" s="2">
        <v>0.19229499999999999</v>
      </c>
    </row>
    <row r="5170" spans="1:12" x14ac:dyDescent="0.2">
      <c r="A5170" s="2">
        <v>8.6246069999999992</v>
      </c>
      <c r="B5170" s="2">
        <v>40.226430000000001</v>
      </c>
      <c r="C5170" s="2">
        <v>0.50072799999999995</v>
      </c>
      <c r="D5170" s="2">
        <v>0.31957600000000003</v>
      </c>
      <c r="F5170" s="2">
        <v>8.6218009999999996</v>
      </c>
      <c r="G5170" s="2">
        <v>0.57321200000000005</v>
      </c>
      <c r="H5170" s="2">
        <v>0.57690399999999997</v>
      </c>
      <c r="J5170" s="2">
        <v>8.6246069999999992</v>
      </c>
      <c r="K5170" s="2">
        <v>9.1706999999999997E-2</v>
      </c>
      <c r="L5170" s="2">
        <v>0.19248899999999999</v>
      </c>
    </row>
    <row r="5171" spans="1:12" x14ac:dyDescent="0.2">
      <c r="A5171" s="2">
        <v>8.6253089999999997</v>
      </c>
      <c r="B5171" s="2">
        <v>40.275219999999997</v>
      </c>
      <c r="C5171" s="2">
        <v>0.50033099999999997</v>
      </c>
      <c r="D5171" s="2">
        <v>0.31933899999999998</v>
      </c>
      <c r="F5171" s="2">
        <v>8.622503</v>
      </c>
      <c r="G5171" s="2">
        <v>0.57331100000000002</v>
      </c>
      <c r="H5171" s="2">
        <v>0.57688099999999998</v>
      </c>
      <c r="J5171" s="2">
        <v>8.6253089999999997</v>
      </c>
      <c r="K5171" s="2">
        <v>9.1899999999999996E-2</v>
      </c>
      <c r="L5171" s="2">
        <v>0.19289700000000001</v>
      </c>
    </row>
    <row r="5172" spans="1:12" x14ac:dyDescent="0.2">
      <c r="A5172" s="2">
        <v>8.6260100000000008</v>
      </c>
      <c r="B5172" s="2">
        <v>40.324100000000001</v>
      </c>
      <c r="C5172" s="2">
        <v>0.50025900000000001</v>
      </c>
      <c r="D5172" s="2">
        <v>0.31950699999999999</v>
      </c>
      <c r="F5172" s="2">
        <v>8.6232039999999994</v>
      </c>
      <c r="G5172" s="2">
        <v>0.57364700000000002</v>
      </c>
      <c r="H5172" s="2">
        <v>0.57673600000000003</v>
      </c>
      <c r="J5172" s="2">
        <v>8.6260100000000008</v>
      </c>
      <c r="K5172" s="2">
        <v>9.1958999999999999E-2</v>
      </c>
      <c r="L5172" s="2">
        <v>0.193131</v>
      </c>
    </row>
    <row r="5173" spans="1:12" x14ac:dyDescent="0.2">
      <c r="A5173" s="2">
        <v>8.6267119999999995</v>
      </c>
      <c r="B5173" s="2">
        <v>40.372880000000002</v>
      </c>
      <c r="C5173" s="2">
        <v>0.49902999999999997</v>
      </c>
      <c r="D5173" s="2">
        <v>0.31975100000000001</v>
      </c>
      <c r="F5173" s="2">
        <v>8.6239059999999998</v>
      </c>
      <c r="G5173" s="2">
        <v>0.57375299999999996</v>
      </c>
      <c r="H5173" s="2">
        <v>0.57686599999999999</v>
      </c>
      <c r="J5173" s="2">
        <v>8.6267119999999995</v>
      </c>
      <c r="K5173" s="2">
        <v>9.1941999999999996E-2</v>
      </c>
      <c r="L5173" s="2">
        <v>0.19314899999999999</v>
      </c>
    </row>
    <row r="5174" spans="1:12" x14ac:dyDescent="0.2">
      <c r="A5174" s="2">
        <v>8.6274130000000007</v>
      </c>
      <c r="B5174" s="2">
        <v>40.421970000000002</v>
      </c>
      <c r="C5174" s="2">
        <v>0.49855699999999997</v>
      </c>
      <c r="D5174" s="2">
        <v>0.32005600000000001</v>
      </c>
      <c r="F5174" s="2">
        <v>8.6246069999999992</v>
      </c>
      <c r="G5174" s="2">
        <v>0.573708</v>
      </c>
      <c r="H5174" s="2">
        <v>0.577461</v>
      </c>
      <c r="J5174" s="2">
        <v>8.6274130000000007</v>
      </c>
      <c r="K5174" s="2">
        <v>9.1823000000000002E-2</v>
      </c>
      <c r="L5174" s="2">
        <v>0.193215</v>
      </c>
    </row>
    <row r="5175" spans="1:12" x14ac:dyDescent="0.2">
      <c r="A5175" s="2">
        <v>8.6281140000000001</v>
      </c>
      <c r="B5175" s="2">
        <v>40.470849999999999</v>
      </c>
      <c r="C5175" s="2">
        <v>0.49882799999999999</v>
      </c>
      <c r="D5175" s="2">
        <v>0.32064399999999998</v>
      </c>
      <c r="F5175" s="2">
        <v>8.6253089999999997</v>
      </c>
      <c r="G5175" s="2">
        <v>0.573959</v>
      </c>
      <c r="H5175" s="2">
        <v>0.57762100000000005</v>
      </c>
      <c r="J5175" s="2">
        <v>8.6281140000000001</v>
      </c>
      <c r="K5175" s="2">
        <v>9.1359999999999997E-2</v>
      </c>
      <c r="L5175" s="2">
        <v>0.192966</v>
      </c>
    </row>
    <row r="5176" spans="1:12" x14ac:dyDescent="0.2">
      <c r="A5176" s="2">
        <v>8.6288160000000005</v>
      </c>
      <c r="B5176" s="2">
        <v>40.520069999999997</v>
      </c>
      <c r="C5176" s="2">
        <v>0.49862200000000001</v>
      </c>
      <c r="D5176" s="2">
        <v>0.321162</v>
      </c>
      <c r="F5176" s="2">
        <v>8.6260100000000008</v>
      </c>
      <c r="G5176" s="2">
        <v>0.57395200000000002</v>
      </c>
      <c r="H5176" s="2">
        <v>0.577538</v>
      </c>
      <c r="J5176" s="2">
        <v>8.6288160000000005</v>
      </c>
      <c r="K5176" s="2">
        <v>9.1768000000000002E-2</v>
      </c>
      <c r="L5176" s="2">
        <v>0.19309699999999999</v>
      </c>
    </row>
    <row r="5177" spans="1:12" x14ac:dyDescent="0.2">
      <c r="A5177" s="2">
        <v>8.6295169999999999</v>
      </c>
      <c r="B5177" s="2">
        <v>40.569240000000001</v>
      </c>
      <c r="C5177" s="2">
        <v>0.498641</v>
      </c>
      <c r="D5177" s="2">
        <v>0.32143699999999997</v>
      </c>
      <c r="F5177" s="2">
        <v>8.6267119999999995</v>
      </c>
      <c r="G5177" s="2">
        <v>0.573654</v>
      </c>
      <c r="H5177" s="2">
        <v>0.57782699999999998</v>
      </c>
      <c r="J5177" s="2">
        <v>8.6295169999999999</v>
      </c>
      <c r="K5177" s="2">
        <v>9.1661000000000006E-2</v>
      </c>
      <c r="L5177" s="2">
        <v>0.193351</v>
      </c>
    </row>
    <row r="5178" spans="1:12" x14ac:dyDescent="0.2">
      <c r="A5178" s="2">
        <v>8.6302199999999996</v>
      </c>
      <c r="B5178" s="2">
        <v>40.617780000000003</v>
      </c>
      <c r="C5178" s="2">
        <v>0.49873699999999999</v>
      </c>
      <c r="D5178" s="2">
        <v>0.32214700000000002</v>
      </c>
      <c r="F5178" s="2">
        <v>8.6274130000000007</v>
      </c>
      <c r="G5178" s="2">
        <v>0.57363900000000001</v>
      </c>
      <c r="H5178" s="2">
        <v>0.57795700000000005</v>
      </c>
      <c r="J5178" s="2">
        <v>8.6302199999999996</v>
      </c>
      <c r="K5178" s="2">
        <v>9.1954999999999995E-2</v>
      </c>
      <c r="L5178" s="2">
        <v>0.19331100000000001</v>
      </c>
    </row>
    <row r="5179" spans="1:12" x14ac:dyDescent="0.2">
      <c r="A5179" s="2">
        <v>8.6309199999999997</v>
      </c>
      <c r="B5179" s="2">
        <v>40.666330000000002</v>
      </c>
      <c r="C5179" s="2">
        <v>0.49881300000000001</v>
      </c>
      <c r="D5179" s="2">
        <v>0.32289400000000001</v>
      </c>
      <c r="F5179" s="2">
        <v>8.6281140000000001</v>
      </c>
      <c r="G5179" s="2">
        <v>0.57407399999999997</v>
      </c>
      <c r="H5179" s="2">
        <v>0.57799500000000004</v>
      </c>
      <c r="J5179" s="2">
        <v>8.6309199999999997</v>
      </c>
      <c r="K5179" s="2">
        <v>9.2082999999999998E-2</v>
      </c>
      <c r="L5179" s="2">
        <v>0.19320699999999999</v>
      </c>
    </row>
    <row r="5180" spans="1:12" x14ac:dyDescent="0.2">
      <c r="A5180" s="2">
        <v>8.6316210000000009</v>
      </c>
      <c r="B5180" s="2">
        <v>40.715870000000002</v>
      </c>
      <c r="C5180" s="2">
        <v>0.49889299999999998</v>
      </c>
      <c r="D5180" s="2">
        <v>0.32264999999999999</v>
      </c>
      <c r="F5180" s="2">
        <v>8.6288160000000005</v>
      </c>
      <c r="G5180" s="2">
        <v>0.57433299999999998</v>
      </c>
      <c r="H5180" s="2">
        <v>0.57752199999999998</v>
      </c>
      <c r="J5180" s="2">
        <v>8.6316210000000009</v>
      </c>
      <c r="K5180" s="2">
        <v>9.1881000000000004E-2</v>
      </c>
      <c r="L5180" s="2">
        <v>0.193438</v>
      </c>
    </row>
    <row r="5181" spans="1:12" x14ac:dyDescent="0.2">
      <c r="A5181" s="2">
        <v>8.6323220000000003</v>
      </c>
      <c r="B5181" s="2">
        <v>40.764949999999999</v>
      </c>
      <c r="C5181" s="2">
        <v>0.49972800000000001</v>
      </c>
      <c r="D5181" s="2">
        <v>0.322681</v>
      </c>
      <c r="F5181" s="2">
        <v>8.6295169999999999</v>
      </c>
      <c r="G5181" s="2">
        <v>0.57442499999999996</v>
      </c>
      <c r="H5181" s="2">
        <v>0.57682</v>
      </c>
      <c r="J5181" s="2">
        <v>8.6323220000000003</v>
      </c>
      <c r="K5181" s="2">
        <v>9.2008000000000006E-2</v>
      </c>
      <c r="L5181" s="2">
        <v>0.19331000000000001</v>
      </c>
    </row>
    <row r="5182" spans="1:12" x14ac:dyDescent="0.2">
      <c r="A5182" s="2">
        <v>8.6330240000000007</v>
      </c>
      <c r="B5182" s="2">
        <v>40.814079999999997</v>
      </c>
      <c r="C5182" s="2">
        <v>0.49914500000000001</v>
      </c>
      <c r="D5182" s="2">
        <v>0.32303199999999999</v>
      </c>
      <c r="F5182" s="2">
        <v>8.6302199999999996</v>
      </c>
      <c r="G5182" s="2">
        <v>0.57486700000000002</v>
      </c>
      <c r="H5182" s="2">
        <v>0.57677500000000004</v>
      </c>
      <c r="J5182" s="2">
        <v>8.6330240000000007</v>
      </c>
      <c r="K5182" s="2">
        <v>9.2033000000000004E-2</v>
      </c>
      <c r="L5182" s="2">
        <v>0.19328600000000001</v>
      </c>
    </row>
    <row r="5183" spans="1:12" x14ac:dyDescent="0.2">
      <c r="A5183" s="2">
        <v>8.6337250000000001</v>
      </c>
      <c r="B5183" s="2">
        <v>40.863410000000002</v>
      </c>
      <c r="C5183" s="2">
        <v>0.49875900000000001</v>
      </c>
      <c r="D5183" s="2">
        <v>0.32349699999999998</v>
      </c>
      <c r="F5183" s="2">
        <v>8.6309199999999997</v>
      </c>
      <c r="G5183" s="2">
        <v>0.57533299999999998</v>
      </c>
      <c r="H5183" s="2">
        <v>0.576874</v>
      </c>
      <c r="J5183" s="2">
        <v>8.6337250000000001</v>
      </c>
      <c r="K5183" s="2">
        <v>9.2586000000000002E-2</v>
      </c>
      <c r="L5183" s="2">
        <v>0.19331799999999999</v>
      </c>
    </row>
    <row r="5184" spans="1:12" x14ac:dyDescent="0.2">
      <c r="A5184" s="2">
        <v>8.6344270000000005</v>
      </c>
      <c r="B5184" s="2">
        <v>40.913679999999999</v>
      </c>
      <c r="C5184" s="2">
        <v>0.49848500000000001</v>
      </c>
      <c r="D5184" s="2">
        <v>0.32355800000000001</v>
      </c>
      <c r="F5184" s="2">
        <v>8.6316210000000009</v>
      </c>
      <c r="G5184" s="2">
        <v>0.57533299999999998</v>
      </c>
      <c r="H5184" s="2">
        <v>0.57704200000000005</v>
      </c>
      <c r="J5184" s="2">
        <v>8.6344270000000005</v>
      </c>
      <c r="K5184" s="2">
        <v>9.2436000000000004E-2</v>
      </c>
      <c r="L5184" s="2">
        <v>0.19322800000000001</v>
      </c>
    </row>
    <row r="5185" spans="1:12" x14ac:dyDescent="0.2">
      <c r="A5185" s="2">
        <v>8.6351279999999999</v>
      </c>
      <c r="B5185" s="2">
        <v>40.963320000000003</v>
      </c>
      <c r="C5185" s="2">
        <v>0.49823699999999999</v>
      </c>
      <c r="D5185" s="2">
        <v>0.32373400000000002</v>
      </c>
      <c r="F5185" s="2">
        <v>8.6323220000000003</v>
      </c>
      <c r="G5185" s="2">
        <v>0.57548500000000002</v>
      </c>
      <c r="H5185" s="2">
        <v>0.57689699999999999</v>
      </c>
      <c r="J5185" s="2">
        <v>8.6351279999999999</v>
      </c>
      <c r="K5185" s="2">
        <v>9.2668E-2</v>
      </c>
      <c r="L5185" s="2">
        <v>0.19303600000000001</v>
      </c>
    </row>
    <row r="5186" spans="1:12" x14ac:dyDescent="0.2">
      <c r="A5186" s="2">
        <v>8.6358289999999993</v>
      </c>
      <c r="B5186" s="2">
        <v>41.012830000000001</v>
      </c>
      <c r="C5186" s="2">
        <v>0.498172</v>
      </c>
      <c r="D5186" s="2">
        <v>0.32349699999999998</v>
      </c>
      <c r="F5186" s="2">
        <v>8.6330240000000007</v>
      </c>
      <c r="G5186" s="2">
        <v>0.57585900000000001</v>
      </c>
      <c r="H5186" s="2">
        <v>0.57675900000000002</v>
      </c>
      <c r="J5186" s="2">
        <v>8.6358289999999993</v>
      </c>
      <c r="K5186" s="2">
        <v>9.3026999999999999E-2</v>
      </c>
      <c r="L5186" s="2">
        <v>0.19251399999999999</v>
      </c>
    </row>
    <row r="5187" spans="1:12" x14ac:dyDescent="0.2">
      <c r="A5187" s="2">
        <v>8.6365309999999997</v>
      </c>
      <c r="B5187" s="2">
        <v>41.062510000000003</v>
      </c>
      <c r="C5187" s="2">
        <v>0.49798100000000001</v>
      </c>
      <c r="D5187" s="2">
        <v>0.32351200000000002</v>
      </c>
      <c r="F5187" s="2">
        <v>8.6337250000000001</v>
      </c>
      <c r="G5187" s="2">
        <v>0.57593499999999997</v>
      </c>
      <c r="H5187" s="2">
        <v>0.576797</v>
      </c>
      <c r="J5187" s="2">
        <v>8.6365309999999997</v>
      </c>
      <c r="K5187" s="2">
        <v>9.2511999999999997E-2</v>
      </c>
      <c r="L5187" s="2">
        <v>0.192417</v>
      </c>
    </row>
    <row r="5188" spans="1:12" x14ac:dyDescent="0.2">
      <c r="A5188" s="2">
        <v>8.6372319999999991</v>
      </c>
      <c r="B5188" s="2">
        <v>41.111530000000002</v>
      </c>
      <c r="C5188" s="2">
        <v>0.498031</v>
      </c>
      <c r="D5188" s="2">
        <v>0.32339800000000002</v>
      </c>
      <c r="F5188" s="2">
        <v>8.6344270000000005</v>
      </c>
      <c r="G5188" s="2">
        <v>0.57604200000000005</v>
      </c>
      <c r="H5188" s="2">
        <v>0.57685900000000001</v>
      </c>
      <c r="J5188" s="2">
        <v>8.6372319999999991</v>
      </c>
      <c r="K5188" s="2">
        <v>9.2717999999999995E-2</v>
      </c>
      <c r="L5188" s="2">
        <v>0.19214899999999999</v>
      </c>
    </row>
    <row r="5189" spans="1:12" x14ac:dyDescent="0.2">
      <c r="A5189" s="2">
        <v>8.6379339999999996</v>
      </c>
      <c r="B5189" s="2">
        <v>41.161209999999997</v>
      </c>
      <c r="C5189" s="2">
        <v>0.49818000000000001</v>
      </c>
      <c r="D5189" s="2">
        <v>0.32349699999999998</v>
      </c>
      <c r="F5189" s="2">
        <v>8.6351279999999999</v>
      </c>
      <c r="G5189" s="2">
        <v>0.57602699999999996</v>
      </c>
      <c r="H5189" s="2">
        <v>0.57682</v>
      </c>
      <c r="J5189" s="2">
        <v>8.6379339999999996</v>
      </c>
      <c r="K5189" s="2">
        <v>9.2283000000000004E-2</v>
      </c>
      <c r="L5189" s="2">
        <v>0.192246</v>
      </c>
    </row>
    <row r="5190" spans="1:12" x14ac:dyDescent="0.2">
      <c r="A5190" s="2">
        <v>8.6386350000000007</v>
      </c>
      <c r="B5190" s="2">
        <v>41.21002</v>
      </c>
      <c r="C5190" s="2">
        <v>0.49813800000000003</v>
      </c>
      <c r="D5190" s="2">
        <v>0.32346599999999998</v>
      </c>
      <c r="F5190" s="2">
        <v>8.6358289999999993</v>
      </c>
      <c r="G5190" s="2">
        <v>0.57622499999999999</v>
      </c>
      <c r="H5190" s="2">
        <v>0.57684299999999999</v>
      </c>
      <c r="J5190" s="2">
        <v>8.6386350000000007</v>
      </c>
      <c r="K5190" s="2">
        <v>9.2036999999999994E-2</v>
      </c>
      <c r="L5190" s="2">
        <v>0.192244</v>
      </c>
    </row>
    <row r="5191" spans="1:12" x14ac:dyDescent="0.2">
      <c r="A5191" s="2">
        <v>8.6393369999999994</v>
      </c>
      <c r="B5191" s="2">
        <v>41.259099999999997</v>
      </c>
      <c r="C5191" s="2">
        <v>0.49826700000000002</v>
      </c>
      <c r="D5191" s="2">
        <v>0.32348199999999999</v>
      </c>
      <c r="F5191" s="2">
        <v>8.6365309999999997</v>
      </c>
      <c r="G5191" s="2">
        <v>0.57669099999999995</v>
      </c>
      <c r="H5191" s="2">
        <v>0.57706500000000005</v>
      </c>
      <c r="J5191" s="2">
        <v>8.6393369999999994</v>
      </c>
      <c r="K5191" s="2">
        <v>9.1299000000000005E-2</v>
      </c>
      <c r="L5191" s="2">
        <v>0.19216</v>
      </c>
    </row>
    <row r="5192" spans="1:12" x14ac:dyDescent="0.2">
      <c r="A5192" s="2">
        <v>8.6400380000000006</v>
      </c>
      <c r="B5192" s="2">
        <v>41.308660000000003</v>
      </c>
      <c r="C5192" s="2">
        <v>0.498172</v>
      </c>
      <c r="D5192" s="2">
        <v>0.323405</v>
      </c>
      <c r="F5192" s="2">
        <v>8.6372319999999991</v>
      </c>
      <c r="G5192" s="2">
        <v>0.57690399999999997</v>
      </c>
      <c r="H5192" s="2">
        <v>0.57729299999999995</v>
      </c>
      <c r="J5192" s="2">
        <v>8.6400380000000006</v>
      </c>
      <c r="K5192" s="2">
        <v>9.1076000000000004E-2</v>
      </c>
      <c r="L5192" s="2">
        <v>0.192411</v>
      </c>
    </row>
    <row r="5193" spans="1:12" x14ac:dyDescent="0.2">
      <c r="A5193" s="2">
        <v>8.6407389999999999</v>
      </c>
      <c r="B5193" s="2">
        <v>41.358400000000003</v>
      </c>
      <c r="C5193" s="2">
        <v>0.49813000000000002</v>
      </c>
      <c r="D5193" s="2">
        <v>0.32353500000000002</v>
      </c>
      <c r="F5193" s="2">
        <v>8.6379339999999996</v>
      </c>
      <c r="G5193" s="2">
        <v>0.57688099999999998</v>
      </c>
      <c r="H5193" s="2">
        <v>0.57733199999999996</v>
      </c>
      <c r="J5193" s="2">
        <v>8.6407389999999999</v>
      </c>
      <c r="K5193" s="2">
        <v>9.078E-2</v>
      </c>
      <c r="L5193" s="2">
        <v>0.19254499999999999</v>
      </c>
    </row>
    <row r="5194" spans="1:12" x14ac:dyDescent="0.2">
      <c r="A5194" s="2">
        <v>8.6414399999999993</v>
      </c>
      <c r="B5194" s="2">
        <v>41.407620000000001</v>
      </c>
      <c r="C5194" s="2">
        <v>0.49806499999999998</v>
      </c>
      <c r="D5194" s="2">
        <v>0.32335199999999997</v>
      </c>
      <c r="F5194" s="2">
        <v>8.6386350000000007</v>
      </c>
      <c r="G5194" s="2">
        <v>0.57673600000000003</v>
      </c>
      <c r="H5194" s="2">
        <v>0.57696499999999995</v>
      </c>
      <c r="J5194" s="2">
        <v>8.6414399999999993</v>
      </c>
      <c r="K5194" s="2">
        <v>9.1160000000000005E-2</v>
      </c>
      <c r="L5194" s="2">
        <v>0.192854</v>
      </c>
    </row>
    <row r="5195" spans="1:12" x14ac:dyDescent="0.2">
      <c r="A5195" s="2">
        <v>8.6421410000000005</v>
      </c>
      <c r="B5195" s="2">
        <v>41.456609999999998</v>
      </c>
      <c r="C5195" s="2">
        <v>0.49779800000000002</v>
      </c>
      <c r="D5195" s="2">
        <v>0.32389400000000002</v>
      </c>
      <c r="F5195" s="2">
        <v>8.6393369999999994</v>
      </c>
      <c r="G5195" s="2">
        <v>0.57686599999999999</v>
      </c>
      <c r="H5195" s="2">
        <v>0.57692699999999997</v>
      </c>
      <c r="J5195" s="2">
        <v>8.6421410000000005</v>
      </c>
      <c r="K5195" s="2">
        <v>9.1242000000000004E-2</v>
      </c>
      <c r="L5195" s="2">
        <v>0.193186</v>
      </c>
    </row>
    <row r="5196" spans="1:12" x14ac:dyDescent="0.2">
      <c r="A5196" s="2">
        <v>8.6428429999999992</v>
      </c>
      <c r="B5196" s="2">
        <v>41.506259999999997</v>
      </c>
      <c r="C5196" s="2">
        <v>0.49762299999999998</v>
      </c>
      <c r="D5196" s="2">
        <v>0.32380999999999999</v>
      </c>
      <c r="F5196" s="2">
        <v>8.6400380000000006</v>
      </c>
      <c r="G5196" s="2">
        <v>0.577461</v>
      </c>
      <c r="H5196" s="2">
        <v>0.57676700000000003</v>
      </c>
      <c r="J5196" s="2">
        <v>8.6428429999999992</v>
      </c>
      <c r="K5196" s="2">
        <v>9.1512999999999997E-2</v>
      </c>
      <c r="L5196" s="2">
        <v>0.192888</v>
      </c>
    </row>
    <row r="5197" spans="1:12" x14ac:dyDescent="0.2">
      <c r="A5197" s="2">
        <v>8.6435440000000003</v>
      </c>
      <c r="B5197" s="2">
        <v>41.554960000000001</v>
      </c>
      <c r="C5197" s="2">
        <v>0.49770700000000001</v>
      </c>
      <c r="D5197" s="2">
        <v>0.323131</v>
      </c>
      <c r="F5197" s="2">
        <v>8.6407389999999999</v>
      </c>
      <c r="G5197" s="2">
        <v>0.57762100000000005</v>
      </c>
      <c r="H5197" s="2">
        <v>0.57669099999999995</v>
      </c>
      <c r="J5197" s="2">
        <v>8.6435440000000003</v>
      </c>
      <c r="K5197" s="2">
        <v>9.1180999999999998E-2</v>
      </c>
      <c r="L5197" s="2">
        <v>0.19293199999999999</v>
      </c>
    </row>
    <row r="5198" spans="1:12" x14ac:dyDescent="0.2">
      <c r="A5198" s="2">
        <v>8.6442460000000008</v>
      </c>
      <c r="B5198" s="2">
        <v>41.60454</v>
      </c>
      <c r="C5198" s="2">
        <v>0.49787399999999998</v>
      </c>
      <c r="D5198" s="2">
        <v>0.32367200000000002</v>
      </c>
      <c r="F5198" s="2">
        <v>8.6414399999999993</v>
      </c>
      <c r="G5198" s="2">
        <v>0.577538</v>
      </c>
      <c r="H5198" s="2">
        <v>0.57693499999999998</v>
      </c>
      <c r="J5198" s="2">
        <v>8.6442460000000008</v>
      </c>
      <c r="K5198" s="2">
        <v>9.1339000000000004E-2</v>
      </c>
      <c r="L5198" s="2">
        <v>0.19297400000000001</v>
      </c>
    </row>
    <row r="5199" spans="1:12" x14ac:dyDescent="0.2">
      <c r="A5199" s="2">
        <v>8.6449470000000002</v>
      </c>
      <c r="B5199" s="2">
        <v>41.654829999999997</v>
      </c>
      <c r="C5199" s="2">
        <v>0.49801600000000001</v>
      </c>
      <c r="D5199" s="2">
        <v>0.3241</v>
      </c>
      <c r="F5199" s="2">
        <v>8.6421410000000005</v>
      </c>
      <c r="G5199" s="2">
        <v>0.57782699999999998</v>
      </c>
      <c r="H5199" s="2">
        <v>0.57696499999999995</v>
      </c>
      <c r="J5199" s="2">
        <v>8.6449470000000002</v>
      </c>
      <c r="K5199" s="2">
        <v>9.1453000000000007E-2</v>
      </c>
      <c r="L5199" s="2">
        <v>0.193384</v>
      </c>
    </row>
    <row r="5200" spans="1:12" x14ac:dyDescent="0.2">
      <c r="A5200" s="2">
        <v>8.6456490000000006</v>
      </c>
      <c r="B5200" s="2">
        <v>41.704279999999997</v>
      </c>
      <c r="C5200" s="2">
        <v>0.49782100000000001</v>
      </c>
      <c r="D5200" s="2">
        <v>0.32416800000000001</v>
      </c>
      <c r="F5200" s="2">
        <v>8.6428429999999992</v>
      </c>
      <c r="G5200" s="2">
        <v>0.57795700000000005</v>
      </c>
      <c r="H5200" s="2">
        <v>0.57683600000000002</v>
      </c>
      <c r="J5200" s="2">
        <v>8.6456490000000006</v>
      </c>
      <c r="K5200" s="2">
        <v>9.1974E-2</v>
      </c>
      <c r="L5200" s="2">
        <v>0.19362699999999999</v>
      </c>
    </row>
    <row r="5201" spans="1:12" x14ac:dyDescent="0.2">
      <c r="A5201" s="2">
        <v>8.64635</v>
      </c>
      <c r="B5201" s="2">
        <v>41.753880000000002</v>
      </c>
      <c r="C5201" s="2">
        <v>0.49753900000000001</v>
      </c>
      <c r="D5201" s="2">
        <v>0.32429799999999998</v>
      </c>
      <c r="F5201" s="2">
        <v>8.6435440000000003</v>
      </c>
      <c r="G5201" s="2">
        <v>0.57799500000000004</v>
      </c>
      <c r="H5201" s="2">
        <v>0.57638500000000004</v>
      </c>
      <c r="J5201" s="2">
        <v>8.64635</v>
      </c>
      <c r="K5201" s="2">
        <v>9.1696E-2</v>
      </c>
      <c r="L5201" s="2">
        <v>0.19364999999999999</v>
      </c>
    </row>
    <row r="5202" spans="1:12" x14ac:dyDescent="0.2">
      <c r="A5202" s="2">
        <v>8.6470520000000004</v>
      </c>
      <c r="B5202" s="2">
        <v>41.803319999999999</v>
      </c>
      <c r="C5202" s="2">
        <v>0.49696699999999999</v>
      </c>
      <c r="D5202" s="2">
        <v>0.32464100000000001</v>
      </c>
      <c r="F5202" s="2">
        <v>8.6442460000000008</v>
      </c>
      <c r="G5202" s="2">
        <v>0.57752199999999998</v>
      </c>
      <c r="H5202" s="2">
        <v>0.57643100000000003</v>
      </c>
      <c r="J5202" s="2">
        <v>8.6470520000000004</v>
      </c>
      <c r="K5202" s="2">
        <v>9.1589000000000004E-2</v>
      </c>
      <c r="L5202" s="2">
        <v>0.1933</v>
      </c>
    </row>
    <row r="5203" spans="1:12" x14ac:dyDescent="0.2">
      <c r="A5203" s="2">
        <v>8.6477529999999998</v>
      </c>
      <c r="B5203" s="2">
        <v>41.852609999999999</v>
      </c>
      <c r="C5203" s="2">
        <v>0.49720700000000001</v>
      </c>
      <c r="D5203" s="2">
        <v>0.32513700000000001</v>
      </c>
      <c r="F5203" s="2">
        <v>8.6449470000000002</v>
      </c>
      <c r="G5203" s="2">
        <v>0.57682</v>
      </c>
      <c r="H5203" s="2">
        <v>0.57627099999999998</v>
      </c>
      <c r="J5203" s="2">
        <v>8.6477529999999998</v>
      </c>
      <c r="K5203" s="2">
        <v>9.1629000000000002E-2</v>
      </c>
      <c r="L5203" s="2">
        <v>0.19289200000000001</v>
      </c>
    </row>
    <row r="5204" spans="1:12" x14ac:dyDescent="0.2">
      <c r="A5204" s="2">
        <v>8.6484539999999992</v>
      </c>
      <c r="B5204" s="2">
        <v>41.902450000000002</v>
      </c>
      <c r="C5204" s="2">
        <v>0.49777900000000003</v>
      </c>
      <c r="D5204" s="2">
        <v>0.32605299999999998</v>
      </c>
      <c r="F5204" s="2">
        <v>8.6456490000000006</v>
      </c>
      <c r="G5204" s="2">
        <v>0.57677500000000004</v>
      </c>
      <c r="H5204" s="2">
        <v>0.576569</v>
      </c>
      <c r="J5204" s="2">
        <v>8.6484539999999992</v>
      </c>
      <c r="K5204" s="2">
        <v>9.1357999999999995E-2</v>
      </c>
      <c r="L5204" s="2">
        <v>0.19310099999999999</v>
      </c>
    </row>
    <row r="5205" spans="1:12" x14ac:dyDescent="0.2">
      <c r="A5205" s="2">
        <v>8.6491559999999996</v>
      </c>
      <c r="B5205" s="2">
        <v>41.952269999999999</v>
      </c>
      <c r="C5205" s="2">
        <v>0.49827900000000003</v>
      </c>
      <c r="D5205" s="2">
        <v>0.32654100000000003</v>
      </c>
      <c r="F5205" s="2">
        <v>8.64635</v>
      </c>
      <c r="G5205" s="2">
        <v>0.576874</v>
      </c>
      <c r="H5205" s="2">
        <v>0.57690399999999997</v>
      </c>
      <c r="J5205" s="2">
        <v>8.6491559999999996</v>
      </c>
      <c r="K5205" s="2">
        <v>9.1483999999999996E-2</v>
      </c>
      <c r="L5205" s="2">
        <v>0.19306999999999999</v>
      </c>
    </row>
    <row r="5206" spans="1:12" x14ac:dyDescent="0.2">
      <c r="A5206" s="2">
        <v>8.6498570000000008</v>
      </c>
      <c r="B5206" s="2">
        <v>42.001820000000002</v>
      </c>
      <c r="C5206" s="2">
        <v>0.49840899999999999</v>
      </c>
      <c r="D5206" s="2">
        <v>0.32703700000000002</v>
      </c>
      <c r="F5206" s="2">
        <v>8.6470520000000004</v>
      </c>
      <c r="G5206" s="2">
        <v>0.57704200000000005</v>
      </c>
      <c r="H5206" s="2">
        <v>0.57698099999999997</v>
      </c>
      <c r="J5206" s="2">
        <v>8.6498570000000008</v>
      </c>
      <c r="K5206" s="2">
        <v>9.1000999999999999E-2</v>
      </c>
      <c r="L5206" s="2">
        <v>0.19340599999999999</v>
      </c>
    </row>
    <row r="5207" spans="1:12" x14ac:dyDescent="0.2">
      <c r="A5207" s="2">
        <v>8.6505589999999994</v>
      </c>
      <c r="B5207" s="2">
        <v>42.051679999999998</v>
      </c>
      <c r="C5207" s="2">
        <v>0.49851200000000001</v>
      </c>
      <c r="D5207" s="2">
        <v>0.32734200000000002</v>
      </c>
      <c r="F5207" s="2">
        <v>8.6477529999999998</v>
      </c>
      <c r="G5207" s="2">
        <v>0.57689699999999999</v>
      </c>
      <c r="H5207" s="2">
        <v>0.57694999999999996</v>
      </c>
      <c r="J5207" s="2">
        <v>8.6505589999999994</v>
      </c>
      <c r="K5207" s="2">
        <v>9.0425000000000005E-2</v>
      </c>
      <c r="L5207" s="2">
        <v>0.193189</v>
      </c>
    </row>
    <row r="5208" spans="1:12" x14ac:dyDescent="0.2">
      <c r="A5208" s="2">
        <v>8.6512589999999996</v>
      </c>
      <c r="B5208" s="2">
        <v>42.102040000000002</v>
      </c>
      <c r="C5208" s="2">
        <v>0.498145</v>
      </c>
      <c r="D5208" s="2">
        <v>0.32708999999999999</v>
      </c>
      <c r="F5208" s="2">
        <v>8.6484539999999992</v>
      </c>
      <c r="G5208" s="2">
        <v>0.57675900000000002</v>
      </c>
      <c r="H5208" s="2">
        <v>0.57688099999999998</v>
      </c>
      <c r="J5208" s="2">
        <v>8.6512589999999996</v>
      </c>
      <c r="K5208" s="2">
        <v>9.0202000000000004E-2</v>
      </c>
      <c r="L5208" s="2">
        <v>0.19309999999999999</v>
      </c>
    </row>
    <row r="5209" spans="1:12" x14ac:dyDescent="0.2">
      <c r="A5209" s="2">
        <v>8.651961</v>
      </c>
      <c r="B5209" s="2">
        <v>42.152099999999997</v>
      </c>
      <c r="C5209" s="2">
        <v>0.498645</v>
      </c>
      <c r="D5209" s="2">
        <v>0.32667099999999999</v>
      </c>
      <c r="F5209" s="2">
        <v>8.6491559999999996</v>
      </c>
      <c r="G5209" s="2">
        <v>0.576797</v>
      </c>
      <c r="H5209" s="2">
        <v>0.57680500000000001</v>
      </c>
      <c r="J5209" s="2">
        <v>8.651961</v>
      </c>
      <c r="K5209" s="2">
        <v>8.9590000000000003E-2</v>
      </c>
      <c r="L5209" s="2">
        <v>0.19353799999999999</v>
      </c>
    </row>
    <row r="5210" spans="1:12" x14ac:dyDescent="0.2">
      <c r="A5210" s="2">
        <v>8.6526619999999994</v>
      </c>
      <c r="B5210" s="2">
        <v>42.202309999999997</v>
      </c>
      <c r="C5210" s="2">
        <v>0.49889699999999998</v>
      </c>
      <c r="D5210" s="2">
        <v>0.32666299999999998</v>
      </c>
      <c r="F5210" s="2">
        <v>8.6498570000000008</v>
      </c>
      <c r="G5210" s="2">
        <v>0.57685900000000001</v>
      </c>
      <c r="H5210" s="2">
        <v>0.57627099999999998</v>
      </c>
      <c r="J5210" s="2">
        <v>8.6526619999999994</v>
      </c>
      <c r="K5210" s="2">
        <v>8.8889999999999997E-2</v>
      </c>
      <c r="L5210" s="2">
        <v>0.19394600000000001</v>
      </c>
    </row>
    <row r="5211" spans="1:12" x14ac:dyDescent="0.2">
      <c r="A5211" s="2">
        <v>8.6533639999999998</v>
      </c>
      <c r="B5211" s="2">
        <v>42.252789999999997</v>
      </c>
      <c r="C5211" s="2">
        <v>0.49865999999999999</v>
      </c>
      <c r="D5211" s="2">
        <v>0.32670900000000003</v>
      </c>
      <c r="F5211" s="2">
        <v>8.6505589999999994</v>
      </c>
      <c r="G5211" s="2">
        <v>0.57682</v>
      </c>
      <c r="H5211" s="2">
        <v>0.57595099999999999</v>
      </c>
      <c r="J5211" s="2">
        <v>8.6533639999999998</v>
      </c>
      <c r="K5211" s="2">
        <v>8.8272000000000003E-2</v>
      </c>
      <c r="L5211" s="2">
        <v>0.19402900000000001</v>
      </c>
    </row>
    <row r="5212" spans="1:12" x14ac:dyDescent="0.2">
      <c r="A5212" s="2">
        <v>8.6540649999999992</v>
      </c>
      <c r="B5212" s="2">
        <v>42.302570000000003</v>
      </c>
      <c r="C5212" s="2">
        <v>0.49823299999999998</v>
      </c>
      <c r="D5212" s="2">
        <v>0.32631199999999999</v>
      </c>
      <c r="F5212" s="2">
        <v>8.6512589999999996</v>
      </c>
      <c r="G5212" s="2">
        <v>0.57684299999999999</v>
      </c>
      <c r="H5212" s="2">
        <v>0.57567599999999997</v>
      </c>
      <c r="J5212" s="2">
        <v>8.6540649999999992</v>
      </c>
      <c r="K5212" s="2">
        <v>8.8022000000000003E-2</v>
      </c>
      <c r="L5212" s="2">
        <v>0.194327</v>
      </c>
    </row>
    <row r="5213" spans="1:12" x14ac:dyDescent="0.2">
      <c r="A5213" s="2">
        <v>8.6547660000000004</v>
      </c>
      <c r="B5213" s="2">
        <v>42.348579999999998</v>
      </c>
      <c r="C5213" s="2">
        <v>0.49850800000000001</v>
      </c>
      <c r="D5213" s="2">
        <v>0.32664799999999999</v>
      </c>
      <c r="F5213" s="2">
        <v>8.651961</v>
      </c>
      <c r="G5213" s="2">
        <v>0.57706500000000005</v>
      </c>
      <c r="H5213" s="2">
        <v>0.57559199999999999</v>
      </c>
      <c r="J5213" s="2">
        <v>8.6547660000000004</v>
      </c>
      <c r="K5213" s="2">
        <v>8.7722999999999995E-2</v>
      </c>
      <c r="L5213" s="2">
        <v>0.19452800000000001</v>
      </c>
    </row>
    <row r="5214" spans="1:12" x14ac:dyDescent="0.2">
      <c r="A5214" s="2">
        <v>8.6554680000000008</v>
      </c>
      <c r="B5214" s="2">
        <v>42.392980000000001</v>
      </c>
      <c r="C5214" s="2">
        <v>0.49859900000000001</v>
      </c>
      <c r="D5214" s="2">
        <v>0.32699899999999998</v>
      </c>
      <c r="F5214" s="2">
        <v>8.6526619999999994</v>
      </c>
      <c r="G5214" s="2">
        <v>0.57729299999999995</v>
      </c>
      <c r="H5214" s="2">
        <v>0.57565299999999997</v>
      </c>
      <c r="J5214" s="2">
        <v>8.6554680000000008</v>
      </c>
      <c r="K5214" s="2">
        <v>8.7330000000000005E-2</v>
      </c>
      <c r="L5214" s="2">
        <v>0.194439</v>
      </c>
    </row>
    <row r="5215" spans="1:12" x14ac:dyDescent="0.2">
      <c r="A5215" s="2">
        <v>8.6561690000000002</v>
      </c>
      <c r="B5215" s="2">
        <v>42.438110000000002</v>
      </c>
      <c r="C5215" s="2">
        <v>0.49915999999999999</v>
      </c>
      <c r="D5215" s="2">
        <v>0.326907</v>
      </c>
      <c r="F5215" s="2">
        <v>8.6533639999999998</v>
      </c>
      <c r="G5215" s="2">
        <v>0.57733199999999996</v>
      </c>
      <c r="H5215" s="2">
        <v>0.57570600000000005</v>
      </c>
      <c r="J5215" s="2">
        <v>8.6561690000000002</v>
      </c>
      <c r="K5215" s="2">
        <v>8.7004999999999999E-2</v>
      </c>
      <c r="L5215" s="2">
        <v>0.19452700000000001</v>
      </c>
    </row>
    <row r="5216" spans="1:12" x14ac:dyDescent="0.2">
      <c r="A5216" s="2">
        <v>8.6568710000000006</v>
      </c>
      <c r="B5216" s="2">
        <v>42.48612</v>
      </c>
      <c r="C5216" s="2">
        <v>0.49872100000000003</v>
      </c>
      <c r="D5216" s="2">
        <v>0.32748699999999997</v>
      </c>
      <c r="F5216" s="2">
        <v>8.6540649999999992</v>
      </c>
      <c r="G5216" s="2">
        <v>0.57696499999999995</v>
      </c>
      <c r="H5216" s="2">
        <v>0.57611800000000002</v>
      </c>
      <c r="J5216" s="2">
        <v>8.6568710000000006</v>
      </c>
      <c r="K5216" s="2">
        <v>8.6677000000000004E-2</v>
      </c>
      <c r="L5216" s="2">
        <v>0.194715</v>
      </c>
    </row>
    <row r="5217" spans="1:12" x14ac:dyDescent="0.2">
      <c r="A5217" s="2">
        <v>8.657572</v>
      </c>
      <c r="B5217" s="2">
        <v>42.536119999999997</v>
      </c>
      <c r="C5217" s="2">
        <v>0.498527</v>
      </c>
      <c r="D5217" s="2">
        <v>0.32763999999999999</v>
      </c>
      <c r="F5217" s="2">
        <v>8.6547660000000004</v>
      </c>
      <c r="G5217" s="2">
        <v>0.57692699999999997</v>
      </c>
      <c r="H5217" s="2">
        <v>0.57646200000000003</v>
      </c>
      <c r="J5217" s="2">
        <v>8.657572</v>
      </c>
      <c r="K5217" s="2">
        <v>8.6850999999999998E-2</v>
      </c>
      <c r="L5217" s="2">
        <v>0.19453699999999999</v>
      </c>
    </row>
    <row r="5218" spans="1:12" x14ac:dyDescent="0.2">
      <c r="A5218" s="2">
        <v>8.6582740000000005</v>
      </c>
      <c r="B5218" s="2">
        <v>42.587220000000002</v>
      </c>
      <c r="C5218" s="2">
        <v>0.49863000000000002</v>
      </c>
      <c r="D5218" s="2">
        <v>0.32773099999999999</v>
      </c>
      <c r="F5218" s="2">
        <v>8.6554680000000008</v>
      </c>
      <c r="G5218" s="2">
        <v>0.57676700000000003</v>
      </c>
      <c r="H5218" s="2">
        <v>0.57673600000000003</v>
      </c>
      <c r="J5218" s="2">
        <v>8.6582740000000005</v>
      </c>
      <c r="K5218" s="2">
        <v>8.6395E-2</v>
      </c>
      <c r="L5218" s="2">
        <v>0.19477900000000001</v>
      </c>
    </row>
    <row r="5219" spans="1:12" x14ac:dyDescent="0.2">
      <c r="A5219" s="2">
        <v>8.6589749999999999</v>
      </c>
      <c r="B5219" s="2">
        <v>42.638280000000002</v>
      </c>
      <c r="C5219" s="2">
        <v>0.49902600000000003</v>
      </c>
      <c r="D5219" s="2">
        <v>0.328067</v>
      </c>
      <c r="F5219" s="2">
        <v>8.6561690000000002</v>
      </c>
      <c r="G5219" s="2">
        <v>0.57669099999999995</v>
      </c>
      <c r="H5219" s="2">
        <v>0.57643100000000003</v>
      </c>
      <c r="J5219" s="2">
        <v>8.6589749999999999</v>
      </c>
      <c r="K5219" s="2">
        <v>8.6136000000000004E-2</v>
      </c>
      <c r="L5219" s="2">
        <v>0.19434499999999999</v>
      </c>
    </row>
    <row r="5220" spans="1:12" x14ac:dyDescent="0.2">
      <c r="A5220" s="2">
        <v>8.6596770000000003</v>
      </c>
      <c r="B5220" s="2">
        <v>42.689430000000002</v>
      </c>
      <c r="C5220" s="2">
        <v>0.49945000000000001</v>
      </c>
      <c r="D5220" s="2">
        <v>0.32803599999999999</v>
      </c>
      <c r="F5220" s="2">
        <v>8.6568710000000006</v>
      </c>
      <c r="G5220" s="2">
        <v>0.57693499999999998</v>
      </c>
      <c r="H5220" s="2">
        <v>0.57624799999999998</v>
      </c>
      <c r="J5220" s="2">
        <v>8.6596770000000003</v>
      </c>
      <c r="K5220" s="2">
        <v>8.6244000000000001E-2</v>
      </c>
      <c r="L5220" s="2">
        <v>0.19403599999999999</v>
      </c>
    </row>
    <row r="5221" spans="1:12" x14ac:dyDescent="0.2">
      <c r="A5221" s="2">
        <v>8.6603790000000007</v>
      </c>
      <c r="B5221" s="2">
        <v>42.740490000000001</v>
      </c>
      <c r="C5221" s="2">
        <v>0.49931300000000001</v>
      </c>
      <c r="D5221" s="2">
        <v>0.32772400000000002</v>
      </c>
      <c r="F5221" s="2">
        <v>8.657572</v>
      </c>
      <c r="G5221" s="2">
        <v>0.57696499999999995</v>
      </c>
      <c r="H5221" s="2">
        <v>0.57640100000000005</v>
      </c>
      <c r="J5221" s="2">
        <v>8.6603790000000007</v>
      </c>
      <c r="K5221" s="2">
        <v>8.5570999999999994E-2</v>
      </c>
      <c r="L5221" s="2">
        <v>0.19362799999999999</v>
      </c>
    </row>
    <row r="5222" spans="1:12" x14ac:dyDescent="0.2">
      <c r="A5222" s="2">
        <v>8.6610790000000009</v>
      </c>
      <c r="B5222" s="2">
        <v>42.79166</v>
      </c>
      <c r="C5222" s="2">
        <v>0.49924000000000002</v>
      </c>
      <c r="D5222" s="2">
        <v>0.32879900000000001</v>
      </c>
      <c r="F5222" s="2">
        <v>8.6582740000000005</v>
      </c>
      <c r="G5222" s="2">
        <v>0.57683600000000002</v>
      </c>
      <c r="H5222" s="2">
        <v>0.57671399999999995</v>
      </c>
      <c r="J5222" s="2">
        <v>8.6610790000000009</v>
      </c>
      <c r="K5222" s="2">
        <v>8.5070999999999994E-2</v>
      </c>
      <c r="L5222" s="2">
        <v>0.19328000000000001</v>
      </c>
    </row>
    <row r="5223" spans="1:12" x14ac:dyDescent="0.2">
      <c r="A5223" s="2">
        <v>8.6617800000000003</v>
      </c>
      <c r="B5223" s="2">
        <v>42.842579999999998</v>
      </c>
      <c r="C5223" s="2">
        <v>0.49895800000000001</v>
      </c>
      <c r="D5223" s="2">
        <v>0.32825799999999999</v>
      </c>
      <c r="F5223" s="2">
        <v>8.6589749999999999</v>
      </c>
      <c r="G5223" s="2">
        <v>0.57638500000000004</v>
      </c>
      <c r="H5223" s="2">
        <v>0.57697299999999996</v>
      </c>
      <c r="J5223" s="2">
        <v>8.6617800000000003</v>
      </c>
      <c r="K5223" s="2">
        <v>8.4945999999999994E-2</v>
      </c>
      <c r="L5223" s="2">
        <v>0.192883</v>
      </c>
    </row>
    <row r="5224" spans="1:12" x14ac:dyDescent="0.2">
      <c r="A5224" s="2">
        <v>8.6624809999999997</v>
      </c>
      <c r="B5224" s="2">
        <v>42.893479999999997</v>
      </c>
      <c r="C5224" s="2">
        <v>0.49940000000000001</v>
      </c>
      <c r="D5224" s="2">
        <v>0.32802100000000001</v>
      </c>
      <c r="F5224" s="2">
        <v>8.6596770000000003</v>
      </c>
      <c r="G5224" s="2">
        <v>0.57643100000000003</v>
      </c>
      <c r="H5224" s="2">
        <v>0.57724799999999998</v>
      </c>
      <c r="J5224" s="2">
        <v>8.6624809999999997</v>
      </c>
      <c r="K5224" s="2">
        <v>8.5331000000000004E-2</v>
      </c>
      <c r="L5224" s="2">
        <v>0.19264400000000001</v>
      </c>
    </row>
    <row r="5225" spans="1:12" x14ac:dyDescent="0.2">
      <c r="A5225" s="2">
        <v>8.6631830000000001</v>
      </c>
      <c r="B5225" s="2">
        <v>42.944409999999998</v>
      </c>
      <c r="C5225" s="2">
        <v>0.49873299999999998</v>
      </c>
      <c r="D5225" s="2">
        <v>0.32765499999999997</v>
      </c>
      <c r="F5225" s="2">
        <v>8.6603790000000007</v>
      </c>
      <c r="G5225" s="2">
        <v>0.57627099999999998</v>
      </c>
      <c r="H5225" s="2">
        <v>0.57742300000000002</v>
      </c>
      <c r="J5225" s="2">
        <v>8.6631830000000001</v>
      </c>
      <c r="K5225" s="2">
        <v>8.5981000000000002E-2</v>
      </c>
      <c r="L5225" s="2">
        <v>0.193022</v>
      </c>
    </row>
    <row r="5226" spans="1:12" x14ac:dyDescent="0.2">
      <c r="A5226" s="2">
        <v>8.6638839999999995</v>
      </c>
      <c r="B5226" s="2">
        <v>42.994160000000001</v>
      </c>
      <c r="C5226" s="2">
        <v>0.49851200000000001</v>
      </c>
      <c r="D5226" s="2">
        <v>0.32661699999999999</v>
      </c>
      <c r="F5226" s="2">
        <v>8.6610790000000009</v>
      </c>
      <c r="G5226" s="2">
        <v>0.576569</v>
      </c>
      <c r="H5226" s="2">
        <v>0.57790399999999997</v>
      </c>
      <c r="J5226" s="2">
        <v>8.6638839999999995</v>
      </c>
      <c r="K5226" s="2">
        <v>8.5983000000000004E-2</v>
      </c>
      <c r="L5226" s="2">
        <v>0.193103</v>
      </c>
    </row>
    <row r="5227" spans="1:12" x14ac:dyDescent="0.2">
      <c r="A5227" s="2">
        <v>8.6645859999999999</v>
      </c>
      <c r="B5227" s="2">
        <v>43.044899999999998</v>
      </c>
      <c r="C5227" s="2">
        <v>0.49857299999999999</v>
      </c>
      <c r="D5227" s="2">
        <v>0.32642700000000002</v>
      </c>
      <c r="F5227" s="2">
        <v>8.6617800000000003</v>
      </c>
      <c r="G5227" s="2">
        <v>0.57690399999999997</v>
      </c>
      <c r="H5227" s="2">
        <v>0.57863600000000004</v>
      </c>
      <c r="J5227" s="2">
        <v>8.6645859999999999</v>
      </c>
      <c r="K5227" s="2">
        <v>8.5720000000000005E-2</v>
      </c>
      <c r="L5227" s="2">
        <v>0.193137</v>
      </c>
    </row>
    <row r="5228" spans="1:12" x14ac:dyDescent="0.2">
      <c r="A5228" s="2">
        <v>8.6652869999999993</v>
      </c>
      <c r="B5228" s="2">
        <v>43.09554</v>
      </c>
      <c r="C5228" s="2">
        <v>0.49815300000000001</v>
      </c>
      <c r="D5228" s="2">
        <v>0.326183</v>
      </c>
      <c r="F5228" s="2">
        <v>8.6624809999999997</v>
      </c>
      <c r="G5228" s="2">
        <v>0.57698099999999997</v>
      </c>
      <c r="H5228" s="2">
        <v>0.57927700000000004</v>
      </c>
      <c r="J5228" s="2">
        <v>8.6652869999999993</v>
      </c>
      <c r="K5228" s="2">
        <v>8.5470000000000004E-2</v>
      </c>
      <c r="L5228" s="2">
        <v>0.193192</v>
      </c>
    </row>
    <row r="5229" spans="1:12" x14ac:dyDescent="0.2">
      <c r="A5229" s="2">
        <v>8.6659889999999997</v>
      </c>
      <c r="B5229" s="2">
        <v>43.145780000000002</v>
      </c>
      <c r="C5229" s="2">
        <v>0.49747799999999998</v>
      </c>
      <c r="D5229" s="2">
        <v>0.32569399999999998</v>
      </c>
      <c r="F5229" s="2">
        <v>8.6631830000000001</v>
      </c>
      <c r="G5229" s="2">
        <v>0.57694999999999996</v>
      </c>
      <c r="H5229" s="2">
        <v>0.57982599999999995</v>
      </c>
      <c r="J5229" s="2">
        <v>8.6659889999999997</v>
      </c>
      <c r="K5229" s="2">
        <v>8.5440000000000002E-2</v>
      </c>
      <c r="L5229" s="2">
        <v>0.193526</v>
      </c>
    </row>
    <row r="5230" spans="1:12" x14ac:dyDescent="0.2">
      <c r="A5230" s="2">
        <v>8.6666899999999991</v>
      </c>
      <c r="B5230" s="2">
        <v>43.195160000000001</v>
      </c>
      <c r="C5230" s="2">
        <v>0.49744300000000002</v>
      </c>
      <c r="D5230" s="2">
        <v>0.32624399999999998</v>
      </c>
      <c r="F5230" s="2">
        <v>8.6638839999999995</v>
      </c>
      <c r="G5230" s="2">
        <v>0.57688099999999998</v>
      </c>
      <c r="H5230" s="2">
        <v>0.58026100000000003</v>
      </c>
      <c r="J5230" s="2">
        <v>8.6666899999999991</v>
      </c>
      <c r="K5230" s="2">
        <v>8.4893999999999997E-2</v>
      </c>
      <c r="L5230" s="2">
        <v>0.19362799999999999</v>
      </c>
    </row>
    <row r="5231" spans="1:12" x14ac:dyDescent="0.2">
      <c r="A5231" s="2">
        <v>8.6673919999999995</v>
      </c>
      <c r="B5231" s="2">
        <v>43.244639999999997</v>
      </c>
      <c r="C5231" s="2">
        <v>0.49749300000000002</v>
      </c>
      <c r="D5231" s="2">
        <v>0.32696799999999998</v>
      </c>
      <c r="F5231" s="2">
        <v>8.6645859999999999</v>
      </c>
      <c r="G5231" s="2">
        <v>0.57680500000000001</v>
      </c>
      <c r="H5231" s="2">
        <v>0.58063500000000001</v>
      </c>
      <c r="J5231" s="2">
        <v>8.6673919999999995</v>
      </c>
      <c r="K5231" s="2">
        <v>8.5168999999999995E-2</v>
      </c>
      <c r="L5231" s="2">
        <v>0.193327</v>
      </c>
    </row>
    <row r="5232" spans="1:12" x14ac:dyDescent="0.2">
      <c r="A5232" s="2">
        <v>8.6680930000000007</v>
      </c>
      <c r="B5232" s="2">
        <v>43.294609999999999</v>
      </c>
      <c r="C5232" s="2">
        <v>0.496757</v>
      </c>
      <c r="D5232" s="2">
        <v>0.32672400000000001</v>
      </c>
      <c r="F5232" s="2">
        <v>8.6652869999999993</v>
      </c>
      <c r="G5232" s="2">
        <v>0.57627099999999998</v>
      </c>
      <c r="H5232" s="2">
        <v>0.58074999999999999</v>
      </c>
      <c r="J5232" s="2">
        <v>8.6680930000000007</v>
      </c>
      <c r="K5232" s="2">
        <v>8.4794999999999995E-2</v>
      </c>
      <c r="L5232" s="2">
        <v>0.19277900000000001</v>
      </c>
    </row>
    <row r="5233" spans="1:12" x14ac:dyDescent="0.2">
      <c r="A5233" s="2">
        <v>8.6687940000000001</v>
      </c>
      <c r="B5233" s="2">
        <v>43.344230000000003</v>
      </c>
      <c r="C5233" s="2">
        <v>0.49690200000000001</v>
      </c>
      <c r="D5233" s="2">
        <v>0.32672400000000001</v>
      </c>
      <c r="F5233" s="2">
        <v>8.6659889999999997</v>
      </c>
      <c r="G5233" s="2">
        <v>0.57595099999999999</v>
      </c>
      <c r="H5233" s="2">
        <v>0.58062000000000002</v>
      </c>
      <c r="J5233" s="2">
        <v>8.6687940000000001</v>
      </c>
      <c r="K5233" s="2">
        <v>8.4806000000000006E-2</v>
      </c>
      <c r="L5233" s="2">
        <v>0.192772</v>
      </c>
    </row>
    <row r="5234" spans="1:12" x14ac:dyDescent="0.2">
      <c r="A5234" s="2">
        <v>8.6694960000000005</v>
      </c>
      <c r="B5234" s="2">
        <v>43.394039999999997</v>
      </c>
      <c r="C5234" s="2">
        <v>0.49700100000000003</v>
      </c>
      <c r="D5234" s="2">
        <v>0.32731199999999999</v>
      </c>
      <c r="F5234" s="2">
        <v>8.6666899999999991</v>
      </c>
      <c r="G5234" s="2">
        <v>0.57567599999999997</v>
      </c>
      <c r="H5234" s="2">
        <v>0.58071899999999999</v>
      </c>
      <c r="J5234" s="2">
        <v>8.6694960000000005</v>
      </c>
      <c r="K5234" s="2">
        <v>8.4752999999999995E-2</v>
      </c>
      <c r="L5234" s="2">
        <v>0.1928</v>
      </c>
    </row>
    <row r="5235" spans="1:12" x14ac:dyDescent="0.2">
      <c r="A5235" s="2">
        <v>8.6701969999999999</v>
      </c>
      <c r="B5235" s="2">
        <v>43.443579999999997</v>
      </c>
      <c r="C5235" s="2">
        <v>0.49670700000000001</v>
      </c>
      <c r="D5235" s="2">
        <v>0.32722000000000001</v>
      </c>
      <c r="F5235" s="2">
        <v>8.6673919999999995</v>
      </c>
      <c r="G5235" s="2">
        <v>0.57559199999999999</v>
      </c>
      <c r="H5235" s="2">
        <v>0.580322</v>
      </c>
      <c r="J5235" s="2">
        <v>8.6701969999999999</v>
      </c>
      <c r="K5235" s="2">
        <v>8.5030999999999995E-2</v>
      </c>
      <c r="L5235" s="2">
        <v>0.19339799999999999</v>
      </c>
    </row>
    <row r="5236" spans="1:12" x14ac:dyDescent="0.2">
      <c r="A5236" s="2">
        <v>8.6708979999999993</v>
      </c>
      <c r="B5236" s="2">
        <v>43.49335</v>
      </c>
      <c r="C5236" s="2">
        <v>0.497359</v>
      </c>
      <c r="D5236" s="2">
        <v>0.32738800000000001</v>
      </c>
      <c r="F5236" s="2">
        <v>8.6680930000000007</v>
      </c>
      <c r="G5236" s="2">
        <v>0.57565299999999997</v>
      </c>
      <c r="H5236" s="2">
        <v>0.57980299999999996</v>
      </c>
      <c r="J5236" s="2">
        <v>8.6708979999999993</v>
      </c>
      <c r="K5236" s="2">
        <v>8.5119E-2</v>
      </c>
      <c r="L5236" s="2">
        <v>0.19406699999999999</v>
      </c>
    </row>
    <row r="5237" spans="1:12" x14ac:dyDescent="0.2">
      <c r="A5237" s="2">
        <v>8.6715990000000005</v>
      </c>
      <c r="B5237" s="2">
        <v>43.543329999999997</v>
      </c>
      <c r="C5237" s="2">
        <v>0.49735200000000002</v>
      </c>
      <c r="D5237" s="2">
        <v>0.32739600000000002</v>
      </c>
      <c r="F5237" s="2">
        <v>8.6687940000000001</v>
      </c>
      <c r="G5237" s="2">
        <v>0.57570600000000005</v>
      </c>
      <c r="H5237" s="2">
        <v>0.57999400000000001</v>
      </c>
      <c r="J5237" s="2">
        <v>8.6715990000000005</v>
      </c>
      <c r="K5237" s="2">
        <v>8.6220000000000005E-2</v>
      </c>
      <c r="L5237" s="2">
        <v>0.19433700000000001</v>
      </c>
    </row>
    <row r="5238" spans="1:12" x14ac:dyDescent="0.2">
      <c r="A5238" s="2">
        <v>8.6723009999999991</v>
      </c>
      <c r="B5238" s="2">
        <v>43.59308</v>
      </c>
      <c r="C5238" s="2">
        <v>0.49718000000000001</v>
      </c>
      <c r="D5238" s="2">
        <v>0.32751799999999998</v>
      </c>
      <c r="F5238" s="2">
        <v>8.6694960000000005</v>
      </c>
      <c r="G5238" s="2">
        <v>0.57611800000000002</v>
      </c>
      <c r="H5238" s="2">
        <v>0.58033000000000001</v>
      </c>
      <c r="J5238" s="2">
        <v>8.6723009999999991</v>
      </c>
      <c r="K5238" s="2">
        <v>8.6322999999999997E-2</v>
      </c>
      <c r="L5238" s="2">
        <v>0.19446099999999999</v>
      </c>
    </row>
    <row r="5239" spans="1:12" x14ac:dyDescent="0.2">
      <c r="A5239" s="2">
        <v>8.6730020000000003</v>
      </c>
      <c r="B5239" s="2">
        <v>43.64311</v>
      </c>
      <c r="C5239" s="2">
        <v>0.497089</v>
      </c>
      <c r="D5239" s="2">
        <v>0.32645000000000002</v>
      </c>
      <c r="F5239" s="2">
        <v>8.6701969999999999</v>
      </c>
      <c r="G5239" s="2">
        <v>0.57646200000000003</v>
      </c>
      <c r="H5239" s="2">
        <v>0.58049799999999996</v>
      </c>
      <c r="J5239" s="2">
        <v>8.6730020000000003</v>
      </c>
      <c r="K5239" s="2">
        <v>8.6374000000000006E-2</v>
      </c>
      <c r="L5239" s="2">
        <v>0.19453100000000001</v>
      </c>
    </row>
    <row r="5240" spans="1:12" x14ac:dyDescent="0.2">
      <c r="A5240" s="2">
        <v>8.6737040000000007</v>
      </c>
      <c r="B5240" s="2">
        <v>43.693469999999998</v>
      </c>
      <c r="C5240" s="2">
        <v>0.497089</v>
      </c>
      <c r="D5240" s="2">
        <v>0.32625100000000001</v>
      </c>
      <c r="F5240" s="2">
        <v>8.6708979999999993</v>
      </c>
      <c r="G5240" s="2">
        <v>0.57673600000000003</v>
      </c>
      <c r="H5240" s="2">
        <v>0.58081099999999997</v>
      </c>
      <c r="J5240" s="2">
        <v>8.6737040000000007</v>
      </c>
      <c r="K5240" s="2">
        <v>8.6060999999999999E-2</v>
      </c>
      <c r="L5240" s="2">
        <v>0.19476299999999999</v>
      </c>
    </row>
    <row r="5241" spans="1:12" x14ac:dyDescent="0.2">
      <c r="A5241" s="2">
        <v>8.6744050000000001</v>
      </c>
      <c r="B5241" s="2">
        <v>43.74389</v>
      </c>
      <c r="C5241" s="2">
        <v>0.496535</v>
      </c>
      <c r="D5241" s="2">
        <v>0.326015</v>
      </c>
      <c r="F5241" s="2">
        <v>8.6715990000000005</v>
      </c>
      <c r="G5241" s="2">
        <v>0.57643100000000003</v>
      </c>
      <c r="H5241" s="2">
        <v>0.58104699999999998</v>
      </c>
      <c r="J5241" s="2">
        <v>8.6744050000000001</v>
      </c>
      <c r="K5241" s="2">
        <v>8.6695999999999995E-2</v>
      </c>
      <c r="L5241" s="2">
        <v>0.19456599999999999</v>
      </c>
    </row>
    <row r="5242" spans="1:12" x14ac:dyDescent="0.2">
      <c r="A5242" s="2">
        <v>8.6751059999999995</v>
      </c>
      <c r="B5242" s="2">
        <v>43.794310000000003</v>
      </c>
      <c r="C5242" s="2">
        <v>0.49599399999999999</v>
      </c>
      <c r="D5242" s="2">
        <v>0.326129</v>
      </c>
      <c r="F5242" s="2">
        <v>8.6723009999999991</v>
      </c>
      <c r="G5242" s="2">
        <v>0.57624799999999998</v>
      </c>
      <c r="H5242" s="2">
        <v>0.58092500000000002</v>
      </c>
      <c r="J5242" s="2">
        <v>8.6751059999999995</v>
      </c>
      <c r="K5242" s="2">
        <v>8.6679000000000006E-2</v>
      </c>
      <c r="L5242" s="2">
        <v>0.19476299999999999</v>
      </c>
    </row>
    <row r="5243" spans="1:12" x14ac:dyDescent="0.2">
      <c r="A5243" s="2">
        <v>8.675808</v>
      </c>
      <c r="B5243" s="2">
        <v>43.844479999999997</v>
      </c>
      <c r="C5243" s="2">
        <v>0.495753</v>
      </c>
      <c r="D5243" s="2">
        <v>0.326488</v>
      </c>
      <c r="F5243" s="2">
        <v>8.6730020000000003</v>
      </c>
      <c r="G5243" s="2">
        <v>0.57640100000000005</v>
      </c>
      <c r="H5243" s="2">
        <v>0.58092500000000002</v>
      </c>
      <c r="J5243" s="2">
        <v>8.675808</v>
      </c>
      <c r="K5243" s="2">
        <v>8.6817000000000005E-2</v>
      </c>
      <c r="L5243" s="2">
        <v>0.19459499999999999</v>
      </c>
    </row>
    <row r="5244" spans="1:12" x14ac:dyDescent="0.2">
      <c r="A5244" s="2">
        <v>8.6765089999999994</v>
      </c>
      <c r="B5244" s="2">
        <v>43.894509999999997</v>
      </c>
      <c r="C5244" s="2">
        <v>0.49525000000000002</v>
      </c>
      <c r="D5244" s="2">
        <v>0.32687699999999997</v>
      </c>
      <c r="F5244" s="2">
        <v>8.6737040000000007</v>
      </c>
      <c r="G5244" s="2">
        <v>0.57671399999999995</v>
      </c>
      <c r="H5244" s="2">
        <v>0.581314</v>
      </c>
      <c r="J5244" s="2">
        <v>8.6765089999999994</v>
      </c>
      <c r="K5244" s="2">
        <v>8.6888999999999994E-2</v>
      </c>
      <c r="L5244" s="2">
        <v>0.19443099999999999</v>
      </c>
    </row>
    <row r="5245" spans="1:12" x14ac:dyDescent="0.2">
      <c r="A5245" s="2">
        <v>8.6772109999999998</v>
      </c>
      <c r="B5245" s="2">
        <v>43.944960000000002</v>
      </c>
      <c r="C5245" s="2">
        <v>0.49482300000000001</v>
      </c>
      <c r="D5245" s="2">
        <v>0.32691500000000001</v>
      </c>
      <c r="F5245" s="2">
        <v>8.6744050000000001</v>
      </c>
      <c r="G5245" s="2">
        <v>0.57697299999999996</v>
      </c>
      <c r="H5245" s="2">
        <v>0.58156600000000003</v>
      </c>
      <c r="J5245" s="2">
        <v>8.6772109999999998</v>
      </c>
      <c r="K5245" s="2">
        <v>8.6278999999999995E-2</v>
      </c>
      <c r="L5245" s="2">
        <v>0.19434100000000001</v>
      </c>
    </row>
    <row r="5246" spans="1:12" x14ac:dyDescent="0.2">
      <c r="A5246" s="2">
        <v>8.6779119999999992</v>
      </c>
      <c r="B5246" s="2">
        <v>43.995010000000001</v>
      </c>
      <c r="C5246" s="2">
        <v>0.494537</v>
      </c>
      <c r="D5246" s="2">
        <v>0.32699099999999998</v>
      </c>
      <c r="F5246" s="2">
        <v>8.6751059999999995</v>
      </c>
      <c r="G5246" s="2">
        <v>0.57724799999999998</v>
      </c>
      <c r="H5246" s="2">
        <v>0.58183300000000004</v>
      </c>
      <c r="J5246" s="2">
        <v>8.6779119999999992</v>
      </c>
      <c r="K5246" s="2">
        <v>8.5931999999999994E-2</v>
      </c>
      <c r="L5246" s="2">
        <v>0.19434799999999999</v>
      </c>
    </row>
    <row r="5247" spans="1:12" x14ac:dyDescent="0.2">
      <c r="A5247" s="2">
        <v>8.6786139999999996</v>
      </c>
      <c r="B5247" s="2">
        <v>44.045850000000002</v>
      </c>
      <c r="C5247" s="2">
        <v>0.49425400000000003</v>
      </c>
      <c r="D5247" s="2">
        <v>0.327739</v>
      </c>
      <c r="F5247" s="2">
        <v>8.675808</v>
      </c>
      <c r="G5247" s="2">
        <v>0.57742300000000002</v>
      </c>
      <c r="H5247" s="2">
        <v>0.58210799999999996</v>
      </c>
      <c r="J5247" s="2">
        <v>8.6786139999999996</v>
      </c>
      <c r="K5247" s="2">
        <v>8.5797999999999999E-2</v>
      </c>
      <c r="L5247" s="2">
        <v>0.194161</v>
      </c>
    </row>
    <row r="5248" spans="1:12" x14ac:dyDescent="0.2">
      <c r="A5248" s="2">
        <v>8.6793150000000008</v>
      </c>
      <c r="B5248" s="2">
        <v>44.096179999999997</v>
      </c>
      <c r="C5248" s="2">
        <v>0.49350300000000002</v>
      </c>
      <c r="D5248" s="2">
        <v>0.32796799999999998</v>
      </c>
      <c r="F5248" s="2">
        <v>8.6765089999999994</v>
      </c>
      <c r="G5248" s="2">
        <v>0.57790399999999997</v>
      </c>
      <c r="H5248" s="2">
        <v>0.58208499999999996</v>
      </c>
      <c r="J5248" s="2">
        <v>8.6793150000000008</v>
      </c>
      <c r="K5248" s="2">
        <v>8.5789000000000004E-2</v>
      </c>
      <c r="L5248" s="2">
        <v>0.193826</v>
      </c>
    </row>
    <row r="5249" spans="1:12" x14ac:dyDescent="0.2">
      <c r="A5249" s="2">
        <v>8.6800180000000005</v>
      </c>
      <c r="B5249" s="2">
        <v>44.146619999999999</v>
      </c>
      <c r="C5249" s="2">
        <v>0.49315900000000001</v>
      </c>
      <c r="D5249" s="2">
        <v>0.327762</v>
      </c>
      <c r="F5249" s="2">
        <v>8.6772109999999998</v>
      </c>
      <c r="G5249" s="2">
        <v>0.57863600000000004</v>
      </c>
      <c r="H5249" s="2">
        <v>0.58205399999999996</v>
      </c>
      <c r="J5249" s="2">
        <v>8.6800180000000005</v>
      </c>
      <c r="K5249" s="2">
        <v>8.5723999999999995E-2</v>
      </c>
      <c r="L5249" s="2">
        <v>0.193435</v>
      </c>
    </row>
    <row r="5250" spans="1:12" x14ac:dyDescent="0.2">
      <c r="A5250" s="2">
        <v>8.6807180000000006</v>
      </c>
      <c r="B5250" s="2">
        <v>44.197980000000001</v>
      </c>
      <c r="C5250" s="2">
        <v>0.49280099999999999</v>
      </c>
      <c r="D5250" s="2">
        <v>0.32781500000000002</v>
      </c>
      <c r="F5250" s="2">
        <v>8.6779119999999992</v>
      </c>
      <c r="G5250" s="2">
        <v>0.57927700000000004</v>
      </c>
      <c r="H5250" s="2">
        <v>0.58225300000000002</v>
      </c>
      <c r="J5250" s="2">
        <v>8.6807180000000006</v>
      </c>
      <c r="K5250" s="2">
        <v>8.5787000000000002E-2</v>
      </c>
      <c r="L5250" s="2">
        <v>0.192967</v>
      </c>
    </row>
    <row r="5251" spans="1:12" x14ac:dyDescent="0.2">
      <c r="A5251" s="2">
        <v>8.6814180000000007</v>
      </c>
      <c r="B5251" s="2">
        <v>44.248559999999998</v>
      </c>
      <c r="C5251" s="2">
        <v>0.49254199999999998</v>
      </c>
      <c r="D5251" s="2">
        <v>0.32771600000000001</v>
      </c>
      <c r="F5251" s="2">
        <v>8.6786139999999996</v>
      </c>
      <c r="G5251" s="2">
        <v>0.57982599999999995</v>
      </c>
      <c r="H5251" s="2">
        <v>0.58279400000000003</v>
      </c>
      <c r="J5251" s="2">
        <v>8.6814180000000007</v>
      </c>
      <c r="K5251" s="2">
        <v>8.6471000000000006E-2</v>
      </c>
      <c r="L5251" s="2">
        <v>0.19323799999999999</v>
      </c>
    </row>
    <row r="5252" spans="1:12" x14ac:dyDescent="0.2">
      <c r="A5252" s="2">
        <v>8.6821199999999994</v>
      </c>
      <c r="B5252" s="2">
        <v>44.3001</v>
      </c>
      <c r="C5252" s="2">
        <v>0.492591</v>
      </c>
      <c r="D5252" s="2">
        <v>0.327434</v>
      </c>
      <c r="F5252" s="2">
        <v>8.6793150000000008</v>
      </c>
      <c r="G5252" s="2">
        <v>0.58026100000000003</v>
      </c>
      <c r="H5252" s="2">
        <v>0.58290900000000001</v>
      </c>
      <c r="J5252" s="2">
        <v>8.6821199999999994</v>
      </c>
      <c r="K5252" s="2">
        <v>8.7014999999999995E-2</v>
      </c>
      <c r="L5252" s="2">
        <v>0.19323399999999999</v>
      </c>
    </row>
    <row r="5253" spans="1:12" x14ac:dyDescent="0.2">
      <c r="A5253" s="2">
        <v>8.6828210000000006</v>
      </c>
      <c r="B5253" s="2">
        <v>44.35107</v>
      </c>
      <c r="C5253" s="2">
        <v>0.492591</v>
      </c>
      <c r="D5253" s="2">
        <v>0.32752500000000001</v>
      </c>
      <c r="F5253" s="2">
        <v>8.6800180000000005</v>
      </c>
      <c r="G5253" s="2">
        <v>0.58063500000000001</v>
      </c>
      <c r="H5253" s="2">
        <v>0.58290900000000001</v>
      </c>
      <c r="J5253" s="2">
        <v>8.6828210000000006</v>
      </c>
      <c r="K5253" s="2">
        <v>8.6758000000000002E-2</v>
      </c>
      <c r="L5253" s="2">
        <v>0.19303400000000001</v>
      </c>
    </row>
    <row r="5254" spans="1:12" x14ac:dyDescent="0.2">
      <c r="A5254" s="2">
        <v>8.6835229999999992</v>
      </c>
      <c r="B5254" s="2">
        <v>44.40258</v>
      </c>
      <c r="C5254" s="2">
        <v>0.49220999999999998</v>
      </c>
      <c r="D5254" s="2">
        <v>0.32763199999999998</v>
      </c>
      <c r="F5254" s="2">
        <v>8.6807180000000006</v>
      </c>
      <c r="G5254" s="2">
        <v>0.58074999999999999</v>
      </c>
      <c r="H5254" s="2">
        <v>0.58272599999999997</v>
      </c>
      <c r="J5254" s="2">
        <v>8.6835229999999992</v>
      </c>
      <c r="K5254" s="2">
        <v>8.6777000000000007E-2</v>
      </c>
      <c r="L5254" s="2">
        <v>0.19220699999999999</v>
      </c>
    </row>
    <row r="5255" spans="1:12" x14ac:dyDescent="0.2">
      <c r="A5255" s="2">
        <v>8.6842240000000004</v>
      </c>
      <c r="B5255" s="2">
        <v>44.453830000000004</v>
      </c>
      <c r="C5255" s="2">
        <v>0.49165599999999998</v>
      </c>
      <c r="D5255" s="2">
        <v>0.327571</v>
      </c>
      <c r="F5255" s="2">
        <v>8.6814180000000007</v>
      </c>
      <c r="G5255" s="2">
        <v>0.58062000000000002</v>
      </c>
      <c r="H5255" s="2">
        <v>0.58268699999999995</v>
      </c>
      <c r="J5255" s="2">
        <v>8.6842240000000004</v>
      </c>
      <c r="K5255" s="2">
        <v>8.6521000000000001E-2</v>
      </c>
      <c r="L5255" s="2">
        <v>0.19198200000000001</v>
      </c>
    </row>
    <row r="5256" spans="1:12" x14ac:dyDescent="0.2">
      <c r="A5256" s="2">
        <v>8.6849260000000008</v>
      </c>
      <c r="B5256" s="2">
        <v>44.50526</v>
      </c>
      <c r="C5256" s="2">
        <v>0.49095100000000003</v>
      </c>
      <c r="D5256" s="2">
        <v>0.327708</v>
      </c>
      <c r="F5256" s="2">
        <v>8.6821199999999994</v>
      </c>
      <c r="G5256" s="2">
        <v>0.58071899999999999</v>
      </c>
      <c r="H5256" s="2">
        <v>0.58252000000000004</v>
      </c>
      <c r="J5256" s="2">
        <v>8.6849260000000008</v>
      </c>
      <c r="K5256" s="2">
        <v>8.6729000000000001E-2</v>
      </c>
      <c r="L5256" s="2">
        <v>0.191582</v>
      </c>
    </row>
    <row r="5257" spans="1:12" x14ac:dyDescent="0.2">
      <c r="A5257" s="2">
        <v>8.6856270000000002</v>
      </c>
      <c r="B5257" s="2">
        <v>44.55706</v>
      </c>
      <c r="C5257" s="2">
        <v>0.49031400000000003</v>
      </c>
      <c r="D5257" s="2">
        <v>0.32786900000000002</v>
      </c>
      <c r="F5257" s="2">
        <v>8.6828210000000006</v>
      </c>
      <c r="G5257" s="2">
        <v>0.580322</v>
      </c>
      <c r="H5257" s="2">
        <v>0.58235899999999996</v>
      </c>
      <c r="J5257" s="2">
        <v>8.6856270000000002</v>
      </c>
      <c r="K5257" s="2">
        <v>8.6667999999999995E-2</v>
      </c>
      <c r="L5257" s="2">
        <v>0.191411</v>
      </c>
    </row>
    <row r="5258" spans="1:12" x14ac:dyDescent="0.2">
      <c r="A5258" s="2">
        <v>8.6863290000000006</v>
      </c>
      <c r="B5258" s="2">
        <v>44.607790000000001</v>
      </c>
      <c r="C5258" s="2">
        <v>0.49000500000000002</v>
      </c>
      <c r="D5258" s="2">
        <v>0.328067</v>
      </c>
      <c r="F5258" s="2">
        <v>8.6835229999999992</v>
      </c>
      <c r="G5258" s="2">
        <v>0.57980299999999996</v>
      </c>
      <c r="H5258" s="2">
        <v>0.58191700000000002</v>
      </c>
      <c r="J5258" s="2">
        <v>8.6863290000000006</v>
      </c>
      <c r="K5258" s="2">
        <v>8.6861999999999995E-2</v>
      </c>
      <c r="L5258" s="2">
        <v>0.19109799999999999</v>
      </c>
    </row>
    <row r="5259" spans="1:12" x14ac:dyDescent="0.2">
      <c r="A5259" s="2">
        <v>8.68703</v>
      </c>
      <c r="B5259" s="2">
        <v>44.658279999999998</v>
      </c>
      <c r="C5259" s="2">
        <v>0.48977199999999999</v>
      </c>
      <c r="D5259" s="2">
        <v>0.32844099999999998</v>
      </c>
      <c r="F5259" s="2">
        <v>8.6842240000000004</v>
      </c>
      <c r="G5259" s="2">
        <v>0.57999400000000001</v>
      </c>
      <c r="H5259" s="2">
        <v>0.581955</v>
      </c>
      <c r="J5259" s="2">
        <v>8.68703</v>
      </c>
      <c r="K5259" s="2">
        <v>8.7286000000000002E-2</v>
      </c>
      <c r="L5259" s="2">
        <v>0.191159</v>
      </c>
    </row>
    <row r="5260" spans="1:12" x14ac:dyDescent="0.2">
      <c r="A5260" s="2">
        <v>8.6877320000000005</v>
      </c>
      <c r="B5260" s="2">
        <v>44.709009999999999</v>
      </c>
      <c r="C5260" s="2">
        <v>0.48948199999999997</v>
      </c>
      <c r="D5260" s="2">
        <v>0.328822</v>
      </c>
      <c r="F5260" s="2">
        <v>8.6849260000000008</v>
      </c>
      <c r="G5260" s="2">
        <v>0.58033000000000001</v>
      </c>
      <c r="H5260" s="2">
        <v>0.58220700000000003</v>
      </c>
      <c r="J5260" s="2">
        <v>8.6877320000000005</v>
      </c>
      <c r="K5260" s="2">
        <v>8.7291999999999995E-2</v>
      </c>
      <c r="L5260" s="2">
        <v>0.19100200000000001</v>
      </c>
    </row>
    <row r="5261" spans="1:12" x14ac:dyDescent="0.2">
      <c r="A5261" s="2">
        <v>8.6884329999999999</v>
      </c>
      <c r="B5261" s="2">
        <v>44.759390000000003</v>
      </c>
      <c r="C5261" s="2">
        <v>0.48975299999999999</v>
      </c>
      <c r="D5261" s="2">
        <v>0.329204</v>
      </c>
      <c r="F5261" s="2">
        <v>8.6856270000000002</v>
      </c>
      <c r="G5261" s="2">
        <v>0.58049799999999996</v>
      </c>
      <c r="H5261" s="2">
        <v>0.58238999999999996</v>
      </c>
      <c r="J5261" s="2">
        <v>8.6884329999999999</v>
      </c>
      <c r="K5261" s="2">
        <v>8.8034000000000001E-2</v>
      </c>
      <c r="L5261" s="2">
        <v>0.191187</v>
      </c>
    </row>
    <row r="5262" spans="1:12" x14ac:dyDescent="0.2">
      <c r="A5262" s="2">
        <v>8.6891339999999992</v>
      </c>
      <c r="B5262" s="2">
        <v>44.810299999999998</v>
      </c>
      <c r="C5262" s="2">
        <v>0.48985600000000001</v>
      </c>
      <c r="D5262" s="2">
        <v>0.32999699999999998</v>
      </c>
      <c r="F5262" s="2">
        <v>8.6863290000000006</v>
      </c>
      <c r="G5262" s="2">
        <v>0.58081099999999997</v>
      </c>
      <c r="H5262" s="2">
        <v>0.58250400000000002</v>
      </c>
      <c r="J5262" s="2">
        <v>8.6891339999999992</v>
      </c>
      <c r="K5262" s="2">
        <v>8.8279999999999997E-2</v>
      </c>
      <c r="L5262" s="2">
        <v>0.19156200000000001</v>
      </c>
    </row>
    <row r="5263" spans="1:12" x14ac:dyDescent="0.2">
      <c r="A5263" s="2">
        <v>8.6898359999999997</v>
      </c>
      <c r="B5263" s="2">
        <v>44.861460000000001</v>
      </c>
      <c r="C5263" s="2">
        <v>0.48920000000000002</v>
      </c>
      <c r="D5263" s="2">
        <v>0.33080599999999999</v>
      </c>
      <c r="F5263" s="2">
        <v>8.68703</v>
      </c>
      <c r="G5263" s="2">
        <v>0.58104699999999998</v>
      </c>
      <c r="H5263" s="2">
        <v>0.58264899999999997</v>
      </c>
      <c r="J5263" s="2">
        <v>8.6898359999999997</v>
      </c>
      <c r="K5263" s="2">
        <v>8.8137999999999994E-2</v>
      </c>
      <c r="L5263" s="2">
        <v>0.19094700000000001</v>
      </c>
    </row>
    <row r="5264" spans="1:12" x14ac:dyDescent="0.2">
      <c r="A5264" s="2">
        <v>8.6905359999999998</v>
      </c>
      <c r="B5264" s="2">
        <v>44.911709999999999</v>
      </c>
      <c r="C5264" s="2">
        <v>0.488784</v>
      </c>
      <c r="D5264" s="2">
        <v>0.33089000000000002</v>
      </c>
      <c r="F5264" s="2">
        <v>8.6877320000000005</v>
      </c>
      <c r="G5264" s="2">
        <v>0.58092500000000002</v>
      </c>
      <c r="H5264" s="2">
        <v>0.58276399999999995</v>
      </c>
      <c r="J5264" s="2">
        <v>8.6905359999999998</v>
      </c>
      <c r="K5264" s="2">
        <v>8.7834999999999996E-2</v>
      </c>
      <c r="L5264" s="2">
        <v>0.19064300000000001</v>
      </c>
    </row>
    <row r="5265" spans="1:12" x14ac:dyDescent="0.2">
      <c r="A5265" s="2">
        <v>8.6912380000000002</v>
      </c>
      <c r="B5265" s="2">
        <v>44.961939999999998</v>
      </c>
      <c r="C5265" s="2">
        <v>0.48836099999999999</v>
      </c>
      <c r="D5265" s="2">
        <v>0.33060800000000001</v>
      </c>
      <c r="F5265" s="2">
        <v>8.6884329999999999</v>
      </c>
      <c r="G5265" s="2">
        <v>0.58092500000000002</v>
      </c>
      <c r="H5265" s="2">
        <v>0.58299999999999996</v>
      </c>
      <c r="J5265" s="2">
        <v>8.6912380000000002</v>
      </c>
      <c r="K5265" s="2">
        <v>8.7765999999999997E-2</v>
      </c>
      <c r="L5265" s="2">
        <v>0.19078000000000001</v>
      </c>
    </row>
    <row r="5266" spans="1:12" x14ac:dyDescent="0.2">
      <c r="A5266" s="2">
        <v>8.6919389999999996</v>
      </c>
      <c r="B5266" s="2">
        <v>45.012749999999997</v>
      </c>
      <c r="C5266" s="2">
        <v>0.48786099999999999</v>
      </c>
      <c r="D5266" s="2">
        <v>0.33047799999999999</v>
      </c>
      <c r="F5266" s="2">
        <v>8.6891339999999992</v>
      </c>
      <c r="G5266" s="2">
        <v>0.581314</v>
      </c>
      <c r="H5266" s="2">
        <v>0.58264199999999999</v>
      </c>
      <c r="J5266" s="2">
        <v>8.6919389999999996</v>
      </c>
      <c r="K5266" s="2">
        <v>8.8223999999999997E-2</v>
      </c>
      <c r="L5266" s="2">
        <v>0.190638</v>
      </c>
    </row>
    <row r="5267" spans="1:12" x14ac:dyDescent="0.2">
      <c r="A5267" s="2">
        <v>8.6926410000000001</v>
      </c>
      <c r="B5267" s="2">
        <v>45.063420000000001</v>
      </c>
      <c r="C5267" s="2">
        <v>0.48751</v>
      </c>
      <c r="D5267" s="2">
        <v>0.33037100000000003</v>
      </c>
      <c r="F5267" s="2">
        <v>8.6898359999999997</v>
      </c>
      <c r="G5267" s="2">
        <v>0.58156600000000003</v>
      </c>
      <c r="H5267" s="2">
        <v>0.58237499999999998</v>
      </c>
      <c r="J5267" s="2">
        <v>8.6926410000000001</v>
      </c>
      <c r="K5267" s="2">
        <v>8.8201000000000002E-2</v>
      </c>
      <c r="L5267" s="2">
        <v>0.19018299999999999</v>
      </c>
    </row>
    <row r="5268" spans="1:12" x14ac:dyDescent="0.2">
      <c r="A5268" s="2">
        <v>8.6933419999999995</v>
      </c>
      <c r="B5268" s="2">
        <v>45.113480000000003</v>
      </c>
      <c r="C5268" s="2">
        <v>0.487292</v>
      </c>
      <c r="D5268" s="2">
        <v>0.33018799999999998</v>
      </c>
      <c r="F5268" s="2">
        <v>8.6905359999999998</v>
      </c>
      <c r="G5268" s="2">
        <v>0.58183300000000004</v>
      </c>
      <c r="H5268" s="2">
        <v>0.58250400000000002</v>
      </c>
      <c r="J5268" s="2">
        <v>8.6933419999999995</v>
      </c>
      <c r="K5268" s="2">
        <v>8.8418999999999998E-2</v>
      </c>
      <c r="L5268" s="2">
        <v>0.18978700000000001</v>
      </c>
    </row>
    <row r="5269" spans="1:12" x14ac:dyDescent="0.2">
      <c r="A5269" s="2">
        <v>8.6940439999999999</v>
      </c>
      <c r="B5269" s="2">
        <v>45.163310000000003</v>
      </c>
      <c r="C5269" s="2">
        <v>0.4869</v>
      </c>
      <c r="D5269" s="2">
        <v>0.32992899999999997</v>
      </c>
      <c r="F5269" s="2">
        <v>8.6912380000000002</v>
      </c>
      <c r="G5269" s="2">
        <v>0.58210799999999996</v>
      </c>
      <c r="H5269" s="2">
        <v>0.58236699999999997</v>
      </c>
      <c r="J5269" s="2">
        <v>8.6940439999999999</v>
      </c>
      <c r="K5269" s="2">
        <v>8.9082999999999996E-2</v>
      </c>
      <c r="L5269" s="2">
        <v>0.18965899999999999</v>
      </c>
    </row>
    <row r="5270" spans="1:12" x14ac:dyDescent="0.2">
      <c r="A5270" s="2">
        <v>8.6947449999999993</v>
      </c>
      <c r="B5270" s="2">
        <v>45.213230000000003</v>
      </c>
      <c r="C5270" s="2">
        <v>0.486537</v>
      </c>
      <c r="D5270" s="2">
        <v>0.32990599999999998</v>
      </c>
      <c r="F5270" s="2">
        <v>8.6919389999999996</v>
      </c>
      <c r="G5270" s="2">
        <v>0.58208499999999996</v>
      </c>
      <c r="H5270" s="2">
        <v>0.58249700000000004</v>
      </c>
      <c r="J5270" s="2">
        <v>8.6947449999999993</v>
      </c>
      <c r="K5270" s="2">
        <v>8.9342000000000005E-2</v>
      </c>
      <c r="L5270" s="2">
        <v>0.18956000000000001</v>
      </c>
    </row>
    <row r="5271" spans="1:12" x14ac:dyDescent="0.2">
      <c r="A5271" s="2">
        <v>8.6954460000000005</v>
      </c>
      <c r="B5271" s="2">
        <v>45.263199999999998</v>
      </c>
      <c r="C5271" s="2">
        <v>0.48624699999999998</v>
      </c>
      <c r="D5271" s="2">
        <v>0.330119</v>
      </c>
      <c r="F5271" s="2">
        <v>8.6926410000000001</v>
      </c>
      <c r="G5271" s="2">
        <v>0.58205399999999996</v>
      </c>
      <c r="H5271" s="2">
        <v>0.58242000000000005</v>
      </c>
      <c r="J5271" s="2">
        <v>8.6954460000000005</v>
      </c>
      <c r="K5271" s="2">
        <v>8.9776999999999996E-2</v>
      </c>
      <c r="L5271" s="2">
        <v>0.18958900000000001</v>
      </c>
    </row>
    <row r="5272" spans="1:12" x14ac:dyDescent="0.2">
      <c r="A5272" s="2">
        <v>8.6961480000000009</v>
      </c>
      <c r="B5272" s="2">
        <v>45.312849999999997</v>
      </c>
      <c r="C5272" s="2">
        <v>0.48602600000000001</v>
      </c>
      <c r="D5272" s="2">
        <v>0.32995099999999999</v>
      </c>
      <c r="F5272" s="2">
        <v>8.6933419999999995</v>
      </c>
      <c r="G5272" s="2">
        <v>0.58225300000000002</v>
      </c>
      <c r="H5272" s="2">
        <v>0.58263399999999999</v>
      </c>
      <c r="J5272" s="2">
        <v>8.6961480000000009</v>
      </c>
      <c r="K5272" s="2">
        <v>8.9760000000000006E-2</v>
      </c>
      <c r="L5272" s="2">
        <v>0.18943399999999999</v>
      </c>
    </row>
    <row r="5273" spans="1:12" x14ac:dyDescent="0.2">
      <c r="A5273" s="2">
        <v>8.6968490000000003</v>
      </c>
      <c r="B5273" s="2">
        <v>45.362839999999998</v>
      </c>
      <c r="C5273" s="2">
        <v>0.48549199999999998</v>
      </c>
      <c r="D5273" s="2">
        <v>0.32976100000000003</v>
      </c>
      <c r="F5273" s="2">
        <v>8.6940439999999999</v>
      </c>
      <c r="G5273" s="2">
        <v>0.58279400000000003</v>
      </c>
      <c r="H5273" s="2">
        <v>0.58284000000000002</v>
      </c>
      <c r="J5273" s="2">
        <v>8.6968490000000003</v>
      </c>
      <c r="K5273" s="2">
        <v>8.9511999999999994E-2</v>
      </c>
      <c r="L5273" s="2">
        <v>0.189388</v>
      </c>
    </row>
    <row r="5274" spans="1:12" x14ac:dyDescent="0.2">
      <c r="A5274" s="2">
        <v>8.6975510000000007</v>
      </c>
      <c r="B5274" s="2">
        <v>45.412730000000003</v>
      </c>
      <c r="C5274" s="2">
        <v>0.48524</v>
      </c>
      <c r="D5274" s="2">
        <v>0.32978400000000002</v>
      </c>
      <c r="F5274" s="2">
        <v>8.6947449999999993</v>
      </c>
      <c r="G5274" s="2">
        <v>0.58290900000000001</v>
      </c>
      <c r="H5274" s="2">
        <v>0.58264199999999999</v>
      </c>
      <c r="J5274" s="2">
        <v>8.6975510000000007</v>
      </c>
      <c r="K5274" s="2">
        <v>8.8964000000000001E-2</v>
      </c>
      <c r="L5274" s="2">
        <v>0.18935399999999999</v>
      </c>
    </row>
    <row r="5275" spans="1:12" x14ac:dyDescent="0.2">
      <c r="A5275" s="2">
        <v>8.6982520000000001</v>
      </c>
      <c r="B5275" s="2">
        <v>45.462479999999999</v>
      </c>
      <c r="C5275" s="2">
        <v>0.48560300000000001</v>
      </c>
      <c r="D5275" s="2">
        <v>0.32999699999999998</v>
      </c>
      <c r="F5275" s="2">
        <v>8.6954460000000005</v>
      </c>
      <c r="G5275" s="2">
        <v>0.58290900000000001</v>
      </c>
      <c r="H5275" s="2">
        <v>0.58284800000000003</v>
      </c>
      <c r="J5275" s="2">
        <v>8.6982520000000001</v>
      </c>
      <c r="K5275" s="2">
        <v>8.8748999999999995E-2</v>
      </c>
      <c r="L5275" s="2">
        <v>0.18862699999999999</v>
      </c>
    </row>
    <row r="5276" spans="1:12" x14ac:dyDescent="0.2">
      <c r="A5276" s="2">
        <v>8.6989540000000005</v>
      </c>
      <c r="B5276" s="2">
        <v>45.513210000000001</v>
      </c>
      <c r="C5276" s="2">
        <v>0.485873</v>
      </c>
      <c r="D5276" s="2">
        <v>0.33047799999999999</v>
      </c>
      <c r="F5276" s="2">
        <v>8.6961480000000009</v>
      </c>
      <c r="G5276" s="2">
        <v>0.58272599999999997</v>
      </c>
      <c r="H5276" s="2">
        <v>0.58310700000000004</v>
      </c>
      <c r="J5276" s="2">
        <v>8.6989540000000005</v>
      </c>
      <c r="K5276" s="2">
        <v>8.8674000000000003E-2</v>
      </c>
      <c r="L5276" s="2">
        <v>0.188171</v>
      </c>
    </row>
    <row r="5277" spans="1:12" x14ac:dyDescent="0.2">
      <c r="A5277" s="2">
        <v>8.6996549999999999</v>
      </c>
      <c r="B5277" s="2">
        <v>45.562809999999999</v>
      </c>
      <c r="C5277" s="2">
        <v>0.485873</v>
      </c>
      <c r="D5277" s="2">
        <v>0.33066899999999999</v>
      </c>
      <c r="F5277" s="2">
        <v>8.6968490000000003</v>
      </c>
      <c r="G5277" s="2">
        <v>0.58268699999999995</v>
      </c>
      <c r="H5277" s="2">
        <v>0.58310700000000004</v>
      </c>
      <c r="J5277" s="2">
        <v>8.6996549999999999</v>
      </c>
      <c r="K5277" s="2">
        <v>8.8468000000000005E-2</v>
      </c>
      <c r="L5277" s="2">
        <v>0.187727</v>
      </c>
    </row>
    <row r="5278" spans="1:12" x14ac:dyDescent="0.2">
      <c r="A5278" s="2">
        <v>8.7003559999999993</v>
      </c>
      <c r="B5278" s="2">
        <v>45.612810000000003</v>
      </c>
      <c r="C5278" s="2">
        <v>0.48585400000000001</v>
      </c>
      <c r="D5278" s="2">
        <v>0.33079799999999998</v>
      </c>
      <c r="F5278" s="2">
        <v>8.6975510000000007</v>
      </c>
      <c r="G5278" s="2">
        <v>0.58252000000000004</v>
      </c>
      <c r="H5278" s="2">
        <v>0.58245800000000003</v>
      </c>
      <c r="J5278" s="2">
        <v>8.7003559999999993</v>
      </c>
      <c r="K5278" s="2">
        <v>8.8159000000000001E-2</v>
      </c>
      <c r="L5278" s="2">
        <v>0.18701499999999999</v>
      </c>
    </row>
    <row r="5279" spans="1:12" x14ac:dyDescent="0.2">
      <c r="A5279" s="2">
        <v>8.7010570000000005</v>
      </c>
      <c r="B5279" s="2">
        <v>45.66254</v>
      </c>
      <c r="C5279" s="2">
        <v>0.48572500000000002</v>
      </c>
      <c r="D5279" s="2">
        <v>0.331065</v>
      </c>
      <c r="F5279" s="2">
        <v>8.6982520000000001</v>
      </c>
      <c r="G5279" s="2">
        <v>0.58235899999999996</v>
      </c>
      <c r="H5279" s="2">
        <v>0.58230599999999999</v>
      </c>
      <c r="J5279" s="2">
        <v>8.7010570000000005</v>
      </c>
      <c r="K5279" s="2">
        <v>8.7248000000000006E-2</v>
      </c>
      <c r="L5279" s="2">
        <v>0.185997</v>
      </c>
    </row>
    <row r="5280" spans="1:12" x14ac:dyDescent="0.2">
      <c r="A5280" s="2">
        <v>8.7017579999999999</v>
      </c>
      <c r="B5280" s="2">
        <v>45.713180000000001</v>
      </c>
      <c r="C5280" s="2">
        <v>0.48569000000000001</v>
      </c>
      <c r="D5280" s="2">
        <v>0.33121</v>
      </c>
      <c r="F5280" s="2">
        <v>8.6989540000000005</v>
      </c>
      <c r="G5280" s="2">
        <v>0.58191700000000002</v>
      </c>
      <c r="H5280" s="2">
        <v>0.58244300000000004</v>
      </c>
      <c r="J5280" s="2">
        <v>8.7017579999999999</v>
      </c>
      <c r="K5280" s="2">
        <v>8.7376999999999996E-2</v>
      </c>
      <c r="L5280" s="2">
        <v>0.185308</v>
      </c>
    </row>
    <row r="5281" spans="1:12" x14ac:dyDescent="0.2">
      <c r="A5281" s="2">
        <v>8.7024600000000003</v>
      </c>
      <c r="B5281" s="2">
        <v>45.763339999999999</v>
      </c>
      <c r="C5281" s="2">
        <v>0.48580099999999998</v>
      </c>
      <c r="D5281" s="2">
        <v>0.33102700000000002</v>
      </c>
      <c r="F5281" s="2">
        <v>8.6996549999999999</v>
      </c>
      <c r="G5281" s="2">
        <v>0.581955</v>
      </c>
      <c r="H5281" s="2">
        <v>0.58258799999999999</v>
      </c>
      <c r="J5281" s="2">
        <v>8.7024600000000003</v>
      </c>
      <c r="K5281" s="2">
        <v>8.7073999999999999E-2</v>
      </c>
      <c r="L5281" s="2">
        <v>0.18548799999999999</v>
      </c>
    </row>
    <row r="5282" spans="1:12" x14ac:dyDescent="0.2">
      <c r="A5282" s="2">
        <v>8.7031609999999997</v>
      </c>
      <c r="B5282" s="2">
        <v>45.813409999999998</v>
      </c>
      <c r="C5282" s="2">
        <v>0.48571700000000001</v>
      </c>
      <c r="D5282" s="2">
        <v>0.33070699999999997</v>
      </c>
      <c r="F5282" s="2">
        <v>8.7003559999999993</v>
      </c>
      <c r="G5282" s="2">
        <v>0.58220700000000003</v>
      </c>
      <c r="H5282" s="2">
        <v>0.58227499999999999</v>
      </c>
      <c r="J5282" s="2">
        <v>8.7031609999999997</v>
      </c>
      <c r="K5282" s="2">
        <v>8.6607000000000003E-2</v>
      </c>
      <c r="L5282" s="2">
        <v>0.185946</v>
      </c>
    </row>
    <row r="5283" spans="1:12" x14ac:dyDescent="0.2">
      <c r="A5283" s="2">
        <v>8.7038630000000001</v>
      </c>
      <c r="B5283" s="2">
        <v>45.863970000000002</v>
      </c>
      <c r="C5283" s="2">
        <v>0.48570200000000002</v>
      </c>
      <c r="D5283" s="2">
        <v>0.33056200000000002</v>
      </c>
      <c r="F5283" s="2">
        <v>8.7010570000000005</v>
      </c>
      <c r="G5283" s="2">
        <v>0.58238999999999996</v>
      </c>
      <c r="H5283" s="2">
        <v>0.58252000000000004</v>
      </c>
      <c r="J5283" s="2">
        <v>8.7038630000000001</v>
      </c>
      <c r="K5283" s="2">
        <v>8.6300000000000002E-2</v>
      </c>
      <c r="L5283" s="2">
        <v>0.185696</v>
      </c>
    </row>
    <row r="5284" spans="1:12" x14ac:dyDescent="0.2">
      <c r="A5284" s="2">
        <v>8.7045639999999995</v>
      </c>
      <c r="B5284" s="2">
        <v>45.914149999999999</v>
      </c>
      <c r="C5284" s="2">
        <v>0.48574000000000001</v>
      </c>
      <c r="D5284" s="2">
        <v>0.33017299999999999</v>
      </c>
      <c r="F5284" s="2">
        <v>8.7017579999999999</v>
      </c>
      <c r="G5284" s="2">
        <v>0.58250400000000002</v>
      </c>
      <c r="H5284" s="2">
        <v>0.58280200000000004</v>
      </c>
      <c r="J5284" s="2">
        <v>8.7045639999999995</v>
      </c>
      <c r="K5284" s="2">
        <v>8.6801000000000003E-2</v>
      </c>
      <c r="L5284" s="2">
        <v>0.18531600000000001</v>
      </c>
    </row>
    <row r="5285" spans="1:12" x14ac:dyDescent="0.2">
      <c r="A5285" s="2">
        <v>8.7052659999999999</v>
      </c>
      <c r="B5285" s="2">
        <v>45.9649</v>
      </c>
      <c r="C5285" s="2">
        <v>0.48567500000000002</v>
      </c>
      <c r="D5285" s="2">
        <v>0.32992899999999997</v>
      </c>
      <c r="F5285" s="2">
        <v>8.7024600000000003</v>
      </c>
      <c r="G5285" s="2">
        <v>0.58264899999999997</v>
      </c>
      <c r="H5285" s="2">
        <v>0.58319100000000001</v>
      </c>
      <c r="J5285" s="2">
        <v>8.7052659999999999</v>
      </c>
      <c r="K5285" s="2">
        <v>8.6308999999999997E-2</v>
      </c>
      <c r="L5285" s="2">
        <v>0.18435599999999999</v>
      </c>
    </row>
    <row r="5286" spans="1:12" x14ac:dyDescent="0.2">
      <c r="A5286" s="2">
        <v>8.7059669999999993</v>
      </c>
      <c r="B5286" s="2">
        <v>46.015360000000001</v>
      </c>
      <c r="C5286" s="2">
        <v>0.48527100000000001</v>
      </c>
      <c r="D5286" s="2">
        <v>0.330127</v>
      </c>
      <c r="F5286" s="2">
        <v>8.7031609999999997</v>
      </c>
      <c r="G5286" s="2">
        <v>0.58276399999999995</v>
      </c>
      <c r="H5286" s="2">
        <v>0.58351900000000001</v>
      </c>
      <c r="J5286" s="2">
        <v>8.7059669999999993</v>
      </c>
      <c r="K5286" s="2">
        <v>8.609E-2</v>
      </c>
      <c r="L5286" s="2">
        <v>0.183175</v>
      </c>
    </row>
    <row r="5287" spans="1:12" x14ac:dyDescent="0.2">
      <c r="A5287" s="2">
        <v>8.7066689999999998</v>
      </c>
      <c r="B5287" s="2">
        <v>46.065069999999999</v>
      </c>
      <c r="C5287" s="2">
        <v>0.48486600000000002</v>
      </c>
      <c r="D5287" s="2">
        <v>0.33037100000000003</v>
      </c>
      <c r="F5287" s="2">
        <v>8.7038630000000001</v>
      </c>
      <c r="G5287" s="2">
        <v>0.58299999999999996</v>
      </c>
      <c r="H5287" s="2">
        <v>0.58303099999999997</v>
      </c>
      <c r="J5287" s="2">
        <v>8.7066689999999998</v>
      </c>
      <c r="K5287" s="2">
        <v>8.5561999999999999E-2</v>
      </c>
      <c r="L5287" s="2">
        <v>0.182309</v>
      </c>
    </row>
    <row r="5288" spans="1:12" x14ac:dyDescent="0.2">
      <c r="A5288" s="2">
        <v>8.7073699999999992</v>
      </c>
      <c r="B5288" s="2">
        <v>46.115589999999997</v>
      </c>
      <c r="C5288" s="2">
        <v>0.48482399999999998</v>
      </c>
      <c r="D5288" s="2">
        <v>0.33044699999999999</v>
      </c>
      <c r="F5288" s="2">
        <v>8.7045639999999995</v>
      </c>
      <c r="G5288" s="2">
        <v>0.58264199999999999</v>
      </c>
      <c r="H5288" s="2">
        <v>0.58282500000000004</v>
      </c>
      <c r="J5288" s="2">
        <v>8.7073699999999992</v>
      </c>
      <c r="K5288" s="2">
        <v>8.5014000000000006E-2</v>
      </c>
      <c r="L5288" s="2">
        <v>0.181617</v>
      </c>
    </row>
    <row r="5289" spans="1:12" x14ac:dyDescent="0.2">
      <c r="A5289" s="2">
        <v>8.7080710000000003</v>
      </c>
      <c r="B5289" s="2">
        <v>46.162799999999997</v>
      </c>
      <c r="C5289" s="2">
        <v>0.484626</v>
      </c>
      <c r="D5289" s="2">
        <v>0.33099699999999999</v>
      </c>
      <c r="F5289" s="2">
        <v>8.7052659999999999</v>
      </c>
      <c r="G5289" s="2">
        <v>0.58237499999999998</v>
      </c>
      <c r="H5289" s="2">
        <v>0.58272599999999997</v>
      </c>
      <c r="J5289" s="2">
        <v>8.7080710000000003</v>
      </c>
      <c r="K5289" s="2">
        <v>8.5039000000000003E-2</v>
      </c>
      <c r="L5289" s="2">
        <v>0.18122099999999999</v>
      </c>
    </row>
    <row r="5290" spans="1:12" x14ac:dyDescent="0.2">
      <c r="A5290" s="2">
        <v>8.7087730000000008</v>
      </c>
      <c r="B5290" s="2">
        <v>46.206980000000001</v>
      </c>
      <c r="C5290" s="2">
        <v>0.48437400000000003</v>
      </c>
      <c r="D5290" s="2">
        <v>0.33176699999999998</v>
      </c>
      <c r="F5290" s="2">
        <v>8.7059669999999993</v>
      </c>
      <c r="G5290" s="2">
        <v>0.58250400000000002</v>
      </c>
      <c r="H5290" s="2">
        <v>0.58243599999999995</v>
      </c>
      <c r="J5290" s="2">
        <v>8.7087730000000008</v>
      </c>
      <c r="K5290" s="2">
        <v>8.5193000000000005E-2</v>
      </c>
      <c r="L5290" s="2">
        <v>0.18079200000000001</v>
      </c>
    </row>
    <row r="5291" spans="1:12" x14ac:dyDescent="0.2">
      <c r="A5291" s="2">
        <v>8.7094740000000002</v>
      </c>
      <c r="B5291" s="2">
        <v>46.251060000000003</v>
      </c>
      <c r="C5291" s="2">
        <v>0.48421799999999998</v>
      </c>
      <c r="D5291" s="2">
        <v>0.33199600000000001</v>
      </c>
      <c r="F5291" s="2">
        <v>8.7066689999999998</v>
      </c>
      <c r="G5291" s="2">
        <v>0.58236699999999997</v>
      </c>
      <c r="H5291" s="2">
        <v>0.58169599999999999</v>
      </c>
      <c r="J5291" s="2">
        <v>8.7094740000000002</v>
      </c>
      <c r="K5291" s="2">
        <v>8.4917000000000006E-2</v>
      </c>
      <c r="L5291" s="2">
        <v>0.18090999999999999</v>
      </c>
    </row>
    <row r="5292" spans="1:12" x14ac:dyDescent="0.2">
      <c r="A5292" s="2">
        <v>8.7101769999999998</v>
      </c>
      <c r="B5292" s="2">
        <v>46.297829999999998</v>
      </c>
      <c r="C5292" s="2">
        <v>0.48404199999999997</v>
      </c>
      <c r="D5292" s="2">
        <v>0.33207199999999998</v>
      </c>
      <c r="F5292" s="2">
        <v>8.7073699999999992</v>
      </c>
      <c r="G5292" s="2">
        <v>0.58249700000000004</v>
      </c>
      <c r="H5292" s="2">
        <v>0.58149700000000004</v>
      </c>
      <c r="J5292" s="2">
        <v>8.7101769999999998</v>
      </c>
      <c r="K5292" s="2">
        <v>8.4863999999999995E-2</v>
      </c>
      <c r="L5292" s="2">
        <v>0.18027599999999999</v>
      </c>
    </row>
    <row r="5293" spans="1:12" x14ac:dyDescent="0.2">
      <c r="A5293" s="2">
        <v>8.710877</v>
      </c>
      <c r="B5293" s="2">
        <v>46.346499999999999</v>
      </c>
      <c r="C5293" s="2">
        <v>0.48367599999999999</v>
      </c>
      <c r="D5293" s="2">
        <v>0.33182099999999998</v>
      </c>
      <c r="F5293" s="2">
        <v>8.7080710000000003</v>
      </c>
      <c r="G5293" s="2">
        <v>0.58242000000000005</v>
      </c>
      <c r="H5293" s="2">
        <v>0.58162700000000001</v>
      </c>
      <c r="J5293" s="2">
        <v>8.710877</v>
      </c>
      <c r="K5293" s="2">
        <v>8.4710999999999995E-2</v>
      </c>
      <c r="L5293" s="2">
        <v>0.18004899999999999</v>
      </c>
    </row>
    <row r="5294" spans="1:12" x14ac:dyDescent="0.2">
      <c r="A5294" s="2">
        <v>8.7115779999999994</v>
      </c>
      <c r="B5294" s="2">
        <v>46.396059999999999</v>
      </c>
      <c r="C5294" s="2">
        <v>0.48329499999999997</v>
      </c>
      <c r="D5294" s="2">
        <v>0.33161499999999999</v>
      </c>
      <c r="F5294" s="2">
        <v>8.7087730000000008</v>
      </c>
      <c r="G5294" s="2">
        <v>0.58263399999999999</v>
      </c>
      <c r="H5294" s="2">
        <v>0.58126100000000003</v>
      </c>
      <c r="J5294" s="2">
        <v>8.7115779999999994</v>
      </c>
      <c r="K5294" s="2">
        <v>8.4413000000000002E-2</v>
      </c>
      <c r="L5294" s="2">
        <v>0.18019099999999999</v>
      </c>
    </row>
    <row r="5295" spans="1:12" x14ac:dyDescent="0.2">
      <c r="A5295" s="2">
        <v>8.7122790000000006</v>
      </c>
      <c r="B5295" s="2">
        <v>46.445659999999997</v>
      </c>
      <c r="C5295" s="2">
        <v>0.48310799999999998</v>
      </c>
      <c r="D5295" s="2">
        <v>0.331729</v>
      </c>
      <c r="F5295" s="2">
        <v>8.7094740000000002</v>
      </c>
      <c r="G5295" s="2">
        <v>0.58284000000000002</v>
      </c>
      <c r="H5295" s="2">
        <v>0.58103199999999999</v>
      </c>
      <c r="J5295" s="2">
        <v>8.7122790000000006</v>
      </c>
      <c r="K5295" s="2">
        <v>8.4541000000000005E-2</v>
      </c>
      <c r="L5295" s="2">
        <v>0.18001700000000001</v>
      </c>
    </row>
    <row r="5296" spans="1:12" x14ac:dyDescent="0.2">
      <c r="A5296" s="2">
        <v>8.7129809999999992</v>
      </c>
      <c r="B5296" s="2">
        <v>46.495190000000001</v>
      </c>
      <c r="C5296" s="2">
        <v>0.48308899999999999</v>
      </c>
      <c r="D5296" s="2">
        <v>0.33176</v>
      </c>
      <c r="F5296" s="2">
        <v>8.7101769999999998</v>
      </c>
      <c r="G5296" s="2">
        <v>0.58264199999999999</v>
      </c>
      <c r="H5296" s="2">
        <v>0.58095600000000003</v>
      </c>
      <c r="J5296" s="2">
        <v>8.7129809999999992</v>
      </c>
      <c r="K5296" s="2">
        <v>8.4657999999999997E-2</v>
      </c>
      <c r="L5296" s="2">
        <v>0.17968100000000001</v>
      </c>
    </row>
    <row r="5297" spans="1:12" x14ac:dyDescent="0.2">
      <c r="A5297" s="2">
        <v>8.7136820000000004</v>
      </c>
      <c r="B5297" s="2">
        <v>46.544460000000001</v>
      </c>
      <c r="C5297" s="2">
        <v>0.48311900000000002</v>
      </c>
      <c r="D5297" s="2">
        <v>0.33155400000000002</v>
      </c>
      <c r="F5297" s="2">
        <v>8.710877</v>
      </c>
      <c r="G5297" s="2">
        <v>0.58284800000000003</v>
      </c>
      <c r="H5297" s="2">
        <v>0.58074999999999999</v>
      </c>
      <c r="J5297" s="2">
        <v>8.7136820000000004</v>
      </c>
      <c r="K5297" s="2">
        <v>8.548E-2</v>
      </c>
      <c r="L5297" s="2">
        <v>0.17949499999999999</v>
      </c>
    </row>
    <row r="5298" spans="1:12" x14ac:dyDescent="0.2">
      <c r="A5298" s="2">
        <v>8.7143840000000008</v>
      </c>
      <c r="B5298" s="2">
        <v>46.594070000000002</v>
      </c>
      <c r="C5298" s="2">
        <v>0.48308499999999999</v>
      </c>
      <c r="D5298" s="2">
        <v>0.331287</v>
      </c>
      <c r="F5298" s="2">
        <v>8.7115779999999994</v>
      </c>
      <c r="G5298" s="2">
        <v>0.58310700000000004</v>
      </c>
      <c r="H5298" s="2">
        <v>0.58040599999999998</v>
      </c>
      <c r="J5298" s="2">
        <v>8.7143840000000008</v>
      </c>
      <c r="K5298" s="2">
        <v>8.5393999999999998E-2</v>
      </c>
      <c r="L5298" s="2">
        <v>0.17949699999999999</v>
      </c>
    </row>
    <row r="5299" spans="1:12" x14ac:dyDescent="0.2">
      <c r="A5299" s="2">
        <v>8.7150850000000002</v>
      </c>
      <c r="B5299" s="2">
        <v>46.643749999999997</v>
      </c>
      <c r="C5299" s="2">
        <v>0.48293599999999998</v>
      </c>
      <c r="D5299" s="2">
        <v>0.33152300000000001</v>
      </c>
      <c r="F5299" s="2">
        <v>8.7122790000000006</v>
      </c>
      <c r="G5299" s="2">
        <v>0.58310700000000004</v>
      </c>
      <c r="H5299" s="2">
        <v>0.580322</v>
      </c>
      <c r="J5299" s="2">
        <v>8.7150850000000002</v>
      </c>
      <c r="K5299" s="2">
        <v>8.5404999999999995E-2</v>
      </c>
      <c r="L5299" s="2">
        <v>0.17946699999999999</v>
      </c>
    </row>
    <row r="5300" spans="1:12" x14ac:dyDescent="0.2">
      <c r="A5300" s="2">
        <v>8.7157859999999996</v>
      </c>
      <c r="B5300" s="2">
        <v>46.692889999999998</v>
      </c>
      <c r="C5300" s="2">
        <v>0.48291299999999998</v>
      </c>
      <c r="D5300" s="2">
        <v>0.33169900000000002</v>
      </c>
      <c r="F5300" s="2">
        <v>8.7129809999999992</v>
      </c>
      <c r="G5300" s="2">
        <v>0.58245800000000003</v>
      </c>
      <c r="H5300" s="2">
        <v>0.57974199999999998</v>
      </c>
      <c r="J5300" s="2">
        <v>8.7157859999999996</v>
      </c>
      <c r="K5300" s="2">
        <v>8.4734000000000004E-2</v>
      </c>
      <c r="L5300" s="2">
        <v>0.17982300000000001</v>
      </c>
    </row>
    <row r="5301" spans="1:12" x14ac:dyDescent="0.2">
      <c r="A5301" s="2">
        <v>8.716488</v>
      </c>
      <c r="B5301" s="2">
        <v>46.742040000000003</v>
      </c>
      <c r="C5301" s="2">
        <v>0.48296299999999998</v>
      </c>
      <c r="D5301" s="2">
        <v>0.33214100000000002</v>
      </c>
      <c r="F5301" s="2">
        <v>8.7136820000000004</v>
      </c>
      <c r="G5301" s="2">
        <v>0.58230599999999999</v>
      </c>
      <c r="H5301" s="2">
        <v>0.579453</v>
      </c>
      <c r="J5301" s="2">
        <v>8.716488</v>
      </c>
      <c r="K5301" s="2">
        <v>8.4298999999999999E-2</v>
      </c>
      <c r="L5301" s="2">
        <v>0.17943999999999999</v>
      </c>
    </row>
    <row r="5302" spans="1:12" x14ac:dyDescent="0.2">
      <c r="A5302" s="2">
        <v>8.7171889999999994</v>
      </c>
      <c r="B5302" s="2">
        <v>46.791330000000002</v>
      </c>
      <c r="C5302" s="2">
        <v>0.48258099999999998</v>
      </c>
      <c r="D5302" s="2">
        <v>0.332256</v>
      </c>
      <c r="F5302" s="2">
        <v>8.7143840000000008</v>
      </c>
      <c r="G5302" s="2">
        <v>0.58244300000000004</v>
      </c>
      <c r="H5302" s="2">
        <v>0.57920799999999995</v>
      </c>
      <c r="J5302" s="2">
        <v>8.7171889999999994</v>
      </c>
      <c r="K5302" s="2">
        <v>8.4075999999999998E-2</v>
      </c>
      <c r="L5302" s="2">
        <v>0.17951500000000001</v>
      </c>
    </row>
    <row r="5303" spans="1:12" x14ac:dyDescent="0.2">
      <c r="A5303" s="2">
        <v>8.7178909999999998</v>
      </c>
      <c r="B5303" s="2">
        <v>46.840490000000003</v>
      </c>
      <c r="C5303" s="2">
        <v>0.482402</v>
      </c>
      <c r="D5303" s="2">
        <v>0.33272099999999999</v>
      </c>
      <c r="F5303" s="2">
        <v>8.7150850000000002</v>
      </c>
      <c r="G5303" s="2">
        <v>0.58258799999999999</v>
      </c>
      <c r="H5303" s="2">
        <v>0.57868200000000003</v>
      </c>
      <c r="J5303" s="2">
        <v>8.7178909999999998</v>
      </c>
      <c r="K5303" s="2">
        <v>8.4278000000000006E-2</v>
      </c>
      <c r="L5303" s="2">
        <v>0.18012</v>
      </c>
    </row>
    <row r="5304" spans="1:12" x14ac:dyDescent="0.2">
      <c r="A5304" s="2">
        <v>8.7185919999999992</v>
      </c>
      <c r="B5304" s="2">
        <v>46.889569999999999</v>
      </c>
      <c r="C5304" s="2">
        <v>0.48230299999999998</v>
      </c>
      <c r="D5304" s="2">
        <v>0.33292699999999997</v>
      </c>
      <c r="F5304" s="2">
        <v>8.7157859999999996</v>
      </c>
      <c r="G5304" s="2">
        <v>0.58227499999999999</v>
      </c>
      <c r="H5304" s="2">
        <v>0.578766</v>
      </c>
      <c r="J5304" s="2">
        <v>8.7185919999999992</v>
      </c>
      <c r="K5304" s="2">
        <v>8.4256999999999999E-2</v>
      </c>
      <c r="L5304" s="2">
        <v>0.18085000000000001</v>
      </c>
    </row>
    <row r="5305" spans="1:12" x14ac:dyDescent="0.2">
      <c r="A5305" s="2">
        <v>8.7192939999999997</v>
      </c>
      <c r="B5305" s="2">
        <v>46.938809999999997</v>
      </c>
      <c r="C5305" s="2">
        <v>0.48250900000000002</v>
      </c>
      <c r="D5305" s="2">
        <v>0.33272099999999999</v>
      </c>
      <c r="F5305" s="2">
        <v>8.716488</v>
      </c>
      <c r="G5305" s="2">
        <v>0.58252000000000004</v>
      </c>
      <c r="H5305" s="2">
        <v>0.57835400000000003</v>
      </c>
      <c r="J5305" s="2">
        <v>8.7192939999999997</v>
      </c>
      <c r="K5305" s="2">
        <v>8.3960999999999994E-2</v>
      </c>
      <c r="L5305" s="2">
        <v>0.18093400000000001</v>
      </c>
    </row>
    <row r="5306" spans="1:12" x14ac:dyDescent="0.2">
      <c r="A5306" s="2">
        <v>8.7199950000000008</v>
      </c>
      <c r="B5306" s="2">
        <v>46.988</v>
      </c>
      <c r="C5306" s="2">
        <v>0.48298999999999997</v>
      </c>
      <c r="D5306" s="2">
        <v>0.332538</v>
      </c>
      <c r="F5306" s="2">
        <v>8.7171889999999994</v>
      </c>
      <c r="G5306" s="2">
        <v>0.58280200000000004</v>
      </c>
      <c r="H5306" s="2">
        <v>0.57834600000000003</v>
      </c>
      <c r="J5306" s="2">
        <v>8.7199950000000008</v>
      </c>
      <c r="K5306" s="2">
        <v>8.3810999999999997E-2</v>
      </c>
      <c r="L5306" s="2">
        <v>0.18128</v>
      </c>
    </row>
    <row r="5307" spans="1:12" x14ac:dyDescent="0.2">
      <c r="A5307" s="2">
        <v>8.7206960000000002</v>
      </c>
      <c r="B5307" s="2">
        <v>47.037599999999998</v>
      </c>
      <c r="C5307" s="2">
        <v>0.483516</v>
      </c>
      <c r="D5307" s="2">
        <v>0.33250000000000002</v>
      </c>
      <c r="F5307" s="2">
        <v>8.7178909999999998</v>
      </c>
      <c r="G5307" s="2">
        <v>0.58319100000000001</v>
      </c>
      <c r="H5307" s="2">
        <v>0.57838400000000001</v>
      </c>
      <c r="J5307" s="2">
        <v>8.7206960000000002</v>
      </c>
      <c r="K5307" s="2">
        <v>8.3932999999999994E-2</v>
      </c>
      <c r="L5307" s="2">
        <v>0.18161099999999999</v>
      </c>
    </row>
    <row r="5308" spans="1:12" x14ac:dyDescent="0.2">
      <c r="A5308" s="2">
        <v>8.7213969999999996</v>
      </c>
      <c r="B5308" s="2">
        <v>47.087319999999998</v>
      </c>
      <c r="C5308" s="2">
        <v>0.48401899999999998</v>
      </c>
      <c r="D5308" s="2">
        <v>0.33246199999999998</v>
      </c>
      <c r="F5308" s="2">
        <v>8.7185919999999992</v>
      </c>
      <c r="G5308" s="2">
        <v>0.58351900000000001</v>
      </c>
      <c r="H5308" s="2">
        <v>0.57900200000000002</v>
      </c>
      <c r="J5308" s="2">
        <v>8.7213969999999996</v>
      </c>
      <c r="K5308" s="2">
        <v>8.3931000000000006E-2</v>
      </c>
      <c r="L5308" s="2">
        <v>0.18149999999999999</v>
      </c>
    </row>
    <row r="5309" spans="1:12" x14ac:dyDescent="0.2">
      <c r="A5309" s="2">
        <v>8.7220980000000008</v>
      </c>
      <c r="B5309" s="2">
        <v>47.136580000000002</v>
      </c>
      <c r="C5309" s="2">
        <v>0.484184</v>
      </c>
      <c r="D5309" s="2">
        <v>0.33262199999999997</v>
      </c>
      <c r="F5309" s="2">
        <v>8.7192939999999997</v>
      </c>
      <c r="G5309" s="2">
        <v>0.58303099999999997</v>
      </c>
      <c r="H5309" s="2">
        <v>0.57888799999999996</v>
      </c>
      <c r="J5309" s="2">
        <v>8.7220980000000008</v>
      </c>
      <c r="K5309" s="2">
        <v>8.3814E-2</v>
      </c>
      <c r="L5309" s="2">
        <v>0.18138699999999999</v>
      </c>
    </row>
    <row r="5310" spans="1:12" x14ac:dyDescent="0.2">
      <c r="A5310" s="2">
        <v>8.7227999999999994</v>
      </c>
      <c r="B5310" s="2">
        <v>47.186300000000003</v>
      </c>
      <c r="C5310" s="2">
        <v>0.483875</v>
      </c>
      <c r="D5310" s="2">
        <v>0.33266000000000001</v>
      </c>
      <c r="F5310" s="2">
        <v>8.7199950000000008</v>
      </c>
      <c r="G5310" s="2">
        <v>0.58282500000000004</v>
      </c>
      <c r="H5310" s="2">
        <v>0.57902500000000001</v>
      </c>
      <c r="J5310" s="2">
        <v>8.7227999999999994</v>
      </c>
      <c r="K5310" s="2">
        <v>8.3894999999999997E-2</v>
      </c>
      <c r="L5310" s="2">
        <v>0.18154999999999999</v>
      </c>
    </row>
    <row r="5311" spans="1:12" x14ac:dyDescent="0.2">
      <c r="A5311" s="2">
        <v>8.7235010000000006</v>
      </c>
      <c r="B5311" s="2">
        <v>47.235669999999999</v>
      </c>
      <c r="C5311" s="2">
        <v>0.48350100000000001</v>
      </c>
      <c r="D5311" s="2">
        <v>0.33221699999999998</v>
      </c>
      <c r="F5311" s="2">
        <v>8.7206960000000002</v>
      </c>
      <c r="G5311" s="2">
        <v>0.58272599999999997</v>
      </c>
      <c r="H5311" s="2">
        <v>0.57869000000000004</v>
      </c>
      <c r="J5311" s="2">
        <v>8.7235010000000006</v>
      </c>
      <c r="K5311" s="2">
        <v>8.3828E-2</v>
      </c>
      <c r="L5311" s="2">
        <v>0.18151800000000001</v>
      </c>
    </row>
    <row r="5312" spans="1:12" x14ac:dyDescent="0.2">
      <c r="A5312" s="2">
        <v>8.7242029999999993</v>
      </c>
      <c r="B5312" s="2">
        <v>47.285290000000003</v>
      </c>
      <c r="C5312" s="2">
        <v>0.48339399999999999</v>
      </c>
      <c r="D5312" s="2">
        <v>0.33237800000000001</v>
      </c>
      <c r="F5312" s="2">
        <v>8.7213969999999996</v>
      </c>
      <c r="G5312" s="2">
        <v>0.58243599999999995</v>
      </c>
      <c r="H5312" s="2">
        <v>0.57839200000000002</v>
      </c>
      <c r="J5312" s="2">
        <v>8.7242029999999993</v>
      </c>
      <c r="K5312" s="2">
        <v>8.3765000000000006E-2</v>
      </c>
      <c r="L5312" s="2">
        <v>0.180506</v>
      </c>
    </row>
    <row r="5313" spans="1:12" x14ac:dyDescent="0.2">
      <c r="A5313" s="2">
        <v>8.7249040000000004</v>
      </c>
      <c r="B5313" s="2">
        <v>47.334899999999998</v>
      </c>
      <c r="C5313" s="2">
        <v>0.483516</v>
      </c>
      <c r="D5313" s="2">
        <v>0.33209499999999997</v>
      </c>
      <c r="F5313" s="2">
        <v>8.7220980000000008</v>
      </c>
      <c r="G5313" s="2">
        <v>0.58169599999999999</v>
      </c>
      <c r="H5313" s="2">
        <v>0.57865100000000003</v>
      </c>
      <c r="J5313" s="2">
        <v>8.7249040000000004</v>
      </c>
      <c r="K5313" s="2">
        <v>8.3781999999999995E-2</v>
      </c>
      <c r="L5313" s="2">
        <v>0.18035799999999999</v>
      </c>
    </row>
    <row r="5314" spans="1:12" x14ac:dyDescent="0.2">
      <c r="A5314" s="2">
        <v>8.7256060000000009</v>
      </c>
      <c r="B5314" s="2">
        <v>47.38456</v>
      </c>
      <c r="C5314" s="2">
        <v>0.48344300000000001</v>
      </c>
      <c r="D5314" s="2">
        <v>0.33212599999999998</v>
      </c>
      <c r="F5314" s="2">
        <v>8.7227999999999994</v>
      </c>
      <c r="G5314" s="2">
        <v>0.58149700000000004</v>
      </c>
      <c r="H5314" s="2">
        <v>0.57828500000000005</v>
      </c>
      <c r="J5314" s="2">
        <v>8.7256060000000009</v>
      </c>
      <c r="K5314" s="2">
        <v>8.4123000000000003E-2</v>
      </c>
      <c r="L5314" s="2">
        <v>0.17991599999999999</v>
      </c>
    </row>
    <row r="5315" spans="1:12" x14ac:dyDescent="0.2">
      <c r="A5315" s="2">
        <v>8.7263070000000003</v>
      </c>
      <c r="B5315" s="2">
        <v>47.43441</v>
      </c>
      <c r="C5315" s="2">
        <v>0.48313400000000001</v>
      </c>
      <c r="D5315" s="2">
        <v>0.33241599999999999</v>
      </c>
      <c r="F5315" s="2">
        <v>8.7235010000000006</v>
      </c>
      <c r="G5315" s="2">
        <v>0.58162700000000001</v>
      </c>
      <c r="H5315" s="2">
        <v>0.57842300000000002</v>
      </c>
      <c r="J5315" s="2">
        <v>8.7263070000000003</v>
      </c>
      <c r="K5315" s="2">
        <v>8.3876000000000006E-2</v>
      </c>
      <c r="L5315" s="2">
        <v>0.179893</v>
      </c>
    </row>
    <row r="5316" spans="1:12" x14ac:dyDescent="0.2">
      <c r="A5316" s="2">
        <v>8.7270090000000007</v>
      </c>
      <c r="B5316" s="2">
        <v>47.484310000000001</v>
      </c>
      <c r="C5316" s="2">
        <v>0.48326799999999998</v>
      </c>
      <c r="D5316" s="2">
        <v>0.33280500000000002</v>
      </c>
      <c r="F5316" s="2">
        <v>8.7242029999999993</v>
      </c>
      <c r="G5316" s="2">
        <v>0.58126100000000003</v>
      </c>
      <c r="H5316" s="2">
        <v>0.578407</v>
      </c>
      <c r="J5316" s="2">
        <v>8.7270090000000007</v>
      </c>
      <c r="K5316" s="2">
        <v>8.3310999999999996E-2</v>
      </c>
      <c r="L5316" s="2">
        <v>0.17971000000000001</v>
      </c>
    </row>
    <row r="5317" spans="1:12" x14ac:dyDescent="0.2">
      <c r="A5317" s="2">
        <v>8.7277100000000001</v>
      </c>
      <c r="B5317" s="2">
        <v>47.534100000000002</v>
      </c>
      <c r="C5317" s="2">
        <v>0.48390499999999997</v>
      </c>
      <c r="D5317" s="2">
        <v>0.33295000000000002</v>
      </c>
      <c r="F5317" s="2">
        <v>8.7249040000000004</v>
      </c>
      <c r="G5317" s="2">
        <v>0.58103199999999999</v>
      </c>
      <c r="H5317" s="2">
        <v>0.57830000000000004</v>
      </c>
      <c r="J5317" s="2">
        <v>8.7277100000000001</v>
      </c>
      <c r="K5317" s="2">
        <v>8.3337999999999995E-2</v>
      </c>
      <c r="L5317" s="2">
        <v>0.18001400000000001</v>
      </c>
    </row>
    <row r="5318" spans="1:12" x14ac:dyDescent="0.2">
      <c r="A5318" s="2">
        <v>8.7284109999999995</v>
      </c>
      <c r="B5318" s="2">
        <v>47.583970000000001</v>
      </c>
      <c r="C5318" s="2">
        <v>0.48442000000000002</v>
      </c>
      <c r="D5318" s="2">
        <v>0.33308700000000002</v>
      </c>
      <c r="F5318" s="2">
        <v>8.7256060000000009</v>
      </c>
      <c r="G5318" s="2">
        <v>0.58095600000000003</v>
      </c>
      <c r="H5318" s="2">
        <v>0.57806400000000002</v>
      </c>
      <c r="J5318" s="2">
        <v>8.7284109999999995</v>
      </c>
      <c r="K5318" s="2">
        <v>8.2998000000000002E-2</v>
      </c>
      <c r="L5318" s="2">
        <v>0.18006900000000001</v>
      </c>
    </row>
    <row r="5319" spans="1:12" x14ac:dyDescent="0.2">
      <c r="A5319" s="2">
        <v>8.7291129999999999</v>
      </c>
      <c r="B5319" s="2">
        <v>47.634189999999997</v>
      </c>
      <c r="C5319" s="2">
        <v>0.48458800000000002</v>
      </c>
      <c r="D5319" s="2">
        <v>0.333347</v>
      </c>
      <c r="F5319" s="2">
        <v>8.7263070000000003</v>
      </c>
      <c r="G5319" s="2">
        <v>0.58074999999999999</v>
      </c>
      <c r="H5319" s="2">
        <v>0.57861300000000004</v>
      </c>
      <c r="J5319" s="2">
        <v>8.7291129999999999</v>
      </c>
      <c r="K5319" s="2">
        <v>8.2723000000000005E-2</v>
      </c>
      <c r="L5319" s="2">
        <v>0.17990999999999999</v>
      </c>
    </row>
    <row r="5320" spans="1:12" x14ac:dyDescent="0.2">
      <c r="A5320" s="2">
        <v>8.7298139999999993</v>
      </c>
      <c r="B5320" s="2">
        <v>47.684359999999998</v>
      </c>
      <c r="C5320" s="2">
        <v>0.484653</v>
      </c>
      <c r="D5320" s="2">
        <v>0.33379700000000001</v>
      </c>
      <c r="F5320" s="2">
        <v>8.7270090000000007</v>
      </c>
      <c r="G5320" s="2">
        <v>0.58040599999999998</v>
      </c>
      <c r="H5320" s="2">
        <v>0.57845299999999999</v>
      </c>
      <c r="J5320" s="2">
        <v>8.7298139999999993</v>
      </c>
      <c r="K5320" s="2">
        <v>8.2589999999999997E-2</v>
      </c>
      <c r="L5320" s="2">
        <v>0.180003</v>
      </c>
    </row>
    <row r="5321" spans="1:12" x14ac:dyDescent="0.2">
      <c r="A5321" s="2">
        <v>8.7305150000000005</v>
      </c>
      <c r="B5321" s="2">
        <v>47.734369999999998</v>
      </c>
      <c r="C5321" s="2">
        <v>0.48477900000000002</v>
      </c>
      <c r="D5321" s="2">
        <v>0.33429999999999999</v>
      </c>
      <c r="F5321" s="2">
        <v>8.7277100000000001</v>
      </c>
      <c r="G5321" s="2">
        <v>0.580322</v>
      </c>
      <c r="H5321" s="2">
        <v>0.57817099999999999</v>
      </c>
      <c r="J5321" s="2">
        <v>8.7305150000000005</v>
      </c>
      <c r="K5321" s="2">
        <v>8.226E-2</v>
      </c>
      <c r="L5321" s="2">
        <v>0.17973600000000001</v>
      </c>
    </row>
    <row r="5322" spans="1:12" x14ac:dyDescent="0.2">
      <c r="A5322" s="2">
        <v>8.7312159999999999</v>
      </c>
      <c r="B5322" s="2">
        <v>47.784550000000003</v>
      </c>
      <c r="C5322" s="2">
        <v>0.48520200000000002</v>
      </c>
      <c r="D5322" s="2">
        <v>0.33458300000000002</v>
      </c>
      <c r="F5322" s="2">
        <v>8.7284109999999995</v>
      </c>
      <c r="G5322" s="2">
        <v>0.57974199999999998</v>
      </c>
      <c r="H5322" s="2">
        <v>0.57820899999999997</v>
      </c>
      <c r="J5322" s="2">
        <v>8.7312159999999999</v>
      </c>
      <c r="K5322" s="2">
        <v>8.1892000000000006E-2</v>
      </c>
      <c r="L5322" s="2">
        <v>0.180116</v>
      </c>
    </row>
    <row r="5323" spans="1:12" x14ac:dyDescent="0.2">
      <c r="A5323" s="2">
        <v>8.7319180000000003</v>
      </c>
      <c r="B5323" s="2">
        <v>47.834820000000001</v>
      </c>
      <c r="C5323" s="2">
        <v>0.48558000000000001</v>
      </c>
      <c r="D5323" s="2">
        <v>0.33453699999999997</v>
      </c>
      <c r="F5323" s="2">
        <v>8.7291129999999999</v>
      </c>
      <c r="G5323" s="2">
        <v>0.579453</v>
      </c>
      <c r="H5323" s="2">
        <v>0.57770500000000002</v>
      </c>
      <c r="J5323" s="2">
        <v>8.7319180000000003</v>
      </c>
      <c r="K5323" s="2">
        <v>8.2445000000000004E-2</v>
      </c>
      <c r="L5323" s="2">
        <v>0.18048600000000001</v>
      </c>
    </row>
    <row r="5324" spans="1:12" x14ac:dyDescent="0.2">
      <c r="A5324" s="2">
        <v>8.7326189999999997</v>
      </c>
      <c r="B5324" s="2">
        <v>47.88505</v>
      </c>
      <c r="C5324" s="2">
        <v>0.48560999999999999</v>
      </c>
      <c r="D5324" s="2">
        <v>0.334644</v>
      </c>
      <c r="F5324" s="2">
        <v>8.7298139999999993</v>
      </c>
      <c r="G5324" s="2">
        <v>0.57920799999999995</v>
      </c>
      <c r="H5324" s="2">
        <v>0.577461</v>
      </c>
      <c r="J5324" s="2">
        <v>8.7326189999999997</v>
      </c>
      <c r="K5324" s="2">
        <v>8.3007999999999998E-2</v>
      </c>
      <c r="L5324" s="2">
        <v>0.180673</v>
      </c>
    </row>
    <row r="5325" spans="1:12" x14ac:dyDescent="0.2">
      <c r="A5325" s="2">
        <v>8.7333210000000001</v>
      </c>
      <c r="B5325" s="2">
        <v>47.93515</v>
      </c>
      <c r="C5325" s="2">
        <v>0.48515200000000003</v>
      </c>
      <c r="D5325" s="2">
        <v>0.33481100000000003</v>
      </c>
      <c r="F5325" s="2">
        <v>8.7305150000000005</v>
      </c>
      <c r="G5325" s="2">
        <v>0.57868200000000003</v>
      </c>
      <c r="H5325" s="2">
        <v>0.57698799999999995</v>
      </c>
      <c r="J5325" s="2">
        <v>8.7333210000000001</v>
      </c>
      <c r="K5325" s="2">
        <v>8.2554000000000002E-2</v>
      </c>
      <c r="L5325" s="2">
        <v>0.180835</v>
      </c>
    </row>
    <row r="5326" spans="1:12" x14ac:dyDescent="0.2">
      <c r="A5326" s="2">
        <v>8.7340219999999995</v>
      </c>
      <c r="B5326" s="2">
        <v>47.984909999999999</v>
      </c>
      <c r="C5326" s="2">
        <v>0.484981</v>
      </c>
      <c r="D5326" s="2">
        <v>0.33461299999999999</v>
      </c>
      <c r="F5326" s="2">
        <v>8.7312159999999999</v>
      </c>
      <c r="G5326" s="2">
        <v>0.578766</v>
      </c>
      <c r="H5326" s="2">
        <v>0.57636299999999996</v>
      </c>
      <c r="J5326" s="2">
        <v>8.7340219999999995</v>
      </c>
      <c r="K5326" s="2">
        <v>8.2399E-2</v>
      </c>
      <c r="L5326" s="2">
        <v>0.18113000000000001</v>
      </c>
    </row>
    <row r="5327" spans="1:12" x14ac:dyDescent="0.2">
      <c r="A5327" s="2">
        <v>8.7347230000000007</v>
      </c>
      <c r="B5327" s="2">
        <v>48.034550000000003</v>
      </c>
      <c r="C5327" s="2">
        <v>0.48464499999999999</v>
      </c>
      <c r="D5327" s="2">
        <v>0.33488800000000002</v>
      </c>
      <c r="F5327" s="2">
        <v>8.7319180000000003</v>
      </c>
      <c r="G5327" s="2">
        <v>0.57835400000000003</v>
      </c>
      <c r="H5327" s="2">
        <v>0.57532499999999998</v>
      </c>
      <c r="J5327" s="2">
        <v>8.7347230000000007</v>
      </c>
      <c r="K5327" s="2">
        <v>8.2624000000000003E-2</v>
      </c>
      <c r="L5327" s="2">
        <v>0.181397</v>
      </c>
    </row>
    <row r="5328" spans="1:12" x14ac:dyDescent="0.2">
      <c r="A5328" s="2">
        <v>8.7354249999999993</v>
      </c>
      <c r="B5328" s="2">
        <v>48.084719999999997</v>
      </c>
      <c r="C5328" s="2">
        <v>0.48455399999999998</v>
      </c>
      <c r="D5328" s="2">
        <v>0.33533800000000002</v>
      </c>
      <c r="F5328" s="2">
        <v>8.7326189999999997</v>
      </c>
      <c r="G5328" s="2">
        <v>0.57834600000000003</v>
      </c>
      <c r="H5328" s="2">
        <v>0.57519500000000001</v>
      </c>
      <c r="J5328" s="2">
        <v>8.7354249999999993</v>
      </c>
      <c r="K5328" s="2">
        <v>8.2765000000000005E-2</v>
      </c>
      <c r="L5328" s="2">
        <v>0.18183099999999999</v>
      </c>
    </row>
    <row r="5329" spans="1:12" x14ac:dyDescent="0.2">
      <c r="A5329" s="2">
        <v>8.7361260000000005</v>
      </c>
      <c r="B5329" s="2">
        <v>48.13467</v>
      </c>
      <c r="C5329" s="2">
        <v>0.484454</v>
      </c>
      <c r="D5329" s="2">
        <v>0.33555099999999999</v>
      </c>
      <c r="F5329" s="2">
        <v>8.7333210000000001</v>
      </c>
      <c r="G5329" s="2">
        <v>0.57838400000000001</v>
      </c>
      <c r="H5329" s="2">
        <v>0.57509600000000005</v>
      </c>
      <c r="J5329" s="2">
        <v>8.7361260000000005</v>
      </c>
      <c r="K5329" s="2">
        <v>8.3610000000000004E-2</v>
      </c>
      <c r="L5329" s="2">
        <v>0.18188399999999999</v>
      </c>
    </row>
    <row r="5330" spans="1:12" x14ac:dyDescent="0.2">
      <c r="A5330" s="2">
        <v>8.7368279999999992</v>
      </c>
      <c r="B5330" s="2">
        <v>48.18477</v>
      </c>
      <c r="C5330" s="2">
        <v>0.48437799999999998</v>
      </c>
      <c r="D5330" s="2">
        <v>0.33565099999999998</v>
      </c>
      <c r="F5330" s="2">
        <v>8.7340219999999995</v>
      </c>
      <c r="G5330" s="2">
        <v>0.57900200000000002</v>
      </c>
      <c r="H5330" s="2">
        <v>0.57539399999999996</v>
      </c>
      <c r="J5330" s="2">
        <v>8.7368279999999992</v>
      </c>
      <c r="K5330" s="2">
        <v>8.3892999999999995E-2</v>
      </c>
      <c r="L5330" s="2">
        <v>0.181531</v>
      </c>
    </row>
    <row r="5331" spans="1:12" x14ac:dyDescent="0.2">
      <c r="A5331" s="2">
        <v>8.7375290000000003</v>
      </c>
      <c r="B5331" s="2">
        <v>48.234580000000001</v>
      </c>
      <c r="C5331" s="2">
        <v>0.48404199999999997</v>
      </c>
      <c r="D5331" s="2">
        <v>0.33584900000000001</v>
      </c>
      <c r="F5331" s="2">
        <v>8.7347230000000007</v>
      </c>
      <c r="G5331" s="2">
        <v>0.57888799999999996</v>
      </c>
      <c r="H5331" s="2">
        <v>0.57483700000000004</v>
      </c>
      <c r="J5331" s="2">
        <v>8.7375290000000003</v>
      </c>
      <c r="K5331" s="2">
        <v>8.3699999999999997E-2</v>
      </c>
      <c r="L5331" s="2">
        <v>0.181198</v>
      </c>
    </row>
    <row r="5332" spans="1:12" x14ac:dyDescent="0.2">
      <c r="A5332" s="2">
        <v>8.7382310000000007</v>
      </c>
      <c r="B5332" s="2">
        <v>48.284779999999998</v>
      </c>
      <c r="C5332" s="2">
        <v>0.48363800000000001</v>
      </c>
      <c r="D5332" s="2">
        <v>0.33610099999999998</v>
      </c>
      <c r="F5332" s="2">
        <v>8.7354249999999993</v>
      </c>
      <c r="G5332" s="2">
        <v>0.57902500000000001</v>
      </c>
      <c r="H5332" s="2">
        <v>0.57451600000000003</v>
      </c>
      <c r="J5332" s="2">
        <v>8.7382310000000007</v>
      </c>
      <c r="K5332" s="2">
        <v>8.3885000000000001E-2</v>
      </c>
      <c r="L5332" s="2">
        <v>0.18112900000000001</v>
      </c>
    </row>
    <row r="5333" spans="1:12" x14ac:dyDescent="0.2">
      <c r="A5333" s="2">
        <v>8.7389320000000001</v>
      </c>
      <c r="B5333" s="2">
        <v>48.334980000000002</v>
      </c>
      <c r="C5333" s="2">
        <v>0.48366500000000001</v>
      </c>
      <c r="D5333" s="2">
        <v>0.33635999999999999</v>
      </c>
      <c r="F5333" s="2">
        <v>8.7361260000000005</v>
      </c>
      <c r="G5333" s="2">
        <v>0.57869000000000004</v>
      </c>
      <c r="H5333" s="2">
        <v>0.57410399999999995</v>
      </c>
      <c r="J5333" s="2">
        <v>8.7389320000000001</v>
      </c>
      <c r="K5333" s="2">
        <v>8.3738000000000007E-2</v>
      </c>
      <c r="L5333" s="2">
        <v>0.18093000000000001</v>
      </c>
    </row>
    <row r="5334" spans="1:12" x14ac:dyDescent="0.2">
      <c r="A5334" s="2">
        <v>8.7396340000000006</v>
      </c>
      <c r="B5334" s="2">
        <v>48.384259999999998</v>
      </c>
      <c r="C5334" s="2">
        <v>0.48339399999999999</v>
      </c>
      <c r="D5334" s="2">
        <v>0.33684799999999998</v>
      </c>
      <c r="F5334" s="2">
        <v>8.7368279999999992</v>
      </c>
      <c r="G5334" s="2">
        <v>0.57839200000000002</v>
      </c>
      <c r="H5334" s="2">
        <v>0.573631</v>
      </c>
      <c r="J5334" s="2">
        <v>8.7396340000000006</v>
      </c>
      <c r="K5334" s="2">
        <v>8.3553000000000002E-2</v>
      </c>
      <c r="L5334" s="2">
        <v>0.18066099999999999</v>
      </c>
    </row>
    <row r="5335" spans="1:12" x14ac:dyDescent="0.2">
      <c r="A5335" s="2">
        <v>8.7403359999999992</v>
      </c>
      <c r="B5335" s="2">
        <v>48.434080000000002</v>
      </c>
      <c r="C5335" s="2">
        <v>0.48309200000000002</v>
      </c>
      <c r="D5335" s="2">
        <v>0.337314</v>
      </c>
      <c r="F5335" s="2">
        <v>8.7375290000000003</v>
      </c>
      <c r="G5335" s="2">
        <v>0.57865100000000003</v>
      </c>
      <c r="H5335" s="2">
        <v>0.57352400000000003</v>
      </c>
      <c r="J5335" s="2">
        <v>8.7403359999999992</v>
      </c>
      <c r="K5335" s="2">
        <v>8.3635000000000001E-2</v>
      </c>
      <c r="L5335" s="2">
        <v>0.18071799999999999</v>
      </c>
    </row>
    <row r="5336" spans="1:12" x14ac:dyDescent="0.2">
      <c r="A5336" s="2">
        <v>8.7410359999999994</v>
      </c>
      <c r="B5336" s="2">
        <v>48.484250000000003</v>
      </c>
      <c r="C5336" s="2">
        <v>0.48306199999999999</v>
      </c>
      <c r="D5336" s="2">
        <v>0.33795500000000001</v>
      </c>
      <c r="F5336" s="2">
        <v>8.7382310000000007</v>
      </c>
      <c r="G5336" s="2">
        <v>0.57828500000000005</v>
      </c>
      <c r="H5336" s="2">
        <v>0.57382200000000005</v>
      </c>
      <c r="J5336" s="2">
        <v>8.7410359999999994</v>
      </c>
      <c r="K5336" s="2">
        <v>8.3719000000000002E-2</v>
      </c>
      <c r="L5336" s="2">
        <v>0.180975</v>
      </c>
    </row>
    <row r="5337" spans="1:12" x14ac:dyDescent="0.2">
      <c r="A5337" s="2">
        <v>8.7417370000000005</v>
      </c>
      <c r="B5337" s="2">
        <v>48.53463</v>
      </c>
      <c r="C5337" s="2">
        <v>0.48339399999999999</v>
      </c>
      <c r="D5337" s="2">
        <v>0.33826800000000001</v>
      </c>
      <c r="F5337" s="2">
        <v>8.7389320000000001</v>
      </c>
      <c r="G5337" s="2">
        <v>0.57842300000000002</v>
      </c>
      <c r="H5337" s="2">
        <v>0.57376099999999997</v>
      </c>
      <c r="J5337" s="2">
        <v>8.7417370000000005</v>
      </c>
      <c r="K5337" s="2">
        <v>8.3686999999999998E-2</v>
      </c>
      <c r="L5337" s="2">
        <v>0.181564</v>
      </c>
    </row>
    <row r="5338" spans="1:12" x14ac:dyDescent="0.2">
      <c r="A5338" s="2">
        <v>8.7424379999999999</v>
      </c>
      <c r="B5338" s="2">
        <v>48.584969999999998</v>
      </c>
      <c r="C5338" s="2">
        <v>0.48358800000000002</v>
      </c>
      <c r="D5338" s="2">
        <v>0.338092</v>
      </c>
      <c r="F5338" s="2">
        <v>8.7396340000000006</v>
      </c>
      <c r="G5338" s="2">
        <v>0.578407</v>
      </c>
      <c r="H5338" s="2">
        <v>0.57342499999999996</v>
      </c>
      <c r="J5338" s="2">
        <v>8.7424379999999999</v>
      </c>
      <c r="K5338" s="2">
        <v>8.3533999999999997E-2</v>
      </c>
      <c r="L5338" s="2">
        <v>0.18168500000000001</v>
      </c>
    </row>
    <row r="5339" spans="1:12" x14ac:dyDescent="0.2">
      <c r="A5339" s="2">
        <v>8.7431400000000004</v>
      </c>
      <c r="B5339" s="2">
        <v>48.634830000000001</v>
      </c>
      <c r="C5339" s="2">
        <v>0.48341699999999999</v>
      </c>
      <c r="D5339" s="2">
        <v>0.33795500000000001</v>
      </c>
      <c r="F5339" s="2">
        <v>8.7403359999999992</v>
      </c>
      <c r="G5339" s="2">
        <v>0.57830000000000004</v>
      </c>
      <c r="H5339" s="2">
        <v>0.57342499999999996</v>
      </c>
      <c r="J5339" s="2">
        <v>8.7431400000000004</v>
      </c>
      <c r="K5339" s="2">
        <v>8.337E-2</v>
      </c>
      <c r="L5339" s="2">
        <v>0.18219399999999999</v>
      </c>
    </row>
    <row r="5340" spans="1:12" x14ac:dyDescent="0.2">
      <c r="A5340" s="2">
        <v>8.7438409999999998</v>
      </c>
      <c r="B5340" s="2">
        <v>48.684199999999997</v>
      </c>
      <c r="C5340" s="2">
        <v>0.48318800000000001</v>
      </c>
      <c r="D5340" s="2">
        <v>0.33801599999999998</v>
      </c>
      <c r="F5340" s="2">
        <v>8.7410359999999994</v>
      </c>
      <c r="G5340" s="2">
        <v>0.57806400000000002</v>
      </c>
      <c r="H5340" s="2">
        <v>0.57339499999999999</v>
      </c>
      <c r="J5340" s="2">
        <v>8.7438409999999998</v>
      </c>
      <c r="K5340" s="2">
        <v>8.2556000000000004E-2</v>
      </c>
      <c r="L5340" s="2">
        <v>0.182254</v>
      </c>
    </row>
    <row r="5341" spans="1:12" x14ac:dyDescent="0.2">
      <c r="A5341" s="2">
        <v>8.7445430000000002</v>
      </c>
      <c r="B5341" s="2">
        <v>48.733730000000001</v>
      </c>
      <c r="C5341" s="2">
        <v>0.48321799999999998</v>
      </c>
      <c r="D5341" s="2">
        <v>0.33816800000000002</v>
      </c>
      <c r="F5341" s="2">
        <v>8.7417370000000005</v>
      </c>
      <c r="G5341" s="2">
        <v>0.57861300000000004</v>
      </c>
      <c r="H5341" s="2">
        <v>0.57310499999999998</v>
      </c>
      <c r="J5341" s="2">
        <v>8.7445430000000002</v>
      </c>
      <c r="K5341" s="2">
        <v>8.1791000000000003E-2</v>
      </c>
      <c r="L5341" s="2">
        <v>0.18160100000000001</v>
      </c>
    </row>
    <row r="5342" spans="1:12" x14ac:dyDescent="0.2">
      <c r="A5342" s="2">
        <v>8.7452439999999996</v>
      </c>
      <c r="B5342" s="2">
        <v>48.783639999999998</v>
      </c>
      <c r="C5342" s="2">
        <v>0.48338999999999999</v>
      </c>
      <c r="D5342" s="2">
        <v>0.33832099999999998</v>
      </c>
      <c r="F5342" s="2">
        <v>8.7424379999999999</v>
      </c>
      <c r="G5342" s="2">
        <v>0.57845299999999999</v>
      </c>
      <c r="H5342" s="2">
        <v>0.57350900000000005</v>
      </c>
      <c r="J5342" s="2">
        <v>8.7452439999999996</v>
      </c>
      <c r="K5342" s="2">
        <v>8.1406999999999993E-2</v>
      </c>
      <c r="L5342" s="2">
        <v>0.181696</v>
      </c>
    </row>
    <row r="5343" spans="1:12" x14ac:dyDescent="0.2">
      <c r="A5343" s="2">
        <v>8.745946</v>
      </c>
      <c r="B5343" s="2">
        <v>48.833210000000001</v>
      </c>
      <c r="C5343" s="2">
        <v>0.48340100000000003</v>
      </c>
      <c r="D5343" s="2">
        <v>0.33833600000000003</v>
      </c>
      <c r="F5343" s="2">
        <v>8.7431400000000004</v>
      </c>
      <c r="G5343" s="2">
        <v>0.57817099999999999</v>
      </c>
      <c r="H5343" s="2">
        <v>0.57296000000000002</v>
      </c>
      <c r="J5343" s="2">
        <v>8.745946</v>
      </c>
      <c r="K5343" s="2">
        <v>8.1594E-2</v>
      </c>
      <c r="L5343" s="2">
        <v>0.18185100000000001</v>
      </c>
    </row>
    <row r="5344" spans="1:12" x14ac:dyDescent="0.2">
      <c r="A5344" s="2">
        <v>8.7466469999999994</v>
      </c>
      <c r="B5344" s="2">
        <v>48.882689999999997</v>
      </c>
      <c r="C5344" s="2">
        <v>0.48359200000000002</v>
      </c>
      <c r="D5344" s="2">
        <v>0.33846599999999999</v>
      </c>
      <c r="F5344" s="2">
        <v>8.7438409999999998</v>
      </c>
      <c r="G5344" s="2">
        <v>0.57820899999999997</v>
      </c>
      <c r="H5344" s="2">
        <v>0.57323500000000005</v>
      </c>
      <c r="J5344" s="2">
        <v>8.7466469999999994</v>
      </c>
      <c r="K5344" s="2">
        <v>8.2017999999999994E-2</v>
      </c>
      <c r="L5344" s="2">
        <v>0.18209400000000001</v>
      </c>
    </row>
    <row r="5345" spans="1:12" x14ac:dyDescent="0.2">
      <c r="A5345" s="2">
        <v>8.7473489999999998</v>
      </c>
      <c r="B5345" s="2">
        <v>48.931950000000001</v>
      </c>
      <c r="C5345" s="2">
        <v>0.483794</v>
      </c>
      <c r="D5345" s="2">
        <v>0.33866400000000002</v>
      </c>
      <c r="F5345" s="2">
        <v>8.7445430000000002</v>
      </c>
      <c r="G5345" s="2">
        <v>0.57770500000000002</v>
      </c>
      <c r="H5345" s="2">
        <v>0.57287600000000005</v>
      </c>
      <c r="J5345" s="2">
        <v>8.7473489999999998</v>
      </c>
      <c r="K5345" s="2">
        <v>8.2478999999999997E-2</v>
      </c>
      <c r="L5345" s="2">
        <v>0.18230099999999999</v>
      </c>
    </row>
    <row r="5346" spans="1:12" x14ac:dyDescent="0.2">
      <c r="A5346" s="2">
        <v>8.7480499999999992</v>
      </c>
      <c r="B5346" s="2">
        <v>48.981000000000002</v>
      </c>
      <c r="C5346" s="2">
        <v>0.48371799999999998</v>
      </c>
      <c r="D5346" s="2">
        <v>0.33869500000000002</v>
      </c>
      <c r="F5346" s="2">
        <v>8.7452439999999996</v>
      </c>
      <c r="G5346" s="2">
        <v>0.577461</v>
      </c>
      <c r="H5346" s="2">
        <v>0.57265500000000003</v>
      </c>
      <c r="J5346" s="2">
        <v>8.7480499999999992</v>
      </c>
      <c r="K5346" s="2">
        <v>8.276E-2</v>
      </c>
      <c r="L5346" s="2">
        <v>0.18275</v>
      </c>
    </row>
    <row r="5347" spans="1:12" x14ac:dyDescent="0.2">
      <c r="A5347" s="2">
        <v>8.7487510000000004</v>
      </c>
      <c r="B5347" s="2">
        <v>49.030340000000002</v>
      </c>
      <c r="C5347" s="2">
        <v>0.48369099999999998</v>
      </c>
      <c r="D5347" s="2">
        <v>0.33874100000000001</v>
      </c>
      <c r="F5347" s="2">
        <v>8.745946</v>
      </c>
      <c r="G5347" s="2">
        <v>0.57698799999999995</v>
      </c>
      <c r="H5347" s="2">
        <v>0.57208999999999999</v>
      </c>
      <c r="J5347" s="2">
        <v>8.7487510000000004</v>
      </c>
      <c r="K5347" s="2">
        <v>8.1997E-2</v>
      </c>
      <c r="L5347" s="2">
        <v>0.183143</v>
      </c>
    </row>
    <row r="5348" spans="1:12" x14ac:dyDescent="0.2">
      <c r="A5348" s="2">
        <v>8.7494530000000008</v>
      </c>
      <c r="B5348" s="2">
        <v>49.079210000000003</v>
      </c>
      <c r="C5348" s="2">
        <v>0.48387799999999997</v>
      </c>
      <c r="D5348" s="2">
        <v>0.33877099999999999</v>
      </c>
      <c r="F5348" s="2">
        <v>8.7466469999999994</v>
      </c>
      <c r="G5348" s="2">
        <v>0.57636299999999996</v>
      </c>
      <c r="H5348" s="2">
        <v>0.572052</v>
      </c>
      <c r="J5348" s="2">
        <v>8.7494530000000008</v>
      </c>
      <c r="K5348" s="2">
        <v>8.1786999999999999E-2</v>
      </c>
      <c r="L5348" s="2">
        <v>0.18346199999999999</v>
      </c>
    </row>
    <row r="5349" spans="1:12" x14ac:dyDescent="0.2">
      <c r="A5349" s="2">
        <v>8.7501540000000002</v>
      </c>
      <c r="B5349" s="2">
        <v>49.128230000000002</v>
      </c>
      <c r="C5349" s="2">
        <v>0.48429</v>
      </c>
      <c r="D5349" s="2">
        <v>0.33890100000000001</v>
      </c>
      <c r="F5349" s="2">
        <v>8.7473489999999998</v>
      </c>
      <c r="G5349" s="2">
        <v>0.57532499999999998</v>
      </c>
      <c r="H5349" s="2">
        <v>0.57177</v>
      </c>
      <c r="J5349" s="2">
        <v>8.7501540000000002</v>
      </c>
      <c r="K5349" s="2">
        <v>8.1753000000000006E-2</v>
      </c>
      <c r="L5349" s="2">
        <v>0.18332499999999999</v>
      </c>
    </row>
    <row r="5350" spans="1:12" x14ac:dyDescent="0.2">
      <c r="A5350" s="2">
        <v>8.7508549999999996</v>
      </c>
      <c r="B5350" s="2">
        <v>49.177660000000003</v>
      </c>
      <c r="C5350" s="2">
        <v>0.48470200000000002</v>
      </c>
      <c r="D5350" s="2">
        <v>0.33909099999999998</v>
      </c>
      <c r="F5350" s="2">
        <v>8.7480499999999992</v>
      </c>
      <c r="G5350" s="2">
        <v>0.57519500000000001</v>
      </c>
      <c r="H5350" s="2">
        <v>0.57208999999999999</v>
      </c>
      <c r="J5350" s="2">
        <v>8.7508549999999996</v>
      </c>
      <c r="K5350" s="2">
        <v>8.1992999999999996E-2</v>
      </c>
      <c r="L5350" s="2">
        <v>0.182673</v>
      </c>
    </row>
    <row r="5351" spans="1:12" x14ac:dyDescent="0.2">
      <c r="A5351" s="2">
        <v>8.7515560000000008</v>
      </c>
      <c r="B5351" s="2">
        <v>49.227049999999998</v>
      </c>
      <c r="C5351" s="2">
        <v>0.484817</v>
      </c>
      <c r="D5351" s="2">
        <v>0.33905299999999999</v>
      </c>
      <c r="F5351" s="2">
        <v>8.7487510000000004</v>
      </c>
      <c r="G5351" s="2">
        <v>0.57509600000000005</v>
      </c>
      <c r="H5351" s="2">
        <v>0.57161700000000004</v>
      </c>
      <c r="J5351" s="2">
        <v>8.7515560000000008</v>
      </c>
      <c r="K5351" s="2">
        <v>8.1539E-2</v>
      </c>
      <c r="L5351" s="2">
        <v>0.18274299999999999</v>
      </c>
    </row>
    <row r="5352" spans="1:12" x14ac:dyDescent="0.2">
      <c r="A5352" s="2">
        <v>8.7522579999999994</v>
      </c>
      <c r="B5352" s="2">
        <v>49.276409999999998</v>
      </c>
      <c r="C5352" s="2">
        <v>0.484794</v>
      </c>
      <c r="D5352" s="2">
        <v>0.339229</v>
      </c>
      <c r="F5352" s="2">
        <v>8.7494530000000008</v>
      </c>
      <c r="G5352" s="2">
        <v>0.57539399999999996</v>
      </c>
      <c r="H5352" s="2">
        <v>0.57142599999999999</v>
      </c>
      <c r="J5352" s="2">
        <v>8.7522579999999994</v>
      </c>
      <c r="K5352" s="2">
        <v>8.1158999999999995E-2</v>
      </c>
      <c r="L5352" s="2">
        <v>0.183007</v>
      </c>
    </row>
    <row r="5353" spans="1:12" x14ac:dyDescent="0.2">
      <c r="A5353" s="2">
        <v>8.7529590000000006</v>
      </c>
      <c r="B5353" s="2">
        <v>49.325339999999997</v>
      </c>
      <c r="C5353" s="2">
        <v>0.485259</v>
      </c>
      <c r="D5353" s="2">
        <v>0.33973999999999999</v>
      </c>
      <c r="F5353" s="2">
        <v>8.7501540000000002</v>
      </c>
      <c r="G5353" s="2">
        <v>0.57483700000000004</v>
      </c>
      <c r="H5353" s="2">
        <v>0.57166300000000003</v>
      </c>
      <c r="J5353" s="2">
        <v>8.7529590000000006</v>
      </c>
      <c r="K5353" s="2">
        <v>8.0548999999999996E-2</v>
      </c>
      <c r="L5353" s="2">
        <v>0.18263099999999999</v>
      </c>
    </row>
    <row r="5354" spans="1:12" x14ac:dyDescent="0.2">
      <c r="A5354" s="2">
        <v>8.7536609999999992</v>
      </c>
      <c r="B5354" s="2">
        <v>49.374659999999999</v>
      </c>
      <c r="C5354" s="2">
        <v>0.48497299999999999</v>
      </c>
      <c r="D5354" s="2">
        <v>0.339694</v>
      </c>
      <c r="F5354" s="2">
        <v>8.7508549999999996</v>
      </c>
      <c r="G5354" s="2">
        <v>0.57451600000000003</v>
      </c>
      <c r="H5354" s="2">
        <v>0.57177699999999998</v>
      </c>
      <c r="J5354" s="2">
        <v>8.7536609999999992</v>
      </c>
      <c r="K5354" s="2">
        <v>8.0206E-2</v>
      </c>
      <c r="L5354" s="2">
        <v>0.18296799999999999</v>
      </c>
    </row>
    <row r="5355" spans="1:12" x14ac:dyDescent="0.2">
      <c r="A5355" s="2">
        <v>8.7543620000000004</v>
      </c>
      <c r="B5355" s="2">
        <v>49.42427</v>
      </c>
      <c r="C5355" s="2">
        <v>0.48456900000000003</v>
      </c>
      <c r="D5355" s="2">
        <v>0.33967900000000001</v>
      </c>
      <c r="F5355" s="2">
        <v>8.7515560000000008</v>
      </c>
      <c r="G5355" s="2">
        <v>0.57410399999999995</v>
      </c>
      <c r="H5355" s="2">
        <v>0.57167800000000002</v>
      </c>
      <c r="J5355" s="2">
        <v>8.7543620000000004</v>
      </c>
      <c r="K5355" s="2">
        <v>8.0179E-2</v>
      </c>
      <c r="L5355" s="2">
        <v>0.18309700000000001</v>
      </c>
    </row>
    <row r="5356" spans="1:12" x14ac:dyDescent="0.2">
      <c r="A5356" s="2">
        <v>8.7550629999999998</v>
      </c>
      <c r="B5356" s="2">
        <v>49.473469999999999</v>
      </c>
      <c r="C5356" s="2">
        <v>0.48431299999999999</v>
      </c>
      <c r="D5356" s="2">
        <v>0.33964100000000003</v>
      </c>
      <c r="F5356" s="2">
        <v>8.7522579999999994</v>
      </c>
      <c r="G5356" s="2">
        <v>0.573631</v>
      </c>
      <c r="H5356" s="2">
        <v>0.57191499999999995</v>
      </c>
      <c r="J5356" s="2">
        <v>8.7550629999999998</v>
      </c>
      <c r="K5356" s="2">
        <v>8.0213000000000007E-2</v>
      </c>
      <c r="L5356" s="2">
        <v>0.18357299999999999</v>
      </c>
    </row>
    <row r="5357" spans="1:12" x14ac:dyDescent="0.2">
      <c r="A5357" s="2">
        <v>8.7557650000000002</v>
      </c>
      <c r="B5357" s="2">
        <v>49.52272</v>
      </c>
      <c r="C5357" s="2">
        <v>0.48382900000000001</v>
      </c>
      <c r="D5357" s="2">
        <v>0.33967900000000001</v>
      </c>
      <c r="F5357" s="2">
        <v>8.7529590000000006</v>
      </c>
      <c r="G5357" s="2">
        <v>0.57352400000000003</v>
      </c>
      <c r="H5357" s="2">
        <v>0.57158699999999996</v>
      </c>
      <c r="J5357" s="2">
        <v>8.7557650000000002</v>
      </c>
      <c r="K5357" s="2">
        <v>8.0032000000000006E-2</v>
      </c>
      <c r="L5357" s="2">
        <v>0.18367</v>
      </c>
    </row>
    <row r="5358" spans="1:12" x14ac:dyDescent="0.2">
      <c r="A5358" s="2">
        <v>8.7564659999999996</v>
      </c>
      <c r="B5358" s="2">
        <v>49.57208</v>
      </c>
      <c r="C5358" s="2">
        <v>0.48322599999999999</v>
      </c>
      <c r="D5358" s="2">
        <v>0.339999</v>
      </c>
      <c r="F5358" s="2">
        <v>8.7536609999999992</v>
      </c>
      <c r="G5358" s="2">
        <v>0.57382200000000005</v>
      </c>
      <c r="H5358" s="2">
        <v>0.57113599999999998</v>
      </c>
      <c r="J5358" s="2">
        <v>8.7564659999999996</v>
      </c>
      <c r="K5358" s="2">
        <v>7.9758999999999997E-2</v>
      </c>
      <c r="L5358" s="2">
        <v>0.18392900000000001</v>
      </c>
    </row>
    <row r="5359" spans="1:12" x14ac:dyDescent="0.2">
      <c r="A5359" s="2">
        <v>8.7571680000000001</v>
      </c>
      <c r="B5359" s="2">
        <v>49.621200000000002</v>
      </c>
      <c r="C5359" s="2">
        <v>0.48298999999999997</v>
      </c>
      <c r="D5359" s="2">
        <v>0.34005299999999999</v>
      </c>
      <c r="F5359" s="2">
        <v>8.7543620000000004</v>
      </c>
      <c r="G5359" s="2">
        <v>0.57376099999999997</v>
      </c>
      <c r="H5359" s="2">
        <v>0.571129</v>
      </c>
      <c r="J5359" s="2">
        <v>8.7571680000000001</v>
      </c>
      <c r="K5359" s="2">
        <v>7.9502000000000003E-2</v>
      </c>
      <c r="L5359" s="2">
        <v>0.18428900000000001</v>
      </c>
    </row>
    <row r="5360" spans="1:12" x14ac:dyDescent="0.2">
      <c r="A5360" s="2">
        <v>8.7578689999999995</v>
      </c>
      <c r="B5360" s="2">
        <v>49.67071</v>
      </c>
      <c r="C5360" s="2">
        <v>0.48298999999999997</v>
      </c>
      <c r="D5360" s="2">
        <v>0.33982400000000001</v>
      </c>
      <c r="F5360" s="2">
        <v>8.7550629999999998</v>
      </c>
      <c r="G5360" s="2">
        <v>0.57342499999999996</v>
      </c>
      <c r="H5360" s="2">
        <v>0.57119799999999998</v>
      </c>
      <c r="J5360" s="2">
        <v>8.7578689999999995</v>
      </c>
      <c r="K5360" s="2">
        <v>7.9323000000000005E-2</v>
      </c>
      <c r="L5360" s="2">
        <v>0.184335</v>
      </c>
    </row>
    <row r="5361" spans="1:12" x14ac:dyDescent="0.2">
      <c r="A5361" s="2">
        <v>8.7585709999999999</v>
      </c>
      <c r="B5361" s="2">
        <v>49.720619999999997</v>
      </c>
      <c r="C5361" s="2">
        <v>0.48316900000000002</v>
      </c>
      <c r="D5361" s="2">
        <v>0.33988499999999999</v>
      </c>
      <c r="F5361" s="2">
        <v>8.7557650000000002</v>
      </c>
      <c r="G5361" s="2">
        <v>0.57342499999999996</v>
      </c>
      <c r="H5361" s="2">
        <v>0.57114399999999999</v>
      </c>
      <c r="J5361" s="2">
        <v>8.7585709999999999</v>
      </c>
      <c r="K5361" s="2">
        <v>7.9146999999999995E-2</v>
      </c>
      <c r="L5361" s="2">
        <v>0.18442900000000001</v>
      </c>
    </row>
    <row r="5362" spans="1:12" x14ac:dyDescent="0.2">
      <c r="A5362" s="2">
        <v>8.7592719999999993</v>
      </c>
      <c r="B5362" s="2">
        <v>49.770159999999997</v>
      </c>
      <c r="C5362" s="2">
        <v>0.48326799999999998</v>
      </c>
      <c r="D5362" s="2">
        <v>0.34027400000000002</v>
      </c>
      <c r="F5362" s="2">
        <v>8.7564659999999996</v>
      </c>
      <c r="G5362" s="2">
        <v>0.57339499999999999</v>
      </c>
      <c r="H5362" s="2">
        <v>0.57128100000000004</v>
      </c>
      <c r="J5362" s="2">
        <v>8.7592719999999993</v>
      </c>
      <c r="K5362" s="2">
        <v>7.8821000000000002E-2</v>
      </c>
      <c r="L5362" s="2">
        <v>0.18484800000000001</v>
      </c>
    </row>
    <row r="5363" spans="1:12" x14ac:dyDescent="0.2">
      <c r="A5363" s="2">
        <v>8.7599739999999997</v>
      </c>
      <c r="B5363" s="2">
        <v>49.819699999999997</v>
      </c>
      <c r="C5363" s="2">
        <v>0.48315399999999997</v>
      </c>
      <c r="D5363" s="2">
        <v>0.34043400000000001</v>
      </c>
      <c r="F5363" s="2">
        <v>8.7571680000000001</v>
      </c>
      <c r="G5363" s="2">
        <v>0.57310499999999998</v>
      </c>
      <c r="H5363" s="2">
        <v>0.57093799999999995</v>
      </c>
      <c r="J5363" s="2">
        <v>8.7599739999999997</v>
      </c>
      <c r="K5363" s="2">
        <v>7.8996999999999998E-2</v>
      </c>
      <c r="L5363" s="2">
        <v>0.18518999999999999</v>
      </c>
    </row>
    <row r="5364" spans="1:12" x14ac:dyDescent="0.2">
      <c r="A5364" s="2">
        <v>8.7606750000000009</v>
      </c>
      <c r="B5364" s="2">
        <v>49.869070000000001</v>
      </c>
      <c r="C5364" s="2">
        <v>0.48328300000000002</v>
      </c>
      <c r="D5364" s="2">
        <v>0.34032699999999999</v>
      </c>
      <c r="F5364" s="2">
        <v>8.7578689999999995</v>
      </c>
      <c r="G5364" s="2">
        <v>0.57350900000000005</v>
      </c>
      <c r="H5364" s="2">
        <v>0.57069400000000003</v>
      </c>
      <c r="J5364" s="2">
        <v>8.7606750000000009</v>
      </c>
      <c r="K5364" s="2">
        <v>7.8794000000000003E-2</v>
      </c>
      <c r="L5364" s="2">
        <v>0.186138</v>
      </c>
    </row>
    <row r="5365" spans="1:12" x14ac:dyDescent="0.2">
      <c r="A5365" s="2">
        <v>8.7613749999999992</v>
      </c>
      <c r="B5365" s="2">
        <v>49.916370000000001</v>
      </c>
      <c r="C5365" s="2">
        <v>0.48328300000000002</v>
      </c>
      <c r="D5365" s="2">
        <v>0.34009899999999998</v>
      </c>
      <c r="F5365" s="2">
        <v>8.7585709999999999</v>
      </c>
      <c r="G5365" s="2">
        <v>0.57296000000000002</v>
      </c>
      <c r="H5365" s="2">
        <v>0.56997699999999996</v>
      </c>
      <c r="J5365" s="2">
        <v>8.7613749999999992</v>
      </c>
      <c r="K5365" s="2">
        <v>7.8688999999999995E-2</v>
      </c>
      <c r="L5365" s="2">
        <v>0.18621299999999999</v>
      </c>
    </row>
    <row r="5366" spans="1:12" x14ac:dyDescent="0.2">
      <c r="A5366" s="2">
        <v>8.7620769999999997</v>
      </c>
      <c r="B5366" s="2">
        <v>49.960709999999999</v>
      </c>
      <c r="C5366" s="2">
        <v>0.483348</v>
      </c>
      <c r="D5366" s="2">
        <v>0.34026600000000001</v>
      </c>
      <c r="F5366" s="2">
        <v>8.7592719999999993</v>
      </c>
      <c r="G5366" s="2">
        <v>0.57323500000000005</v>
      </c>
      <c r="H5366" s="2">
        <v>0.56931299999999996</v>
      </c>
      <c r="J5366" s="2">
        <v>8.7620769999999997</v>
      </c>
      <c r="K5366" s="2">
        <v>7.8752000000000003E-2</v>
      </c>
      <c r="L5366" s="2">
        <v>0.18626400000000001</v>
      </c>
    </row>
    <row r="5367" spans="1:12" x14ac:dyDescent="0.2">
      <c r="A5367" s="2">
        <v>8.7627780000000008</v>
      </c>
      <c r="B5367" s="2">
        <v>50.003999999999998</v>
      </c>
      <c r="C5367" s="2">
        <v>0.48333700000000002</v>
      </c>
      <c r="D5367" s="2">
        <v>0.340167</v>
      </c>
      <c r="F5367" s="2">
        <v>8.7599739999999997</v>
      </c>
      <c r="G5367" s="2">
        <v>0.57287600000000005</v>
      </c>
      <c r="H5367" s="2">
        <v>0.56887799999999999</v>
      </c>
      <c r="J5367" s="2">
        <v>8.7627780000000008</v>
      </c>
      <c r="K5367" s="2">
        <v>7.8297000000000005E-2</v>
      </c>
      <c r="L5367" s="2">
        <v>0.186006</v>
      </c>
    </row>
    <row r="5368" spans="1:12" x14ac:dyDescent="0.2">
      <c r="A5368" s="2">
        <v>8.7634799999999995</v>
      </c>
      <c r="B5368" s="2">
        <v>50.049489999999999</v>
      </c>
      <c r="C5368" s="2">
        <v>0.482738</v>
      </c>
      <c r="D5368" s="2">
        <v>0.34015200000000001</v>
      </c>
      <c r="F5368" s="2">
        <v>8.7606750000000009</v>
      </c>
      <c r="G5368" s="2">
        <v>0.57265500000000003</v>
      </c>
      <c r="H5368" s="2">
        <v>0.56832099999999997</v>
      </c>
      <c r="J5368" s="2">
        <v>8.7634799999999995</v>
      </c>
      <c r="K5368" s="2">
        <v>7.8363000000000002E-2</v>
      </c>
      <c r="L5368" s="2">
        <v>0.18635199999999999</v>
      </c>
    </row>
    <row r="5369" spans="1:12" x14ac:dyDescent="0.2">
      <c r="A5369" s="2">
        <v>8.7641810000000007</v>
      </c>
      <c r="B5369" s="2">
        <v>50.098469999999999</v>
      </c>
      <c r="C5369" s="2">
        <v>0.48220400000000002</v>
      </c>
      <c r="D5369" s="2">
        <v>0.340366</v>
      </c>
      <c r="F5369" s="2">
        <v>8.7613749999999992</v>
      </c>
      <c r="G5369" s="2">
        <v>0.57208999999999999</v>
      </c>
      <c r="H5369" s="2">
        <v>0.56753500000000001</v>
      </c>
      <c r="J5369" s="2">
        <v>8.7641810000000007</v>
      </c>
      <c r="K5369" s="2">
        <v>7.7812000000000006E-2</v>
      </c>
      <c r="L5369" s="2">
        <v>0.18660199999999999</v>
      </c>
    </row>
    <row r="5370" spans="1:12" x14ac:dyDescent="0.2">
      <c r="A5370" s="2">
        <v>8.7648829999999993</v>
      </c>
      <c r="B5370" s="2">
        <v>50.148290000000003</v>
      </c>
      <c r="C5370" s="2">
        <v>0.48204000000000002</v>
      </c>
      <c r="D5370" s="2">
        <v>0.34035799999999999</v>
      </c>
      <c r="F5370" s="2">
        <v>8.7620769999999997</v>
      </c>
      <c r="G5370" s="2">
        <v>0.572052</v>
      </c>
      <c r="H5370" s="2">
        <v>0.56674999999999998</v>
      </c>
      <c r="J5370" s="2">
        <v>8.7648829999999993</v>
      </c>
      <c r="K5370" s="2">
        <v>7.7617000000000005E-2</v>
      </c>
      <c r="L5370" s="2">
        <v>0.18665399999999999</v>
      </c>
    </row>
    <row r="5371" spans="1:12" x14ac:dyDescent="0.2">
      <c r="A5371" s="2">
        <v>8.7655840000000005</v>
      </c>
      <c r="B5371" s="2">
        <v>50.1982</v>
      </c>
      <c r="C5371" s="2">
        <v>0.48191000000000001</v>
      </c>
      <c r="D5371" s="2">
        <v>0.34040399999999998</v>
      </c>
      <c r="F5371" s="2">
        <v>8.7627780000000008</v>
      </c>
      <c r="G5371" s="2">
        <v>0.57177</v>
      </c>
      <c r="H5371" s="2">
        <v>0.56648299999999996</v>
      </c>
      <c r="J5371" s="2">
        <v>8.7655840000000005</v>
      </c>
      <c r="K5371" s="2">
        <v>7.8071000000000002E-2</v>
      </c>
      <c r="L5371" s="2">
        <v>0.187163</v>
      </c>
    </row>
    <row r="5372" spans="1:12" x14ac:dyDescent="0.2">
      <c r="A5372" s="2">
        <v>8.7662859999999991</v>
      </c>
      <c r="B5372" s="2">
        <v>50.248179999999998</v>
      </c>
      <c r="C5372" s="2">
        <v>0.48165799999999998</v>
      </c>
      <c r="D5372" s="2">
        <v>0.34072400000000003</v>
      </c>
      <c r="F5372" s="2">
        <v>8.7634799999999995</v>
      </c>
      <c r="G5372" s="2">
        <v>0.57208999999999999</v>
      </c>
      <c r="H5372" s="2">
        <v>0.56623800000000002</v>
      </c>
      <c r="J5372" s="2">
        <v>8.7662859999999991</v>
      </c>
      <c r="K5372" s="2">
        <v>7.8892000000000004E-2</v>
      </c>
      <c r="L5372" s="2">
        <v>0.18732099999999999</v>
      </c>
    </row>
    <row r="5373" spans="1:12" x14ac:dyDescent="0.2">
      <c r="A5373" s="2">
        <v>8.7669870000000003</v>
      </c>
      <c r="B5373" s="2">
        <v>50.297849999999997</v>
      </c>
      <c r="C5373" s="2">
        <v>0.481265</v>
      </c>
      <c r="D5373" s="2">
        <v>0.34132699999999999</v>
      </c>
      <c r="F5373" s="2">
        <v>8.7641810000000007</v>
      </c>
      <c r="G5373" s="2">
        <v>0.57161700000000004</v>
      </c>
      <c r="H5373" s="2">
        <v>0.56590300000000004</v>
      </c>
      <c r="J5373" s="2">
        <v>8.7669870000000003</v>
      </c>
      <c r="K5373" s="2">
        <v>7.8978999999999994E-2</v>
      </c>
      <c r="L5373" s="2">
        <v>0.187444</v>
      </c>
    </row>
    <row r="5374" spans="1:12" x14ac:dyDescent="0.2">
      <c r="A5374" s="2">
        <v>8.7676890000000007</v>
      </c>
      <c r="B5374" s="2">
        <v>50.34742</v>
      </c>
      <c r="C5374" s="2">
        <v>0.48076200000000002</v>
      </c>
      <c r="D5374" s="2">
        <v>0.34156300000000001</v>
      </c>
      <c r="F5374" s="2">
        <v>8.7648829999999993</v>
      </c>
      <c r="G5374" s="2">
        <v>0.57142599999999999</v>
      </c>
      <c r="H5374" s="2">
        <v>0.56554400000000005</v>
      </c>
      <c r="J5374" s="2">
        <v>8.7676890000000007</v>
      </c>
      <c r="K5374" s="2">
        <v>7.8980999999999996E-2</v>
      </c>
      <c r="L5374" s="2">
        <v>0.18665999999999999</v>
      </c>
    </row>
    <row r="5375" spans="1:12" x14ac:dyDescent="0.2">
      <c r="A5375" s="2">
        <v>8.7683900000000001</v>
      </c>
      <c r="B5375" s="2">
        <v>50.397010000000002</v>
      </c>
      <c r="C5375" s="2">
        <v>0.48060199999999997</v>
      </c>
      <c r="D5375" s="2">
        <v>0.34132699999999999</v>
      </c>
      <c r="F5375" s="2">
        <v>8.7655840000000005</v>
      </c>
      <c r="G5375" s="2">
        <v>0.57166300000000003</v>
      </c>
      <c r="H5375" s="2">
        <v>0.56529200000000002</v>
      </c>
      <c r="J5375" s="2">
        <v>8.7683900000000001</v>
      </c>
      <c r="K5375" s="2">
        <v>7.9524999999999998E-2</v>
      </c>
      <c r="L5375" s="2">
        <v>0.186865</v>
      </c>
    </row>
    <row r="5376" spans="1:12" x14ac:dyDescent="0.2">
      <c r="A5376" s="2">
        <v>8.7690909999999995</v>
      </c>
      <c r="B5376" s="2">
        <v>50.446629999999999</v>
      </c>
      <c r="C5376" s="2">
        <v>0.480514</v>
      </c>
      <c r="D5376" s="2">
        <v>0.341335</v>
      </c>
      <c r="F5376" s="2">
        <v>8.7662859999999991</v>
      </c>
      <c r="G5376" s="2">
        <v>0.57177699999999998</v>
      </c>
      <c r="H5376" s="2">
        <v>0.56525400000000003</v>
      </c>
      <c r="J5376" s="2">
        <v>8.7690909999999995</v>
      </c>
      <c r="K5376" s="2">
        <v>8.0086000000000004E-2</v>
      </c>
      <c r="L5376" s="2">
        <v>0.18769</v>
      </c>
    </row>
    <row r="5377" spans="1:12" x14ac:dyDescent="0.2">
      <c r="A5377" s="2">
        <v>8.7697929999999999</v>
      </c>
      <c r="B5377" s="2">
        <v>50.49588</v>
      </c>
      <c r="C5377" s="2">
        <v>0.48053299999999999</v>
      </c>
      <c r="D5377" s="2">
        <v>0.34173900000000001</v>
      </c>
      <c r="F5377" s="2">
        <v>8.7669870000000003</v>
      </c>
      <c r="G5377" s="2">
        <v>0.57167800000000002</v>
      </c>
      <c r="H5377" s="2">
        <v>0.56484999999999996</v>
      </c>
      <c r="J5377" s="2">
        <v>8.7697929999999999</v>
      </c>
      <c r="K5377" s="2">
        <v>8.0444000000000002E-2</v>
      </c>
      <c r="L5377" s="2">
        <v>0.18824099999999999</v>
      </c>
    </row>
    <row r="5378" spans="1:12" x14ac:dyDescent="0.2">
      <c r="A5378" s="2">
        <v>8.7704950000000004</v>
      </c>
      <c r="B5378" s="2">
        <v>50.544820000000001</v>
      </c>
      <c r="C5378" s="2">
        <v>0.48073900000000003</v>
      </c>
      <c r="D5378" s="2">
        <v>0.34179999999999999</v>
      </c>
      <c r="F5378" s="2">
        <v>8.7676890000000007</v>
      </c>
      <c r="G5378" s="2">
        <v>0.57191499999999995</v>
      </c>
      <c r="H5378" s="2">
        <v>0.56449099999999997</v>
      </c>
      <c r="J5378" s="2">
        <v>8.7704950000000004</v>
      </c>
      <c r="K5378" s="2">
        <v>8.0867999999999995E-2</v>
      </c>
      <c r="L5378" s="2">
        <v>0.18853800000000001</v>
      </c>
    </row>
    <row r="5379" spans="1:12" x14ac:dyDescent="0.2">
      <c r="A5379" s="2">
        <v>8.7711950000000005</v>
      </c>
      <c r="B5379" s="2">
        <v>50.593899999999998</v>
      </c>
      <c r="C5379" s="2">
        <v>0.48022799999999999</v>
      </c>
      <c r="D5379" s="2">
        <v>0.34196799999999999</v>
      </c>
      <c r="F5379" s="2">
        <v>8.7683900000000001</v>
      </c>
      <c r="G5379" s="2">
        <v>0.57158699999999996</v>
      </c>
      <c r="H5379" s="2">
        <v>0.56384299999999998</v>
      </c>
      <c r="J5379" s="2">
        <v>8.7711950000000005</v>
      </c>
      <c r="K5379" s="2">
        <v>8.1087000000000006E-2</v>
      </c>
      <c r="L5379" s="2">
        <v>0.18934899999999999</v>
      </c>
    </row>
    <row r="5380" spans="1:12" x14ac:dyDescent="0.2">
      <c r="A5380" s="2">
        <v>8.7718959999999999</v>
      </c>
      <c r="B5380" s="2">
        <v>50.642870000000002</v>
      </c>
      <c r="C5380" s="2">
        <v>0.48015099999999999</v>
      </c>
      <c r="D5380" s="2">
        <v>0.34199099999999999</v>
      </c>
      <c r="F5380" s="2">
        <v>8.7690909999999995</v>
      </c>
      <c r="G5380" s="2">
        <v>0.57113599999999998</v>
      </c>
      <c r="H5380" s="2">
        <v>0.56308000000000002</v>
      </c>
      <c r="J5380" s="2">
        <v>8.7718959999999999</v>
      </c>
      <c r="K5380" s="2">
        <v>8.1115999999999994E-2</v>
      </c>
      <c r="L5380" s="2">
        <v>0.190109</v>
      </c>
    </row>
    <row r="5381" spans="1:12" x14ac:dyDescent="0.2">
      <c r="A5381" s="2">
        <v>8.7725980000000003</v>
      </c>
      <c r="B5381" s="2">
        <v>50.692010000000003</v>
      </c>
      <c r="C5381" s="2">
        <v>0.48045300000000002</v>
      </c>
      <c r="D5381" s="2">
        <v>0.34184599999999998</v>
      </c>
      <c r="F5381" s="2">
        <v>8.7697929999999999</v>
      </c>
      <c r="G5381" s="2">
        <v>0.571129</v>
      </c>
      <c r="H5381" s="2">
        <v>0.56267500000000004</v>
      </c>
      <c r="J5381" s="2">
        <v>8.7725980000000003</v>
      </c>
      <c r="K5381" s="2">
        <v>8.1108E-2</v>
      </c>
      <c r="L5381" s="2">
        <v>0.190277</v>
      </c>
    </row>
    <row r="5382" spans="1:12" x14ac:dyDescent="0.2">
      <c r="A5382" s="2">
        <v>8.7732989999999997</v>
      </c>
      <c r="B5382" s="2">
        <v>50.741059999999997</v>
      </c>
      <c r="C5382" s="2">
        <v>0.47989199999999999</v>
      </c>
      <c r="D5382" s="2">
        <v>0.341472</v>
      </c>
      <c r="F5382" s="2">
        <v>8.7704950000000004</v>
      </c>
      <c r="G5382" s="2">
        <v>0.57119799999999998</v>
      </c>
      <c r="H5382" s="2">
        <v>0.562836</v>
      </c>
      <c r="J5382" s="2">
        <v>8.7732989999999997</v>
      </c>
      <c r="K5382" s="2">
        <v>8.1281999999999993E-2</v>
      </c>
      <c r="L5382" s="2">
        <v>0.189558</v>
      </c>
    </row>
    <row r="5383" spans="1:12" x14ac:dyDescent="0.2">
      <c r="A5383" s="2">
        <v>8.7740010000000002</v>
      </c>
      <c r="B5383" s="2">
        <v>50.789929999999998</v>
      </c>
      <c r="C5383" s="2">
        <v>0.47976999999999997</v>
      </c>
      <c r="D5383" s="2">
        <v>0.34166299999999999</v>
      </c>
      <c r="F5383" s="2">
        <v>8.7711950000000005</v>
      </c>
      <c r="G5383" s="2">
        <v>0.57114399999999999</v>
      </c>
      <c r="H5383" s="2">
        <v>0.56259899999999996</v>
      </c>
      <c r="J5383" s="2">
        <v>8.7740010000000002</v>
      </c>
      <c r="K5383" s="2">
        <v>8.1711000000000006E-2</v>
      </c>
      <c r="L5383" s="2">
        <v>0.18903600000000001</v>
      </c>
    </row>
    <row r="5384" spans="1:12" x14ac:dyDescent="0.2">
      <c r="A5384" s="2">
        <v>8.7747019999999996</v>
      </c>
      <c r="B5384" s="2">
        <v>50.838630000000002</v>
      </c>
      <c r="C5384" s="2">
        <v>0.47959099999999999</v>
      </c>
      <c r="D5384" s="2">
        <v>0.34199099999999999</v>
      </c>
      <c r="F5384" s="2">
        <v>8.7718959999999999</v>
      </c>
      <c r="G5384" s="2">
        <v>0.57128100000000004</v>
      </c>
      <c r="H5384" s="2">
        <v>0.56261399999999995</v>
      </c>
      <c r="J5384" s="2">
        <v>8.7747019999999996</v>
      </c>
      <c r="K5384" s="2">
        <v>8.1675999999999999E-2</v>
      </c>
      <c r="L5384" s="2">
        <v>0.18906800000000001</v>
      </c>
    </row>
    <row r="5385" spans="1:12" x14ac:dyDescent="0.2">
      <c r="A5385" s="2">
        <v>8.7754030000000007</v>
      </c>
      <c r="B5385" s="2">
        <v>50.887169999999998</v>
      </c>
      <c r="C5385" s="2">
        <v>0.47969000000000001</v>
      </c>
      <c r="D5385" s="2">
        <v>0.34174700000000002</v>
      </c>
      <c r="F5385" s="2">
        <v>8.7725980000000003</v>
      </c>
      <c r="G5385" s="2">
        <v>0.57093799999999995</v>
      </c>
      <c r="H5385" s="2">
        <v>0.56182100000000001</v>
      </c>
      <c r="J5385" s="2">
        <v>8.7754030000000007</v>
      </c>
      <c r="K5385" s="2">
        <v>8.1600000000000006E-2</v>
      </c>
      <c r="L5385" s="2">
        <v>0.189001</v>
      </c>
    </row>
    <row r="5386" spans="1:12" x14ac:dyDescent="0.2">
      <c r="A5386" s="2">
        <v>8.7761049999999994</v>
      </c>
      <c r="B5386" s="2">
        <v>50.935519999999997</v>
      </c>
      <c r="C5386" s="2">
        <v>0.479381</v>
      </c>
      <c r="D5386" s="2">
        <v>0.34190700000000002</v>
      </c>
      <c r="F5386" s="2">
        <v>8.7732989999999997</v>
      </c>
      <c r="G5386" s="2">
        <v>0.57069400000000003</v>
      </c>
      <c r="H5386" s="2">
        <v>0.56114200000000003</v>
      </c>
      <c r="J5386" s="2">
        <v>8.7761049999999994</v>
      </c>
      <c r="K5386" s="2">
        <v>8.1242999999999996E-2</v>
      </c>
      <c r="L5386" s="2">
        <v>0.18918699999999999</v>
      </c>
    </row>
    <row r="5387" spans="1:12" x14ac:dyDescent="0.2">
      <c r="A5387" s="2">
        <v>8.7768060000000006</v>
      </c>
      <c r="B5387" s="2">
        <v>50.984050000000003</v>
      </c>
      <c r="C5387" s="2">
        <v>0.47925099999999998</v>
      </c>
      <c r="D5387" s="2">
        <v>0.34089999999999998</v>
      </c>
      <c r="F5387" s="2">
        <v>8.7740010000000002</v>
      </c>
      <c r="G5387" s="2">
        <v>0.56997699999999996</v>
      </c>
      <c r="H5387" s="2">
        <v>0.56110400000000005</v>
      </c>
      <c r="J5387" s="2">
        <v>8.7768060000000006</v>
      </c>
      <c r="K5387" s="2">
        <v>8.1081E-2</v>
      </c>
      <c r="L5387" s="2">
        <v>0.18934500000000001</v>
      </c>
    </row>
    <row r="5388" spans="1:12" x14ac:dyDescent="0.2">
      <c r="A5388" s="2">
        <v>8.7775079999999992</v>
      </c>
      <c r="B5388" s="2">
        <v>51.032969999999999</v>
      </c>
      <c r="C5388" s="2">
        <v>0.478908</v>
      </c>
      <c r="D5388" s="2">
        <v>0.34102900000000003</v>
      </c>
      <c r="F5388" s="2">
        <v>8.7747019999999996</v>
      </c>
      <c r="G5388" s="2">
        <v>0.56931299999999996</v>
      </c>
      <c r="H5388" s="2">
        <v>0.56089</v>
      </c>
      <c r="J5388" s="2">
        <v>8.7775079999999992</v>
      </c>
      <c r="K5388" s="2">
        <v>8.1100000000000005E-2</v>
      </c>
      <c r="L5388" s="2">
        <v>0.189528</v>
      </c>
    </row>
    <row r="5389" spans="1:12" x14ac:dyDescent="0.2">
      <c r="A5389" s="2">
        <v>8.7782090000000004</v>
      </c>
      <c r="B5389" s="2">
        <v>51.08173</v>
      </c>
      <c r="C5389" s="2">
        <v>0.47830899999999998</v>
      </c>
      <c r="D5389" s="2">
        <v>0.34168500000000002</v>
      </c>
      <c r="F5389" s="2">
        <v>8.7754030000000007</v>
      </c>
      <c r="G5389" s="2">
        <v>0.56887799999999999</v>
      </c>
      <c r="H5389" s="2">
        <v>0.56084400000000001</v>
      </c>
      <c r="J5389" s="2">
        <v>8.7782090000000004</v>
      </c>
      <c r="K5389" s="2">
        <v>8.1236000000000003E-2</v>
      </c>
      <c r="L5389" s="2">
        <v>0.18932299999999999</v>
      </c>
    </row>
    <row r="5390" spans="1:12" x14ac:dyDescent="0.2">
      <c r="A5390" s="2">
        <v>8.7789110000000008</v>
      </c>
      <c r="B5390" s="2">
        <v>51.130780000000001</v>
      </c>
      <c r="C5390" s="2">
        <v>0.47794999999999999</v>
      </c>
      <c r="D5390" s="2">
        <v>0.34218900000000002</v>
      </c>
      <c r="F5390" s="2">
        <v>8.7761049999999994</v>
      </c>
      <c r="G5390" s="2">
        <v>0.56832099999999997</v>
      </c>
      <c r="H5390" s="2">
        <v>0.56034899999999999</v>
      </c>
      <c r="J5390" s="2">
        <v>8.7789110000000008</v>
      </c>
      <c r="K5390" s="2">
        <v>8.1899E-2</v>
      </c>
      <c r="L5390" s="2">
        <v>0.189745</v>
      </c>
    </row>
    <row r="5391" spans="1:12" x14ac:dyDescent="0.2">
      <c r="A5391" s="2">
        <v>8.7796120000000002</v>
      </c>
      <c r="B5391" s="2">
        <v>51.179540000000003</v>
      </c>
      <c r="C5391" s="2">
        <v>0.477634</v>
      </c>
      <c r="D5391" s="2">
        <v>0.342136</v>
      </c>
      <c r="F5391" s="2">
        <v>8.7768060000000006</v>
      </c>
      <c r="G5391" s="2">
        <v>0.56753500000000001</v>
      </c>
      <c r="H5391" s="2">
        <v>0.56098199999999998</v>
      </c>
      <c r="J5391" s="2">
        <v>8.7796120000000002</v>
      </c>
      <c r="K5391" s="2">
        <v>8.2627999999999993E-2</v>
      </c>
      <c r="L5391" s="2">
        <v>0.190053</v>
      </c>
    </row>
    <row r="5392" spans="1:12" x14ac:dyDescent="0.2">
      <c r="A5392" s="2">
        <v>8.7803129999999996</v>
      </c>
      <c r="B5392" s="2">
        <v>51.228270000000002</v>
      </c>
      <c r="C5392" s="2">
        <v>0.47742800000000002</v>
      </c>
      <c r="D5392" s="2">
        <v>0.34212799999999999</v>
      </c>
      <c r="F5392" s="2">
        <v>8.7775079999999992</v>
      </c>
      <c r="G5392" s="2">
        <v>0.56674999999999998</v>
      </c>
      <c r="H5392" s="2">
        <v>0.560867</v>
      </c>
      <c r="J5392" s="2">
        <v>8.7803129999999996</v>
      </c>
      <c r="K5392" s="2">
        <v>8.3134E-2</v>
      </c>
      <c r="L5392" s="2">
        <v>0.18976799999999999</v>
      </c>
    </row>
    <row r="5393" spans="1:12" x14ac:dyDescent="0.2">
      <c r="A5393" s="2">
        <v>8.7810140000000008</v>
      </c>
      <c r="B5393" s="2">
        <v>51.276890000000002</v>
      </c>
      <c r="C5393" s="2">
        <v>0.47728300000000001</v>
      </c>
      <c r="D5393" s="2">
        <v>0.34171600000000002</v>
      </c>
      <c r="F5393" s="2">
        <v>8.7782090000000004</v>
      </c>
      <c r="G5393" s="2">
        <v>0.56648299999999996</v>
      </c>
      <c r="H5393" s="2">
        <v>0.56080600000000003</v>
      </c>
      <c r="J5393" s="2">
        <v>8.7810140000000008</v>
      </c>
      <c r="K5393" s="2">
        <v>8.3124000000000003E-2</v>
      </c>
      <c r="L5393" s="2">
        <v>0.18918299999999999</v>
      </c>
    </row>
    <row r="5394" spans="1:12" x14ac:dyDescent="0.2">
      <c r="A5394" s="2">
        <v>8.7817150000000002</v>
      </c>
      <c r="B5394" s="2">
        <v>51.325130000000001</v>
      </c>
      <c r="C5394" s="2">
        <v>0.47680600000000001</v>
      </c>
      <c r="D5394" s="2">
        <v>0.34112100000000001</v>
      </c>
      <c r="F5394" s="2">
        <v>8.7789110000000008</v>
      </c>
      <c r="G5394" s="2">
        <v>0.56623800000000002</v>
      </c>
      <c r="H5394" s="2">
        <v>0.56027199999999999</v>
      </c>
      <c r="J5394" s="2">
        <v>8.7817150000000002</v>
      </c>
      <c r="K5394" s="2">
        <v>8.2901000000000002E-2</v>
      </c>
      <c r="L5394" s="2">
        <v>0.18882299999999999</v>
      </c>
    </row>
    <row r="5395" spans="1:12" x14ac:dyDescent="0.2">
      <c r="A5395" s="2">
        <v>8.7824170000000006</v>
      </c>
      <c r="B5395" s="2">
        <v>51.374049999999997</v>
      </c>
      <c r="C5395" s="2">
        <v>0.476356</v>
      </c>
      <c r="D5395" s="2">
        <v>0.34118999999999999</v>
      </c>
      <c r="F5395" s="2">
        <v>8.7796120000000002</v>
      </c>
      <c r="G5395" s="2">
        <v>0.56590300000000004</v>
      </c>
      <c r="H5395" s="2">
        <v>0.56002799999999997</v>
      </c>
      <c r="J5395" s="2">
        <v>8.7824170000000006</v>
      </c>
      <c r="K5395" s="2">
        <v>8.2443000000000002E-2</v>
      </c>
      <c r="L5395" s="2">
        <v>0.188171</v>
      </c>
    </row>
    <row r="5396" spans="1:12" x14ac:dyDescent="0.2">
      <c r="A5396" s="2">
        <v>8.783118</v>
      </c>
      <c r="B5396" s="2">
        <v>51.423160000000003</v>
      </c>
      <c r="C5396" s="2">
        <v>0.476161</v>
      </c>
      <c r="D5396" s="2">
        <v>0.34113599999999999</v>
      </c>
      <c r="F5396" s="2">
        <v>8.7803129999999996</v>
      </c>
      <c r="G5396" s="2">
        <v>0.56554400000000005</v>
      </c>
      <c r="H5396" s="2">
        <v>0.55940199999999995</v>
      </c>
      <c r="J5396" s="2">
        <v>8.783118</v>
      </c>
      <c r="K5396" s="2">
        <v>8.1494999999999998E-2</v>
      </c>
      <c r="L5396" s="2">
        <v>0.188052</v>
      </c>
    </row>
    <row r="5397" spans="1:12" x14ac:dyDescent="0.2">
      <c r="A5397" s="2">
        <v>8.7838200000000004</v>
      </c>
      <c r="B5397" s="2">
        <v>51.472059999999999</v>
      </c>
      <c r="C5397" s="2">
        <v>0.476051</v>
      </c>
      <c r="D5397" s="2">
        <v>0.34141100000000002</v>
      </c>
      <c r="F5397" s="2">
        <v>8.7810140000000008</v>
      </c>
      <c r="G5397" s="2">
        <v>0.56529200000000002</v>
      </c>
      <c r="H5397" s="2">
        <v>0.55957800000000002</v>
      </c>
      <c r="J5397" s="2">
        <v>8.7838200000000004</v>
      </c>
      <c r="K5397" s="2">
        <v>8.1278000000000003E-2</v>
      </c>
      <c r="L5397" s="2">
        <v>0.18732499999999999</v>
      </c>
    </row>
    <row r="5398" spans="1:12" x14ac:dyDescent="0.2">
      <c r="A5398" s="2">
        <v>8.7845209999999998</v>
      </c>
      <c r="B5398" s="2">
        <v>51.52075</v>
      </c>
      <c r="C5398" s="2">
        <v>0.47606999999999999</v>
      </c>
      <c r="D5398" s="2">
        <v>0.34185300000000002</v>
      </c>
      <c r="F5398" s="2">
        <v>8.7817150000000002</v>
      </c>
      <c r="G5398" s="2">
        <v>0.56525400000000003</v>
      </c>
      <c r="H5398" s="2">
        <v>0.55934899999999999</v>
      </c>
      <c r="J5398" s="2">
        <v>8.7845209999999998</v>
      </c>
      <c r="K5398" s="2">
        <v>8.1643999999999994E-2</v>
      </c>
      <c r="L5398" s="2">
        <v>0.18759300000000001</v>
      </c>
    </row>
    <row r="5399" spans="1:12" x14ac:dyDescent="0.2">
      <c r="A5399" s="2">
        <v>8.7852230000000002</v>
      </c>
      <c r="B5399" s="2">
        <v>51.569470000000003</v>
      </c>
      <c r="C5399" s="2">
        <v>0.47542099999999998</v>
      </c>
      <c r="D5399" s="2">
        <v>0.34235700000000002</v>
      </c>
      <c r="F5399" s="2">
        <v>8.7824170000000006</v>
      </c>
      <c r="G5399" s="2">
        <v>0.56484999999999996</v>
      </c>
      <c r="H5399" s="2">
        <v>0.55921900000000002</v>
      </c>
      <c r="J5399" s="2">
        <v>8.7852230000000002</v>
      </c>
      <c r="K5399" s="2">
        <v>8.1563999999999998E-2</v>
      </c>
      <c r="L5399" s="2">
        <v>0.18790299999999999</v>
      </c>
    </row>
    <row r="5400" spans="1:12" x14ac:dyDescent="0.2">
      <c r="A5400" s="2">
        <v>8.7859239999999996</v>
      </c>
      <c r="B5400" s="2">
        <v>51.618519999999997</v>
      </c>
      <c r="C5400" s="2">
        <v>0.47467700000000002</v>
      </c>
      <c r="D5400" s="2">
        <v>0.34245599999999998</v>
      </c>
      <c r="F5400" s="2">
        <v>8.783118</v>
      </c>
      <c r="G5400" s="2">
        <v>0.56449099999999997</v>
      </c>
      <c r="H5400" s="2">
        <v>0.55896800000000002</v>
      </c>
      <c r="J5400" s="2">
        <v>8.7859239999999996</v>
      </c>
      <c r="K5400" s="2">
        <v>8.1046999999999994E-2</v>
      </c>
      <c r="L5400" s="2">
        <v>0.18814600000000001</v>
      </c>
    </row>
    <row r="5401" spans="1:12" x14ac:dyDescent="0.2">
      <c r="A5401" s="2">
        <v>8.786626</v>
      </c>
      <c r="B5401" s="2">
        <v>51.667349999999999</v>
      </c>
      <c r="C5401" s="2">
        <v>0.47436800000000001</v>
      </c>
      <c r="D5401" s="2">
        <v>0.34265400000000001</v>
      </c>
      <c r="F5401" s="2">
        <v>8.7838200000000004</v>
      </c>
      <c r="G5401" s="2">
        <v>0.56384299999999998</v>
      </c>
      <c r="H5401" s="2">
        <v>0.55846399999999996</v>
      </c>
      <c r="J5401" s="2">
        <v>8.786626</v>
      </c>
      <c r="K5401" s="2">
        <v>8.1087000000000006E-2</v>
      </c>
      <c r="L5401" s="2">
        <v>0.18817999999999999</v>
      </c>
    </row>
    <row r="5402" spans="1:12" x14ac:dyDescent="0.2">
      <c r="A5402" s="2">
        <v>8.7873269999999994</v>
      </c>
      <c r="B5402" s="2">
        <v>51.715580000000003</v>
      </c>
      <c r="C5402" s="2">
        <v>0.47413899999999998</v>
      </c>
      <c r="D5402" s="2">
        <v>0.343059</v>
      </c>
      <c r="F5402" s="2">
        <v>8.7845209999999998</v>
      </c>
      <c r="G5402" s="2">
        <v>0.56308000000000002</v>
      </c>
      <c r="H5402" s="2">
        <v>0.55793800000000005</v>
      </c>
      <c r="J5402" s="2">
        <v>8.7873269999999994</v>
      </c>
      <c r="K5402" s="2">
        <v>8.1351999999999994E-2</v>
      </c>
      <c r="L5402" s="2">
        <v>0.18753700000000001</v>
      </c>
    </row>
    <row r="5403" spans="1:12" x14ac:dyDescent="0.2">
      <c r="A5403" s="2">
        <v>8.7880280000000006</v>
      </c>
      <c r="B5403" s="2">
        <v>51.764000000000003</v>
      </c>
      <c r="C5403" s="2">
        <v>0.47402899999999998</v>
      </c>
      <c r="D5403" s="2">
        <v>0.342609</v>
      </c>
      <c r="F5403" s="2">
        <v>8.7852230000000002</v>
      </c>
      <c r="G5403" s="2">
        <v>0.56267500000000004</v>
      </c>
      <c r="H5403" s="2">
        <v>0.55791500000000005</v>
      </c>
      <c r="J5403" s="2">
        <v>8.7880280000000006</v>
      </c>
      <c r="K5403" s="2">
        <v>8.1450999999999996E-2</v>
      </c>
      <c r="L5403" s="2">
        <v>0.186975</v>
      </c>
    </row>
    <row r="5404" spans="1:12" x14ac:dyDescent="0.2">
      <c r="A5404" s="2">
        <v>8.7887299999999993</v>
      </c>
      <c r="B5404" s="2">
        <v>51.812339999999999</v>
      </c>
      <c r="C5404" s="2">
        <v>0.47419299999999998</v>
      </c>
      <c r="D5404" s="2">
        <v>0.342441</v>
      </c>
      <c r="F5404" s="2">
        <v>8.7859239999999996</v>
      </c>
      <c r="G5404" s="2">
        <v>0.562836</v>
      </c>
      <c r="H5404" s="2">
        <v>0.55719799999999997</v>
      </c>
      <c r="J5404" s="2">
        <v>8.7887299999999993</v>
      </c>
      <c r="K5404" s="2">
        <v>8.1382999999999997E-2</v>
      </c>
      <c r="L5404" s="2">
        <v>0.18640499999999999</v>
      </c>
    </row>
    <row r="5405" spans="1:12" x14ac:dyDescent="0.2">
      <c r="A5405" s="2">
        <v>8.7894310000000004</v>
      </c>
      <c r="B5405" s="2">
        <v>51.860480000000003</v>
      </c>
      <c r="C5405" s="2">
        <v>0.47464299999999998</v>
      </c>
      <c r="D5405" s="2">
        <v>0.34214299999999997</v>
      </c>
      <c r="F5405" s="2">
        <v>8.786626</v>
      </c>
      <c r="G5405" s="2">
        <v>0.56259899999999996</v>
      </c>
      <c r="H5405" s="2">
        <v>0.55676300000000001</v>
      </c>
      <c r="J5405" s="2">
        <v>8.7894310000000004</v>
      </c>
      <c r="K5405" s="2">
        <v>8.1536999999999998E-2</v>
      </c>
      <c r="L5405" s="2">
        <v>0.18617800000000001</v>
      </c>
    </row>
    <row r="5406" spans="1:12" x14ac:dyDescent="0.2">
      <c r="A5406" s="2">
        <v>8.7901340000000001</v>
      </c>
      <c r="B5406" s="2">
        <v>51.909059999999997</v>
      </c>
      <c r="C5406" s="2">
        <v>0.47438399999999997</v>
      </c>
      <c r="D5406" s="2">
        <v>0.341891</v>
      </c>
      <c r="F5406" s="2">
        <v>8.7873269999999994</v>
      </c>
      <c r="G5406" s="2">
        <v>0.56261399999999995</v>
      </c>
      <c r="H5406" s="2">
        <v>0.55632800000000004</v>
      </c>
      <c r="J5406" s="2">
        <v>8.7901340000000001</v>
      </c>
      <c r="K5406" s="2">
        <v>8.1382999999999997E-2</v>
      </c>
      <c r="L5406" s="2">
        <v>0.185394</v>
      </c>
    </row>
    <row r="5407" spans="1:12" x14ac:dyDescent="0.2">
      <c r="A5407" s="2">
        <v>8.7908340000000003</v>
      </c>
      <c r="B5407" s="2">
        <v>51.957700000000003</v>
      </c>
      <c r="C5407" s="2">
        <v>0.47398699999999999</v>
      </c>
      <c r="D5407" s="2">
        <v>0.342532</v>
      </c>
      <c r="F5407" s="2">
        <v>8.7880280000000006</v>
      </c>
      <c r="G5407" s="2">
        <v>0.56182100000000001</v>
      </c>
      <c r="H5407" s="2">
        <v>0.55562599999999995</v>
      </c>
      <c r="J5407" s="2">
        <v>8.7908340000000003</v>
      </c>
      <c r="K5407" s="2">
        <v>8.1196000000000004E-2</v>
      </c>
      <c r="L5407" s="2">
        <v>0.18495800000000001</v>
      </c>
    </row>
    <row r="5408" spans="1:12" x14ac:dyDescent="0.2">
      <c r="A5408" s="2">
        <v>8.7915349999999997</v>
      </c>
      <c r="B5408" s="2">
        <v>52.006250000000001</v>
      </c>
      <c r="C5408" s="2">
        <v>0.47442899999999999</v>
      </c>
      <c r="D5408" s="2">
        <v>0.34269300000000003</v>
      </c>
      <c r="F5408" s="2">
        <v>8.7887299999999993</v>
      </c>
      <c r="G5408" s="2">
        <v>0.56114200000000003</v>
      </c>
      <c r="H5408" s="2">
        <v>0.55522899999999997</v>
      </c>
      <c r="J5408" s="2">
        <v>8.7915349999999997</v>
      </c>
      <c r="K5408" s="2">
        <v>8.1196000000000004E-2</v>
      </c>
      <c r="L5408" s="2">
        <v>0.18464800000000001</v>
      </c>
    </row>
    <row r="5409" spans="1:12" x14ac:dyDescent="0.2">
      <c r="A5409" s="2">
        <v>8.7922360000000008</v>
      </c>
      <c r="B5409" s="2">
        <v>52.054070000000003</v>
      </c>
      <c r="C5409" s="2">
        <v>0.47434500000000002</v>
      </c>
      <c r="D5409" s="2">
        <v>0.34285300000000002</v>
      </c>
      <c r="F5409" s="2">
        <v>8.7894310000000004</v>
      </c>
      <c r="G5409" s="2">
        <v>0.56110400000000005</v>
      </c>
      <c r="H5409" s="2">
        <v>0.55436700000000005</v>
      </c>
      <c r="J5409" s="2">
        <v>8.7922360000000008</v>
      </c>
      <c r="K5409" s="2">
        <v>8.1298999999999996E-2</v>
      </c>
      <c r="L5409" s="2">
        <v>0.184222</v>
      </c>
    </row>
    <row r="5410" spans="1:12" x14ac:dyDescent="0.2">
      <c r="A5410" s="2">
        <v>8.7929379999999995</v>
      </c>
      <c r="B5410" s="2">
        <v>52.101550000000003</v>
      </c>
      <c r="C5410" s="2">
        <v>0.47432999999999997</v>
      </c>
      <c r="D5410" s="2">
        <v>0.34320400000000001</v>
      </c>
      <c r="F5410" s="2">
        <v>8.7901340000000001</v>
      </c>
      <c r="G5410" s="2">
        <v>0.56089</v>
      </c>
      <c r="H5410" s="2">
        <v>0.55367999999999995</v>
      </c>
      <c r="J5410" s="2">
        <v>8.7929379999999995</v>
      </c>
      <c r="K5410" s="2">
        <v>8.1420999999999993E-2</v>
      </c>
      <c r="L5410" s="2">
        <v>0.18354599999999999</v>
      </c>
    </row>
    <row r="5411" spans="1:12" x14ac:dyDescent="0.2">
      <c r="A5411" s="2">
        <v>8.7936390000000006</v>
      </c>
      <c r="B5411" s="2">
        <v>52.1496</v>
      </c>
      <c r="C5411" s="2">
        <v>0.47411300000000001</v>
      </c>
      <c r="D5411" s="2">
        <v>0.34331099999999998</v>
      </c>
      <c r="F5411" s="2">
        <v>8.7908340000000003</v>
      </c>
      <c r="G5411" s="2">
        <v>0.56084400000000001</v>
      </c>
      <c r="H5411" s="2">
        <v>0.553284</v>
      </c>
      <c r="J5411" s="2">
        <v>8.7936390000000006</v>
      </c>
      <c r="K5411" s="2">
        <v>8.1570000000000004E-2</v>
      </c>
      <c r="L5411" s="2">
        <v>0.18398300000000001</v>
      </c>
    </row>
    <row r="5412" spans="1:12" x14ac:dyDescent="0.2">
      <c r="A5412" s="2">
        <v>8.7943409999999993</v>
      </c>
      <c r="B5412" s="2">
        <v>52.198090000000001</v>
      </c>
      <c r="C5412" s="2">
        <v>0.47364000000000001</v>
      </c>
      <c r="D5412" s="2">
        <v>0.34410400000000002</v>
      </c>
      <c r="F5412" s="2">
        <v>8.7915349999999997</v>
      </c>
      <c r="G5412" s="2">
        <v>0.56034899999999999</v>
      </c>
      <c r="H5412" s="2">
        <v>0.55223100000000003</v>
      </c>
      <c r="J5412" s="2">
        <v>8.7943409999999993</v>
      </c>
      <c r="K5412" s="2">
        <v>8.1853999999999996E-2</v>
      </c>
      <c r="L5412" s="2">
        <v>0.184363</v>
      </c>
    </row>
    <row r="5413" spans="1:12" x14ac:dyDescent="0.2">
      <c r="A5413" s="2">
        <v>8.7950420000000005</v>
      </c>
      <c r="B5413" s="2">
        <v>52.24635</v>
      </c>
      <c r="C5413" s="2">
        <v>0.47326600000000002</v>
      </c>
      <c r="D5413" s="2">
        <v>0.34387499999999999</v>
      </c>
      <c r="F5413" s="2">
        <v>8.7922360000000008</v>
      </c>
      <c r="G5413" s="2">
        <v>0.56098199999999998</v>
      </c>
      <c r="H5413" s="2">
        <v>0.55193300000000001</v>
      </c>
      <c r="J5413" s="2">
        <v>8.7950420000000005</v>
      </c>
      <c r="K5413" s="2">
        <v>8.1647999999999998E-2</v>
      </c>
      <c r="L5413" s="2">
        <v>0.184115</v>
      </c>
    </row>
    <row r="5414" spans="1:12" x14ac:dyDescent="0.2">
      <c r="A5414" s="2">
        <v>8.7957429999999999</v>
      </c>
      <c r="B5414" s="2">
        <v>52.294199999999996</v>
      </c>
      <c r="C5414" s="2">
        <v>0.47273199999999999</v>
      </c>
      <c r="D5414" s="2">
        <v>0.34386699999999998</v>
      </c>
      <c r="F5414" s="2">
        <v>8.7929379999999995</v>
      </c>
      <c r="G5414" s="2">
        <v>0.560867</v>
      </c>
      <c r="H5414" s="2">
        <v>0.55160500000000001</v>
      </c>
      <c r="J5414" s="2">
        <v>8.7957429999999999</v>
      </c>
      <c r="K5414" s="2">
        <v>8.1762000000000001E-2</v>
      </c>
      <c r="L5414" s="2">
        <v>0.184061</v>
      </c>
    </row>
    <row r="5415" spans="1:12" x14ac:dyDescent="0.2">
      <c r="A5415" s="2">
        <v>8.7964450000000003</v>
      </c>
      <c r="B5415" s="2">
        <v>52.342500000000001</v>
      </c>
      <c r="C5415" s="2">
        <v>0.47228199999999998</v>
      </c>
      <c r="D5415" s="2">
        <v>0.34415000000000001</v>
      </c>
      <c r="F5415" s="2">
        <v>8.7936390000000006</v>
      </c>
      <c r="G5415" s="2">
        <v>0.56080600000000003</v>
      </c>
      <c r="H5415" s="2">
        <v>0.55133799999999999</v>
      </c>
      <c r="J5415" s="2">
        <v>8.7964450000000003</v>
      </c>
      <c r="K5415" s="2">
        <v>8.2133999999999999E-2</v>
      </c>
      <c r="L5415" s="2">
        <v>0.184304</v>
      </c>
    </row>
    <row r="5416" spans="1:12" x14ac:dyDescent="0.2">
      <c r="A5416" s="2">
        <v>8.7971459999999997</v>
      </c>
      <c r="B5416" s="2">
        <v>52.390090000000001</v>
      </c>
      <c r="C5416" s="2">
        <v>0.47231200000000001</v>
      </c>
      <c r="D5416" s="2">
        <v>0.34445500000000001</v>
      </c>
      <c r="F5416" s="2">
        <v>8.7943409999999993</v>
      </c>
      <c r="G5416" s="2">
        <v>0.56027199999999999</v>
      </c>
      <c r="H5416" s="2">
        <v>0.55139199999999999</v>
      </c>
      <c r="J5416" s="2">
        <v>8.7971459999999997</v>
      </c>
      <c r="K5416" s="2">
        <v>8.2405000000000006E-2</v>
      </c>
      <c r="L5416" s="2">
        <v>0.18398100000000001</v>
      </c>
    </row>
    <row r="5417" spans="1:12" x14ac:dyDescent="0.2">
      <c r="A5417" s="2">
        <v>8.7978480000000001</v>
      </c>
      <c r="B5417" s="2">
        <v>52.437530000000002</v>
      </c>
      <c r="C5417" s="2">
        <v>0.472026</v>
      </c>
      <c r="D5417" s="2">
        <v>0.34485900000000003</v>
      </c>
      <c r="F5417" s="2">
        <v>8.7950420000000005</v>
      </c>
      <c r="G5417" s="2">
        <v>0.56002799999999997</v>
      </c>
      <c r="H5417" s="2">
        <v>0.55145999999999995</v>
      </c>
      <c r="J5417" s="2">
        <v>8.7978480000000001</v>
      </c>
      <c r="K5417" s="2">
        <v>8.2780999999999993E-2</v>
      </c>
      <c r="L5417" s="2">
        <v>0.18396299999999999</v>
      </c>
    </row>
    <row r="5418" spans="1:12" x14ac:dyDescent="0.2">
      <c r="A5418" s="2">
        <v>8.7985489999999995</v>
      </c>
      <c r="B5418" s="2">
        <v>52.485059999999997</v>
      </c>
      <c r="C5418" s="2">
        <v>0.47175899999999998</v>
      </c>
      <c r="D5418" s="2">
        <v>0.34536299999999998</v>
      </c>
      <c r="F5418" s="2">
        <v>8.7957429999999999</v>
      </c>
      <c r="G5418" s="2">
        <v>0.55940199999999995</v>
      </c>
      <c r="H5418" s="2">
        <v>0.55083499999999996</v>
      </c>
      <c r="J5418" s="2">
        <v>8.7985489999999995</v>
      </c>
      <c r="K5418" s="2">
        <v>8.3065E-2</v>
      </c>
      <c r="L5418" s="2">
        <v>0.183249</v>
      </c>
    </row>
    <row r="5419" spans="1:12" x14ac:dyDescent="0.2">
      <c r="A5419" s="2">
        <v>8.7992509999999999</v>
      </c>
      <c r="B5419" s="2">
        <v>52.532890000000002</v>
      </c>
      <c r="C5419" s="2">
        <v>0.47193800000000002</v>
      </c>
      <c r="D5419" s="2">
        <v>0.34530899999999998</v>
      </c>
      <c r="F5419" s="2">
        <v>8.7964450000000003</v>
      </c>
      <c r="G5419" s="2">
        <v>0.55957800000000002</v>
      </c>
      <c r="H5419" s="2">
        <v>0.550682</v>
      </c>
      <c r="J5419" s="2">
        <v>8.7992509999999999</v>
      </c>
      <c r="K5419" s="2">
        <v>8.3405999999999994E-2</v>
      </c>
      <c r="L5419" s="2">
        <v>0.18304400000000001</v>
      </c>
    </row>
    <row r="5420" spans="1:12" x14ac:dyDescent="0.2">
      <c r="A5420" s="2">
        <v>8.7999519999999993</v>
      </c>
      <c r="B5420" s="2">
        <v>52.580489999999998</v>
      </c>
      <c r="C5420" s="2">
        <v>0.47164499999999998</v>
      </c>
      <c r="D5420" s="2">
        <v>0.34551500000000002</v>
      </c>
      <c r="F5420" s="2">
        <v>8.7971459999999997</v>
      </c>
      <c r="G5420" s="2">
        <v>0.55934899999999999</v>
      </c>
      <c r="H5420" s="2">
        <v>0.55065900000000001</v>
      </c>
      <c r="J5420" s="2">
        <v>8.7999519999999993</v>
      </c>
      <c r="K5420" s="2">
        <v>8.3518999999999996E-2</v>
      </c>
      <c r="L5420" s="2">
        <v>0.183277</v>
      </c>
    </row>
    <row r="5421" spans="1:12" x14ac:dyDescent="0.2">
      <c r="A5421" s="2">
        <v>8.8006539999999998</v>
      </c>
      <c r="B5421" s="2">
        <v>52.627879999999998</v>
      </c>
      <c r="C5421" s="2">
        <v>0.471194</v>
      </c>
      <c r="D5421" s="2">
        <v>0.34553800000000001</v>
      </c>
      <c r="F5421" s="2">
        <v>8.7978480000000001</v>
      </c>
      <c r="G5421" s="2">
        <v>0.55921900000000002</v>
      </c>
      <c r="H5421" s="2">
        <v>0.55026200000000003</v>
      </c>
      <c r="J5421" s="2">
        <v>8.8006539999999998</v>
      </c>
      <c r="K5421" s="2">
        <v>8.3082000000000003E-2</v>
      </c>
      <c r="L5421" s="2">
        <v>0.18296200000000001</v>
      </c>
    </row>
    <row r="5422" spans="1:12" x14ac:dyDescent="0.2">
      <c r="A5422" s="2">
        <v>8.8013539999999999</v>
      </c>
      <c r="B5422" s="2">
        <v>52.675150000000002</v>
      </c>
      <c r="C5422" s="2">
        <v>0.470885</v>
      </c>
      <c r="D5422" s="2">
        <v>0.34520299999999998</v>
      </c>
      <c r="F5422" s="2">
        <v>8.7985489999999995</v>
      </c>
      <c r="G5422" s="2">
        <v>0.55896800000000002</v>
      </c>
      <c r="H5422" s="2">
        <v>0.54917899999999997</v>
      </c>
      <c r="J5422" s="2">
        <v>8.8013539999999999</v>
      </c>
      <c r="K5422" s="2">
        <v>8.2182000000000005E-2</v>
      </c>
      <c r="L5422" s="2">
        <v>0.18277299999999999</v>
      </c>
    </row>
    <row r="5423" spans="1:12" x14ac:dyDescent="0.2">
      <c r="A5423" s="2">
        <v>8.8020549999999993</v>
      </c>
      <c r="B5423" s="2">
        <v>52.722410000000004</v>
      </c>
      <c r="C5423" s="2">
        <v>0.47028300000000001</v>
      </c>
      <c r="D5423" s="2">
        <v>0.34502699999999997</v>
      </c>
      <c r="F5423" s="2">
        <v>8.7992509999999999</v>
      </c>
      <c r="G5423" s="2">
        <v>0.55846399999999996</v>
      </c>
      <c r="H5423" s="2">
        <v>0.54811900000000002</v>
      </c>
      <c r="J5423" s="2">
        <v>8.8020549999999993</v>
      </c>
      <c r="K5423" s="2">
        <v>8.1568000000000002E-2</v>
      </c>
      <c r="L5423" s="2">
        <v>0.18252099999999999</v>
      </c>
    </row>
    <row r="5424" spans="1:12" x14ac:dyDescent="0.2">
      <c r="A5424" s="2">
        <v>8.8027569999999997</v>
      </c>
      <c r="B5424" s="2">
        <v>52.769449999999999</v>
      </c>
      <c r="C5424" s="2">
        <v>0.47004200000000002</v>
      </c>
      <c r="D5424" s="2">
        <v>0.345111</v>
      </c>
      <c r="F5424" s="2">
        <v>8.7999519999999993</v>
      </c>
      <c r="G5424" s="2">
        <v>0.55793800000000005</v>
      </c>
      <c r="H5424" s="2">
        <v>0.54822499999999996</v>
      </c>
      <c r="J5424" s="2">
        <v>8.8027569999999997</v>
      </c>
      <c r="K5424" s="2">
        <v>8.1295000000000006E-2</v>
      </c>
      <c r="L5424" s="2">
        <v>0.18274599999999999</v>
      </c>
    </row>
    <row r="5425" spans="1:12" x14ac:dyDescent="0.2">
      <c r="A5425" s="2">
        <v>8.8034579999999991</v>
      </c>
      <c r="B5425" s="2">
        <v>52.816409999999998</v>
      </c>
      <c r="C5425" s="2">
        <v>0.46997800000000001</v>
      </c>
      <c r="D5425" s="2">
        <v>0.34553800000000001</v>
      </c>
      <c r="F5425" s="2">
        <v>8.8006539999999998</v>
      </c>
      <c r="G5425" s="2">
        <v>0.55791500000000005</v>
      </c>
      <c r="H5425" s="2">
        <v>0.54819499999999999</v>
      </c>
      <c r="J5425" s="2">
        <v>8.8034579999999991</v>
      </c>
      <c r="K5425" s="2">
        <v>8.1174999999999997E-2</v>
      </c>
      <c r="L5425" s="2">
        <v>0.182755</v>
      </c>
    </row>
    <row r="5426" spans="1:12" x14ac:dyDescent="0.2">
      <c r="A5426" s="2">
        <v>8.8041599999999995</v>
      </c>
      <c r="B5426" s="2">
        <v>52.863430000000001</v>
      </c>
      <c r="C5426" s="2">
        <v>0.469775</v>
      </c>
      <c r="D5426" s="2">
        <v>0.346194</v>
      </c>
      <c r="F5426" s="2">
        <v>8.8013539999999999</v>
      </c>
      <c r="G5426" s="2">
        <v>0.55719799999999997</v>
      </c>
      <c r="H5426" s="2">
        <v>0.54740900000000003</v>
      </c>
      <c r="J5426" s="2">
        <v>8.8041599999999995</v>
      </c>
      <c r="K5426" s="2">
        <v>8.0877000000000004E-2</v>
      </c>
      <c r="L5426" s="2">
        <v>0.18185399999999999</v>
      </c>
    </row>
    <row r="5427" spans="1:12" x14ac:dyDescent="0.2">
      <c r="A5427" s="2">
        <v>8.8048610000000007</v>
      </c>
      <c r="B5427" s="2">
        <v>52.910559999999997</v>
      </c>
      <c r="C5427" s="2">
        <v>0.469669</v>
      </c>
      <c r="D5427" s="2">
        <v>0.34583599999999998</v>
      </c>
      <c r="F5427" s="2">
        <v>8.8020549999999993</v>
      </c>
      <c r="G5427" s="2">
        <v>0.55676300000000001</v>
      </c>
      <c r="H5427" s="2">
        <v>0.54774500000000004</v>
      </c>
      <c r="J5427" s="2">
        <v>8.8048610000000007</v>
      </c>
      <c r="K5427" s="2">
        <v>8.0422999999999994E-2</v>
      </c>
      <c r="L5427" s="2">
        <v>0.18112700000000001</v>
      </c>
    </row>
    <row r="5428" spans="1:12" x14ac:dyDescent="0.2">
      <c r="A5428" s="2">
        <v>8.8055629999999994</v>
      </c>
      <c r="B5428" s="2">
        <v>52.957470000000001</v>
      </c>
      <c r="C5428" s="2">
        <v>0.46910400000000002</v>
      </c>
      <c r="D5428" s="2">
        <v>0.34545399999999998</v>
      </c>
      <c r="F5428" s="2">
        <v>8.8027569999999997</v>
      </c>
      <c r="G5428" s="2">
        <v>0.55632800000000004</v>
      </c>
      <c r="H5428" s="2">
        <v>0.54761499999999996</v>
      </c>
      <c r="J5428" s="2">
        <v>8.8055629999999994</v>
      </c>
      <c r="K5428" s="2">
        <v>8.0079999999999998E-2</v>
      </c>
      <c r="L5428" s="2">
        <v>0.18013899999999999</v>
      </c>
    </row>
    <row r="5429" spans="1:12" x14ac:dyDescent="0.2">
      <c r="A5429" s="2">
        <v>8.8062640000000005</v>
      </c>
      <c r="B5429" s="2">
        <v>53.004280000000001</v>
      </c>
      <c r="C5429" s="2">
        <v>0.46890199999999999</v>
      </c>
      <c r="D5429" s="2">
        <v>0.34529399999999999</v>
      </c>
      <c r="F5429" s="2">
        <v>8.8034579999999991</v>
      </c>
      <c r="G5429" s="2">
        <v>0.55562599999999995</v>
      </c>
      <c r="H5429" s="2">
        <v>0.54730999999999996</v>
      </c>
      <c r="J5429" s="2">
        <v>8.8062640000000005</v>
      </c>
      <c r="K5429" s="2">
        <v>7.9951999999999995E-2</v>
      </c>
      <c r="L5429" s="2">
        <v>0.17900099999999999</v>
      </c>
    </row>
    <row r="5430" spans="1:12" x14ac:dyDescent="0.2">
      <c r="A5430" s="2">
        <v>8.8069659999999992</v>
      </c>
      <c r="B5430" s="2">
        <v>53.05124</v>
      </c>
      <c r="C5430" s="2">
        <v>0.46901199999999998</v>
      </c>
      <c r="D5430" s="2">
        <v>0.34536299999999998</v>
      </c>
      <c r="F5430" s="2">
        <v>8.8041599999999995</v>
      </c>
      <c r="G5430" s="2">
        <v>0.55522899999999997</v>
      </c>
      <c r="H5430" s="2">
        <v>0.54696699999999998</v>
      </c>
      <c r="J5430" s="2">
        <v>8.8069659999999992</v>
      </c>
      <c r="K5430" s="2">
        <v>7.9730999999999996E-2</v>
      </c>
      <c r="L5430" s="2">
        <v>0.17868100000000001</v>
      </c>
    </row>
    <row r="5431" spans="1:12" x14ac:dyDescent="0.2">
      <c r="A5431" s="2">
        <v>8.8076670000000004</v>
      </c>
      <c r="B5431" s="2">
        <v>53.09731</v>
      </c>
      <c r="C5431" s="2">
        <v>0.46849000000000002</v>
      </c>
      <c r="D5431" s="2">
        <v>0.345638</v>
      </c>
      <c r="F5431" s="2">
        <v>8.8048610000000007</v>
      </c>
      <c r="G5431" s="2">
        <v>0.55436700000000005</v>
      </c>
      <c r="H5431" s="2">
        <v>0.546516</v>
      </c>
      <c r="J5431" s="2">
        <v>8.8076670000000004</v>
      </c>
      <c r="K5431" s="2">
        <v>8.0107999999999999E-2</v>
      </c>
      <c r="L5431" s="2">
        <v>0.178398</v>
      </c>
    </row>
    <row r="5432" spans="1:12" x14ac:dyDescent="0.2">
      <c r="A5432" s="2">
        <v>8.8083679999999998</v>
      </c>
      <c r="B5432" s="2">
        <v>53.143540000000002</v>
      </c>
      <c r="C5432" s="2">
        <v>0.46831400000000001</v>
      </c>
      <c r="D5432" s="2">
        <v>0.34598099999999998</v>
      </c>
      <c r="F5432" s="2">
        <v>8.8055629999999994</v>
      </c>
      <c r="G5432" s="2">
        <v>0.55367999999999995</v>
      </c>
      <c r="H5432" s="2">
        <v>0.54634899999999997</v>
      </c>
      <c r="J5432" s="2">
        <v>8.8083679999999998</v>
      </c>
      <c r="K5432" s="2">
        <v>8.0066999999999999E-2</v>
      </c>
      <c r="L5432" s="2">
        <v>0.17869199999999999</v>
      </c>
    </row>
    <row r="5433" spans="1:12" x14ac:dyDescent="0.2">
      <c r="A5433" s="2">
        <v>8.8090700000000002</v>
      </c>
      <c r="B5433" s="2">
        <v>53.190219999999997</v>
      </c>
      <c r="C5433" s="2">
        <v>0.468082</v>
      </c>
      <c r="D5433" s="2">
        <v>0.346416</v>
      </c>
      <c r="F5433" s="2">
        <v>8.8062640000000005</v>
      </c>
      <c r="G5433" s="2">
        <v>0.553284</v>
      </c>
      <c r="H5433" s="2">
        <v>0.54629499999999998</v>
      </c>
      <c r="J5433" s="2">
        <v>8.8090700000000002</v>
      </c>
      <c r="K5433" s="2">
        <v>7.9723000000000002E-2</v>
      </c>
      <c r="L5433" s="2">
        <v>0.179231</v>
      </c>
    </row>
    <row r="5434" spans="1:12" x14ac:dyDescent="0.2">
      <c r="A5434" s="2">
        <v>8.8097709999999996</v>
      </c>
      <c r="B5434" s="2">
        <v>53.236699999999999</v>
      </c>
      <c r="C5434" s="2">
        <v>0.467864</v>
      </c>
      <c r="D5434" s="2">
        <v>0.34652300000000003</v>
      </c>
      <c r="F5434" s="2">
        <v>8.8069659999999992</v>
      </c>
      <c r="G5434" s="2">
        <v>0.55223100000000003</v>
      </c>
      <c r="H5434" s="2">
        <v>0.54570799999999997</v>
      </c>
      <c r="J5434" s="2">
        <v>8.8097709999999996</v>
      </c>
      <c r="K5434" s="2">
        <v>7.9902000000000001E-2</v>
      </c>
      <c r="L5434" s="2">
        <v>0.17937600000000001</v>
      </c>
    </row>
    <row r="5435" spans="1:12" x14ac:dyDescent="0.2">
      <c r="A5435" s="2">
        <v>8.8104720000000007</v>
      </c>
      <c r="B5435" s="2">
        <v>53.283329999999999</v>
      </c>
      <c r="C5435" s="2">
        <v>0.46737200000000001</v>
      </c>
      <c r="D5435" s="2">
        <v>0.34675099999999998</v>
      </c>
      <c r="F5435" s="2">
        <v>8.8076670000000004</v>
      </c>
      <c r="G5435" s="2">
        <v>0.55193300000000001</v>
      </c>
      <c r="H5435" s="2">
        <v>0.54568499999999998</v>
      </c>
      <c r="J5435" s="2">
        <v>8.8104720000000007</v>
      </c>
      <c r="K5435" s="2">
        <v>8.0199999999999994E-2</v>
      </c>
      <c r="L5435" s="2">
        <v>0.17946999999999999</v>
      </c>
    </row>
    <row r="5436" spans="1:12" x14ac:dyDescent="0.2">
      <c r="A5436" s="2">
        <v>8.8111730000000001</v>
      </c>
      <c r="B5436" s="2">
        <v>53.329680000000003</v>
      </c>
      <c r="C5436" s="2">
        <v>0.46704800000000002</v>
      </c>
      <c r="D5436" s="2">
        <v>0.34687299999999999</v>
      </c>
      <c r="F5436" s="2">
        <v>8.8083679999999998</v>
      </c>
      <c r="G5436" s="2">
        <v>0.55160500000000001</v>
      </c>
      <c r="H5436" s="2">
        <v>0.54547100000000004</v>
      </c>
      <c r="J5436" s="2">
        <v>8.8111730000000001</v>
      </c>
      <c r="K5436" s="2">
        <v>8.0548999999999996E-2</v>
      </c>
      <c r="L5436" s="2">
        <v>0.17968799999999999</v>
      </c>
    </row>
    <row r="5437" spans="1:12" x14ac:dyDescent="0.2">
      <c r="A5437" s="2">
        <v>8.8118750000000006</v>
      </c>
      <c r="B5437" s="2">
        <v>53.37594</v>
      </c>
      <c r="C5437" s="2">
        <v>0.46683000000000002</v>
      </c>
      <c r="D5437" s="2">
        <v>0.34750700000000001</v>
      </c>
      <c r="F5437" s="2">
        <v>8.8090700000000002</v>
      </c>
      <c r="G5437" s="2">
        <v>0.55133799999999999</v>
      </c>
      <c r="H5437" s="2">
        <v>0.54499799999999998</v>
      </c>
      <c r="J5437" s="2">
        <v>8.8118750000000006</v>
      </c>
      <c r="K5437" s="2">
        <v>8.0768000000000006E-2</v>
      </c>
      <c r="L5437" s="2">
        <v>0.17957500000000001</v>
      </c>
    </row>
    <row r="5438" spans="1:12" x14ac:dyDescent="0.2">
      <c r="A5438" s="2">
        <v>8.812576</v>
      </c>
      <c r="B5438" s="2">
        <v>53.42201</v>
      </c>
      <c r="C5438" s="2">
        <v>0.46660499999999999</v>
      </c>
      <c r="D5438" s="2">
        <v>0.34765200000000002</v>
      </c>
      <c r="F5438" s="2">
        <v>8.8097709999999996</v>
      </c>
      <c r="G5438" s="2">
        <v>0.55139199999999999</v>
      </c>
      <c r="H5438" s="2">
        <v>0.54455600000000004</v>
      </c>
      <c r="J5438" s="2">
        <v>8.812576</v>
      </c>
      <c r="K5438" s="2">
        <v>8.0974000000000004E-2</v>
      </c>
      <c r="L5438" s="2">
        <v>0.17924699999999999</v>
      </c>
    </row>
    <row r="5439" spans="1:12" x14ac:dyDescent="0.2">
      <c r="A5439" s="2">
        <v>8.8132780000000004</v>
      </c>
      <c r="B5439" s="2">
        <v>53.468209999999999</v>
      </c>
      <c r="C5439" s="2">
        <v>0.46673900000000001</v>
      </c>
      <c r="D5439" s="2">
        <v>0.34753000000000001</v>
      </c>
      <c r="F5439" s="2">
        <v>8.8104720000000007</v>
      </c>
      <c r="G5439" s="2">
        <v>0.55145999999999995</v>
      </c>
      <c r="H5439" s="2">
        <v>0.54386100000000004</v>
      </c>
      <c r="J5439" s="2">
        <v>8.8132780000000004</v>
      </c>
      <c r="K5439" s="2">
        <v>8.0976000000000006E-2</v>
      </c>
      <c r="L5439" s="2">
        <v>0.17894099999999999</v>
      </c>
    </row>
    <row r="5440" spans="1:12" x14ac:dyDescent="0.2">
      <c r="A5440" s="2">
        <v>8.8139789999999998</v>
      </c>
      <c r="B5440" s="2">
        <v>53.514310000000002</v>
      </c>
      <c r="C5440" s="2">
        <v>0.46702100000000002</v>
      </c>
      <c r="D5440" s="2">
        <v>0.347362</v>
      </c>
      <c r="F5440" s="2">
        <v>8.8111730000000001</v>
      </c>
      <c r="G5440" s="2">
        <v>0.55083499999999996</v>
      </c>
      <c r="H5440" s="2">
        <v>0.54311399999999999</v>
      </c>
      <c r="J5440" s="2">
        <v>8.8139789999999998</v>
      </c>
      <c r="K5440" s="2">
        <v>8.0641000000000004E-2</v>
      </c>
      <c r="L5440" s="2">
        <v>0.17841099999999999</v>
      </c>
    </row>
    <row r="5441" spans="1:12" x14ac:dyDescent="0.2">
      <c r="A5441" s="2">
        <v>8.8146799999999992</v>
      </c>
      <c r="B5441" s="2">
        <v>53.559199999999997</v>
      </c>
      <c r="C5441" s="2">
        <v>0.46699400000000002</v>
      </c>
      <c r="D5441" s="2">
        <v>0.347522</v>
      </c>
      <c r="F5441" s="2">
        <v>8.8118750000000006</v>
      </c>
      <c r="G5441" s="2">
        <v>0.550682</v>
      </c>
      <c r="H5441" s="2">
        <v>0.54242699999999999</v>
      </c>
      <c r="J5441" s="2">
        <v>8.8146799999999992</v>
      </c>
      <c r="K5441" s="2">
        <v>8.0599000000000004E-2</v>
      </c>
      <c r="L5441" s="2">
        <v>0.17798700000000001</v>
      </c>
    </row>
    <row r="5442" spans="1:12" x14ac:dyDescent="0.2">
      <c r="A5442" s="2">
        <v>8.8153819999999996</v>
      </c>
      <c r="B5442" s="2">
        <v>53.60127</v>
      </c>
      <c r="C5442" s="2">
        <v>0.46684599999999998</v>
      </c>
      <c r="D5442" s="2">
        <v>0.34801799999999999</v>
      </c>
      <c r="F5442" s="2">
        <v>8.812576</v>
      </c>
      <c r="G5442" s="2">
        <v>0.55065900000000001</v>
      </c>
      <c r="H5442" s="2">
        <v>0.54168700000000003</v>
      </c>
      <c r="J5442" s="2">
        <v>8.8153819999999996</v>
      </c>
      <c r="K5442" s="2">
        <v>8.0851999999999993E-2</v>
      </c>
      <c r="L5442" s="2">
        <v>0.17841099999999999</v>
      </c>
    </row>
    <row r="5443" spans="1:12" x14ac:dyDescent="0.2">
      <c r="A5443" s="2">
        <v>8.8160830000000008</v>
      </c>
      <c r="B5443" s="2">
        <v>53.64228</v>
      </c>
      <c r="C5443" s="2">
        <v>0.46666600000000003</v>
      </c>
      <c r="D5443" s="2">
        <v>0.34862799999999999</v>
      </c>
      <c r="F5443" s="2">
        <v>8.8132780000000004</v>
      </c>
      <c r="G5443" s="2">
        <v>0.55026200000000003</v>
      </c>
      <c r="H5443" s="2">
        <v>0.54125199999999996</v>
      </c>
      <c r="J5443" s="2">
        <v>8.8160830000000008</v>
      </c>
      <c r="K5443" s="2">
        <v>8.1262000000000001E-2</v>
      </c>
      <c r="L5443" s="2">
        <v>0.178898</v>
      </c>
    </row>
    <row r="5444" spans="1:12" x14ac:dyDescent="0.2">
      <c r="A5444" s="2">
        <v>8.8167849999999994</v>
      </c>
      <c r="B5444" s="2">
        <v>53.685360000000003</v>
      </c>
      <c r="C5444" s="2">
        <v>0.46685700000000002</v>
      </c>
      <c r="D5444" s="2">
        <v>0.349551</v>
      </c>
      <c r="F5444" s="2">
        <v>8.8139789999999998</v>
      </c>
      <c r="G5444" s="2">
        <v>0.54917899999999997</v>
      </c>
      <c r="H5444" s="2">
        <v>0.54071800000000003</v>
      </c>
      <c r="J5444" s="2">
        <v>8.8167849999999994</v>
      </c>
      <c r="K5444" s="2">
        <v>8.1340999999999997E-2</v>
      </c>
      <c r="L5444" s="2">
        <v>0.17916799999999999</v>
      </c>
    </row>
    <row r="5445" spans="1:12" x14ac:dyDescent="0.2">
      <c r="A5445" s="2">
        <v>8.8174860000000006</v>
      </c>
      <c r="B5445" s="2">
        <v>53.730580000000003</v>
      </c>
      <c r="C5445" s="2">
        <v>0.46707799999999999</v>
      </c>
      <c r="D5445" s="2">
        <v>0.34949000000000002</v>
      </c>
      <c r="F5445" s="2">
        <v>8.8146799999999992</v>
      </c>
      <c r="G5445" s="2">
        <v>0.54811900000000002</v>
      </c>
      <c r="H5445" s="2">
        <v>0.54041300000000003</v>
      </c>
      <c r="J5445" s="2">
        <v>8.8174860000000006</v>
      </c>
      <c r="K5445" s="2">
        <v>8.1261E-2</v>
      </c>
      <c r="L5445" s="2">
        <v>0.178926</v>
      </c>
    </row>
    <row r="5446" spans="1:12" x14ac:dyDescent="0.2">
      <c r="A5446" s="2">
        <v>8.8181879999999992</v>
      </c>
      <c r="B5446" s="2">
        <v>53.776049999999998</v>
      </c>
      <c r="C5446" s="2">
        <v>0.46719699999999997</v>
      </c>
      <c r="D5446" s="2">
        <v>0.34913899999999998</v>
      </c>
      <c r="F5446" s="2">
        <v>8.8153819999999996</v>
      </c>
      <c r="G5446" s="2">
        <v>0.54822499999999996</v>
      </c>
      <c r="H5446" s="2">
        <v>0.54054999999999997</v>
      </c>
      <c r="J5446" s="2">
        <v>8.8181879999999992</v>
      </c>
      <c r="K5446" s="2">
        <v>8.1613000000000005E-2</v>
      </c>
      <c r="L5446" s="2">
        <v>0.17905299999999999</v>
      </c>
    </row>
    <row r="5447" spans="1:12" x14ac:dyDescent="0.2">
      <c r="A5447" s="2">
        <v>8.8188890000000004</v>
      </c>
      <c r="B5447" s="2">
        <v>53.821420000000003</v>
      </c>
      <c r="C5447" s="2">
        <v>0.46733000000000002</v>
      </c>
      <c r="D5447" s="2">
        <v>0.348964</v>
      </c>
      <c r="F5447" s="2">
        <v>8.8160830000000008</v>
      </c>
      <c r="G5447" s="2">
        <v>0.54819499999999999</v>
      </c>
      <c r="H5447" s="2">
        <v>0.54008500000000004</v>
      </c>
      <c r="J5447" s="2">
        <v>8.8188890000000004</v>
      </c>
      <c r="K5447" s="2">
        <v>8.1987000000000004E-2</v>
      </c>
      <c r="L5447" s="2">
        <v>0.17917</v>
      </c>
    </row>
    <row r="5448" spans="1:12" x14ac:dyDescent="0.2">
      <c r="A5448" s="2">
        <v>8.8195910000000008</v>
      </c>
      <c r="B5448" s="2">
        <v>53.867489999999997</v>
      </c>
      <c r="C5448" s="2">
        <v>0.46688000000000002</v>
      </c>
      <c r="D5448" s="2">
        <v>0.348827</v>
      </c>
      <c r="F5448" s="2">
        <v>8.8167849999999994</v>
      </c>
      <c r="G5448" s="2">
        <v>0.54740900000000003</v>
      </c>
      <c r="H5448" s="2">
        <v>0.53984799999999999</v>
      </c>
      <c r="J5448" s="2">
        <v>8.8195910000000008</v>
      </c>
      <c r="K5448" s="2">
        <v>8.2089999999999996E-2</v>
      </c>
      <c r="L5448" s="2">
        <v>0.178727</v>
      </c>
    </row>
    <row r="5449" spans="1:12" x14ac:dyDescent="0.2">
      <c r="A5449" s="2">
        <v>8.8202929999999995</v>
      </c>
      <c r="B5449" s="2">
        <v>53.913400000000003</v>
      </c>
      <c r="C5449" s="2">
        <v>0.46668199999999999</v>
      </c>
      <c r="D5449" s="2">
        <v>0.34851399999999999</v>
      </c>
      <c r="F5449" s="2">
        <v>8.8174860000000006</v>
      </c>
      <c r="G5449" s="2">
        <v>0.54774500000000004</v>
      </c>
      <c r="H5449" s="2">
        <v>0.539551</v>
      </c>
      <c r="J5449" s="2">
        <v>8.8202929999999995</v>
      </c>
      <c r="K5449" s="2">
        <v>8.2202999999999998E-2</v>
      </c>
      <c r="L5449" s="2">
        <v>0.178315</v>
      </c>
    </row>
    <row r="5450" spans="1:12" x14ac:dyDescent="0.2">
      <c r="A5450" s="2">
        <v>8.8209929999999996</v>
      </c>
      <c r="B5450" s="2">
        <v>53.959150000000001</v>
      </c>
      <c r="C5450" s="2">
        <v>0.46678799999999998</v>
      </c>
      <c r="D5450" s="2">
        <v>0.34820099999999998</v>
      </c>
      <c r="F5450" s="2">
        <v>8.8181879999999992</v>
      </c>
      <c r="G5450" s="2">
        <v>0.54761499999999996</v>
      </c>
      <c r="H5450" s="2">
        <v>0.53945900000000002</v>
      </c>
      <c r="J5450" s="2">
        <v>8.8209929999999996</v>
      </c>
      <c r="K5450" s="2">
        <v>8.2489000000000007E-2</v>
      </c>
      <c r="L5450" s="2">
        <v>0.178699</v>
      </c>
    </row>
    <row r="5451" spans="1:12" x14ac:dyDescent="0.2">
      <c r="A5451" s="2">
        <v>8.8216940000000008</v>
      </c>
      <c r="B5451" s="2">
        <v>54.004489999999997</v>
      </c>
      <c r="C5451" s="2">
        <v>0.46638400000000002</v>
      </c>
      <c r="D5451" s="2">
        <v>0.34808699999999998</v>
      </c>
      <c r="F5451" s="2">
        <v>8.8188890000000004</v>
      </c>
      <c r="G5451" s="2">
        <v>0.54730999999999996</v>
      </c>
      <c r="H5451" s="2">
        <v>0.53952800000000001</v>
      </c>
      <c r="J5451" s="2">
        <v>8.8216940000000008</v>
      </c>
      <c r="K5451" s="2">
        <v>8.2580000000000001E-2</v>
      </c>
      <c r="L5451" s="2">
        <v>0.17852699999999999</v>
      </c>
    </row>
    <row r="5452" spans="1:12" x14ac:dyDescent="0.2">
      <c r="A5452" s="2">
        <v>8.8223950000000002</v>
      </c>
      <c r="B5452" s="2">
        <v>54.050220000000003</v>
      </c>
      <c r="C5452" s="2">
        <v>0.46609</v>
      </c>
      <c r="D5452" s="2">
        <v>0.34809400000000001</v>
      </c>
      <c r="F5452" s="2">
        <v>8.8195910000000008</v>
      </c>
      <c r="G5452" s="2">
        <v>0.54696699999999998</v>
      </c>
      <c r="H5452" s="2">
        <v>0.53953600000000002</v>
      </c>
      <c r="J5452" s="2">
        <v>8.8223950000000002</v>
      </c>
      <c r="K5452" s="2">
        <v>8.2378000000000007E-2</v>
      </c>
      <c r="L5452" s="2">
        <v>0.17844099999999999</v>
      </c>
    </row>
    <row r="5453" spans="1:12" x14ac:dyDescent="0.2">
      <c r="A5453" s="2">
        <v>8.8230970000000006</v>
      </c>
      <c r="B5453" s="2">
        <v>54.095860000000002</v>
      </c>
      <c r="C5453" s="2">
        <v>0.46588400000000002</v>
      </c>
      <c r="D5453" s="2">
        <v>0.34825400000000001</v>
      </c>
      <c r="F5453" s="2">
        <v>8.8202929999999995</v>
      </c>
      <c r="G5453" s="2">
        <v>0.546516</v>
      </c>
      <c r="H5453" s="2">
        <v>0.53917700000000002</v>
      </c>
      <c r="J5453" s="2">
        <v>8.8230970000000006</v>
      </c>
      <c r="K5453" s="2">
        <v>8.2629999999999995E-2</v>
      </c>
      <c r="L5453" s="2">
        <v>0.178588</v>
      </c>
    </row>
    <row r="5454" spans="1:12" x14ac:dyDescent="0.2">
      <c r="A5454" s="2">
        <v>8.823798</v>
      </c>
      <c r="B5454" s="2">
        <v>54.141280000000002</v>
      </c>
      <c r="C5454" s="2">
        <v>0.46555600000000003</v>
      </c>
      <c r="D5454" s="2">
        <v>0.348331</v>
      </c>
      <c r="F5454" s="2">
        <v>8.8209929999999996</v>
      </c>
      <c r="G5454" s="2">
        <v>0.54634899999999997</v>
      </c>
      <c r="H5454" s="2">
        <v>0.53878800000000004</v>
      </c>
      <c r="J5454" s="2">
        <v>8.823798</v>
      </c>
      <c r="K5454" s="2">
        <v>8.2861000000000004E-2</v>
      </c>
      <c r="L5454" s="2">
        <v>0.178559</v>
      </c>
    </row>
    <row r="5455" spans="1:12" x14ac:dyDescent="0.2">
      <c r="A5455" s="2">
        <v>8.8245000000000005</v>
      </c>
      <c r="B5455" s="2">
        <v>54.186390000000003</v>
      </c>
      <c r="C5455" s="2">
        <v>0.46530100000000002</v>
      </c>
      <c r="D5455" s="2">
        <v>0.34851399999999999</v>
      </c>
      <c r="F5455" s="2">
        <v>8.8216940000000008</v>
      </c>
      <c r="G5455" s="2">
        <v>0.54629499999999998</v>
      </c>
      <c r="H5455" s="2">
        <v>0.53856700000000002</v>
      </c>
      <c r="J5455" s="2">
        <v>8.8245000000000005</v>
      </c>
      <c r="K5455" s="2">
        <v>8.2892999999999994E-2</v>
      </c>
      <c r="L5455" s="2">
        <v>0.17852899999999999</v>
      </c>
    </row>
    <row r="5456" spans="1:12" x14ac:dyDescent="0.2">
      <c r="A5456" s="2">
        <v>8.8252009999999999</v>
      </c>
      <c r="B5456" s="2">
        <v>54.231340000000003</v>
      </c>
      <c r="C5456" s="2">
        <v>0.46525499999999997</v>
      </c>
      <c r="D5456" s="2">
        <v>0.34890300000000002</v>
      </c>
      <c r="F5456" s="2">
        <v>8.8223950000000002</v>
      </c>
      <c r="G5456" s="2">
        <v>0.54570799999999997</v>
      </c>
      <c r="H5456" s="2">
        <v>0.53804799999999997</v>
      </c>
      <c r="J5456" s="2">
        <v>8.8252009999999999</v>
      </c>
      <c r="K5456" s="2">
        <v>8.3409999999999998E-2</v>
      </c>
      <c r="L5456" s="2">
        <v>0.17891599999999999</v>
      </c>
    </row>
    <row r="5457" spans="1:12" x14ac:dyDescent="0.2">
      <c r="A5457" s="2">
        <v>8.8259030000000003</v>
      </c>
      <c r="B5457" s="2">
        <v>54.275579999999998</v>
      </c>
      <c r="C5457" s="2">
        <v>0.46509899999999998</v>
      </c>
      <c r="D5457" s="2">
        <v>0.34929199999999999</v>
      </c>
      <c r="F5457" s="2">
        <v>8.8230970000000006</v>
      </c>
      <c r="G5457" s="2">
        <v>0.54568499999999998</v>
      </c>
      <c r="H5457" s="2">
        <v>0.53793299999999999</v>
      </c>
      <c r="J5457" s="2">
        <v>8.8259030000000003</v>
      </c>
      <c r="K5457" s="2">
        <v>8.4126999999999993E-2</v>
      </c>
      <c r="L5457" s="2">
        <v>0.17907699999999999</v>
      </c>
    </row>
    <row r="5458" spans="1:12" x14ac:dyDescent="0.2">
      <c r="A5458" s="2">
        <v>8.8266039999999997</v>
      </c>
      <c r="B5458" s="2">
        <v>54.320950000000003</v>
      </c>
      <c r="C5458" s="2">
        <v>0.464671</v>
      </c>
      <c r="D5458" s="2">
        <v>0.34947499999999998</v>
      </c>
      <c r="F5458" s="2">
        <v>8.823798</v>
      </c>
      <c r="G5458" s="2">
        <v>0.54547100000000004</v>
      </c>
      <c r="H5458" s="2">
        <v>0.53762799999999999</v>
      </c>
      <c r="J5458" s="2">
        <v>8.8266039999999997</v>
      </c>
      <c r="K5458" s="2">
        <v>8.4266999999999995E-2</v>
      </c>
      <c r="L5458" s="2">
        <v>0.17949999999999999</v>
      </c>
    </row>
    <row r="5459" spans="1:12" x14ac:dyDescent="0.2">
      <c r="A5459" s="2">
        <v>8.8273060000000001</v>
      </c>
      <c r="B5459" s="2">
        <v>54.36665</v>
      </c>
      <c r="C5459" s="2">
        <v>0.46442299999999997</v>
      </c>
      <c r="D5459" s="2">
        <v>0.34956700000000002</v>
      </c>
      <c r="F5459" s="2">
        <v>8.8245000000000005</v>
      </c>
      <c r="G5459" s="2">
        <v>0.54499799999999998</v>
      </c>
      <c r="H5459" s="2">
        <v>0.53743700000000005</v>
      </c>
      <c r="J5459" s="2">
        <v>8.8273060000000001</v>
      </c>
      <c r="K5459" s="2">
        <v>8.4123000000000003E-2</v>
      </c>
      <c r="L5459" s="2">
        <v>0.17985699999999999</v>
      </c>
    </row>
    <row r="5460" spans="1:12" x14ac:dyDescent="0.2">
      <c r="A5460" s="2">
        <v>8.8280069999999995</v>
      </c>
      <c r="B5460" s="2">
        <v>54.411610000000003</v>
      </c>
      <c r="C5460" s="2">
        <v>0.46402300000000002</v>
      </c>
      <c r="D5460" s="2">
        <v>0.34940599999999999</v>
      </c>
      <c r="F5460" s="2">
        <v>8.8252009999999999</v>
      </c>
      <c r="G5460" s="2">
        <v>0.54455600000000004</v>
      </c>
      <c r="H5460" s="2">
        <v>0.53704099999999999</v>
      </c>
      <c r="J5460" s="2">
        <v>8.8280069999999995</v>
      </c>
      <c r="K5460" s="2">
        <v>8.4081000000000003E-2</v>
      </c>
      <c r="L5460" s="2">
        <v>0.179808</v>
      </c>
    </row>
    <row r="5461" spans="1:12" x14ac:dyDescent="0.2">
      <c r="A5461" s="2">
        <v>8.8287080000000007</v>
      </c>
      <c r="B5461" s="2">
        <v>54.456380000000003</v>
      </c>
      <c r="C5461" s="2">
        <v>0.46350400000000003</v>
      </c>
      <c r="D5461" s="2">
        <v>0.34920000000000001</v>
      </c>
      <c r="F5461" s="2">
        <v>8.8259030000000003</v>
      </c>
      <c r="G5461" s="2">
        <v>0.54386100000000004</v>
      </c>
      <c r="H5461" s="2">
        <v>0.53684200000000004</v>
      </c>
      <c r="J5461" s="2">
        <v>8.8287080000000007</v>
      </c>
      <c r="K5461" s="2">
        <v>8.3932999999999994E-2</v>
      </c>
      <c r="L5461" s="2">
        <v>0.17938799999999999</v>
      </c>
    </row>
    <row r="5462" spans="1:12" x14ac:dyDescent="0.2">
      <c r="A5462" s="2">
        <v>8.8294099999999993</v>
      </c>
      <c r="B5462" s="2">
        <v>54.501919999999998</v>
      </c>
      <c r="C5462" s="2">
        <v>0.46331699999999998</v>
      </c>
      <c r="D5462" s="2">
        <v>0.34883399999999998</v>
      </c>
      <c r="F5462" s="2">
        <v>8.8266039999999997</v>
      </c>
      <c r="G5462" s="2">
        <v>0.54311399999999999</v>
      </c>
      <c r="H5462" s="2">
        <v>0.53710199999999997</v>
      </c>
      <c r="J5462" s="2">
        <v>8.8294099999999993</v>
      </c>
      <c r="K5462" s="2">
        <v>8.3922999999999998E-2</v>
      </c>
      <c r="L5462" s="2">
        <v>0.17874899999999999</v>
      </c>
    </row>
    <row r="5463" spans="1:12" x14ac:dyDescent="0.2">
      <c r="A5463" s="2">
        <v>8.8301110000000005</v>
      </c>
      <c r="B5463" s="2">
        <v>54.547170000000001</v>
      </c>
      <c r="C5463" s="2">
        <v>0.46348499999999998</v>
      </c>
      <c r="D5463" s="2">
        <v>0.348277</v>
      </c>
      <c r="F5463" s="2">
        <v>8.8273060000000001</v>
      </c>
      <c r="G5463" s="2">
        <v>0.54242699999999999</v>
      </c>
      <c r="H5463" s="2">
        <v>0.53730800000000001</v>
      </c>
      <c r="J5463" s="2">
        <v>8.8301110000000005</v>
      </c>
      <c r="K5463" s="2">
        <v>8.4320000000000006E-2</v>
      </c>
      <c r="L5463" s="2">
        <v>0.178756</v>
      </c>
    </row>
    <row r="5464" spans="1:12" x14ac:dyDescent="0.2">
      <c r="A5464" s="2">
        <v>8.8308129999999991</v>
      </c>
      <c r="B5464" s="2">
        <v>54.592610000000001</v>
      </c>
      <c r="C5464" s="2">
        <v>0.463615</v>
      </c>
      <c r="D5464" s="2">
        <v>0.34856700000000002</v>
      </c>
      <c r="F5464" s="2">
        <v>8.8280069999999995</v>
      </c>
      <c r="G5464" s="2">
        <v>0.54168700000000003</v>
      </c>
      <c r="H5464" s="2">
        <v>0.53721600000000003</v>
      </c>
      <c r="J5464" s="2">
        <v>8.8308129999999991</v>
      </c>
      <c r="K5464" s="2">
        <v>8.4477999999999998E-2</v>
      </c>
      <c r="L5464" s="2">
        <v>0.178539</v>
      </c>
    </row>
    <row r="5465" spans="1:12" x14ac:dyDescent="0.2">
      <c r="A5465" s="2">
        <v>8.8315129999999993</v>
      </c>
      <c r="B5465" s="2">
        <v>54.638179999999998</v>
      </c>
      <c r="C5465" s="2">
        <v>0.46365699999999999</v>
      </c>
      <c r="D5465" s="2">
        <v>0.348659</v>
      </c>
      <c r="F5465" s="2">
        <v>8.8287080000000007</v>
      </c>
      <c r="G5465" s="2">
        <v>0.54125199999999996</v>
      </c>
      <c r="H5465" s="2">
        <v>0.53665200000000002</v>
      </c>
      <c r="J5465" s="2">
        <v>8.8315129999999993</v>
      </c>
      <c r="K5465" s="2">
        <v>8.4451999999999999E-2</v>
      </c>
      <c r="L5465" s="2">
        <v>0.17811099999999999</v>
      </c>
    </row>
    <row r="5466" spans="1:12" x14ac:dyDescent="0.2">
      <c r="A5466" s="2">
        <v>8.8322149999999997</v>
      </c>
      <c r="B5466" s="2">
        <v>54.68282</v>
      </c>
      <c r="C5466" s="2">
        <v>0.46390799999999999</v>
      </c>
      <c r="D5466" s="2">
        <v>0.34887200000000002</v>
      </c>
      <c r="F5466" s="2">
        <v>8.8294099999999993</v>
      </c>
      <c r="G5466" s="2">
        <v>0.54071800000000003</v>
      </c>
      <c r="H5466" s="2">
        <v>0.53564500000000004</v>
      </c>
      <c r="J5466" s="2">
        <v>8.8322149999999997</v>
      </c>
      <c r="K5466" s="2">
        <v>8.4683999999999995E-2</v>
      </c>
      <c r="L5466" s="2">
        <v>0.17788799999999999</v>
      </c>
    </row>
    <row r="5467" spans="1:12" x14ac:dyDescent="0.2">
      <c r="A5467" s="2">
        <v>8.8329160000000009</v>
      </c>
      <c r="B5467" s="2">
        <v>54.727899999999998</v>
      </c>
      <c r="C5467" s="2">
        <v>0.46359600000000001</v>
      </c>
      <c r="D5467" s="2">
        <v>0.34884199999999999</v>
      </c>
      <c r="F5467" s="2">
        <v>8.8301110000000005</v>
      </c>
      <c r="G5467" s="2">
        <v>0.54041300000000003</v>
      </c>
      <c r="H5467" s="2">
        <v>0.535057</v>
      </c>
      <c r="J5467" s="2">
        <v>8.8329160000000009</v>
      </c>
      <c r="K5467" s="2">
        <v>8.4599999999999995E-2</v>
      </c>
      <c r="L5467" s="2">
        <v>0.17817</v>
      </c>
    </row>
    <row r="5468" spans="1:12" x14ac:dyDescent="0.2">
      <c r="A5468" s="2">
        <v>8.8336179999999995</v>
      </c>
      <c r="B5468" s="2">
        <v>54.774149999999999</v>
      </c>
      <c r="C5468" s="2">
        <v>0.46342800000000001</v>
      </c>
      <c r="D5468" s="2">
        <v>0.34867399999999998</v>
      </c>
      <c r="F5468" s="2">
        <v>8.8308129999999991</v>
      </c>
      <c r="G5468" s="2">
        <v>0.54054999999999997</v>
      </c>
      <c r="H5468" s="2">
        <v>0.53445399999999998</v>
      </c>
      <c r="J5468" s="2">
        <v>8.8336179999999995</v>
      </c>
      <c r="K5468" s="2">
        <v>8.4435999999999997E-2</v>
      </c>
      <c r="L5468" s="2">
        <v>0.17892</v>
      </c>
    </row>
    <row r="5469" spans="1:12" x14ac:dyDescent="0.2">
      <c r="A5469" s="2">
        <v>8.8343190000000007</v>
      </c>
      <c r="B5469" s="2">
        <v>54.81908</v>
      </c>
      <c r="C5469" s="2">
        <v>0.46345799999999998</v>
      </c>
      <c r="D5469" s="2">
        <v>0.34787299999999999</v>
      </c>
      <c r="F5469" s="2">
        <v>8.8315129999999993</v>
      </c>
      <c r="G5469" s="2">
        <v>0.54008500000000004</v>
      </c>
      <c r="H5469" s="2">
        <v>0.533829</v>
      </c>
      <c r="J5469" s="2">
        <v>8.8343190000000007</v>
      </c>
      <c r="K5469" s="2">
        <v>8.4529999999999994E-2</v>
      </c>
      <c r="L5469" s="2">
        <v>0.17885899999999999</v>
      </c>
    </row>
    <row r="5470" spans="1:12" x14ac:dyDescent="0.2">
      <c r="A5470" s="2">
        <v>8.8350200000000001</v>
      </c>
      <c r="B5470" s="2">
        <v>54.864870000000003</v>
      </c>
      <c r="C5470" s="2">
        <v>0.46266499999999999</v>
      </c>
      <c r="D5470" s="2">
        <v>0.347804</v>
      </c>
      <c r="F5470" s="2">
        <v>8.8322149999999997</v>
      </c>
      <c r="G5470" s="2">
        <v>0.53984799999999999</v>
      </c>
      <c r="H5470" s="2">
        <v>0.53353099999999998</v>
      </c>
      <c r="J5470" s="2">
        <v>8.8350200000000001</v>
      </c>
      <c r="K5470" s="2">
        <v>8.4603999999999999E-2</v>
      </c>
      <c r="L5470" s="2">
        <v>0.17865800000000001</v>
      </c>
    </row>
    <row r="5471" spans="1:12" x14ac:dyDescent="0.2">
      <c r="A5471" s="2">
        <v>8.8357220000000005</v>
      </c>
      <c r="B5471" s="2">
        <v>54.909649999999999</v>
      </c>
      <c r="C5471" s="2">
        <v>0.46265000000000001</v>
      </c>
      <c r="D5471" s="2">
        <v>0.34769699999999998</v>
      </c>
      <c r="F5471" s="2">
        <v>8.8329160000000009</v>
      </c>
      <c r="G5471" s="2">
        <v>0.539551</v>
      </c>
      <c r="H5471" s="2">
        <v>0.532829</v>
      </c>
      <c r="J5471" s="2">
        <v>8.8357220000000005</v>
      </c>
      <c r="K5471" s="2">
        <v>8.4588999999999998E-2</v>
      </c>
      <c r="L5471" s="2">
        <v>0.17879100000000001</v>
      </c>
    </row>
    <row r="5472" spans="1:12" x14ac:dyDescent="0.2">
      <c r="A5472" s="2">
        <v>8.8364229999999999</v>
      </c>
      <c r="B5472" s="2">
        <v>54.955379999999998</v>
      </c>
      <c r="C5472" s="2">
        <v>0.46304600000000001</v>
      </c>
      <c r="D5472" s="2">
        <v>0.34732400000000002</v>
      </c>
      <c r="F5472" s="2">
        <v>8.8336179999999995</v>
      </c>
      <c r="G5472" s="2">
        <v>0.53945900000000002</v>
      </c>
      <c r="H5472" s="2">
        <v>0.53248600000000001</v>
      </c>
      <c r="J5472" s="2">
        <v>8.8364229999999999</v>
      </c>
      <c r="K5472" s="2">
        <v>8.5066000000000003E-2</v>
      </c>
      <c r="L5472" s="2">
        <v>0.17849599999999999</v>
      </c>
    </row>
    <row r="5473" spans="1:12" x14ac:dyDescent="0.2">
      <c r="A5473" s="2">
        <v>8.8371250000000003</v>
      </c>
      <c r="B5473" s="2">
        <v>55.000819999999997</v>
      </c>
      <c r="C5473" s="2">
        <v>0.46299699999999999</v>
      </c>
      <c r="D5473" s="2">
        <v>0.34740799999999999</v>
      </c>
      <c r="F5473" s="2">
        <v>8.8343190000000007</v>
      </c>
      <c r="G5473" s="2">
        <v>0.53952800000000001</v>
      </c>
      <c r="H5473" s="2">
        <v>0.53274500000000002</v>
      </c>
      <c r="J5473" s="2">
        <v>8.8371250000000003</v>
      </c>
      <c r="K5473" s="2">
        <v>8.5443000000000005E-2</v>
      </c>
      <c r="L5473" s="2">
        <v>0.178559</v>
      </c>
    </row>
    <row r="5474" spans="1:12" x14ac:dyDescent="0.2">
      <c r="A5474" s="2">
        <v>8.8378259999999997</v>
      </c>
      <c r="B5474" s="2">
        <v>55.04665</v>
      </c>
      <c r="C5474" s="2">
        <v>0.46369500000000002</v>
      </c>
      <c r="D5474" s="2">
        <v>0.347995</v>
      </c>
      <c r="F5474" s="2">
        <v>8.8350200000000001</v>
      </c>
      <c r="G5474" s="2">
        <v>0.53953600000000002</v>
      </c>
      <c r="H5474" s="2">
        <v>0.53202099999999997</v>
      </c>
      <c r="J5474" s="2">
        <v>8.8378259999999997</v>
      </c>
      <c r="K5474" s="2">
        <v>8.5391999999999996E-2</v>
      </c>
      <c r="L5474" s="2">
        <v>0.17855199999999999</v>
      </c>
    </row>
    <row r="5475" spans="1:12" x14ac:dyDescent="0.2">
      <c r="A5475" s="2">
        <v>8.8385280000000002</v>
      </c>
      <c r="B5475" s="2">
        <v>55.09198</v>
      </c>
      <c r="C5475" s="2">
        <v>0.46382800000000002</v>
      </c>
      <c r="D5475" s="2">
        <v>0.34755200000000003</v>
      </c>
      <c r="F5475" s="2">
        <v>8.8357220000000005</v>
      </c>
      <c r="G5475" s="2">
        <v>0.53917700000000002</v>
      </c>
      <c r="H5475" s="2">
        <v>0.531227</v>
      </c>
      <c r="J5475" s="2">
        <v>8.8385280000000002</v>
      </c>
      <c r="K5475" s="2">
        <v>8.5448999999999997E-2</v>
      </c>
      <c r="L5475" s="2">
        <v>0.178337</v>
      </c>
    </row>
    <row r="5476" spans="1:12" x14ac:dyDescent="0.2">
      <c r="A5476" s="2">
        <v>8.8392289999999996</v>
      </c>
      <c r="B5476" s="2">
        <v>55.1372</v>
      </c>
      <c r="C5476" s="2">
        <v>0.46364100000000003</v>
      </c>
      <c r="D5476" s="2">
        <v>0.34804099999999999</v>
      </c>
      <c r="F5476" s="2">
        <v>8.8364229999999999</v>
      </c>
      <c r="G5476" s="2">
        <v>0.53878800000000004</v>
      </c>
      <c r="H5476" s="2">
        <v>0.53083000000000002</v>
      </c>
      <c r="J5476" s="2">
        <v>8.8392289999999996</v>
      </c>
      <c r="K5476" s="2">
        <v>8.5304000000000005E-2</v>
      </c>
      <c r="L5476" s="2">
        <v>0.17780899999999999</v>
      </c>
    </row>
    <row r="5477" spans="1:12" x14ac:dyDescent="0.2">
      <c r="A5477" s="2">
        <v>8.839931</v>
      </c>
      <c r="B5477" s="2">
        <v>55.183050000000001</v>
      </c>
      <c r="C5477" s="2">
        <v>0.463447</v>
      </c>
      <c r="D5477" s="2">
        <v>0.34862100000000001</v>
      </c>
      <c r="F5477" s="2">
        <v>8.8371250000000003</v>
      </c>
      <c r="G5477" s="2">
        <v>0.53856700000000002</v>
      </c>
      <c r="H5477" s="2">
        <v>0.53056300000000001</v>
      </c>
      <c r="J5477" s="2">
        <v>8.839931</v>
      </c>
      <c r="K5477" s="2">
        <v>8.5344000000000003E-2</v>
      </c>
      <c r="L5477" s="2">
        <v>0.17743300000000001</v>
      </c>
    </row>
    <row r="5478" spans="1:12" x14ac:dyDescent="0.2">
      <c r="A5478" s="2">
        <v>8.8406310000000001</v>
      </c>
      <c r="B5478" s="2">
        <v>55.22813</v>
      </c>
      <c r="C5478" s="2">
        <v>0.46343200000000001</v>
      </c>
      <c r="D5478" s="2">
        <v>0.34938399999999997</v>
      </c>
      <c r="F5478" s="2">
        <v>8.8378259999999997</v>
      </c>
      <c r="G5478" s="2">
        <v>0.53804799999999997</v>
      </c>
      <c r="H5478" s="2">
        <v>0.53044100000000005</v>
      </c>
      <c r="J5478" s="2">
        <v>8.8406310000000001</v>
      </c>
      <c r="K5478" s="2">
        <v>8.5183999999999996E-2</v>
      </c>
      <c r="L5478" s="2">
        <v>0.17807100000000001</v>
      </c>
    </row>
    <row r="5479" spans="1:12" x14ac:dyDescent="0.2">
      <c r="A5479" s="2">
        <v>8.8413319999999995</v>
      </c>
      <c r="B5479" s="2">
        <v>55.272550000000003</v>
      </c>
      <c r="C5479" s="2">
        <v>0.46351900000000001</v>
      </c>
      <c r="D5479" s="2">
        <v>0.35016900000000001</v>
      </c>
      <c r="F5479" s="2">
        <v>8.8385280000000002</v>
      </c>
      <c r="G5479" s="2">
        <v>0.53793299999999999</v>
      </c>
      <c r="H5479" s="2">
        <v>0.53023500000000001</v>
      </c>
      <c r="J5479" s="2">
        <v>8.8413319999999995</v>
      </c>
      <c r="K5479" s="2">
        <v>8.4652000000000005E-2</v>
      </c>
      <c r="L5479" s="2">
        <v>0.178953</v>
      </c>
    </row>
    <row r="5480" spans="1:12" x14ac:dyDescent="0.2">
      <c r="A5480" s="2">
        <v>8.8420339999999999</v>
      </c>
      <c r="B5480" s="2">
        <v>55.316470000000002</v>
      </c>
      <c r="C5480" s="2">
        <v>0.46340500000000001</v>
      </c>
      <c r="D5480" s="2">
        <v>0.35084100000000001</v>
      </c>
      <c r="F5480" s="2">
        <v>8.8392289999999996</v>
      </c>
      <c r="G5480" s="2">
        <v>0.53762799999999999</v>
      </c>
      <c r="H5480" s="2">
        <v>0.52978499999999995</v>
      </c>
      <c r="J5480" s="2">
        <v>8.8420339999999999</v>
      </c>
      <c r="K5480" s="2">
        <v>8.4564E-2</v>
      </c>
      <c r="L5480" s="2">
        <v>0.179174</v>
      </c>
    </row>
    <row r="5481" spans="1:12" x14ac:dyDescent="0.2">
      <c r="A5481" s="2">
        <v>8.8427349999999993</v>
      </c>
      <c r="B5481" s="2">
        <v>55.360770000000002</v>
      </c>
      <c r="C5481" s="2">
        <v>0.46327499999999999</v>
      </c>
      <c r="D5481" s="2">
        <v>0.35079500000000002</v>
      </c>
      <c r="F5481" s="2">
        <v>8.839931</v>
      </c>
      <c r="G5481" s="2">
        <v>0.53743700000000005</v>
      </c>
      <c r="H5481" s="2">
        <v>0.52950299999999995</v>
      </c>
      <c r="J5481" s="2">
        <v>8.8427349999999993</v>
      </c>
      <c r="K5481" s="2">
        <v>8.4362000000000006E-2</v>
      </c>
      <c r="L5481" s="2">
        <v>0.179309</v>
      </c>
    </row>
    <row r="5482" spans="1:12" x14ac:dyDescent="0.2">
      <c r="A5482" s="2">
        <v>8.8434369999999998</v>
      </c>
      <c r="B5482" s="2">
        <v>55.405749999999998</v>
      </c>
      <c r="C5482" s="2">
        <v>0.463283</v>
      </c>
      <c r="D5482" s="2">
        <v>0.35090900000000003</v>
      </c>
      <c r="F5482" s="2">
        <v>8.8406310000000001</v>
      </c>
      <c r="G5482" s="2">
        <v>0.53704099999999999</v>
      </c>
      <c r="H5482" s="2">
        <v>0.52886200000000005</v>
      </c>
      <c r="J5482" s="2">
        <v>8.8434369999999998</v>
      </c>
      <c r="K5482" s="2">
        <v>8.4425E-2</v>
      </c>
      <c r="L5482" s="2">
        <v>0.17926</v>
      </c>
    </row>
    <row r="5483" spans="1:12" x14ac:dyDescent="0.2">
      <c r="A5483" s="2">
        <v>8.8441379999999992</v>
      </c>
      <c r="B5483" s="2">
        <v>55.450470000000003</v>
      </c>
      <c r="C5483" s="2">
        <v>0.46337099999999998</v>
      </c>
      <c r="D5483" s="2">
        <v>0.35100900000000002</v>
      </c>
      <c r="F5483" s="2">
        <v>8.8413319999999995</v>
      </c>
      <c r="G5483" s="2">
        <v>0.53684200000000004</v>
      </c>
      <c r="H5483" s="2">
        <v>0.52862500000000001</v>
      </c>
      <c r="J5483" s="2">
        <v>8.8441379999999992</v>
      </c>
      <c r="K5483" s="2">
        <v>8.4687999999999999E-2</v>
      </c>
      <c r="L5483" s="2">
        <v>0.179175</v>
      </c>
    </row>
    <row r="5484" spans="1:12" x14ac:dyDescent="0.2">
      <c r="A5484" s="2">
        <v>8.8448399999999996</v>
      </c>
      <c r="B5484" s="2">
        <v>55.494509999999998</v>
      </c>
      <c r="C5484" s="2">
        <v>0.46351900000000001</v>
      </c>
      <c r="D5484" s="2">
        <v>0.35062700000000002</v>
      </c>
      <c r="F5484" s="2">
        <v>8.8420339999999999</v>
      </c>
      <c r="G5484" s="2">
        <v>0.53710199999999997</v>
      </c>
      <c r="H5484" s="2">
        <v>0.52890800000000004</v>
      </c>
      <c r="J5484" s="2">
        <v>8.8448399999999996</v>
      </c>
      <c r="K5484" s="2">
        <v>8.4911E-2</v>
      </c>
      <c r="L5484" s="2">
        <v>0.17888200000000001</v>
      </c>
    </row>
    <row r="5485" spans="1:12" x14ac:dyDescent="0.2">
      <c r="A5485" s="2">
        <v>8.8455410000000008</v>
      </c>
      <c r="B5485" s="2">
        <v>55.538290000000003</v>
      </c>
      <c r="C5485" s="2">
        <v>0.46340500000000001</v>
      </c>
      <c r="D5485" s="2">
        <v>0.350269</v>
      </c>
      <c r="F5485" s="2">
        <v>8.8427349999999993</v>
      </c>
      <c r="G5485" s="2">
        <v>0.53730800000000001</v>
      </c>
      <c r="H5485" s="2">
        <v>0.52851899999999996</v>
      </c>
      <c r="J5485" s="2">
        <v>8.8455410000000008</v>
      </c>
      <c r="K5485" s="2">
        <v>8.4880999999999998E-2</v>
      </c>
      <c r="L5485" s="2">
        <v>0.17890200000000001</v>
      </c>
    </row>
    <row r="5486" spans="1:12" x14ac:dyDescent="0.2">
      <c r="A5486" s="2">
        <v>8.8462429999999994</v>
      </c>
      <c r="B5486" s="2">
        <v>55.583910000000003</v>
      </c>
      <c r="C5486" s="2">
        <v>0.46349299999999999</v>
      </c>
      <c r="D5486" s="2">
        <v>0.35036800000000001</v>
      </c>
      <c r="F5486" s="2">
        <v>8.8434369999999998</v>
      </c>
      <c r="G5486" s="2">
        <v>0.53721600000000003</v>
      </c>
      <c r="H5486" s="2">
        <v>0.52848099999999998</v>
      </c>
      <c r="J5486" s="2">
        <v>8.8462429999999994</v>
      </c>
      <c r="K5486" s="2">
        <v>8.4734000000000004E-2</v>
      </c>
      <c r="L5486" s="2">
        <v>0.17807400000000001</v>
      </c>
    </row>
    <row r="5487" spans="1:12" x14ac:dyDescent="0.2">
      <c r="A5487" s="2">
        <v>8.8469440000000006</v>
      </c>
      <c r="B5487" s="2">
        <v>55.628189999999996</v>
      </c>
      <c r="C5487" s="2">
        <v>0.46362199999999998</v>
      </c>
      <c r="D5487" s="2">
        <v>0.35015400000000002</v>
      </c>
      <c r="F5487" s="2">
        <v>8.8441379999999992</v>
      </c>
      <c r="G5487" s="2">
        <v>0.53665200000000002</v>
      </c>
      <c r="H5487" s="2">
        <v>0.52818299999999996</v>
      </c>
      <c r="J5487" s="2">
        <v>8.8469440000000006</v>
      </c>
      <c r="K5487" s="2">
        <v>8.4579000000000001E-2</v>
      </c>
      <c r="L5487" s="2">
        <v>0.17738499999999999</v>
      </c>
    </row>
    <row r="5488" spans="1:12" x14ac:dyDescent="0.2">
      <c r="A5488" s="2">
        <v>8.847645</v>
      </c>
      <c r="B5488" s="2">
        <v>55.672930000000001</v>
      </c>
      <c r="C5488" s="2">
        <v>0.46342</v>
      </c>
      <c r="D5488" s="2">
        <v>0.34993999999999997</v>
      </c>
      <c r="F5488" s="2">
        <v>8.8448399999999996</v>
      </c>
      <c r="G5488" s="2">
        <v>0.53564500000000004</v>
      </c>
      <c r="H5488" s="2">
        <v>0.52787799999999996</v>
      </c>
      <c r="J5488" s="2">
        <v>8.847645</v>
      </c>
      <c r="K5488" s="2">
        <v>8.4531999999999996E-2</v>
      </c>
      <c r="L5488" s="2">
        <v>0.177787</v>
      </c>
    </row>
    <row r="5489" spans="1:12" x14ac:dyDescent="0.2">
      <c r="A5489" s="2">
        <v>8.8483470000000004</v>
      </c>
      <c r="B5489" s="2">
        <v>55.716920000000002</v>
      </c>
      <c r="C5489" s="2">
        <v>0.46311099999999999</v>
      </c>
      <c r="D5489" s="2">
        <v>0.35013899999999998</v>
      </c>
      <c r="F5489" s="2">
        <v>8.8455410000000008</v>
      </c>
      <c r="G5489" s="2">
        <v>0.535057</v>
      </c>
      <c r="H5489" s="2">
        <v>0.52758799999999995</v>
      </c>
      <c r="J5489" s="2">
        <v>8.8483470000000004</v>
      </c>
      <c r="K5489" s="2">
        <v>8.4967000000000001E-2</v>
      </c>
      <c r="L5489" s="2">
        <v>0.17756</v>
      </c>
    </row>
    <row r="5490" spans="1:12" x14ac:dyDescent="0.2">
      <c r="A5490" s="2">
        <v>8.8490479999999998</v>
      </c>
      <c r="B5490" s="2">
        <v>55.760779999999997</v>
      </c>
      <c r="C5490" s="2">
        <v>0.46288600000000002</v>
      </c>
      <c r="D5490" s="2">
        <v>0.35061999999999999</v>
      </c>
      <c r="F5490" s="2">
        <v>8.8462429999999994</v>
      </c>
      <c r="G5490" s="2">
        <v>0.53445399999999998</v>
      </c>
      <c r="H5490" s="2">
        <v>0.52764100000000003</v>
      </c>
      <c r="J5490" s="2">
        <v>8.8490479999999998</v>
      </c>
      <c r="K5490" s="2">
        <v>8.4888000000000005E-2</v>
      </c>
      <c r="L5490" s="2">
        <v>0.17734900000000001</v>
      </c>
    </row>
    <row r="5491" spans="1:12" x14ac:dyDescent="0.2">
      <c r="A5491" s="2">
        <v>8.8497500000000002</v>
      </c>
      <c r="B5491" s="2">
        <v>55.80498</v>
      </c>
      <c r="C5491" s="2">
        <v>0.46243600000000001</v>
      </c>
      <c r="D5491" s="2">
        <v>0.35134399999999999</v>
      </c>
      <c r="F5491" s="2">
        <v>8.8469440000000006</v>
      </c>
      <c r="G5491" s="2">
        <v>0.533829</v>
      </c>
      <c r="H5491" s="2">
        <v>0.52725200000000005</v>
      </c>
      <c r="J5491" s="2">
        <v>8.8497500000000002</v>
      </c>
      <c r="K5491" s="2">
        <v>8.4328E-2</v>
      </c>
      <c r="L5491" s="2">
        <v>0.17727100000000001</v>
      </c>
    </row>
    <row r="5492" spans="1:12" x14ac:dyDescent="0.2">
      <c r="A5492" s="2">
        <v>8.8504520000000007</v>
      </c>
      <c r="B5492" s="2">
        <v>55.849269999999997</v>
      </c>
      <c r="C5492" s="2">
        <v>0.46225699999999997</v>
      </c>
      <c r="D5492" s="2">
        <v>0.351352</v>
      </c>
      <c r="F5492" s="2">
        <v>8.847645</v>
      </c>
      <c r="G5492" s="2">
        <v>0.53353099999999998</v>
      </c>
      <c r="H5492" s="2">
        <v>0.52642800000000001</v>
      </c>
      <c r="J5492" s="2">
        <v>8.8504520000000007</v>
      </c>
      <c r="K5492" s="2">
        <v>8.3845000000000003E-2</v>
      </c>
      <c r="L5492" s="2">
        <v>0.17682800000000001</v>
      </c>
    </row>
    <row r="5493" spans="1:12" x14ac:dyDescent="0.2">
      <c r="A5493" s="2">
        <v>8.8511520000000008</v>
      </c>
      <c r="B5493" s="2">
        <v>55.89331</v>
      </c>
      <c r="C5493" s="2">
        <v>0.46166200000000002</v>
      </c>
      <c r="D5493" s="2">
        <v>0.35097800000000001</v>
      </c>
      <c r="F5493" s="2">
        <v>8.8483470000000004</v>
      </c>
      <c r="G5493" s="2">
        <v>0.532829</v>
      </c>
      <c r="H5493" s="2">
        <v>0.52574200000000004</v>
      </c>
      <c r="J5493" s="2">
        <v>8.8511520000000008</v>
      </c>
      <c r="K5493" s="2">
        <v>8.3419999999999994E-2</v>
      </c>
      <c r="L5493" s="2">
        <v>0.17652399999999999</v>
      </c>
    </row>
    <row r="5494" spans="1:12" x14ac:dyDescent="0.2">
      <c r="A5494" s="2">
        <v>8.8518530000000002</v>
      </c>
      <c r="B5494" s="2">
        <v>55.936619999999998</v>
      </c>
      <c r="C5494" s="2">
        <v>0.461204</v>
      </c>
      <c r="D5494" s="2">
        <v>0.35113100000000003</v>
      </c>
      <c r="F5494" s="2">
        <v>8.8490479999999998</v>
      </c>
      <c r="G5494" s="2">
        <v>0.53248600000000001</v>
      </c>
      <c r="H5494" s="2">
        <v>0.52549000000000001</v>
      </c>
      <c r="J5494" s="2">
        <v>8.8518530000000002</v>
      </c>
      <c r="K5494" s="2">
        <v>8.3111000000000004E-2</v>
      </c>
      <c r="L5494" s="2">
        <v>0.17624400000000001</v>
      </c>
    </row>
    <row r="5495" spans="1:12" x14ac:dyDescent="0.2">
      <c r="A5495" s="2">
        <v>8.8525550000000006</v>
      </c>
      <c r="B5495" s="2">
        <v>55.979779999999998</v>
      </c>
      <c r="C5495" s="2">
        <v>0.461063</v>
      </c>
      <c r="D5495" s="2">
        <v>0.350993</v>
      </c>
      <c r="F5495" s="2">
        <v>8.8497500000000002</v>
      </c>
      <c r="G5495" s="2">
        <v>0.53274500000000002</v>
      </c>
      <c r="H5495" s="2">
        <v>0.52503200000000005</v>
      </c>
      <c r="J5495" s="2">
        <v>8.8525550000000006</v>
      </c>
      <c r="K5495" s="2">
        <v>8.3127999999999994E-2</v>
      </c>
      <c r="L5495" s="2">
        <v>0.17679900000000001</v>
      </c>
    </row>
    <row r="5496" spans="1:12" x14ac:dyDescent="0.2">
      <c r="A5496" s="2">
        <v>8.853256</v>
      </c>
      <c r="B5496" s="2">
        <v>56.02375</v>
      </c>
      <c r="C5496" s="2">
        <v>0.46060099999999998</v>
      </c>
      <c r="D5496" s="2">
        <v>0.35142800000000002</v>
      </c>
      <c r="F5496" s="2">
        <v>8.8504520000000007</v>
      </c>
      <c r="G5496" s="2">
        <v>0.53202099999999997</v>
      </c>
      <c r="H5496" s="2">
        <v>0.52445200000000003</v>
      </c>
      <c r="J5496" s="2">
        <v>8.853256</v>
      </c>
      <c r="K5496" s="2">
        <v>8.3624000000000004E-2</v>
      </c>
      <c r="L5496" s="2">
        <v>0.176346</v>
      </c>
    </row>
    <row r="5497" spans="1:12" x14ac:dyDescent="0.2">
      <c r="A5497" s="2">
        <v>8.8539580000000004</v>
      </c>
      <c r="B5497" s="2">
        <v>56.067970000000003</v>
      </c>
      <c r="C5497" s="2">
        <v>0.460204</v>
      </c>
      <c r="D5497" s="2">
        <v>0.351993</v>
      </c>
      <c r="F5497" s="2">
        <v>8.8511520000000008</v>
      </c>
      <c r="G5497" s="2">
        <v>0.531227</v>
      </c>
      <c r="H5497" s="2">
        <v>0.524231</v>
      </c>
      <c r="J5497" s="2">
        <v>8.8539580000000004</v>
      </c>
      <c r="K5497" s="2">
        <v>8.4011000000000002E-2</v>
      </c>
      <c r="L5497" s="2">
        <v>0.17621800000000001</v>
      </c>
    </row>
    <row r="5498" spans="1:12" x14ac:dyDescent="0.2">
      <c r="A5498" s="2">
        <v>8.8546589999999998</v>
      </c>
      <c r="B5498" s="2">
        <v>56.110999999999997</v>
      </c>
      <c r="C5498" s="2">
        <v>0.46003300000000003</v>
      </c>
      <c r="D5498" s="2">
        <v>0.35205399999999998</v>
      </c>
      <c r="F5498" s="2">
        <v>8.8518530000000002</v>
      </c>
      <c r="G5498" s="2">
        <v>0.53083000000000002</v>
      </c>
      <c r="H5498" s="2">
        <v>0.52401699999999996</v>
      </c>
      <c r="J5498" s="2">
        <v>8.8546589999999998</v>
      </c>
      <c r="K5498" s="2">
        <v>8.3670999999999995E-2</v>
      </c>
      <c r="L5498" s="2">
        <v>0.17602400000000001</v>
      </c>
    </row>
    <row r="5499" spans="1:12" x14ac:dyDescent="0.2">
      <c r="A5499" s="2">
        <v>8.8553599999999992</v>
      </c>
      <c r="B5499" s="2">
        <v>56.15457</v>
      </c>
      <c r="C5499" s="2">
        <v>0.46018500000000001</v>
      </c>
      <c r="D5499" s="2">
        <v>0.352321</v>
      </c>
      <c r="F5499" s="2">
        <v>8.8525550000000006</v>
      </c>
      <c r="G5499" s="2">
        <v>0.53056300000000001</v>
      </c>
      <c r="H5499" s="2">
        <v>0.52371999999999996</v>
      </c>
      <c r="J5499" s="2">
        <v>8.8553599999999992</v>
      </c>
      <c r="K5499" s="2">
        <v>8.3635000000000001E-2</v>
      </c>
      <c r="L5499" s="2">
        <v>0.175562</v>
      </c>
    </row>
    <row r="5500" spans="1:12" x14ac:dyDescent="0.2">
      <c r="A5500" s="2">
        <v>8.8560619999999997</v>
      </c>
      <c r="B5500" s="2">
        <v>56.198099999999997</v>
      </c>
      <c r="C5500" s="2">
        <v>0.46009800000000001</v>
      </c>
      <c r="D5500" s="2">
        <v>0.35236699999999999</v>
      </c>
      <c r="F5500" s="2">
        <v>8.853256</v>
      </c>
      <c r="G5500" s="2">
        <v>0.53044100000000005</v>
      </c>
      <c r="H5500" s="2">
        <v>0.52308699999999997</v>
      </c>
      <c r="J5500" s="2">
        <v>8.8560619999999997</v>
      </c>
      <c r="K5500" s="2">
        <v>8.4029999999999994E-2</v>
      </c>
      <c r="L5500" s="2">
        <v>0.17496999999999999</v>
      </c>
    </row>
    <row r="5501" spans="1:12" x14ac:dyDescent="0.2">
      <c r="A5501" s="2">
        <v>8.8567630000000008</v>
      </c>
      <c r="B5501" s="2">
        <v>56.241680000000002</v>
      </c>
      <c r="C5501" s="2">
        <v>0.45991799999999999</v>
      </c>
      <c r="D5501" s="2">
        <v>0.352939</v>
      </c>
      <c r="F5501" s="2">
        <v>8.8539580000000004</v>
      </c>
      <c r="G5501" s="2">
        <v>0.53023500000000001</v>
      </c>
      <c r="H5501" s="2">
        <v>0.52239999999999998</v>
      </c>
      <c r="J5501" s="2">
        <v>8.8567630000000008</v>
      </c>
      <c r="K5501" s="2">
        <v>8.4431000000000006E-2</v>
      </c>
      <c r="L5501" s="2">
        <v>0.17519100000000001</v>
      </c>
    </row>
    <row r="5502" spans="1:12" x14ac:dyDescent="0.2">
      <c r="A5502" s="2">
        <v>8.8574649999999995</v>
      </c>
      <c r="B5502" s="2">
        <v>56.285449999999997</v>
      </c>
      <c r="C5502" s="2">
        <v>0.46004400000000001</v>
      </c>
      <c r="D5502" s="2">
        <v>0.35333599999999998</v>
      </c>
      <c r="F5502" s="2">
        <v>8.8546589999999998</v>
      </c>
      <c r="G5502" s="2">
        <v>0.52978499999999995</v>
      </c>
      <c r="H5502" s="2">
        <v>0.52190400000000003</v>
      </c>
      <c r="J5502" s="2">
        <v>8.8574649999999995</v>
      </c>
      <c r="K5502" s="2">
        <v>8.4595000000000004E-2</v>
      </c>
      <c r="L5502" s="2">
        <v>0.17560300000000001</v>
      </c>
    </row>
    <row r="5503" spans="1:12" x14ac:dyDescent="0.2">
      <c r="A5503" s="2">
        <v>8.8581660000000007</v>
      </c>
      <c r="B5503" s="2">
        <v>56.329389999999997</v>
      </c>
      <c r="C5503" s="2">
        <v>0.46016200000000002</v>
      </c>
      <c r="D5503" s="2">
        <v>0.35332799999999998</v>
      </c>
      <c r="F5503" s="2">
        <v>8.8553599999999992</v>
      </c>
      <c r="G5503" s="2">
        <v>0.52950299999999995</v>
      </c>
      <c r="H5503" s="2">
        <v>0.52130900000000002</v>
      </c>
      <c r="J5503" s="2">
        <v>8.8581660000000007</v>
      </c>
      <c r="K5503" s="2">
        <v>8.4595000000000004E-2</v>
      </c>
      <c r="L5503" s="2">
        <v>0.17607300000000001</v>
      </c>
    </row>
    <row r="5504" spans="1:12" x14ac:dyDescent="0.2">
      <c r="A5504" s="2">
        <v>8.8588679999999993</v>
      </c>
      <c r="B5504" s="2">
        <v>56.373339999999999</v>
      </c>
      <c r="C5504" s="2">
        <v>0.46005200000000002</v>
      </c>
      <c r="D5504" s="2">
        <v>0.35299999999999998</v>
      </c>
      <c r="F5504" s="2">
        <v>8.8560619999999997</v>
      </c>
      <c r="G5504" s="2">
        <v>0.52886200000000005</v>
      </c>
      <c r="H5504" s="2">
        <v>0.52069100000000001</v>
      </c>
      <c r="J5504" s="2">
        <v>8.8588679999999993</v>
      </c>
      <c r="K5504" s="2">
        <v>8.5119E-2</v>
      </c>
      <c r="L5504" s="2">
        <v>0.17610899999999999</v>
      </c>
    </row>
    <row r="5505" spans="1:12" x14ac:dyDescent="0.2">
      <c r="A5505" s="2">
        <v>8.8595690000000005</v>
      </c>
      <c r="B5505" s="2">
        <v>56.417180000000002</v>
      </c>
      <c r="C5505" s="2">
        <v>0.45981499999999997</v>
      </c>
      <c r="D5505" s="2">
        <v>0.35291600000000001</v>
      </c>
      <c r="F5505" s="2">
        <v>8.8567630000000008</v>
      </c>
      <c r="G5505" s="2">
        <v>0.52862500000000001</v>
      </c>
      <c r="H5505" s="2">
        <v>0.520096</v>
      </c>
      <c r="J5505" s="2">
        <v>8.8595690000000005</v>
      </c>
      <c r="K5505" s="2">
        <v>8.5554000000000005E-2</v>
      </c>
      <c r="L5505" s="2">
        <v>0.17649400000000001</v>
      </c>
    </row>
    <row r="5506" spans="1:12" x14ac:dyDescent="0.2">
      <c r="A5506" s="2">
        <v>8.8602720000000001</v>
      </c>
      <c r="B5506" s="2">
        <v>56.460990000000002</v>
      </c>
      <c r="C5506" s="2">
        <v>0.45965499999999998</v>
      </c>
      <c r="D5506" s="2">
        <v>0.35264099999999998</v>
      </c>
      <c r="F5506" s="2">
        <v>8.8574649999999995</v>
      </c>
      <c r="G5506" s="2">
        <v>0.52890800000000004</v>
      </c>
      <c r="H5506" s="2">
        <v>0.51963000000000004</v>
      </c>
      <c r="J5506" s="2">
        <v>8.8602720000000001</v>
      </c>
      <c r="K5506" s="2">
        <v>8.5168999999999995E-2</v>
      </c>
      <c r="L5506" s="2">
        <v>0.17616999999999999</v>
      </c>
    </row>
    <row r="5507" spans="1:12" x14ac:dyDescent="0.2">
      <c r="A5507" s="2">
        <v>8.8609720000000003</v>
      </c>
      <c r="B5507" s="2">
        <v>56.504660000000001</v>
      </c>
      <c r="C5507" s="2">
        <v>0.459262</v>
      </c>
      <c r="D5507" s="2">
        <v>0.35285499999999997</v>
      </c>
      <c r="F5507" s="2">
        <v>8.8581660000000007</v>
      </c>
      <c r="G5507" s="2">
        <v>0.52851899999999996</v>
      </c>
      <c r="H5507" s="2">
        <v>0.51921799999999996</v>
      </c>
      <c r="J5507" s="2">
        <v>8.8609720000000003</v>
      </c>
      <c r="K5507" s="2">
        <v>8.4407999999999997E-2</v>
      </c>
      <c r="L5507" s="2">
        <v>0.17597099999999999</v>
      </c>
    </row>
    <row r="5508" spans="1:12" x14ac:dyDescent="0.2">
      <c r="A5508" s="2">
        <v>8.8616720000000004</v>
      </c>
      <c r="B5508" s="2">
        <v>56.548070000000003</v>
      </c>
      <c r="C5508" s="2">
        <v>0.45908700000000002</v>
      </c>
      <c r="D5508" s="2">
        <v>0.35285499999999997</v>
      </c>
      <c r="F5508" s="2">
        <v>8.8588679999999993</v>
      </c>
      <c r="G5508" s="2">
        <v>0.52848099999999998</v>
      </c>
      <c r="H5508" s="2">
        <v>0.51868400000000003</v>
      </c>
      <c r="J5508" s="2">
        <v>8.8616720000000004</v>
      </c>
      <c r="K5508" s="2">
        <v>8.4348999999999993E-2</v>
      </c>
      <c r="L5508" s="2">
        <v>0.175675</v>
      </c>
    </row>
    <row r="5509" spans="1:12" x14ac:dyDescent="0.2">
      <c r="A5509" s="2">
        <v>8.8623740000000009</v>
      </c>
      <c r="B5509" s="2">
        <v>56.59122</v>
      </c>
      <c r="C5509" s="2">
        <v>0.45887699999999998</v>
      </c>
      <c r="D5509" s="2">
        <v>0.35328999999999999</v>
      </c>
      <c r="F5509" s="2">
        <v>8.8595690000000005</v>
      </c>
      <c r="G5509" s="2">
        <v>0.52818299999999996</v>
      </c>
      <c r="H5509" s="2">
        <v>0.51818799999999998</v>
      </c>
      <c r="J5509" s="2">
        <v>8.8623740000000009</v>
      </c>
      <c r="K5509" s="2">
        <v>8.4583000000000005E-2</v>
      </c>
      <c r="L5509" s="2">
        <v>0.17492099999999999</v>
      </c>
    </row>
    <row r="5510" spans="1:12" x14ac:dyDescent="0.2">
      <c r="A5510" s="2">
        <v>8.8630750000000003</v>
      </c>
      <c r="B5510" s="2">
        <v>56.634799999999998</v>
      </c>
      <c r="C5510" s="2">
        <v>0.458366</v>
      </c>
      <c r="D5510" s="2">
        <v>0.353244</v>
      </c>
      <c r="F5510" s="2">
        <v>8.8602720000000001</v>
      </c>
      <c r="G5510" s="2">
        <v>0.52787799999999996</v>
      </c>
      <c r="H5510" s="2">
        <v>0.51760099999999998</v>
      </c>
      <c r="J5510" s="2">
        <v>8.8630750000000003</v>
      </c>
      <c r="K5510" s="2">
        <v>8.4405999999999995E-2</v>
      </c>
      <c r="L5510" s="2">
        <v>0.174903</v>
      </c>
    </row>
    <row r="5511" spans="1:12" x14ac:dyDescent="0.2">
      <c r="A5511" s="2">
        <v>8.8637770000000007</v>
      </c>
      <c r="B5511" s="2">
        <v>56.678539999999998</v>
      </c>
      <c r="C5511" s="2">
        <v>0.45798</v>
      </c>
      <c r="D5511" s="2">
        <v>0.35346499999999997</v>
      </c>
      <c r="F5511" s="2">
        <v>8.8609720000000003</v>
      </c>
      <c r="G5511" s="2">
        <v>0.52758799999999995</v>
      </c>
      <c r="H5511" s="2">
        <v>0.51685300000000001</v>
      </c>
      <c r="J5511" s="2">
        <v>8.8637770000000007</v>
      </c>
      <c r="K5511" s="2">
        <v>8.4234000000000003E-2</v>
      </c>
      <c r="L5511" s="2">
        <v>0.17455100000000001</v>
      </c>
    </row>
    <row r="5512" spans="1:12" x14ac:dyDescent="0.2">
      <c r="A5512" s="2">
        <v>8.8644780000000001</v>
      </c>
      <c r="B5512" s="2">
        <v>56.721679999999999</v>
      </c>
      <c r="C5512" s="2">
        <v>0.45777099999999998</v>
      </c>
      <c r="D5512" s="2">
        <v>0.35448000000000002</v>
      </c>
      <c r="F5512" s="2">
        <v>8.8616720000000004</v>
      </c>
      <c r="G5512" s="2">
        <v>0.52764100000000003</v>
      </c>
      <c r="H5512" s="2">
        <v>0.51591500000000001</v>
      </c>
      <c r="J5512" s="2">
        <v>8.8644780000000001</v>
      </c>
      <c r="K5512" s="2">
        <v>8.4239999999999995E-2</v>
      </c>
      <c r="L5512" s="2">
        <v>0.17416000000000001</v>
      </c>
    </row>
    <row r="5513" spans="1:12" x14ac:dyDescent="0.2">
      <c r="A5513" s="2">
        <v>8.8651800000000005</v>
      </c>
      <c r="B5513" s="2">
        <v>56.765059999999998</v>
      </c>
      <c r="C5513" s="2">
        <v>0.45793499999999998</v>
      </c>
      <c r="D5513" s="2">
        <v>0.35510599999999998</v>
      </c>
      <c r="F5513" s="2">
        <v>8.8623740000000009</v>
      </c>
      <c r="G5513" s="2">
        <v>0.52725200000000005</v>
      </c>
      <c r="H5513" s="2">
        <v>0.51491500000000001</v>
      </c>
      <c r="J5513" s="2">
        <v>8.8651800000000005</v>
      </c>
      <c r="K5513" s="2">
        <v>8.4015000000000006E-2</v>
      </c>
      <c r="L5513" s="2">
        <v>0.17379600000000001</v>
      </c>
    </row>
    <row r="5514" spans="1:12" x14ac:dyDescent="0.2">
      <c r="A5514" s="2">
        <v>8.8658809999999999</v>
      </c>
      <c r="B5514" s="2">
        <v>56.807920000000003</v>
      </c>
      <c r="C5514" s="2">
        <v>0.457706</v>
      </c>
      <c r="D5514" s="2">
        <v>0.35558600000000001</v>
      </c>
      <c r="F5514" s="2">
        <v>8.8630750000000003</v>
      </c>
      <c r="G5514" s="2">
        <v>0.52642800000000001</v>
      </c>
      <c r="H5514" s="2">
        <v>0.51410699999999998</v>
      </c>
      <c r="J5514" s="2">
        <v>8.8658809999999999</v>
      </c>
      <c r="K5514" s="2">
        <v>8.3951999999999999E-2</v>
      </c>
      <c r="L5514" s="2">
        <v>0.173373</v>
      </c>
    </row>
    <row r="5515" spans="1:12" x14ac:dyDescent="0.2">
      <c r="A5515" s="2">
        <v>8.8665830000000003</v>
      </c>
      <c r="B5515" s="2">
        <v>56.851089999999999</v>
      </c>
      <c r="C5515" s="2">
        <v>0.45700800000000003</v>
      </c>
      <c r="D5515" s="2">
        <v>0.35580000000000001</v>
      </c>
      <c r="F5515" s="2">
        <v>8.8637770000000007</v>
      </c>
      <c r="G5515" s="2">
        <v>0.52574200000000004</v>
      </c>
      <c r="H5515" s="2">
        <v>0.51353499999999996</v>
      </c>
      <c r="J5515" s="2">
        <v>8.8665830000000003</v>
      </c>
      <c r="K5515" s="2">
        <v>8.3929000000000004E-2</v>
      </c>
      <c r="L5515" s="2">
        <v>0.17340900000000001</v>
      </c>
    </row>
    <row r="5516" spans="1:12" x14ac:dyDescent="0.2">
      <c r="A5516" s="2">
        <v>8.8672839999999997</v>
      </c>
      <c r="B5516" s="2">
        <v>56.89414</v>
      </c>
      <c r="C5516" s="2">
        <v>0.456374</v>
      </c>
      <c r="D5516" s="2">
        <v>0.35605199999999998</v>
      </c>
      <c r="F5516" s="2">
        <v>8.8644780000000001</v>
      </c>
      <c r="G5516" s="2">
        <v>0.52549000000000001</v>
      </c>
      <c r="H5516" s="2">
        <v>0.51341199999999998</v>
      </c>
      <c r="J5516" s="2">
        <v>8.8672839999999997</v>
      </c>
      <c r="K5516" s="2">
        <v>8.3778000000000005E-2</v>
      </c>
      <c r="L5516" s="2">
        <v>0.17365700000000001</v>
      </c>
    </row>
    <row r="5517" spans="1:12" x14ac:dyDescent="0.2">
      <c r="A5517" s="2">
        <v>8.8679849999999991</v>
      </c>
      <c r="B5517" s="2">
        <v>56.93647</v>
      </c>
      <c r="C5517" s="2">
        <v>0.45598499999999997</v>
      </c>
      <c r="D5517" s="2">
        <v>0.35585299999999997</v>
      </c>
      <c r="F5517" s="2">
        <v>8.8651800000000005</v>
      </c>
      <c r="G5517" s="2">
        <v>0.52503200000000005</v>
      </c>
      <c r="H5517" s="2">
        <v>0.51301600000000003</v>
      </c>
      <c r="J5517" s="2">
        <v>8.8679849999999991</v>
      </c>
      <c r="K5517" s="2">
        <v>8.3967E-2</v>
      </c>
      <c r="L5517" s="2">
        <v>0.17324500000000001</v>
      </c>
    </row>
    <row r="5518" spans="1:12" x14ac:dyDescent="0.2">
      <c r="A5518" s="2">
        <v>8.8686869999999995</v>
      </c>
      <c r="B5518" s="2">
        <v>56.97578</v>
      </c>
      <c r="C5518" s="2">
        <v>0.45572200000000002</v>
      </c>
      <c r="D5518" s="2">
        <v>0.35589100000000001</v>
      </c>
      <c r="F5518" s="2">
        <v>8.8658809999999999</v>
      </c>
      <c r="G5518" s="2">
        <v>0.52445200000000003</v>
      </c>
      <c r="H5518" s="2">
        <v>0.51254999999999995</v>
      </c>
      <c r="J5518" s="2">
        <v>8.8686869999999995</v>
      </c>
      <c r="K5518" s="2">
        <v>8.3904000000000006E-2</v>
      </c>
      <c r="L5518" s="2">
        <v>0.17275799999999999</v>
      </c>
    </row>
    <row r="5519" spans="1:12" x14ac:dyDescent="0.2">
      <c r="A5519" s="2">
        <v>8.8693880000000007</v>
      </c>
      <c r="B5519" s="2">
        <v>57.01296</v>
      </c>
      <c r="C5519" s="2">
        <v>0.45541300000000001</v>
      </c>
      <c r="D5519" s="2">
        <v>0.35660900000000001</v>
      </c>
      <c r="F5519" s="2">
        <v>8.8665830000000003</v>
      </c>
      <c r="G5519" s="2">
        <v>0.524231</v>
      </c>
      <c r="H5519" s="2">
        <v>0.51239800000000002</v>
      </c>
      <c r="J5519" s="2">
        <v>8.8693880000000007</v>
      </c>
      <c r="K5519" s="2">
        <v>8.3578E-2</v>
      </c>
      <c r="L5519" s="2">
        <v>0.17258000000000001</v>
      </c>
    </row>
    <row r="5520" spans="1:12" x14ac:dyDescent="0.2">
      <c r="A5520" s="2">
        <v>8.8700899999999994</v>
      </c>
      <c r="B5520" s="2">
        <v>57.052109999999999</v>
      </c>
      <c r="C5520" s="2">
        <v>0.455424</v>
      </c>
      <c r="D5520" s="2">
        <v>0.35659299999999999</v>
      </c>
      <c r="F5520" s="2">
        <v>8.8672839999999997</v>
      </c>
      <c r="G5520" s="2">
        <v>0.52401699999999996</v>
      </c>
      <c r="H5520" s="2">
        <v>0.51220699999999997</v>
      </c>
      <c r="J5520" s="2">
        <v>8.8700899999999994</v>
      </c>
      <c r="K5520" s="2">
        <v>8.3367999999999998E-2</v>
      </c>
      <c r="L5520" s="2">
        <v>0.17255300000000001</v>
      </c>
    </row>
    <row r="5521" spans="1:12" x14ac:dyDescent="0.2">
      <c r="A5521" s="2">
        <v>8.8707899999999995</v>
      </c>
      <c r="B5521" s="2">
        <v>57.094459999999998</v>
      </c>
      <c r="C5521" s="2">
        <v>0.455482</v>
      </c>
      <c r="D5521" s="2">
        <v>0.357074</v>
      </c>
      <c r="F5521" s="2">
        <v>8.8679849999999991</v>
      </c>
      <c r="G5521" s="2">
        <v>0.52371999999999996</v>
      </c>
      <c r="H5521" s="2">
        <v>0.51203200000000004</v>
      </c>
      <c r="J5521" s="2">
        <v>8.8707899999999995</v>
      </c>
      <c r="K5521" s="2">
        <v>8.3489999999999995E-2</v>
      </c>
      <c r="L5521" s="2">
        <v>0.172351</v>
      </c>
    </row>
    <row r="5522" spans="1:12" x14ac:dyDescent="0.2">
      <c r="A5522" s="2">
        <v>8.8714919999999999</v>
      </c>
      <c r="B5522" s="2">
        <v>57.137500000000003</v>
      </c>
      <c r="C5522" s="2">
        <v>0.45486799999999999</v>
      </c>
      <c r="D5522" s="2">
        <v>0.358234</v>
      </c>
      <c r="F5522" s="2">
        <v>8.8686869999999995</v>
      </c>
      <c r="G5522" s="2">
        <v>0.52308699999999997</v>
      </c>
      <c r="H5522" s="2">
        <v>0.51165000000000005</v>
      </c>
      <c r="J5522" s="2">
        <v>8.8714919999999999</v>
      </c>
      <c r="K5522" s="2">
        <v>8.3297999999999997E-2</v>
      </c>
      <c r="L5522" s="2">
        <v>0.17210600000000001</v>
      </c>
    </row>
    <row r="5523" spans="1:12" x14ac:dyDescent="0.2">
      <c r="A5523" s="2">
        <v>8.8721929999999993</v>
      </c>
      <c r="B5523" s="2">
        <v>57.180770000000003</v>
      </c>
      <c r="C5523" s="2">
        <v>0.45447100000000001</v>
      </c>
      <c r="D5523" s="2">
        <v>0.358516</v>
      </c>
      <c r="F5523" s="2">
        <v>8.8693880000000007</v>
      </c>
      <c r="G5523" s="2">
        <v>0.52239999999999998</v>
      </c>
      <c r="H5523" s="2">
        <v>0.51104000000000005</v>
      </c>
      <c r="J5523" s="2">
        <v>8.8721929999999993</v>
      </c>
      <c r="K5523" s="2">
        <v>8.3279000000000006E-2</v>
      </c>
      <c r="L5523" s="2">
        <v>0.171429</v>
      </c>
    </row>
    <row r="5524" spans="1:12" x14ac:dyDescent="0.2">
      <c r="A5524" s="2">
        <v>8.8728949999999998</v>
      </c>
      <c r="B5524" s="2">
        <v>57.224049999999998</v>
      </c>
      <c r="C5524" s="2">
        <v>0.45405499999999999</v>
      </c>
      <c r="D5524" s="2">
        <v>0.35811199999999999</v>
      </c>
      <c r="F5524" s="2">
        <v>8.8700899999999994</v>
      </c>
      <c r="G5524" s="2">
        <v>0.52190400000000003</v>
      </c>
      <c r="H5524" s="2">
        <v>0.51058199999999998</v>
      </c>
      <c r="J5524" s="2">
        <v>8.8728949999999998</v>
      </c>
      <c r="K5524" s="2">
        <v>8.3427000000000001E-2</v>
      </c>
      <c r="L5524" s="2">
        <v>0.17103499999999999</v>
      </c>
    </row>
    <row r="5525" spans="1:12" x14ac:dyDescent="0.2">
      <c r="A5525" s="2">
        <v>8.8735959999999992</v>
      </c>
      <c r="B5525" s="2">
        <v>57.267719999999997</v>
      </c>
      <c r="C5525" s="2">
        <v>0.45346399999999998</v>
      </c>
      <c r="D5525" s="2">
        <v>0.35850100000000001</v>
      </c>
      <c r="F5525" s="2">
        <v>8.8707899999999995</v>
      </c>
      <c r="G5525" s="2">
        <v>0.52130900000000002</v>
      </c>
      <c r="H5525" s="2">
        <v>0.51015500000000003</v>
      </c>
      <c r="J5525" s="2">
        <v>8.8735959999999992</v>
      </c>
      <c r="K5525" s="2">
        <v>8.3246000000000001E-2</v>
      </c>
      <c r="L5525" s="2">
        <v>0.170903</v>
      </c>
    </row>
    <row r="5526" spans="1:12" x14ac:dyDescent="0.2">
      <c r="A5526" s="2">
        <v>8.8742970000000003</v>
      </c>
      <c r="B5526" s="2">
        <v>57.310589999999998</v>
      </c>
      <c r="C5526" s="2">
        <v>0.45352500000000001</v>
      </c>
      <c r="D5526" s="2">
        <v>0.35812699999999997</v>
      </c>
      <c r="F5526" s="2">
        <v>8.8714919999999999</v>
      </c>
      <c r="G5526" s="2">
        <v>0.52069100000000001</v>
      </c>
      <c r="H5526" s="2">
        <v>0.50978100000000004</v>
      </c>
      <c r="J5526" s="2">
        <v>8.8742970000000003</v>
      </c>
      <c r="K5526" s="2">
        <v>8.3259E-2</v>
      </c>
      <c r="L5526" s="2">
        <v>0.17141300000000001</v>
      </c>
    </row>
    <row r="5527" spans="1:12" x14ac:dyDescent="0.2">
      <c r="A5527" s="2">
        <v>8.8749990000000007</v>
      </c>
      <c r="B5527" s="2">
        <v>57.353679999999997</v>
      </c>
      <c r="C5527" s="2">
        <v>0.453872</v>
      </c>
      <c r="D5527" s="2">
        <v>0.35752400000000001</v>
      </c>
      <c r="F5527" s="2">
        <v>8.8721929999999993</v>
      </c>
      <c r="G5527" s="2">
        <v>0.520096</v>
      </c>
      <c r="H5527" s="2">
        <v>0.50933799999999996</v>
      </c>
      <c r="J5527" s="2">
        <v>8.8749990000000007</v>
      </c>
      <c r="K5527" s="2">
        <v>8.3290000000000003E-2</v>
      </c>
      <c r="L5527" s="2">
        <v>0.17180300000000001</v>
      </c>
    </row>
    <row r="5528" spans="1:12" x14ac:dyDescent="0.2">
      <c r="A5528" s="2">
        <v>8.8757000000000001</v>
      </c>
      <c r="B5528" s="2">
        <v>57.396740000000001</v>
      </c>
      <c r="C5528" s="2">
        <v>0.45381500000000002</v>
      </c>
      <c r="D5528" s="2">
        <v>0.35695199999999999</v>
      </c>
      <c r="F5528" s="2">
        <v>8.8728949999999998</v>
      </c>
      <c r="G5528" s="2">
        <v>0.51963000000000004</v>
      </c>
      <c r="H5528" s="2">
        <v>0.50873599999999997</v>
      </c>
      <c r="J5528" s="2">
        <v>8.8757000000000001</v>
      </c>
      <c r="K5528" s="2">
        <v>8.3235000000000003E-2</v>
      </c>
      <c r="L5528" s="2">
        <v>0.17142199999999999</v>
      </c>
    </row>
    <row r="5529" spans="1:12" x14ac:dyDescent="0.2">
      <c r="A5529" s="2">
        <v>8.8764020000000006</v>
      </c>
      <c r="B5529" s="2">
        <v>57.440289999999997</v>
      </c>
      <c r="C5529" s="2">
        <v>0.45363500000000001</v>
      </c>
      <c r="D5529" s="2">
        <v>0.35639500000000002</v>
      </c>
      <c r="F5529" s="2">
        <v>8.8735959999999992</v>
      </c>
      <c r="G5529" s="2">
        <v>0.51921799999999996</v>
      </c>
      <c r="H5529" s="2">
        <v>0.50842299999999996</v>
      </c>
      <c r="J5529" s="2">
        <v>8.8764020000000006</v>
      </c>
      <c r="K5529" s="2">
        <v>8.2929000000000003E-2</v>
      </c>
      <c r="L5529" s="2">
        <v>0.171204</v>
      </c>
    </row>
    <row r="5530" spans="1:12" x14ac:dyDescent="0.2">
      <c r="A5530" s="2">
        <v>8.877103</v>
      </c>
      <c r="B5530" s="2">
        <v>57.483319999999999</v>
      </c>
      <c r="C5530" s="2">
        <v>0.453567</v>
      </c>
      <c r="D5530" s="2">
        <v>0.35599799999999998</v>
      </c>
      <c r="F5530" s="2">
        <v>8.8742970000000003</v>
      </c>
      <c r="G5530" s="2">
        <v>0.51868400000000003</v>
      </c>
      <c r="H5530" s="2">
        <v>0.50828600000000002</v>
      </c>
      <c r="J5530" s="2">
        <v>8.877103</v>
      </c>
      <c r="K5530" s="2">
        <v>8.2631999999999997E-2</v>
      </c>
      <c r="L5530" s="2">
        <v>0.170929</v>
      </c>
    </row>
    <row r="5531" spans="1:12" x14ac:dyDescent="0.2">
      <c r="A5531" s="2">
        <v>8.8778050000000004</v>
      </c>
      <c r="B5531" s="2">
        <v>57.525750000000002</v>
      </c>
      <c r="C5531" s="2">
        <v>0.45375399999999999</v>
      </c>
      <c r="D5531" s="2">
        <v>0.35605199999999998</v>
      </c>
      <c r="F5531" s="2">
        <v>8.8749990000000007</v>
      </c>
      <c r="G5531" s="2">
        <v>0.51818799999999998</v>
      </c>
      <c r="H5531" s="2">
        <v>0.50782000000000005</v>
      </c>
      <c r="J5531" s="2">
        <v>8.8778050000000004</v>
      </c>
      <c r="K5531" s="2">
        <v>8.2651000000000002E-2</v>
      </c>
      <c r="L5531" s="2">
        <v>0.17063600000000001</v>
      </c>
    </row>
    <row r="5532" spans="1:12" x14ac:dyDescent="0.2">
      <c r="A5532" s="2">
        <v>8.8785059999999998</v>
      </c>
      <c r="B5532" s="2">
        <v>57.568109999999997</v>
      </c>
      <c r="C5532" s="2">
        <v>0.45379599999999998</v>
      </c>
      <c r="D5532" s="2">
        <v>0.35625800000000002</v>
      </c>
      <c r="F5532" s="2">
        <v>8.8757000000000001</v>
      </c>
      <c r="G5532" s="2">
        <v>0.51760099999999998</v>
      </c>
      <c r="H5532" s="2">
        <v>0.507301</v>
      </c>
      <c r="J5532" s="2">
        <v>8.8785059999999998</v>
      </c>
      <c r="K5532" s="2">
        <v>8.2894999999999996E-2</v>
      </c>
      <c r="L5532" s="2">
        <v>0.17041999999999999</v>
      </c>
    </row>
    <row r="5533" spans="1:12" x14ac:dyDescent="0.2">
      <c r="A5533" s="2">
        <v>8.8792080000000002</v>
      </c>
      <c r="B5533" s="2">
        <v>57.610169999999997</v>
      </c>
      <c r="C5533" s="2">
        <v>0.45410099999999998</v>
      </c>
      <c r="D5533" s="2">
        <v>0.35636400000000001</v>
      </c>
      <c r="F5533" s="2">
        <v>8.8764020000000006</v>
      </c>
      <c r="G5533" s="2">
        <v>0.51685300000000001</v>
      </c>
      <c r="H5533" s="2">
        <v>0.50661500000000004</v>
      </c>
      <c r="J5533" s="2">
        <v>8.8792080000000002</v>
      </c>
      <c r="K5533" s="2">
        <v>8.3127999999999994E-2</v>
      </c>
      <c r="L5533" s="2">
        <v>0.170127</v>
      </c>
    </row>
    <row r="5534" spans="1:12" x14ac:dyDescent="0.2">
      <c r="A5534" s="2">
        <v>8.8799089999999996</v>
      </c>
      <c r="B5534" s="2">
        <v>57.651829999999997</v>
      </c>
      <c r="C5534" s="2">
        <v>0.454036</v>
      </c>
      <c r="D5534" s="2">
        <v>0.356487</v>
      </c>
      <c r="F5534" s="2">
        <v>8.877103</v>
      </c>
      <c r="G5534" s="2">
        <v>0.51591500000000001</v>
      </c>
      <c r="H5534" s="2">
        <v>0.50535600000000003</v>
      </c>
      <c r="J5534" s="2">
        <v>8.8799089999999996</v>
      </c>
      <c r="K5534" s="2">
        <v>8.3155000000000007E-2</v>
      </c>
      <c r="L5534" s="2">
        <v>0.170264</v>
      </c>
    </row>
    <row r="5535" spans="1:12" x14ac:dyDescent="0.2">
      <c r="A5535" s="2">
        <v>8.880611</v>
      </c>
      <c r="B5535" s="2">
        <v>57.693350000000002</v>
      </c>
      <c r="C5535" s="2">
        <v>0.45371600000000001</v>
      </c>
      <c r="D5535" s="2">
        <v>0.356738</v>
      </c>
      <c r="F5535" s="2">
        <v>8.8778050000000004</v>
      </c>
      <c r="G5535" s="2">
        <v>0.51491500000000001</v>
      </c>
      <c r="H5535" s="2">
        <v>0.50414300000000001</v>
      </c>
      <c r="J5535" s="2">
        <v>8.880611</v>
      </c>
      <c r="K5535" s="2">
        <v>8.3195000000000005E-2</v>
      </c>
      <c r="L5535" s="2">
        <v>0.17014899999999999</v>
      </c>
    </row>
    <row r="5536" spans="1:12" x14ac:dyDescent="0.2">
      <c r="A5536" s="2">
        <v>8.8813110000000002</v>
      </c>
      <c r="B5536" s="2">
        <v>57.734589999999997</v>
      </c>
      <c r="C5536" s="2">
        <v>0.45413900000000001</v>
      </c>
      <c r="D5536" s="2">
        <v>0.35715799999999998</v>
      </c>
      <c r="F5536" s="2">
        <v>8.8785059999999998</v>
      </c>
      <c r="G5536" s="2">
        <v>0.51410699999999998</v>
      </c>
      <c r="H5536" s="2">
        <v>0.50318099999999999</v>
      </c>
      <c r="J5536" s="2">
        <v>8.8813110000000002</v>
      </c>
      <c r="K5536" s="2">
        <v>8.3253999999999995E-2</v>
      </c>
      <c r="L5536" s="2">
        <v>0.170624</v>
      </c>
    </row>
    <row r="5537" spans="1:12" x14ac:dyDescent="0.2">
      <c r="A5537" s="2">
        <v>8.8820119999999996</v>
      </c>
      <c r="B5537" s="2">
        <v>57.77599</v>
      </c>
      <c r="C5537" s="2">
        <v>0.45406999999999997</v>
      </c>
      <c r="D5537" s="2">
        <v>0.35747099999999998</v>
      </c>
      <c r="F5537" s="2">
        <v>8.8792080000000002</v>
      </c>
      <c r="G5537" s="2">
        <v>0.51353499999999996</v>
      </c>
      <c r="H5537" s="2">
        <v>0.50273100000000004</v>
      </c>
      <c r="J5537" s="2">
        <v>8.8820119999999996</v>
      </c>
      <c r="K5537" s="2">
        <v>8.3169999999999994E-2</v>
      </c>
      <c r="L5537" s="2">
        <v>0.17125299999999999</v>
      </c>
    </row>
    <row r="5538" spans="1:12" x14ac:dyDescent="0.2">
      <c r="A5538" s="2">
        <v>8.882714</v>
      </c>
      <c r="B5538" s="2">
        <v>57.817219999999999</v>
      </c>
      <c r="C5538" s="2">
        <v>0.45391399999999998</v>
      </c>
      <c r="D5538" s="2">
        <v>0.35792099999999999</v>
      </c>
      <c r="F5538" s="2">
        <v>8.8799089999999996</v>
      </c>
      <c r="G5538" s="2">
        <v>0.51341199999999998</v>
      </c>
      <c r="H5538" s="2">
        <v>0.50212900000000005</v>
      </c>
      <c r="J5538" s="2">
        <v>8.882714</v>
      </c>
      <c r="K5538" s="2">
        <v>8.2958000000000004E-2</v>
      </c>
      <c r="L5538" s="2">
        <v>0.171039</v>
      </c>
    </row>
    <row r="5539" spans="1:12" x14ac:dyDescent="0.2">
      <c r="A5539" s="2">
        <v>8.8834149999999994</v>
      </c>
      <c r="B5539" s="2">
        <v>57.858849999999997</v>
      </c>
      <c r="C5539" s="2">
        <v>0.45352500000000001</v>
      </c>
      <c r="D5539" s="2">
        <v>0.35831800000000003</v>
      </c>
      <c r="F5539" s="2">
        <v>8.880611</v>
      </c>
      <c r="G5539" s="2">
        <v>0.51301600000000003</v>
      </c>
      <c r="H5539" s="2">
        <v>0.50180800000000003</v>
      </c>
      <c r="J5539" s="2">
        <v>8.8834149999999994</v>
      </c>
      <c r="K5539" s="2">
        <v>8.2250000000000004E-2</v>
      </c>
      <c r="L5539" s="2">
        <v>0.17107900000000001</v>
      </c>
    </row>
    <row r="5540" spans="1:12" x14ac:dyDescent="0.2">
      <c r="A5540" s="2">
        <v>8.8841169999999998</v>
      </c>
      <c r="B5540" s="2">
        <v>57.89987</v>
      </c>
      <c r="C5540" s="2">
        <v>0.45372299999999999</v>
      </c>
      <c r="D5540" s="2">
        <v>0.35827900000000001</v>
      </c>
      <c r="F5540" s="2">
        <v>8.8813110000000002</v>
      </c>
      <c r="G5540" s="2">
        <v>0.51254999999999995</v>
      </c>
      <c r="H5540" s="2">
        <v>0.50111399999999995</v>
      </c>
      <c r="J5540" s="2">
        <v>8.8841169999999998</v>
      </c>
      <c r="K5540" s="2">
        <v>8.2005999999999996E-2</v>
      </c>
      <c r="L5540" s="2">
        <v>0.171649</v>
      </c>
    </row>
    <row r="5541" spans="1:12" x14ac:dyDescent="0.2">
      <c r="A5541" s="2">
        <v>8.8848179999999992</v>
      </c>
      <c r="B5541" s="2">
        <v>57.941400000000002</v>
      </c>
      <c r="C5541" s="2">
        <v>0.45327699999999999</v>
      </c>
      <c r="D5541" s="2">
        <v>0.35795100000000002</v>
      </c>
      <c r="F5541" s="2">
        <v>8.8820119999999996</v>
      </c>
      <c r="G5541" s="2">
        <v>0.51239800000000002</v>
      </c>
      <c r="H5541" s="2">
        <v>0.50053400000000003</v>
      </c>
      <c r="J5541" s="2">
        <v>8.8848179999999992</v>
      </c>
      <c r="K5541" s="2">
        <v>8.2461999999999994E-2</v>
      </c>
      <c r="L5541" s="2">
        <v>0.17217299999999999</v>
      </c>
    </row>
    <row r="5542" spans="1:12" x14ac:dyDescent="0.2">
      <c r="A5542" s="2">
        <v>8.8855199999999996</v>
      </c>
      <c r="B5542" s="2">
        <v>57.982390000000002</v>
      </c>
      <c r="C5542" s="2">
        <v>0.45395200000000002</v>
      </c>
      <c r="D5542" s="2">
        <v>0.35783700000000002</v>
      </c>
      <c r="F5542" s="2">
        <v>8.882714</v>
      </c>
      <c r="G5542" s="2">
        <v>0.51220699999999997</v>
      </c>
      <c r="H5542" s="2">
        <v>0.50019100000000005</v>
      </c>
      <c r="J5542" s="2">
        <v>8.8855199999999996</v>
      </c>
      <c r="K5542" s="2">
        <v>8.2522999999999999E-2</v>
      </c>
      <c r="L5542" s="2">
        <v>0.17194899999999999</v>
      </c>
    </row>
    <row r="5543" spans="1:12" x14ac:dyDescent="0.2">
      <c r="A5543" s="2">
        <v>8.8862210000000008</v>
      </c>
      <c r="B5543" s="2">
        <v>58.023209999999999</v>
      </c>
      <c r="C5543" s="2">
        <v>0.45410800000000001</v>
      </c>
      <c r="D5543" s="2">
        <v>0.35779100000000003</v>
      </c>
      <c r="F5543" s="2">
        <v>8.8834149999999994</v>
      </c>
      <c r="G5543" s="2">
        <v>0.51203200000000004</v>
      </c>
      <c r="H5543" s="2">
        <v>0.499886</v>
      </c>
      <c r="J5543" s="2">
        <v>8.8862210000000008</v>
      </c>
      <c r="K5543" s="2">
        <v>8.2351999999999995E-2</v>
      </c>
      <c r="L5543" s="2">
        <v>0.17197899999999999</v>
      </c>
    </row>
    <row r="5544" spans="1:12" x14ac:dyDescent="0.2">
      <c r="A5544" s="2">
        <v>8.8869229999999995</v>
      </c>
      <c r="B5544" s="2">
        <v>58.063899999999997</v>
      </c>
      <c r="C5544" s="2">
        <v>0.45489400000000002</v>
      </c>
      <c r="D5544" s="2">
        <v>0.357738</v>
      </c>
      <c r="F5544" s="2">
        <v>8.8841169999999998</v>
      </c>
      <c r="G5544" s="2">
        <v>0.51165000000000005</v>
      </c>
      <c r="H5544" s="2">
        <v>0.49923699999999999</v>
      </c>
      <c r="J5544" s="2">
        <v>8.8869229999999995</v>
      </c>
      <c r="K5544" s="2">
        <v>8.2252000000000006E-2</v>
      </c>
      <c r="L5544" s="2">
        <v>0.172095</v>
      </c>
    </row>
    <row r="5545" spans="1:12" x14ac:dyDescent="0.2">
      <c r="A5545" s="2">
        <v>8.8876240000000006</v>
      </c>
      <c r="B5545" s="2">
        <v>58.105130000000003</v>
      </c>
      <c r="C5545" s="2">
        <v>0.45457799999999998</v>
      </c>
      <c r="D5545" s="2">
        <v>0.35764600000000002</v>
      </c>
      <c r="F5545" s="2">
        <v>8.8848179999999992</v>
      </c>
      <c r="G5545" s="2">
        <v>0.51104000000000005</v>
      </c>
      <c r="H5545" s="2">
        <v>0.498726</v>
      </c>
      <c r="J5545" s="2">
        <v>8.8876240000000006</v>
      </c>
      <c r="K5545" s="2">
        <v>8.2586000000000007E-2</v>
      </c>
      <c r="L5545" s="2">
        <v>0.17188400000000001</v>
      </c>
    </row>
    <row r="5546" spans="1:12" x14ac:dyDescent="0.2">
      <c r="A5546" s="2">
        <v>8.888325</v>
      </c>
      <c r="B5546" s="2">
        <v>58.146120000000003</v>
      </c>
      <c r="C5546" s="2">
        <v>0.45435599999999998</v>
      </c>
      <c r="D5546" s="2">
        <v>0.35759999999999997</v>
      </c>
      <c r="F5546" s="2">
        <v>8.8855199999999996</v>
      </c>
      <c r="G5546" s="2">
        <v>0.51058199999999998</v>
      </c>
      <c r="H5546" s="2">
        <v>0.49814599999999998</v>
      </c>
      <c r="J5546" s="2">
        <v>8.888325</v>
      </c>
      <c r="K5546" s="2">
        <v>8.2562999999999998E-2</v>
      </c>
      <c r="L5546" s="2">
        <v>0.17180300000000001</v>
      </c>
    </row>
    <row r="5547" spans="1:12" x14ac:dyDescent="0.2">
      <c r="A5547" s="2">
        <v>8.8890270000000005</v>
      </c>
      <c r="B5547" s="2">
        <v>58.186669999999999</v>
      </c>
      <c r="C5547" s="2">
        <v>0.45476499999999997</v>
      </c>
      <c r="D5547" s="2">
        <v>0.35784500000000002</v>
      </c>
      <c r="F5547" s="2">
        <v>8.8862210000000008</v>
      </c>
      <c r="G5547" s="2">
        <v>0.51015500000000003</v>
      </c>
      <c r="H5547" s="2">
        <v>0.49765799999999999</v>
      </c>
      <c r="J5547" s="2">
        <v>8.8890270000000005</v>
      </c>
      <c r="K5547" s="2">
        <v>8.1851999999999994E-2</v>
      </c>
      <c r="L5547" s="2">
        <v>0.17174600000000001</v>
      </c>
    </row>
    <row r="5548" spans="1:12" x14ac:dyDescent="0.2">
      <c r="A5548" s="2">
        <v>8.8897279999999999</v>
      </c>
      <c r="B5548" s="2">
        <v>58.227939999999997</v>
      </c>
      <c r="C5548" s="2">
        <v>0.454509</v>
      </c>
      <c r="D5548" s="2">
        <v>0.35803499999999999</v>
      </c>
      <c r="F5548" s="2">
        <v>8.8869229999999995</v>
      </c>
      <c r="G5548" s="2">
        <v>0.50978100000000004</v>
      </c>
      <c r="H5548" s="2">
        <v>0.49672699999999997</v>
      </c>
      <c r="J5548" s="2">
        <v>8.8897279999999999</v>
      </c>
      <c r="K5548" s="2">
        <v>8.1548999999999996E-2</v>
      </c>
      <c r="L5548" s="2">
        <v>0.17188500000000001</v>
      </c>
    </row>
    <row r="5549" spans="1:12" x14ac:dyDescent="0.2">
      <c r="A5549" s="2">
        <v>8.8904289999999992</v>
      </c>
      <c r="B5549" s="2">
        <v>58.268590000000003</v>
      </c>
      <c r="C5549" s="2">
        <v>0.45381899999999997</v>
      </c>
      <c r="D5549" s="2">
        <v>0.35791299999999998</v>
      </c>
      <c r="F5549" s="2">
        <v>8.8876240000000006</v>
      </c>
      <c r="G5549" s="2">
        <v>0.50933799999999996</v>
      </c>
      <c r="H5549" s="2">
        <v>0.49571999999999999</v>
      </c>
      <c r="J5549" s="2">
        <v>8.8904289999999992</v>
      </c>
      <c r="K5549" s="2">
        <v>8.1548999999999996E-2</v>
      </c>
      <c r="L5549" s="2">
        <v>0.17232500000000001</v>
      </c>
    </row>
    <row r="5550" spans="1:12" x14ac:dyDescent="0.2">
      <c r="A5550" s="2">
        <v>8.8911300000000004</v>
      </c>
      <c r="B5550" s="2">
        <v>58.309159999999999</v>
      </c>
      <c r="C5550" s="2">
        <v>0.45344499999999999</v>
      </c>
      <c r="D5550" s="2">
        <v>0.35788999999999999</v>
      </c>
      <c r="F5550" s="2">
        <v>8.888325</v>
      </c>
      <c r="G5550" s="2">
        <v>0.50873599999999997</v>
      </c>
      <c r="H5550" s="2">
        <v>0.49530800000000003</v>
      </c>
      <c r="J5550" s="2">
        <v>8.8911300000000004</v>
      </c>
      <c r="K5550" s="2">
        <v>8.1132999999999997E-2</v>
      </c>
      <c r="L5550" s="2">
        <v>0.172845</v>
      </c>
    </row>
    <row r="5551" spans="1:12" x14ac:dyDescent="0.2">
      <c r="A5551" s="2">
        <v>8.8918320000000008</v>
      </c>
      <c r="B5551" s="2">
        <v>58.350020000000001</v>
      </c>
      <c r="C5551" s="2">
        <v>0.453681</v>
      </c>
      <c r="D5551" s="2">
        <v>0.35792099999999999</v>
      </c>
      <c r="F5551" s="2">
        <v>8.8890270000000005</v>
      </c>
      <c r="G5551" s="2">
        <v>0.50842299999999996</v>
      </c>
      <c r="H5551" s="2">
        <v>0.49519299999999999</v>
      </c>
      <c r="J5551" s="2">
        <v>8.8918320000000008</v>
      </c>
      <c r="K5551" s="2">
        <v>8.0533999999999994E-2</v>
      </c>
      <c r="L5551" s="2">
        <v>0.172905</v>
      </c>
    </row>
    <row r="5552" spans="1:12" x14ac:dyDescent="0.2">
      <c r="A5552" s="2">
        <v>8.8925330000000002</v>
      </c>
      <c r="B5552" s="2">
        <v>58.390360000000001</v>
      </c>
      <c r="C5552" s="2">
        <v>0.453712</v>
      </c>
      <c r="D5552" s="2">
        <v>0.35776799999999997</v>
      </c>
      <c r="F5552" s="2">
        <v>8.8897279999999999</v>
      </c>
      <c r="G5552" s="2">
        <v>0.50828600000000002</v>
      </c>
      <c r="H5552" s="2">
        <v>0.49504100000000001</v>
      </c>
      <c r="J5552" s="2">
        <v>8.8925330000000002</v>
      </c>
      <c r="K5552" s="2">
        <v>8.0407999999999993E-2</v>
      </c>
      <c r="L5552" s="2">
        <v>0.172537</v>
      </c>
    </row>
    <row r="5553" spans="1:12" x14ac:dyDescent="0.2">
      <c r="A5553" s="2">
        <v>8.8932350000000007</v>
      </c>
      <c r="B5553" s="2">
        <v>58.430810000000001</v>
      </c>
      <c r="C5553" s="2">
        <v>0.45363900000000001</v>
      </c>
      <c r="D5553" s="2">
        <v>0.35747099999999998</v>
      </c>
      <c r="F5553" s="2">
        <v>8.8904289999999992</v>
      </c>
      <c r="G5553" s="2">
        <v>0.50782000000000005</v>
      </c>
      <c r="H5553" s="2">
        <v>0.494865</v>
      </c>
      <c r="J5553" s="2">
        <v>8.8932350000000007</v>
      </c>
      <c r="K5553" s="2">
        <v>8.0352999999999994E-2</v>
      </c>
      <c r="L5553" s="2">
        <v>0.17197399999999999</v>
      </c>
    </row>
    <row r="5554" spans="1:12" x14ac:dyDescent="0.2">
      <c r="A5554" s="2">
        <v>8.8939360000000001</v>
      </c>
      <c r="B5554" s="2">
        <v>58.470799999999997</v>
      </c>
      <c r="C5554" s="2">
        <v>0.453094</v>
      </c>
      <c r="D5554" s="2">
        <v>0.35766100000000001</v>
      </c>
      <c r="F5554" s="2">
        <v>8.8911300000000004</v>
      </c>
      <c r="G5554" s="2">
        <v>0.507301</v>
      </c>
      <c r="H5554" s="2">
        <v>0.49464399999999997</v>
      </c>
      <c r="J5554" s="2">
        <v>8.8939360000000001</v>
      </c>
      <c r="K5554" s="2">
        <v>7.9738000000000003E-2</v>
      </c>
      <c r="L5554" s="2">
        <v>0.171512</v>
      </c>
    </row>
    <row r="5555" spans="1:12" x14ac:dyDescent="0.2">
      <c r="A5555" s="2">
        <v>8.8946369999999995</v>
      </c>
      <c r="B5555" s="2">
        <v>58.51099</v>
      </c>
      <c r="C5555" s="2">
        <v>0.45281900000000003</v>
      </c>
      <c r="D5555" s="2">
        <v>0.35794399999999998</v>
      </c>
      <c r="F5555" s="2">
        <v>8.8918320000000008</v>
      </c>
      <c r="G5555" s="2">
        <v>0.50661500000000004</v>
      </c>
      <c r="H5555" s="2">
        <v>0.49443100000000001</v>
      </c>
      <c r="J5555" s="2">
        <v>8.8946369999999995</v>
      </c>
      <c r="K5555" s="2">
        <v>7.9338000000000006E-2</v>
      </c>
      <c r="L5555" s="2">
        <v>0.17080300000000001</v>
      </c>
    </row>
    <row r="5556" spans="1:12" x14ac:dyDescent="0.2">
      <c r="A5556" s="2">
        <v>8.8953389999999999</v>
      </c>
      <c r="B5556" s="2">
        <v>58.551729999999999</v>
      </c>
      <c r="C5556" s="2">
        <v>0.45282299999999998</v>
      </c>
      <c r="D5556" s="2">
        <v>0.35814200000000002</v>
      </c>
      <c r="F5556" s="2">
        <v>8.8925330000000002</v>
      </c>
      <c r="G5556" s="2">
        <v>0.50535600000000003</v>
      </c>
      <c r="H5556" s="2">
        <v>0.494087</v>
      </c>
      <c r="J5556" s="2">
        <v>8.8953389999999999</v>
      </c>
      <c r="K5556" s="2">
        <v>7.9464000000000007E-2</v>
      </c>
      <c r="L5556" s="2">
        <v>0.170429</v>
      </c>
    </row>
    <row r="5557" spans="1:12" x14ac:dyDescent="0.2">
      <c r="A5557" s="2">
        <v>8.8960399999999993</v>
      </c>
      <c r="B5557" s="2">
        <v>58.59234</v>
      </c>
      <c r="C5557" s="2">
        <v>0.45239200000000002</v>
      </c>
      <c r="D5557" s="2">
        <v>0.35833999999999999</v>
      </c>
      <c r="F5557" s="2">
        <v>8.8932350000000007</v>
      </c>
      <c r="G5557" s="2">
        <v>0.50414300000000001</v>
      </c>
      <c r="H5557" s="2">
        <v>0.49368299999999998</v>
      </c>
      <c r="J5557" s="2">
        <v>8.8960399999999993</v>
      </c>
      <c r="K5557" s="2">
        <v>8.0090999999999996E-2</v>
      </c>
      <c r="L5557" s="2">
        <v>0.17013600000000001</v>
      </c>
    </row>
    <row r="5558" spans="1:12" x14ac:dyDescent="0.2">
      <c r="A5558" s="2">
        <v>8.8967419999999997</v>
      </c>
      <c r="B5558" s="2">
        <v>58.633009999999999</v>
      </c>
      <c r="C5558" s="2">
        <v>0.45219700000000002</v>
      </c>
      <c r="D5558" s="2">
        <v>0.358325</v>
      </c>
      <c r="F5558" s="2">
        <v>8.8939360000000001</v>
      </c>
      <c r="G5558" s="2">
        <v>0.50318099999999999</v>
      </c>
      <c r="H5558" s="2">
        <v>0.49346899999999999</v>
      </c>
      <c r="J5558" s="2">
        <v>8.8967419999999997</v>
      </c>
      <c r="K5558" s="2">
        <v>8.0347000000000002E-2</v>
      </c>
      <c r="L5558" s="2">
        <v>0.16980400000000001</v>
      </c>
    </row>
    <row r="5559" spans="1:12" x14ac:dyDescent="0.2">
      <c r="A5559" s="2">
        <v>8.8974430000000009</v>
      </c>
      <c r="B5559" s="2">
        <v>58.673200000000001</v>
      </c>
      <c r="C5559" s="2">
        <v>0.45201000000000002</v>
      </c>
      <c r="D5559" s="2">
        <v>0.35800500000000002</v>
      </c>
      <c r="F5559" s="2">
        <v>8.8946369999999995</v>
      </c>
      <c r="G5559" s="2">
        <v>0.50273100000000004</v>
      </c>
      <c r="H5559" s="2">
        <v>0.49309500000000001</v>
      </c>
      <c r="J5559" s="2">
        <v>8.8974430000000009</v>
      </c>
      <c r="K5559" s="2">
        <v>8.0294000000000004E-2</v>
      </c>
      <c r="L5559" s="2">
        <v>0.16972999999999999</v>
      </c>
    </row>
    <row r="5560" spans="1:12" x14ac:dyDescent="0.2">
      <c r="A5560" s="2">
        <v>8.8981449999999995</v>
      </c>
      <c r="B5560" s="2">
        <v>58.713549999999998</v>
      </c>
      <c r="C5560" s="2">
        <v>0.452121</v>
      </c>
      <c r="D5560" s="2">
        <v>0.35769200000000001</v>
      </c>
      <c r="F5560" s="2">
        <v>8.8953389999999999</v>
      </c>
      <c r="G5560" s="2">
        <v>0.50212900000000005</v>
      </c>
      <c r="H5560" s="2">
        <v>0.49275999999999998</v>
      </c>
      <c r="J5560" s="2">
        <v>8.8981449999999995</v>
      </c>
      <c r="K5560" s="2">
        <v>8.0763000000000001E-2</v>
      </c>
      <c r="L5560" s="2">
        <v>0.169847</v>
      </c>
    </row>
    <row r="5561" spans="1:12" x14ac:dyDescent="0.2">
      <c r="A5561" s="2">
        <v>8.8988460000000007</v>
      </c>
      <c r="B5561" s="2">
        <v>58.753819999999997</v>
      </c>
      <c r="C5561" s="2">
        <v>0.45187300000000002</v>
      </c>
      <c r="D5561" s="2">
        <v>0.35786000000000001</v>
      </c>
      <c r="F5561" s="2">
        <v>8.8960399999999993</v>
      </c>
      <c r="G5561" s="2">
        <v>0.50180800000000003</v>
      </c>
      <c r="H5561" s="2">
        <v>0.49277500000000002</v>
      </c>
      <c r="J5561" s="2">
        <v>8.8988460000000007</v>
      </c>
      <c r="K5561" s="2">
        <v>8.1244999999999998E-2</v>
      </c>
      <c r="L5561" s="2">
        <v>0.16994999999999999</v>
      </c>
    </row>
    <row r="5562" spans="1:12" x14ac:dyDescent="0.2">
      <c r="A5562" s="2">
        <v>8.8995479999999993</v>
      </c>
      <c r="B5562" s="2">
        <v>58.794400000000003</v>
      </c>
      <c r="C5562" s="2">
        <v>0.45218199999999997</v>
      </c>
      <c r="D5562" s="2">
        <v>0.35774499999999998</v>
      </c>
      <c r="F5562" s="2">
        <v>8.8967419999999997</v>
      </c>
      <c r="G5562" s="2">
        <v>0.50111399999999995</v>
      </c>
      <c r="H5562" s="2">
        <v>0.492867</v>
      </c>
      <c r="J5562" s="2">
        <v>8.8995479999999993</v>
      </c>
      <c r="K5562" s="2">
        <v>8.1276000000000001E-2</v>
      </c>
      <c r="L5562" s="2">
        <v>0.17002900000000001</v>
      </c>
    </row>
    <row r="5563" spans="1:12" x14ac:dyDescent="0.2">
      <c r="A5563" s="2">
        <v>8.9002490000000005</v>
      </c>
      <c r="B5563" s="2">
        <v>58.834809999999997</v>
      </c>
      <c r="C5563" s="2">
        <v>0.45236900000000002</v>
      </c>
      <c r="D5563" s="2">
        <v>0.35760799999999998</v>
      </c>
      <c r="F5563" s="2">
        <v>8.8974430000000009</v>
      </c>
      <c r="G5563" s="2">
        <v>0.50053400000000003</v>
      </c>
      <c r="H5563" s="2">
        <v>0.49272899999999997</v>
      </c>
      <c r="J5563" s="2">
        <v>8.9002490000000005</v>
      </c>
      <c r="K5563" s="2">
        <v>8.1348000000000004E-2</v>
      </c>
      <c r="L5563" s="2">
        <v>0.16988800000000001</v>
      </c>
    </row>
    <row r="5564" spans="1:12" x14ac:dyDescent="0.2">
      <c r="A5564" s="2">
        <v>8.9009490000000007</v>
      </c>
      <c r="B5564" s="2">
        <v>58.875120000000003</v>
      </c>
      <c r="C5564" s="2">
        <v>0.45202900000000001</v>
      </c>
      <c r="D5564" s="2">
        <v>0.35775299999999999</v>
      </c>
      <c r="F5564" s="2">
        <v>8.8981449999999995</v>
      </c>
      <c r="G5564" s="2">
        <v>0.50019100000000005</v>
      </c>
      <c r="H5564" s="2">
        <v>0.49240099999999998</v>
      </c>
      <c r="J5564" s="2">
        <v>8.9009490000000007</v>
      </c>
      <c r="K5564" s="2">
        <v>8.1198999999999993E-2</v>
      </c>
      <c r="L5564" s="2">
        <v>0.170073</v>
      </c>
    </row>
    <row r="5565" spans="1:12" x14ac:dyDescent="0.2">
      <c r="A5565" s="2">
        <v>8.9016509999999993</v>
      </c>
      <c r="B5565" s="2">
        <v>58.915239999999997</v>
      </c>
      <c r="C5565" s="2">
        <v>0.452094</v>
      </c>
      <c r="D5565" s="2">
        <v>0.35783700000000002</v>
      </c>
      <c r="F5565" s="2">
        <v>8.8988460000000007</v>
      </c>
      <c r="G5565" s="2">
        <v>0.499886</v>
      </c>
      <c r="H5565" s="2">
        <v>0.49227100000000001</v>
      </c>
      <c r="J5565" s="2">
        <v>8.9016509999999993</v>
      </c>
      <c r="K5565" s="2">
        <v>8.0654000000000003E-2</v>
      </c>
      <c r="L5565" s="2">
        <v>0.169602</v>
      </c>
    </row>
    <row r="5566" spans="1:12" x14ac:dyDescent="0.2">
      <c r="A5566" s="2">
        <v>8.9023520000000005</v>
      </c>
      <c r="B5566" s="2">
        <v>58.955469999999998</v>
      </c>
      <c r="C5566" s="2">
        <v>0.45211000000000001</v>
      </c>
      <c r="D5566" s="2">
        <v>0.35755500000000001</v>
      </c>
      <c r="F5566" s="2">
        <v>8.8995479999999993</v>
      </c>
      <c r="G5566" s="2">
        <v>0.49923699999999999</v>
      </c>
      <c r="H5566" s="2">
        <v>0.49207299999999998</v>
      </c>
      <c r="J5566" s="2">
        <v>8.9023520000000005</v>
      </c>
      <c r="K5566" s="2">
        <v>8.0238000000000004E-2</v>
      </c>
      <c r="L5566" s="2">
        <v>0.16908000000000001</v>
      </c>
    </row>
    <row r="5567" spans="1:12" x14ac:dyDescent="0.2">
      <c r="A5567" s="2">
        <v>8.9030539999999991</v>
      </c>
      <c r="B5567" s="2">
        <v>58.995959999999997</v>
      </c>
      <c r="C5567" s="2">
        <v>0.451907</v>
      </c>
      <c r="D5567" s="2">
        <v>0.35747099999999998</v>
      </c>
      <c r="F5567" s="2">
        <v>8.9002490000000005</v>
      </c>
      <c r="G5567" s="2">
        <v>0.498726</v>
      </c>
      <c r="H5567" s="2">
        <v>0.491753</v>
      </c>
      <c r="J5567" s="2">
        <v>8.9030539999999991</v>
      </c>
      <c r="K5567" s="2">
        <v>8.0188999999999996E-2</v>
      </c>
      <c r="L5567" s="2">
        <v>0.169211</v>
      </c>
    </row>
    <row r="5568" spans="1:12" x14ac:dyDescent="0.2">
      <c r="A5568" s="2">
        <v>8.9037550000000003</v>
      </c>
      <c r="B5568" s="2">
        <v>59.036090000000002</v>
      </c>
      <c r="C5568" s="2">
        <v>0.45214399999999999</v>
      </c>
      <c r="D5568" s="2">
        <v>0.35752400000000001</v>
      </c>
      <c r="F5568" s="2">
        <v>8.9009490000000007</v>
      </c>
      <c r="G5568" s="2">
        <v>0.49814599999999998</v>
      </c>
      <c r="H5568" s="2">
        <v>0.49171399999999998</v>
      </c>
      <c r="J5568" s="2">
        <v>8.9037550000000003</v>
      </c>
      <c r="K5568" s="2">
        <v>8.0657999999999994E-2</v>
      </c>
      <c r="L5568" s="2">
        <v>0.16902200000000001</v>
      </c>
    </row>
    <row r="5569" spans="1:12" x14ac:dyDescent="0.2">
      <c r="A5569" s="2">
        <v>8.9044570000000007</v>
      </c>
      <c r="B5569" s="2">
        <v>59.075229999999998</v>
      </c>
      <c r="C5569" s="2">
        <v>0.45225799999999999</v>
      </c>
      <c r="D5569" s="2">
        <v>0.357433</v>
      </c>
      <c r="F5569" s="2">
        <v>8.9016509999999993</v>
      </c>
      <c r="G5569" s="2">
        <v>0.49765799999999999</v>
      </c>
      <c r="H5569" s="2">
        <v>0.49115799999999998</v>
      </c>
      <c r="J5569" s="2">
        <v>8.9044570000000007</v>
      </c>
      <c r="K5569" s="2">
        <v>8.0974000000000004E-2</v>
      </c>
      <c r="L5569" s="2">
        <v>0.169127</v>
      </c>
    </row>
    <row r="5570" spans="1:12" x14ac:dyDescent="0.2">
      <c r="A5570" s="2">
        <v>8.9051580000000001</v>
      </c>
      <c r="B5570" s="2">
        <v>59.114199999999997</v>
      </c>
      <c r="C5570" s="2">
        <v>0.45254800000000001</v>
      </c>
      <c r="D5570" s="2">
        <v>0.358043</v>
      </c>
      <c r="F5570" s="2">
        <v>8.9023520000000005</v>
      </c>
      <c r="G5570" s="2">
        <v>0.49672699999999997</v>
      </c>
      <c r="H5570" s="2">
        <v>0.48997499999999999</v>
      </c>
      <c r="J5570" s="2">
        <v>8.9051580000000001</v>
      </c>
      <c r="K5570" s="2">
        <v>8.0922999999999995E-2</v>
      </c>
      <c r="L5570" s="2">
        <v>0.16886399999999999</v>
      </c>
    </row>
    <row r="5571" spans="1:12" x14ac:dyDescent="0.2">
      <c r="A5571" s="2">
        <v>8.9058600000000006</v>
      </c>
      <c r="B5571" s="2">
        <v>59.153559999999999</v>
      </c>
      <c r="C5571" s="2">
        <v>0.452266</v>
      </c>
      <c r="D5571" s="2">
        <v>0.35856199999999999</v>
      </c>
      <c r="F5571" s="2">
        <v>8.9030539999999991</v>
      </c>
      <c r="G5571" s="2">
        <v>0.49571999999999999</v>
      </c>
      <c r="H5571" s="2">
        <v>0.489479</v>
      </c>
      <c r="J5571" s="2">
        <v>8.9058600000000006</v>
      </c>
      <c r="K5571" s="2">
        <v>8.0822000000000005E-2</v>
      </c>
      <c r="L5571" s="2">
        <v>0.16828199999999999</v>
      </c>
    </row>
    <row r="5572" spans="1:12" x14ac:dyDescent="0.2">
      <c r="A5572" s="2">
        <v>8.906561</v>
      </c>
      <c r="B5572" s="2">
        <v>59.192459999999997</v>
      </c>
      <c r="C5572" s="2">
        <v>0.45264399999999999</v>
      </c>
      <c r="D5572" s="2">
        <v>0.35822599999999999</v>
      </c>
      <c r="F5572" s="2">
        <v>8.9037550000000003</v>
      </c>
      <c r="G5572" s="2">
        <v>0.49530800000000003</v>
      </c>
      <c r="H5572" s="2">
        <v>0.489479</v>
      </c>
      <c r="J5572" s="2">
        <v>8.906561</v>
      </c>
      <c r="K5572" s="2">
        <v>8.0654000000000003E-2</v>
      </c>
      <c r="L5572" s="2">
        <v>0.16785</v>
      </c>
    </row>
    <row r="5573" spans="1:12" x14ac:dyDescent="0.2">
      <c r="A5573" s="2">
        <v>8.9072630000000004</v>
      </c>
      <c r="B5573" s="2">
        <v>59.23113</v>
      </c>
      <c r="C5573" s="2">
        <v>0.45261699999999999</v>
      </c>
      <c r="D5573" s="2">
        <v>0.35817300000000002</v>
      </c>
      <c r="F5573" s="2">
        <v>8.9044570000000007</v>
      </c>
      <c r="G5573" s="2">
        <v>0.49519299999999999</v>
      </c>
      <c r="H5573" s="2">
        <v>0.48912</v>
      </c>
      <c r="J5573" s="2">
        <v>8.9072630000000004</v>
      </c>
      <c r="K5573" s="2">
        <v>8.0367999999999995E-2</v>
      </c>
      <c r="L5573" s="2">
        <v>0.16802500000000001</v>
      </c>
    </row>
    <row r="5574" spans="1:12" x14ac:dyDescent="0.2">
      <c r="A5574" s="2">
        <v>8.9079639999999998</v>
      </c>
      <c r="B5574" s="2">
        <v>59.269910000000003</v>
      </c>
      <c r="C5574" s="2">
        <v>0.45283400000000001</v>
      </c>
      <c r="D5574" s="2">
        <v>0.35866900000000002</v>
      </c>
      <c r="F5574" s="2">
        <v>8.9051580000000001</v>
      </c>
      <c r="G5574" s="2">
        <v>0.49504100000000001</v>
      </c>
      <c r="H5574" s="2">
        <v>0.48877700000000002</v>
      </c>
      <c r="J5574" s="2">
        <v>8.9079639999999998</v>
      </c>
      <c r="K5574" s="2">
        <v>8.0243999999999996E-2</v>
      </c>
      <c r="L5574" s="2">
        <v>0.168376</v>
      </c>
    </row>
    <row r="5575" spans="1:12" x14ac:dyDescent="0.2">
      <c r="A5575" s="2">
        <v>8.9086649999999992</v>
      </c>
      <c r="B5575" s="2">
        <v>59.308430000000001</v>
      </c>
      <c r="C5575" s="2">
        <v>0.45272800000000002</v>
      </c>
      <c r="D5575" s="2">
        <v>0.35888999999999999</v>
      </c>
      <c r="F5575" s="2">
        <v>8.9058600000000006</v>
      </c>
      <c r="G5575" s="2">
        <v>0.494865</v>
      </c>
      <c r="H5575" s="2">
        <v>0.488792</v>
      </c>
      <c r="J5575" s="2">
        <v>8.9086649999999992</v>
      </c>
      <c r="K5575" s="2">
        <v>8.0376000000000003E-2</v>
      </c>
      <c r="L5575" s="2">
        <v>0.168601</v>
      </c>
    </row>
    <row r="5576" spans="1:12" x14ac:dyDescent="0.2">
      <c r="A5576" s="2">
        <v>8.9093669999999996</v>
      </c>
      <c r="B5576" s="2">
        <v>59.347239999999999</v>
      </c>
      <c r="C5576" s="2">
        <v>0.45246799999999998</v>
      </c>
      <c r="D5576" s="2">
        <v>0.35919499999999999</v>
      </c>
      <c r="F5576" s="2">
        <v>8.906561</v>
      </c>
      <c r="G5576" s="2">
        <v>0.49464399999999997</v>
      </c>
      <c r="H5576" s="2">
        <v>0.48874699999999999</v>
      </c>
      <c r="J5576" s="2">
        <v>8.9093669999999996</v>
      </c>
      <c r="K5576" s="2">
        <v>8.0149999999999999E-2</v>
      </c>
      <c r="L5576" s="2">
        <v>0.16845199999999999</v>
      </c>
    </row>
    <row r="5577" spans="1:12" x14ac:dyDescent="0.2">
      <c r="A5577" s="2">
        <v>8.9100680000000008</v>
      </c>
      <c r="B5577" s="2">
        <v>59.386189999999999</v>
      </c>
      <c r="C5577" s="2">
        <v>0.45182699999999998</v>
      </c>
      <c r="D5577" s="2">
        <v>0.35951499999999997</v>
      </c>
      <c r="F5577" s="2">
        <v>8.9072630000000004</v>
      </c>
      <c r="G5577" s="2">
        <v>0.49443100000000001</v>
      </c>
      <c r="H5577" s="2">
        <v>0.48842600000000003</v>
      </c>
      <c r="J5577" s="2">
        <v>8.9100680000000008</v>
      </c>
      <c r="K5577" s="2">
        <v>7.9955999999999999E-2</v>
      </c>
      <c r="L5577" s="2">
        <v>0.16798099999999999</v>
      </c>
    </row>
    <row r="5578" spans="1:12" x14ac:dyDescent="0.2">
      <c r="A5578" s="2">
        <v>8.9107699999999994</v>
      </c>
      <c r="B5578" s="2">
        <v>59.424700000000001</v>
      </c>
      <c r="C5578" s="2">
        <v>0.451461</v>
      </c>
      <c r="D5578" s="2">
        <v>0.35944700000000002</v>
      </c>
      <c r="F5578" s="2">
        <v>8.9079639999999998</v>
      </c>
      <c r="G5578" s="2">
        <v>0.494087</v>
      </c>
      <c r="H5578" s="2">
        <v>0.487923</v>
      </c>
      <c r="J5578" s="2">
        <v>8.9107699999999994</v>
      </c>
      <c r="K5578" s="2">
        <v>8.0424999999999996E-2</v>
      </c>
      <c r="L5578" s="2">
        <v>0.16762199999999999</v>
      </c>
    </row>
    <row r="5579" spans="1:12" x14ac:dyDescent="0.2">
      <c r="A5579" s="2">
        <v>8.9114699999999996</v>
      </c>
      <c r="B5579" s="2">
        <v>59.462899999999998</v>
      </c>
      <c r="C5579" s="2">
        <v>0.45091599999999998</v>
      </c>
      <c r="D5579" s="2">
        <v>0.35959200000000002</v>
      </c>
      <c r="F5579" s="2">
        <v>8.9086649999999992</v>
      </c>
      <c r="G5579" s="2">
        <v>0.49368299999999998</v>
      </c>
      <c r="H5579" s="2">
        <v>0.48735800000000001</v>
      </c>
      <c r="J5579" s="2">
        <v>8.9114699999999996</v>
      </c>
      <c r="K5579" s="2">
        <v>8.1198000000000006E-2</v>
      </c>
      <c r="L5579" s="2">
        <v>0.16712199999999999</v>
      </c>
    </row>
    <row r="5580" spans="1:12" x14ac:dyDescent="0.2">
      <c r="A5580" s="2">
        <v>8.912172</v>
      </c>
      <c r="B5580" s="2">
        <v>59.501100000000001</v>
      </c>
      <c r="C5580" s="2">
        <v>0.45082800000000001</v>
      </c>
      <c r="D5580" s="2">
        <v>0.35960700000000001</v>
      </c>
      <c r="F5580" s="2">
        <v>8.9093669999999996</v>
      </c>
      <c r="G5580" s="2">
        <v>0.49346899999999999</v>
      </c>
      <c r="H5580" s="2">
        <v>0.48685499999999998</v>
      </c>
      <c r="J5580" s="2">
        <v>8.912172</v>
      </c>
      <c r="K5580" s="2">
        <v>8.1811999999999996E-2</v>
      </c>
      <c r="L5580" s="2">
        <v>0.166853</v>
      </c>
    </row>
    <row r="5581" spans="1:12" x14ac:dyDescent="0.2">
      <c r="A5581" s="2">
        <v>8.9128729999999994</v>
      </c>
      <c r="B5581" s="2">
        <v>59.53931</v>
      </c>
      <c r="C5581" s="2">
        <v>0.45028200000000002</v>
      </c>
      <c r="D5581" s="2">
        <v>0.35947000000000001</v>
      </c>
      <c r="F5581" s="2">
        <v>8.9100680000000008</v>
      </c>
      <c r="G5581" s="2">
        <v>0.49309500000000001</v>
      </c>
      <c r="H5581" s="2">
        <v>0.48654900000000001</v>
      </c>
      <c r="J5581" s="2">
        <v>8.9128729999999994</v>
      </c>
      <c r="K5581" s="2">
        <v>8.1585000000000005E-2</v>
      </c>
      <c r="L5581" s="2">
        <v>0.166767</v>
      </c>
    </row>
    <row r="5582" spans="1:12" x14ac:dyDescent="0.2">
      <c r="A5582" s="2">
        <v>8.9135749999999998</v>
      </c>
      <c r="B5582" s="2">
        <v>59.577579999999998</v>
      </c>
      <c r="C5582" s="2">
        <v>0.45000800000000002</v>
      </c>
      <c r="D5582" s="2">
        <v>0.35927900000000002</v>
      </c>
      <c r="F5582" s="2">
        <v>8.9107699999999994</v>
      </c>
      <c r="G5582" s="2">
        <v>0.49275999999999998</v>
      </c>
      <c r="H5582" s="2">
        <v>0.48629</v>
      </c>
      <c r="J5582" s="2">
        <v>8.9135749999999998</v>
      </c>
      <c r="K5582" s="2">
        <v>8.0780000000000005E-2</v>
      </c>
      <c r="L5582" s="2">
        <v>0.166159</v>
      </c>
    </row>
    <row r="5583" spans="1:12" x14ac:dyDescent="0.2">
      <c r="A5583" s="2">
        <v>8.9142759999999992</v>
      </c>
      <c r="B5583" s="2">
        <v>59.615969999999997</v>
      </c>
      <c r="C5583" s="2">
        <v>0.44977899999999998</v>
      </c>
      <c r="D5583" s="2">
        <v>0.35910300000000001</v>
      </c>
      <c r="F5583" s="2">
        <v>8.9114699999999996</v>
      </c>
      <c r="G5583" s="2">
        <v>0.49277500000000002</v>
      </c>
      <c r="H5583" s="2">
        <v>0.48580200000000001</v>
      </c>
      <c r="J5583" s="2">
        <v>8.9142759999999992</v>
      </c>
      <c r="K5583" s="2">
        <v>8.0231999999999998E-2</v>
      </c>
      <c r="L5583" s="2">
        <v>0.16599900000000001</v>
      </c>
    </row>
    <row r="5584" spans="1:12" x14ac:dyDescent="0.2">
      <c r="A5584" s="2">
        <v>8.9149770000000004</v>
      </c>
      <c r="B5584" s="2">
        <v>59.654429999999998</v>
      </c>
      <c r="C5584" s="2">
        <v>0.449542</v>
      </c>
      <c r="D5584" s="2">
        <v>0.35908099999999998</v>
      </c>
      <c r="F5584" s="2">
        <v>8.912172</v>
      </c>
      <c r="G5584" s="2">
        <v>0.492867</v>
      </c>
      <c r="H5584" s="2">
        <v>0.48549700000000001</v>
      </c>
      <c r="J5584" s="2">
        <v>8.9149770000000004</v>
      </c>
      <c r="K5584" s="2">
        <v>7.9844999999999999E-2</v>
      </c>
      <c r="L5584" s="2">
        <v>0.16583500000000001</v>
      </c>
    </row>
    <row r="5585" spans="1:12" x14ac:dyDescent="0.2">
      <c r="A5585" s="2">
        <v>8.9156790000000008</v>
      </c>
      <c r="B5585" s="2">
        <v>59.69285</v>
      </c>
      <c r="C5585" s="2">
        <v>0.449577</v>
      </c>
      <c r="D5585" s="2">
        <v>0.35900399999999999</v>
      </c>
      <c r="F5585" s="2">
        <v>8.9128729999999994</v>
      </c>
      <c r="G5585" s="2">
        <v>0.49272899999999997</v>
      </c>
      <c r="H5585" s="2">
        <v>0.48568</v>
      </c>
      <c r="J5585" s="2">
        <v>8.9156790000000008</v>
      </c>
      <c r="K5585" s="2">
        <v>7.9520999999999994E-2</v>
      </c>
      <c r="L5585" s="2">
        <v>0.16586999999999999</v>
      </c>
    </row>
    <row r="5586" spans="1:12" x14ac:dyDescent="0.2">
      <c r="A5586" s="2">
        <v>8.9163800000000002</v>
      </c>
      <c r="B5586" s="2">
        <v>59.731349999999999</v>
      </c>
      <c r="C5586" s="2">
        <v>0.44939299999999999</v>
      </c>
      <c r="D5586" s="2">
        <v>0.358707</v>
      </c>
      <c r="F5586" s="2">
        <v>8.9135749999999998</v>
      </c>
      <c r="G5586" s="2">
        <v>0.49240099999999998</v>
      </c>
      <c r="H5586" s="2">
        <v>0.48565700000000001</v>
      </c>
      <c r="J5586" s="2">
        <v>8.9163800000000002</v>
      </c>
      <c r="K5586" s="2">
        <v>7.9312999999999995E-2</v>
      </c>
      <c r="L5586" s="2">
        <v>0.165913</v>
      </c>
    </row>
    <row r="5587" spans="1:12" x14ac:dyDescent="0.2">
      <c r="A5587" s="2">
        <v>8.9170820000000006</v>
      </c>
      <c r="B5587" s="2">
        <v>59.769509999999997</v>
      </c>
      <c r="C5587" s="2">
        <v>0.44917200000000002</v>
      </c>
      <c r="D5587" s="2">
        <v>0.35856900000000003</v>
      </c>
      <c r="F5587" s="2">
        <v>8.9142759999999992</v>
      </c>
      <c r="G5587" s="2">
        <v>0.49227100000000001</v>
      </c>
      <c r="H5587" s="2">
        <v>0.485184</v>
      </c>
      <c r="J5587" s="2">
        <v>8.9170820000000006</v>
      </c>
      <c r="K5587" s="2">
        <v>7.9477000000000006E-2</v>
      </c>
      <c r="L5587" s="2">
        <v>0.165434</v>
      </c>
    </row>
    <row r="5588" spans="1:12" x14ac:dyDescent="0.2">
      <c r="A5588" s="2">
        <v>8.917783</v>
      </c>
      <c r="B5588" s="2">
        <v>59.807540000000003</v>
      </c>
      <c r="C5588" s="2">
        <v>0.448882</v>
      </c>
      <c r="D5588" s="2">
        <v>0.35847000000000001</v>
      </c>
      <c r="F5588" s="2">
        <v>8.9149770000000004</v>
      </c>
      <c r="G5588" s="2">
        <v>0.49207299999999998</v>
      </c>
      <c r="H5588" s="2">
        <v>0.48499300000000001</v>
      </c>
      <c r="J5588" s="2">
        <v>8.917783</v>
      </c>
      <c r="K5588" s="2">
        <v>7.9608999999999999E-2</v>
      </c>
      <c r="L5588" s="2">
        <v>0.16492699999999999</v>
      </c>
    </row>
    <row r="5589" spans="1:12" x14ac:dyDescent="0.2">
      <c r="A5589" s="2">
        <v>8.9184850000000004</v>
      </c>
      <c r="B5589" s="2">
        <v>59.846020000000003</v>
      </c>
      <c r="C5589" s="2">
        <v>0.44902700000000001</v>
      </c>
      <c r="D5589" s="2">
        <v>0.35817300000000002</v>
      </c>
      <c r="F5589" s="2">
        <v>8.9156790000000008</v>
      </c>
      <c r="G5589" s="2">
        <v>0.491753</v>
      </c>
      <c r="H5589" s="2">
        <v>0.48468</v>
      </c>
      <c r="J5589" s="2">
        <v>8.9184850000000004</v>
      </c>
      <c r="K5589" s="2">
        <v>7.9705999999999999E-2</v>
      </c>
      <c r="L5589" s="2">
        <v>0.16456399999999999</v>
      </c>
    </row>
    <row r="5590" spans="1:12" x14ac:dyDescent="0.2">
      <c r="A5590" s="2">
        <v>8.9191859999999998</v>
      </c>
      <c r="B5590" s="2">
        <v>59.884349999999998</v>
      </c>
      <c r="C5590" s="2">
        <v>0.44883299999999998</v>
      </c>
      <c r="D5590" s="2">
        <v>0.35766100000000001</v>
      </c>
      <c r="F5590" s="2">
        <v>8.9163800000000002</v>
      </c>
      <c r="G5590" s="2">
        <v>0.49171399999999998</v>
      </c>
      <c r="H5590" s="2">
        <v>0.48458099999999998</v>
      </c>
      <c r="J5590" s="2">
        <v>8.9191859999999998</v>
      </c>
      <c r="K5590" s="2">
        <v>7.9809000000000005E-2</v>
      </c>
      <c r="L5590" s="2">
        <v>0.164245</v>
      </c>
    </row>
    <row r="5591" spans="1:12" x14ac:dyDescent="0.2">
      <c r="A5591" s="2">
        <v>8.9198880000000003</v>
      </c>
      <c r="B5591" s="2">
        <v>59.922089999999997</v>
      </c>
      <c r="C5591" s="2">
        <v>0.44878699999999999</v>
      </c>
      <c r="D5591" s="2">
        <v>0.357738</v>
      </c>
      <c r="F5591" s="2">
        <v>8.9170820000000006</v>
      </c>
      <c r="G5591" s="2">
        <v>0.49115799999999998</v>
      </c>
      <c r="H5591" s="2">
        <v>0.48466500000000001</v>
      </c>
      <c r="J5591" s="2">
        <v>8.9198880000000003</v>
      </c>
      <c r="K5591" s="2">
        <v>7.9630000000000006E-2</v>
      </c>
      <c r="L5591" s="2">
        <v>0.16395799999999999</v>
      </c>
    </row>
    <row r="5592" spans="1:12" x14ac:dyDescent="0.2">
      <c r="A5592" s="2">
        <v>8.9205880000000004</v>
      </c>
      <c r="B5592" s="2">
        <v>59.959910000000001</v>
      </c>
      <c r="C5592" s="2">
        <v>0.44917600000000002</v>
      </c>
      <c r="D5592" s="2">
        <v>0.35788300000000001</v>
      </c>
      <c r="F5592" s="2">
        <v>8.917783</v>
      </c>
      <c r="G5592" s="2">
        <v>0.48997499999999999</v>
      </c>
      <c r="H5592" s="2">
        <v>0.48483999999999999</v>
      </c>
      <c r="J5592" s="2">
        <v>8.9205880000000004</v>
      </c>
      <c r="K5592" s="2">
        <v>7.9391000000000003E-2</v>
      </c>
      <c r="L5592" s="2">
        <v>0.16428100000000001</v>
      </c>
    </row>
    <row r="5593" spans="1:12" x14ac:dyDescent="0.2">
      <c r="A5593" s="2">
        <v>8.9212889999999998</v>
      </c>
      <c r="B5593" s="2">
        <v>59.997349999999997</v>
      </c>
      <c r="C5593" s="2">
        <v>0.44924900000000001</v>
      </c>
      <c r="D5593" s="2">
        <v>0.358066</v>
      </c>
      <c r="F5593" s="2">
        <v>8.9184850000000004</v>
      </c>
      <c r="G5593" s="2">
        <v>0.489479</v>
      </c>
      <c r="H5593" s="2">
        <v>0.48474099999999998</v>
      </c>
      <c r="J5593" s="2">
        <v>8.9212889999999998</v>
      </c>
      <c r="K5593" s="2">
        <v>7.9297999999999993E-2</v>
      </c>
      <c r="L5593" s="2">
        <v>0.16492599999999999</v>
      </c>
    </row>
    <row r="5594" spans="1:12" x14ac:dyDescent="0.2">
      <c r="A5594" s="2">
        <v>8.9219910000000002</v>
      </c>
      <c r="B5594" s="2">
        <v>60.033000000000001</v>
      </c>
      <c r="C5594" s="2">
        <v>0.44859199999999999</v>
      </c>
      <c r="D5594" s="2">
        <v>0.35831800000000003</v>
      </c>
      <c r="F5594" s="2">
        <v>8.9191859999999998</v>
      </c>
      <c r="G5594" s="2">
        <v>0.489479</v>
      </c>
      <c r="H5594" s="2">
        <v>0.48429100000000003</v>
      </c>
      <c r="J5594" s="2">
        <v>8.9219910000000002</v>
      </c>
      <c r="K5594" s="2">
        <v>7.9316999999999999E-2</v>
      </c>
      <c r="L5594" s="2">
        <v>0.16533700000000001</v>
      </c>
    </row>
    <row r="5595" spans="1:12" x14ac:dyDescent="0.2">
      <c r="A5595" s="2">
        <v>8.9226919999999996</v>
      </c>
      <c r="B5595" s="2">
        <v>60.066490000000002</v>
      </c>
      <c r="C5595" s="2">
        <v>0.44828699999999999</v>
      </c>
      <c r="D5595" s="2">
        <v>0.35842400000000002</v>
      </c>
      <c r="F5595" s="2">
        <v>8.9198880000000003</v>
      </c>
      <c r="G5595" s="2">
        <v>0.48912</v>
      </c>
      <c r="H5595" s="2">
        <v>0.48395500000000002</v>
      </c>
      <c r="J5595" s="2">
        <v>8.9226919999999996</v>
      </c>
      <c r="K5595" s="2">
        <v>7.8756000000000007E-2</v>
      </c>
      <c r="L5595" s="2">
        <v>0.165738</v>
      </c>
    </row>
    <row r="5596" spans="1:12" x14ac:dyDescent="0.2">
      <c r="A5596" s="2">
        <v>8.923394</v>
      </c>
      <c r="B5596" s="2">
        <v>60.100369999999998</v>
      </c>
      <c r="C5596" s="2">
        <v>0.44842500000000002</v>
      </c>
      <c r="D5596" s="2">
        <v>0.358958</v>
      </c>
      <c r="F5596" s="2">
        <v>8.9205880000000004</v>
      </c>
      <c r="G5596" s="2">
        <v>0.48877700000000002</v>
      </c>
      <c r="H5596" s="2">
        <v>0.483429</v>
      </c>
      <c r="J5596" s="2">
        <v>8.923394</v>
      </c>
      <c r="K5596" s="2">
        <v>7.8226000000000004E-2</v>
      </c>
      <c r="L5596" s="2">
        <v>0.166517</v>
      </c>
    </row>
    <row r="5597" spans="1:12" x14ac:dyDescent="0.2">
      <c r="A5597" s="2">
        <v>8.9240949999999994</v>
      </c>
      <c r="B5597" s="2">
        <v>60.136180000000003</v>
      </c>
      <c r="C5597" s="2">
        <v>0.44839000000000001</v>
      </c>
      <c r="D5597" s="2">
        <v>0.35872999999999999</v>
      </c>
      <c r="F5597" s="2">
        <v>8.9212889999999998</v>
      </c>
      <c r="G5597" s="2">
        <v>0.488792</v>
      </c>
      <c r="H5597" s="2">
        <v>0.48292499999999999</v>
      </c>
      <c r="J5597" s="2">
        <v>8.9240949999999994</v>
      </c>
      <c r="K5597" s="2">
        <v>7.8400999999999998E-2</v>
      </c>
      <c r="L5597" s="2">
        <v>0.16684599999999999</v>
      </c>
    </row>
    <row r="5598" spans="1:12" x14ac:dyDescent="0.2">
      <c r="A5598" s="2">
        <v>8.9247969999999999</v>
      </c>
      <c r="B5598" s="2">
        <v>60.172640000000001</v>
      </c>
      <c r="C5598" s="2">
        <v>0.44873000000000002</v>
      </c>
      <c r="D5598" s="2">
        <v>0.35808899999999999</v>
      </c>
      <c r="F5598" s="2">
        <v>8.9219910000000002</v>
      </c>
      <c r="G5598" s="2">
        <v>0.48874699999999999</v>
      </c>
      <c r="H5598" s="2">
        <v>0.48313099999999998</v>
      </c>
      <c r="J5598" s="2">
        <v>8.9247969999999999</v>
      </c>
      <c r="K5598" s="2">
        <v>7.8690999999999997E-2</v>
      </c>
      <c r="L5598" s="2">
        <v>0.16675300000000001</v>
      </c>
    </row>
    <row r="5599" spans="1:12" x14ac:dyDescent="0.2">
      <c r="A5599" s="2">
        <v>8.9254979999999993</v>
      </c>
      <c r="B5599" s="2">
        <v>60.20937</v>
      </c>
      <c r="C5599" s="2">
        <v>0.44917200000000002</v>
      </c>
      <c r="D5599" s="2">
        <v>0.35859200000000002</v>
      </c>
      <c r="F5599" s="2">
        <v>8.9226919999999996</v>
      </c>
      <c r="G5599" s="2">
        <v>0.48842600000000003</v>
      </c>
      <c r="H5599" s="2">
        <v>0.48353600000000002</v>
      </c>
      <c r="J5599" s="2">
        <v>8.9254979999999993</v>
      </c>
      <c r="K5599" s="2">
        <v>7.8479999999999994E-2</v>
      </c>
      <c r="L5599" s="2">
        <v>0.166822</v>
      </c>
    </row>
    <row r="5600" spans="1:12" x14ac:dyDescent="0.2">
      <c r="A5600" s="2">
        <v>8.9261999999999997</v>
      </c>
      <c r="B5600" s="2">
        <v>60.246139999999997</v>
      </c>
      <c r="C5600" s="2">
        <v>0.44946599999999998</v>
      </c>
      <c r="D5600" s="2">
        <v>0.35856900000000003</v>
      </c>
      <c r="F5600" s="2">
        <v>8.923394</v>
      </c>
      <c r="G5600" s="2">
        <v>0.487923</v>
      </c>
      <c r="H5600" s="2">
        <v>0.48362699999999997</v>
      </c>
      <c r="J5600" s="2">
        <v>8.9261999999999997</v>
      </c>
      <c r="K5600" s="2">
        <v>7.8076999999999994E-2</v>
      </c>
      <c r="L5600" s="2">
        <v>0.166322</v>
      </c>
    </row>
    <row r="5601" spans="1:12" x14ac:dyDescent="0.2">
      <c r="A5601" s="2">
        <v>8.9269010000000009</v>
      </c>
      <c r="B5601" s="2">
        <v>60.283000000000001</v>
      </c>
      <c r="C5601" s="2">
        <v>0.44964100000000001</v>
      </c>
      <c r="D5601" s="2">
        <v>0.35862300000000003</v>
      </c>
      <c r="F5601" s="2">
        <v>8.9240949999999994</v>
      </c>
      <c r="G5601" s="2">
        <v>0.48735800000000001</v>
      </c>
      <c r="H5601" s="2">
        <v>0.48371900000000001</v>
      </c>
      <c r="J5601" s="2">
        <v>8.9269010000000009</v>
      </c>
      <c r="K5601" s="2">
        <v>7.8383999999999995E-2</v>
      </c>
      <c r="L5601" s="2">
        <v>0.165663</v>
      </c>
    </row>
    <row r="5602" spans="1:12" x14ac:dyDescent="0.2">
      <c r="A5602" s="2">
        <v>8.9276020000000003</v>
      </c>
      <c r="B5602" s="2">
        <v>60.319920000000003</v>
      </c>
      <c r="C5602" s="2">
        <v>0.44957999999999998</v>
      </c>
      <c r="D5602" s="2">
        <v>0.358875</v>
      </c>
      <c r="F5602" s="2">
        <v>8.9247969999999999</v>
      </c>
      <c r="G5602" s="2">
        <v>0.48685499999999998</v>
      </c>
      <c r="H5602" s="2">
        <v>0.48366500000000001</v>
      </c>
      <c r="J5602" s="2">
        <v>8.9276020000000003</v>
      </c>
      <c r="K5602" s="2">
        <v>7.8580999999999998E-2</v>
      </c>
      <c r="L5602" s="2">
        <v>0.165551</v>
      </c>
    </row>
    <row r="5603" spans="1:12" x14ac:dyDescent="0.2">
      <c r="A5603" s="2">
        <v>8.9283040000000007</v>
      </c>
      <c r="B5603" s="2">
        <v>60.35774</v>
      </c>
      <c r="C5603" s="2">
        <v>0.44936300000000001</v>
      </c>
      <c r="D5603" s="2">
        <v>0.35916399999999998</v>
      </c>
      <c r="F5603" s="2">
        <v>8.9254979999999993</v>
      </c>
      <c r="G5603" s="2">
        <v>0.48654900000000001</v>
      </c>
      <c r="H5603" s="2">
        <v>0.48365000000000002</v>
      </c>
      <c r="J5603" s="2">
        <v>8.9283040000000007</v>
      </c>
      <c r="K5603" s="2">
        <v>7.8325000000000006E-2</v>
      </c>
      <c r="L5603" s="2">
        <v>0.165822</v>
      </c>
    </row>
    <row r="5604" spans="1:12" x14ac:dyDescent="0.2">
      <c r="A5604" s="2">
        <v>8.9290050000000001</v>
      </c>
      <c r="B5604" s="2">
        <v>60.394910000000003</v>
      </c>
      <c r="C5604" s="2">
        <v>0.44922200000000001</v>
      </c>
      <c r="D5604" s="2">
        <v>0.35926400000000003</v>
      </c>
      <c r="F5604" s="2">
        <v>8.9261999999999997</v>
      </c>
      <c r="G5604" s="2">
        <v>0.48629</v>
      </c>
      <c r="H5604" s="2">
        <v>0.48343700000000001</v>
      </c>
      <c r="J5604" s="2">
        <v>8.9290050000000001</v>
      </c>
      <c r="K5604" s="2">
        <v>7.8107999999999997E-2</v>
      </c>
      <c r="L5604" s="2">
        <v>0.165905</v>
      </c>
    </row>
    <row r="5605" spans="1:12" x14ac:dyDescent="0.2">
      <c r="A5605" s="2">
        <v>8.9297070000000005</v>
      </c>
      <c r="B5605" s="2">
        <v>60.431820000000002</v>
      </c>
      <c r="C5605" s="2">
        <v>0.44912299999999999</v>
      </c>
      <c r="D5605" s="2">
        <v>0.35907299999999998</v>
      </c>
      <c r="F5605" s="2">
        <v>8.9269010000000009</v>
      </c>
      <c r="G5605" s="2">
        <v>0.48580200000000001</v>
      </c>
      <c r="H5605" s="2">
        <v>0.48283399999999999</v>
      </c>
      <c r="J5605" s="2">
        <v>8.9297070000000005</v>
      </c>
      <c r="K5605" s="2">
        <v>7.8038999999999997E-2</v>
      </c>
      <c r="L5605" s="2">
        <v>0.16610800000000001</v>
      </c>
    </row>
    <row r="5606" spans="1:12" x14ac:dyDescent="0.2">
      <c r="A5606" s="2">
        <v>8.9304079999999999</v>
      </c>
      <c r="B5606" s="2">
        <v>60.468820000000001</v>
      </c>
      <c r="C5606" s="2">
        <v>0.44896999999999998</v>
      </c>
      <c r="D5606" s="2">
        <v>0.35903499999999999</v>
      </c>
      <c r="F5606" s="2">
        <v>8.9276020000000003</v>
      </c>
      <c r="G5606" s="2">
        <v>0.48549700000000001</v>
      </c>
      <c r="H5606" s="2">
        <v>0.48218499999999997</v>
      </c>
      <c r="J5606" s="2">
        <v>8.9304079999999999</v>
      </c>
      <c r="K5606" s="2">
        <v>7.8217999999999996E-2</v>
      </c>
      <c r="L5606" s="2">
        <v>0.16661699999999999</v>
      </c>
    </row>
    <row r="5607" spans="1:12" x14ac:dyDescent="0.2">
      <c r="A5607" s="2">
        <v>8.9311089999999993</v>
      </c>
      <c r="B5607" s="2">
        <v>60.504489999999997</v>
      </c>
      <c r="C5607" s="2">
        <v>0.44880999999999999</v>
      </c>
      <c r="D5607" s="2">
        <v>0.35902699999999999</v>
      </c>
      <c r="F5607" s="2">
        <v>8.9283040000000007</v>
      </c>
      <c r="G5607" s="2">
        <v>0.48568</v>
      </c>
      <c r="H5607" s="2">
        <v>0.48184199999999999</v>
      </c>
      <c r="J5607" s="2">
        <v>8.9311089999999993</v>
      </c>
      <c r="K5607" s="2">
        <v>7.8083E-2</v>
      </c>
      <c r="L5607" s="2">
        <v>0.16675999999999999</v>
      </c>
    </row>
    <row r="5608" spans="1:12" x14ac:dyDescent="0.2">
      <c r="A5608" s="2">
        <v>8.9318100000000005</v>
      </c>
      <c r="B5608" s="2">
        <v>60.541220000000003</v>
      </c>
      <c r="C5608" s="2">
        <v>0.44891700000000001</v>
      </c>
      <c r="D5608" s="2">
        <v>0.35926400000000003</v>
      </c>
      <c r="F5608" s="2">
        <v>8.9290050000000001</v>
      </c>
      <c r="G5608" s="2">
        <v>0.48565700000000001</v>
      </c>
      <c r="H5608" s="2">
        <v>0.48136099999999998</v>
      </c>
      <c r="J5608" s="2">
        <v>8.9318100000000005</v>
      </c>
      <c r="K5608" s="2">
        <v>7.7775999999999998E-2</v>
      </c>
      <c r="L5608" s="2">
        <v>0.166903</v>
      </c>
    </row>
    <row r="5609" spans="1:12" x14ac:dyDescent="0.2">
      <c r="A5609" s="2">
        <v>8.9325119999999991</v>
      </c>
      <c r="B5609" s="2">
        <v>60.578159999999997</v>
      </c>
      <c r="C5609" s="2">
        <v>0.44927499999999998</v>
      </c>
      <c r="D5609" s="2">
        <v>0.35944700000000002</v>
      </c>
      <c r="F5609" s="2">
        <v>8.9297070000000005</v>
      </c>
      <c r="G5609" s="2">
        <v>0.485184</v>
      </c>
      <c r="H5609" s="2">
        <v>0.48093399999999997</v>
      </c>
      <c r="J5609" s="2">
        <v>8.9325119999999991</v>
      </c>
      <c r="K5609" s="2">
        <v>7.7700000000000005E-2</v>
      </c>
      <c r="L5609" s="2">
        <v>0.167263</v>
      </c>
    </row>
    <row r="5610" spans="1:12" x14ac:dyDescent="0.2">
      <c r="A5610" s="2">
        <v>8.9332130000000003</v>
      </c>
      <c r="B5610" s="2">
        <v>60.613720000000001</v>
      </c>
      <c r="C5610" s="2">
        <v>0.449405</v>
      </c>
      <c r="D5610" s="2">
        <v>0.35938599999999998</v>
      </c>
      <c r="F5610" s="2">
        <v>8.9304079999999999</v>
      </c>
      <c r="G5610" s="2">
        <v>0.48499300000000001</v>
      </c>
      <c r="H5610" s="2">
        <v>0.48094199999999998</v>
      </c>
      <c r="J5610" s="2">
        <v>8.9332130000000003</v>
      </c>
      <c r="K5610" s="2">
        <v>7.7384999999999995E-2</v>
      </c>
      <c r="L5610" s="2">
        <v>0.16737099999999999</v>
      </c>
    </row>
    <row r="5611" spans="1:12" x14ac:dyDescent="0.2">
      <c r="A5611" s="2">
        <v>8.9339150000000007</v>
      </c>
      <c r="B5611" s="2">
        <v>60.650010000000002</v>
      </c>
      <c r="C5611" s="2">
        <v>0.44993499999999997</v>
      </c>
      <c r="D5611" s="2">
        <v>0.35989700000000002</v>
      </c>
      <c r="F5611" s="2">
        <v>8.9311089999999993</v>
      </c>
      <c r="G5611" s="2">
        <v>0.48468</v>
      </c>
      <c r="H5611" s="2">
        <v>0.48060599999999998</v>
      </c>
      <c r="J5611" s="2">
        <v>8.9339150000000007</v>
      </c>
      <c r="K5611" s="2">
        <v>7.7143000000000003E-2</v>
      </c>
      <c r="L5611" s="2">
        <v>0.167689</v>
      </c>
    </row>
    <row r="5612" spans="1:12" x14ac:dyDescent="0.2">
      <c r="A5612" s="2">
        <v>8.9346160000000001</v>
      </c>
      <c r="B5612" s="2">
        <v>60.686169999999997</v>
      </c>
      <c r="C5612" s="2">
        <v>0.450179</v>
      </c>
      <c r="D5612" s="2">
        <v>0.35994999999999999</v>
      </c>
      <c r="F5612" s="2">
        <v>8.9318100000000005</v>
      </c>
      <c r="G5612" s="2">
        <v>0.48458099999999998</v>
      </c>
      <c r="H5612" s="2">
        <v>0.48012500000000002</v>
      </c>
      <c r="J5612" s="2">
        <v>8.9346160000000001</v>
      </c>
      <c r="K5612" s="2">
        <v>7.6886999999999997E-2</v>
      </c>
      <c r="L5612" s="2">
        <v>0.16800899999999999</v>
      </c>
    </row>
    <row r="5613" spans="1:12" x14ac:dyDescent="0.2">
      <c r="A5613" s="2">
        <v>8.9353169999999995</v>
      </c>
      <c r="B5613" s="2">
        <v>60.722540000000002</v>
      </c>
      <c r="C5613" s="2">
        <v>0.45010299999999998</v>
      </c>
      <c r="D5613" s="2">
        <v>0.359981</v>
      </c>
      <c r="F5613" s="2">
        <v>8.9325119999999991</v>
      </c>
      <c r="G5613" s="2">
        <v>0.48466500000000001</v>
      </c>
      <c r="H5613" s="2">
        <v>0.479881</v>
      </c>
      <c r="J5613" s="2">
        <v>8.9353169999999995</v>
      </c>
      <c r="K5613" s="2">
        <v>7.6938000000000006E-2</v>
      </c>
      <c r="L5613" s="2">
        <v>0.168185</v>
      </c>
    </row>
    <row r="5614" spans="1:12" x14ac:dyDescent="0.2">
      <c r="A5614" s="2">
        <v>8.9360189999999999</v>
      </c>
      <c r="B5614" s="2">
        <v>60.759099999999997</v>
      </c>
      <c r="C5614" s="2">
        <v>0.44963799999999998</v>
      </c>
      <c r="D5614" s="2">
        <v>0.35969800000000002</v>
      </c>
      <c r="F5614" s="2">
        <v>8.9332130000000003</v>
      </c>
      <c r="G5614" s="2">
        <v>0.48483999999999999</v>
      </c>
      <c r="H5614" s="2">
        <v>0.479767</v>
      </c>
      <c r="J5614" s="2">
        <v>8.9360189999999999</v>
      </c>
      <c r="K5614" s="2">
        <v>7.7037999999999995E-2</v>
      </c>
      <c r="L5614" s="2">
        <v>0.168102</v>
      </c>
    </row>
    <row r="5615" spans="1:12" x14ac:dyDescent="0.2">
      <c r="A5615" s="2">
        <v>8.9367199999999993</v>
      </c>
      <c r="B5615" s="2">
        <v>60.796039999999998</v>
      </c>
      <c r="C5615" s="2">
        <v>0.44952700000000001</v>
      </c>
      <c r="D5615" s="2">
        <v>0.359157</v>
      </c>
      <c r="F5615" s="2">
        <v>8.9339150000000007</v>
      </c>
      <c r="G5615" s="2">
        <v>0.48474099999999998</v>
      </c>
      <c r="H5615" s="2">
        <v>0.47955300000000001</v>
      </c>
      <c r="J5615" s="2">
        <v>8.9367199999999993</v>
      </c>
      <c r="K5615" s="2">
        <v>7.7317999999999998E-2</v>
      </c>
      <c r="L5615" s="2">
        <v>0.168269</v>
      </c>
    </row>
    <row r="5616" spans="1:12" x14ac:dyDescent="0.2">
      <c r="A5616" s="2">
        <v>8.9374219999999998</v>
      </c>
      <c r="B5616" s="2">
        <v>60.832340000000002</v>
      </c>
      <c r="C5616" s="2">
        <v>0.44939000000000001</v>
      </c>
      <c r="D5616" s="2">
        <v>0.35920999999999997</v>
      </c>
      <c r="F5616" s="2">
        <v>8.9346160000000001</v>
      </c>
      <c r="G5616" s="2">
        <v>0.48429100000000003</v>
      </c>
      <c r="H5616" s="2">
        <v>0.47946899999999998</v>
      </c>
      <c r="J5616" s="2">
        <v>8.9374219999999998</v>
      </c>
      <c r="K5616" s="2">
        <v>7.7753000000000003E-2</v>
      </c>
      <c r="L5616" s="2">
        <v>0.168185</v>
      </c>
    </row>
    <row r="5617" spans="1:12" x14ac:dyDescent="0.2">
      <c r="A5617" s="2">
        <v>8.9381229999999992</v>
      </c>
      <c r="B5617" s="2">
        <v>60.86844</v>
      </c>
      <c r="C5617" s="2">
        <v>0.44974399999999998</v>
      </c>
      <c r="D5617" s="2">
        <v>0.35952299999999998</v>
      </c>
      <c r="F5617" s="2">
        <v>8.9353169999999995</v>
      </c>
      <c r="G5617" s="2">
        <v>0.48395500000000002</v>
      </c>
      <c r="H5617" s="2">
        <v>0.47940100000000002</v>
      </c>
      <c r="J5617" s="2">
        <v>8.9381229999999992</v>
      </c>
      <c r="K5617" s="2">
        <v>7.7744999999999995E-2</v>
      </c>
      <c r="L5617" s="2">
        <v>0.167791</v>
      </c>
    </row>
    <row r="5618" spans="1:12" x14ac:dyDescent="0.2">
      <c r="A5618" s="2">
        <v>8.9388249999999996</v>
      </c>
      <c r="B5618" s="2">
        <v>60.903689999999997</v>
      </c>
      <c r="C5618" s="2">
        <v>0.44988899999999998</v>
      </c>
      <c r="D5618" s="2">
        <v>0.35979</v>
      </c>
      <c r="F5618" s="2">
        <v>8.9360189999999999</v>
      </c>
      <c r="G5618" s="2">
        <v>0.483429</v>
      </c>
      <c r="H5618" s="2">
        <v>0.47925600000000002</v>
      </c>
      <c r="J5618" s="2">
        <v>8.9388249999999996</v>
      </c>
      <c r="K5618" s="2">
        <v>7.7518000000000004E-2</v>
      </c>
      <c r="L5618" s="2">
        <v>0.16759599999999999</v>
      </c>
    </row>
    <row r="5619" spans="1:12" x14ac:dyDescent="0.2">
      <c r="A5619" s="2">
        <v>8.9395260000000007</v>
      </c>
      <c r="B5619" s="2">
        <v>60.939169999999997</v>
      </c>
      <c r="C5619" s="2">
        <v>0.44984400000000002</v>
      </c>
      <c r="D5619" s="2">
        <v>0.35996600000000001</v>
      </c>
      <c r="F5619" s="2">
        <v>8.9367199999999993</v>
      </c>
      <c r="G5619" s="2">
        <v>0.48292499999999999</v>
      </c>
      <c r="H5619" s="2">
        <v>0.47975200000000001</v>
      </c>
      <c r="J5619" s="2">
        <v>8.9395260000000007</v>
      </c>
      <c r="K5619" s="2">
        <v>7.7676999999999996E-2</v>
      </c>
      <c r="L5619" s="2">
        <v>0.167462</v>
      </c>
    </row>
    <row r="5620" spans="1:12" x14ac:dyDescent="0.2">
      <c r="A5620" s="2">
        <v>8.9402290000000004</v>
      </c>
      <c r="B5620" s="2">
        <v>60.975900000000003</v>
      </c>
      <c r="C5620" s="2">
        <v>0.44969900000000002</v>
      </c>
      <c r="D5620" s="2">
        <v>0.35976000000000002</v>
      </c>
      <c r="F5620" s="2">
        <v>8.9374219999999998</v>
      </c>
      <c r="G5620" s="2">
        <v>0.48313099999999998</v>
      </c>
      <c r="H5620" s="2">
        <v>0.48014099999999998</v>
      </c>
      <c r="J5620" s="2">
        <v>8.9402290000000004</v>
      </c>
      <c r="K5620" s="2">
        <v>7.7909000000000006E-2</v>
      </c>
      <c r="L5620" s="2">
        <v>0.167406</v>
      </c>
    </row>
    <row r="5621" spans="1:12" x14ac:dyDescent="0.2">
      <c r="A5621" s="2">
        <v>8.9409290000000006</v>
      </c>
      <c r="B5621" s="2">
        <v>61.011130000000001</v>
      </c>
      <c r="C5621" s="2">
        <v>0.44939000000000001</v>
      </c>
      <c r="D5621" s="2">
        <v>0.35947000000000001</v>
      </c>
      <c r="F5621" s="2">
        <v>8.9381229999999992</v>
      </c>
      <c r="G5621" s="2">
        <v>0.48353600000000002</v>
      </c>
      <c r="H5621" s="2">
        <v>0.479599</v>
      </c>
      <c r="J5621" s="2">
        <v>8.9409290000000006</v>
      </c>
      <c r="K5621" s="2">
        <v>7.7822000000000002E-2</v>
      </c>
      <c r="L5621" s="2">
        <v>0.16747400000000001</v>
      </c>
    </row>
    <row r="5622" spans="1:12" x14ac:dyDescent="0.2">
      <c r="A5622" s="2">
        <v>8.9416290000000007</v>
      </c>
      <c r="B5622" s="2">
        <v>61.047350000000002</v>
      </c>
      <c r="C5622" s="2">
        <v>0.449077</v>
      </c>
      <c r="D5622" s="2">
        <v>0.35949999999999999</v>
      </c>
      <c r="F5622" s="2">
        <v>8.9388249999999996</v>
      </c>
      <c r="G5622" s="2">
        <v>0.48362699999999997</v>
      </c>
      <c r="H5622" s="2">
        <v>0.47921799999999998</v>
      </c>
      <c r="J5622" s="2">
        <v>8.9416290000000007</v>
      </c>
      <c r="K5622" s="2">
        <v>7.7622999999999998E-2</v>
      </c>
      <c r="L5622" s="2">
        <v>0.16759199999999999</v>
      </c>
    </row>
    <row r="5623" spans="1:12" x14ac:dyDescent="0.2">
      <c r="A5623" s="2">
        <v>8.9423309999999994</v>
      </c>
      <c r="B5623" s="2">
        <v>61.082889999999999</v>
      </c>
      <c r="C5623" s="2">
        <v>0.44879799999999997</v>
      </c>
      <c r="D5623" s="2">
        <v>0.35937000000000002</v>
      </c>
      <c r="F5623" s="2">
        <v>8.9395260000000007</v>
      </c>
      <c r="G5623" s="2">
        <v>0.48371900000000001</v>
      </c>
      <c r="H5623" s="2">
        <v>0.47944599999999998</v>
      </c>
      <c r="J5623" s="2">
        <v>8.9423309999999994</v>
      </c>
      <c r="K5623" s="2">
        <v>7.7662999999999996E-2</v>
      </c>
      <c r="L5623" s="2">
        <v>0.16775200000000001</v>
      </c>
    </row>
    <row r="5624" spans="1:12" x14ac:dyDescent="0.2">
      <c r="A5624" s="2">
        <v>8.9430320000000005</v>
      </c>
      <c r="B5624" s="2">
        <v>61.11833</v>
      </c>
      <c r="C5624" s="2">
        <v>0.44925599999999999</v>
      </c>
      <c r="D5624" s="2">
        <v>0.35905799999999999</v>
      </c>
      <c r="F5624" s="2">
        <v>8.9402290000000004</v>
      </c>
      <c r="G5624" s="2">
        <v>0.48366500000000001</v>
      </c>
      <c r="H5624" s="2">
        <v>0.47961399999999998</v>
      </c>
      <c r="J5624" s="2">
        <v>8.9430320000000005</v>
      </c>
      <c r="K5624" s="2">
        <v>7.7534000000000006E-2</v>
      </c>
      <c r="L5624" s="2">
        <v>0.16753999999999999</v>
      </c>
    </row>
    <row r="5625" spans="1:12" x14ac:dyDescent="0.2">
      <c r="A5625" s="2">
        <v>8.9437339999999992</v>
      </c>
      <c r="B5625" s="2">
        <v>61.153750000000002</v>
      </c>
      <c r="C5625" s="2">
        <v>0.449237</v>
      </c>
      <c r="D5625" s="2">
        <v>0.35879800000000001</v>
      </c>
      <c r="F5625" s="2">
        <v>8.9409290000000006</v>
      </c>
      <c r="G5625" s="2">
        <v>0.48365000000000002</v>
      </c>
      <c r="H5625" s="2">
        <v>0.47923300000000002</v>
      </c>
      <c r="J5625" s="2">
        <v>8.9437339999999992</v>
      </c>
      <c r="K5625" s="2">
        <v>7.7209E-2</v>
      </c>
      <c r="L5625" s="2">
        <v>0.16690199999999999</v>
      </c>
    </row>
    <row r="5626" spans="1:12" x14ac:dyDescent="0.2">
      <c r="A5626" s="2">
        <v>8.9444350000000004</v>
      </c>
      <c r="B5626" s="2">
        <v>61.189579999999999</v>
      </c>
      <c r="C5626" s="2">
        <v>0.44952300000000001</v>
      </c>
      <c r="D5626" s="2">
        <v>0.35863800000000001</v>
      </c>
      <c r="F5626" s="2">
        <v>8.9416290000000007</v>
      </c>
      <c r="G5626" s="2">
        <v>0.48343700000000001</v>
      </c>
      <c r="H5626" s="2">
        <v>0.47895100000000002</v>
      </c>
      <c r="J5626" s="2">
        <v>8.9444350000000004</v>
      </c>
      <c r="K5626" s="2">
        <v>7.7183000000000002E-2</v>
      </c>
      <c r="L5626" s="2">
        <v>0.16647000000000001</v>
      </c>
    </row>
    <row r="5627" spans="1:12" x14ac:dyDescent="0.2">
      <c r="A5627" s="2">
        <v>8.9451370000000008</v>
      </c>
      <c r="B5627" s="2">
        <v>61.224640000000001</v>
      </c>
      <c r="C5627" s="2">
        <v>0.44956099999999999</v>
      </c>
      <c r="D5627" s="2">
        <v>0.358707</v>
      </c>
      <c r="F5627" s="2">
        <v>8.9423309999999994</v>
      </c>
      <c r="G5627" s="2">
        <v>0.48283399999999999</v>
      </c>
      <c r="H5627" s="2">
        <v>0.47885899999999998</v>
      </c>
      <c r="J5627" s="2">
        <v>8.9451370000000008</v>
      </c>
      <c r="K5627" s="2">
        <v>7.7178999999999998E-2</v>
      </c>
      <c r="L5627" s="2">
        <v>0.166739</v>
      </c>
    </row>
    <row r="5628" spans="1:12" x14ac:dyDescent="0.2">
      <c r="A5628" s="2">
        <v>8.9458380000000002</v>
      </c>
      <c r="B5628" s="2">
        <v>61.2592</v>
      </c>
      <c r="C5628" s="2">
        <v>0.44991199999999998</v>
      </c>
      <c r="D5628" s="2">
        <v>0.35913400000000001</v>
      </c>
      <c r="F5628" s="2">
        <v>8.9430320000000005</v>
      </c>
      <c r="G5628" s="2">
        <v>0.48218499999999997</v>
      </c>
      <c r="H5628" s="2">
        <v>0.479134</v>
      </c>
      <c r="J5628" s="2">
        <v>8.9458380000000002</v>
      </c>
      <c r="K5628" s="2">
        <v>7.6811000000000004E-2</v>
      </c>
      <c r="L5628" s="2">
        <v>0.16720499999999999</v>
      </c>
    </row>
    <row r="5629" spans="1:12" x14ac:dyDescent="0.2">
      <c r="A5629" s="2">
        <v>8.9465400000000006</v>
      </c>
      <c r="B5629" s="2">
        <v>61.295380000000002</v>
      </c>
      <c r="C5629" s="2">
        <v>0.45015300000000003</v>
      </c>
      <c r="D5629" s="2">
        <v>0.35940100000000003</v>
      </c>
      <c r="F5629" s="2">
        <v>8.9437339999999992</v>
      </c>
      <c r="G5629" s="2">
        <v>0.48184199999999999</v>
      </c>
      <c r="H5629" s="2">
        <v>0.47919499999999998</v>
      </c>
      <c r="J5629" s="2">
        <v>8.9465400000000006</v>
      </c>
      <c r="K5629" s="2">
        <v>7.6256000000000004E-2</v>
      </c>
      <c r="L5629" s="2">
        <v>0.167407</v>
      </c>
    </row>
    <row r="5630" spans="1:12" x14ac:dyDescent="0.2">
      <c r="A5630" s="2">
        <v>8.947241</v>
      </c>
      <c r="B5630" s="2">
        <v>61.329979999999999</v>
      </c>
      <c r="C5630" s="2">
        <v>0.45033200000000001</v>
      </c>
      <c r="D5630" s="2">
        <v>0.35935499999999998</v>
      </c>
      <c r="F5630" s="2">
        <v>8.9444350000000004</v>
      </c>
      <c r="G5630" s="2">
        <v>0.48136099999999998</v>
      </c>
      <c r="H5630" s="2">
        <v>0.47895100000000002</v>
      </c>
      <c r="J5630" s="2">
        <v>8.947241</v>
      </c>
      <c r="K5630" s="2">
        <v>7.6012999999999997E-2</v>
      </c>
      <c r="L5630" s="2">
        <v>0.16744899999999999</v>
      </c>
    </row>
    <row r="5631" spans="1:12" x14ac:dyDescent="0.2">
      <c r="A5631" s="2">
        <v>8.9479419999999994</v>
      </c>
      <c r="B5631" s="2">
        <v>61.365139999999997</v>
      </c>
      <c r="C5631" s="2">
        <v>0.45031300000000002</v>
      </c>
      <c r="D5631" s="2">
        <v>0.35963000000000001</v>
      </c>
      <c r="F5631" s="2">
        <v>8.9451370000000008</v>
      </c>
      <c r="G5631" s="2">
        <v>0.48093399999999997</v>
      </c>
      <c r="H5631" s="2">
        <v>0.47881299999999999</v>
      </c>
      <c r="J5631" s="2">
        <v>8.9479419999999994</v>
      </c>
      <c r="K5631" s="2">
        <v>7.6130000000000003E-2</v>
      </c>
      <c r="L5631" s="2">
        <v>0.16751099999999999</v>
      </c>
    </row>
    <row r="5632" spans="1:12" x14ac:dyDescent="0.2">
      <c r="A5632" s="2">
        <v>8.9486439999999998</v>
      </c>
      <c r="B5632" s="2">
        <v>61.400239999999997</v>
      </c>
      <c r="C5632" s="2">
        <v>0.450347</v>
      </c>
      <c r="D5632" s="2">
        <v>0.36001899999999998</v>
      </c>
      <c r="F5632" s="2">
        <v>8.9458380000000002</v>
      </c>
      <c r="G5632" s="2">
        <v>0.48094199999999998</v>
      </c>
      <c r="H5632" s="2">
        <v>0.478935</v>
      </c>
      <c r="J5632" s="2">
        <v>8.9486439999999998</v>
      </c>
      <c r="K5632" s="2">
        <v>7.6564999999999994E-2</v>
      </c>
      <c r="L5632" s="2">
        <v>0.16792599999999999</v>
      </c>
    </row>
    <row r="5633" spans="1:12" x14ac:dyDescent="0.2">
      <c r="A5633" s="2">
        <v>8.9493449999999992</v>
      </c>
      <c r="B5633" s="2">
        <v>61.43497</v>
      </c>
      <c r="C5633" s="2">
        <v>0.45038899999999998</v>
      </c>
      <c r="D5633" s="2">
        <v>0.360286</v>
      </c>
      <c r="F5633" s="2">
        <v>8.9465400000000006</v>
      </c>
      <c r="G5633" s="2">
        <v>0.48060599999999998</v>
      </c>
      <c r="H5633" s="2">
        <v>0.47892800000000002</v>
      </c>
      <c r="J5633" s="2">
        <v>8.9493449999999992</v>
      </c>
      <c r="K5633" s="2">
        <v>7.6999999999999999E-2</v>
      </c>
      <c r="L5633" s="2">
        <v>0.16767499999999999</v>
      </c>
    </row>
    <row r="5634" spans="1:12" x14ac:dyDescent="0.2">
      <c r="A5634" s="2">
        <v>8.9500469999999996</v>
      </c>
      <c r="B5634" s="2">
        <v>61.46922</v>
      </c>
      <c r="C5634" s="2">
        <v>0.45043499999999997</v>
      </c>
      <c r="D5634" s="2">
        <v>0.36049999999999999</v>
      </c>
      <c r="F5634" s="2">
        <v>8.947241</v>
      </c>
      <c r="G5634" s="2">
        <v>0.48012500000000002</v>
      </c>
      <c r="H5634" s="2">
        <v>0.47898099999999999</v>
      </c>
      <c r="J5634" s="2">
        <v>8.9500469999999996</v>
      </c>
      <c r="K5634" s="2">
        <v>7.7074000000000004E-2</v>
      </c>
      <c r="L5634" s="2">
        <v>0.167514</v>
      </c>
    </row>
    <row r="5635" spans="1:12" x14ac:dyDescent="0.2">
      <c r="A5635" s="2">
        <v>8.9507469999999998</v>
      </c>
      <c r="B5635" s="2">
        <v>61.504010000000001</v>
      </c>
      <c r="C5635" s="2">
        <v>0.45030500000000001</v>
      </c>
      <c r="D5635" s="2">
        <v>0.36064499999999999</v>
      </c>
      <c r="F5635" s="2">
        <v>8.9479419999999994</v>
      </c>
      <c r="G5635" s="2">
        <v>0.479881</v>
      </c>
      <c r="H5635" s="2">
        <v>0.47867599999999999</v>
      </c>
      <c r="J5635" s="2">
        <v>8.9507469999999998</v>
      </c>
      <c r="K5635" s="2">
        <v>7.7021999999999993E-2</v>
      </c>
      <c r="L5635" s="2">
        <v>0.167545</v>
      </c>
    </row>
    <row r="5636" spans="1:12" x14ac:dyDescent="0.2">
      <c r="A5636" s="2">
        <v>8.9514490000000002</v>
      </c>
      <c r="B5636" s="2">
        <v>61.537619999999997</v>
      </c>
      <c r="C5636" s="2">
        <v>0.45001099999999999</v>
      </c>
      <c r="D5636" s="2">
        <v>0.36067500000000002</v>
      </c>
      <c r="F5636" s="2">
        <v>8.9486439999999998</v>
      </c>
      <c r="G5636" s="2">
        <v>0.479767</v>
      </c>
      <c r="H5636" s="2">
        <v>0.47816500000000001</v>
      </c>
      <c r="J5636" s="2">
        <v>8.9514490000000002</v>
      </c>
      <c r="K5636" s="2">
        <v>7.7285999999999994E-2</v>
      </c>
      <c r="L5636" s="2">
        <v>0.16736400000000001</v>
      </c>
    </row>
    <row r="5637" spans="1:12" x14ac:dyDescent="0.2">
      <c r="A5637" s="2">
        <v>8.9521499999999996</v>
      </c>
      <c r="B5637" s="2">
        <v>61.572110000000002</v>
      </c>
      <c r="C5637" s="2">
        <v>0.44936300000000001</v>
      </c>
      <c r="D5637" s="2">
        <v>0.36077399999999998</v>
      </c>
      <c r="F5637" s="2">
        <v>8.9493449999999992</v>
      </c>
      <c r="G5637" s="2">
        <v>0.47955300000000001</v>
      </c>
      <c r="H5637" s="2">
        <v>0.47875200000000001</v>
      </c>
      <c r="J5637" s="2">
        <v>8.9521499999999996</v>
      </c>
      <c r="K5637" s="2">
        <v>7.7255000000000004E-2</v>
      </c>
      <c r="L5637" s="2">
        <v>0.16775000000000001</v>
      </c>
    </row>
    <row r="5638" spans="1:12" x14ac:dyDescent="0.2">
      <c r="A5638" s="2">
        <v>8.952852</v>
      </c>
      <c r="B5638" s="2">
        <v>61.606380000000001</v>
      </c>
      <c r="C5638" s="2">
        <v>0.44889000000000001</v>
      </c>
      <c r="D5638" s="2">
        <v>0.36100300000000002</v>
      </c>
      <c r="F5638" s="2">
        <v>8.9500469999999996</v>
      </c>
      <c r="G5638" s="2">
        <v>0.47946899999999998</v>
      </c>
      <c r="H5638" s="2">
        <v>0.47885100000000003</v>
      </c>
      <c r="J5638" s="2">
        <v>8.952852</v>
      </c>
      <c r="K5638" s="2">
        <v>7.7134999999999995E-2</v>
      </c>
      <c r="L5638" s="2">
        <v>0.168104</v>
      </c>
    </row>
    <row r="5639" spans="1:12" x14ac:dyDescent="0.2">
      <c r="A5639" s="2">
        <v>8.9535529999999994</v>
      </c>
      <c r="B5639" s="2">
        <v>61.640129999999999</v>
      </c>
      <c r="C5639" s="2">
        <v>0.44849299999999998</v>
      </c>
      <c r="D5639" s="2">
        <v>0.36149900000000001</v>
      </c>
      <c r="F5639" s="2">
        <v>8.9507469999999998</v>
      </c>
      <c r="G5639" s="2">
        <v>0.47940100000000002</v>
      </c>
      <c r="H5639" s="2">
        <v>0.47885100000000003</v>
      </c>
      <c r="J5639" s="2">
        <v>8.9535529999999994</v>
      </c>
      <c r="K5639" s="2">
        <v>7.7317999999999998E-2</v>
      </c>
      <c r="L5639" s="2">
        <v>0.16812299999999999</v>
      </c>
    </row>
    <row r="5640" spans="1:12" x14ac:dyDescent="0.2">
      <c r="A5640" s="2">
        <v>8.9542540000000006</v>
      </c>
      <c r="B5640" s="2">
        <v>61.674460000000003</v>
      </c>
      <c r="C5640" s="2">
        <v>0.44820300000000002</v>
      </c>
      <c r="D5640" s="2">
        <v>0.36239199999999999</v>
      </c>
      <c r="F5640" s="2">
        <v>8.9514490000000002</v>
      </c>
      <c r="G5640" s="2">
        <v>0.47925600000000002</v>
      </c>
      <c r="H5640" s="2">
        <v>0.47887400000000002</v>
      </c>
      <c r="J5640" s="2">
        <v>8.9542540000000006</v>
      </c>
      <c r="K5640" s="2">
        <v>7.7786999999999995E-2</v>
      </c>
      <c r="L5640" s="2">
        <v>0.16780900000000001</v>
      </c>
    </row>
    <row r="5641" spans="1:12" x14ac:dyDescent="0.2">
      <c r="A5641" s="2">
        <v>8.9549559999999992</v>
      </c>
      <c r="B5641" s="2">
        <v>61.708359999999999</v>
      </c>
      <c r="C5641" s="2">
        <v>0.44817299999999999</v>
      </c>
      <c r="D5641" s="2">
        <v>0.36308600000000002</v>
      </c>
      <c r="F5641" s="2">
        <v>8.9521499999999996</v>
      </c>
      <c r="G5641" s="2">
        <v>0.47975200000000001</v>
      </c>
      <c r="H5641" s="2">
        <v>0.47849999999999998</v>
      </c>
      <c r="J5641" s="2">
        <v>8.9549559999999992</v>
      </c>
      <c r="K5641" s="2">
        <v>7.8157000000000004E-2</v>
      </c>
      <c r="L5641" s="2">
        <v>0.16736599999999999</v>
      </c>
    </row>
    <row r="5642" spans="1:12" x14ac:dyDescent="0.2">
      <c r="A5642" s="2">
        <v>8.9556570000000004</v>
      </c>
      <c r="B5642" s="2">
        <v>61.742370000000001</v>
      </c>
      <c r="C5642" s="2">
        <v>0.44832499999999997</v>
      </c>
      <c r="D5642" s="2">
        <v>0.36318499999999998</v>
      </c>
      <c r="F5642" s="2">
        <v>8.952852</v>
      </c>
      <c r="G5642" s="2">
        <v>0.48014099999999998</v>
      </c>
      <c r="H5642" s="2">
        <v>0.47792800000000002</v>
      </c>
      <c r="J5642" s="2">
        <v>8.9556570000000004</v>
      </c>
      <c r="K5642" s="2">
        <v>7.8251000000000001E-2</v>
      </c>
      <c r="L5642" s="2">
        <v>0.16741900000000001</v>
      </c>
    </row>
    <row r="5643" spans="1:12" x14ac:dyDescent="0.2">
      <c r="A5643" s="2">
        <v>8.9563590000000008</v>
      </c>
      <c r="B5643" s="2">
        <v>61.777099999999997</v>
      </c>
      <c r="C5643" s="2">
        <v>0.44792500000000002</v>
      </c>
      <c r="D5643" s="2">
        <v>0.36301699999999998</v>
      </c>
      <c r="F5643" s="2">
        <v>8.9535529999999994</v>
      </c>
      <c r="G5643" s="2">
        <v>0.479599</v>
      </c>
      <c r="H5643" s="2">
        <v>0.47726400000000002</v>
      </c>
      <c r="J5643" s="2">
        <v>8.9563590000000008</v>
      </c>
      <c r="K5643" s="2">
        <v>7.8553999999999999E-2</v>
      </c>
      <c r="L5643" s="2">
        <v>0.16678100000000001</v>
      </c>
    </row>
    <row r="5644" spans="1:12" x14ac:dyDescent="0.2">
      <c r="A5644" s="2">
        <v>8.9570600000000002</v>
      </c>
      <c r="B5644" s="2">
        <v>61.811059999999998</v>
      </c>
      <c r="C5644" s="2">
        <v>0.44721899999999998</v>
      </c>
      <c r="D5644" s="2">
        <v>0.36316999999999999</v>
      </c>
      <c r="F5644" s="2">
        <v>8.9542540000000006</v>
      </c>
      <c r="G5644" s="2">
        <v>0.47921799999999998</v>
      </c>
      <c r="H5644" s="2">
        <v>0.47734799999999999</v>
      </c>
      <c r="J5644" s="2">
        <v>8.9570600000000002</v>
      </c>
      <c r="K5644" s="2">
        <v>7.8434000000000004E-2</v>
      </c>
      <c r="L5644" s="2">
        <v>0.165823</v>
      </c>
    </row>
    <row r="5645" spans="1:12" x14ac:dyDescent="0.2">
      <c r="A5645" s="2">
        <v>8.9577620000000007</v>
      </c>
      <c r="B5645" s="2">
        <v>61.845149999999997</v>
      </c>
      <c r="C5645" s="2">
        <v>0.44726100000000002</v>
      </c>
      <c r="D5645" s="2">
        <v>0.36364299999999999</v>
      </c>
      <c r="F5645" s="2">
        <v>8.9549559999999992</v>
      </c>
      <c r="G5645" s="2">
        <v>0.47944599999999998</v>
      </c>
      <c r="H5645" s="2">
        <v>0.47763100000000003</v>
      </c>
      <c r="J5645" s="2">
        <v>8.9577620000000007</v>
      </c>
      <c r="K5645" s="2">
        <v>7.8816999999999998E-2</v>
      </c>
      <c r="L5645" s="2">
        <v>0.165326</v>
      </c>
    </row>
    <row r="5646" spans="1:12" x14ac:dyDescent="0.2">
      <c r="A5646" s="2">
        <v>8.9584630000000001</v>
      </c>
      <c r="B5646" s="2">
        <v>61.878610000000002</v>
      </c>
      <c r="C5646" s="2">
        <v>0.44731399999999999</v>
      </c>
      <c r="D5646" s="2">
        <v>0.36404700000000001</v>
      </c>
      <c r="F5646" s="2">
        <v>8.9556570000000004</v>
      </c>
      <c r="G5646" s="2">
        <v>0.47961399999999998</v>
      </c>
      <c r="H5646" s="2">
        <v>0.47807300000000003</v>
      </c>
      <c r="J5646" s="2">
        <v>8.9584630000000001</v>
      </c>
      <c r="K5646" s="2">
        <v>7.9408000000000006E-2</v>
      </c>
      <c r="L5646" s="2">
        <v>0.16458100000000001</v>
      </c>
    </row>
    <row r="5647" spans="1:12" x14ac:dyDescent="0.2">
      <c r="A5647" s="2">
        <v>8.9591650000000005</v>
      </c>
      <c r="B5647" s="2">
        <v>61.913029999999999</v>
      </c>
      <c r="C5647" s="2">
        <v>0.44706299999999999</v>
      </c>
      <c r="D5647" s="2">
        <v>0.36419200000000002</v>
      </c>
      <c r="F5647" s="2">
        <v>8.9563590000000008</v>
      </c>
      <c r="G5647" s="2">
        <v>0.47923300000000002</v>
      </c>
      <c r="H5647" s="2">
        <v>0.47842400000000002</v>
      </c>
      <c r="J5647" s="2">
        <v>8.9591650000000005</v>
      </c>
      <c r="K5647" s="2">
        <v>7.9416E-2</v>
      </c>
      <c r="L5647" s="2">
        <v>0.163914</v>
      </c>
    </row>
    <row r="5648" spans="1:12" x14ac:dyDescent="0.2">
      <c r="A5648" s="2">
        <v>8.9598659999999999</v>
      </c>
      <c r="B5648" s="2">
        <v>61.94764</v>
      </c>
      <c r="C5648" s="2">
        <v>0.446826</v>
      </c>
      <c r="D5648" s="2">
        <v>0.364429</v>
      </c>
      <c r="F5648" s="2">
        <v>8.9570600000000002</v>
      </c>
      <c r="G5648" s="2">
        <v>0.47895100000000002</v>
      </c>
      <c r="H5648" s="2">
        <v>0.478271</v>
      </c>
      <c r="J5648" s="2">
        <v>8.9598659999999999</v>
      </c>
      <c r="K5648" s="2">
        <v>7.9374E-2</v>
      </c>
      <c r="L5648" s="2">
        <v>0.16332099999999999</v>
      </c>
    </row>
    <row r="5649" spans="1:12" x14ac:dyDescent="0.2">
      <c r="A5649" s="2">
        <v>8.9605680000000003</v>
      </c>
      <c r="B5649" s="2">
        <v>61.981229999999996</v>
      </c>
      <c r="C5649" s="2">
        <v>0.446353</v>
      </c>
      <c r="D5649" s="2">
        <v>0.36452800000000002</v>
      </c>
      <c r="F5649" s="2">
        <v>8.9577620000000007</v>
      </c>
      <c r="G5649" s="2">
        <v>0.47885899999999998</v>
      </c>
      <c r="H5649" s="2">
        <v>0.47772999999999999</v>
      </c>
      <c r="J5649" s="2">
        <v>8.9605680000000003</v>
      </c>
      <c r="K5649" s="2">
        <v>7.9703999999999997E-2</v>
      </c>
      <c r="L5649" s="2">
        <v>0.162943</v>
      </c>
    </row>
    <row r="5650" spans="1:12" x14ac:dyDescent="0.2">
      <c r="A5650" s="2">
        <v>8.9612680000000005</v>
      </c>
      <c r="B5650" s="2">
        <v>62.014789999999998</v>
      </c>
      <c r="C5650" s="2">
        <v>0.446185</v>
      </c>
      <c r="D5650" s="2">
        <v>0.36467300000000002</v>
      </c>
      <c r="F5650" s="2">
        <v>8.9584630000000001</v>
      </c>
      <c r="G5650" s="2">
        <v>0.479134</v>
      </c>
      <c r="H5650" s="2">
        <v>0.477524</v>
      </c>
      <c r="J5650" s="2">
        <v>8.9612680000000005</v>
      </c>
      <c r="K5650" s="2">
        <v>8.0102999999999994E-2</v>
      </c>
      <c r="L5650" s="2">
        <v>0.163323</v>
      </c>
    </row>
    <row r="5651" spans="1:12" x14ac:dyDescent="0.2">
      <c r="A5651" s="2">
        <v>8.9619689999999999</v>
      </c>
      <c r="B5651" s="2">
        <v>62.048360000000002</v>
      </c>
      <c r="C5651" s="2">
        <v>0.44608999999999999</v>
      </c>
      <c r="D5651" s="2">
        <v>0.36518400000000001</v>
      </c>
      <c r="F5651" s="2">
        <v>8.9591650000000005</v>
      </c>
      <c r="G5651" s="2">
        <v>0.47919499999999998</v>
      </c>
      <c r="H5651" s="2">
        <v>0.477188</v>
      </c>
      <c r="J5651" s="2">
        <v>8.9619689999999999</v>
      </c>
      <c r="K5651" s="2">
        <v>7.9973000000000002E-2</v>
      </c>
      <c r="L5651" s="2">
        <v>0.16386400000000001</v>
      </c>
    </row>
    <row r="5652" spans="1:12" x14ac:dyDescent="0.2">
      <c r="A5652" s="2">
        <v>8.9626710000000003</v>
      </c>
      <c r="B5652" s="2">
        <v>62.082090000000001</v>
      </c>
      <c r="C5652" s="2">
        <v>0.44576199999999999</v>
      </c>
      <c r="D5652" s="2">
        <v>0.36538999999999999</v>
      </c>
      <c r="F5652" s="2">
        <v>8.9598659999999999</v>
      </c>
      <c r="G5652" s="2">
        <v>0.47895100000000002</v>
      </c>
      <c r="H5652" s="2">
        <v>0.47679100000000002</v>
      </c>
      <c r="J5652" s="2">
        <v>8.9626710000000003</v>
      </c>
      <c r="K5652" s="2">
        <v>7.9973000000000002E-2</v>
      </c>
      <c r="L5652" s="2">
        <v>0.16386999999999999</v>
      </c>
    </row>
    <row r="5653" spans="1:12" x14ac:dyDescent="0.2">
      <c r="A5653" s="2">
        <v>8.9633719999999997</v>
      </c>
      <c r="B5653" s="2">
        <v>62.114449999999998</v>
      </c>
      <c r="C5653" s="2">
        <v>0.445579</v>
      </c>
      <c r="D5653" s="2">
        <v>0.36516100000000001</v>
      </c>
      <c r="F5653" s="2">
        <v>8.9605680000000003</v>
      </c>
      <c r="G5653" s="2">
        <v>0.47881299999999999</v>
      </c>
      <c r="H5653" s="2">
        <v>0.47658499999999998</v>
      </c>
      <c r="J5653" s="2">
        <v>8.9633719999999997</v>
      </c>
      <c r="K5653" s="2">
        <v>8.0464999999999995E-2</v>
      </c>
      <c r="L5653" s="2">
        <v>0.16326599999999999</v>
      </c>
    </row>
    <row r="5654" spans="1:12" x14ac:dyDescent="0.2">
      <c r="A5654" s="2">
        <v>8.9640740000000001</v>
      </c>
      <c r="B5654" s="2">
        <v>62.147480000000002</v>
      </c>
      <c r="C5654" s="2">
        <v>0.44537700000000002</v>
      </c>
      <c r="D5654" s="2">
        <v>0.365176</v>
      </c>
      <c r="F5654" s="2">
        <v>8.9612680000000005</v>
      </c>
      <c r="G5654" s="2">
        <v>0.478935</v>
      </c>
      <c r="H5654" s="2">
        <v>0.47656999999999999</v>
      </c>
      <c r="J5654" s="2">
        <v>8.9640740000000001</v>
      </c>
      <c r="K5654" s="2">
        <v>8.0582000000000001E-2</v>
      </c>
      <c r="L5654" s="2">
        <v>0.163073</v>
      </c>
    </row>
    <row r="5655" spans="1:12" x14ac:dyDescent="0.2">
      <c r="A5655" s="2">
        <v>8.9647749999999995</v>
      </c>
      <c r="B5655" s="2">
        <v>62.180439999999997</v>
      </c>
      <c r="C5655" s="2">
        <v>0.44486199999999998</v>
      </c>
      <c r="D5655" s="2">
        <v>0.36538999999999999</v>
      </c>
      <c r="F5655" s="2">
        <v>8.9619689999999999</v>
      </c>
      <c r="G5655" s="2">
        <v>0.47892800000000002</v>
      </c>
      <c r="H5655" s="2">
        <v>0.47679899999999997</v>
      </c>
      <c r="J5655" s="2">
        <v>8.9647749999999995</v>
      </c>
      <c r="K5655" s="2">
        <v>8.0657999999999994E-2</v>
      </c>
      <c r="L5655" s="2">
        <v>0.16316600000000001</v>
      </c>
    </row>
    <row r="5656" spans="1:12" x14ac:dyDescent="0.2">
      <c r="A5656" s="2">
        <v>8.9654769999999999</v>
      </c>
      <c r="B5656" s="2">
        <v>62.21414</v>
      </c>
      <c r="C5656" s="2">
        <v>0.44470100000000001</v>
      </c>
      <c r="D5656" s="2">
        <v>0.36525999999999997</v>
      </c>
      <c r="F5656" s="2">
        <v>8.9626710000000003</v>
      </c>
      <c r="G5656" s="2">
        <v>0.47898099999999999</v>
      </c>
      <c r="H5656" s="2">
        <v>0.47716500000000001</v>
      </c>
      <c r="J5656" s="2">
        <v>8.9654769999999999</v>
      </c>
      <c r="K5656" s="2">
        <v>8.0411999999999997E-2</v>
      </c>
      <c r="L5656" s="2">
        <v>0.16297400000000001</v>
      </c>
    </row>
    <row r="5657" spans="1:12" x14ac:dyDescent="0.2">
      <c r="A5657" s="2">
        <v>8.9661779999999993</v>
      </c>
      <c r="B5657" s="2">
        <v>62.24727</v>
      </c>
      <c r="C5657" s="2">
        <v>0.44472800000000001</v>
      </c>
      <c r="D5657" s="2">
        <v>0.36505399999999999</v>
      </c>
      <c r="F5657" s="2">
        <v>8.9633719999999997</v>
      </c>
      <c r="G5657" s="2">
        <v>0.47867599999999999</v>
      </c>
      <c r="H5657" s="2">
        <v>0.47769899999999998</v>
      </c>
      <c r="J5657" s="2">
        <v>8.9661779999999993</v>
      </c>
      <c r="K5657" s="2">
        <v>8.0287999999999998E-2</v>
      </c>
      <c r="L5657" s="2">
        <v>0.16302</v>
      </c>
    </row>
    <row r="5658" spans="1:12" x14ac:dyDescent="0.2">
      <c r="A5658" s="2">
        <v>8.9668799999999997</v>
      </c>
      <c r="B5658" s="2">
        <v>62.28058</v>
      </c>
      <c r="C5658" s="2">
        <v>0.44479299999999999</v>
      </c>
      <c r="D5658" s="2">
        <v>0.36461900000000003</v>
      </c>
      <c r="F5658" s="2">
        <v>8.9640740000000001</v>
      </c>
      <c r="G5658" s="2">
        <v>0.47816500000000001</v>
      </c>
      <c r="H5658" s="2">
        <v>0.478157</v>
      </c>
      <c r="J5658" s="2">
        <v>8.9668799999999997</v>
      </c>
      <c r="K5658" s="2">
        <v>8.0064999999999997E-2</v>
      </c>
      <c r="L5658" s="2">
        <v>0.16288900000000001</v>
      </c>
    </row>
    <row r="5659" spans="1:12" x14ac:dyDescent="0.2">
      <c r="A5659" s="2">
        <v>8.9675809999999991</v>
      </c>
      <c r="B5659" s="2">
        <v>62.313209999999998</v>
      </c>
      <c r="C5659" s="2">
        <v>0.44475500000000001</v>
      </c>
      <c r="D5659" s="2">
        <v>0.36436800000000003</v>
      </c>
      <c r="F5659" s="2">
        <v>8.9647749999999995</v>
      </c>
      <c r="G5659" s="2">
        <v>0.47875200000000001</v>
      </c>
      <c r="H5659" s="2">
        <v>0.478607</v>
      </c>
      <c r="J5659" s="2">
        <v>8.9675809999999991</v>
      </c>
      <c r="K5659" s="2">
        <v>7.9827999999999996E-2</v>
      </c>
      <c r="L5659" s="2">
        <v>0.162632</v>
      </c>
    </row>
    <row r="5660" spans="1:12" x14ac:dyDescent="0.2">
      <c r="A5660" s="2">
        <v>8.9682820000000003</v>
      </c>
      <c r="B5660" s="2">
        <v>62.346800000000002</v>
      </c>
      <c r="C5660" s="2">
        <v>0.44454500000000002</v>
      </c>
      <c r="D5660" s="2">
        <v>0.364734</v>
      </c>
      <c r="F5660" s="2">
        <v>8.9654769999999999</v>
      </c>
      <c r="G5660" s="2">
        <v>0.47885100000000003</v>
      </c>
      <c r="H5660" s="2">
        <v>0.47841600000000001</v>
      </c>
      <c r="J5660" s="2">
        <v>8.9682820000000003</v>
      </c>
      <c r="K5660" s="2">
        <v>7.9824000000000006E-2</v>
      </c>
      <c r="L5660" s="2">
        <v>0.16239799999999999</v>
      </c>
    </row>
    <row r="5661" spans="1:12" x14ac:dyDescent="0.2">
      <c r="A5661" s="2">
        <v>8.9689840000000007</v>
      </c>
      <c r="B5661" s="2">
        <v>62.379280000000001</v>
      </c>
      <c r="C5661" s="2">
        <v>0.44387399999999999</v>
      </c>
      <c r="D5661" s="2">
        <v>0.36500100000000002</v>
      </c>
      <c r="F5661" s="2">
        <v>8.9661779999999993</v>
      </c>
      <c r="G5661" s="2">
        <v>0.47885100000000003</v>
      </c>
      <c r="H5661" s="2">
        <v>0.47803499999999999</v>
      </c>
      <c r="J5661" s="2">
        <v>8.9689840000000007</v>
      </c>
      <c r="K5661" s="2">
        <v>7.9754000000000005E-2</v>
      </c>
      <c r="L5661" s="2">
        <v>0.161774</v>
      </c>
    </row>
    <row r="5662" spans="1:12" x14ac:dyDescent="0.2">
      <c r="A5662" s="2">
        <v>8.9696850000000001</v>
      </c>
      <c r="B5662" s="2">
        <v>62.411720000000003</v>
      </c>
      <c r="C5662" s="2">
        <v>0.44326700000000002</v>
      </c>
      <c r="D5662" s="2">
        <v>0.365062</v>
      </c>
      <c r="F5662" s="2">
        <v>8.9668799999999997</v>
      </c>
      <c r="G5662" s="2">
        <v>0.47887400000000002</v>
      </c>
      <c r="H5662" s="2">
        <v>0.478043</v>
      </c>
      <c r="J5662" s="2">
        <v>8.9696850000000001</v>
      </c>
      <c r="K5662" s="2">
        <v>7.9797999999999994E-2</v>
      </c>
      <c r="L5662" s="2">
        <v>0.16125800000000001</v>
      </c>
    </row>
    <row r="5663" spans="1:12" x14ac:dyDescent="0.2">
      <c r="A5663" s="2">
        <v>8.9703879999999998</v>
      </c>
      <c r="B5663" s="2">
        <v>62.444200000000002</v>
      </c>
      <c r="C5663" s="2">
        <v>0.44341999999999998</v>
      </c>
      <c r="D5663" s="2">
        <v>0.36532100000000001</v>
      </c>
      <c r="F5663" s="2">
        <v>8.9675809999999991</v>
      </c>
      <c r="G5663" s="2">
        <v>0.47849999999999998</v>
      </c>
      <c r="H5663" s="2">
        <v>0.47778300000000001</v>
      </c>
      <c r="J5663" s="2">
        <v>8.9703879999999998</v>
      </c>
      <c r="K5663" s="2">
        <v>7.9557000000000003E-2</v>
      </c>
      <c r="L5663" s="2">
        <v>0.16122800000000001</v>
      </c>
    </row>
    <row r="5664" spans="1:12" x14ac:dyDescent="0.2">
      <c r="A5664" s="2">
        <v>8.971088</v>
      </c>
      <c r="B5664" s="2">
        <v>62.476880000000001</v>
      </c>
      <c r="C5664" s="2">
        <v>0.44372099999999998</v>
      </c>
      <c r="D5664" s="2">
        <v>0.36554999999999999</v>
      </c>
      <c r="F5664" s="2">
        <v>8.9682820000000003</v>
      </c>
      <c r="G5664" s="2">
        <v>0.47792800000000002</v>
      </c>
      <c r="H5664" s="2">
        <v>0.47742499999999999</v>
      </c>
      <c r="J5664" s="2">
        <v>8.971088</v>
      </c>
      <c r="K5664" s="2">
        <v>7.9259999999999997E-2</v>
      </c>
      <c r="L5664" s="2">
        <v>0.16141800000000001</v>
      </c>
    </row>
    <row r="5665" spans="1:12" x14ac:dyDescent="0.2">
      <c r="A5665" s="2">
        <v>8.9717889999999993</v>
      </c>
      <c r="B5665" s="2">
        <v>62.508749999999999</v>
      </c>
      <c r="C5665" s="2">
        <v>0.44378600000000001</v>
      </c>
      <c r="D5665" s="2">
        <v>0.36562699999999998</v>
      </c>
      <c r="F5665" s="2">
        <v>8.9689840000000007</v>
      </c>
      <c r="G5665" s="2">
        <v>0.47726400000000002</v>
      </c>
      <c r="H5665" s="2">
        <v>0.47728700000000002</v>
      </c>
      <c r="J5665" s="2">
        <v>8.9717889999999993</v>
      </c>
      <c r="K5665" s="2">
        <v>7.8910999999999995E-2</v>
      </c>
      <c r="L5665" s="2">
        <v>0.16144800000000001</v>
      </c>
    </row>
    <row r="5666" spans="1:12" x14ac:dyDescent="0.2">
      <c r="A5666" s="2">
        <v>8.9724900000000005</v>
      </c>
      <c r="B5666" s="2">
        <v>62.541609999999999</v>
      </c>
      <c r="C5666" s="2">
        <v>0.443633</v>
      </c>
      <c r="D5666" s="2">
        <v>0.36533700000000002</v>
      </c>
      <c r="F5666" s="2">
        <v>8.9696850000000001</v>
      </c>
      <c r="G5666" s="2">
        <v>0.47734799999999999</v>
      </c>
      <c r="H5666" s="2">
        <v>0.47725699999999999</v>
      </c>
      <c r="J5666" s="2">
        <v>8.9724900000000005</v>
      </c>
      <c r="K5666" s="2">
        <v>7.8708E-2</v>
      </c>
      <c r="L5666" s="2">
        <v>0.161685</v>
      </c>
    </row>
    <row r="5667" spans="1:12" x14ac:dyDescent="0.2">
      <c r="A5667" s="2">
        <v>8.9731919999999992</v>
      </c>
      <c r="B5667" s="2">
        <v>62.57394</v>
      </c>
      <c r="C5667" s="2">
        <v>0.44353399999999998</v>
      </c>
      <c r="D5667" s="2">
        <v>0.365199</v>
      </c>
      <c r="F5667" s="2">
        <v>8.9703879999999998</v>
      </c>
      <c r="G5667" s="2">
        <v>0.47763100000000003</v>
      </c>
      <c r="H5667" s="2">
        <v>0.47725699999999999</v>
      </c>
      <c r="J5667" s="2">
        <v>8.9731919999999992</v>
      </c>
      <c r="K5667" s="2">
        <v>7.8321000000000002E-2</v>
      </c>
      <c r="L5667" s="2">
        <v>0.16214600000000001</v>
      </c>
    </row>
    <row r="5668" spans="1:12" x14ac:dyDescent="0.2">
      <c r="A5668" s="2">
        <v>8.9738930000000003</v>
      </c>
      <c r="B5668" s="2">
        <v>62.606259999999999</v>
      </c>
      <c r="C5668" s="2">
        <v>0.44359100000000001</v>
      </c>
      <c r="D5668" s="2">
        <v>0.36529099999999998</v>
      </c>
      <c r="F5668" s="2">
        <v>8.971088</v>
      </c>
      <c r="G5668" s="2">
        <v>0.47807300000000003</v>
      </c>
      <c r="H5668" s="2">
        <v>0.47683700000000001</v>
      </c>
      <c r="J5668" s="2">
        <v>8.9738930000000003</v>
      </c>
      <c r="K5668" s="2">
        <v>7.7979999999999994E-2</v>
      </c>
      <c r="L5668" s="2">
        <v>0.16200400000000001</v>
      </c>
    </row>
    <row r="5669" spans="1:12" x14ac:dyDescent="0.2">
      <c r="A5669" s="2">
        <v>8.9745939999999997</v>
      </c>
      <c r="B5669" s="2">
        <v>62.638420000000004</v>
      </c>
      <c r="C5669" s="2">
        <v>0.443496</v>
      </c>
      <c r="D5669" s="2">
        <v>0.36564200000000002</v>
      </c>
      <c r="F5669" s="2">
        <v>8.9717889999999993</v>
      </c>
      <c r="G5669" s="2">
        <v>0.47842400000000002</v>
      </c>
      <c r="H5669" s="2">
        <v>0.47630299999999998</v>
      </c>
      <c r="J5669" s="2">
        <v>8.9745939999999997</v>
      </c>
      <c r="K5669" s="2">
        <v>7.7461000000000002E-2</v>
      </c>
      <c r="L5669" s="2">
        <v>0.16186300000000001</v>
      </c>
    </row>
    <row r="5670" spans="1:12" x14ac:dyDescent="0.2">
      <c r="A5670" s="2">
        <v>8.9752960000000002</v>
      </c>
      <c r="B5670" s="2">
        <v>62.668729999999996</v>
      </c>
      <c r="C5670" s="2">
        <v>0.44325599999999998</v>
      </c>
      <c r="D5670" s="2">
        <v>0.36657299999999998</v>
      </c>
      <c r="F5670" s="2">
        <v>8.9724900000000005</v>
      </c>
      <c r="G5670" s="2">
        <v>0.478271</v>
      </c>
      <c r="H5670" s="2">
        <v>0.47615800000000003</v>
      </c>
      <c r="J5670" s="2">
        <v>8.9752960000000002</v>
      </c>
      <c r="K5670" s="2">
        <v>7.7364000000000002E-2</v>
      </c>
      <c r="L5670" s="2">
        <v>0.16201699999999999</v>
      </c>
    </row>
    <row r="5671" spans="1:12" x14ac:dyDescent="0.2">
      <c r="A5671" s="2">
        <v>8.9759969999999996</v>
      </c>
      <c r="B5671" s="2">
        <v>62.697490000000002</v>
      </c>
      <c r="C5671" s="2">
        <v>0.44301499999999999</v>
      </c>
      <c r="D5671" s="2">
        <v>0.36718299999999998</v>
      </c>
      <c r="F5671" s="2">
        <v>8.9731919999999992</v>
      </c>
      <c r="G5671" s="2">
        <v>0.47772999999999999</v>
      </c>
      <c r="H5671" s="2">
        <v>0.47640199999999999</v>
      </c>
      <c r="J5671" s="2">
        <v>8.9759969999999996</v>
      </c>
      <c r="K5671" s="2">
        <v>7.7424999999999994E-2</v>
      </c>
      <c r="L5671" s="2">
        <v>0.16220899999999999</v>
      </c>
    </row>
    <row r="5672" spans="1:12" x14ac:dyDescent="0.2">
      <c r="A5672" s="2">
        <v>8.976699</v>
      </c>
      <c r="B5672" s="2">
        <v>62.725709999999999</v>
      </c>
      <c r="C5672" s="2">
        <v>0.442828</v>
      </c>
      <c r="D5672" s="2">
        <v>0.36710700000000002</v>
      </c>
      <c r="F5672" s="2">
        <v>8.9738930000000003</v>
      </c>
      <c r="G5672" s="2">
        <v>0.477524</v>
      </c>
      <c r="H5672" s="2">
        <v>0.47658499999999998</v>
      </c>
      <c r="J5672" s="2">
        <v>8.976699</v>
      </c>
      <c r="K5672" s="2">
        <v>7.7771999999999994E-2</v>
      </c>
      <c r="L5672" s="2">
        <v>0.16214500000000001</v>
      </c>
    </row>
    <row r="5673" spans="1:12" x14ac:dyDescent="0.2">
      <c r="A5673" s="2">
        <v>8.9773999999999994</v>
      </c>
      <c r="B5673" s="2">
        <v>62.756889999999999</v>
      </c>
      <c r="C5673" s="2">
        <v>0.44263799999999998</v>
      </c>
      <c r="D5673" s="2">
        <v>0.36653400000000003</v>
      </c>
      <c r="F5673" s="2">
        <v>8.9745939999999997</v>
      </c>
      <c r="G5673" s="2">
        <v>0.477188</v>
      </c>
      <c r="H5673" s="2">
        <v>0.47656300000000001</v>
      </c>
      <c r="J5673" s="2">
        <v>8.9773999999999994</v>
      </c>
      <c r="K5673" s="2">
        <v>7.7753000000000003E-2</v>
      </c>
      <c r="L5673" s="2">
        <v>0.16186800000000001</v>
      </c>
    </row>
    <row r="5674" spans="1:12" x14ac:dyDescent="0.2">
      <c r="A5674" s="2">
        <v>8.9781019999999998</v>
      </c>
      <c r="B5674" s="2">
        <v>62.789279999999998</v>
      </c>
      <c r="C5674" s="2">
        <v>0.44229400000000002</v>
      </c>
      <c r="D5674" s="2">
        <v>0.36680099999999999</v>
      </c>
      <c r="F5674" s="2">
        <v>8.9752960000000002</v>
      </c>
      <c r="G5674" s="2">
        <v>0.47679100000000002</v>
      </c>
      <c r="H5674" s="2">
        <v>0.47659299999999999</v>
      </c>
      <c r="J5674" s="2">
        <v>8.9781019999999998</v>
      </c>
      <c r="K5674" s="2">
        <v>7.7867000000000006E-2</v>
      </c>
      <c r="L5674" s="2">
        <v>0.16198499999999999</v>
      </c>
    </row>
    <row r="5675" spans="1:12" x14ac:dyDescent="0.2">
      <c r="A5675" s="2">
        <v>8.9788029999999992</v>
      </c>
      <c r="B5675" s="2">
        <v>62.821950000000001</v>
      </c>
      <c r="C5675" s="2">
        <v>0.44201200000000002</v>
      </c>
      <c r="D5675" s="2">
        <v>0.36709900000000001</v>
      </c>
      <c r="F5675" s="2">
        <v>8.9759969999999996</v>
      </c>
      <c r="G5675" s="2">
        <v>0.47658499999999998</v>
      </c>
      <c r="H5675" s="2">
        <v>0.47658499999999998</v>
      </c>
      <c r="J5675" s="2">
        <v>8.9788029999999992</v>
      </c>
      <c r="K5675" s="2">
        <v>7.8461000000000003E-2</v>
      </c>
      <c r="L5675" s="2">
        <v>0.16251499999999999</v>
      </c>
    </row>
    <row r="5676" spans="1:12" x14ac:dyDescent="0.2">
      <c r="A5676" s="2">
        <v>8.9795049999999996</v>
      </c>
      <c r="B5676" s="2">
        <v>62.854010000000002</v>
      </c>
      <c r="C5676" s="2">
        <v>0.44192399999999998</v>
      </c>
      <c r="D5676" s="2">
        <v>0.36708400000000002</v>
      </c>
      <c r="F5676" s="2">
        <v>8.976699</v>
      </c>
      <c r="G5676" s="2">
        <v>0.47656999999999999</v>
      </c>
      <c r="H5676" s="2">
        <v>0.47646300000000003</v>
      </c>
      <c r="J5676" s="2">
        <v>8.9795049999999996</v>
      </c>
      <c r="K5676" s="2">
        <v>7.8892000000000004E-2</v>
      </c>
      <c r="L5676" s="2">
        <v>0.16286600000000001</v>
      </c>
    </row>
    <row r="5677" spans="1:12" x14ac:dyDescent="0.2">
      <c r="A5677" s="2">
        <v>8.9802060000000008</v>
      </c>
      <c r="B5677" s="2">
        <v>62.885939999999998</v>
      </c>
      <c r="C5677" s="2">
        <v>0.44157000000000002</v>
      </c>
      <c r="D5677" s="2">
        <v>0.36717499999999997</v>
      </c>
      <c r="F5677" s="2">
        <v>8.9773999999999994</v>
      </c>
      <c r="G5677" s="2">
        <v>0.47679899999999997</v>
      </c>
      <c r="H5677" s="2">
        <v>0.476242</v>
      </c>
      <c r="J5677" s="2">
        <v>8.9802060000000008</v>
      </c>
      <c r="K5677" s="2">
        <v>7.9091999999999996E-2</v>
      </c>
      <c r="L5677" s="2">
        <v>0.16289400000000001</v>
      </c>
    </row>
    <row r="5678" spans="1:12" x14ac:dyDescent="0.2">
      <c r="A5678" s="2">
        <v>8.9809059999999992</v>
      </c>
      <c r="B5678" s="2">
        <v>62.91825</v>
      </c>
      <c r="C5678" s="2">
        <v>0.44122600000000001</v>
      </c>
      <c r="D5678" s="2">
        <v>0.36703799999999998</v>
      </c>
      <c r="F5678" s="2">
        <v>8.9781019999999998</v>
      </c>
      <c r="G5678" s="2">
        <v>0.47716500000000001</v>
      </c>
      <c r="H5678" s="2">
        <v>0.47613499999999997</v>
      </c>
      <c r="J5678" s="2">
        <v>8.9809059999999992</v>
      </c>
      <c r="K5678" s="2">
        <v>7.9019000000000006E-2</v>
      </c>
      <c r="L5678" s="2">
        <v>0.163105</v>
      </c>
    </row>
    <row r="5679" spans="1:12" x14ac:dyDescent="0.2">
      <c r="A5679" s="2">
        <v>8.9816079999999996</v>
      </c>
      <c r="B5679" s="2">
        <v>62.950139999999998</v>
      </c>
      <c r="C5679" s="2">
        <v>0.44066499999999997</v>
      </c>
      <c r="D5679" s="2">
        <v>0.36706800000000001</v>
      </c>
      <c r="F5679" s="2">
        <v>8.9788029999999992</v>
      </c>
      <c r="G5679" s="2">
        <v>0.47769899999999998</v>
      </c>
      <c r="H5679" s="2">
        <v>0.47631800000000002</v>
      </c>
      <c r="J5679" s="2">
        <v>8.9816079999999996</v>
      </c>
      <c r="K5679" s="2">
        <v>7.8631999999999994E-2</v>
      </c>
      <c r="L5679" s="2">
        <v>0.163383</v>
      </c>
    </row>
    <row r="5680" spans="1:12" x14ac:dyDescent="0.2">
      <c r="A5680" s="2">
        <v>8.9823090000000008</v>
      </c>
      <c r="B5680" s="2">
        <v>62.981900000000003</v>
      </c>
      <c r="C5680" s="2">
        <v>0.44045899999999999</v>
      </c>
      <c r="D5680" s="2">
        <v>0.36772500000000002</v>
      </c>
      <c r="F5680" s="2">
        <v>8.9795049999999996</v>
      </c>
      <c r="G5680" s="2">
        <v>0.478157</v>
      </c>
      <c r="H5680" s="2">
        <v>0.47659299999999999</v>
      </c>
      <c r="J5680" s="2">
        <v>8.9823090000000008</v>
      </c>
      <c r="K5680" s="2">
        <v>7.8695000000000001E-2</v>
      </c>
      <c r="L5680" s="2">
        <v>0.16353200000000001</v>
      </c>
    </row>
    <row r="5681" spans="1:12" x14ac:dyDescent="0.2">
      <c r="A5681" s="2">
        <v>8.9830109999999994</v>
      </c>
      <c r="B5681" s="2">
        <v>63.01343</v>
      </c>
      <c r="C5681" s="2">
        <v>0.440139</v>
      </c>
      <c r="D5681" s="2">
        <v>0.36806</v>
      </c>
      <c r="F5681" s="2">
        <v>8.9802060000000008</v>
      </c>
      <c r="G5681" s="2">
        <v>0.478607</v>
      </c>
      <c r="H5681" s="2">
        <v>0.47664600000000001</v>
      </c>
      <c r="J5681" s="2">
        <v>8.9830109999999994</v>
      </c>
      <c r="K5681" s="2">
        <v>7.8459000000000001E-2</v>
      </c>
      <c r="L5681" s="2">
        <v>0.16345100000000001</v>
      </c>
    </row>
    <row r="5682" spans="1:12" x14ac:dyDescent="0.2">
      <c r="A5682" s="2">
        <v>8.9837120000000006</v>
      </c>
      <c r="B5682" s="2">
        <v>63.045070000000003</v>
      </c>
      <c r="C5682" s="2">
        <v>0.44012800000000002</v>
      </c>
      <c r="D5682" s="2">
        <v>0.36834299999999998</v>
      </c>
      <c r="F5682" s="2">
        <v>8.9809059999999992</v>
      </c>
      <c r="G5682" s="2">
        <v>0.47841600000000001</v>
      </c>
      <c r="H5682" s="2">
        <v>0.47663100000000003</v>
      </c>
      <c r="J5682" s="2">
        <v>8.9837120000000006</v>
      </c>
      <c r="K5682" s="2">
        <v>7.8447000000000003E-2</v>
      </c>
      <c r="L5682" s="2">
        <v>0.163577</v>
      </c>
    </row>
    <row r="5683" spans="1:12" x14ac:dyDescent="0.2">
      <c r="A5683" s="2">
        <v>8.9844139999999992</v>
      </c>
      <c r="B5683" s="2">
        <v>63.076099999999997</v>
      </c>
      <c r="C5683" s="2">
        <v>0.43961600000000001</v>
      </c>
      <c r="D5683" s="2">
        <v>0.36851800000000001</v>
      </c>
      <c r="F5683" s="2">
        <v>8.9816079999999996</v>
      </c>
      <c r="G5683" s="2">
        <v>0.47803499999999999</v>
      </c>
      <c r="H5683" s="2">
        <v>0.47679899999999997</v>
      </c>
      <c r="J5683" s="2">
        <v>8.9844139999999992</v>
      </c>
      <c r="K5683" s="2">
        <v>7.8345999999999999E-2</v>
      </c>
      <c r="L5683" s="2">
        <v>0.163969</v>
      </c>
    </row>
    <row r="5684" spans="1:12" x14ac:dyDescent="0.2">
      <c r="A5684" s="2">
        <v>8.9851150000000004</v>
      </c>
      <c r="B5684" s="2">
        <v>63.107170000000004</v>
      </c>
      <c r="C5684" s="2">
        <v>0.43908999999999998</v>
      </c>
      <c r="D5684" s="2">
        <v>0.36844900000000003</v>
      </c>
      <c r="F5684" s="2">
        <v>8.9823090000000008</v>
      </c>
      <c r="G5684" s="2">
        <v>0.478043</v>
      </c>
      <c r="H5684" s="2">
        <v>0.47702</v>
      </c>
      <c r="J5684" s="2">
        <v>8.9851150000000004</v>
      </c>
      <c r="K5684" s="2">
        <v>7.8111E-2</v>
      </c>
      <c r="L5684" s="2">
        <v>0.16419900000000001</v>
      </c>
    </row>
    <row r="5685" spans="1:12" x14ac:dyDescent="0.2">
      <c r="A5685" s="2">
        <v>8.9858170000000008</v>
      </c>
      <c r="B5685" s="2">
        <v>63.138460000000002</v>
      </c>
      <c r="C5685" s="2">
        <v>0.438415</v>
      </c>
      <c r="D5685" s="2">
        <v>0.36831999999999998</v>
      </c>
      <c r="F5685" s="2">
        <v>8.9830109999999994</v>
      </c>
      <c r="G5685" s="2">
        <v>0.47778300000000001</v>
      </c>
      <c r="H5685" s="2">
        <v>0.47757699999999997</v>
      </c>
      <c r="J5685" s="2">
        <v>8.9858170000000008</v>
      </c>
      <c r="K5685" s="2">
        <v>7.7686000000000005E-2</v>
      </c>
      <c r="L5685" s="2">
        <v>0.163961</v>
      </c>
    </row>
    <row r="5686" spans="1:12" x14ac:dyDescent="0.2">
      <c r="A5686" s="2">
        <v>8.9865180000000002</v>
      </c>
      <c r="B5686" s="2">
        <v>63.169620000000002</v>
      </c>
      <c r="C5686" s="2">
        <v>0.43820500000000001</v>
      </c>
      <c r="D5686" s="2">
        <v>0.36847200000000002</v>
      </c>
      <c r="F5686" s="2">
        <v>8.9837120000000006</v>
      </c>
      <c r="G5686" s="2">
        <v>0.47742499999999999</v>
      </c>
      <c r="H5686" s="2">
        <v>0.47772199999999998</v>
      </c>
      <c r="J5686" s="2">
        <v>8.9865180000000002</v>
      </c>
      <c r="K5686" s="2">
        <v>7.7223E-2</v>
      </c>
      <c r="L5686" s="2">
        <v>0.16408300000000001</v>
      </c>
    </row>
    <row r="5687" spans="1:12" x14ac:dyDescent="0.2">
      <c r="A5687" s="2">
        <v>8.9872200000000007</v>
      </c>
      <c r="B5687" s="2">
        <v>63.200629999999997</v>
      </c>
      <c r="C5687" s="2">
        <v>0.438251</v>
      </c>
      <c r="D5687" s="2">
        <v>0.36914400000000003</v>
      </c>
      <c r="F5687" s="2">
        <v>8.9844139999999992</v>
      </c>
      <c r="G5687" s="2">
        <v>0.47728700000000002</v>
      </c>
      <c r="H5687" s="2">
        <v>0.47728700000000002</v>
      </c>
      <c r="J5687" s="2">
        <v>8.9872200000000007</v>
      </c>
      <c r="K5687" s="2">
        <v>7.6842999999999995E-2</v>
      </c>
      <c r="L5687" s="2">
        <v>0.16373299999999999</v>
      </c>
    </row>
    <row r="5688" spans="1:12" x14ac:dyDescent="0.2">
      <c r="A5688" s="2">
        <v>8.987921</v>
      </c>
      <c r="B5688" s="2">
        <v>63.231670000000001</v>
      </c>
      <c r="C5688" s="2">
        <v>0.43854399999999999</v>
      </c>
      <c r="D5688" s="2">
        <v>0.36905199999999999</v>
      </c>
      <c r="F5688" s="2">
        <v>8.9851150000000004</v>
      </c>
      <c r="G5688" s="2">
        <v>0.47725699999999999</v>
      </c>
      <c r="H5688" s="2">
        <v>0.47701300000000002</v>
      </c>
      <c r="J5688" s="2">
        <v>8.987921</v>
      </c>
      <c r="K5688" s="2">
        <v>7.6364000000000001E-2</v>
      </c>
      <c r="L5688" s="2">
        <v>0.16380500000000001</v>
      </c>
    </row>
    <row r="5689" spans="1:12" x14ac:dyDescent="0.2">
      <c r="A5689" s="2">
        <v>8.9886219999999994</v>
      </c>
      <c r="B5689" s="2">
        <v>63.262639999999998</v>
      </c>
      <c r="C5689" s="2">
        <v>0.43873499999999999</v>
      </c>
      <c r="D5689" s="2">
        <v>0.369479</v>
      </c>
      <c r="F5689" s="2">
        <v>8.9858170000000008</v>
      </c>
      <c r="G5689" s="2">
        <v>0.47725699999999999</v>
      </c>
      <c r="H5689" s="2">
        <v>0.476852</v>
      </c>
      <c r="J5689" s="2">
        <v>8.9886219999999994</v>
      </c>
      <c r="K5689" s="2">
        <v>7.6510999999999996E-2</v>
      </c>
      <c r="L5689" s="2">
        <v>0.164605</v>
      </c>
    </row>
    <row r="5690" spans="1:12" x14ac:dyDescent="0.2">
      <c r="A5690" s="2">
        <v>8.9893239999999999</v>
      </c>
      <c r="B5690" s="2">
        <v>63.292949999999998</v>
      </c>
      <c r="C5690" s="2">
        <v>0.43891400000000003</v>
      </c>
      <c r="D5690" s="2">
        <v>0.368892</v>
      </c>
      <c r="F5690" s="2">
        <v>8.9865180000000002</v>
      </c>
      <c r="G5690" s="2">
        <v>0.47683700000000001</v>
      </c>
      <c r="H5690" s="2">
        <v>0.476524</v>
      </c>
      <c r="J5690" s="2">
        <v>8.9893239999999999</v>
      </c>
      <c r="K5690" s="2">
        <v>7.6484999999999997E-2</v>
      </c>
      <c r="L5690" s="2">
        <v>0.165106</v>
      </c>
    </row>
    <row r="5691" spans="1:12" x14ac:dyDescent="0.2">
      <c r="A5691" s="2">
        <v>8.9900249999999993</v>
      </c>
      <c r="B5691" s="2">
        <v>63.323720000000002</v>
      </c>
      <c r="C5691" s="2">
        <v>0.43871199999999999</v>
      </c>
      <c r="D5691" s="2">
        <v>0.36873899999999998</v>
      </c>
      <c r="F5691" s="2">
        <v>8.9872200000000007</v>
      </c>
      <c r="G5691" s="2">
        <v>0.47630299999999998</v>
      </c>
      <c r="H5691" s="2">
        <v>0.47641800000000001</v>
      </c>
      <c r="J5691" s="2">
        <v>8.9900249999999993</v>
      </c>
      <c r="K5691" s="2">
        <v>7.6189000000000007E-2</v>
      </c>
      <c r="L5691" s="2">
        <v>0.16542899999999999</v>
      </c>
    </row>
    <row r="5692" spans="1:12" x14ac:dyDescent="0.2">
      <c r="A5692" s="2">
        <v>8.9907269999999997</v>
      </c>
      <c r="B5692" s="2">
        <v>63.354700000000001</v>
      </c>
      <c r="C5692" s="2">
        <v>0.43818600000000002</v>
      </c>
      <c r="D5692" s="2">
        <v>0.36870900000000001</v>
      </c>
      <c r="F5692" s="2">
        <v>8.987921</v>
      </c>
      <c r="G5692" s="2">
        <v>0.47615800000000003</v>
      </c>
      <c r="H5692" s="2">
        <v>0.47676800000000003</v>
      </c>
      <c r="J5692" s="2">
        <v>8.9907269999999997</v>
      </c>
      <c r="K5692" s="2">
        <v>7.6314999999999994E-2</v>
      </c>
      <c r="L5692" s="2">
        <v>0.165413</v>
      </c>
    </row>
    <row r="5693" spans="1:12" x14ac:dyDescent="0.2">
      <c r="A5693" s="2">
        <v>8.9914269999999998</v>
      </c>
      <c r="B5693" s="2">
        <v>63.384900000000002</v>
      </c>
      <c r="C5693" s="2">
        <v>0.43818200000000002</v>
      </c>
      <c r="D5693" s="2">
        <v>0.36906699999999998</v>
      </c>
      <c r="F5693" s="2">
        <v>8.9886219999999994</v>
      </c>
      <c r="G5693" s="2">
        <v>0.47640199999999999</v>
      </c>
      <c r="H5693" s="2">
        <v>0.47712700000000002</v>
      </c>
      <c r="J5693" s="2">
        <v>8.9914269999999998</v>
      </c>
      <c r="K5693" s="2">
        <v>7.6218999999999995E-2</v>
      </c>
      <c r="L5693" s="2">
        <v>0.16564100000000001</v>
      </c>
    </row>
    <row r="5694" spans="1:12" x14ac:dyDescent="0.2">
      <c r="A5694" s="2">
        <v>8.9921290000000003</v>
      </c>
      <c r="B5694" s="2">
        <v>63.415390000000002</v>
      </c>
      <c r="C5694" s="2">
        <v>0.43787300000000001</v>
      </c>
      <c r="D5694" s="2">
        <v>0.36880000000000002</v>
      </c>
      <c r="F5694" s="2">
        <v>8.9893239999999999</v>
      </c>
      <c r="G5694" s="2">
        <v>0.47658499999999998</v>
      </c>
      <c r="H5694" s="2">
        <v>0.47702</v>
      </c>
      <c r="J5694" s="2">
        <v>8.9921290000000003</v>
      </c>
      <c r="K5694" s="2">
        <v>7.6382000000000005E-2</v>
      </c>
      <c r="L5694" s="2">
        <v>0.165967</v>
      </c>
    </row>
    <row r="5695" spans="1:12" x14ac:dyDescent="0.2">
      <c r="A5695" s="2">
        <v>8.9928299999999997</v>
      </c>
      <c r="B5695" s="2">
        <v>63.44547</v>
      </c>
      <c r="C5695" s="2">
        <v>0.438388</v>
      </c>
      <c r="D5695" s="2">
        <v>0.36890699999999998</v>
      </c>
      <c r="F5695" s="2">
        <v>8.9900249999999993</v>
      </c>
      <c r="G5695" s="2">
        <v>0.47656300000000001</v>
      </c>
      <c r="H5695" s="2">
        <v>0.477074</v>
      </c>
      <c r="J5695" s="2">
        <v>8.9928299999999997</v>
      </c>
      <c r="K5695" s="2">
        <v>7.6506000000000005E-2</v>
      </c>
      <c r="L5695" s="2">
        <v>0.16573399999999999</v>
      </c>
    </row>
    <row r="5696" spans="1:12" x14ac:dyDescent="0.2">
      <c r="A5696" s="2">
        <v>8.9935320000000001</v>
      </c>
      <c r="B5696" s="2">
        <v>63.475929999999998</v>
      </c>
      <c r="C5696" s="2">
        <v>0.43832300000000002</v>
      </c>
      <c r="D5696" s="2">
        <v>0.369037</v>
      </c>
      <c r="F5696" s="2">
        <v>8.9907269999999997</v>
      </c>
      <c r="G5696" s="2">
        <v>0.47659299999999999</v>
      </c>
      <c r="H5696" s="2">
        <v>0.476746</v>
      </c>
      <c r="J5696" s="2">
        <v>8.9935320000000001</v>
      </c>
      <c r="K5696" s="2">
        <v>7.6216999999999993E-2</v>
      </c>
      <c r="L5696" s="2">
        <v>0.165963</v>
      </c>
    </row>
    <row r="5697" spans="1:12" x14ac:dyDescent="0.2">
      <c r="A5697" s="2">
        <v>8.9942329999999995</v>
      </c>
      <c r="B5697" s="2">
        <v>63.505690000000001</v>
      </c>
      <c r="C5697" s="2">
        <v>0.43851800000000002</v>
      </c>
      <c r="D5697" s="2">
        <v>0.36890000000000001</v>
      </c>
      <c r="F5697" s="2">
        <v>8.9914269999999998</v>
      </c>
      <c r="G5697" s="2">
        <v>0.47658499999999998</v>
      </c>
      <c r="H5697" s="2">
        <v>0.47643999999999997</v>
      </c>
      <c r="J5697" s="2">
        <v>8.9942329999999995</v>
      </c>
      <c r="K5697" s="2">
        <v>7.6190999999999995E-2</v>
      </c>
      <c r="L5697" s="2">
        <v>0.166465</v>
      </c>
    </row>
    <row r="5698" spans="1:12" x14ac:dyDescent="0.2">
      <c r="A5698" s="2">
        <v>8.9949340000000007</v>
      </c>
      <c r="B5698" s="2">
        <v>63.53519</v>
      </c>
      <c r="C5698" s="2">
        <v>0.43851800000000002</v>
      </c>
      <c r="D5698" s="2">
        <v>0.36946400000000001</v>
      </c>
      <c r="F5698" s="2">
        <v>8.9921290000000003</v>
      </c>
      <c r="G5698" s="2">
        <v>0.47646300000000003</v>
      </c>
      <c r="H5698" s="2">
        <v>0.47595199999999999</v>
      </c>
      <c r="J5698" s="2">
        <v>8.9949340000000007</v>
      </c>
      <c r="K5698" s="2">
        <v>7.5905E-2</v>
      </c>
      <c r="L5698" s="2">
        <v>0.16711000000000001</v>
      </c>
    </row>
    <row r="5699" spans="1:12" x14ac:dyDescent="0.2">
      <c r="A5699" s="2">
        <v>8.9956359999999993</v>
      </c>
      <c r="B5699" s="2">
        <v>63.564790000000002</v>
      </c>
      <c r="C5699" s="2">
        <v>0.43837700000000002</v>
      </c>
      <c r="D5699" s="2">
        <v>0.37007400000000001</v>
      </c>
      <c r="F5699" s="2">
        <v>8.9928299999999997</v>
      </c>
      <c r="G5699" s="2">
        <v>0.476242</v>
      </c>
      <c r="H5699" s="2">
        <v>0.47573900000000002</v>
      </c>
      <c r="J5699" s="2">
        <v>8.9956359999999993</v>
      </c>
      <c r="K5699" s="2">
        <v>7.5701000000000004E-2</v>
      </c>
      <c r="L5699" s="2">
        <v>0.16747999999999999</v>
      </c>
    </row>
    <row r="5700" spans="1:12" x14ac:dyDescent="0.2">
      <c r="A5700" s="2">
        <v>8.9963370000000005</v>
      </c>
      <c r="B5700" s="2">
        <v>63.593760000000003</v>
      </c>
      <c r="C5700" s="2">
        <v>0.43825799999999998</v>
      </c>
      <c r="D5700" s="2">
        <v>0.37053999999999998</v>
      </c>
      <c r="F5700" s="2">
        <v>8.9935320000000001</v>
      </c>
      <c r="G5700" s="2">
        <v>0.47613499999999997</v>
      </c>
      <c r="H5700" s="2">
        <v>0.47555500000000001</v>
      </c>
      <c r="J5700" s="2">
        <v>8.9963370000000005</v>
      </c>
      <c r="K5700" s="2">
        <v>7.5657000000000002E-2</v>
      </c>
      <c r="L5700" s="2">
        <v>0.16700300000000001</v>
      </c>
    </row>
    <row r="5701" spans="1:12" x14ac:dyDescent="0.2">
      <c r="A5701" s="2">
        <v>8.9970389999999991</v>
      </c>
      <c r="B5701" s="2">
        <v>63.623269999999998</v>
      </c>
      <c r="C5701" s="2">
        <v>0.437919</v>
      </c>
      <c r="D5701" s="2">
        <v>0.37013499999999999</v>
      </c>
      <c r="F5701" s="2">
        <v>8.9942329999999995</v>
      </c>
      <c r="G5701" s="2">
        <v>0.47631800000000002</v>
      </c>
      <c r="H5701" s="2">
        <v>0.47505199999999997</v>
      </c>
      <c r="J5701" s="2">
        <v>8.9970389999999991</v>
      </c>
      <c r="K5701" s="2">
        <v>7.5972999999999999E-2</v>
      </c>
      <c r="L5701" s="2">
        <v>0.16669500000000001</v>
      </c>
    </row>
    <row r="5702" spans="1:12" x14ac:dyDescent="0.2">
      <c r="A5702" s="2">
        <v>8.9977400000000003</v>
      </c>
      <c r="B5702" s="2">
        <v>63.652790000000003</v>
      </c>
      <c r="C5702" s="2">
        <v>0.438079</v>
      </c>
      <c r="D5702" s="2">
        <v>0.370197</v>
      </c>
      <c r="F5702" s="2">
        <v>8.9949340000000007</v>
      </c>
      <c r="G5702" s="2">
        <v>0.47659299999999999</v>
      </c>
      <c r="H5702" s="2">
        <v>0.47525800000000001</v>
      </c>
      <c r="J5702" s="2">
        <v>8.9977400000000003</v>
      </c>
      <c r="K5702" s="2">
        <v>7.6004000000000002E-2</v>
      </c>
      <c r="L5702" s="2">
        <v>0.16653100000000001</v>
      </c>
    </row>
    <row r="5703" spans="1:12" x14ac:dyDescent="0.2">
      <c r="A5703" s="2">
        <v>8.9984420000000007</v>
      </c>
      <c r="B5703" s="2">
        <v>63.682139999999997</v>
      </c>
      <c r="C5703" s="2">
        <v>0.43801000000000001</v>
      </c>
      <c r="D5703" s="2">
        <v>0.37038700000000002</v>
      </c>
      <c r="F5703" s="2">
        <v>8.9956359999999993</v>
      </c>
      <c r="G5703" s="2">
        <v>0.47664600000000001</v>
      </c>
      <c r="H5703" s="2">
        <v>0.47514299999999998</v>
      </c>
      <c r="J5703" s="2">
        <v>8.9984420000000007</v>
      </c>
      <c r="K5703" s="2">
        <v>7.5312000000000004E-2</v>
      </c>
      <c r="L5703" s="2">
        <v>0.16700999999999999</v>
      </c>
    </row>
    <row r="5704" spans="1:12" x14ac:dyDescent="0.2">
      <c r="A5704" s="2">
        <v>8.9991430000000001</v>
      </c>
      <c r="B5704" s="2">
        <v>63.711109999999998</v>
      </c>
      <c r="C5704" s="2">
        <v>0.43760599999999999</v>
      </c>
      <c r="D5704" s="2">
        <v>0.37062400000000001</v>
      </c>
      <c r="F5704" s="2">
        <v>8.9963370000000005</v>
      </c>
      <c r="G5704" s="2">
        <v>0.47663100000000003</v>
      </c>
      <c r="H5704" s="2">
        <v>0.47466999999999998</v>
      </c>
      <c r="J5704" s="2">
        <v>8.9991430000000001</v>
      </c>
      <c r="K5704" s="2">
        <v>7.5420000000000001E-2</v>
      </c>
      <c r="L5704" s="2">
        <v>0.167716</v>
      </c>
    </row>
    <row r="5705" spans="1:12" x14ac:dyDescent="0.2">
      <c r="A5705" s="2">
        <v>8.9998450000000005</v>
      </c>
      <c r="B5705" s="2">
        <v>63.740189999999998</v>
      </c>
      <c r="C5705" s="2">
        <v>0.43796800000000002</v>
      </c>
      <c r="D5705" s="2">
        <v>0.37087599999999998</v>
      </c>
      <c r="F5705" s="2">
        <v>8.9970389999999991</v>
      </c>
      <c r="G5705" s="2">
        <v>0.47679899999999997</v>
      </c>
      <c r="H5705" s="2">
        <v>0.47462500000000002</v>
      </c>
      <c r="J5705" s="2">
        <v>8.9998450000000005</v>
      </c>
      <c r="K5705" s="2">
        <v>7.5308E-2</v>
      </c>
      <c r="L5705" s="2">
        <v>0.167826</v>
      </c>
    </row>
    <row r="5706" spans="1:12" x14ac:dyDescent="0.2">
      <c r="A5706" s="2">
        <v>9.0005469999999992</v>
      </c>
      <c r="B5706" s="2">
        <v>63.768990000000002</v>
      </c>
      <c r="C5706" s="2">
        <v>0.43844100000000003</v>
      </c>
      <c r="D5706" s="2">
        <v>0.37151600000000001</v>
      </c>
      <c r="F5706" s="2">
        <v>8.9977400000000003</v>
      </c>
      <c r="G5706" s="2">
        <v>0.47702</v>
      </c>
      <c r="H5706" s="2">
        <v>0.47477000000000003</v>
      </c>
      <c r="J5706" s="2">
        <v>9.0005469999999992</v>
      </c>
      <c r="K5706" s="2">
        <v>7.5370999999999994E-2</v>
      </c>
      <c r="L5706" s="2">
        <v>0.167686</v>
      </c>
    </row>
    <row r="5707" spans="1:12" x14ac:dyDescent="0.2">
      <c r="A5707" s="2">
        <v>9.0012469999999993</v>
      </c>
      <c r="B5707" s="2">
        <v>63.798279999999998</v>
      </c>
      <c r="C5707" s="2">
        <v>0.43807099999999999</v>
      </c>
      <c r="D5707" s="2">
        <v>0.37280600000000003</v>
      </c>
      <c r="F5707" s="2">
        <v>8.9984420000000007</v>
      </c>
      <c r="G5707" s="2">
        <v>0.47757699999999997</v>
      </c>
      <c r="H5707" s="2">
        <v>0.47441899999999998</v>
      </c>
      <c r="J5707" s="2">
        <v>9.0012469999999993</v>
      </c>
      <c r="K5707" s="2">
        <v>7.5378000000000001E-2</v>
      </c>
      <c r="L5707" s="2">
        <v>0.167548</v>
      </c>
    </row>
    <row r="5708" spans="1:12" x14ac:dyDescent="0.2">
      <c r="A5708" s="2">
        <v>9.0019480000000005</v>
      </c>
      <c r="B5708" s="2">
        <v>63.826799999999999</v>
      </c>
      <c r="C5708" s="2">
        <v>0.43795299999999998</v>
      </c>
      <c r="D5708" s="2">
        <v>0.37340899999999999</v>
      </c>
      <c r="F5708" s="2">
        <v>8.9991430000000001</v>
      </c>
      <c r="G5708" s="2">
        <v>0.47772199999999998</v>
      </c>
      <c r="H5708" s="2">
        <v>0.47382400000000002</v>
      </c>
      <c r="J5708" s="2">
        <v>9.0019480000000005</v>
      </c>
      <c r="K5708" s="2">
        <v>7.5387999999999997E-2</v>
      </c>
      <c r="L5708" s="2">
        <v>0.167769</v>
      </c>
    </row>
    <row r="5709" spans="1:12" x14ac:dyDescent="0.2">
      <c r="A5709" s="2">
        <v>9.0026489999999999</v>
      </c>
      <c r="B5709" s="2">
        <v>63.855609999999999</v>
      </c>
      <c r="C5709" s="2">
        <v>0.43738500000000002</v>
      </c>
      <c r="D5709" s="2">
        <v>0.37387399999999998</v>
      </c>
      <c r="F5709" s="2">
        <v>8.9998450000000005</v>
      </c>
      <c r="G5709" s="2">
        <v>0.47728700000000002</v>
      </c>
      <c r="H5709" s="2">
        <v>0.473389</v>
      </c>
      <c r="J5709" s="2">
        <v>9.0026489999999999</v>
      </c>
      <c r="K5709" s="2">
        <v>7.5546000000000002E-2</v>
      </c>
      <c r="L5709" s="2">
        <v>0.16806199999999999</v>
      </c>
    </row>
    <row r="5710" spans="1:12" x14ac:dyDescent="0.2">
      <c r="A5710" s="2">
        <v>9.0033510000000003</v>
      </c>
      <c r="B5710" s="2">
        <v>63.88467</v>
      </c>
      <c r="C5710" s="2">
        <v>0.43731999999999999</v>
      </c>
      <c r="D5710" s="2">
        <v>0.37395</v>
      </c>
      <c r="F5710" s="2">
        <v>9.0005469999999992</v>
      </c>
      <c r="G5710" s="2">
        <v>0.47701300000000002</v>
      </c>
      <c r="H5710" s="2">
        <v>0.47330499999999998</v>
      </c>
      <c r="J5710" s="2">
        <v>9.0033510000000003</v>
      </c>
      <c r="K5710" s="2">
        <v>7.5343999999999994E-2</v>
      </c>
      <c r="L5710" s="2">
        <v>0.16769100000000001</v>
      </c>
    </row>
    <row r="5711" spans="1:12" x14ac:dyDescent="0.2">
      <c r="A5711" s="2">
        <v>9.0040519999999997</v>
      </c>
      <c r="B5711" s="2">
        <v>63.913429999999998</v>
      </c>
      <c r="C5711" s="2">
        <v>0.43690000000000001</v>
      </c>
      <c r="D5711" s="2">
        <v>0.37387399999999998</v>
      </c>
      <c r="F5711" s="2">
        <v>9.0012469999999993</v>
      </c>
      <c r="G5711" s="2">
        <v>0.476852</v>
      </c>
      <c r="H5711" s="2">
        <v>0.47381600000000001</v>
      </c>
      <c r="J5711" s="2">
        <v>9.0040519999999997</v>
      </c>
      <c r="K5711" s="2">
        <v>7.4834999999999999E-2</v>
      </c>
      <c r="L5711" s="2">
        <v>0.16797200000000001</v>
      </c>
    </row>
    <row r="5712" spans="1:12" x14ac:dyDescent="0.2">
      <c r="A5712" s="2">
        <v>9.0047540000000001</v>
      </c>
      <c r="B5712" s="2">
        <v>63.942340000000002</v>
      </c>
      <c r="C5712" s="2">
        <v>0.43693100000000001</v>
      </c>
      <c r="D5712" s="2">
        <v>0.37388199999999999</v>
      </c>
      <c r="F5712" s="2">
        <v>9.0019480000000005</v>
      </c>
      <c r="G5712" s="2">
        <v>0.476524</v>
      </c>
      <c r="H5712" s="2">
        <v>0.47401399999999999</v>
      </c>
      <c r="J5712" s="2">
        <v>9.0047540000000001</v>
      </c>
      <c r="K5712" s="2">
        <v>7.4555999999999997E-2</v>
      </c>
      <c r="L5712" s="2">
        <v>0.16861000000000001</v>
      </c>
    </row>
    <row r="5713" spans="1:12" x14ac:dyDescent="0.2">
      <c r="A5713" s="2">
        <v>9.0054549999999995</v>
      </c>
      <c r="B5713" s="2">
        <v>63.971469999999997</v>
      </c>
      <c r="C5713" s="2">
        <v>0.43696499999999999</v>
      </c>
      <c r="D5713" s="2">
        <v>0.37411800000000001</v>
      </c>
      <c r="F5713" s="2">
        <v>9.0026489999999999</v>
      </c>
      <c r="G5713" s="2">
        <v>0.47641800000000001</v>
      </c>
      <c r="H5713" s="2">
        <v>0.473686</v>
      </c>
      <c r="J5713" s="2">
        <v>9.0054549999999995</v>
      </c>
      <c r="K5713" s="2">
        <v>7.4768000000000001E-2</v>
      </c>
      <c r="L5713" s="2">
        <v>0.16880700000000001</v>
      </c>
    </row>
    <row r="5714" spans="1:12" x14ac:dyDescent="0.2">
      <c r="A5714" s="2">
        <v>9.006157</v>
      </c>
      <c r="B5714" s="2">
        <v>63.999760000000002</v>
      </c>
      <c r="C5714" s="2">
        <v>0.43645800000000001</v>
      </c>
      <c r="D5714" s="2">
        <v>0.37394300000000003</v>
      </c>
      <c r="F5714" s="2">
        <v>9.0033510000000003</v>
      </c>
      <c r="G5714" s="2">
        <v>0.47676800000000003</v>
      </c>
      <c r="H5714" s="2">
        <v>0.473831</v>
      </c>
      <c r="J5714" s="2">
        <v>9.006157</v>
      </c>
      <c r="K5714" s="2">
        <v>7.4823000000000001E-2</v>
      </c>
      <c r="L5714" s="2">
        <v>0.16883200000000001</v>
      </c>
    </row>
    <row r="5715" spans="1:12" x14ac:dyDescent="0.2">
      <c r="A5715" s="2">
        <v>9.0068579999999994</v>
      </c>
      <c r="B5715" s="2">
        <v>64.028400000000005</v>
      </c>
      <c r="C5715" s="2">
        <v>0.43599199999999999</v>
      </c>
      <c r="D5715" s="2">
        <v>0.37437700000000002</v>
      </c>
      <c r="F5715" s="2">
        <v>9.0040519999999997</v>
      </c>
      <c r="G5715" s="2">
        <v>0.47712700000000002</v>
      </c>
      <c r="H5715" s="2">
        <v>0.47394599999999998</v>
      </c>
      <c r="J5715" s="2">
        <v>9.0068579999999994</v>
      </c>
      <c r="K5715" s="2">
        <v>7.5301999999999994E-2</v>
      </c>
      <c r="L5715" s="2">
        <v>0.16882800000000001</v>
      </c>
    </row>
    <row r="5716" spans="1:12" x14ac:dyDescent="0.2">
      <c r="A5716" s="2">
        <v>9.0075590000000005</v>
      </c>
      <c r="B5716" s="2">
        <v>64.056659999999994</v>
      </c>
      <c r="C5716" s="2">
        <v>0.43591600000000003</v>
      </c>
      <c r="D5716" s="2">
        <v>0.37487300000000001</v>
      </c>
      <c r="F5716" s="2">
        <v>9.0047540000000001</v>
      </c>
      <c r="G5716" s="2">
        <v>0.47702</v>
      </c>
      <c r="H5716" s="2">
        <v>0.47418199999999999</v>
      </c>
      <c r="J5716" s="2">
        <v>9.0075590000000005</v>
      </c>
      <c r="K5716" s="2">
        <v>7.5372999999999996E-2</v>
      </c>
      <c r="L5716" s="2">
        <v>0.16922799999999999</v>
      </c>
    </row>
    <row r="5717" spans="1:12" x14ac:dyDescent="0.2">
      <c r="A5717" s="2">
        <v>9.0082609999999992</v>
      </c>
      <c r="B5717" s="2">
        <v>64.084969999999998</v>
      </c>
      <c r="C5717" s="2">
        <v>0.43605300000000002</v>
      </c>
      <c r="D5717" s="2">
        <v>0.37548399999999998</v>
      </c>
      <c r="F5717" s="2">
        <v>9.0054549999999995</v>
      </c>
      <c r="G5717" s="2">
        <v>0.477074</v>
      </c>
      <c r="H5717" s="2">
        <v>0.47415200000000002</v>
      </c>
      <c r="J5717" s="2">
        <v>9.0082609999999992</v>
      </c>
      <c r="K5717" s="2">
        <v>7.5482999999999995E-2</v>
      </c>
      <c r="L5717" s="2">
        <v>0.16916700000000001</v>
      </c>
    </row>
    <row r="5718" spans="1:12" x14ac:dyDescent="0.2">
      <c r="A5718" s="2">
        <v>9.0089620000000004</v>
      </c>
      <c r="B5718" s="2">
        <v>64.11327</v>
      </c>
      <c r="C5718" s="2">
        <v>0.43572499999999997</v>
      </c>
      <c r="D5718" s="2">
        <v>0.37593399999999999</v>
      </c>
      <c r="F5718" s="2">
        <v>9.006157</v>
      </c>
      <c r="G5718" s="2">
        <v>0.476746</v>
      </c>
      <c r="H5718" s="2">
        <v>0.47457100000000002</v>
      </c>
      <c r="J5718" s="2">
        <v>9.0089620000000004</v>
      </c>
      <c r="K5718" s="2">
        <v>7.5394000000000003E-2</v>
      </c>
      <c r="L5718" s="2">
        <v>0.16903899999999999</v>
      </c>
    </row>
    <row r="5719" spans="1:12" x14ac:dyDescent="0.2">
      <c r="A5719" s="2">
        <v>9.0096640000000008</v>
      </c>
      <c r="B5719" s="2">
        <v>64.14134</v>
      </c>
      <c r="C5719" s="2">
        <v>0.43529400000000001</v>
      </c>
      <c r="D5719" s="2">
        <v>0.37550699999999998</v>
      </c>
      <c r="F5719" s="2">
        <v>9.0068579999999994</v>
      </c>
      <c r="G5719" s="2">
        <v>0.47643999999999997</v>
      </c>
      <c r="H5719" s="2">
        <v>0.47488399999999997</v>
      </c>
      <c r="J5719" s="2">
        <v>9.0096640000000008</v>
      </c>
      <c r="K5719" s="2">
        <v>7.5537999999999994E-2</v>
      </c>
      <c r="L5719" s="2">
        <v>0.16937099999999999</v>
      </c>
    </row>
    <row r="5720" spans="1:12" x14ac:dyDescent="0.2">
      <c r="A5720" s="2">
        <v>9.0103650000000002</v>
      </c>
      <c r="B5720" s="2">
        <v>64.169269999999997</v>
      </c>
      <c r="C5720" s="2">
        <v>0.43511499999999997</v>
      </c>
      <c r="D5720" s="2">
        <v>0.374614</v>
      </c>
      <c r="F5720" s="2">
        <v>9.0075590000000005</v>
      </c>
      <c r="G5720" s="2">
        <v>0.47595199999999999</v>
      </c>
      <c r="H5720" s="2">
        <v>0.47475400000000001</v>
      </c>
      <c r="J5720" s="2">
        <v>9.0103650000000002</v>
      </c>
      <c r="K5720" s="2">
        <v>7.5667999999999999E-2</v>
      </c>
      <c r="L5720" s="2">
        <v>0.168958</v>
      </c>
    </row>
    <row r="5721" spans="1:12" x14ac:dyDescent="0.2">
      <c r="A5721" s="2">
        <v>9.0110659999999996</v>
      </c>
      <c r="B5721" s="2">
        <v>64.19735</v>
      </c>
      <c r="C5721" s="2">
        <v>0.43532100000000001</v>
      </c>
      <c r="D5721" s="2">
        <v>0.37437700000000002</v>
      </c>
      <c r="F5721" s="2">
        <v>9.0082609999999992</v>
      </c>
      <c r="G5721" s="2">
        <v>0.47573900000000002</v>
      </c>
      <c r="H5721" s="2">
        <v>0.47519699999999998</v>
      </c>
      <c r="J5721" s="2">
        <v>9.0110659999999996</v>
      </c>
      <c r="K5721" s="2">
        <v>7.5526999999999997E-2</v>
      </c>
      <c r="L5721" s="2">
        <v>0.16863600000000001</v>
      </c>
    </row>
    <row r="5722" spans="1:12" x14ac:dyDescent="0.2">
      <c r="A5722" s="2">
        <v>9.0117670000000007</v>
      </c>
      <c r="B5722" s="2">
        <v>64.225269999999995</v>
      </c>
      <c r="C5722" s="2">
        <v>0.43485600000000002</v>
      </c>
      <c r="D5722" s="2">
        <v>0.37374400000000002</v>
      </c>
      <c r="F5722" s="2">
        <v>9.0089620000000004</v>
      </c>
      <c r="G5722" s="2">
        <v>0.47555500000000001</v>
      </c>
      <c r="H5722" s="2">
        <v>0.475464</v>
      </c>
      <c r="J5722" s="2">
        <v>9.0117670000000007</v>
      </c>
      <c r="K5722" s="2">
        <v>7.5197E-2</v>
      </c>
      <c r="L5722" s="2">
        <v>0.16855800000000001</v>
      </c>
    </row>
    <row r="5723" spans="1:12" x14ac:dyDescent="0.2">
      <c r="A5723" s="2">
        <v>9.0124689999999994</v>
      </c>
      <c r="B5723" s="2">
        <v>64.252840000000006</v>
      </c>
      <c r="C5723" s="2">
        <v>0.43457299999999999</v>
      </c>
      <c r="D5723" s="2">
        <v>0.37429400000000002</v>
      </c>
      <c r="F5723" s="2">
        <v>9.0096640000000008</v>
      </c>
      <c r="G5723" s="2">
        <v>0.47505199999999997</v>
      </c>
      <c r="H5723" s="2">
        <v>0.47507500000000003</v>
      </c>
      <c r="J5723" s="2">
        <v>9.0124689999999994</v>
      </c>
      <c r="K5723" s="2">
        <v>7.5467999999999993E-2</v>
      </c>
      <c r="L5723" s="2">
        <v>0.16905100000000001</v>
      </c>
    </row>
    <row r="5724" spans="1:12" x14ac:dyDescent="0.2">
      <c r="A5724" s="2">
        <v>9.0131700000000006</v>
      </c>
      <c r="B5724" s="2">
        <v>64.280429999999996</v>
      </c>
      <c r="C5724" s="2">
        <v>0.43463400000000002</v>
      </c>
      <c r="D5724" s="2">
        <v>0.37485000000000002</v>
      </c>
      <c r="F5724" s="2">
        <v>9.0103650000000002</v>
      </c>
      <c r="G5724" s="2">
        <v>0.47525800000000001</v>
      </c>
      <c r="H5724" s="2">
        <v>0.474777</v>
      </c>
      <c r="J5724" s="2">
        <v>9.0131700000000006</v>
      </c>
      <c r="K5724" s="2">
        <v>7.5600000000000001E-2</v>
      </c>
      <c r="L5724" s="2">
        <v>0.16885500000000001</v>
      </c>
    </row>
    <row r="5725" spans="1:12" x14ac:dyDescent="0.2">
      <c r="A5725" s="2">
        <v>9.0138719999999992</v>
      </c>
      <c r="B5725" s="2">
        <v>64.307749999999999</v>
      </c>
      <c r="C5725" s="2">
        <v>0.43478299999999998</v>
      </c>
      <c r="D5725" s="2">
        <v>0.37502600000000003</v>
      </c>
      <c r="F5725" s="2">
        <v>9.0110659999999996</v>
      </c>
      <c r="G5725" s="2">
        <v>0.47514299999999998</v>
      </c>
      <c r="H5725" s="2">
        <v>0.47467799999999999</v>
      </c>
      <c r="J5725" s="2">
        <v>9.0138719999999992</v>
      </c>
      <c r="K5725" s="2">
        <v>7.5157000000000002E-2</v>
      </c>
      <c r="L5725" s="2">
        <v>0.16877500000000001</v>
      </c>
    </row>
    <row r="5726" spans="1:12" x14ac:dyDescent="0.2">
      <c r="A5726" s="2">
        <v>9.0145730000000004</v>
      </c>
      <c r="B5726" s="2">
        <v>64.335239999999999</v>
      </c>
      <c r="C5726" s="2">
        <v>0.43461899999999998</v>
      </c>
      <c r="D5726" s="2">
        <v>0.37518600000000002</v>
      </c>
      <c r="F5726" s="2">
        <v>9.0117670000000007</v>
      </c>
      <c r="G5726" s="2">
        <v>0.47466999999999998</v>
      </c>
      <c r="H5726" s="2">
        <v>0.47448000000000001</v>
      </c>
      <c r="J5726" s="2">
        <v>9.0145730000000004</v>
      </c>
      <c r="K5726" s="2">
        <v>7.4423000000000003E-2</v>
      </c>
      <c r="L5726" s="2">
        <v>0.16906099999999999</v>
      </c>
    </row>
    <row r="5727" spans="1:12" x14ac:dyDescent="0.2">
      <c r="A5727" s="2">
        <v>9.0152739999999998</v>
      </c>
      <c r="B5727" s="2">
        <v>64.362340000000003</v>
      </c>
      <c r="C5727" s="2">
        <v>0.43429899999999999</v>
      </c>
      <c r="D5727" s="2">
        <v>0.37579699999999999</v>
      </c>
      <c r="F5727" s="2">
        <v>9.0124689999999994</v>
      </c>
      <c r="G5727" s="2">
        <v>0.47462500000000002</v>
      </c>
      <c r="H5727" s="2">
        <v>0.47456399999999999</v>
      </c>
      <c r="J5727" s="2">
        <v>9.0152739999999998</v>
      </c>
      <c r="K5727" s="2">
        <v>7.3992000000000002E-2</v>
      </c>
      <c r="L5727" s="2">
        <v>0.16917199999999999</v>
      </c>
    </row>
    <row r="5728" spans="1:12" x14ac:dyDescent="0.2">
      <c r="A5728" s="2">
        <v>9.0159760000000002</v>
      </c>
      <c r="B5728" s="2">
        <v>64.389210000000006</v>
      </c>
      <c r="C5728" s="2">
        <v>0.43482100000000001</v>
      </c>
      <c r="D5728" s="2">
        <v>0.37585800000000003</v>
      </c>
      <c r="F5728" s="2">
        <v>9.0131700000000006</v>
      </c>
      <c r="G5728" s="2">
        <v>0.47477000000000003</v>
      </c>
      <c r="H5728" s="2">
        <v>0.47457100000000002</v>
      </c>
      <c r="J5728" s="2">
        <v>9.0159760000000002</v>
      </c>
      <c r="K5728" s="2">
        <v>7.3370000000000005E-2</v>
      </c>
      <c r="L5728" s="2">
        <v>0.168879</v>
      </c>
    </row>
    <row r="5729" spans="1:12" x14ac:dyDescent="0.2">
      <c r="A5729" s="2">
        <v>9.0166769999999996</v>
      </c>
      <c r="B5729" s="2">
        <v>64.415859999999995</v>
      </c>
      <c r="C5729" s="2">
        <v>0.43466100000000002</v>
      </c>
      <c r="D5729" s="2">
        <v>0.375865</v>
      </c>
      <c r="F5729" s="2">
        <v>9.0138719999999992</v>
      </c>
      <c r="G5729" s="2">
        <v>0.47441899999999998</v>
      </c>
      <c r="H5729" s="2">
        <v>0.47391499999999998</v>
      </c>
      <c r="J5729" s="2">
        <v>9.0166769999999996</v>
      </c>
      <c r="K5729" s="2">
        <v>7.4144000000000002E-2</v>
      </c>
      <c r="L5729" s="2">
        <v>0.16857900000000001</v>
      </c>
    </row>
    <row r="5730" spans="1:12" x14ac:dyDescent="0.2">
      <c r="A5730" s="2">
        <v>9.017379</v>
      </c>
      <c r="B5730" s="2">
        <v>64.443079999999995</v>
      </c>
      <c r="C5730" s="2">
        <v>0.43447400000000003</v>
      </c>
      <c r="D5730" s="2">
        <v>0.37582700000000002</v>
      </c>
      <c r="F5730" s="2">
        <v>9.0145730000000004</v>
      </c>
      <c r="G5730" s="2">
        <v>0.47382400000000002</v>
      </c>
      <c r="H5730" s="2">
        <v>0.47333500000000001</v>
      </c>
      <c r="J5730" s="2">
        <v>9.017379</v>
      </c>
      <c r="K5730" s="2">
        <v>7.3760999999999993E-2</v>
      </c>
      <c r="L5730" s="2">
        <v>0.168207</v>
      </c>
    </row>
    <row r="5731" spans="1:12" x14ac:dyDescent="0.2">
      <c r="A5731" s="2">
        <v>9.0180799999999994</v>
      </c>
      <c r="B5731" s="2">
        <v>64.470160000000007</v>
      </c>
      <c r="C5731" s="2">
        <v>0.43450499999999997</v>
      </c>
      <c r="D5731" s="2">
        <v>0.37546800000000002</v>
      </c>
      <c r="F5731" s="2">
        <v>9.0152739999999998</v>
      </c>
      <c r="G5731" s="2">
        <v>0.473389</v>
      </c>
      <c r="H5731" s="2">
        <v>0.47326699999999999</v>
      </c>
      <c r="J5731" s="2">
        <v>9.0180799999999994</v>
      </c>
      <c r="K5731" s="2">
        <v>7.3762999999999995E-2</v>
      </c>
      <c r="L5731" s="2">
        <v>0.16803100000000001</v>
      </c>
    </row>
    <row r="5732" spans="1:12" x14ac:dyDescent="0.2">
      <c r="A5732" s="2">
        <v>9.0187819999999999</v>
      </c>
      <c r="B5732" s="2">
        <v>64.497230000000002</v>
      </c>
      <c r="C5732" s="2">
        <v>0.43421500000000002</v>
      </c>
      <c r="D5732" s="2">
        <v>0.375529</v>
      </c>
      <c r="F5732" s="2">
        <v>9.0159760000000002</v>
      </c>
      <c r="G5732" s="2">
        <v>0.47330499999999998</v>
      </c>
      <c r="H5732" s="2">
        <v>0.47306799999999999</v>
      </c>
      <c r="J5732" s="2">
        <v>9.0187819999999999</v>
      </c>
      <c r="K5732" s="2">
        <v>7.3275999999999994E-2</v>
      </c>
      <c r="L5732" s="2">
        <v>0.167486</v>
      </c>
    </row>
    <row r="5733" spans="1:12" x14ac:dyDescent="0.2">
      <c r="A5733" s="2">
        <v>9.0194829999999993</v>
      </c>
      <c r="B5733" s="2">
        <v>64.524259999999998</v>
      </c>
      <c r="C5733" s="2">
        <v>0.43448900000000001</v>
      </c>
      <c r="D5733" s="2">
        <v>0.37589600000000001</v>
      </c>
      <c r="F5733" s="2">
        <v>9.0166769999999996</v>
      </c>
      <c r="G5733" s="2">
        <v>0.47381600000000001</v>
      </c>
      <c r="H5733" s="2">
        <v>0.47299200000000002</v>
      </c>
      <c r="J5733" s="2">
        <v>9.0194829999999993</v>
      </c>
      <c r="K5733" s="2">
        <v>7.3147000000000004E-2</v>
      </c>
      <c r="L5733" s="2">
        <v>0.16722000000000001</v>
      </c>
    </row>
    <row r="5734" spans="1:12" x14ac:dyDescent="0.2">
      <c r="A5734" s="2">
        <v>9.0201860000000007</v>
      </c>
      <c r="B5734" s="2">
        <v>64.551130000000001</v>
      </c>
      <c r="C5734" s="2">
        <v>0.43434800000000001</v>
      </c>
      <c r="D5734" s="2">
        <v>0.376689</v>
      </c>
      <c r="F5734" s="2">
        <v>9.017379</v>
      </c>
      <c r="G5734" s="2">
        <v>0.47401399999999999</v>
      </c>
      <c r="H5734" s="2">
        <v>0.47299200000000002</v>
      </c>
      <c r="J5734" s="2">
        <v>9.0201860000000007</v>
      </c>
      <c r="K5734" s="2">
        <v>7.3355000000000004E-2</v>
      </c>
      <c r="L5734" s="2">
        <v>0.167159</v>
      </c>
    </row>
    <row r="5735" spans="1:12" x14ac:dyDescent="0.2">
      <c r="A5735" s="2">
        <v>9.0208860000000008</v>
      </c>
      <c r="B5735" s="2">
        <v>64.577510000000004</v>
      </c>
      <c r="C5735" s="2">
        <v>0.434776</v>
      </c>
      <c r="D5735" s="2">
        <v>0.376834</v>
      </c>
      <c r="F5735" s="2">
        <v>9.0180799999999994</v>
      </c>
      <c r="G5735" s="2">
        <v>0.473686</v>
      </c>
      <c r="H5735" s="2">
        <v>0.47267900000000002</v>
      </c>
      <c r="J5735" s="2">
        <v>9.0208860000000008</v>
      </c>
      <c r="K5735" s="2">
        <v>7.3608000000000007E-2</v>
      </c>
      <c r="L5735" s="2">
        <v>0.167515</v>
      </c>
    </row>
    <row r="5736" spans="1:12" x14ac:dyDescent="0.2">
      <c r="A5736" s="2">
        <v>9.0215859999999992</v>
      </c>
      <c r="B5736" s="2">
        <v>64.603480000000005</v>
      </c>
      <c r="C5736" s="2">
        <v>0.43478299999999998</v>
      </c>
      <c r="D5736" s="2">
        <v>0.376666</v>
      </c>
      <c r="F5736" s="2">
        <v>9.0187819999999999</v>
      </c>
      <c r="G5736" s="2">
        <v>0.473831</v>
      </c>
      <c r="H5736" s="2">
        <v>0.47225200000000001</v>
      </c>
      <c r="J5736" s="2">
        <v>9.0215859999999992</v>
      </c>
      <c r="K5736" s="2">
        <v>7.3927000000000007E-2</v>
      </c>
      <c r="L5736" s="2">
        <v>0.16734599999999999</v>
      </c>
    </row>
    <row r="5737" spans="1:12" x14ac:dyDescent="0.2">
      <c r="A5737" s="2">
        <v>9.0222879999999996</v>
      </c>
      <c r="B5737" s="2">
        <v>64.629679999999993</v>
      </c>
      <c r="C5737" s="2">
        <v>0.43482900000000002</v>
      </c>
      <c r="D5737" s="2">
        <v>0.376697</v>
      </c>
      <c r="F5737" s="2">
        <v>9.0194829999999993</v>
      </c>
      <c r="G5737" s="2">
        <v>0.47394599999999998</v>
      </c>
      <c r="H5737" s="2">
        <v>0.47222900000000001</v>
      </c>
      <c r="J5737" s="2">
        <v>9.0222879999999996</v>
      </c>
      <c r="K5737" s="2">
        <v>7.4168999999999999E-2</v>
      </c>
      <c r="L5737" s="2">
        <v>0.16738500000000001</v>
      </c>
    </row>
    <row r="5738" spans="1:12" x14ac:dyDescent="0.2">
      <c r="A5738" s="2">
        <v>9.0229890000000008</v>
      </c>
      <c r="B5738" s="2">
        <v>64.655829999999995</v>
      </c>
      <c r="C5738" s="2">
        <v>0.43433699999999997</v>
      </c>
      <c r="D5738" s="2">
        <v>0.37733800000000001</v>
      </c>
      <c r="F5738" s="2">
        <v>9.0201860000000007</v>
      </c>
      <c r="G5738" s="2">
        <v>0.47418199999999999</v>
      </c>
      <c r="H5738" s="2">
        <v>0.47223700000000002</v>
      </c>
      <c r="J5738" s="2">
        <v>9.0229890000000008</v>
      </c>
      <c r="K5738" s="2">
        <v>7.4575000000000002E-2</v>
      </c>
      <c r="L5738" s="2">
        <v>0.16724700000000001</v>
      </c>
    </row>
    <row r="5739" spans="1:12" x14ac:dyDescent="0.2">
      <c r="A5739" s="2">
        <v>9.0236909999999995</v>
      </c>
      <c r="B5739" s="2">
        <v>64.681889999999996</v>
      </c>
      <c r="C5739" s="2">
        <v>0.43416500000000002</v>
      </c>
      <c r="D5739" s="2">
        <v>0.377498</v>
      </c>
      <c r="F5739" s="2">
        <v>9.0208860000000008</v>
      </c>
      <c r="G5739" s="2">
        <v>0.47415200000000002</v>
      </c>
      <c r="H5739" s="2">
        <v>0.47190900000000002</v>
      </c>
      <c r="J5739" s="2">
        <v>9.0236909999999995</v>
      </c>
      <c r="K5739" s="2">
        <v>7.4453000000000005E-2</v>
      </c>
      <c r="L5739" s="2">
        <v>0.16659099999999999</v>
      </c>
    </row>
    <row r="5740" spans="1:12" x14ac:dyDescent="0.2">
      <c r="A5740" s="2">
        <v>9.0243920000000006</v>
      </c>
      <c r="B5740" s="2">
        <v>64.707710000000006</v>
      </c>
      <c r="C5740" s="2">
        <v>0.43412299999999998</v>
      </c>
      <c r="D5740" s="2">
        <v>0.37793300000000002</v>
      </c>
      <c r="F5740" s="2">
        <v>9.0215859999999992</v>
      </c>
      <c r="G5740" s="2">
        <v>0.47457100000000002</v>
      </c>
      <c r="H5740" s="2">
        <v>0.47140500000000002</v>
      </c>
      <c r="J5740" s="2">
        <v>9.0243920000000006</v>
      </c>
      <c r="K5740" s="2">
        <v>7.4206999999999995E-2</v>
      </c>
      <c r="L5740" s="2">
        <v>0.16617499999999999</v>
      </c>
    </row>
    <row r="5741" spans="1:12" x14ac:dyDescent="0.2">
      <c r="A5741" s="2">
        <v>9.0250939999999993</v>
      </c>
      <c r="B5741" s="2">
        <v>64.733630000000005</v>
      </c>
      <c r="C5741" s="2">
        <v>0.43406600000000001</v>
      </c>
      <c r="D5741" s="2">
        <v>0.37781100000000001</v>
      </c>
      <c r="F5741" s="2">
        <v>9.0222879999999996</v>
      </c>
      <c r="G5741" s="2">
        <v>0.47488399999999997</v>
      </c>
      <c r="H5741" s="2">
        <v>0.471138</v>
      </c>
      <c r="J5741" s="2">
        <v>9.0250939999999993</v>
      </c>
      <c r="K5741" s="2">
        <v>7.4334999999999998E-2</v>
      </c>
      <c r="L5741" s="2">
        <v>0.16622999999999999</v>
      </c>
    </row>
    <row r="5742" spans="1:12" x14ac:dyDescent="0.2">
      <c r="A5742" s="2">
        <v>9.0257950000000005</v>
      </c>
      <c r="B5742" s="2">
        <v>64.759519999999995</v>
      </c>
      <c r="C5742" s="2">
        <v>0.43423400000000001</v>
      </c>
      <c r="D5742" s="2">
        <v>0.37778</v>
      </c>
      <c r="F5742" s="2">
        <v>9.0229890000000008</v>
      </c>
      <c r="G5742" s="2">
        <v>0.47475400000000001</v>
      </c>
      <c r="H5742" s="2">
        <v>0.47074899999999997</v>
      </c>
      <c r="J5742" s="2">
        <v>9.0257950000000005</v>
      </c>
      <c r="K5742" s="2">
        <v>7.4136999999999995E-2</v>
      </c>
      <c r="L5742" s="2">
        <v>0.165932</v>
      </c>
    </row>
    <row r="5743" spans="1:12" x14ac:dyDescent="0.2">
      <c r="A5743" s="2">
        <v>9.0264970000000009</v>
      </c>
      <c r="B5743" s="2">
        <v>64.785129999999995</v>
      </c>
      <c r="C5743" s="2">
        <v>0.43384899999999998</v>
      </c>
      <c r="D5743" s="2">
        <v>0.37748999999999999</v>
      </c>
      <c r="F5743" s="2">
        <v>9.0236909999999995</v>
      </c>
      <c r="G5743" s="2">
        <v>0.47519699999999998</v>
      </c>
      <c r="H5743" s="2">
        <v>0.47082499999999999</v>
      </c>
      <c r="J5743" s="2">
        <v>9.0264970000000009</v>
      </c>
      <c r="K5743" s="2">
        <v>7.4213000000000001E-2</v>
      </c>
      <c r="L5743" s="2">
        <v>0.165718</v>
      </c>
    </row>
    <row r="5744" spans="1:12" x14ac:dyDescent="0.2">
      <c r="A5744" s="2">
        <v>9.0271980000000003</v>
      </c>
      <c r="B5744" s="2">
        <v>64.81035</v>
      </c>
      <c r="C5744" s="2">
        <v>0.43369999999999997</v>
      </c>
      <c r="D5744" s="2">
        <v>0.37775700000000001</v>
      </c>
      <c r="F5744" s="2">
        <v>9.0243920000000006</v>
      </c>
      <c r="G5744" s="2">
        <v>0.475464</v>
      </c>
      <c r="H5744" s="2">
        <v>0.47077200000000002</v>
      </c>
      <c r="J5744" s="2">
        <v>9.0271980000000003</v>
      </c>
      <c r="K5744" s="2">
        <v>7.4285000000000004E-2</v>
      </c>
      <c r="L5744" s="2">
        <v>0.165662</v>
      </c>
    </row>
    <row r="5745" spans="1:12" x14ac:dyDescent="0.2">
      <c r="A5745" s="2">
        <v>9.0278989999999997</v>
      </c>
      <c r="B5745" s="2">
        <v>64.835610000000003</v>
      </c>
      <c r="C5745" s="2">
        <v>0.43326500000000001</v>
      </c>
      <c r="D5745" s="2">
        <v>0.37826799999999999</v>
      </c>
      <c r="F5745" s="2">
        <v>9.0250939999999993</v>
      </c>
      <c r="G5745" s="2">
        <v>0.47507500000000003</v>
      </c>
      <c r="H5745" s="2">
        <v>0.47024500000000002</v>
      </c>
      <c r="J5745" s="2">
        <v>9.0278989999999997</v>
      </c>
      <c r="K5745" s="2">
        <v>7.4144000000000002E-2</v>
      </c>
      <c r="L5745" s="2">
        <v>0.16616300000000001</v>
      </c>
    </row>
    <row r="5746" spans="1:12" x14ac:dyDescent="0.2">
      <c r="A5746" s="2">
        <v>9.0286010000000001</v>
      </c>
      <c r="B5746" s="2">
        <v>64.859679999999997</v>
      </c>
      <c r="C5746" s="2">
        <v>0.43287599999999998</v>
      </c>
      <c r="D5746" s="2">
        <v>0.37828400000000001</v>
      </c>
      <c r="F5746" s="2">
        <v>9.0257950000000005</v>
      </c>
      <c r="G5746" s="2">
        <v>0.474777</v>
      </c>
      <c r="H5746" s="2">
        <v>0.47021499999999999</v>
      </c>
      <c r="J5746" s="2">
        <v>9.0286010000000001</v>
      </c>
      <c r="K5746" s="2">
        <v>7.4164999999999995E-2</v>
      </c>
      <c r="L5746" s="2">
        <v>0.16635800000000001</v>
      </c>
    </row>
    <row r="5747" spans="1:12" x14ac:dyDescent="0.2">
      <c r="A5747" s="2">
        <v>9.0293019999999995</v>
      </c>
      <c r="B5747" s="2">
        <v>64.882419999999996</v>
      </c>
      <c r="C5747" s="2">
        <v>0.43267</v>
      </c>
      <c r="D5747" s="2">
        <v>0.37815399999999999</v>
      </c>
      <c r="F5747" s="2">
        <v>9.0264970000000009</v>
      </c>
      <c r="G5747" s="2">
        <v>0.47467799999999999</v>
      </c>
      <c r="H5747" s="2">
        <v>0.470383</v>
      </c>
      <c r="J5747" s="2">
        <v>9.0293019999999995</v>
      </c>
      <c r="K5747" s="2">
        <v>7.4398000000000006E-2</v>
      </c>
      <c r="L5747" s="2">
        <v>0.16627500000000001</v>
      </c>
    </row>
    <row r="5748" spans="1:12" x14ac:dyDescent="0.2">
      <c r="A5748" s="2">
        <v>9.0300039999999999</v>
      </c>
      <c r="B5748" s="2">
        <v>64.904780000000002</v>
      </c>
      <c r="C5748" s="2">
        <v>0.43240299999999998</v>
      </c>
      <c r="D5748" s="2">
        <v>0.37785600000000003</v>
      </c>
      <c r="F5748" s="2">
        <v>9.0271980000000003</v>
      </c>
      <c r="G5748" s="2">
        <v>0.47448000000000001</v>
      </c>
      <c r="H5748" s="2">
        <v>0.470634</v>
      </c>
      <c r="J5748" s="2">
        <v>9.0300039999999999</v>
      </c>
      <c r="K5748" s="2">
        <v>7.4718000000000007E-2</v>
      </c>
      <c r="L5748" s="2">
        <v>0.16592000000000001</v>
      </c>
    </row>
    <row r="5749" spans="1:12" x14ac:dyDescent="0.2">
      <c r="A5749" s="2">
        <v>9.0307040000000001</v>
      </c>
      <c r="B5749" s="2">
        <v>64.928560000000004</v>
      </c>
      <c r="C5749" s="2">
        <v>0.432143</v>
      </c>
      <c r="D5749" s="2">
        <v>0.37771900000000003</v>
      </c>
      <c r="F5749" s="2">
        <v>9.0278989999999997</v>
      </c>
      <c r="G5749" s="2">
        <v>0.47456399999999999</v>
      </c>
      <c r="H5749" s="2">
        <v>0.47075699999999998</v>
      </c>
      <c r="J5749" s="2">
        <v>9.0307040000000001</v>
      </c>
      <c r="K5749" s="2">
        <v>7.4730000000000005E-2</v>
      </c>
      <c r="L5749" s="2">
        <v>0.16559199999999999</v>
      </c>
    </row>
    <row r="5750" spans="1:12" x14ac:dyDescent="0.2">
      <c r="A5750" s="2">
        <v>9.0314060000000005</v>
      </c>
      <c r="B5750" s="2">
        <v>64.954160000000002</v>
      </c>
      <c r="C5750" s="2">
        <v>0.432143</v>
      </c>
      <c r="D5750" s="2">
        <v>0.37775700000000001</v>
      </c>
      <c r="F5750" s="2">
        <v>9.0286010000000001</v>
      </c>
      <c r="G5750" s="2">
        <v>0.47457100000000002</v>
      </c>
      <c r="H5750" s="2">
        <v>0.47044399999999997</v>
      </c>
      <c r="J5750" s="2">
        <v>9.0314060000000005</v>
      </c>
      <c r="K5750" s="2">
        <v>7.4892E-2</v>
      </c>
      <c r="L5750" s="2">
        <v>0.165545</v>
      </c>
    </row>
    <row r="5751" spans="1:12" x14ac:dyDescent="0.2">
      <c r="A5751" s="2">
        <v>9.0321069999999999</v>
      </c>
      <c r="B5751" s="2">
        <v>64.978840000000005</v>
      </c>
      <c r="C5751" s="2">
        <v>0.43214000000000002</v>
      </c>
      <c r="D5751" s="2">
        <v>0.37776500000000002</v>
      </c>
      <c r="F5751" s="2">
        <v>9.0293019999999995</v>
      </c>
      <c r="G5751" s="2">
        <v>0.47391499999999998</v>
      </c>
      <c r="H5751" s="2">
        <v>0.46990199999999999</v>
      </c>
      <c r="J5751" s="2">
        <v>9.0321069999999999</v>
      </c>
      <c r="K5751" s="2">
        <v>7.4770000000000003E-2</v>
      </c>
      <c r="L5751" s="2">
        <v>0.16510900000000001</v>
      </c>
    </row>
    <row r="5752" spans="1:12" x14ac:dyDescent="0.2">
      <c r="A5752" s="2">
        <v>9.0328090000000003</v>
      </c>
      <c r="B5752" s="2">
        <v>65.003590000000003</v>
      </c>
      <c r="C5752" s="2">
        <v>0.43204399999999998</v>
      </c>
      <c r="D5752" s="2">
        <v>0.37784099999999998</v>
      </c>
      <c r="F5752" s="2">
        <v>9.0300039999999999</v>
      </c>
      <c r="G5752" s="2">
        <v>0.47333500000000001</v>
      </c>
      <c r="H5752" s="2">
        <v>0.46904800000000002</v>
      </c>
      <c r="J5752" s="2">
        <v>9.0328090000000003</v>
      </c>
      <c r="K5752" s="2">
        <v>7.4606000000000006E-2</v>
      </c>
      <c r="L5752" s="2">
        <v>0.164773</v>
      </c>
    </row>
    <row r="5753" spans="1:12" x14ac:dyDescent="0.2">
      <c r="A5753" s="2">
        <v>9.0335099999999997</v>
      </c>
      <c r="B5753" s="2">
        <v>65.028570000000002</v>
      </c>
      <c r="C5753" s="2">
        <v>0.43148700000000001</v>
      </c>
      <c r="D5753" s="2">
        <v>0.37762800000000002</v>
      </c>
      <c r="F5753" s="2">
        <v>9.0307040000000001</v>
      </c>
      <c r="G5753" s="2">
        <v>0.47326699999999999</v>
      </c>
      <c r="H5753" s="2">
        <v>0.46907799999999999</v>
      </c>
      <c r="J5753" s="2">
        <v>9.0335099999999997</v>
      </c>
      <c r="K5753" s="2">
        <v>7.4869000000000005E-2</v>
      </c>
      <c r="L5753" s="2">
        <v>0.16440399999999999</v>
      </c>
    </row>
    <row r="5754" spans="1:12" x14ac:dyDescent="0.2">
      <c r="A5754" s="2">
        <v>9.0342110000000009</v>
      </c>
      <c r="B5754" s="2">
        <v>65.053809999999999</v>
      </c>
      <c r="C5754" s="2">
        <v>0.43137300000000001</v>
      </c>
      <c r="D5754" s="2">
        <v>0.37758199999999997</v>
      </c>
      <c r="F5754" s="2">
        <v>9.0314060000000005</v>
      </c>
      <c r="G5754" s="2">
        <v>0.47306799999999999</v>
      </c>
      <c r="H5754" s="2">
        <v>0.46915400000000002</v>
      </c>
      <c r="J5754" s="2">
        <v>9.0342110000000009</v>
      </c>
      <c r="K5754" s="2">
        <v>7.4829000000000007E-2</v>
      </c>
      <c r="L5754" s="2">
        <v>0.164216</v>
      </c>
    </row>
    <row r="5755" spans="1:12" x14ac:dyDescent="0.2">
      <c r="A5755" s="2">
        <v>9.0349129999999995</v>
      </c>
      <c r="B5755" s="2">
        <v>65.07884</v>
      </c>
      <c r="C5755" s="2">
        <v>0.43109799999999998</v>
      </c>
      <c r="D5755" s="2">
        <v>0.37776500000000002</v>
      </c>
      <c r="F5755" s="2">
        <v>9.0321069999999999</v>
      </c>
      <c r="G5755" s="2">
        <v>0.47299200000000002</v>
      </c>
      <c r="H5755" s="2">
        <v>0.46867399999999998</v>
      </c>
      <c r="J5755" s="2">
        <v>9.0349129999999995</v>
      </c>
      <c r="K5755" s="2">
        <v>7.5147000000000005E-2</v>
      </c>
      <c r="L5755" s="2">
        <v>0.16387699999999999</v>
      </c>
    </row>
    <row r="5756" spans="1:12" x14ac:dyDescent="0.2">
      <c r="A5756" s="2">
        <v>9.0356140000000007</v>
      </c>
      <c r="B5756" s="2">
        <v>65.103549999999998</v>
      </c>
      <c r="C5756" s="2">
        <v>0.43060999999999999</v>
      </c>
      <c r="D5756" s="2">
        <v>0.37797900000000001</v>
      </c>
      <c r="F5756" s="2">
        <v>9.0328090000000003</v>
      </c>
      <c r="G5756" s="2">
        <v>0.47299200000000002</v>
      </c>
      <c r="H5756" s="2">
        <v>0.46848299999999998</v>
      </c>
      <c r="J5756" s="2">
        <v>9.0356140000000007</v>
      </c>
      <c r="K5756" s="2">
        <v>7.5288999999999995E-2</v>
      </c>
      <c r="L5756" s="2">
        <v>0.16395000000000001</v>
      </c>
    </row>
    <row r="5757" spans="1:12" x14ac:dyDescent="0.2">
      <c r="A5757" s="2">
        <v>9.0363159999999993</v>
      </c>
      <c r="B5757" s="2">
        <v>65.128190000000004</v>
      </c>
      <c r="C5757" s="2">
        <v>0.43100300000000002</v>
      </c>
      <c r="D5757" s="2">
        <v>0.37821500000000002</v>
      </c>
      <c r="F5757" s="2">
        <v>9.0335099999999997</v>
      </c>
      <c r="G5757" s="2">
        <v>0.47267900000000002</v>
      </c>
      <c r="H5757" s="2">
        <v>0.46804800000000002</v>
      </c>
      <c r="J5757" s="2">
        <v>9.0363159999999993</v>
      </c>
      <c r="K5757" s="2">
        <v>7.5340000000000004E-2</v>
      </c>
      <c r="L5757" s="2">
        <v>0.16387199999999999</v>
      </c>
    </row>
    <row r="5758" spans="1:12" x14ac:dyDescent="0.2">
      <c r="A5758" s="2">
        <v>9.0370170000000005</v>
      </c>
      <c r="B5758" s="2">
        <v>65.152600000000007</v>
      </c>
      <c r="C5758" s="2">
        <v>0.43145699999999998</v>
      </c>
      <c r="D5758" s="2">
        <v>0.37834499999999999</v>
      </c>
      <c r="F5758" s="2">
        <v>9.0342110000000009</v>
      </c>
      <c r="G5758" s="2">
        <v>0.47225200000000001</v>
      </c>
      <c r="H5758" s="2">
        <v>0.46803299999999998</v>
      </c>
      <c r="J5758" s="2">
        <v>9.0370170000000005</v>
      </c>
      <c r="K5758" s="2">
        <v>7.5382000000000005E-2</v>
      </c>
      <c r="L5758" s="2">
        <v>0.16309599999999999</v>
      </c>
    </row>
    <row r="5759" spans="1:12" x14ac:dyDescent="0.2">
      <c r="A5759" s="2">
        <v>9.0377189999999992</v>
      </c>
      <c r="B5759" s="2">
        <v>65.177430000000001</v>
      </c>
      <c r="C5759" s="2">
        <v>0.43114799999999998</v>
      </c>
      <c r="D5759" s="2">
        <v>0.37856600000000001</v>
      </c>
      <c r="F5759" s="2">
        <v>9.0349129999999995</v>
      </c>
      <c r="G5759" s="2">
        <v>0.47222900000000001</v>
      </c>
      <c r="H5759" s="2">
        <v>0.46817799999999998</v>
      </c>
      <c r="J5759" s="2">
        <v>9.0377189999999992</v>
      </c>
      <c r="K5759" s="2">
        <v>7.5397000000000006E-2</v>
      </c>
      <c r="L5759" s="2">
        <v>0.16219700000000001</v>
      </c>
    </row>
    <row r="5760" spans="1:12" x14ac:dyDescent="0.2">
      <c r="A5760" s="2">
        <v>9.0384200000000003</v>
      </c>
      <c r="B5760" s="2">
        <v>65.201830000000001</v>
      </c>
      <c r="C5760" s="2">
        <v>0.43152200000000002</v>
      </c>
      <c r="D5760" s="2">
        <v>0.37884800000000002</v>
      </c>
      <c r="F5760" s="2">
        <v>9.0356140000000007</v>
      </c>
      <c r="G5760" s="2">
        <v>0.47223700000000002</v>
      </c>
      <c r="H5760" s="2">
        <v>0.46861999999999998</v>
      </c>
      <c r="J5760" s="2">
        <v>9.0384200000000003</v>
      </c>
      <c r="K5760" s="2">
        <v>7.5409000000000004E-2</v>
      </c>
      <c r="L5760" s="2">
        <v>0.16233900000000001</v>
      </c>
    </row>
    <row r="5761" spans="1:12" x14ac:dyDescent="0.2">
      <c r="A5761" s="2">
        <v>9.0391220000000008</v>
      </c>
      <c r="B5761" s="2">
        <v>65.226209999999995</v>
      </c>
      <c r="C5761" s="2">
        <v>0.43133899999999997</v>
      </c>
      <c r="D5761" s="2">
        <v>0.37895499999999999</v>
      </c>
      <c r="F5761" s="2">
        <v>9.0363159999999993</v>
      </c>
      <c r="G5761" s="2">
        <v>0.47190900000000002</v>
      </c>
      <c r="H5761" s="2">
        <v>0.46869699999999997</v>
      </c>
      <c r="J5761" s="2">
        <v>9.0391220000000008</v>
      </c>
      <c r="K5761" s="2">
        <v>7.5308E-2</v>
      </c>
      <c r="L5761" s="2">
        <v>0.16222600000000001</v>
      </c>
    </row>
    <row r="5762" spans="1:12" x14ac:dyDescent="0.2">
      <c r="A5762" s="2">
        <v>9.0398230000000002</v>
      </c>
      <c r="B5762" s="2">
        <v>65.250259999999997</v>
      </c>
      <c r="C5762" s="2">
        <v>0.43152499999999999</v>
      </c>
      <c r="D5762" s="2">
        <v>0.37909999999999999</v>
      </c>
      <c r="F5762" s="2">
        <v>9.0370170000000005</v>
      </c>
      <c r="G5762" s="2">
        <v>0.47140500000000002</v>
      </c>
      <c r="H5762" s="2">
        <v>0.46855200000000002</v>
      </c>
      <c r="J5762" s="2">
        <v>9.0398230000000002</v>
      </c>
      <c r="K5762" s="2">
        <v>7.5384000000000007E-2</v>
      </c>
      <c r="L5762" s="2">
        <v>0.16173799999999999</v>
      </c>
    </row>
    <row r="5763" spans="1:12" x14ac:dyDescent="0.2">
      <c r="A5763" s="2">
        <v>9.0405239999999996</v>
      </c>
      <c r="B5763" s="2">
        <v>65.274190000000004</v>
      </c>
      <c r="C5763" s="2">
        <v>0.43185699999999999</v>
      </c>
      <c r="D5763" s="2">
        <v>0.37930599999999998</v>
      </c>
      <c r="F5763" s="2">
        <v>9.0377189999999992</v>
      </c>
      <c r="G5763" s="2">
        <v>0.471138</v>
      </c>
      <c r="H5763" s="2">
        <v>0.46890300000000001</v>
      </c>
      <c r="J5763" s="2">
        <v>9.0405239999999996</v>
      </c>
      <c r="K5763" s="2">
        <v>7.5106000000000006E-2</v>
      </c>
      <c r="L5763" s="2">
        <v>0.161491</v>
      </c>
    </row>
    <row r="5764" spans="1:12" x14ac:dyDescent="0.2">
      <c r="A5764" s="2">
        <v>9.0412250000000007</v>
      </c>
      <c r="B5764" s="2">
        <v>65.298280000000005</v>
      </c>
      <c r="C5764" s="2">
        <v>0.431869</v>
      </c>
      <c r="D5764" s="2">
        <v>0.37955800000000001</v>
      </c>
      <c r="F5764" s="2">
        <v>9.0384200000000003</v>
      </c>
      <c r="G5764" s="2">
        <v>0.47074899999999997</v>
      </c>
      <c r="H5764" s="2">
        <v>0.46911599999999998</v>
      </c>
      <c r="J5764" s="2">
        <v>9.0412250000000007</v>
      </c>
      <c r="K5764" s="2">
        <v>7.5228000000000003E-2</v>
      </c>
      <c r="L5764" s="2">
        <v>0.16120300000000001</v>
      </c>
    </row>
    <row r="5765" spans="1:12" x14ac:dyDescent="0.2">
      <c r="A5765" s="2">
        <v>9.0419260000000001</v>
      </c>
      <c r="B5765" s="2">
        <v>65.322749999999999</v>
      </c>
      <c r="C5765" s="2">
        <v>0.43175799999999998</v>
      </c>
      <c r="D5765" s="2">
        <v>0.379749</v>
      </c>
      <c r="F5765" s="2">
        <v>9.0391220000000008</v>
      </c>
      <c r="G5765" s="2">
        <v>0.47082499999999999</v>
      </c>
      <c r="H5765" s="2">
        <v>0.46935300000000002</v>
      </c>
      <c r="J5765" s="2">
        <v>9.0419260000000001</v>
      </c>
      <c r="K5765" s="2">
        <v>7.5184000000000001E-2</v>
      </c>
      <c r="L5765" s="2">
        <v>0.16070400000000001</v>
      </c>
    </row>
    <row r="5766" spans="1:12" x14ac:dyDescent="0.2">
      <c r="A5766" s="2">
        <v>9.0426280000000006</v>
      </c>
      <c r="B5766" s="2">
        <v>65.346779999999995</v>
      </c>
      <c r="C5766" s="2">
        <v>0.432037</v>
      </c>
      <c r="D5766" s="2">
        <v>0.38016100000000003</v>
      </c>
      <c r="F5766" s="2">
        <v>9.0398230000000002</v>
      </c>
      <c r="G5766" s="2">
        <v>0.47077200000000002</v>
      </c>
      <c r="H5766" s="2">
        <v>0.46933000000000002</v>
      </c>
      <c r="J5766" s="2">
        <v>9.0426280000000006</v>
      </c>
      <c r="K5766" s="2">
        <v>7.5249999999999997E-2</v>
      </c>
      <c r="L5766" s="2">
        <v>0.160138</v>
      </c>
    </row>
    <row r="5767" spans="1:12" x14ac:dyDescent="0.2">
      <c r="A5767" s="2">
        <v>9.043329</v>
      </c>
      <c r="B5767" s="2">
        <v>65.370480000000001</v>
      </c>
      <c r="C5767" s="2">
        <v>0.43239899999999998</v>
      </c>
      <c r="D5767" s="2">
        <v>0.38027499999999997</v>
      </c>
      <c r="F5767" s="2">
        <v>9.0405239999999996</v>
      </c>
      <c r="G5767" s="2">
        <v>0.47024500000000002</v>
      </c>
      <c r="H5767" s="2">
        <v>0.46901700000000002</v>
      </c>
      <c r="J5767" s="2">
        <v>9.043329</v>
      </c>
      <c r="K5767" s="2">
        <v>7.5261999999999996E-2</v>
      </c>
      <c r="L5767" s="2">
        <v>0.15994</v>
      </c>
    </row>
    <row r="5768" spans="1:12" x14ac:dyDescent="0.2">
      <c r="A5768" s="2">
        <v>9.0440310000000004</v>
      </c>
      <c r="B5768" s="2">
        <v>65.394139999999993</v>
      </c>
      <c r="C5768" s="2">
        <v>0.43257099999999998</v>
      </c>
      <c r="D5768" s="2">
        <v>0.379741</v>
      </c>
      <c r="F5768" s="2">
        <v>9.0412250000000007</v>
      </c>
      <c r="G5768" s="2">
        <v>0.47021499999999999</v>
      </c>
      <c r="H5768" s="2">
        <v>0.46856700000000001</v>
      </c>
      <c r="J5768" s="2">
        <v>9.0440310000000004</v>
      </c>
      <c r="K5768" s="2">
        <v>7.5674000000000005E-2</v>
      </c>
      <c r="L5768" s="2">
        <v>0.160718</v>
      </c>
    </row>
    <row r="5769" spans="1:12" x14ac:dyDescent="0.2">
      <c r="A5769" s="2">
        <v>9.0447319999999998</v>
      </c>
      <c r="B5769" s="2">
        <v>65.418120000000002</v>
      </c>
      <c r="C5769" s="2">
        <v>0.43300899999999998</v>
      </c>
      <c r="D5769" s="2">
        <v>0.37949699999999997</v>
      </c>
      <c r="F5769" s="2">
        <v>9.0419260000000001</v>
      </c>
      <c r="G5769" s="2">
        <v>0.470383</v>
      </c>
      <c r="H5769" s="2">
        <v>0.46817799999999998</v>
      </c>
      <c r="J5769" s="2">
        <v>9.0447319999999998</v>
      </c>
      <c r="K5769" s="2">
        <v>7.5583999999999998E-2</v>
      </c>
      <c r="L5769" s="2">
        <v>0.16089200000000001</v>
      </c>
    </row>
    <row r="5770" spans="1:12" x14ac:dyDescent="0.2">
      <c r="A5770" s="2">
        <v>9.0454340000000002</v>
      </c>
      <c r="B5770" s="2">
        <v>65.442019999999999</v>
      </c>
      <c r="C5770" s="2">
        <v>0.433471</v>
      </c>
      <c r="D5770" s="2">
        <v>0.37954300000000002</v>
      </c>
      <c r="F5770" s="2">
        <v>9.0426280000000006</v>
      </c>
      <c r="G5770" s="2">
        <v>0.470634</v>
      </c>
      <c r="H5770" s="2">
        <v>0.46781899999999998</v>
      </c>
      <c r="J5770" s="2">
        <v>9.0454340000000002</v>
      </c>
      <c r="K5770" s="2">
        <v>7.5055999999999998E-2</v>
      </c>
      <c r="L5770" s="2">
        <v>0.16134399999999999</v>
      </c>
    </row>
    <row r="5771" spans="1:12" x14ac:dyDescent="0.2">
      <c r="A5771" s="2">
        <v>9.0461349999999996</v>
      </c>
      <c r="B5771" s="2">
        <v>65.465490000000003</v>
      </c>
      <c r="C5771" s="2">
        <v>0.43317</v>
      </c>
      <c r="D5771" s="2">
        <v>0.37967200000000001</v>
      </c>
      <c r="F5771" s="2">
        <v>9.043329</v>
      </c>
      <c r="G5771" s="2">
        <v>0.47075699999999998</v>
      </c>
      <c r="H5771" s="2">
        <v>0.46710200000000002</v>
      </c>
      <c r="J5771" s="2">
        <v>9.0461349999999996</v>
      </c>
      <c r="K5771" s="2">
        <v>7.4820999999999999E-2</v>
      </c>
      <c r="L5771" s="2">
        <v>0.161385</v>
      </c>
    </row>
    <row r="5772" spans="1:12" x14ac:dyDescent="0.2">
      <c r="A5772" s="2">
        <v>9.046837</v>
      </c>
      <c r="B5772" s="2">
        <v>65.489140000000006</v>
      </c>
      <c r="C5772" s="2">
        <v>0.43305500000000002</v>
      </c>
      <c r="D5772" s="2">
        <v>0.38</v>
      </c>
      <c r="F5772" s="2">
        <v>9.0440310000000004</v>
      </c>
      <c r="G5772" s="2">
        <v>0.47044399999999997</v>
      </c>
      <c r="H5772" s="2">
        <v>0.46640799999999999</v>
      </c>
      <c r="J5772" s="2">
        <v>9.046837</v>
      </c>
      <c r="K5772" s="2">
        <v>7.4954999999999994E-2</v>
      </c>
      <c r="L5772" s="2">
        <v>0.16172700000000001</v>
      </c>
    </row>
    <row r="5773" spans="1:12" x14ac:dyDescent="0.2">
      <c r="A5773" s="2">
        <v>9.0475379999999994</v>
      </c>
      <c r="B5773" s="2">
        <v>65.51276</v>
      </c>
      <c r="C5773" s="2">
        <v>0.43335299999999999</v>
      </c>
      <c r="D5773" s="2">
        <v>0.38076300000000002</v>
      </c>
      <c r="F5773" s="2">
        <v>9.0447319999999998</v>
      </c>
      <c r="G5773" s="2">
        <v>0.46990199999999999</v>
      </c>
      <c r="H5773" s="2">
        <v>0.46607199999999999</v>
      </c>
      <c r="J5773" s="2">
        <v>9.0475379999999994</v>
      </c>
      <c r="K5773" s="2">
        <v>7.4870999999999993E-2</v>
      </c>
      <c r="L5773" s="2">
        <v>0.16156100000000001</v>
      </c>
    </row>
    <row r="5774" spans="1:12" x14ac:dyDescent="0.2">
      <c r="A5774" s="2">
        <v>9.0482390000000006</v>
      </c>
      <c r="B5774" s="2">
        <v>65.535679999999999</v>
      </c>
      <c r="C5774" s="2">
        <v>0.433452</v>
      </c>
      <c r="D5774" s="2">
        <v>0.38086999999999999</v>
      </c>
      <c r="F5774" s="2">
        <v>9.0454340000000002</v>
      </c>
      <c r="G5774" s="2">
        <v>0.46904800000000002</v>
      </c>
      <c r="H5774" s="2">
        <v>0.46594999999999998</v>
      </c>
      <c r="J5774" s="2">
        <v>9.0482390000000006</v>
      </c>
      <c r="K5774" s="2">
        <v>7.4818999999999997E-2</v>
      </c>
      <c r="L5774" s="2">
        <v>0.161859</v>
      </c>
    </row>
    <row r="5775" spans="1:12" x14ac:dyDescent="0.2">
      <c r="A5775" s="2">
        <v>9.0489409999999992</v>
      </c>
      <c r="B5775" s="2">
        <v>65.559089999999998</v>
      </c>
      <c r="C5775" s="2">
        <v>0.43306699999999998</v>
      </c>
      <c r="D5775" s="2">
        <v>0.38094600000000001</v>
      </c>
      <c r="F5775" s="2">
        <v>9.0461349999999996</v>
      </c>
      <c r="G5775" s="2">
        <v>0.46907799999999999</v>
      </c>
      <c r="H5775" s="2">
        <v>0.46526299999999998</v>
      </c>
      <c r="J5775" s="2">
        <v>9.0489409999999992</v>
      </c>
      <c r="K5775" s="2">
        <v>7.4592000000000006E-2</v>
      </c>
      <c r="L5775" s="2">
        <v>0.161855</v>
      </c>
    </row>
    <row r="5776" spans="1:12" x14ac:dyDescent="0.2">
      <c r="A5776" s="2">
        <v>9.0496420000000004</v>
      </c>
      <c r="B5776" s="2">
        <v>65.582269999999994</v>
      </c>
      <c r="C5776" s="2">
        <v>0.43259700000000001</v>
      </c>
      <c r="D5776" s="2">
        <v>0.380992</v>
      </c>
      <c r="F5776" s="2">
        <v>9.046837</v>
      </c>
      <c r="G5776" s="2">
        <v>0.46915400000000002</v>
      </c>
      <c r="H5776" s="2">
        <v>0.46556900000000001</v>
      </c>
      <c r="J5776" s="2">
        <v>9.0496420000000004</v>
      </c>
      <c r="K5776" s="2">
        <v>7.4914999999999995E-2</v>
      </c>
      <c r="L5776" s="2">
        <v>0.16127900000000001</v>
      </c>
    </row>
    <row r="5777" spans="1:12" x14ac:dyDescent="0.2">
      <c r="A5777" s="2">
        <v>9.0503450000000001</v>
      </c>
      <c r="B5777" s="2">
        <v>65.605429999999998</v>
      </c>
      <c r="C5777" s="2">
        <v>0.43216199999999999</v>
      </c>
      <c r="D5777" s="2">
        <v>0.38114500000000001</v>
      </c>
      <c r="F5777" s="2">
        <v>9.0475379999999994</v>
      </c>
      <c r="G5777" s="2">
        <v>0.46867399999999998</v>
      </c>
      <c r="H5777" s="2">
        <v>0.46567500000000001</v>
      </c>
      <c r="J5777" s="2">
        <v>9.0503450000000001</v>
      </c>
      <c r="K5777" s="2">
        <v>7.5062000000000004E-2</v>
      </c>
      <c r="L5777" s="2">
        <v>0.16125800000000001</v>
      </c>
    </row>
    <row r="5778" spans="1:12" x14ac:dyDescent="0.2">
      <c r="A5778" s="2">
        <v>9.0510450000000002</v>
      </c>
      <c r="B5778" s="2">
        <v>65.628590000000003</v>
      </c>
      <c r="C5778" s="2">
        <v>0.43234899999999998</v>
      </c>
      <c r="D5778" s="2">
        <v>0.38100699999999998</v>
      </c>
      <c r="F5778" s="2">
        <v>9.0482390000000006</v>
      </c>
      <c r="G5778" s="2">
        <v>0.46848299999999998</v>
      </c>
      <c r="H5778" s="2">
        <v>0.46476699999999999</v>
      </c>
      <c r="J5778" s="2">
        <v>9.0510450000000002</v>
      </c>
      <c r="K5778" s="2">
        <v>7.5243000000000004E-2</v>
      </c>
      <c r="L5778" s="2">
        <v>0.16089800000000001</v>
      </c>
    </row>
    <row r="5779" spans="1:12" x14ac:dyDescent="0.2">
      <c r="A5779" s="2">
        <v>9.0517459999999996</v>
      </c>
      <c r="B5779" s="2">
        <v>65.652119999999996</v>
      </c>
      <c r="C5779" s="2">
        <v>0.43185699999999999</v>
      </c>
      <c r="D5779" s="2">
        <v>0.381351</v>
      </c>
      <c r="F5779" s="2">
        <v>9.0489409999999992</v>
      </c>
      <c r="G5779" s="2">
        <v>0.46804800000000002</v>
      </c>
      <c r="H5779" s="2">
        <v>0.465111</v>
      </c>
      <c r="J5779" s="2">
        <v>9.0517459999999996</v>
      </c>
      <c r="K5779" s="2">
        <v>7.5018000000000001E-2</v>
      </c>
      <c r="L5779" s="2">
        <v>0.16062399999999999</v>
      </c>
    </row>
    <row r="5780" spans="1:12" x14ac:dyDescent="0.2">
      <c r="A5780" s="2">
        <v>9.0524470000000008</v>
      </c>
      <c r="B5780" s="2">
        <v>65.674800000000005</v>
      </c>
      <c r="C5780" s="2">
        <v>0.43199799999999999</v>
      </c>
      <c r="D5780" s="2">
        <v>0.38153399999999998</v>
      </c>
      <c r="F5780" s="2">
        <v>9.0496420000000004</v>
      </c>
      <c r="G5780" s="2">
        <v>0.46803299999999998</v>
      </c>
      <c r="H5780" s="2">
        <v>0.46538499999999999</v>
      </c>
      <c r="J5780" s="2">
        <v>9.0524470000000008</v>
      </c>
      <c r="K5780" s="2">
        <v>7.5508000000000006E-2</v>
      </c>
      <c r="L5780" s="2">
        <v>0.16057099999999999</v>
      </c>
    </row>
    <row r="5781" spans="1:12" x14ac:dyDescent="0.2">
      <c r="A5781" s="2">
        <v>9.0531489999999994</v>
      </c>
      <c r="B5781" s="2">
        <v>65.697370000000006</v>
      </c>
      <c r="C5781" s="2">
        <v>0.43150300000000003</v>
      </c>
      <c r="D5781" s="2">
        <v>0.38136599999999998</v>
      </c>
      <c r="F5781" s="2">
        <v>9.0503450000000001</v>
      </c>
      <c r="G5781" s="2">
        <v>0.46817799999999998</v>
      </c>
      <c r="H5781" s="2">
        <v>0.46493499999999999</v>
      </c>
      <c r="J5781" s="2">
        <v>9.0531489999999994</v>
      </c>
      <c r="K5781" s="2">
        <v>7.5573000000000001E-2</v>
      </c>
      <c r="L5781" s="2">
        <v>0.160583</v>
      </c>
    </row>
    <row r="5782" spans="1:12" x14ac:dyDescent="0.2">
      <c r="A5782" s="2">
        <v>9.0538500000000006</v>
      </c>
      <c r="B5782" s="2">
        <v>65.720529999999997</v>
      </c>
      <c r="C5782" s="2">
        <v>0.43151800000000001</v>
      </c>
      <c r="D5782" s="2">
        <v>0.38145800000000002</v>
      </c>
      <c r="F5782" s="2">
        <v>9.0510450000000002</v>
      </c>
      <c r="G5782" s="2">
        <v>0.46861999999999998</v>
      </c>
      <c r="H5782" s="2">
        <v>0.464752</v>
      </c>
      <c r="J5782" s="2">
        <v>9.0538500000000006</v>
      </c>
      <c r="K5782" s="2">
        <v>7.6468999999999995E-2</v>
      </c>
      <c r="L5782" s="2">
        <v>0.160611</v>
      </c>
    </row>
    <row r="5783" spans="1:12" x14ac:dyDescent="0.2">
      <c r="A5783" s="2">
        <v>9.054551</v>
      </c>
      <c r="B5783" s="2">
        <v>65.742940000000004</v>
      </c>
      <c r="C5783" s="2">
        <v>0.43121599999999999</v>
      </c>
      <c r="D5783" s="2">
        <v>0.38090800000000002</v>
      </c>
      <c r="F5783" s="2">
        <v>9.0517459999999996</v>
      </c>
      <c r="G5783" s="2">
        <v>0.46869699999999997</v>
      </c>
      <c r="H5783" s="2">
        <v>0.46434799999999998</v>
      </c>
      <c r="J5783" s="2">
        <v>9.054551</v>
      </c>
      <c r="K5783" s="2">
        <v>7.6499999999999999E-2</v>
      </c>
      <c r="L5783" s="2">
        <v>0.16088</v>
      </c>
    </row>
    <row r="5784" spans="1:12" x14ac:dyDescent="0.2">
      <c r="A5784" s="2">
        <v>9.0552530000000004</v>
      </c>
      <c r="B5784" s="2">
        <v>65.765270000000001</v>
      </c>
      <c r="C5784" s="2">
        <v>0.430755</v>
      </c>
      <c r="D5784" s="2">
        <v>0.38043500000000002</v>
      </c>
      <c r="F5784" s="2">
        <v>9.0524470000000008</v>
      </c>
      <c r="G5784" s="2">
        <v>0.46855200000000002</v>
      </c>
      <c r="H5784" s="2">
        <v>0.46385199999999999</v>
      </c>
      <c r="J5784" s="2">
        <v>9.0552530000000004</v>
      </c>
      <c r="K5784" s="2">
        <v>7.6279E-2</v>
      </c>
      <c r="L5784" s="2">
        <v>0.16050900000000001</v>
      </c>
    </row>
    <row r="5785" spans="1:12" x14ac:dyDescent="0.2">
      <c r="A5785" s="2">
        <v>9.0559539999999998</v>
      </c>
      <c r="B5785" s="2">
        <v>65.787319999999994</v>
      </c>
      <c r="C5785" s="2">
        <v>0.43060999999999999</v>
      </c>
      <c r="D5785" s="2">
        <v>0.38016800000000001</v>
      </c>
      <c r="F5785" s="2">
        <v>9.0531489999999994</v>
      </c>
      <c r="G5785" s="2">
        <v>0.46890300000000001</v>
      </c>
      <c r="H5785" s="2">
        <v>0.46323399999999998</v>
      </c>
      <c r="J5785" s="2">
        <v>9.0559539999999998</v>
      </c>
      <c r="K5785" s="2">
        <v>7.6753000000000002E-2</v>
      </c>
      <c r="L5785" s="2">
        <v>0.16017200000000001</v>
      </c>
    </row>
    <row r="5786" spans="1:12" x14ac:dyDescent="0.2">
      <c r="A5786" s="2">
        <v>9.0566560000000003</v>
      </c>
      <c r="B5786" s="2">
        <v>65.810500000000005</v>
      </c>
      <c r="C5786" s="2">
        <v>0.42984299999999998</v>
      </c>
      <c r="D5786" s="2">
        <v>0.38048900000000002</v>
      </c>
      <c r="F5786" s="2">
        <v>9.0538500000000006</v>
      </c>
      <c r="G5786" s="2">
        <v>0.46911599999999998</v>
      </c>
      <c r="H5786" s="2">
        <v>0.46368399999999999</v>
      </c>
      <c r="J5786" s="2">
        <v>9.0566560000000003</v>
      </c>
      <c r="K5786" s="2">
        <v>7.6921000000000003E-2</v>
      </c>
      <c r="L5786" s="2">
        <v>0.16027</v>
      </c>
    </row>
    <row r="5787" spans="1:12" x14ac:dyDescent="0.2">
      <c r="A5787" s="2">
        <v>9.0573569999999997</v>
      </c>
      <c r="B5787" s="2">
        <v>65.833100000000002</v>
      </c>
      <c r="C5787" s="2">
        <v>0.43015999999999999</v>
      </c>
      <c r="D5787" s="2">
        <v>0.381129</v>
      </c>
      <c r="F5787" s="2">
        <v>9.054551</v>
      </c>
      <c r="G5787" s="2">
        <v>0.46935300000000002</v>
      </c>
      <c r="H5787" s="2">
        <v>0.46339399999999997</v>
      </c>
      <c r="J5787" s="2">
        <v>9.0573569999999997</v>
      </c>
      <c r="K5787" s="2">
        <v>7.6937000000000005E-2</v>
      </c>
      <c r="L5787" s="2">
        <v>0.160799</v>
      </c>
    </row>
    <row r="5788" spans="1:12" x14ac:dyDescent="0.2">
      <c r="A5788" s="2">
        <v>9.0580590000000001</v>
      </c>
      <c r="B5788" s="2">
        <v>65.855630000000005</v>
      </c>
      <c r="C5788" s="2">
        <v>0.43051099999999998</v>
      </c>
      <c r="D5788" s="2">
        <v>0.38122899999999998</v>
      </c>
      <c r="F5788" s="2">
        <v>9.0552530000000004</v>
      </c>
      <c r="G5788" s="2">
        <v>0.46933000000000002</v>
      </c>
      <c r="H5788" s="2">
        <v>0.46382899999999999</v>
      </c>
      <c r="J5788" s="2">
        <v>9.0580590000000001</v>
      </c>
      <c r="K5788" s="2">
        <v>7.7034000000000005E-2</v>
      </c>
      <c r="L5788" s="2">
        <v>0.16095499999999999</v>
      </c>
    </row>
    <row r="5789" spans="1:12" x14ac:dyDescent="0.2">
      <c r="A5789" s="2">
        <v>9.0587599999999995</v>
      </c>
      <c r="B5789" s="2">
        <v>65.878339999999994</v>
      </c>
      <c r="C5789" s="2">
        <v>0.431037</v>
      </c>
      <c r="D5789" s="2">
        <v>0.381137</v>
      </c>
      <c r="F5789" s="2">
        <v>9.0559539999999998</v>
      </c>
      <c r="G5789" s="2">
        <v>0.46901700000000002</v>
      </c>
      <c r="H5789" s="2">
        <v>0.46407300000000001</v>
      </c>
      <c r="J5789" s="2">
        <v>9.0587599999999995</v>
      </c>
      <c r="K5789" s="2">
        <v>7.6939999999999995E-2</v>
      </c>
      <c r="L5789" s="2">
        <v>0.160774</v>
      </c>
    </row>
    <row r="5790" spans="1:12" x14ac:dyDescent="0.2">
      <c r="A5790" s="2">
        <v>9.0594619999999999</v>
      </c>
      <c r="B5790" s="2">
        <v>65.900400000000005</v>
      </c>
      <c r="C5790" s="2">
        <v>0.43085800000000002</v>
      </c>
      <c r="D5790" s="2">
        <v>0.38064900000000002</v>
      </c>
      <c r="F5790" s="2">
        <v>9.0566560000000003</v>
      </c>
      <c r="G5790" s="2">
        <v>0.46856700000000001</v>
      </c>
      <c r="H5790" s="2">
        <v>0.46473700000000001</v>
      </c>
      <c r="J5790" s="2">
        <v>9.0594619999999999</v>
      </c>
      <c r="K5790" s="2">
        <v>7.6921000000000003E-2</v>
      </c>
      <c r="L5790" s="2">
        <v>0.16085099999999999</v>
      </c>
    </row>
    <row r="5791" spans="1:12" x14ac:dyDescent="0.2">
      <c r="A5791" s="2">
        <v>9.0601629999999993</v>
      </c>
      <c r="B5791" s="2">
        <v>65.922690000000003</v>
      </c>
      <c r="C5791" s="2">
        <v>0.43046499999999999</v>
      </c>
      <c r="D5791" s="2">
        <v>0.38048100000000001</v>
      </c>
      <c r="F5791" s="2">
        <v>9.0573569999999997</v>
      </c>
      <c r="G5791" s="2">
        <v>0.46817799999999998</v>
      </c>
      <c r="H5791" s="2">
        <v>0.46477499999999999</v>
      </c>
      <c r="J5791" s="2">
        <v>9.0601629999999993</v>
      </c>
      <c r="K5791" s="2">
        <v>7.6731999999999995E-2</v>
      </c>
      <c r="L5791" s="2">
        <v>0.160442</v>
      </c>
    </row>
    <row r="5792" spans="1:12" x14ac:dyDescent="0.2">
      <c r="A5792" s="2">
        <v>9.0608629999999994</v>
      </c>
      <c r="B5792" s="2">
        <v>65.943969999999993</v>
      </c>
      <c r="C5792" s="2">
        <v>0.430614</v>
      </c>
      <c r="D5792" s="2">
        <v>0.38077100000000003</v>
      </c>
      <c r="F5792" s="2">
        <v>9.0580590000000001</v>
      </c>
      <c r="G5792" s="2">
        <v>0.46781899999999998</v>
      </c>
      <c r="H5792" s="2">
        <v>0.46478999999999998</v>
      </c>
      <c r="J5792" s="2">
        <v>9.0608629999999994</v>
      </c>
      <c r="K5792" s="2">
        <v>7.6599E-2</v>
      </c>
      <c r="L5792" s="2">
        <v>0.160501</v>
      </c>
    </row>
    <row r="5793" spans="1:12" x14ac:dyDescent="0.2">
      <c r="A5793" s="2">
        <v>9.0615649999999999</v>
      </c>
      <c r="B5793" s="2">
        <v>65.965770000000006</v>
      </c>
      <c r="C5793" s="2">
        <v>0.43067899999999998</v>
      </c>
      <c r="D5793" s="2">
        <v>0.38117499999999999</v>
      </c>
      <c r="F5793" s="2">
        <v>9.0587599999999995</v>
      </c>
      <c r="G5793" s="2">
        <v>0.46710200000000002</v>
      </c>
      <c r="H5793" s="2">
        <v>0.46428700000000001</v>
      </c>
      <c r="J5793" s="2">
        <v>9.0615649999999999</v>
      </c>
      <c r="K5793" s="2">
        <v>7.6415999999999998E-2</v>
      </c>
      <c r="L5793" s="2">
        <v>0.16028500000000001</v>
      </c>
    </row>
    <row r="5794" spans="1:12" x14ac:dyDescent="0.2">
      <c r="A5794" s="2">
        <v>9.0622659999999993</v>
      </c>
      <c r="B5794" s="2">
        <v>65.988029999999995</v>
      </c>
      <c r="C5794" s="2">
        <v>0.430614</v>
      </c>
      <c r="D5794" s="2">
        <v>0.38154900000000003</v>
      </c>
      <c r="F5794" s="2">
        <v>9.0594619999999999</v>
      </c>
      <c r="G5794" s="2">
        <v>0.46640799999999999</v>
      </c>
      <c r="H5794" s="2">
        <v>0.46410400000000002</v>
      </c>
      <c r="J5794" s="2">
        <v>9.0622659999999993</v>
      </c>
      <c r="K5794" s="2">
        <v>7.6037999999999994E-2</v>
      </c>
      <c r="L5794" s="2">
        <v>0.16025600000000001</v>
      </c>
    </row>
    <row r="5795" spans="1:12" x14ac:dyDescent="0.2">
      <c r="A5795" s="2">
        <v>9.0629679999999997</v>
      </c>
      <c r="B5795" s="2">
        <v>66.009739999999994</v>
      </c>
      <c r="C5795" s="2">
        <v>0.43025099999999999</v>
      </c>
      <c r="D5795" s="2">
        <v>0.381297</v>
      </c>
      <c r="F5795" s="2">
        <v>9.0601629999999993</v>
      </c>
      <c r="G5795" s="2">
        <v>0.46607199999999999</v>
      </c>
      <c r="H5795" s="2">
        <v>0.463814</v>
      </c>
      <c r="J5795" s="2">
        <v>9.0629679999999997</v>
      </c>
      <c r="K5795" s="2">
        <v>7.5497999999999996E-2</v>
      </c>
      <c r="L5795" s="2">
        <v>0.16017100000000001</v>
      </c>
    </row>
    <row r="5796" spans="1:12" x14ac:dyDescent="0.2">
      <c r="A5796" s="2">
        <v>9.0636690000000009</v>
      </c>
      <c r="B5796" s="2">
        <v>66.031409999999994</v>
      </c>
      <c r="C5796" s="2">
        <v>0.43020900000000001</v>
      </c>
      <c r="D5796" s="2">
        <v>0.38107600000000003</v>
      </c>
      <c r="F5796" s="2">
        <v>9.0608629999999994</v>
      </c>
      <c r="G5796" s="2">
        <v>0.46594999999999998</v>
      </c>
      <c r="H5796" s="2">
        <v>0.46351599999999998</v>
      </c>
      <c r="J5796" s="2">
        <v>9.0636690000000009</v>
      </c>
      <c r="K5796" s="2">
        <v>7.5008000000000005E-2</v>
      </c>
      <c r="L5796" s="2">
        <v>0.15959499999999999</v>
      </c>
    </row>
    <row r="5797" spans="1:12" x14ac:dyDescent="0.2">
      <c r="A5797" s="2">
        <v>9.0643709999999995</v>
      </c>
      <c r="B5797" s="2">
        <v>66.052670000000006</v>
      </c>
      <c r="C5797" s="2">
        <v>0.43026300000000001</v>
      </c>
      <c r="D5797" s="2">
        <v>0.38106099999999998</v>
      </c>
      <c r="F5797" s="2">
        <v>9.0615649999999999</v>
      </c>
      <c r="G5797" s="2">
        <v>0.46526299999999998</v>
      </c>
      <c r="H5797" s="2">
        <v>0.463036</v>
      </c>
      <c r="J5797" s="2">
        <v>9.0643709999999995</v>
      </c>
      <c r="K5797" s="2">
        <v>7.4305999999999997E-2</v>
      </c>
      <c r="L5797" s="2">
        <v>0.15912699999999999</v>
      </c>
    </row>
    <row r="5798" spans="1:12" x14ac:dyDescent="0.2">
      <c r="A5798" s="2">
        <v>9.0650720000000007</v>
      </c>
      <c r="B5798" s="2">
        <v>66.074060000000003</v>
      </c>
      <c r="C5798" s="2">
        <v>0.43038100000000001</v>
      </c>
      <c r="D5798" s="2">
        <v>0.38135799999999997</v>
      </c>
      <c r="F5798" s="2">
        <v>9.0622659999999993</v>
      </c>
      <c r="G5798" s="2">
        <v>0.46556900000000001</v>
      </c>
      <c r="H5798" s="2">
        <v>0.462646</v>
      </c>
      <c r="J5798" s="2">
        <v>9.0650720000000007</v>
      </c>
      <c r="K5798" s="2">
        <v>7.3591000000000004E-2</v>
      </c>
      <c r="L5798" s="2">
        <v>0.159446</v>
      </c>
    </row>
    <row r="5799" spans="1:12" x14ac:dyDescent="0.2">
      <c r="A5799" s="2">
        <v>9.0657739999999993</v>
      </c>
      <c r="B5799" s="2">
        <v>66.095889999999997</v>
      </c>
      <c r="C5799" s="2">
        <v>0.430618</v>
      </c>
      <c r="D5799" s="2">
        <v>0.38151099999999999</v>
      </c>
      <c r="F5799" s="2">
        <v>9.0629679999999997</v>
      </c>
      <c r="G5799" s="2">
        <v>0.46567500000000001</v>
      </c>
      <c r="H5799" s="2">
        <v>0.46279900000000002</v>
      </c>
      <c r="J5799" s="2">
        <v>9.0657739999999993</v>
      </c>
      <c r="K5799" s="2">
        <v>7.3423000000000002E-2</v>
      </c>
      <c r="L5799" s="2">
        <v>0.15933700000000001</v>
      </c>
    </row>
    <row r="5800" spans="1:12" x14ac:dyDescent="0.2">
      <c r="A5800" s="2">
        <v>9.0664750000000005</v>
      </c>
      <c r="B5800" s="2">
        <v>66.117649999999998</v>
      </c>
      <c r="C5800" s="2">
        <v>0.43068600000000001</v>
      </c>
      <c r="D5800" s="2">
        <v>0.38106099999999998</v>
      </c>
      <c r="F5800" s="2">
        <v>9.0636690000000009</v>
      </c>
      <c r="G5800" s="2">
        <v>0.46476699999999999</v>
      </c>
      <c r="H5800" s="2">
        <v>0.46299699999999999</v>
      </c>
      <c r="J5800" s="2">
        <v>9.0664750000000005</v>
      </c>
      <c r="K5800" s="2">
        <v>7.3500999999999997E-2</v>
      </c>
      <c r="L5800" s="2">
        <v>0.15941</v>
      </c>
    </row>
    <row r="5801" spans="1:12" x14ac:dyDescent="0.2">
      <c r="A5801" s="2">
        <v>9.0671769999999992</v>
      </c>
      <c r="B5801" s="2">
        <v>66.138530000000003</v>
      </c>
      <c r="C5801" s="2">
        <v>0.43069800000000003</v>
      </c>
      <c r="D5801" s="2">
        <v>0.38074799999999998</v>
      </c>
      <c r="F5801" s="2">
        <v>9.0643709999999995</v>
      </c>
      <c r="G5801" s="2">
        <v>0.465111</v>
      </c>
      <c r="H5801" s="2">
        <v>0.46376800000000001</v>
      </c>
      <c r="J5801" s="2">
        <v>9.0671769999999992</v>
      </c>
      <c r="K5801" s="2">
        <v>7.3782E-2</v>
      </c>
      <c r="L5801" s="2">
        <v>0.15962799999999999</v>
      </c>
    </row>
    <row r="5802" spans="1:12" x14ac:dyDescent="0.2">
      <c r="A5802" s="2">
        <v>9.0678780000000003</v>
      </c>
      <c r="B5802" s="2">
        <v>66.159040000000005</v>
      </c>
      <c r="C5802" s="2">
        <v>0.43027799999999999</v>
      </c>
      <c r="D5802" s="2">
        <v>0.38092300000000001</v>
      </c>
      <c r="F5802" s="2">
        <v>9.0650720000000007</v>
      </c>
      <c r="G5802" s="2">
        <v>0.46538499999999999</v>
      </c>
      <c r="H5802" s="2">
        <v>0.46434799999999998</v>
      </c>
      <c r="J5802" s="2">
        <v>9.0678780000000003</v>
      </c>
      <c r="K5802" s="2">
        <v>7.3480000000000004E-2</v>
      </c>
      <c r="L5802" s="2">
        <v>0.160111</v>
      </c>
    </row>
    <row r="5803" spans="1:12" x14ac:dyDescent="0.2">
      <c r="A5803" s="2">
        <v>9.0685789999999997</v>
      </c>
      <c r="B5803" s="2">
        <v>66.180530000000005</v>
      </c>
      <c r="C5803" s="2">
        <v>0.43044199999999999</v>
      </c>
      <c r="D5803" s="2">
        <v>0.38134299999999999</v>
      </c>
      <c r="F5803" s="2">
        <v>9.0657739999999993</v>
      </c>
      <c r="G5803" s="2">
        <v>0.46493499999999999</v>
      </c>
      <c r="H5803" s="2">
        <v>0.464424</v>
      </c>
      <c r="J5803" s="2">
        <v>9.0685789999999997</v>
      </c>
      <c r="K5803" s="2">
        <v>7.3622000000000007E-2</v>
      </c>
      <c r="L5803" s="2">
        <v>0.160439</v>
      </c>
    </row>
    <row r="5804" spans="1:12" x14ac:dyDescent="0.2">
      <c r="A5804" s="2">
        <v>9.0692810000000001</v>
      </c>
      <c r="B5804" s="2">
        <v>66.202089999999998</v>
      </c>
      <c r="C5804" s="2">
        <v>0.429782</v>
      </c>
      <c r="D5804" s="2">
        <v>0.38175500000000001</v>
      </c>
      <c r="F5804" s="2">
        <v>9.0664750000000005</v>
      </c>
      <c r="G5804" s="2">
        <v>0.464752</v>
      </c>
      <c r="H5804" s="2">
        <v>0.464561</v>
      </c>
      <c r="J5804" s="2">
        <v>9.0692810000000001</v>
      </c>
      <c r="K5804" s="2">
        <v>7.3527999999999996E-2</v>
      </c>
      <c r="L5804" s="2">
        <v>0.16042699999999999</v>
      </c>
    </row>
    <row r="5805" spans="1:12" x14ac:dyDescent="0.2">
      <c r="A5805" s="2">
        <v>9.0699819999999995</v>
      </c>
      <c r="B5805" s="2">
        <v>66.222560000000001</v>
      </c>
      <c r="C5805" s="2">
        <v>0.42940800000000001</v>
      </c>
      <c r="D5805" s="2">
        <v>0.38190800000000003</v>
      </c>
      <c r="F5805" s="2">
        <v>9.0671769999999992</v>
      </c>
      <c r="G5805" s="2">
        <v>0.46434799999999998</v>
      </c>
      <c r="H5805" s="2">
        <v>0.46492</v>
      </c>
      <c r="J5805" s="2">
        <v>9.0699819999999995</v>
      </c>
      <c r="K5805" s="2">
        <v>7.3500999999999997E-2</v>
      </c>
      <c r="L5805" s="2">
        <v>0.16023399999999999</v>
      </c>
    </row>
    <row r="5806" spans="1:12" x14ac:dyDescent="0.2">
      <c r="A5806" s="2">
        <v>9.0706830000000007</v>
      </c>
      <c r="B5806" s="2">
        <v>66.243170000000006</v>
      </c>
      <c r="C5806" s="2">
        <v>0.42948500000000001</v>
      </c>
      <c r="D5806" s="2">
        <v>0.38150299999999998</v>
      </c>
      <c r="F5806" s="2">
        <v>9.0678780000000003</v>
      </c>
      <c r="G5806" s="2">
        <v>0.46385199999999999</v>
      </c>
      <c r="H5806" s="2">
        <v>0.46502700000000002</v>
      </c>
      <c r="J5806" s="2">
        <v>9.0706830000000007</v>
      </c>
      <c r="K5806" s="2">
        <v>7.3153999999999997E-2</v>
      </c>
      <c r="L5806" s="2">
        <v>0.160331</v>
      </c>
    </row>
    <row r="5807" spans="1:12" x14ac:dyDescent="0.2">
      <c r="A5807" s="2">
        <v>9.0713840000000001</v>
      </c>
      <c r="B5807" s="2">
        <v>66.264080000000007</v>
      </c>
      <c r="C5807" s="2">
        <v>0.429149</v>
      </c>
      <c r="D5807" s="2">
        <v>0.381137</v>
      </c>
      <c r="F5807" s="2">
        <v>9.0685789999999997</v>
      </c>
      <c r="G5807" s="2">
        <v>0.46323399999999998</v>
      </c>
      <c r="H5807" s="2">
        <v>0.46537800000000001</v>
      </c>
      <c r="J5807" s="2">
        <v>9.0713840000000001</v>
      </c>
      <c r="K5807" s="2">
        <v>7.2897000000000003E-2</v>
      </c>
      <c r="L5807" s="2">
        <v>0.16041900000000001</v>
      </c>
    </row>
    <row r="5808" spans="1:12" x14ac:dyDescent="0.2">
      <c r="A5808" s="2">
        <v>9.0720860000000005</v>
      </c>
      <c r="B5808" s="2">
        <v>66.284589999999994</v>
      </c>
      <c r="C5808" s="2">
        <v>0.42851600000000001</v>
      </c>
      <c r="D5808" s="2">
        <v>0.38093100000000002</v>
      </c>
      <c r="F5808" s="2">
        <v>9.0692810000000001</v>
      </c>
      <c r="G5808" s="2">
        <v>0.46368399999999999</v>
      </c>
      <c r="H5808" s="2">
        <v>0.46501900000000002</v>
      </c>
      <c r="J5808" s="2">
        <v>9.0720860000000005</v>
      </c>
      <c r="K5808" s="2">
        <v>7.2997999999999993E-2</v>
      </c>
      <c r="L5808" s="2">
        <v>0.16127900000000001</v>
      </c>
    </row>
    <row r="5809" spans="1:12" x14ac:dyDescent="0.2">
      <c r="A5809" s="2">
        <v>9.0727869999999999</v>
      </c>
      <c r="B5809" s="2">
        <v>66.305080000000004</v>
      </c>
      <c r="C5809" s="2">
        <v>0.42844700000000002</v>
      </c>
      <c r="D5809" s="2">
        <v>0.38074000000000002</v>
      </c>
      <c r="F5809" s="2">
        <v>9.0699819999999995</v>
      </c>
      <c r="G5809" s="2">
        <v>0.46339399999999997</v>
      </c>
      <c r="H5809" s="2">
        <v>0.46448499999999998</v>
      </c>
      <c r="J5809" s="2">
        <v>9.0727869999999999</v>
      </c>
      <c r="K5809" s="2">
        <v>7.3116E-2</v>
      </c>
      <c r="L5809" s="2">
        <v>0.162331</v>
      </c>
    </row>
    <row r="5810" spans="1:12" x14ac:dyDescent="0.2">
      <c r="A5810" s="2">
        <v>9.0734890000000004</v>
      </c>
      <c r="B5810" s="2">
        <v>66.325019999999995</v>
      </c>
      <c r="C5810" s="2">
        <v>0.42837799999999998</v>
      </c>
      <c r="D5810" s="2">
        <v>0.38094600000000001</v>
      </c>
      <c r="F5810" s="2">
        <v>9.0706830000000007</v>
      </c>
      <c r="G5810" s="2">
        <v>0.46382899999999999</v>
      </c>
      <c r="H5810" s="2">
        <v>0.46410400000000002</v>
      </c>
      <c r="J5810" s="2">
        <v>9.0734890000000004</v>
      </c>
      <c r="K5810" s="2">
        <v>7.3171E-2</v>
      </c>
      <c r="L5810" s="2">
        <v>0.162909</v>
      </c>
    </row>
    <row r="5811" spans="1:12" x14ac:dyDescent="0.2">
      <c r="A5811" s="2">
        <v>9.0741899999999998</v>
      </c>
      <c r="B5811" s="2">
        <v>66.34554</v>
      </c>
      <c r="C5811" s="2">
        <v>0.42823</v>
      </c>
      <c r="D5811" s="2">
        <v>0.38090800000000002</v>
      </c>
      <c r="F5811" s="2">
        <v>9.0713840000000001</v>
      </c>
      <c r="G5811" s="2">
        <v>0.46407300000000001</v>
      </c>
      <c r="H5811" s="2">
        <v>0.46359299999999998</v>
      </c>
      <c r="J5811" s="2">
        <v>9.0741899999999998</v>
      </c>
      <c r="K5811" s="2">
        <v>7.3930999999999997E-2</v>
      </c>
      <c r="L5811" s="2">
        <v>0.163382</v>
      </c>
    </row>
    <row r="5812" spans="1:12" x14ac:dyDescent="0.2">
      <c r="A5812" s="2">
        <v>9.0748909999999992</v>
      </c>
      <c r="B5812" s="2">
        <v>66.365729999999999</v>
      </c>
      <c r="C5812" s="2">
        <v>0.42838999999999999</v>
      </c>
      <c r="D5812" s="2">
        <v>0.38124400000000003</v>
      </c>
      <c r="F5812" s="2">
        <v>9.0720860000000005</v>
      </c>
      <c r="G5812" s="2">
        <v>0.46473700000000001</v>
      </c>
      <c r="H5812" s="2">
        <v>0.46332600000000002</v>
      </c>
      <c r="J5812" s="2">
        <v>9.0748909999999992</v>
      </c>
      <c r="K5812" s="2">
        <v>7.4343999999999993E-2</v>
      </c>
      <c r="L5812" s="2">
        <v>0.163886</v>
      </c>
    </row>
    <row r="5813" spans="1:12" x14ac:dyDescent="0.2">
      <c r="A5813" s="2">
        <v>9.0755929999999996</v>
      </c>
      <c r="B5813" s="2">
        <v>66.385859999999994</v>
      </c>
      <c r="C5813" s="2">
        <v>0.42840499999999998</v>
      </c>
      <c r="D5813" s="2">
        <v>0.380992</v>
      </c>
      <c r="F5813" s="2">
        <v>9.0727869999999999</v>
      </c>
      <c r="G5813" s="2">
        <v>0.46477499999999999</v>
      </c>
      <c r="H5813" s="2">
        <v>0.46343200000000001</v>
      </c>
      <c r="J5813" s="2">
        <v>9.0755929999999996</v>
      </c>
      <c r="K5813" s="2">
        <v>7.4312000000000003E-2</v>
      </c>
      <c r="L5813" s="2">
        <v>0.16406999999999999</v>
      </c>
    </row>
    <row r="5814" spans="1:12" x14ac:dyDescent="0.2">
      <c r="A5814" s="2">
        <v>9.0762940000000008</v>
      </c>
      <c r="B5814" s="2">
        <v>66.405199999999994</v>
      </c>
      <c r="C5814" s="2">
        <v>0.42784800000000001</v>
      </c>
      <c r="D5814" s="2">
        <v>0.380992</v>
      </c>
      <c r="F5814" s="2">
        <v>9.0734890000000004</v>
      </c>
      <c r="G5814" s="2">
        <v>0.46478999999999998</v>
      </c>
      <c r="H5814" s="2">
        <v>0.46299699999999999</v>
      </c>
      <c r="J5814" s="2">
        <v>9.0762940000000008</v>
      </c>
      <c r="K5814" s="2">
        <v>7.4106000000000005E-2</v>
      </c>
      <c r="L5814" s="2">
        <v>0.164019</v>
      </c>
    </row>
    <row r="5815" spans="1:12" x14ac:dyDescent="0.2">
      <c r="A5815" s="2">
        <v>9.0769959999999994</v>
      </c>
      <c r="B5815" s="2">
        <v>66.425089999999997</v>
      </c>
      <c r="C5815" s="2">
        <v>0.42746699999999999</v>
      </c>
      <c r="D5815" s="2">
        <v>0.38110699999999997</v>
      </c>
      <c r="F5815" s="2">
        <v>9.0741899999999998</v>
      </c>
      <c r="G5815" s="2">
        <v>0.46428700000000001</v>
      </c>
      <c r="H5815" s="2">
        <v>0.46237200000000001</v>
      </c>
      <c r="J5815" s="2">
        <v>9.0769959999999994</v>
      </c>
      <c r="K5815" s="2">
        <v>7.3874999999999996E-2</v>
      </c>
      <c r="L5815" s="2">
        <v>0.164744</v>
      </c>
    </row>
    <row r="5816" spans="1:12" x14ac:dyDescent="0.2">
      <c r="A5816" s="2">
        <v>9.0776970000000006</v>
      </c>
      <c r="B5816" s="2">
        <v>66.445260000000005</v>
      </c>
      <c r="C5816" s="2">
        <v>0.42696299999999998</v>
      </c>
      <c r="D5816" s="2">
        <v>0.38106099999999998</v>
      </c>
      <c r="F5816" s="2">
        <v>9.0748909999999992</v>
      </c>
      <c r="G5816" s="2">
        <v>0.46410400000000002</v>
      </c>
      <c r="H5816" s="2">
        <v>0.462395</v>
      </c>
      <c r="J5816" s="2">
        <v>9.0776970000000006</v>
      </c>
      <c r="K5816" s="2">
        <v>7.4064000000000005E-2</v>
      </c>
      <c r="L5816" s="2">
        <v>0.16494300000000001</v>
      </c>
    </row>
    <row r="5817" spans="1:12" x14ac:dyDescent="0.2">
      <c r="A5817" s="2">
        <v>9.0783989999999992</v>
      </c>
      <c r="B5817" s="2">
        <v>66.465389999999999</v>
      </c>
      <c r="C5817" s="2">
        <v>0.42652800000000002</v>
      </c>
      <c r="D5817" s="2">
        <v>0.38086199999999998</v>
      </c>
      <c r="F5817" s="2">
        <v>9.0755929999999996</v>
      </c>
      <c r="G5817" s="2">
        <v>0.463814</v>
      </c>
      <c r="H5817" s="2">
        <v>0.462395</v>
      </c>
      <c r="J5817" s="2">
        <v>9.0783989999999992</v>
      </c>
      <c r="K5817" s="2">
        <v>7.4277999999999997E-2</v>
      </c>
      <c r="L5817" s="2">
        <v>0.16495799999999999</v>
      </c>
    </row>
    <row r="5818" spans="1:12" x14ac:dyDescent="0.2">
      <c r="A5818" s="2">
        <v>9.0791000000000004</v>
      </c>
      <c r="B5818" s="2">
        <v>66.485150000000004</v>
      </c>
      <c r="C5818" s="2">
        <v>0.426089</v>
      </c>
      <c r="D5818" s="2">
        <v>0.38151099999999999</v>
      </c>
      <c r="F5818" s="2">
        <v>9.0762940000000008</v>
      </c>
      <c r="G5818" s="2">
        <v>0.46351599999999998</v>
      </c>
      <c r="H5818" s="2">
        <v>0.46256999999999998</v>
      </c>
      <c r="J5818" s="2">
        <v>9.0791000000000004</v>
      </c>
      <c r="K5818" s="2">
        <v>7.4369000000000005E-2</v>
      </c>
      <c r="L5818" s="2">
        <v>0.16466500000000001</v>
      </c>
    </row>
    <row r="5819" spans="1:12" x14ac:dyDescent="0.2">
      <c r="A5819" s="2">
        <v>9.0798020000000008</v>
      </c>
      <c r="B5819" s="2">
        <v>66.504679999999993</v>
      </c>
      <c r="C5819" s="2">
        <v>0.425319</v>
      </c>
      <c r="D5819" s="2">
        <v>0.38199899999999998</v>
      </c>
      <c r="F5819" s="2">
        <v>9.0769959999999994</v>
      </c>
      <c r="G5819" s="2">
        <v>0.463036</v>
      </c>
      <c r="H5819" s="2">
        <v>0.46258500000000002</v>
      </c>
      <c r="J5819" s="2">
        <v>9.0798020000000008</v>
      </c>
      <c r="K5819" s="2">
        <v>7.4248999999999996E-2</v>
      </c>
      <c r="L5819" s="2">
        <v>0.164186</v>
      </c>
    </row>
    <row r="5820" spans="1:12" x14ac:dyDescent="0.2">
      <c r="A5820" s="2">
        <v>9.0805039999999995</v>
      </c>
      <c r="B5820" s="2">
        <v>66.524280000000005</v>
      </c>
      <c r="C5820" s="2">
        <v>0.42459400000000003</v>
      </c>
      <c r="D5820" s="2">
        <v>0.38253300000000001</v>
      </c>
      <c r="F5820" s="2">
        <v>9.0776970000000006</v>
      </c>
      <c r="G5820" s="2">
        <v>0.462646</v>
      </c>
      <c r="H5820" s="2">
        <v>0.46280700000000002</v>
      </c>
      <c r="J5820" s="2">
        <v>9.0805039999999995</v>
      </c>
      <c r="K5820" s="2">
        <v>7.4528999999999998E-2</v>
      </c>
      <c r="L5820" s="2">
        <v>0.16411100000000001</v>
      </c>
    </row>
    <row r="5821" spans="1:12" x14ac:dyDescent="0.2">
      <c r="A5821" s="2">
        <v>9.0812039999999996</v>
      </c>
      <c r="B5821" s="2">
        <v>66.544359999999998</v>
      </c>
      <c r="C5821" s="2">
        <v>0.42436499999999999</v>
      </c>
      <c r="D5821" s="2">
        <v>0.38333400000000001</v>
      </c>
      <c r="F5821" s="2">
        <v>9.0783989999999992</v>
      </c>
      <c r="G5821" s="2">
        <v>0.46279900000000002</v>
      </c>
      <c r="H5821" s="2">
        <v>0.46266200000000002</v>
      </c>
      <c r="J5821" s="2">
        <v>9.0812039999999996</v>
      </c>
      <c r="K5821" s="2">
        <v>7.4830999999999995E-2</v>
      </c>
      <c r="L5821" s="2">
        <v>0.16436700000000001</v>
      </c>
    </row>
    <row r="5822" spans="1:12" x14ac:dyDescent="0.2">
      <c r="A5822" s="2">
        <v>9.0819050000000008</v>
      </c>
      <c r="B5822" s="2">
        <v>66.562839999999994</v>
      </c>
      <c r="C5822" s="2">
        <v>0.42414000000000002</v>
      </c>
      <c r="D5822" s="2">
        <v>0.38334200000000002</v>
      </c>
      <c r="F5822" s="2">
        <v>9.0791000000000004</v>
      </c>
      <c r="G5822" s="2">
        <v>0.46299699999999999</v>
      </c>
      <c r="H5822" s="2">
        <v>0.46321899999999999</v>
      </c>
      <c r="J5822" s="2">
        <v>9.0819050000000008</v>
      </c>
      <c r="K5822" s="2">
        <v>7.4934000000000001E-2</v>
      </c>
      <c r="L5822" s="2">
        <v>0.164107</v>
      </c>
    </row>
    <row r="5823" spans="1:12" x14ac:dyDescent="0.2">
      <c r="A5823" s="2">
        <v>9.0826060000000002</v>
      </c>
      <c r="B5823" s="2">
        <v>66.579859999999996</v>
      </c>
      <c r="C5823" s="2">
        <v>0.424041</v>
      </c>
      <c r="D5823" s="2">
        <v>0.38338</v>
      </c>
      <c r="F5823" s="2">
        <v>9.0798020000000008</v>
      </c>
      <c r="G5823" s="2">
        <v>0.46376800000000001</v>
      </c>
      <c r="H5823" s="2">
        <v>0.46368399999999999</v>
      </c>
      <c r="J5823" s="2">
        <v>9.0826060000000002</v>
      </c>
      <c r="K5823" s="2">
        <v>7.4921000000000001E-2</v>
      </c>
      <c r="L5823" s="2">
        <v>0.163795</v>
      </c>
    </row>
    <row r="5824" spans="1:12" x14ac:dyDescent="0.2">
      <c r="A5824" s="2">
        <v>9.0833080000000006</v>
      </c>
      <c r="B5824" s="2">
        <v>66.596900000000005</v>
      </c>
      <c r="C5824" s="2">
        <v>0.42401</v>
      </c>
      <c r="D5824" s="2">
        <v>0.38381500000000002</v>
      </c>
      <c r="F5824" s="2">
        <v>9.0805039999999995</v>
      </c>
      <c r="G5824" s="2">
        <v>0.46434799999999998</v>
      </c>
      <c r="H5824" s="2">
        <v>0.46342499999999998</v>
      </c>
      <c r="J5824" s="2">
        <v>9.0833080000000006</v>
      </c>
      <c r="K5824" s="2">
        <v>7.4045E-2</v>
      </c>
      <c r="L5824" s="2">
        <v>0.16322200000000001</v>
      </c>
    </row>
    <row r="5825" spans="1:12" x14ac:dyDescent="0.2">
      <c r="A5825" s="2">
        <v>9.084009</v>
      </c>
      <c r="B5825" s="2">
        <v>66.614990000000006</v>
      </c>
      <c r="C5825" s="2">
        <v>0.42398799999999998</v>
      </c>
      <c r="D5825" s="2">
        <v>0.38379200000000002</v>
      </c>
      <c r="F5825" s="2">
        <v>9.0812039999999996</v>
      </c>
      <c r="G5825" s="2">
        <v>0.464424</v>
      </c>
      <c r="H5825" s="2">
        <v>0.46360000000000001</v>
      </c>
      <c r="J5825" s="2">
        <v>9.084009</v>
      </c>
      <c r="K5825" s="2">
        <v>7.4381000000000003E-2</v>
      </c>
      <c r="L5825" s="2">
        <v>0.163129</v>
      </c>
    </row>
    <row r="5826" spans="1:12" x14ac:dyDescent="0.2">
      <c r="A5826" s="2">
        <v>9.0847110000000004</v>
      </c>
      <c r="B5826" s="2">
        <v>66.634540000000001</v>
      </c>
      <c r="C5826" s="2">
        <v>0.4239</v>
      </c>
      <c r="D5826" s="2">
        <v>0.38429600000000003</v>
      </c>
      <c r="F5826" s="2">
        <v>9.0819050000000008</v>
      </c>
      <c r="G5826" s="2">
        <v>0.464561</v>
      </c>
      <c r="H5826" s="2">
        <v>0.46324900000000002</v>
      </c>
      <c r="J5826" s="2">
        <v>9.0847110000000004</v>
      </c>
      <c r="K5826" s="2">
        <v>7.4471999999999997E-2</v>
      </c>
      <c r="L5826" s="2">
        <v>0.16345299999999999</v>
      </c>
    </row>
    <row r="5827" spans="1:12" x14ac:dyDescent="0.2">
      <c r="A5827" s="2">
        <v>9.0854119999999998</v>
      </c>
      <c r="B5827" s="2">
        <v>66.653919999999999</v>
      </c>
      <c r="C5827" s="2">
        <v>0.42386200000000002</v>
      </c>
      <c r="D5827" s="2">
        <v>0.384685</v>
      </c>
      <c r="F5827" s="2">
        <v>9.0826060000000002</v>
      </c>
      <c r="G5827" s="2">
        <v>0.46492</v>
      </c>
      <c r="H5827" s="2">
        <v>0.46309699999999998</v>
      </c>
      <c r="J5827" s="2">
        <v>9.0854119999999998</v>
      </c>
      <c r="K5827" s="2">
        <v>7.5256000000000003E-2</v>
      </c>
      <c r="L5827" s="2">
        <v>0.16422100000000001</v>
      </c>
    </row>
    <row r="5828" spans="1:12" x14ac:dyDescent="0.2">
      <c r="A5828" s="2">
        <v>9.0861140000000002</v>
      </c>
      <c r="B5828" s="2">
        <v>66.672749999999994</v>
      </c>
      <c r="C5828" s="2">
        <v>0.42379699999999998</v>
      </c>
      <c r="D5828" s="2">
        <v>0.38502799999999998</v>
      </c>
      <c r="F5828" s="2">
        <v>9.0833080000000006</v>
      </c>
      <c r="G5828" s="2">
        <v>0.46502700000000002</v>
      </c>
      <c r="H5828" s="2">
        <v>0.463783</v>
      </c>
      <c r="J5828" s="2">
        <v>9.0861140000000002</v>
      </c>
      <c r="K5828" s="2">
        <v>7.6096999999999998E-2</v>
      </c>
      <c r="L5828" s="2">
        <v>0.16481899999999999</v>
      </c>
    </row>
    <row r="5829" spans="1:12" x14ac:dyDescent="0.2">
      <c r="A5829" s="2">
        <v>9.0868149999999996</v>
      </c>
      <c r="B5829" s="2">
        <v>66.691860000000005</v>
      </c>
      <c r="C5829" s="2">
        <v>0.42362100000000003</v>
      </c>
      <c r="D5829" s="2">
        <v>0.38511200000000001</v>
      </c>
      <c r="F5829" s="2">
        <v>9.084009</v>
      </c>
      <c r="G5829" s="2">
        <v>0.46537800000000001</v>
      </c>
      <c r="H5829" s="2">
        <v>0.46344000000000002</v>
      </c>
      <c r="J5829" s="2">
        <v>9.0868149999999996</v>
      </c>
      <c r="K5829" s="2">
        <v>7.5865000000000002E-2</v>
      </c>
      <c r="L5829" s="2">
        <v>0.16541700000000001</v>
      </c>
    </row>
    <row r="5830" spans="1:12" x14ac:dyDescent="0.2">
      <c r="A5830" s="2">
        <v>9.0875160000000008</v>
      </c>
      <c r="B5830" s="2">
        <v>66.711169999999996</v>
      </c>
      <c r="C5830" s="2">
        <v>0.42308000000000001</v>
      </c>
      <c r="D5830" s="2">
        <v>0.38541700000000001</v>
      </c>
      <c r="F5830" s="2">
        <v>9.0847110000000004</v>
      </c>
      <c r="G5830" s="2">
        <v>0.46501900000000002</v>
      </c>
      <c r="H5830" s="2">
        <v>0.46346999999999999</v>
      </c>
      <c r="J5830" s="2">
        <v>9.0875160000000008</v>
      </c>
      <c r="K5830" s="2">
        <v>7.6039999999999996E-2</v>
      </c>
      <c r="L5830" s="2">
        <v>0.16545399999999999</v>
      </c>
    </row>
    <row r="5831" spans="1:12" x14ac:dyDescent="0.2">
      <c r="A5831" s="2">
        <v>9.0882179999999995</v>
      </c>
      <c r="B5831" s="2">
        <v>66.730540000000005</v>
      </c>
      <c r="C5831" s="2">
        <v>0.42300300000000002</v>
      </c>
      <c r="D5831" s="2">
        <v>0.38588299999999998</v>
      </c>
      <c r="F5831" s="2">
        <v>9.0854119999999998</v>
      </c>
      <c r="G5831" s="2">
        <v>0.46448499999999998</v>
      </c>
      <c r="H5831" s="2">
        <v>0.464256</v>
      </c>
      <c r="J5831" s="2">
        <v>9.0882179999999995</v>
      </c>
      <c r="K5831" s="2">
        <v>7.6024999999999995E-2</v>
      </c>
      <c r="L5831" s="2">
        <v>0.16599800000000001</v>
      </c>
    </row>
    <row r="5832" spans="1:12" x14ac:dyDescent="0.2">
      <c r="A5832" s="2">
        <v>9.0889190000000006</v>
      </c>
      <c r="B5832" s="2">
        <v>66.748800000000003</v>
      </c>
      <c r="C5832" s="2">
        <v>0.42317500000000002</v>
      </c>
      <c r="D5832" s="2">
        <v>0.385745</v>
      </c>
      <c r="F5832" s="2">
        <v>9.0861140000000002</v>
      </c>
      <c r="G5832" s="2">
        <v>0.46410400000000002</v>
      </c>
      <c r="H5832" s="2">
        <v>0.46460699999999999</v>
      </c>
      <c r="J5832" s="2">
        <v>9.0889190000000006</v>
      </c>
      <c r="K5832" s="2">
        <v>7.5590000000000004E-2</v>
      </c>
      <c r="L5832" s="2">
        <v>0.166574</v>
      </c>
    </row>
    <row r="5833" spans="1:12" x14ac:dyDescent="0.2">
      <c r="A5833" s="2">
        <v>9.0896209999999993</v>
      </c>
      <c r="B5833" s="2">
        <v>66.767430000000004</v>
      </c>
      <c r="C5833" s="2">
        <v>0.42293500000000001</v>
      </c>
      <c r="D5833" s="2">
        <v>0.38636300000000001</v>
      </c>
      <c r="F5833" s="2">
        <v>9.0868149999999996</v>
      </c>
      <c r="G5833" s="2">
        <v>0.46359299999999998</v>
      </c>
      <c r="H5833" s="2">
        <v>0.46516400000000002</v>
      </c>
      <c r="J5833" s="2">
        <v>9.0896209999999993</v>
      </c>
      <c r="K5833" s="2">
        <v>7.5590000000000004E-2</v>
      </c>
      <c r="L5833" s="2">
        <v>0.16650499999999999</v>
      </c>
    </row>
    <row r="5834" spans="1:12" x14ac:dyDescent="0.2">
      <c r="A5834" s="2">
        <v>9.0903220000000005</v>
      </c>
      <c r="B5834" s="2">
        <v>66.786140000000003</v>
      </c>
      <c r="C5834" s="2">
        <v>0.42261799999999999</v>
      </c>
      <c r="D5834" s="2">
        <v>0.38692799999999999</v>
      </c>
      <c r="F5834" s="2">
        <v>9.0875160000000008</v>
      </c>
      <c r="G5834" s="2">
        <v>0.46332600000000002</v>
      </c>
      <c r="H5834" s="2">
        <v>0.46507999999999999</v>
      </c>
      <c r="J5834" s="2">
        <v>9.0903220000000005</v>
      </c>
      <c r="K5834" s="2">
        <v>7.6028999999999999E-2</v>
      </c>
      <c r="L5834" s="2">
        <v>0.166828</v>
      </c>
    </row>
    <row r="5835" spans="1:12" x14ac:dyDescent="0.2">
      <c r="A5835" s="2">
        <v>9.0910229999999999</v>
      </c>
      <c r="B5835" s="2">
        <v>66.804720000000003</v>
      </c>
      <c r="C5835" s="2">
        <v>0.422649</v>
      </c>
      <c r="D5835" s="2">
        <v>0.38718000000000002</v>
      </c>
      <c r="F5835" s="2">
        <v>9.0882179999999995</v>
      </c>
      <c r="G5835" s="2">
        <v>0.46343200000000001</v>
      </c>
      <c r="H5835" s="2">
        <v>0.46562199999999998</v>
      </c>
      <c r="J5835" s="2">
        <v>9.0910229999999999</v>
      </c>
      <c r="K5835" s="2">
        <v>7.6074000000000003E-2</v>
      </c>
      <c r="L5835" s="2">
        <v>0.16708500000000001</v>
      </c>
    </row>
    <row r="5836" spans="1:12" x14ac:dyDescent="0.2">
      <c r="A5836" s="2">
        <v>9.0917239999999993</v>
      </c>
      <c r="B5836" s="2">
        <v>66.822299999999998</v>
      </c>
      <c r="C5836" s="2">
        <v>0.42277500000000001</v>
      </c>
      <c r="D5836" s="2">
        <v>0.38725599999999999</v>
      </c>
      <c r="F5836" s="2">
        <v>9.0889190000000006</v>
      </c>
      <c r="G5836" s="2">
        <v>0.46299699999999999</v>
      </c>
      <c r="H5836" s="2">
        <v>0.465424</v>
      </c>
      <c r="J5836" s="2">
        <v>9.0917239999999993</v>
      </c>
      <c r="K5836" s="2">
        <v>7.6050000000000006E-2</v>
      </c>
      <c r="L5836" s="2">
        <v>0.16722200000000001</v>
      </c>
    </row>
    <row r="5837" spans="1:12" x14ac:dyDescent="0.2">
      <c r="A5837" s="2">
        <v>9.0924259999999997</v>
      </c>
      <c r="B5837" s="2">
        <v>66.840440000000001</v>
      </c>
      <c r="C5837" s="2">
        <v>0.42237799999999998</v>
      </c>
      <c r="D5837" s="2">
        <v>0.38730199999999998</v>
      </c>
      <c r="F5837" s="2">
        <v>9.0896209999999993</v>
      </c>
      <c r="G5837" s="2">
        <v>0.46237200000000001</v>
      </c>
      <c r="H5837" s="2">
        <v>0.46593499999999999</v>
      </c>
      <c r="J5837" s="2">
        <v>9.0924259999999997</v>
      </c>
      <c r="K5837" s="2">
        <v>7.6583999999999999E-2</v>
      </c>
      <c r="L5837" s="2">
        <v>0.16692100000000001</v>
      </c>
    </row>
    <row r="5838" spans="1:12" x14ac:dyDescent="0.2">
      <c r="A5838" s="2">
        <v>9.0931270000000008</v>
      </c>
      <c r="B5838" s="2">
        <v>66.858050000000006</v>
      </c>
      <c r="C5838" s="2">
        <v>0.42159200000000002</v>
      </c>
      <c r="D5838" s="2">
        <v>0.387401</v>
      </c>
      <c r="F5838" s="2">
        <v>9.0903220000000005</v>
      </c>
      <c r="G5838" s="2">
        <v>0.462395</v>
      </c>
      <c r="H5838" s="2">
        <v>0.46557599999999999</v>
      </c>
      <c r="J5838" s="2">
        <v>9.0931270000000008</v>
      </c>
      <c r="K5838" s="2">
        <v>7.6428999999999997E-2</v>
      </c>
      <c r="L5838" s="2">
        <v>0.166461</v>
      </c>
    </row>
    <row r="5839" spans="1:12" x14ac:dyDescent="0.2">
      <c r="A5839" s="2">
        <v>9.0938289999999995</v>
      </c>
      <c r="B5839" s="2">
        <v>66.875550000000004</v>
      </c>
      <c r="C5839" s="2">
        <v>0.42082900000000001</v>
      </c>
      <c r="D5839" s="2">
        <v>0.38703500000000002</v>
      </c>
      <c r="F5839" s="2">
        <v>9.0910229999999999</v>
      </c>
      <c r="G5839" s="2">
        <v>0.462395</v>
      </c>
      <c r="H5839" s="2">
        <v>0.46551500000000001</v>
      </c>
      <c r="J5839" s="2">
        <v>9.0938289999999995</v>
      </c>
      <c r="K5839" s="2">
        <v>7.6485999999999998E-2</v>
      </c>
      <c r="L5839" s="2">
        <v>0.16687299999999999</v>
      </c>
    </row>
    <row r="5840" spans="1:12" x14ac:dyDescent="0.2">
      <c r="A5840" s="2">
        <v>9.0945300000000007</v>
      </c>
      <c r="B5840" s="2">
        <v>66.893519999999995</v>
      </c>
      <c r="C5840" s="2">
        <v>0.42045500000000002</v>
      </c>
      <c r="D5840" s="2">
        <v>0.38711099999999998</v>
      </c>
      <c r="F5840" s="2">
        <v>9.0917239999999993</v>
      </c>
      <c r="G5840" s="2">
        <v>0.46256999999999998</v>
      </c>
      <c r="H5840" s="2">
        <v>0.46537000000000001</v>
      </c>
      <c r="J5840" s="2">
        <v>9.0945300000000007</v>
      </c>
      <c r="K5840" s="2">
        <v>7.6415999999999998E-2</v>
      </c>
      <c r="L5840" s="2">
        <v>0.16687399999999999</v>
      </c>
    </row>
    <row r="5841" spans="1:12" x14ac:dyDescent="0.2">
      <c r="A5841" s="2">
        <v>9.0952310000000001</v>
      </c>
      <c r="B5841" s="2">
        <v>66.910920000000004</v>
      </c>
      <c r="C5841" s="2">
        <v>0.420375</v>
      </c>
      <c r="D5841" s="2">
        <v>0.38703500000000002</v>
      </c>
      <c r="F5841" s="2">
        <v>9.0924259999999997</v>
      </c>
      <c r="G5841" s="2">
        <v>0.46258500000000002</v>
      </c>
      <c r="H5841" s="2">
        <v>0.46564499999999998</v>
      </c>
      <c r="J5841" s="2">
        <v>9.0952310000000001</v>
      </c>
      <c r="K5841" s="2">
        <v>7.6057E-2</v>
      </c>
      <c r="L5841" s="2">
        <v>0.16717799999999999</v>
      </c>
    </row>
    <row r="5842" spans="1:12" x14ac:dyDescent="0.2">
      <c r="A5842" s="2">
        <v>9.0959330000000005</v>
      </c>
      <c r="B5842" s="2">
        <v>66.928820000000002</v>
      </c>
      <c r="C5842" s="2">
        <v>0.42013499999999998</v>
      </c>
      <c r="D5842" s="2">
        <v>0.38733200000000001</v>
      </c>
      <c r="F5842" s="2">
        <v>9.0931270000000008</v>
      </c>
      <c r="G5842" s="2">
        <v>0.46280700000000002</v>
      </c>
      <c r="H5842" s="2">
        <v>0.46573599999999998</v>
      </c>
      <c r="J5842" s="2">
        <v>9.0959330000000005</v>
      </c>
      <c r="K5842" s="2">
        <v>7.6495999999999995E-2</v>
      </c>
      <c r="L5842" s="2">
        <v>0.16748499999999999</v>
      </c>
    </row>
    <row r="5843" spans="1:12" x14ac:dyDescent="0.2">
      <c r="A5843" s="2">
        <v>9.0966339999999999</v>
      </c>
      <c r="B5843" s="2">
        <v>66.946349999999995</v>
      </c>
      <c r="C5843" s="2">
        <v>0.41987200000000002</v>
      </c>
      <c r="D5843" s="2">
        <v>0.38721800000000001</v>
      </c>
      <c r="F5843" s="2">
        <v>9.0938289999999995</v>
      </c>
      <c r="G5843" s="2">
        <v>0.46266200000000002</v>
      </c>
      <c r="H5843" s="2">
        <v>0.46606399999999998</v>
      </c>
      <c r="J5843" s="2">
        <v>9.0966339999999999</v>
      </c>
      <c r="K5843" s="2">
        <v>7.6581999999999997E-2</v>
      </c>
      <c r="L5843" s="2">
        <v>0.167324</v>
      </c>
    </row>
    <row r="5844" spans="1:12" x14ac:dyDescent="0.2">
      <c r="A5844" s="2">
        <v>9.0973360000000003</v>
      </c>
      <c r="B5844" s="2">
        <v>66.963139999999996</v>
      </c>
      <c r="C5844" s="2">
        <v>0.41980699999999999</v>
      </c>
      <c r="D5844" s="2">
        <v>0.38804899999999998</v>
      </c>
      <c r="F5844" s="2">
        <v>9.0945300000000007</v>
      </c>
      <c r="G5844" s="2">
        <v>0.46321899999999999</v>
      </c>
      <c r="H5844" s="2">
        <v>0.46590399999999998</v>
      </c>
      <c r="J5844" s="2">
        <v>9.0973360000000003</v>
      </c>
      <c r="K5844" s="2">
        <v>7.7275999999999997E-2</v>
      </c>
      <c r="L5844" s="2">
        <v>0.167297</v>
      </c>
    </row>
    <row r="5845" spans="1:12" x14ac:dyDescent="0.2">
      <c r="A5845" s="2">
        <v>9.0980369999999997</v>
      </c>
      <c r="B5845" s="2">
        <v>66.980580000000003</v>
      </c>
      <c r="C5845" s="2">
        <v>0.41966900000000001</v>
      </c>
      <c r="D5845" s="2">
        <v>0.38836199999999999</v>
      </c>
      <c r="F5845" s="2">
        <v>9.0952310000000001</v>
      </c>
      <c r="G5845" s="2">
        <v>0.46368399999999999</v>
      </c>
      <c r="H5845" s="2">
        <v>0.46668199999999999</v>
      </c>
      <c r="J5845" s="2">
        <v>9.0980369999999997</v>
      </c>
      <c r="K5845" s="2">
        <v>7.8105999999999995E-2</v>
      </c>
      <c r="L5845" s="2">
        <v>0.166711</v>
      </c>
    </row>
    <row r="5846" spans="1:12" x14ac:dyDescent="0.2">
      <c r="A5846" s="2">
        <v>9.0987390000000001</v>
      </c>
      <c r="B5846" s="2">
        <v>66.997969999999995</v>
      </c>
      <c r="C5846" s="2">
        <v>0.41942499999999999</v>
      </c>
      <c r="D5846" s="2">
        <v>0.38836199999999999</v>
      </c>
      <c r="F5846" s="2">
        <v>9.0959330000000005</v>
      </c>
      <c r="G5846" s="2">
        <v>0.46342499999999998</v>
      </c>
      <c r="H5846" s="2">
        <v>0.46694200000000002</v>
      </c>
      <c r="J5846" s="2">
        <v>9.0987390000000001</v>
      </c>
      <c r="K5846" s="2">
        <v>7.8149999999999997E-2</v>
      </c>
      <c r="L5846" s="2">
        <v>0.16678299999999999</v>
      </c>
    </row>
    <row r="5847" spans="1:12" x14ac:dyDescent="0.2">
      <c r="A5847" s="2">
        <v>9.0994399999999995</v>
      </c>
      <c r="B5847" s="2">
        <v>67.015749999999997</v>
      </c>
      <c r="C5847" s="2">
        <v>0.418987</v>
      </c>
      <c r="D5847" s="2">
        <v>0.38885799999999998</v>
      </c>
      <c r="F5847" s="2">
        <v>9.0966339999999999</v>
      </c>
      <c r="G5847" s="2">
        <v>0.46360000000000001</v>
      </c>
      <c r="H5847" s="2">
        <v>0.46700999999999998</v>
      </c>
      <c r="J5847" s="2">
        <v>9.0994399999999995</v>
      </c>
      <c r="K5847" s="2">
        <v>7.8786999999999996E-2</v>
      </c>
      <c r="L5847" s="2">
        <v>0.16731499999999999</v>
      </c>
    </row>
    <row r="5848" spans="1:12" x14ac:dyDescent="0.2">
      <c r="A5848" s="2">
        <v>9.100142</v>
      </c>
      <c r="B5848" s="2">
        <v>67.032730000000001</v>
      </c>
      <c r="C5848" s="2">
        <v>0.41855500000000001</v>
      </c>
      <c r="D5848" s="2">
        <v>0.388988</v>
      </c>
      <c r="F5848" s="2">
        <v>9.0973360000000003</v>
      </c>
      <c r="G5848" s="2">
        <v>0.46324900000000002</v>
      </c>
      <c r="H5848" s="2">
        <v>0.46748400000000001</v>
      </c>
      <c r="J5848" s="2">
        <v>9.100142</v>
      </c>
      <c r="K5848" s="2">
        <v>7.893E-2</v>
      </c>
      <c r="L5848" s="2">
        <v>0.16700100000000001</v>
      </c>
    </row>
    <row r="5849" spans="1:12" x14ac:dyDescent="0.2">
      <c r="A5849" s="2">
        <v>9.1008429999999993</v>
      </c>
      <c r="B5849" s="2">
        <v>67.05</v>
      </c>
      <c r="C5849" s="2">
        <v>0.41820400000000002</v>
      </c>
      <c r="D5849" s="2">
        <v>0.38949899999999998</v>
      </c>
      <c r="F5849" s="2">
        <v>9.0980369999999997</v>
      </c>
      <c r="G5849" s="2">
        <v>0.46309699999999998</v>
      </c>
      <c r="H5849" s="2">
        <v>0.46788800000000003</v>
      </c>
      <c r="J5849" s="2">
        <v>9.1008429999999993</v>
      </c>
      <c r="K5849" s="2">
        <v>7.9042000000000001E-2</v>
      </c>
      <c r="L5849" s="2">
        <v>0.16748199999999999</v>
      </c>
    </row>
    <row r="5850" spans="1:12" x14ac:dyDescent="0.2">
      <c r="A5850" s="2">
        <v>9.1015429999999995</v>
      </c>
      <c r="B5850" s="2">
        <v>67.066630000000004</v>
      </c>
      <c r="C5850" s="2">
        <v>0.41780400000000001</v>
      </c>
      <c r="D5850" s="2">
        <v>0.39028499999999999</v>
      </c>
      <c r="F5850" s="2">
        <v>9.0987390000000001</v>
      </c>
      <c r="G5850" s="2">
        <v>0.463783</v>
      </c>
      <c r="H5850" s="2">
        <v>0.46821600000000002</v>
      </c>
      <c r="J5850" s="2">
        <v>9.1015429999999995</v>
      </c>
      <c r="K5850" s="2">
        <v>7.8501000000000001E-2</v>
      </c>
      <c r="L5850" s="2">
        <v>0.167296</v>
      </c>
    </row>
    <row r="5851" spans="1:12" x14ac:dyDescent="0.2">
      <c r="A5851" s="2">
        <v>9.1022449999999999</v>
      </c>
      <c r="B5851" s="2">
        <v>67.084100000000007</v>
      </c>
      <c r="C5851" s="2">
        <v>0.417323</v>
      </c>
      <c r="D5851" s="2">
        <v>0.39119999999999999</v>
      </c>
      <c r="F5851" s="2">
        <v>9.0994399999999995</v>
      </c>
      <c r="G5851" s="2">
        <v>0.46344000000000002</v>
      </c>
      <c r="H5851" s="2">
        <v>0.46812399999999998</v>
      </c>
      <c r="J5851" s="2">
        <v>9.1022449999999999</v>
      </c>
      <c r="K5851" s="2">
        <v>7.7906000000000003E-2</v>
      </c>
      <c r="L5851" s="2">
        <v>0.16750599999999999</v>
      </c>
    </row>
    <row r="5852" spans="1:12" x14ac:dyDescent="0.2">
      <c r="A5852" s="2">
        <v>9.1029459999999993</v>
      </c>
      <c r="B5852" s="2">
        <v>67.101470000000006</v>
      </c>
      <c r="C5852" s="2">
        <v>0.41676999999999997</v>
      </c>
      <c r="D5852" s="2">
        <v>0.39140599999999998</v>
      </c>
      <c r="F5852" s="2">
        <v>9.100142</v>
      </c>
      <c r="G5852" s="2">
        <v>0.46346999999999999</v>
      </c>
      <c r="H5852" s="2">
        <v>0.46806300000000001</v>
      </c>
      <c r="J5852" s="2">
        <v>9.1029459999999993</v>
      </c>
      <c r="K5852" s="2">
        <v>7.8549999999999995E-2</v>
      </c>
      <c r="L5852" s="2">
        <v>0.167459</v>
      </c>
    </row>
    <row r="5853" spans="1:12" x14ac:dyDescent="0.2">
      <c r="A5853" s="2">
        <v>9.1036479999999997</v>
      </c>
      <c r="B5853" s="2">
        <v>67.117959999999997</v>
      </c>
      <c r="C5853" s="2">
        <v>0.41617500000000002</v>
      </c>
      <c r="D5853" s="2">
        <v>0.39102500000000001</v>
      </c>
      <c r="F5853" s="2">
        <v>9.1008429999999993</v>
      </c>
      <c r="G5853" s="2">
        <v>0.464256</v>
      </c>
      <c r="H5853" s="2">
        <v>0.468246</v>
      </c>
      <c r="J5853" s="2">
        <v>9.1036479999999997</v>
      </c>
      <c r="K5853" s="2">
        <v>7.8484999999999999E-2</v>
      </c>
      <c r="L5853" s="2">
        <v>0.167521</v>
      </c>
    </row>
    <row r="5854" spans="1:12" x14ac:dyDescent="0.2">
      <c r="A5854" s="2">
        <v>9.1043489999999991</v>
      </c>
      <c r="B5854" s="2">
        <v>67.134110000000007</v>
      </c>
      <c r="C5854" s="2">
        <v>0.41608000000000001</v>
      </c>
      <c r="D5854" s="2">
        <v>0.39061299999999999</v>
      </c>
      <c r="F5854" s="2">
        <v>9.1015429999999995</v>
      </c>
      <c r="G5854" s="2">
        <v>0.46460699999999999</v>
      </c>
      <c r="H5854" s="2">
        <v>0.46814</v>
      </c>
      <c r="J5854" s="2">
        <v>9.1043489999999991</v>
      </c>
      <c r="K5854" s="2">
        <v>7.8600000000000003E-2</v>
      </c>
      <c r="L5854" s="2">
        <v>0.16775499999999999</v>
      </c>
    </row>
    <row r="5855" spans="1:12" x14ac:dyDescent="0.2">
      <c r="A5855" s="2">
        <v>9.1050509999999996</v>
      </c>
      <c r="B5855" s="2">
        <v>67.150829999999999</v>
      </c>
      <c r="C5855" s="2">
        <v>0.41649599999999998</v>
      </c>
      <c r="D5855" s="2">
        <v>0.39080399999999998</v>
      </c>
      <c r="F5855" s="2">
        <v>9.1022449999999999</v>
      </c>
      <c r="G5855" s="2">
        <v>0.46516400000000002</v>
      </c>
      <c r="H5855" s="2">
        <v>0.46866600000000003</v>
      </c>
      <c r="J5855" s="2">
        <v>9.1050509999999996</v>
      </c>
      <c r="K5855" s="2">
        <v>7.8241000000000005E-2</v>
      </c>
      <c r="L5855" s="2">
        <v>0.16769899999999999</v>
      </c>
    </row>
    <row r="5856" spans="1:12" x14ac:dyDescent="0.2">
      <c r="A5856" s="2">
        <v>9.1057520000000007</v>
      </c>
      <c r="B5856" s="2">
        <v>67.167540000000002</v>
      </c>
      <c r="C5856" s="2">
        <v>0.41684599999999999</v>
      </c>
      <c r="D5856" s="2">
        <v>0.39135999999999999</v>
      </c>
      <c r="F5856" s="2">
        <v>9.1029459999999993</v>
      </c>
      <c r="G5856" s="2">
        <v>0.46507999999999999</v>
      </c>
      <c r="H5856" s="2">
        <v>0.46820800000000001</v>
      </c>
      <c r="J5856" s="2">
        <v>9.1057520000000007</v>
      </c>
      <c r="K5856" s="2">
        <v>7.8233999999999998E-2</v>
      </c>
      <c r="L5856" s="2">
        <v>0.16789100000000001</v>
      </c>
    </row>
    <row r="5857" spans="1:12" x14ac:dyDescent="0.2">
      <c r="A5857" s="2">
        <v>9.1064539999999994</v>
      </c>
      <c r="B5857" s="2">
        <v>67.184070000000006</v>
      </c>
      <c r="C5857" s="2">
        <v>0.41674299999999997</v>
      </c>
      <c r="D5857" s="2">
        <v>0.391986</v>
      </c>
      <c r="F5857" s="2">
        <v>9.1036479999999997</v>
      </c>
      <c r="G5857" s="2">
        <v>0.46562199999999998</v>
      </c>
      <c r="H5857" s="2">
        <v>0.46803299999999998</v>
      </c>
      <c r="J5857" s="2">
        <v>9.1064539999999994</v>
      </c>
      <c r="K5857" s="2">
        <v>7.8414999999999999E-2</v>
      </c>
      <c r="L5857" s="2">
        <v>0.16819200000000001</v>
      </c>
    </row>
    <row r="5858" spans="1:12" x14ac:dyDescent="0.2">
      <c r="A5858" s="2">
        <v>9.1071550000000006</v>
      </c>
      <c r="B5858" s="2">
        <v>67.200749999999999</v>
      </c>
      <c r="C5858" s="2">
        <v>0.416381</v>
      </c>
      <c r="D5858" s="2">
        <v>0.391818</v>
      </c>
      <c r="F5858" s="2">
        <v>9.1043489999999991</v>
      </c>
      <c r="G5858" s="2">
        <v>0.465424</v>
      </c>
      <c r="H5858" s="2">
        <v>0.46817799999999998</v>
      </c>
      <c r="J5858" s="2">
        <v>9.1071550000000006</v>
      </c>
      <c r="K5858" s="2">
        <v>7.8098000000000001E-2</v>
      </c>
      <c r="L5858" s="2">
        <v>0.168269</v>
      </c>
    </row>
    <row r="5859" spans="1:12" x14ac:dyDescent="0.2">
      <c r="A5859" s="2">
        <v>9.107856</v>
      </c>
      <c r="B5859" s="2">
        <v>67.216769999999997</v>
      </c>
      <c r="C5859" s="2">
        <v>0.41616399999999998</v>
      </c>
      <c r="D5859" s="2">
        <v>0.39196300000000001</v>
      </c>
      <c r="F5859" s="2">
        <v>9.1050509999999996</v>
      </c>
      <c r="G5859" s="2">
        <v>0.46593499999999999</v>
      </c>
      <c r="H5859" s="2">
        <v>0.46906999999999999</v>
      </c>
      <c r="J5859" s="2">
        <v>9.107856</v>
      </c>
      <c r="K5859" s="2">
        <v>7.7617000000000005E-2</v>
      </c>
      <c r="L5859" s="2">
        <v>0.16798099999999999</v>
      </c>
    </row>
    <row r="5860" spans="1:12" x14ac:dyDescent="0.2">
      <c r="A5860" s="2">
        <v>9.1085580000000004</v>
      </c>
      <c r="B5860" s="2">
        <v>67.232860000000002</v>
      </c>
      <c r="C5860" s="2">
        <v>0.41592699999999999</v>
      </c>
      <c r="D5860" s="2">
        <v>0.39164300000000002</v>
      </c>
      <c r="F5860" s="2">
        <v>9.1057520000000007</v>
      </c>
      <c r="G5860" s="2">
        <v>0.46557599999999999</v>
      </c>
      <c r="H5860" s="2">
        <v>0.469337</v>
      </c>
      <c r="J5860" s="2">
        <v>9.1085580000000004</v>
      </c>
      <c r="K5860" s="2">
        <v>7.7823000000000003E-2</v>
      </c>
      <c r="L5860" s="2">
        <v>0.16791</v>
      </c>
    </row>
    <row r="5861" spans="1:12" x14ac:dyDescent="0.2">
      <c r="A5861" s="2">
        <v>9.1092589999999998</v>
      </c>
      <c r="B5861" s="2">
        <v>67.248450000000005</v>
      </c>
      <c r="C5861" s="2">
        <v>0.41552699999999998</v>
      </c>
      <c r="D5861" s="2">
        <v>0.39197799999999999</v>
      </c>
      <c r="F5861" s="2">
        <v>9.1064539999999994</v>
      </c>
      <c r="G5861" s="2">
        <v>0.46551500000000001</v>
      </c>
      <c r="H5861" s="2">
        <v>0.46946700000000002</v>
      </c>
      <c r="J5861" s="2">
        <v>9.1092589999999998</v>
      </c>
      <c r="K5861" s="2">
        <v>7.7307000000000001E-2</v>
      </c>
      <c r="L5861" s="2">
        <v>0.16725200000000001</v>
      </c>
    </row>
    <row r="5862" spans="1:12" x14ac:dyDescent="0.2">
      <c r="A5862" s="2">
        <v>9.1099610000000002</v>
      </c>
      <c r="B5862" s="2">
        <v>67.264420000000001</v>
      </c>
      <c r="C5862" s="2">
        <v>0.41512199999999999</v>
      </c>
      <c r="D5862" s="2">
        <v>0.39220699999999997</v>
      </c>
      <c r="F5862" s="2">
        <v>9.1071550000000006</v>
      </c>
      <c r="G5862" s="2">
        <v>0.46537000000000001</v>
      </c>
      <c r="H5862" s="2">
        <v>0.46936</v>
      </c>
      <c r="J5862" s="2">
        <v>9.1099610000000002</v>
      </c>
      <c r="K5862" s="2">
        <v>7.7134999999999995E-2</v>
      </c>
      <c r="L5862" s="2">
        <v>0.16717899999999999</v>
      </c>
    </row>
    <row r="5863" spans="1:12" x14ac:dyDescent="0.2">
      <c r="A5863" s="2">
        <v>9.1106630000000006</v>
      </c>
      <c r="B5863" s="2">
        <v>67.280379999999994</v>
      </c>
      <c r="C5863" s="2">
        <v>0.41461100000000001</v>
      </c>
      <c r="D5863" s="2">
        <v>0.39319900000000002</v>
      </c>
      <c r="F5863" s="2">
        <v>9.107856</v>
      </c>
      <c r="G5863" s="2">
        <v>0.46564499999999998</v>
      </c>
      <c r="H5863" s="2">
        <v>0.468727</v>
      </c>
      <c r="J5863" s="2">
        <v>9.1106630000000006</v>
      </c>
      <c r="K5863" s="2">
        <v>7.7401999999999999E-2</v>
      </c>
      <c r="L5863" s="2">
        <v>0.16688</v>
      </c>
    </row>
    <row r="5864" spans="1:12" x14ac:dyDescent="0.2">
      <c r="A5864" s="2">
        <v>9.1113630000000008</v>
      </c>
      <c r="B5864" s="2">
        <v>67.296760000000006</v>
      </c>
      <c r="C5864" s="2">
        <v>0.414157</v>
      </c>
      <c r="D5864" s="2">
        <v>0.39349699999999999</v>
      </c>
      <c r="F5864" s="2">
        <v>9.1085580000000004</v>
      </c>
      <c r="G5864" s="2">
        <v>0.46573599999999998</v>
      </c>
      <c r="H5864" s="2">
        <v>0.46907799999999999</v>
      </c>
      <c r="J5864" s="2">
        <v>9.1113630000000008</v>
      </c>
      <c r="K5864" s="2">
        <v>7.7406000000000003E-2</v>
      </c>
      <c r="L5864" s="2">
        <v>0.167545</v>
      </c>
    </row>
    <row r="5865" spans="1:12" x14ac:dyDescent="0.2">
      <c r="A5865" s="2">
        <v>9.1120640000000002</v>
      </c>
      <c r="B5865" s="2">
        <v>67.312539999999998</v>
      </c>
      <c r="C5865" s="2">
        <v>0.41407699999999997</v>
      </c>
      <c r="D5865" s="2">
        <v>0.393764</v>
      </c>
      <c r="F5865" s="2">
        <v>9.1092589999999998</v>
      </c>
      <c r="G5865" s="2">
        <v>0.46606399999999998</v>
      </c>
      <c r="H5865" s="2">
        <v>0.46934500000000001</v>
      </c>
      <c r="J5865" s="2">
        <v>9.1120640000000002</v>
      </c>
      <c r="K5865" s="2">
        <v>7.7255000000000004E-2</v>
      </c>
      <c r="L5865" s="2">
        <v>0.16720299999999999</v>
      </c>
    </row>
    <row r="5866" spans="1:12" x14ac:dyDescent="0.2">
      <c r="A5866" s="2">
        <v>9.1127660000000006</v>
      </c>
      <c r="B5866" s="2">
        <v>67.327730000000003</v>
      </c>
      <c r="C5866" s="2">
        <v>0.41416900000000001</v>
      </c>
      <c r="D5866" s="2">
        <v>0.39355000000000001</v>
      </c>
      <c r="F5866" s="2">
        <v>9.1099610000000002</v>
      </c>
      <c r="G5866" s="2">
        <v>0.46590399999999998</v>
      </c>
      <c r="H5866" s="2">
        <v>0.46868900000000002</v>
      </c>
      <c r="J5866" s="2">
        <v>9.1127660000000006</v>
      </c>
      <c r="K5866" s="2">
        <v>7.6899999999999996E-2</v>
      </c>
      <c r="L5866" s="2">
        <v>0.16805999999999999</v>
      </c>
    </row>
    <row r="5867" spans="1:12" x14ac:dyDescent="0.2">
      <c r="A5867" s="2">
        <v>9.113467</v>
      </c>
      <c r="B5867" s="2">
        <v>67.343119999999999</v>
      </c>
      <c r="C5867" s="2">
        <v>0.413966</v>
      </c>
      <c r="D5867" s="2">
        <v>0.39394699999999999</v>
      </c>
      <c r="F5867" s="2">
        <v>9.1106630000000006</v>
      </c>
      <c r="G5867" s="2">
        <v>0.46668199999999999</v>
      </c>
      <c r="H5867" s="2">
        <v>0.46881899999999999</v>
      </c>
      <c r="J5867" s="2">
        <v>9.113467</v>
      </c>
      <c r="K5867" s="2">
        <v>7.6713000000000003E-2</v>
      </c>
      <c r="L5867" s="2">
        <v>0.16846800000000001</v>
      </c>
    </row>
    <row r="5868" spans="1:12" x14ac:dyDescent="0.2">
      <c r="A5868" s="2">
        <v>9.1141679999999994</v>
      </c>
      <c r="B5868" s="2">
        <v>67.358509999999995</v>
      </c>
      <c r="C5868" s="2">
        <v>0.41358499999999998</v>
      </c>
      <c r="D5868" s="2">
        <v>0.393901</v>
      </c>
      <c r="F5868" s="2">
        <v>9.1113630000000008</v>
      </c>
      <c r="G5868" s="2">
        <v>0.46694200000000002</v>
      </c>
      <c r="H5868" s="2">
        <v>0.46879599999999999</v>
      </c>
      <c r="J5868" s="2">
        <v>9.1141679999999994</v>
      </c>
      <c r="K5868" s="2">
        <v>7.5977000000000003E-2</v>
      </c>
      <c r="L5868" s="2">
        <v>0.16825499999999999</v>
      </c>
    </row>
    <row r="5869" spans="1:12" x14ac:dyDescent="0.2">
      <c r="A5869" s="2">
        <v>9.1148699999999998</v>
      </c>
      <c r="B5869" s="2">
        <v>67.374080000000006</v>
      </c>
      <c r="C5869" s="2">
        <v>0.41361900000000001</v>
      </c>
      <c r="D5869" s="2">
        <v>0.39407700000000001</v>
      </c>
      <c r="F5869" s="2">
        <v>9.1120640000000002</v>
      </c>
      <c r="G5869" s="2">
        <v>0.46700999999999998</v>
      </c>
      <c r="H5869" s="2">
        <v>0.46894799999999998</v>
      </c>
      <c r="J5869" s="2">
        <v>9.1148699999999998</v>
      </c>
      <c r="K5869" s="2">
        <v>7.5603000000000004E-2</v>
      </c>
      <c r="L5869" s="2">
        <v>0.168098</v>
      </c>
    </row>
    <row r="5870" spans="1:12" x14ac:dyDescent="0.2">
      <c r="A5870" s="2">
        <v>9.1155709999999992</v>
      </c>
      <c r="B5870" s="2">
        <v>67.389489999999995</v>
      </c>
      <c r="C5870" s="2">
        <v>0.41345500000000002</v>
      </c>
      <c r="D5870" s="2">
        <v>0.39407700000000001</v>
      </c>
      <c r="F5870" s="2">
        <v>9.1127660000000006</v>
      </c>
      <c r="G5870" s="2">
        <v>0.46748400000000001</v>
      </c>
      <c r="H5870" s="2">
        <v>0.469551</v>
      </c>
      <c r="J5870" s="2">
        <v>9.1155709999999992</v>
      </c>
      <c r="K5870" s="2">
        <v>7.5073000000000001E-2</v>
      </c>
      <c r="L5870" s="2">
        <v>0.16792299999999999</v>
      </c>
    </row>
    <row r="5871" spans="1:12" x14ac:dyDescent="0.2">
      <c r="A5871" s="2">
        <v>9.1162729999999996</v>
      </c>
      <c r="B5871" s="2">
        <v>67.404300000000006</v>
      </c>
      <c r="C5871" s="2">
        <v>0.41314200000000001</v>
      </c>
      <c r="D5871" s="2">
        <v>0.39377899999999999</v>
      </c>
      <c r="F5871" s="2">
        <v>9.113467</v>
      </c>
      <c r="G5871" s="2">
        <v>0.46788800000000003</v>
      </c>
      <c r="H5871" s="2">
        <v>0.469856</v>
      </c>
      <c r="J5871" s="2">
        <v>9.1162729999999996</v>
      </c>
      <c r="K5871" s="2">
        <v>7.5303999999999996E-2</v>
      </c>
      <c r="L5871" s="2">
        <v>0.168014</v>
      </c>
    </row>
    <row r="5872" spans="1:12" x14ac:dyDescent="0.2">
      <c r="A5872" s="2">
        <v>9.1169740000000008</v>
      </c>
      <c r="B5872" s="2">
        <v>67.419300000000007</v>
      </c>
      <c r="C5872" s="2">
        <v>0.41329900000000003</v>
      </c>
      <c r="D5872" s="2">
        <v>0.39433600000000002</v>
      </c>
      <c r="F5872" s="2">
        <v>9.1141679999999994</v>
      </c>
      <c r="G5872" s="2">
        <v>0.46821600000000002</v>
      </c>
      <c r="H5872" s="2">
        <v>0.46945999999999999</v>
      </c>
      <c r="J5872" s="2">
        <v>9.1169740000000008</v>
      </c>
      <c r="K5872" s="2">
        <v>7.5204999999999994E-2</v>
      </c>
      <c r="L5872" s="2">
        <v>0.168182</v>
      </c>
    </row>
    <row r="5873" spans="1:12" x14ac:dyDescent="0.2">
      <c r="A5873" s="2">
        <v>9.1176759999999994</v>
      </c>
      <c r="B5873" s="2">
        <v>67.434650000000005</v>
      </c>
      <c r="C5873" s="2">
        <v>0.41296300000000002</v>
      </c>
      <c r="D5873" s="2">
        <v>0.39485500000000001</v>
      </c>
      <c r="F5873" s="2">
        <v>9.1148699999999998</v>
      </c>
      <c r="G5873" s="2">
        <v>0.46812399999999998</v>
      </c>
      <c r="H5873" s="2">
        <v>0.46977200000000002</v>
      </c>
      <c r="J5873" s="2">
        <v>9.1176759999999994</v>
      </c>
      <c r="K5873" s="2">
        <v>7.5336E-2</v>
      </c>
      <c r="L5873" s="2">
        <v>0.16813800000000001</v>
      </c>
    </row>
    <row r="5874" spans="1:12" x14ac:dyDescent="0.2">
      <c r="A5874" s="2">
        <v>9.1183770000000006</v>
      </c>
      <c r="B5874" s="2">
        <v>67.449370000000002</v>
      </c>
      <c r="C5874" s="2">
        <v>0.41250500000000001</v>
      </c>
      <c r="D5874" s="2">
        <v>0.39523599999999998</v>
      </c>
      <c r="F5874" s="2">
        <v>9.1155709999999992</v>
      </c>
      <c r="G5874" s="2">
        <v>0.46806300000000001</v>
      </c>
      <c r="H5874" s="2">
        <v>0.47020000000000001</v>
      </c>
      <c r="J5874" s="2">
        <v>9.1183770000000006</v>
      </c>
      <c r="K5874" s="2">
        <v>7.6119999999999993E-2</v>
      </c>
      <c r="L5874" s="2">
        <v>0.16861400000000001</v>
      </c>
    </row>
    <row r="5875" spans="1:12" x14ac:dyDescent="0.2">
      <c r="A5875" s="2">
        <v>9.1190789999999993</v>
      </c>
      <c r="B5875" s="2">
        <v>67.464089999999999</v>
      </c>
      <c r="C5875" s="2">
        <v>0.41220800000000002</v>
      </c>
      <c r="D5875" s="2">
        <v>0.39540399999999998</v>
      </c>
      <c r="F5875" s="2">
        <v>9.1162729999999996</v>
      </c>
      <c r="G5875" s="2">
        <v>0.468246</v>
      </c>
      <c r="H5875" s="2">
        <v>0.47054299999999999</v>
      </c>
      <c r="J5875" s="2">
        <v>9.1190789999999993</v>
      </c>
      <c r="K5875" s="2">
        <v>7.6470999999999997E-2</v>
      </c>
      <c r="L5875" s="2">
        <v>0.16882</v>
      </c>
    </row>
    <row r="5876" spans="1:12" x14ac:dyDescent="0.2">
      <c r="A5876" s="2">
        <v>9.1197800000000004</v>
      </c>
      <c r="B5876" s="2">
        <v>67.47878</v>
      </c>
      <c r="C5876" s="2">
        <v>0.41193299999999999</v>
      </c>
      <c r="D5876" s="2">
        <v>0.394901</v>
      </c>
      <c r="F5876" s="2">
        <v>9.1169740000000008</v>
      </c>
      <c r="G5876" s="2">
        <v>0.46814</v>
      </c>
      <c r="H5876" s="2">
        <v>0.47087899999999999</v>
      </c>
      <c r="J5876" s="2">
        <v>9.1197800000000004</v>
      </c>
      <c r="K5876" s="2">
        <v>7.6180999999999999E-2</v>
      </c>
      <c r="L5876" s="2">
        <v>0.16874400000000001</v>
      </c>
    </row>
    <row r="5877" spans="1:12" x14ac:dyDescent="0.2">
      <c r="A5877" s="2">
        <v>9.1204809999999998</v>
      </c>
      <c r="B5877" s="2">
        <v>67.493520000000004</v>
      </c>
      <c r="C5877" s="2">
        <v>0.41149400000000003</v>
      </c>
      <c r="D5877" s="2">
        <v>0.39493899999999998</v>
      </c>
      <c r="F5877" s="2">
        <v>9.1176759999999994</v>
      </c>
      <c r="G5877" s="2">
        <v>0.46866600000000003</v>
      </c>
      <c r="H5877" s="2">
        <v>0.47084799999999999</v>
      </c>
      <c r="J5877" s="2">
        <v>9.1204809999999998</v>
      </c>
      <c r="K5877" s="2">
        <v>7.5345999999999996E-2</v>
      </c>
      <c r="L5877" s="2">
        <v>0.16852700000000001</v>
      </c>
    </row>
    <row r="5878" spans="1:12" x14ac:dyDescent="0.2">
      <c r="A5878" s="2">
        <v>9.1211819999999992</v>
      </c>
      <c r="B5878" s="2">
        <v>67.50806</v>
      </c>
      <c r="C5878" s="2">
        <v>0.41087299999999999</v>
      </c>
      <c r="D5878" s="2">
        <v>0.39493099999999998</v>
      </c>
      <c r="F5878" s="2">
        <v>9.1183770000000006</v>
      </c>
      <c r="G5878" s="2">
        <v>0.46820800000000001</v>
      </c>
      <c r="H5878" s="2">
        <v>0.470474</v>
      </c>
      <c r="J5878" s="2">
        <v>9.1211819999999992</v>
      </c>
      <c r="K5878" s="2">
        <v>7.4982999999999994E-2</v>
      </c>
      <c r="L5878" s="2">
        <v>0.168124</v>
      </c>
    </row>
    <row r="5879" spans="1:12" x14ac:dyDescent="0.2">
      <c r="A5879" s="2">
        <v>9.1218830000000004</v>
      </c>
      <c r="B5879" s="2">
        <v>67.522440000000003</v>
      </c>
      <c r="C5879" s="2">
        <v>0.41036499999999998</v>
      </c>
      <c r="D5879" s="2">
        <v>0.39472499999999999</v>
      </c>
      <c r="F5879" s="2">
        <v>9.1190789999999993</v>
      </c>
      <c r="G5879" s="2">
        <v>0.46803299999999998</v>
      </c>
      <c r="H5879" s="2">
        <v>0.47061900000000001</v>
      </c>
      <c r="J5879" s="2">
        <v>9.1218830000000004</v>
      </c>
      <c r="K5879" s="2">
        <v>7.5184000000000001E-2</v>
      </c>
      <c r="L5879" s="2">
        <v>0.16744500000000001</v>
      </c>
    </row>
    <row r="5880" spans="1:12" x14ac:dyDescent="0.2">
      <c r="A5880" s="2">
        <v>9.1225850000000008</v>
      </c>
      <c r="B5880" s="2">
        <v>67.536820000000006</v>
      </c>
      <c r="C5880" s="2">
        <v>0.41008699999999998</v>
      </c>
      <c r="D5880" s="2">
        <v>0.39466400000000001</v>
      </c>
      <c r="F5880" s="2">
        <v>9.1197800000000004</v>
      </c>
      <c r="G5880" s="2">
        <v>0.46817799999999998</v>
      </c>
      <c r="H5880" s="2">
        <v>0.47120699999999999</v>
      </c>
      <c r="J5880" s="2">
        <v>9.1225850000000008</v>
      </c>
      <c r="K5880" s="2">
        <v>7.4911000000000005E-2</v>
      </c>
      <c r="L5880" s="2">
        <v>0.16792299999999999</v>
      </c>
    </row>
    <row r="5881" spans="1:12" x14ac:dyDescent="0.2">
      <c r="A5881" s="2">
        <v>9.1232860000000002</v>
      </c>
      <c r="B5881" s="2">
        <v>67.551439999999999</v>
      </c>
      <c r="C5881" s="2">
        <v>0.41011700000000001</v>
      </c>
      <c r="D5881" s="2">
        <v>0.394679</v>
      </c>
      <c r="F5881" s="2">
        <v>9.1204809999999998</v>
      </c>
      <c r="G5881" s="2">
        <v>0.46906999999999999</v>
      </c>
      <c r="H5881" s="2">
        <v>0.47061199999999997</v>
      </c>
      <c r="J5881" s="2">
        <v>9.1232860000000002</v>
      </c>
      <c r="K5881" s="2">
        <v>7.4904999999999999E-2</v>
      </c>
      <c r="L5881" s="2">
        <v>0.166797</v>
      </c>
    </row>
    <row r="5882" spans="1:12" x14ac:dyDescent="0.2">
      <c r="A5882" s="2">
        <v>9.1239880000000007</v>
      </c>
      <c r="B5882" s="2">
        <v>67.566320000000005</v>
      </c>
      <c r="C5882" s="2">
        <v>0.40929700000000002</v>
      </c>
      <c r="D5882" s="2">
        <v>0.39501500000000001</v>
      </c>
      <c r="F5882" s="2">
        <v>9.1211819999999992</v>
      </c>
      <c r="G5882" s="2">
        <v>0.469337</v>
      </c>
      <c r="H5882" s="2">
        <v>0.470192</v>
      </c>
      <c r="J5882" s="2">
        <v>9.1239880000000007</v>
      </c>
      <c r="K5882" s="2">
        <v>7.4622999999999995E-2</v>
      </c>
      <c r="L5882" s="2">
        <v>0.166599</v>
      </c>
    </row>
    <row r="5883" spans="1:12" x14ac:dyDescent="0.2">
      <c r="A5883" s="2">
        <v>9.124689</v>
      </c>
      <c r="B5883" s="2">
        <v>67.58023</v>
      </c>
      <c r="C5883" s="2">
        <v>0.409358</v>
      </c>
      <c r="D5883" s="2">
        <v>0.39506799999999997</v>
      </c>
      <c r="F5883" s="2">
        <v>9.1218830000000004</v>
      </c>
      <c r="G5883" s="2">
        <v>0.46946700000000002</v>
      </c>
      <c r="H5883" s="2">
        <v>0.47000900000000001</v>
      </c>
      <c r="J5883" s="2">
        <v>9.124689</v>
      </c>
      <c r="K5883" s="2">
        <v>7.4303999999999995E-2</v>
      </c>
      <c r="L5883" s="2">
        <v>0.16719600000000001</v>
      </c>
    </row>
    <row r="5884" spans="1:12" x14ac:dyDescent="0.2">
      <c r="A5884" s="2">
        <v>9.1253910000000005</v>
      </c>
      <c r="B5884" s="2">
        <v>67.593990000000005</v>
      </c>
      <c r="C5884" s="2">
        <v>0.40981600000000001</v>
      </c>
      <c r="D5884" s="2">
        <v>0.394839</v>
      </c>
      <c r="F5884" s="2">
        <v>9.1225850000000008</v>
      </c>
      <c r="G5884" s="2">
        <v>0.46936</v>
      </c>
      <c r="H5884" s="2">
        <v>0.47009299999999998</v>
      </c>
      <c r="J5884" s="2">
        <v>9.1253910000000005</v>
      </c>
      <c r="K5884" s="2">
        <v>7.3376999999999998E-2</v>
      </c>
      <c r="L5884" s="2">
        <v>0.167432</v>
      </c>
    </row>
    <row r="5885" spans="1:12" x14ac:dyDescent="0.2">
      <c r="A5885" s="2">
        <v>9.1260919999999999</v>
      </c>
      <c r="B5885" s="2">
        <v>67.608099999999993</v>
      </c>
      <c r="C5885" s="2">
        <v>0.40991499999999997</v>
      </c>
      <c r="D5885" s="2">
        <v>0.39473999999999998</v>
      </c>
      <c r="F5885" s="2">
        <v>9.1232860000000002</v>
      </c>
      <c r="G5885" s="2">
        <v>0.468727</v>
      </c>
      <c r="H5885" s="2">
        <v>0.47023799999999999</v>
      </c>
      <c r="J5885" s="2">
        <v>9.1260919999999999</v>
      </c>
      <c r="K5885" s="2">
        <v>7.2855000000000003E-2</v>
      </c>
      <c r="L5885" s="2">
        <v>0.16755200000000001</v>
      </c>
    </row>
    <row r="5886" spans="1:12" x14ac:dyDescent="0.2">
      <c r="A5886" s="2">
        <v>9.1267940000000003</v>
      </c>
      <c r="B5886" s="2">
        <v>67.622119999999995</v>
      </c>
      <c r="C5886" s="2">
        <v>0.409248</v>
      </c>
      <c r="D5886" s="2">
        <v>0.39501500000000001</v>
      </c>
      <c r="F5886" s="2">
        <v>9.1239880000000007</v>
      </c>
      <c r="G5886" s="2">
        <v>0.46907799999999999</v>
      </c>
      <c r="H5886" s="2">
        <v>0.470169</v>
      </c>
      <c r="J5886" s="2">
        <v>9.1267940000000003</v>
      </c>
      <c r="K5886" s="2">
        <v>7.2609000000000007E-2</v>
      </c>
      <c r="L5886" s="2">
        <v>0.16694600000000001</v>
      </c>
    </row>
    <row r="5887" spans="1:12" x14ac:dyDescent="0.2">
      <c r="A5887" s="2">
        <v>9.1274949999999997</v>
      </c>
      <c r="B5887" s="2">
        <v>67.636089999999996</v>
      </c>
      <c r="C5887" s="2">
        <v>0.40932000000000002</v>
      </c>
      <c r="D5887" s="2">
        <v>0.395229</v>
      </c>
      <c r="F5887" s="2">
        <v>9.124689</v>
      </c>
      <c r="G5887" s="2">
        <v>0.46934500000000001</v>
      </c>
      <c r="H5887" s="2">
        <v>0.469887</v>
      </c>
      <c r="J5887" s="2">
        <v>9.1274949999999997</v>
      </c>
      <c r="K5887" s="2">
        <v>7.1956000000000006E-2</v>
      </c>
      <c r="L5887" s="2">
        <v>0.16658700000000001</v>
      </c>
    </row>
    <row r="5888" spans="1:12" x14ac:dyDescent="0.2">
      <c r="A5888" s="2">
        <v>9.1281960000000009</v>
      </c>
      <c r="B5888" s="2">
        <v>67.650030000000001</v>
      </c>
      <c r="C5888" s="2">
        <v>0.40998000000000001</v>
      </c>
      <c r="D5888" s="2">
        <v>0.39502999999999999</v>
      </c>
      <c r="F5888" s="2">
        <v>9.1253910000000005</v>
      </c>
      <c r="G5888" s="2">
        <v>0.46868900000000002</v>
      </c>
      <c r="H5888" s="2">
        <v>0.46990199999999999</v>
      </c>
      <c r="J5888" s="2">
        <v>9.1281960000000009</v>
      </c>
      <c r="K5888" s="2">
        <v>7.2406999999999999E-2</v>
      </c>
      <c r="L5888" s="2">
        <v>0.166912</v>
      </c>
    </row>
    <row r="5889" spans="1:12" x14ac:dyDescent="0.2">
      <c r="A5889" s="2">
        <v>9.1288979999999995</v>
      </c>
      <c r="B5889" s="2">
        <v>67.663589999999999</v>
      </c>
      <c r="C5889" s="2">
        <v>0.410167</v>
      </c>
      <c r="D5889" s="2">
        <v>0.39504499999999998</v>
      </c>
      <c r="F5889" s="2">
        <v>9.1260919999999999</v>
      </c>
      <c r="G5889" s="2">
        <v>0.46881899999999999</v>
      </c>
      <c r="H5889" s="2">
        <v>0.46966599999999997</v>
      </c>
      <c r="J5889" s="2">
        <v>9.1288979999999995</v>
      </c>
      <c r="K5889" s="2">
        <v>7.2340000000000002E-2</v>
      </c>
      <c r="L5889" s="2">
        <v>0.16699</v>
      </c>
    </row>
    <row r="5890" spans="1:12" x14ac:dyDescent="0.2">
      <c r="A5890" s="2">
        <v>9.1295990000000007</v>
      </c>
      <c r="B5890" s="2">
        <v>67.676810000000003</v>
      </c>
      <c r="C5890" s="2">
        <v>0.41003299999999998</v>
      </c>
      <c r="D5890" s="2">
        <v>0.395343</v>
      </c>
      <c r="F5890" s="2">
        <v>9.1267940000000003</v>
      </c>
      <c r="G5890" s="2">
        <v>0.46879599999999999</v>
      </c>
      <c r="H5890" s="2">
        <v>0.46965800000000002</v>
      </c>
      <c r="J5890" s="2">
        <v>9.1295990000000007</v>
      </c>
      <c r="K5890" s="2">
        <v>7.2429999999999994E-2</v>
      </c>
      <c r="L5890" s="2">
        <v>0.167434</v>
      </c>
    </row>
    <row r="5891" spans="1:12" x14ac:dyDescent="0.2">
      <c r="A5891" s="2">
        <v>9.1303020000000004</v>
      </c>
      <c r="B5891" s="2">
        <v>67.690290000000005</v>
      </c>
      <c r="C5891" s="2">
        <v>0.41024699999999997</v>
      </c>
      <c r="D5891" s="2">
        <v>0.39568599999999998</v>
      </c>
      <c r="F5891" s="2">
        <v>9.1274949999999997</v>
      </c>
      <c r="G5891" s="2">
        <v>0.46894799999999998</v>
      </c>
      <c r="H5891" s="2">
        <v>0.46970400000000001</v>
      </c>
      <c r="J5891" s="2">
        <v>9.1303020000000004</v>
      </c>
      <c r="K5891" s="2">
        <v>7.2627999999999998E-2</v>
      </c>
      <c r="L5891" s="2">
        <v>0.167792</v>
      </c>
    </row>
    <row r="5892" spans="1:12" x14ac:dyDescent="0.2">
      <c r="A5892" s="2">
        <v>9.1310020000000005</v>
      </c>
      <c r="B5892" s="2">
        <v>67.703389999999999</v>
      </c>
      <c r="C5892" s="2">
        <v>0.41017500000000001</v>
      </c>
      <c r="D5892" s="2">
        <v>0.39624300000000001</v>
      </c>
      <c r="F5892" s="2">
        <v>9.1281960000000009</v>
      </c>
      <c r="G5892" s="2">
        <v>0.469551</v>
      </c>
      <c r="H5892" s="2">
        <v>0.46959699999999999</v>
      </c>
      <c r="J5892" s="2">
        <v>9.1310020000000005</v>
      </c>
      <c r="K5892" s="2">
        <v>7.2831999999999994E-2</v>
      </c>
      <c r="L5892" s="2">
        <v>0.167356</v>
      </c>
    </row>
    <row r="5893" spans="1:12" x14ac:dyDescent="0.2">
      <c r="A5893" s="2">
        <v>9.1317029999999999</v>
      </c>
      <c r="B5893" s="2">
        <v>67.716390000000004</v>
      </c>
      <c r="C5893" s="2">
        <v>0.40940799999999999</v>
      </c>
      <c r="D5893" s="2">
        <v>0.39656400000000003</v>
      </c>
      <c r="F5893" s="2">
        <v>9.1288979999999995</v>
      </c>
      <c r="G5893" s="2">
        <v>0.469856</v>
      </c>
      <c r="H5893" s="2">
        <v>0.46975699999999998</v>
      </c>
      <c r="J5893" s="2">
        <v>9.1317029999999999</v>
      </c>
      <c r="K5893" s="2">
        <v>7.3016999999999999E-2</v>
      </c>
      <c r="L5893" s="2">
        <v>0.167911</v>
      </c>
    </row>
    <row r="5894" spans="1:12" x14ac:dyDescent="0.2">
      <c r="A5894" s="2">
        <v>9.1324039999999993</v>
      </c>
      <c r="B5894" s="2">
        <v>67.729749999999996</v>
      </c>
      <c r="C5894" s="2">
        <v>0.40873999999999999</v>
      </c>
      <c r="D5894" s="2">
        <v>0.39638800000000002</v>
      </c>
      <c r="F5894" s="2">
        <v>9.1295990000000007</v>
      </c>
      <c r="G5894" s="2">
        <v>0.46945999999999999</v>
      </c>
      <c r="H5894" s="2">
        <v>0.470497</v>
      </c>
      <c r="J5894" s="2">
        <v>9.1324039999999993</v>
      </c>
      <c r="K5894" s="2">
        <v>7.2322999999999998E-2</v>
      </c>
      <c r="L5894" s="2">
        <v>0.167763</v>
      </c>
    </row>
    <row r="5895" spans="1:12" x14ac:dyDescent="0.2">
      <c r="A5895" s="2">
        <v>9.1331059999999997</v>
      </c>
      <c r="B5895" s="2">
        <v>67.742930000000001</v>
      </c>
      <c r="C5895" s="2">
        <v>0.40850799999999998</v>
      </c>
      <c r="D5895" s="2">
        <v>0.39602999999999999</v>
      </c>
      <c r="F5895" s="2">
        <v>9.1303020000000004</v>
      </c>
      <c r="G5895" s="2">
        <v>0.46977200000000002</v>
      </c>
      <c r="H5895" s="2">
        <v>0.47053499999999998</v>
      </c>
      <c r="J5895" s="2">
        <v>9.1331059999999997</v>
      </c>
      <c r="K5895" s="2">
        <v>7.1582999999999994E-2</v>
      </c>
      <c r="L5895" s="2">
        <v>0.16751199999999999</v>
      </c>
    </row>
    <row r="5896" spans="1:12" x14ac:dyDescent="0.2">
      <c r="A5896" s="2">
        <v>9.1338069999999991</v>
      </c>
      <c r="B5896" s="2">
        <v>67.756060000000005</v>
      </c>
      <c r="C5896" s="2">
        <v>0.40880899999999998</v>
      </c>
      <c r="D5896" s="2">
        <v>0.39641900000000002</v>
      </c>
      <c r="F5896" s="2">
        <v>9.1310020000000005</v>
      </c>
      <c r="G5896" s="2">
        <v>0.47020000000000001</v>
      </c>
      <c r="H5896" s="2">
        <v>0.47006999999999999</v>
      </c>
      <c r="J5896" s="2">
        <v>9.1338069999999991</v>
      </c>
      <c r="K5896" s="2">
        <v>7.2013999999999995E-2</v>
      </c>
      <c r="L5896" s="2">
        <v>0.16778899999999999</v>
      </c>
    </row>
    <row r="5897" spans="1:12" x14ac:dyDescent="0.2">
      <c r="A5897" s="2">
        <v>9.1345080000000003</v>
      </c>
      <c r="B5897" s="2">
        <v>67.768709999999999</v>
      </c>
      <c r="C5897" s="2">
        <v>0.40883199999999997</v>
      </c>
      <c r="D5897" s="2">
        <v>0.39666299999999999</v>
      </c>
      <c r="F5897" s="2">
        <v>9.1317029999999999</v>
      </c>
      <c r="G5897" s="2">
        <v>0.47054299999999999</v>
      </c>
      <c r="H5897" s="2">
        <v>0.47026800000000002</v>
      </c>
      <c r="J5897" s="2">
        <v>9.1345080000000003</v>
      </c>
      <c r="K5897" s="2">
        <v>7.1466000000000002E-2</v>
      </c>
      <c r="L5897" s="2">
        <v>0.16813400000000001</v>
      </c>
    </row>
    <row r="5898" spans="1:12" x14ac:dyDescent="0.2">
      <c r="A5898" s="2">
        <v>9.1352100000000007</v>
      </c>
      <c r="B5898" s="2">
        <v>67.780749999999998</v>
      </c>
      <c r="C5898" s="2">
        <v>0.40866000000000002</v>
      </c>
      <c r="D5898" s="2">
        <v>0.396671</v>
      </c>
      <c r="F5898" s="2">
        <v>9.1324039999999993</v>
      </c>
      <c r="G5898" s="2">
        <v>0.47087899999999999</v>
      </c>
      <c r="H5898" s="2">
        <v>0.470024</v>
      </c>
      <c r="J5898" s="2">
        <v>9.1352100000000007</v>
      </c>
      <c r="K5898" s="2">
        <v>7.2033E-2</v>
      </c>
      <c r="L5898" s="2">
        <v>0.16850300000000001</v>
      </c>
    </row>
    <row r="5899" spans="1:12" x14ac:dyDescent="0.2">
      <c r="A5899" s="2">
        <v>9.1359110000000001</v>
      </c>
      <c r="B5899" s="2">
        <v>67.791759999999996</v>
      </c>
      <c r="C5899" s="2">
        <v>0.408084</v>
      </c>
      <c r="D5899" s="2">
        <v>0.396762</v>
      </c>
      <c r="F5899" s="2">
        <v>9.1331059999999997</v>
      </c>
      <c r="G5899" s="2">
        <v>0.47084799999999999</v>
      </c>
      <c r="H5899" s="2">
        <v>0.46921499999999999</v>
      </c>
      <c r="J5899" s="2">
        <v>9.1359110000000001</v>
      </c>
      <c r="K5899" s="2">
        <v>7.1582999999999994E-2</v>
      </c>
      <c r="L5899" s="2">
        <v>0.168489</v>
      </c>
    </row>
    <row r="5900" spans="1:12" x14ac:dyDescent="0.2">
      <c r="A5900" s="2">
        <v>9.1366130000000005</v>
      </c>
      <c r="B5900" s="2">
        <v>67.802539999999993</v>
      </c>
      <c r="C5900" s="2">
        <v>0.40750399999999998</v>
      </c>
      <c r="D5900" s="2">
        <v>0.39618199999999998</v>
      </c>
      <c r="F5900" s="2">
        <v>9.1338069999999991</v>
      </c>
      <c r="G5900" s="2">
        <v>0.470474</v>
      </c>
      <c r="H5900" s="2">
        <v>0.46920000000000001</v>
      </c>
      <c r="J5900" s="2">
        <v>9.1366130000000005</v>
      </c>
      <c r="K5900" s="2">
        <v>7.2021000000000002E-2</v>
      </c>
      <c r="L5900" s="2">
        <v>0.16811699999999999</v>
      </c>
    </row>
    <row r="5901" spans="1:12" x14ac:dyDescent="0.2">
      <c r="A5901" s="2">
        <v>9.1373139999999999</v>
      </c>
      <c r="B5901" s="2">
        <v>67.813910000000007</v>
      </c>
      <c r="C5901" s="2">
        <v>0.407329</v>
      </c>
      <c r="D5901" s="2">
        <v>0.39590799999999998</v>
      </c>
      <c r="F5901" s="2">
        <v>9.1345080000000003</v>
      </c>
      <c r="G5901" s="2">
        <v>0.47061900000000001</v>
      </c>
      <c r="H5901" s="2">
        <v>0.46923100000000001</v>
      </c>
      <c r="J5901" s="2">
        <v>9.1373139999999999</v>
      </c>
      <c r="K5901" s="2">
        <v>7.2444999999999996E-2</v>
      </c>
      <c r="L5901" s="2">
        <v>0.16794500000000001</v>
      </c>
    </row>
    <row r="5902" spans="1:12" x14ac:dyDescent="0.2">
      <c r="A5902" s="2">
        <v>9.1380160000000004</v>
      </c>
      <c r="B5902" s="2">
        <v>67.825649999999996</v>
      </c>
      <c r="C5902" s="2">
        <v>0.40727200000000002</v>
      </c>
      <c r="D5902" s="2">
        <v>0.39550299999999999</v>
      </c>
      <c r="F5902" s="2">
        <v>9.1352100000000007</v>
      </c>
      <c r="G5902" s="2">
        <v>0.47120699999999999</v>
      </c>
      <c r="H5902" s="2">
        <v>0.46900199999999997</v>
      </c>
      <c r="J5902" s="2">
        <v>9.1380160000000004</v>
      </c>
      <c r="K5902" s="2">
        <v>7.2850999999999999E-2</v>
      </c>
      <c r="L5902" s="2">
        <v>0.16797400000000001</v>
      </c>
    </row>
    <row r="5903" spans="1:12" x14ac:dyDescent="0.2">
      <c r="A5903" s="2">
        <v>9.1387169999999998</v>
      </c>
      <c r="B5903" s="2">
        <v>67.837519999999998</v>
      </c>
      <c r="C5903" s="2">
        <v>0.40755000000000002</v>
      </c>
      <c r="D5903" s="2">
        <v>0.39550299999999999</v>
      </c>
      <c r="F5903" s="2">
        <v>9.1359110000000001</v>
      </c>
      <c r="G5903" s="2">
        <v>0.47061199999999997</v>
      </c>
      <c r="H5903" s="2">
        <v>0.468719</v>
      </c>
      <c r="J5903" s="2">
        <v>9.1387169999999998</v>
      </c>
      <c r="K5903" s="2">
        <v>7.2700000000000001E-2</v>
      </c>
      <c r="L5903" s="2">
        <v>0.16797899999999999</v>
      </c>
    </row>
    <row r="5904" spans="1:12" x14ac:dyDescent="0.2">
      <c r="A5904" s="2">
        <v>9.1394190000000002</v>
      </c>
      <c r="B5904" s="2">
        <v>67.84966</v>
      </c>
      <c r="C5904" s="2">
        <v>0.40773700000000002</v>
      </c>
      <c r="D5904" s="2">
        <v>0.39611400000000002</v>
      </c>
      <c r="F5904" s="2">
        <v>9.1366130000000005</v>
      </c>
      <c r="G5904" s="2">
        <v>0.470192</v>
      </c>
      <c r="H5904" s="2">
        <v>0.46879599999999999</v>
      </c>
      <c r="J5904" s="2">
        <v>9.1394190000000002</v>
      </c>
      <c r="K5904" s="2">
        <v>7.2595000000000007E-2</v>
      </c>
      <c r="L5904" s="2">
        <v>0.16728000000000001</v>
      </c>
    </row>
    <row r="5905" spans="1:12" x14ac:dyDescent="0.2">
      <c r="A5905" s="2">
        <v>9.1401199999999996</v>
      </c>
      <c r="B5905" s="2">
        <v>67.861720000000005</v>
      </c>
      <c r="C5905" s="2">
        <v>0.407443</v>
      </c>
      <c r="D5905" s="2">
        <v>0.39657900000000001</v>
      </c>
      <c r="F5905" s="2">
        <v>9.1373139999999999</v>
      </c>
      <c r="G5905" s="2">
        <v>0.47000900000000001</v>
      </c>
      <c r="H5905" s="2">
        <v>0.46826200000000001</v>
      </c>
      <c r="J5905" s="2">
        <v>9.1401199999999996</v>
      </c>
      <c r="K5905" s="2">
        <v>7.2942999999999994E-2</v>
      </c>
      <c r="L5905" s="2">
        <v>0.16778599999999999</v>
      </c>
    </row>
    <row r="5906" spans="1:12" x14ac:dyDescent="0.2">
      <c r="A5906" s="2">
        <v>9.140822</v>
      </c>
      <c r="B5906" s="2">
        <v>67.873819999999995</v>
      </c>
      <c r="C5906" s="2">
        <v>0.40722599999999998</v>
      </c>
      <c r="D5906" s="2">
        <v>0.39693800000000001</v>
      </c>
      <c r="F5906" s="2">
        <v>9.1380160000000004</v>
      </c>
      <c r="G5906" s="2">
        <v>0.47009299999999998</v>
      </c>
      <c r="H5906" s="2">
        <v>0.46836100000000003</v>
      </c>
      <c r="J5906" s="2">
        <v>9.140822</v>
      </c>
      <c r="K5906" s="2">
        <v>7.3412000000000005E-2</v>
      </c>
      <c r="L5906" s="2">
        <v>0.16736899999999999</v>
      </c>
    </row>
    <row r="5907" spans="1:12" x14ac:dyDescent="0.2">
      <c r="A5907" s="2">
        <v>9.1415220000000001</v>
      </c>
      <c r="B5907" s="2">
        <v>67.885909999999996</v>
      </c>
      <c r="C5907" s="2">
        <v>0.407138</v>
      </c>
      <c r="D5907" s="2">
        <v>0.39709800000000001</v>
      </c>
      <c r="F5907" s="2">
        <v>9.1387169999999998</v>
      </c>
      <c r="G5907" s="2">
        <v>0.47023799999999999</v>
      </c>
      <c r="H5907" s="2">
        <v>0.46847499999999997</v>
      </c>
      <c r="J5907" s="2">
        <v>9.1415220000000001</v>
      </c>
      <c r="K5907" s="2">
        <v>7.3629E-2</v>
      </c>
      <c r="L5907" s="2">
        <v>0.16738500000000001</v>
      </c>
    </row>
    <row r="5908" spans="1:12" x14ac:dyDescent="0.2">
      <c r="A5908" s="2">
        <v>9.1422229999999995</v>
      </c>
      <c r="B5908" s="2">
        <v>67.898060000000001</v>
      </c>
      <c r="C5908" s="2">
        <v>0.40715000000000001</v>
      </c>
      <c r="D5908" s="2">
        <v>0.39729599999999998</v>
      </c>
      <c r="F5908" s="2">
        <v>9.1394190000000002</v>
      </c>
      <c r="G5908" s="2">
        <v>0.470169</v>
      </c>
      <c r="H5908" s="2">
        <v>0.46892499999999998</v>
      </c>
      <c r="J5908" s="2">
        <v>9.1422229999999995</v>
      </c>
      <c r="K5908" s="2">
        <v>7.3871000000000006E-2</v>
      </c>
      <c r="L5908" s="2">
        <v>0.167437</v>
      </c>
    </row>
    <row r="5909" spans="1:12" x14ac:dyDescent="0.2">
      <c r="A5909" s="2">
        <v>9.142925</v>
      </c>
      <c r="B5909" s="2">
        <v>67.909930000000003</v>
      </c>
      <c r="C5909" s="2">
        <v>0.40729799999999999</v>
      </c>
      <c r="D5909" s="2">
        <v>0.397594</v>
      </c>
      <c r="F5909" s="2">
        <v>9.1401199999999996</v>
      </c>
      <c r="G5909" s="2">
        <v>0.469887</v>
      </c>
      <c r="H5909" s="2">
        <v>0.46870400000000001</v>
      </c>
      <c r="J5909" s="2">
        <v>9.142925</v>
      </c>
      <c r="K5909" s="2">
        <v>7.4142E-2</v>
      </c>
      <c r="L5909" s="2">
        <v>0.16758600000000001</v>
      </c>
    </row>
    <row r="5910" spans="1:12" x14ac:dyDescent="0.2">
      <c r="A5910" s="2">
        <v>9.1436259999999994</v>
      </c>
      <c r="B5910" s="2">
        <v>67.921909999999997</v>
      </c>
      <c r="C5910" s="2">
        <v>0.407333</v>
      </c>
      <c r="D5910" s="2">
        <v>0.39802900000000002</v>
      </c>
      <c r="F5910" s="2">
        <v>9.140822</v>
      </c>
      <c r="G5910" s="2">
        <v>0.46990199999999999</v>
      </c>
      <c r="H5910" s="2">
        <v>0.46822399999999997</v>
      </c>
      <c r="J5910" s="2">
        <v>9.1436259999999994</v>
      </c>
      <c r="K5910" s="2">
        <v>7.4383000000000005E-2</v>
      </c>
      <c r="L5910" s="2">
        <v>0.167295</v>
      </c>
    </row>
    <row r="5911" spans="1:12" x14ac:dyDescent="0.2">
      <c r="A5911" s="2">
        <v>9.1443279999999998</v>
      </c>
      <c r="B5911" s="2">
        <v>67.934330000000003</v>
      </c>
      <c r="C5911" s="2">
        <v>0.40729100000000001</v>
      </c>
      <c r="D5911" s="2">
        <v>0.39800600000000003</v>
      </c>
      <c r="F5911" s="2">
        <v>9.1415220000000001</v>
      </c>
      <c r="G5911" s="2">
        <v>0.46966599999999997</v>
      </c>
      <c r="H5911" s="2">
        <v>0.46806300000000001</v>
      </c>
      <c r="J5911" s="2">
        <v>9.1443279999999998</v>
      </c>
      <c r="K5911" s="2">
        <v>7.4407000000000001E-2</v>
      </c>
      <c r="L5911" s="2">
        <v>0.167241</v>
      </c>
    </row>
    <row r="5912" spans="1:12" x14ac:dyDescent="0.2">
      <c r="A5912" s="2">
        <v>9.1450289999999992</v>
      </c>
      <c r="B5912" s="2">
        <v>67.946160000000006</v>
      </c>
      <c r="C5912" s="2">
        <v>0.407275</v>
      </c>
      <c r="D5912" s="2">
        <v>0.39799800000000002</v>
      </c>
      <c r="F5912" s="2">
        <v>9.1422229999999995</v>
      </c>
      <c r="G5912" s="2">
        <v>0.46965800000000002</v>
      </c>
      <c r="H5912" s="2">
        <v>0.46864299999999998</v>
      </c>
      <c r="J5912" s="2">
        <v>9.1450289999999992</v>
      </c>
      <c r="K5912" s="2">
        <v>7.4825000000000003E-2</v>
      </c>
      <c r="L5912" s="2">
        <v>0.16649800000000001</v>
      </c>
    </row>
    <row r="5913" spans="1:12" x14ac:dyDescent="0.2">
      <c r="A5913" s="2">
        <v>9.1457309999999996</v>
      </c>
      <c r="B5913" s="2">
        <v>67.957729999999998</v>
      </c>
      <c r="C5913" s="2">
        <v>0.40710800000000003</v>
      </c>
      <c r="D5913" s="2">
        <v>0.39811999999999997</v>
      </c>
      <c r="F5913" s="2">
        <v>9.142925</v>
      </c>
      <c r="G5913" s="2">
        <v>0.46970400000000001</v>
      </c>
      <c r="H5913" s="2">
        <v>0.46932200000000002</v>
      </c>
      <c r="J5913" s="2">
        <v>9.1457309999999996</v>
      </c>
      <c r="K5913" s="2">
        <v>7.4790999999999996E-2</v>
      </c>
      <c r="L5913" s="2">
        <v>0.16669900000000001</v>
      </c>
    </row>
    <row r="5914" spans="1:12" x14ac:dyDescent="0.2">
      <c r="A5914" s="2">
        <v>9.1464320000000008</v>
      </c>
      <c r="B5914" s="2">
        <v>67.969449999999995</v>
      </c>
      <c r="C5914" s="2">
        <v>0.40678700000000001</v>
      </c>
      <c r="D5914" s="2">
        <v>0.39788400000000002</v>
      </c>
      <c r="F5914" s="2">
        <v>9.1436259999999994</v>
      </c>
      <c r="G5914" s="2">
        <v>0.46959699999999999</v>
      </c>
      <c r="H5914" s="2">
        <v>0.469246</v>
      </c>
      <c r="J5914" s="2">
        <v>9.1464320000000008</v>
      </c>
      <c r="K5914" s="2">
        <v>7.5142E-2</v>
      </c>
      <c r="L5914" s="2">
        <v>0.16630400000000001</v>
      </c>
    </row>
    <row r="5915" spans="1:12" x14ac:dyDescent="0.2">
      <c r="A5915" s="2">
        <v>9.1471339999999994</v>
      </c>
      <c r="B5915" s="2">
        <v>67.980770000000007</v>
      </c>
      <c r="C5915" s="2">
        <v>0.40665400000000002</v>
      </c>
      <c r="D5915" s="2">
        <v>0.39828000000000002</v>
      </c>
      <c r="F5915" s="2">
        <v>9.1443279999999998</v>
      </c>
      <c r="G5915" s="2">
        <v>0.46975699999999998</v>
      </c>
      <c r="H5915" s="2">
        <v>0.469528</v>
      </c>
      <c r="J5915" s="2">
        <v>9.1471339999999994</v>
      </c>
      <c r="K5915" s="2">
        <v>7.5369000000000005E-2</v>
      </c>
      <c r="L5915" s="2">
        <v>0.166187</v>
      </c>
    </row>
    <row r="5916" spans="1:12" x14ac:dyDescent="0.2">
      <c r="A5916" s="2">
        <v>9.1478350000000006</v>
      </c>
      <c r="B5916" s="2">
        <v>67.992490000000004</v>
      </c>
      <c r="C5916" s="2">
        <v>0.40637499999999999</v>
      </c>
      <c r="D5916" s="2">
        <v>0.398891</v>
      </c>
      <c r="F5916" s="2">
        <v>9.1450289999999992</v>
      </c>
      <c r="G5916" s="2">
        <v>0.470497</v>
      </c>
      <c r="H5916" s="2">
        <v>0.46990199999999999</v>
      </c>
      <c r="J5916" s="2">
        <v>9.1478350000000006</v>
      </c>
      <c r="K5916" s="2">
        <v>7.5719999999999996E-2</v>
      </c>
      <c r="L5916" s="2">
        <v>0.165684</v>
      </c>
    </row>
    <row r="5917" spans="1:12" x14ac:dyDescent="0.2">
      <c r="A5917" s="2">
        <v>9.148536</v>
      </c>
      <c r="B5917" s="2">
        <v>68.003649999999993</v>
      </c>
      <c r="C5917" s="2">
        <v>0.40601300000000001</v>
      </c>
      <c r="D5917" s="2">
        <v>0.399059</v>
      </c>
      <c r="F5917" s="2">
        <v>9.1457309999999996</v>
      </c>
      <c r="G5917" s="2">
        <v>0.47053499999999998</v>
      </c>
      <c r="H5917" s="2">
        <v>0.47023799999999999</v>
      </c>
      <c r="J5917" s="2">
        <v>9.148536</v>
      </c>
      <c r="K5917" s="2">
        <v>7.5593999999999995E-2</v>
      </c>
      <c r="L5917" s="2">
        <v>0.16577600000000001</v>
      </c>
    </row>
    <row r="5918" spans="1:12" x14ac:dyDescent="0.2">
      <c r="A5918" s="2">
        <v>9.1492380000000004</v>
      </c>
      <c r="B5918" s="2">
        <v>68.014560000000003</v>
      </c>
      <c r="C5918" s="2">
        <v>0.40579100000000001</v>
      </c>
      <c r="D5918" s="2">
        <v>0.39927200000000002</v>
      </c>
      <c r="F5918" s="2">
        <v>9.1464320000000008</v>
      </c>
      <c r="G5918" s="2">
        <v>0.47006999999999999</v>
      </c>
      <c r="H5918" s="2">
        <v>0.47022199999999997</v>
      </c>
      <c r="J5918" s="2">
        <v>9.1492380000000004</v>
      </c>
      <c r="K5918" s="2">
        <v>7.5925999999999993E-2</v>
      </c>
      <c r="L5918" s="2">
        <v>0.16559199999999999</v>
      </c>
    </row>
    <row r="5919" spans="1:12" x14ac:dyDescent="0.2">
      <c r="A5919" s="2">
        <v>9.1499389999999998</v>
      </c>
      <c r="B5919" s="2">
        <v>68.025700000000001</v>
      </c>
      <c r="C5919" s="2">
        <v>0.40564299999999998</v>
      </c>
      <c r="D5919" s="2">
        <v>0.39946300000000001</v>
      </c>
      <c r="F5919" s="2">
        <v>9.1471339999999994</v>
      </c>
      <c r="G5919" s="2">
        <v>0.47026800000000002</v>
      </c>
      <c r="H5919" s="2">
        <v>0.470169</v>
      </c>
      <c r="J5919" s="2">
        <v>9.1499389999999998</v>
      </c>
      <c r="K5919" s="2">
        <v>7.6485999999999998E-2</v>
      </c>
      <c r="L5919" s="2">
        <v>0.165515</v>
      </c>
    </row>
    <row r="5920" spans="1:12" x14ac:dyDescent="0.2">
      <c r="A5920" s="2">
        <v>9.1506399999999992</v>
      </c>
      <c r="B5920" s="2">
        <v>68.036799999999999</v>
      </c>
      <c r="C5920" s="2">
        <v>0.40600900000000001</v>
      </c>
      <c r="D5920" s="2">
        <v>0.399509</v>
      </c>
      <c r="F5920" s="2">
        <v>9.1478350000000006</v>
      </c>
      <c r="G5920" s="2">
        <v>0.470024</v>
      </c>
      <c r="H5920" s="2">
        <v>0.46997800000000001</v>
      </c>
      <c r="J5920" s="2">
        <v>9.1506399999999992</v>
      </c>
      <c r="K5920" s="2">
        <v>7.7021999999999993E-2</v>
      </c>
      <c r="L5920" s="2">
        <v>0.16544500000000001</v>
      </c>
    </row>
    <row r="5921" spans="1:12" x14ac:dyDescent="0.2">
      <c r="A5921" s="2">
        <v>9.1513410000000004</v>
      </c>
      <c r="B5921" s="2">
        <v>68.047650000000004</v>
      </c>
      <c r="C5921" s="2">
        <v>0.40642099999999998</v>
      </c>
      <c r="D5921" s="2">
        <v>0.39951599999999998</v>
      </c>
      <c r="F5921" s="2">
        <v>9.148536</v>
      </c>
      <c r="G5921" s="2">
        <v>0.46921499999999999</v>
      </c>
      <c r="H5921" s="2">
        <v>0.46999400000000002</v>
      </c>
      <c r="J5921" s="2">
        <v>9.1513410000000004</v>
      </c>
      <c r="K5921" s="2">
        <v>7.6715000000000005E-2</v>
      </c>
      <c r="L5921" s="2">
        <v>0.16519</v>
      </c>
    </row>
    <row r="5922" spans="1:12" x14ac:dyDescent="0.2">
      <c r="A5922" s="2">
        <v>9.1520430000000008</v>
      </c>
      <c r="B5922" s="2">
        <v>68.05856</v>
      </c>
      <c r="C5922" s="2">
        <v>0.40658100000000003</v>
      </c>
      <c r="D5922" s="2">
        <v>0.399669</v>
      </c>
      <c r="F5922" s="2">
        <v>9.1492380000000004</v>
      </c>
      <c r="G5922" s="2">
        <v>0.46920000000000001</v>
      </c>
      <c r="H5922" s="2">
        <v>0.47014600000000001</v>
      </c>
      <c r="J5922" s="2">
        <v>9.1520430000000008</v>
      </c>
      <c r="K5922" s="2">
        <v>7.7452999999999994E-2</v>
      </c>
      <c r="L5922" s="2">
        <v>0.16555800000000001</v>
      </c>
    </row>
    <row r="5923" spans="1:12" x14ac:dyDescent="0.2">
      <c r="A5923" s="2">
        <v>9.1527440000000002</v>
      </c>
      <c r="B5923" s="2">
        <v>68.068989999999999</v>
      </c>
      <c r="C5923" s="2">
        <v>0.40621499999999999</v>
      </c>
      <c r="D5923" s="2">
        <v>0.39943200000000001</v>
      </c>
      <c r="F5923" s="2">
        <v>9.1499389999999998</v>
      </c>
      <c r="G5923" s="2">
        <v>0.46923100000000001</v>
      </c>
      <c r="H5923" s="2">
        <v>0.46977200000000002</v>
      </c>
      <c r="J5923" s="2">
        <v>9.1527440000000002</v>
      </c>
      <c r="K5923" s="2">
        <v>7.7434000000000003E-2</v>
      </c>
      <c r="L5923" s="2">
        <v>0.165635</v>
      </c>
    </row>
    <row r="5924" spans="1:12" x14ac:dyDescent="0.2">
      <c r="A5924" s="2">
        <v>9.1534460000000006</v>
      </c>
      <c r="B5924" s="2">
        <v>68.079859999999996</v>
      </c>
      <c r="C5924" s="2">
        <v>0.40617300000000001</v>
      </c>
      <c r="D5924" s="2">
        <v>0.399287</v>
      </c>
      <c r="F5924" s="2">
        <v>9.1506399999999992</v>
      </c>
      <c r="G5924" s="2">
        <v>0.46900199999999997</v>
      </c>
      <c r="H5924" s="2">
        <v>0.47015400000000002</v>
      </c>
      <c r="J5924" s="2">
        <v>9.1534460000000006</v>
      </c>
      <c r="K5924" s="2">
        <v>7.7072000000000002E-2</v>
      </c>
      <c r="L5924" s="2">
        <v>0.165933</v>
      </c>
    </row>
    <row r="5925" spans="1:12" x14ac:dyDescent="0.2">
      <c r="A5925" s="2">
        <v>9.154147</v>
      </c>
      <c r="B5925" s="2">
        <v>68.090770000000006</v>
      </c>
      <c r="C5925" s="2">
        <v>0.40613500000000002</v>
      </c>
      <c r="D5925" s="2">
        <v>0.399341</v>
      </c>
      <c r="F5925" s="2">
        <v>9.1513410000000004</v>
      </c>
      <c r="G5925" s="2">
        <v>0.468719</v>
      </c>
      <c r="H5925" s="2">
        <v>0.47038999999999997</v>
      </c>
      <c r="J5925" s="2">
        <v>9.154147</v>
      </c>
      <c r="K5925" s="2">
        <v>7.6439000000000007E-2</v>
      </c>
      <c r="L5925" s="2">
        <v>0.165851</v>
      </c>
    </row>
    <row r="5926" spans="1:12" x14ac:dyDescent="0.2">
      <c r="A5926" s="2">
        <v>9.1548479999999994</v>
      </c>
      <c r="B5926" s="2">
        <v>68.101089999999999</v>
      </c>
      <c r="C5926" s="2">
        <v>0.405891</v>
      </c>
      <c r="D5926" s="2">
        <v>0.399509</v>
      </c>
      <c r="F5926" s="2">
        <v>9.1520430000000008</v>
      </c>
      <c r="G5926" s="2">
        <v>0.46879599999999999</v>
      </c>
      <c r="H5926" s="2">
        <v>0.47027600000000003</v>
      </c>
      <c r="J5926" s="2">
        <v>9.1548479999999994</v>
      </c>
      <c r="K5926" s="2">
        <v>7.6258999999999993E-2</v>
      </c>
      <c r="L5926" s="2">
        <v>0.166131</v>
      </c>
    </row>
    <row r="5927" spans="1:12" x14ac:dyDescent="0.2">
      <c r="A5927" s="2">
        <v>9.1555499999999999</v>
      </c>
      <c r="B5927" s="2">
        <v>68.112020000000001</v>
      </c>
      <c r="C5927" s="2">
        <v>0.405696</v>
      </c>
      <c r="D5927" s="2">
        <v>0.39956199999999997</v>
      </c>
      <c r="F5927" s="2">
        <v>9.1527440000000002</v>
      </c>
      <c r="G5927" s="2">
        <v>0.46826200000000001</v>
      </c>
      <c r="H5927" s="2">
        <v>0.47040599999999999</v>
      </c>
      <c r="J5927" s="2">
        <v>9.1555499999999999</v>
      </c>
      <c r="K5927" s="2">
        <v>7.6725000000000002E-2</v>
      </c>
      <c r="L5927" s="2">
        <v>0.165496</v>
      </c>
    </row>
    <row r="5928" spans="1:12" x14ac:dyDescent="0.2">
      <c r="A5928" s="2">
        <v>9.1562509999999993</v>
      </c>
      <c r="B5928" s="2">
        <v>68.121309999999994</v>
      </c>
      <c r="C5928" s="2">
        <v>0.40599000000000002</v>
      </c>
      <c r="D5928" s="2">
        <v>0.39920299999999997</v>
      </c>
      <c r="F5928" s="2">
        <v>9.1534460000000006</v>
      </c>
      <c r="G5928" s="2">
        <v>0.46836100000000003</v>
      </c>
      <c r="H5928" s="2">
        <v>0.47111500000000001</v>
      </c>
      <c r="J5928" s="2">
        <v>9.1562509999999993</v>
      </c>
      <c r="K5928" s="2">
        <v>7.7027999999999999E-2</v>
      </c>
      <c r="L5928" s="2">
        <v>0.16528699999999999</v>
      </c>
    </row>
    <row r="5929" spans="1:12" x14ac:dyDescent="0.2">
      <c r="A5929" s="2">
        <v>9.1569529999999997</v>
      </c>
      <c r="B5929" s="2">
        <v>68.131309999999999</v>
      </c>
      <c r="C5929" s="2">
        <v>0.40595199999999998</v>
      </c>
      <c r="D5929" s="2">
        <v>0.39901999999999999</v>
      </c>
      <c r="F5929" s="2">
        <v>9.154147</v>
      </c>
      <c r="G5929" s="2">
        <v>0.46847499999999997</v>
      </c>
      <c r="H5929" s="2">
        <v>0.47140500000000002</v>
      </c>
      <c r="J5929" s="2">
        <v>9.1569529999999997</v>
      </c>
      <c r="K5929" s="2">
        <v>7.7196000000000001E-2</v>
      </c>
      <c r="L5929" s="2">
        <v>0.165579</v>
      </c>
    </row>
    <row r="5930" spans="1:12" x14ac:dyDescent="0.2">
      <c r="A5930" s="2">
        <v>9.1576540000000008</v>
      </c>
      <c r="B5930" s="2">
        <v>68.141959999999997</v>
      </c>
      <c r="C5930" s="2">
        <v>0.40606199999999998</v>
      </c>
      <c r="D5930" s="2">
        <v>0.39920299999999997</v>
      </c>
      <c r="F5930" s="2">
        <v>9.1548479999999994</v>
      </c>
      <c r="G5930" s="2">
        <v>0.46892499999999998</v>
      </c>
      <c r="H5930" s="2">
        <v>0.47078700000000001</v>
      </c>
      <c r="J5930" s="2">
        <v>9.1576540000000008</v>
      </c>
      <c r="K5930" s="2">
        <v>7.6948000000000003E-2</v>
      </c>
      <c r="L5930" s="2">
        <v>0.165159</v>
      </c>
    </row>
    <row r="5931" spans="1:12" x14ac:dyDescent="0.2">
      <c r="A5931" s="2">
        <v>9.1583559999999995</v>
      </c>
      <c r="B5931" s="2">
        <v>68.151989999999998</v>
      </c>
      <c r="C5931" s="2">
        <v>0.40629100000000001</v>
      </c>
      <c r="D5931" s="2">
        <v>0.39925699999999997</v>
      </c>
      <c r="F5931" s="2">
        <v>9.1555499999999999</v>
      </c>
      <c r="G5931" s="2">
        <v>0.46870400000000001</v>
      </c>
      <c r="H5931" s="2">
        <v>0.470642</v>
      </c>
      <c r="J5931" s="2">
        <v>9.1583559999999995</v>
      </c>
      <c r="K5931" s="2">
        <v>7.6794000000000001E-2</v>
      </c>
      <c r="L5931" s="2">
        <v>0.16604099999999999</v>
      </c>
    </row>
    <row r="5932" spans="1:12" x14ac:dyDescent="0.2">
      <c r="A5932" s="2">
        <v>9.1590570000000007</v>
      </c>
      <c r="B5932" s="2">
        <v>68.161060000000006</v>
      </c>
      <c r="C5932" s="2">
        <v>0.40623399999999998</v>
      </c>
      <c r="D5932" s="2">
        <v>0.400005</v>
      </c>
      <c r="F5932" s="2">
        <v>9.1562509999999993</v>
      </c>
      <c r="G5932" s="2">
        <v>0.46822399999999997</v>
      </c>
      <c r="H5932" s="2">
        <v>0.47138200000000002</v>
      </c>
      <c r="J5932" s="2">
        <v>9.1590570000000007</v>
      </c>
      <c r="K5932" s="2">
        <v>7.6930999999999999E-2</v>
      </c>
      <c r="L5932" s="2">
        <v>0.16589699999999999</v>
      </c>
    </row>
    <row r="5933" spans="1:12" x14ac:dyDescent="0.2">
      <c r="A5933" s="2">
        <v>9.1597589999999993</v>
      </c>
      <c r="B5933" s="2">
        <v>68.170910000000006</v>
      </c>
      <c r="C5933" s="2">
        <v>0.40627999999999997</v>
      </c>
      <c r="D5933" s="2">
        <v>0.40064499999999997</v>
      </c>
      <c r="F5933" s="2">
        <v>9.1569529999999997</v>
      </c>
      <c r="G5933" s="2">
        <v>0.46806300000000001</v>
      </c>
      <c r="H5933" s="2">
        <v>0.47124500000000002</v>
      </c>
      <c r="J5933" s="2">
        <v>9.1597589999999993</v>
      </c>
      <c r="K5933" s="2">
        <v>7.7335000000000001E-2</v>
      </c>
      <c r="L5933" s="2">
        <v>0.16530400000000001</v>
      </c>
    </row>
    <row r="5934" spans="1:12" x14ac:dyDescent="0.2">
      <c r="A5934" s="2">
        <v>9.1604609999999997</v>
      </c>
      <c r="B5934" s="2">
        <v>68.180750000000003</v>
      </c>
      <c r="C5934" s="2">
        <v>0.40615400000000002</v>
      </c>
      <c r="D5934" s="2">
        <v>0.40069900000000003</v>
      </c>
      <c r="F5934" s="2">
        <v>9.1576540000000008</v>
      </c>
      <c r="G5934" s="2">
        <v>0.46864299999999998</v>
      </c>
      <c r="H5934" s="2">
        <v>0.47101599999999999</v>
      </c>
      <c r="J5934" s="2">
        <v>9.1604609999999997</v>
      </c>
      <c r="K5934" s="2">
        <v>7.7812000000000006E-2</v>
      </c>
      <c r="L5934" s="2">
        <v>0.165078</v>
      </c>
    </row>
    <row r="5935" spans="1:12" x14ac:dyDescent="0.2">
      <c r="A5935" s="2">
        <v>9.1611609999999999</v>
      </c>
      <c r="B5935" s="2">
        <v>68.19032</v>
      </c>
      <c r="C5935" s="2">
        <v>0.40582600000000002</v>
      </c>
      <c r="D5935" s="2">
        <v>0.40056199999999997</v>
      </c>
      <c r="F5935" s="2">
        <v>9.1583559999999995</v>
      </c>
      <c r="G5935" s="2">
        <v>0.46932200000000002</v>
      </c>
      <c r="H5935" s="2">
        <v>0.47098499999999999</v>
      </c>
      <c r="J5935" s="2">
        <v>9.1611609999999999</v>
      </c>
      <c r="K5935" s="2">
        <v>7.7686000000000005E-2</v>
      </c>
      <c r="L5935" s="2">
        <v>0.16494300000000001</v>
      </c>
    </row>
    <row r="5936" spans="1:12" x14ac:dyDescent="0.2">
      <c r="A5936" s="2">
        <v>9.1618619999999993</v>
      </c>
      <c r="B5936" s="2">
        <v>68.199920000000006</v>
      </c>
      <c r="C5936" s="2">
        <v>0.405997</v>
      </c>
      <c r="D5936" s="2">
        <v>0.40055400000000002</v>
      </c>
      <c r="F5936" s="2">
        <v>9.1590570000000007</v>
      </c>
      <c r="G5936" s="2">
        <v>0.469246</v>
      </c>
      <c r="H5936" s="2">
        <v>0.471329</v>
      </c>
      <c r="J5936" s="2">
        <v>9.1618619999999993</v>
      </c>
      <c r="K5936" s="2">
        <v>7.7654000000000001E-2</v>
      </c>
      <c r="L5936" s="2">
        <v>0.165131</v>
      </c>
    </row>
    <row r="5937" spans="1:12" x14ac:dyDescent="0.2">
      <c r="A5937" s="2">
        <v>9.1625630000000005</v>
      </c>
      <c r="B5937" s="2">
        <v>68.209190000000007</v>
      </c>
      <c r="C5937" s="2">
        <v>0.40608499999999997</v>
      </c>
      <c r="D5937" s="2">
        <v>0.400142</v>
      </c>
      <c r="F5937" s="2">
        <v>9.1597589999999993</v>
      </c>
      <c r="G5937" s="2">
        <v>0.469528</v>
      </c>
      <c r="H5937" s="2">
        <v>0.47192400000000001</v>
      </c>
      <c r="J5937" s="2">
        <v>9.1625630000000005</v>
      </c>
      <c r="K5937" s="2">
        <v>7.7392000000000002E-2</v>
      </c>
      <c r="L5937" s="2">
        <v>0.16530600000000001</v>
      </c>
    </row>
    <row r="5938" spans="1:12" x14ac:dyDescent="0.2">
      <c r="A5938" s="2">
        <v>9.1632650000000009</v>
      </c>
      <c r="B5938" s="2">
        <v>68.218990000000005</v>
      </c>
      <c r="C5938" s="2">
        <v>0.40565800000000002</v>
      </c>
      <c r="D5938" s="2">
        <v>0.40017200000000003</v>
      </c>
      <c r="F5938" s="2">
        <v>9.1604609999999997</v>
      </c>
      <c r="G5938" s="2">
        <v>0.46990199999999999</v>
      </c>
      <c r="H5938" s="2">
        <v>0.47138200000000002</v>
      </c>
      <c r="J5938" s="2">
        <v>9.1632650000000009</v>
      </c>
      <c r="K5938" s="2">
        <v>7.6957999999999999E-2</v>
      </c>
      <c r="L5938" s="2">
        <v>0.16536200000000001</v>
      </c>
    </row>
    <row r="5939" spans="1:12" x14ac:dyDescent="0.2">
      <c r="A5939" s="2">
        <v>9.1639660000000003</v>
      </c>
      <c r="B5939" s="2">
        <v>68.227999999999994</v>
      </c>
      <c r="C5939" s="2">
        <v>0.40484500000000001</v>
      </c>
      <c r="D5939" s="2">
        <v>0.400447</v>
      </c>
      <c r="F5939" s="2">
        <v>9.1611609999999999</v>
      </c>
      <c r="G5939" s="2">
        <v>0.47023799999999999</v>
      </c>
      <c r="H5939" s="2">
        <v>0.47152699999999997</v>
      </c>
      <c r="J5939" s="2">
        <v>9.1639660000000003</v>
      </c>
      <c r="K5939" s="2">
        <v>7.7045000000000002E-2</v>
      </c>
      <c r="L5939" s="2">
        <v>0.16549</v>
      </c>
    </row>
    <row r="5940" spans="1:12" x14ac:dyDescent="0.2">
      <c r="A5940" s="2">
        <v>9.1646680000000007</v>
      </c>
      <c r="B5940" s="2">
        <v>68.23742</v>
      </c>
      <c r="C5940" s="2">
        <v>0.40483799999999998</v>
      </c>
      <c r="D5940" s="2">
        <v>0.400729</v>
      </c>
      <c r="F5940" s="2">
        <v>9.1618619999999993</v>
      </c>
      <c r="G5940" s="2">
        <v>0.47022199999999997</v>
      </c>
      <c r="H5940" s="2">
        <v>0.471611</v>
      </c>
      <c r="J5940" s="2">
        <v>9.1646680000000007</v>
      </c>
      <c r="K5940" s="2">
        <v>7.7282000000000003E-2</v>
      </c>
      <c r="L5940" s="2">
        <v>0.165103</v>
      </c>
    </row>
    <row r="5941" spans="1:12" x14ac:dyDescent="0.2">
      <c r="A5941" s="2">
        <v>9.1653690000000001</v>
      </c>
      <c r="B5941" s="2">
        <v>68.246830000000003</v>
      </c>
      <c r="C5941" s="2">
        <v>0.40450199999999997</v>
      </c>
      <c r="D5941" s="2">
        <v>0.40131699999999998</v>
      </c>
      <c r="F5941" s="2">
        <v>9.1625630000000005</v>
      </c>
      <c r="G5941" s="2">
        <v>0.470169</v>
      </c>
      <c r="H5941" s="2">
        <v>0.47131299999999998</v>
      </c>
      <c r="J5941" s="2">
        <v>9.1653690000000001</v>
      </c>
      <c r="K5941" s="2">
        <v>7.7839000000000005E-2</v>
      </c>
      <c r="L5941" s="2">
        <v>0.16467499999999999</v>
      </c>
    </row>
    <row r="5942" spans="1:12" x14ac:dyDescent="0.2">
      <c r="A5942" s="2">
        <v>9.1660710000000005</v>
      </c>
      <c r="B5942" s="2">
        <v>68.256100000000004</v>
      </c>
      <c r="C5942" s="2">
        <v>0.40376200000000001</v>
      </c>
      <c r="D5942" s="2">
        <v>0.40121800000000002</v>
      </c>
      <c r="F5942" s="2">
        <v>9.1632650000000009</v>
      </c>
      <c r="G5942" s="2">
        <v>0.46997800000000001</v>
      </c>
      <c r="H5942" s="2">
        <v>0.47137499999999999</v>
      </c>
      <c r="J5942" s="2">
        <v>9.1660710000000005</v>
      </c>
      <c r="K5942" s="2">
        <v>7.7310000000000004E-2</v>
      </c>
      <c r="L5942" s="2">
        <v>0.1651</v>
      </c>
    </row>
    <row r="5943" spans="1:12" x14ac:dyDescent="0.2">
      <c r="A5943" s="2">
        <v>9.1667719999999999</v>
      </c>
      <c r="B5943" s="2">
        <v>68.265900000000002</v>
      </c>
      <c r="C5943" s="2">
        <v>0.403526</v>
      </c>
      <c r="D5943" s="2">
        <v>0.40112599999999998</v>
      </c>
      <c r="F5943" s="2">
        <v>9.1639660000000003</v>
      </c>
      <c r="G5943" s="2">
        <v>0.46999400000000002</v>
      </c>
      <c r="H5943" s="2">
        <v>0.47198499999999999</v>
      </c>
      <c r="J5943" s="2">
        <v>9.1667719999999999</v>
      </c>
      <c r="K5943" s="2">
        <v>7.6924999999999993E-2</v>
      </c>
      <c r="L5943" s="2">
        <v>0.164855</v>
      </c>
    </row>
    <row r="5944" spans="1:12" x14ac:dyDescent="0.2">
      <c r="A5944" s="2">
        <v>9.1674729999999993</v>
      </c>
      <c r="B5944" s="2">
        <v>68.274969999999996</v>
      </c>
      <c r="C5944" s="2">
        <v>0.40387299999999998</v>
      </c>
      <c r="D5944" s="2">
        <v>0.40130900000000003</v>
      </c>
      <c r="F5944" s="2">
        <v>9.1646680000000007</v>
      </c>
      <c r="G5944" s="2">
        <v>0.47014600000000001</v>
      </c>
      <c r="H5944" s="2">
        <v>0.47166400000000003</v>
      </c>
      <c r="J5944" s="2">
        <v>9.1674729999999993</v>
      </c>
      <c r="K5944" s="2">
        <v>7.6784000000000005E-2</v>
      </c>
      <c r="L5944" s="2">
        <v>0.165214</v>
      </c>
    </row>
    <row r="5945" spans="1:12" x14ac:dyDescent="0.2">
      <c r="A5945" s="2">
        <v>9.1681749999999997</v>
      </c>
      <c r="B5945" s="2">
        <v>68.283529999999999</v>
      </c>
      <c r="C5945" s="2">
        <v>0.404082</v>
      </c>
      <c r="D5945" s="2">
        <v>0.40143099999999998</v>
      </c>
      <c r="F5945" s="2">
        <v>9.1653690000000001</v>
      </c>
      <c r="G5945" s="2">
        <v>0.46977200000000002</v>
      </c>
      <c r="H5945" s="2">
        <v>0.471916</v>
      </c>
      <c r="J5945" s="2">
        <v>9.1681749999999997</v>
      </c>
      <c r="K5945" s="2">
        <v>7.7124999999999999E-2</v>
      </c>
      <c r="L5945" s="2">
        <v>0.165905</v>
      </c>
    </row>
    <row r="5946" spans="1:12" x14ac:dyDescent="0.2">
      <c r="A5946" s="2">
        <v>9.1688759999999991</v>
      </c>
      <c r="B5946" s="2">
        <v>68.292150000000007</v>
      </c>
      <c r="C5946" s="2">
        <v>0.40403699999999998</v>
      </c>
      <c r="D5946" s="2">
        <v>0.400974</v>
      </c>
      <c r="F5946" s="2">
        <v>9.1660710000000005</v>
      </c>
      <c r="G5946" s="2">
        <v>0.47015400000000002</v>
      </c>
      <c r="H5946" s="2">
        <v>0.47245799999999999</v>
      </c>
      <c r="J5946" s="2">
        <v>9.1688759999999991</v>
      </c>
      <c r="K5946" s="2">
        <v>7.7099000000000001E-2</v>
      </c>
      <c r="L5946" s="2">
        <v>0.16609199999999999</v>
      </c>
    </row>
    <row r="5947" spans="1:12" x14ac:dyDescent="0.2">
      <c r="A5947" s="2">
        <v>9.1695779999999996</v>
      </c>
      <c r="B5947" s="2">
        <v>68.300730000000001</v>
      </c>
      <c r="C5947" s="2">
        <v>0.40405999999999997</v>
      </c>
      <c r="D5947" s="2">
        <v>0.40064499999999997</v>
      </c>
      <c r="F5947" s="2">
        <v>9.1667719999999999</v>
      </c>
      <c r="G5947" s="2">
        <v>0.47038999999999997</v>
      </c>
      <c r="H5947" s="2">
        <v>0.47287800000000002</v>
      </c>
      <c r="J5947" s="2">
        <v>9.1695779999999996</v>
      </c>
      <c r="K5947" s="2">
        <v>7.7368000000000006E-2</v>
      </c>
      <c r="L5947" s="2">
        <v>0.165828</v>
      </c>
    </row>
    <row r="5948" spans="1:12" x14ac:dyDescent="0.2">
      <c r="A5948" s="2">
        <v>9.1702790000000007</v>
      </c>
      <c r="B5948" s="2">
        <v>68.310029999999998</v>
      </c>
      <c r="C5948" s="2">
        <v>0.40440700000000002</v>
      </c>
      <c r="D5948" s="2">
        <v>0.40083600000000003</v>
      </c>
      <c r="F5948" s="2">
        <v>9.1674729999999993</v>
      </c>
      <c r="G5948" s="2">
        <v>0.47027600000000003</v>
      </c>
      <c r="H5948" s="2">
        <v>0.473389</v>
      </c>
      <c r="J5948" s="2">
        <v>9.1702790000000007</v>
      </c>
      <c r="K5948" s="2">
        <v>7.7382999999999993E-2</v>
      </c>
      <c r="L5948" s="2">
        <v>0.16569200000000001</v>
      </c>
    </row>
    <row r="5949" spans="1:12" x14ac:dyDescent="0.2">
      <c r="A5949" s="2">
        <v>9.1709809999999994</v>
      </c>
      <c r="B5949" s="2">
        <v>68.319029999999998</v>
      </c>
      <c r="C5949" s="2">
        <v>0.40464699999999998</v>
      </c>
      <c r="D5949" s="2">
        <v>0.40078999999999998</v>
      </c>
      <c r="F5949" s="2">
        <v>9.1681749999999997</v>
      </c>
      <c r="G5949" s="2">
        <v>0.47040599999999999</v>
      </c>
      <c r="H5949" s="2">
        <v>0.47383900000000001</v>
      </c>
      <c r="J5949" s="2">
        <v>9.1709809999999994</v>
      </c>
      <c r="K5949" s="2">
        <v>7.8020000000000006E-2</v>
      </c>
      <c r="L5949" s="2">
        <v>0.165487</v>
      </c>
    </row>
    <row r="5950" spans="1:12" x14ac:dyDescent="0.2">
      <c r="A5950" s="2">
        <v>9.1716809999999995</v>
      </c>
      <c r="B5950" s="2">
        <v>68.327749999999995</v>
      </c>
      <c r="C5950" s="2">
        <v>0.404887</v>
      </c>
      <c r="D5950" s="2">
        <v>0.40095799999999998</v>
      </c>
      <c r="F5950" s="2">
        <v>9.1688759999999991</v>
      </c>
      <c r="G5950" s="2">
        <v>0.47111500000000001</v>
      </c>
      <c r="H5950" s="2">
        <v>0.47372399999999998</v>
      </c>
      <c r="J5950" s="2">
        <v>9.1716809999999995</v>
      </c>
      <c r="K5950" s="2">
        <v>7.7748999999999999E-2</v>
      </c>
      <c r="L5950" s="2">
        <v>0.16664899999999999</v>
      </c>
    </row>
    <row r="5951" spans="1:12" x14ac:dyDescent="0.2">
      <c r="A5951" s="2">
        <v>9.172383</v>
      </c>
      <c r="B5951" s="2">
        <v>68.336429999999993</v>
      </c>
      <c r="C5951" s="2">
        <v>0.40459000000000001</v>
      </c>
      <c r="D5951" s="2">
        <v>0.40066099999999999</v>
      </c>
      <c r="F5951" s="2">
        <v>9.1695779999999996</v>
      </c>
      <c r="G5951" s="2">
        <v>0.47140500000000002</v>
      </c>
      <c r="H5951" s="2">
        <v>0.47360200000000002</v>
      </c>
      <c r="J5951" s="2">
        <v>9.172383</v>
      </c>
      <c r="K5951" s="2">
        <v>7.7268000000000003E-2</v>
      </c>
      <c r="L5951" s="2">
        <v>0.167041</v>
      </c>
    </row>
    <row r="5952" spans="1:12" x14ac:dyDescent="0.2">
      <c r="A5952" s="2">
        <v>9.1730839999999993</v>
      </c>
      <c r="B5952" s="2">
        <v>68.345380000000006</v>
      </c>
      <c r="C5952" s="2">
        <v>0.40454800000000002</v>
      </c>
      <c r="D5952" s="2">
        <v>0.40094299999999999</v>
      </c>
      <c r="F5952" s="2">
        <v>9.1702790000000007</v>
      </c>
      <c r="G5952" s="2">
        <v>0.47078700000000001</v>
      </c>
      <c r="H5952" s="2">
        <v>0.47377000000000002</v>
      </c>
      <c r="J5952" s="2">
        <v>9.1730839999999993</v>
      </c>
      <c r="K5952" s="2">
        <v>7.6645000000000005E-2</v>
      </c>
      <c r="L5952" s="2">
        <v>0.16661100000000001</v>
      </c>
    </row>
    <row r="5953" spans="1:12" x14ac:dyDescent="0.2">
      <c r="A5953" s="2">
        <v>9.1737859999999998</v>
      </c>
      <c r="B5953" s="2">
        <v>68.353790000000004</v>
      </c>
      <c r="C5953" s="2">
        <v>0.404109</v>
      </c>
      <c r="D5953" s="2">
        <v>0.400951</v>
      </c>
      <c r="F5953" s="2">
        <v>9.1709809999999994</v>
      </c>
      <c r="G5953" s="2">
        <v>0.470642</v>
      </c>
      <c r="H5953" s="2">
        <v>0.47412900000000002</v>
      </c>
      <c r="J5953" s="2">
        <v>9.1737859999999998</v>
      </c>
      <c r="K5953" s="2">
        <v>7.6583999999999999E-2</v>
      </c>
      <c r="L5953" s="2">
        <v>0.16690199999999999</v>
      </c>
    </row>
    <row r="5954" spans="1:12" x14ac:dyDescent="0.2">
      <c r="A5954" s="2">
        <v>9.1744869999999992</v>
      </c>
      <c r="B5954" s="2">
        <v>68.361859999999993</v>
      </c>
      <c r="C5954" s="2">
        <v>0.40375100000000003</v>
      </c>
      <c r="D5954" s="2">
        <v>0.40107300000000001</v>
      </c>
      <c r="F5954" s="2">
        <v>9.1716809999999995</v>
      </c>
      <c r="G5954" s="2">
        <v>0.47138200000000002</v>
      </c>
      <c r="H5954" s="2">
        <v>0.47396100000000002</v>
      </c>
      <c r="J5954" s="2">
        <v>9.1744869999999992</v>
      </c>
      <c r="K5954" s="2">
        <v>7.6504000000000003E-2</v>
      </c>
      <c r="L5954" s="2">
        <v>0.166739</v>
      </c>
    </row>
    <row r="5955" spans="1:12" x14ac:dyDescent="0.2">
      <c r="A5955" s="2">
        <v>9.1751880000000003</v>
      </c>
      <c r="B5955" s="2">
        <v>68.369969999999995</v>
      </c>
      <c r="C5955" s="2">
        <v>0.40355999999999997</v>
      </c>
      <c r="D5955" s="2">
        <v>0.400951</v>
      </c>
      <c r="F5955" s="2">
        <v>9.172383</v>
      </c>
      <c r="G5955" s="2">
        <v>0.47124500000000002</v>
      </c>
      <c r="H5955" s="2">
        <v>0.47339599999999998</v>
      </c>
      <c r="J5955" s="2">
        <v>9.1751880000000003</v>
      </c>
      <c r="K5955" s="2">
        <v>7.6076000000000005E-2</v>
      </c>
      <c r="L5955" s="2">
        <v>0.166877</v>
      </c>
    </row>
    <row r="5956" spans="1:12" x14ac:dyDescent="0.2">
      <c r="A5956" s="2">
        <v>9.1758900000000008</v>
      </c>
      <c r="B5956" s="2">
        <v>68.378159999999994</v>
      </c>
      <c r="C5956" s="2">
        <v>0.40311399999999997</v>
      </c>
      <c r="D5956" s="2">
        <v>0.40021099999999998</v>
      </c>
      <c r="F5956" s="2">
        <v>9.1730839999999993</v>
      </c>
      <c r="G5956" s="2">
        <v>0.47101599999999999</v>
      </c>
      <c r="H5956" s="2">
        <v>0.47367900000000002</v>
      </c>
      <c r="J5956" s="2">
        <v>9.1758900000000008</v>
      </c>
      <c r="K5956" s="2">
        <v>7.5722999999999999E-2</v>
      </c>
      <c r="L5956" s="2">
        <v>0.16714699999999999</v>
      </c>
    </row>
    <row r="5957" spans="1:12" x14ac:dyDescent="0.2">
      <c r="A5957" s="2">
        <v>9.1765910000000002</v>
      </c>
      <c r="B5957" s="2">
        <v>68.385900000000007</v>
      </c>
      <c r="C5957" s="2">
        <v>0.40202599999999999</v>
      </c>
      <c r="D5957" s="2">
        <v>0.39989799999999998</v>
      </c>
      <c r="F5957" s="2">
        <v>9.1737859999999998</v>
      </c>
      <c r="G5957" s="2">
        <v>0.47098499999999999</v>
      </c>
      <c r="H5957" s="2">
        <v>0.47386200000000001</v>
      </c>
      <c r="J5957" s="2">
        <v>9.1765910000000002</v>
      </c>
      <c r="K5957" s="2">
        <v>7.5659000000000004E-2</v>
      </c>
      <c r="L5957" s="2">
        <v>0.16669300000000001</v>
      </c>
    </row>
    <row r="5958" spans="1:12" x14ac:dyDescent="0.2">
      <c r="A5958" s="2">
        <v>9.1772930000000006</v>
      </c>
      <c r="B5958" s="2">
        <v>68.393529999999998</v>
      </c>
      <c r="C5958" s="2">
        <v>0.40132800000000002</v>
      </c>
      <c r="D5958" s="2">
        <v>0.39940900000000001</v>
      </c>
      <c r="F5958" s="2">
        <v>9.1744869999999992</v>
      </c>
      <c r="G5958" s="2">
        <v>0.471329</v>
      </c>
      <c r="H5958" s="2">
        <v>0.47348800000000002</v>
      </c>
      <c r="J5958" s="2">
        <v>9.1772930000000006</v>
      </c>
      <c r="K5958" s="2">
        <v>7.5722999999999999E-2</v>
      </c>
      <c r="L5958" s="2">
        <v>0.16606399999999999</v>
      </c>
    </row>
    <row r="5959" spans="1:12" x14ac:dyDescent="0.2">
      <c r="A5959" s="2">
        <v>9.177994</v>
      </c>
      <c r="B5959" s="2">
        <v>68.401319999999998</v>
      </c>
      <c r="C5959" s="2">
        <v>0.40127099999999999</v>
      </c>
      <c r="D5959" s="2">
        <v>0.39948600000000001</v>
      </c>
      <c r="F5959" s="2">
        <v>9.1751880000000003</v>
      </c>
      <c r="G5959" s="2">
        <v>0.47192400000000001</v>
      </c>
      <c r="H5959" s="2">
        <v>0.47341899999999998</v>
      </c>
      <c r="J5959" s="2">
        <v>9.177994</v>
      </c>
      <c r="K5959" s="2">
        <v>7.5887999999999997E-2</v>
      </c>
      <c r="L5959" s="2">
        <v>0.165739</v>
      </c>
    </row>
    <row r="5960" spans="1:12" x14ac:dyDescent="0.2">
      <c r="A5960" s="2">
        <v>9.1786960000000004</v>
      </c>
      <c r="B5960" s="2">
        <v>68.409199999999998</v>
      </c>
      <c r="C5960" s="2">
        <v>0.40101500000000001</v>
      </c>
      <c r="D5960" s="2">
        <v>0.39904299999999998</v>
      </c>
      <c r="F5960" s="2">
        <v>9.1758900000000008</v>
      </c>
      <c r="G5960" s="2">
        <v>0.47138200000000002</v>
      </c>
      <c r="H5960" s="2">
        <v>0.47403000000000001</v>
      </c>
      <c r="J5960" s="2">
        <v>9.1786960000000004</v>
      </c>
      <c r="K5960" s="2">
        <v>7.5526999999999997E-2</v>
      </c>
      <c r="L5960" s="2">
        <v>0.16594800000000001</v>
      </c>
    </row>
    <row r="5961" spans="1:12" x14ac:dyDescent="0.2">
      <c r="A5961" s="2">
        <v>9.1793969999999998</v>
      </c>
      <c r="B5961" s="2">
        <v>68.416920000000005</v>
      </c>
      <c r="C5961" s="2">
        <v>0.40080199999999999</v>
      </c>
      <c r="D5961" s="2">
        <v>0.39905099999999999</v>
      </c>
      <c r="F5961" s="2">
        <v>9.1765910000000002</v>
      </c>
      <c r="G5961" s="2">
        <v>0.47152699999999997</v>
      </c>
      <c r="H5961" s="2">
        <v>0.47439599999999998</v>
      </c>
      <c r="J5961" s="2">
        <v>9.1793969999999998</v>
      </c>
      <c r="K5961" s="2">
        <v>7.5603000000000004E-2</v>
      </c>
      <c r="L5961" s="2">
        <v>0.166047</v>
      </c>
    </row>
    <row r="5962" spans="1:12" x14ac:dyDescent="0.2">
      <c r="A5962" s="2">
        <v>9.1800990000000002</v>
      </c>
      <c r="B5962" s="2">
        <v>68.424229999999994</v>
      </c>
      <c r="C5962" s="2">
        <v>0.40024500000000002</v>
      </c>
      <c r="D5962" s="2">
        <v>0.399341</v>
      </c>
      <c r="F5962" s="2">
        <v>9.1772930000000006</v>
      </c>
      <c r="G5962" s="2">
        <v>0.471611</v>
      </c>
      <c r="H5962" s="2">
        <v>0.474472</v>
      </c>
      <c r="J5962" s="2">
        <v>9.1800990000000002</v>
      </c>
      <c r="K5962" s="2">
        <v>7.5097999999999998E-2</v>
      </c>
      <c r="L5962" s="2">
        <v>0.16624900000000001</v>
      </c>
    </row>
    <row r="5963" spans="1:12" x14ac:dyDescent="0.2">
      <c r="A5963" s="2">
        <v>9.1807990000000004</v>
      </c>
      <c r="B5963" s="2">
        <v>68.431229999999999</v>
      </c>
      <c r="C5963" s="2">
        <v>0.40045900000000001</v>
      </c>
      <c r="D5963" s="2">
        <v>0.39882200000000001</v>
      </c>
      <c r="F5963" s="2">
        <v>9.177994</v>
      </c>
      <c r="G5963" s="2">
        <v>0.47131299999999998</v>
      </c>
      <c r="H5963" s="2">
        <v>0.47472399999999998</v>
      </c>
      <c r="J5963" s="2">
        <v>9.1807990000000004</v>
      </c>
      <c r="K5963" s="2">
        <v>7.5037000000000006E-2</v>
      </c>
      <c r="L5963" s="2">
        <v>0.16603100000000001</v>
      </c>
    </row>
    <row r="5964" spans="1:12" x14ac:dyDescent="0.2">
      <c r="A5964" s="2">
        <v>9.1814999999999998</v>
      </c>
      <c r="B5964" s="2">
        <v>68.438310000000001</v>
      </c>
      <c r="C5964" s="2">
        <v>0.40062599999999998</v>
      </c>
      <c r="D5964" s="2">
        <v>0.39908100000000002</v>
      </c>
      <c r="F5964" s="2">
        <v>9.1786960000000004</v>
      </c>
      <c r="G5964" s="2">
        <v>0.47137499999999999</v>
      </c>
      <c r="H5964" s="2">
        <v>0.47471600000000003</v>
      </c>
      <c r="J5964" s="2">
        <v>9.1814999999999998</v>
      </c>
      <c r="K5964" s="2">
        <v>7.4458999999999997E-2</v>
      </c>
      <c r="L5964" s="2">
        <v>0.165995</v>
      </c>
    </row>
    <row r="5965" spans="1:12" x14ac:dyDescent="0.2">
      <c r="A5965" s="2">
        <v>9.1822020000000002</v>
      </c>
      <c r="B5965" s="2">
        <v>68.445210000000003</v>
      </c>
      <c r="C5965" s="2">
        <v>0.40086300000000002</v>
      </c>
      <c r="D5965" s="2">
        <v>0.39864699999999997</v>
      </c>
      <c r="F5965" s="2">
        <v>9.1793969999999998</v>
      </c>
      <c r="G5965" s="2">
        <v>0.47198499999999999</v>
      </c>
      <c r="H5965" s="2">
        <v>0.47450999999999999</v>
      </c>
      <c r="J5965" s="2">
        <v>9.1822020000000002</v>
      </c>
      <c r="K5965" s="2">
        <v>7.3817999999999995E-2</v>
      </c>
      <c r="L5965" s="2">
        <v>0.16559199999999999</v>
      </c>
    </row>
    <row r="5966" spans="1:12" x14ac:dyDescent="0.2">
      <c r="A5966" s="2">
        <v>9.1829029999999996</v>
      </c>
      <c r="B5966" s="2">
        <v>68.452309999999997</v>
      </c>
      <c r="C5966" s="2">
        <v>0.40063399999999999</v>
      </c>
      <c r="D5966" s="2">
        <v>0.39785300000000001</v>
      </c>
      <c r="F5966" s="2">
        <v>9.1800990000000002</v>
      </c>
      <c r="G5966" s="2">
        <v>0.47166400000000003</v>
      </c>
      <c r="H5966" s="2">
        <v>0.47431200000000001</v>
      </c>
      <c r="J5966" s="2">
        <v>9.1829029999999996</v>
      </c>
      <c r="K5966" s="2">
        <v>7.2808999999999999E-2</v>
      </c>
      <c r="L5966" s="2">
        <v>0.16547400000000001</v>
      </c>
    </row>
    <row r="5967" spans="1:12" x14ac:dyDescent="0.2">
      <c r="A5967" s="2">
        <v>9.183605</v>
      </c>
      <c r="B5967" s="2">
        <v>68.459599999999995</v>
      </c>
      <c r="C5967" s="2">
        <v>0.40080900000000003</v>
      </c>
      <c r="D5967" s="2">
        <v>0.39817399999999997</v>
      </c>
      <c r="F5967" s="2">
        <v>9.1807990000000004</v>
      </c>
      <c r="G5967" s="2">
        <v>0.471916</v>
      </c>
      <c r="H5967" s="2">
        <v>0.47434199999999999</v>
      </c>
      <c r="J5967" s="2">
        <v>9.183605</v>
      </c>
      <c r="K5967" s="2">
        <v>7.3081999999999994E-2</v>
      </c>
      <c r="L5967" s="2">
        <v>0.16505</v>
      </c>
    </row>
    <row r="5968" spans="1:12" x14ac:dyDescent="0.2">
      <c r="A5968" s="2">
        <v>9.1843059999999994</v>
      </c>
      <c r="B5968" s="2">
        <v>68.467290000000006</v>
      </c>
      <c r="C5968" s="2">
        <v>0.40099299999999999</v>
      </c>
      <c r="D5968" s="2">
        <v>0.39814300000000002</v>
      </c>
      <c r="F5968" s="2">
        <v>9.1814999999999998</v>
      </c>
      <c r="G5968" s="2">
        <v>0.47245799999999999</v>
      </c>
      <c r="H5968" s="2">
        <v>0.47473900000000002</v>
      </c>
      <c r="J5968" s="2">
        <v>9.1843059999999994</v>
      </c>
      <c r="K5968" s="2">
        <v>7.3269000000000001E-2</v>
      </c>
      <c r="L5968" s="2">
        <v>0.16533400000000001</v>
      </c>
    </row>
    <row r="5969" spans="1:12" x14ac:dyDescent="0.2">
      <c r="A5969" s="2">
        <v>9.1850079999999998</v>
      </c>
      <c r="B5969" s="2">
        <v>68.473979999999997</v>
      </c>
      <c r="C5969" s="2">
        <v>0.40128599999999998</v>
      </c>
      <c r="D5969" s="2">
        <v>0.39811200000000002</v>
      </c>
      <c r="F5969" s="2">
        <v>9.1822020000000002</v>
      </c>
      <c r="G5969" s="2">
        <v>0.47287800000000002</v>
      </c>
      <c r="H5969" s="2">
        <v>0.47470899999999999</v>
      </c>
      <c r="J5969" s="2">
        <v>9.1850079999999998</v>
      </c>
      <c r="K5969" s="2">
        <v>7.3244000000000004E-2</v>
      </c>
      <c r="L5969" s="2">
        <v>0.16594800000000001</v>
      </c>
    </row>
    <row r="5970" spans="1:12" x14ac:dyDescent="0.2">
      <c r="A5970" s="2">
        <v>9.1857089999999992</v>
      </c>
      <c r="B5970" s="2">
        <v>68.480639999999994</v>
      </c>
      <c r="C5970" s="2">
        <v>0.40066499999999999</v>
      </c>
      <c r="D5970" s="2">
        <v>0.39816600000000002</v>
      </c>
      <c r="F5970" s="2">
        <v>9.1829029999999996</v>
      </c>
      <c r="G5970" s="2">
        <v>0.473389</v>
      </c>
      <c r="H5970" s="2">
        <v>0.47488399999999997</v>
      </c>
      <c r="J5970" s="2">
        <v>9.1857089999999992</v>
      </c>
      <c r="K5970" s="2">
        <v>7.2985999999999995E-2</v>
      </c>
      <c r="L5970" s="2">
        <v>0.16594</v>
      </c>
    </row>
    <row r="5971" spans="1:12" x14ac:dyDescent="0.2">
      <c r="A5971" s="2">
        <v>9.1864109999999997</v>
      </c>
      <c r="B5971" s="2">
        <v>68.487700000000004</v>
      </c>
      <c r="C5971" s="2">
        <v>0.40040100000000001</v>
      </c>
      <c r="D5971" s="2">
        <v>0.39863100000000001</v>
      </c>
      <c r="F5971" s="2">
        <v>9.183605</v>
      </c>
      <c r="G5971" s="2">
        <v>0.47383900000000001</v>
      </c>
      <c r="H5971" s="2">
        <v>0.47502100000000003</v>
      </c>
      <c r="J5971" s="2">
        <v>9.1864109999999997</v>
      </c>
      <c r="K5971" s="2">
        <v>7.3098999999999997E-2</v>
      </c>
      <c r="L5971" s="2">
        <v>0.16645699999999999</v>
      </c>
    </row>
    <row r="5972" spans="1:12" x14ac:dyDescent="0.2">
      <c r="A5972" s="2">
        <v>9.1871120000000008</v>
      </c>
      <c r="B5972" s="2">
        <v>68.494799999999998</v>
      </c>
      <c r="C5972" s="2">
        <v>0.399642</v>
      </c>
      <c r="D5972" s="2">
        <v>0.39777699999999999</v>
      </c>
      <c r="F5972" s="2">
        <v>9.1843059999999994</v>
      </c>
      <c r="G5972" s="2">
        <v>0.47372399999999998</v>
      </c>
      <c r="H5972" s="2">
        <v>0.47509800000000002</v>
      </c>
      <c r="J5972" s="2">
        <v>9.1871120000000008</v>
      </c>
      <c r="K5972" s="2">
        <v>7.2672E-2</v>
      </c>
      <c r="L5972" s="2">
        <v>0.16677400000000001</v>
      </c>
    </row>
    <row r="5973" spans="1:12" x14ac:dyDescent="0.2">
      <c r="A5973" s="2">
        <v>9.1878130000000002</v>
      </c>
      <c r="B5973" s="2">
        <v>68.501429999999999</v>
      </c>
      <c r="C5973" s="2">
        <v>0.39942899999999998</v>
      </c>
      <c r="D5973" s="2">
        <v>0.398059</v>
      </c>
      <c r="F5973" s="2">
        <v>9.1850079999999998</v>
      </c>
      <c r="G5973" s="2">
        <v>0.47360200000000002</v>
      </c>
      <c r="H5973" s="2">
        <v>0.47518899999999997</v>
      </c>
      <c r="J5973" s="2">
        <v>9.1878130000000002</v>
      </c>
      <c r="K5973" s="2">
        <v>7.2919999999999999E-2</v>
      </c>
      <c r="L5973" s="2">
        <v>0.166847</v>
      </c>
    </row>
    <row r="5974" spans="1:12" x14ac:dyDescent="0.2">
      <c r="A5974" s="2">
        <v>9.1885150000000007</v>
      </c>
      <c r="B5974" s="2">
        <v>68.507670000000005</v>
      </c>
      <c r="C5974" s="2">
        <v>0.39949699999999999</v>
      </c>
      <c r="D5974" s="2">
        <v>0.39814300000000002</v>
      </c>
      <c r="F5974" s="2">
        <v>9.1857089999999992</v>
      </c>
      <c r="G5974" s="2">
        <v>0.47377000000000002</v>
      </c>
      <c r="H5974" s="2">
        <v>0.47455599999999998</v>
      </c>
      <c r="J5974" s="2">
        <v>9.1885150000000007</v>
      </c>
      <c r="K5974" s="2">
        <v>7.3308999999999999E-2</v>
      </c>
      <c r="L5974" s="2">
        <v>0.16639300000000001</v>
      </c>
    </row>
    <row r="5975" spans="1:12" x14ac:dyDescent="0.2">
      <c r="A5975" s="2">
        <v>9.1892160000000001</v>
      </c>
      <c r="B5975" s="2">
        <v>68.513660000000002</v>
      </c>
      <c r="C5975" s="2">
        <v>0.39926499999999998</v>
      </c>
      <c r="D5975" s="2">
        <v>0.39792899999999998</v>
      </c>
      <c r="F5975" s="2">
        <v>9.1864109999999997</v>
      </c>
      <c r="G5975" s="2">
        <v>0.47412900000000002</v>
      </c>
      <c r="H5975" s="2">
        <v>0.47417399999999998</v>
      </c>
      <c r="J5975" s="2">
        <v>9.1892160000000001</v>
      </c>
      <c r="K5975" s="2">
        <v>7.3065000000000005E-2</v>
      </c>
      <c r="L5975" s="2">
        <v>0.16623499999999999</v>
      </c>
    </row>
    <row r="5976" spans="1:12" x14ac:dyDescent="0.2">
      <c r="A5976" s="2">
        <v>9.1899180000000005</v>
      </c>
      <c r="B5976" s="2">
        <v>68.519099999999995</v>
      </c>
      <c r="C5976" s="2">
        <v>0.39911999999999997</v>
      </c>
      <c r="D5976" s="2">
        <v>0.39754</v>
      </c>
      <c r="F5976" s="2">
        <v>9.1871120000000008</v>
      </c>
      <c r="G5976" s="2">
        <v>0.47396100000000002</v>
      </c>
      <c r="H5976" s="2">
        <v>0.47394599999999998</v>
      </c>
      <c r="J5976" s="2">
        <v>9.1899180000000005</v>
      </c>
      <c r="K5976" s="2">
        <v>7.3275999999999994E-2</v>
      </c>
      <c r="L5976" s="2">
        <v>0.16613600000000001</v>
      </c>
    </row>
    <row r="5977" spans="1:12" x14ac:dyDescent="0.2">
      <c r="A5977" s="2">
        <v>9.1906199999999991</v>
      </c>
      <c r="B5977" s="2">
        <v>68.52467</v>
      </c>
      <c r="C5977" s="2">
        <v>0.39971099999999998</v>
      </c>
      <c r="D5977" s="2">
        <v>0.39735700000000002</v>
      </c>
      <c r="F5977" s="2">
        <v>9.1878130000000002</v>
      </c>
      <c r="G5977" s="2">
        <v>0.47339599999999998</v>
      </c>
      <c r="H5977" s="2">
        <v>0.473999</v>
      </c>
      <c r="J5977" s="2">
        <v>9.1906199999999991</v>
      </c>
      <c r="K5977" s="2">
        <v>7.3271000000000003E-2</v>
      </c>
      <c r="L5977" s="2">
        <v>0.16636699999999999</v>
      </c>
    </row>
    <row r="5978" spans="1:12" x14ac:dyDescent="0.2">
      <c r="A5978" s="2">
        <v>9.1913199999999993</v>
      </c>
      <c r="B5978" s="2">
        <v>68.532340000000005</v>
      </c>
      <c r="C5978" s="2">
        <v>0.39931800000000001</v>
      </c>
      <c r="D5978" s="2">
        <v>0.39779199999999998</v>
      </c>
      <c r="F5978" s="2">
        <v>9.1885150000000007</v>
      </c>
      <c r="G5978" s="2">
        <v>0.47367900000000002</v>
      </c>
      <c r="H5978" s="2">
        <v>0.47398400000000002</v>
      </c>
      <c r="J5978" s="2">
        <v>9.1913199999999993</v>
      </c>
      <c r="K5978" s="2">
        <v>7.2830000000000006E-2</v>
      </c>
      <c r="L5978" s="2">
        <v>0.16650000000000001</v>
      </c>
    </row>
    <row r="5979" spans="1:12" x14ac:dyDescent="0.2">
      <c r="A5979" s="2">
        <v>9.1920210000000004</v>
      </c>
      <c r="B5979" s="2">
        <v>68.53895</v>
      </c>
      <c r="C5979" s="2">
        <v>0.39966099999999999</v>
      </c>
      <c r="D5979" s="2">
        <v>0.39793699999999999</v>
      </c>
      <c r="F5979" s="2">
        <v>9.1892160000000001</v>
      </c>
      <c r="G5979" s="2">
        <v>0.47386200000000001</v>
      </c>
      <c r="H5979" s="2">
        <v>0.47381600000000001</v>
      </c>
      <c r="J5979" s="2">
        <v>9.1920210000000004</v>
      </c>
      <c r="K5979" s="2">
        <v>7.2346999999999995E-2</v>
      </c>
      <c r="L5979" s="2">
        <v>0.16672300000000001</v>
      </c>
    </row>
    <row r="5980" spans="1:12" x14ac:dyDescent="0.2">
      <c r="A5980" s="2">
        <v>9.1927230000000009</v>
      </c>
      <c r="B5980" s="2">
        <v>68.54468</v>
      </c>
      <c r="C5980" s="2">
        <v>0.39989400000000003</v>
      </c>
      <c r="D5980" s="2">
        <v>0.39811200000000002</v>
      </c>
      <c r="F5980" s="2">
        <v>9.1899180000000005</v>
      </c>
      <c r="G5980" s="2">
        <v>0.47348800000000002</v>
      </c>
      <c r="H5980" s="2">
        <v>0.47377000000000002</v>
      </c>
      <c r="J5980" s="2">
        <v>9.1927230000000009</v>
      </c>
      <c r="K5980" s="2">
        <v>7.2682999999999998E-2</v>
      </c>
      <c r="L5980" s="2">
        <v>0.166549</v>
      </c>
    </row>
    <row r="5981" spans="1:12" x14ac:dyDescent="0.2">
      <c r="A5981" s="2">
        <v>9.1934240000000003</v>
      </c>
      <c r="B5981" s="2">
        <v>68.551289999999995</v>
      </c>
      <c r="C5981" s="2">
        <v>0.399669</v>
      </c>
      <c r="D5981" s="2">
        <v>0.39818100000000001</v>
      </c>
      <c r="F5981" s="2">
        <v>9.1906199999999991</v>
      </c>
      <c r="G5981" s="2">
        <v>0.47341899999999998</v>
      </c>
      <c r="H5981" s="2">
        <v>0.47423599999999999</v>
      </c>
      <c r="J5981" s="2">
        <v>9.1934240000000003</v>
      </c>
      <c r="K5981" s="2">
        <v>7.3160000000000003E-2</v>
      </c>
      <c r="L5981" s="2">
        <v>0.16614799999999999</v>
      </c>
    </row>
    <row r="5982" spans="1:12" x14ac:dyDescent="0.2">
      <c r="A5982" s="2">
        <v>9.1941249999999997</v>
      </c>
      <c r="B5982" s="2">
        <v>68.558459999999997</v>
      </c>
      <c r="C5982" s="2">
        <v>0.39906199999999997</v>
      </c>
      <c r="D5982" s="2">
        <v>0.39767000000000002</v>
      </c>
      <c r="F5982" s="2">
        <v>9.1913199999999993</v>
      </c>
      <c r="G5982" s="2">
        <v>0.47403000000000001</v>
      </c>
      <c r="H5982" s="2">
        <v>0.47441100000000003</v>
      </c>
      <c r="J5982" s="2">
        <v>9.1941249999999997</v>
      </c>
      <c r="K5982" s="2">
        <v>7.3722999999999997E-2</v>
      </c>
      <c r="L5982" s="2">
        <v>0.16653999999999999</v>
      </c>
    </row>
    <row r="5983" spans="1:12" x14ac:dyDescent="0.2">
      <c r="A5983" s="2">
        <v>9.1948270000000001</v>
      </c>
      <c r="B5983" s="2">
        <v>68.564779999999999</v>
      </c>
      <c r="C5983" s="2">
        <v>0.39892499999999997</v>
      </c>
      <c r="D5983" s="2">
        <v>0.39762399999999998</v>
      </c>
      <c r="F5983" s="2">
        <v>9.1920210000000004</v>
      </c>
      <c r="G5983" s="2">
        <v>0.47439599999999998</v>
      </c>
      <c r="H5983" s="2">
        <v>0.47462500000000002</v>
      </c>
      <c r="J5983" s="2">
        <v>9.1948270000000001</v>
      </c>
      <c r="K5983" s="2">
        <v>7.3277999999999996E-2</v>
      </c>
      <c r="L5983" s="2">
        <v>0.16705600000000001</v>
      </c>
    </row>
    <row r="5984" spans="1:12" x14ac:dyDescent="0.2">
      <c r="A5984" s="2">
        <v>9.1955279999999995</v>
      </c>
      <c r="B5984" s="2">
        <v>68.570949999999996</v>
      </c>
      <c r="C5984" s="2">
        <v>0.39852399999999999</v>
      </c>
      <c r="D5984" s="2">
        <v>0.397281</v>
      </c>
      <c r="F5984" s="2">
        <v>9.1927230000000009</v>
      </c>
      <c r="G5984" s="2">
        <v>0.474472</v>
      </c>
      <c r="H5984" s="2">
        <v>0.47472399999999998</v>
      </c>
      <c r="J5984" s="2">
        <v>9.1955279999999995</v>
      </c>
      <c r="K5984" s="2">
        <v>7.3215000000000002E-2</v>
      </c>
      <c r="L5984" s="2">
        <v>0.167383</v>
      </c>
    </row>
    <row r="5985" spans="1:12" x14ac:dyDescent="0.2">
      <c r="A5985" s="2">
        <v>9.1962299999999999</v>
      </c>
      <c r="B5985" s="2">
        <v>68.577669999999998</v>
      </c>
      <c r="C5985" s="2">
        <v>0.39824199999999998</v>
      </c>
      <c r="D5985" s="2">
        <v>0.39731899999999998</v>
      </c>
      <c r="F5985" s="2">
        <v>9.1934240000000003</v>
      </c>
      <c r="G5985" s="2">
        <v>0.47472399999999998</v>
      </c>
      <c r="H5985" s="2">
        <v>0.47504400000000002</v>
      </c>
      <c r="J5985" s="2">
        <v>9.1962299999999999</v>
      </c>
      <c r="K5985" s="2">
        <v>7.2848999999999997E-2</v>
      </c>
      <c r="L5985" s="2">
        <v>0.16769000000000001</v>
      </c>
    </row>
    <row r="5986" spans="1:12" x14ac:dyDescent="0.2">
      <c r="A5986" s="2">
        <v>9.1969309999999993</v>
      </c>
      <c r="B5986" s="2">
        <v>68.583479999999994</v>
      </c>
      <c r="C5986" s="2">
        <v>0.39821200000000001</v>
      </c>
      <c r="D5986" s="2">
        <v>0.39722000000000002</v>
      </c>
      <c r="F5986" s="2">
        <v>9.1941249999999997</v>
      </c>
      <c r="G5986" s="2">
        <v>0.47471600000000003</v>
      </c>
      <c r="H5986" s="2">
        <v>0.474854</v>
      </c>
      <c r="J5986" s="2">
        <v>9.1969309999999993</v>
      </c>
      <c r="K5986" s="2">
        <v>7.3405999999999999E-2</v>
      </c>
      <c r="L5986" s="2">
        <v>0.16783699999999999</v>
      </c>
    </row>
    <row r="5987" spans="1:12" x14ac:dyDescent="0.2">
      <c r="A5987" s="2">
        <v>9.1976329999999997</v>
      </c>
      <c r="B5987" s="2">
        <v>68.589129999999997</v>
      </c>
      <c r="C5987" s="2">
        <v>0.39795999999999998</v>
      </c>
      <c r="D5987" s="2">
        <v>0.39730399999999999</v>
      </c>
      <c r="F5987" s="2">
        <v>9.1948270000000001</v>
      </c>
      <c r="G5987" s="2">
        <v>0.47450999999999999</v>
      </c>
      <c r="H5987" s="2">
        <v>0.47427399999999997</v>
      </c>
      <c r="J5987" s="2">
        <v>9.1976329999999997</v>
      </c>
      <c r="K5987" s="2">
        <v>7.3633000000000004E-2</v>
      </c>
      <c r="L5987" s="2">
        <v>0.16784299999999999</v>
      </c>
    </row>
    <row r="5988" spans="1:12" x14ac:dyDescent="0.2">
      <c r="A5988" s="2">
        <v>9.1983339999999991</v>
      </c>
      <c r="B5988" s="2">
        <v>68.594290000000001</v>
      </c>
      <c r="C5988" s="2">
        <v>0.39771200000000001</v>
      </c>
      <c r="D5988" s="2">
        <v>0.39753300000000003</v>
      </c>
      <c r="F5988" s="2">
        <v>9.1955279999999995</v>
      </c>
      <c r="G5988" s="2">
        <v>0.47431200000000001</v>
      </c>
      <c r="H5988" s="2">
        <v>0.47434199999999999</v>
      </c>
      <c r="J5988" s="2">
        <v>9.1983339999999991</v>
      </c>
      <c r="K5988" s="2">
        <v>7.4352000000000001E-2</v>
      </c>
      <c r="L5988" s="2">
        <v>0.16811000000000001</v>
      </c>
    </row>
    <row r="5989" spans="1:12" x14ac:dyDescent="0.2">
      <c r="A5989" s="2">
        <v>9.1990359999999995</v>
      </c>
      <c r="B5989" s="2">
        <v>68.599900000000005</v>
      </c>
      <c r="C5989" s="2">
        <v>0.39751700000000001</v>
      </c>
      <c r="D5989" s="2">
        <v>0.397426</v>
      </c>
      <c r="F5989" s="2">
        <v>9.1962299999999999</v>
      </c>
      <c r="G5989" s="2">
        <v>0.47434199999999999</v>
      </c>
      <c r="H5989" s="2">
        <v>0.474686</v>
      </c>
      <c r="J5989" s="2">
        <v>9.1990359999999995</v>
      </c>
      <c r="K5989" s="2">
        <v>7.4642E-2</v>
      </c>
      <c r="L5989" s="2">
        <v>0.168353</v>
      </c>
    </row>
    <row r="5990" spans="1:12" x14ac:dyDescent="0.2">
      <c r="A5990" s="2">
        <v>9.1997370000000007</v>
      </c>
      <c r="B5990" s="2">
        <v>68.605230000000006</v>
      </c>
      <c r="C5990" s="2">
        <v>0.39693800000000001</v>
      </c>
      <c r="D5990" s="2">
        <v>0.39746399999999998</v>
      </c>
      <c r="F5990" s="2">
        <v>9.1969309999999993</v>
      </c>
      <c r="G5990" s="2">
        <v>0.47473900000000002</v>
      </c>
      <c r="H5990" s="2">
        <v>0.47562399999999999</v>
      </c>
      <c r="J5990" s="2">
        <v>9.1997370000000007</v>
      </c>
      <c r="K5990" s="2">
        <v>7.4565999999999993E-2</v>
      </c>
      <c r="L5990" s="2">
        <v>0.16848099999999999</v>
      </c>
    </row>
    <row r="5991" spans="1:12" x14ac:dyDescent="0.2">
      <c r="A5991" s="2">
        <v>9.2004380000000001</v>
      </c>
      <c r="B5991" s="2">
        <v>68.610690000000005</v>
      </c>
      <c r="C5991" s="2">
        <v>0.39709</v>
      </c>
      <c r="D5991" s="2">
        <v>0.39708300000000002</v>
      </c>
      <c r="F5991" s="2">
        <v>9.1976329999999997</v>
      </c>
      <c r="G5991" s="2">
        <v>0.47470899999999999</v>
      </c>
      <c r="H5991" s="2">
        <v>0.47596699999999997</v>
      </c>
      <c r="J5991" s="2">
        <v>9.2004380000000001</v>
      </c>
      <c r="K5991" s="2">
        <v>7.4931999999999999E-2</v>
      </c>
      <c r="L5991" s="2">
        <v>0.16842699999999999</v>
      </c>
    </row>
    <row r="5992" spans="1:12" x14ac:dyDescent="0.2">
      <c r="A5992" s="2">
        <v>9.2011400000000005</v>
      </c>
      <c r="B5992" s="2">
        <v>68.61609</v>
      </c>
      <c r="C5992" s="2">
        <v>0.39729199999999998</v>
      </c>
      <c r="D5992" s="2">
        <v>0.396953</v>
      </c>
      <c r="F5992" s="2">
        <v>9.1983339999999991</v>
      </c>
      <c r="G5992" s="2">
        <v>0.47488399999999997</v>
      </c>
      <c r="H5992" s="2">
        <v>0.476273</v>
      </c>
      <c r="J5992" s="2">
        <v>9.2011400000000005</v>
      </c>
      <c r="K5992" s="2">
        <v>7.5020000000000003E-2</v>
      </c>
      <c r="L5992" s="2">
        <v>0.16814399999999999</v>
      </c>
    </row>
    <row r="5993" spans="1:12" x14ac:dyDescent="0.2">
      <c r="A5993" s="2">
        <v>9.2018400000000007</v>
      </c>
      <c r="B5993" s="2">
        <v>68.621700000000004</v>
      </c>
      <c r="C5993" s="2">
        <v>0.39790300000000001</v>
      </c>
      <c r="D5993" s="2">
        <v>0.39741100000000001</v>
      </c>
      <c r="F5993" s="2">
        <v>9.1990359999999995</v>
      </c>
      <c r="G5993" s="2">
        <v>0.47502100000000003</v>
      </c>
      <c r="H5993" s="2">
        <v>0.47573900000000002</v>
      </c>
      <c r="J5993" s="2">
        <v>9.2018400000000007</v>
      </c>
      <c r="K5993" s="2">
        <v>7.5431999999999999E-2</v>
      </c>
      <c r="L5993" s="2">
        <v>0.168019</v>
      </c>
    </row>
    <row r="5994" spans="1:12" x14ac:dyDescent="0.2">
      <c r="A5994" s="2">
        <v>9.2025419999999993</v>
      </c>
      <c r="B5994" s="2">
        <v>68.627269999999996</v>
      </c>
      <c r="C5994" s="2">
        <v>0.39810899999999999</v>
      </c>
      <c r="D5994" s="2">
        <v>0.39767000000000002</v>
      </c>
      <c r="F5994" s="2">
        <v>9.1997370000000007</v>
      </c>
      <c r="G5994" s="2">
        <v>0.47509800000000002</v>
      </c>
      <c r="H5994" s="2">
        <v>0.47547099999999998</v>
      </c>
      <c r="J5994" s="2">
        <v>9.2025419999999993</v>
      </c>
      <c r="K5994" s="2">
        <v>7.5655E-2</v>
      </c>
      <c r="L5994" s="2">
        <v>0.16783000000000001</v>
      </c>
    </row>
    <row r="5995" spans="1:12" x14ac:dyDescent="0.2">
      <c r="A5995" s="2">
        <v>9.2032430000000005</v>
      </c>
      <c r="B5995" s="2">
        <v>68.632810000000006</v>
      </c>
      <c r="C5995" s="2">
        <v>0.39768100000000001</v>
      </c>
      <c r="D5995" s="2">
        <v>0.397754</v>
      </c>
      <c r="F5995" s="2">
        <v>9.2004380000000001</v>
      </c>
      <c r="G5995" s="2">
        <v>0.47518899999999997</v>
      </c>
      <c r="H5995" s="2">
        <v>0.474854</v>
      </c>
      <c r="J5995" s="2">
        <v>9.2032430000000005</v>
      </c>
      <c r="K5995" s="2">
        <v>7.5524999999999995E-2</v>
      </c>
      <c r="L5995" s="2">
        <v>0.167685</v>
      </c>
    </row>
    <row r="5996" spans="1:12" x14ac:dyDescent="0.2">
      <c r="A5996" s="2">
        <v>9.2039449999999992</v>
      </c>
      <c r="B5996" s="2">
        <v>68.638109999999998</v>
      </c>
      <c r="C5996" s="2">
        <v>0.39721200000000001</v>
      </c>
      <c r="D5996" s="2">
        <v>0.398067</v>
      </c>
      <c r="F5996" s="2">
        <v>9.2011400000000005</v>
      </c>
      <c r="G5996" s="2">
        <v>0.47455599999999998</v>
      </c>
      <c r="H5996" s="2">
        <v>0.47477000000000003</v>
      </c>
      <c r="J5996" s="2">
        <v>9.2039449999999992</v>
      </c>
      <c r="K5996" s="2">
        <v>7.5621999999999995E-2</v>
      </c>
      <c r="L5996" s="2">
        <v>0.167402</v>
      </c>
    </row>
    <row r="5997" spans="1:12" x14ac:dyDescent="0.2">
      <c r="A5997" s="2">
        <v>9.2046460000000003</v>
      </c>
      <c r="B5997" s="2">
        <v>68.643299999999996</v>
      </c>
      <c r="C5997" s="2">
        <v>0.39629700000000001</v>
      </c>
      <c r="D5997" s="2">
        <v>0.39856999999999998</v>
      </c>
      <c r="F5997" s="2">
        <v>9.2018400000000007</v>
      </c>
      <c r="G5997" s="2">
        <v>0.47417399999999998</v>
      </c>
      <c r="H5997" s="2">
        <v>0.47483799999999998</v>
      </c>
      <c r="J5997" s="2">
        <v>9.2046460000000003</v>
      </c>
      <c r="K5997" s="2">
        <v>7.6046000000000002E-2</v>
      </c>
      <c r="L5997" s="2">
        <v>0.166991</v>
      </c>
    </row>
    <row r="5998" spans="1:12" x14ac:dyDescent="0.2">
      <c r="A5998" s="2">
        <v>9.2053480000000008</v>
      </c>
      <c r="B5998" s="2">
        <v>68.647919999999999</v>
      </c>
      <c r="C5998" s="2">
        <v>0.395621</v>
      </c>
      <c r="D5998" s="2">
        <v>0.39844099999999999</v>
      </c>
      <c r="F5998" s="2">
        <v>9.2025419999999993</v>
      </c>
      <c r="G5998" s="2">
        <v>0.47394599999999998</v>
      </c>
      <c r="H5998" s="2">
        <v>0.47438000000000002</v>
      </c>
      <c r="J5998" s="2">
        <v>9.2053480000000008</v>
      </c>
      <c r="K5998" s="2">
        <v>7.5939000000000006E-2</v>
      </c>
      <c r="L5998" s="2">
        <v>0.16700699999999999</v>
      </c>
    </row>
    <row r="5999" spans="1:12" x14ac:dyDescent="0.2">
      <c r="A5999" s="2">
        <v>9.2060490000000001</v>
      </c>
      <c r="B5999" s="2">
        <v>68.65258</v>
      </c>
      <c r="C5999" s="2">
        <v>0.395202</v>
      </c>
      <c r="D5999" s="2">
        <v>0.39830300000000002</v>
      </c>
      <c r="F5999" s="2">
        <v>9.2032430000000005</v>
      </c>
      <c r="G5999" s="2">
        <v>0.473999</v>
      </c>
      <c r="H5999" s="2">
        <v>0.47409800000000002</v>
      </c>
      <c r="J5999" s="2">
        <v>9.2060490000000001</v>
      </c>
      <c r="K5999" s="2">
        <v>7.5813000000000005E-2</v>
      </c>
      <c r="L5999" s="2">
        <v>0.167161</v>
      </c>
    </row>
    <row r="6000" spans="1:12" x14ac:dyDescent="0.2">
      <c r="A6000" s="2">
        <v>9.2067510000000006</v>
      </c>
      <c r="B6000" s="2">
        <v>68.657390000000007</v>
      </c>
      <c r="C6000" s="2">
        <v>0.39502599999999999</v>
      </c>
      <c r="D6000" s="2">
        <v>0.39810499999999999</v>
      </c>
      <c r="F6000" s="2">
        <v>9.2039449999999992</v>
      </c>
      <c r="G6000" s="2">
        <v>0.47398400000000002</v>
      </c>
      <c r="H6000" s="2">
        <v>0.47409800000000002</v>
      </c>
      <c r="J6000" s="2">
        <v>9.2067510000000006</v>
      </c>
      <c r="K6000" s="2">
        <v>7.6197000000000001E-2</v>
      </c>
      <c r="L6000" s="2">
        <v>0.16683899999999999</v>
      </c>
    </row>
    <row r="6001" spans="1:12" x14ac:dyDescent="0.2">
      <c r="A6001" s="2">
        <v>9.207452</v>
      </c>
      <c r="B6001" s="2">
        <v>68.661469999999994</v>
      </c>
      <c r="C6001" s="2">
        <v>0.39552599999999999</v>
      </c>
      <c r="D6001" s="2">
        <v>0.39847100000000002</v>
      </c>
      <c r="F6001" s="2">
        <v>9.2046460000000003</v>
      </c>
      <c r="G6001" s="2">
        <v>0.47381600000000001</v>
      </c>
      <c r="H6001" s="2">
        <v>0.47405999999999998</v>
      </c>
      <c r="J6001" s="2">
        <v>9.207452</v>
      </c>
      <c r="K6001" s="2">
        <v>7.7012999999999998E-2</v>
      </c>
      <c r="L6001" s="2">
        <v>0.16664799999999999</v>
      </c>
    </row>
    <row r="6002" spans="1:12" x14ac:dyDescent="0.2">
      <c r="A6002" s="2">
        <v>9.2081529999999994</v>
      </c>
      <c r="B6002" s="2">
        <v>68.66534</v>
      </c>
      <c r="C6002" s="2">
        <v>0.39543800000000001</v>
      </c>
      <c r="D6002" s="2">
        <v>0.398814</v>
      </c>
      <c r="F6002" s="2">
        <v>9.2053480000000008</v>
      </c>
      <c r="G6002" s="2">
        <v>0.47377000000000002</v>
      </c>
      <c r="H6002" s="2">
        <v>0.47436499999999998</v>
      </c>
      <c r="J6002" s="2">
        <v>9.2081529999999994</v>
      </c>
      <c r="K6002" s="2">
        <v>7.6661999999999994E-2</v>
      </c>
      <c r="L6002" s="2">
        <v>0.167014</v>
      </c>
    </row>
    <row r="6003" spans="1:12" x14ac:dyDescent="0.2">
      <c r="A6003" s="2">
        <v>9.2088549999999998</v>
      </c>
      <c r="B6003" s="2">
        <v>68.669579999999996</v>
      </c>
      <c r="C6003" s="2">
        <v>0.39554099999999998</v>
      </c>
      <c r="D6003" s="2">
        <v>0.39925699999999997</v>
      </c>
      <c r="F6003" s="2">
        <v>9.2060490000000001</v>
      </c>
      <c r="G6003" s="2">
        <v>0.47423599999999999</v>
      </c>
      <c r="H6003" s="2">
        <v>0.473854</v>
      </c>
      <c r="J6003" s="2">
        <v>9.2088549999999998</v>
      </c>
      <c r="K6003" s="2">
        <v>7.7141000000000001E-2</v>
      </c>
      <c r="L6003" s="2">
        <v>0.16648399999999999</v>
      </c>
    </row>
    <row r="6004" spans="1:12" x14ac:dyDescent="0.2">
      <c r="A6004" s="2">
        <v>9.2095559999999992</v>
      </c>
      <c r="B6004" s="2">
        <v>68.674000000000007</v>
      </c>
      <c r="C6004" s="2">
        <v>0.39568300000000001</v>
      </c>
      <c r="D6004" s="2">
        <v>0.399364</v>
      </c>
      <c r="F6004" s="2">
        <v>9.2067510000000006</v>
      </c>
      <c r="G6004" s="2">
        <v>0.47441100000000003</v>
      </c>
      <c r="H6004" s="2">
        <v>0.47380800000000001</v>
      </c>
      <c r="J6004" s="2">
        <v>9.2095559999999992</v>
      </c>
      <c r="K6004" s="2">
        <v>7.7470999999999998E-2</v>
      </c>
      <c r="L6004" s="2">
        <v>0.166603</v>
      </c>
    </row>
    <row r="6005" spans="1:12" x14ac:dyDescent="0.2">
      <c r="A6005" s="2">
        <v>9.2102579999999996</v>
      </c>
      <c r="B6005" s="2">
        <v>68.678089999999997</v>
      </c>
      <c r="C6005" s="2">
        <v>0.39566299999999999</v>
      </c>
      <c r="D6005" s="2">
        <v>0.40031</v>
      </c>
      <c r="F6005" s="2">
        <v>9.207452</v>
      </c>
      <c r="G6005" s="2">
        <v>0.47462500000000002</v>
      </c>
      <c r="H6005" s="2">
        <v>0.474632</v>
      </c>
      <c r="J6005" s="2">
        <v>9.2102579999999996</v>
      </c>
      <c r="K6005" s="2">
        <v>7.7322000000000002E-2</v>
      </c>
      <c r="L6005" s="2">
        <v>0.16655300000000001</v>
      </c>
    </row>
    <row r="6006" spans="1:12" x14ac:dyDescent="0.2">
      <c r="A6006" s="2">
        <v>9.2109579999999998</v>
      </c>
      <c r="B6006" s="2">
        <v>68.681809999999999</v>
      </c>
      <c r="C6006" s="2">
        <v>0.39630799999999999</v>
      </c>
      <c r="D6006" s="2">
        <v>0.40085900000000002</v>
      </c>
      <c r="F6006" s="2">
        <v>9.2081529999999994</v>
      </c>
      <c r="G6006" s="2">
        <v>0.47472399999999998</v>
      </c>
      <c r="H6006" s="2">
        <v>0.47450300000000001</v>
      </c>
      <c r="J6006" s="2">
        <v>9.2109579999999998</v>
      </c>
      <c r="K6006" s="2">
        <v>7.7174999999999994E-2</v>
      </c>
      <c r="L6006" s="2">
        <v>0.166682</v>
      </c>
    </row>
    <row r="6007" spans="1:12" x14ac:dyDescent="0.2">
      <c r="A6007" s="2">
        <v>9.2116600000000002</v>
      </c>
      <c r="B6007" s="2">
        <v>68.685879999999997</v>
      </c>
      <c r="C6007" s="2">
        <v>0.39701399999999998</v>
      </c>
      <c r="D6007" s="2">
        <v>0.40067599999999998</v>
      </c>
      <c r="F6007" s="2">
        <v>9.2088549999999998</v>
      </c>
      <c r="G6007" s="2">
        <v>0.47504400000000002</v>
      </c>
      <c r="H6007" s="2">
        <v>0.47436499999999998</v>
      </c>
      <c r="J6007" s="2">
        <v>9.2116600000000002</v>
      </c>
      <c r="K6007" s="2">
        <v>7.7023999999999995E-2</v>
      </c>
      <c r="L6007" s="2">
        <v>0.16697000000000001</v>
      </c>
    </row>
    <row r="6008" spans="1:12" x14ac:dyDescent="0.2">
      <c r="A6008" s="2">
        <v>9.2123609999999996</v>
      </c>
      <c r="B6008" s="2">
        <v>68.690169999999995</v>
      </c>
      <c r="C6008" s="2">
        <v>0.397235</v>
      </c>
      <c r="D6008" s="2">
        <v>0.40069900000000003</v>
      </c>
      <c r="F6008" s="2">
        <v>9.2095559999999992</v>
      </c>
      <c r="G6008" s="2">
        <v>0.474854</v>
      </c>
      <c r="H6008" s="2">
        <v>0.47457100000000002</v>
      </c>
      <c r="J6008" s="2">
        <v>9.2123609999999996</v>
      </c>
      <c r="K6008" s="2">
        <v>7.7156000000000002E-2</v>
      </c>
      <c r="L6008" s="2">
        <v>0.16711599999999999</v>
      </c>
    </row>
    <row r="6009" spans="1:12" x14ac:dyDescent="0.2">
      <c r="A6009" s="2">
        <v>9.213063</v>
      </c>
      <c r="B6009" s="2">
        <v>68.694119999999998</v>
      </c>
      <c r="C6009" s="2">
        <v>0.39697199999999999</v>
      </c>
      <c r="D6009" s="2">
        <v>0.40072200000000002</v>
      </c>
      <c r="F6009" s="2">
        <v>9.2102579999999996</v>
      </c>
      <c r="G6009" s="2">
        <v>0.47427399999999997</v>
      </c>
      <c r="H6009" s="2">
        <v>0.47473900000000002</v>
      </c>
      <c r="J6009" s="2">
        <v>9.213063</v>
      </c>
      <c r="K6009" s="2">
        <v>7.7783000000000005E-2</v>
      </c>
      <c r="L6009" s="2">
        <v>0.167209</v>
      </c>
    </row>
    <row r="6010" spans="1:12" x14ac:dyDescent="0.2">
      <c r="A6010" s="2">
        <v>9.2137639999999994</v>
      </c>
      <c r="B6010" s="2">
        <v>68.697640000000007</v>
      </c>
      <c r="C6010" s="2">
        <v>0.39689200000000002</v>
      </c>
      <c r="D6010" s="2">
        <v>0.40076800000000001</v>
      </c>
      <c r="F6010" s="2">
        <v>9.2109579999999998</v>
      </c>
      <c r="G6010" s="2">
        <v>0.47434199999999999</v>
      </c>
      <c r="H6010" s="2">
        <v>0.47456399999999999</v>
      </c>
      <c r="J6010" s="2">
        <v>9.2137639999999994</v>
      </c>
      <c r="K6010" s="2">
        <v>7.8164999999999998E-2</v>
      </c>
      <c r="L6010" s="2">
        <v>0.16705999999999999</v>
      </c>
    </row>
    <row r="6011" spans="1:12" x14ac:dyDescent="0.2">
      <c r="A6011" s="2">
        <v>9.2144650000000006</v>
      </c>
      <c r="B6011" s="2">
        <v>68.700850000000003</v>
      </c>
      <c r="C6011" s="2">
        <v>0.39677400000000002</v>
      </c>
      <c r="D6011" s="2">
        <v>0.40148499999999998</v>
      </c>
      <c r="F6011" s="2">
        <v>9.2116600000000002</v>
      </c>
      <c r="G6011" s="2">
        <v>0.474686</v>
      </c>
      <c r="H6011" s="2">
        <v>0.47444199999999997</v>
      </c>
      <c r="J6011" s="2">
        <v>9.2144650000000006</v>
      </c>
      <c r="K6011" s="2">
        <v>7.8646999999999995E-2</v>
      </c>
      <c r="L6011" s="2">
        <v>0.16714799999999999</v>
      </c>
    </row>
    <row r="6012" spans="1:12" x14ac:dyDescent="0.2">
      <c r="A6012" s="2">
        <v>9.2151669999999992</v>
      </c>
      <c r="B6012" s="2">
        <v>68.704319999999996</v>
      </c>
      <c r="C6012" s="2">
        <v>0.39681899999999998</v>
      </c>
      <c r="D6012" s="2">
        <v>0.40085100000000001</v>
      </c>
      <c r="F6012" s="2">
        <v>9.2123609999999996</v>
      </c>
      <c r="G6012" s="2">
        <v>0.47562399999999999</v>
      </c>
      <c r="H6012" s="2">
        <v>0.47450999999999999</v>
      </c>
      <c r="J6012" s="2">
        <v>9.2151669999999992</v>
      </c>
      <c r="K6012" s="2">
        <v>7.8954999999999997E-2</v>
      </c>
      <c r="L6012" s="2">
        <v>0.167241</v>
      </c>
    </row>
    <row r="6013" spans="1:12" x14ac:dyDescent="0.2">
      <c r="A6013" s="2">
        <v>9.2158680000000004</v>
      </c>
      <c r="B6013" s="2">
        <v>68.708010000000002</v>
      </c>
      <c r="C6013" s="2">
        <v>0.396449</v>
      </c>
      <c r="D6013" s="2">
        <v>0.40135500000000002</v>
      </c>
      <c r="F6013" s="2">
        <v>9.213063</v>
      </c>
      <c r="G6013" s="2">
        <v>0.47596699999999997</v>
      </c>
      <c r="H6013" s="2">
        <v>0.47464000000000001</v>
      </c>
      <c r="J6013" s="2">
        <v>9.2158680000000004</v>
      </c>
      <c r="K6013" s="2">
        <v>7.8770000000000007E-2</v>
      </c>
      <c r="L6013" s="2">
        <v>0.16744200000000001</v>
      </c>
    </row>
    <row r="6014" spans="1:12" x14ac:dyDescent="0.2">
      <c r="A6014" s="2">
        <v>9.2165700000000008</v>
      </c>
      <c r="B6014" s="2">
        <v>68.711340000000007</v>
      </c>
      <c r="C6014" s="2">
        <v>0.396125</v>
      </c>
      <c r="D6014" s="2">
        <v>0.40134700000000001</v>
      </c>
      <c r="F6014" s="2">
        <v>9.2137639999999994</v>
      </c>
      <c r="G6014" s="2">
        <v>0.476273</v>
      </c>
      <c r="H6014" s="2">
        <v>0.47504400000000002</v>
      </c>
      <c r="J6014" s="2">
        <v>9.2165700000000008</v>
      </c>
      <c r="K6014" s="2">
        <v>7.9197000000000004E-2</v>
      </c>
      <c r="L6014" s="2">
        <v>0.16767000000000001</v>
      </c>
    </row>
    <row r="6015" spans="1:12" x14ac:dyDescent="0.2">
      <c r="A6015" s="2">
        <v>9.2172710000000002</v>
      </c>
      <c r="B6015" s="2">
        <v>68.714789999999994</v>
      </c>
      <c r="C6015" s="2">
        <v>0.396152</v>
      </c>
      <c r="D6015" s="2">
        <v>0.40185900000000002</v>
      </c>
      <c r="F6015" s="2">
        <v>9.2144650000000006</v>
      </c>
      <c r="G6015" s="2">
        <v>0.47573900000000002</v>
      </c>
      <c r="H6015" s="2">
        <v>0.47501399999999999</v>
      </c>
      <c r="J6015" s="2">
        <v>9.2172710000000002</v>
      </c>
      <c r="K6015" s="2">
        <v>7.9958000000000001E-2</v>
      </c>
      <c r="L6015" s="2">
        <v>0.16809499999999999</v>
      </c>
    </row>
    <row r="6016" spans="1:12" x14ac:dyDescent="0.2">
      <c r="A6016" s="2">
        <v>9.2179730000000006</v>
      </c>
      <c r="B6016" s="2">
        <v>68.718329999999995</v>
      </c>
      <c r="C6016" s="2">
        <v>0.39620499999999997</v>
      </c>
      <c r="D6016" s="2">
        <v>0.40268999999999999</v>
      </c>
      <c r="F6016" s="2">
        <v>9.2151669999999992</v>
      </c>
      <c r="G6016" s="2">
        <v>0.47547099999999998</v>
      </c>
      <c r="H6016" s="2">
        <v>0.47521200000000002</v>
      </c>
      <c r="J6016" s="2">
        <v>9.2179730000000006</v>
      </c>
      <c r="K6016" s="2">
        <v>8.0795000000000006E-2</v>
      </c>
      <c r="L6016" s="2">
        <v>0.16802900000000001</v>
      </c>
    </row>
    <row r="6017" spans="1:12" x14ac:dyDescent="0.2">
      <c r="A6017" s="2">
        <v>9.218674</v>
      </c>
      <c r="B6017" s="2">
        <v>68.721699999999998</v>
      </c>
      <c r="C6017" s="2">
        <v>0.39618199999999998</v>
      </c>
      <c r="D6017" s="2">
        <v>0.40284300000000001</v>
      </c>
      <c r="F6017" s="2">
        <v>9.2158680000000004</v>
      </c>
      <c r="G6017" s="2">
        <v>0.474854</v>
      </c>
      <c r="H6017" s="2">
        <v>0.47547899999999998</v>
      </c>
      <c r="J6017" s="2">
        <v>9.218674</v>
      </c>
      <c r="K6017" s="2">
        <v>8.0753000000000005E-2</v>
      </c>
      <c r="L6017" s="2">
        <v>0.167987</v>
      </c>
    </row>
    <row r="6018" spans="1:12" x14ac:dyDescent="0.2">
      <c r="A6018" s="2">
        <v>9.2193760000000005</v>
      </c>
      <c r="B6018" s="2">
        <v>68.724689999999995</v>
      </c>
      <c r="C6018" s="2">
        <v>0.395816</v>
      </c>
      <c r="D6018" s="2">
        <v>0.40291100000000002</v>
      </c>
      <c r="F6018" s="2">
        <v>9.2165700000000008</v>
      </c>
      <c r="G6018" s="2">
        <v>0.47477000000000003</v>
      </c>
      <c r="H6018" s="2">
        <v>0.47514299999999998</v>
      </c>
      <c r="J6018" s="2">
        <v>9.2193760000000005</v>
      </c>
      <c r="K6018" s="2">
        <v>8.0879000000000006E-2</v>
      </c>
      <c r="L6018" s="2">
        <v>0.168154</v>
      </c>
    </row>
    <row r="6019" spans="1:12" x14ac:dyDescent="0.2">
      <c r="A6019" s="2">
        <v>9.2200769999999999</v>
      </c>
      <c r="B6019" s="2">
        <v>68.727680000000007</v>
      </c>
      <c r="C6019" s="2">
        <v>0.39542699999999997</v>
      </c>
      <c r="D6019" s="2">
        <v>0.40365899999999999</v>
      </c>
      <c r="F6019" s="2">
        <v>9.2172710000000002</v>
      </c>
      <c r="G6019" s="2">
        <v>0.47483799999999998</v>
      </c>
      <c r="H6019" s="2">
        <v>0.475136</v>
      </c>
      <c r="J6019" s="2">
        <v>9.2200769999999999</v>
      </c>
      <c r="K6019" s="2">
        <v>8.0833000000000002E-2</v>
      </c>
      <c r="L6019" s="2">
        <v>0.16791800000000001</v>
      </c>
    </row>
    <row r="6020" spans="1:12" x14ac:dyDescent="0.2">
      <c r="A6020" s="2">
        <v>9.2207790000000003</v>
      </c>
      <c r="B6020" s="2">
        <v>68.730469999999997</v>
      </c>
      <c r="C6020" s="2">
        <v>0.39515600000000001</v>
      </c>
      <c r="D6020" s="2">
        <v>0.403476</v>
      </c>
      <c r="F6020" s="2">
        <v>9.2179730000000006</v>
      </c>
      <c r="G6020" s="2">
        <v>0.47438000000000002</v>
      </c>
      <c r="H6020" s="2">
        <v>0.47542600000000002</v>
      </c>
      <c r="J6020" s="2">
        <v>9.2207790000000003</v>
      </c>
      <c r="K6020" s="2">
        <v>8.1333000000000003E-2</v>
      </c>
      <c r="L6020" s="2">
        <v>0.16785</v>
      </c>
    </row>
    <row r="6021" spans="1:12" x14ac:dyDescent="0.2">
      <c r="A6021" s="2">
        <v>9.2214790000000004</v>
      </c>
      <c r="B6021" s="2">
        <v>68.733540000000005</v>
      </c>
      <c r="C6021" s="2">
        <v>0.39491999999999999</v>
      </c>
      <c r="D6021" s="2">
        <v>0.40309400000000001</v>
      </c>
      <c r="F6021" s="2">
        <v>9.218674</v>
      </c>
      <c r="G6021" s="2">
        <v>0.47409800000000002</v>
      </c>
      <c r="H6021" s="2">
        <v>0.47549400000000003</v>
      </c>
      <c r="J6021" s="2">
        <v>9.2214790000000004</v>
      </c>
      <c r="K6021" s="2">
        <v>8.1737000000000004E-2</v>
      </c>
      <c r="L6021" s="2">
        <v>0.16769600000000001</v>
      </c>
    </row>
    <row r="6022" spans="1:12" x14ac:dyDescent="0.2">
      <c r="A6022" s="2">
        <v>9.2221799999999998</v>
      </c>
      <c r="B6022" s="2">
        <v>68.736540000000005</v>
      </c>
      <c r="C6022" s="2">
        <v>0.39486599999999999</v>
      </c>
      <c r="D6022" s="2">
        <v>0.40426899999999999</v>
      </c>
      <c r="F6022" s="2">
        <v>9.2193760000000005</v>
      </c>
      <c r="G6022" s="2">
        <v>0.47409800000000002</v>
      </c>
      <c r="H6022" s="2">
        <v>0.47557100000000002</v>
      </c>
      <c r="J6022" s="2">
        <v>9.2221799999999998</v>
      </c>
      <c r="K6022" s="2">
        <v>8.1947000000000006E-2</v>
      </c>
      <c r="L6022" s="2">
        <v>0.167182</v>
      </c>
    </row>
    <row r="6023" spans="1:12" x14ac:dyDescent="0.2">
      <c r="A6023" s="2">
        <v>9.2228820000000002</v>
      </c>
      <c r="B6023" s="2">
        <v>68.739080000000001</v>
      </c>
      <c r="C6023" s="2">
        <v>0.39461099999999999</v>
      </c>
      <c r="D6023" s="2">
        <v>0.40452100000000002</v>
      </c>
      <c r="F6023" s="2">
        <v>9.2200769999999999</v>
      </c>
      <c r="G6023" s="2">
        <v>0.47405999999999998</v>
      </c>
      <c r="H6023" s="2">
        <v>0.4758</v>
      </c>
      <c r="J6023" s="2">
        <v>9.2228820000000002</v>
      </c>
      <c r="K6023" s="2">
        <v>8.2002000000000005E-2</v>
      </c>
      <c r="L6023" s="2">
        <v>0.16731099999999999</v>
      </c>
    </row>
    <row r="6024" spans="1:12" x14ac:dyDescent="0.2">
      <c r="A6024" s="2">
        <v>9.2235829999999996</v>
      </c>
      <c r="B6024" s="2">
        <v>68.741590000000002</v>
      </c>
      <c r="C6024" s="2">
        <v>0.394374</v>
      </c>
      <c r="D6024" s="2">
        <v>0.40437600000000001</v>
      </c>
      <c r="F6024" s="2">
        <v>9.2207790000000003</v>
      </c>
      <c r="G6024" s="2">
        <v>0.47436499999999998</v>
      </c>
      <c r="H6024" s="2">
        <v>0.47618899999999997</v>
      </c>
      <c r="J6024" s="2">
        <v>9.2235829999999996</v>
      </c>
      <c r="K6024" s="2">
        <v>8.1974000000000005E-2</v>
      </c>
      <c r="L6024" s="2">
        <v>0.16773099999999999</v>
      </c>
    </row>
    <row r="6025" spans="1:12" x14ac:dyDescent="0.2">
      <c r="A6025" s="2">
        <v>9.2242850000000001</v>
      </c>
      <c r="B6025" s="2">
        <v>68.744290000000007</v>
      </c>
      <c r="C6025" s="2">
        <v>0.39430500000000002</v>
      </c>
      <c r="D6025" s="2">
        <v>0.40439900000000001</v>
      </c>
      <c r="F6025" s="2">
        <v>9.2214790000000004</v>
      </c>
      <c r="G6025" s="2">
        <v>0.473854</v>
      </c>
      <c r="H6025" s="2">
        <v>0.47650100000000001</v>
      </c>
      <c r="J6025" s="2">
        <v>9.2242850000000001</v>
      </c>
      <c r="K6025" s="2">
        <v>8.2649E-2</v>
      </c>
      <c r="L6025" s="2">
        <v>0.167909</v>
      </c>
    </row>
    <row r="6026" spans="1:12" x14ac:dyDescent="0.2">
      <c r="A6026" s="2">
        <v>9.2249859999999995</v>
      </c>
      <c r="B6026" s="2">
        <v>68.746840000000006</v>
      </c>
      <c r="C6026" s="2">
        <v>0.39435900000000002</v>
      </c>
      <c r="D6026" s="2">
        <v>0.40482600000000002</v>
      </c>
      <c r="F6026" s="2">
        <v>9.2221799999999998</v>
      </c>
      <c r="G6026" s="2">
        <v>0.47380800000000001</v>
      </c>
      <c r="H6026" s="2">
        <v>0.476715</v>
      </c>
      <c r="J6026" s="2">
        <v>9.2249859999999995</v>
      </c>
      <c r="K6026" s="2">
        <v>8.3179000000000003E-2</v>
      </c>
      <c r="L6026" s="2">
        <v>0.16810900000000001</v>
      </c>
    </row>
    <row r="6027" spans="1:12" x14ac:dyDescent="0.2">
      <c r="A6027" s="2">
        <v>9.2256879999999999</v>
      </c>
      <c r="B6027" s="2">
        <v>68.748599999999996</v>
      </c>
      <c r="C6027" s="2">
        <v>0.39432099999999998</v>
      </c>
      <c r="D6027" s="2">
        <v>0.405246</v>
      </c>
      <c r="F6027" s="2">
        <v>9.2228820000000002</v>
      </c>
      <c r="G6027" s="2">
        <v>0.474632</v>
      </c>
      <c r="H6027" s="2">
        <v>0.476852</v>
      </c>
      <c r="J6027" s="2">
        <v>9.2256879999999999</v>
      </c>
      <c r="K6027" s="2">
        <v>8.3586999999999995E-2</v>
      </c>
      <c r="L6027" s="2">
        <v>0.16778999999999999</v>
      </c>
    </row>
    <row r="6028" spans="1:12" x14ac:dyDescent="0.2">
      <c r="A6028" s="2">
        <v>9.2263889999999993</v>
      </c>
      <c r="B6028" s="2">
        <v>68.750640000000004</v>
      </c>
      <c r="C6028" s="2">
        <v>0.39410699999999999</v>
      </c>
      <c r="D6028" s="2">
        <v>0.40523799999999999</v>
      </c>
      <c r="F6028" s="2">
        <v>9.2235829999999996</v>
      </c>
      <c r="G6028" s="2">
        <v>0.47450300000000001</v>
      </c>
      <c r="H6028" s="2">
        <v>0.47696699999999997</v>
      </c>
      <c r="J6028" s="2">
        <v>9.2263889999999993</v>
      </c>
      <c r="K6028" s="2">
        <v>8.4429000000000004E-2</v>
      </c>
      <c r="L6028" s="2">
        <v>0.167825</v>
      </c>
    </row>
    <row r="6029" spans="1:12" x14ac:dyDescent="0.2">
      <c r="A6029" s="2">
        <v>9.2270909999999997</v>
      </c>
      <c r="B6029" s="2">
        <v>68.752880000000005</v>
      </c>
      <c r="C6029" s="2">
        <v>0.393928</v>
      </c>
      <c r="D6029" s="2">
        <v>0.40536</v>
      </c>
      <c r="F6029" s="2">
        <v>9.2242850000000001</v>
      </c>
      <c r="G6029" s="2">
        <v>0.47436499999999998</v>
      </c>
      <c r="H6029" s="2">
        <v>0.47699000000000003</v>
      </c>
      <c r="J6029" s="2">
        <v>9.2270909999999997</v>
      </c>
      <c r="K6029" s="2">
        <v>8.4920999999999996E-2</v>
      </c>
      <c r="L6029" s="2">
        <v>0.167628</v>
      </c>
    </row>
    <row r="6030" spans="1:12" x14ac:dyDescent="0.2">
      <c r="A6030" s="2">
        <v>9.2277920000000009</v>
      </c>
      <c r="B6030" s="2">
        <v>68.754900000000006</v>
      </c>
      <c r="C6030" s="2">
        <v>0.39349299999999998</v>
      </c>
      <c r="D6030" s="2">
        <v>0.40558899999999998</v>
      </c>
      <c r="F6030" s="2">
        <v>9.2249859999999995</v>
      </c>
      <c r="G6030" s="2">
        <v>0.47457100000000002</v>
      </c>
      <c r="H6030" s="2">
        <v>0.47726400000000002</v>
      </c>
      <c r="J6030" s="2">
        <v>9.2277920000000009</v>
      </c>
      <c r="K6030" s="2">
        <v>8.5030999999999995E-2</v>
      </c>
      <c r="L6030" s="2">
        <v>0.16783300000000001</v>
      </c>
    </row>
    <row r="6031" spans="1:12" x14ac:dyDescent="0.2">
      <c r="A6031" s="2">
        <v>9.2284930000000003</v>
      </c>
      <c r="B6031" s="2">
        <v>68.756500000000003</v>
      </c>
      <c r="C6031" s="2">
        <v>0.39320300000000002</v>
      </c>
      <c r="D6031" s="2">
        <v>0.40568799999999999</v>
      </c>
      <c r="F6031" s="2">
        <v>9.2256879999999999</v>
      </c>
      <c r="G6031" s="2">
        <v>0.47473900000000002</v>
      </c>
      <c r="H6031" s="2">
        <v>0.47733300000000001</v>
      </c>
      <c r="J6031" s="2">
        <v>9.2284930000000003</v>
      </c>
      <c r="K6031" s="2">
        <v>8.4747000000000003E-2</v>
      </c>
      <c r="L6031" s="2">
        <v>0.16839799999999999</v>
      </c>
    </row>
    <row r="6032" spans="1:12" x14ac:dyDescent="0.2">
      <c r="A6032" s="2">
        <v>9.2291950000000007</v>
      </c>
      <c r="B6032" s="2">
        <v>68.758210000000005</v>
      </c>
      <c r="C6032" s="2">
        <v>0.39305800000000002</v>
      </c>
      <c r="D6032" s="2">
        <v>0.40576499999999999</v>
      </c>
      <c r="F6032" s="2">
        <v>9.2263889999999993</v>
      </c>
      <c r="G6032" s="2">
        <v>0.47456399999999999</v>
      </c>
      <c r="H6032" s="2">
        <v>0.47693600000000003</v>
      </c>
      <c r="J6032" s="2">
        <v>9.2291950000000007</v>
      </c>
      <c r="K6032" s="2">
        <v>8.4041000000000005E-2</v>
      </c>
      <c r="L6032" s="2">
        <v>0.16828799999999999</v>
      </c>
    </row>
    <row r="6033" spans="1:12" x14ac:dyDescent="0.2">
      <c r="A6033" s="2">
        <v>9.2298960000000001</v>
      </c>
      <c r="B6033" s="2">
        <v>68.760059999999996</v>
      </c>
      <c r="C6033" s="2">
        <v>0.39346999999999999</v>
      </c>
      <c r="D6033" s="2">
        <v>0.40542899999999998</v>
      </c>
      <c r="F6033" s="2">
        <v>9.2270909999999997</v>
      </c>
      <c r="G6033" s="2">
        <v>0.47444199999999997</v>
      </c>
      <c r="H6033" s="2">
        <v>0.47682200000000002</v>
      </c>
      <c r="J6033" s="2">
        <v>9.2298960000000001</v>
      </c>
      <c r="K6033" s="2">
        <v>8.4387000000000004E-2</v>
      </c>
      <c r="L6033" s="2">
        <v>0.168132</v>
      </c>
    </row>
    <row r="6034" spans="1:12" x14ac:dyDescent="0.2">
      <c r="A6034" s="2">
        <v>9.2305969999999995</v>
      </c>
      <c r="B6034" s="2">
        <v>68.761499999999998</v>
      </c>
      <c r="C6034" s="2">
        <v>0.39343899999999998</v>
      </c>
      <c r="D6034" s="2">
        <v>0.40542099999999998</v>
      </c>
      <c r="F6034" s="2">
        <v>9.2277920000000009</v>
      </c>
      <c r="G6034" s="2">
        <v>0.47450999999999999</v>
      </c>
      <c r="H6034" s="2">
        <v>0.47714200000000001</v>
      </c>
      <c r="J6034" s="2">
        <v>9.2305969999999995</v>
      </c>
      <c r="K6034" s="2">
        <v>8.4506999999999999E-2</v>
      </c>
      <c r="L6034" s="2">
        <v>0.16814799999999999</v>
      </c>
    </row>
    <row r="6035" spans="1:12" x14ac:dyDescent="0.2">
      <c r="A6035" s="2">
        <v>9.2312980000000007</v>
      </c>
      <c r="B6035" s="2">
        <v>68.763490000000004</v>
      </c>
      <c r="C6035" s="2">
        <v>0.393542</v>
      </c>
      <c r="D6035" s="2">
        <v>0.406001</v>
      </c>
      <c r="F6035" s="2">
        <v>9.2284930000000003</v>
      </c>
      <c r="G6035" s="2">
        <v>0.47464000000000001</v>
      </c>
      <c r="H6035" s="2">
        <v>0.47719600000000001</v>
      </c>
      <c r="J6035" s="2">
        <v>9.2312980000000007</v>
      </c>
      <c r="K6035" s="2">
        <v>8.5086999999999996E-2</v>
      </c>
      <c r="L6035" s="2">
        <v>0.16818</v>
      </c>
    </row>
    <row r="6036" spans="1:12" x14ac:dyDescent="0.2">
      <c r="A6036" s="2">
        <v>9.2319999999999993</v>
      </c>
      <c r="B6036" s="2">
        <v>68.765510000000006</v>
      </c>
      <c r="C6036" s="2">
        <v>0.39324100000000001</v>
      </c>
      <c r="D6036" s="2">
        <v>0.406306</v>
      </c>
      <c r="F6036" s="2">
        <v>9.2291950000000007</v>
      </c>
      <c r="G6036" s="2">
        <v>0.47504400000000002</v>
      </c>
      <c r="H6036" s="2">
        <v>0.47730299999999998</v>
      </c>
      <c r="J6036" s="2">
        <v>9.2319999999999993</v>
      </c>
      <c r="K6036" s="2">
        <v>8.4902000000000005E-2</v>
      </c>
      <c r="L6036" s="2">
        <v>0.16838800000000001</v>
      </c>
    </row>
    <row r="6037" spans="1:12" x14ac:dyDescent="0.2">
      <c r="A6037" s="2">
        <v>9.2327010000000005</v>
      </c>
      <c r="B6037" s="2">
        <v>68.767039999999994</v>
      </c>
      <c r="C6037" s="2">
        <v>0.39277600000000001</v>
      </c>
      <c r="D6037" s="2">
        <v>0.406642</v>
      </c>
      <c r="F6037" s="2">
        <v>9.2298960000000001</v>
      </c>
      <c r="G6037" s="2">
        <v>0.47501399999999999</v>
      </c>
      <c r="H6037" s="2">
        <v>0.47770699999999999</v>
      </c>
      <c r="J6037" s="2">
        <v>9.2327010000000005</v>
      </c>
      <c r="K6037" s="2">
        <v>8.4820000000000007E-2</v>
      </c>
      <c r="L6037" s="2">
        <v>0.16825899999999999</v>
      </c>
    </row>
    <row r="6038" spans="1:12" x14ac:dyDescent="0.2">
      <c r="A6038" s="2">
        <v>9.2334029999999991</v>
      </c>
      <c r="B6038" s="2">
        <v>68.768339999999995</v>
      </c>
      <c r="C6038" s="2">
        <v>0.392932</v>
      </c>
      <c r="D6038" s="2">
        <v>0.40698499999999999</v>
      </c>
      <c r="F6038" s="2">
        <v>9.2305969999999995</v>
      </c>
      <c r="G6038" s="2">
        <v>0.47521200000000002</v>
      </c>
      <c r="H6038" s="2">
        <v>0.47789799999999999</v>
      </c>
      <c r="J6038" s="2">
        <v>9.2334029999999991</v>
      </c>
      <c r="K6038" s="2">
        <v>8.4266999999999995E-2</v>
      </c>
      <c r="L6038" s="2">
        <v>0.167659</v>
      </c>
    </row>
    <row r="6039" spans="1:12" x14ac:dyDescent="0.2">
      <c r="A6039" s="2">
        <v>9.2341040000000003</v>
      </c>
      <c r="B6039" s="2">
        <v>68.769509999999997</v>
      </c>
      <c r="C6039" s="2">
        <v>0.39357300000000001</v>
      </c>
      <c r="D6039" s="2">
        <v>0.40708499999999997</v>
      </c>
      <c r="F6039" s="2">
        <v>9.2312980000000007</v>
      </c>
      <c r="G6039" s="2">
        <v>0.47547899999999998</v>
      </c>
      <c r="H6039" s="2">
        <v>0.47789799999999999</v>
      </c>
      <c r="J6039" s="2">
        <v>9.2341040000000003</v>
      </c>
      <c r="K6039" s="2">
        <v>8.3790000000000003E-2</v>
      </c>
      <c r="L6039" s="2">
        <v>0.167188</v>
      </c>
    </row>
    <row r="6040" spans="1:12" x14ac:dyDescent="0.2">
      <c r="A6040" s="2">
        <v>9.2348049999999997</v>
      </c>
      <c r="B6040" s="2">
        <v>68.77064</v>
      </c>
      <c r="C6040" s="2">
        <v>0.39411800000000002</v>
      </c>
      <c r="D6040" s="2">
        <v>0.40697</v>
      </c>
      <c r="F6040" s="2">
        <v>9.2319999999999993</v>
      </c>
      <c r="G6040" s="2">
        <v>0.47514299999999998</v>
      </c>
      <c r="H6040" s="2">
        <v>0.47758499999999998</v>
      </c>
      <c r="J6040" s="2">
        <v>9.2348049999999997</v>
      </c>
      <c r="K6040" s="2">
        <v>8.4055000000000005E-2</v>
      </c>
      <c r="L6040" s="2">
        <v>0.16713800000000001</v>
      </c>
    </row>
    <row r="6041" spans="1:12" x14ac:dyDescent="0.2">
      <c r="A6041" s="2">
        <v>9.2355070000000001</v>
      </c>
      <c r="B6041" s="2">
        <v>68.771649999999994</v>
      </c>
      <c r="C6041" s="2">
        <v>0.394229</v>
      </c>
      <c r="D6041" s="2">
        <v>0.406802</v>
      </c>
      <c r="F6041" s="2">
        <v>9.2327010000000005</v>
      </c>
      <c r="G6041" s="2">
        <v>0.475136</v>
      </c>
      <c r="H6041" s="2">
        <v>0.47745500000000002</v>
      </c>
      <c r="J6041" s="2">
        <v>9.2355070000000001</v>
      </c>
      <c r="K6041" s="2">
        <v>8.4004999999999996E-2</v>
      </c>
      <c r="L6041" s="2">
        <v>0.16755200000000001</v>
      </c>
    </row>
    <row r="6042" spans="1:12" x14ac:dyDescent="0.2">
      <c r="A6042" s="2">
        <v>9.2362079999999995</v>
      </c>
      <c r="B6042" s="2">
        <v>68.772580000000005</v>
      </c>
      <c r="C6042" s="2">
        <v>0.39426299999999997</v>
      </c>
      <c r="D6042" s="2">
        <v>0.40672599999999998</v>
      </c>
      <c r="F6042" s="2">
        <v>9.2334029999999991</v>
      </c>
      <c r="G6042" s="2">
        <v>0.47542600000000002</v>
      </c>
      <c r="H6042" s="2">
        <v>0.47766900000000001</v>
      </c>
      <c r="J6042" s="2">
        <v>9.2362079999999995</v>
      </c>
      <c r="K6042" s="2">
        <v>8.4692000000000003E-2</v>
      </c>
      <c r="L6042" s="2">
        <v>0.16770299999999999</v>
      </c>
    </row>
    <row r="6043" spans="1:12" x14ac:dyDescent="0.2">
      <c r="A6043" s="2">
        <v>9.23691</v>
      </c>
      <c r="B6043" s="2">
        <v>68.773510000000002</v>
      </c>
      <c r="C6043" s="2">
        <v>0.394233</v>
      </c>
      <c r="D6043" s="2">
        <v>0.40662700000000002</v>
      </c>
      <c r="F6043" s="2">
        <v>9.2341040000000003</v>
      </c>
      <c r="G6043" s="2">
        <v>0.47549400000000003</v>
      </c>
      <c r="H6043" s="2">
        <v>0.477852</v>
      </c>
      <c r="J6043" s="2">
        <v>9.23691</v>
      </c>
      <c r="K6043" s="2">
        <v>8.4878999999999996E-2</v>
      </c>
      <c r="L6043" s="2">
        <v>0.16777500000000001</v>
      </c>
    </row>
    <row r="6044" spans="1:12" x14ac:dyDescent="0.2">
      <c r="A6044" s="2">
        <v>9.2376109999999994</v>
      </c>
      <c r="B6044" s="2">
        <v>68.774379999999994</v>
      </c>
      <c r="C6044" s="2">
        <v>0.39382499999999998</v>
      </c>
      <c r="D6044" s="2">
        <v>0.406169</v>
      </c>
      <c r="F6044" s="2">
        <v>9.2348049999999997</v>
      </c>
      <c r="G6044" s="2">
        <v>0.47557100000000002</v>
      </c>
      <c r="H6044" s="2">
        <v>0.47827900000000001</v>
      </c>
      <c r="J6044" s="2">
        <v>9.2376109999999994</v>
      </c>
      <c r="K6044" s="2">
        <v>8.5277000000000006E-2</v>
      </c>
      <c r="L6044" s="2">
        <v>0.167578</v>
      </c>
    </row>
    <row r="6045" spans="1:12" x14ac:dyDescent="0.2">
      <c r="A6045" s="2">
        <v>9.2383129999999998</v>
      </c>
      <c r="B6045" s="2">
        <v>68.774860000000004</v>
      </c>
      <c r="C6045" s="2">
        <v>0.39347799999999999</v>
      </c>
      <c r="D6045" s="2">
        <v>0.40587200000000001</v>
      </c>
      <c r="F6045" s="2">
        <v>9.2355070000000001</v>
      </c>
      <c r="G6045" s="2">
        <v>0.4758</v>
      </c>
      <c r="H6045" s="2">
        <v>0.478989</v>
      </c>
      <c r="J6045" s="2">
        <v>9.2383129999999998</v>
      </c>
      <c r="K6045" s="2">
        <v>8.5550000000000001E-2</v>
      </c>
      <c r="L6045" s="2">
        <v>0.167098</v>
      </c>
    </row>
    <row r="6046" spans="1:12" x14ac:dyDescent="0.2">
      <c r="A6046" s="2">
        <v>9.2390139999999992</v>
      </c>
      <c r="B6046" s="2">
        <v>68.775220000000004</v>
      </c>
      <c r="C6046" s="2">
        <v>0.39325599999999999</v>
      </c>
      <c r="D6046" s="2">
        <v>0.40580300000000002</v>
      </c>
      <c r="F6046" s="2">
        <v>9.2362079999999995</v>
      </c>
      <c r="G6046" s="2">
        <v>0.47618899999999997</v>
      </c>
      <c r="H6046" s="2">
        <v>0.47922500000000001</v>
      </c>
      <c r="J6046" s="2">
        <v>9.2390139999999992</v>
      </c>
      <c r="K6046" s="2">
        <v>8.5691000000000003E-2</v>
      </c>
      <c r="L6046" s="2">
        <v>0.16691800000000001</v>
      </c>
    </row>
    <row r="6047" spans="1:12" x14ac:dyDescent="0.2">
      <c r="A6047" s="2">
        <v>9.2397159999999996</v>
      </c>
      <c r="B6047" s="2">
        <v>68.775499999999994</v>
      </c>
      <c r="C6047" s="2">
        <v>0.39277600000000001</v>
      </c>
      <c r="D6047" s="2">
        <v>0.40538299999999999</v>
      </c>
      <c r="F6047" s="2">
        <v>9.23691</v>
      </c>
      <c r="G6047" s="2">
        <v>0.47650100000000001</v>
      </c>
      <c r="H6047" s="2">
        <v>0.47897299999999998</v>
      </c>
      <c r="J6047" s="2">
        <v>9.2397159999999996</v>
      </c>
      <c r="K6047" s="2">
        <v>8.5713999999999999E-2</v>
      </c>
      <c r="L6047" s="2">
        <v>0.166907</v>
      </c>
    </row>
    <row r="6048" spans="1:12" x14ac:dyDescent="0.2">
      <c r="A6048" s="2">
        <v>9.2404170000000008</v>
      </c>
      <c r="B6048" s="2">
        <v>68.775840000000002</v>
      </c>
      <c r="C6048" s="2">
        <v>0.39288299999999998</v>
      </c>
      <c r="D6048" s="2">
        <v>0.405254</v>
      </c>
      <c r="F6048" s="2">
        <v>9.2376109999999994</v>
      </c>
      <c r="G6048" s="2">
        <v>0.476715</v>
      </c>
      <c r="H6048" s="2">
        <v>0.47902699999999998</v>
      </c>
      <c r="J6048" s="2">
        <v>9.2404170000000008</v>
      </c>
      <c r="K6048" s="2">
        <v>8.6023000000000002E-2</v>
      </c>
      <c r="L6048" s="2">
        <v>0.16678299999999999</v>
      </c>
    </row>
    <row r="6049" spans="1:12" x14ac:dyDescent="0.2">
      <c r="A6049" s="2">
        <v>9.2411169999999991</v>
      </c>
      <c r="B6049" s="2">
        <v>68.776139999999998</v>
      </c>
      <c r="C6049" s="2">
        <v>0.39256999999999997</v>
      </c>
      <c r="D6049" s="2">
        <v>0.40566600000000003</v>
      </c>
      <c r="F6049" s="2">
        <v>9.2383129999999998</v>
      </c>
      <c r="G6049" s="2">
        <v>0.476852</v>
      </c>
      <c r="H6049" s="2">
        <v>0.47920200000000002</v>
      </c>
      <c r="J6049" s="2">
        <v>9.2411169999999991</v>
      </c>
      <c r="K6049" s="2">
        <v>8.6162000000000002E-2</v>
      </c>
      <c r="L6049" s="2">
        <v>0.16687099999999999</v>
      </c>
    </row>
    <row r="6050" spans="1:12" x14ac:dyDescent="0.2">
      <c r="A6050" s="2">
        <v>9.2418189999999996</v>
      </c>
      <c r="B6050" s="2">
        <v>68.776579999999996</v>
      </c>
      <c r="C6050" s="2">
        <v>0.39239800000000002</v>
      </c>
      <c r="D6050" s="2">
        <v>0.406032</v>
      </c>
      <c r="F6050" s="2">
        <v>9.2390139999999992</v>
      </c>
      <c r="G6050" s="2">
        <v>0.47696699999999997</v>
      </c>
      <c r="H6050" s="2">
        <v>0.47967500000000002</v>
      </c>
      <c r="J6050" s="2">
        <v>9.2418189999999996</v>
      </c>
      <c r="K6050" s="2">
        <v>8.5707000000000005E-2</v>
      </c>
      <c r="L6050" s="2">
        <v>0.16684499999999999</v>
      </c>
    </row>
    <row r="6051" spans="1:12" x14ac:dyDescent="0.2">
      <c r="A6051" s="2">
        <v>9.2425200000000007</v>
      </c>
      <c r="B6051" s="2">
        <v>68.776979999999995</v>
      </c>
      <c r="C6051" s="2">
        <v>0.392345</v>
      </c>
      <c r="D6051" s="2">
        <v>0.40659600000000001</v>
      </c>
      <c r="F6051" s="2">
        <v>9.2397159999999996</v>
      </c>
      <c r="G6051" s="2">
        <v>0.47699000000000003</v>
      </c>
      <c r="H6051" s="2">
        <v>0.48014099999999998</v>
      </c>
      <c r="J6051" s="2">
        <v>9.2425200000000007</v>
      </c>
      <c r="K6051" s="2">
        <v>8.5334999999999994E-2</v>
      </c>
      <c r="L6051" s="2">
        <v>0.16666800000000001</v>
      </c>
    </row>
    <row r="6052" spans="1:12" x14ac:dyDescent="0.2">
      <c r="A6052" s="2">
        <v>9.2432219999999994</v>
      </c>
      <c r="B6052" s="2">
        <v>68.7774</v>
      </c>
      <c r="C6052" s="2">
        <v>0.39205499999999999</v>
      </c>
      <c r="D6052" s="2">
        <v>0.40681800000000001</v>
      </c>
      <c r="F6052" s="2">
        <v>9.2404170000000008</v>
      </c>
      <c r="G6052" s="2">
        <v>0.47726400000000002</v>
      </c>
      <c r="H6052" s="2">
        <v>0.48014800000000002</v>
      </c>
      <c r="J6052" s="2">
        <v>9.2432219999999994</v>
      </c>
      <c r="K6052" s="2">
        <v>8.5203000000000001E-2</v>
      </c>
      <c r="L6052" s="2">
        <v>0.166551</v>
      </c>
    </row>
    <row r="6053" spans="1:12" x14ac:dyDescent="0.2">
      <c r="A6053" s="2">
        <v>9.2439230000000006</v>
      </c>
      <c r="B6053" s="2">
        <v>68.777730000000005</v>
      </c>
      <c r="C6053" s="2">
        <v>0.39218399999999998</v>
      </c>
      <c r="D6053" s="2">
        <v>0.40688600000000003</v>
      </c>
      <c r="F6053" s="2">
        <v>9.2411169999999991</v>
      </c>
      <c r="G6053" s="2">
        <v>0.47733300000000001</v>
      </c>
      <c r="H6053" s="2">
        <v>0.48061399999999999</v>
      </c>
      <c r="J6053" s="2">
        <v>9.2439230000000006</v>
      </c>
      <c r="K6053" s="2">
        <v>8.4772E-2</v>
      </c>
      <c r="L6053" s="2">
        <v>0.16678399999999999</v>
      </c>
    </row>
    <row r="6054" spans="1:12" x14ac:dyDescent="0.2">
      <c r="A6054" s="2">
        <v>9.2446249999999992</v>
      </c>
      <c r="B6054" s="2">
        <v>68.777730000000005</v>
      </c>
      <c r="C6054" s="2">
        <v>0.39223799999999998</v>
      </c>
      <c r="D6054" s="2">
        <v>0.40671800000000002</v>
      </c>
      <c r="F6054" s="2">
        <v>9.2418189999999996</v>
      </c>
      <c r="G6054" s="2">
        <v>0.47693600000000003</v>
      </c>
      <c r="H6054" s="2">
        <v>0.48086499999999999</v>
      </c>
      <c r="J6054" s="2">
        <v>9.2446249999999992</v>
      </c>
      <c r="K6054" s="2">
        <v>8.4445999999999993E-2</v>
      </c>
      <c r="L6054" s="2">
        <v>0.16733400000000001</v>
      </c>
    </row>
    <row r="6055" spans="1:12" x14ac:dyDescent="0.2">
      <c r="A6055" s="2">
        <v>9.2453260000000004</v>
      </c>
      <c r="B6055" s="2">
        <v>68.777969999999996</v>
      </c>
      <c r="C6055" s="2">
        <v>0.39171099999999998</v>
      </c>
      <c r="D6055" s="2">
        <v>0.40658100000000003</v>
      </c>
      <c r="F6055" s="2">
        <v>9.2425200000000007</v>
      </c>
      <c r="G6055" s="2">
        <v>0.47682200000000002</v>
      </c>
      <c r="H6055" s="2">
        <v>0.48083500000000001</v>
      </c>
      <c r="J6055" s="2">
        <v>9.2453260000000004</v>
      </c>
      <c r="K6055" s="2">
        <v>8.5242999999999999E-2</v>
      </c>
      <c r="L6055" s="2">
        <v>0.16741700000000001</v>
      </c>
    </row>
    <row r="6056" spans="1:12" x14ac:dyDescent="0.2">
      <c r="A6056" s="2">
        <v>9.2460280000000008</v>
      </c>
      <c r="B6056" s="2">
        <v>68.778109999999998</v>
      </c>
      <c r="C6056" s="2">
        <v>0.39194400000000001</v>
      </c>
      <c r="D6056" s="2">
        <v>0.40657300000000002</v>
      </c>
      <c r="F6056" s="2">
        <v>9.2432219999999994</v>
      </c>
      <c r="G6056" s="2">
        <v>0.47714200000000001</v>
      </c>
      <c r="H6056" s="2">
        <v>0.48123199999999999</v>
      </c>
      <c r="J6056" s="2">
        <v>9.2460280000000008</v>
      </c>
      <c r="K6056" s="2">
        <v>8.5539000000000004E-2</v>
      </c>
      <c r="L6056" s="2">
        <v>0.16698399999999999</v>
      </c>
    </row>
    <row r="6057" spans="1:12" x14ac:dyDescent="0.2">
      <c r="A6057" s="2">
        <v>9.2467290000000002</v>
      </c>
      <c r="B6057" s="2">
        <v>68.777919999999995</v>
      </c>
      <c r="C6057" s="2">
        <v>0.39164700000000002</v>
      </c>
      <c r="D6057" s="2">
        <v>0.40697800000000001</v>
      </c>
      <c r="F6057" s="2">
        <v>9.2439230000000006</v>
      </c>
      <c r="G6057" s="2">
        <v>0.47719600000000001</v>
      </c>
      <c r="H6057" s="2">
        <v>0.48156700000000002</v>
      </c>
      <c r="J6057" s="2">
        <v>9.2467290000000002</v>
      </c>
      <c r="K6057" s="2">
        <v>8.5902999999999993E-2</v>
      </c>
      <c r="L6057" s="2">
        <v>0.16672300000000001</v>
      </c>
    </row>
    <row r="6058" spans="1:12" x14ac:dyDescent="0.2">
      <c r="A6058" s="2">
        <v>9.2474299999999996</v>
      </c>
      <c r="B6058" s="2">
        <v>68.777439999999999</v>
      </c>
      <c r="C6058" s="2">
        <v>0.39121899999999998</v>
      </c>
      <c r="D6058" s="2">
        <v>0.40752699999999997</v>
      </c>
      <c r="F6058" s="2">
        <v>9.2446249999999992</v>
      </c>
      <c r="G6058" s="2">
        <v>0.47730299999999998</v>
      </c>
      <c r="H6058" s="2">
        <v>0.48168899999999998</v>
      </c>
      <c r="J6058" s="2">
        <v>9.2474299999999996</v>
      </c>
      <c r="K6058" s="2">
        <v>8.6018999999999998E-2</v>
      </c>
      <c r="L6058" s="2">
        <v>0.16652</v>
      </c>
    </row>
    <row r="6059" spans="1:12" x14ac:dyDescent="0.2">
      <c r="A6059" s="2">
        <v>9.248132</v>
      </c>
      <c r="B6059" s="2">
        <v>68.77731</v>
      </c>
      <c r="C6059" s="2">
        <v>0.39138299999999998</v>
      </c>
      <c r="D6059" s="2">
        <v>0.40783199999999997</v>
      </c>
      <c r="F6059" s="2">
        <v>9.2453260000000004</v>
      </c>
      <c r="G6059" s="2">
        <v>0.47770699999999999</v>
      </c>
      <c r="H6059" s="2">
        <v>0.481651</v>
      </c>
      <c r="J6059" s="2">
        <v>9.248132</v>
      </c>
      <c r="K6059" s="2">
        <v>8.5862999999999995E-2</v>
      </c>
      <c r="L6059" s="2">
        <v>0.16620499999999999</v>
      </c>
    </row>
    <row r="6060" spans="1:12" x14ac:dyDescent="0.2">
      <c r="A6060" s="2">
        <v>9.2488329999999994</v>
      </c>
      <c r="B6060" s="2">
        <v>68.777389999999997</v>
      </c>
      <c r="C6060" s="2">
        <v>0.39099</v>
      </c>
      <c r="D6060" s="2">
        <v>0.40769499999999997</v>
      </c>
      <c r="F6060" s="2">
        <v>9.2460280000000008</v>
      </c>
      <c r="G6060" s="2">
        <v>0.47789799999999999</v>
      </c>
      <c r="H6060" s="2">
        <v>0.481628</v>
      </c>
      <c r="J6060" s="2">
        <v>9.2488329999999994</v>
      </c>
      <c r="K6060" s="2">
        <v>8.6149000000000003E-2</v>
      </c>
      <c r="L6060" s="2">
        <v>0.16613</v>
      </c>
    </row>
    <row r="6061" spans="1:12" x14ac:dyDescent="0.2">
      <c r="A6061" s="2">
        <v>9.2495349999999998</v>
      </c>
      <c r="B6061" s="2">
        <v>68.777299999999997</v>
      </c>
      <c r="C6061" s="2">
        <v>0.39086100000000001</v>
      </c>
      <c r="D6061" s="2">
        <v>0.40728300000000001</v>
      </c>
      <c r="F6061" s="2">
        <v>9.2467290000000002</v>
      </c>
      <c r="G6061" s="2">
        <v>0.47789799999999999</v>
      </c>
      <c r="H6061" s="2">
        <v>0.48194100000000001</v>
      </c>
      <c r="J6061" s="2">
        <v>9.2495349999999998</v>
      </c>
      <c r="K6061" s="2">
        <v>8.5892999999999997E-2</v>
      </c>
      <c r="L6061" s="2">
        <v>0.16608300000000001</v>
      </c>
    </row>
    <row r="6062" spans="1:12" x14ac:dyDescent="0.2">
      <c r="A6062" s="2">
        <v>9.2502359999999992</v>
      </c>
      <c r="B6062" s="2">
        <v>68.777510000000007</v>
      </c>
      <c r="C6062" s="2">
        <v>0.39093699999999998</v>
      </c>
      <c r="D6062" s="2">
        <v>0.40701599999999999</v>
      </c>
      <c r="F6062" s="2">
        <v>9.2474299999999996</v>
      </c>
      <c r="G6062" s="2">
        <v>0.47758499999999998</v>
      </c>
      <c r="H6062" s="2">
        <v>0.48209400000000002</v>
      </c>
      <c r="J6062" s="2">
        <v>9.2502359999999992</v>
      </c>
      <c r="K6062" s="2">
        <v>8.6037000000000002E-2</v>
      </c>
      <c r="L6062" s="2">
        <v>0.16644100000000001</v>
      </c>
    </row>
    <row r="6063" spans="1:12" x14ac:dyDescent="0.2">
      <c r="A6063" s="2">
        <v>9.2509379999999997</v>
      </c>
      <c r="B6063" s="2">
        <v>68.77731</v>
      </c>
      <c r="C6063" s="2">
        <v>0.39063599999999998</v>
      </c>
      <c r="D6063" s="2">
        <v>0.40748899999999999</v>
      </c>
      <c r="F6063" s="2">
        <v>9.248132</v>
      </c>
      <c r="G6063" s="2">
        <v>0.47745500000000002</v>
      </c>
      <c r="H6063" s="2">
        <v>0.48203299999999999</v>
      </c>
      <c r="J6063" s="2">
        <v>9.2509379999999997</v>
      </c>
      <c r="K6063" s="2">
        <v>8.6638999999999994E-2</v>
      </c>
      <c r="L6063" s="2">
        <v>0.166688</v>
      </c>
    </row>
    <row r="6064" spans="1:12" x14ac:dyDescent="0.2">
      <c r="A6064" s="2">
        <v>9.2516379999999998</v>
      </c>
      <c r="B6064" s="2">
        <v>68.776989999999998</v>
      </c>
      <c r="C6064" s="2">
        <v>0.39022400000000002</v>
      </c>
      <c r="D6064" s="2">
        <v>0.40768700000000002</v>
      </c>
      <c r="F6064" s="2">
        <v>9.2488329999999994</v>
      </c>
      <c r="G6064" s="2">
        <v>0.47766900000000001</v>
      </c>
      <c r="H6064" s="2">
        <v>0.48210900000000001</v>
      </c>
      <c r="J6064" s="2">
        <v>9.2516379999999998</v>
      </c>
      <c r="K6064" s="2">
        <v>8.6850999999999998E-2</v>
      </c>
      <c r="L6064" s="2">
        <v>0.166327</v>
      </c>
    </row>
    <row r="6065" spans="1:12" x14ac:dyDescent="0.2">
      <c r="A6065" s="2">
        <v>9.2523400000000002</v>
      </c>
      <c r="B6065" s="2">
        <v>68.777280000000005</v>
      </c>
      <c r="C6065" s="2">
        <v>0.39045600000000003</v>
      </c>
      <c r="D6065" s="2">
        <v>0.40795399999999998</v>
      </c>
      <c r="F6065" s="2">
        <v>9.2495349999999998</v>
      </c>
      <c r="G6065" s="2">
        <v>0.477852</v>
      </c>
      <c r="H6065" s="2">
        <v>0.48273500000000003</v>
      </c>
      <c r="J6065" s="2">
        <v>9.2523400000000002</v>
      </c>
      <c r="K6065" s="2">
        <v>8.7065000000000003E-2</v>
      </c>
      <c r="L6065" s="2">
        <v>0.16623499999999999</v>
      </c>
    </row>
    <row r="6066" spans="1:12" x14ac:dyDescent="0.2">
      <c r="A6066" s="2">
        <v>9.2530409999999996</v>
      </c>
      <c r="B6066" s="2">
        <v>68.776589999999999</v>
      </c>
      <c r="C6066" s="2">
        <v>0.38992599999999999</v>
      </c>
      <c r="D6066" s="2">
        <v>0.40800799999999998</v>
      </c>
      <c r="F6066" s="2">
        <v>9.2502359999999992</v>
      </c>
      <c r="G6066" s="2">
        <v>0.47827900000000001</v>
      </c>
      <c r="H6066" s="2">
        <v>0.48254399999999997</v>
      </c>
      <c r="J6066" s="2">
        <v>9.2530409999999996</v>
      </c>
      <c r="K6066" s="2">
        <v>8.7232000000000004E-2</v>
      </c>
      <c r="L6066" s="2">
        <v>0.166322</v>
      </c>
    </row>
    <row r="6067" spans="1:12" x14ac:dyDescent="0.2">
      <c r="A6067" s="2">
        <v>9.2537430000000001</v>
      </c>
      <c r="B6067" s="2">
        <v>68.7761</v>
      </c>
      <c r="C6067" s="2">
        <v>0.38985700000000001</v>
      </c>
      <c r="D6067" s="2">
        <v>0.40786299999999998</v>
      </c>
      <c r="F6067" s="2">
        <v>9.2509379999999997</v>
      </c>
      <c r="G6067" s="2">
        <v>0.478989</v>
      </c>
      <c r="H6067" s="2">
        <v>0.48233799999999999</v>
      </c>
      <c r="J6067" s="2">
        <v>9.2537430000000001</v>
      </c>
      <c r="K6067" s="2">
        <v>8.7615999999999999E-2</v>
      </c>
      <c r="L6067" s="2">
        <v>0.16628100000000001</v>
      </c>
    </row>
    <row r="6068" spans="1:12" x14ac:dyDescent="0.2">
      <c r="A6068" s="2">
        <v>9.2544439999999994</v>
      </c>
      <c r="B6068" s="2">
        <v>68.775440000000003</v>
      </c>
      <c r="C6068" s="2">
        <v>0.389571</v>
      </c>
      <c r="D6068" s="2">
        <v>0.40789300000000001</v>
      </c>
      <c r="F6068" s="2">
        <v>9.2516379999999998</v>
      </c>
      <c r="G6068" s="2">
        <v>0.47922500000000001</v>
      </c>
      <c r="H6068" s="2">
        <v>0.482597</v>
      </c>
      <c r="J6068" s="2">
        <v>9.2544439999999994</v>
      </c>
      <c r="K6068" s="2">
        <v>8.8124999999999995E-2</v>
      </c>
      <c r="L6068" s="2">
        <v>0.16625200000000001</v>
      </c>
    </row>
    <row r="6069" spans="1:12" x14ac:dyDescent="0.2">
      <c r="A6069" s="2">
        <v>9.2551450000000006</v>
      </c>
      <c r="B6069" s="2">
        <v>68.774429999999995</v>
      </c>
      <c r="C6069" s="2">
        <v>0.38934600000000003</v>
      </c>
      <c r="D6069" s="2">
        <v>0.40745100000000001</v>
      </c>
      <c r="F6069" s="2">
        <v>9.2523400000000002</v>
      </c>
      <c r="G6069" s="2">
        <v>0.47897299999999998</v>
      </c>
      <c r="H6069" s="2">
        <v>0.48300199999999999</v>
      </c>
      <c r="J6069" s="2">
        <v>9.2551450000000006</v>
      </c>
      <c r="K6069" s="2">
        <v>8.8816000000000006E-2</v>
      </c>
      <c r="L6069" s="2">
        <v>0.16591600000000001</v>
      </c>
    </row>
    <row r="6070" spans="1:12" x14ac:dyDescent="0.2">
      <c r="A6070" s="2">
        <v>9.2558469999999993</v>
      </c>
      <c r="B6070" s="2">
        <v>68.773820000000001</v>
      </c>
      <c r="C6070" s="2">
        <v>0.389762</v>
      </c>
      <c r="D6070" s="2">
        <v>0.406833</v>
      </c>
      <c r="F6070" s="2">
        <v>9.2530409999999996</v>
      </c>
      <c r="G6070" s="2">
        <v>0.47902699999999998</v>
      </c>
      <c r="H6070" s="2">
        <v>0.48341400000000001</v>
      </c>
      <c r="J6070" s="2">
        <v>9.2558469999999993</v>
      </c>
      <c r="K6070" s="2">
        <v>8.8718000000000005E-2</v>
      </c>
      <c r="L6070" s="2">
        <v>0.165626</v>
      </c>
    </row>
    <row r="6071" spans="1:12" x14ac:dyDescent="0.2">
      <c r="A6071" s="2">
        <v>9.2565480000000004</v>
      </c>
      <c r="B6071" s="2">
        <v>68.772800000000004</v>
      </c>
      <c r="C6071" s="2">
        <v>0.38999899999999998</v>
      </c>
      <c r="D6071" s="2">
        <v>0.40701599999999999</v>
      </c>
      <c r="F6071" s="2">
        <v>9.2537430000000001</v>
      </c>
      <c r="G6071" s="2">
        <v>0.47920200000000002</v>
      </c>
      <c r="H6071" s="2">
        <v>0.483711</v>
      </c>
      <c r="J6071" s="2">
        <v>9.2565480000000004</v>
      </c>
      <c r="K6071" s="2">
        <v>8.8547000000000001E-2</v>
      </c>
      <c r="L6071" s="2">
        <v>0.16494500000000001</v>
      </c>
    </row>
    <row r="6072" spans="1:12" x14ac:dyDescent="0.2">
      <c r="A6072" s="2">
        <v>9.2572500000000009</v>
      </c>
      <c r="B6072" s="2">
        <v>68.771320000000003</v>
      </c>
      <c r="C6072" s="2">
        <v>0.38963999999999999</v>
      </c>
      <c r="D6072" s="2">
        <v>0.40738200000000002</v>
      </c>
      <c r="F6072" s="2">
        <v>9.2544439999999994</v>
      </c>
      <c r="G6072" s="2">
        <v>0.47967500000000002</v>
      </c>
      <c r="H6072" s="2">
        <v>0.48365799999999998</v>
      </c>
      <c r="J6072" s="2">
        <v>9.2572500000000009</v>
      </c>
      <c r="K6072" s="2">
        <v>8.8426000000000005E-2</v>
      </c>
      <c r="L6072" s="2">
        <v>0.164297</v>
      </c>
    </row>
    <row r="6073" spans="1:12" x14ac:dyDescent="0.2">
      <c r="A6073" s="2">
        <v>9.2579510000000003</v>
      </c>
      <c r="B6073" s="2">
        <v>68.770160000000004</v>
      </c>
      <c r="C6073" s="2">
        <v>0.38974300000000001</v>
      </c>
      <c r="D6073" s="2">
        <v>0.40745100000000001</v>
      </c>
      <c r="F6073" s="2">
        <v>9.2551450000000006</v>
      </c>
      <c r="G6073" s="2">
        <v>0.48014099999999998</v>
      </c>
      <c r="H6073" s="2">
        <v>0.48358200000000001</v>
      </c>
      <c r="J6073" s="2">
        <v>9.2579510000000003</v>
      </c>
      <c r="K6073" s="2">
        <v>8.8672000000000001E-2</v>
      </c>
      <c r="L6073" s="2">
        <v>0.16393099999999999</v>
      </c>
    </row>
    <row r="6074" spans="1:12" x14ac:dyDescent="0.2">
      <c r="A6074" s="2">
        <v>9.2586530000000007</v>
      </c>
      <c r="B6074" s="2">
        <v>68.769260000000003</v>
      </c>
      <c r="C6074" s="2">
        <v>0.38953300000000002</v>
      </c>
      <c r="D6074" s="2">
        <v>0.40756500000000001</v>
      </c>
      <c r="F6074" s="2">
        <v>9.2558469999999993</v>
      </c>
      <c r="G6074" s="2">
        <v>0.48014800000000002</v>
      </c>
      <c r="H6074" s="2">
        <v>0.48362699999999997</v>
      </c>
      <c r="J6074" s="2">
        <v>9.2586530000000007</v>
      </c>
      <c r="K6074" s="2">
        <v>8.8510000000000005E-2</v>
      </c>
      <c r="L6074" s="2">
        <v>0.16347800000000001</v>
      </c>
    </row>
    <row r="6075" spans="1:12" x14ac:dyDescent="0.2">
      <c r="A6075" s="2">
        <v>9.2593540000000001</v>
      </c>
      <c r="B6075" s="2">
        <v>68.768039999999999</v>
      </c>
      <c r="C6075" s="2">
        <v>0.38947199999999998</v>
      </c>
      <c r="D6075" s="2">
        <v>0.40789300000000001</v>
      </c>
      <c r="F6075" s="2">
        <v>9.2565480000000004</v>
      </c>
      <c r="G6075" s="2">
        <v>0.48061399999999999</v>
      </c>
      <c r="H6075" s="2">
        <v>0.48377199999999998</v>
      </c>
      <c r="J6075" s="2">
        <v>9.2593540000000001</v>
      </c>
      <c r="K6075" s="2">
        <v>8.8423000000000002E-2</v>
      </c>
      <c r="L6075" s="2">
        <v>0.163049</v>
      </c>
    </row>
    <row r="6076" spans="1:12" x14ac:dyDescent="0.2">
      <c r="A6076" s="2">
        <v>9.2600560000000005</v>
      </c>
      <c r="B6076" s="2">
        <v>68.766059999999996</v>
      </c>
      <c r="C6076" s="2">
        <v>0.389625</v>
      </c>
      <c r="D6076" s="2">
        <v>0.40799999999999997</v>
      </c>
      <c r="F6076" s="2">
        <v>9.2572500000000009</v>
      </c>
      <c r="G6076" s="2">
        <v>0.48086499999999999</v>
      </c>
      <c r="H6076" s="2">
        <v>0.48374200000000001</v>
      </c>
      <c r="J6076" s="2">
        <v>9.2600560000000005</v>
      </c>
      <c r="K6076" s="2">
        <v>8.8034000000000001E-2</v>
      </c>
      <c r="L6076" s="2">
        <v>0.16278999999999999</v>
      </c>
    </row>
    <row r="6077" spans="1:12" x14ac:dyDescent="0.2">
      <c r="A6077" s="2">
        <v>9.2607560000000007</v>
      </c>
      <c r="B6077" s="2">
        <v>68.764769999999999</v>
      </c>
      <c r="C6077" s="2">
        <v>0.38951400000000003</v>
      </c>
      <c r="D6077" s="2">
        <v>0.40809899999999999</v>
      </c>
      <c r="F6077" s="2">
        <v>9.2579510000000003</v>
      </c>
      <c r="G6077" s="2">
        <v>0.48083500000000001</v>
      </c>
      <c r="H6077" s="2">
        <v>0.48358899999999999</v>
      </c>
      <c r="J6077" s="2">
        <v>9.2607560000000007</v>
      </c>
      <c r="K6077" s="2">
        <v>8.7547E-2</v>
      </c>
      <c r="L6077" s="2">
        <v>0.162831</v>
      </c>
    </row>
    <row r="6078" spans="1:12" x14ac:dyDescent="0.2">
      <c r="A6078" s="2">
        <v>9.2614570000000001</v>
      </c>
      <c r="B6078" s="2">
        <v>68.763339999999999</v>
      </c>
      <c r="C6078" s="2">
        <v>0.38909500000000002</v>
      </c>
      <c r="D6078" s="2">
        <v>0.40819100000000003</v>
      </c>
      <c r="F6078" s="2">
        <v>9.2586530000000007</v>
      </c>
      <c r="G6078" s="2">
        <v>0.48123199999999999</v>
      </c>
      <c r="H6078" s="2">
        <v>0.48355900000000002</v>
      </c>
      <c r="J6078" s="2">
        <v>9.2614570000000001</v>
      </c>
      <c r="K6078" s="2">
        <v>8.7356000000000003E-2</v>
      </c>
      <c r="L6078" s="2">
        <v>0.16256499999999999</v>
      </c>
    </row>
    <row r="6079" spans="1:12" x14ac:dyDescent="0.2">
      <c r="A6079" s="2">
        <v>9.2621590000000005</v>
      </c>
      <c r="B6079" s="2">
        <v>68.760990000000007</v>
      </c>
      <c r="C6079" s="2">
        <v>0.38935799999999998</v>
      </c>
      <c r="D6079" s="2">
        <v>0.40835100000000002</v>
      </c>
      <c r="F6079" s="2">
        <v>9.2593540000000001</v>
      </c>
      <c r="G6079" s="2">
        <v>0.48156700000000002</v>
      </c>
      <c r="H6079" s="2">
        <v>0.48351300000000003</v>
      </c>
      <c r="J6079" s="2">
        <v>9.2621590000000005</v>
      </c>
      <c r="K6079" s="2">
        <v>8.7284E-2</v>
      </c>
      <c r="L6079" s="2">
        <v>0.16236200000000001</v>
      </c>
    </row>
    <row r="6080" spans="1:12" x14ac:dyDescent="0.2">
      <c r="A6080" s="2">
        <v>9.2628599999999999</v>
      </c>
      <c r="B6080" s="2">
        <v>68.759159999999994</v>
      </c>
      <c r="C6080" s="2">
        <v>0.38932699999999998</v>
      </c>
      <c r="D6080" s="2">
        <v>0.408466</v>
      </c>
      <c r="F6080" s="2">
        <v>9.2600560000000005</v>
      </c>
      <c r="G6080" s="2">
        <v>0.48168899999999998</v>
      </c>
      <c r="H6080" s="2">
        <v>0.483566</v>
      </c>
      <c r="J6080" s="2">
        <v>9.2628599999999999</v>
      </c>
      <c r="K6080" s="2">
        <v>8.6983000000000005E-2</v>
      </c>
      <c r="L6080" s="2">
        <v>0.16225999999999999</v>
      </c>
    </row>
    <row r="6081" spans="1:12" x14ac:dyDescent="0.2">
      <c r="A6081" s="2">
        <v>9.2635620000000003</v>
      </c>
      <c r="B6081" s="2">
        <v>68.757069999999999</v>
      </c>
      <c r="C6081" s="2">
        <v>0.38964399999999999</v>
      </c>
      <c r="D6081" s="2">
        <v>0.40851900000000002</v>
      </c>
      <c r="F6081" s="2">
        <v>9.2607560000000007</v>
      </c>
      <c r="G6081" s="2">
        <v>0.481651</v>
      </c>
      <c r="H6081" s="2">
        <v>0.48348200000000002</v>
      </c>
      <c r="J6081" s="2">
        <v>9.2635620000000003</v>
      </c>
      <c r="K6081" s="2">
        <v>8.7339E-2</v>
      </c>
      <c r="L6081" s="2">
        <v>0.16170300000000001</v>
      </c>
    </row>
    <row r="6082" spans="1:12" x14ac:dyDescent="0.2">
      <c r="A6082" s="2">
        <v>9.2642629999999997</v>
      </c>
      <c r="B6082" s="2">
        <v>68.754459999999995</v>
      </c>
      <c r="C6082" s="2">
        <v>0.38988800000000001</v>
      </c>
      <c r="D6082" s="2">
        <v>0.40898400000000001</v>
      </c>
      <c r="F6082" s="2">
        <v>9.2614570000000001</v>
      </c>
      <c r="G6082" s="2">
        <v>0.481628</v>
      </c>
      <c r="H6082" s="2">
        <v>0.48321500000000001</v>
      </c>
      <c r="J6082" s="2">
        <v>9.2642629999999997</v>
      </c>
      <c r="K6082" s="2">
        <v>8.7985999999999995E-2</v>
      </c>
      <c r="L6082" s="2">
        <v>0.16165599999999999</v>
      </c>
    </row>
    <row r="6083" spans="1:12" x14ac:dyDescent="0.2">
      <c r="A6083" s="2">
        <v>9.2649650000000001</v>
      </c>
      <c r="B6083" s="2">
        <v>68.752399999999994</v>
      </c>
      <c r="C6083" s="2">
        <v>0.38954800000000001</v>
      </c>
      <c r="D6083" s="2">
        <v>0.40941899999999998</v>
      </c>
      <c r="F6083" s="2">
        <v>9.2621590000000005</v>
      </c>
      <c r="G6083" s="2">
        <v>0.48194100000000001</v>
      </c>
      <c r="H6083" s="2">
        <v>0.48321500000000001</v>
      </c>
      <c r="J6083" s="2">
        <v>9.2649650000000001</v>
      </c>
      <c r="K6083" s="2">
        <v>8.7779999999999997E-2</v>
      </c>
      <c r="L6083" s="2">
        <v>0.161412</v>
      </c>
    </row>
    <row r="6084" spans="1:12" x14ac:dyDescent="0.2">
      <c r="A6084" s="2">
        <v>9.2656659999999995</v>
      </c>
      <c r="B6084" s="2">
        <v>68.750860000000003</v>
      </c>
      <c r="C6084" s="2">
        <v>0.38925100000000001</v>
      </c>
      <c r="D6084" s="2">
        <v>0.40973199999999999</v>
      </c>
      <c r="F6084" s="2">
        <v>9.2628599999999999</v>
      </c>
      <c r="G6084" s="2">
        <v>0.48209400000000002</v>
      </c>
      <c r="H6084" s="2">
        <v>0.483406</v>
      </c>
      <c r="J6084" s="2">
        <v>9.2656659999999995</v>
      </c>
      <c r="K6084" s="2">
        <v>8.8042999999999996E-2</v>
      </c>
      <c r="L6084" s="2">
        <v>0.16125999999999999</v>
      </c>
    </row>
    <row r="6085" spans="1:12" x14ac:dyDescent="0.2">
      <c r="A6085" s="2">
        <v>9.2663679999999999</v>
      </c>
      <c r="B6085" s="2">
        <v>68.748059999999995</v>
      </c>
      <c r="C6085" s="2">
        <v>0.38909100000000002</v>
      </c>
      <c r="D6085" s="2">
        <v>0.41006799999999999</v>
      </c>
      <c r="F6085" s="2">
        <v>9.2635620000000003</v>
      </c>
      <c r="G6085" s="2">
        <v>0.48203299999999999</v>
      </c>
      <c r="H6085" s="2">
        <v>0.48343700000000001</v>
      </c>
      <c r="J6085" s="2">
        <v>9.2663679999999999</v>
      </c>
      <c r="K6085" s="2">
        <v>8.7918999999999997E-2</v>
      </c>
      <c r="L6085" s="2">
        <v>0.161078</v>
      </c>
    </row>
    <row r="6086" spans="1:12" x14ac:dyDescent="0.2">
      <c r="A6086" s="2">
        <v>9.2670689999999993</v>
      </c>
      <c r="B6086" s="2">
        <v>68.745009999999994</v>
      </c>
      <c r="C6086" s="2">
        <v>0.38960600000000001</v>
      </c>
      <c r="D6086" s="2">
        <v>0.41048699999999999</v>
      </c>
      <c r="F6086" s="2">
        <v>9.2642629999999997</v>
      </c>
      <c r="G6086" s="2">
        <v>0.48210900000000001</v>
      </c>
      <c r="H6086" s="2">
        <v>0.48331499999999999</v>
      </c>
      <c r="J6086" s="2">
        <v>9.2670689999999993</v>
      </c>
      <c r="K6086" s="2">
        <v>8.7494000000000002E-2</v>
      </c>
      <c r="L6086" s="2">
        <v>0.16078400000000001</v>
      </c>
    </row>
    <row r="6087" spans="1:12" x14ac:dyDescent="0.2">
      <c r="A6087" s="2">
        <v>9.2677700000000005</v>
      </c>
      <c r="B6087" s="2">
        <v>68.742469999999997</v>
      </c>
      <c r="C6087" s="2">
        <v>0.38987699999999997</v>
      </c>
      <c r="D6087" s="2">
        <v>0.41064800000000001</v>
      </c>
      <c r="F6087" s="2">
        <v>9.2649650000000001</v>
      </c>
      <c r="G6087" s="2">
        <v>0.48273500000000003</v>
      </c>
      <c r="H6087" s="2">
        <v>0.483101</v>
      </c>
      <c r="J6087" s="2">
        <v>9.2677700000000005</v>
      </c>
      <c r="K6087" s="2">
        <v>8.7452000000000002E-2</v>
      </c>
      <c r="L6087" s="2">
        <v>0.16092500000000001</v>
      </c>
    </row>
    <row r="6088" spans="1:12" x14ac:dyDescent="0.2">
      <c r="A6088" s="2">
        <v>9.2684719999999992</v>
      </c>
      <c r="B6088" s="2">
        <v>68.740250000000003</v>
      </c>
      <c r="C6088" s="2">
        <v>0.389575</v>
      </c>
      <c r="D6088" s="2">
        <v>0.41098299999999999</v>
      </c>
      <c r="F6088" s="2">
        <v>9.2656659999999995</v>
      </c>
      <c r="G6088" s="2">
        <v>0.48254399999999997</v>
      </c>
      <c r="H6088" s="2">
        <v>0.48310900000000001</v>
      </c>
      <c r="J6088" s="2">
        <v>9.2684719999999992</v>
      </c>
      <c r="K6088" s="2">
        <v>8.7368000000000001E-2</v>
      </c>
      <c r="L6088" s="2">
        <v>0.16159499999999999</v>
      </c>
    </row>
    <row r="6089" spans="1:12" x14ac:dyDescent="0.2">
      <c r="A6089" s="2">
        <v>9.2691730000000003</v>
      </c>
      <c r="B6089" s="2">
        <v>68.738420000000005</v>
      </c>
      <c r="C6089" s="2">
        <v>0.38891900000000001</v>
      </c>
      <c r="D6089" s="2">
        <v>0.41128100000000001</v>
      </c>
      <c r="F6089" s="2">
        <v>9.2663679999999999</v>
      </c>
      <c r="G6089" s="2">
        <v>0.48233799999999999</v>
      </c>
      <c r="H6089" s="2">
        <v>0.48329899999999998</v>
      </c>
      <c r="J6089" s="2">
        <v>9.2691730000000003</v>
      </c>
      <c r="K6089" s="2">
        <v>8.7403999999999996E-2</v>
      </c>
      <c r="L6089" s="2">
        <v>0.161689</v>
      </c>
    </row>
    <row r="6090" spans="1:12" x14ac:dyDescent="0.2">
      <c r="A6090" s="2">
        <v>9.2698750000000008</v>
      </c>
      <c r="B6090" s="2">
        <v>68.736310000000003</v>
      </c>
      <c r="C6090" s="2">
        <v>0.388519</v>
      </c>
      <c r="D6090" s="2">
        <v>0.4118</v>
      </c>
      <c r="F6090" s="2">
        <v>9.2670689999999993</v>
      </c>
      <c r="G6090" s="2">
        <v>0.482597</v>
      </c>
      <c r="H6090" s="2">
        <v>0.48322300000000001</v>
      </c>
      <c r="J6090" s="2">
        <v>9.2698750000000008</v>
      </c>
      <c r="K6090" s="2">
        <v>8.7281999999999998E-2</v>
      </c>
      <c r="L6090" s="2">
        <v>0.16140699999999999</v>
      </c>
    </row>
    <row r="6091" spans="1:12" x14ac:dyDescent="0.2">
      <c r="A6091" s="2">
        <v>9.2705760000000001</v>
      </c>
      <c r="B6091" s="2">
        <v>68.733959999999996</v>
      </c>
      <c r="C6091" s="2">
        <v>0.38833200000000001</v>
      </c>
      <c r="D6091" s="2">
        <v>0.41196700000000003</v>
      </c>
      <c r="F6091" s="2">
        <v>9.2677700000000005</v>
      </c>
      <c r="G6091" s="2">
        <v>0.48300199999999999</v>
      </c>
      <c r="H6091" s="2">
        <v>0.48307</v>
      </c>
      <c r="J6091" s="2">
        <v>9.2705760000000001</v>
      </c>
      <c r="K6091" s="2">
        <v>8.6711999999999997E-2</v>
      </c>
      <c r="L6091" s="2">
        <v>0.16111700000000001</v>
      </c>
    </row>
    <row r="6092" spans="1:12" x14ac:dyDescent="0.2">
      <c r="A6092" s="2">
        <v>9.2712769999999995</v>
      </c>
      <c r="B6092" s="2">
        <v>68.731219999999993</v>
      </c>
      <c r="C6092" s="2">
        <v>0.38765300000000003</v>
      </c>
      <c r="D6092" s="2">
        <v>0.41217300000000001</v>
      </c>
      <c r="F6092" s="2">
        <v>9.2684719999999992</v>
      </c>
      <c r="G6092" s="2">
        <v>0.48341400000000001</v>
      </c>
      <c r="H6092" s="2">
        <v>0.48294799999999999</v>
      </c>
      <c r="J6092" s="2">
        <v>9.2712769999999995</v>
      </c>
      <c r="K6092" s="2">
        <v>8.6255999999999999E-2</v>
      </c>
      <c r="L6092" s="2">
        <v>0.161075</v>
      </c>
    </row>
    <row r="6093" spans="1:12" x14ac:dyDescent="0.2">
      <c r="A6093" s="2">
        <v>9.2719780000000007</v>
      </c>
      <c r="B6093" s="2">
        <v>68.728459999999998</v>
      </c>
      <c r="C6093" s="2">
        <v>0.38714500000000002</v>
      </c>
      <c r="D6093" s="2">
        <v>0.41237200000000002</v>
      </c>
      <c r="F6093" s="2">
        <v>9.2691730000000003</v>
      </c>
      <c r="G6093" s="2">
        <v>0.483711</v>
      </c>
      <c r="H6093" s="2">
        <v>0.48298600000000003</v>
      </c>
      <c r="J6093" s="2">
        <v>9.2719780000000007</v>
      </c>
      <c r="K6093" s="2">
        <v>8.5914000000000004E-2</v>
      </c>
      <c r="L6093" s="2">
        <v>0.16103300000000001</v>
      </c>
    </row>
    <row r="6094" spans="1:12" x14ac:dyDescent="0.2">
      <c r="A6094" s="2">
        <v>9.2726799999999994</v>
      </c>
      <c r="B6094" s="2">
        <v>68.72542</v>
      </c>
      <c r="C6094" s="2">
        <v>0.38702300000000001</v>
      </c>
      <c r="D6094" s="2">
        <v>0.41311199999999998</v>
      </c>
      <c r="F6094" s="2">
        <v>9.2698750000000008</v>
      </c>
      <c r="G6094" s="2">
        <v>0.48365799999999998</v>
      </c>
      <c r="H6094" s="2">
        <v>0.48294799999999999</v>
      </c>
      <c r="J6094" s="2">
        <v>9.2726799999999994</v>
      </c>
      <c r="K6094" s="2">
        <v>8.5596000000000005E-2</v>
      </c>
      <c r="L6094" s="2">
        <v>0.16142699999999999</v>
      </c>
    </row>
    <row r="6095" spans="1:12" x14ac:dyDescent="0.2">
      <c r="A6095" s="2">
        <v>9.2733810000000005</v>
      </c>
      <c r="B6095" s="2">
        <v>68.722920000000002</v>
      </c>
      <c r="C6095" s="2">
        <v>0.38731700000000002</v>
      </c>
      <c r="D6095" s="2">
        <v>0.41386699999999998</v>
      </c>
      <c r="F6095" s="2">
        <v>9.2705760000000001</v>
      </c>
      <c r="G6095" s="2">
        <v>0.48358200000000001</v>
      </c>
      <c r="H6095" s="2">
        <v>0.482491</v>
      </c>
      <c r="J6095" s="2">
        <v>9.2733810000000005</v>
      </c>
      <c r="K6095" s="2">
        <v>8.5666999999999993E-2</v>
      </c>
      <c r="L6095" s="2">
        <v>0.16212199999999999</v>
      </c>
    </row>
    <row r="6096" spans="1:12" x14ac:dyDescent="0.2">
      <c r="A6096" s="2">
        <v>9.2740819999999999</v>
      </c>
      <c r="B6096" s="2">
        <v>68.720420000000004</v>
      </c>
      <c r="C6096" s="2">
        <v>0.38753399999999999</v>
      </c>
      <c r="D6096" s="2">
        <v>0.41439399999999998</v>
      </c>
      <c r="F6096" s="2">
        <v>9.2712769999999995</v>
      </c>
      <c r="G6096" s="2">
        <v>0.48362699999999997</v>
      </c>
      <c r="H6096" s="2">
        <v>0.48227700000000001</v>
      </c>
      <c r="J6096" s="2">
        <v>9.2740819999999999</v>
      </c>
      <c r="K6096" s="2">
        <v>8.5148000000000001E-2</v>
      </c>
      <c r="L6096" s="2">
        <v>0.16256399999999999</v>
      </c>
    </row>
    <row r="6097" spans="1:12" x14ac:dyDescent="0.2">
      <c r="A6097" s="2">
        <v>9.2747840000000004</v>
      </c>
      <c r="B6097" s="2">
        <v>68.717709999999997</v>
      </c>
      <c r="C6097" s="2">
        <v>0.38766</v>
      </c>
      <c r="D6097" s="2">
        <v>0.41485100000000003</v>
      </c>
      <c r="F6097" s="2">
        <v>9.2719780000000007</v>
      </c>
      <c r="G6097" s="2">
        <v>0.48377199999999998</v>
      </c>
      <c r="H6097" s="2">
        <v>0.482574</v>
      </c>
      <c r="J6097" s="2">
        <v>9.2747840000000004</v>
      </c>
      <c r="K6097" s="2">
        <v>8.4863999999999995E-2</v>
      </c>
      <c r="L6097" s="2">
        <v>0.16289200000000001</v>
      </c>
    </row>
    <row r="6098" spans="1:12" x14ac:dyDescent="0.2">
      <c r="A6098" s="2">
        <v>9.2754849999999998</v>
      </c>
      <c r="B6098" s="2">
        <v>68.715130000000002</v>
      </c>
      <c r="C6098" s="2">
        <v>0.38780500000000001</v>
      </c>
      <c r="D6098" s="2">
        <v>0.41553000000000001</v>
      </c>
      <c r="F6098" s="2">
        <v>9.2726799999999994</v>
      </c>
      <c r="G6098" s="2">
        <v>0.48374200000000001</v>
      </c>
      <c r="H6098" s="2">
        <v>0.48289500000000002</v>
      </c>
      <c r="J6098" s="2">
        <v>9.2754849999999998</v>
      </c>
      <c r="K6098" s="2">
        <v>8.4668999999999994E-2</v>
      </c>
      <c r="L6098" s="2">
        <v>0.162993</v>
      </c>
    </row>
    <row r="6099" spans="1:12" x14ac:dyDescent="0.2">
      <c r="A6099" s="2">
        <v>9.2761870000000002</v>
      </c>
      <c r="B6099" s="2">
        <v>68.712329999999994</v>
      </c>
      <c r="C6099" s="2">
        <v>0.388183</v>
      </c>
      <c r="D6099" s="2">
        <v>0.41524</v>
      </c>
      <c r="F6099" s="2">
        <v>9.2733810000000005</v>
      </c>
      <c r="G6099" s="2">
        <v>0.48358899999999999</v>
      </c>
      <c r="H6099" s="2">
        <v>0.48316199999999998</v>
      </c>
      <c r="J6099" s="2">
        <v>9.2761870000000002</v>
      </c>
      <c r="K6099" s="2">
        <v>8.4957000000000005E-2</v>
      </c>
      <c r="L6099" s="2">
        <v>0.16282199999999999</v>
      </c>
    </row>
    <row r="6100" spans="1:12" x14ac:dyDescent="0.2">
      <c r="A6100" s="2">
        <v>9.2768879999999996</v>
      </c>
      <c r="B6100" s="2">
        <v>68.709469999999996</v>
      </c>
      <c r="C6100" s="2">
        <v>0.38850299999999999</v>
      </c>
      <c r="D6100" s="2">
        <v>0.41570600000000002</v>
      </c>
      <c r="F6100" s="2">
        <v>9.2740819999999999</v>
      </c>
      <c r="G6100" s="2">
        <v>0.48355900000000002</v>
      </c>
      <c r="H6100" s="2">
        <v>0.48297099999999998</v>
      </c>
      <c r="J6100" s="2">
        <v>9.2768879999999996</v>
      </c>
      <c r="K6100" s="2">
        <v>8.5130999999999998E-2</v>
      </c>
      <c r="L6100" s="2">
        <v>0.162638</v>
      </c>
    </row>
    <row r="6101" spans="1:12" x14ac:dyDescent="0.2">
      <c r="A6101" s="2">
        <v>9.27759</v>
      </c>
      <c r="B6101" s="2">
        <v>68.706540000000004</v>
      </c>
      <c r="C6101" s="2">
        <v>0.38849600000000001</v>
      </c>
      <c r="D6101" s="2">
        <v>0.41549199999999997</v>
      </c>
      <c r="F6101" s="2">
        <v>9.2747840000000004</v>
      </c>
      <c r="G6101" s="2">
        <v>0.48351300000000003</v>
      </c>
      <c r="H6101" s="2">
        <v>0.48254399999999997</v>
      </c>
      <c r="J6101" s="2">
        <v>9.27759</v>
      </c>
      <c r="K6101" s="2">
        <v>8.5141999999999995E-2</v>
      </c>
      <c r="L6101" s="2">
        <v>0.162608</v>
      </c>
    </row>
    <row r="6102" spans="1:12" x14ac:dyDescent="0.2">
      <c r="A6102" s="2">
        <v>9.2782909999999994</v>
      </c>
      <c r="B6102" s="2">
        <v>68.703550000000007</v>
      </c>
      <c r="C6102" s="2">
        <v>0.38806800000000002</v>
      </c>
      <c r="D6102" s="2">
        <v>0.41559099999999999</v>
      </c>
      <c r="F6102" s="2">
        <v>9.2754849999999998</v>
      </c>
      <c r="G6102" s="2">
        <v>0.483566</v>
      </c>
      <c r="H6102" s="2">
        <v>0.48244500000000001</v>
      </c>
      <c r="J6102" s="2">
        <v>9.2782909999999994</v>
      </c>
      <c r="K6102" s="2">
        <v>8.5351999999999997E-2</v>
      </c>
      <c r="L6102" s="2">
        <v>0.16253300000000001</v>
      </c>
    </row>
    <row r="6103" spans="1:12" x14ac:dyDescent="0.2">
      <c r="A6103" s="2">
        <v>9.2789929999999998</v>
      </c>
      <c r="B6103" s="2">
        <v>68.699950000000001</v>
      </c>
      <c r="C6103" s="2">
        <v>0.387519</v>
      </c>
      <c r="D6103" s="2">
        <v>0.41578199999999998</v>
      </c>
      <c r="F6103" s="2">
        <v>9.2761870000000002</v>
      </c>
      <c r="G6103" s="2">
        <v>0.48348200000000002</v>
      </c>
      <c r="H6103" s="2">
        <v>0.48243000000000003</v>
      </c>
      <c r="J6103" s="2">
        <v>9.2789929999999998</v>
      </c>
      <c r="K6103" s="2">
        <v>8.5419999999999996E-2</v>
      </c>
      <c r="L6103" s="2">
        <v>0.162273</v>
      </c>
    </row>
    <row r="6104" spans="1:12" x14ac:dyDescent="0.2">
      <c r="A6104" s="2">
        <v>9.2796939999999992</v>
      </c>
      <c r="B6104" s="2">
        <v>68.696730000000002</v>
      </c>
      <c r="C6104" s="2">
        <v>0.38709900000000003</v>
      </c>
      <c r="D6104" s="2">
        <v>0.41620200000000002</v>
      </c>
      <c r="F6104" s="2">
        <v>9.2768879999999996</v>
      </c>
      <c r="G6104" s="2">
        <v>0.48321500000000001</v>
      </c>
      <c r="H6104" s="2">
        <v>0.48277300000000001</v>
      </c>
      <c r="J6104" s="2">
        <v>9.2796939999999992</v>
      </c>
      <c r="K6104" s="2">
        <v>8.5431999999999994E-2</v>
      </c>
      <c r="L6104" s="2">
        <v>0.16175400000000001</v>
      </c>
    </row>
    <row r="6105" spans="1:12" x14ac:dyDescent="0.2">
      <c r="A6105" s="2">
        <v>9.2803950000000004</v>
      </c>
      <c r="B6105" s="2">
        <v>68.692899999999995</v>
      </c>
      <c r="C6105" s="2">
        <v>0.38714900000000002</v>
      </c>
      <c r="D6105" s="2">
        <v>0.416217</v>
      </c>
      <c r="F6105" s="2">
        <v>9.27759</v>
      </c>
      <c r="G6105" s="2">
        <v>0.48321500000000001</v>
      </c>
      <c r="H6105" s="2">
        <v>0.48331499999999999</v>
      </c>
      <c r="J6105" s="2">
        <v>9.2803950000000004</v>
      </c>
      <c r="K6105" s="2">
        <v>8.5000999999999993E-2</v>
      </c>
      <c r="L6105" s="2">
        <v>0.16133600000000001</v>
      </c>
    </row>
    <row r="6106" spans="1:12" x14ac:dyDescent="0.2">
      <c r="A6106" s="2">
        <v>9.2810970000000008</v>
      </c>
      <c r="B6106" s="2">
        <v>68.689490000000006</v>
      </c>
      <c r="C6106" s="2">
        <v>0.38698100000000002</v>
      </c>
      <c r="D6106" s="2">
        <v>0.41598800000000002</v>
      </c>
      <c r="F6106" s="2">
        <v>9.2782909999999994</v>
      </c>
      <c r="G6106" s="2">
        <v>0.483406</v>
      </c>
      <c r="H6106" s="2">
        <v>0.48328399999999999</v>
      </c>
      <c r="J6106" s="2">
        <v>9.2810970000000008</v>
      </c>
      <c r="K6106" s="2">
        <v>8.4893999999999997E-2</v>
      </c>
      <c r="L6106" s="2">
        <v>0.16125700000000001</v>
      </c>
    </row>
    <row r="6107" spans="1:12" x14ac:dyDescent="0.2">
      <c r="A6107" s="2">
        <v>9.2817969999999992</v>
      </c>
      <c r="B6107" s="2">
        <v>68.68629</v>
      </c>
      <c r="C6107" s="2">
        <v>0.38677499999999998</v>
      </c>
      <c r="D6107" s="2">
        <v>0.41586600000000001</v>
      </c>
      <c r="F6107" s="2">
        <v>9.2789929999999998</v>
      </c>
      <c r="G6107" s="2">
        <v>0.48343700000000001</v>
      </c>
      <c r="H6107" s="2">
        <v>0.48288700000000001</v>
      </c>
      <c r="J6107" s="2">
        <v>9.2817969999999992</v>
      </c>
      <c r="K6107" s="2">
        <v>8.4873000000000004E-2</v>
      </c>
      <c r="L6107" s="2">
        <v>0.16116800000000001</v>
      </c>
    </row>
    <row r="6108" spans="1:12" x14ac:dyDescent="0.2">
      <c r="A6108" s="2">
        <v>9.2824989999999996</v>
      </c>
      <c r="B6108" s="2">
        <v>68.682519999999997</v>
      </c>
      <c r="C6108" s="2">
        <v>0.38661899999999999</v>
      </c>
      <c r="D6108" s="2">
        <v>0.41597299999999998</v>
      </c>
      <c r="F6108" s="2">
        <v>9.2796939999999992</v>
      </c>
      <c r="G6108" s="2">
        <v>0.48331499999999999</v>
      </c>
      <c r="H6108" s="2">
        <v>0.48275000000000001</v>
      </c>
      <c r="J6108" s="2">
        <v>9.2824989999999996</v>
      </c>
      <c r="K6108" s="2">
        <v>8.4692000000000003E-2</v>
      </c>
      <c r="L6108" s="2">
        <v>0.16110099999999999</v>
      </c>
    </row>
    <row r="6109" spans="1:12" x14ac:dyDescent="0.2">
      <c r="A6109" s="2">
        <v>9.2832000000000008</v>
      </c>
      <c r="B6109" s="2">
        <v>68.678659999999994</v>
      </c>
      <c r="C6109" s="2">
        <v>0.38618000000000002</v>
      </c>
      <c r="D6109" s="2">
        <v>0.41578199999999998</v>
      </c>
      <c r="F6109" s="2">
        <v>9.2803950000000004</v>
      </c>
      <c r="G6109" s="2">
        <v>0.483101</v>
      </c>
      <c r="H6109" s="2">
        <v>0.48270400000000002</v>
      </c>
      <c r="J6109" s="2">
        <v>9.2832000000000008</v>
      </c>
      <c r="K6109" s="2">
        <v>8.4431000000000006E-2</v>
      </c>
      <c r="L6109" s="2">
        <v>0.16131300000000001</v>
      </c>
    </row>
    <row r="6110" spans="1:12" x14ac:dyDescent="0.2">
      <c r="A6110" s="2">
        <v>9.2839019999999994</v>
      </c>
      <c r="B6110" s="2">
        <v>68.674639999999997</v>
      </c>
      <c r="C6110" s="2">
        <v>0.38586700000000002</v>
      </c>
      <c r="D6110" s="2">
        <v>0.41613299999999998</v>
      </c>
      <c r="F6110" s="2">
        <v>9.2810970000000008</v>
      </c>
      <c r="G6110" s="2">
        <v>0.48310900000000001</v>
      </c>
      <c r="H6110" s="2">
        <v>0.48289500000000002</v>
      </c>
      <c r="J6110" s="2">
        <v>9.2839019999999994</v>
      </c>
      <c r="K6110" s="2">
        <v>8.3946000000000007E-2</v>
      </c>
      <c r="L6110" s="2">
        <v>0.161361</v>
      </c>
    </row>
    <row r="6111" spans="1:12" x14ac:dyDescent="0.2">
      <c r="A6111" s="2">
        <v>9.2846030000000006</v>
      </c>
      <c r="B6111" s="2">
        <v>68.6708</v>
      </c>
      <c r="C6111" s="2">
        <v>0.38568799999999998</v>
      </c>
      <c r="D6111" s="2">
        <v>0.41682000000000002</v>
      </c>
      <c r="F6111" s="2">
        <v>9.2817969999999992</v>
      </c>
      <c r="G6111" s="2">
        <v>0.48329899999999998</v>
      </c>
      <c r="H6111" s="2">
        <v>0.48284100000000002</v>
      </c>
      <c r="J6111" s="2">
        <v>9.2846030000000006</v>
      </c>
      <c r="K6111" s="2">
        <v>8.3741999999999997E-2</v>
      </c>
      <c r="L6111" s="2">
        <v>0.16131200000000001</v>
      </c>
    </row>
    <row r="6112" spans="1:12" x14ac:dyDescent="0.2">
      <c r="A6112" s="2">
        <v>9.2853049999999993</v>
      </c>
      <c r="B6112" s="2">
        <v>68.666480000000007</v>
      </c>
      <c r="C6112" s="2">
        <v>0.385459</v>
      </c>
      <c r="D6112" s="2">
        <v>0.41739199999999999</v>
      </c>
      <c r="F6112" s="2">
        <v>9.2824989999999996</v>
      </c>
      <c r="G6112" s="2">
        <v>0.48322300000000001</v>
      </c>
      <c r="H6112" s="2">
        <v>0.48245199999999999</v>
      </c>
      <c r="J6112" s="2">
        <v>9.2853049999999993</v>
      </c>
      <c r="K6112" s="2">
        <v>8.3684999999999996E-2</v>
      </c>
      <c r="L6112" s="2">
        <v>0.16114700000000001</v>
      </c>
    </row>
    <row r="6113" spans="1:12" x14ac:dyDescent="0.2">
      <c r="A6113" s="2">
        <v>9.2860060000000004</v>
      </c>
      <c r="B6113" s="2">
        <v>68.662440000000004</v>
      </c>
      <c r="C6113" s="2">
        <v>0.38556200000000002</v>
      </c>
      <c r="D6113" s="2">
        <v>0.41772799999999999</v>
      </c>
      <c r="F6113" s="2">
        <v>9.2832000000000008</v>
      </c>
      <c r="G6113" s="2">
        <v>0.48307</v>
      </c>
      <c r="H6113" s="2">
        <v>0.48213200000000001</v>
      </c>
      <c r="J6113" s="2">
        <v>9.2860060000000004</v>
      </c>
      <c r="K6113" s="2">
        <v>8.3301E-2</v>
      </c>
      <c r="L6113" s="2">
        <v>0.160855</v>
      </c>
    </row>
    <row r="6114" spans="1:12" x14ac:dyDescent="0.2">
      <c r="A6114" s="2">
        <v>9.2867080000000009</v>
      </c>
      <c r="B6114" s="2">
        <v>68.658439999999999</v>
      </c>
      <c r="C6114" s="2">
        <v>0.38599299999999998</v>
      </c>
      <c r="D6114" s="2">
        <v>0.41785699999999998</v>
      </c>
      <c r="F6114" s="2">
        <v>9.2839019999999994</v>
      </c>
      <c r="G6114" s="2">
        <v>0.48294799999999999</v>
      </c>
      <c r="H6114" s="2">
        <v>0.481651</v>
      </c>
      <c r="J6114" s="2">
        <v>9.2867080000000009</v>
      </c>
      <c r="K6114" s="2">
        <v>8.3144999999999997E-2</v>
      </c>
      <c r="L6114" s="2">
        <v>0.160991</v>
      </c>
    </row>
    <row r="6115" spans="1:12" x14ac:dyDescent="0.2">
      <c r="A6115" s="2">
        <v>9.2874090000000002</v>
      </c>
      <c r="B6115" s="2">
        <v>68.653660000000002</v>
      </c>
      <c r="C6115" s="2">
        <v>0.3861</v>
      </c>
      <c r="D6115" s="2">
        <v>0.41778100000000001</v>
      </c>
      <c r="F6115" s="2">
        <v>9.2846030000000006</v>
      </c>
      <c r="G6115" s="2">
        <v>0.48298600000000003</v>
      </c>
      <c r="H6115" s="2">
        <v>0.48131600000000002</v>
      </c>
      <c r="J6115" s="2">
        <v>9.2874090000000002</v>
      </c>
      <c r="K6115" s="2">
        <v>8.3134E-2</v>
      </c>
      <c r="L6115" s="2">
        <v>0.16083900000000001</v>
      </c>
    </row>
    <row r="6116" spans="1:12" x14ac:dyDescent="0.2">
      <c r="A6116" s="2">
        <v>9.2881099999999996</v>
      </c>
      <c r="B6116" s="2">
        <v>68.648880000000005</v>
      </c>
      <c r="C6116" s="2">
        <v>0.38585199999999997</v>
      </c>
      <c r="D6116" s="2">
        <v>0.41748400000000002</v>
      </c>
      <c r="F6116" s="2">
        <v>9.2853049999999993</v>
      </c>
      <c r="G6116" s="2">
        <v>0.48294799999999999</v>
      </c>
      <c r="H6116" s="2">
        <v>0.48139999999999999</v>
      </c>
      <c r="J6116" s="2">
        <v>9.2881099999999996</v>
      </c>
      <c r="K6116" s="2">
        <v>8.2658999999999996E-2</v>
      </c>
      <c r="L6116" s="2">
        <v>0.16054199999999999</v>
      </c>
    </row>
    <row r="6117" spans="1:12" x14ac:dyDescent="0.2">
      <c r="A6117" s="2">
        <v>9.2888120000000001</v>
      </c>
      <c r="B6117" s="2">
        <v>68.644069999999999</v>
      </c>
      <c r="C6117" s="2">
        <v>0.385791</v>
      </c>
      <c r="D6117" s="2">
        <v>0.41764400000000002</v>
      </c>
      <c r="F6117" s="2">
        <v>9.2860060000000004</v>
      </c>
      <c r="G6117" s="2">
        <v>0.482491</v>
      </c>
      <c r="H6117" s="2">
        <v>0.48128500000000002</v>
      </c>
      <c r="J6117" s="2">
        <v>9.2888120000000001</v>
      </c>
      <c r="K6117" s="2">
        <v>8.2198999999999994E-2</v>
      </c>
      <c r="L6117" s="2">
        <v>0.16039999999999999</v>
      </c>
    </row>
    <row r="6118" spans="1:12" x14ac:dyDescent="0.2">
      <c r="A6118" s="2">
        <v>9.2895129999999995</v>
      </c>
      <c r="B6118" s="2">
        <v>68.639579999999995</v>
      </c>
      <c r="C6118" s="2">
        <v>0.38558500000000001</v>
      </c>
      <c r="D6118" s="2">
        <v>0.41755199999999998</v>
      </c>
      <c r="F6118" s="2">
        <v>9.2867080000000009</v>
      </c>
      <c r="G6118" s="2">
        <v>0.48227700000000001</v>
      </c>
      <c r="H6118" s="2">
        <v>0.48110199999999997</v>
      </c>
      <c r="J6118" s="2">
        <v>9.2895129999999995</v>
      </c>
      <c r="K6118" s="2">
        <v>8.1965999999999997E-2</v>
      </c>
      <c r="L6118" s="2">
        <v>0.16026799999999999</v>
      </c>
    </row>
    <row r="6119" spans="1:12" x14ac:dyDescent="0.2">
      <c r="A6119" s="2">
        <v>9.2902149999999999</v>
      </c>
      <c r="B6119" s="2">
        <v>68.635120000000001</v>
      </c>
      <c r="C6119" s="2">
        <v>0.38523800000000002</v>
      </c>
      <c r="D6119" s="2">
        <v>0.41804000000000002</v>
      </c>
      <c r="F6119" s="2">
        <v>9.2874090000000002</v>
      </c>
      <c r="G6119" s="2">
        <v>0.482574</v>
      </c>
      <c r="H6119" s="2">
        <v>0.48106399999999999</v>
      </c>
      <c r="J6119" s="2">
        <v>9.2902149999999999</v>
      </c>
      <c r="K6119" s="2">
        <v>8.1817000000000001E-2</v>
      </c>
      <c r="L6119" s="2">
        <v>0.16064999999999999</v>
      </c>
    </row>
    <row r="6120" spans="1:12" x14ac:dyDescent="0.2">
      <c r="A6120" s="2">
        <v>9.290915</v>
      </c>
      <c r="B6120" s="2">
        <v>68.630319999999998</v>
      </c>
      <c r="C6120" s="2">
        <v>0.38516899999999998</v>
      </c>
      <c r="D6120" s="2">
        <v>0.41859000000000002</v>
      </c>
      <c r="F6120" s="2">
        <v>9.2881099999999996</v>
      </c>
      <c r="G6120" s="2">
        <v>0.48289500000000002</v>
      </c>
      <c r="H6120" s="2">
        <v>0.48077399999999998</v>
      </c>
      <c r="J6120" s="2">
        <v>9.290915</v>
      </c>
      <c r="K6120" s="2">
        <v>8.2086000000000006E-2</v>
      </c>
      <c r="L6120" s="2">
        <v>0.161158</v>
      </c>
    </row>
    <row r="6121" spans="1:12" x14ac:dyDescent="0.2">
      <c r="A6121" s="2">
        <v>9.2916170000000005</v>
      </c>
      <c r="B6121" s="2">
        <v>68.625550000000004</v>
      </c>
      <c r="C6121" s="2">
        <v>0.38492500000000002</v>
      </c>
      <c r="D6121" s="2">
        <v>0.41887200000000002</v>
      </c>
      <c r="F6121" s="2">
        <v>9.2888120000000001</v>
      </c>
      <c r="G6121" s="2">
        <v>0.48316199999999998</v>
      </c>
      <c r="H6121" s="2">
        <v>0.48065200000000002</v>
      </c>
      <c r="J6121" s="2">
        <v>9.2916170000000005</v>
      </c>
      <c r="K6121" s="2">
        <v>8.2284999999999997E-2</v>
      </c>
      <c r="L6121" s="2">
        <v>0.16154199999999999</v>
      </c>
    </row>
    <row r="6122" spans="1:12" x14ac:dyDescent="0.2">
      <c r="A6122" s="2">
        <v>9.2923179999999999</v>
      </c>
      <c r="B6122" s="2">
        <v>68.621020000000001</v>
      </c>
      <c r="C6122" s="2">
        <v>0.38478800000000002</v>
      </c>
      <c r="D6122" s="2">
        <v>0.41871199999999997</v>
      </c>
      <c r="F6122" s="2">
        <v>9.2895129999999995</v>
      </c>
      <c r="G6122" s="2">
        <v>0.48297099999999998</v>
      </c>
      <c r="H6122" s="2">
        <v>0.48091899999999999</v>
      </c>
      <c r="J6122" s="2">
        <v>9.2923179999999999</v>
      </c>
      <c r="K6122" s="2">
        <v>8.2017999999999994E-2</v>
      </c>
      <c r="L6122" s="2">
        <v>0.16184699999999999</v>
      </c>
    </row>
    <row r="6123" spans="1:12" x14ac:dyDescent="0.2">
      <c r="A6123" s="2">
        <v>9.2930200000000003</v>
      </c>
      <c r="B6123" s="2">
        <v>68.616330000000005</v>
      </c>
      <c r="C6123" s="2">
        <v>0.384681</v>
      </c>
      <c r="D6123" s="2">
        <v>0.41814699999999999</v>
      </c>
      <c r="F6123" s="2">
        <v>9.2902149999999999</v>
      </c>
      <c r="G6123" s="2">
        <v>0.48254399999999997</v>
      </c>
      <c r="H6123" s="2">
        <v>0.48103299999999999</v>
      </c>
      <c r="J6123" s="2">
        <v>9.2930200000000003</v>
      </c>
      <c r="K6123" s="2">
        <v>8.1262000000000001E-2</v>
      </c>
      <c r="L6123" s="2">
        <v>0.161657</v>
      </c>
    </row>
    <row r="6124" spans="1:12" x14ac:dyDescent="0.2">
      <c r="A6124" s="2">
        <v>9.2937209999999997</v>
      </c>
      <c r="B6124" s="2">
        <v>68.611660000000001</v>
      </c>
      <c r="C6124" s="2">
        <v>0.38449</v>
      </c>
      <c r="D6124" s="2">
        <v>0.41777300000000001</v>
      </c>
      <c r="F6124" s="2">
        <v>9.290915</v>
      </c>
      <c r="G6124" s="2">
        <v>0.48244500000000001</v>
      </c>
      <c r="H6124" s="2">
        <v>0.48102600000000001</v>
      </c>
      <c r="J6124" s="2">
        <v>9.2937209999999997</v>
      </c>
      <c r="K6124" s="2">
        <v>8.1032000000000007E-2</v>
      </c>
      <c r="L6124" s="2">
        <v>0.161494</v>
      </c>
    </row>
    <row r="6125" spans="1:12" x14ac:dyDescent="0.2">
      <c r="A6125" s="2">
        <v>9.2944220000000008</v>
      </c>
      <c r="B6125" s="2">
        <v>68.607089999999999</v>
      </c>
      <c r="C6125" s="2">
        <v>0.38452799999999998</v>
      </c>
      <c r="D6125" s="2">
        <v>0.41781200000000002</v>
      </c>
      <c r="F6125" s="2">
        <v>9.2916170000000005</v>
      </c>
      <c r="G6125" s="2">
        <v>0.48243000000000003</v>
      </c>
      <c r="H6125" s="2">
        <v>0.48102600000000001</v>
      </c>
      <c r="J6125" s="2">
        <v>9.2944220000000008</v>
      </c>
      <c r="K6125" s="2">
        <v>8.0617999999999995E-2</v>
      </c>
      <c r="L6125" s="2">
        <v>0.161854</v>
      </c>
    </row>
    <row r="6126" spans="1:12" x14ac:dyDescent="0.2">
      <c r="A6126" s="2">
        <v>9.2951239999999995</v>
      </c>
      <c r="B6126" s="2">
        <v>68.602329999999995</v>
      </c>
      <c r="C6126" s="2">
        <v>0.384212</v>
      </c>
      <c r="D6126" s="2">
        <v>0.41784199999999999</v>
      </c>
      <c r="F6126" s="2">
        <v>9.2923179999999999</v>
      </c>
      <c r="G6126" s="2">
        <v>0.48277300000000001</v>
      </c>
      <c r="H6126" s="2">
        <v>0.48100999999999999</v>
      </c>
      <c r="J6126" s="2">
        <v>9.2951239999999995</v>
      </c>
      <c r="K6126" s="2">
        <v>8.0727999999999994E-2</v>
      </c>
      <c r="L6126" s="2">
        <v>0.16214600000000001</v>
      </c>
    </row>
    <row r="6127" spans="1:12" x14ac:dyDescent="0.2">
      <c r="A6127" s="2">
        <v>9.2958250000000007</v>
      </c>
      <c r="B6127" s="2">
        <v>68.59787</v>
      </c>
      <c r="C6127" s="2">
        <v>0.38390299999999999</v>
      </c>
      <c r="D6127" s="2">
        <v>0.41797200000000001</v>
      </c>
      <c r="F6127" s="2">
        <v>9.2930200000000003</v>
      </c>
      <c r="G6127" s="2">
        <v>0.48331499999999999</v>
      </c>
      <c r="H6127" s="2">
        <v>0.48078900000000002</v>
      </c>
      <c r="J6127" s="2">
        <v>9.2958250000000007</v>
      </c>
      <c r="K6127" s="2">
        <v>8.0725000000000005E-2</v>
      </c>
      <c r="L6127" s="2">
        <v>0.16256499999999999</v>
      </c>
    </row>
    <row r="6128" spans="1:12" x14ac:dyDescent="0.2">
      <c r="A6128" s="2">
        <v>9.2965269999999993</v>
      </c>
      <c r="B6128" s="2">
        <v>68.59375</v>
      </c>
      <c r="C6128" s="2">
        <v>0.38392599999999999</v>
      </c>
      <c r="D6128" s="2">
        <v>0.41835299999999997</v>
      </c>
      <c r="F6128" s="2">
        <v>9.2937209999999997</v>
      </c>
      <c r="G6128" s="2">
        <v>0.48328399999999999</v>
      </c>
      <c r="H6128" s="2">
        <v>0.48053699999999999</v>
      </c>
      <c r="J6128" s="2">
        <v>9.2965269999999993</v>
      </c>
      <c r="K6128" s="2">
        <v>7.9825999999999994E-2</v>
      </c>
      <c r="L6128" s="2">
        <v>0.163185</v>
      </c>
    </row>
    <row r="6129" spans="1:12" x14ac:dyDescent="0.2">
      <c r="A6129" s="2">
        <v>9.2972280000000005</v>
      </c>
      <c r="B6129" s="2">
        <v>68.589669999999998</v>
      </c>
      <c r="C6129" s="2">
        <v>0.383826</v>
      </c>
      <c r="D6129" s="2">
        <v>0.41865799999999997</v>
      </c>
      <c r="F6129" s="2">
        <v>9.2944220000000008</v>
      </c>
      <c r="G6129" s="2">
        <v>0.48288700000000001</v>
      </c>
      <c r="H6129" s="2">
        <v>0.48095700000000002</v>
      </c>
      <c r="J6129" s="2">
        <v>9.2972280000000005</v>
      </c>
      <c r="K6129" s="2">
        <v>7.9510999999999998E-2</v>
      </c>
      <c r="L6129" s="2">
        <v>0.16364000000000001</v>
      </c>
    </row>
    <row r="6130" spans="1:12" x14ac:dyDescent="0.2">
      <c r="A6130" s="2">
        <v>9.2979299999999991</v>
      </c>
      <c r="B6130" s="2">
        <v>68.584919999999997</v>
      </c>
      <c r="C6130" s="2">
        <v>0.38341799999999998</v>
      </c>
      <c r="D6130" s="2">
        <v>0.41855900000000001</v>
      </c>
      <c r="F6130" s="2">
        <v>9.2951239999999995</v>
      </c>
      <c r="G6130" s="2">
        <v>0.48275000000000001</v>
      </c>
      <c r="H6130" s="2">
        <v>0.48119400000000001</v>
      </c>
      <c r="J6130" s="2">
        <v>9.2979299999999991</v>
      </c>
      <c r="K6130" s="2">
        <v>7.9922000000000007E-2</v>
      </c>
      <c r="L6130" s="2">
        <v>0.16373499999999999</v>
      </c>
    </row>
    <row r="6131" spans="1:12" x14ac:dyDescent="0.2">
      <c r="A6131" s="2">
        <v>9.2986310000000003</v>
      </c>
      <c r="B6131" s="2">
        <v>68.580070000000006</v>
      </c>
      <c r="C6131" s="2">
        <v>0.38308300000000001</v>
      </c>
      <c r="D6131" s="2">
        <v>0.41885699999999998</v>
      </c>
      <c r="F6131" s="2">
        <v>9.2958250000000007</v>
      </c>
      <c r="G6131" s="2">
        <v>0.48270400000000002</v>
      </c>
      <c r="H6131" s="2">
        <v>0.48147600000000002</v>
      </c>
      <c r="J6131" s="2">
        <v>9.2986310000000003</v>
      </c>
      <c r="K6131" s="2">
        <v>7.9758999999999997E-2</v>
      </c>
      <c r="L6131" s="2">
        <v>0.16380600000000001</v>
      </c>
    </row>
    <row r="6132" spans="1:12" x14ac:dyDescent="0.2">
      <c r="A6132" s="2">
        <v>9.2993330000000007</v>
      </c>
      <c r="B6132" s="2">
        <v>68.575410000000005</v>
      </c>
      <c r="C6132" s="2">
        <v>0.38278899999999999</v>
      </c>
      <c r="D6132" s="2">
        <v>0.41881099999999999</v>
      </c>
      <c r="F6132" s="2">
        <v>9.2965269999999993</v>
      </c>
      <c r="G6132" s="2">
        <v>0.48289500000000002</v>
      </c>
      <c r="H6132" s="2">
        <v>0.48187999999999998</v>
      </c>
      <c r="J6132" s="2">
        <v>9.2993330000000007</v>
      </c>
      <c r="K6132" s="2">
        <v>7.9699999999999993E-2</v>
      </c>
      <c r="L6132" s="2">
        <v>0.164021</v>
      </c>
    </row>
    <row r="6133" spans="1:12" x14ac:dyDescent="0.2">
      <c r="A6133" s="2">
        <v>9.3000340000000001</v>
      </c>
      <c r="B6133" s="2">
        <v>68.569689999999994</v>
      </c>
      <c r="C6133" s="2">
        <v>0.38263999999999998</v>
      </c>
      <c r="D6133" s="2">
        <v>0.418964</v>
      </c>
      <c r="F6133" s="2">
        <v>9.2972280000000005</v>
      </c>
      <c r="G6133" s="2">
        <v>0.48284100000000002</v>
      </c>
      <c r="H6133" s="2">
        <v>0.48163600000000001</v>
      </c>
      <c r="J6133" s="2">
        <v>9.3000340000000001</v>
      </c>
      <c r="K6133" s="2">
        <v>8.0194000000000001E-2</v>
      </c>
      <c r="L6133" s="2">
        <v>0.16420899999999999</v>
      </c>
    </row>
    <row r="6134" spans="1:12" x14ac:dyDescent="0.2">
      <c r="A6134" s="2">
        <v>9.3007360000000006</v>
      </c>
      <c r="B6134" s="2">
        <v>68.563779999999994</v>
      </c>
      <c r="C6134" s="2">
        <v>0.38284600000000002</v>
      </c>
      <c r="D6134" s="2">
        <v>0.418987</v>
      </c>
      <c r="F6134" s="2">
        <v>9.2979299999999991</v>
      </c>
      <c r="G6134" s="2">
        <v>0.48245199999999999</v>
      </c>
      <c r="H6134" s="2">
        <v>0.48148299999999999</v>
      </c>
      <c r="J6134" s="2">
        <v>9.3007360000000006</v>
      </c>
      <c r="K6134" s="2">
        <v>8.0186999999999994E-2</v>
      </c>
      <c r="L6134" s="2">
        <v>0.164136</v>
      </c>
    </row>
    <row r="6135" spans="1:12" x14ac:dyDescent="0.2">
      <c r="A6135" s="2">
        <v>9.3014360000000007</v>
      </c>
      <c r="B6135" s="2">
        <v>68.558880000000002</v>
      </c>
      <c r="C6135" s="2">
        <v>0.38292599999999999</v>
      </c>
      <c r="D6135" s="2">
        <v>0.41897099999999998</v>
      </c>
      <c r="F6135" s="2">
        <v>9.2986310000000003</v>
      </c>
      <c r="G6135" s="2">
        <v>0.48213200000000001</v>
      </c>
      <c r="H6135" s="2">
        <v>0.48162100000000002</v>
      </c>
      <c r="J6135" s="2">
        <v>9.3014360000000007</v>
      </c>
      <c r="K6135" s="2">
        <v>8.0285999999999996E-2</v>
      </c>
      <c r="L6135" s="2">
        <v>0.16389799999999999</v>
      </c>
    </row>
    <row r="6136" spans="1:12" x14ac:dyDescent="0.2">
      <c r="A6136" s="2">
        <v>9.3021370000000001</v>
      </c>
      <c r="B6136" s="2">
        <v>68.553610000000006</v>
      </c>
      <c r="C6136" s="2">
        <v>0.382575</v>
      </c>
      <c r="D6136" s="2">
        <v>0.41878100000000001</v>
      </c>
      <c r="F6136" s="2">
        <v>9.2993330000000007</v>
      </c>
      <c r="G6136" s="2">
        <v>0.481651</v>
      </c>
      <c r="H6136" s="2">
        <v>0.48172799999999999</v>
      </c>
      <c r="J6136" s="2">
        <v>9.3021370000000001</v>
      </c>
      <c r="K6136" s="2">
        <v>8.0840999999999996E-2</v>
      </c>
      <c r="L6136" s="2">
        <v>0.163887</v>
      </c>
    </row>
    <row r="6137" spans="1:12" x14ac:dyDescent="0.2">
      <c r="A6137" s="2">
        <v>9.3028390000000005</v>
      </c>
      <c r="B6137" s="2">
        <v>68.54795</v>
      </c>
      <c r="C6137" s="2">
        <v>0.38222400000000001</v>
      </c>
      <c r="D6137" s="2">
        <v>0.418819</v>
      </c>
      <c r="F6137" s="2">
        <v>9.3000340000000001</v>
      </c>
      <c r="G6137" s="2">
        <v>0.48131600000000002</v>
      </c>
      <c r="H6137" s="2">
        <v>0.48192600000000002</v>
      </c>
      <c r="J6137" s="2">
        <v>9.3028390000000005</v>
      </c>
      <c r="K6137" s="2">
        <v>8.1105999999999998E-2</v>
      </c>
      <c r="L6137" s="2">
        <v>0.163997</v>
      </c>
    </row>
    <row r="6138" spans="1:12" x14ac:dyDescent="0.2">
      <c r="A6138" s="2">
        <v>9.3035399999999999</v>
      </c>
      <c r="B6138" s="2">
        <v>68.542050000000003</v>
      </c>
      <c r="C6138" s="2">
        <v>0.381915</v>
      </c>
      <c r="D6138" s="2">
        <v>0.41865799999999997</v>
      </c>
      <c r="F6138" s="2">
        <v>9.3007360000000006</v>
      </c>
      <c r="G6138" s="2">
        <v>0.48139999999999999</v>
      </c>
      <c r="H6138" s="2">
        <v>0.48213200000000001</v>
      </c>
      <c r="J6138" s="2">
        <v>9.3035399999999999</v>
      </c>
      <c r="K6138" s="2">
        <v>8.1196000000000004E-2</v>
      </c>
      <c r="L6138" s="2">
        <v>0.163913</v>
      </c>
    </row>
    <row r="6139" spans="1:12" x14ac:dyDescent="0.2">
      <c r="A6139" s="2">
        <v>9.3042420000000003</v>
      </c>
      <c r="B6139" s="2">
        <v>68.536190000000005</v>
      </c>
      <c r="C6139" s="2">
        <v>0.38189200000000001</v>
      </c>
      <c r="D6139" s="2">
        <v>0.41869699999999999</v>
      </c>
      <c r="F6139" s="2">
        <v>9.3014360000000007</v>
      </c>
      <c r="G6139" s="2">
        <v>0.48128500000000002</v>
      </c>
      <c r="H6139" s="2">
        <v>0.48207899999999998</v>
      </c>
      <c r="J6139" s="2">
        <v>9.3042420000000003</v>
      </c>
      <c r="K6139" s="2">
        <v>8.1554000000000001E-2</v>
      </c>
      <c r="L6139" s="2">
        <v>0.16397100000000001</v>
      </c>
    </row>
    <row r="6140" spans="1:12" x14ac:dyDescent="0.2">
      <c r="A6140" s="2">
        <v>9.3049429999999997</v>
      </c>
      <c r="B6140" s="2">
        <v>68.530140000000003</v>
      </c>
      <c r="C6140" s="2">
        <v>0.38171699999999997</v>
      </c>
      <c r="D6140" s="2">
        <v>0.41890300000000003</v>
      </c>
      <c r="F6140" s="2">
        <v>9.3021370000000001</v>
      </c>
      <c r="G6140" s="2">
        <v>0.48110199999999997</v>
      </c>
      <c r="H6140" s="2">
        <v>0.48189500000000002</v>
      </c>
      <c r="J6140" s="2">
        <v>9.3049429999999997</v>
      </c>
      <c r="K6140" s="2">
        <v>8.1507999999999997E-2</v>
      </c>
      <c r="L6140" s="2">
        <v>0.164322</v>
      </c>
    </row>
    <row r="6141" spans="1:12" x14ac:dyDescent="0.2">
      <c r="A6141" s="2">
        <v>9.3056450000000002</v>
      </c>
      <c r="B6141" s="2">
        <v>68.523820000000001</v>
      </c>
      <c r="C6141" s="2">
        <v>0.381633</v>
      </c>
      <c r="D6141" s="2">
        <v>0.41913099999999998</v>
      </c>
      <c r="F6141" s="2">
        <v>9.3028390000000005</v>
      </c>
      <c r="G6141" s="2">
        <v>0.48106399999999999</v>
      </c>
      <c r="H6141" s="2">
        <v>0.48180400000000001</v>
      </c>
      <c r="J6141" s="2">
        <v>9.3056450000000002</v>
      </c>
      <c r="K6141" s="2">
        <v>8.1870999999999999E-2</v>
      </c>
      <c r="L6141" s="2">
        <v>0.164435</v>
      </c>
    </row>
    <row r="6142" spans="1:12" x14ac:dyDescent="0.2">
      <c r="A6142" s="2">
        <v>9.3063459999999996</v>
      </c>
      <c r="B6142" s="2">
        <v>68.517529999999994</v>
      </c>
      <c r="C6142" s="2">
        <v>0.38170900000000002</v>
      </c>
      <c r="D6142" s="2">
        <v>0.41955100000000001</v>
      </c>
      <c r="F6142" s="2">
        <v>9.3035399999999999</v>
      </c>
      <c r="G6142" s="2">
        <v>0.48077399999999998</v>
      </c>
      <c r="H6142" s="2">
        <v>0.481987</v>
      </c>
      <c r="J6142" s="2">
        <v>9.3063459999999996</v>
      </c>
      <c r="K6142" s="2">
        <v>8.1762000000000001E-2</v>
      </c>
      <c r="L6142" s="2">
        <v>0.164408</v>
      </c>
    </row>
    <row r="6143" spans="1:12" x14ac:dyDescent="0.2">
      <c r="A6143" s="2">
        <v>9.3070470000000007</v>
      </c>
      <c r="B6143" s="2">
        <v>68.511309999999995</v>
      </c>
      <c r="C6143" s="2">
        <v>0.38165199999999999</v>
      </c>
      <c r="D6143" s="2">
        <v>0.41966599999999998</v>
      </c>
      <c r="F6143" s="2">
        <v>9.3042420000000003</v>
      </c>
      <c r="G6143" s="2">
        <v>0.48065200000000002</v>
      </c>
      <c r="H6143" s="2">
        <v>0.48162100000000002</v>
      </c>
      <c r="J6143" s="2">
        <v>9.3070470000000007</v>
      </c>
      <c r="K6143" s="2">
        <v>8.1930000000000003E-2</v>
      </c>
      <c r="L6143" s="2">
        <v>0.164629</v>
      </c>
    </row>
    <row r="6144" spans="1:12" x14ac:dyDescent="0.2">
      <c r="A6144" s="2">
        <v>9.3077489999999994</v>
      </c>
      <c r="B6144" s="2">
        <v>68.505489999999995</v>
      </c>
      <c r="C6144" s="2">
        <v>0.38127800000000001</v>
      </c>
      <c r="D6144" s="2">
        <v>0.41977199999999998</v>
      </c>
      <c r="F6144" s="2">
        <v>9.3049429999999997</v>
      </c>
      <c r="G6144" s="2">
        <v>0.48091899999999999</v>
      </c>
      <c r="H6144" s="2">
        <v>0.48140699999999997</v>
      </c>
      <c r="J6144" s="2">
        <v>9.3077489999999994</v>
      </c>
      <c r="K6144" s="2">
        <v>8.2129999999999995E-2</v>
      </c>
      <c r="L6144" s="2">
        <v>0.16456399999999999</v>
      </c>
    </row>
    <row r="6145" spans="1:12" x14ac:dyDescent="0.2">
      <c r="A6145" s="2">
        <v>9.3084500000000006</v>
      </c>
      <c r="B6145" s="2">
        <v>68.499189999999999</v>
      </c>
      <c r="C6145" s="2">
        <v>0.38083600000000001</v>
      </c>
      <c r="D6145" s="2">
        <v>0.41988700000000001</v>
      </c>
      <c r="F6145" s="2">
        <v>9.3056450000000002</v>
      </c>
      <c r="G6145" s="2">
        <v>0.48103299999999999</v>
      </c>
      <c r="H6145" s="2">
        <v>0.48143799999999998</v>
      </c>
      <c r="J6145" s="2">
        <v>9.3084500000000006</v>
      </c>
      <c r="K6145" s="2">
        <v>8.2160999999999998E-2</v>
      </c>
      <c r="L6145" s="2">
        <v>0.16417100000000001</v>
      </c>
    </row>
    <row r="6146" spans="1:12" x14ac:dyDescent="0.2">
      <c r="A6146" s="2">
        <v>9.3091519999999992</v>
      </c>
      <c r="B6146" s="2">
        <v>68.492549999999994</v>
      </c>
      <c r="C6146" s="2">
        <v>0.38046600000000003</v>
      </c>
      <c r="D6146" s="2">
        <v>0.41979499999999997</v>
      </c>
      <c r="F6146" s="2">
        <v>9.3063459999999996</v>
      </c>
      <c r="G6146" s="2">
        <v>0.48102600000000001</v>
      </c>
      <c r="H6146" s="2">
        <v>0.48185699999999998</v>
      </c>
      <c r="J6146" s="2">
        <v>9.3091519999999992</v>
      </c>
      <c r="K6146" s="2">
        <v>8.2489000000000007E-2</v>
      </c>
      <c r="L6146" s="2">
        <v>0.16384499999999999</v>
      </c>
    </row>
    <row r="6147" spans="1:12" x14ac:dyDescent="0.2">
      <c r="A6147" s="2">
        <v>9.3098530000000004</v>
      </c>
      <c r="B6147" s="2">
        <v>68.48612</v>
      </c>
      <c r="C6147" s="2">
        <v>0.38037799999999999</v>
      </c>
      <c r="D6147" s="2">
        <v>0.41992499999999999</v>
      </c>
      <c r="F6147" s="2">
        <v>9.3070470000000007</v>
      </c>
      <c r="G6147" s="2">
        <v>0.48102600000000001</v>
      </c>
      <c r="H6147" s="2">
        <v>0.48222399999999999</v>
      </c>
      <c r="J6147" s="2">
        <v>9.3098530000000004</v>
      </c>
      <c r="K6147" s="2">
        <v>8.2671999999999995E-2</v>
      </c>
      <c r="L6147" s="2">
        <v>0.16373099999999999</v>
      </c>
    </row>
    <row r="6148" spans="1:12" x14ac:dyDescent="0.2">
      <c r="A6148" s="2">
        <v>9.3105560000000001</v>
      </c>
      <c r="B6148" s="2">
        <v>68.479730000000004</v>
      </c>
      <c r="C6148" s="2">
        <v>0.38053100000000001</v>
      </c>
      <c r="D6148" s="2">
        <v>0.41975699999999999</v>
      </c>
      <c r="F6148" s="2">
        <v>9.3077489999999994</v>
      </c>
      <c r="G6148" s="2">
        <v>0.48100999999999999</v>
      </c>
      <c r="H6148" s="2">
        <v>0.48265799999999998</v>
      </c>
      <c r="J6148" s="2">
        <v>9.3105560000000001</v>
      </c>
      <c r="K6148" s="2">
        <v>8.3062999999999998E-2</v>
      </c>
      <c r="L6148" s="2">
        <v>0.16369700000000001</v>
      </c>
    </row>
    <row r="6149" spans="1:12" x14ac:dyDescent="0.2">
      <c r="A6149" s="2">
        <v>9.3112560000000002</v>
      </c>
      <c r="B6149" s="2">
        <v>68.473129999999998</v>
      </c>
      <c r="C6149" s="2">
        <v>0.38031300000000001</v>
      </c>
      <c r="D6149" s="2">
        <v>0.41952800000000001</v>
      </c>
      <c r="F6149" s="2">
        <v>9.3084500000000006</v>
      </c>
      <c r="G6149" s="2">
        <v>0.48078900000000002</v>
      </c>
      <c r="H6149" s="2">
        <v>0.48283399999999999</v>
      </c>
      <c r="J6149" s="2">
        <v>9.3112560000000002</v>
      </c>
      <c r="K6149" s="2">
        <v>8.2971000000000003E-2</v>
      </c>
      <c r="L6149" s="2">
        <v>0.16347999999999999</v>
      </c>
    </row>
    <row r="6150" spans="1:12" x14ac:dyDescent="0.2">
      <c r="A6150" s="2">
        <v>9.3119569999999996</v>
      </c>
      <c r="B6150" s="2">
        <v>68.466610000000003</v>
      </c>
      <c r="C6150" s="2">
        <v>0.37975199999999998</v>
      </c>
      <c r="D6150" s="2">
        <v>0.41924600000000001</v>
      </c>
      <c r="F6150" s="2">
        <v>9.3091519999999992</v>
      </c>
      <c r="G6150" s="2">
        <v>0.48053699999999999</v>
      </c>
      <c r="H6150" s="2">
        <v>0.48292499999999999</v>
      </c>
      <c r="J6150" s="2">
        <v>9.3119569999999996</v>
      </c>
      <c r="K6150" s="2">
        <v>8.2580000000000001E-2</v>
      </c>
      <c r="L6150" s="2">
        <v>0.16331100000000001</v>
      </c>
    </row>
    <row r="6151" spans="1:12" x14ac:dyDescent="0.2">
      <c r="A6151" s="2">
        <v>9.3126580000000008</v>
      </c>
      <c r="B6151" s="2">
        <v>68.460139999999996</v>
      </c>
      <c r="C6151" s="2">
        <v>0.37922600000000001</v>
      </c>
      <c r="D6151" s="2">
        <v>0.41947499999999999</v>
      </c>
      <c r="F6151" s="2">
        <v>9.3098530000000004</v>
      </c>
      <c r="G6151" s="2">
        <v>0.48095700000000002</v>
      </c>
      <c r="H6151" s="2">
        <v>0.48311599999999999</v>
      </c>
      <c r="J6151" s="2">
        <v>9.3126580000000008</v>
      </c>
      <c r="K6151" s="2">
        <v>8.2450999999999997E-2</v>
      </c>
      <c r="L6151" s="2">
        <v>0.16336999999999999</v>
      </c>
    </row>
    <row r="6152" spans="1:12" x14ac:dyDescent="0.2">
      <c r="A6152" s="2">
        <v>9.3133599999999994</v>
      </c>
      <c r="B6152" s="2">
        <v>68.453320000000005</v>
      </c>
      <c r="C6152" s="2">
        <v>0.37907000000000002</v>
      </c>
      <c r="D6152" s="2">
        <v>0.41949799999999998</v>
      </c>
      <c r="F6152" s="2">
        <v>9.3105560000000001</v>
      </c>
      <c r="G6152" s="2">
        <v>0.48119400000000001</v>
      </c>
      <c r="H6152" s="2">
        <v>0.48348200000000002</v>
      </c>
      <c r="J6152" s="2">
        <v>9.3133599999999994</v>
      </c>
      <c r="K6152" s="2">
        <v>8.2622000000000001E-2</v>
      </c>
      <c r="L6152" s="2">
        <v>0.16344900000000001</v>
      </c>
    </row>
    <row r="6153" spans="1:12" x14ac:dyDescent="0.2">
      <c r="A6153" s="2">
        <v>9.3140610000000006</v>
      </c>
      <c r="B6153" s="2">
        <v>68.446179999999998</v>
      </c>
      <c r="C6153" s="2">
        <v>0.37905800000000001</v>
      </c>
      <c r="D6153" s="2">
        <v>0.41948200000000002</v>
      </c>
      <c r="F6153" s="2">
        <v>9.3112560000000002</v>
      </c>
      <c r="G6153" s="2">
        <v>0.48147600000000002</v>
      </c>
      <c r="H6153" s="2">
        <v>0.48374899999999998</v>
      </c>
      <c r="J6153" s="2">
        <v>9.3140610000000006</v>
      </c>
      <c r="K6153" s="2">
        <v>8.2558999999999994E-2</v>
      </c>
      <c r="L6153" s="2">
        <v>0.163581</v>
      </c>
    </row>
    <row r="6154" spans="1:12" x14ac:dyDescent="0.2">
      <c r="A6154" s="2">
        <v>9.314762</v>
      </c>
      <c r="B6154" s="2">
        <v>68.439269999999993</v>
      </c>
      <c r="C6154" s="2">
        <v>0.37896299999999999</v>
      </c>
      <c r="D6154" s="2">
        <v>0.41980299999999998</v>
      </c>
      <c r="F6154" s="2">
        <v>9.3119569999999996</v>
      </c>
      <c r="G6154" s="2">
        <v>0.48187999999999998</v>
      </c>
      <c r="H6154" s="2">
        <v>0.48364299999999999</v>
      </c>
      <c r="J6154" s="2">
        <v>9.314762</v>
      </c>
      <c r="K6154" s="2">
        <v>8.2693000000000003E-2</v>
      </c>
      <c r="L6154" s="2">
        <v>0.16367399999999999</v>
      </c>
    </row>
    <row r="6155" spans="1:12" x14ac:dyDescent="0.2">
      <c r="A6155" s="2">
        <v>9.3154640000000004</v>
      </c>
      <c r="B6155" s="2">
        <v>68.432540000000003</v>
      </c>
      <c r="C6155" s="2">
        <v>0.378722</v>
      </c>
      <c r="D6155" s="2">
        <v>0.41981800000000002</v>
      </c>
      <c r="F6155" s="2">
        <v>9.3126580000000008</v>
      </c>
      <c r="G6155" s="2">
        <v>0.48163600000000001</v>
      </c>
      <c r="H6155" s="2">
        <v>0.48346699999999998</v>
      </c>
      <c r="J6155" s="2">
        <v>9.3154640000000004</v>
      </c>
      <c r="K6155" s="2">
        <v>8.2795999999999995E-2</v>
      </c>
      <c r="L6155" s="2">
        <v>0.16366</v>
      </c>
    </row>
    <row r="6156" spans="1:12" x14ac:dyDescent="0.2">
      <c r="A6156" s="2">
        <v>9.3161649999999998</v>
      </c>
      <c r="B6156" s="2">
        <v>68.425529999999995</v>
      </c>
      <c r="C6156" s="2">
        <v>0.37873800000000002</v>
      </c>
      <c r="D6156" s="2">
        <v>0.41964299999999999</v>
      </c>
      <c r="F6156" s="2">
        <v>9.3133599999999994</v>
      </c>
      <c r="G6156" s="2">
        <v>0.48148299999999999</v>
      </c>
      <c r="H6156" s="2">
        <v>0.48325299999999999</v>
      </c>
      <c r="J6156" s="2">
        <v>9.3161649999999998</v>
      </c>
      <c r="K6156" s="2">
        <v>8.2684999999999995E-2</v>
      </c>
      <c r="L6156" s="2">
        <v>0.16392699999999999</v>
      </c>
    </row>
    <row r="6157" spans="1:12" x14ac:dyDescent="0.2">
      <c r="A6157" s="2">
        <v>9.3168670000000002</v>
      </c>
      <c r="B6157" s="2">
        <v>68.418610000000001</v>
      </c>
      <c r="C6157" s="2">
        <v>0.378909</v>
      </c>
      <c r="D6157" s="2">
        <v>0.419711</v>
      </c>
      <c r="F6157" s="2">
        <v>9.3140610000000006</v>
      </c>
      <c r="G6157" s="2">
        <v>0.48162100000000002</v>
      </c>
      <c r="H6157" s="2">
        <v>0.48363499999999998</v>
      </c>
      <c r="J6157" s="2">
        <v>9.3168670000000002</v>
      </c>
      <c r="K6157" s="2">
        <v>8.2658999999999996E-2</v>
      </c>
      <c r="L6157" s="2">
        <v>0.164051</v>
      </c>
    </row>
    <row r="6158" spans="1:12" x14ac:dyDescent="0.2">
      <c r="A6158" s="2">
        <v>9.3175679999999996</v>
      </c>
      <c r="B6158" s="2">
        <v>68.411860000000004</v>
      </c>
      <c r="C6158" s="2">
        <v>0.37852000000000002</v>
      </c>
      <c r="D6158" s="2">
        <v>0.419742</v>
      </c>
      <c r="F6158" s="2">
        <v>9.314762</v>
      </c>
      <c r="G6158" s="2">
        <v>0.48172799999999999</v>
      </c>
      <c r="H6158" s="2">
        <v>0.484398</v>
      </c>
      <c r="J6158" s="2">
        <v>9.3175679999999996</v>
      </c>
      <c r="K6158" s="2">
        <v>8.2914000000000002E-2</v>
      </c>
      <c r="L6158" s="2">
        <v>0.164101</v>
      </c>
    </row>
    <row r="6159" spans="1:12" x14ac:dyDescent="0.2">
      <c r="A6159" s="2">
        <v>9.3182700000000001</v>
      </c>
      <c r="B6159" s="2">
        <v>68.405109999999993</v>
      </c>
      <c r="C6159" s="2">
        <v>0.37828400000000001</v>
      </c>
      <c r="D6159" s="2">
        <v>0.419711</v>
      </c>
      <c r="F6159" s="2">
        <v>9.3154640000000004</v>
      </c>
      <c r="G6159" s="2">
        <v>0.48192600000000002</v>
      </c>
      <c r="H6159" s="2">
        <v>0.48481800000000003</v>
      </c>
      <c r="J6159" s="2">
        <v>9.3182700000000001</v>
      </c>
      <c r="K6159" s="2">
        <v>8.2941000000000001E-2</v>
      </c>
      <c r="L6159" s="2">
        <v>0.16407099999999999</v>
      </c>
    </row>
    <row r="6160" spans="1:12" x14ac:dyDescent="0.2">
      <c r="A6160" s="2">
        <v>9.3189709999999994</v>
      </c>
      <c r="B6160" s="2">
        <v>68.397710000000004</v>
      </c>
      <c r="C6160" s="2">
        <v>0.37834499999999999</v>
      </c>
      <c r="D6160" s="2">
        <v>0.41949799999999998</v>
      </c>
      <c r="F6160" s="2">
        <v>9.3161649999999998</v>
      </c>
      <c r="G6160" s="2">
        <v>0.48213200000000001</v>
      </c>
      <c r="H6160" s="2">
        <v>0.484848</v>
      </c>
      <c r="J6160" s="2">
        <v>9.3189709999999994</v>
      </c>
      <c r="K6160" s="2">
        <v>8.2877999999999993E-2</v>
      </c>
      <c r="L6160" s="2">
        <v>0.163692</v>
      </c>
    </row>
    <row r="6161" spans="1:12" x14ac:dyDescent="0.2">
      <c r="A6161" s="2">
        <v>9.3196729999999999</v>
      </c>
      <c r="B6161" s="2">
        <v>68.390110000000007</v>
      </c>
      <c r="C6161" s="2">
        <v>0.378417</v>
      </c>
      <c r="D6161" s="2">
        <v>0.41968100000000003</v>
      </c>
      <c r="F6161" s="2">
        <v>9.3168670000000002</v>
      </c>
      <c r="G6161" s="2">
        <v>0.48207899999999998</v>
      </c>
      <c r="H6161" s="2">
        <v>0.48460399999999998</v>
      </c>
      <c r="J6161" s="2">
        <v>9.3196729999999999</v>
      </c>
      <c r="K6161" s="2">
        <v>8.3259E-2</v>
      </c>
      <c r="L6161" s="2">
        <v>0.16361400000000001</v>
      </c>
    </row>
    <row r="6162" spans="1:12" x14ac:dyDescent="0.2">
      <c r="A6162" s="2">
        <v>9.3203739999999993</v>
      </c>
      <c r="B6162" s="2">
        <v>68.382769999999994</v>
      </c>
      <c r="C6162" s="2">
        <v>0.37855100000000003</v>
      </c>
      <c r="D6162" s="2">
        <v>0.41966599999999998</v>
      </c>
      <c r="F6162" s="2">
        <v>9.3175679999999996</v>
      </c>
      <c r="G6162" s="2">
        <v>0.48189500000000002</v>
      </c>
      <c r="H6162" s="2">
        <v>0.48483300000000001</v>
      </c>
      <c r="J6162" s="2">
        <v>9.3203739999999993</v>
      </c>
      <c r="K6162" s="2">
        <v>8.3149000000000001E-2</v>
      </c>
      <c r="L6162" s="2">
        <v>0.16370999999999999</v>
      </c>
    </row>
    <row r="6163" spans="1:12" x14ac:dyDescent="0.2">
      <c r="A6163" s="2">
        <v>9.3210739999999994</v>
      </c>
      <c r="B6163" s="2">
        <v>68.375039999999998</v>
      </c>
      <c r="C6163" s="2">
        <v>0.37826799999999999</v>
      </c>
      <c r="D6163" s="2">
        <v>0.41967300000000002</v>
      </c>
      <c r="F6163" s="2">
        <v>9.3182700000000001</v>
      </c>
      <c r="G6163" s="2">
        <v>0.48180400000000001</v>
      </c>
      <c r="H6163" s="2">
        <v>0.48521399999999998</v>
      </c>
      <c r="J6163" s="2">
        <v>9.3210739999999994</v>
      </c>
      <c r="K6163" s="2">
        <v>8.3315E-2</v>
      </c>
      <c r="L6163" s="2">
        <v>0.16376199999999999</v>
      </c>
    </row>
    <row r="6164" spans="1:12" x14ac:dyDescent="0.2">
      <c r="A6164" s="2">
        <v>9.3217759999999998</v>
      </c>
      <c r="B6164" s="2">
        <v>68.367230000000006</v>
      </c>
      <c r="C6164" s="2">
        <v>0.37773800000000002</v>
      </c>
      <c r="D6164" s="2">
        <v>0.41946</v>
      </c>
      <c r="F6164" s="2">
        <v>9.3189709999999994</v>
      </c>
      <c r="G6164" s="2">
        <v>0.481987</v>
      </c>
      <c r="H6164" s="2">
        <v>0.48525200000000002</v>
      </c>
      <c r="J6164" s="2">
        <v>9.3217759999999998</v>
      </c>
      <c r="K6164" s="2">
        <v>8.3568000000000003E-2</v>
      </c>
      <c r="L6164" s="2">
        <v>0.16347200000000001</v>
      </c>
    </row>
    <row r="6165" spans="1:12" x14ac:dyDescent="0.2">
      <c r="A6165" s="2">
        <v>9.3224769999999992</v>
      </c>
      <c r="B6165" s="2">
        <v>68.359909999999999</v>
      </c>
      <c r="C6165" s="2">
        <v>0.377444</v>
      </c>
      <c r="D6165" s="2">
        <v>0.41935299999999998</v>
      </c>
      <c r="F6165" s="2">
        <v>9.3196729999999999</v>
      </c>
      <c r="G6165" s="2">
        <v>0.48162100000000002</v>
      </c>
      <c r="H6165" s="2">
        <v>0.48522199999999999</v>
      </c>
      <c r="J6165" s="2">
        <v>9.3224769999999992</v>
      </c>
      <c r="K6165" s="2">
        <v>8.3719000000000002E-2</v>
      </c>
      <c r="L6165" s="2">
        <v>0.163298</v>
      </c>
    </row>
    <row r="6166" spans="1:12" x14ac:dyDescent="0.2">
      <c r="A6166" s="2">
        <v>9.3231789999999997</v>
      </c>
      <c r="B6166" s="2">
        <v>68.352590000000006</v>
      </c>
      <c r="C6166" s="2">
        <v>0.37736799999999998</v>
      </c>
      <c r="D6166" s="2">
        <v>0.41977199999999998</v>
      </c>
      <c r="F6166" s="2">
        <v>9.3203739999999993</v>
      </c>
      <c r="G6166" s="2">
        <v>0.48140699999999997</v>
      </c>
      <c r="H6166" s="2">
        <v>0.48529099999999997</v>
      </c>
      <c r="J6166" s="2">
        <v>9.3231789999999997</v>
      </c>
      <c r="K6166" s="2">
        <v>8.4467E-2</v>
      </c>
      <c r="L6166" s="2">
        <v>0.16341700000000001</v>
      </c>
    </row>
    <row r="6167" spans="1:12" x14ac:dyDescent="0.2">
      <c r="A6167" s="2">
        <v>9.3238800000000008</v>
      </c>
      <c r="B6167" s="2">
        <v>68.344920000000002</v>
      </c>
      <c r="C6167" s="2">
        <v>0.37771900000000003</v>
      </c>
      <c r="D6167" s="2">
        <v>0.41932999999999998</v>
      </c>
      <c r="F6167" s="2">
        <v>9.3210739999999994</v>
      </c>
      <c r="G6167" s="2">
        <v>0.48143799999999998</v>
      </c>
      <c r="H6167" s="2">
        <v>0.48565700000000001</v>
      </c>
      <c r="J6167" s="2">
        <v>9.3238800000000008</v>
      </c>
      <c r="K6167" s="2">
        <v>8.4908999999999998E-2</v>
      </c>
      <c r="L6167" s="2">
        <v>0.163829</v>
      </c>
    </row>
    <row r="6168" spans="1:12" x14ac:dyDescent="0.2">
      <c r="A6168" s="2">
        <v>9.3245819999999995</v>
      </c>
      <c r="B6168" s="2">
        <v>68.337199999999996</v>
      </c>
      <c r="C6168" s="2">
        <v>0.37732599999999999</v>
      </c>
      <c r="D6168" s="2">
        <v>0.41983300000000001</v>
      </c>
      <c r="F6168" s="2">
        <v>9.3217759999999998</v>
      </c>
      <c r="G6168" s="2">
        <v>0.48185699999999998</v>
      </c>
      <c r="H6168" s="2">
        <v>0.48590899999999998</v>
      </c>
      <c r="J6168" s="2">
        <v>9.3245819999999995</v>
      </c>
      <c r="K6168" s="2">
        <v>8.4564E-2</v>
      </c>
      <c r="L6168" s="2">
        <v>0.163992</v>
      </c>
    </row>
    <row r="6169" spans="1:12" x14ac:dyDescent="0.2">
      <c r="A6169" s="2">
        <v>9.3252830000000007</v>
      </c>
      <c r="B6169" s="2">
        <v>68.329669999999993</v>
      </c>
      <c r="C6169" s="2">
        <v>0.37759700000000002</v>
      </c>
      <c r="D6169" s="2">
        <v>0.42011599999999999</v>
      </c>
      <c r="F6169" s="2">
        <v>9.3224769999999992</v>
      </c>
      <c r="G6169" s="2">
        <v>0.48222399999999999</v>
      </c>
      <c r="H6169" s="2">
        <v>0.48597000000000001</v>
      </c>
      <c r="J6169" s="2">
        <v>9.3252830000000007</v>
      </c>
      <c r="K6169" s="2">
        <v>8.4135000000000001E-2</v>
      </c>
      <c r="L6169" s="2">
        <v>0.163381</v>
      </c>
    </row>
    <row r="6170" spans="1:12" x14ac:dyDescent="0.2">
      <c r="A6170" s="2">
        <v>9.3259849999999993</v>
      </c>
      <c r="B6170" s="2">
        <v>68.321929999999995</v>
      </c>
      <c r="C6170" s="2">
        <v>0.37726500000000002</v>
      </c>
      <c r="D6170" s="2">
        <v>0.42022199999999998</v>
      </c>
      <c r="F6170" s="2">
        <v>9.3231789999999997</v>
      </c>
      <c r="G6170" s="2">
        <v>0.48265799999999998</v>
      </c>
      <c r="H6170" s="2">
        <v>0.48607600000000001</v>
      </c>
      <c r="J6170" s="2">
        <v>9.3259849999999993</v>
      </c>
      <c r="K6170" s="2">
        <v>8.3801E-2</v>
      </c>
      <c r="L6170" s="2">
        <v>0.16295299999999999</v>
      </c>
    </row>
    <row r="6171" spans="1:12" x14ac:dyDescent="0.2">
      <c r="A6171" s="2">
        <v>9.3266860000000005</v>
      </c>
      <c r="B6171" s="2">
        <v>68.313890000000001</v>
      </c>
      <c r="C6171" s="2">
        <v>0.37622800000000001</v>
      </c>
      <c r="D6171" s="2">
        <v>0.41995500000000002</v>
      </c>
      <c r="F6171" s="2">
        <v>9.3238800000000008</v>
      </c>
      <c r="G6171" s="2">
        <v>0.48283399999999999</v>
      </c>
      <c r="H6171" s="2">
        <v>0.48571799999999998</v>
      </c>
      <c r="J6171" s="2">
        <v>9.3266860000000005</v>
      </c>
      <c r="K6171" s="2">
        <v>8.3593000000000001E-2</v>
      </c>
      <c r="L6171" s="2">
        <v>0.162659</v>
      </c>
    </row>
    <row r="6172" spans="1:12" x14ac:dyDescent="0.2">
      <c r="A6172" s="2">
        <v>9.3273869999999999</v>
      </c>
      <c r="B6172" s="2">
        <v>68.305980000000005</v>
      </c>
      <c r="C6172" s="2">
        <v>0.375724</v>
      </c>
      <c r="D6172" s="2">
        <v>0.41986400000000001</v>
      </c>
      <c r="F6172" s="2">
        <v>9.3245819999999995</v>
      </c>
      <c r="G6172" s="2">
        <v>0.48292499999999999</v>
      </c>
      <c r="H6172" s="2">
        <v>0.48538999999999999</v>
      </c>
      <c r="J6172" s="2">
        <v>9.3273869999999999</v>
      </c>
      <c r="K6172" s="2">
        <v>8.4018999999999996E-2</v>
      </c>
      <c r="L6172" s="2">
        <v>0.162301</v>
      </c>
    </row>
    <row r="6173" spans="1:12" x14ac:dyDescent="0.2">
      <c r="A6173" s="2">
        <v>9.3280890000000003</v>
      </c>
      <c r="B6173" s="2">
        <v>68.298050000000003</v>
      </c>
      <c r="C6173" s="2">
        <v>0.37554500000000002</v>
      </c>
      <c r="D6173" s="2">
        <v>0.41968100000000003</v>
      </c>
      <c r="F6173" s="2">
        <v>9.3252830000000007</v>
      </c>
      <c r="G6173" s="2">
        <v>0.48311599999999999</v>
      </c>
      <c r="H6173" s="2">
        <v>0.48519099999999998</v>
      </c>
      <c r="J6173" s="2">
        <v>9.3280890000000003</v>
      </c>
      <c r="K6173" s="2">
        <v>8.4130999999999997E-2</v>
      </c>
      <c r="L6173" s="2">
        <v>0.162303</v>
      </c>
    </row>
    <row r="6174" spans="1:12" x14ac:dyDescent="0.2">
      <c r="A6174" s="2">
        <v>9.3287899999999997</v>
      </c>
      <c r="B6174" s="2">
        <v>68.289730000000006</v>
      </c>
      <c r="C6174" s="2">
        <v>0.375751</v>
      </c>
      <c r="D6174" s="2">
        <v>0.41996299999999998</v>
      </c>
      <c r="F6174" s="2">
        <v>9.3259849999999993</v>
      </c>
      <c r="G6174" s="2">
        <v>0.48348200000000002</v>
      </c>
      <c r="H6174" s="2">
        <v>0.485153</v>
      </c>
      <c r="J6174" s="2">
        <v>9.3287899999999997</v>
      </c>
      <c r="K6174" s="2">
        <v>8.4031999999999996E-2</v>
      </c>
      <c r="L6174" s="2">
        <v>0.16245399999999999</v>
      </c>
    </row>
    <row r="6175" spans="1:12" x14ac:dyDescent="0.2">
      <c r="A6175" s="2">
        <v>9.3294920000000001</v>
      </c>
      <c r="B6175" s="2">
        <v>68.2821</v>
      </c>
      <c r="C6175" s="2">
        <v>0.37559799999999999</v>
      </c>
      <c r="D6175" s="2">
        <v>0.41977999999999999</v>
      </c>
      <c r="F6175" s="2">
        <v>9.3266860000000005</v>
      </c>
      <c r="G6175" s="2">
        <v>0.48374899999999998</v>
      </c>
      <c r="H6175" s="2">
        <v>0.48529099999999997</v>
      </c>
      <c r="J6175" s="2">
        <v>9.3294920000000001</v>
      </c>
      <c r="K6175" s="2">
        <v>8.4031999999999996E-2</v>
      </c>
      <c r="L6175" s="2">
        <v>0.16239999999999999</v>
      </c>
    </row>
    <row r="6176" spans="1:12" x14ac:dyDescent="0.2">
      <c r="A6176" s="2">
        <v>9.3301929999999995</v>
      </c>
      <c r="B6176" s="2">
        <v>68.273960000000002</v>
      </c>
      <c r="C6176" s="2">
        <v>0.37531599999999998</v>
      </c>
      <c r="D6176" s="2">
        <v>0.41991000000000001</v>
      </c>
      <c r="F6176" s="2">
        <v>9.3273869999999999</v>
      </c>
      <c r="G6176" s="2">
        <v>0.48364299999999999</v>
      </c>
      <c r="H6176" s="2">
        <v>0.48567199999999999</v>
      </c>
      <c r="J6176" s="2">
        <v>9.3301929999999995</v>
      </c>
      <c r="K6176" s="2">
        <v>8.3710999999999994E-2</v>
      </c>
      <c r="L6176" s="2">
        <v>0.16217500000000001</v>
      </c>
    </row>
    <row r="6177" spans="1:12" x14ac:dyDescent="0.2">
      <c r="A6177" s="2">
        <v>9.3308949999999999</v>
      </c>
      <c r="B6177" s="2">
        <v>68.265349999999998</v>
      </c>
      <c r="C6177" s="2">
        <v>0.37551800000000002</v>
      </c>
      <c r="D6177" s="2">
        <v>0.41989399999999999</v>
      </c>
      <c r="F6177" s="2">
        <v>9.3280890000000003</v>
      </c>
      <c r="G6177" s="2">
        <v>0.48346699999999998</v>
      </c>
      <c r="H6177" s="2">
        <v>0.486008</v>
      </c>
      <c r="J6177" s="2">
        <v>9.3308949999999999</v>
      </c>
      <c r="K6177" s="2">
        <v>8.3432999999999993E-2</v>
      </c>
      <c r="L6177" s="2">
        <v>0.16169600000000001</v>
      </c>
    </row>
    <row r="6178" spans="1:12" x14ac:dyDescent="0.2">
      <c r="A6178" s="2">
        <v>9.3315950000000001</v>
      </c>
      <c r="B6178" s="2">
        <v>68.257069999999999</v>
      </c>
      <c r="C6178" s="2">
        <v>0.375388</v>
      </c>
      <c r="D6178" s="2">
        <v>0.419574</v>
      </c>
      <c r="F6178" s="2">
        <v>9.3287899999999997</v>
      </c>
      <c r="G6178" s="2">
        <v>0.48325299999999999</v>
      </c>
      <c r="H6178" s="2">
        <v>0.486176</v>
      </c>
      <c r="J6178" s="2">
        <v>9.3315950000000001</v>
      </c>
      <c r="K6178" s="2">
        <v>8.3971000000000004E-2</v>
      </c>
      <c r="L6178" s="2">
        <v>0.16112000000000001</v>
      </c>
    </row>
    <row r="6179" spans="1:12" x14ac:dyDescent="0.2">
      <c r="A6179" s="2">
        <v>9.3322970000000005</v>
      </c>
      <c r="B6179" s="2">
        <v>68.248350000000002</v>
      </c>
      <c r="C6179" s="2">
        <v>0.37504500000000002</v>
      </c>
      <c r="D6179" s="2">
        <v>0.41914699999999999</v>
      </c>
      <c r="F6179" s="2">
        <v>9.3294920000000001</v>
      </c>
      <c r="G6179" s="2">
        <v>0.48363499999999998</v>
      </c>
      <c r="H6179" s="2">
        <v>0.48619099999999998</v>
      </c>
      <c r="J6179" s="2">
        <v>9.3322970000000005</v>
      </c>
      <c r="K6179" s="2">
        <v>8.4301000000000001E-2</v>
      </c>
      <c r="L6179" s="2">
        <v>0.16064500000000001</v>
      </c>
    </row>
    <row r="6180" spans="1:12" x14ac:dyDescent="0.2">
      <c r="A6180" s="2">
        <v>9.3329979999999999</v>
      </c>
      <c r="B6180" s="2">
        <v>68.239609999999999</v>
      </c>
      <c r="C6180" s="2">
        <v>0.37485000000000002</v>
      </c>
      <c r="D6180" s="2">
        <v>0.41925400000000002</v>
      </c>
      <c r="F6180" s="2">
        <v>9.3301929999999995</v>
      </c>
      <c r="G6180" s="2">
        <v>0.484398</v>
      </c>
      <c r="H6180" s="2">
        <v>0.48629</v>
      </c>
      <c r="J6180" s="2">
        <v>9.3329979999999999</v>
      </c>
      <c r="K6180" s="2">
        <v>8.4345000000000003E-2</v>
      </c>
      <c r="L6180" s="2">
        <v>0.160555</v>
      </c>
    </row>
    <row r="6181" spans="1:12" x14ac:dyDescent="0.2">
      <c r="A6181" s="2">
        <v>9.3336989999999993</v>
      </c>
      <c r="B6181" s="2">
        <v>68.230869999999996</v>
      </c>
      <c r="C6181" s="2">
        <v>0.37466699999999997</v>
      </c>
      <c r="D6181" s="2">
        <v>0.41933700000000002</v>
      </c>
      <c r="F6181" s="2">
        <v>9.3308949999999999</v>
      </c>
      <c r="G6181" s="2">
        <v>0.48481800000000003</v>
      </c>
      <c r="H6181" s="2">
        <v>0.48606899999999997</v>
      </c>
      <c r="J6181" s="2">
        <v>9.3336989999999993</v>
      </c>
      <c r="K6181" s="2">
        <v>8.3940000000000001E-2</v>
      </c>
      <c r="L6181" s="2">
        <v>0.160911</v>
      </c>
    </row>
    <row r="6182" spans="1:12" x14ac:dyDescent="0.2">
      <c r="A6182" s="2">
        <v>9.3344009999999997</v>
      </c>
      <c r="B6182" s="2">
        <v>68.222099999999998</v>
      </c>
      <c r="C6182" s="2">
        <v>0.37409900000000001</v>
      </c>
      <c r="D6182" s="2">
        <v>0.41946</v>
      </c>
      <c r="F6182" s="2">
        <v>9.3315950000000001</v>
      </c>
      <c r="G6182" s="2">
        <v>0.484848</v>
      </c>
      <c r="H6182" s="2">
        <v>0.48585499999999998</v>
      </c>
      <c r="J6182" s="2">
        <v>9.3344009999999997</v>
      </c>
      <c r="K6182" s="2">
        <v>8.3649000000000001E-2</v>
      </c>
      <c r="L6182" s="2">
        <v>0.16086900000000001</v>
      </c>
    </row>
    <row r="6183" spans="1:12" x14ac:dyDescent="0.2">
      <c r="A6183" s="2">
        <v>9.3351019999999991</v>
      </c>
      <c r="B6183" s="2">
        <v>68.213489999999993</v>
      </c>
      <c r="C6183" s="2">
        <v>0.37367899999999998</v>
      </c>
      <c r="D6183" s="2">
        <v>0.418987</v>
      </c>
      <c r="F6183" s="2">
        <v>9.3322970000000005</v>
      </c>
      <c r="G6183" s="2">
        <v>0.48460399999999998</v>
      </c>
      <c r="H6183" s="2">
        <v>0.48615999999999998</v>
      </c>
      <c r="J6183" s="2">
        <v>9.3351019999999991</v>
      </c>
      <c r="K6183" s="2">
        <v>8.3301E-2</v>
      </c>
      <c r="L6183" s="2">
        <v>0.160437</v>
      </c>
    </row>
    <row r="6184" spans="1:12" x14ac:dyDescent="0.2">
      <c r="A6184" s="2">
        <v>9.3358039999999995</v>
      </c>
      <c r="B6184" s="2">
        <v>68.204409999999996</v>
      </c>
      <c r="C6184" s="2">
        <v>0.37344300000000002</v>
      </c>
      <c r="D6184" s="2">
        <v>0.41925400000000002</v>
      </c>
      <c r="F6184" s="2">
        <v>9.3329979999999999</v>
      </c>
      <c r="G6184" s="2">
        <v>0.48483300000000001</v>
      </c>
      <c r="H6184" s="2">
        <v>0.48624400000000001</v>
      </c>
      <c r="J6184" s="2">
        <v>9.3358039999999995</v>
      </c>
      <c r="K6184" s="2">
        <v>8.2867999999999997E-2</v>
      </c>
      <c r="L6184" s="2">
        <v>0.160222</v>
      </c>
    </row>
    <row r="6185" spans="1:12" x14ac:dyDescent="0.2">
      <c r="A6185" s="2">
        <v>9.3365050000000007</v>
      </c>
      <c r="B6185" s="2">
        <v>68.195539999999994</v>
      </c>
      <c r="C6185" s="2">
        <v>0.37345</v>
      </c>
      <c r="D6185" s="2">
        <v>0.41928399999999999</v>
      </c>
      <c r="F6185" s="2">
        <v>9.3336989999999993</v>
      </c>
      <c r="G6185" s="2">
        <v>0.48521399999999998</v>
      </c>
      <c r="H6185" s="2">
        <v>0.48642000000000002</v>
      </c>
      <c r="J6185" s="2">
        <v>9.3365050000000007</v>
      </c>
      <c r="K6185" s="2">
        <v>8.2591999999999999E-2</v>
      </c>
      <c r="L6185" s="2">
        <v>0.16020499999999999</v>
      </c>
    </row>
    <row r="6186" spans="1:12" x14ac:dyDescent="0.2">
      <c r="A6186" s="2">
        <v>9.3372069999999994</v>
      </c>
      <c r="B6186" s="2">
        <v>68.186920000000001</v>
      </c>
      <c r="C6186" s="2">
        <v>0.37353399999999998</v>
      </c>
      <c r="D6186" s="2">
        <v>0.41917700000000002</v>
      </c>
      <c r="F6186" s="2">
        <v>9.3344009999999997</v>
      </c>
      <c r="G6186" s="2">
        <v>0.48525200000000002</v>
      </c>
      <c r="H6186" s="2">
        <v>0.48674000000000001</v>
      </c>
      <c r="J6186" s="2">
        <v>9.3372069999999994</v>
      </c>
      <c r="K6186" s="2">
        <v>8.2247000000000001E-2</v>
      </c>
      <c r="L6186" s="2">
        <v>0.16014700000000001</v>
      </c>
    </row>
    <row r="6187" spans="1:12" x14ac:dyDescent="0.2">
      <c r="A6187" s="2">
        <v>9.3379080000000005</v>
      </c>
      <c r="B6187" s="2">
        <v>68.178389999999993</v>
      </c>
      <c r="C6187" s="2">
        <v>0.37344300000000002</v>
      </c>
      <c r="D6187" s="2">
        <v>0.419215</v>
      </c>
      <c r="F6187" s="2">
        <v>9.3351019999999991</v>
      </c>
      <c r="G6187" s="2">
        <v>0.48522199999999999</v>
      </c>
      <c r="H6187" s="2">
        <v>0.48665599999999998</v>
      </c>
      <c r="J6187" s="2">
        <v>9.3379080000000005</v>
      </c>
      <c r="K6187" s="2">
        <v>8.2168000000000005E-2</v>
      </c>
      <c r="L6187" s="2">
        <v>0.160111</v>
      </c>
    </row>
    <row r="6188" spans="1:12" x14ac:dyDescent="0.2">
      <c r="A6188" s="2">
        <v>9.3386099999999992</v>
      </c>
      <c r="B6188" s="2">
        <v>68.169790000000006</v>
      </c>
      <c r="C6188" s="2">
        <v>0.37341200000000002</v>
      </c>
      <c r="D6188" s="2">
        <v>0.41924600000000001</v>
      </c>
      <c r="F6188" s="2">
        <v>9.3358039999999995</v>
      </c>
      <c r="G6188" s="2">
        <v>0.48529099999999997</v>
      </c>
      <c r="H6188" s="2">
        <v>0.48651100000000003</v>
      </c>
      <c r="J6188" s="2">
        <v>9.3386099999999992</v>
      </c>
      <c r="K6188" s="2">
        <v>8.2728999999999997E-2</v>
      </c>
      <c r="L6188" s="2">
        <v>0.15995200000000001</v>
      </c>
    </row>
    <row r="6189" spans="1:12" x14ac:dyDescent="0.2">
      <c r="A6189" s="2">
        <v>9.3393110000000004</v>
      </c>
      <c r="B6189" s="2">
        <v>68.161259999999999</v>
      </c>
      <c r="C6189" s="2">
        <v>0.37368699999999999</v>
      </c>
      <c r="D6189" s="2">
        <v>0.41965000000000002</v>
      </c>
      <c r="F6189" s="2">
        <v>9.3365050000000007</v>
      </c>
      <c r="G6189" s="2">
        <v>0.48565700000000001</v>
      </c>
      <c r="H6189" s="2">
        <v>0.486794</v>
      </c>
      <c r="J6189" s="2">
        <v>9.3393110000000004</v>
      </c>
      <c r="K6189" s="2">
        <v>8.3184999999999995E-2</v>
      </c>
      <c r="L6189" s="2">
        <v>0.15976199999999999</v>
      </c>
    </row>
    <row r="6190" spans="1:12" x14ac:dyDescent="0.2">
      <c r="A6190" s="2">
        <v>9.3400130000000008</v>
      </c>
      <c r="B6190" s="2">
        <v>68.152559999999994</v>
      </c>
      <c r="C6190" s="2">
        <v>0.37350800000000001</v>
      </c>
      <c r="D6190" s="2">
        <v>0.419933</v>
      </c>
      <c r="F6190" s="2">
        <v>9.3372069999999994</v>
      </c>
      <c r="G6190" s="2">
        <v>0.48590899999999998</v>
      </c>
      <c r="H6190" s="2">
        <v>0.48697699999999999</v>
      </c>
      <c r="J6190" s="2">
        <v>9.3400130000000008</v>
      </c>
      <c r="K6190" s="2">
        <v>8.3323999999999995E-2</v>
      </c>
      <c r="L6190" s="2">
        <v>0.15953800000000001</v>
      </c>
    </row>
    <row r="6191" spans="1:12" x14ac:dyDescent="0.2">
      <c r="A6191" s="2">
        <v>9.3407149999999994</v>
      </c>
      <c r="B6191" s="2">
        <v>68.143820000000005</v>
      </c>
      <c r="C6191" s="2">
        <v>0.37318000000000001</v>
      </c>
      <c r="D6191" s="2">
        <v>0.420016</v>
      </c>
      <c r="F6191" s="2">
        <v>9.3379080000000005</v>
      </c>
      <c r="G6191" s="2">
        <v>0.48597000000000001</v>
      </c>
      <c r="H6191" s="2">
        <v>0.48680899999999999</v>
      </c>
      <c r="J6191" s="2">
        <v>9.3407149999999994</v>
      </c>
      <c r="K6191" s="2">
        <v>8.2936999999999997E-2</v>
      </c>
      <c r="L6191" s="2">
        <v>0.15912499999999999</v>
      </c>
    </row>
    <row r="6192" spans="1:12" x14ac:dyDescent="0.2">
      <c r="A6192" s="2">
        <v>9.3414149999999996</v>
      </c>
      <c r="B6192" s="2">
        <v>68.135450000000006</v>
      </c>
      <c r="C6192" s="2">
        <v>0.372672</v>
      </c>
      <c r="D6192" s="2">
        <v>0.41983300000000001</v>
      </c>
      <c r="F6192" s="2">
        <v>9.3386099999999992</v>
      </c>
      <c r="G6192" s="2">
        <v>0.48607600000000001</v>
      </c>
      <c r="H6192" s="2">
        <v>0.48713699999999999</v>
      </c>
      <c r="J6192" s="2">
        <v>9.3414149999999996</v>
      </c>
      <c r="K6192" s="2">
        <v>8.2730999999999999E-2</v>
      </c>
      <c r="L6192" s="2">
        <v>0.158718</v>
      </c>
    </row>
    <row r="6193" spans="1:12" x14ac:dyDescent="0.2">
      <c r="A6193" s="2">
        <v>9.3421160000000008</v>
      </c>
      <c r="B6193" s="2">
        <v>68.125919999999994</v>
      </c>
      <c r="C6193" s="2">
        <v>0.37246200000000002</v>
      </c>
      <c r="D6193" s="2">
        <v>0.41991000000000001</v>
      </c>
      <c r="F6193" s="2">
        <v>9.3393110000000004</v>
      </c>
      <c r="G6193" s="2">
        <v>0.48571799999999998</v>
      </c>
      <c r="H6193" s="2">
        <v>0.48751100000000003</v>
      </c>
      <c r="J6193" s="2">
        <v>9.3421160000000008</v>
      </c>
      <c r="K6193" s="2">
        <v>8.2525000000000001E-2</v>
      </c>
      <c r="L6193" s="2">
        <v>0.15839700000000001</v>
      </c>
    </row>
    <row r="6194" spans="1:12" x14ac:dyDescent="0.2">
      <c r="A6194" s="2">
        <v>9.3428170000000001</v>
      </c>
      <c r="B6194" s="2">
        <v>68.116389999999996</v>
      </c>
      <c r="C6194" s="2">
        <v>0.37237100000000001</v>
      </c>
      <c r="D6194" s="2">
        <v>0.42007</v>
      </c>
      <c r="F6194" s="2">
        <v>9.3400130000000008</v>
      </c>
      <c r="G6194" s="2">
        <v>0.48538999999999999</v>
      </c>
      <c r="H6194" s="2">
        <v>0.48752600000000001</v>
      </c>
      <c r="J6194" s="2">
        <v>9.3428170000000001</v>
      </c>
      <c r="K6194" s="2">
        <v>8.2587999999999995E-2</v>
      </c>
      <c r="L6194" s="2">
        <v>0.15859200000000001</v>
      </c>
    </row>
    <row r="6195" spans="1:12" x14ac:dyDescent="0.2">
      <c r="A6195" s="2">
        <v>9.3435190000000006</v>
      </c>
      <c r="B6195" s="2">
        <v>68.107420000000005</v>
      </c>
      <c r="C6195" s="2">
        <v>0.37245899999999998</v>
      </c>
      <c r="D6195" s="2">
        <v>0.42005500000000001</v>
      </c>
      <c r="F6195" s="2">
        <v>9.3407149999999994</v>
      </c>
      <c r="G6195" s="2">
        <v>0.48519099999999998</v>
      </c>
      <c r="H6195" s="2">
        <v>0.48755599999999999</v>
      </c>
      <c r="J6195" s="2">
        <v>9.3435190000000006</v>
      </c>
      <c r="K6195" s="2">
        <v>8.2651000000000002E-2</v>
      </c>
      <c r="L6195" s="2">
        <v>0.159135</v>
      </c>
    </row>
    <row r="6196" spans="1:12" x14ac:dyDescent="0.2">
      <c r="A6196" s="2">
        <v>9.34422</v>
      </c>
      <c r="B6196" s="2">
        <v>68.098110000000005</v>
      </c>
      <c r="C6196" s="2">
        <v>0.37250800000000001</v>
      </c>
      <c r="D6196" s="2">
        <v>0.42020000000000002</v>
      </c>
      <c r="F6196" s="2">
        <v>9.3414149999999996</v>
      </c>
      <c r="G6196" s="2">
        <v>0.485153</v>
      </c>
      <c r="H6196" s="2">
        <v>0.487541</v>
      </c>
      <c r="J6196" s="2">
        <v>9.34422</v>
      </c>
      <c r="K6196" s="2">
        <v>8.2538E-2</v>
      </c>
      <c r="L6196" s="2">
        <v>0.15973300000000001</v>
      </c>
    </row>
    <row r="6197" spans="1:12" x14ac:dyDescent="0.2">
      <c r="A6197" s="2">
        <v>9.3449220000000004</v>
      </c>
      <c r="B6197" s="2">
        <v>68.0886</v>
      </c>
      <c r="C6197" s="2">
        <v>0.37253900000000001</v>
      </c>
      <c r="D6197" s="2">
        <v>0.41999399999999998</v>
      </c>
      <c r="F6197" s="2">
        <v>9.3421160000000008</v>
      </c>
      <c r="G6197" s="2">
        <v>0.48529099999999997</v>
      </c>
      <c r="H6197" s="2">
        <v>0.48718299999999998</v>
      </c>
      <c r="J6197" s="2">
        <v>9.3449220000000004</v>
      </c>
      <c r="K6197" s="2">
        <v>8.2516000000000006E-2</v>
      </c>
      <c r="L6197" s="2">
        <v>0.159883</v>
      </c>
    </row>
    <row r="6198" spans="1:12" x14ac:dyDescent="0.2">
      <c r="A6198" s="2">
        <v>9.3456229999999998</v>
      </c>
      <c r="B6198" s="2">
        <v>68.079179999999994</v>
      </c>
      <c r="C6198" s="2">
        <v>0.37218400000000001</v>
      </c>
      <c r="D6198" s="2">
        <v>0.42016900000000001</v>
      </c>
      <c r="F6198" s="2">
        <v>9.3428170000000001</v>
      </c>
      <c r="G6198" s="2">
        <v>0.48567199999999999</v>
      </c>
      <c r="H6198" s="2">
        <v>0.48648799999999998</v>
      </c>
      <c r="J6198" s="2">
        <v>9.3456229999999998</v>
      </c>
      <c r="K6198" s="2">
        <v>8.2512000000000002E-2</v>
      </c>
      <c r="L6198" s="2">
        <v>0.15990299999999999</v>
      </c>
    </row>
    <row r="6199" spans="1:12" x14ac:dyDescent="0.2">
      <c r="A6199" s="2">
        <v>9.3463250000000002</v>
      </c>
      <c r="B6199" s="2">
        <v>68.069959999999995</v>
      </c>
      <c r="C6199" s="2">
        <v>0.37168800000000002</v>
      </c>
      <c r="D6199" s="2">
        <v>0.420261</v>
      </c>
      <c r="F6199" s="2">
        <v>9.3435190000000006</v>
      </c>
      <c r="G6199" s="2">
        <v>0.486008</v>
      </c>
      <c r="H6199" s="2">
        <v>0.48622900000000002</v>
      </c>
      <c r="J6199" s="2">
        <v>9.3463250000000002</v>
      </c>
      <c r="K6199" s="2">
        <v>8.2418000000000005E-2</v>
      </c>
      <c r="L6199" s="2">
        <v>0.16015599999999999</v>
      </c>
    </row>
    <row r="6200" spans="1:12" x14ac:dyDescent="0.2">
      <c r="A6200" s="2">
        <v>9.3470259999999996</v>
      </c>
      <c r="B6200" s="2">
        <v>68.059790000000007</v>
      </c>
      <c r="C6200" s="2">
        <v>0.371562</v>
      </c>
      <c r="D6200" s="2">
        <v>0.42055799999999999</v>
      </c>
      <c r="F6200" s="2">
        <v>9.34422</v>
      </c>
      <c r="G6200" s="2">
        <v>0.486176</v>
      </c>
      <c r="H6200" s="2">
        <v>0.486481</v>
      </c>
      <c r="J6200" s="2">
        <v>9.3470259999999996</v>
      </c>
      <c r="K6200" s="2">
        <v>8.2680000000000003E-2</v>
      </c>
      <c r="L6200" s="2">
        <v>0.16040699999999999</v>
      </c>
    </row>
    <row r="6201" spans="1:12" x14ac:dyDescent="0.2">
      <c r="A6201" s="2">
        <v>9.3477270000000008</v>
      </c>
      <c r="B6201" s="2">
        <v>68.050129999999996</v>
      </c>
      <c r="C6201" s="2">
        <v>0.37197799999999998</v>
      </c>
      <c r="D6201" s="2">
        <v>0.42070299999999999</v>
      </c>
      <c r="F6201" s="2">
        <v>9.3449220000000004</v>
      </c>
      <c r="G6201" s="2">
        <v>0.48619099999999998</v>
      </c>
      <c r="H6201" s="2">
        <v>0.48672500000000002</v>
      </c>
      <c r="J6201" s="2">
        <v>9.3477270000000008</v>
      </c>
      <c r="K6201" s="2">
        <v>8.2746E-2</v>
      </c>
      <c r="L6201" s="2">
        <v>0.160576</v>
      </c>
    </row>
    <row r="6202" spans="1:12" x14ac:dyDescent="0.2">
      <c r="A6202" s="2">
        <v>9.3484289999999994</v>
      </c>
      <c r="B6202" s="2">
        <v>68.041089999999997</v>
      </c>
      <c r="C6202" s="2">
        <v>0.37230999999999997</v>
      </c>
      <c r="D6202" s="2">
        <v>0.42076400000000003</v>
      </c>
      <c r="F6202" s="2">
        <v>9.3456229999999998</v>
      </c>
      <c r="G6202" s="2">
        <v>0.48629</v>
      </c>
      <c r="H6202" s="2">
        <v>0.48671700000000001</v>
      </c>
      <c r="J6202" s="2">
        <v>9.3484289999999994</v>
      </c>
      <c r="K6202" s="2">
        <v>8.2430000000000003E-2</v>
      </c>
      <c r="L6202" s="2">
        <v>0.16090099999999999</v>
      </c>
    </row>
    <row r="6203" spans="1:12" x14ac:dyDescent="0.2">
      <c r="A6203" s="2">
        <v>9.3491300000000006</v>
      </c>
      <c r="B6203" s="2">
        <v>68.032330000000002</v>
      </c>
      <c r="C6203" s="2">
        <v>0.372699</v>
      </c>
      <c r="D6203" s="2">
        <v>0.42119099999999998</v>
      </c>
      <c r="F6203" s="2">
        <v>9.3463250000000002</v>
      </c>
      <c r="G6203" s="2">
        <v>0.48606899999999997</v>
      </c>
      <c r="H6203" s="2">
        <v>0.486404</v>
      </c>
      <c r="J6203" s="2">
        <v>9.3491300000000006</v>
      </c>
      <c r="K6203" s="2">
        <v>8.2483000000000001E-2</v>
      </c>
      <c r="L6203" s="2">
        <v>0.16128300000000001</v>
      </c>
    </row>
    <row r="6204" spans="1:12" x14ac:dyDescent="0.2">
      <c r="A6204" s="2">
        <v>9.3498319999999993</v>
      </c>
      <c r="B6204" s="2">
        <v>68.02355</v>
      </c>
      <c r="C6204" s="2">
        <v>0.37271399999999999</v>
      </c>
      <c r="D6204" s="2">
        <v>0.420848</v>
      </c>
      <c r="F6204" s="2">
        <v>9.3470259999999996</v>
      </c>
      <c r="G6204" s="2">
        <v>0.48585499999999998</v>
      </c>
      <c r="H6204" s="2">
        <v>0.48638199999999998</v>
      </c>
      <c r="J6204" s="2">
        <v>9.3498319999999993</v>
      </c>
      <c r="K6204" s="2">
        <v>8.2782999999999995E-2</v>
      </c>
      <c r="L6204" s="2">
        <v>0.16175700000000001</v>
      </c>
    </row>
    <row r="6205" spans="1:12" x14ac:dyDescent="0.2">
      <c r="A6205" s="2">
        <v>9.3505330000000004</v>
      </c>
      <c r="B6205" s="2">
        <v>68.014660000000006</v>
      </c>
      <c r="C6205" s="2">
        <v>0.37244699999999997</v>
      </c>
      <c r="D6205" s="2">
        <v>0.420543</v>
      </c>
      <c r="F6205" s="2">
        <v>9.3477270000000008</v>
      </c>
      <c r="G6205" s="2">
        <v>0.48615999999999998</v>
      </c>
      <c r="H6205" s="2">
        <v>0.48613699999999999</v>
      </c>
      <c r="J6205" s="2">
        <v>9.3505330000000004</v>
      </c>
      <c r="K6205" s="2">
        <v>8.2821000000000006E-2</v>
      </c>
      <c r="L6205" s="2">
        <v>0.162134</v>
      </c>
    </row>
    <row r="6206" spans="1:12" x14ac:dyDescent="0.2">
      <c r="A6206" s="2">
        <v>9.3512339999999998</v>
      </c>
      <c r="B6206" s="2">
        <v>68.005309999999994</v>
      </c>
      <c r="C6206" s="2">
        <v>0.37214599999999998</v>
      </c>
      <c r="D6206" s="2">
        <v>0.42081000000000002</v>
      </c>
      <c r="F6206" s="2">
        <v>9.3484289999999994</v>
      </c>
      <c r="G6206" s="2">
        <v>0.48624400000000001</v>
      </c>
      <c r="H6206" s="2">
        <v>0.48663299999999998</v>
      </c>
      <c r="J6206" s="2">
        <v>9.3512339999999998</v>
      </c>
      <c r="K6206" s="2">
        <v>8.2943000000000003E-2</v>
      </c>
      <c r="L6206" s="2">
        <v>0.16215499999999999</v>
      </c>
    </row>
    <row r="6207" spans="1:12" x14ac:dyDescent="0.2">
      <c r="A6207" s="2">
        <v>9.3519349999999992</v>
      </c>
      <c r="B6207" s="2">
        <v>67.995429999999999</v>
      </c>
      <c r="C6207" s="2">
        <v>0.37161899999999998</v>
      </c>
      <c r="D6207" s="2">
        <v>0.42049700000000001</v>
      </c>
      <c r="F6207" s="2">
        <v>9.3491300000000006</v>
      </c>
      <c r="G6207" s="2">
        <v>0.48642000000000002</v>
      </c>
      <c r="H6207" s="2">
        <v>0.48671700000000001</v>
      </c>
      <c r="J6207" s="2">
        <v>9.3519349999999992</v>
      </c>
      <c r="K6207" s="2">
        <v>8.2812999999999998E-2</v>
      </c>
      <c r="L6207" s="2">
        <v>0.16214700000000001</v>
      </c>
    </row>
    <row r="6208" spans="1:12" x14ac:dyDescent="0.2">
      <c r="A6208" s="2">
        <v>9.3526369999999996</v>
      </c>
      <c r="B6208" s="2">
        <v>67.985209999999995</v>
      </c>
      <c r="C6208" s="2">
        <v>0.37150899999999998</v>
      </c>
      <c r="D6208" s="2">
        <v>0.42061199999999999</v>
      </c>
      <c r="F6208" s="2">
        <v>9.3498319999999993</v>
      </c>
      <c r="G6208" s="2">
        <v>0.48674000000000001</v>
      </c>
      <c r="H6208" s="2">
        <v>0.48642000000000002</v>
      </c>
      <c r="J6208" s="2">
        <v>9.3526369999999996</v>
      </c>
      <c r="K6208" s="2">
        <v>8.2465999999999998E-2</v>
      </c>
      <c r="L6208" s="2">
        <v>0.16236800000000001</v>
      </c>
    </row>
    <row r="6209" spans="1:12" x14ac:dyDescent="0.2">
      <c r="A6209" s="2">
        <v>9.3533380000000008</v>
      </c>
      <c r="B6209" s="2">
        <v>67.974819999999994</v>
      </c>
      <c r="C6209" s="2">
        <v>0.37180299999999999</v>
      </c>
      <c r="D6209" s="2">
        <v>0.42102400000000001</v>
      </c>
      <c r="F6209" s="2">
        <v>9.3505330000000004</v>
      </c>
      <c r="G6209" s="2">
        <v>0.48665599999999998</v>
      </c>
      <c r="H6209" s="2">
        <v>0.48654199999999997</v>
      </c>
      <c r="J6209" s="2">
        <v>9.3533380000000008</v>
      </c>
      <c r="K6209" s="2">
        <v>8.2558000000000006E-2</v>
      </c>
      <c r="L6209" s="2">
        <v>0.162545</v>
      </c>
    </row>
    <row r="6210" spans="1:12" x14ac:dyDescent="0.2">
      <c r="A6210" s="2">
        <v>9.3540390000000002</v>
      </c>
      <c r="B6210" s="2">
        <v>67.965000000000003</v>
      </c>
      <c r="C6210" s="2">
        <v>0.372062</v>
      </c>
      <c r="D6210" s="2">
        <v>0.42133599999999999</v>
      </c>
      <c r="F6210" s="2">
        <v>9.3512339999999998</v>
      </c>
      <c r="G6210" s="2">
        <v>0.48651100000000003</v>
      </c>
      <c r="H6210" s="2">
        <v>0.48699999999999999</v>
      </c>
      <c r="J6210" s="2">
        <v>9.3540390000000002</v>
      </c>
      <c r="K6210" s="2">
        <v>8.2850999999999994E-2</v>
      </c>
      <c r="L6210" s="2">
        <v>0.163215</v>
      </c>
    </row>
    <row r="6211" spans="1:12" x14ac:dyDescent="0.2">
      <c r="A6211" s="2">
        <v>9.3547410000000006</v>
      </c>
      <c r="B6211" s="2">
        <v>67.955420000000004</v>
      </c>
      <c r="C6211" s="2">
        <v>0.37213099999999999</v>
      </c>
      <c r="D6211" s="2">
        <v>0.42106900000000003</v>
      </c>
      <c r="F6211" s="2">
        <v>9.3519349999999992</v>
      </c>
      <c r="G6211" s="2">
        <v>0.486794</v>
      </c>
      <c r="H6211" s="2">
        <v>0.48728900000000003</v>
      </c>
      <c r="J6211" s="2">
        <v>9.3547410000000006</v>
      </c>
      <c r="K6211" s="2">
        <v>8.2363000000000006E-2</v>
      </c>
      <c r="L6211" s="2">
        <v>0.163298</v>
      </c>
    </row>
    <row r="6212" spans="1:12" x14ac:dyDescent="0.2">
      <c r="A6212" s="2">
        <v>9.355442</v>
      </c>
      <c r="B6212" s="2">
        <v>67.944980000000001</v>
      </c>
      <c r="C6212" s="2">
        <v>0.371917</v>
      </c>
      <c r="D6212" s="2">
        <v>0.42097800000000002</v>
      </c>
      <c r="F6212" s="2">
        <v>9.3526369999999996</v>
      </c>
      <c r="G6212" s="2">
        <v>0.48697699999999999</v>
      </c>
      <c r="H6212" s="2">
        <v>0.48766300000000001</v>
      </c>
      <c r="J6212" s="2">
        <v>9.355442</v>
      </c>
      <c r="K6212" s="2">
        <v>8.1947000000000006E-2</v>
      </c>
      <c r="L6212" s="2">
        <v>0.16283400000000001</v>
      </c>
    </row>
    <row r="6213" spans="1:12" x14ac:dyDescent="0.2">
      <c r="A6213" s="2">
        <v>9.3561440000000005</v>
      </c>
      <c r="B6213" s="2">
        <v>67.934560000000005</v>
      </c>
      <c r="C6213" s="2">
        <v>0.37156600000000001</v>
      </c>
      <c r="D6213" s="2">
        <v>0.420657</v>
      </c>
      <c r="F6213" s="2">
        <v>9.3533380000000008</v>
      </c>
      <c r="G6213" s="2">
        <v>0.48680899999999999</v>
      </c>
      <c r="H6213" s="2">
        <v>0.487564</v>
      </c>
      <c r="J6213" s="2">
        <v>9.3561440000000005</v>
      </c>
      <c r="K6213" s="2">
        <v>8.1605999999999998E-2</v>
      </c>
      <c r="L6213" s="2">
        <v>0.16255600000000001</v>
      </c>
    </row>
    <row r="6214" spans="1:12" x14ac:dyDescent="0.2">
      <c r="A6214" s="2">
        <v>9.3568449999999999</v>
      </c>
      <c r="B6214" s="2">
        <v>67.924469999999999</v>
      </c>
      <c r="C6214" s="2">
        <v>0.371307</v>
      </c>
      <c r="D6214" s="2">
        <v>0.420879</v>
      </c>
      <c r="F6214" s="2">
        <v>9.3540390000000002</v>
      </c>
      <c r="G6214" s="2">
        <v>0.48713699999999999</v>
      </c>
      <c r="H6214" s="2">
        <v>0.487732</v>
      </c>
      <c r="J6214" s="2">
        <v>9.3568449999999999</v>
      </c>
      <c r="K6214" s="2">
        <v>8.1247E-2</v>
      </c>
      <c r="L6214" s="2">
        <v>0.16339699999999999</v>
      </c>
    </row>
    <row r="6215" spans="1:12" x14ac:dyDescent="0.2">
      <c r="A6215" s="2">
        <v>9.3575470000000003</v>
      </c>
      <c r="B6215" s="2">
        <v>67.914730000000006</v>
      </c>
      <c r="C6215" s="2">
        <v>0.37060900000000002</v>
      </c>
      <c r="D6215" s="2">
        <v>0.42126799999999998</v>
      </c>
      <c r="F6215" s="2">
        <v>9.3547410000000006</v>
      </c>
      <c r="G6215" s="2">
        <v>0.48751100000000003</v>
      </c>
      <c r="H6215" s="2">
        <v>0.48836499999999999</v>
      </c>
      <c r="J6215" s="2">
        <v>9.3575470000000003</v>
      </c>
      <c r="K6215" s="2">
        <v>8.0860000000000001E-2</v>
      </c>
      <c r="L6215" s="2">
        <v>0.16406799999999999</v>
      </c>
    </row>
    <row r="6216" spans="1:12" x14ac:dyDescent="0.2">
      <c r="A6216" s="2">
        <v>9.3582479999999997</v>
      </c>
      <c r="B6216" s="2">
        <v>67.904629999999997</v>
      </c>
      <c r="C6216" s="2">
        <v>0.370029</v>
      </c>
      <c r="D6216" s="2">
        <v>0.42144300000000001</v>
      </c>
      <c r="F6216" s="2">
        <v>9.355442</v>
      </c>
      <c r="G6216" s="2">
        <v>0.48752600000000001</v>
      </c>
      <c r="H6216" s="2">
        <v>0.488647</v>
      </c>
      <c r="J6216" s="2">
        <v>9.3582479999999997</v>
      </c>
      <c r="K6216" s="2">
        <v>8.0287999999999998E-2</v>
      </c>
      <c r="L6216" s="2">
        <v>0.16447200000000001</v>
      </c>
    </row>
    <row r="6217" spans="1:12" x14ac:dyDescent="0.2">
      <c r="A6217" s="2">
        <v>9.3589500000000001</v>
      </c>
      <c r="B6217" s="2">
        <v>67.894199999999998</v>
      </c>
      <c r="C6217" s="2">
        <v>0.36964000000000002</v>
      </c>
      <c r="D6217" s="2">
        <v>0.421458</v>
      </c>
      <c r="F6217" s="2">
        <v>9.3561440000000005</v>
      </c>
      <c r="G6217" s="2">
        <v>0.48755599999999999</v>
      </c>
      <c r="H6217" s="2">
        <v>0.48850300000000002</v>
      </c>
      <c r="J6217" s="2">
        <v>9.3589500000000001</v>
      </c>
      <c r="K6217" s="2">
        <v>8.0005000000000007E-2</v>
      </c>
      <c r="L6217" s="2">
        <v>0.16415099999999999</v>
      </c>
    </row>
    <row r="6218" spans="1:12" x14ac:dyDescent="0.2">
      <c r="A6218" s="2">
        <v>9.3596509999999995</v>
      </c>
      <c r="B6218" s="2">
        <v>67.883560000000003</v>
      </c>
      <c r="C6218" s="2">
        <v>0.369369</v>
      </c>
      <c r="D6218" s="2">
        <v>0.42121399999999998</v>
      </c>
      <c r="F6218" s="2">
        <v>9.3568449999999999</v>
      </c>
      <c r="G6218" s="2">
        <v>0.487541</v>
      </c>
      <c r="H6218" s="2">
        <v>0.488792</v>
      </c>
      <c r="J6218" s="2">
        <v>9.3596509999999995</v>
      </c>
      <c r="K6218" s="2">
        <v>7.9878000000000005E-2</v>
      </c>
      <c r="L6218" s="2">
        <v>0.16389500000000001</v>
      </c>
    </row>
    <row r="6219" spans="1:12" x14ac:dyDescent="0.2">
      <c r="A6219" s="2">
        <v>9.3603520000000007</v>
      </c>
      <c r="B6219" s="2">
        <v>67.87276</v>
      </c>
      <c r="C6219" s="2">
        <v>0.369147</v>
      </c>
      <c r="D6219" s="2">
        <v>0.42105399999999998</v>
      </c>
      <c r="F6219" s="2">
        <v>9.3575470000000003</v>
      </c>
      <c r="G6219" s="2">
        <v>0.48718299999999998</v>
      </c>
      <c r="H6219" s="2">
        <v>0.489006</v>
      </c>
      <c r="J6219" s="2">
        <v>9.3603520000000007</v>
      </c>
      <c r="K6219" s="2">
        <v>7.9913999999999999E-2</v>
      </c>
      <c r="L6219" s="2">
        <v>0.16480900000000001</v>
      </c>
    </row>
    <row r="6220" spans="1:12" x14ac:dyDescent="0.2">
      <c r="A6220" s="2">
        <v>9.3610539999999993</v>
      </c>
      <c r="B6220" s="2">
        <v>67.862120000000004</v>
      </c>
      <c r="C6220" s="2">
        <v>0.36899900000000002</v>
      </c>
      <c r="D6220" s="2">
        <v>0.42079499999999997</v>
      </c>
      <c r="F6220" s="2">
        <v>9.3582479999999997</v>
      </c>
      <c r="G6220" s="2">
        <v>0.48648799999999998</v>
      </c>
      <c r="H6220" s="2">
        <v>0.48912</v>
      </c>
      <c r="J6220" s="2">
        <v>9.3610539999999993</v>
      </c>
      <c r="K6220" s="2">
        <v>7.9770999999999995E-2</v>
      </c>
      <c r="L6220" s="2">
        <v>0.165683</v>
      </c>
    </row>
    <row r="6221" spans="1:12" x14ac:dyDescent="0.2">
      <c r="A6221" s="2">
        <v>9.3617539999999995</v>
      </c>
      <c r="B6221" s="2">
        <v>67.851730000000003</v>
      </c>
      <c r="C6221" s="2">
        <v>0.36918600000000001</v>
      </c>
      <c r="D6221" s="2">
        <v>0.42088599999999998</v>
      </c>
      <c r="F6221" s="2">
        <v>9.3589500000000001</v>
      </c>
      <c r="G6221" s="2">
        <v>0.48622900000000002</v>
      </c>
      <c r="H6221" s="2">
        <v>0.48973100000000003</v>
      </c>
      <c r="J6221" s="2">
        <v>9.3617539999999995</v>
      </c>
      <c r="K6221" s="2">
        <v>7.9608999999999999E-2</v>
      </c>
      <c r="L6221" s="2">
        <v>0.166355</v>
      </c>
    </row>
    <row r="6222" spans="1:12" x14ac:dyDescent="0.2">
      <c r="A6222" s="2">
        <v>9.3624559999999999</v>
      </c>
      <c r="B6222" s="2">
        <v>67.840909999999994</v>
      </c>
      <c r="C6222" s="2">
        <v>0.36940699999999999</v>
      </c>
      <c r="D6222" s="2">
        <v>0.42097800000000002</v>
      </c>
      <c r="F6222" s="2">
        <v>9.3596509999999995</v>
      </c>
      <c r="G6222" s="2">
        <v>0.486481</v>
      </c>
      <c r="H6222" s="2">
        <v>0.49047099999999999</v>
      </c>
      <c r="J6222" s="2">
        <v>9.3624559999999999</v>
      </c>
      <c r="K6222" s="2">
        <v>7.9124E-2</v>
      </c>
      <c r="L6222" s="2">
        <v>0.166654</v>
      </c>
    </row>
    <row r="6223" spans="1:12" x14ac:dyDescent="0.2">
      <c r="A6223" s="2">
        <v>9.3631569999999993</v>
      </c>
      <c r="B6223" s="2">
        <v>67.829880000000003</v>
      </c>
      <c r="C6223" s="2">
        <v>0.36921999999999999</v>
      </c>
      <c r="D6223" s="2">
        <v>0.42136699999999999</v>
      </c>
      <c r="F6223" s="2">
        <v>9.3603520000000007</v>
      </c>
      <c r="G6223" s="2">
        <v>0.48672500000000002</v>
      </c>
      <c r="H6223" s="2">
        <v>0.49086000000000002</v>
      </c>
      <c r="J6223" s="2">
        <v>9.3631569999999993</v>
      </c>
      <c r="K6223" s="2">
        <v>7.8923999999999994E-2</v>
      </c>
      <c r="L6223" s="2">
        <v>0.16708400000000001</v>
      </c>
    </row>
    <row r="6224" spans="1:12" x14ac:dyDescent="0.2">
      <c r="A6224" s="2">
        <v>9.3638589999999997</v>
      </c>
      <c r="B6224" s="2">
        <v>67.818870000000004</v>
      </c>
      <c r="C6224" s="2">
        <v>0.36901</v>
      </c>
      <c r="D6224" s="2">
        <v>0.42168699999999998</v>
      </c>
      <c r="F6224" s="2">
        <v>9.3610539999999993</v>
      </c>
      <c r="G6224" s="2">
        <v>0.48671700000000001</v>
      </c>
      <c r="H6224" s="2">
        <v>0.49118000000000001</v>
      </c>
      <c r="J6224" s="2">
        <v>9.3638589999999997</v>
      </c>
      <c r="K6224" s="2">
        <v>7.9051999999999997E-2</v>
      </c>
      <c r="L6224" s="2">
        <v>0.167077</v>
      </c>
    </row>
    <row r="6225" spans="1:12" x14ac:dyDescent="0.2">
      <c r="A6225" s="2">
        <v>9.3645600000000009</v>
      </c>
      <c r="B6225" s="2">
        <v>67.807180000000002</v>
      </c>
      <c r="C6225" s="2">
        <v>0.36912800000000001</v>
      </c>
      <c r="D6225" s="2">
        <v>0.42185499999999998</v>
      </c>
      <c r="F6225" s="2">
        <v>9.3617539999999995</v>
      </c>
      <c r="G6225" s="2">
        <v>0.486404</v>
      </c>
      <c r="H6225" s="2">
        <v>0.49176799999999998</v>
      </c>
      <c r="J6225" s="2">
        <v>9.3645600000000009</v>
      </c>
      <c r="K6225" s="2">
        <v>7.9325999999999994E-2</v>
      </c>
      <c r="L6225" s="2">
        <v>0.166906</v>
      </c>
    </row>
    <row r="6226" spans="1:12" x14ac:dyDescent="0.2">
      <c r="A6226" s="2">
        <v>9.3652619999999995</v>
      </c>
      <c r="B6226" s="2">
        <v>67.795519999999996</v>
      </c>
      <c r="C6226" s="2">
        <v>0.36926599999999998</v>
      </c>
      <c r="D6226" s="2">
        <v>0.42211500000000002</v>
      </c>
      <c r="F6226" s="2">
        <v>9.3624559999999999</v>
      </c>
      <c r="G6226" s="2">
        <v>0.48638199999999998</v>
      </c>
      <c r="H6226" s="2">
        <v>0.49198199999999997</v>
      </c>
      <c r="J6226" s="2">
        <v>9.3652619999999995</v>
      </c>
      <c r="K6226" s="2">
        <v>7.9807000000000003E-2</v>
      </c>
      <c r="L6226" s="2">
        <v>0.16686500000000001</v>
      </c>
    </row>
    <row r="6227" spans="1:12" x14ac:dyDescent="0.2">
      <c r="A6227" s="2">
        <v>9.3659630000000007</v>
      </c>
      <c r="B6227" s="2">
        <v>67.784279999999995</v>
      </c>
      <c r="C6227" s="2">
        <v>0.36898300000000001</v>
      </c>
      <c r="D6227" s="2">
        <v>0.42234300000000002</v>
      </c>
      <c r="F6227" s="2">
        <v>9.3631569999999993</v>
      </c>
      <c r="G6227" s="2">
        <v>0.48613699999999999</v>
      </c>
      <c r="H6227" s="2">
        <v>0.492508</v>
      </c>
      <c r="J6227" s="2">
        <v>9.3659630000000007</v>
      </c>
      <c r="K6227" s="2">
        <v>8.0159999999999995E-2</v>
      </c>
      <c r="L6227" s="2">
        <v>0.16688900000000001</v>
      </c>
    </row>
    <row r="6228" spans="1:12" x14ac:dyDescent="0.2">
      <c r="A6228" s="2">
        <v>9.3666649999999994</v>
      </c>
      <c r="B6228" s="2">
        <v>67.772739999999999</v>
      </c>
      <c r="C6228" s="2">
        <v>0.368892</v>
      </c>
      <c r="D6228" s="2">
        <v>0.42281600000000003</v>
      </c>
      <c r="F6228" s="2">
        <v>9.3638589999999997</v>
      </c>
      <c r="G6228" s="2">
        <v>0.48663299999999998</v>
      </c>
      <c r="H6228" s="2">
        <v>0.49287399999999998</v>
      </c>
      <c r="J6228" s="2">
        <v>9.3666649999999994</v>
      </c>
      <c r="K6228" s="2">
        <v>8.0104999999999996E-2</v>
      </c>
      <c r="L6228" s="2">
        <v>0.16720199999999999</v>
      </c>
    </row>
    <row r="6229" spans="1:12" x14ac:dyDescent="0.2">
      <c r="A6229" s="2">
        <v>9.3673660000000005</v>
      </c>
      <c r="B6229" s="2">
        <v>67.761200000000002</v>
      </c>
      <c r="C6229" s="2">
        <v>0.36904799999999999</v>
      </c>
      <c r="D6229" s="2">
        <v>0.42296899999999998</v>
      </c>
      <c r="F6229" s="2">
        <v>9.3645600000000009</v>
      </c>
      <c r="G6229" s="2">
        <v>0.48671700000000001</v>
      </c>
      <c r="H6229" s="2">
        <v>0.49324000000000001</v>
      </c>
      <c r="J6229" s="2">
        <v>9.3673660000000005</v>
      </c>
      <c r="K6229" s="2">
        <v>7.9973000000000002E-2</v>
      </c>
      <c r="L6229" s="2">
        <v>0.16753599999999999</v>
      </c>
    </row>
    <row r="6230" spans="1:12" x14ac:dyDescent="0.2">
      <c r="A6230" s="2">
        <v>9.3680669999999999</v>
      </c>
      <c r="B6230" s="2">
        <v>67.749859999999998</v>
      </c>
      <c r="C6230" s="2">
        <v>0.36857499999999999</v>
      </c>
      <c r="D6230" s="2">
        <v>0.42319000000000001</v>
      </c>
      <c r="F6230" s="2">
        <v>9.3652619999999995</v>
      </c>
      <c r="G6230" s="2">
        <v>0.48642000000000002</v>
      </c>
      <c r="H6230" s="2">
        <v>0.493309</v>
      </c>
      <c r="J6230" s="2">
        <v>9.3680669999999999</v>
      </c>
      <c r="K6230" s="2">
        <v>8.0362000000000003E-2</v>
      </c>
      <c r="L6230" s="2">
        <v>0.16826199999999999</v>
      </c>
    </row>
    <row r="6231" spans="1:12" x14ac:dyDescent="0.2">
      <c r="A6231" s="2">
        <v>9.3687690000000003</v>
      </c>
      <c r="B6231" s="2">
        <v>67.738029999999995</v>
      </c>
      <c r="C6231" s="2">
        <v>0.36831999999999998</v>
      </c>
      <c r="D6231" s="2">
        <v>0.42320600000000003</v>
      </c>
      <c r="F6231" s="2">
        <v>9.3659630000000007</v>
      </c>
      <c r="G6231" s="2">
        <v>0.48654199999999997</v>
      </c>
      <c r="H6231" s="2">
        <v>0.49369000000000002</v>
      </c>
      <c r="J6231" s="2">
        <v>9.3687690000000003</v>
      </c>
      <c r="K6231" s="2">
        <v>8.1125000000000003E-2</v>
      </c>
      <c r="L6231" s="2">
        <v>0.168409</v>
      </c>
    </row>
    <row r="6232" spans="1:12" x14ac:dyDescent="0.2">
      <c r="A6232" s="2">
        <v>9.3694699999999997</v>
      </c>
      <c r="B6232" s="2">
        <v>67.726299999999995</v>
      </c>
      <c r="C6232" s="2">
        <v>0.36827399999999999</v>
      </c>
      <c r="D6232" s="2">
        <v>0.42314499999999999</v>
      </c>
      <c r="F6232" s="2">
        <v>9.3666649999999994</v>
      </c>
      <c r="G6232" s="2">
        <v>0.48699999999999999</v>
      </c>
      <c r="H6232" s="2">
        <v>0.49429299999999998</v>
      </c>
      <c r="J6232" s="2">
        <v>9.3694699999999997</v>
      </c>
      <c r="K6232" s="2">
        <v>8.1300999999999998E-2</v>
      </c>
      <c r="L6232" s="2">
        <v>0.168237</v>
      </c>
    </row>
    <row r="6233" spans="1:12" x14ac:dyDescent="0.2">
      <c r="A6233" s="2">
        <v>9.3701720000000002</v>
      </c>
      <c r="B6233" s="2">
        <v>67.715010000000007</v>
      </c>
      <c r="C6233" s="2">
        <v>0.36832700000000002</v>
      </c>
      <c r="D6233" s="2">
        <v>0.423541</v>
      </c>
      <c r="F6233" s="2">
        <v>9.3673660000000005</v>
      </c>
      <c r="G6233" s="2">
        <v>0.48728900000000003</v>
      </c>
      <c r="H6233" s="2">
        <v>0.49451400000000001</v>
      </c>
      <c r="J6233" s="2">
        <v>9.3701720000000002</v>
      </c>
      <c r="K6233" s="2">
        <v>8.1172999999999995E-2</v>
      </c>
      <c r="L6233" s="2">
        <v>0.168294</v>
      </c>
    </row>
    <row r="6234" spans="1:12" x14ac:dyDescent="0.2">
      <c r="A6234" s="2">
        <v>9.3708720000000003</v>
      </c>
      <c r="B6234" s="2">
        <v>67.703890000000001</v>
      </c>
      <c r="C6234" s="2">
        <v>0.36837300000000001</v>
      </c>
      <c r="D6234" s="2">
        <v>0.423427</v>
      </c>
      <c r="F6234" s="2">
        <v>9.3680669999999999</v>
      </c>
      <c r="G6234" s="2">
        <v>0.48766300000000001</v>
      </c>
      <c r="H6234" s="2">
        <v>0.49478100000000003</v>
      </c>
      <c r="J6234" s="2">
        <v>9.3708720000000003</v>
      </c>
      <c r="K6234" s="2">
        <v>8.1253000000000006E-2</v>
      </c>
      <c r="L6234" s="2">
        <v>0.168684</v>
      </c>
    </row>
    <row r="6235" spans="1:12" x14ac:dyDescent="0.2">
      <c r="A6235" s="2">
        <v>9.3715740000000007</v>
      </c>
      <c r="B6235" s="2">
        <v>67.692239999999998</v>
      </c>
      <c r="C6235" s="2">
        <v>0.36800300000000002</v>
      </c>
      <c r="D6235" s="2">
        <v>0.42367100000000002</v>
      </c>
      <c r="F6235" s="2">
        <v>9.3687690000000003</v>
      </c>
      <c r="G6235" s="2">
        <v>0.487564</v>
      </c>
      <c r="H6235" s="2">
        <v>0.49520900000000001</v>
      </c>
      <c r="J6235" s="2">
        <v>9.3715740000000007</v>
      </c>
      <c r="K6235" s="2">
        <v>8.1313999999999997E-2</v>
      </c>
      <c r="L6235" s="2">
        <v>0.169159</v>
      </c>
    </row>
    <row r="6236" spans="1:12" x14ac:dyDescent="0.2">
      <c r="A6236" s="2">
        <v>9.3722750000000001</v>
      </c>
      <c r="B6236" s="2">
        <v>67.680499999999995</v>
      </c>
      <c r="C6236" s="2">
        <v>0.36721300000000001</v>
      </c>
      <c r="D6236" s="2">
        <v>0.42390699999999998</v>
      </c>
      <c r="F6236" s="2">
        <v>9.3694699999999997</v>
      </c>
      <c r="G6236" s="2">
        <v>0.487732</v>
      </c>
      <c r="H6236" s="2">
        <v>0.49537700000000001</v>
      </c>
      <c r="J6236" s="2">
        <v>9.3722750000000001</v>
      </c>
      <c r="K6236" s="2">
        <v>8.1605999999999998E-2</v>
      </c>
      <c r="L6236" s="2">
        <v>0.169264</v>
      </c>
    </row>
    <row r="6237" spans="1:12" x14ac:dyDescent="0.2">
      <c r="A6237" s="2">
        <v>9.3729770000000006</v>
      </c>
      <c r="B6237" s="2">
        <v>67.668949999999995</v>
      </c>
      <c r="C6237" s="2">
        <v>0.36624099999999998</v>
      </c>
      <c r="D6237" s="2">
        <v>0.42442600000000003</v>
      </c>
      <c r="F6237" s="2">
        <v>9.3701720000000002</v>
      </c>
      <c r="G6237" s="2">
        <v>0.48836499999999999</v>
      </c>
      <c r="H6237" s="2">
        <v>0.49614000000000003</v>
      </c>
      <c r="J6237" s="2">
        <v>9.3729770000000006</v>
      </c>
      <c r="K6237" s="2">
        <v>8.1614999999999993E-2</v>
      </c>
      <c r="L6237" s="2">
        <v>0.169041</v>
      </c>
    </row>
    <row r="6238" spans="1:12" x14ac:dyDescent="0.2">
      <c r="A6238" s="2">
        <v>9.373678</v>
      </c>
      <c r="B6238" s="2">
        <v>67.657169999999994</v>
      </c>
      <c r="C6238" s="2">
        <v>0.36570999999999998</v>
      </c>
      <c r="D6238" s="2">
        <v>0.42502899999999999</v>
      </c>
      <c r="F6238" s="2">
        <v>9.3708720000000003</v>
      </c>
      <c r="G6238" s="2">
        <v>0.488647</v>
      </c>
      <c r="H6238" s="2">
        <v>0.496452</v>
      </c>
      <c r="J6238" s="2">
        <v>9.373678</v>
      </c>
      <c r="K6238" s="2">
        <v>8.1072000000000005E-2</v>
      </c>
      <c r="L6238" s="2">
        <v>0.169352</v>
      </c>
    </row>
    <row r="6239" spans="1:12" x14ac:dyDescent="0.2">
      <c r="A6239" s="2">
        <v>9.3743789999999994</v>
      </c>
      <c r="B6239" s="2">
        <v>67.644959999999998</v>
      </c>
      <c r="C6239" s="2">
        <v>0.36495499999999997</v>
      </c>
      <c r="D6239" s="2">
        <v>0.42551</v>
      </c>
      <c r="F6239" s="2">
        <v>9.3715740000000007</v>
      </c>
      <c r="G6239" s="2">
        <v>0.48850300000000002</v>
      </c>
      <c r="H6239" s="2">
        <v>0.49663499999999999</v>
      </c>
      <c r="J6239" s="2">
        <v>9.3743789999999994</v>
      </c>
      <c r="K6239" s="2">
        <v>8.0555000000000002E-2</v>
      </c>
      <c r="L6239" s="2">
        <v>0.169431</v>
      </c>
    </row>
    <row r="6240" spans="1:12" x14ac:dyDescent="0.2">
      <c r="A6240" s="2">
        <v>9.3750809999999998</v>
      </c>
      <c r="B6240" s="2">
        <v>67.632589999999993</v>
      </c>
      <c r="C6240" s="2">
        <v>0.36464999999999997</v>
      </c>
      <c r="D6240" s="2">
        <v>0.42573899999999998</v>
      </c>
      <c r="F6240" s="2">
        <v>9.3722750000000001</v>
      </c>
      <c r="G6240" s="2">
        <v>0.488792</v>
      </c>
      <c r="H6240" s="2">
        <v>0.49659700000000001</v>
      </c>
      <c r="J6240" s="2">
        <v>9.3750809999999998</v>
      </c>
      <c r="K6240" s="2">
        <v>8.0241999999999994E-2</v>
      </c>
      <c r="L6240" s="2">
        <v>0.16986699999999999</v>
      </c>
    </row>
    <row r="6241" spans="1:12" x14ac:dyDescent="0.2">
      <c r="A6241" s="2">
        <v>9.3757819999999992</v>
      </c>
      <c r="B6241" s="2">
        <v>67.620670000000004</v>
      </c>
      <c r="C6241" s="2">
        <v>0.36441000000000001</v>
      </c>
      <c r="D6241" s="2">
        <v>0.42598999999999998</v>
      </c>
      <c r="F6241" s="2">
        <v>9.3729770000000006</v>
      </c>
      <c r="G6241" s="2">
        <v>0.489006</v>
      </c>
      <c r="H6241" s="2">
        <v>0.49707000000000001</v>
      </c>
      <c r="J6241" s="2">
        <v>9.3757819999999992</v>
      </c>
      <c r="K6241" s="2">
        <v>8.0352999999999994E-2</v>
      </c>
      <c r="L6241" s="2">
        <v>0.170483</v>
      </c>
    </row>
    <row r="6242" spans="1:12" x14ac:dyDescent="0.2">
      <c r="A6242" s="2">
        <v>9.3764839999999996</v>
      </c>
      <c r="B6242" s="2">
        <v>67.608400000000003</v>
      </c>
      <c r="C6242" s="2">
        <v>0.36421500000000001</v>
      </c>
      <c r="D6242" s="2">
        <v>0.42605100000000001</v>
      </c>
      <c r="F6242" s="2">
        <v>9.373678</v>
      </c>
      <c r="G6242" s="2">
        <v>0.48912</v>
      </c>
      <c r="H6242" s="2">
        <v>0.49715399999999998</v>
      </c>
      <c r="J6242" s="2">
        <v>9.3764839999999996</v>
      </c>
      <c r="K6242" s="2">
        <v>8.0787999999999999E-2</v>
      </c>
      <c r="L6242" s="2">
        <v>0.170872</v>
      </c>
    </row>
    <row r="6243" spans="1:12" x14ac:dyDescent="0.2">
      <c r="A6243" s="2">
        <v>9.3771850000000008</v>
      </c>
      <c r="B6243" s="2">
        <v>67.596220000000002</v>
      </c>
      <c r="C6243" s="2">
        <v>0.36373100000000003</v>
      </c>
      <c r="D6243" s="2">
        <v>0.42612800000000001</v>
      </c>
      <c r="F6243" s="2">
        <v>9.3743789999999994</v>
      </c>
      <c r="G6243" s="2">
        <v>0.48973100000000003</v>
      </c>
      <c r="H6243" s="2">
        <v>0.49692500000000001</v>
      </c>
      <c r="J6243" s="2">
        <v>9.3771850000000008</v>
      </c>
      <c r="K6243" s="2">
        <v>8.1240000000000007E-2</v>
      </c>
      <c r="L6243" s="2">
        <v>0.171121</v>
      </c>
    </row>
    <row r="6244" spans="1:12" x14ac:dyDescent="0.2">
      <c r="A6244" s="2">
        <v>9.3778869999999994</v>
      </c>
      <c r="B6244" s="2">
        <v>67.584199999999996</v>
      </c>
      <c r="C6244" s="2">
        <v>0.36334499999999997</v>
      </c>
      <c r="D6244" s="2">
        <v>0.426288</v>
      </c>
      <c r="F6244" s="2">
        <v>9.3750809999999998</v>
      </c>
      <c r="G6244" s="2">
        <v>0.49047099999999999</v>
      </c>
      <c r="H6244" s="2">
        <v>0.49741400000000002</v>
      </c>
      <c r="J6244" s="2">
        <v>9.3778869999999994</v>
      </c>
      <c r="K6244" s="2">
        <v>8.1386E-2</v>
      </c>
      <c r="L6244" s="2">
        <v>0.17042099999999999</v>
      </c>
    </row>
    <row r="6245" spans="1:12" x14ac:dyDescent="0.2">
      <c r="A6245" s="2">
        <v>9.3785880000000006</v>
      </c>
      <c r="B6245" s="2">
        <v>67.571669999999997</v>
      </c>
      <c r="C6245" s="2">
        <v>0.36325800000000003</v>
      </c>
      <c r="D6245" s="2">
        <v>0.42589900000000003</v>
      </c>
      <c r="F6245" s="2">
        <v>9.3757819999999992</v>
      </c>
      <c r="G6245" s="2">
        <v>0.49086000000000002</v>
      </c>
      <c r="H6245" s="2">
        <v>0.49787100000000001</v>
      </c>
      <c r="J6245" s="2">
        <v>9.3785880000000006</v>
      </c>
      <c r="K6245" s="2">
        <v>8.1355999999999998E-2</v>
      </c>
      <c r="L6245" s="2">
        <v>0.17013500000000001</v>
      </c>
    </row>
    <row r="6246" spans="1:12" x14ac:dyDescent="0.2">
      <c r="A6246" s="2">
        <v>9.3792899999999992</v>
      </c>
      <c r="B6246" s="2">
        <v>67.559070000000006</v>
      </c>
      <c r="C6246" s="2">
        <v>0.36313600000000001</v>
      </c>
      <c r="D6246" s="2">
        <v>0.42582199999999998</v>
      </c>
      <c r="F6246" s="2">
        <v>9.3764839999999996</v>
      </c>
      <c r="G6246" s="2">
        <v>0.49118000000000001</v>
      </c>
      <c r="H6246" s="2">
        <v>0.49797799999999998</v>
      </c>
      <c r="J6246" s="2">
        <v>9.3792899999999992</v>
      </c>
      <c r="K6246" s="2">
        <v>8.1219E-2</v>
      </c>
      <c r="L6246" s="2">
        <v>0.169905</v>
      </c>
    </row>
    <row r="6247" spans="1:12" x14ac:dyDescent="0.2">
      <c r="A6247" s="2">
        <v>9.3799910000000004</v>
      </c>
      <c r="B6247" s="2">
        <v>67.546719999999993</v>
      </c>
      <c r="C6247" s="2">
        <v>0.36270799999999997</v>
      </c>
      <c r="D6247" s="2">
        <v>0.42649399999999998</v>
      </c>
      <c r="F6247" s="2">
        <v>9.3771850000000008</v>
      </c>
      <c r="G6247" s="2">
        <v>0.49176799999999998</v>
      </c>
      <c r="H6247" s="2">
        <v>0.49802400000000002</v>
      </c>
      <c r="J6247" s="2">
        <v>9.3799910000000004</v>
      </c>
      <c r="K6247" s="2">
        <v>8.1185999999999994E-2</v>
      </c>
      <c r="L6247" s="2">
        <v>0.169735</v>
      </c>
    </row>
    <row r="6248" spans="1:12" x14ac:dyDescent="0.2">
      <c r="A6248" s="2">
        <v>9.3806919999999998</v>
      </c>
      <c r="B6248" s="2">
        <v>67.534239999999997</v>
      </c>
      <c r="C6248" s="2">
        <v>0.36276599999999998</v>
      </c>
      <c r="D6248" s="2">
        <v>0.42663099999999998</v>
      </c>
      <c r="F6248" s="2">
        <v>9.3778869999999994</v>
      </c>
      <c r="G6248" s="2">
        <v>0.49198199999999997</v>
      </c>
      <c r="H6248" s="2">
        <v>0.498695</v>
      </c>
      <c r="J6248" s="2">
        <v>9.3806919999999998</v>
      </c>
      <c r="K6248" s="2">
        <v>8.1189999999999998E-2</v>
      </c>
      <c r="L6248" s="2">
        <v>0.16953799999999999</v>
      </c>
    </row>
    <row r="6249" spans="1:12" x14ac:dyDescent="0.2">
      <c r="A6249" s="2">
        <v>9.3813929999999992</v>
      </c>
      <c r="B6249" s="2">
        <v>67.521320000000003</v>
      </c>
      <c r="C6249" s="2">
        <v>0.36280400000000002</v>
      </c>
      <c r="D6249" s="2">
        <v>0.42671500000000001</v>
      </c>
      <c r="F6249" s="2">
        <v>9.3785880000000006</v>
      </c>
      <c r="G6249" s="2">
        <v>0.492508</v>
      </c>
      <c r="H6249" s="2">
        <v>0.49946600000000002</v>
      </c>
      <c r="J6249" s="2">
        <v>9.3813929999999992</v>
      </c>
      <c r="K6249" s="2">
        <v>8.1226000000000007E-2</v>
      </c>
      <c r="L6249" s="2">
        <v>0.169322</v>
      </c>
    </row>
    <row r="6250" spans="1:12" x14ac:dyDescent="0.2">
      <c r="A6250" s="2">
        <v>9.3820940000000004</v>
      </c>
      <c r="B6250" s="2">
        <v>67.508790000000005</v>
      </c>
      <c r="C6250" s="2">
        <v>0.36251800000000001</v>
      </c>
      <c r="D6250" s="2">
        <v>0.426929</v>
      </c>
      <c r="F6250" s="2">
        <v>9.3792899999999992</v>
      </c>
      <c r="G6250" s="2">
        <v>0.49287399999999998</v>
      </c>
      <c r="H6250" s="2">
        <v>0.49926799999999999</v>
      </c>
      <c r="J6250" s="2">
        <v>9.3820940000000004</v>
      </c>
      <c r="K6250" s="2">
        <v>8.1578999999999999E-2</v>
      </c>
      <c r="L6250" s="2">
        <v>0.16955899999999999</v>
      </c>
    </row>
    <row r="6251" spans="1:12" x14ac:dyDescent="0.2">
      <c r="A6251" s="2">
        <v>9.3827960000000008</v>
      </c>
      <c r="B6251" s="2">
        <v>67.496539999999996</v>
      </c>
      <c r="C6251" s="2">
        <v>0.362201</v>
      </c>
      <c r="D6251" s="2">
        <v>0.42721100000000001</v>
      </c>
      <c r="F6251" s="2">
        <v>9.3799910000000004</v>
      </c>
      <c r="G6251" s="2">
        <v>0.49324000000000001</v>
      </c>
      <c r="H6251" s="2">
        <v>0.49895499999999998</v>
      </c>
      <c r="J6251" s="2">
        <v>9.3827960000000008</v>
      </c>
      <c r="K6251" s="2">
        <v>8.1863000000000005E-2</v>
      </c>
      <c r="L6251" s="2">
        <v>0.169488</v>
      </c>
    </row>
    <row r="6252" spans="1:12" x14ac:dyDescent="0.2">
      <c r="A6252" s="2">
        <v>9.3834970000000002</v>
      </c>
      <c r="B6252" s="2">
        <v>67.484210000000004</v>
      </c>
      <c r="C6252" s="2">
        <v>0.36181200000000002</v>
      </c>
      <c r="D6252" s="2">
        <v>0.42718</v>
      </c>
      <c r="F6252" s="2">
        <v>9.3806919999999998</v>
      </c>
      <c r="G6252" s="2">
        <v>0.493309</v>
      </c>
      <c r="H6252" s="2">
        <v>0.499222</v>
      </c>
      <c r="J6252" s="2">
        <v>9.3834970000000002</v>
      </c>
      <c r="K6252" s="2">
        <v>8.1636E-2</v>
      </c>
      <c r="L6252" s="2">
        <v>0.16875899999999999</v>
      </c>
    </row>
    <row r="6253" spans="1:12" x14ac:dyDescent="0.2">
      <c r="A6253" s="2">
        <v>9.3841990000000006</v>
      </c>
      <c r="B6253" s="2">
        <v>67.471860000000007</v>
      </c>
      <c r="C6253" s="2">
        <v>0.36126599999999998</v>
      </c>
      <c r="D6253" s="2">
        <v>0.42691299999999999</v>
      </c>
      <c r="F6253" s="2">
        <v>9.3813929999999992</v>
      </c>
      <c r="G6253" s="2">
        <v>0.49369000000000002</v>
      </c>
      <c r="H6253" s="2">
        <v>0.49957299999999999</v>
      </c>
      <c r="J6253" s="2">
        <v>9.3841990000000006</v>
      </c>
      <c r="K6253" s="2">
        <v>8.1276000000000001E-2</v>
      </c>
      <c r="L6253" s="2">
        <v>0.16847100000000001</v>
      </c>
    </row>
    <row r="6254" spans="1:12" x14ac:dyDescent="0.2">
      <c r="A6254" s="2">
        <v>9.3849</v>
      </c>
      <c r="B6254" s="2">
        <v>67.459410000000005</v>
      </c>
      <c r="C6254" s="2">
        <v>0.36063699999999999</v>
      </c>
      <c r="D6254" s="2">
        <v>0.42718800000000001</v>
      </c>
      <c r="F6254" s="2">
        <v>9.3820940000000004</v>
      </c>
      <c r="G6254" s="2">
        <v>0.49429299999999998</v>
      </c>
      <c r="H6254" s="2">
        <v>0.49979400000000002</v>
      </c>
      <c r="J6254" s="2">
        <v>9.3849</v>
      </c>
      <c r="K6254" s="2">
        <v>8.0837000000000006E-2</v>
      </c>
      <c r="L6254" s="2">
        <v>0.167629</v>
      </c>
    </row>
    <row r="6255" spans="1:12" x14ac:dyDescent="0.2">
      <c r="A6255" s="2">
        <v>9.3856020000000004</v>
      </c>
      <c r="B6255" s="2">
        <v>67.44699</v>
      </c>
      <c r="C6255" s="2">
        <v>0.36043900000000001</v>
      </c>
      <c r="D6255" s="2">
        <v>0.42734800000000001</v>
      </c>
      <c r="F6255" s="2">
        <v>9.3827960000000008</v>
      </c>
      <c r="G6255" s="2">
        <v>0.49451400000000001</v>
      </c>
      <c r="H6255" s="2">
        <v>0.499977</v>
      </c>
      <c r="J6255" s="2">
        <v>9.3856020000000004</v>
      </c>
      <c r="K6255" s="2">
        <v>8.0605999999999997E-2</v>
      </c>
      <c r="L6255" s="2">
        <v>0.16745599999999999</v>
      </c>
    </row>
    <row r="6256" spans="1:12" x14ac:dyDescent="0.2">
      <c r="A6256" s="2">
        <v>9.3863029999999998</v>
      </c>
      <c r="B6256" s="2">
        <v>67.434070000000006</v>
      </c>
      <c r="C6256" s="2">
        <v>0.36017500000000002</v>
      </c>
      <c r="D6256" s="2">
        <v>0.42719600000000002</v>
      </c>
      <c r="F6256" s="2">
        <v>9.3834970000000002</v>
      </c>
      <c r="G6256" s="2">
        <v>0.49478100000000003</v>
      </c>
      <c r="H6256" s="2">
        <v>0.49974800000000003</v>
      </c>
      <c r="J6256" s="2">
        <v>9.3863029999999998</v>
      </c>
      <c r="K6256" s="2">
        <v>8.0743999999999996E-2</v>
      </c>
      <c r="L6256" s="2">
        <v>0.167605</v>
      </c>
    </row>
    <row r="6257" spans="1:12" x14ac:dyDescent="0.2">
      <c r="A6257" s="2">
        <v>9.3870039999999992</v>
      </c>
      <c r="B6257" s="2">
        <v>67.421170000000004</v>
      </c>
      <c r="C6257" s="2">
        <v>0.35964499999999999</v>
      </c>
      <c r="D6257" s="2">
        <v>0.42754700000000001</v>
      </c>
      <c r="F6257" s="2">
        <v>9.3841990000000006</v>
      </c>
      <c r="G6257" s="2">
        <v>0.49520900000000001</v>
      </c>
      <c r="H6257" s="2">
        <v>0.49967200000000001</v>
      </c>
      <c r="J6257" s="2">
        <v>9.3870039999999992</v>
      </c>
      <c r="K6257" s="2">
        <v>8.0865999999999993E-2</v>
      </c>
      <c r="L6257" s="2">
        <v>0.16799600000000001</v>
      </c>
    </row>
    <row r="6258" spans="1:12" x14ac:dyDescent="0.2">
      <c r="A6258" s="2">
        <v>9.3877059999999997</v>
      </c>
      <c r="B6258" s="2">
        <v>67.408600000000007</v>
      </c>
      <c r="C6258" s="2">
        <v>0.35911100000000001</v>
      </c>
      <c r="D6258" s="2">
        <v>0.42775299999999999</v>
      </c>
      <c r="F6258" s="2">
        <v>9.3849</v>
      </c>
      <c r="G6258" s="2">
        <v>0.49537700000000001</v>
      </c>
      <c r="H6258" s="2">
        <v>0.49979400000000002</v>
      </c>
      <c r="J6258" s="2">
        <v>9.3877059999999997</v>
      </c>
      <c r="K6258" s="2">
        <v>8.1043000000000004E-2</v>
      </c>
      <c r="L6258" s="2">
        <v>0.168383</v>
      </c>
    </row>
    <row r="6259" spans="1:12" x14ac:dyDescent="0.2">
      <c r="A6259" s="2">
        <v>9.3884070000000008</v>
      </c>
      <c r="B6259" s="2">
        <v>67.395970000000005</v>
      </c>
      <c r="C6259" s="2">
        <v>0.35859200000000002</v>
      </c>
      <c r="D6259" s="2">
        <v>0.42798199999999997</v>
      </c>
      <c r="F6259" s="2">
        <v>9.3856020000000004</v>
      </c>
      <c r="G6259" s="2">
        <v>0.49614000000000003</v>
      </c>
      <c r="H6259" s="2">
        <v>0.49968699999999999</v>
      </c>
      <c r="J6259" s="2">
        <v>9.3884070000000008</v>
      </c>
      <c r="K6259" s="2">
        <v>8.1059999999999993E-2</v>
      </c>
      <c r="L6259" s="2">
        <v>0.168766</v>
      </c>
    </row>
    <row r="6260" spans="1:12" x14ac:dyDescent="0.2">
      <c r="A6260" s="2">
        <v>9.3891089999999995</v>
      </c>
      <c r="B6260" s="2">
        <v>67.3827</v>
      </c>
      <c r="C6260" s="2">
        <v>0.358371</v>
      </c>
      <c r="D6260" s="2">
        <v>0.42815700000000001</v>
      </c>
      <c r="F6260" s="2">
        <v>9.3863029999999998</v>
      </c>
      <c r="G6260" s="2">
        <v>0.496452</v>
      </c>
      <c r="H6260" s="2">
        <v>0.499191</v>
      </c>
      <c r="J6260" s="2">
        <v>9.3891089999999995</v>
      </c>
      <c r="K6260" s="2">
        <v>8.0951999999999996E-2</v>
      </c>
      <c r="L6260" s="2">
        <v>0.16895099999999999</v>
      </c>
    </row>
    <row r="6261" spans="1:12" x14ac:dyDescent="0.2">
      <c r="A6261" s="2">
        <v>9.3898100000000007</v>
      </c>
      <c r="B6261" s="2">
        <v>67.369799999999998</v>
      </c>
      <c r="C6261" s="2">
        <v>0.357825</v>
      </c>
      <c r="D6261" s="2">
        <v>0.42865300000000001</v>
      </c>
      <c r="F6261" s="2">
        <v>9.3870039999999992</v>
      </c>
      <c r="G6261" s="2">
        <v>0.49663499999999999</v>
      </c>
      <c r="H6261" s="2">
        <v>0.49859599999999998</v>
      </c>
      <c r="J6261" s="2">
        <v>9.3898100000000007</v>
      </c>
      <c r="K6261" s="2">
        <v>8.1207000000000001E-2</v>
      </c>
      <c r="L6261" s="2">
        <v>0.16933500000000001</v>
      </c>
    </row>
    <row r="6262" spans="1:12" x14ac:dyDescent="0.2">
      <c r="A6262" s="2">
        <v>9.3905130000000003</v>
      </c>
      <c r="B6262" s="2">
        <v>67.357089999999999</v>
      </c>
      <c r="C6262" s="2">
        <v>0.35755799999999999</v>
      </c>
      <c r="D6262" s="2">
        <v>0.42894300000000002</v>
      </c>
      <c r="F6262" s="2">
        <v>9.3877059999999997</v>
      </c>
      <c r="G6262" s="2">
        <v>0.49659700000000001</v>
      </c>
      <c r="H6262" s="2">
        <v>0.49832900000000002</v>
      </c>
      <c r="J6262" s="2">
        <v>9.3905130000000003</v>
      </c>
      <c r="K6262" s="2">
        <v>8.1611000000000003E-2</v>
      </c>
      <c r="L6262" s="2">
        <v>0.16947999999999999</v>
      </c>
    </row>
    <row r="6263" spans="1:12" x14ac:dyDescent="0.2">
      <c r="A6263" s="2">
        <v>9.3912130000000005</v>
      </c>
      <c r="B6263" s="2">
        <v>67.343919999999997</v>
      </c>
      <c r="C6263" s="2">
        <v>0.35672700000000002</v>
      </c>
      <c r="D6263" s="2">
        <v>0.42908000000000002</v>
      </c>
      <c r="F6263" s="2">
        <v>9.3884070000000008</v>
      </c>
      <c r="G6263" s="2">
        <v>0.49707000000000001</v>
      </c>
      <c r="H6263" s="2">
        <v>0.498116</v>
      </c>
      <c r="J6263" s="2">
        <v>9.3912130000000005</v>
      </c>
      <c r="K6263" s="2">
        <v>8.1975999999999993E-2</v>
      </c>
      <c r="L6263" s="2">
        <v>0.169762</v>
      </c>
    </row>
    <row r="6264" spans="1:12" x14ac:dyDescent="0.2">
      <c r="A6264" s="2">
        <v>9.3919139999999999</v>
      </c>
      <c r="B6264" s="2">
        <v>67.330420000000004</v>
      </c>
      <c r="C6264" s="2">
        <v>0.35677300000000001</v>
      </c>
      <c r="D6264" s="2">
        <v>0.42892799999999998</v>
      </c>
      <c r="F6264" s="2">
        <v>9.3891089999999995</v>
      </c>
      <c r="G6264" s="2">
        <v>0.49715399999999998</v>
      </c>
      <c r="H6264" s="2">
        <v>0.49825999999999998</v>
      </c>
      <c r="J6264" s="2">
        <v>9.3919139999999999</v>
      </c>
      <c r="K6264" s="2">
        <v>8.2126000000000005E-2</v>
      </c>
      <c r="L6264" s="2">
        <v>0.16888500000000001</v>
      </c>
    </row>
    <row r="6265" spans="1:12" x14ac:dyDescent="0.2">
      <c r="A6265" s="2">
        <v>9.3926149999999993</v>
      </c>
      <c r="B6265" s="2">
        <v>67.316789999999997</v>
      </c>
      <c r="C6265" s="2">
        <v>0.35714600000000002</v>
      </c>
      <c r="D6265" s="2">
        <v>0.42888900000000002</v>
      </c>
      <c r="F6265" s="2">
        <v>9.3898100000000007</v>
      </c>
      <c r="G6265" s="2">
        <v>0.49692500000000001</v>
      </c>
      <c r="H6265" s="2">
        <v>0.49845099999999998</v>
      </c>
      <c r="J6265" s="2">
        <v>9.3926149999999993</v>
      </c>
      <c r="K6265" s="2">
        <v>8.2266000000000006E-2</v>
      </c>
      <c r="L6265" s="2">
        <v>0.168548</v>
      </c>
    </row>
    <row r="6266" spans="1:12" x14ac:dyDescent="0.2">
      <c r="A6266" s="2">
        <v>9.3933169999999997</v>
      </c>
      <c r="B6266" s="2">
        <v>67.303259999999995</v>
      </c>
      <c r="C6266" s="2">
        <v>0.35743599999999998</v>
      </c>
      <c r="D6266" s="2">
        <v>0.42882100000000001</v>
      </c>
      <c r="F6266" s="2">
        <v>9.3905130000000003</v>
      </c>
      <c r="G6266" s="2">
        <v>0.49741400000000002</v>
      </c>
      <c r="H6266" s="2">
        <v>0.49829899999999999</v>
      </c>
      <c r="J6266" s="2">
        <v>9.3933169999999997</v>
      </c>
      <c r="K6266" s="2">
        <v>8.2594000000000001E-2</v>
      </c>
      <c r="L6266" s="2">
        <v>0.168572</v>
      </c>
    </row>
    <row r="6267" spans="1:12" x14ac:dyDescent="0.2">
      <c r="A6267" s="2">
        <v>9.3940180000000009</v>
      </c>
      <c r="B6267" s="2">
        <v>67.28989</v>
      </c>
      <c r="C6267" s="2">
        <v>0.35719600000000001</v>
      </c>
      <c r="D6267" s="2">
        <v>0.42908800000000002</v>
      </c>
      <c r="F6267" s="2">
        <v>9.3912130000000005</v>
      </c>
      <c r="G6267" s="2">
        <v>0.49787100000000001</v>
      </c>
      <c r="H6267" s="2">
        <v>0.498581</v>
      </c>
      <c r="J6267" s="2">
        <v>9.3940180000000009</v>
      </c>
      <c r="K6267" s="2">
        <v>8.2468E-2</v>
      </c>
      <c r="L6267" s="2">
        <v>0.168962</v>
      </c>
    </row>
    <row r="6268" spans="1:12" x14ac:dyDescent="0.2">
      <c r="A6268" s="2">
        <v>9.3947190000000003</v>
      </c>
      <c r="B6268" s="2">
        <v>67.276700000000005</v>
      </c>
      <c r="C6268" s="2">
        <v>0.35729100000000003</v>
      </c>
      <c r="D6268" s="2">
        <v>0.42925600000000003</v>
      </c>
      <c r="F6268" s="2">
        <v>9.3919139999999999</v>
      </c>
      <c r="G6268" s="2">
        <v>0.49797799999999998</v>
      </c>
      <c r="H6268" s="2">
        <v>0.498421</v>
      </c>
      <c r="J6268" s="2">
        <v>9.3947190000000003</v>
      </c>
      <c r="K6268" s="2">
        <v>8.2602999999999996E-2</v>
      </c>
      <c r="L6268" s="2">
        <v>0.16956099999999999</v>
      </c>
    </row>
    <row r="6269" spans="1:12" x14ac:dyDescent="0.2">
      <c r="A6269" s="2">
        <v>9.3954210000000007</v>
      </c>
      <c r="B6269" s="2">
        <v>67.263050000000007</v>
      </c>
      <c r="C6269" s="2">
        <v>0.35742499999999999</v>
      </c>
      <c r="D6269" s="2">
        <v>0.42950700000000003</v>
      </c>
      <c r="F6269" s="2">
        <v>9.3926149999999993</v>
      </c>
      <c r="G6269" s="2">
        <v>0.49802400000000002</v>
      </c>
      <c r="H6269" s="2">
        <v>0.498672</v>
      </c>
      <c r="J6269" s="2">
        <v>9.3954210000000007</v>
      </c>
      <c r="K6269" s="2">
        <v>8.2723000000000005E-2</v>
      </c>
      <c r="L6269" s="2">
        <v>0.16880000000000001</v>
      </c>
    </row>
    <row r="6270" spans="1:12" x14ac:dyDescent="0.2">
      <c r="A6270" s="2">
        <v>9.3961220000000001</v>
      </c>
      <c r="B6270" s="2">
        <v>67.249049999999997</v>
      </c>
      <c r="C6270" s="2">
        <v>0.35755100000000001</v>
      </c>
      <c r="D6270" s="2">
        <v>0.42996499999999999</v>
      </c>
      <c r="F6270" s="2">
        <v>9.3933169999999997</v>
      </c>
      <c r="G6270" s="2">
        <v>0.498695</v>
      </c>
      <c r="H6270" s="2">
        <v>0.49864199999999997</v>
      </c>
      <c r="J6270" s="2">
        <v>9.3961220000000001</v>
      </c>
      <c r="K6270" s="2">
        <v>8.2869999999999999E-2</v>
      </c>
      <c r="L6270" s="2">
        <v>0.16836699999999999</v>
      </c>
    </row>
    <row r="6271" spans="1:12" x14ac:dyDescent="0.2">
      <c r="A6271" s="2">
        <v>9.3968240000000005</v>
      </c>
      <c r="B6271" s="2">
        <v>67.235299999999995</v>
      </c>
      <c r="C6271" s="2">
        <v>0.357406</v>
      </c>
      <c r="D6271" s="2">
        <v>0.430392</v>
      </c>
      <c r="F6271" s="2">
        <v>9.3940180000000009</v>
      </c>
      <c r="G6271" s="2">
        <v>0.49946600000000002</v>
      </c>
      <c r="H6271" s="2">
        <v>0.49864999999999998</v>
      </c>
      <c r="J6271" s="2">
        <v>9.3968240000000005</v>
      </c>
      <c r="K6271" s="2">
        <v>8.3031999999999995E-2</v>
      </c>
      <c r="L6271" s="2">
        <v>0.16799800000000001</v>
      </c>
    </row>
    <row r="6272" spans="1:12" x14ac:dyDescent="0.2">
      <c r="A6272" s="2">
        <v>9.3975249999999999</v>
      </c>
      <c r="B6272" s="2">
        <v>67.221720000000005</v>
      </c>
      <c r="C6272" s="2">
        <v>0.35727599999999998</v>
      </c>
      <c r="D6272" s="2">
        <v>0.43050699999999997</v>
      </c>
      <c r="F6272" s="2">
        <v>9.3947190000000003</v>
      </c>
      <c r="G6272" s="2">
        <v>0.49926799999999999</v>
      </c>
      <c r="H6272" s="2">
        <v>0.49870300000000001</v>
      </c>
      <c r="J6272" s="2">
        <v>9.3975249999999999</v>
      </c>
      <c r="K6272" s="2">
        <v>8.3359000000000003E-2</v>
      </c>
      <c r="L6272" s="2">
        <v>0.16828399999999999</v>
      </c>
    </row>
    <row r="6273" spans="1:12" x14ac:dyDescent="0.2">
      <c r="A6273" s="2">
        <v>9.3982270000000003</v>
      </c>
      <c r="B6273" s="2">
        <v>67.208370000000002</v>
      </c>
      <c r="C6273" s="2">
        <v>0.35738700000000001</v>
      </c>
      <c r="D6273" s="2">
        <v>0.43097999999999997</v>
      </c>
      <c r="F6273" s="2">
        <v>9.3954210000000007</v>
      </c>
      <c r="G6273" s="2">
        <v>0.49895499999999998</v>
      </c>
      <c r="H6273" s="2">
        <v>0.49881700000000001</v>
      </c>
      <c r="J6273" s="2">
        <v>9.3982270000000003</v>
      </c>
      <c r="K6273" s="2">
        <v>8.3916000000000004E-2</v>
      </c>
      <c r="L6273" s="2">
        <v>0.168207</v>
      </c>
    </row>
    <row r="6274" spans="1:12" x14ac:dyDescent="0.2">
      <c r="A6274" s="2">
        <v>9.3989279999999997</v>
      </c>
      <c r="B6274" s="2">
        <v>67.194950000000006</v>
      </c>
      <c r="C6274" s="2">
        <v>0.35722999999999999</v>
      </c>
      <c r="D6274" s="2">
        <v>0.43151400000000001</v>
      </c>
      <c r="F6274" s="2">
        <v>9.3961220000000001</v>
      </c>
      <c r="G6274" s="2">
        <v>0.499222</v>
      </c>
      <c r="H6274" s="2">
        <v>0.49894699999999997</v>
      </c>
      <c r="J6274" s="2">
        <v>9.3989279999999997</v>
      </c>
      <c r="K6274" s="2">
        <v>8.4217E-2</v>
      </c>
      <c r="L6274" s="2">
        <v>0.168349</v>
      </c>
    </row>
    <row r="6275" spans="1:12" x14ac:dyDescent="0.2">
      <c r="A6275" s="2">
        <v>9.3996300000000002</v>
      </c>
      <c r="B6275" s="2">
        <v>67.181280000000001</v>
      </c>
      <c r="C6275" s="2">
        <v>0.35700500000000002</v>
      </c>
      <c r="D6275" s="2">
        <v>0.43199500000000002</v>
      </c>
      <c r="F6275" s="2">
        <v>9.3968240000000005</v>
      </c>
      <c r="G6275" s="2">
        <v>0.49957299999999999</v>
      </c>
      <c r="H6275" s="2">
        <v>0.49852000000000002</v>
      </c>
      <c r="J6275" s="2">
        <v>9.3996300000000002</v>
      </c>
      <c r="K6275" s="2">
        <v>8.4495000000000001E-2</v>
      </c>
      <c r="L6275" s="2">
        <v>0.16826199999999999</v>
      </c>
    </row>
    <row r="6276" spans="1:12" x14ac:dyDescent="0.2">
      <c r="A6276" s="2">
        <v>9.4003309999999995</v>
      </c>
      <c r="B6276" s="2">
        <v>67.167580000000001</v>
      </c>
      <c r="C6276" s="2">
        <v>0.356456</v>
      </c>
      <c r="D6276" s="2">
        <v>0.43193399999999998</v>
      </c>
      <c r="F6276" s="2">
        <v>9.3975249999999999</v>
      </c>
      <c r="G6276" s="2">
        <v>0.49979400000000002</v>
      </c>
      <c r="H6276" s="2">
        <v>0.49800899999999998</v>
      </c>
      <c r="J6276" s="2">
        <v>9.4003309999999995</v>
      </c>
      <c r="K6276" s="2">
        <v>8.4347000000000005E-2</v>
      </c>
      <c r="L6276" s="2">
        <v>0.16825699999999999</v>
      </c>
    </row>
    <row r="6277" spans="1:12" x14ac:dyDescent="0.2">
      <c r="A6277" s="2">
        <v>9.4010309999999997</v>
      </c>
      <c r="B6277" s="2">
        <v>67.153919999999999</v>
      </c>
      <c r="C6277" s="2">
        <v>0.35613600000000001</v>
      </c>
      <c r="D6277" s="2">
        <v>0.43206299999999997</v>
      </c>
      <c r="F6277" s="2">
        <v>9.3982270000000003</v>
      </c>
      <c r="G6277" s="2">
        <v>0.499977</v>
      </c>
      <c r="H6277" s="2">
        <v>0.49845099999999998</v>
      </c>
      <c r="J6277" s="2">
        <v>9.4010309999999997</v>
      </c>
      <c r="K6277" s="2">
        <v>8.4261000000000003E-2</v>
      </c>
      <c r="L6277" s="2">
        <v>0.168352</v>
      </c>
    </row>
    <row r="6278" spans="1:12" x14ac:dyDescent="0.2">
      <c r="A6278" s="2">
        <v>9.4017330000000001</v>
      </c>
      <c r="B6278" s="2">
        <v>67.140450000000001</v>
      </c>
      <c r="C6278" s="2">
        <v>0.35611599999999999</v>
      </c>
      <c r="D6278" s="2">
        <v>0.43212400000000001</v>
      </c>
      <c r="F6278" s="2">
        <v>9.3989279999999997</v>
      </c>
      <c r="G6278" s="2">
        <v>0.49974800000000003</v>
      </c>
      <c r="H6278" s="2">
        <v>0.49843599999999999</v>
      </c>
      <c r="J6278" s="2">
        <v>9.4017330000000001</v>
      </c>
      <c r="K6278" s="2">
        <v>8.4514000000000006E-2</v>
      </c>
      <c r="L6278" s="2">
        <v>0.16824</v>
      </c>
    </row>
    <row r="6279" spans="1:12" x14ac:dyDescent="0.2">
      <c r="A6279" s="2">
        <v>9.4024339999999995</v>
      </c>
      <c r="B6279" s="2">
        <v>67.127409999999998</v>
      </c>
      <c r="C6279" s="2">
        <v>0.355659</v>
      </c>
      <c r="D6279" s="2">
        <v>0.43272699999999997</v>
      </c>
      <c r="F6279" s="2">
        <v>9.3996300000000002</v>
      </c>
      <c r="G6279" s="2">
        <v>0.49967200000000001</v>
      </c>
      <c r="H6279" s="2">
        <v>0.49819200000000002</v>
      </c>
      <c r="J6279" s="2">
        <v>9.4024339999999995</v>
      </c>
      <c r="K6279" s="2">
        <v>8.4588999999999998E-2</v>
      </c>
      <c r="L6279" s="2">
        <v>0.167795</v>
      </c>
    </row>
    <row r="6280" spans="1:12" x14ac:dyDescent="0.2">
      <c r="A6280" s="2">
        <v>9.4031359999999999</v>
      </c>
      <c r="B6280" s="2">
        <v>67.115359999999995</v>
      </c>
      <c r="C6280" s="2">
        <v>0.355186</v>
      </c>
      <c r="D6280" s="2">
        <v>0.43271199999999999</v>
      </c>
      <c r="F6280" s="2">
        <v>9.4003309999999995</v>
      </c>
      <c r="G6280" s="2">
        <v>0.49979400000000002</v>
      </c>
      <c r="H6280" s="2">
        <v>0.49785600000000002</v>
      </c>
      <c r="J6280" s="2">
        <v>9.4031359999999999</v>
      </c>
      <c r="K6280" s="2">
        <v>8.4060999999999997E-2</v>
      </c>
      <c r="L6280" s="2">
        <v>0.16705700000000001</v>
      </c>
    </row>
    <row r="6281" spans="1:12" x14ac:dyDescent="0.2">
      <c r="A6281" s="2">
        <v>9.4038369999999993</v>
      </c>
      <c r="B6281" s="2">
        <v>67.103499999999997</v>
      </c>
      <c r="C6281" s="2">
        <v>0.355514</v>
      </c>
      <c r="D6281" s="2">
        <v>0.43230000000000002</v>
      </c>
      <c r="F6281" s="2">
        <v>9.4010309999999997</v>
      </c>
      <c r="G6281" s="2">
        <v>0.49968699999999999</v>
      </c>
      <c r="H6281" s="2">
        <v>0.49770399999999998</v>
      </c>
      <c r="J6281" s="2">
        <v>9.4038369999999993</v>
      </c>
      <c r="K6281" s="2">
        <v>8.3155999999999994E-2</v>
      </c>
      <c r="L6281" s="2">
        <v>0.16670099999999999</v>
      </c>
    </row>
    <row r="6282" spans="1:12" x14ac:dyDescent="0.2">
      <c r="A6282" s="2">
        <v>9.4045389999999998</v>
      </c>
      <c r="B6282" s="2">
        <v>67.091070000000002</v>
      </c>
      <c r="C6282" s="2">
        <v>0.35542200000000002</v>
      </c>
      <c r="D6282" s="2">
        <v>0.43263499999999999</v>
      </c>
      <c r="F6282" s="2">
        <v>9.4017330000000001</v>
      </c>
      <c r="G6282" s="2">
        <v>0.499191</v>
      </c>
      <c r="H6282" s="2">
        <v>0.49752800000000003</v>
      </c>
      <c r="J6282" s="2">
        <v>9.4045389999999998</v>
      </c>
      <c r="K6282" s="2">
        <v>8.3142999999999995E-2</v>
      </c>
      <c r="L6282" s="2">
        <v>0.166769</v>
      </c>
    </row>
    <row r="6283" spans="1:12" x14ac:dyDescent="0.2">
      <c r="A6283" s="2">
        <v>9.4052399999999992</v>
      </c>
      <c r="B6283" s="2">
        <v>67.077610000000007</v>
      </c>
      <c r="C6283" s="2">
        <v>0.35552499999999998</v>
      </c>
      <c r="D6283" s="2">
        <v>0.43295600000000001</v>
      </c>
      <c r="F6283" s="2">
        <v>9.4024339999999995</v>
      </c>
      <c r="G6283" s="2">
        <v>0.49859599999999998</v>
      </c>
      <c r="H6283" s="2">
        <v>0.49748999999999999</v>
      </c>
      <c r="J6283" s="2">
        <v>9.4052399999999992</v>
      </c>
      <c r="K6283" s="2">
        <v>8.3595000000000003E-2</v>
      </c>
      <c r="L6283" s="2">
        <v>0.166854</v>
      </c>
    </row>
    <row r="6284" spans="1:12" x14ac:dyDescent="0.2">
      <c r="A6284" s="2">
        <v>9.4059419999999996</v>
      </c>
      <c r="B6284" s="2">
        <v>67.063550000000006</v>
      </c>
      <c r="C6284" s="2">
        <v>0.35515099999999999</v>
      </c>
      <c r="D6284" s="2">
        <v>0.43273499999999998</v>
      </c>
      <c r="F6284" s="2">
        <v>9.4031359999999999</v>
      </c>
      <c r="G6284" s="2">
        <v>0.49832900000000002</v>
      </c>
      <c r="H6284" s="2">
        <v>0.49736799999999998</v>
      </c>
      <c r="J6284" s="2">
        <v>9.4059419999999996</v>
      </c>
      <c r="K6284" s="2">
        <v>8.3681000000000005E-2</v>
      </c>
      <c r="L6284" s="2">
        <v>0.166993</v>
      </c>
    </row>
    <row r="6285" spans="1:12" x14ac:dyDescent="0.2">
      <c r="A6285" s="2">
        <v>9.4066430000000008</v>
      </c>
      <c r="B6285" s="2">
        <v>67.049520000000001</v>
      </c>
      <c r="C6285" s="2">
        <v>0.354877</v>
      </c>
      <c r="D6285" s="2">
        <v>0.43255900000000003</v>
      </c>
      <c r="F6285" s="2">
        <v>9.4038369999999993</v>
      </c>
      <c r="G6285" s="2">
        <v>0.498116</v>
      </c>
      <c r="H6285" s="2">
        <v>0.49646000000000001</v>
      </c>
      <c r="J6285" s="2">
        <v>9.4066430000000008</v>
      </c>
      <c r="K6285" s="2">
        <v>8.3986000000000005E-2</v>
      </c>
      <c r="L6285" s="2">
        <v>0.16628499999999999</v>
      </c>
    </row>
    <row r="6286" spans="1:12" x14ac:dyDescent="0.2">
      <c r="A6286" s="2">
        <v>9.4073440000000002</v>
      </c>
      <c r="B6286" s="2">
        <v>67.035129999999995</v>
      </c>
      <c r="C6286" s="2">
        <v>0.354659</v>
      </c>
      <c r="D6286" s="2">
        <v>0.43240699999999999</v>
      </c>
      <c r="F6286" s="2">
        <v>9.4045389999999998</v>
      </c>
      <c r="G6286" s="2">
        <v>0.49825999999999998</v>
      </c>
      <c r="H6286" s="2">
        <v>0.49632999999999999</v>
      </c>
      <c r="J6286" s="2">
        <v>9.4073440000000002</v>
      </c>
      <c r="K6286" s="2">
        <v>8.4060999999999997E-2</v>
      </c>
      <c r="L6286" s="2">
        <v>0.166514</v>
      </c>
    </row>
    <row r="6287" spans="1:12" x14ac:dyDescent="0.2">
      <c r="A6287" s="2">
        <v>9.4080460000000006</v>
      </c>
      <c r="B6287" s="2">
        <v>67.02046</v>
      </c>
      <c r="C6287" s="2">
        <v>0.35490699999999997</v>
      </c>
      <c r="D6287" s="2">
        <v>0.43190299999999998</v>
      </c>
      <c r="F6287" s="2">
        <v>9.4052399999999992</v>
      </c>
      <c r="G6287" s="2">
        <v>0.49845099999999998</v>
      </c>
      <c r="H6287" s="2">
        <v>0.49612400000000001</v>
      </c>
      <c r="J6287" s="2">
        <v>9.4080460000000006</v>
      </c>
      <c r="K6287" s="2">
        <v>8.4015000000000006E-2</v>
      </c>
      <c r="L6287" s="2">
        <v>0.16681399999999999</v>
      </c>
    </row>
    <row r="6288" spans="1:12" x14ac:dyDescent="0.2">
      <c r="A6288" s="2">
        <v>9.408747</v>
      </c>
      <c r="B6288" s="2">
        <v>67.005840000000006</v>
      </c>
      <c r="C6288" s="2">
        <v>0.35523500000000002</v>
      </c>
      <c r="D6288" s="2">
        <v>0.43147600000000003</v>
      </c>
      <c r="F6288" s="2">
        <v>9.4059419999999996</v>
      </c>
      <c r="G6288" s="2">
        <v>0.49829899999999999</v>
      </c>
      <c r="H6288" s="2">
        <v>0.49624600000000002</v>
      </c>
      <c r="J6288" s="2">
        <v>9.408747</v>
      </c>
      <c r="K6288" s="2">
        <v>8.4427000000000002E-2</v>
      </c>
      <c r="L6288" s="2">
        <v>0.166658</v>
      </c>
    </row>
    <row r="6289" spans="1:12" x14ac:dyDescent="0.2">
      <c r="A6289" s="2">
        <v>9.4094490000000004</v>
      </c>
      <c r="B6289" s="2">
        <v>66.99145</v>
      </c>
      <c r="C6289" s="2">
        <v>0.3553</v>
      </c>
      <c r="D6289" s="2">
        <v>0.43123899999999998</v>
      </c>
      <c r="F6289" s="2">
        <v>9.4066430000000008</v>
      </c>
      <c r="G6289" s="2">
        <v>0.498581</v>
      </c>
      <c r="H6289" s="2">
        <v>0.49591800000000003</v>
      </c>
      <c r="J6289" s="2">
        <v>9.4094490000000004</v>
      </c>
      <c r="K6289" s="2">
        <v>8.4720000000000004E-2</v>
      </c>
      <c r="L6289" s="2">
        <v>0.166578</v>
      </c>
    </row>
    <row r="6290" spans="1:12" x14ac:dyDescent="0.2">
      <c r="A6290" s="2">
        <v>9.4101499999999998</v>
      </c>
      <c r="B6290" s="2">
        <v>66.977360000000004</v>
      </c>
      <c r="C6290" s="2">
        <v>0.35502499999999998</v>
      </c>
      <c r="D6290" s="2">
        <v>0.43085000000000001</v>
      </c>
      <c r="F6290" s="2">
        <v>9.4073440000000002</v>
      </c>
      <c r="G6290" s="2">
        <v>0.498421</v>
      </c>
      <c r="H6290" s="2">
        <v>0.49610100000000001</v>
      </c>
      <c r="J6290" s="2">
        <v>9.4101499999999998</v>
      </c>
      <c r="K6290" s="2">
        <v>8.4849999999999995E-2</v>
      </c>
      <c r="L6290" s="2">
        <v>0.166324</v>
      </c>
    </row>
    <row r="6291" spans="1:12" x14ac:dyDescent="0.2">
      <c r="A6291" s="2">
        <v>9.4108509999999992</v>
      </c>
      <c r="B6291" s="2">
        <v>66.962810000000005</v>
      </c>
      <c r="C6291" s="2">
        <v>0.354736</v>
      </c>
      <c r="D6291" s="2">
        <v>0.430614</v>
      </c>
      <c r="F6291" s="2">
        <v>9.4080460000000006</v>
      </c>
      <c r="G6291" s="2">
        <v>0.498672</v>
      </c>
      <c r="H6291" s="2">
        <v>0.49590299999999998</v>
      </c>
      <c r="J6291" s="2">
        <v>9.4108509999999992</v>
      </c>
      <c r="K6291" s="2">
        <v>8.5039000000000003E-2</v>
      </c>
      <c r="L6291" s="2">
        <v>0.16650499999999999</v>
      </c>
    </row>
    <row r="6292" spans="1:12" x14ac:dyDescent="0.2">
      <c r="A6292" s="2">
        <v>9.4115520000000004</v>
      </c>
      <c r="B6292" s="2">
        <v>66.947620000000001</v>
      </c>
      <c r="C6292" s="2">
        <v>0.35475099999999998</v>
      </c>
      <c r="D6292" s="2">
        <v>0.43078899999999998</v>
      </c>
      <c r="F6292" s="2">
        <v>9.408747</v>
      </c>
      <c r="G6292" s="2">
        <v>0.49864199999999997</v>
      </c>
      <c r="H6292" s="2">
        <v>0.49587999999999999</v>
      </c>
      <c r="J6292" s="2">
        <v>9.4115520000000004</v>
      </c>
      <c r="K6292" s="2">
        <v>8.5008E-2</v>
      </c>
      <c r="L6292" s="2">
        <v>0.16631000000000001</v>
      </c>
    </row>
    <row r="6293" spans="1:12" x14ac:dyDescent="0.2">
      <c r="A6293" s="2">
        <v>9.4122540000000008</v>
      </c>
      <c r="B6293" s="2">
        <v>66.932630000000003</v>
      </c>
      <c r="C6293" s="2">
        <v>0.35507499999999997</v>
      </c>
      <c r="D6293" s="2">
        <v>0.43093399999999998</v>
      </c>
      <c r="F6293" s="2">
        <v>9.4094490000000004</v>
      </c>
      <c r="G6293" s="2">
        <v>0.49864999999999998</v>
      </c>
      <c r="H6293" s="2">
        <v>0.495834</v>
      </c>
      <c r="J6293" s="2">
        <v>9.4122540000000008</v>
      </c>
      <c r="K6293" s="2">
        <v>8.4628999999999996E-2</v>
      </c>
      <c r="L6293" s="2">
        <v>0.166264</v>
      </c>
    </row>
    <row r="6294" spans="1:12" x14ac:dyDescent="0.2">
      <c r="A6294" s="2">
        <v>9.4129550000000002</v>
      </c>
      <c r="B6294" s="2">
        <v>66.917730000000006</v>
      </c>
      <c r="C6294" s="2">
        <v>0.35524299999999998</v>
      </c>
      <c r="D6294" s="2">
        <v>0.43120900000000001</v>
      </c>
      <c r="F6294" s="2">
        <v>9.4101499999999998</v>
      </c>
      <c r="G6294" s="2">
        <v>0.49870300000000001</v>
      </c>
      <c r="H6294" s="2">
        <v>0.49562800000000001</v>
      </c>
      <c r="J6294" s="2">
        <v>9.4129550000000002</v>
      </c>
      <c r="K6294" s="2">
        <v>8.4263000000000005E-2</v>
      </c>
      <c r="L6294" s="2">
        <v>0.166743</v>
      </c>
    </row>
    <row r="6295" spans="1:12" x14ac:dyDescent="0.2">
      <c r="A6295" s="2">
        <v>9.4136559999999996</v>
      </c>
      <c r="B6295" s="2">
        <v>66.903390000000002</v>
      </c>
      <c r="C6295" s="2">
        <v>0.35520499999999999</v>
      </c>
      <c r="D6295" s="2">
        <v>0.43175000000000002</v>
      </c>
      <c r="F6295" s="2">
        <v>9.4108509999999992</v>
      </c>
      <c r="G6295" s="2">
        <v>0.49881700000000001</v>
      </c>
      <c r="H6295" s="2">
        <v>0.49529299999999998</v>
      </c>
      <c r="J6295" s="2">
        <v>9.4136559999999996</v>
      </c>
      <c r="K6295" s="2">
        <v>8.3909999999999998E-2</v>
      </c>
      <c r="L6295" s="2">
        <v>0.16670499999999999</v>
      </c>
    </row>
    <row r="6296" spans="1:12" x14ac:dyDescent="0.2">
      <c r="A6296" s="2">
        <v>9.414358</v>
      </c>
      <c r="B6296" s="2">
        <v>66.888840000000002</v>
      </c>
      <c r="C6296" s="2">
        <v>0.35473199999999999</v>
      </c>
      <c r="D6296" s="2">
        <v>0.43196400000000001</v>
      </c>
      <c r="F6296" s="2">
        <v>9.4115520000000004</v>
      </c>
      <c r="G6296" s="2">
        <v>0.49894699999999997</v>
      </c>
      <c r="H6296" s="2">
        <v>0.495361</v>
      </c>
      <c r="J6296" s="2">
        <v>9.414358</v>
      </c>
      <c r="K6296" s="2">
        <v>8.4031999999999996E-2</v>
      </c>
      <c r="L6296" s="2">
        <v>0.166217</v>
      </c>
    </row>
    <row r="6297" spans="1:12" x14ac:dyDescent="0.2">
      <c r="A6297" s="2">
        <v>9.4150589999999994</v>
      </c>
      <c r="B6297" s="2">
        <v>66.874300000000005</v>
      </c>
      <c r="C6297" s="2">
        <v>0.35432399999999997</v>
      </c>
      <c r="D6297" s="2">
        <v>0.43142200000000003</v>
      </c>
      <c r="F6297" s="2">
        <v>9.4122540000000008</v>
      </c>
      <c r="G6297" s="2">
        <v>0.49852000000000002</v>
      </c>
      <c r="H6297" s="2">
        <v>0.49530000000000002</v>
      </c>
      <c r="J6297" s="2">
        <v>9.4150589999999994</v>
      </c>
      <c r="K6297" s="2">
        <v>8.4224999999999994E-2</v>
      </c>
      <c r="L6297" s="2">
        <v>0.16639100000000001</v>
      </c>
    </row>
    <row r="6298" spans="1:12" x14ac:dyDescent="0.2">
      <c r="A6298" s="2">
        <v>9.4157609999999998</v>
      </c>
      <c r="B6298" s="2">
        <v>66.860020000000006</v>
      </c>
      <c r="C6298" s="2">
        <v>0.354099</v>
      </c>
      <c r="D6298" s="2">
        <v>0.431201</v>
      </c>
      <c r="F6298" s="2">
        <v>9.4129550000000002</v>
      </c>
      <c r="G6298" s="2">
        <v>0.49800899999999998</v>
      </c>
      <c r="H6298" s="2">
        <v>0.495392</v>
      </c>
      <c r="J6298" s="2">
        <v>9.4157609999999998</v>
      </c>
      <c r="K6298" s="2">
        <v>8.3984000000000003E-2</v>
      </c>
      <c r="L6298" s="2">
        <v>0.16633999999999999</v>
      </c>
    </row>
    <row r="6299" spans="1:12" x14ac:dyDescent="0.2">
      <c r="A6299" s="2">
        <v>9.4164619999999992</v>
      </c>
      <c r="B6299" s="2">
        <v>66.846170000000001</v>
      </c>
      <c r="C6299" s="2">
        <v>0.35369400000000001</v>
      </c>
      <c r="D6299" s="2">
        <v>0.43132300000000001</v>
      </c>
      <c r="F6299" s="2">
        <v>9.4136559999999996</v>
      </c>
      <c r="G6299" s="2">
        <v>0.49845099999999998</v>
      </c>
      <c r="H6299" s="2">
        <v>0.49507099999999998</v>
      </c>
      <c r="J6299" s="2">
        <v>9.4164619999999992</v>
      </c>
      <c r="K6299" s="2">
        <v>8.3989999999999995E-2</v>
      </c>
      <c r="L6299" s="2">
        <v>0.166824</v>
      </c>
    </row>
    <row r="6300" spans="1:12" x14ac:dyDescent="0.2">
      <c r="A6300" s="2">
        <v>9.4171639999999996</v>
      </c>
      <c r="B6300" s="2">
        <v>66.831819999999993</v>
      </c>
      <c r="C6300" s="2">
        <v>0.35364800000000002</v>
      </c>
      <c r="D6300" s="2">
        <v>0.43152200000000002</v>
      </c>
      <c r="F6300" s="2">
        <v>9.414358</v>
      </c>
      <c r="G6300" s="2">
        <v>0.49843599999999999</v>
      </c>
      <c r="H6300" s="2">
        <v>0.495201</v>
      </c>
      <c r="J6300" s="2">
        <v>9.4171639999999996</v>
      </c>
      <c r="K6300" s="2">
        <v>8.3862000000000006E-2</v>
      </c>
      <c r="L6300" s="2">
        <v>0.166712</v>
      </c>
    </row>
    <row r="6301" spans="1:12" x14ac:dyDescent="0.2">
      <c r="A6301" s="2">
        <v>9.4178650000000008</v>
      </c>
      <c r="B6301" s="2">
        <v>66.816680000000005</v>
      </c>
      <c r="C6301" s="2">
        <v>0.353709</v>
      </c>
      <c r="D6301" s="2">
        <v>0.43175799999999998</v>
      </c>
      <c r="F6301" s="2">
        <v>9.4150589999999994</v>
      </c>
      <c r="G6301" s="2">
        <v>0.49819200000000002</v>
      </c>
      <c r="H6301" s="2">
        <v>0.49565100000000001</v>
      </c>
      <c r="J6301" s="2">
        <v>9.4178650000000008</v>
      </c>
      <c r="K6301" s="2">
        <v>8.3502000000000007E-2</v>
      </c>
      <c r="L6301" s="2">
        <v>0.16639699999999999</v>
      </c>
    </row>
    <row r="6302" spans="1:12" x14ac:dyDescent="0.2">
      <c r="A6302" s="2">
        <v>9.4185669999999995</v>
      </c>
      <c r="B6302" s="2">
        <v>66.801389999999998</v>
      </c>
      <c r="C6302" s="2">
        <v>0.35366700000000001</v>
      </c>
      <c r="D6302" s="2">
        <v>0.43226900000000001</v>
      </c>
      <c r="F6302" s="2">
        <v>9.4157609999999998</v>
      </c>
      <c r="G6302" s="2">
        <v>0.49785600000000002</v>
      </c>
      <c r="H6302" s="2">
        <v>0.49540699999999999</v>
      </c>
      <c r="J6302" s="2">
        <v>9.4185669999999995</v>
      </c>
      <c r="K6302" s="2">
        <v>8.3960999999999994E-2</v>
      </c>
      <c r="L6302" s="2">
        <v>0.16653200000000001</v>
      </c>
    </row>
    <row r="6303" spans="1:12" x14ac:dyDescent="0.2">
      <c r="A6303" s="2">
        <v>9.4192680000000006</v>
      </c>
      <c r="B6303" s="2">
        <v>66.786670000000001</v>
      </c>
      <c r="C6303" s="2">
        <v>0.35353800000000002</v>
      </c>
      <c r="D6303" s="2">
        <v>0.43255900000000003</v>
      </c>
      <c r="F6303" s="2">
        <v>9.4164619999999992</v>
      </c>
      <c r="G6303" s="2">
        <v>0.49770399999999998</v>
      </c>
      <c r="H6303" s="2">
        <v>0.49526199999999998</v>
      </c>
      <c r="J6303" s="2">
        <v>9.4192680000000006</v>
      </c>
      <c r="K6303" s="2">
        <v>8.4373000000000004E-2</v>
      </c>
      <c r="L6303" s="2">
        <v>0.16654099999999999</v>
      </c>
    </row>
    <row r="6304" spans="1:12" x14ac:dyDescent="0.2">
      <c r="A6304" s="2">
        <v>9.4199699999999993</v>
      </c>
      <c r="B6304" s="2">
        <v>66.772229999999993</v>
      </c>
      <c r="C6304" s="2">
        <v>0.35375899999999999</v>
      </c>
      <c r="D6304" s="2">
        <v>0.43291800000000003</v>
      </c>
      <c r="F6304" s="2">
        <v>9.4171639999999996</v>
      </c>
      <c r="G6304" s="2">
        <v>0.49752800000000003</v>
      </c>
      <c r="H6304" s="2">
        <v>0.49487300000000001</v>
      </c>
      <c r="J6304" s="2">
        <v>9.4199699999999993</v>
      </c>
      <c r="K6304" s="2">
        <v>8.4467E-2</v>
      </c>
      <c r="L6304" s="2">
        <v>0.167105</v>
      </c>
    </row>
    <row r="6305" spans="1:12" x14ac:dyDescent="0.2">
      <c r="A6305" s="2">
        <v>9.4206719999999997</v>
      </c>
      <c r="B6305" s="2">
        <v>66.75761</v>
      </c>
      <c r="C6305" s="2">
        <v>0.353744</v>
      </c>
      <c r="D6305" s="2">
        <v>0.43316199999999999</v>
      </c>
      <c r="F6305" s="2">
        <v>9.4178650000000008</v>
      </c>
      <c r="G6305" s="2">
        <v>0.49748999999999999</v>
      </c>
      <c r="H6305" s="2">
        <v>0.49494199999999999</v>
      </c>
      <c r="J6305" s="2">
        <v>9.4206719999999997</v>
      </c>
      <c r="K6305" s="2">
        <v>8.4824999999999998E-2</v>
      </c>
      <c r="L6305" s="2">
        <v>0.16636600000000001</v>
      </c>
    </row>
    <row r="6306" spans="1:12" x14ac:dyDescent="0.2">
      <c r="A6306" s="2">
        <v>9.4213719999999999</v>
      </c>
      <c r="B6306" s="2">
        <v>66.742900000000006</v>
      </c>
      <c r="C6306" s="2">
        <v>0.35400700000000002</v>
      </c>
      <c r="D6306" s="2">
        <v>0.433612</v>
      </c>
      <c r="F6306" s="2">
        <v>9.4185669999999995</v>
      </c>
      <c r="G6306" s="2">
        <v>0.49736799999999998</v>
      </c>
      <c r="H6306" s="2">
        <v>0.49488799999999999</v>
      </c>
      <c r="J6306" s="2">
        <v>9.4213719999999999</v>
      </c>
      <c r="K6306" s="2">
        <v>8.4858000000000003E-2</v>
      </c>
      <c r="L6306" s="2">
        <v>0.16578499999999999</v>
      </c>
    </row>
    <row r="6307" spans="1:12" x14ac:dyDescent="0.2">
      <c r="A6307" s="2">
        <v>9.4220729999999993</v>
      </c>
      <c r="B6307" s="2">
        <v>66.728129999999993</v>
      </c>
      <c r="C6307" s="2">
        <v>0.35469699999999998</v>
      </c>
      <c r="D6307" s="2">
        <v>0.43404700000000002</v>
      </c>
      <c r="F6307" s="2">
        <v>9.4192680000000006</v>
      </c>
      <c r="G6307" s="2">
        <v>0.49646000000000001</v>
      </c>
      <c r="H6307" s="2">
        <v>0.49535400000000002</v>
      </c>
      <c r="J6307" s="2">
        <v>9.4220729999999993</v>
      </c>
      <c r="K6307" s="2">
        <v>8.4931999999999994E-2</v>
      </c>
      <c r="L6307" s="2">
        <v>0.16461100000000001</v>
      </c>
    </row>
    <row r="6308" spans="1:12" x14ac:dyDescent="0.2">
      <c r="A6308" s="2">
        <v>9.4227740000000004</v>
      </c>
      <c r="B6308" s="2">
        <v>66.712770000000006</v>
      </c>
      <c r="C6308" s="2">
        <v>0.35519299999999998</v>
      </c>
      <c r="D6308" s="2">
        <v>0.43417699999999998</v>
      </c>
      <c r="F6308" s="2">
        <v>9.4199699999999993</v>
      </c>
      <c r="G6308" s="2">
        <v>0.49632999999999999</v>
      </c>
      <c r="H6308" s="2">
        <v>0.495583</v>
      </c>
      <c r="J6308" s="2">
        <v>9.4227740000000004</v>
      </c>
      <c r="K6308" s="2">
        <v>8.5134000000000001E-2</v>
      </c>
      <c r="L6308" s="2">
        <v>0.163216</v>
      </c>
    </row>
    <row r="6309" spans="1:12" x14ac:dyDescent="0.2">
      <c r="A6309" s="2">
        <v>9.4234760000000009</v>
      </c>
      <c r="B6309" s="2">
        <v>66.697019999999995</v>
      </c>
      <c r="C6309" s="2">
        <v>0.35495700000000002</v>
      </c>
      <c r="D6309" s="2">
        <v>0.43388700000000002</v>
      </c>
      <c r="F6309" s="2">
        <v>9.4206719999999997</v>
      </c>
      <c r="G6309" s="2">
        <v>0.49612400000000001</v>
      </c>
      <c r="H6309" s="2">
        <v>0.49542999999999998</v>
      </c>
      <c r="J6309" s="2">
        <v>9.4234760000000009</v>
      </c>
      <c r="K6309" s="2">
        <v>8.4984000000000004E-2</v>
      </c>
      <c r="L6309" s="2">
        <v>0.16250700000000001</v>
      </c>
    </row>
    <row r="6310" spans="1:12" x14ac:dyDescent="0.2">
      <c r="A6310" s="2">
        <v>9.4241770000000002</v>
      </c>
      <c r="B6310" s="2">
        <v>66.681190000000001</v>
      </c>
      <c r="C6310" s="2">
        <v>0.35441899999999998</v>
      </c>
      <c r="D6310" s="2">
        <v>0.43379499999999999</v>
      </c>
      <c r="F6310" s="2">
        <v>9.4213719999999999</v>
      </c>
      <c r="G6310" s="2">
        <v>0.49624600000000002</v>
      </c>
      <c r="H6310" s="2">
        <v>0.49587999999999999</v>
      </c>
      <c r="J6310" s="2">
        <v>9.4241770000000002</v>
      </c>
      <c r="K6310" s="2">
        <v>8.4945999999999994E-2</v>
      </c>
      <c r="L6310" s="2">
        <v>0.161964</v>
      </c>
    </row>
    <row r="6311" spans="1:12" x14ac:dyDescent="0.2">
      <c r="A6311" s="2">
        <v>9.4248790000000007</v>
      </c>
      <c r="B6311" s="2">
        <v>66.665409999999994</v>
      </c>
      <c r="C6311" s="2">
        <v>0.35453000000000001</v>
      </c>
      <c r="D6311" s="2">
        <v>0.43419200000000002</v>
      </c>
      <c r="F6311" s="2">
        <v>9.4220729999999993</v>
      </c>
      <c r="G6311" s="2">
        <v>0.49591800000000003</v>
      </c>
      <c r="H6311" s="2">
        <v>0.49665100000000001</v>
      </c>
      <c r="J6311" s="2">
        <v>9.4248790000000007</v>
      </c>
      <c r="K6311" s="2">
        <v>8.5083000000000006E-2</v>
      </c>
      <c r="L6311" s="2">
        <v>0.16148399999999999</v>
      </c>
    </row>
    <row r="6312" spans="1:12" x14ac:dyDescent="0.2">
      <c r="A6312" s="2">
        <v>9.4255800000000001</v>
      </c>
      <c r="B6312" s="2">
        <v>66.650220000000004</v>
      </c>
      <c r="C6312" s="2">
        <v>0.35435800000000001</v>
      </c>
      <c r="D6312" s="2">
        <v>0.43448199999999998</v>
      </c>
      <c r="F6312" s="2">
        <v>9.4227740000000004</v>
      </c>
      <c r="G6312" s="2">
        <v>0.49610100000000001</v>
      </c>
      <c r="H6312" s="2">
        <v>0.496979</v>
      </c>
      <c r="J6312" s="2">
        <v>9.4255800000000001</v>
      </c>
      <c r="K6312" s="2">
        <v>8.5466E-2</v>
      </c>
      <c r="L6312" s="2">
        <v>0.16188900000000001</v>
      </c>
    </row>
    <row r="6313" spans="1:12" x14ac:dyDescent="0.2">
      <c r="A6313" s="2">
        <v>9.4262820000000005</v>
      </c>
      <c r="B6313" s="2">
        <v>66.634929999999997</v>
      </c>
      <c r="C6313" s="2">
        <v>0.35469000000000001</v>
      </c>
      <c r="D6313" s="2">
        <v>0.435085</v>
      </c>
      <c r="F6313" s="2">
        <v>9.4234760000000009</v>
      </c>
      <c r="G6313" s="2">
        <v>0.49590299999999998</v>
      </c>
      <c r="H6313" s="2">
        <v>0.49719999999999998</v>
      </c>
      <c r="J6313" s="2">
        <v>9.4262820000000005</v>
      </c>
      <c r="K6313" s="2">
        <v>8.5694999999999993E-2</v>
      </c>
      <c r="L6313" s="2">
        <v>0.16186</v>
      </c>
    </row>
    <row r="6314" spans="1:12" x14ac:dyDescent="0.2">
      <c r="A6314" s="2">
        <v>9.4269829999999999</v>
      </c>
      <c r="B6314" s="2">
        <v>66.619159999999994</v>
      </c>
      <c r="C6314" s="2">
        <v>0.35503699999999999</v>
      </c>
      <c r="D6314" s="2">
        <v>0.435336</v>
      </c>
      <c r="F6314" s="2">
        <v>9.4241770000000002</v>
      </c>
      <c r="G6314" s="2">
        <v>0.49587999999999999</v>
      </c>
      <c r="H6314" s="2">
        <v>0.49688700000000002</v>
      </c>
      <c r="J6314" s="2">
        <v>9.4269829999999999</v>
      </c>
      <c r="K6314" s="2">
        <v>8.5639999999999994E-2</v>
      </c>
      <c r="L6314" s="2">
        <v>0.16193399999999999</v>
      </c>
    </row>
    <row r="6315" spans="1:12" x14ac:dyDescent="0.2">
      <c r="A6315" s="2">
        <v>9.4276839999999993</v>
      </c>
      <c r="B6315" s="2">
        <v>66.603470000000002</v>
      </c>
      <c r="C6315" s="2">
        <v>0.35495700000000002</v>
      </c>
      <c r="D6315" s="2">
        <v>0.435367</v>
      </c>
      <c r="F6315" s="2">
        <v>9.4248790000000007</v>
      </c>
      <c r="G6315" s="2">
        <v>0.495834</v>
      </c>
      <c r="H6315" s="2">
        <v>0.49635299999999999</v>
      </c>
      <c r="J6315" s="2">
        <v>9.4276839999999993</v>
      </c>
      <c r="K6315" s="2">
        <v>8.5638000000000006E-2</v>
      </c>
      <c r="L6315" s="2">
        <v>0.16178300000000001</v>
      </c>
    </row>
    <row r="6316" spans="1:12" x14ac:dyDescent="0.2">
      <c r="A6316" s="2">
        <v>9.4283859999999997</v>
      </c>
      <c r="B6316" s="2">
        <v>66.587850000000003</v>
      </c>
      <c r="C6316" s="2">
        <v>0.35491899999999998</v>
      </c>
      <c r="D6316" s="2">
        <v>0.43516100000000002</v>
      </c>
      <c r="F6316" s="2">
        <v>9.4255800000000001</v>
      </c>
      <c r="G6316" s="2">
        <v>0.49562800000000001</v>
      </c>
      <c r="H6316" s="2">
        <v>0.496307</v>
      </c>
      <c r="J6316" s="2">
        <v>9.4283859999999997</v>
      </c>
      <c r="K6316" s="2">
        <v>8.5569000000000006E-2</v>
      </c>
      <c r="L6316" s="2">
        <v>0.162076</v>
      </c>
    </row>
    <row r="6317" spans="1:12" x14ac:dyDescent="0.2">
      <c r="A6317" s="2">
        <v>9.4290870000000009</v>
      </c>
      <c r="B6317" s="2">
        <v>66.572149999999993</v>
      </c>
      <c r="C6317" s="2">
        <v>0.35514800000000002</v>
      </c>
      <c r="D6317" s="2">
        <v>0.43512299999999998</v>
      </c>
      <c r="F6317" s="2">
        <v>9.4262820000000005</v>
      </c>
      <c r="G6317" s="2">
        <v>0.49529299999999998</v>
      </c>
      <c r="H6317" s="2">
        <v>0.49649799999999999</v>
      </c>
      <c r="J6317" s="2">
        <v>9.4290870000000009</v>
      </c>
      <c r="K6317" s="2">
        <v>8.5795999999999997E-2</v>
      </c>
      <c r="L6317" s="2">
        <v>0.162022</v>
      </c>
    </row>
    <row r="6318" spans="1:12" x14ac:dyDescent="0.2">
      <c r="A6318" s="2">
        <v>9.4297889999999995</v>
      </c>
      <c r="B6318" s="2">
        <v>66.555800000000005</v>
      </c>
      <c r="C6318" s="2">
        <v>0.35509800000000002</v>
      </c>
      <c r="D6318" s="2">
        <v>0.43514599999999998</v>
      </c>
      <c r="F6318" s="2">
        <v>9.4269829999999999</v>
      </c>
      <c r="G6318" s="2">
        <v>0.495361</v>
      </c>
      <c r="H6318" s="2">
        <v>0.49626199999999998</v>
      </c>
      <c r="J6318" s="2">
        <v>9.4297889999999995</v>
      </c>
      <c r="K6318" s="2">
        <v>8.5970000000000005E-2</v>
      </c>
      <c r="L6318" s="2">
        <v>0.161186</v>
      </c>
    </row>
    <row r="6319" spans="1:12" x14ac:dyDescent="0.2">
      <c r="A6319" s="2">
        <v>9.4304900000000007</v>
      </c>
      <c r="B6319" s="2">
        <v>66.539940000000001</v>
      </c>
      <c r="C6319" s="2">
        <v>0.35488799999999998</v>
      </c>
      <c r="D6319" s="2">
        <v>0.43532100000000001</v>
      </c>
      <c r="F6319" s="2">
        <v>9.4276839999999993</v>
      </c>
      <c r="G6319" s="2">
        <v>0.49530000000000002</v>
      </c>
      <c r="H6319" s="2">
        <v>0.49609399999999998</v>
      </c>
      <c r="J6319" s="2">
        <v>9.4304900000000007</v>
      </c>
      <c r="K6319" s="2">
        <v>8.6096000000000006E-2</v>
      </c>
      <c r="L6319" s="2">
        <v>0.16186800000000001</v>
      </c>
    </row>
    <row r="6320" spans="1:12" x14ac:dyDescent="0.2">
      <c r="A6320" s="2">
        <v>9.4311910000000001</v>
      </c>
      <c r="B6320" s="2">
        <v>66.523610000000005</v>
      </c>
      <c r="C6320" s="2">
        <v>0.35496800000000001</v>
      </c>
      <c r="D6320" s="2">
        <v>0.434863</v>
      </c>
      <c r="F6320" s="2">
        <v>9.4283859999999997</v>
      </c>
      <c r="G6320" s="2">
        <v>0.495392</v>
      </c>
      <c r="H6320" s="2">
        <v>0.49603999999999998</v>
      </c>
      <c r="J6320" s="2">
        <v>9.4311910000000001</v>
      </c>
      <c r="K6320" s="2">
        <v>8.6521000000000001E-2</v>
      </c>
      <c r="L6320" s="2">
        <v>0.16179099999999999</v>
      </c>
    </row>
    <row r="6321" spans="1:12" x14ac:dyDescent="0.2">
      <c r="A6321" s="2">
        <v>9.4318919999999995</v>
      </c>
      <c r="B6321" s="2">
        <v>66.507589999999993</v>
      </c>
      <c r="C6321" s="2">
        <v>0.35512100000000002</v>
      </c>
      <c r="D6321" s="2">
        <v>0.43487100000000001</v>
      </c>
      <c r="F6321" s="2">
        <v>9.4290870000000009</v>
      </c>
      <c r="G6321" s="2">
        <v>0.49507099999999998</v>
      </c>
      <c r="H6321" s="2">
        <v>0.49552200000000002</v>
      </c>
      <c r="J6321" s="2">
        <v>9.4318919999999995</v>
      </c>
      <c r="K6321" s="2">
        <v>8.6556999999999995E-2</v>
      </c>
      <c r="L6321" s="2">
        <v>0.16157199999999999</v>
      </c>
    </row>
    <row r="6322" spans="1:12" x14ac:dyDescent="0.2">
      <c r="A6322" s="2">
        <v>9.4325939999999999</v>
      </c>
      <c r="B6322" s="2">
        <v>66.491320000000002</v>
      </c>
      <c r="C6322" s="2">
        <v>0.35496800000000001</v>
      </c>
      <c r="D6322" s="2">
        <v>0.43480200000000002</v>
      </c>
      <c r="F6322" s="2">
        <v>9.4297889999999995</v>
      </c>
      <c r="G6322" s="2">
        <v>0.495201</v>
      </c>
      <c r="H6322" s="2">
        <v>0.49509399999999998</v>
      </c>
      <c r="J6322" s="2">
        <v>9.4325939999999999</v>
      </c>
      <c r="K6322" s="2">
        <v>8.6637000000000006E-2</v>
      </c>
      <c r="L6322" s="2">
        <v>0.16150900000000001</v>
      </c>
    </row>
    <row r="6323" spans="1:12" x14ac:dyDescent="0.2">
      <c r="A6323" s="2">
        <v>9.4332949999999993</v>
      </c>
      <c r="B6323" s="2">
        <v>66.47484</v>
      </c>
      <c r="C6323" s="2">
        <v>0.35462100000000002</v>
      </c>
      <c r="D6323" s="2">
        <v>0.43494699999999997</v>
      </c>
      <c r="F6323" s="2">
        <v>9.4304900000000007</v>
      </c>
      <c r="G6323" s="2">
        <v>0.49565100000000001</v>
      </c>
      <c r="H6323" s="2">
        <v>0.495201</v>
      </c>
      <c r="J6323" s="2">
        <v>9.4332949999999993</v>
      </c>
      <c r="K6323" s="2">
        <v>8.6719000000000004E-2</v>
      </c>
      <c r="L6323" s="2">
        <v>0.16154399999999999</v>
      </c>
    </row>
    <row r="6324" spans="1:12" x14ac:dyDescent="0.2">
      <c r="A6324" s="2">
        <v>9.4339960000000005</v>
      </c>
      <c r="B6324" s="2">
        <v>66.458820000000003</v>
      </c>
      <c r="C6324" s="2">
        <v>0.35456799999999999</v>
      </c>
      <c r="D6324" s="2">
        <v>0.43471100000000001</v>
      </c>
      <c r="F6324" s="2">
        <v>9.4311910000000001</v>
      </c>
      <c r="G6324" s="2">
        <v>0.49540699999999999</v>
      </c>
      <c r="H6324" s="2">
        <v>0.494919</v>
      </c>
      <c r="J6324" s="2">
        <v>9.4339960000000005</v>
      </c>
      <c r="K6324" s="2">
        <v>8.6466000000000001E-2</v>
      </c>
      <c r="L6324" s="2">
        <v>0.16150800000000001</v>
      </c>
    </row>
    <row r="6325" spans="1:12" x14ac:dyDescent="0.2">
      <c r="A6325" s="2">
        <v>9.4346979999999991</v>
      </c>
      <c r="B6325" s="2">
        <v>66.442880000000002</v>
      </c>
      <c r="C6325" s="2">
        <v>0.35438500000000001</v>
      </c>
      <c r="D6325" s="2">
        <v>0.434558</v>
      </c>
      <c r="F6325" s="2">
        <v>9.4318919999999995</v>
      </c>
      <c r="G6325" s="2">
        <v>0.49526199999999998</v>
      </c>
      <c r="H6325" s="2">
        <v>0.49464399999999997</v>
      </c>
      <c r="J6325" s="2">
        <v>9.4346979999999991</v>
      </c>
      <c r="K6325" s="2">
        <v>8.5968000000000003E-2</v>
      </c>
      <c r="L6325" s="2">
        <v>0.162495</v>
      </c>
    </row>
    <row r="6326" spans="1:12" x14ac:dyDescent="0.2">
      <c r="A6326" s="2">
        <v>9.4353990000000003</v>
      </c>
      <c r="B6326" s="2">
        <v>66.426810000000003</v>
      </c>
      <c r="C6326" s="2">
        <v>0.35394599999999998</v>
      </c>
      <c r="D6326" s="2">
        <v>0.43441299999999999</v>
      </c>
      <c r="F6326" s="2">
        <v>9.4325939999999999</v>
      </c>
      <c r="G6326" s="2">
        <v>0.49487300000000001</v>
      </c>
      <c r="H6326" s="2">
        <v>0.49448399999999998</v>
      </c>
      <c r="J6326" s="2">
        <v>9.4353990000000003</v>
      </c>
      <c r="K6326" s="2">
        <v>8.6065000000000003E-2</v>
      </c>
      <c r="L6326" s="2">
        <v>0.16229399999999999</v>
      </c>
    </row>
    <row r="6327" spans="1:12" x14ac:dyDescent="0.2">
      <c r="A6327" s="2">
        <v>9.4361010000000007</v>
      </c>
      <c r="B6327" s="2">
        <v>66.410550000000001</v>
      </c>
      <c r="C6327" s="2">
        <v>0.35388500000000001</v>
      </c>
      <c r="D6327" s="2">
        <v>0.434367</v>
      </c>
      <c r="F6327" s="2">
        <v>9.4332949999999993</v>
      </c>
      <c r="G6327" s="2">
        <v>0.49494199999999999</v>
      </c>
      <c r="H6327" s="2">
        <v>0.49353000000000002</v>
      </c>
      <c r="J6327" s="2">
        <v>9.4361010000000007</v>
      </c>
      <c r="K6327" s="2">
        <v>8.6293999999999996E-2</v>
      </c>
      <c r="L6327" s="2">
        <v>0.16186300000000001</v>
      </c>
    </row>
    <row r="6328" spans="1:12" x14ac:dyDescent="0.2">
      <c r="A6328" s="2">
        <v>9.4368020000000001</v>
      </c>
      <c r="B6328" s="2">
        <v>66.394069999999999</v>
      </c>
      <c r="C6328" s="2">
        <v>0.353877</v>
      </c>
      <c r="D6328" s="2">
        <v>0.43430600000000003</v>
      </c>
      <c r="F6328" s="2">
        <v>9.4339960000000005</v>
      </c>
      <c r="G6328" s="2">
        <v>0.49488799999999999</v>
      </c>
      <c r="H6328" s="2">
        <v>0.49341600000000002</v>
      </c>
      <c r="J6328" s="2">
        <v>9.4368020000000001</v>
      </c>
      <c r="K6328" s="2">
        <v>8.6151000000000005E-2</v>
      </c>
      <c r="L6328" s="2">
        <v>0.161495</v>
      </c>
    </row>
    <row r="6329" spans="1:12" x14ac:dyDescent="0.2">
      <c r="A6329" s="2">
        <v>9.4375040000000006</v>
      </c>
      <c r="B6329" s="2">
        <v>66.377679999999998</v>
      </c>
      <c r="C6329" s="2">
        <v>0.35359099999999999</v>
      </c>
      <c r="D6329" s="2">
        <v>0.43436000000000002</v>
      </c>
      <c r="F6329" s="2">
        <v>9.4346979999999991</v>
      </c>
      <c r="G6329" s="2">
        <v>0.49535400000000002</v>
      </c>
      <c r="H6329" s="2">
        <v>0.49334</v>
      </c>
      <c r="J6329" s="2">
        <v>9.4375040000000006</v>
      </c>
      <c r="K6329" s="2">
        <v>8.6176000000000003E-2</v>
      </c>
      <c r="L6329" s="2">
        <v>0.16143399999999999</v>
      </c>
    </row>
    <row r="6330" spans="1:12" x14ac:dyDescent="0.2">
      <c r="A6330" s="2">
        <v>9.438205</v>
      </c>
      <c r="B6330" s="2">
        <v>66.361379999999997</v>
      </c>
      <c r="C6330" s="2">
        <v>0.353439</v>
      </c>
      <c r="D6330" s="2">
        <v>0.434085</v>
      </c>
      <c r="F6330" s="2">
        <v>9.4353990000000003</v>
      </c>
      <c r="G6330" s="2">
        <v>0.495583</v>
      </c>
      <c r="H6330" s="2">
        <v>0.49291200000000002</v>
      </c>
      <c r="J6330" s="2">
        <v>9.438205</v>
      </c>
      <c r="K6330" s="2">
        <v>8.6360999999999993E-2</v>
      </c>
      <c r="L6330" s="2">
        <v>0.16202800000000001</v>
      </c>
    </row>
    <row r="6331" spans="1:12" x14ac:dyDescent="0.2">
      <c r="A6331" s="2">
        <v>9.4389070000000004</v>
      </c>
      <c r="B6331" s="2">
        <v>66.345160000000007</v>
      </c>
      <c r="C6331" s="2">
        <v>0.353439</v>
      </c>
      <c r="D6331" s="2">
        <v>0.43417699999999998</v>
      </c>
      <c r="F6331" s="2">
        <v>9.4361010000000007</v>
      </c>
      <c r="G6331" s="2">
        <v>0.49542999999999998</v>
      </c>
      <c r="H6331" s="2">
        <v>0.49301099999999998</v>
      </c>
      <c r="J6331" s="2">
        <v>9.4389070000000004</v>
      </c>
      <c r="K6331" s="2">
        <v>8.6735000000000007E-2</v>
      </c>
      <c r="L6331" s="2">
        <v>0.162493</v>
      </c>
    </row>
    <row r="6332" spans="1:12" x14ac:dyDescent="0.2">
      <c r="A6332" s="2">
        <v>9.4396079999999998</v>
      </c>
      <c r="B6332" s="2">
        <v>66.328490000000002</v>
      </c>
      <c r="C6332" s="2">
        <v>0.35300399999999998</v>
      </c>
      <c r="D6332" s="2">
        <v>0.43437500000000001</v>
      </c>
      <c r="F6332" s="2">
        <v>9.4368020000000001</v>
      </c>
      <c r="G6332" s="2">
        <v>0.49587999999999999</v>
      </c>
      <c r="H6332" s="2">
        <v>0.49302699999999999</v>
      </c>
      <c r="J6332" s="2">
        <v>9.4396079999999998</v>
      </c>
      <c r="K6332" s="2">
        <v>8.6764999999999995E-2</v>
      </c>
      <c r="L6332" s="2">
        <v>0.16238900000000001</v>
      </c>
    </row>
    <row r="6333" spans="1:12" x14ac:dyDescent="0.2">
      <c r="A6333" s="2">
        <v>9.4403089999999992</v>
      </c>
      <c r="B6333" s="2">
        <v>66.311800000000005</v>
      </c>
      <c r="C6333" s="2">
        <v>0.35267900000000002</v>
      </c>
      <c r="D6333" s="2">
        <v>0.434085</v>
      </c>
      <c r="F6333" s="2">
        <v>9.4375040000000006</v>
      </c>
      <c r="G6333" s="2">
        <v>0.49665100000000001</v>
      </c>
      <c r="H6333" s="2">
        <v>0.49280499999999999</v>
      </c>
      <c r="J6333" s="2">
        <v>9.4403089999999992</v>
      </c>
      <c r="K6333" s="2">
        <v>8.6582000000000006E-2</v>
      </c>
      <c r="L6333" s="2">
        <v>0.16259499999999999</v>
      </c>
    </row>
    <row r="6334" spans="1:12" x14ac:dyDescent="0.2">
      <c r="A6334" s="2">
        <v>9.4410109999999996</v>
      </c>
      <c r="B6334" s="2">
        <v>66.294330000000002</v>
      </c>
      <c r="C6334" s="2">
        <v>0.35270200000000002</v>
      </c>
      <c r="D6334" s="2">
        <v>0.43404700000000002</v>
      </c>
      <c r="F6334" s="2">
        <v>9.438205</v>
      </c>
      <c r="G6334" s="2">
        <v>0.496979</v>
      </c>
      <c r="H6334" s="2">
        <v>0.49315599999999998</v>
      </c>
      <c r="J6334" s="2">
        <v>9.4410109999999996</v>
      </c>
      <c r="K6334" s="2">
        <v>8.6853E-2</v>
      </c>
      <c r="L6334" s="2">
        <v>0.16245999999999999</v>
      </c>
    </row>
    <row r="6335" spans="1:12" x14ac:dyDescent="0.2">
      <c r="A6335" s="2">
        <v>9.4417109999999997</v>
      </c>
      <c r="B6335" s="2">
        <v>66.277730000000005</v>
      </c>
      <c r="C6335" s="2">
        <v>0.35280899999999998</v>
      </c>
      <c r="D6335" s="2">
        <v>0.434253</v>
      </c>
      <c r="F6335" s="2">
        <v>9.4389070000000004</v>
      </c>
      <c r="G6335" s="2">
        <v>0.49719999999999998</v>
      </c>
      <c r="H6335" s="2">
        <v>0.493446</v>
      </c>
      <c r="J6335" s="2">
        <v>9.4417109999999997</v>
      </c>
      <c r="K6335" s="2">
        <v>8.6845000000000006E-2</v>
      </c>
      <c r="L6335" s="2">
        <v>0.16281000000000001</v>
      </c>
    </row>
    <row r="6336" spans="1:12" x14ac:dyDescent="0.2">
      <c r="A6336" s="2">
        <v>9.4424130000000002</v>
      </c>
      <c r="B6336" s="2">
        <v>66.260800000000003</v>
      </c>
      <c r="C6336" s="2">
        <v>0.35285899999999998</v>
      </c>
      <c r="D6336" s="2">
        <v>0.43448900000000001</v>
      </c>
      <c r="F6336" s="2">
        <v>9.4396079999999998</v>
      </c>
      <c r="G6336" s="2">
        <v>0.49688700000000002</v>
      </c>
      <c r="H6336" s="2">
        <v>0.49282799999999999</v>
      </c>
      <c r="J6336" s="2">
        <v>9.4424130000000002</v>
      </c>
      <c r="K6336" s="2">
        <v>8.6642999999999998E-2</v>
      </c>
      <c r="L6336" s="2">
        <v>0.16276399999999999</v>
      </c>
    </row>
    <row r="6337" spans="1:12" x14ac:dyDescent="0.2">
      <c r="A6337" s="2">
        <v>9.4431139999999996</v>
      </c>
      <c r="B6337" s="2">
        <v>66.244730000000004</v>
      </c>
      <c r="C6337" s="2">
        <v>0.352966</v>
      </c>
      <c r="D6337" s="2">
        <v>0.43468000000000001</v>
      </c>
      <c r="F6337" s="2">
        <v>9.4403089999999992</v>
      </c>
      <c r="G6337" s="2">
        <v>0.49635299999999999</v>
      </c>
      <c r="H6337" s="2">
        <v>0.49198900000000001</v>
      </c>
      <c r="J6337" s="2">
        <v>9.4431139999999996</v>
      </c>
      <c r="K6337" s="2">
        <v>8.6857000000000004E-2</v>
      </c>
      <c r="L6337" s="2">
        <v>0.16305800000000001</v>
      </c>
    </row>
    <row r="6338" spans="1:12" x14ac:dyDescent="0.2">
      <c r="A6338" s="2">
        <v>9.443816</v>
      </c>
      <c r="B6338" s="2">
        <v>66.228099999999998</v>
      </c>
      <c r="C6338" s="2">
        <v>0.35308400000000001</v>
      </c>
      <c r="D6338" s="2">
        <v>0.43485600000000002</v>
      </c>
      <c r="F6338" s="2">
        <v>9.4410109999999996</v>
      </c>
      <c r="G6338" s="2">
        <v>0.496307</v>
      </c>
      <c r="H6338" s="2">
        <v>0.49192799999999998</v>
      </c>
      <c r="J6338" s="2">
        <v>9.443816</v>
      </c>
      <c r="K6338" s="2">
        <v>8.6669999999999997E-2</v>
      </c>
      <c r="L6338" s="2">
        <v>0.16281000000000001</v>
      </c>
    </row>
    <row r="6339" spans="1:12" x14ac:dyDescent="0.2">
      <c r="A6339" s="2">
        <v>9.4445169999999994</v>
      </c>
      <c r="B6339" s="2">
        <v>66.211510000000004</v>
      </c>
      <c r="C6339" s="2">
        <v>0.352767</v>
      </c>
      <c r="D6339" s="2">
        <v>0.43402400000000002</v>
      </c>
      <c r="F6339" s="2">
        <v>9.4417109999999997</v>
      </c>
      <c r="G6339" s="2">
        <v>0.49649799999999999</v>
      </c>
      <c r="H6339" s="2">
        <v>0.49193599999999998</v>
      </c>
      <c r="J6339" s="2">
        <v>9.4445169999999994</v>
      </c>
      <c r="K6339" s="2">
        <v>8.6235000000000006E-2</v>
      </c>
      <c r="L6339" s="2">
        <v>0.16294500000000001</v>
      </c>
    </row>
    <row r="6340" spans="1:12" x14ac:dyDescent="0.2">
      <c r="A6340" s="2">
        <v>9.4452189999999998</v>
      </c>
      <c r="B6340" s="2">
        <v>66.194869999999995</v>
      </c>
      <c r="C6340" s="2">
        <v>0.35258400000000001</v>
      </c>
      <c r="D6340" s="2">
        <v>0.43342900000000001</v>
      </c>
      <c r="F6340" s="2">
        <v>9.4424130000000002</v>
      </c>
      <c r="G6340" s="2">
        <v>0.49626199999999998</v>
      </c>
      <c r="H6340" s="2">
        <v>0.49159999999999998</v>
      </c>
      <c r="J6340" s="2">
        <v>9.4452189999999998</v>
      </c>
      <c r="K6340" s="2">
        <v>8.5995000000000002E-2</v>
      </c>
      <c r="L6340" s="2">
        <v>0.163104</v>
      </c>
    </row>
    <row r="6341" spans="1:12" x14ac:dyDescent="0.2">
      <c r="A6341" s="2">
        <v>9.4459199999999992</v>
      </c>
      <c r="B6341" s="2">
        <v>66.178669999999997</v>
      </c>
      <c r="C6341" s="2">
        <v>0.35256500000000002</v>
      </c>
      <c r="D6341" s="2">
        <v>0.43383300000000002</v>
      </c>
      <c r="F6341" s="2">
        <v>9.4431139999999996</v>
      </c>
      <c r="G6341" s="2">
        <v>0.49609399999999998</v>
      </c>
      <c r="H6341" s="2">
        <v>0.491531</v>
      </c>
      <c r="J6341" s="2">
        <v>9.4459199999999992</v>
      </c>
      <c r="K6341" s="2">
        <v>8.6107000000000003E-2</v>
      </c>
      <c r="L6341" s="2">
        <v>0.162657</v>
      </c>
    </row>
    <row r="6342" spans="1:12" x14ac:dyDescent="0.2">
      <c r="A6342" s="2">
        <v>9.4466219999999996</v>
      </c>
      <c r="B6342" s="2">
        <v>66.162599999999998</v>
      </c>
      <c r="C6342" s="2">
        <v>0.352798</v>
      </c>
      <c r="D6342" s="2">
        <v>0.43407699999999999</v>
      </c>
      <c r="F6342" s="2">
        <v>9.443816</v>
      </c>
      <c r="G6342" s="2">
        <v>0.49603999999999998</v>
      </c>
      <c r="H6342" s="2">
        <v>0.49113499999999999</v>
      </c>
      <c r="J6342" s="2">
        <v>9.4466219999999996</v>
      </c>
      <c r="K6342" s="2">
        <v>8.6211999999999997E-2</v>
      </c>
      <c r="L6342" s="2">
        <v>0.163354</v>
      </c>
    </row>
    <row r="6343" spans="1:12" x14ac:dyDescent="0.2">
      <c r="A6343" s="2">
        <v>9.4473230000000008</v>
      </c>
      <c r="B6343" s="2">
        <v>66.146159999999995</v>
      </c>
      <c r="C6343" s="2">
        <v>0.35277500000000001</v>
      </c>
      <c r="D6343" s="2">
        <v>0.43419200000000002</v>
      </c>
      <c r="F6343" s="2">
        <v>9.4445169999999994</v>
      </c>
      <c r="G6343" s="2">
        <v>0.49552200000000002</v>
      </c>
      <c r="H6343" s="2">
        <v>0.491508</v>
      </c>
      <c r="J6343" s="2">
        <v>9.4473230000000008</v>
      </c>
      <c r="K6343" s="2">
        <v>8.6437E-2</v>
      </c>
      <c r="L6343" s="2">
        <v>0.16370000000000001</v>
      </c>
    </row>
    <row r="6344" spans="1:12" x14ac:dyDescent="0.2">
      <c r="A6344" s="2">
        <v>9.4480240000000002</v>
      </c>
      <c r="B6344" s="2">
        <v>66.129859999999994</v>
      </c>
      <c r="C6344" s="2">
        <v>0.35261500000000001</v>
      </c>
      <c r="D6344" s="2">
        <v>0.43387900000000001</v>
      </c>
      <c r="F6344" s="2">
        <v>9.4452189999999998</v>
      </c>
      <c r="G6344" s="2">
        <v>0.49509399999999998</v>
      </c>
      <c r="H6344" s="2">
        <v>0.49121100000000001</v>
      </c>
      <c r="J6344" s="2">
        <v>9.4480240000000002</v>
      </c>
      <c r="K6344" s="2">
        <v>8.6476999999999998E-2</v>
      </c>
      <c r="L6344" s="2">
        <v>0.163491</v>
      </c>
    </row>
    <row r="6345" spans="1:12" x14ac:dyDescent="0.2">
      <c r="A6345" s="2">
        <v>9.4487260000000006</v>
      </c>
      <c r="B6345" s="2">
        <v>66.112740000000002</v>
      </c>
      <c r="C6345" s="2">
        <v>0.35230600000000001</v>
      </c>
      <c r="D6345" s="2">
        <v>0.43367299999999998</v>
      </c>
      <c r="F6345" s="2">
        <v>9.4459199999999992</v>
      </c>
      <c r="G6345" s="2">
        <v>0.495201</v>
      </c>
      <c r="H6345" s="2">
        <v>0.49104300000000001</v>
      </c>
      <c r="J6345" s="2">
        <v>9.4487260000000006</v>
      </c>
      <c r="K6345" s="2">
        <v>8.6870000000000003E-2</v>
      </c>
      <c r="L6345" s="2">
        <v>0.16336400000000001</v>
      </c>
    </row>
    <row r="6346" spans="1:12" x14ac:dyDescent="0.2">
      <c r="A6346" s="2">
        <v>9.449427</v>
      </c>
      <c r="B6346" s="2">
        <v>66.096410000000006</v>
      </c>
      <c r="C6346" s="2">
        <v>0.352267</v>
      </c>
      <c r="D6346" s="2">
        <v>0.433307</v>
      </c>
      <c r="F6346" s="2">
        <v>9.4466219999999996</v>
      </c>
      <c r="G6346" s="2">
        <v>0.494919</v>
      </c>
      <c r="H6346" s="2">
        <v>0.49062299999999998</v>
      </c>
      <c r="J6346" s="2">
        <v>9.449427</v>
      </c>
      <c r="K6346" s="2">
        <v>8.7021000000000001E-2</v>
      </c>
      <c r="L6346" s="2">
        <v>0.163381</v>
      </c>
    </row>
    <row r="6347" spans="1:12" x14ac:dyDescent="0.2">
      <c r="A6347" s="2">
        <v>9.4501290000000004</v>
      </c>
      <c r="B6347" s="2">
        <v>66.07938</v>
      </c>
      <c r="C6347" s="2">
        <v>0.35251199999999999</v>
      </c>
      <c r="D6347" s="2">
        <v>0.43287999999999999</v>
      </c>
      <c r="F6347" s="2">
        <v>9.4473230000000008</v>
      </c>
      <c r="G6347" s="2">
        <v>0.49464399999999997</v>
      </c>
      <c r="H6347" s="2">
        <v>0.49112699999999998</v>
      </c>
      <c r="J6347" s="2">
        <v>9.4501290000000004</v>
      </c>
      <c r="K6347" s="2">
        <v>8.6881E-2</v>
      </c>
      <c r="L6347" s="2">
        <v>0.16348099999999999</v>
      </c>
    </row>
    <row r="6348" spans="1:12" x14ac:dyDescent="0.2">
      <c r="A6348" s="2">
        <v>9.4508310000000009</v>
      </c>
      <c r="B6348" s="2">
        <v>66.061750000000004</v>
      </c>
      <c r="C6348" s="2">
        <v>0.35240899999999997</v>
      </c>
      <c r="D6348" s="2">
        <v>0.433147</v>
      </c>
      <c r="F6348" s="2">
        <v>9.4480240000000002</v>
      </c>
      <c r="G6348" s="2">
        <v>0.49448399999999998</v>
      </c>
      <c r="H6348" s="2">
        <v>0.490784</v>
      </c>
      <c r="J6348" s="2">
        <v>9.4508310000000009</v>
      </c>
      <c r="K6348" s="2">
        <v>8.6689000000000002E-2</v>
      </c>
      <c r="L6348" s="2">
        <v>0.16328500000000001</v>
      </c>
    </row>
    <row r="6349" spans="1:12" x14ac:dyDescent="0.2">
      <c r="A6349" s="2">
        <v>9.4515309999999992</v>
      </c>
      <c r="B6349" s="2">
        <v>66.044319999999999</v>
      </c>
      <c r="C6349" s="2">
        <v>0.35224100000000003</v>
      </c>
      <c r="D6349" s="2">
        <v>0.43329200000000001</v>
      </c>
      <c r="F6349" s="2">
        <v>9.4487260000000006</v>
      </c>
      <c r="G6349" s="2">
        <v>0.49353000000000002</v>
      </c>
      <c r="H6349" s="2">
        <v>0.49086000000000002</v>
      </c>
      <c r="J6349" s="2">
        <v>9.4515309999999992</v>
      </c>
      <c r="K6349" s="2">
        <v>8.6364999999999997E-2</v>
      </c>
      <c r="L6349" s="2">
        <v>0.163104</v>
      </c>
    </row>
    <row r="6350" spans="1:12" x14ac:dyDescent="0.2">
      <c r="A6350" s="2">
        <v>9.4522320000000004</v>
      </c>
      <c r="B6350" s="2">
        <v>66.027320000000003</v>
      </c>
      <c r="C6350" s="2">
        <v>0.35222900000000001</v>
      </c>
      <c r="D6350" s="2">
        <v>0.43334499999999998</v>
      </c>
      <c r="F6350" s="2">
        <v>9.449427</v>
      </c>
      <c r="G6350" s="2">
        <v>0.49341600000000002</v>
      </c>
      <c r="H6350" s="2">
        <v>0.49107400000000001</v>
      </c>
      <c r="J6350" s="2">
        <v>9.4522320000000004</v>
      </c>
      <c r="K6350" s="2">
        <v>8.6284E-2</v>
      </c>
      <c r="L6350" s="2">
        <v>0.162858</v>
      </c>
    </row>
    <row r="6351" spans="1:12" x14ac:dyDescent="0.2">
      <c r="A6351" s="2">
        <v>9.4529340000000008</v>
      </c>
      <c r="B6351" s="2">
        <v>66.010000000000005</v>
      </c>
      <c r="C6351" s="2">
        <v>0.35203099999999998</v>
      </c>
      <c r="D6351" s="2">
        <v>0.43317</v>
      </c>
      <c r="F6351" s="2">
        <v>9.4501290000000004</v>
      </c>
      <c r="G6351" s="2">
        <v>0.49334</v>
      </c>
      <c r="H6351" s="2">
        <v>0.49140899999999998</v>
      </c>
      <c r="J6351" s="2">
        <v>9.4529340000000008</v>
      </c>
      <c r="K6351" s="2">
        <v>8.6687E-2</v>
      </c>
      <c r="L6351" s="2">
        <v>0.162636</v>
      </c>
    </row>
    <row r="6352" spans="1:12" x14ac:dyDescent="0.2">
      <c r="A6352" s="2">
        <v>9.4536350000000002</v>
      </c>
      <c r="B6352" s="2">
        <v>65.992779999999996</v>
      </c>
      <c r="C6352" s="2">
        <v>0.35171400000000003</v>
      </c>
      <c r="D6352" s="2">
        <v>0.43289499999999997</v>
      </c>
      <c r="F6352" s="2">
        <v>9.4508310000000009</v>
      </c>
      <c r="G6352" s="2">
        <v>0.49291200000000002</v>
      </c>
      <c r="H6352" s="2">
        <v>0.49192000000000002</v>
      </c>
      <c r="J6352" s="2">
        <v>9.4536350000000002</v>
      </c>
      <c r="K6352" s="2">
        <v>8.6739999999999998E-2</v>
      </c>
      <c r="L6352" s="2">
        <v>0.16321099999999999</v>
      </c>
    </row>
    <row r="6353" spans="1:12" x14ac:dyDescent="0.2">
      <c r="A6353" s="2">
        <v>9.4543359999999996</v>
      </c>
      <c r="B6353" s="2">
        <v>65.975040000000007</v>
      </c>
      <c r="C6353" s="2">
        <v>0.35170299999999999</v>
      </c>
      <c r="D6353" s="2">
        <v>0.43251299999999998</v>
      </c>
      <c r="F6353" s="2">
        <v>9.4515309999999992</v>
      </c>
      <c r="G6353" s="2">
        <v>0.49301099999999998</v>
      </c>
      <c r="H6353" s="2">
        <v>0.49213400000000002</v>
      </c>
      <c r="J6353" s="2">
        <v>9.4543359999999996</v>
      </c>
      <c r="K6353" s="2">
        <v>8.6704000000000003E-2</v>
      </c>
      <c r="L6353" s="2">
        <v>0.16312499999999999</v>
      </c>
    </row>
    <row r="6354" spans="1:12" x14ac:dyDescent="0.2">
      <c r="A6354" s="2">
        <v>9.4550380000000001</v>
      </c>
      <c r="B6354" s="2">
        <v>65.956959999999995</v>
      </c>
      <c r="C6354" s="2">
        <v>0.35164600000000001</v>
      </c>
      <c r="D6354" s="2">
        <v>0.43226199999999998</v>
      </c>
      <c r="F6354" s="2">
        <v>9.4522320000000004</v>
      </c>
      <c r="G6354" s="2">
        <v>0.49302699999999999</v>
      </c>
      <c r="H6354" s="2">
        <v>0.49226399999999998</v>
      </c>
      <c r="J6354" s="2">
        <v>9.4550380000000001</v>
      </c>
      <c r="K6354" s="2">
        <v>8.6870000000000003E-2</v>
      </c>
      <c r="L6354" s="2">
        <v>0.16262399999999999</v>
      </c>
    </row>
    <row r="6355" spans="1:12" x14ac:dyDescent="0.2">
      <c r="A6355" s="2">
        <v>9.4557389999999995</v>
      </c>
      <c r="B6355" s="2">
        <v>65.939710000000005</v>
      </c>
      <c r="C6355" s="2">
        <v>0.35143600000000003</v>
      </c>
      <c r="D6355" s="2">
        <v>0.431834</v>
      </c>
      <c r="F6355" s="2">
        <v>9.4529340000000008</v>
      </c>
      <c r="G6355" s="2">
        <v>0.49280499999999999</v>
      </c>
      <c r="H6355" s="2">
        <v>0.49258400000000002</v>
      </c>
      <c r="J6355" s="2">
        <v>9.4557389999999995</v>
      </c>
      <c r="K6355" s="2">
        <v>8.6711999999999997E-2</v>
      </c>
      <c r="L6355" s="2">
        <v>0.16359199999999999</v>
      </c>
    </row>
    <row r="6356" spans="1:12" x14ac:dyDescent="0.2">
      <c r="A6356" s="2">
        <v>9.4564409999999999</v>
      </c>
      <c r="B6356" s="2">
        <v>65.92398</v>
      </c>
      <c r="C6356" s="2">
        <v>0.35130600000000001</v>
      </c>
      <c r="D6356" s="2">
        <v>0.43219299999999999</v>
      </c>
      <c r="F6356" s="2">
        <v>9.4536350000000002</v>
      </c>
      <c r="G6356" s="2">
        <v>0.49315599999999998</v>
      </c>
      <c r="H6356" s="2">
        <v>0.49232500000000001</v>
      </c>
      <c r="J6356" s="2">
        <v>9.4564409999999999</v>
      </c>
      <c r="K6356" s="2">
        <v>8.6540000000000006E-2</v>
      </c>
      <c r="L6356" s="2">
        <v>0.16415099999999999</v>
      </c>
    </row>
    <row r="6357" spans="1:12" x14ac:dyDescent="0.2">
      <c r="A6357" s="2">
        <v>9.4571419999999993</v>
      </c>
      <c r="B6357" s="2">
        <v>65.908749999999998</v>
      </c>
      <c r="C6357" s="2">
        <v>0.350887</v>
      </c>
      <c r="D6357" s="2">
        <v>0.431537</v>
      </c>
      <c r="F6357" s="2">
        <v>9.4543359999999996</v>
      </c>
      <c r="G6357" s="2">
        <v>0.493446</v>
      </c>
      <c r="H6357" s="2">
        <v>0.49219499999999999</v>
      </c>
      <c r="J6357" s="2">
        <v>9.4571419999999993</v>
      </c>
      <c r="K6357" s="2">
        <v>8.6764999999999995E-2</v>
      </c>
      <c r="L6357" s="2">
        <v>0.16453599999999999</v>
      </c>
    </row>
    <row r="6358" spans="1:12" x14ac:dyDescent="0.2">
      <c r="A6358" s="2">
        <v>9.4578439999999997</v>
      </c>
      <c r="B6358" s="2">
        <v>65.892989999999998</v>
      </c>
      <c r="C6358" s="2">
        <v>0.35008899999999998</v>
      </c>
      <c r="D6358" s="2">
        <v>0.43088799999999999</v>
      </c>
      <c r="F6358" s="2">
        <v>9.4550380000000001</v>
      </c>
      <c r="G6358" s="2">
        <v>0.49282799999999999</v>
      </c>
      <c r="H6358" s="2">
        <v>0.49211100000000002</v>
      </c>
      <c r="J6358" s="2">
        <v>9.4578439999999997</v>
      </c>
      <c r="K6358" s="2">
        <v>8.695E-2</v>
      </c>
      <c r="L6358" s="2">
        <v>0.165691</v>
      </c>
    </row>
    <row r="6359" spans="1:12" x14ac:dyDescent="0.2">
      <c r="A6359" s="2">
        <v>9.4585450000000009</v>
      </c>
      <c r="B6359" s="2">
        <v>65.876310000000004</v>
      </c>
      <c r="C6359" s="2">
        <v>0.34984900000000002</v>
      </c>
      <c r="D6359" s="2">
        <v>0.43067499999999997</v>
      </c>
      <c r="F6359" s="2">
        <v>9.4557389999999995</v>
      </c>
      <c r="G6359" s="2">
        <v>0.49198900000000001</v>
      </c>
      <c r="H6359" s="2">
        <v>0.49229400000000001</v>
      </c>
      <c r="J6359" s="2">
        <v>9.4585450000000009</v>
      </c>
      <c r="K6359" s="2">
        <v>8.7262999999999993E-2</v>
      </c>
      <c r="L6359" s="2">
        <v>0.16570099999999999</v>
      </c>
    </row>
    <row r="6360" spans="1:12" x14ac:dyDescent="0.2">
      <c r="A6360" s="2">
        <v>9.4592469999999995</v>
      </c>
      <c r="B6360" s="2">
        <v>65.859819999999999</v>
      </c>
      <c r="C6360" s="2">
        <v>0.350101</v>
      </c>
      <c r="D6360" s="2">
        <v>0.43059799999999998</v>
      </c>
      <c r="F6360" s="2">
        <v>9.4564409999999999</v>
      </c>
      <c r="G6360" s="2">
        <v>0.49192799999999998</v>
      </c>
      <c r="H6360" s="2">
        <v>0.49204999999999999</v>
      </c>
      <c r="J6360" s="2">
        <v>9.4592469999999995</v>
      </c>
      <c r="K6360" s="2">
        <v>8.7628999999999999E-2</v>
      </c>
      <c r="L6360" s="2">
        <v>0.16583800000000001</v>
      </c>
    </row>
    <row r="6361" spans="1:12" x14ac:dyDescent="0.2">
      <c r="A6361" s="2">
        <v>9.4599480000000007</v>
      </c>
      <c r="B6361" s="2">
        <v>65.843000000000004</v>
      </c>
      <c r="C6361" s="2">
        <v>0.35008899999999998</v>
      </c>
      <c r="D6361" s="2">
        <v>0.43056800000000001</v>
      </c>
      <c r="F6361" s="2">
        <v>9.4571419999999993</v>
      </c>
      <c r="G6361" s="2">
        <v>0.49193599999999998</v>
      </c>
      <c r="H6361" s="2">
        <v>0.49161500000000002</v>
      </c>
      <c r="J6361" s="2">
        <v>9.4599480000000007</v>
      </c>
      <c r="K6361" s="2">
        <v>8.7536000000000003E-2</v>
      </c>
      <c r="L6361" s="2">
        <v>0.166297</v>
      </c>
    </row>
    <row r="6362" spans="1:12" x14ac:dyDescent="0.2">
      <c r="A6362" s="2">
        <v>9.4606490000000001</v>
      </c>
      <c r="B6362" s="2">
        <v>65.825800000000001</v>
      </c>
      <c r="C6362" s="2">
        <v>0.35017700000000002</v>
      </c>
      <c r="D6362" s="2">
        <v>0.43016399999999999</v>
      </c>
      <c r="F6362" s="2">
        <v>9.4578439999999997</v>
      </c>
      <c r="G6362" s="2">
        <v>0.49159999999999998</v>
      </c>
      <c r="H6362" s="2">
        <v>0.491203</v>
      </c>
      <c r="J6362" s="2">
        <v>9.4606490000000001</v>
      </c>
      <c r="K6362" s="2">
        <v>8.72E-2</v>
      </c>
      <c r="L6362" s="2">
        <v>0.166293</v>
      </c>
    </row>
    <row r="6363" spans="1:12" x14ac:dyDescent="0.2">
      <c r="A6363" s="2">
        <v>9.4613499999999995</v>
      </c>
      <c r="B6363" s="2">
        <v>65.808719999999994</v>
      </c>
      <c r="C6363" s="2">
        <v>0.34997899999999998</v>
      </c>
      <c r="D6363" s="2">
        <v>0.42956800000000001</v>
      </c>
      <c r="F6363" s="2">
        <v>9.4585450000000009</v>
      </c>
      <c r="G6363" s="2">
        <v>0.491531</v>
      </c>
      <c r="H6363" s="2">
        <v>0.491226</v>
      </c>
      <c r="J6363" s="2">
        <v>9.4613499999999995</v>
      </c>
      <c r="K6363" s="2">
        <v>8.6872000000000005E-2</v>
      </c>
      <c r="L6363" s="2">
        <v>0.16633200000000001</v>
      </c>
    </row>
    <row r="6364" spans="1:12" x14ac:dyDescent="0.2">
      <c r="A6364" s="2">
        <v>9.4620510000000007</v>
      </c>
      <c r="B6364" s="2">
        <v>65.791979999999995</v>
      </c>
      <c r="C6364" s="2">
        <v>0.34951700000000002</v>
      </c>
      <c r="D6364" s="2">
        <v>0.42949199999999998</v>
      </c>
      <c r="F6364" s="2">
        <v>9.4592469999999995</v>
      </c>
      <c r="G6364" s="2">
        <v>0.49113499999999999</v>
      </c>
      <c r="H6364" s="2">
        <v>0.491753</v>
      </c>
      <c r="J6364" s="2">
        <v>9.4620510000000007</v>
      </c>
      <c r="K6364" s="2">
        <v>8.6417999999999995E-2</v>
      </c>
      <c r="L6364" s="2">
        <v>0.16734199999999999</v>
      </c>
    </row>
    <row r="6365" spans="1:12" x14ac:dyDescent="0.2">
      <c r="A6365" s="2">
        <v>9.4627529999999993</v>
      </c>
      <c r="B6365" s="2">
        <v>65.775130000000004</v>
      </c>
      <c r="C6365" s="2">
        <v>0.349246</v>
      </c>
      <c r="D6365" s="2">
        <v>0.429286</v>
      </c>
      <c r="F6365" s="2">
        <v>9.4599480000000007</v>
      </c>
      <c r="G6365" s="2">
        <v>0.491508</v>
      </c>
      <c r="H6365" s="2">
        <v>0.49115799999999998</v>
      </c>
      <c r="J6365" s="2">
        <v>9.4627529999999993</v>
      </c>
      <c r="K6365" s="2">
        <v>8.6169999999999997E-2</v>
      </c>
      <c r="L6365" s="2">
        <v>0.16716300000000001</v>
      </c>
    </row>
    <row r="6366" spans="1:12" x14ac:dyDescent="0.2">
      <c r="A6366" s="2">
        <v>9.4634540000000005</v>
      </c>
      <c r="B6366" s="2">
        <v>65.758309999999994</v>
      </c>
      <c r="C6366" s="2">
        <v>0.34889500000000001</v>
      </c>
      <c r="D6366" s="2">
        <v>0.42936200000000002</v>
      </c>
      <c r="F6366" s="2">
        <v>9.4606490000000001</v>
      </c>
      <c r="G6366" s="2">
        <v>0.49121100000000001</v>
      </c>
      <c r="H6366" s="2">
        <v>0.49159999999999998</v>
      </c>
      <c r="J6366" s="2">
        <v>9.4634540000000005</v>
      </c>
      <c r="K6366" s="2">
        <v>8.5921999999999998E-2</v>
      </c>
      <c r="L6366" s="2">
        <v>0.16644100000000001</v>
      </c>
    </row>
    <row r="6367" spans="1:12" x14ac:dyDescent="0.2">
      <c r="A6367" s="2">
        <v>9.4641559999999991</v>
      </c>
      <c r="B6367" s="2">
        <v>65.741590000000002</v>
      </c>
      <c r="C6367" s="2">
        <v>0.34836899999999998</v>
      </c>
      <c r="D6367" s="2">
        <v>0.42888900000000002</v>
      </c>
      <c r="F6367" s="2">
        <v>9.4613499999999995</v>
      </c>
      <c r="G6367" s="2">
        <v>0.49104300000000001</v>
      </c>
      <c r="H6367" s="2">
        <v>0.49147800000000003</v>
      </c>
      <c r="J6367" s="2">
        <v>9.4641559999999991</v>
      </c>
      <c r="K6367" s="2">
        <v>8.5565000000000002E-2</v>
      </c>
      <c r="L6367" s="2">
        <v>0.165967</v>
      </c>
    </row>
    <row r="6368" spans="1:12" x14ac:dyDescent="0.2">
      <c r="A6368" s="2">
        <v>9.4648570000000003</v>
      </c>
      <c r="B6368" s="2">
        <v>65.724829999999997</v>
      </c>
      <c r="C6368" s="2">
        <v>0.34775099999999998</v>
      </c>
      <c r="D6368" s="2">
        <v>0.428485</v>
      </c>
      <c r="F6368" s="2">
        <v>9.4620510000000007</v>
      </c>
      <c r="G6368" s="2">
        <v>0.49062299999999998</v>
      </c>
      <c r="H6368" s="2">
        <v>0.49188199999999999</v>
      </c>
      <c r="J6368" s="2">
        <v>9.4648570000000003</v>
      </c>
      <c r="K6368" s="2">
        <v>8.5797999999999999E-2</v>
      </c>
      <c r="L6368" s="2">
        <v>0.165798</v>
      </c>
    </row>
    <row r="6369" spans="1:12" x14ac:dyDescent="0.2">
      <c r="A6369" s="2">
        <v>9.4655590000000007</v>
      </c>
      <c r="B6369" s="2">
        <v>65.708179999999999</v>
      </c>
      <c r="C6369" s="2">
        <v>0.347381</v>
      </c>
      <c r="D6369" s="2">
        <v>0.428477</v>
      </c>
      <c r="F6369" s="2">
        <v>9.4627529999999993</v>
      </c>
      <c r="G6369" s="2">
        <v>0.49112699999999998</v>
      </c>
      <c r="H6369" s="2">
        <v>0.49219499999999999</v>
      </c>
      <c r="J6369" s="2">
        <v>9.4655590000000007</v>
      </c>
      <c r="K6369" s="2">
        <v>8.5703000000000001E-2</v>
      </c>
      <c r="L6369" s="2">
        <v>0.165017</v>
      </c>
    </row>
    <row r="6370" spans="1:12" x14ac:dyDescent="0.2">
      <c r="A6370" s="2">
        <v>9.4662600000000001</v>
      </c>
      <c r="B6370" s="2">
        <v>65.69162</v>
      </c>
      <c r="C6370" s="2">
        <v>0.346584</v>
      </c>
      <c r="D6370" s="2">
        <v>0.42905700000000002</v>
      </c>
      <c r="F6370" s="2">
        <v>9.4634540000000005</v>
      </c>
      <c r="G6370" s="2">
        <v>0.490784</v>
      </c>
      <c r="H6370" s="2">
        <v>0.49170700000000001</v>
      </c>
      <c r="J6370" s="2">
        <v>9.4662600000000001</v>
      </c>
      <c r="K6370" s="2">
        <v>8.4945999999999994E-2</v>
      </c>
      <c r="L6370" s="2">
        <v>0.16520299999999999</v>
      </c>
    </row>
    <row r="6371" spans="1:12" x14ac:dyDescent="0.2">
      <c r="A6371" s="2">
        <v>9.4669609999999995</v>
      </c>
      <c r="B6371" s="2">
        <v>65.674710000000005</v>
      </c>
      <c r="C6371" s="2">
        <v>0.34553499999999998</v>
      </c>
      <c r="D6371" s="2">
        <v>0.42932399999999998</v>
      </c>
      <c r="F6371" s="2">
        <v>9.4641559999999991</v>
      </c>
      <c r="G6371" s="2">
        <v>0.49086000000000002</v>
      </c>
      <c r="H6371" s="2">
        <v>0.49218000000000001</v>
      </c>
      <c r="J6371" s="2">
        <v>9.4669609999999995</v>
      </c>
      <c r="K6371" s="2">
        <v>8.5037000000000001E-2</v>
      </c>
      <c r="L6371" s="2">
        <v>0.16567000000000001</v>
      </c>
    </row>
    <row r="6372" spans="1:12" x14ac:dyDescent="0.2">
      <c r="A6372" s="2">
        <v>9.4676629999999999</v>
      </c>
      <c r="B6372" s="2">
        <v>65.657660000000007</v>
      </c>
      <c r="C6372" s="2">
        <v>0.34501599999999999</v>
      </c>
      <c r="D6372" s="2">
        <v>0.42930099999999999</v>
      </c>
      <c r="F6372" s="2">
        <v>9.4648570000000003</v>
      </c>
      <c r="G6372" s="2">
        <v>0.49107400000000001</v>
      </c>
      <c r="H6372" s="2">
        <v>0.49209599999999998</v>
      </c>
      <c r="J6372" s="2">
        <v>9.4676629999999999</v>
      </c>
      <c r="K6372" s="2">
        <v>8.523E-2</v>
      </c>
      <c r="L6372" s="2">
        <v>0.16511200000000001</v>
      </c>
    </row>
    <row r="6373" spans="1:12" x14ac:dyDescent="0.2">
      <c r="A6373" s="2">
        <v>9.4683639999999993</v>
      </c>
      <c r="B6373" s="2">
        <v>65.640069999999994</v>
      </c>
      <c r="C6373" s="2">
        <v>0.34469499999999997</v>
      </c>
      <c r="D6373" s="2">
        <v>0.42930099999999999</v>
      </c>
      <c r="F6373" s="2">
        <v>9.4655590000000007</v>
      </c>
      <c r="G6373" s="2">
        <v>0.49140899999999998</v>
      </c>
      <c r="H6373" s="2">
        <v>0.49176799999999998</v>
      </c>
      <c r="J6373" s="2">
        <v>9.4683639999999993</v>
      </c>
      <c r="K6373" s="2">
        <v>8.4913000000000002E-2</v>
      </c>
      <c r="L6373" s="2">
        <v>0.164988</v>
      </c>
    </row>
    <row r="6374" spans="1:12" x14ac:dyDescent="0.2">
      <c r="A6374" s="2">
        <v>9.4690659999999998</v>
      </c>
      <c r="B6374" s="2">
        <v>65.622119999999995</v>
      </c>
      <c r="C6374" s="2">
        <v>0.34434799999999999</v>
      </c>
      <c r="D6374" s="2">
        <v>0.42927100000000001</v>
      </c>
      <c r="F6374" s="2">
        <v>9.4662600000000001</v>
      </c>
      <c r="G6374" s="2">
        <v>0.49192000000000002</v>
      </c>
      <c r="H6374" s="2">
        <v>0.49199700000000002</v>
      </c>
      <c r="J6374" s="2">
        <v>9.4690659999999998</v>
      </c>
      <c r="K6374" s="2">
        <v>8.4883E-2</v>
      </c>
      <c r="L6374" s="2">
        <v>0.165128</v>
      </c>
    </row>
    <row r="6375" spans="1:12" x14ac:dyDescent="0.2">
      <c r="A6375" s="2">
        <v>9.4697669999999992</v>
      </c>
      <c r="B6375" s="2">
        <v>65.604609999999994</v>
      </c>
      <c r="C6375" s="2">
        <v>0.344302</v>
      </c>
      <c r="D6375" s="2">
        <v>0.429004</v>
      </c>
      <c r="F6375" s="2">
        <v>9.4669609999999995</v>
      </c>
      <c r="G6375" s="2">
        <v>0.49213400000000002</v>
      </c>
      <c r="H6375" s="2">
        <v>0.49305700000000002</v>
      </c>
      <c r="J6375" s="2">
        <v>9.4697669999999992</v>
      </c>
      <c r="K6375" s="2">
        <v>8.5291000000000006E-2</v>
      </c>
      <c r="L6375" s="2">
        <v>0.16439100000000001</v>
      </c>
    </row>
    <row r="6376" spans="1:12" x14ac:dyDescent="0.2">
      <c r="A6376" s="2">
        <v>9.4704700000000006</v>
      </c>
      <c r="B6376" s="2">
        <v>65.586690000000004</v>
      </c>
      <c r="C6376" s="2">
        <v>0.34437499999999999</v>
      </c>
      <c r="D6376" s="2">
        <v>0.428981</v>
      </c>
      <c r="F6376" s="2">
        <v>9.4676629999999999</v>
      </c>
      <c r="G6376" s="2">
        <v>0.49226399999999998</v>
      </c>
      <c r="H6376" s="2">
        <v>0.49315599999999998</v>
      </c>
      <c r="J6376" s="2">
        <v>9.4704700000000006</v>
      </c>
      <c r="K6376" s="2">
        <v>8.5579000000000002E-2</v>
      </c>
      <c r="L6376" s="2">
        <v>0.16458700000000001</v>
      </c>
    </row>
    <row r="6377" spans="1:12" x14ac:dyDescent="0.2">
      <c r="A6377" s="2">
        <v>9.4711700000000008</v>
      </c>
      <c r="B6377" s="2">
        <v>65.568790000000007</v>
      </c>
      <c r="C6377" s="2">
        <v>0.34394799999999998</v>
      </c>
      <c r="D6377" s="2">
        <v>0.42894300000000002</v>
      </c>
      <c r="F6377" s="2">
        <v>9.4683639999999993</v>
      </c>
      <c r="G6377" s="2">
        <v>0.49258400000000002</v>
      </c>
      <c r="H6377" s="2">
        <v>0.49372899999999997</v>
      </c>
      <c r="J6377" s="2">
        <v>9.4711700000000008</v>
      </c>
      <c r="K6377" s="2">
        <v>8.5501999999999995E-2</v>
      </c>
      <c r="L6377" s="2">
        <v>0.164882</v>
      </c>
    </row>
    <row r="6378" spans="1:12" x14ac:dyDescent="0.2">
      <c r="A6378" s="2">
        <v>9.4718710000000002</v>
      </c>
      <c r="B6378" s="2">
        <v>65.550740000000005</v>
      </c>
      <c r="C6378" s="2">
        <v>0.34357799999999999</v>
      </c>
      <c r="D6378" s="2">
        <v>0.42891200000000002</v>
      </c>
      <c r="F6378" s="2">
        <v>9.4690659999999998</v>
      </c>
      <c r="G6378" s="2">
        <v>0.49232500000000001</v>
      </c>
      <c r="H6378" s="2">
        <v>0.493759</v>
      </c>
      <c r="J6378" s="2">
        <v>9.4718710000000002</v>
      </c>
      <c r="K6378" s="2">
        <v>8.5267999999999997E-2</v>
      </c>
      <c r="L6378" s="2">
        <v>0.165021</v>
      </c>
    </row>
    <row r="6379" spans="1:12" x14ac:dyDescent="0.2">
      <c r="A6379" s="2">
        <v>9.4725719999999995</v>
      </c>
      <c r="B6379" s="2">
        <v>65.532619999999994</v>
      </c>
      <c r="C6379" s="2">
        <v>0.34348600000000001</v>
      </c>
      <c r="D6379" s="2">
        <v>0.42910300000000001</v>
      </c>
      <c r="F6379" s="2">
        <v>9.4697669999999992</v>
      </c>
      <c r="G6379" s="2">
        <v>0.49219499999999999</v>
      </c>
      <c r="H6379" s="2">
        <v>0.49372899999999997</v>
      </c>
      <c r="J6379" s="2">
        <v>9.4725719999999995</v>
      </c>
      <c r="K6379" s="2">
        <v>8.5141999999999995E-2</v>
      </c>
      <c r="L6379" s="2">
        <v>0.16555500000000001</v>
      </c>
    </row>
    <row r="6380" spans="1:12" x14ac:dyDescent="0.2">
      <c r="A6380" s="2">
        <v>9.473274</v>
      </c>
      <c r="B6380" s="2">
        <v>65.514340000000004</v>
      </c>
      <c r="C6380" s="2">
        <v>0.34344400000000003</v>
      </c>
      <c r="D6380" s="2">
        <v>0.42910300000000001</v>
      </c>
      <c r="F6380" s="2">
        <v>9.4704700000000006</v>
      </c>
      <c r="G6380" s="2">
        <v>0.49211100000000002</v>
      </c>
      <c r="H6380" s="2">
        <v>0.494286</v>
      </c>
      <c r="J6380" s="2">
        <v>9.473274</v>
      </c>
      <c r="K6380" s="2">
        <v>8.4950999999999999E-2</v>
      </c>
      <c r="L6380" s="2">
        <v>0.164795</v>
      </c>
    </row>
    <row r="6381" spans="1:12" x14ac:dyDescent="0.2">
      <c r="A6381" s="2">
        <v>9.4739749999999994</v>
      </c>
      <c r="B6381" s="2">
        <v>65.49588</v>
      </c>
      <c r="C6381" s="2">
        <v>0.343505</v>
      </c>
      <c r="D6381" s="2">
        <v>0.42898900000000001</v>
      </c>
      <c r="F6381" s="2">
        <v>9.4711700000000008</v>
      </c>
      <c r="G6381" s="2">
        <v>0.49229400000000001</v>
      </c>
      <c r="H6381" s="2">
        <v>0.49420900000000001</v>
      </c>
      <c r="J6381" s="2">
        <v>9.4739749999999994</v>
      </c>
      <c r="K6381" s="2">
        <v>8.4643999999999997E-2</v>
      </c>
      <c r="L6381" s="2">
        <v>0.16430900000000001</v>
      </c>
    </row>
    <row r="6382" spans="1:12" x14ac:dyDescent="0.2">
      <c r="A6382" s="2">
        <v>9.4746760000000005</v>
      </c>
      <c r="B6382" s="2">
        <v>65.477450000000005</v>
      </c>
      <c r="C6382" s="2">
        <v>0.34361199999999997</v>
      </c>
      <c r="D6382" s="2">
        <v>0.42934699999999998</v>
      </c>
      <c r="F6382" s="2">
        <v>9.4718710000000002</v>
      </c>
      <c r="G6382" s="2">
        <v>0.49204999999999999</v>
      </c>
      <c r="H6382" s="2">
        <v>0.49482700000000002</v>
      </c>
      <c r="J6382" s="2">
        <v>9.4746760000000005</v>
      </c>
      <c r="K6382" s="2">
        <v>8.4289000000000003E-2</v>
      </c>
      <c r="L6382" s="2">
        <v>0.16439999999999999</v>
      </c>
    </row>
    <row r="6383" spans="1:12" x14ac:dyDescent="0.2">
      <c r="A6383" s="2">
        <v>9.4753779999999992</v>
      </c>
      <c r="B6383" s="2">
        <v>65.458920000000006</v>
      </c>
      <c r="C6383" s="2">
        <v>0.34390900000000002</v>
      </c>
      <c r="D6383" s="2">
        <v>0.42927100000000001</v>
      </c>
      <c r="F6383" s="2">
        <v>9.4725719999999995</v>
      </c>
      <c r="G6383" s="2">
        <v>0.49161500000000002</v>
      </c>
      <c r="H6383" s="2">
        <v>0.49509399999999998</v>
      </c>
      <c r="J6383" s="2">
        <v>9.4753779999999992</v>
      </c>
      <c r="K6383" s="2">
        <v>8.4177000000000002E-2</v>
      </c>
      <c r="L6383" s="2">
        <v>0.163767</v>
      </c>
    </row>
    <row r="6384" spans="1:12" x14ac:dyDescent="0.2">
      <c r="A6384" s="2">
        <v>9.4760790000000004</v>
      </c>
      <c r="B6384" s="2">
        <v>65.440560000000005</v>
      </c>
      <c r="C6384" s="2">
        <v>0.343696</v>
      </c>
      <c r="D6384" s="2">
        <v>0.429614</v>
      </c>
      <c r="F6384" s="2">
        <v>9.473274</v>
      </c>
      <c r="G6384" s="2">
        <v>0.491203</v>
      </c>
      <c r="H6384" s="2">
        <v>0.49501800000000001</v>
      </c>
      <c r="J6384" s="2">
        <v>9.4760790000000004</v>
      </c>
      <c r="K6384" s="2">
        <v>8.4283999999999998E-2</v>
      </c>
      <c r="L6384" s="2">
        <v>0.163692</v>
      </c>
    </row>
    <row r="6385" spans="1:12" x14ac:dyDescent="0.2">
      <c r="A6385" s="2">
        <v>9.4767810000000008</v>
      </c>
      <c r="B6385" s="2">
        <v>65.422229999999999</v>
      </c>
      <c r="C6385" s="2">
        <v>0.34335300000000002</v>
      </c>
      <c r="D6385" s="2">
        <v>0.42968299999999998</v>
      </c>
      <c r="F6385" s="2">
        <v>9.4739749999999994</v>
      </c>
      <c r="G6385" s="2">
        <v>0.491226</v>
      </c>
      <c r="H6385" s="2">
        <v>0.49539899999999998</v>
      </c>
      <c r="J6385" s="2">
        <v>9.4767810000000008</v>
      </c>
      <c r="K6385" s="2">
        <v>8.4531999999999996E-2</v>
      </c>
      <c r="L6385" s="2">
        <v>0.163526</v>
      </c>
    </row>
    <row r="6386" spans="1:12" x14ac:dyDescent="0.2">
      <c r="A6386" s="2">
        <v>9.4774820000000002</v>
      </c>
      <c r="B6386" s="2">
        <v>65.403859999999995</v>
      </c>
      <c r="C6386" s="2">
        <v>0.34326099999999998</v>
      </c>
      <c r="D6386" s="2">
        <v>0.42986600000000003</v>
      </c>
      <c r="F6386" s="2">
        <v>9.4746760000000005</v>
      </c>
      <c r="G6386" s="2">
        <v>0.491753</v>
      </c>
      <c r="H6386" s="2">
        <v>0.496361</v>
      </c>
      <c r="J6386" s="2">
        <v>9.4774820000000002</v>
      </c>
      <c r="K6386" s="2">
        <v>8.4697999999999996E-2</v>
      </c>
      <c r="L6386" s="2">
        <v>0.16343199999999999</v>
      </c>
    </row>
    <row r="6387" spans="1:12" x14ac:dyDescent="0.2">
      <c r="A6387" s="2">
        <v>9.4781840000000006</v>
      </c>
      <c r="B6387" s="2">
        <v>65.385300000000001</v>
      </c>
      <c r="C6387" s="2">
        <v>0.343528</v>
      </c>
      <c r="D6387" s="2">
        <v>0.42980499999999999</v>
      </c>
      <c r="F6387" s="2">
        <v>9.4753779999999992</v>
      </c>
      <c r="G6387" s="2">
        <v>0.49115799999999998</v>
      </c>
      <c r="H6387" s="2">
        <v>0.49707800000000002</v>
      </c>
      <c r="J6387" s="2">
        <v>9.4781840000000006</v>
      </c>
      <c r="K6387" s="2">
        <v>8.4502999999999995E-2</v>
      </c>
      <c r="L6387" s="2">
        <v>0.16325100000000001</v>
      </c>
    </row>
    <row r="6388" spans="1:12" x14ac:dyDescent="0.2">
      <c r="A6388" s="2">
        <v>9.478885</v>
      </c>
      <c r="B6388" s="2">
        <v>65.366219999999998</v>
      </c>
      <c r="C6388" s="2">
        <v>0.34317300000000001</v>
      </c>
      <c r="D6388" s="2">
        <v>0.42956100000000003</v>
      </c>
      <c r="F6388" s="2">
        <v>9.4760790000000004</v>
      </c>
      <c r="G6388" s="2">
        <v>0.49159999999999998</v>
      </c>
      <c r="H6388" s="2">
        <v>0.49701699999999999</v>
      </c>
      <c r="J6388" s="2">
        <v>9.478885</v>
      </c>
      <c r="K6388" s="2">
        <v>8.4723999999999994E-2</v>
      </c>
      <c r="L6388" s="2">
        <v>0.163879</v>
      </c>
    </row>
    <row r="6389" spans="1:12" x14ac:dyDescent="0.2">
      <c r="A6389" s="2">
        <v>9.4795870000000004</v>
      </c>
      <c r="B6389" s="2">
        <v>65.347149999999999</v>
      </c>
      <c r="C6389" s="2">
        <v>0.34261999999999998</v>
      </c>
      <c r="D6389" s="2">
        <v>0.4304</v>
      </c>
      <c r="F6389" s="2">
        <v>9.4767810000000008</v>
      </c>
      <c r="G6389" s="2">
        <v>0.49147800000000003</v>
      </c>
      <c r="H6389" s="2">
        <v>0.497749</v>
      </c>
      <c r="J6389" s="2">
        <v>9.4795870000000004</v>
      </c>
      <c r="K6389" s="2">
        <v>8.5054000000000005E-2</v>
      </c>
      <c r="L6389" s="2">
        <v>0.16381100000000001</v>
      </c>
    </row>
    <row r="6390" spans="1:12" x14ac:dyDescent="0.2">
      <c r="A6390" s="2">
        <v>9.4802879999999998</v>
      </c>
      <c r="B6390" s="2">
        <v>65.328029999999998</v>
      </c>
      <c r="C6390" s="2">
        <v>0.34268900000000002</v>
      </c>
      <c r="D6390" s="2">
        <v>0.43098799999999998</v>
      </c>
      <c r="F6390" s="2">
        <v>9.4774820000000002</v>
      </c>
      <c r="G6390" s="2">
        <v>0.49188199999999999</v>
      </c>
      <c r="H6390" s="2">
        <v>0.49828299999999998</v>
      </c>
      <c r="J6390" s="2">
        <v>9.4802879999999998</v>
      </c>
      <c r="K6390" s="2">
        <v>8.4930000000000005E-2</v>
      </c>
      <c r="L6390" s="2">
        <v>0.16333600000000001</v>
      </c>
    </row>
    <row r="6391" spans="1:12" x14ac:dyDescent="0.2">
      <c r="A6391" s="2">
        <v>9.4809900000000003</v>
      </c>
      <c r="B6391" s="2">
        <v>65.309030000000007</v>
      </c>
      <c r="C6391" s="2">
        <v>0.34280300000000002</v>
      </c>
      <c r="D6391" s="2">
        <v>0.43051499999999998</v>
      </c>
      <c r="F6391" s="2">
        <v>9.4781840000000006</v>
      </c>
      <c r="G6391" s="2">
        <v>0.49219499999999999</v>
      </c>
      <c r="H6391" s="2">
        <v>0.49876399999999999</v>
      </c>
      <c r="J6391" s="2">
        <v>9.4809900000000003</v>
      </c>
      <c r="K6391" s="2">
        <v>8.4756999999999999E-2</v>
      </c>
      <c r="L6391" s="2">
        <v>0.16330500000000001</v>
      </c>
    </row>
    <row r="6392" spans="1:12" x14ac:dyDescent="0.2">
      <c r="A6392" s="2">
        <v>9.4816900000000004</v>
      </c>
      <c r="B6392" s="2">
        <v>65.290310000000005</v>
      </c>
      <c r="C6392" s="2">
        <v>0.34260099999999999</v>
      </c>
      <c r="D6392" s="2">
        <v>0.43040800000000001</v>
      </c>
      <c r="F6392" s="2">
        <v>9.478885</v>
      </c>
      <c r="G6392" s="2">
        <v>0.49170700000000001</v>
      </c>
      <c r="H6392" s="2">
        <v>0.49930600000000003</v>
      </c>
      <c r="J6392" s="2">
        <v>9.4816900000000004</v>
      </c>
      <c r="K6392" s="2">
        <v>8.4464999999999998E-2</v>
      </c>
      <c r="L6392" s="2">
        <v>0.16255</v>
      </c>
    </row>
    <row r="6393" spans="1:12" x14ac:dyDescent="0.2">
      <c r="A6393" s="2">
        <v>9.4823909999999998</v>
      </c>
      <c r="B6393" s="2">
        <v>65.271709999999999</v>
      </c>
      <c r="C6393" s="2">
        <v>0.34260099999999999</v>
      </c>
      <c r="D6393" s="2">
        <v>0.43041499999999999</v>
      </c>
      <c r="F6393" s="2">
        <v>9.4795870000000004</v>
      </c>
      <c r="G6393" s="2">
        <v>0.49218000000000001</v>
      </c>
      <c r="H6393" s="2">
        <v>0.49921399999999999</v>
      </c>
      <c r="J6393" s="2">
        <v>9.4823909999999998</v>
      </c>
      <c r="K6393" s="2">
        <v>8.4415000000000004E-2</v>
      </c>
      <c r="L6393" s="2">
        <v>0.16241700000000001</v>
      </c>
    </row>
    <row r="6394" spans="1:12" x14ac:dyDescent="0.2">
      <c r="A6394" s="2">
        <v>9.4830930000000002</v>
      </c>
      <c r="B6394" s="2">
        <v>65.252690000000001</v>
      </c>
      <c r="C6394" s="2">
        <v>0.34225</v>
      </c>
      <c r="D6394" s="2">
        <v>0.430537</v>
      </c>
      <c r="F6394" s="2">
        <v>9.4802879999999998</v>
      </c>
      <c r="G6394" s="2">
        <v>0.49209599999999998</v>
      </c>
      <c r="H6394" s="2">
        <v>0.50029000000000001</v>
      </c>
      <c r="J6394" s="2">
        <v>9.4830930000000002</v>
      </c>
      <c r="K6394" s="2">
        <v>8.4471000000000004E-2</v>
      </c>
      <c r="L6394" s="2">
        <v>0.16262499999999999</v>
      </c>
    </row>
    <row r="6395" spans="1:12" x14ac:dyDescent="0.2">
      <c r="A6395" s="2">
        <v>9.4837939999999996</v>
      </c>
      <c r="B6395" s="2">
        <v>65.23433</v>
      </c>
      <c r="C6395" s="2">
        <v>0.34202500000000002</v>
      </c>
      <c r="D6395" s="2">
        <v>0.43049900000000002</v>
      </c>
      <c r="F6395" s="2">
        <v>9.4809900000000003</v>
      </c>
      <c r="G6395" s="2">
        <v>0.49176799999999998</v>
      </c>
      <c r="H6395" s="2">
        <v>0.50045799999999996</v>
      </c>
      <c r="J6395" s="2">
        <v>9.4837939999999996</v>
      </c>
      <c r="K6395" s="2">
        <v>8.4181000000000006E-2</v>
      </c>
      <c r="L6395" s="2">
        <v>0.162742</v>
      </c>
    </row>
    <row r="6396" spans="1:12" x14ac:dyDescent="0.2">
      <c r="A6396" s="2">
        <v>9.484496</v>
      </c>
      <c r="B6396" s="2">
        <v>65.215770000000006</v>
      </c>
      <c r="C6396" s="2">
        <v>0.34199800000000002</v>
      </c>
      <c r="D6396" s="2">
        <v>0.43053000000000002</v>
      </c>
      <c r="F6396" s="2">
        <v>9.4816900000000004</v>
      </c>
      <c r="G6396" s="2">
        <v>0.49199700000000002</v>
      </c>
      <c r="H6396" s="2">
        <v>0.50090000000000001</v>
      </c>
      <c r="J6396" s="2">
        <v>9.484496</v>
      </c>
      <c r="K6396" s="2">
        <v>8.3971000000000004E-2</v>
      </c>
      <c r="L6396" s="2">
        <v>0.163129</v>
      </c>
    </row>
    <row r="6397" spans="1:12" x14ac:dyDescent="0.2">
      <c r="A6397" s="2">
        <v>9.4851969999999994</v>
      </c>
      <c r="B6397" s="2">
        <v>65.196700000000007</v>
      </c>
      <c r="C6397" s="2">
        <v>0.34160499999999999</v>
      </c>
      <c r="D6397" s="2">
        <v>0.43045299999999997</v>
      </c>
      <c r="F6397" s="2">
        <v>9.4823909999999998</v>
      </c>
      <c r="G6397" s="2">
        <v>0.49305700000000002</v>
      </c>
      <c r="H6397" s="2">
        <v>0.50086200000000003</v>
      </c>
      <c r="J6397" s="2">
        <v>9.4851969999999994</v>
      </c>
      <c r="K6397" s="2">
        <v>8.3946000000000007E-2</v>
      </c>
      <c r="L6397" s="2">
        <v>0.16220399999999999</v>
      </c>
    </row>
    <row r="6398" spans="1:12" x14ac:dyDescent="0.2">
      <c r="A6398" s="2">
        <v>9.4858989999999999</v>
      </c>
      <c r="B6398" s="2">
        <v>65.177570000000003</v>
      </c>
      <c r="C6398" s="2">
        <v>0.34150199999999997</v>
      </c>
      <c r="D6398" s="2">
        <v>0.43067499999999997</v>
      </c>
      <c r="F6398" s="2">
        <v>9.4830930000000002</v>
      </c>
      <c r="G6398" s="2">
        <v>0.49315599999999998</v>
      </c>
      <c r="H6398" s="2">
        <v>0.50077799999999995</v>
      </c>
      <c r="J6398" s="2">
        <v>9.4858989999999999</v>
      </c>
      <c r="K6398" s="2">
        <v>8.4219000000000002E-2</v>
      </c>
      <c r="L6398" s="2">
        <v>0.162938</v>
      </c>
    </row>
    <row r="6399" spans="1:12" x14ac:dyDescent="0.2">
      <c r="A6399" s="2">
        <v>9.4865999999999993</v>
      </c>
      <c r="B6399" s="2">
        <v>65.158810000000003</v>
      </c>
      <c r="C6399" s="2">
        <v>0.34131899999999998</v>
      </c>
      <c r="D6399" s="2">
        <v>0.43105599999999999</v>
      </c>
      <c r="F6399" s="2">
        <v>9.4837939999999996</v>
      </c>
      <c r="G6399" s="2">
        <v>0.49372899999999997</v>
      </c>
      <c r="H6399" s="2">
        <v>0.50044299999999997</v>
      </c>
      <c r="J6399" s="2">
        <v>9.4865999999999993</v>
      </c>
      <c r="K6399" s="2">
        <v>8.4462999999999996E-2</v>
      </c>
      <c r="L6399" s="2">
        <v>0.162825</v>
      </c>
    </row>
    <row r="6400" spans="1:12" x14ac:dyDescent="0.2">
      <c r="A6400" s="2">
        <v>9.4873010000000004</v>
      </c>
      <c r="B6400" s="2">
        <v>65.13964</v>
      </c>
      <c r="C6400" s="2">
        <v>0.34108699999999997</v>
      </c>
      <c r="D6400" s="2">
        <v>0.43116300000000002</v>
      </c>
      <c r="F6400" s="2">
        <v>9.484496</v>
      </c>
      <c r="G6400" s="2">
        <v>0.493759</v>
      </c>
      <c r="H6400" s="2">
        <v>0.50009899999999996</v>
      </c>
      <c r="J6400" s="2">
        <v>9.4873010000000004</v>
      </c>
      <c r="K6400" s="2">
        <v>8.4581000000000003E-2</v>
      </c>
      <c r="L6400" s="2">
        <v>0.16281599999999999</v>
      </c>
    </row>
    <row r="6401" spans="1:12" x14ac:dyDescent="0.2">
      <c r="A6401" s="2">
        <v>9.4880030000000009</v>
      </c>
      <c r="B6401" s="2">
        <v>65.120220000000003</v>
      </c>
      <c r="C6401" s="2">
        <v>0.34090700000000002</v>
      </c>
      <c r="D6401" s="2">
        <v>0.43114799999999998</v>
      </c>
      <c r="F6401" s="2">
        <v>9.4851969999999994</v>
      </c>
      <c r="G6401" s="2">
        <v>0.49372899999999997</v>
      </c>
      <c r="H6401" s="2">
        <v>0.499718</v>
      </c>
      <c r="J6401" s="2">
        <v>9.4880030000000009</v>
      </c>
      <c r="K6401" s="2">
        <v>8.4623000000000004E-2</v>
      </c>
      <c r="L6401" s="2">
        <v>0.16338800000000001</v>
      </c>
    </row>
    <row r="6402" spans="1:12" x14ac:dyDescent="0.2">
      <c r="A6402" s="2">
        <v>9.4887040000000002</v>
      </c>
      <c r="B6402" s="2">
        <v>65.100729999999999</v>
      </c>
      <c r="C6402" s="2">
        <v>0.34115099999999998</v>
      </c>
      <c r="D6402" s="2">
        <v>0.43116300000000002</v>
      </c>
      <c r="F6402" s="2">
        <v>9.4858989999999999</v>
      </c>
      <c r="G6402" s="2">
        <v>0.494286</v>
      </c>
      <c r="H6402" s="2">
        <v>0.49953500000000001</v>
      </c>
      <c r="J6402" s="2">
        <v>9.4887040000000002</v>
      </c>
      <c r="K6402" s="2">
        <v>8.4462999999999996E-2</v>
      </c>
      <c r="L6402" s="2">
        <v>0.16344800000000001</v>
      </c>
    </row>
    <row r="6403" spans="1:12" x14ac:dyDescent="0.2">
      <c r="A6403" s="2">
        <v>9.4894060000000007</v>
      </c>
      <c r="B6403" s="2">
        <v>65.081800000000001</v>
      </c>
      <c r="C6403" s="2">
        <v>0.340839</v>
      </c>
      <c r="D6403" s="2">
        <v>0.431392</v>
      </c>
      <c r="F6403" s="2">
        <v>9.4865999999999993</v>
      </c>
      <c r="G6403" s="2">
        <v>0.49420900000000001</v>
      </c>
      <c r="H6403" s="2">
        <v>0.49896200000000002</v>
      </c>
      <c r="J6403" s="2">
        <v>9.4894060000000007</v>
      </c>
      <c r="K6403" s="2">
        <v>8.4581000000000003E-2</v>
      </c>
      <c r="L6403" s="2">
        <v>0.16358500000000001</v>
      </c>
    </row>
    <row r="6404" spans="1:12" x14ac:dyDescent="0.2">
      <c r="A6404" s="2">
        <v>9.4901070000000001</v>
      </c>
      <c r="B6404" s="2">
        <v>65.062650000000005</v>
      </c>
      <c r="C6404" s="2">
        <v>0.34079999999999999</v>
      </c>
      <c r="D6404" s="2">
        <v>0.43098799999999998</v>
      </c>
      <c r="F6404" s="2">
        <v>9.4873010000000004</v>
      </c>
      <c r="G6404" s="2">
        <v>0.49482700000000002</v>
      </c>
      <c r="H6404" s="2">
        <v>0.49910700000000002</v>
      </c>
      <c r="J6404" s="2">
        <v>9.4901070000000001</v>
      </c>
      <c r="K6404" s="2">
        <v>8.4571999999999994E-2</v>
      </c>
      <c r="L6404" s="2">
        <v>0.16381399999999999</v>
      </c>
    </row>
    <row r="6405" spans="1:12" x14ac:dyDescent="0.2">
      <c r="A6405" s="2">
        <v>9.4908079999999995</v>
      </c>
      <c r="B6405" s="2">
        <v>65.043369999999996</v>
      </c>
      <c r="C6405" s="2">
        <v>0.34055999999999997</v>
      </c>
      <c r="D6405" s="2">
        <v>0.43146099999999998</v>
      </c>
      <c r="F6405" s="2">
        <v>9.4880030000000009</v>
      </c>
      <c r="G6405" s="2">
        <v>0.49509399999999998</v>
      </c>
      <c r="H6405" s="2">
        <v>0.49873400000000001</v>
      </c>
      <c r="J6405" s="2">
        <v>9.4908079999999995</v>
      </c>
      <c r="K6405" s="2">
        <v>8.4453E-2</v>
      </c>
      <c r="L6405" s="2">
        <v>0.16332099999999999</v>
      </c>
    </row>
    <row r="6406" spans="1:12" x14ac:dyDescent="0.2">
      <c r="A6406" s="2">
        <v>9.4915090000000006</v>
      </c>
      <c r="B6406" s="2">
        <v>65.024339999999995</v>
      </c>
      <c r="C6406" s="2">
        <v>0.34020499999999998</v>
      </c>
      <c r="D6406" s="2">
        <v>0.43114799999999998</v>
      </c>
      <c r="F6406" s="2">
        <v>9.4887040000000002</v>
      </c>
      <c r="G6406" s="2">
        <v>0.49501800000000001</v>
      </c>
      <c r="H6406" s="2">
        <v>0.49897000000000002</v>
      </c>
      <c r="J6406" s="2">
        <v>9.4915090000000006</v>
      </c>
      <c r="K6406" s="2">
        <v>8.4641999999999995E-2</v>
      </c>
      <c r="L6406" s="2">
        <v>0.16306100000000001</v>
      </c>
    </row>
    <row r="6407" spans="1:12" x14ac:dyDescent="0.2">
      <c r="A6407" s="2">
        <v>9.4922109999999993</v>
      </c>
      <c r="B6407" s="2">
        <v>65.005070000000003</v>
      </c>
      <c r="C6407" s="2">
        <v>0.34014800000000001</v>
      </c>
      <c r="D6407" s="2">
        <v>0.43154399999999998</v>
      </c>
      <c r="F6407" s="2">
        <v>9.4894060000000007</v>
      </c>
      <c r="G6407" s="2">
        <v>0.49539899999999998</v>
      </c>
      <c r="H6407" s="2">
        <v>0.49884000000000001</v>
      </c>
      <c r="J6407" s="2">
        <v>9.4922109999999993</v>
      </c>
      <c r="K6407" s="2">
        <v>8.4241999999999997E-2</v>
      </c>
      <c r="L6407" s="2">
        <v>0.16339899999999999</v>
      </c>
    </row>
    <row r="6408" spans="1:12" x14ac:dyDescent="0.2">
      <c r="A6408" s="2">
        <v>9.4929120000000005</v>
      </c>
      <c r="B6408" s="2">
        <v>64.986339999999998</v>
      </c>
      <c r="C6408" s="2">
        <v>0.34051399999999998</v>
      </c>
      <c r="D6408" s="2">
        <v>0.43190299999999998</v>
      </c>
      <c r="F6408" s="2">
        <v>9.4901070000000001</v>
      </c>
      <c r="G6408" s="2">
        <v>0.496361</v>
      </c>
      <c r="H6408" s="2">
        <v>0.49835200000000002</v>
      </c>
      <c r="J6408" s="2">
        <v>9.4929120000000005</v>
      </c>
      <c r="K6408" s="2">
        <v>8.3765000000000006E-2</v>
      </c>
      <c r="L6408" s="2">
        <v>0.16342799999999999</v>
      </c>
    </row>
    <row r="6409" spans="1:12" x14ac:dyDescent="0.2">
      <c r="A6409" s="2">
        <v>9.4936129999999999</v>
      </c>
      <c r="B6409" s="2">
        <v>64.967070000000007</v>
      </c>
      <c r="C6409" s="2">
        <v>0.34058300000000002</v>
      </c>
      <c r="D6409" s="2">
        <v>0.43213200000000002</v>
      </c>
      <c r="F6409" s="2">
        <v>9.4908079999999995</v>
      </c>
      <c r="G6409" s="2">
        <v>0.49707800000000002</v>
      </c>
      <c r="H6409" s="2">
        <v>0.49853500000000001</v>
      </c>
      <c r="J6409" s="2">
        <v>9.4936129999999999</v>
      </c>
      <c r="K6409" s="2">
        <v>8.3509E-2</v>
      </c>
      <c r="L6409" s="2">
        <v>0.164185</v>
      </c>
    </row>
    <row r="6410" spans="1:12" x14ac:dyDescent="0.2">
      <c r="A6410" s="2">
        <v>9.4943150000000003</v>
      </c>
      <c r="B6410" s="2">
        <v>64.948300000000003</v>
      </c>
      <c r="C6410" s="2">
        <v>0.34010600000000002</v>
      </c>
      <c r="D6410" s="2">
        <v>0.432475</v>
      </c>
      <c r="F6410" s="2">
        <v>9.4915090000000006</v>
      </c>
      <c r="G6410" s="2">
        <v>0.49701699999999999</v>
      </c>
      <c r="H6410" s="2">
        <v>0.49892399999999998</v>
      </c>
      <c r="J6410" s="2">
        <v>9.4943150000000003</v>
      </c>
      <c r="K6410" s="2">
        <v>8.3023E-2</v>
      </c>
      <c r="L6410" s="2">
        <v>0.16403300000000001</v>
      </c>
    </row>
    <row r="6411" spans="1:12" x14ac:dyDescent="0.2">
      <c r="A6411" s="2">
        <v>9.4950159999999997</v>
      </c>
      <c r="B6411" s="2">
        <v>64.929329999999993</v>
      </c>
      <c r="C6411" s="2">
        <v>0.340144</v>
      </c>
      <c r="D6411" s="2">
        <v>0.43261300000000003</v>
      </c>
      <c r="F6411" s="2">
        <v>9.4922109999999993</v>
      </c>
      <c r="G6411" s="2">
        <v>0.497749</v>
      </c>
      <c r="H6411" s="2">
        <v>0.499413</v>
      </c>
      <c r="J6411" s="2">
        <v>9.4950159999999997</v>
      </c>
      <c r="K6411" s="2">
        <v>8.3210000000000006E-2</v>
      </c>
      <c r="L6411" s="2">
        <v>0.163495</v>
      </c>
    </row>
    <row r="6412" spans="1:12" x14ac:dyDescent="0.2">
      <c r="A6412" s="2">
        <v>9.4957180000000001</v>
      </c>
      <c r="B6412" s="2">
        <v>64.9101</v>
      </c>
      <c r="C6412" s="2">
        <v>0.33981600000000001</v>
      </c>
      <c r="D6412" s="2">
        <v>0.43279600000000001</v>
      </c>
      <c r="F6412" s="2">
        <v>9.4929120000000005</v>
      </c>
      <c r="G6412" s="2">
        <v>0.49828299999999998</v>
      </c>
      <c r="H6412" s="2">
        <v>0.499695</v>
      </c>
      <c r="J6412" s="2">
        <v>9.4957180000000001</v>
      </c>
      <c r="K6412" s="2">
        <v>8.3310999999999996E-2</v>
      </c>
      <c r="L6412" s="2">
        <v>0.16316700000000001</v>
      </c>
    </row>
    <row r="6413" spans="1:12" x14ac:dyDescent="0.2">
      <c r="A6413" s="2">
        <v>9.4964189999999995</v>
      </c>
      <c r="B6413" s="2">
        <v>64.890479999999997</v>
      </c>
      <c r="C6413" s="2">
        <v>0.33948800000000001</v>
      </c>
      <c r="D6413" s="2">
        <v>0.43303999999999998</v>
      </c>
      <c r="F6413" s="2">
        <v>9.4936129999999999</v>
      </c>
      <c r="G6413" s="2">
        <v>0.49876399999999999</v>
      </c>
      <c r="H6413" s="2">
        <v>0.49947399999999997</v>
      </c>
      <c r="J6413" s="2">
        <v>9.4964189999999995</v>
      </c>
      <c r="K6413" s="2">
        <v>8.3134E-2</v>
      </c>
      <c r="L6413" s="2">
        <v>0.16311500000000001</v>
      </c>
    </row>
    <row r="6414" spans="1:12" x14ac:dyDescent="0.2">
      <c r="A6414" s="2">
        <v>9.4971209999999999</v>
      </c>
      <c r="B6414" s="2">
        <v>64.870170000000002</v>
      </c>
      <c r="C6414" s="2">
        <v>0.33960299999999999</v>
      </c>
      <c r="D6414" s="2">
        <v>0.43274200000000002</v>
      </c>
      <c r="F6414" s="2">
        <v>9.4943150000000003</v>
      </c>
      <c r="G6414" s="2">
        <v>0.49930600000000003</v>
      </c>
      <c r="H6414" s="2">
        <v>0.49937399999999998</v>
      </c>
      <c r="J6414" s="2">
        <v>9.4971209999999999</v>
      </c>
      <c r="K6414" s="2">
        <v>8.3540000000000003E-2</v>
      </c>
      <c r="L6414" s="2">
        <v>0.162277</v>
      </c>
    </row>
    <row r="6415" spans="1:12" x14ac:dyDescent="0.2">
      <c r="A6415" s="2">
        <v>9.4978219999999993</v>
      </c>
      <c r="B6415" s="2">
        <v>64.85051</v>
      </c>
      <c r="C6415" s="2">
        <v>0.33911400000000003</v>
      </c>
      <c r="D6415" s="2">
        <v>0.43313099999999999</v>
      </c>
      <c r="F6415" s="2">
        <v>9.4950159999999997</v>
      </c>
      <c r="G6415" s="2">
        <v>0.49921399999999999</v>
      </c>
      <c r="H6415" s="2">
        <v>0.49984000000000001</v>
      </c>
      <c r="J6415" s="2">
        <v>9.4978219999999993</v>
      </c>
      <c r="K6415" s="2">
        <v>8.3640999999999993E-2</v>
      </c>
      <c r="L6415" s="2">
        <v>0.16266700000000001</v>
      </c>
    </row>
    <row r="6416" spans="1:12" x14ac:dyDescent="0.2">
      <c r="A6416" s="2">
        <v>9.4985239999999997</v>
      </c>
      <c r="B6416" s="2">
        <v>64.831090000000003</v>
      </c>
      <c r="C6416" s="2">
        <v>0.33923599999999998</v>
      </c>
      <c r="D6416" s="2">
        <v>0.43304700000000002</v>
      </c>
      <c r="F6416" s="2">
        <v>9.4957180000000001</v>
      </c>
      <c r="G6416" s="2">
        <v>0.50029000000000001</v>
      </c>
      <c r="H6416" s="2">
        <v>0.50011399999999995</v>
      </c>
      <c r="J6416" s="2">
        <v>9.4985239999999997</v>
      </c>
      <c r="K6416" s="2">
        <v>8.3785999999999999E-2</v>
      </c>
      <c r="L6416" s="2">
        <v>0.16305500000000001</v>
      </c>
    </row>
    <row r="6417" spans="1:12" x14ac:dyDescent="0.2">
      <c r="A6417" s="2">
        <v>9.4992249999999991</v>
      </c>
      <c r="B6417" s="2">
        <v>64.811049999999994</v>
      </c>
      <c r="C6417" s="2">
        <v>0.339694</v>
      </c>
      <c r="D6417" s="2">
        <v>0.433589</v>
      </c>
      <c r="F6417" s="2">
        <v>9.4964189999999995</v>
      </c>
      <c r="G6417" s="2">
        <v>0.50045799999999996</v>
      </c>
      <c r="H6417" s="2">
        <v>0.50027500000000003</v>
      </c>
      <c r="J6417" s="2">
        <v>9.4992249999999991</v>
      </c>
      <c r="K6417" s="2">
        <v>8.3916000000000004E-2</v>
      </c>
      <c r="L6417" s="2">
        <v>0.163795</v>
      </c>
    </row>
    <row r="6418" spans="1:12" x14ac:dyDescent="0.2">
      <c r="A6418" s="2">
        <v>9.4999269999999996</v>
      </c>
      <c r="B6418" s="2">
        <v>64.792019999999994</v>
      </c>
      <c r="C6418" s="2">
        <v>0.33999600000000002</v>
      </c>
      <c r="D6418" s="2">
        <v>0.43403199999999997</v>
      </c>
      <c r="F6418" s="2">
        <v>9.4971209999999999</v>
      </c>
      <c r="G6418" s="2">
        <v>0.50090000000000001</v>
      </c>
      <c r="H6418" s="2">
        <v>0.50031999999999999</v>
      </c>
      <c r="J6418" s="2">
        <v>9.4999269999999996</v>
      </c>
      <c r="K6418" s="2">
        <v>8.3814E-2</v>
      </c>
      <c r="L6418" s="2">
        <v>0.163936</v>
      </c>
    </row>
    <row r="6419" spans="1:12" x14ac:dyDescent="0.2">
      <c r="A6419" s="2">
        <v>9.500629</v>
      </c>
      <c r="B6419" s="2">
        <v>64.772059999999996</v>
      </c>
      <c r="C6419" s="2">
        <v>0.34010200000000002</v>
      </c>
      <c r="D6419" s="2">
        <v>0.43439</v>
      </c>
      <c r="F6419" s="2">
        <v>9.4978219999999993</v>
      </c>
      <c r="G6419" s="2">
        <v>0.50086200000000003</v>
      </c>
      <c r="H6419" s="2">
        <v>0.50022100000000003</v>
      </c>
      <c r="J6419" s="2">
        <v>9.500629</v>
      </c>
      <c r="K6419" s="2">
        <v>8.3978999999999998E-2</v>
      </c>
      <c r="L6419" s="2">
        <v>0.16458900000000001</v>
      </c>
    </row>
    <row r="6420" spans="1:12" x14ac:dyDescent="0.2">
      <c r="A6420" s="2">
        <v>9.5013290000000001</v>
      </c>
      <c r="B6420" s="2">
        <v>64.752170000000007</v>
      </c>
      <c r="C6420" s="2">
        <v>0.33985799999999999</v>
      </c>
      <c r="D6420" s="2">
        <v>0.434367</v>
      </c>
      <c r="F6420" s="2">
        <v>9.4985239999999997</v>
      </c>
      <c r="G6420" s="2">
        <v>0.50077799999999995</v>
      </c>
      <c r="H6420" s="2">
        <v>0.50045799999999996</v>
      </c>
      <c r="J6420" s="2">
        <v>9.5013290000000001</v>
      </c>
      <c r="K6420" s="2">
        <v>8.4431999999999993E-2</v>
      </c>
      <c r="L6420" s="2">
        <v>0.16449</v>
      </c>
    </row>
    <row r="6421" spans="1:12" x14ac:dyDescent="0.2">
      <c r="A6421" s="2">
        <v>9.5020299999999995</v>
      </c>
      <c r="B6421" s="2">
        <v>64.732029999999995</v>
      </c>
      <c r="C6421" s="2">
        <v>0.34010600000000002</v>
      </c>
      <c r="D6421" s="2">
        <v>0.43419999999999997</v>
      </c>
      <c r="F6421" s="2">
        <v>9.4992249999999991</v>
      </c>
      <c r="G6421" s="2">
        <v>0.50044299999999997</v>
      </c>
      <c r="H6421" s="2">
        <v>0.50039699999999998</v>
      </c>
      <c r="J6421" s="2">
        <v>9.5020299999999995</v>
      </c>
      <c r="K6421" s="2">
        <v>8.4385000000000002E-2</v>
      </c>
      <c r="L6421" s="2">
        <v>0.16419800000000001</v>
      </c>
    </row>
    <row r="6422" spans="1:12" x14ac:dyDescent="0.2">
      <c r="A6422" s="2">
        <v>9.5027310000000007</v>
      </c>
      <c r="B6422" s="2">
        <v>64.712040000000002</v>
      </c>
      <c r="C6422" s="2">
        <v>0.34049099999999999</v>
      </c>
      <c r="D6422" s="2">
        <v>0.43417699999999998</v>
      </c>
      <c r="F6422" s="2">
        <v>9.4999269999999996</v>
      </c>
      <c r="G6422" s="2">
        <v>0.50009899999999996</v>
      </c>
      <c r="H6422" s="2">
        <v>0.50026700000000002</v>
      </c>
      <c r="J6422" s="2">
        <v>9.5027310000000007</v>
      </c>
      <c r="K6422" s="2">
        <v>8.3973000000000006E-2</v>
      </c>
      <c r="L6422" s="2">
        <v>0.16492799999999999</v>
      </c>
    </row>
    <row r="6423" spans="1:12" x14ac:dyDescent="0.2">
      <c r="A6423" s="2">
        <v>9.5034329999999994</v>
      </c>
      <c r="B6423" s="2">
        <v>64.692319999999995</v>
      </c>
      <c r="C6423" s="2">
        <v>0.34085799999999999</v>
      </c>
      <c r="D6423" s="2">
        <v>0.43404700000000002</v>
      </c>
      <c r="F6423" s="2">
        <v>9.500629</v>
      </c>
      <c r="G6423" s="2">
        <v>0.499718</v>
      </c>
      <c r="H6423" s="2">
        <v>0.50032799999999999</v>
      </c>
      <c r="J6423" s="2">
        <v>9.5034329999999994</v>
      </c>
      <c r="K6423" s="2">
        <v>8.4064E-2</v>
      </c>
      <c r="L6423" s="2">
        <v>0.16517399999999999</v>
      </c>
    </row>
    <row r="6424" spans="1:12" x14ac:dyDescent="0.2">
      <c r="A6424" s="2">
        <v>9.5041340000000005</v>
      </c>
      <c r="B6424" s="2">
        <v>64.672889999999995</v>
      </c>
      <c r="C6424" s="2">
        <v>0.34093000000000001</v>
      </c>
      <c r="D6424" s="2">
        <v>0.43407000000000001</v>
      </c>
      <c r="F6424" s="2">
        <v>9.5013290000000001</v>
      </c>
      <c r="G6424" s="2">
        <v>0.49953500000000001</v>
      </c>
      <c r="H6424" s="2">
        <v>0.50061</v>
      </c>
      <c r="J6424" s="2">
        <v>9.5041340000000005</v>
      </c>
      <c r="K6424" s="2">
        <v>8.4445999999999993E-2</v>
      </c>
      <c r="L6424" s="2">
        <v>0.16545899999999999</v>
      </c>
    </row>
    <row r="6425" spans="1:12" x14ac:dyDescent="0.2">
      <c r="A6425" s="2">
        <v>9.5048359999999992</v>
      </c>
      <c r="B6425" s="2">
        <v>64.652900000000002</v>
      </c>
      <c r="C6425" s="2">
        <v>0.34089999999999998</v>
      </c>
      <c r="D6425" s="2">
        <v>0.434253</v>
      </c>
      <c r="F6425" s="2">
        <v>9.5020299999999995</v>
      </c>
      <c r="G6425" s="2">
        <v>0.49896200000000002</v>
      </c>
      <c r="H6425" s="2">
        <v>0.5</v>
      </c>
      <c r="J6425" s="2">
        <v>9.5048359999999992</v>
      </c>
      <c r="K6425" s="2">
        <v>8.4185999999999997E-2</v>
      </c>
      <c r="L6425" s="2">
        <v>0.16544800000000001</v>
      </c>
    </row>
    <row r="6426" spans="1:12" x14ac:dyDescent="0.2">
      <c r="A6426" s="2">
        <v>9.5055370000000003</v>
      </c>
      <c r="B6426" s="2">
        <v>64.633769999999998</v>
      </c>
      <c r="C6426" s="2">
        <v>0.34063599999999999</v>
      </c>
      <c r="D6426" s="2">
        <v>0.43393999999999999</v>
      </c>
      <c r="F6426" s="2">
        <v>9.5027310000000007</v>
      </c>
      <c r="G6426" s="2">
        <v>0.49910700000000002</v>
      </c>
      <c r="H6426" s="2">
        <v>0.50016799999999995</v>
      </c>
      <c r="J6426" s="2">
        <v>9.5055370000000003</v>
      </c>
      <c r="K6426" s="2">
        <v>8.3738000000000007E-2</v>
      </c>
      <c r="L6426" s="2">
        <v>0.16569999999999999</v>
      </c>
    </row>
    <row r="6427" spans="1:12" x14ac:dyDescent="0.2">
      <c r="A6427" s="2">
        <v>9.5062390000000008</v>
      </c>
      <c r="B6427" s="2">
        <v>64.613770000000002</v>
      </c>
      <c r="C6427" s="2">
        <v>0.340671</v>
      </c>
      <c r="D6427" s="2">
        <v>0.43404700000000002</v>
      </c>
      <c r="F6427" s="2">
        <v>9.5034329999999994</v>
      </c>
      <c r="G6427" s="2">
        <v>0.49873400000000001</v>
      </c>
      <c r="H6427" s="2">
        <v>0.50013700000000005</v>
      </c>
      <c r="J6427" s="2">
        <v>9.5062390000000008</v>
      </c>
      <c r="K6427" s="2">
        <v>8.3728999999999998E-2</v>
      </c>
      <c r="L6427" s="2">
        <v>0.16578200000000001</v>
      </c>
    </row>
    <row r="6428" spans="1:12" x14ac:dyDescent="0.2">
      <c r="A6428" s="2">
        <v>9.5069400000000002</v>
      </c>
      <c r="B6428" s="2">
        <v>64.594849999999994</v>
      </c>
      <c r="C6428" s="2">
        <v>0.34062100000000001</v>
      </c>
      <c r="D6428" s="2">
        <v>0.43436000000000002</v>
      </c>
      <c r="F6428" s="2">
        <v>9.5041340000000005</v>
      </c>
      <c r="G6428" s="2">
        <v>0.49897000000000002</v>
      </c>
      <c r="H6428" s="2">
        <v>0.50003799999999998</v>
      </c>
      <c r="J6428" s="2">
        <v>9.5069400000000002</v>
      </c>
      <c r="K6428" s="2">
        <v>8.3996000000000001E-2</v>
      </c>
      <c r="L6428" s="2">
        <v>0.16628599999999999</v>
      </c>
    </row>
    <row r="6429" spans="1:12" x14ac:dyDescent="0.2">
      <c r="A6429" s="2">
        <v>9.5076409999999996</v>
      </c>
      <c r="B6429" s="2">
        <v>64.574969999999993</v>
      </c>
      <c r="C6429" s="2">
        <v>0.34004899999999999</v>
      </c>
      <c r="D6429" s="2">
        <v>0.43419999999999997</v>
      </c>
      <c r="F6429" s="2">
        <v>9.5048359999999992</v>
      </c>
      <c r="G6429" s="2">
        <v>0.49884000000000001</v>
      </c>
      <c r="H6429" s="2">
        <v>0.50012199999999996</v>
      </c>
      <c r="J6429" s="2">
        <v>9.5076409999999996</v>
      </c>
      <c r="K6429" s="2">
        <v>8.3932999999999994E-2</v>
      </c>
      <c r="L6429" s="2">
        <v>0.16670699999999999</v>
      </c>
    </row>
    <row r="6430" spans="1:12" x14ac:dyDescent="0.2">
      <c r="A6430" s="2">
        <v>9.508343</v>
      </c>
      <c r="B6430" s="2">
        <v>64.555189999999996</v>
      </c>
      <c r="C6430" s="2">
        <v>0.34007900000000002</v>
      </c>
      <c r="D6430" s="2">
        <v>0.43419200000000002</v>
      </c>
      <c r="F6430" s="2">
        <v>9.5055370000000003</v>
      </c>
      <c r="G6430" s="2">
        <v>0.49835200000000002</v>
      </c>
      <c r="H6430" s="2">
        <v>0.50001499999999999</v>
      </c>
      <c r="J6430" s="2">
        <v>9.508343</v>
      </c>
      <c r="K6430" s="2">
        <v>8.3794999999999994E-2</v>
      </c>
      <c r="L6430" s="2">
        <v>0.16767799999999999</v>
      </c>
    </row>
    <row r="6431" spans="1:12" x14ac:dyDescent="0.2">
      <c r="A6431" s="2">
        <v>9.5090439999999994</v>
      </c>
      <c r="B6431" s="2">
        <v>64.535709999999995</v>
      </c>
      <c r="C6431" s="2">
        <v>0.33998</v>
      </c>
      <c r="D6431" s="2">
        <v>0.43424499999999999</v>
      </c>
      <c r="F6431" s="2">
        <v>9.5062390000000008</v>
      </c>
      <c r="G6431" s="2">
        <v>0.49853500000000001</v>
      </c>
      <c r="H6431" s="2">
        <v>0.50025200000000003</v>
      </c>
      <c r="J6431" s="2">
        <v>9.5090439999999994</v>
      </c>
      <c r="K6431" s="2">
        <v>8.3876999999999993E-2</v>
      </c>
      <c r="L6431" s="2">
        <v>0.167576</v>
      </c>
    </row>
    <row r="6432" spans="1:12" x14ac:dyDescent="0.2">
      <c r="A6432" s="2">
        <v>9.5097459999999998</v>
      </c>
      <c r="B6432" s="2">
        <v>64.517430000000004</v>
      </c>
      <c r="C6432" s="2">
        <v>0.33964499999999997</v>
      </c>
      <c r="D6432" s="2">
        <v>0.43439</v>
      </c>
      <c r="F6432" s="2">
        <v>9.5069400000000002</v>
      </c>
      <c r="G6432" s="2">
        <v>0.49892399999999998</v>
      </c>
      <c r="H6432" s="2">
        <v>0.49964900000000001</v>
      </c>
      <c r="J6432" s="2">
        <v>9.5097459999999998</v>
      </c>
      <c r="K6432" s="2">
        <v>8.4246000000000001E-2</v>
      </c>
      <c r="L6432" s="2">
        <v>0.168076</v>
      </c>
    </row>
    <row r="6433" spans="1:12" x14ac:dyDescent="0.2">
      <c r="A6433" s="2">
        <v>9.5104469999999992</v>
      </c>
      <c r="B6433" s="2">
        <v>64.500619999999998</v>
      </c>
      <c r="C6433" s="2">
        <v>0.33937800000000001</v>
      </c>
      <c r="D6433" s="2">
        <v>0.43476399999999998</v>
      </c>
      <c r="F6433" s="2">
        <v>9.5076409999999996</v>
      </c>
      <c r="G6433" s="2">
        <v>0.499413</v>
      </c>
      <c r="H6433" s="2">
        <v>0.49961100000000003</v>
      </c>
      <c r="J6433" s="2">
        <v>9.5104469999999992</v>
      </c>
      <c r="K6433" s="2">
        <v>8.4759000000000001E-2</v>
      </c>
      <c r="L6433" s="2">
        <v>0.16834199999999999</v>
      </c>
    </row>
    <row r="6434" spans="1:12" x14ac:dyDescent="0.2">
      <c r="A6434" s="2">
        <v>9.5111489999999996</v>
      </c>
      <c r="B6434" s="2">
        <v>64.482960000000006</v>
      </c>
      <c r="C6434" s="2">
        <v>0.33934300000000001</v>
      </c>
      <c r="D6434" s="2">
        <v>0.43475599999999998</v>
      </c>
      <c r="F6434" s="2">
        <v>9.508343</v>
      </c>
      <c r="G6434" s="2">
        <v>0.499695</v>
      </c>
      <c r="H6434" s="2">
        <v>0.49976300000000001</v>
      </c>
      <c r="J6434" s="2">
        <v>9.5111489999999996</v>
      </c>
      <c r="K6434" s="2">
        <v>8.4709000000000007E-2</v>
      </c>
      <c r="L6434" s="2">
        <v>0.16863800000000001</v>
      </c>
    </row>
    <row r="6435" spans="1:12" x14ac:dyDescent="0.2">
      <c r="A6435" s="2">
        <v>9.5118489999999998</v>
      </c>
      <c r="B6435" s="2">
        <v>64.463830000000002</v>
      </c>
      <c r="C6435" s="2">
        <v>0.33904200000000001</v>
      </c>
      <c r="D6435" s="2">
        <v>0.43471799999999999</v>
      </c>
      <c r="F6435" s="2">
        <v>9.5090439999999994</v>
      </c>
      <c r="G6435" s="2">
        <v>0.49947399999999997</v>
      </c>
      <c r="H6435" s="2">
        <v>0.49977899999999997</v>
      </c>
      <c r="J6435" s="2">
        <v>9.5118489999999998</v>
      </c>
      <c r="K6435" s="2">
        <v>8.4491999999999998E-2</v>
      </c>
      <c r="L6435" s="2">
        <v>0.16875399999999999</v>
      </c>
    </row>
    <row r="6436" spans="1:12" x14ac:dyDescent="0.2">
      <c r="A6436" s="2">
        <v>9.5125510000000002</v>
      </c>
      <c r="B6436" s="2">
        <v>64.444400000000002</v>
      </c>
      <c r="C6436" s="2">
        <v>0.33881699999999998</v>
      </c>
      <c r="D6436" s="2">
        <v>0.43451200000000001</v>
      </c>
      <c r="F6436" s="2">
        <v>9.5097459999999998</v>
      </c>
      <c r="G6436" s="2">
        <v>0.49937399999999998</v>
      </c>
      <c r="H6436" s="2">
        <v>0.49956499999999998</v>
      </c>
      <c r="J6436" s="2">
        <v>9.5125510000000002</v>
      </c>
      <c r="K6436" s="2">
        <v>8.4606000000000001E-2</v>
      </c>
      <c r="L6436" s="2">
        <v>0.16847999999999999</v>
      </c>
    </row>
    <row r="6437" spans="1:12" x14ac:dyDescent="0.2">
      <c r="A6437" s="2">
        <v>9.5132519999999996</v>
      </c>
      <c r="B6437" s="2">
        <v>64.423990000000003</v>
      </c>
      <c r="C6437" s="2">
        <v>0.33820600000000001</v>
      </c>
      <c r="D6437" s="2">
        <v>0.43454300000000001</v>
      </c>
      <c r="F6437" s="2">
        <v>9.5104469999999992</v>
      </c>
      <c r="G6437" s="2">
        <v>0.49984000000000001</v>
      </c>
      <c r="H6437" s="2">
        <v>0.499664</v>
      </c>
      <c r="J6437" s="2">
        <v>9.5132519999999996</v>
      </c>
      <c r="K6437" s="2">
        <v>8.5079000000000002E-2</v>
      </c>
      <c r="L6437" s="2">
        <v>0.168851</v>
      </c>
    </row>
    <row r="6438" spans="1:12" x14ac:dyDescent="0.2">
      <c r="A6438" s="2">
        <v>9.5139530000000008</v>
      </c>
      <c r="B6438" s="2">
        <v>64.404269999999997</v>
      </c>
      <c r="C6438" s="2">
        <v>0.33793899999999999</v>
      </c>
      <c r="D6438" s="2">
        <v>0.43459599999999998</v>
      </c>
      <c r="F6438" s="2">
        <v>9.5111489999999996</v>
      </c>
      <c r="G6438" s="2">
        <v>0.50011399999999995</v>
      </c>
      <c r="H6438" s="2">
        <v>0.50022900000000003</v>
      </c>
      <c r="J6438" s="2">
        <v>9.5139530000000008</v>
      </c>
      <c r="K6438" s="2">
        <v>8.5227999999999998E-2</v>
      </c>
      <c r="L6438" s="2">
        <v>0.16800300000000001</v>
      </c>
    </row>
    <row r="6439" spans="1:12" x14ac:dyDescent="0.2">
      <c r="A6439" s="2">
        <v>9.5146549999999994</v>
      </c>
      <c r="B6439" s="2">
        <v>64.384379999999993</v>
      </c>
      <c r="C6439" s="2">
        <v>0.33820299999999998</v>
      </c>
      <c r="D6439" s="2">
        <v>0.43445899999999998</v>
      </c>
      <c r="F6439" s="2">
        <v>9.5118489999999998</v>
      </c>
      <c r="G6439" s="2">
        <v>0.50027500000000003</v>
      </c>
      <c r="H6439" s="2">
        <v>0.50005299999999997</v>
      </c>
      <c r="J6439" s="2">
        <v>9.5146549999999994</v>
      </c>
      <c r="K6439" s="2">
        <v>8.5238999999999995E-2</v>
      </c>
      <c r="L6439" s="2">
        <v>0.16766500000000001</v>
      </c>
    </row>
    <row r="6440" spans="1:12" x14ac:dyDescent="0.2">
      <c r="A6440" s="2">
        <v>9.5153560000000006</v>
      </c>
      <c r="B6440" s="2">
        <v>64.364900000000006</v>
      </c>
      <c r="C6440" s="2">
        <v>0.338279</v>
      </c>
      <c r="D6440" s="2">
        <v>0.43467299999999998</v>
      </c>
      <c r="F6440" s="2">
        <v>9.5125510000000002</v>
      </c>
      <c r="G6440" s="2">
        <v>0.50031999999999999</v>
      </c>
      <c r="H6440" s="2">
        <v>0.49922899999999998</v>
      </c>
      <c r="J6440" s="2">
        <v>9.5153560000000006</v>
      </c>
      <c r="K6440" s="2">
        <v>8.5713999999999999E-2</v>
      </c>
      <c r="L6440" s="2">
        <v>0.16764200000000001</v>
      </c>
    </row>
    <row r="6441" spans="1:12" x14ac:dyDescent="0.2">
      <c r="A6441" s="2">
        <v>9.5160579999999992</v>
      </c>
      <c r="B6441" s="2">
        <v>64.345089999999999</v>
      </c>
      <c r="C6441" s="2">
        <v>0.33809600000000001</v>
      </c>
      <c r="D6441" s="2">
        <v>0.43520700000000001</v>
      </c>
      <c r="F6441" s="2">
        <v>9.5132519999999996</v>
      </c>
      <c r="G6441" s="2">
        <v>0.50022100000000003</v>
      </c>
      <c r="H6441" s="2">
        <v>0.49970199999999998</v>
      </c>
      <c r="J6441" s="2">
        <v>9.5160579999999992</v>
      </c>
      <c r="K6441" s="2">
        <v>8.5829000000000003E-2</v>
      </c>
      <c r="L6441" s="2">
        <v>0.16794999999999999</v>
      </c>
    </row>
    <row r="6442" spans="1:12" x14ac:dyDescent="0.2">
      <c r="A6442" s="2">
        <v>9.5167590000000004</v>
      </c>
      <c r="B6442" s="2">
        <v>64.324939999999998</v>
      </c>
      <c r="C6442" s="2">
        <v>0.338084</v>
      </c>
      <c r="D6442" s="2">
        <v>0.43532100000000001</v>
      </c>
      <c r="F6442" s="2">
        <v>9.5139530000000008</v>
      </c>
      <c r="G6442" s="2">
        <v>0.50045799999999996</v>
      </c>
      <c r="H6442" s="2">
        <v>0.49913800000000003</v>
      </c>
      <c r="J6442" s="2">
        <v>9.5167590000000004</v>
      </c>
      <c r="K6442" s="2">
        <v>8.5956000000000005E-2</v>
      </c>
      <c r="L6442" s="2">
        <v>0.16874</v>
      </c>
    </row>
    <row r="6443" spans="1:12" x14ac:dyDescent="0.2">
      <c r="A6443" s="2">
        <v>9.5174610000000008</v>
      </c>
      <c r="B6443" s="2">
        <v>64.304370000000006</v>
      </c>
      <c r="C6443" s="2">
        <v>0.33790100000000001</v>
      </c>
      <c r="D6443" s="2">
        <v>0.43573299999999998</v>
      </c>
      <c r="F6443" s="2">
        <v>9.5146549999999994</v>
      </c>
      <c r="G6443" s="2">
        <v>0.50039699999999998</v>
      </c>
      <c r="H6443" s="2">
        <v>0.499191</v>
      </c>
      <c r="J6443" s="2">
        <v>9.5174610000000008</v>
      </c>
      <c r="K6443" s="2">
        <v>8.6010000000000003E-2</v>
      </c>
      <c r="L6443" s="2">
        <v>0.16902700000000001</v>
      </c>
    </row>
    <row r="6444" spans="1:12" x14ac:dyDescent="0.2">
      <c r="A6444" s="2">
        <v>9.5181620000000002</v>
      </c>
      <c r="B6444" s="2">
        <v>64.284329999999997</v>
      </c>
      <c r="C6444" s="2">
        <v>0.33787499999999998</v>
      </c>
      <c r="D6444" s="2">
        <v>0.43609900000000001</v>
      </c>
      <c r="F6444" s="2">
        <v>9.5153560000000006</v>
      </c>
      <c r="G6444" s="2">
        <v>0.50026700000000002</v>
      </c>
      <c r="H6444" s="2">
        <v>0.49835200000000002</v>
      </c>
      <c r="J6444" s="2">
        <v>9.5181620000000002</v>
      </c>
      <c r="K6444" s="2">
        <v>8.5822999999999997E-2</v>
      </c>
      <c r="L6444" s="2">
        <v>0.16916800000000001</v>
      </c>
    </row>
    <row r="6445" spans="1:12" x14ac:dyDescent="0.2">
      <c r="A6445" s="2">
        <v>9.5188640000000007</v>
      </c>
      <c r="B6445" s="2">
        <v>64.26352</v>
      </c>
      <c r="C6445" s="2">
        <v>0.33796199999999998</v>
      </c>
      <c r="D6445" s="2">
        <v>0.43634299999999998</v>
      </c>
      <c r="F6445" s="2">
        <v>9.5160579999999992</v>
      </c>
      <c r="G6445" s="2">
        <v>0.50032799999999999</v>
      </c>
      <c r="H6445" s="2">
        <v>0.49839</v>
      </c>
      <c r="J6445" s="2">
        <v>9.5188640000000007</v>
      </c>
      <c r="K6445" s="2">
        <v>8.5680000000000006E-2</v>
      </c>
      <c r="L6445" s="2">
        <v>0.16908400000000001</v>
      </c>
    </row>
    <row r="6446" spans="1:12" x14ac:dyDescent="0.2">
      <c r="A6446" s="2">
        <v>9.5195650000000001</v>
      </c>
      <c r="B6446" s="2">
        <v>64.242999999999995</v>
      </c>
      <c r="C6446" s="2">
        <v>0.33759600000000001</v>
      </c>
      <c r="D6446" s="2">
        <v>0.43691600000000003</v>
      </c>
      <c r="F6446" s="2">
        <v>9.5167590000000004</v>
      </c>
      <c r="G6446" s="2">
        <v>0.50061</v>
      </c>
      <c r="H6446" s="2">
        <v>0.498276</v>
      </c>
      <c r="J6446" s="2">
        <v>9.5195650000000001</v>
      </c>
      <c r="K6446" s="2">
        <v>8.5981000000000002E-2</v>
      </c>
      <c r="L6446" s="2">
        <v>0.16914499999999999</v>
      </c>
    </row>
    <row r="6447" spans="1:12" x14ac:dyDescent="0.2">
      <c r="A6447" s="2">
        <v>9.5202659999999995</v>
      </c>
      <c r="B6447" s="2">
        <v>64.222840000000005</v>
      </c>
      <c r="C6447" s="2">
        <v>0.33742100000000003</v>
      </c>
      <c r="D6447" s="2">
        <v>0.43739600000000001</v>
      </c>
      <c r="F6447" s="2">
        <v>9.5174610000000008</v>
      </c>
      <c r="G6447" s="2">
        <v>0.5</v>
      </c>
      <c r="H6447" s="2">
        <v>0.498558</v>
      </c>
      <c r="J6447" s="2">
        <v>9.5202659999999995</v>
      </c>
      <c r="K6447" s="2">
        <v>8.6271E-2</v>
      </c>
      <c r="L6447" s="2">
        <v>0.16953299999999999</v>
      </c>
    </row>
    <row r="6448" spans="1:12" x14ac:dyDescent="0.2">
      <c r="A6448" s="2">
        <v>9.5209670000000006</v>
      </c>
      <c r="B6448" s="2">
        <v>64.202740000000006</v>
      </c>
      <c r="C6448" s="2">
        <v>0.33726800000000001</v>
      </c>
      <c r="D6448" s="2">
        <v>0.43731999999999999</v>
      </c>
      <c r="F6448" s="2">
        <v>9.5181620000000002</v>
      </c>
      <c r="G6448" s="2">
        <v>0.50016799999999995</v>
      </c>
      <c r="H6448" s="2">
        <v>0.498894</v>
      </c>
      <c r="J6448" s="2">
        <v>9.5209670000000006</v>
      </c>
      <c r="K6448" s="2">
        <v>8.6426000000000003E-2</v>
      </c>
      <c r="L6448" s="2">
        <v>0.16864599999999999</v>
      </c>
    </row>
    <row r="6449" spans="1:12" x14ac:dyDescent="0.2">
      <c r="A6449" s="2">
        <v>9.521668</v>
      </c>
      <c r="B6449" s="2">
        <v>64.182050000000004</v>
      </c>
      <c r="C6449" s="2">
        <v>0.336974</v>
      </c>
      <c r="D6449" s="2">
        <v>0.43668699999999999</v>
      </c>
      <c r="F6449" s="2">
        <v>9.5188640000000007</v>
      </c>
      <c r="G6449" s="2">
        <v>0.50013700000000005</v>
      </c>
      <c r="H6449" s="2">
        <v>0.499054</v>
      </c>
      <c r="J6449" s="2">
        <v>9.521668</v>
      </c>
      <c r="K6449" s="2">
        <v>8.6302000000000004E-2</v>
      </c>
      <c r="L6449" s="2">
        <v>0.168824</v>
      </c>
    </row>
    <row r="6450" spans="1:12" x14ac:dyDescent="0.2">
      <c r="A6450" s="2">
        <v>9.5223700000000004</v>
      </c>
      <c r="B6450" s="2">
        <v>64.161689999999993</v>
      </c>
      <c r="C6450" s="2">
        <v>0.33685599999999999</v>
      </c>
      <c r="D6450" s="2">
        <v>0.43645</v>
      </c>
      <c r="F6450" s="2">
        <v>9.5195650000000001</v>
      </c>
      <c r="G6450" s="2">
        <v>0.50003799999999998</v>
      </c>
      <c r="H6450" s="2">
        <v>0.49879499999999999</v>
      </c>
      <c r="J6450" s="2">
        <v>9.5223700000000004</v>
      </c>
      <c r="K6450" s="2">
        <v>8.6235000000000006E-2</v>
      </c>
      <c r="L6450" s="2">
        <v>0.16869600000000001</v>
      </c>
    </row>
    <row r="6451" spans="1:12" x14ac:dyDescent="0.2">
      <c r="A6451" s="2">
        <v>9.5230709999999998</v>
      </c>
      <c r="B6451" s="2">
        <v>64.14255</v>
      </c>
      <c r="C6451" s="2">
        <v>0.33635300000000001</v>
      </c>
      <c r="D6451" s="2">
        <v>0.436641</v>
      </c>
      <c r="F6451" s="2">
        <v>9.5202659999999995</v>
      </c>
      <c r="G6451" s="2">
        <v>0.50012199999999996</v>
      </c>
      <c r="H6451" s="2">
        <v>0.49890099999999998</v>
      </c>
      <c r="J6451" s="2">
        <v>9.5230709999999998</v>
      </c>
      <c r="K6451" s="2">
        <v>8.5999999999999993E-2</v>
      </c>
      <c r="L6451" s="2">
        <v>0.168458</v>
      </c>
    </row>
    <row r="6452" spans="1:12" x14ac:dyDescent="0.2">
      <c r="A6452" s="2">
        <v>9.5237730000000003</v>
      </c>
      <c r="B6452" s="2">
        <v>64.122669999999999</v>
      </c>
      <c r="C6452" s="2">
        <v>0.33616200000000002</v>
      </c>
      <c r="D6452" s="2">
        <v>0.43676300000000001</v>
      </c>
      <c r="F6452" s="2">
        <v>9.5209670000000006</v>
      </c>
      <c r="G6452" s="2">
        <v>0.50001499999999999</v>
      </c>
      <c r="H6452" s="2">
        <v>0.49897799999999998</v>
      </c>
      <c r="J6452" s="2">
        <v>9.5237730000000003</v>
      </c>
      <c r="K6452" s="2">
        <v>8.6191000000000004E-2</v>
      </c>
      <c r="L6452" s="2">
        <v>0.16825899999999999</v>
      </c>
    </row>
    <row r="6453" spans="1:12" x14ac:dyDescent="0.2">
      <c r="A6453" s="2">
        <v>9.5244739999999997</v>
      </c>
      <c r="B6453" s="2">
        <v>64.101730000000003</v>
      </c>
      <c r="C6453" s="2">
        <v>0.33597500000000002</v>
      </c>
      <c r="D6453" s="2">
        <v>0.43661800000000001</v>
      </c>
      <c r="F6453" s="2">
        <v>9.521668</v>
      </c>
      <c r="G6453" s="2">
        <v>0.50025200000000003</v>
      </c>
      <c r="H6453" s="2">
        <v>0.49924499999999999</v>
      </c>
      <c r="J6453" s="2">
        <v>9.5244739999999997</v>
      </c>
      <c r="K6453" s="2">
        <v>8.6414000000000005E-2</v>
      </c>
      <c r="L6453" s="2">
        <v>0.16827900000000001</v>
      </c>
    </row>
    <row r="6454" spans="1:12" x14ac:dyDescent="0.2">
      <c r="A6454" s="2">
        <v>9.5251760000000001</v>
      </c>
      <c r="B6454" s="2">
        <v>64.081879999999998</v>
      </c>
      <c r="C6454" s="2">
        <v>0.33559299999999997</v>
      </c>
      <c r="D6454" s="2">
        <v>0.43700699999999998</v>
      </c>
      <c r="F6454" s="2">
        <v>9.5223700000000004</v>
      </c>
      <c r="G6454" s="2">
        <v>0.49964900000000001</v>
      </c>
      <c r="H6454" s="2">
        <v>0.49939699999999998</v>
      </c>
      <c r="J6454" s="2">
        <v>9.5251760000000001</v>
      </c>
      <c r="K6454" s="2">
        <v>8.6868000000000001E-2</v>
      </c>
      <c r="L6454" s="2">
        <v>0.168521</v>
      </c>
    </row>
    <row r="6455" spans="1:12" x14ac:dyDescent="0.2">
      <c r="A6455" s="2">
        <v>9.5258769999999995</v>
      </c>
      <c r="B6455" s="2">
        <v>64.061350000000004</v>
      </c>
      <c r="C6455" s="2">
        <v>0.33530300000000002</v>
      </c>
      <c r="D6455" s="2">
        <v>0.43651899999999999</v>
      </c>
      <c r="F6455" s="2">
        <v>9.5230709999999998</v>
      </c>
      <c r="G6455" s="2">
        <v>0.49961100000000003</v>
      </c>
      <c r="H6455" s="2">
        <v>0.50016000000000005</v>
      </c>
      <c r="J6455" s="2">
        <v>9.5258769999999995</v>
      </c>
      <c r="K6455" s="2">
        <v>8.7138999999999994E-2</v>
      </c>
      <c r="L6455" s="2">
        <v>0.16823399999999999</v>
      </c>
    </row>
    <row r="6456" spans="1:12" x14ac:dyDescent="0.2">
      <c r="A6456" s="2">
        <v>9.5265789999999999</v>
      </c>
      <c r="B6456" s="2">
        <v>64.040880000000001</v>
      </c>
      <c r="C6456" s="2">
        <v>0.335063</v>
      </c>
      <c r="D6456" s="2">
        <v>0.43615999999999999</v>
      </c>
      <c r="F6456" s="2">
        <v>9.5237730000000003</v>
      </c>
      <c r="G6456" s="2">
        <v>0.49976300000000001</v>
      </c>
      <c r="H6456" s="2">
        <v>0.50017500000000004</v>
      </c>
      <c r="J6456" s="2">
        <v>9.5265789999999999</v>
      </c>
      <c r="K6456" s="2">
        <v>8.6987999999999996E-2</v>
      </c>
      <c r="L6456" s="2">
        <v>0.16794500000000001</v>
      </c>
    </row>
    <row r="6457" spans="1:12" x14ac:dyDescent="0.2">
      <c r="A6457" s="2">
        <v>9.5272799999999993</v>
      </c>
      <c r="B6457" s="2">
        <v>64.020169999999993</v>
      </c>
      <c r="C6457" s="2">
        <v>0.334594</v>
      </c>
      <c r="D6457" s="2">
        <v>0.43607600000000002</v>
      </c>
      <c r="F6457" s="2">
        <v>9.5244739999999997</v>
      </c>
      <c r="G6457" s="2">
        <v>0.49977899999999997</v>
      </c>
      <c r="H6457" s="2">
        <v>0.50032799999999999</v>
      </c>
      <c r="J6457" s="2">
        <v>9.5272799999999993</v>
      </c>
      <c r="K6457" s="2">
        <v>8.7472999999999995E-2</v>
      </c>
      <c r="L6457" s="2">
        <v>0.168542</v>
      </c>
    </row>
    <row r="6458" spans="1:12" x14ac:dyDescent="0.2">
      <c r="A6458" s="2">
        <v>9.5279810000000005</v>
      </c>
      <c r="B6458" s="2">
        <v>63.999339999999997</v>
      </c>
      <c r="C6458" s="2">
        <v>0.33400299999999999</v>
      </c>
      <c r="D6458" s="2">
        <v>0.43641999999999997</v>
      </c>
      <c r="F6458" s="2">
        <v>9.5251760000000001</v>
      </c>
      <c r="G6458" s="2">
        <v>0.49956499999999998</v>
      </c>
      <c r="H6458" s="2">
        <v>0.50067899999999999</v>
      </c>
      <c r="J6458" s="2">
        <v>9.5279810000000005</v>
      </c>
      <c r="K6458" s="2">
        <v>8.7928999999999993E-2</v>
      </c>
      <c r="L6458" s="2">
        <v>0.168735</v>
      </c>
    </row>
    <row r="6459" spans="1:12" x14ac:dyDescent="0.2">
      <c r="A6459" s="2">
        <v>9.5286829999999991</v>
      </c>
      <c r="B6459" s="2">
        <v>63.97842</v>
      </c>
      <c r="C6459" s="2">
        <v>0.33365899999999998</v>
      </c>
      <c r="D6459" s="2">
        <v>0.43645800000000001</v>
      </c>
      <c r="F6459" s="2">
        <v>9.5258769999999995</v>
      </c>
      <c r="G6459" s="2">
        <v>0.499664</v>
      </c>
      <c r="H6459" s="2">
        <v>0.50055700000000003</v>
      </c>
      <c r="J6459" s="2">
        <v>9.5286829999999991</v>
      </c>
      <c r="K6459" s="2">
        <v>8.7852E-2</v>
      </c>
      <c r="L6459" s="2">
        <v>0.16825300000000001</v>
      </c>
    </row>
    <row r="6460" spans="1:12" x14ac:dyDescent="0.2">
      <c r="A6460" s="2">
        <v>9.5293840000000003</v>
      </c>
      <c r="B6460" s="2">
        <v>63.95722</v>
      </c>
      <c r="C6460" s="2">
        <v>0.33341100000000001</v>
      </c>
      <c r="D6460" s="2">
        <v>0.43721300000000002</v>
      </c>
      <c r="F6460" s="2">
        <v>9.5265789999999999</v>
      </c>
      <c r="G6460" s="2">
        <v>0.50022900000000003</v>
      </c>
      <c r="H6460" s="2">
        <v>0.50049600000000005</v>
      </c>
      <c r="J6460" s="2">
        <v>9.5293840000000003</v>
      </c>
      <c r="K6460" s="2">
        <v>8.7881000000000001E-2</v>
      </c>
      <c r="L6460" s="2">
        <v>0.16833699999999999</v>
      </c>
    </row>
    <row r="6461" spans="1:12" x14ac:dyDescent="0.2">
      <c r="A6461" s="2">
        <v>9.5300860000000007</v>
      </c>
      <c r="B6461" s="2">
        <v>63.936520000000002</v>
      </c>
      <c r="C6461" s="2">
        <v>0.33312900000000001</v>
      </c>
      <c r="D6461" s="2">
        <v>0.43674000000000002</v>
      </c>
      <c r="F6461" s="2">
        <v>9.5272799999999993</v>
      </c>
      <c r="G6461" s="2">
        <v>0.50005299999999997</v>
      </c>
      <c r="H6461" s="2">
        <v>0.50022100000000003</v>
      </c>
      <c r="J6461" s="2">
        <v>9.5300860000000007</v>
      </c>
      <c r="K6461" s="2">
        <v>8.7569999999999995E-2</v>
      </c>
      <c r="L6461" s="2">
        <v>0.168991</v>
      </c>
    </row>
    <row r="6462" spans="1:12" x14ac:dyDescent="0.2">
      <c r="A6462" s="2">
        <v>9.5307879999999994</v>
      </c>
      <c r="B6462" s="2">
        <v>63.91554</v>
      </c>
      <c r="C6462" s="2">
        <v>0.33305699999999999</v>
      </c>
      <c r="D6462" s="2">
        <v>0.43625900000000001</v>
      </c>
      <c r="F6462" s="2">
        <v>9.5279810000000005</v>
      </c>
      <c r="G6462" s="2">
        <v>0.49922899999999998</v>
      </c>
      <c r="H6462" s="2">
        <v>0.50005299999999997</v>
      </c>
      <c r="J6462" s="2">
        <v>9.5307879999999994</v>
      </c>
      <c r="K6462" s="2">
        <v>8.7277999999999994E-2</v>
      </c>
      <c r="L6462" s="2">
        <v>0.16989699999999999</v>
      </c>
    </row>
    <row r="6463" spans="1:12" x14ac:dyDescent="0.2">
      <c r="A6463" s="2">
        <v>9.5314879999999995</v>
      </c>
      <c r="B6463" s="2">
        <v>63.894649999999999</v>
      </c>
      <c r="C6463" s="2">
        <v>0.33313300000000001</v>
      </c>
      <c r="D6463" s="2">
        <v>0.43606099999999998</v>
      </c>
      <c r="F6463" s="2">
        <v>9.5286829999999991</v>
      </c>
      <c r="G6463" s="2">
        <v>0.49970199999999998</v>
      </c>
      <c r="H6463" s="2">
        <v>0.50019100000000005</v>
      </c>
      <c r="J6463" s="2">
        <v>9.5314879999999995</v>
      </c>
      <c r="K6463" s="2">
        <v>8.7522000000000003E-2</v>
      </c>
      <c r="L6463" s="2">
        <v>0.17003399999999999</v>
      </c>
    </row>
    <row r="6464" spans="1:12" x14ac:dyDescent="0.2">
      <c r="A6464" s="2">
        <v>9.5321890000000007</v>
      </c>
      <c r="B6464" s="2">
        <v>63.874279999999999</v>
      </c>
      <c r="C6464" s="2">
        <v>0.33306400000000003</v>
      </c>
      <c r="D6464" s="2">
        <v>0.43622899999999998</v>
      </c>
      <c r="F6464" s="2">
        <v>9.5293840000000003</v>
      </c>
      <c r="G6464" s="2">
        <v>0.49913800000000003</v>
      </c>
      <c r="H6464" s="2">
        <v>0.50060300000000002</v>
      </c>
      <c r="J6464" s="2">
        <v>9.5321890000000007</v>
      </c>
      <c r="K6464" s="2">
        <v>8.7467000000000003E-2</v>
      </c>
      <c r="L6464" s="2">
        <v>0.17017299999999999</v>
      </c>
    </row>
    <row r="6465" spans="1:12" x14ac:dyDescent="0.2">
      <c r="A6465" s="2">
        <v>9.5328909999999993</v>
      </c>
      <c r="B6465" s="2">
        <v>63.852679999999999</v>
      </c>
      <c r="C6465" s="2">
        <v>0.33279700000000001</v>
      </c>
      <c r="D6465" s="2">
        <v>0.43620599999999998</v>
      </c>
      <c r="F6465" s="2">
        <v>9.5300860000000007</v>
      </c>
      <c r="G6465" s="2">
        <v>0.499191</v>
      </c>
      <c r="H6465" s="2">
        <v>0.50113700000000005</v>
      </c>
      <c r="J6465" s="2">
        <v>9.5328909999999993</v>
      </c>
      <c r="K6465" s="2">
        <v>8.7474999999999997E-2</v>
      </c>
      <c r="L6465" s="2">
        <v>0.17028199999999999</v>
      </c>
    </row>
    <row r="6466" spans="1:12" x14ac:dyDescent="0.2">
      <c r="A6466" s="2">
        <v>9.5335920000000005</v>
      </c>
      <c r="B6466" s="2">
        <v>63.831429999999997</v>
      </c>
      <c r="C6466" s="2">
        <v>0.33247300000000002</v>
      </c>
      <c r="D6466" s="2">
        <v>0.43606099999999998</v>
      </c>
      <c r="F6466" s="2">
        <v>9.5307879999999994</v>
      </c>
      <c r="G6466" s="2">
        <v>0.49835200000000002</v>
      </c>
      <c r="H6466" s="2">
        <v>0.50112900000000005</v>
      </c>
      <c r="J6466" s="2">
        <v>9.5335920000000005</v>
      </c>
      <c r="K6466" s="2">
        <v>8.7277999999999994E-2</v>
      </c>
      <c r="L6466" s="2">
        <v>0.17008100000000001</v>
      </c>
    </row>
    <row r="6467" spans="1:12" x14ac:dyDescent="0.2">
      <c r="A6467" s="2">
        <v>9.5342929999999999</v>
      </c>
      <c r="B6467" s="2">
        <v>63.810200000000002</v>
      </c>
      <c r="C6467" s="2">
        <v>0.33197700000000002</v>
      </c>
      <c r="D6467" s="2">
        <v>0.436</v>
      </c>
      <c r="F6467" s="2">
        <v>9.5314879999999995</v>
      </c>
      <c r="G6467" s="2">
        <v>0.49839</v>
      </c>
      <c r="H6467" s="2">
        <v>0.50077799999999995</v>
      </c>
      <c r="J6467" s="2">
        <v>9.5342929999999999</v>
      </c>
      <c r="K6467" s="2">
        <v>8.7149000000000004E-2</v>
      </c>
      <c r="L6467" s="2">
        <v>0.16992499999999999</v>
      </c>
    </row>
    <row r="6468" spans="1:12" x14ac:dyDescent="0.2">
      <c r="A6468" s="2">
        <v>9.5349950000000003</v>
      </c>
      <c r="B6468" s="2">
        <v>63.788539999999998</v>
      </c>
      <c r="C6468" s="2">
        <v>0.33115699999999998</v>
      </c>
      <c r="D6468" s="2">
        <v>0.43629800000000002</v>
      </c>
      <c r="F6468" s="2">
        <v>9.5321890000000007</v>
      </c>
      <c r="G6468" s="2">
        <v>0.498276</v>
      </c>
      <c r="H6468" s="2">
        <v>0.50075499999999995</v>
      </c>
      <c r="J6468" s="2">
        <v>9.5349950000000003</v>
      </c>
      <c r="K6468" s="2">
        <v>8.7160000000000001E-2</v>
      </c>
      <c r="L6468" s="2">
        <v>0.17038800000000001</v>
      </c>
    </row>
    <row r="6469" spans="1:12" x14ac:dyDescent="0.2">
      <c r="A6469" s="2">
        <v>9.5356959999999997</v>
      </c>
      <c r="B6469" s="2">
        <v>63.76717</v>
      </c>
      <c r="C6469" s="2">
        <v>0.33054299999999998</v>
      </c>
      <c r="D6469" s="2">
        <v>0.43638199999999999</v>
      </c>
      <c r="F6469" s="2">
        <v>9.5328909999999993</v>
      </c>
      <c r="G6469" s="2">
        <v>0.498558</v>
      </c>
      <c r="H6469" s="2">
        <v>0.50080100000000005</v>
      </c>
      <c r="J6469" s="2">
        <v>9.5356959999999997</v>
      </c>
      <c r="K6469" s="2">
        <v>8.7182999999999997E-2</v>
      </c>
      <c r="L6469" s="2">
        <v>0.17055999999999999</v>
      </c>
    </row>
    <row r="6470" spans="1:12" x14ac:dyDescent="0.2">
      <c r="A6470" s="2">
        <v>9.5363980000000002</v>
      </c>
      <c r="B6470" s="2">
        <v>63.746569999999998</v>
      </c>
      <c r="C6470" s="2">
        <v>0.32994400000000002</v>
      </c>
      <c r="D6470" s="2">
        <v>0.436168</v>
      </c>
      <c r="F6470" s="2">
        <v>9.5335920000000005</v>
      </c>
      <c r="G6470" s="2">
        <v>0.498894</v>
      </c>
      <c r="H6470" s="2">
        <v>0.50078599999999995</v>
      </c>
      <c r="J6470" s="2">
        <v>9.5363980000000002</v>
      </c>
      <c r="K6470" s="2">
        <v>8.6806999999999995E-2</v>
      </c>
      <c r="L6470" s="2">
        <v>0.171101</v>
      </c>
    </row>
    <row r="6471" spans="1:12" x14ac:dyDescent="0.2">
      <c r="A6471" s="2">
        <v>9.5370989999999995</v>
      </c>
      <c r="B6471" s="2">
        <v>63.725549999999998</v>
      </c>
      <c r="C6471" s="2">
        <v>0.32966899999999999</v>
      </c>
      <c r="D6471" s="2">
        <v>0.43608400000000003</v>
      </c>
      <c r="F6471" s="2">
        <v>9.5342929999999999</v>
      </c>
      <c r="G6471" s="2">
        <v>0.499054</v>
      </c>
      <c r="H6471" s="2">
        <v>0.50073999999999996</v>
      </c>
      <c r="J6471" s="2">
        <v>9.5370989999999995</v>
      </c>
      <c r="K6471" s="2">
        <v>8.6167999999999995E-2</v>
      </c>
      <c r="L6471" s="2">
        <v>0.17121900000000001</v>
      </c>
    </row>
    <row r="6472" spans="1:12" x14ac:dyDescent="0.2">
      <c r="A6472" s="2">
        <v>9.537801</v>
      </c>
      <c r="B6472" s="2">
        <v>63.704459999999997</v>
      </c>
      <c r="C6472" s="2">
        <v>0.32953199999999999</v>
      </c>
      <c r="D6472" s="2">
        <v>0.436</v>
      </c>
      <c r="F6472" s="2">
        <v>9.5349950000000003</v>
      </c>
      <c r="G6472" s="2">
        <v>0.49879499999999999</v>
      </c>
      <c r="H6472" s="2">
        <v>0.50116700000000003</v>
      </c>
      <c r="J6472" s="2">
        <v>9.537801</v>
      </c>
      <c r="K6472" s="2">
        <v>8.5933999999999996E-2</v>
      </c>
      <c r="L6472" s="2">
        <v>0.17093800000000001</v>
      </c>
    </row>
    <row r="6473" spans="1:12" x14ac:dyDescent="0.2">
      <c r="A6473" s="2">
        <v>9.5385019999999994</v>
      </c>
      <c r="B6473" s="2">
        <v>63.683599999999998</v>
      </c>
      <c r="C6473" s="2">
        <v>0.329204</v>
      </c>
      <c r="D6473" s="2">
        <v>0.43597000000000002</v>
      </c>
      <c r="F6473" s="2">
        <v>9.5356959999999997</v>
      </c>
      <c r="G6473" s="2">
        <v>0.49890099999999998</v>
      </c>
      <c r="H6473" s="2">
        <v>0.50129699999999999</v>
      </c>
      <c r="J6473" s="2">
        <v>9.5385019999999994</v>
      </c>
      <c r="K6473" s="2">
        <v>8.5966000000000001E-2</v>
      </c>
      <c r="L6473" s="2">
        <v>0.17100299999999999</v>
      </c>
    </row>
    <row r="6474" spans="1:12" x14ac:dyDescent="0.2">
      <c r="A6474" s="2">
        <v>9.5392039999999998</v>
      </c>
      <c r="B6474" s="2">
        <v>63.661960000000001</v>
      </c>
      <c r="C6474" s="2">
        <v>0.32880300000000001</v>
      </c>
      <c r="D6474" s="2">
        <v>0.43615999999999999</v>
      </c>
      <c r="F6474" s="2">
        <v>9.5363980000000002</v>
      </c>
      <c r="G6474" s="2">
        <v>0.49897799999999998</v>
      </c>
      <c r="H6474" s="2">
        <v>0.50104499999999996</v>
      </c>
      <c r="J6474" s="2">
        <v>9.5392039999999998</v>
      </c>
      <c r="K6474" s="2">
        <v>8.5700999999999999E-2</v>
      </c>
      <c r="L6474" s="2">
        <v>0.17061000000000001</v>
      </c>
    </row>
    <row r="6475" spans="1:12" x14ac:dyDescent="0.2">
      <c r="A6475" s="2">
        <v>9.5399049999999992</v>
      </c>
      <c r="B6475" s="2">
        <v>63.640790000000003</v>
      </c>
      <c r="C6475" s="2">
        <v>0.328349</v>
      </c>
      <c r="D6475" s="2">
        <v>0.43625199999999997</v>
      </c>
      <c r="F6475" s="2">
        <v>9.5370989999999995</v>
      </c>
      <c r="G6475" s="2">
        <v>0.49924499999999999</v>
      </c>
      <c r="H6475" s="2">
        <v>0.50116700000000003</v>
      </c>
      <c r="J6475" s="2">
        <v>9.5399049999999992</v>
      </c>
      <c r="K6475" s="2">
        <v>8.5857000000000003E-2</v>
      </c>
      <c r="L6475" s="2">
        <v>0.17083999999999999</v>
      </c>
    </row>
    <row r="6476" spans="1:12" x14ac:dyDescent="0.2">
      <c r="A6476" s="2">
        <v>9.5406060000000004</v>
      </c>
      <c r="B6476" s="2">
        <v>63.619770000000003</v>
      </c>
      <c r="C6476" s="2">
        <v>0.32817800000000003</v>
      </c>
      <c r="D6476" s="2">
        <v>0.43656499999999998</v>
      </c>
      <c r="F6476" s="2">
        <v>9.537801</v>
      </c>
      <c r="G6476" s="2">
        <v>0.49939699999999998</v>
      </c>
      <c r="H6476" s="2">
        <v>0.50149500000000002</v>
      </c>
      <c r="J6476" s="2">
        <v>9.5406060000000004</v>
      </c>
      <c r="K6476" s="2">
        <v>8.5844000000000004E-2</v>
      </c>
      <c r="L6476" s="2">
        <v>0.17072000000000001</v>
      </c>
    </row>
    <row r="6477" spans="1:12" x14ac:dyDescent="0.2">
      <c r="A6477" s="2">
        <v>9.5413069999999998</v>
      </c>
      <c r="B6477" s="2">
        <v>63.59843</v>
      </c>
      <c r="C6477" s="2">
        <v>0.328407</v>
      </c>
      <c r="D6477" s="2">
        <v>0.436755</v>
      </c>
      <c r="F6477" s="2">
        <v>9.5385019999999994</v>
      </c>
      <c r="G6477" s="2">
        <v>0.50016000000000005</v>
      </c>
      <c r="H6477" s="2">
        <v>0.50167799999999996</v>
      </c>
      <c r="J6477" s="2">
        <v>9.5413069999999998</v>
      </c>
      <c r="K6477" s="2">
        <v>8.5448999999999997E-2</v>
      </c>
      <c r="L6477" s="2">
        <v>0.17091300000000001</v>
      </c>
    </row>
    <row r="6478" spans="1:12" x14ac:dyDescent="0.2">
      <c r="A6478" s="2">
        <v>9.5420079999999992</v>
      </c>
      <c r="B6478" s="2">
        <v>63.57705</v>
      </c>
      <c r="C6478" s="2">
        <v>0.32833800000000002</v>
      </c>
      <c r="D6478" s="2">
        <v>0.43646499999999999</v>
      </c>
      <c r="F6478" s="2">
        <v>9.5392039999999998</v>
      </c>
      <c r="G6478" s="2">
        <v>0.50017500000000004</v>
      </c>
      <c r="H6478" s="2">
        <v>0.50183100000000003</v>
      </c>
      <c r="J6478" s="2">
        <v>9.5420079999999992</v>
      </c>
      <c r="K6478" s="2">
        <v>8.5212999999999997E-2</v>
      </c>
      <c r="L6478" s="2">
        <v>0.170651</v>
      </c>
    </row>
    <row r="6479" spans="1:12" x14ac:dyDescent="0.2">
      <c r="A6479" s="2">
        <v>9.5427099999999996</v>
      </c>
      <c r="B6479" s="2">
        <v>63.55565</v>
      </c>
      <c r="C6479" s="2">
        <v>0.32818900000000001</v>
      </c>
      <c r="D6479" s="2">
        <v>0.43634299999999998</v>
      </c>
      <c r="F6479" s="2">
        <v>9.5399049999999992</v>
      </c>
      <c r="G6479" s="2">
        <v>0.50032799999999999</v>
      </c>
      <c r="H6479" s="2">
        <v>0.50202199999999997</v>
      </c>
      <c r="J6479" s="2">
        <v>9.5427099999999996</v>
      </c>
      <c r="K6479" s="2">
        <v>8.5649000000000003E-2</v>
      </c>
      <c r="L6479" s="2">
        <v>0.17050799999999999</v>
      </c>
    </row>
    <row r="6480" spans="1:12" x14ac:dyDescent="0.2">
      <c r="A6480" s="2">
        <v>9.5434110000000008</v>
      </c>
      <c r="B6480" s="2">
        <v>63.534309999999998</v>
      </c>
      <c r="C6480" s="2">
        <v>0.32802500000000001</v>
      </c>
      <c r="D6480" s="2">
        <v>0.43657200000000002</v>
      </c>
      <c r="F6480" s="2">
        <v>9.5406060000000004</v>
      </c>
      <c r="G6480" s="2">
        <v>0.50067899999999999</v>
      </c>
      <c r="H6480" s="2">
        <v>0.50238799999999995</v>
      </c>
      <c r="J6480" s="2">
        <v>9.5434110000000008</v>
      </c>
      <c r="K6480" s="2">
        <v>8.5924E-2</v>
      </c>
      <c r="L6480" s="2">
        <v>0.16972499999999999</v>
      </c>
    </row>
    <row r="6481" spans="1:12" x14ac:dyDescent="0.2">
      <c r="A6481" s="2">
        <v>9.5441129999999994</v>
      </c>
      <c r="B6481" s="2">
        <v>63.513039999999997</v>
      </c>
      <c r="C6481" s="2">
        <v>0.327602</v>
      </c>
      <c r="D6481" s="2">
        <v>0.43683899999999998</v>
      </c>
      <c r="F6481" s="2">
        <v>9.5413069999999998</v>
      </c>
      <c r="G6481" s="2">
        <v>0.50055700000000003</v>
      </c>
      <c r="H6481" s="2">
        <v>0.50210600000000005</v>
      </c>
      <c r="J6481" s="2">
        <v>9.5441129999999994</v>
      </c>
      <c r="K6481" s="2">
        <v>8.6065000000000003E-2</v>
      </c>
      <c r="L6481" s="2">
        <v>0.169708</v>
      </c>
    </row>
    <row r="6482" spans="1:12" x14ac:dyDescent="0.2">
      <c r="A6482" s="2">
        <v>9.5448140000000006</v>
      </c>
      <c r="B6482" s="2">
        <v>63.491979999999998</v>
      </c>
      <c r="C6482" s="2">
        <v>0.32729999999999998</v>
      </c>
      <c r="D6482" s="2">
        <v>0.43691600000000003</v>
      </c>
      <c r="F6482" s="2">
        <v>9.5420079999999992</v>
      </c>
      <c r="G6482" s="2">
        <v>0.50049600000000005</v>
      </c>
      <c r="H6482" s="2">
        <v>0.50246400000000002</v>
      </c>
      <c r="J6482" s="2">
        <v>9.5448140000000006</v>
      </c>
      <c r="K6482" s="2">
        <v>8.5983000000000004E-2</v>
      </c>
      <c r="L6482" s="2">
        <v>0.16964599999999999</v>
      </c>
    </row>
    <row r="6483" spans="1:12" x14ac:dyDescent="0.2">
      <c r="A6483" s="2">
        <v>9.5455159999999992</v>
      </c>
      <c r="B6483" s="2">
        <v>63.471150000000002</v>
      </c>
      <c r="C6483" s="2">
        <v>0.32699899999999998</v>
      </c>
      <c r="D6483" s="2">
        <v>0.43641200000000002</v>
      </c>
      <c r="F6483" s="2">
        <v>9.5427099999999996</v>
      </c>
      <c r="G6483" s="2">
        <v>0.50022100000000003</v>
      </c>
      <c r="H6483" s="2">
        <v>0.50232699999999997</v>
      </c>
      <c r="J6483" s="2">
        <v>9.5455159999999992</v>
      </c>
      <c r="K6483" s="2">
        <v>8.5612999999999995E-2</v>
      </c>
      <c r="L6483" s="2">
        <v>0.16994500000000001</v>
      </c>
    </row>
    <row r="6484" spans="1:12" x14ac:dyDescent="0.2">
      <c r="A6484" s="2">
        <v>9.5462170000000004</v>
      </c>
      <c r="B6484" s="2">
        <v>63.449959999999997</v>
      </c>
      <c r="C6484" s="2">
        <v>0.32675100000000001</v>
      </c>
      <c r="D6484" s="2">
        <v>0.43639699999999998</v>
      </c>
      <c r="F6484" s="2">
        <v>9.5434110000000008</v>
      </c>
      <c r="G6484" s="2">
        <v>0.50005299999999997</v>
      </c>
      <c r="H6484" s="2">
        <v>0.50201399999999996</v>
      </c>
      <c r="J6484" s="2">
        <v>9.5462170000000004</v>
      </c>
      <c r="K6484" s="2">
        <v>8.5886000000000004E-2</v>
      </c>
      <c r="L6484" s="2">
        <v>0.16975599999999999</v>
      </c>
    </row>
    <row r="6485" spans="1:12" x14ac:dyDescent="0.2">
      <c r="A6485" s="2">
        <v>9.5469179999999998</v>
      </c>
      <c r="B6485" s="2">
        <v>63.428069999999998</v>
      </c>
      <c r="C6485" s="2">
        <v>0.32662099999999999</v>
      </c>
      <c r="D6485" s="2">
        <v>0.43653399999999998</v>
      </c>
      <c r="F6485" s="2">
        <v>9.5441129999999994</v>
      </c>
      <c r="G6485" s="2">
        <v>0.50019100000000005</v>
      </c>
      <c r="H6485" s="2">
        <v>0.50176200000000004</v>
      </c>
      <c r="J6485" s="2">
        <v>9.5469179999999998</v>
      </c>
      <c r="K6485" s="2">
        <v>8.6105000000000001E-2</v>
      </c>
      <c r="L6485" s="2">
        <v>0.169768</v>
      </c>
    </row>
    <row r="6486" spans="1:12" x14ac:dyDescent="0.2">
      <c r="A6486" s="2">
        <v>9.5476200000000002</v>
      </c>
      <c r="B6486" s="2">
        <v>63.406289999999998</v>
      </c>
      <c r="C6486" s="2">
        <v>0.32667800000000002</v>
      </c>
      <c r="D6486" s="2">
        <v>0.436504</v>
      </c>
      <c r="F6486" s="2">
        <v>9.5448140000000006</v>
      </c>
      <c r="G6486" s="2">
        <v>0.50060300000000002</v>
      </c>
      <c r="H6486" s="2">
        <v>0.50182300000000002</v>
      </c>
      <c r="J6486" s="2">
        <v>9.5476200000000002</v>
      </c>
      <c r="K6486" s="2">
        <v>8.5953000000000002E-2</v>
      </c>
      <c r="L6486" s="2">
        <v>0.16972699999999999</v>
      </c>
    </row>
    <row r="6487" spans="1:12" x14ac:dyDescent="0.2">
      <c r="A6487" s="2">
        <v>9.5483209999999996</v>
      </c>
      <c r="B6487" s="2">
        <v>63.385159999999999</v>
      </c>
      <c r="C6487" s="2">
        <v>0.32667099999999999</v>
      </c>
      <c r="D6487" s="2">
        <v>0.436977</v>
      </c>
      <c r="F6487" s="2">
        <v>9.5455159999999992</v>
      </c>
      <c r="G6487" s="2">
        <v>0.50113700000000005</v>
      </c>
      <c r="H6487" s="2">
        <v>0.50159500000000001</v>
      </c>
      <c r="J6487" s="2">
        <v>9.5483209999999996</v>
      </c>
      <c r="K6487" s="2">
        <v>8.5376999999999995E-2</v>
      </c>
      <c r="L6487" s="2">
        <v>0.169436</v>
      </c>
    </row>
    <row r="6488" spans="1:12" x14ac:dyDescent="0.2">
      <c r="A6488" s="2">
        <v>9.549023</v>
      </c>
      <c r="B6488" s="2">
        <v>63.363860000000003</v>
      </c>
      <c r="C6488" s="2">
        <v>0.32683899999999999</v>
      </c>
      <c r="D6488" s="2">
        <v>0.437274</v>
      </c>
      <c r="F6488" s="2">
        <v>9.5462170000000004</v>
      </c>
      <c r="G6488" s="2">
        <v>0.50112900000000005</v>
      </c>
      <c r="H6488" s="2">
        <v>0.50101499999999999</v>
      </c>
      <c r="J6488" s="2">
        <v>9.549023</v>
      </c>
      <c r="K6488" s="2">
        <v>8.4764000000000006E-2</v>
      </c>
      <c r="L6488" s="2">
        <v>0.16970299999999999</v>
      </c>
    </row>
    <row r="6489" spans="1:12" x14ac:dyDescent="0.2">
      <c r="A6489" s="2">
        <v>9.5497239999999994</v>
      </c>
      <c r="B6489" s="2">
        <v>63.342480000000002</v>
      </c>
      <c r="C6489" s="2">
        <v>0.32675500000000002</v>
      </c>
      <c r="D6489" s="2">
        <v>0.43719000000000002</v>
      </c>
      <c r="F6489" s="2">
        <v>9.5469179999999998</v>
      </c>
      <c r="G6489" s="2">
        <v>0.50077799999999995</v>
      </c>
      <c r="H6489" s="2">
        <v>0.50089300000000003</v>
      </c>
      <c r="J6489" s="2">
        <v>9.5497239999999994</v>
      </c>
      <c r="K6489" s="2">
        <v>8.4281999999999996E-2</v>
      </c>
      <c r="L6489" s="2">
        <v>0.16969300000000001</v>
      </c>
    </row>
    <row r="6490" spans="1:12" x14ac:dyDescent="0.2">
      <c r="A6490" s="2">
        <v>9.5504259999999999</v>
      </c>
      <c r="B6490" s="2">
        <v>63.320999999999998</v>
      </c>
      <c r="C6490" s="2">
        <v>0.326629</v>
      </c>
      <c r="D6490" s="2">
        <v>0.43738100000000002</v>
      </c>
      <c r="F6490" s="2">
        <v>9.5476200000000002</v>
      </c>
      <c r="G6490" s="2">
        <v>0.50075499999999995</v>
      </c>
      <c r="H6490" s="2">
        <v>0.50185400000000002</v>
      </c>
      <c r="J6490" s="2">
        <v>9.5504259999999999</v>
      </c>
      <c r="K6490" s="2">
        <v>8.3759E-2</v>
      </c>
      <c r="L6490" s="2">
        <v>0.169879</v>
      </c>
    </row>
    <row r="6491" spans="1:12" x14ac:dyDescent="0.2">
      <c r="A6491" s="2">
        <v>9.551126</v>
      </c>
      <c r="B6491" s="2">
        <v>63.29974</v>
      </c>
      <c r="C6491" s="2">
        <v>0.32627</v>
      </c>
      <c r="D6491" s="2">
        <v>0.43696099999999999</v>
      </c>
      <c r="F6491" s="2">
        <v>9.5483209999999996</v>
      </c>
      <c r="G6491" s="2">
        <v>0.50080100000000005</v>
      </c>
      <c r="H6491" s="2">
        <v>0.50179300000000004</v>
      </c>
      <c r="J6491" s="2">
        <v>9.551126</v>
      </c>
      <c r="K6491" s="2">
        <v>8.3615999999999996E-2</v>
      </c>
      <c r="L6491" s="2">
        <v>0.169789</v>
      </c>
    </row>
    <row r="6492" spans="1:12" x14ac:dyDescent="0.2">
      <c r="A6492" s="2">
        <v>9.5518280000000004</v>
      </c>
      <c r="B6492" s="2">
        <v>63.278660000000002</v>
      </c>
      <c r="C6492" s="2">
        <v>0.325992</v>
      </c>
      <c r="D6492" s="2">
        <v>0.43678600000000001</v>
      </c>
      <c r="F6492" s="2">
        <v>9.549023</v>
      </c>
      <c r="G6492" s="2">
        <v>0.50078599999999995</v>
      </c>
      <c r="H6492" s="2">
        <v>0.50178500000000004</v>
      </c>
      <c r="J6492" s="2">
        <v>9.5518280000000004</v>
      </c>
      <c r="K6492" s="2">
        <v>8.3401000000000003E-2</v>
      </c>
      <c r="L6492" s="2">
        <v>0.16925200000000001</v>
      </c>
    </row>
    <row r="6493" spans="1:12" x14ac:dyDescent="0.2">
      <c r="A6493" s="2">
        <v>9.5525289999999998</v>
      </c>
      <c r="B6493" s="2">
        <v>63.257750000000001</v>
      </c>
      <c r="C6493" s="2">
        <v>0.32558399999999998</v>
      </c>
      <c r="D6493" s="2">
        <v>0.43645</v>
      </c>
      <c r="F6493" s="2">
        <v>9.5497239999999994</v>
      </c>
      <c r="G6493" s="2">
        <v>0.50073999999999996</v>
      </c>
      <c r="H6493" s="2">
        <v>0.50209000000000004</v>
      </c>
      <c r="J6493" s="2">
        <v>9.5525289999999998</v>
      </c>
      <c r="K6493" s="2">
        <v>8.3502000000000007E-2</v>
      </c>
      <c r="L6493" s="2">
        <v>0.16826199999999999</v>
      </c>
    </row>
    <row r="6494" spans="1:12" x14ac:dyDescent="0.2">
      <c r="A6494" s="2">
        <v>9.5532310000000003</v>
      </c>
      <c r="B6494" s="2">
        <v>63.237189999999998</v>
      </c>
      <c r="C6494" s="2">
        <v>0.32529799999999998</v>
      </c>
      <c r="D6494" s="2">
        <v>0.43589299999999997</v>
      </c>
      <c r="F6494" s="2">
        <v>9.5504259999999999</v>
      </c>
      <c r="G6494" s="2">
        <v>0.50116700000000003</v>
      </c>
      <c r="H6494" s="2">
        <v>0.50280000000000002</v>
      </c>
      <c r="J6494" s="2">
        <v>9.5532310000000003</v>
      </c>
      <c r="K6494" s="2">
        <v>8.3586999999999995E-2</v>
      </c>
      <c r="L6494" s="2">
        <v>0.16788400000000001</v>
      </c>
    </row>
    <row r="6495" spans="1:12" x14ac:dyDescent="0.2">
      <c r="A6495" s="2">
        <v>9.5539319999999996</v>
      </c>
      <c r="B6495" s="2">
        <v>63.216450000000002</v>
      </c>
      <c r="C6495" s="2">
        <v>0.32503100000000001</v>
      </c>
      <c r="D6495" s="2">
        <v>0.43573299999999998</v>
      </c>
      <c r="F6495" s="2">
        <v>9.551126</v>
      </c>
      <c r="G6495" s="2">
        <v>0.50129699999999999</v>
      </c>
      <c r="H6495" s="2">
        <v>0.50310500000000002</v>
      </c>
      <c r="J6495" s="2">
        <v>9.5539319999999996</v>
      </c>
      <c r="K6495" s="2">
        <v>8.4112000000000006E-2</v>
      </c>
      <c r="L6495" s="2">
        <v>0.16819400000000001</v>
      </c>
    </row>
    <row r="6496" spans="1:12" x14ac:dyDescent="0.2">
      <c r="A6496" s="2">
        <v>9.5546330000000008</v>
      </c>
      <c r="B6496" s="2">
        <v>63.195500000000003</v>
      </c>
      <c r="C6496" s="2">
        <v>0.32449600000000001</v>
      </c>
      <c r="D6496" s="2">
        <v>0.43551200000000001</v>
      </c>
      <c r="F6496" s="2">
        <v>9.5518280000000004</v>
      </c>
      <c r="G6496" s="2">
        <v>0.50104499999999996</v>
      </c>
      <c r="H6496" s="2">
        <v>0.50335700000000005</v>
      </c>
      <c r="J6496" s="2">
        <v>9.5546330000000008</v>
      </c>
      <c r="K6496" s="2">
        <v>8.4217E-2</v>
      </c>
      <c r="L6496" s="2">
        <v>0.16774800000000001</v>
      </c>
    </row>
    <row r="6497" spans="1:12" x14ac:dyDescent="0.2">
      <c r="A6497" s="2">
        <v>9.5553349999999995</v>
      </c>
      <c r="B6497" s="2">
        <v>63.174860000000002</v>
      </c>
      <c r="C6497" s="2">
        <v>0.324073</v>
      </c>
      <c r="D6497" s="2">
        <v>0.435085</v>
      </c>
      <c r="F6497" s="2">
        <v>9.5525289999999998</v>
      </c>
      <c r="G6497" s="2">
        <v>0.50116700000000003</v>
      </c>
      <c r="H6497" s="2">
        <v>0.50312000000000001</v>
      </c>
      <c r="J6497" s="2">
        <v>9.5553349999999995</v>
      </c>
      <c r="K6497" s="2">
        <v>8.4093000000000001E-2</v>
      </c>
      <c r="L6497" s="2">
        <v>0.167434</v>
      </c>
    </row>
    <row r="6498" spans="1:12" x14ac:dyDescent="0.2">
      <c r="A6498" s="2">
        <v>9.5560360000000006</v>
      </c>
      <c r="B6498" s="2">
        <v>63.154110000000003</v>
      </c>
      <c r="C6498" s="2">
        <v>0.323959</v>
      </c>
      <c r="D6498" s="2">
        <v>0.43477199999999999</v>
      </c>
      <c r="F6498" s="2">
        <v>9.5532310000000003</v>
      </c>
      <c r="G6498" s="2">
        <v>0.50149500000000002</v>
      </c>
      <c r="H6498" s="2">
        <v>0.50325799999999998</v>
      </c>
      <c r="J6498" s="2">
        <v>9.5560360000000006</v>
      </c>
      <c r="K6498" s="2">
        <v>8.3294000000000007E-2</v>
      </c>
      <c r="L6498" s="2">
        <v>0.16858600000000001</v>
      </c>
    </row>
    <row r="6499" spans="1:12" x14ac:dyDescent="0.2">
      <c r="A6499" s="2">
        <v>9.5567379999999993</v>
      </c>
      <c r="B6499" s="2">
        <v>63.13335</v>
      </c>
      <c r="C6499" s="2">
        <v>0.32408100000000001</v>
      </c>
      <c r="D6499" s="2">
        <v>0.43561100000000003</v>
      </c>
      <c r="F6499" s="2">
        <v>9.5539319999999996</v>
      </c>
      <c r="G6499" s="2">
        <v>0.50167799999999996</v>
      </c>
      <c r="H6499" s="2">
        <v>0.50356299999999998</v>
      </c>
      <c r="J6499" s="2">
        <v>9.5567379999999993</v>
      </c>
      <c r="K6499" s="2">
        <v>8.2847000000000004E-2</v>
      </c>
      <c r="L6499" s="2">
        <v>0.168795</v>
      </c>
    </row>
    <row r="6500" spans="1:12" x14ac:dyDescent="0.2">
      <c r="A6500" s="2">
        <v>9.5574390000000005</v>
      </c>
      <c r="B6500" s="2">
        <v>63.112310000000001</v>
      </c>
      <c r="C6500" s="2">
        <v>0.32410699999999998</v>
      </c>
      <c r="D6500" s="2">
        <v>0.43590099999999998</v>
      </c>
      <c r="F6500" s="2">
        <v>9.5546330000000008</v>
      </c>
      <c r="G6500" s="2">
        <v>0.50183100000000003</v>
      </c>
      <c r="H6500" s="2">
        <v>0.50371600000000005</v>
      </c>
      <c r="J6500" s="2">
        <v>9.5574390000000005</v>
      </c>
      <c r="K6500" s="2">
        <v>8.2416000000000003E-2</v>
      </c>
      <c r="L6500" s="2">
        <v>0.16883300000000001</v>
      </c>
    </row>
    <row r="6501" spans="1:12" x14ac:dyDescent="0.2">
      <c r="A6501" s="2">
        <v>9.5581410000000009</v>
      </c>
      <c r="B6501" s="2">
        <v>63.090609999999998</v>
      </c>
      <c r="C6501" s="2">
        <v>0.32433600000000001</v>
      </c>
      <c r="D6501" s="2">
        <v>0.43605300000000002</v>
      </c>
      <c r="F6501" s="2">
        <v>9.5553349999999995</v>
      </c>
      <c r="G6501" s="2">
        <v>0.50202199999999997</v>
      </c>
      <c r="H6501" s="2">
        <v>0.50346400000000002</v>
      </c>
      <c r="J6501" s="2">
        <v>9.5581410000000009</v>
      </c>
      <c r="K6501" s="2">
        <v>8.2170000000000007E-2</v>
      </c>
      <c r="L6501" s="2">
        <v>0.16891300000000001</v>
      </c>
    </row>
    <row r="6502" spans="1:12" x14ac:dyDescent="0.2">
      <c r="A6502" s="2">
        <v>9.5588420000000003</v>
      </c>
      <c r="B6502" s="2">
        <v>63.069180000000003</v>
      </c>
      <c r="C6502" s="2">
        <v>0.324409</v>
      </c>
      <c r="D6502" s="2">
        <v>0.436305</v>
      </c>
      <c r="F6502" s="2">
        <v>9.5560360000000006</v>
      </c>
      <c r="G6502" s="2">
        <v>0.50238799999999995</v>
      </c>
      <c r="H6502" s="2">
        <v>0.50289899999999998</v>
      </c>
      <c r="J6502" s="2">
        <v>9.5588420000000003</v>
      </c>
      <c r="K6502" s="2">
        <v>8.1614999999999993E-2</v>
      </c>
      <c r="L6502" s="2">
        <v>0.16927600000000001</v>
      </c>
    </row>
    <row r="6503" spans="1:12" x14ac:dyDescent="0.2">
      <c r="A6503" s="2">
        <v>9.5595440000000007</v>
      </c>
      <c r="B6503" s="2">
        <v>63.047780000000003</v>
      </c>
      <c r="C6503" s="2">
        <v>0.32397799999999999</v>
      </c>
      <c r="D6503" s="2">
        <v>0.43674800000000003</v>
      </c>
      <c r="F6503" s="2">
        <v>9.5567379999999993</v>
      </c>
      <c r="G6503" s="2">
        <v>0.50210600000000005</v>
      </c>
      <c r="H6503" s="2">
        <v>0.50322699999999998</v>
      </c>
      <c r="J6503" s="2">
        <v>9.5595440000000007</v>
      </c>
      <c r="K6503" s="2">
        <v>8.1063999999999997E-2</v>
      </c>
      <c r="L6503" s="2">
        <v>0.16900399999999999</v>
      </c>
    </row>
    <row r="6504" spans="1:12" x14ac:dyDescent="0.2">
      <c r="A6504" s="2">
        <v>9.5602450000000001</v>
      </c>
      <c r="B6504" s="2">
        <v>63.026229999999998</v>
      </c>
      <c r="C6504" s="2">
        <v>0.32375300000000001</v>
      </c>
      <c r="D6504" s="2">
        <v>0.43636599999999998</v>
      </c>
      <c r="F6504" s="2">
        <v>9.5574390000000005</v>
      </c>
      <c r="G6504" s="2">
        <v>0.50246400000000002</v>
      </c>
      <c r="H6504" s="2">
        <v>0.50317400000000001</v>
      </c>
      <c r="J6504" s="2">
        <v>9.5602450000000001</v>
      </c>
      <c r="K6504" s="2">
        <v>8.0532000000000006E-2</v>
      </c>
      <c r="L6504" s="2">
        <v>0.16931499999999999</v>
      </c>
    </row>
    <row r="6505" spans="1:12" x14ac:dyDescent="0.2">
      <c r="A6505" s="2">
        <v>9.5609470000000005</v>
      </c>
      <c r="B6505" s="2">
        <v>63.005049999999997</v>
      </c>
      <c r="C6505" s="2">
        <v>0.32320300000000002</v>
      </c>
      <c r="D6505" s="2">
        <v>0.43638199999999999</v>
      </c>
      <c r="F6505" s="2">
        <v>9.5581410000000009</v>
      </c>
      <c r="G6505" s="2">
        <v>0.50232699999999997</v>
      </c>
      <c r="H6505" s="2">
        <v>0.50275400000000003</v>
      </c>
      <c r="J6505" s="2">
        <v>9.5609470000000005</v>
      </c>
      <c r="K6505" s="2">
        <v>8.0139000000000002E-2</v>
      </c>
      <c r="L6505" s="2">
        <v>0.170074</v>
      </c>
    </row>
    <row r="6506" spans="1:12" x14ac:dyDescent="0.2">
      <c r="A6506" s="2">
        <v>9.5616470000000007</v>
      </c>
      <c r="B6506" s="2">
        <v>62.983759999999997</v>
      </c>
      <c r="C6506" s="2">
        <v>0.322936</v>
      </c>
      <c r="D6506" s="2">
        <v>0.43623699999999999</v>
      </c>
      <c r="F6506" s="2">
        <v>9.5588420000000003</v>
      </c>
      <c r="G6506" s="2">
        <v>0.50201399999999996</v>
      </c>
      <c r="H6506" s="2">
        <v>0.50247200000000003</v>
      </c>
      <c r="J6506" s="2">
        <v>9.5616470000000007</v>
      </c>
      <c r="K6506" s="2">
        <v>8.0110000000000001E-2</v>
      </c>
      <c r="L6506" s="2">
        <v>0.170877</v>
      </c>
    </row>
    <row r="6507" spans="1:12" x14ac:dyDescent="0.2">
      <c r="A6507" s="2">
        <v>9.5623480000000001</v>
      </c>
      <c r="B6507" s="2">
        <v>62.962780000000002</v>
      </c>
      <c r="C6507" s="2">
        <v>0.32261600000000001</v>
      </c>
      <c r="D6507" s="2">
        <v>0.43661</v>
      </c>
      <c r="F6507" s="2">
        <v>9.5595440000000007</v>
      </c>
      <c r="G6507" s="2">
        <v>0.50176200000000004</v>
      </c>
      <c r="H6507" s="2">
        <v>0.50243400000000005</v>
      </c>
      <c r="J6507" s="2">
        <v>9.5623480000000001</v>
      </c>
      <c r="K6507" s="2">
        <v>7.9566999999999999E-2</v>
      </c>
      <c r="L6507" s="2">
        <v>0.17032800000000001</v>
      </c>
    </row>
    <row r="6508" spans="1:12" x14ac:dyDescent="0.2">
      <c r="A6508" s="2">
        <v>9.5630500000000005</v>
      </c>
      <c r="B6508" s="2">
        <v>62.94303</v>
      </c>
      <c r="C6508" s="2">
        <v>0.32267699999999999</v>
      </c>
      <c r="D6508" s="2">
        <v>0.43661</v>
      </c>
      <c r="F6508" s="2">
        <v>9.5602450000000001</v>
      </c>
      <c r="G6508" s="2">
        <v>0.50182300000000002</v>
      </c>
      <c r="H6508" s="2">
        <v>0.50263199999999997</v>
      </c>
      <c r="J6508" s="2">
        <v>9.5630500000000005</v>
      </c>
      <c r="K6508" s="2">
        <v>7.9673999999999995E-2</v>
      </c>
      <c r="L6508" s="2">
        <v>0.169903</v>
      </c>
    </row>
    <row r="6509" spans="1:12" x14ac:dyDescent="0.2">
      <c r="A6509" s="2">
        <v>9.5637509999999999</v>
      </c>
      <c r="B6509" s="2">
        <v>62.924320000000002</v>
      </c>
      <c r="C6509" s="2">
        <v>0.32271499999999997</v>
      </c>
      <c r="D6509" s="2">
        <v>0.43677100000000002</v>
      </c>
      <c r="F6509" s="2">
        <v>9.5609470000000005</v>
      </c>
      <c r="G6509" s="2">
        <v>0.50159500000000001</v>
      </c>
      <c r="H6509" s="2">
        <v>0.50263999999999998</v>
      </c>
      <c r="J6509" s="2">
        <v>9.5637509999999999</v>
      </c>
      <c r="K6509" s="2">
        <v>7.9679E-2</v>
      </c>
      <c r="L6509" s="2">
        <v>0.16999900000000001</v>
      </c>
    </row>
    <row r="6510" spans="1:12" x14ac:dyDescent="0.2">
      <c r="A6510" s="2">
        <v>9.5644530000000003</v>
      </c>
      <c r="B6510" s="2">
        <v>62.905110000000001</v>
      </c>
      <c r="C6510" s="2">
        <v>0.32307000000000002</v>
      </c>
      <c r="D6510" s="2">
        <v>0.43543500000000002</v>
      </c>
      <c r="F6510" s="2">
        <v>9.5616470000000007</v>
      </c>
      <c r="G6510" s="2">
        <v>0.50101499999999999</v>
      </c>
      <c r="H6510" s="2">
        <v>0.50280000000000002</v>
      </c>
      <c r="J6510" s="2">
        <v>9.5644530000000003</v>
      </c>
      <c r="K6510" s="2">
        <v>7.9205999999999999E-2</v>
      </c>
      <c r="L6510" s="2">
        <v>0.16998199999999999</v>
      </c>
    </row>
    <row r="6511" spans="1:12" x14ac:dyDescent="0.2">
      <c r="A6511" s="2">
        <v>9.5651539999999997</v>
      </c>
      <c r="B6511" s="2">
        <v>62.884630000000001</v>
      </c>
      <c r="C6511" s="2">
        <v>0.32333299999999998</v>
      </c>
      <c r="D6511" s="2">
        <v>0.43577100000000002</v>
      </c>
      <c r="F6511" s="2">
        <v>9.5623480000000001</v>
      </c>
      <c r="G6511" s="2">
        <v>0.50089300000000003</v>
      </c>
      <c r="H6511" s="2">
        <v>0.50292199999999998</v>
      </c>
      <c r="J6511" s="2">
        <v>9.5651539999999997</v>
      </c>
      <c r="K6511" s="2">
        <v>7.8900999999999999E-2</v>
      </c>
      <c r="L6511" s="2">
        <v>0.169178</v>
      </c>
    </row>
    <row r="6512" spans="1:12" x14ac:dyDescent="0.2">
      <c r="A6512" s="2">
        <v>9.5658560000000001</v>
      </c>
      <c r="B6512" s="2">
        <v>62.863630000000001</v>
      </c>
      <c r="C6512" s="2">
        <v>0.32289400000000001</v>
      </c>
      <c r="D6512" s="2">
        <v>0.436031</v>
      </c>
      <c r="F6512" s="2">
        <v>9.5630500000000005</v>
      </c>
      <c r="G6512" s="2">
        <v>0.50185400000000002</v>
      </c>
      <c r="H6512" s="2">
        <v>0.50330399999999997</v>
      </c>
      <c r="J6512" s="2">
        <v>9.5658560000000001</v>
      </c>
      <c r="K6512" s="2">
        <v>7.9009999999999997E-2</v>
      </c>
      <c r="L6512" s="2">
        <v>0.16869899999999999</v>
      </c>
    </row>
    <row r="6513" spans="1:12" x14ac:dyDescent="0.2">
      <c r="A6513" s="2">
        <v>9.5665569999999995</v>
      </c>
      <c r="B6513" s="2">
        <v>62.842509999999997</v>
      </c>
      <c r="C6513" s="2">
        <v>0.322295</v>
      </c>
      <c r="D6513" s="2">
        <v>0.43537399999999998</v>
      </c>
      <c r="F6513" s="2">
        <v>9.5637509999999999</v>
      </c>
      <c r="G6513" s="2">
        <v>0.50179300000000004</v>
      </c>
      <c r="H6513" s="2">
        <v>0.50344100000000003</v>
      </c>
      <c r="J6513" s="2">
        <v>9.5665569999999995</v>
      </c>
      <c r="K6513" s="2">
        <v>7.8754000000000005E-2</v>
      </c>
      <c r="L6513" s="2">
        <v>0.168854</v>
      </c>
    </row>
    <row r="6514" spans="1:12" x14ac:dyDescent="0.2">
      <c r="A6514" s="2">
        <v>9.5672580000000007</v>
      </c>
      <c r="B6514" s="2">
        <v>62.821469999999998</v>
      </c>
      <c r="C6514" s="2">
        <v>0.32186399999999998</v>
      </c>
      <c r="D6514" s="2">
        <v>0.43529800000000002</v>
      </c>
      <c r="F6514" s="2">
        <v>9.5644530000000003</v>
      </c>
      <c r="G6514" s="2">
        <v>0.50178500000000004</v>
      </c>
      <c r="H6514" s="2">
        <v>0.50263199999999997</v>
      </c>
      <c r="J6514" s="2">
        <v>9.5672580000000007</v>
      </c>
      <c r="K6514" s="2">
        <v>7.8602000000000005E-2</v>
      </c>
      <c r="L6514" s="2">
        <v>0.16908100000000001</v>
      </c>
    </row>
    <row r="6515" spans="1:12" x14ac:dyDescent="0.2">
      <c r="A6515" s="2">
        <v>9.5679599999999994</v>
      </c>
      <c r="B6515" s="2">
        <v>62.800159999999998</v>
      </c>
      <c r="C6515" s="2">
        <v>0.321994</v>
      </c>
      <c r="D6515" s="2">
        <v>0.43517600000000001</v>
      </c>
      <c r="F6515" s="2">
        <v>9.5651539999999997</v>
      </c>
      <c r="G6515" s="2">
        <v>0.50209000000000004</v>
      </c>
      <c r="H6515" s="2">
        <v>0.50232699999999997</v>
      </c>
      <c r="J6515" s="2">
        <v>9.5679599999999994</v>
      </c>
      <c r="K6515" s="2">
        <v>7.8436000000000006E-2</v>
      </c>
      <c r="L6515" s="2">
        <v>0.16949600000000001</v>
      </c>
    </row>
    <row r="6516" spans="1:12" x14ac:dyDescent="0.2">
      <c r="A6516" s="2">
        <v>9.5686610000000005</v>
      </c>
      <c r="B6516" s="2">
        <v>62.778570000000002</v>
      </c>
      <c r="C6516" s="2">
        <v>0.32230700000000001</v>
      </c>
      <c r="D6516" s="2">
        <v>0.43573299999999998</v>
      </c>
      <c r="F6516" s="2">
        <v>9.5658560000000001</v>
      </c>
      <c r="G6516" s="2">
        <v>0.50280000000000002</v>
      </c>
      <c r="H6516" s="2">
        <v>0.50236499999999995</v>
      </c>
      <c r="J6516" s="2">
        <v>9.5686610000000005</v>
      </c>
      <c r="K6516" s="2">
        <v>7.8770000000000007E-2</v>
      </c>
      <c r="L6516" s="2">
        <v>0.16963200000000001</v>
      </c>
    </row>
    <row r="6517" spans="1:12" x14ac:dyDescent="0.2">
      <c r="A6517" s="2">
        <v>9.5693629999999992</v>
      </c>
      <c r="B6517" s="2">
        <v>62.757440000000003</v>
      </c>
      <c r="C6517" s="2">
        <v>0.32200200000000001</v>
      </c>
      <c r="D6517" s="2">
        <v>0.43596200000000002</v>
      </c>
      <c r="F6517" s="2">
        <v>9.5665569999999995</v>
      </c>
      <c r="G6517" s="2">
        <v>0.50310500000000002</v>
      </c>
      <c r="H6517" s="2">
        <v>0.50283100000000003</v>
      </c>
      <c r="J6517" s="2">
        <v>9.5693629999999992</v>
      </c>
      <c r="K6517" s="2">
        <v>7.8730999999999995E-2</v>
      </c>
      <c r="L6517" s="2">
        <v>0.16944600000000001</v>
      </c>
    </row>
    <row r="6518" spans="1:12" x14ac:dyDescent="0.2">
      <c r="A6518" s="2">
        <v>9.5700640000000003</v>
      </c>
      <c r="B6518" s="2">
        <v>62.736629999999998</v>
      </c>
      <c r="C6518" s="2">
        <v>0.32203999999999999</v>
      </c>
      <c r="D6518" s="2">
        <v>0.435695</v>
      </c>
      <c r="F6518" s="2">
        <v>9.5672580000000007</v>
      </c>
      <c r="G6518" s="2">
        <v>0.50335700000000005</v>
      </c>
      <c r="H6518" s="2">
        <v>0.50282300000000002</v>
      </c>
      <c r="J6518" s="2">
        <v>9.5700640000000003</v>
      </c>
      <c r="K6518" s="2">
        <v>7.8251000000000001E-2</v>
      </c>
      <c r="L6518" s="2">
        <v>0.16930999999999999</v>
      </c>
    </row>
    <row r="6519" spans="1:12" x14ac:dyDescent="0.2">
      <c r="A6519" s="2">
        <v>9.5707649999999997</v>
      </c>
      <c r="B6519" s="2">
        <v>62.715910000000001</v>
      </c>
      <c r="C6519" s="2">
        <v>0.32212000000000002</v>
      </c>
      <c r="D6519" s="2">
        <v>0.43493199999999999</v>
      </c>
      <c r="F6519" s="2">
        <v>9.5679599999999994</v>
      </c>
      <c r="G6519" s="2">
        <v>0.50312000000000001</v>
      </c>
      <c r="H6519" s="2">
        <v>0.50270800000000004</v>
      </c>
      <c r="J6519" s="2">
        <v>9.5707649999999997</v>
      </c>
      <c r="K6519" s="2">
        <v>7.7718999999999996E-2</v>
      </c>
      <c r="L6519" s="2">
        <v>0.168962</v>
      </c>
    </row>
    <row r="6520" spans="1:12" x14ac:dyDescent="0.2">
      <c r="A6520" s="2">
        <v>9.5714659999999991</v>
      </c>
      <c r="B6520" s="2">
        <v>62.69473</v>
      </c>
      <c r="C6520" s="2">
        <v>0.322463</v>
      </c>
      <c r="D6520" s="2">
        <v>0.43456600000000001</v>
      </c>
      <c r="F6520" s="2">
        <v>9.5686610000000005</v>
      </c>
      <c r="G6520" s="2">
        <v>0.50325799999999998</v>
      </c>
      <c r="H6520" s="2">
        <v>0.50294499999999998</v>
      </c>
      <c r="J6520" s="2">
        <v>9.5714659999999991</v>
      </c>
      <c r="K6520" s="2">
        <v>7.7520000000000006E-2</v>
      </c>
      <c r="L6520" s="2">
        <v>0.16871800000000001</v>
      </c>
    </row>
    <row r="6521" spans="1:12" x14ac:dyDescent="0.2">
      <c r="A6521" s="2">
        <v>9.5721679999999996</v>
      </c>
      <c r="B6521" s="2">
        <v>62.67398</v>
      </c>
      <c r="C6521" s="2">
        <v>0.32256600000000002</v>
      </c>
      <c r="D6521" s="2">
        <v>0.43466500000000002</v>
      </c>
      <c r="F6521" s="2">
        <v>9.5693629999999992</v>
      </c>
      <c r="G6521" s="2">
        <v>0.50356299999999998</v>
      </c>
      <c r="H6521" s="2">
        <v>0.50324199999999997</v>
      </c>
      <c r="J6521" s="2">
        <v>9.5721679999999996</v>
      </c>
      <c r="K6521" s="2">
        <v>7.8204999999999997E-2</v>
      </c>
      <c r="L6521" s="2">
        <v>0.16914799999999999</v>
      </c>
    </row>
    <row r="6522" spans="1:12" x14ac:dyDescent="0.2">
      <c r="A6522" s="2">
        <v>9.5728690000000007</v>
      </c>
      <c r="B6522" s="2">
        <v>62.652459999999998</v>
      </c>
      <c r="C6522" s="2">
        <v>0.32277600000000001</v>
      </c>
      <c r="D6522" s="2">
        <v>0.43534400000000001</v>
      </c>
      <c r="F6522" s="2">
        <v>9.5700640000000003</v>
      </c>
      <c r="G6522" s="2">
        <v>0.50371600000000005</v>
      </c>
      <c r="H6522" s="2">
        <v>0.50313600000000003</v>
      </c>
      <c r="J6522" s="2">
        <v>9.5728690000000007</v>
      </c>
      <c r="K6522" s="2">
        <v>7.8640000000000002E-2</v>
      </c>
      <c r="L6522" s="2">
        <v>0.16938700000000001</v>
      </c>
    </row>
    <row r="6523" spans="1:12" x14ac:dyDescent="0.2">
      <c r="A6523" s="2">
        <v>9.5735700000000001</v>
      </c>
      <c r="B6523" s="2">
        <v>62.631309999999999</v>
      </c>
      <c r="C6523" s="2">
        <v>0.32260100000000003</v>
      </c>
      <c r="D6523" s="2">
        <v>0.43539699999999998</v>
      </c>
      <c r="F6523" s="2">
        <v>9.5707649999999997</v>
      </c>
      <c r="G6523" s="2">
        <v>0.50346400000000002</v>
      </c>
      <c r="H6523" s="2">
        <v>0.50302899999999995</v>
      </c>
      <c r="J6523" s="2">
        <v>9.5735700000000001</v>
      </c>
      <c r="K6523" s="2">
        <v>7.8845999999999999E-2</v>
      </c>
      <c r="L6523" s="2">
        <v>0.169374</v>
      </c>
    </row>
    <row r="6524" spans="1:12" x14ac:dyDescent="0.2">
      <c r="A6524" s="2">
        <v>9.5742720000000006</v>
      </c>
      <c r="B6524" s="2">
        <v>62.609810000000003</v>
      </c>
      <c r="C6524" s="2">
        <v>0.32302799999999998</v>
      </c>
      <c r="D6524" s="2">
        <v>0.43503900000000001</v>
      </c>
      <c r="F6524" s="2">
        <v>9.5714659999999991</v>
      </c>
      <c r="G6524" s="2">
        <v>0.50289899999999998</v>
      </c>
      <c r="H6524" s="2">
        <v>0.50280800000000003</v>
      </c>
      <c r="J6524" s="2">
        <v>9.5742720000000006</v>
      </c>
      <c r="K6524" s="2">
        <v>7.9227000000000006E-2</v>
      </c>
      <c r="L6524" s="2">
        <v>0.169434</v>
      </c>
    </row>
    <row r="6525" spans="1:12" x14ac:dyDescent="0.2">
      <c r="A6525" s="2">
        <v>9.574973</v>
      </c>
      <c r="B6525" s="2">
        <v>62.588610000000003</v>
      </c>
      <c r="C6525" s="2">
        <v>0.323295</v>
      </c>
      <c r="D6525" s="2">
        <v>0.43509999999999999</v>
      </c>
      <c r="F6525" s="2">
        <v>9.5721679999999996</v>
      </c>
      <c r="G6525" s="2">
        <v>0.50322699999999998</v>
      </c>
      <c r="H6525" s="2">
        <v>0.50260899999999997</v>
      </c>
      <c r="J6525" s="2">
        <v>9.574973</v>
      </c>
      <c r="K6525" s="2">
        <v>7.9075000000000006E-2</v>
      </c>
      <c r="L6525" s="2">
        <v>0.169795</v>
      </c>
    </row>
    <row r="6526" spans="1:12" x14ac:dyDescent="0.2">
      <c r="A6526" s="2">
        <v>9.5756750000000004</v>
      </c>
      <c r="B6526" s="2">
        <v>62.566870000000002</v>
      </c>
      <c r="C6526" s="2">
        <v>0.32272299999999998</v>
      </c>
      <c r="D6526" s="2">
        <v>0.43517600000000001</v>
      </c>
      <c r="F6526" s="2">
        <v>9.5728690000000007</v>
      </c>
      <c r="G6526" s="2">
        <v>0.50317400000000001</v>
      </c>
      <c r="H6526" s="2">
        <v>0.50260899999999997</v>
      </c>
      <c r="J6526" s="2">
        <v>9.5756750000000004</v>
      </c>
      <c r="K6526" s="2">
        <v>7.9393000000000005E-2</v>
      </c>
      <c r="L6526" s="2">
        <v>0.16981199999999999</v>
      </c>
    </row>
    <row r="6527" spans="1:12" x14ac:dyDescent="0.2">
      <c r="A6527" s="2">
        <v>9.5763759999999998</v>
      </c>
      <c r="B6527" s="2">
        <v>62.54504</v>
      </c>
      <c r="C6527" s="2">
        <v>0.32219199999999998</v>
      </c>
      <c r="D6527" s="2">
        <v>0.43535200000000002</v>
      </c>
      <c r="F6527" s="2">
        <v>9.5735700000000001</v>
      </c>
      <c r="G6527" s="2">
        <v>0.50275400000000003</v>
      </c>
      <c r="H6527" s="2">
        <v>0.502556</v>
      </c>
      <c r="J6527" s="2">
        <v>9.5763759999999998</v>
      </c>
      <c r="K6527" s="2">
        <v>7.9732999999999998E-2</v>
      </c>
      <c r="L6527" s="2">
        <v>0.16969999999999999</v>
      </c>
    </row>
    <row r="6528" spans="1:12" x14ac:dyDescent="0.2">
      <c r="A6528" s="2">
        <v>9.5770780000000002</v>
      </c>
      <c r="B6528" s="2">
        <v>62.523609999999998</v>
      </c>
      <c r="C6528" s="2">
        <v>0.32219199999999998</v>
      </c>
      <c r="D6528" s="2">
        <v>0.43506899999999998</v>
      </c>
      <c r="F6528" s="2">
        <v>9.5742720000000006</v>
      </c>
      <c r="G6528" s="2">
        <v>0.50247200000000003</v>
      </c>
      <c r="H6528" s="2">
        <v>0.50247200000000003</v>
      </c>
      <c r="J6528" s="2">
        <v>9.5770780000000002</v>
      </c>
      <c r="K6528" s="2">
        <v>7.9639000000000001E-2</v>
      </c>
      <c r="L6528" s="2">
        <v>0.169623</v>
      </c>
    </row>
    <row r="6529" spans="1:12" x14ac:dyDescent="0.2">
      <c r="A6529" s="2">
        <v>9.5777789999999996</v>
      </c>
      <c r="B6529" s="2">
        <v>62.501939999999998</v>
      </c>
      <c r="C6529" s="2">
        <v>0.32219199999999998</v>
      </c>
      <c r="D6529" s="2">
        <v>0.43484800000000001</v>
      </c>
      <c r="F6529" s="2">
        <v>9.574973</v>
      </c>
      <c r="G6529" s="2">
        <v>0.50243400000000005</v>
      </c>
      <c r="H6529" s="2">
        <v>0.50267799999999996</v>
      </c>
      <c r="J6529" s="2">
        <v>9.5777789999999996</v>
      </c>
      <c r="K6529" s="2">
        <v>7.9009999999999997E-2</v>
      </c>
      <c r="L6529" s="2">
        <v>0.16927300000000001</v>
      </c>
    </row>
    <row r="6530" spans="1:12" x14ac:dyDescent="0.2">
      <c r="A6530" s="2">
        <v>9.578481</v>
      </c>
      <c r="B6530" s="2">
        <v>62.480840000000001</v>
      </c>
      <c r="C6530" s="2">
        <v>0.32219199999999998</v>
      </c>
      <c r="D6530" s="2">
        <v>0.434535</v>
      </c>
      <c r="F6530" s="2">
        <v>9.5756750000000004</v>
      </c>
      <c r="G6530" s="2">
        <v>0.50263199999999997</v>
      </c>
      <c r="H6530" s="2">
        <v>0.50299099999999997</v>
      </c>
      <c r="J6530" s="2">
        <v>9.578481</v>
      </c>
      <c r="K6530" s="2">
        <v>7.9267000000000004E-2</v>
      </c>
      <c r="L6530" s="2">
        <v>0.169659</v>
      </c>
    </row>
    <row r="6531" spans="1:12" x14ac:dyDescent="0.2">
      <c r="A6531" s="2">
        <v>9.5791819999999994</v>
      </c>
      <c r="B6531" s="2">
        <v>62.45899</v>
      </c>
      <c r="C6531" s="2">
        <v>0.322135</v>
      </c>
      <c r="D6531" s="2">
        <v>0.43416100000000002</v>
      </c>
      <c r="F6531" s="2">
        <v>9.5763759999999998</v>
      </c>
      <c r="G6531" s="2">
        <v>0.50263999999999998</v>
      </c>
      <c r="H6531" s="2">
        <v>0.50350200000000001</v>
      </c>
      <c r="J6531" s="2">
        <v>9.5791819999999994</v>
      </c>
      <c r="K6531" s="2">
        <v>7.9124E-2</v>
      </c>
      <c r="L6531" s="2">
        <v>0.17014399999999999</v>
      </c>
    </row>
    <row r="6532" spans="1:12" x14ac:dyDescent="0.2">
      <c r="A6532" s="2">
        <v>9.5798839999999998</v>
      </c>
      <c r="B6532" s="2">
        <v>62.437040000000003</v>
      </c>
      <c r="C6532" s="2">
        <v>0.32189499999999999</v>
      </c>
      <c r="D6532" s="2">
        <v>0.433589</v>
      </c>
      <c r="F6532" s="2">
        <v>9.5770780000000002</v>
      </c>
      <c r="G6532" s="2">
        <v>0.50280000000000002</v>
      </c>
      <c r="H6532" s="2">
        <v>0.50384499999999999</v>
      </c>
      <c r="J6532" s="2">
        <v>9.5798839999999998</v>
      </c>
      <c r="K6532" s="2">
        <v>7.9458000000000001E-2</v>
      </c>
      <c r="L6532" s="2">
        <v>0.170067</v>
      </c>
    </row>
    <row r="6533" spans="1:12" x14ac:dyDescent="0.2">
      <c r="A6533" s="2">
        <v>9.5805849999999992</v>
      </c>
      <c r="B6533" s="2">
        <v>62.414659999999998</v>
      </c>
      <c r="C6533" s="2">
        <v>0.321552</v>
      </c>
      <c r="D6533" s="2">
        <v>0.43329200000000001</v>
      </c>
      <c r="F6533" s="2">
        <v>9.5777789999999996</v>
      </c>
      <c r="G6533" s="2">
        <v>0.50292199999999998</v>
      </c>
      <c r="H6533" s="2">
        <v>0.50395199999999996</v>
      </c>
      <c r="J6533" s="2">
        <v>9.5805849999999992</v>
      </c>
      <c r="K6533" s="2">
        <v>7.9902000000000001E-2</v>
      </c>
      <c r="L6533" s="2">
        <v>0.169984</v>
      </c>
    </row>
    <row r="6534" spans="1:12" x14ac:dyDescent="0.2">
      <c r="A6534" s="2">
        <v>9.5812860000000004</v>
      </c>
      <c r="B6534" s="2">
        <v>62.39208</v>
      </c>
      <c r="C6534" s="2">
        <v>0.321407</v>
      </c>
      <c r="D6534" s="2">
        <v>0.43335299999999999</v>
      </c>
      <c r="F6534" s="2">
        <v>9.578481</v>
      </c>
      <c r="G6534" s="2">
        <v>0.50330399999999997</v>
      </c>
      <c r="H6534" s="2">
        <v>0.50428799999999996</v>
      </c>
      <c r="J6534" s="2">
        <v>9.5812860000000004</v>
      </c>
      <c r="K6534" s="2">
        <v>7.9797999999999994E-2</v>
      </c>
      <c r="L6534" s="2">
        <v>0.16999300000000001</v>
      </c>
    </row>
    <row r="6535" spans="1:12" x14ac:dyDescent="0.2">
      <c r="A6535" s="2">
        <v>9.5819869999999998</v>
      </c>
      <c r="B6535" s="2">
        <v>62.369790000000002</v>
      </c>
      <c r="C6535" s="2">
        <v>0.32086500000000001</v>
      </c>
      <c r="D6535" s="2">
        <v>0.43329899999999999</v>
      </c>
      <c r="F6535" s="2">
        <v>9.5791819999999994</v>
      </c>
      <c r="G6535" s="2">
        <v>0.50344100000000003</v>
      </c>
      <c r="H6535" s="2">
        <v>0.504494</v>
      </c>
      <c r="J6535" s="2">
        <v>9.5819869999999998</v>
      </c>
      <c r="K6535" s="2">
        <v>7.9241000000000006E-2</v>
      </c>
      <c r="L6535" s="2">
        <v>0.17012099999999999</v>
      </c>
    </row>
    <row r="6536" spans="1:12" x14ac:dyDescent="0.2">
      <c r="A6536" s="2">
        <v>9.5826879999999992</v>
      </c>
      <c r="B6536" s="2">
        <v>62.347790000000003</v>
      </c>
      <c r="C6536" s="2">
        <v>0.32035000000000002</v>
      </c>
      <c r="D6536" s="2">
        <v>0.43329200000000001</v>
      </c>
      <c r="F6536" s="2">
        <v>9.5798839999999998</v>
      </c>
      <c r="G6536" s="2">
        <v>0.50263199999999997</v>
      </c>
      <c r="H6536" s="2">
        <v>0.50462300000000004</v>
      </c>
      <c r="J6536" s="2">
        <v>9.5826879999999992</v>
      </c>
      <c r="K6536" s="2">
        <v>7.9314999999999997E-2</v>
      </c>
      <c r="L6536" s="2">
        <v>0.17070299999999999</v>
      </c>
    </row>
    <row r="6537" spans="1:12" x14ac:dyDescent="0.2">
      <c r="A6537" s="2">
        <v>9.5833899999999996</v>
      </c>
      <c r="B6537" s="2">
        <v>62.325400000000002</v>
      </c>
      <c r="C6537" s="2">
        <v>0.31977800000000001</v>
      </c>
      <c r="D6537" s="2">
        <v>0.43278800000000001</v>
      </c>
      <c r="F6537" s="2">
        <v>9.5805849999999992</v>
      </c>
      <c r="G6537" s="2">
        <v>0.50232699999999997</v>
      </c>
      <c r="H6537" s="2">
        <v>0.504776</v>
      </c>
      <c r="J6537" s="2">
        <v>9.5833899999999996</v>
      </c>
      <c r="K6537" s="2">
        <v>7.9325000000000007E-2</v>
      </c>
      <c r="L6537" s="2">
        <v>0.17100899999999999</v>
      </c>
    </row>
    <row r="6538" spans="1:12" x14ac:dyDescent="0.2">
      <c r="A6538" s="2">
        <v>9.5840910000000008</v>
      </c>
      <c r="B6538" s="2">
        <v>62.30274</v>
      </c>
      <c r="C6538" s="2">
        <v>0.31952999999999998</v>
      </c>
      <c r="D6538" s="2">
        <v>0.43286400000000003</v>
      </c>
      <c r="F6538" s="2">
        <v>9.5812860000000004</v>
      </c>
      <c r="G6538" s="2">
        <v>0.50236499999999995</v>
      </c>
      <c r="H6538" s="2">
        <v>0.50494399999999995</v>
      </c>
      <c r="J6538" s="2">
        <v>9.5840910000000008</v>
      </c>
      <c r="K6538" s="2">
        <v>7.9542000000000002E-2</v>
      </c>
      <c r="L6538" s="2">
        <v>0.171012</v>
      </c>
    </row>
    <row r="6539" spans="1:12" x14ac:dyDescent="0.2">
      <c r="A6539" s="2">
        <v>9.5847929999999995</v>
      </c>
      <c r="B6539" s="2">
        <v>62.28013</v>
      </c>
      <c r="C6539" s="2">
        <v>0.31911</v>
      </c>
      <c r="D6539" s="2">
        <v>0.43301699999999999</v>
      </c>
      <c r="F6539" s="2">
        <v>9.5819869999999998</v>
      </c>
      <c r="G6539" s="2">
        <v>0.50283100000000003</v>
      </c>
      <c r="H6539" s="2">
        <v>0.50493600000000005</v>
      </c>
      <c r="J6539" s="2">
        <v>9.5847929999999995</v>
      </c>
      <c r="K6539" s="2">
        <v>7.9884999999999998E-2</v>
      </c>
      <c r="L6539" s="2">
        <v>0.17105200000000001</v>
      </c>
    </row>
    <row r="6540" spans="1:12" x14ac:dyDescent="0.2">
      <c r="A6540" s="2">
        <v>9.5854940000000006</v>
      </c>
      <c r="B6540" s="2">
        <v>62.257309999999997</v>
      </c>
      <c r="C6540" s="2">
        <v>0.31859500000000002</v>
      </c>
      <c r="D6540" s="2">
        <v>0.43259700000000001</v>
      </c>
      <c r="F6540" s="2">
        <v>9.5826879999999992</v>
      </c>
      <c r="G6540" s="2">
        <v>0.50282300000000002</v>
      </c>
      <c r="H6540" s="2">
        <v>0.50420399999999999</v>
      </c>
      <c r="J6540" s="2">
        <v>9.5854940000000006</v>
      </c>
      <c r="K6540" s="2">
        <v>8.0223000000000003E-2</v>
      </c>
      <c r="L6540" s="2">
        <v>0.17136100000000001</v>
      </c>
    </row>
    <row r="6541" spans="1:12" x14ac:dyDescent="0.2">
      <c r="A6541" s="2">
        <v>9.5861959999999993</v>
      </c>
      <c r="B6541" s="2">
        <v>62.234990000000003</v>
      </c>
      <c r="C6541" s="2">
        <v>0.31850400000000001</v>
      </c>
      <c r="D6541" s="2">
        <v>0.43220799999999998</v>
      </c>
      <c r="F6541" s="2">
        <v>9.5833899999999996</v>
      </c>
      <c r="G6541" s="2">
        <v>0.50270800000000004</v>
      </c>
      <c r="H6541" s="2">
        <v>0.50373100000000004</v>
      </c>
      <c r="J6541" s="2">
        <v>9.5861959999999993</v>
      </c>
      <c r="K6541" s="2">
        <v>8.0066999999999999E-2</v>
      </c>
      <c r="L6541" s="2">
        <v>0.17101</v>
      </c>
    </row>
    <row r="6542" spans="1:12" x14ac:dyDescent="0.2">
      <c r="A6542" s="2">
        <v>9.5868970000000004</v>
      </c>
      <c r="B6542" s="2">
        <v>62.212429999999998</v>
      </c>
      <c r="C6542" s="2">
        <v>0.31872899999999998</v>
      </c>
      <c r="D6542" s="2">
        <v>0.43189499999999997</v>
      </c>
      <c r="F6542" s="2">
        <v>9.5840910000000008</v>
      </c>
      <c r="G6542" s="2">
        <v>0.50294499999999998</v>
      </c>
      <c r="H6542" s="2">
        <v>0.50401300000000004</v>
      </c>
      <c r="J6542" s="2">
        <v>9.5868970000000004</v>
      </c>
      <c r="K6542" s="2">
        <v>8.0292000000000002E-2</v>
      </c>
      <c r="L6542" s="2">
        <v>0.17074400000000001</v>
      </c>
    </row>
    <row r="6543" spans="1:12" x14ac:dyDescent="0.2">
      <c r="A6543" s="2">
        <v>9.5875979999999998</v>
      </c>
      <c r="B6543" s="2">
        <v>62.19041</v>
      </c>
      <c r="C6543" s="2">
        <v>0.318828</v>
      </c>
      <c r="D6543" s="2">
        <v>0.43209399999999998</v>
      </c>
      <c r="F6543" s="2">
        <v>9.5847929999999995</v>
      </c>
      <c r="G6543" s="2">
        <v>0.50324199999999997</v>
      </c>
      <c r="H6543" s="2">
        <v>0.50429500000000005</v>
      </c>
      <c r="J6543" s="2">
        <v>9.5875979999999998</v>
      </c>
      <c r="K6543" s="2">
        <v>8.0406000000000005E-2</v>
      </c>
      <c r="L6543" s="2">
        <v>0.17125499999999999</v>
      </c>
    </row>
    <row r="6544" spans="1:12" x14ac:dyDescent="0.2">
      <c r="A6544" s="2">
        <v>9.5883000000000003</v>
      </c>
      <c r="B6544" s="2">
        <v>62.16769</v>
      </c>
      <c r="C6544" s="2">
        <v>0.31868999999999997</v>
      </c>
      <c r="D6544" s="2">
        <v>0.43242199999999997</v>
      </c>
      <c r="F6544" s="2">
        <v>9.5854940000000006</v>
      </c>
      <c r="G6544" s="2">
        <v>0.50313600000000003</v>
      </c>
      <c r="H6544" s="2">
        <v>0.50405100000000003</v>
      </c>
      <c r="J6544" s="2">
        <v>9.5883000000000003</v>
      </c>
      <c r="K6544" s="2">
        <v>8.0694000000000002E-2</v>
      </c>
      <c r="L6544" s="2">
        <v>0.17161799999999999</v>
      </c>
    </row>
    <row r="6545" spans="1:12" x14ac:dyDescent="0.2">
      <c r="A6545" s="2">
        <v>9.5890009999999997</v>
      </c>
      <c r="B6545" s="2">
        <v>62.144640000000003</v>
      </c>
      <c r="C6545" s="2">
        <v>0.31848100000000001</v>
      </c>
      <c r="D6545" s="2">
        <v>0.43207899999999999</v>
      </c>
      <c r="F6545" s="2">
        <v>9.5861959999999993</v>
      </c>
      <c r="G6545" s="2">
        <v>0.50302899999999995</v>
      </c>
      <c r="H6545" s="2">
        <v>0.50389099999999998</v>
      </c>
      <c r="J6545" s="2">
        <v>9.5890009999999997</v>
      </c>
      <c r="K6545" s="2">
        <v>8.0134999999999998E-2</v>
      </c>
      <c r="L6545" s="2">
        <v>0.17110300000000001</v>
      </c>
    </row>
    <row r="6546" spans="1:12" x14ac:dyDescent="0.2">
      <c r="A6546" s="2">
        <v>9.5897030000000001</v>
      </c>
      <c r="B6546" s="2">
        <v>62.121980000000001</v>
      </c>
      <c r="C6546" s="2">
        <v>0.31855299999999998</v>
      </c>
      <c r="D6546" s="2">
        <v>0.43156</v>
      </c>
      <c r="F6546" s="2">
        <v>9.5868970000000004</v>
      </c>
      <c r="G6546" s="2">
        <v>0.50280800000000003</v>
      </c>
      <c r="H6546" s="2">
        <v>0.50391399999999997</v>
      </c>
      <c r="J6546" s="2">
        <v>9.5897030000000001</v>
      </c>
      <c r="K6546" s="2">
        <v>7.9343999999999998E-2</v>
      </c>
      <c r="L6546" s="2">
        <v>0.17088500000000001</v>
      </c>
    </row>
    <row r="6547" spans="1:12" x14ac:dyDescent="0.2">
      <c r="A6547" s="2">
        <v>9.5904039999999995</v>
      </c>
      <c r="B6547" s="2">
        <v>62.099029999999999</v>
      </c>
      <c r="C6547" s="2">
        <v>0.31823699999999999</v>
      </c>
      <c r="D6547" s="2">
        <v>0.43191099999999999</v>
      </c>
      <c r="F6547" s="2">
        <v>9.5875979999999998</v>
      </c>
      <c r="G6547" s="2">
        <v>0.50260899999999997</v>
      </c>
      <c r="H6547" s="2">
        <v>0.504135</v>
      </c>
      <c r="J6547" s="2">
        <v>9.5904039999999995</v>
      </c>
      <c r="K6547" s="2">
        <v>7.9420000000000004E-2</v>
      </c>
      <c r="L6547" s="2">
        <v>0.17164499999999999</v>
      </c>
    </row>
    <row r="6548" spans="1:12" x14ac:dyDescent="0.2">
      <c r="A6548" s="2">
        <v>9.5911059999999999</v>
      </c>
      <c r="B6548" s="2">
        <v>62.076419999999999</v>
      </c>
      <c r="C6548" s="2">
        <v>0.31812200000000002</v>
      </c>
      <c r="D6548" s="2">
        <v>0.43215500000000001</v>
      </c>
      <c r="F6548" s="2">
        <v>9.5883000000000003</v>
      </c>
      <c r="G6548" s="2">
        <v>0.50260899999999997</v>
      </c>
      <c r="H6548" s="2">
        <v>0.50400500000000004</v>
      </c>
      <c r="J6548" s="2">
        <v>9.5911059999999999</v>
      </c>
      <c r="K6548" s="2">
        <v>7.9755999999999994E-2</v>
      </c>
      <c r="L6548" s="2">
        <v>0.171461</v>
      </c>
    </row>
    <row r="6549" spans="1:12" x14ac:dyDescent="0.2">
      <c r="A6549" s="2">
        <v>9.5918060000000001</v>
      </c>
      <c r="B6549" s="2">
        <v>62.05341</v>
      </c>
      <c r="C6549" s="2">
        <v>0.31773699999999999</v>
      </c>
      <c r="D6549" s="2">
        <v>0.43181900000000001</v>
      </c>
      <c r="F6549" s="2">
        <v>9.5890009999999997</v>
      </c>
      <c r="G6549" s="2">
        <v>0.502556</v>
      </c>
      <c r="H6549" s="2">
        <v>0.50375400000000004</v>
      </c>
      <c r="J6549" s="2">
        <v>9.5918060000000001</v>
      </c>
      <c r="K6549" s="2">
        <v>8.0335000000000004E-2</v>
      </c>
      <c r="L6549" s="2">
        <v>0.17168</v>
      </c>
    </row>
    <row r="6550" spans="1:12" x14ac:dyDescent="0.2">
      <c r="A6550" s="2">
        <v>9.5925080000000005</v>
      </c>
      <c r="B6550" s="2">
        <v>62.030610000000003</v>
      </c>
      <c r="C6550" s="2">
        <v>0.31737799999999999</v>
      </c>
      <c r="D6550" s="2">
        <v>0.43189499999999997</v>
      </c>
      <c r="F6550" s="2">
        <v>9.5897030000000001</v>
      </c>
      <c r="G6550" s="2">
        <v>0.50247200000000003</v>
      </c>
      <c r="H6550" s="2">
        <v>0.50396700000000005</v>
      </c>
      <c r="J6550" s="2">
        <v>9.5925080000000005</v>
      </c>
      <c r="K6550" s="2">
        <v>8.0312999999999996E-2</v>
      </c>
      <c r="L6550" s="2">
        <v>0.17219400000000001</v>
      </c>
    </row>
    <row r="6551" spans="1:12" x14ac:dyDescent="0.2">
      <c r="A6551" s="2">
        <v>9.5932089999999999</v>
      </c>
      <c r="B6551" s="2">
        <v>62.008009999999999</v>
      </c>
      <c r="C6551" s="2">
        <v>0.31682900000000003</v>
      </c>
      <c r="D6551" s="2">
        <v>0.43170500000000001</v>
      </c>
      <c r="F6551" s="2">
        <v>9.5904039999999995</v>
      </c>
      <c r="G6551" s="2">
        <v>0.50267799999999996</v>
      </c>
      <c r="H6551" s="2">
        <v>0.50427200000000005</v>
      </c>
      <c r="J6551" s="2">
        <v>9.5932089999999999</v>
      </c>
      <c r="K6551" s="2">
        <v>8.0521999999999996E-2</v>
      </c>
      <c r="L6551" s="2">
        <v>0.17246700000000001</v>
      </c>
    </row>
    <row r="6552" spans="1:12" x14ac:dyDescent="0.2">
      <c r="A6552" s="2">
        <v>9.5939099999999993</v>
      </c>
      <c r="B6552" s="2">
        <v>61.986170000000001</v>
      </c>
      <c r="C6552" s="2">
        <v>0.31695899999999999</v>
      </c>
      <c r="D6552" s="2">
        <v>0.43111699999999997</v>
      </c>
      <c r="F6552" s="2">
        <v>9.5911059999999999</v>
      </c>
      <c r="G6552" s="2">
        <v>0.50299099999999997</v>
      </c>
      <c r="H6552" s="2">
        <v>0.50448599999999999</v>
      </c>
      <c r="J6552" s="2">
        <v>9.5939099999999993</v>
      </c>
      <c r="K6552" s="2">
        <v>8.0946000000000004E-2</v>
      </c>
      <c r="L6552" s="2">
        <v>0.172073</v>
      </c>
    </row>
    <row r="6553" spans="1:12" x14ac:dyDescent="0.2">
      <c r="A6553" s="2">
        <v>9.5946119999999997</v>
      </c>
      <c r="B6553" s="2">
        <v>61.963839999999998</v>
      </c>
      <c r="C6553" s="2">
        <v>0.316581</v>
      </c>
      <c r="D6553" s="2">
        <v>0.43068200000000001</v>
      </c>
      <c r="F6553" s="2">
        <v>9.5918060000000001</v>
      </c>
      <c r="G6553" s="2">
        <v>0.50350200000000001</v>
      </c>
      <c r="H6553" s="2">
        <v>0.50427999999999995</v>
      </c>
      <c r="J6553" s="2">
        <v>9.5946119999999997</v>
      </c>
      <c r="K6553" s="2">
        <v>8.1323000000000006E-2</v>
      </c>
      <c r="L6553" s="2">
        <v>0.17191899999999999</v>
      </c>
    </row>
    <row r="6554" spans="1:12" x14ac:dyDescent="0.2">
      <c r="A6554" s="2">
        <v>9.5953130000000009</v>
      </c>
      <c r="B6554" s="2">
        <v>61.941319999999997</v>
      </c>
      <c r="C6554" s="2">
        <v>0.31695899999999999</v>
      </c>
      <c r="D6554" s="2">
        <v>0.43114000000000002</v>
      </c>
      <c r="F6554" s="2">
        <v>9.5925080000000005</v>
      </c>
      <c r="G6554" s="2">
        <v>0.50384499999999999</v>
      </c>
      <c r="H6554" s="2">
        <v>0.50420399999999999</v>
      </c>
      <c r="J6554" s="2">
        <v>9.5953130000000009</v>
      </c>
      <c r="K6554" s="2">
        <v>8.1365000000000007E-2</v>
      </c>
      <c r="L6554" s="2">
        <v>0.17174800000000001</v>
      </c>
    </row>
    <row r="6555" spans="1:12" x14ac:dyDescent="0.2">
      <c r="A6555" s="2">
        <v>9.5960149999999995</v>
      </c>
      <c r="B6555" s="2">
        <v>61.91845</v>
      </c>
      <c r="C6555" s="2">
        <v>0.317577</v>
      </c>
      <c r="D6555" s="2">
        <v>0.43133899999999997</v>
      </c>
      <c r="F6555" s="2">
        <v>9.5932089999999999</v>
      </c>
      <c r="G6555" s="2">
        <v>0.50395199999999996</v>
      </c>
      <c r="H6555" s="2">
        <v>0.50459299999999996</v>
      </c>
      <c r="J6555" s="2">
        <v>9.5960149999999995</v>
      </c>
      <c r="K6555" s="2">
        <v>8.1447000000000006E-2</v>
      </c>
      <c r="L6555" s="2">
        <v>0.17194999999999999</v>
      </c>
    </row>
    <row r="6556" spans="1:12" x14ac:dyDescent="0.2">
      <c r="A6556" s="2">
        <v>9.5967160000000007</v>
      </c>
      <c r="B6556" s="2">
        <v>61.895809999999997</v>
      </c>
      <c r="C6556" s="2">
        <v>0.31774799999999997</v>
      </c>
      <c r="D6556" s="2">
        <v>0.43147600000000003</v>
      </c>
      <c r="F6556" s="2">
        <v>9.5939099999999993</v>
      </c>
      <c r="G6556" s="2">
        <v>0.50428799999999996</v>
      </c>
      <c r="H6556" s="2">
        <v>0.50492099999999995</v>
      </c>
      <c r="J6556" s="2">
        <v>9.5967160000000007</v>
      </c>
      <c r="K6556" s="2">
        <v>8.1611000000000003E-2</v>
      </c>
      <c r="L6556" s="2">
        <v>0.17180100000000001</v>
      </c>
    </row>
    <row r="6557" spans="1:12" x14ac:dyDescent="0.2">
      <c r="A6557" s="2">
        <v>9.5974179999999993</v>
      </c>
      <c r="B6557" s="2">
        <v>61.873150000000003</v>
      </c>
      <c r="C6557" s="2">
        <v>0.31795400000000001</v>
      </c>
      <c r="D6557" s="2">
        <v>0.43081199999999997</v>
      </c>
      <c r="F6557" s="2">
        <v>9.5946119999999997</v>
      </c>
      <c r="G6557" s="2">
        <v>0.504494</v>
      </c>
      <c r="H6557" s="2">
        <v>0.50518799999999997</v>
      </c>
      <c r="J6557" s="2">
        <v>9.5974179999999993</v>
      </c>
      <c r="K6557" s="2">
        <v>8.1941E-2</v>
      </c>
      <c r="L6557" s="2">
        <v>0.17199200000000001</v>
      </c>
    </row>
    <row r="6558" spans="1:12" x14ac:dyDescent="0.2">
      <c r="A6558" s="2">
        <v>9.5981190000000005</v>
      </c>
      <c r="B6558" s="2">
        <v>61.850729999999999</v>
      </c>
      <c r="C6558" s="2">
        <v>0.31778299999999998</v>
      </c>
      <c r="D6558" s="2">
        <v>0.43033900000000003</v>
      </c>
      <c r="F6558" s="2">
        <v>9.5953130000000009</v>
      </c>
      <c r="G6558" s="2">
        <v>0.50462300000000004</v>
      </c>
      <c r="H6558" s="2">
        <v>0.50519599999999998</v>
      </c>
      <c r="J6558" s="2">
        <v>9.5981190000000005</v>
      </c>
      <c r="K6558" s="2">
        <v>8.1266000000000005E-2</v>
      </c>
      <c r="L6558" s="2">
        <v>0.172011</v>
      </c>
    </row>
    <row r="6559" spans="1:12" x14ac:dyDescent="0.2">
      <c r="A6559" s="2">
        <v>9.5988209999999992</v>
      </c>
      <c r="B6559" s="2">
        <v>61.828299999999999</v>
      </c>
      <c r="C6559" s="2">
        <v>0.31753500000000001</v>
      </c>
      <c r="D6559" s="2">
        <v>0.43010300000000001</v>
      </c>
      <c r="F6559" s="2">
        <v>9.5960149999999995</v>
      </c>
      <c r="G6559" s="2">
        <v>0.504776</v>
      </c>
      <c r="H6559" s="2">
        <v>0.50523399999999996</v>
      </c>
      <c r="J6559" s="2">
        <v>9.5988209999999992</v>
      </c>
      <c r="K6559" s="2">
        <v>8.115E-2</v>
      </c>
      <c r="L6559" s="2">
        <v>0.17216300000000001</v>
      </c>
    </row>
    <row r="6560" spans="1:12" x14ac:dyDescent="0.2">
      <c r="A6560" s="2">
        <v>9.5995220000000003</v>
      </c>
      <c r="B6560" s="2">
        <v>61.80621</v>
      </c>
      <c r="C6560" s="2">
        <v>0.31701200000000002</v>
      </c>
      <c r="D6560" s="2">
        <v>0.430286</v>
      </c>
      <c r="F6560" s="2">
        <v>9.5967160000000007</v>
      </c>
      <c r="G6560" s="2">
        <v>0.50494399999999995</v>
      </c>
      <c r="H6560" s="2">
        <v>0.50479099999999999</v>
      </c>
      <c r="J6560" s="2">
        <v>9.5995220000000003</v>
      </c>
      <c r="K6560" s="2">
        <v>8.1534999999999996E-2</v>
      </c>
      <c r="L6560" s="2">
        <v>0.17205899999999999</v>
      </c>
    </row>
    <row r="6561" spans="1:12" x14ac:dyDescent="0.2">
      <c r="A6561" s="2">
        <v>9.6002229999999997</v>
      </c>
      <c r="B6561" s="2">
        <v>61.783969999999997</v>
      </c>
      <c r="C6561" s="2">
        <v>0.31715300000000002</v>
      </c>
      <c r="D6561" s="2">
        <v>0.43038500000000002</v>
      </c>
      <c r="F6561" s="2">
        <v>9.5974179999999993</v>
      </c>
      <c r="G6561" s="2">
        <v>0.50493600000000005</v>
      </c>
      <c r="H6561" s="2">
        <v>0.50468400000000002</v>
      </c>
      <c r="J6561" s="2">
        <v>9.6002229999999997</v>
      </c>
      <c r="K6561" s="2">
        <v>8.1955E-2</v>
      </c>
      <c r="L6561" s="2">
        <v>0.17250799999999999</v>
      </c>
    </row>
    <row r="6562" spans="1:12" x14ac:dyDescent="0.2">
      <c r="A6562" s="2">
        <v>9.6009239999999991</v>
      </c>
      <c r="B6562" s="2">
        <v>61.761749999999999</v>
      </c>
      <c r="C6562" s="2">
        <v>0.31739699999999998</v>
      </c>
      <c r="D6562" s="2">
        <v>0.430537</v>
      </c>
      <c r="F6562" s="2">
        <v>9.5981190000000005</v>
      </c>
      <c r="G6562" s="2">
        <v>0.50420399999999999</v>
      </c>
      <c r="H6562" s="2">
        <v>0.50473000000000001</v>
      </c>
      <c r="J6562" s="2">
        <v>9.6009239999999991</v>
      </c>
      <c r="K6562" s="2">
        <v>8.2589999999999997E-2</v>
      </c>
      <c r="L6562" s="2">
        <v>0.17221</v>
      </c>
    </row>
    <row r="6563" spans="1:12" x14ac:dyDescent="0.2">
      <c r="A6563" s="2">
        <v>9.6016250000000003</v>
      </c>
      <c r="B6563" s="2">
        <v>61.73939</v>
      </c>
      <c r="C6563" s="2">
        <v>0.317359</v>
      </c>
      <c r="D6563" s="2">
        <v>0.43145299999999998</v>
      </c>
      <c r="F6563" s="2">
        <v>9.5988209999999992</v>
      </c>
      <c r="G6563" s="2">
        <v>0.50373100000000004</v>
      </c>
      <c r="H6563" s="2">
        <v>0.50483699999999998</v>
      </c>
      <c r="J6563" s="2">
        <v>9.6016250000000003</v>
      </c>
      <c r="K6563" s="2">
        <v>8.2688999999999999E-2</v>
      </c>
      <c r="L6563" s="2">
        <v>0.17152600000000001</v>
      </c>
    </row>
    <row r="6564" spans="1:12" x14ac:dyDescent="0.2">
      <c r="A6564" s="2">
        <v>9.6023270000000007</v>
      </c>
      <c r="B6564" s="2">
        <v>61.71651</v>
      </c>
      <c r="C6564" s="2">
        <v>0.31748100000000001</v>
      </c>
      <c r="D6564" s="2">
        <v>0.43161300000000002</v>
      </c>
      <c r="F6564" s="2">
        <v>9.5995220000000003</v>
      </c>
      <c r="G6564" s="2">
        <v>0.50401300000000004</v>
      </c>
      <c r="H6564" s="2">
        <v>0.50551599999999997</v>
      </c>
      <c r="J6564" s="2">
        <v>9.6023270000000007</v>
      </c>
      <c r="K6564" s="2">
        <v>8.2847000000000004E-2</v>
      </c>
      <c r="L6564" s="2">
        <v>0.171402</v>
      </c>
    </row>
    <row r="6565" spans="1:12" x14ac:dyDescent="0.2">
      <c r="A6565" s="2">
        <v>9.6030280000000001</v>
      </c>
      <c r="B6565" s="2">
        <v>61.693950000000001</v>
      </c>
      <c r="C6565" s="2">
        <v>0.317355</v>
      </c>
      <c r="D6565" s="2">
        <v>0.431537</v>
      </c>
      <c r="F6565" s="2">
        <v>9.6002229999999997</v>
      </c>
      <c r="G6565" s="2">
        <v>0.50429500000000005</v>
      </c>
      <c r="H6565" s="2">
        <v>0.50575999999999999</v>
      </c>
      <c r="J6565" s="2">
        <v>9.6030280000000001</v>
      </c>
      <c r="K6565" s="2">
        <v>8.3339999999999997E-2</v>
      </c>
      <c r="L6565" s="2">
        <v>0.17106199999999999</v>
      </c>
    </row>
    <row r="6566" spans="1:12" x14ac:dyDescent="0.2">
      <c r="A6566" s="2">
        <v>9.6037300000000005</v>
      </c>
      <c r="B6566" s="2">
        <v>61.671709999999997</v>
      </c>
      <c r="C6566" s="2">
        <v>0.31718000000000002</v>
      </c>
      <c r="D6566" s="2">
        <v>0.432033</v>
      </c>
      <c r="F6566" s="2">
        <v>9.6009239999999991</v>
      </c>
      <c r="G6566" s="2">
        <v>0.50405100000000003</v>
      </c>
      <c r="H6566" s="2">
        <v>0.50546999999999997</v>
      </c>
      <c r="J6566" s="2">
        <v>9.6037300000000005</v>
      </c>
      <c r="K6566" s="2">
        <v>8.3100999999999994E-2</v>
      </c>
      <c r="L6566" s="2">
        <v>0.17141400000000001</v>
      </c>
    </row>
    <row r="6567" spans="1:12" x14ac:dyDescent="0.2">
      <c r="A6567" s="2">
        <v>9.6044309999999999</v>
      </c>
      <c r="B6567" s="2">
        <v>61.64922</v>
      </c>
      <c r="C6567" s="2">
        <v>0.31744299999999998</v>
      </c>
      <c r="D6567" s="2">
        <v>0.432338</v>
      </c>
      <c r="F6567" s="2">
        <v>9.6016250000000003</v>
      </c>
      <c r="G6567" s="2">
        <v>0.50389099999999998</v>
      </c>
      <c r="H6567" s="2">
        <v>0.505135</v>
      </c>
      <c r="J6567" s="2">
        <v>9.6044309999999999</v>
      </c>
      <c r="K6567" s="2">
        <v>8.3107E-2</v>
      </c>
      <c r="L6567" s="2">
        <v>0.171485</v>
      </c>
    </row>
    <row r="6568" spans="1:12" x14ac:dyDescent="0.2">
      <c r="A6568" s="2">
        <v>9.6051330000000004</v>
      </c>
      <c r="B6568" s="2">
        <v>61.626579999999997</v>
      </c>
      <c r="C6568" s="2">
        <v>0.31732900000000003</v>
      </c>
      <c r="D6568" s="2">
        <v>0.43280299999999999</v>
      </c>
      <c r="F6568" s="2">
        <v>9.6023270000000007</v>
      </c>
      <c r="G6568" s="2">
        <v>0.50391399999999997</v>
      </c>
      <c r="H6568" s="2">
        <v>0.50486799999999998</v>
      </c>
      <c r="J6568" s="2">
        <v>9.6051330000000004</v>
      </c>
      <c r="K6568" s="2">
        <v>8.3807000000000006E-2</v>
      </c>
      <c r="L6568" s="2">
        <v>0.17140900000000001</v>
      </c>
    </row>
    <row r="6569" spans="1:12" x14ac:dyDescent="0.2">
      <c r="A6569" s="2">
        <v>9.6058339999999998</v>
      </c>
      <c r="B6569" s="2">
        <v>61.603749999999998</v>
      </c>
      <c r="C6569" s="2">
        <v>0.31745800000000002</v>
      </c>
      <c r="D6569" s="2">
        <v>0.43362699999999998</v>
      </c>
      <c r="F6569" s="2">
        <v>9.6030280000000001</v>
      </c>
      <c r="G6569" s="2">
        <v>0.504135</v>
      </c>
      <c r="H6569" s="2">
        <v>0.50501300000000005</v>
      </c>
      <c r="J6569" s="2">
        <v>9.6058339999999998</v>
      </c>
      <c r="K6569" s="2">
        <v>8.4117999999999998E-2</v>
      </c>
      <c r="L6569" s="2">
        <v>0.17150199999999999</v>
      </c>
    </row>
    <row r="6570" spans="1:12" x14ac:dyDescent="0.2">
      <c r="A6570" s="2">
        <v>9.6065360000000002</v>
      </c>
      <c r="B6570" s="2">
        <v>61.580509999999997</v>
      </c>
      <c r="C6570" s="2">
        <v>0.31753100000000001</v>
      </c>
      <c r="D6570" s="2">
        <v>0.43371900000000002</v>
      </c>
      <c r="F6570" s="2">
        <v>9.6037300000000005</v>
      </c>
      <c r="G6570" s="2">
        <v>0.50400500000000004</v>
      </c>
      <c r="H6570" s="2">
        <v>0.50488999999999995</v>
      </c>
      <c r="J6570" s="2">
        <v>9.6065360000000002</v>
      </c>
      <c r="K6570" s="2">
        <v>8.4709000000000007E-2</v>
      </c>
      <c r="L6570" s="2">
        <v>0.17143700000000001</v>
      </c>
    </row>
    <row r="6571" spans="1:12" x14ac:dyDescent="0.2">
      <c r="A6571" s="2">
        <v>9.6072369999999996</v>
      </c>
      <c r="B6571" s="2">
        <v>61.557429999999997</v>
      </c>
      <c r="C6571" s="2">
        <v>0.31767200000000001</v>
      </c>
      <c r="D6571" s="2">
        <v>0.43371900000000002</v>
      </c>
      <c r="F6571" s="2">
        <v>9.6044309999999999</v>
      </c>
      <c r="G6571" s="2">
        <v>0.50375400000000004</v>
      </c>
      <c r="H6571" s="2">
        <v>0.50460099999999997</v>
      </c>
      <c r="J6571" s="2">
        <v>9.6072369999999996</v>
      </c>
      <c r="K6571" s="2">
        <v>8.4628999999999996E-2</v>
      </c>
      <c r="L6571" s="2">
        <v>0.17083100000000001</v>
      </c>
    </row>
    <row r="6572" spans="1:12" x14ac:dyDescent="0.2">
      <c r="A6572" s="2">
        <v>9.6079380000000008</v>
      </c>
      <c r="B6572" s="2">
        <v>61.534489999999998</v>
      </c>
      <c r="C6572" s="2">
        <v>0.31730199999999997</v>
      </c>
      <c r="D6572" s="2">
        <v>0.43363499999999999</v>
      </c>
      <c r="F6572" s="2">
        <v>9.6051330000000004</v>
      </c>
      <c r="G6572" s="2">
        <v>0.50396700000000005</v>
      </c>
      <c r="H6572" s="2">
        <v>0.50429500000000005</v>
      </c>
      <c r="J6572" s="2">
        <v>9.6079380000000008</v>
      </c>
      <c r="K6572" s="2">
        <v>8.4405999999999995E-2</v>
      </c>
      <c r="L6572" s="2">
        <v>0.17049800000000001</v>
      </c>
    </row>
    <row r="6573" spans="1:12" x14ac:dyDescent="0.2">
      <c r="A6573" s="2">
        <v>9.6086399999999994</v>
      </c>
      <c r="B6573" s="2">
        <v>61.511510000000001</v>
      </c>
      <c r="C6573" s="2">
        <v>0.31739000000000001</v>
      </c>
      <c r="D6573" s="2">
        <v>0.43412299999999998</v>
      </c>
      <c r="F6573" s="2">
        <v>9.6058339999999998</v>
      </c>
      <c r="G6573" s="2">
        <v>0.50427200000000005</v>
      </c>
      <c r="H6573" s="2">
        <v>0.50447799999999998</v>
      </c>
      <c r="J6573" s="2">
        <v>9.6086399999999994</v>
      </c>
      <c r="K6573" s="2">
        <v>8.4157999999999997E-2</v>
      </c>
      <c r="L6573" s="2">
        <v>0.17089499999999999</v>
      </c>
    </row>
    <row r="6574" spans="1:12" x14ac:dyDescent="0.2">
      <c r="A6574" s="2">
        <v>9.6093410000000006</v>
      </c>
      <c r="B6574" s="2">
        <v>61.488520000000001</v>
      </c>
      <c r="C6574" s="2">
        <v>0.31699699999999997</v>
      </c>
      <c r="D6574" s="2">
        <v>0.43410799999999999</v>
      </c>
      <c r="F6574" s="2">
        <v>9.6065360000000002</v>
      </c>
      <c r="G6574" s="2">
        <v>0.50448599999999999</v>
      </c>
      <c r="H6574" s="2">
        <v>0.505081</v>
      </c>
      <c r="J6574" s="2">
        <v>9.6093410000000006</v>
      </c>
      <c r="K6574" s="2">
        <v>8.4043000000000007E-2</v>
      </c>
      <c r="L6574" s="2">
        <v>0.17113300000000001</v>
      </c>
    </row>
    <row r="6575" spans="1:12" x14ac:dyDescent="0.2">
      <c r="A6575" s="2">
        <v>9.6100429999999992</v>
      </c>
      <c r="B6575" s="2">
        <v>61.465519999999998</v>
      </c>
      <c r="C6575" s="2">
        <v>0.31677899999999998</v>
      </c>
      <c r="D6575" s="2">
        <v>0.43416900000000003</v>
      </c>
      <c r="F6575" s="2">
        <v>9.6072369999999996</v>
      </c>
      <c r="G6575" s="2">
        <v>0.50427999999999995</v>
      </c>
      <c r="H6575" s="2">
        <v>0.50547799999999998</v>
      </c>
      <c r="J6575" s="2">
        <v>9.6100429999999992</v>
      </c>
      <c r="K6575" s="2">
        <v>8.4307999999999994E-2</v>
      </c>
      <c r="L6575" s="2">
        <v>0.17071900000000001</v>
      </c>
    </row>
    <row r="6576" spans="1:12" x14ac:dyDescent="0.2">
      <c r="A6576" s="2">
        <v>9.6107449999999996</v>
      </c>
      <c r="B6576" s="2">
        <v>61.443080000000002</v>
      </c>
      <c r="C6576" s="2">
        <v>0.316913</v>
      </c>
      <c r="D6576" s="2">
        <v>0.43391000000000002</v>
      </c>
      <c r="F6576" s="2">
        <v>9.6079380000000008</v>
      </c>
      <c r="G6576" s="2">
        <v>0.50420399999999999</v>
      </c>
      <c r="H6576" s="2">
        <v>0.50520299999999996</v>
      </c>
      <c r="J6576" s="2">
        <v>9.6107449999999996</v>
      </c>
      <c r="K6576" s="2">
        <v>8.3874000000000004E-2</v>
      </c>
      <c r="L6576" s="2">
        <v>0.170545</v>
      </c>
    </row>
    <row r="6577" spans="1:12" x14ac:dyDescent="0.2">
      <c r="A6577" s="2">
        <v>9.6114449999999998</v>
      </c>
      <c r="B6577" s="2">
        <v>61.420119999999997</v>
      </c>
      <c r="C6577" s="2">
        <v>0.31632900000000003</v>
      </c>
      <c r="D6577" s="2">
        <v>0.43371900000000002</v>
      </c>
      <c r="F6577" s="2">
        <v>9.6086399999999994</v>
      </c>
      <c r="G6577" s="2">
        <v>0.50459299999999996</v>
      </c>
      <c r="H6577" s="2">
        <v>0.50524100000000005</v>
      </c>
      <c r="J6577" s="2">
        <v>9.6114449999999998</v>
      </c>
      <c r="K6577" s="2">
        <v>8.3914000000000002E-2</v>
      </c>
      <c r="L6577" s="2">
        <v>0.170518</v>
      </c>
    </row>
    <row r="6578" spans="1:12" x14ac:dyDescent="0.2">
      <c r="A6578" s="2">
        <v>9.6121459999999992</v>
      </c>
      <c r="B6578" s="2">
        <v>61.397060000000003</v>
      </c>
      <c r="C6578" s="2">
        <v>0.31588300000000002</v>
      </c>
      <c r="D6578" s="2">
        <v>0.43400100000000003</v>
      </c>
      <c r="F6578" s="2">
        <v>9.6093410000000006</v>
      </c>
      <c r="G6578" s="2">
        <v>0.50492099999999995</v>
      </c>
      <c r="H6578" s="2">
        <v>0.50534800000000002</v>
      </c>
      <c r="J6578" s="2">
        <v>9.6121459999999992</v>
      </c>
      <c r="K6578" s="2">
        <v>8.4303000000000003E-2</v>
      </c>
      <c r="L6578" s="2">
        <v>0.17049600000000001</v>
      </c>
    </row>
    <row r="6579" spans="1:12" x14ac:dyDescent="0.2">
      <c r="A6579" s="2">
        <v>9.6128479999999996</v>
      </c>
      <c r="B6579" s="2">
        <v>61.373939999999997</v>
      </c>
      <c r="C6579" s="2">
        <v>0.315604</v>
      </c>
      <c r="D6579" s="2">
        <v>0.43432199999999999</v>
      </c>
      <c r="F6579" s="2">
        <v>9.6100429999999992</v>
      </c>
      <c r="G6579" s="2">
        <v>0.50518799999999997</v>
      </c>
      <c r="H6579" s="2">
        <v>0.50517999999999996</v>
      </c>
      <c r="J6579" s="2">
        <v>9.6128479999999996</v>
      </c>
      <c r="K6579" s="2">
        <v>8.4818000000000005E-2</v>
      </c>
      <c r="L6579" s="2">
        <v>0.17041300000000001</v>
      </c>
    </row>
    <row r="6580" spans="1:12" x14ac:dyDescent="0.2">
      <c r="A6580" s="2">
        <v>9.6135490000000008</v>
      </c>
      <c r="B6580" s="2">
        <v>61.351199999999999</v>
      </c>
      <c r="C6580" s="2">
        <v>0.31544</v>
      </c>
      <c r="D6580" s="2">
        <v>0.43451200000000001</v>
      </c>
      <c r="F6580" s="2">
        <v>9.6107449999999996</v>
      </c>
      <c r="G6580" s="2">
        <v>0.50519599999999998</v>
      </c>
      <c r="H6580" s="2">
        <v>0.50450899999999999</v>
      </c>
      <c r="J6580" s="2">
        <v>9.6135490000000008</v>
      </c>
      <c r="K6580" s="2">
        <v>8.4321999999999994E-2</v>
      </c>
      <c r="L6580" s="2">
        <v>0.17061699999999999</v>
      </c>
    </row>
    <row r="6581" spans="1:12" x14ac:dyDescent="0.2">
      <c r="A6581" s="2">
        <v>9.6142500000000002</v>
      </c>
      <c r="B6581" s="2">
        <v>61.328519999999997</v>
      </c>
      <c r="C6581" s="2">
        <v>0.31533699999999998</v>
      </c>
      <c r="D6581" s="2">
        <v>0.43500100000000003</v>
      </c>
      <c r="F6581" s="2">
        <v>9.6114449999999998</v>
      </c>
      <c r="G6581" s="2">
        <v>0.50523399999999996</v>
      </c>
      <c r="H6581" s="2">
        <v>0.50386799999999998</v>
      </c>
      <c r="J6581" s="2">
        <v>9.6142500000000002</v>
      </c>
      <c r="K6581" s="2">
        <v>8.4665000000000004E-2</v>
      </c>
      <c r="L6581" s="2">
        <v>0.170623</v>
      </c>
    </row>
    <row r="6582" spans="1:12" x14ac:dyDescent="0.2">
      <c r="A6582" s="2">
        <v>9.6149520000000006</v>
      </c>
      <c r="B6582" s="2">
        <v>61.306109999999997</v>
      </c>
      <c r="C6582" s="2">
        <v>0.31551699999999999</v>
      </c>
      <c r="D6582" s="2">
        <v>0.43590099999999998</v>
      </c>
      <c r="F6582" s="2">
        <v>9.6121459999999992</v>
      </c>
      <c r="G6582" s="2">
        <v>0.50479099999999999</v>
      </c>
      <c r="H6582" s="2">
        <v>0.50356299999999998</v>
      </c>
      <c r="J6582" s="2">
        <v>9.6149520000000006</v>
      </c>
      <c r="K6582" s="2">
        <v>8.3940000000000001E-2</v>
      </c>
      <c r="L6582" s="2">
        <v>0.170349</v>
      </c>
    </row>
    <row r="6583" spans="1:12" x14ac:dyDescent="0.2">
      <c r="A6583" s="2">
        <v>9.615653</v>
      </c>
      <c r="B6583" s="2">
        <v>61.284199999999998</v>
      </c>
      <c r="C6583" s="2">
        <v>0.31569199999999997</v>
      </c>
      <c r="D6583" s="2">
        <v>0.43612200000000001</v>
      </c>
      <c r="F6583" s="2">
        <v>9.6128479999999996</v>
      </c>
      <c r="G6583" s="2">
        <v>0.50468400000000002</v>
      </c>
      <c r="H6583" s="2">
        <v>0.50346400000000002</v>
      </c>
      <c r="J6583" s="2">
        <v>9.615653</v>
      </c>
      <c r="K6583" s="2">
        <v>8.3441000000000001E-2</v>
      </c>
      <c r="L6583" s="2">
        <v>0.17013800000000001</v>
      </c>
    </row>
    <row r="6584" spans="1:12" x14ac:dyDescent="0.2">
      <c r="A6584" s="2">
        <v>9.6163550000000004</v>
      </c>
      <c r="B6584" s="2">
        <v>61.26305</v>
      </c>
      <c r="C6584" s="2">
        <v>0.31570399999999998</v>
      </c>
      <c r="D6584" s="2">
        <v>0.43541299999999999</v>
      </c>
      <c r="F6584" s="2">
        <v>9.6135490000000008</v>
      </c>
      <c r="G6584" s="2">
        <v>0.50473000000000001</v>
      </c>
      <c r="H6584" s="2">
        <v>0.50320399999999998</v>
      </c>
      <c r="J6584" s="2">
        <v>9.6163550000000004</v>
      </c>
      <c r="K6584" s="2">
        <v>8.3085999999999993E-2</v>
      </c>
      <c r="L6584" s="2">
        <v>0.16981599999999999</v>
      </c>
    </row>
    <row r="6585" spans="1:12" x14ac:dyDescent="0.2">
      <c r="A6585" s="2">
        <v>9.6170559999999998</v>
      </c>
      <c r="B6585" s="2">
        <v>61.243070000000003</v>
      </c>
      <c r="C6585" s="2">
        <v>0.31564599999999998</v>
      </c>
      <c r="D6585" s="2">
        <v>0.43560300000000002</v>
      </c>
      <c r="F6585" s="2">
        <v>9.6142500000000002</v>
      </c>
      <c r="G6585" s="2">
        <v>0.50483699999999998</v>
      </c>
      <c r="H6585" s="2">
        <v>0.50309000000000004</v>
      </c>
      <c r="J6585" s="2">
        <v>9.6170559999999998</v>
      </c>
      <c r="K6585" s="2">
        <v>8.3325999999999997E-2</v>
      </c>
      <c r="L6585" s="2">
        <v>0.169821</v>
      </c>
    </row>
    <row r="6586" spans="1:12" x14ac:dyDescent="0.2">
      <c r="A6586" s="2">
        <v>9.6177580000000003</v>
      </c>
      <c r="B6586" s="2">
        <v>61.223050000000001</v>
      </c>
      <c r="C6586" s="2">
        <v>0.315772</v>
      </c>
      <c r="D6586" s="2">
        <v>0.436031</v>
      </c>
      <c r="F6586" s="2">
        <v>9.6149520000000006</v>
      </c>
      <c r="G6586" s="2">
        <v>0.50551599999999997</v>
      </c>
      <c r="H6586" s="2">
        <v>0.502884</v>
      </c>
      <c r="J6586" s="2">
        <v>9.6177580000000003</v>
      </c>
      <c r="K6586" s="2">
        <v>8.3372000000000002E-2</v>
      </c>
      <c r="L6586" s="2">
        <v>0.169622</v>
      </c>
    </row>
    <row r="6587" spans="1:12" x14ac:dyDescent="0.2">
      <c r="A6587" s="2">
        <v>9.6184589999999996</v>
      </c>
      <c r="B6587" s="2">
        <v>61.201659999999997</v>
      </c>
      <c r="C6587" s="2">
        <v>0.315604</v>
      </c>
      <c r="D6587" s="2">
        <v>0.436168</v>
      </c>
      <c r="F6587" s="2">
        <v>9.615653</v>
      </c>
      <c r="G6587" s="2">
        <v>0.50575999999999999</v>
      </c>
      <c r="H6587" s="2">
        <v>0.50301399999999996</v>
      </c>
      <c r="J6587" s="2">
        <v>9.6184589999999996</v>
      </c>
      <c r="K6587" s="2">
        <v>8.3627999999999994E-2</v>
      </c>
      <c r="L6587" s="2">
        <v>0.169184</v>
      </c>
    </row>
    <row r="6588" spans="1:12" x14ac:dyDescent="0.2">
      <c r="A6588" s="2">
        <v>9.6191610000000001</v>
      </c>
      <c r="B6588" s="2">
        <v>61.17942</v>
      </c>
      <c r="C6588" s="2">
        <v>0.31540600000000002</v>
      </c>
      <c r="D6588" s="2">
        <v>0.43545800000000001</v>
      </c>
      <c r="F6588" s="2">
        <v>9.6163550000000004</v>
      </c>
      <c r="G6588" s="2">
        <v>0.50546999999999997</v>
      </c>
      <c r="H6588" s="2">
        <v>0.50303600000000004</v>
      </c>
      <c r="J6588" s="2">
        <v>9.6191610000000001</v>
      </c>
      <c r="K6588" s="2">
        <v>8.3630999999999997E-2</v>
      </c>
      <c r="L6588" s="2">
        <v>0.16925499999999999</v>
      </c>
    </row>
    <row r="6589" spans="1:12" x14ac:dyDescent="0.2">
      <c r="A6589" s="2">
        <v>9.6198619999999995</v>
      </c>
      <c r="B6589" s="2">
        <v>61.157170000000001</v>
      </c>
      <c r="C6589" s="2">
        <v>0.315494</v>
      </c>
      <c r="D6589" s="2">
        <v>0.43561899999999998</v>
      </c>
      <c r="F6589" s="2">
        <v>9.6170559999999998</v>
      </c>
      <c r="G6589" s="2">
        <v>0.505135</v>
      </c>
      <c r="H6589" s="2">
        <v>0.50276200000000004</v>
      </c>
      <c r="J6589" s="2">
        <v>9.6198619999999995</v>
      </c>
      <c r="K6589" s="2">
        <v>8.3166000000000004E-2</v>
      </c>
      <c r="L6589" s="2">
        <v>0.1696</v>
      </c>
    </row>
    <row r="6590" spans="1:12" x14ac:dyDescent="0.2">
      <c r="A6590" s="2">
        <v>9.6205630000000006</v>
      </c>
      <c r="B6590" s="2">
        <v>61.134399999999999</v>
      </c>
      <c r="C6590" s="2">
        <v>0.31545600000000001</v>
      </c>
      <c r="D6590" s="2">
        <v>0.43606899999999998</v>
      </c>
      <c r="F6590" s="2">
        <v>9.6177580000000003</v>
      </c>
      <c r="G6590" s="2">
        <v>0.50486799999999998</v>
      </c>
      <c r="H6590" s="2">
        <v>0.50283100000000003</v>
      </c>
      <c r="J6590" s="2">
        <v>9.6205630000000006</v>
      </c>
      <c r="K6590" s="2">
        <v>8.2631999999999997E-2</v>
      </c>
      <c r="L6590" s="2">
        <v>0.16936799999999999</v>
      </c>
    </row>
    <row r="6591" spans="1:12" x14ac:dyDescent="0.2">
      <c r="A6591" s="2">
        <v>9.6212649999999993</v>
      </c>
      <c r="B6591" s="2">
        <v>61.111069999999998</v>
      </c>
      <c r="C6591" s="2">
        <v>0.315303</v>
      </c>
      <c r="D6591" s="2">
        <v>0.43693100000000001</v>
      </c>
      <c r="F6591" s="2">
        <v>9.6184589999999996</v>
      </c>
      <c r="G6591" s="2">
        <v>0.50501300000000005</v>
      </c>
      <c r="H6591" s="2">
        <v>0.50335700000000005</v>
      </c>
      <c r="J6591" s="2">
        <v>9.6212649999999993</v>
      </c>
      <c r="K6591" s="2">
        <v>8.3035999999999999E-2</v>
      </c>
      <c r="L6591" s="2">
        <v>0.16981499999999999</v>
      </c>
    </row>
    <row r="6592" spans="1:12" x14ac:dyDescent="0.2">
      <c r="A6592" s="2">
        <v>9.6219649999999994</v>
      </c>
      <c r="B6592" s="2">
        <v>61.08775</v>
      </c>
      <c r="C6592" s="2">
        <v>0.31519999999999998</v>
      </c>
      <c r="D6592" s="2">
        <v>0.43732799999999999</v>
      </c>
      <c r="F6592" s="2">
        <v>9.6191610000000001</v>
      </c>
      <c r="G6592" s="2">
        <v>0.50488999999999995</v>
      </c>
      <c r="H6592" s="2">
        <v>0.50345600000000001</v>
      </c>
      <c r="J6592" s="2">
        <v>9.6219649999999994</v>
      </c>
      <c r="K6592" s="2">
        <v>8.2891000000000006E-2</v>
      </c>
      <c r="L6592" s="2">
        <v>0.17032</v>
      </c>
    </row>
    <row r="6593" spans="1:12" x14ac:dyDescent="0.2">
      <c r="A6593" s="2">
        <v>9.6226669999999999</v>
      </c>
      <c r="B6593" s="2">
        <v>61.064259999999997</v>
      </c>
      <c r="C6593" s="2">
        <v>0.31482599999999999</v>
      </c>
      <c r="D6593" s="2">
        <v>0.43687700000000002</v>
      </c>
      <c r="F6593" s="2">
        <v>9.6198619999999995</v>
      </c>
      <c r="G6593" s="2">
        <v>0.50460099999999997</v>
      </c>
      <c r="H6593" s="2">
        <v>0.50302899999999995</v>
      </c>
      <c r="J6593" s="2">
        <v>9.6226669999999999</v>
      </c>
      <c r="K6593" s="2">
        <v>8.2602999999999996E-2</v>
      </c>
      <c r="L6593" s="2">
        <v>0.170406</v>
      </c>
    </row>
    <row r="6594" spans="1:12" x14ac:dyDescent="0.2">
      <c r="A6594" s="2">
        <v>9.6233679999999993</v>
      </c>
      <c r="B6594" s="2">
        <v>61.041240000000002</v>
      </c>
      <c r="C6594" s="2">
        <v>0.31441000000000002</v>
      </c>
      <c r="D6594" s="2">
        <v>0.43638900000000003</v>
      </c>
      <c r="F6594" s="2">
        <v>9.6205630000000006</v>
      </c>
      <c r="G6594" s="2">
        <v>0.50429500000000005</v>
      </c>
      <c r="H6594" s="2">
        <v>0.50289200000000001</v>
      </c>
      <c r="J6594" s="2">
        <v>9.6233679999999993</v>
      </c>
      <c r="K6594" s="2">
        <v>8.2094E-2</v>
      </c>
      <c r="L6594" s="2">
        <v>0.17041899999999999</v>
      </c>
    </row>
    <row r="6595" spans="1:12" x14ac:dyDescent="0.2">
      <c r="A6595" s="2">
        <v>9.6240699999999997</v>
      </c>
      <c r="B6595" s="2">
        <v>61.018439999999998</v>
      </c>
      <c r="C6595" s="2">
        <v>0.31385299999999999</v>
      </c>
      <c r="D6595" s="2">
        <v>0.43645</v>
      </c>
      <c r="F6595" s="2">
        <v>9.6212649999999993</v>
      </c>
      <c r="G6595" s="2">
        <v>0.50447799999999998</v>
      </c>
      <c r="H6595" s="2">
        <v>0.50293699999999997</v>
      </c>
      <c r="J6595" s="2">
        <v>9.6240699999999997</v>
      </c>
      <c r="K6595" s="2">
        <v>8.2460000000000006E-2</v>
      </c>
      <c r="L6595" s="2">
        <v>0.170818</v>
      </c>
    </row>
    <row r="6596" spans="1:12" x14ac:dyDescent="0.2">
      <c r="A6596" s="2">
        <v>9.6247710000000009</v>
      </c>
      <c r="B6596" s="2">
        <v>60.995429999999999</v>
      </c>
      <c r="C6596" s="2">
        <v>0.31344100000000003</v>
      </c>
      <c r="D6596" s="2">
        <v>0.43660300000000002</v>
      </c>
      <c r="F6596" s="2">
        <v>9.6219649999999994</v>
      </c>
      <c r="G6596" s="2">
        <v>0.505081</v>
      </c>
      <c r="H6596" s="2">
        <v>0.50292999999999999</v>
      </c>
      <c r="J6596" s="2">
        <v>9.6247710000000009</v>
      </c>
      <c r="K6596" s="2">
        <v>8.2616999999999996E-2</v>
      </c>
      <c r="L6596" s="2">
        <v>0.171597</v>
      </c>
    </row>
    <row r="6597" spans="1:12" x14ac:dyDescent="0.2">
      <c r="A6597" s="2">
        <v>9.6254729999999995</v>
      </c>
      <c r="B6597" s="2">
        <v>60.972180000000002</v>
      </c>
      <c r="C6597" s="2">
        <v>0.31376199999999999</v>
      </c>
      <c r="D6597" s="2">
        <v>0.43637399999999998</v>
      </c>
      <c r="F6597" s="2">
        <v>9.6226669999999999</v>
      </c>
      <c r="G6597" s="2">
        <v>0.50547799999999998</v>
      </c>
      <c r="H6597" s="2">
        <v>0.50302899999999995</v>
      </c>
      <c r="J6597" s="2">
        <v>9.6254729999999995</v>
      </c>
      <c r="K6597" s="2">
        <v>8.2496E-2</v>
      </c>
      <c r="L6597" s="2">
        <v>0.17167199999999999</v>
      </c>
    </row>
    <row r="6598" spans="1:12" x14ac:dyDescent="0.2">
      <c r="A6598" s="2">
        <v>9.6261740000000007</v>
      </c>
      <c r="B6598" s="2">
        <v>60.94923</v>
      </c>
      <c r="C6598" s="2">
        <v>0.31403999999999999</v>
      </c>
      <c r="D6598" s="2">
        <v>0.43577100000000002</v>
      </c>
      <c r="F6598" s="2">
        <v>9.6233679999999993</v>
      </c>
      <c r="G6598" s="2">
        <v>0.50520299999999996</v>
      </c>
      <c r="H6598" s="2">
        <v>0.50321199999999999</v>
      </c>
      <c r="J6598" s="2">
        <v>9.6261740000000007</v>
      </c>
      <c r="K6598" s="2">
        <v>8.2733000000000001E-2</v>
      </c>
      <c r="L6598" s="2">
        <v>0.17160900000000001</v>
      </c>
    </row>
    <row r="6599" spans="1:12" x14ac:dyDescent="0.2">
      <c r="A6599" s="2">
        <v>9.6268750000000001</v>
      </c>
      <c r="B6599" s="2">
        <v>60.926560000000002</v>
      </c>
      <c r="C6599" s="2">
        <v>0.31397599999999998</v>
      </c>
      <c r="D6599" s="2">
        <v>0.43539699999999998</v>
      </c>
      <c r="F6599" s="2">
        <v>9.6240699999999997</v>
      </c>
      <c r="G6599" s="2">
        <v>0.50524100000000005</v>
      </c>
      <c r="H6599" s="2">
        <v>0.50320399999999998</v>
      </c>
      <c r="J6599" s="2">
        <v>9.6268750000000001</v>
      </c>
      <c r="K6599" s="2">
        <v>8.2200999999999996E-2</v>
      </c>
      <c r="L6599" s="2">
        <v>0.17149</v>
      </c>
    </row>
    <row r="6600" spans="1:12" x14ac:dyDescent="0.2">
      <c r="A6600" s="2">
        <v>9.6275770000000005</v>
      </c>
      <c r="B6600" s="2">
        <v>60.903440000000003</v>
      </c>
      <c r="C6600" s="2">
        <v>0.31392999999999999</v>
      </c>
      <c r="D6600" s="2">
        <v>0.43492399999999998</v>
      </c>
      <c r="F6600" s="2">
        <v>9.6247710000000009</v>
      </c>
      <c r="G6600" s="2">
        <v>0.50534800000000002</v>
      </c>
      <c r="H6600" s="2">
        <v>0.50310500000000002</v>
      </c>
      <c r="J6600" s="2">
        <v>9.6275770000000005</v>
      </c>
      <c r="K6600" s="2">
        <v>8.2532999999999995E-2</v>
      </c>
      <c r="L6600" s="2">
        <v>0.17127200000000001</v>
      </c>
    </row>
    <row r="6601" spans="1:12" x14ac:dyDescent="0.2">
      <c r="A6601" s="2">
        <v>9.6282779999999999</v>
      </c>
      <c r="B6601" s="2">
        <v>60.880330000000001</v>
      </c>
      <c r="C6601" s="2">
        <v>0.31378099999999998</v>
      </c>
      <c r="D6601" s="2">
        <v>0.43445899999999998</v>
      </c>
      <c r="F6601" s="2">
        <v>9.6254729999999995</v>
      </c>
      <c r="G6601" s="2">
        <v>0.50517999999999996</v>
      </c>
      <c r="H6601" s="2">
        <v>0.503166</v>
      </c>
      <c r="J6601" s="2">
        <v>9.6282779999999999</v>
      </c>
      <c r="K6601" s="2">
        <v>8.2507999999999998E-2</v>
      </c>
      <c r="L6601" s="2">
        <v>0.171043</v>
      </c>
    </row>
    <row r="6602" spans="1:12" x14ac:dyDescent="0.2">
      <c r="A6602" s="2">
        <v>9.6289800000000003</v>
      </c>
      <c r="B6602" s="2">
        <v>60.857439999999997</v>
      </c>
      <c r="C6602" s="2">
        <v>0.31344899999999998</v>
      </c>
      <c r="D6602" s="2">
        <v>0.43432900000000002</v>
      </c>
      <c r="F6602" s="2">
        <v>9.6261740000000007</v>
      </c>
      <c r="G6602" s="2">
        <v>0.50450899999999999</v>
      </c>
      <c r="H6602" s="2">
        <v>0.50344100000000003</v>
      </c>
      <c r="J6602" s="2">
        <v>9.6289800000000003</v>
      </c>
      <c r="K6602" s="2">
        <v>8.2100000000000006E-2</v>
      </c>
      <c r="L6602" s="2">
        <v>0.17128599999999999</v>
      </c>
    </row>
    <row r="6603" spans="1:12" x14ac:dyDescent="0.2">
      <c r="A6603" s="2">
        <v>9.6296809999999997</v>
      </c>
      <c r="B6603" s="2">
        <v>60.834980000000002</v>
      </c>
      <c r="C6603" s="2">
        <v>0.31307499999999999</v>
      </c>
      <c r="D6603" s="2">
        <v>0.43416100000000002</v>
      </c>
      <c r="F6603" s="2">
        <v>9.6268750000000001</v>
      </c>
      <c r="G6603" s="2">
        <v>0.50386799999999998</v>
      </c>
      <c r="H6603" s="2">
        <v>0.503807</v>
      </c>
      <c r="J6603" s="2">
        <v>9.6296809999999997</v>
      </c>
      <c r="K6603" s="2">
        <v>8.2185999999999995E-2</v>
      </c>
      <c r="L6603" s="2">
        <v>0.171681</v>
      </c>
    </row>
    <row r="6604" spans="1:12" x14ac:dyDescent="0.2">
      <c r="A6604" s="2">
        <v>9.6303830000000001</v>
      </c>
      <c r="B6604" s="2">
        <v>60.81259</v>
      </c>
      <c r="C6604" s="2">
        <v>0.31270500000000001</v>
      </c>
      <c r="D6604" s="2">
        <v>0.43429899999999999</v>
      </c>
      <c r="F6604" s="2">
        <v>9.6275770000000005</v>
      </c>
      <c r="G6604" s="2">
        <v>0.50356299999999998</v>
      </c>
      <c r="H6604" s="2">
        <v>0.50405900000000003</v>
      </c>
      <c r="J6604" s="2">
        <v>9.6303830000000001</v>
      </c>
      <c r="K6604" s="2">
        <v>8.1669000000000005E-2</v>
      </c>
      <c r="L6604" s="2">
        <v>0.17189099999999999</v>
      </c>
    </row>
    <row r="6605" spans="1:12" x14ac:dyDescent="0.2">
      <c r="A6605" s="2">
        <v>9.6310830000000003</v>
      </c>
      <c r="B6605" s="2">
        <v>60.790120000000002</v>
      </c>
      <c r="C6605" s="2">
        <v>0.31226999999999999</v>
      </c>
      <c r="D6605" s="2">
        <v>0.43466500000000002</v>
      </c>
      <c r="F6605" s="2">
        <v>9.6282779999999999</v>
      </c>
      <c r="G6605" s="2">
        <v>0.50346400000000002</v>
      </c>
      <c r="H6605" s="2">
        <v>0.50405100000000003</v>
      </c>
      <c r="J6605" s="2">
        <v>9.6310830000000003</v>
      </c>
      <c r="K6605" s="2">
        <v>8.1461000000000006E-2</v>
      </c>
      <c r="L6605" s="2">
        <v>0.17208300000000001</v>
      </c>
    </row>
    <row r="6606" spans="1:12" x14ac:dyDescent="0.2">
      <c r="A6606" s="2">
        <v>9.6317850000000007</v>
      </c>
      <c r="B6606" s="2">
        <v>60.767989999999998</v>
      </c>
      <c r="C6606" s="2">
        <v>0.311977</v>
      </c>
      <c r="D6606" s="2">
        <v>0.43524499999999999</v>
      </c>
      <c r="F6606" s="2">
        <v>9.6289800000000003</v>
      </c>
      <c r="G6606" s="2">
        <v>0.50320399999999998</v>
      </c>
      <c r="H6606" s="2">
        <v>0.50397499999999995</v>
      </c>
      <c r="J6606" s="2">
        <v>9.6317850000000007</v>
      </c>
      <c r="K6606" s="2">
        <v>8.1081E-2</v>
      </c>
      <c r="L6606" s="2">
        <v>0.17238600000000001</v>
      </c>
    </row>
    <row r="6607" spans="1:12" x14ac:dyDescent="0.2">
      <c r="A6607" s="2">
        <v>9.6324860000000001</v>
      </c>
      <c r="B6607" s="2">
        <v>60.745420000000003</v>
      </c>
      <c r="C6607" s="2">
        <v>0.31176700000000002</v>
      </c>
      <c r="D6607" s="2">
        <v>0.43540499999999999</v>
      </c>
      <c r="F6607" s="2">
        <v>9.6296809999999997</v>
      </c>
      <c r="G6607" s="2">
        <v>0.50309000000000004</v>
      </c>
      <c r="H6607" s="2">
        <v>0.50378400000000001</v>
      </c>
      <c r="J6607" s="2">
        <v>9.6324860000000001</v>
      </c>
      <c r="K6607" s="2">
        <v>8.1140000000000004E-2</v>
      </c>
      <c r="L6607" s="2">
        <v>0.17264699999999999</v>
      </c>
    </row>
    <row r="6608" spans="1:12" x14ac:dyDescent="0.2">
      <c r="A6608" s="2">
        <v>9.6331880000000005</v>
      </c>
      <c r="B6608" s="2">
        <v>60.7224</v>
      </c>
      <c r="C6608" s="2">
        <v>0.31174000000000002</v>
      </c>
      <c r="D6608" s="2">
        <v>0.43545099999999998</v>
      </c>
      <c r="F6608" s="2">
        <v>9.6303830000000001</v>
      </c>
      <c r="G6608" s="2">
        <v>0.502884</v>
      </c>
      <c r="H6608" s="2">
        <v>0.50346400000000002</v>
      </c>
      <c r="J6608" s="2">
        <v>9.6331880000000005</v>
      </c>
      <c r="K6608" s="2">
        <v>8.1157999999999994E-2</v>
      </c>
      <c r="L6608" s="2">
        <v>0.172927</v>
      </c>
    </row>
    <row r="6609" spans="1:12" x14ac:dyDescent="0.2">
      <c r="A6609" s="2">
        <v>9.6338889999999999</v>
      </c>
      <c r="B6609" s="2">
        <v>60.699260000000002</v>
      </c>
      <c r="C6609" s="2">
        <v>0.31150699999999998</v>
      </c>
      <c r="D6609" s="2">
        <v>0.43559599999999998</v>
      </c>
      <c r="F6609" s="2">
        <v>9.6310830000000003</v>
      </c>
      <c r="G6609" s="2">
        <v>0.50301399999999996</v>
      </c>
      <c r="H6609" s="2">
        <v>0.50340300000000004</v>
      </c>
      <c r="J6609" s="2">
        <v>9.6338889999999999</v>
      </c>
      <c r="K6609" s="2">
        <v>8.1125000000000003E-2</v>
      </c>
      <c r="L6609" s="2">
        <v>0.172958</v>
      </c>
    </row>
    <row r="6610" spans="1:12" x14ac:dyDescent="0.2">
      <c r="A6610" s="2">
        <v>9.6345899999999993</v>
      </c>
      <c r="B6610" s="2">
        <v>60.67548</v>
      </c>
      <c r="C6610" s="2">
        <v>0.31138900000000003</v>
      </c>
      <c r="D6610" s="2">
        <v>0.43596200000000002</v>
      </c>
      <c r="F6610" s="2">
        <v>9.6317850000000007</v>
      </c>
      <c r="G6610" s="2">
        <v>0.50303600000000004</v>
      </c>
      <c r="H6610" s="2">
        <v>0.50351699999999999</v>
      </c>
      <c r="J6610" s="2">
        <v>9.6345899999999993</v>
      </c>
      <c r="K6610" s="2">
        <v>8.1268000000000007E-2</v>
      </c>
      <c r="L6610" s="2">
        <v>0.173208</v>
      </c>
    </row>
    <row r="6611" spans="1:12" x14ac:dyDescent="0.2">
      <c r="A6611" s="2">
        <v>9.6352919999999997</v>
      </c>
      <c r="B6611" s="2">
        <v>60.652239999999999</v>
      </c>
      <c r="C6611" s="2">
        <v>0.31117600000000001</v>
      </c>
      <c r="D6611" s="2">
        <v>0.43606099999999998</v>
      </c>
      <c r="F6611" s="2">
        <v>9.6324860000000001</v>
      </c>
      <c r="G6611" s="2">
        <v>0.50276200000000004</v>
      </c>
      <c r="H6611" s="2">
        <v>0.50365400000000005</v>
      </c>
      <c r="J6611" s="2">
        <v>9.6352919999999997</v>
      </c>
      <c r="K6611" s="2">
        <v>8.1386E-2</v>
      </c>
      <c r="L6611" s="2">
        <v>0.17353199999999999</v>
      </c>
    </row>
    <row r="6612" spans="1:12" x14ac:dyDescent="0.2">
      <c r="A6612" s="2">
        <v>9.6359929999999991</v>
      </c>
      <c r="B6612" s="2">
        <v>60.629219999999997</v>
      </c>
      <c r="C6612" s="2">
        <v>0.31074800000000002</v>
      </c>
      <c r="D6612" s="2">
        <v>0.43615300000000001</v>
      </c>
      <c r="F6612" s="2">
        <v>9.6331880000000005</v>
      </c>
      <c r="G6612" s="2">
        <v>0.50283100000000003</v>
      </c>
      <c r="H6612" s="2">
        <v>0.50368500000000005</v>
      </c>
      <c r="J6612" s="2">
        <v>9.6359929999999991</v>
      </c>
      <c r="K6612" s="2">
        <v>8.0332000000000001E-2</v>
      </c>
      <c r="L6612" s="2">
        <v>0.173898</v>
      </c>
    </row>
    <row r="6613" spans="1:12" x14ac:dyDescent="0.2">
      <c r="A6613" s="2">
        <v>9.6366949999999996</v>
      </c>
      <c r="B6613" s="2">
        <v>60.606189999999998</v>
      </c>
      <c r="C6613" s="2">
        <v>0.31048100000000001</v>
      </c>
      <c r="D6613" s="2">
        <v>0.43602299999999999</v>
      </c>
      <c r="F6613" s="2">
        <v>9.6338889999999999</v>
      </c>
      <c r="G6613" s="2">
        <v>0.50335700000000005</v>
      </c>
      <c r="H6613" s="2">
        <v>0.50351699999999999</v>
      </c>
      <c r="J6613" s="2">
        <v>9.6366949999999996</v>
      </c>
      <c r="K6613" s="2">
        <v>7.9852999999999993E-2</v>
      </c>
      <c r="L6613" s="2">
        <v>0.174599</v>
      </c>
    </row>
    <row r="6614" spans="1:12" x14ac:dyDescent="0.2">
      <c r="A6614" s="2">
        <v>9.6373960000000007</v>
      </c>
      <c r="B6614" s="2">
        <v>60.583480000000002</v>
      </c>
      <c r="C6614" s="2">
        <v>0.310058</v>
      </c>
      <c r="D6614" s="2">
        <v>0.43575599999999998</v>
      </c>
      <c r="F6614" s="2">
        <v>9.6345899999999993</v>
      </c>
      <c r="G6614" s="2">
        <v>0.50345600000000001</v>
      </c>
      <c r="H6614" s="2">
        <v>0.50305200000000005</v>
      </c>
      <c r="J6614" s="2">
        <v>9.6373960000000007</v>
      </c>
      <c r="K6614" s="2">
        <v>7.9695000000000002E-2</v>
      </c>
      <c r="L6614" s="2">
        <v>0.174952</v>
      </c>
    </row>
    <row r="6615" spans="1:12" x14ac:dyDescent="0.2">
      <c r="A6615" s="2">
        <v>9.6380979999999994</v>
      </c>
      <c r="B6615" s="2">
        <v>60.560409999999997</v>
      </c>
      <c r="C6615" s="2">
        <v>0.30968000000000001</v>
      </c>
      <c r="D6615" s="2">
        <v>0.43601499999999999</v>
      </c>
      <c r="F6615" s="2">
        <v>9.6352919999999997</v>
      </c>
      <c r="G6615" s="2">
        <v>0.50302899999999995</v>
      </c>
      <c r="H6615" s="2">
        <v>0.50224299999999999</v>
      </c>
      <c r="J6615" s="2">
        <v>9.6380979999999994</v>
      </c>
      <c r="K6615" s="2">
        <v>7.9542000000000002E-2</v>
      </c>
      <c r="L6615" s="2">
        <v>0.17500499999999999</v>
      </c>
    </row>
    <row r="6616" spans="1:12" x14ac:dyDescent="0.2">
      <c r="A6616" s="2">
        <v>9.6387990000000006</v>
      </c>
      <c r="B6616" s="2">
        <v>60.537050000000001</v>
      </c>
      <c r="C6616" s="2">
        <v>0.30949300000000002</v>
      </c>
      <c r="D6616" s="2">
        <v>0.435527</v>
      </c>
      <c r="F6616" s="2">
        <v>9.6359929999999991</v>
      </c>
      <c r="G6616" s="2">
        <v>0.50289200000000001</v>
      </c>
      <c r="H6616" s="2">
        <v>0.50199099999999997</v>
      </c>
      <c r="J6616" s="2">
        <v>9.6387990000000006</v>
      </c>
      <c r="K6616" s="2">
        <v>7.9614000000000004E-2</v>
      </c>
      <c r="L6616" s="2">
        <v>0.17485999999999999</v>
      </c>
    </row>
    <row r="6617" spans="1:12" x14ac:dyDescent="0.2">
      <c r="A6617" s="2">
        <v>9.6395009999999992</v>
      </c>
      <c r="B6617" s="2">
        <v>60.513480000000001</v>
      </c>
      <c r="C6617" s="2">
        <v>0.30920300000000001</v>
      </c>
      <c r="D6617" s="2">
        <v>0.43512299999999998</v>
      </c>
      <c r="F6617" s="2">
        <v>9.6366949999999996</v>
      </c>
      <c r="G6617" s="2">
        <v>0.50293699999999997</v>
      </c>
      <c r="H6617" s="2">
        <v>0.50214400000000003</v>
      </c>
      <c r="J6617" s="2">
        <v>9.6395009999999992</v>
      </c>
      <c r="K6617" s="2">
        <v>7.9138E-2</v>
      </c>
      <c r="L6617" s="2">
        <v>0.174568</v>
      </c>
    </row>
    <row r="6618" spans="1:12" x14ac:dyDescent="0.2">
      <c r="A6618" s="2">
        <v>9.6402020000000004</v>
      </c>
      <c r="B6618" s="2">
        <v>60.489899999999999</v>
      </c>
      <c r="C6618" s="2">
        <v>0.30905500000000002</v>
      </c>
      <c r="D6618" s="2">
        <v>0.434894</v>
      </c>
      <c r="F6618" s="2">
        <v>9.6373960000000007</v>
      </c>
      <c r="G6618" s="2">
        <v>0.50292999999999999</v>
      </c>
      <c r="H6618" s="2">
        <v>0.50212900000000005</v>
      </c>
      <c r="J6618" s="2">
        <v>9.6402020000000004</v>
      </c>
      <c r="K6618" s="2">
        <v>7.8445000000000001E-2</v>
      </c>
      <c r="L6618" s="2">
        <v>0.174568</v>
      </c>
    </row>
    <row r="6619" spans="1:12" x14ac:dyDescent="0.2">
      <c r="A6619" s="2">
        <v>9.6409040000000008</v>
      </c>
      <c r="B6619" s="2">
        <v>60.466250000000002</v>
      </c>
      <c r="C6619" s="2">
        <v>0.30880299999999999</v>
      </c>
      <c r="D6619" s="2">
        <v>0.434535</v>
      </c>
      <c r="F6619" s="2">
        <v>9.6380979999999994</v>
      </c>
      <c r="G6619" s="2">
        <v>0.50302899999999995</v>
      </c>
      <c r="H6619" s="2">
        <v>0.50186900000000001</v>
      </c>
      <c r="J6619" s="2">
        <v>9.6409040000000008</v>
      </c>
      <c r="K6619" s="2">
        <v>7.8151999999999999E-2</v>
      </c>
      <c r="L6619" s="2">
        <v>0.174766</v>
      </c>
    </row>
    <row r="6620" spans="1:12" x14ac:dyDescent="0.2">
      <c r="A6620" s="2">
        <v>9.6416039999999992</v>
      </c>
      <c r="B6620" s="2">
        <v>60.442999999999998</v>
      </c>
      <c r="C6620" s="2">
        <v>0.30819999999999997</v>
      </c>
      <c r="D6620" s="2">
        <v>0.43429899999999999</v>
      </c>
      <c r="F6620" s="2">
        <v>9.6387990000000006</v>
      </c>
      <c r="G6620" s="2">
        <v>0.50321199999999999</v>
      </c>
      <c r="H6620" s="2">
        <v>0.50202899999999995</v>
      </c>
      <c r="J6620" s="2">
        <v>9.6416039999999992</v>
      </c>
      <c r="K6620" s="2">
        <v>7.8090999999999994E-2</v>
      </c>
      <c r="L6620" s="2">
        <v>0.17483699999999999</v>
      </c>
    </row>
    <row r="6621" spans="1:12" x14ac:dyDescent="0.2">
      <c r="A6621" s="2">
        <v>9.6423050000000003</v>
      </c>
      <c r="B6621" s="2">
        <v>60.419629999999998</v>
      </c>
      <c r="C6621" s="2">
        <v>0.30751299999999998</v>
      </c>
      <c r="D6621" s="2">
        <v>0.43367299999999998</v>
      </c>
      <c r="F6621" s="2">
        <v>9.6395009999999992</v>
      </c>
      <c r="G6621" s="2">
        <v>0.50320399999999998</v>
      </c>
      <c r="H6621" s="2">
        <v>0.50265499999999996</v>
      </c>
      <c r="J6621" s="2">
        <v>9.6423050000000003</v>
      </c>
      <c r="K6621" s="2">
        <v>7.7543000000000001E-2</v>
      </c>
      <c r="L6621" s="2">
        <v>0.17514199999999999</v>
      </c>
    </row>
    <row r="6622" spans="1:12" x14ac:dyDescent="0.2">
      <c r="A6622" s="2">
        <v>9.6430070000000008</v>
      </c>
      <c r="B6622" s="2">
        <v>60.396299999999997</v>
      </c>
      <c r="C6622" s="2">
        <v>0.30712400000000001</v>
      </c>
      <c r="D6622" s="2">
        <v>0.43327599999999999</v>
      </c>
      <c r="F6622" s="2">
        <v>9.6402020000000004</v>
      </c>
      <c r="G6622" s="2">
        <v>0.50310500000000002</v>
      </c>
      <c r="H6622" s="2">
        <v>0.50303600000000004</v>
      </c>
      <c r="J6622" s="2">
        <v>9.6430070000000008</v>
      </c>
      <c r="K6622" s="2">
        <v>7.7451999999999993E-2</v>
      </c>
      <c r="L6622" s="2">
        <v>0.17559900000000001</v>
      </c>
    </row>
    <row r="6623" spans="1:12" x14ac:dyDescent="0.2">
      <c r="A6623" s="2">
        <v>9.6437080000000002</v>
      </c>
      <c r="B6623" s="2">
        <v>60.372729999999997</v>
      </c>
      <c r="C6623" s="2">
        <v>0.30698300000000001</v>
      </c>
      <c r="D6623" s="2">
        <v>0.43323099999999998</v>
      </c>
      <c r="F6623" s="2">
        <v>9.6409040000000008</v>
      </c>
      <c r="G6623" s="2">
        <v>0.503166</v>
      </c>
      <c r="H6623" s="2">
        <v>0.50299799999999995</v>
      </c>
      <c r="J6623" s="2">
        <v>9.6437080000000002</v>
      </c>
      <c r="K6623" s="2">
        <v>7.7736E-2</v>
      </c>
      <c r="L6623" s="2">
        <v>0.17577599999999999</v>
      </c>
    </row>
    <row r="6624" spans="1:12" x14ac:dyDescent="0.2">
      <c r="A6624" s="2">
        <v>9.6444100000000006</v>
      </c>
      <c r="B6624" s="2">
        <v>60.349589999999999</v>
      </c>
      <c r="C6624" s="2">
        <v>0.30663200000000002</v>
      </c>
      <c r="D6624" s="2">
        <v>0.433589</v>
      </c>
      <c r="F6624" s="2">
        <v>9.6416039999999992</v>
      </c>
      <c r="G6624" s="2">
        <v>0.50344100000000003</v>
      </c>
      <c r="H6624" s="2">
        <v>0.50246400000000002</v>
      </c>
      <c r="J6624" s="2">
        <v>9.6444100000000006</v>
      </c>
      <c r="K6624" s="2">
        <v>7.7580999999999997E-2</v>
      </c>
      <c r="L6624" s="2">
        <v>0.17590900000000001</v>
      </c>
    </row>
    <row r="6625" spans="1:12" x14ac:dyDescent="0.2">
      <c r="A6625" s="2">
        <v>9.645111</v>
      </c>
      <c r="B6625" s="2">
        <v>60.325839999999999</v>
      </c>
      <c r="C6625" s="2">
        <v>0.30618200000000001</v>
      </c>
      <c r="D6625" s="2">
        <v>0.43363499999999999</v>
      </c>
      <c r="F6625" s="2">
        <v>9.6423050000000003</v>
      </c>
      <c r="G6625" s="2">
        <v>0.503807</v>
      </c>
      <c r="H6625" s="2">
        <v>0.50203699999999996</v>
      </c>
      <c r="J6625" s="2">
        <v>9.645111</v>
      </c>
      <c r="K6625" s="2">
        <v>7.7716999999999994E-2</v>
      </c>
      <c r="L6625" s="2">
        <v>0.17632300000000001</v>
      </c>
    </row>
    <row r="6626" spans="1:12" x14ac:dyDescent="0.2">
      <c r="A6626" s="2">
        <v>9.6458130000000004</v>
      </c>
      <c r="B6626" s="2">
        <v>60.30254</v>
      </c>
      <c r="C6626" s="2">
        <v>0.30571300000000001</v>
      </c>
      <c r="D6626" s="2">
        <v>0.43365799999999999</v>
      </c>
      <c r="F6626" s="2">
        <v>9.6430070000000008</v>
      </c>
      <c r="G6626" s="2">
        <v>0.50405900000000003</v>
      </c>
      <c r="H6626" s="2">
        <v>0.50166299999999997</v>
      </c>
      <c r="J6626" s="2">
        <v>9.6458130000000004</v>
      </c>
      <c r="K6626" s="2">
        <v>7.8122999999999998E-2</v>
      </c>
      <c r="L6626" s="2">
        <v>0.17641999999999999</v>
      </c>
    </row>
    <row r="6627" spans="1:12" x14ac:dyDescent="0.2">
      <c r="A6627" s="2">
        <v>9.6465139999999998</v>
      </c>
      <c r="B6627" s="2">
        <v>60.279519999999998</v>
      </c>
      <c r="C6627" s="2">
        <v>0.30579299999999998</v>
      </c>
      <c r="D6627" s="2">
        <v>0.43369600000000003</v>
      </c>
      <c r="F6627" s="2">
        <v>9.6437080000000002</v>
      </c>
      <c r="G6627" s="2">
        <v>0.50405100000000003</v>
      </c>
      <c r="H6627" s="2">
        <v>0.50128899999999998</v>
      </c>
      <c r="J6627" s="2">
        <v>9.6465139999999998</v>
      </c>
      <c r="K6627" s="2">
        <v>7.7658000000000005E-2</v>
      </c>
      <c r="L6627" s="2">
        <v>0.176288</v>
      </c>
    </row>
    <row r="6628" spans="1:12" x14ac:dyDescent="0.2">
      <c r="A6628" s="2">
        <v>9.6472149999999992</v>
      </c>
      <c r="B6628" s="2">
        <v>60.256219999999999</v>
      </c>
      <c r="C6628" s="2">
        <v>0.305919</v>
      </c>
      <c r="D6628" s="2">
        <v>0.43393199999999998</v>
      </c>
      <c r="F6628" s="2">
        <v>9.6444100000000006</v>
      </c>
      <c r="G6628" s="2">
        <v>0.50397499999999995</v>
      </c>
      <c r="H6628" s="2">
        <v>0.50116000000000005</v>
      </c>
      <c r="J6628" s="2">
        <v>9.6472149999999992</v>
      </c>
      <c r="K6628" s="2">
        <v>7.7882999999999994E-2</v>
      </c>
      <c r="L6628" s="2">
        <v>0.176458</v>
      </c>
    </row>
    <row r="6629" spans="1:12" x14ac:dyDescent="0.2">
      <c r="A6629" s="2">
        <v>9.6479169999999996</v>
      </c>
      <c r="B6629" s="2">
        <v>60.232750000000003</v>
      </c>
      <c r="C6629" s="2">
        <v>0.30583900000000003</v>
      </c>
      <c r="D6629" s="2">
        <v>0.43407699999999999</v>
      </c>
      <c r="F6629" s="2">
        <v>9.645111</v>
      </c>
      <c r="G6629" s="2">
        <v>0.50378400000000001</v>
      </c>
      <c r="H6629" s="2">
        <v>0.50109899999999996</v>
      </c>
      <c r="J6629" s="2">
        <v>9.6479169999999996</v>
      </c>
      <c r="K6629" s="2">
        <v>7.7397999999999995E-2</v>
      </c>
      <c r="L6629" s="2">
        <v>0.17691599999999999</v>
      </c>
    </row>
    <row r="6630" spans="1:12" x14ac:dyDescent="0.2">
      <c r="A6630" s="2">
        <v>9.6486180000000008</v>
      </c>
      <c r="B6630" s="2">
        <v>60.209130000000002</v>
      </c>
      <c r="C6630" s="2">
        <v>0.30590000000000001</v>
      </c>
      <c r="D6630" s="2">
        <v>0.43383300000000002</v>
      </c>
      <c r="F6630" s="2">
        <v>9.6458130000000004</v>
      </c>
      <c r="G6630" s="2">
        <v>0.50346400000000002</v>
      </c>
      <c r="H6630" s="2">
        <v>0.50128200000000001</v>
      </c>
      <c r="J6630" s="2">
        <v>9.6486180000000008</v>
      </c>
      <c r="K6630" s="2">
        <v>7.7335000000000001E-2</v>
      </c>
      <c r="L6630" s="2">
        <v>0.17707999999999999</v>
      </c>
    </row>
    <row r="6631" spans="1:12" x14ac:dyDescent="0.2">
      <c r="A6631" s="2">
        <v>9.6493199999999995</v>
      </c>
      <c r="B6631" s="2">
        <v>60.185310000000001</v>
      </c>
      <c r="C6631" s="2">
        <v>0.30569800000000003</v>
      </c>
      <c r="D6631" s="2">
        <v>0.43365799999999999</v>
      </c>
      <c r="F6631" s="2">
        <v>9.6465139999999998</v>
      </c>
      <c r="G6631" s="2">
        <v>0.50340300000000004</v>
      </c>
      <c r="H6631" s="2">
        <v>0.50168599999999997</v>
      </c>
      <c r="J6631" s="2">
        <v>9.6493199999999995</v>
      </c>
      <c r="K6631" s="2">
        <v>7.6410000000000006E-2</v>
      </c>
      <c r="L6631" s="2">
        <v>0.17696500000000001</v>
      </c>
    </row>
    <row r="6632" spans="1:12" x14ac:dyDescent="0.2">
      <c r="A6632" s="2">
        <v>9.6500210000000006</v>
      </c>
      <c r="B6632" s="2">
        <v>60.161259999999999</v>
      </c>
      <c r="C6632" s="2">
        <v>0.30543799999999999</v>
      </c>
      <c r="D6632" s="2">
        <v>0.43356600000000001</v>
      </c>
      <c r="F6632" s="2">
        <v>9.6472149999999992</v>
      </c>
      <c r="G6632" s="2">
        <v>0.50351699999999999</v>
      </c>
      <c r="H6632" s="2">
        <v>0.50175499999999995</v>
      </c>
      <c r="J6632" s="2">
        <v>9.6500210000000006</v>
      </c>
      <c r="K6632" s="2">
        <v>7.6660000000000006E-2</v>
      </c>
      <c r="L6632" s="2">
        <v>0.17690900000000001</v>
      </c>
    </row>
    <row r="6633" spans="1:12" x14ac:dyDescent="0.2">
      <c r="A6633" s="2">
        <v>9.6507240000000003</v>
      </c>
      <c r="B6633" s="2">
        <v>60.137920000000001</v>
      </c>
      <c r="C6633" s="2">
        <v>0.305141</v>
      </c>
      <c r="D6633" s="2">
        <v>0.43353599999999998</v>
      </c>
      <c r="F6633" s="2">
        <v>9.6479169999999996</v>
      </c>
      <c r="G6633" s="2">
        <v>0.50365400000000005</v>
      </c>
      <c r="H6633" s="2">
        <v>0.50185400000000002</v>
      </c>
      <c r="J6633" s="2">
        <v>9.6507240000000003</v>
      </c>
      <c r="K6633" s="2">
        <v>7.6524999999999996E-2</v>
      </c>
      <c r="L6633" s="2">
        <v>0.176922</v>
      </c>
    </row>
    <row r="6634" spans="1:12" x14ac:dyDescent="0.2">
      <c r="A6634" s="2">
        <v>9.6514240000000004</v>
      </c>
      <c r="B6634" s="2">
        <v>60.114980000000003</v>
      </c>
      <c r="C6634" s="2">
        <v>0.30493500000000001</v>
      </c>
      <c r="D6634" s="2">
        <v>0.43383300000000002</v>
      </c>
      <c r="F6634" s="2">
        <v>9.6486180000000008</v>
      </c>
      <c r="G6634" s="2">
        <v>0.50368500000000005</v>
      </c>
      <c r="H6634" s="2">
        <v>0.50222800000000001</v>
      </c>
      <c r="J6634" s="2">
        <v>9.6514240000000004</v>
      </c>
      <c r="K6634" s="2">
        <v>7.6439000000000007E-2</v>
      </c>
      <c r="L6634" s="2">
        <v>0.17718200000000001</v>
      </c>
    </row>
    <row r="6635" spans="1:12" x14ac:dyDescent="0.2">
      <c r="A6635" s="2">
        <v>9.6521249999999998</v>
      </c>
      <c r="B6635" s="2">
        <v>60.091459999999998</v>
      </c>
      <c r="C6635" s="2">
        <v>0.30486999999999997</v>
      </c>
      <c r="D6635" s="2">
        <v>0.43382599999999999</v>
      </c>
      <c r="F6635" s="2">
        <v>9.6493199999999995</v>
      </c>
      <c r="G6635" s="2">
        <v>0.50351699999999999</v>
      </c>
      <c r="H6635" s="2">
        <v>0.50254100000000002</v>
      </c>
      <c r="J6635" s="2">
        <v>9.6521249999999998</v>
      </c>
      <c r="K6635" s="2">
        <v>7.6333999999999999E-2</v>
      </c>
      <c r="L6635" s="2">
        <v>0.17725199999999999</v>
      </c>
    </row>
    <row r="6636" spans="1:12" x14ac:dyDescent="0.2">
      <c r="A6636" s="2">
        <v>9.6528259999999992</v>
      </c>
      <c r="B6636" s="2">
        <v>60.069119999999998</v>
      </c>
      <c r="C6636" s="2">
        <v>0.30505700000000002</v>
      </c>
      <c r="D6636" s="2">
        <v>0.43355900000000003</v>
      </c>
      <c r="F6636" s="2">
        <v>9.6500210000000006</v>
      </c>
      <c r="G6636" s="2">
        <v>0.50305200000000005</v>
      </c>
      <c r="H6636" s="2">
        <v>0.50244100000000003</v>
      </c>
      <c r="J6636" s="2">
        <v>9.6528259999999992</v>
      </c>
      <c r="K6636" s="2">
        <v>7.5939000000000006E-2</v>
      </c>
      <c r="L6636" s="2">
        <v>0.17724400000000001</v>
      </c>
    </row>
    <row r="6637" spans="1:12" x14ac:dyDescent="0.2">
      <c r="A6637" s="2">
        <v>9.6535270000000004</v>
      </c>
      <c r="B6637" s="2">
        <v>60.045490000000001</v>
      </c>
      <c r="C6637" s="2">
        <v>0.30519800000000002</v>
      </c>
      <c r="D6637" s="2">
        <v>0.43319200000000002</v>
      </c>
      <c r="F6637" s="2">
        <v>9.6507240000000003</v>
      </c>
      <c r="G6637" s="2">
        <v>0.50224299999999999</v>
      </c>
      <c r="H6637" s="2">
        <v>0.50204499999999996</v>
      </c>
      <c r="J6637" s="2">
        <v>9.6535270000000004</v>
      </c>
      <c r="K6637" s="2">
        <v>7.5623999999999997E-2</v>
      </c>
      <c r="L6637" s="2">
        <v>0.17746899999999999</v>
      </c>
    </row>
    <row r="6638" spans="1:12" x14ac:dyDescent="0.2">
      <c r="A6638" s="2">
        <v>9.6542290000000008</v>
      </c>
      <c r="B6638" s="2">
        <v>60.022419999999997</v>
      </c>
      <c r="C6638" s="2">
        <v>0.30531999999999998</v>
      </c>
      <c r="D6638" s="2">
        <v>0.43395499999999998</v>
      </c>
      <c r="F6638" s="2">
        <v>9.6514240000000004</v>
      </c>
      <c r="G6638" s="2">
        <v>0.50199099999999997</v>
      </c>
      <c r="H6638" s="2">
        <v>0.50199099999999997</v>
      </c>
      <c r="J6638" s="2">
        <v>9.6542290000000008</v>
      </c>
      <c r="K6638" s="2">
        <v>7.5491000000000003E-2</v>
      </c>
      <c r="L6638" s="2">
        <v>0.17743800000000001</v>
      </c>
    </row>
    <row r="6639" spans="1:12" x14ac:dyDescent="0.2">
      <c r="A6639" s="2">
        <v>9.6549300000000002</v>
      </c>
      <c r="B6639" s="2">
        <v>59.998730000000002</v>
      </c>
      <c r="C6639" s="2">
        <v>0.30517499999999997</v>
      </c>
      <c r="D6639" s="2">
        <v>0.43397799999999997</v>
      </c>
      <c r="F6639" s="2">
        <v>9.6521249999999998</v>
      </c>
      <c r="G6639" s="2">
        <v>0.50214400000000003</v>
      </c>
      <c r="H6639" s="2">
        <v>0.50231199999999998</v>
      </c>
      <c r="J6639" s="2">
        <v>9.6549300000000002</v>
      </c>
      <c r="K6639" s="2">
        <v>7.5632000000000005E-2</v>
      </c>
      <c r="L6639" s="2">
        <v>0.17716699999999999</v>
      </c>
    </row>
    <row r="6640" spans="1:12" x14ac:dyDescent="0.2">
      <c r="A6640" s="2">
        <v>9.6556320000000007</v>
      </c>
      <c r="B6640" s="2">
        <v>59.975560000000002</v>
      </c>
      <c r="C6640" s="2">
        <v>0.30528899999999998</v>
      </c>
      <c r="D6640" s="2">
        <v>0.43370399999999998</v>
      </c>
      <c r="F6640" s="2">
        <v>9.6528259999999992</v>
      </c>
      <c r="G6640" s="2">
        <v>0.50212900000000005</v>
      </c>
      <c r="H6640" s="2">
        <v>0.50280800000000003</v>
      </c>
      <c r="J6640" s="2">
        <v>9.6556320000000007</v>
      </c>
      <c r="K6640" s="2">
        <v>7.5794E-2</v>
      </c>
      <c r="L6640" s="2">
        <v>0.17722199999999999</v>
      </c>
    </row>
    <row r="6641" spans="1:12" x14ac:dyDescent="0.2">
      <c r="A6641" s="2">
        <v>9.6563330000000001</v>
      </c>
      <c r="B6641" s="2">
        <v>59.952599999999997</v>
      </c>
      <c r="C6641" s="2">
        <v>0.30536200000000002</v>
      </c>
      <c r="D6641" s="2">
        <v>0.43341400000000002</v>
      </c>
      <c r="F6641" s="2">
        <v>9.6535270000000004</v>
      </c>
      <c r="G6641" s="2">
        <v>0.50186900000000001</v>
      </c>
      <c r="H6641" s="2">
        <v>0.50328799999999996</v>
      </c>
      <c r="J6641" s="2">
        <v>9.6563330000000001</v>
      </c>
      <c r="K6641" s="2">
        <v>7.5172000000000003E-2</v>
      </c>
      <c r="L6641" s="2">
        <v>0.177262</v>
      </c>
    </row>
    <row r="6642" spans="1:12" x14ac:dyDescent="0.2">
      <c r="A6642" s="2">
        <v>9.6570350000000005</v>
      </c>
      <c r="B6642" s="2">
        <v>59.929369999999999</v>
      </c>
      <c r="C6642" s="2">
        <v>0.30477799999999999</v>
      </c>
      <c r="D6642" s="2">
        <v>0.433253</v>
      </c>
      <c r="F6642" s="2">
        <v>9.6542290000000008</v>
      </c>
      <c r="G6642" s="2">
        <v>0.50202899999999995</v>
      </c>
      <c r="H6642" s="2">
        <v>0.50360099999999997</v>
      </c>
      <c r="J6642" s="2">
        <v>9.6570350000000005</v>
      </c>
      <c r="K6642" s="2">
        <v>7.5504000000000002E-2</v>
      </c>
      <c r="L6642" s="2">
        <v>0.177453</v>
      </c>
    </row>
    <row r="6643" spans="1:12" x14ac:dyDescent="0.2">
      <c r="A6643" s="2">
        <v>9.6577359999999999</v>
      </c>
      <c r="B6643" s="2">
        <v>59.906860000000002</v>
      </c>
      <c r="C6643" s="2">
        <v>0.30446499999999999</v>
      </c>
      <c r="D6643" s="2">
        <v>0.43320799999999998</v>
      </c>
      <c r="F6643" s="2">
        <v>9.6549300000000002</v>
      </c>
      <c r="G6643" s="2">
        <v>0.50265499999999996</v>
      </c>
      <c r="H6643" s="2">
        <v>0.503548</v>
      </c>
      <c r="J6643" s="2">
        <v>9.6577359999999999</v>
      </c>
      <c r="K6643" s="2">
        <v>7.5703999999999994E-2</v>
      </c>
      <c r="L6643" s="2">
        <v>0.17772299999999999</v>
      </c>
    </row>
    <row r="6644" spans="1:12" x14ac:dyDescent="0.2">
      <c r="A6644" s="2">
        <v>9.6584380000000003</v>
      </c>
      <c r="B6644" s="2">
        <v>59.883589999999998</v>
      </c>
      <c r="C6644" s="2">
        <v>0.30471300000000001</v>
      </c>
      <c r="D6644" s="2">
        <v>0.43363499999999999</v>
      </c>
      <c r="F6644" s="2">
        <v>9.6556320000000007</v>
      </c>
      <c r="G6644" s="2">
        <v>0.50303600000000004</v>
      </c>
      <c r="H6644" s="2">
        <v>0.503494</v>
      </c>
      <c r="J6644" s="2">
        <v>9.6584380000000003</v>
      </c>
      <c r="K6644" s="2">
        <v>7.5716000000000006E-2</v>
      </c>
      <c r="L6644" s="2">
        <v>0.177868</v>
      </c>
    </row>
    <row r="6645" spans="1:12" x14ac:dyDescent="0.2">
      <c r="A6645" s="2">
        <v>9.6591389999999997</v>
      </c>
      <c r="B6645" s="2">
        <v>59.86092</v>
      </c>
      <c r="C6645" s="2">
        <v>0.30472100000000002</v>
      </c>
      <c r="D6645" s="2">
        <v>0.43371100000000001</v>
      </c>
      <c r="F6645" s="2">
        <v>9.6563330000000001</v>
      </c>
      <c r="G6645" s="2">
        <v>0.50299799999999995</v>
      </c>
      <c r="H6645" s="2">
        <v>0.50328099999999998</v>
      </c>
      <c r="J6645" s="2">
        <v>9.6591389999999997</v>
      </c>
      <c r="K6645" s="2">
        <v>7.5435000000000002E-2</v>
      </c>
      <c r="L6645" s="2">
        <v>0.17787600000000001</v>
      </c>
    </row>
    <row r="6646" spans="1:12" x14ac:dyDescent="0.2">
      <c r="A6646" s="2">
        <v>9.6598410000000001</v>
      </c>
      <c r="B6646" s="2">
        <v>59.838059999999999</v>
      </c>
      <c r="C6646" s="2">
        <v>0.30490800000000001</v>
      </c>
      <c r="D6646" s="2">
        <v>0.43368099999999998</v>
      </c>
      <c r="F6646" s="2">
        <v>9.6570350000000005</v>
      </c>
      <c r="G6646" s="2">
        <v>0.50246400000000002</v>
      </c>
      <c r="H6646" s="2">
        <v>0.502884</v>
      </c>
      <c r="J6646" s="2">
        <v>9.6598410000000001</v>
      </c>
      <c r="K6646" s="2">
        <v>7.5387999999999997E-2</v>
      </c>
      <c r="L6646" s="2">
        <v>0.17769099999999999</v>
      </c>
    </row>
    <row r="6647" spans="1:12" x14ac:dyDescent="0.2">
      <c r="A6647" s="2">
        <v>9.6605419999999995</v>
      </c>
      <c r="B6647" s="2">
        <v>59.816229999999997</v>
      </c>
      <c r="C6647" s="2">
        <v>0.30480099999999999</v>
      </c>
      <c r="D6647" s="2">
        <v>0.43397799999999997</v>
      </c>
      <c r="F6647" s="2">
        <v>9.6577359999999999</v>
      </c>
      <c r="G6647" s="2">
        <v>0.50203699999999996</v>
      </c>
      <c r="H6647" s="2">
        <v>0.50251000000000001</v>
      </c>
      <c r="J6647" s="2">
        <v>9.6605419999999995</v>
      </c>
      <c r="K6647" s="2">
        <v>7.5347999999999998E-2</v>
      </c>
      <c r="L6647" s="2">
        <v>0.17779</v>
      </c>
    </row>
    <row r="6648" spans="1:12" x14ac:dyDescent="0.2">
      <c r="A6648" s="2">
        <v>9.6612419999999997</v>
      </c>
      <c r="B6648" s="2">
        <v>59.793500000000002</v>
      </c>
      <c r="C6648" s="2">
        <v>0.30454599999999998</v>
      </c>
      <c r="D6648" s="2">
        <v>0.43439800000000001</v>
      </c>
      <c r="F6648" s="2">
        <v>9.6584380000000003</v>
      </c>
      <c r="G6648" s="2">
        <v>0.50166299999999997</v>
      </c>
      <c r="H6648" s="2">
        <v>0.50233499999999998</v>
      </c>
      <c r="J6648" s="2">
        <v>9.6612419999999997</v>
      </c>
      <c r="K6648" s="2">
        <v>7.46E-2</v>
      </c>
      <c r="L6648" s="2">
        <v>0.17802399999999999</v>
      </c>
    </row>
    <row r="6649" spans="1:12" x14ac:dyDescent="0.2">
      <c r="A6649" s="2">
        <v>9.6619440000000001</v>
      </c>
      <c r="B6649" s="2">
        <v>59.771389999999997</v>
      </c>
      <c r="C6649" s="2">
        <v>0.30445</v>
      </c>
      <c r="D6649" s="2">
        <v>0.43513000000000002</v>
      </c>
      <c r="F6649" s="2">
        <v>9.6591389999999997</v>
      </c>
      <c r="G6649" s="2">
        <v>0.50128899999999998</v>
      </c>
      <c r="H6649" s="2">
        <v>0.50265499999999996</v>
      </c>
      <c r="J6649" s="2">
        <v>9.6619440000000001</v>
      </c>
      <c r="K6649" s="2">
        <v>7.485E-2</v>
      </c>
      <c r="L6649" s="2">
        <v>0.177789</v>
      </c>
    </row>
    <row r="6650" spans="1:12" x14ac:dyDescent="0.2">
      <c r="A6650" s="2">
        <v>9.6626449999999995</v>
      </c>
      <c r="B6650" s="2">
        <v>59.749209999999998</v>
      </c>
      <c r="C6650" s="2">
        <v>0.30444300000000002</v>
      </c>
      <c r="D6650" s="2">
        <v>0.43591600000000003</v>
      </c>
      <c r="F6650" s="2">
        <v>9.6598410000000001</v>
      </c>
      <c r="G6650" s="2">
        <v>0.50116000000000005</v>
      </c>
      <c r="H6650" s="2">
        <v>0.50271600000000005</v>
      </c>
      <c r="J6650" s="2">
        <v>9.6626449999999995</v>
      </c>
      <c r="K6650" s="2">
        <v>7.4768000000000001E-2</v>
      </c>
      <c r="L6650" s="2">
        <v>0.17732500000000001</v>
      </c>
    </row>
    <row r="6651" spans="1:12" x14ac:dyDescent="0.2">
      <c r="A6651" s="2">
        <v>9.6633469999999999</v>
      </c>
      <c r="B6651" s="2">
        <v>59.726019999999998</v>
      </c>
      <c r="C6651" s="2">
        <v>0.304591</v>
      </c>
      <c r="D6651" s="2">
        <v>0.43624400000000002</v>
      </c>
      <c r="F6651" s="2">
        <v>9.6605419999999995</v>
      </c>
      <c r="G6651" s="2">
        <v>0.50109899999999996</v>
      </c>
      <c r="H6651" s="2">
        <v>0.50236499999999995</v>
      </c>
      <c r="J6651" s="2">
        <v>9.6633469999999999</v>
      </c>
      <c r="K6651" s="2">
        <v>7.4562000000000003E-2</v>
      </c>
      <c r="L6651" s="2">
        <v>0.177368</v>
      </c>
    </row>
    <row r="6652" spans="1:12" x14ac:dyDescent="0.2">
      <c r="A6652" s="2">
        <v>9.6640479999999993</v>
      </c>
      <c r="B6652" s="2">
        <v>59.703600000000002</v>
      </c>
      <c r="C6652" s="2">
        <v>0.30469400000000002</v>
      </c>
      <c r="D6652" s="2">
        <v>0.43645</v>
      </c>
      <c r="F6652" s="2">
        <v>9.6612419999999997</v>
      </c>
      <c r="G6652" s="2">
        <v>0.50128200000000001</v>
      </c>
      <c r="H6652" s="2">
        <v>0.50213600000000003</v>
      </c>
      <c r="J6652" s="2">
        <v>9.6640479999999993</v>
      </c>
      <c r="K6652" s="2">
        <v>7.4648000000000006E-2</v>
      </c>
      <c r="L6652" s="2">
        <v>0.17757000000000001</v>
      </c>
    </row>
    <row r="6653" spans="1:12" x14ac:dyDescent="0.2">
      <c r="A6653" s="2">
        <v>9.6647499999999997</v>
      </c>
      <c r="B6653" s="2">
        <v>59.681310000000003</v>
      </c>
      <c r="C6653" s="2">
        <v>0.30454199999999998</v>
      </c>
      <c r="D6653" s="2">
        <v>0.43715199999999999</v>
      </c>
      <c r="F6653" s="2">
        <v>9.6619440000000001</v>
      </c>
      <c r="G6653" s="2">
        <v>0.50168599999999997</v>
      </c>
      <c r="H6653" s="2">
        <v>0.50207500000000005</v>
      </c>
      <c r="J6653" s="2">
        <v>9.6647499999999997</v>
      </c>
      <c r="K6653" s="2">
        <v>7.4109999999999995E-2</v>
      </c>
      <c r="L6653" s="2">
        <v>0.177733</v>
      </c>
    </row>
    <row r="6654" spans="1:12" x14ac:dyDescent="0.2">
      <c r="A6654" s="2">
        <v>9.6654509999999991</v>
      </c>
      <c r="B6654" s="2">
        <v>59.65849</v>
      </c>
      <c r="C6654" s="2">
        <v>0.30446899999999999</v>
      </c>
      <c r="D6654" s="2">
        <v>0.43716699999999997</v>
      </c>
      <c r="F6654" s="2">
        <v>9.6626449999999995</v>
      </c>
      <c r="G6654" s="2">
        <v>0.50175499999999995</v>
      </c>
      <c r="H6654" s="2">
        <v>0.50196799999999997</v>
      </c>
      <c r="J6654" s="2">
        <v>9.6654509999999991</v>
      </c>
      <c r="K6654" s="2">
        <v>7.4537000000000006E-2</v>
      </c>
      <c r="L6654" s="2">
        <v>0.17766799999999999</v>
      </c>
    </row>
    <row r="6655" spans="1:12" x14ac:dyDescent="0.2">
      <c r="A6655" s="2">
        <v>9.6661529999999996</v>
      </c>
      <c r="B6655" s="2">
        <v>59.635350000000003</v>
      </c>
      <c r="C6655" s="2">
        <v>0.30434699999999998</v>
      </c>
      <c r="D6655" s="2">
        <v>0.43682399999999999</v>
      </c>
      <c r="F6655" s="2">
        <v>9.6633469999999999</v>
      </c>
      <c r="G6655" s="2">
        <v>0.50185400000000002</v>
      </c>
      <c r="H6655" s="2">
        <v>0.50186200000000003</v>
      </c>
      <c r="J6655" s="2">
        <v>9.6661529999999996</v>
      </c>
      <c r="K6655" s="2">
        <v>7.4721999999999997E-2</v>
      </c>
      <c r="L6655" s="2">
        <v>0.17705199999999999</v>
      </c>
    </row>
    <row r="6656" spans="1:12" x14ac:dyDescent="0.2">
      <c r="A6656" s="2">
        <v>9.6668540000000007</v>
      </c>
      <c r="B6656" s="2">
        <v>59.612079999999999</v>
      </c>
      <c r="C6656" s="2">
        <v>0.30415999999999999</v>
      </c>
      <c r="D6656" s="2">
        <v>0.43641999999999997</v>
      </c>
      <c r="F6656" s="2">
        <v>9.6640479999999993</v>
      </c>
      <c r="G6656" s="2">
        <v>0.50222800000000001</v>
      </c>
      <c r="H6656" s="2">
        <v>0.50148000000000004</v>
      </c>
      <c r="J6656" s="2">
        <v>9.6668540000000007</v>
      </c>
      <c r="K6656" s="2">
        <v>7.4996999999999994E-2</v>
      </c>
      <c r="L6656" s="2">
        <v>0.17630000000000001</v>
      </c>
    </row>
    <row r="6657" spans="1:12" x14ac:dyDescent="0.2">
      <c r="A6657" s="2">
        <v>9.6675550000000001</v>
      </c>
      <c r="B6657" s="2">
        <v>59.588810000000002</v>
      </c>
      <c r="C6657" s="2">
        <v>0.30418699999999999</v>
      </c>
      <c r="D6657" s="2">
        <v>0.43629000000000001</v>
      </c>
      <c r="F6657" s="2">
        <v>9.6647499999999997</v>
      </c>
      <c r="G6657" s="2">
        <v>0.50254100000000002</v>
      </c>
      <c r="H6657" s="2">
        <v>0.50133499999999998</v>
      </c>
      <c r="J6657" s="2">
        <v>9.6675550000000001</v>
      </c>
      <c r="K6657" s="2">
        <v>7.5504000000000002E-2</v>
      </c>
      <c r="L6657" s="2">
        <v>0.175847</v>
      </c>
    </row>
    <row r="6658" spans="1:12" x14ac:dyDescent="0.2">
      <c r="A6658" s="2">
        <v>9.6682570000000005</v>
      </c>
      <c r="B6658" s="2">
        <v>59.565480000000001</v>
      </c>
      <c r="C6658" s="2">
        <v>0.30375600000000003</v>
      </c>
      <c r="D6658" s="2">
        <v>0.43636599999999998</v>
      </c>
      <c r="F6658" s="2">
        <v>9.6654509999999991</v>
      </c>
      <c r="G6658" s="2">
        <v>0.50244100000000003</v>
      </c>
      <c r="H6658" s="2">
        <v>0.50141899999999995</v>
      </c>
      <c r="J6658" s="2">
        <v>9.6682570000000005</v>
      </c>
      <c r="K6658" s="2">
        <v>7.5759999999999994E-2</v>
      </c>
      <c r="L6658" s="2">
        <v>0.175484</v>
      </c>
    </row>
    <row r="6659" spans="1:12" x14ac:dyDescent="0.2">
      <c r="A6659" s="2">
        <v>9.6689579999999999</v>
      </c>
      <c r="B6659" s="2">
        <v>59.542630000000003</v>
      </c>
      <c r="C6659" s="2">
        <v>0.30342400000000003</v>
      </c>
      <c r="D6659" s="2">
        <v>0.43683899999999998</v>
      </c>
      <c r="F6659" s="2">
        <v>9.6661529999999996</v>
      </c>
      <c r="G6659" s="2">
        <v>0.50204499999999996</v>
      </c>
      <c r="H6659" s="2">
        <v>0.50146500000000005</v>
      </c>
      <c r="J6659" s="2">
        <v>9.6689579999999999</v>
      </c>
      <c r="K6659" s="2">
        <v>7.5970999999999997E-2</v>
      </c>
      <c r="L6659" s="2">
        <v>0.175202</v>
      </c>
    </row>
    <row r="6660" spans="1:12" x14ac:dyDescent="0.2">
      <c r="A6660" s="2">
        <v>9.6696600000000004</v>
      </c>
      <c r="B6660" s="2">
        <v>59.521419999999999</v>
      </c>
      <c r="C6660" s="2">
        <v>0.30358400000000002</v>
      </c>
      <c r="D6660" s="2">
        <v>0.436359</v>
      </c>
      <c r="F6660" s="2">
        <v>9.6668540000000007</v>
      </c>
      <c r="G6660" s="2">
        <v>0.50199099999999997</v>
      </c>
      <c r="H6660" s="2">
        <v>0.50173199999999996</v>
      </c>
      <c r="J6660" s="2">
        <v>9.6696600000000004</v>
      </c>
      <c r="K6660" s="2">
        <v>7.6145000000000004E-2</v>
      </c>
      <c r="L6660" s="2">
        <v>0.17509</v>
      </c>
    </row>
    <row r="6661" spans="1:12" x14ac:dyDescent="0.2">
      <c r="A6661" s="2">
        <v>9.6703609999999998</v>
      </c>
      <c r="B6661" s="2">
        <v>59.500630000000001</v>
      </c>
      <c r="C6661" s="2">
        <v>0.303512</v>
      </c>
      <c r="D6661" s="2">
        <v>0.43704500000000002</v>
      </c>
      <c r="F6661" s="2">
        <v>9.6675550000000001</v>
      </c>
      <c r="G6661" s="2">
        <v>0.50231199999999998</v>
      </c>
      <c r="H6661" s="2">
        <v>0.50207500000000005</v>
      </c>
      <c r="J6661" s="2">
        <v>9.6703609999999998</v>
      </c>
      <c r="K6661" s="2">
        <v>7.6096999999999998E-2</v>
      </c>
      <c r="L6661" s="2">
        <v>0.17494599999999999</v>
      </c>
    </row>
    <row r="6662" spans="1:12" x14ac:dyDescent="0.2">
      <c r="A6662" s="2">
        <v>9.6710630000000002</v>
      </c>
      <c r="B6662" s="2">
        <v>59.480060000000002</v>
      </c>
      <c r="C6662" s="2">
        <v>0.30352699999999999</v>
      </c>
      <c r="D6662" s="2">
        <v>0.43703799999999998</v>
      </c>
      <c r="F6662" s="2">
        <v>9.6682570000000005</v>
      </c>
      <c r="G6662" s="2">
        <v>0.50280800000000003</v>
      </c>
      <c r="H6662" s="2">
        <v>0.50199099999999997</v>
      </c>
      <c r="J6662" s="2">
        <v>9.6710630000000002</v>
      </c>
      <c r="K6662" s="2">
        <v>7.6477000000000003E-2</v>
      </c>
      <c r="L6662" s="2">
        <v>0.17469299999999999</v>
      </c>
    </row>
    <row r="6663" spans="1:12" x14ac:dyDescent="0.2">
      <c r="A6663" s="2">
        <v>9.6717630000000003</v>
      </c>
      <c r="B6663" s="2">
        <v>59.458460000000002</v>
      </c>
      <c r="C6663" s="2">
        <v>0.30322199999999999</v>
      </c>
      <c r="D6663" s="2">
        <v>0.43749500000000002</v>
      </c>
      <c r="F6663" s="2">
        <v>9.6689579999999999</v>
      </c>
      <c r="G6663" s="2">
        <v>0.50328799999999996</v>
      </c>
      <c r="H6663" s="2">
        <v>0.50186900000000001</v>
      </c>
      <c r="J6663" s="2">
        <v>9.6717630000000003</v>
      </c>
      <c r="K6663" s="2">
        <v>7.7290999999999999E-2</v>
      </c>
      <c r="L6663" s="2">
        <v>0.17447299999999999</v>
      </c>
    </row>
    <row r="6664" spans="1:12" x14ac:dyDescent="0.2">
      <c r="A6664" s="2">
        <v>9.6724650000000008</v>
      </c>
      <c r="B6664" s="2">
        <v>59.436279999999996</v>
      </c>
      <c r="C6664" s="2">
        <v>0.303039</v>
      </c>
      <c r="D6664" s="2">
        <v>0.43787700000000002</v>
      </c>
      <c r="F6664" s="2">
        <v>9.6696600000000004</v>
      </c>
      <c r="G6664" s="2">
        <v>0.50360099999999997</v>
      </c>
      <c r="H6664" s="2">
        <v>0.50201399999999996</v>
      </c>
      <c r="J6664" s="2">
        <v>9.6724650000000008</v>
      </c>
      <c r="K6664" s="2">
        <v>7.7342999999999995E-2</v>
      </c>
      <c r="L6664" s="2">
        <v>0.17427799999999999</v>
      </c>
    </row>
    <row r="6665" spans="1:12" x14ac:dyDescent="0.2">
      <c r="A6665" s="2">
        <v>9.6731660000000002</v>
      </c>
      <c r="B6665" s="2">
        <v>59.413710000000002</v>
      </c>
      <c r="C6665" s="2">
        <v>0.30304999999999999</v>
      </c>
      <c r="D6665" s="2">
        <v>0.43764799999999998</v>
      </c>
      <c r="F6665" s="2">
        <v>9.6703609999999998</v>
      </c>
      <c r="G6665" s="2">
        <v>0.503548</v>
      </c>
      <c r="H6665" s="2">
        <v>0.502525</v>
      </c>
      <c r="J6665" s="2">
        <v>9.6731660000000002</v>
      </c>
      <c r="K6665" s="2">
        <v>7.7324000000000004E-2</v>
      </c>
      <c r="L6665" s="2">
        <v>0.17421200000000001</v>
      </c>
    </row>
    <row r="6666" spans="1:12" x14ac:dyDescent="0.2">
      <c r="A6666" s="2">
        <v>9.6738669999999995</v>
      </c>
      <c r="B6666" s="2">
        <v>59.39105</v>
      </c>
      <c r="C6666" s="2">
        <v>0.30238599999999999</v>
      </c>
      <c r="D6666" s="2">
        <v>0.43745699999999998</v>
      </c>
      <c r="F6666" s="2">
        <v>9.6710630000000002</v>
      </c>
      <c r="G6666" s="2">
        <v>0.503494</v>
      </c>
      <c r="H6666" s="2">
        <v>0.50313600000000003</v>
      </c>
      <c r="J6666" s="2">
        <v>9.6738669999999995</v>
      </c>
      <c r="K6666" s="2">
        <v>7.7010999999999996E-2</v>
      </c>
      <c r="L6666" s="2">
        <v>0.174398</v>
      </c>
    </row>
    <row r="6667" spans="1:12" x14ac:dyDescent="0.2">
      <c r="A6667" s="2">
        <v>9.674569</v>
      </c>
      <c r="B6667" s="2">
        <v>59.368200000000002</v>
      </c>
      <c r="C6667" s="2">
        <v>0.30238999999999999</v>
      </c>
      <c r="D6667" s="2">
        <v>0.43750299999999998</v>
      </c>
      <c r="F6667" s="2">
        <v>9.6717630000000003</v>
      </c>
      <c r="G6667" s="2">
        <v>0.50328099999999998</v>
      </c>
      <c r="H6667" s="2">
        <v>0.50305200000000005</v>
      </c>
      <c r="J6667" s="2">
        <v>9.674569</v>
      </c>
      <c r="K6667" s="2">
        <v>7.7498999999999998E-2</v>
      </c>
      <c r="L6667" s="2">
        <v>0.17485200000000001</v>
      </c>
    </row>
    <row r="6668" spans="1:12" x14ac:dyDescent="0.2">
      <c r="A6668" s="2">
        <v>9.6752699999999994</v>
      </c>
      <c r="B6668" s="2">
        <v>59.345320000000001</v>
      </c>
      <c r="C6668" s="2">
        <v>0.301898</v>
      </c>
      <c r="D6668" s="2">
        <v>0.43731999999999999</v>
      </c>
      <c r="F6668" s="2">
        <v>9.6724650000000008</v>
      </c>
      <c r="G6668" s="2">
        <v>0.502884</v>
      </c>
      <c r="H6668" s="2">
        <v>0.50301399999999996</v>
      </c>
      <c r="J6668" s="2">
        <v>9.6752699999999994</v>
      </c>
      <c r="K6668" s="2">
        <v>7.7793000000000001E-2</v>
      </c>
      <c r="L6668" s="2">
        <v>0.17555899999999999</v>
      </c>
    </row>
    <row r="6669" spans="1:12" x14ac:dyDescent="0.2">
      <c r="A6669" s="2">
        <v>9.6759719999999998</v>
      </c>
      <c r="B6669" s="2">
        <v>59.322850000000003</v>
      </c>
      <c r="C6669" s="2">
        <v>0.301402</v>
      </c>
      <c r="D6669" s="2">
        <v>0.43731199999999998</v>
      </c>
      <c r="F6669" s="2">
        <v>9.6731660000000002</v>
      </c>
      <c r="G6669" s="2">
        <v>0.50251000000000001</v>
      </c>
      <c r="H6669" s="2">
        <v>0.50302899999999995</v>
      </c>
      <c r="J6669" s="2">
        <v>9.6759719999999998</v>
      </c>
      <c r="K6669" s="2">
        <v>7.7813999999999994E-2</v>
      </c>
      <c r="L6669" s="2">
        <v>0.175729</v>
      </c>
    </row>
    <row r="6670" spans="1:12" x14ac:dyDescent="0.2">
      <c r="A6670" s="2">
        <v>9.6766729999999992</v>
      </c>
      <c r="B6670" s="2">
        <v>59.300319999999999</v>
      </c>
      <c r="C6670" s="2">
        <v>0.30098999999999998</v>
      </c>
      <c r="D6670" s="2">
        <v>0.43757200000000002</v>
      </c>
      <c r="F6670" s="2">
        <v>9.6738669999999995</v>
      </c>
      <c r="G6670" s="2">
        <v>0.50233499999999998</v>
      </c>
      <c r="H6670" s="2">
        <v>0.50277700000000003</v>
      </c>
      <c r="J6670" s="2">
        <v>9.6766729999999992</v>
      </c>
      <c r="K6670" s="2">
        <v>7.7357999999999996E-2</v>
      </c>
      <c r="L6670" s="2">
        <v>0.17560400000000001</v>
      </c>
    </row>
    <row r="6671" spans="1:12" x14ac:dyDescent="0.2">
      <c r="A6671" s="2">
        <v>9.6773749999999996</v>
      </c>
      <c r="B6671" s="2">
        <v>59.277949999999997</v>
      </c>
      <c r="C6671" s="2">
        <v>0.301151</v>
      </c>
      <c r="D6671" s="2">
        <v>0.43768600000000002</v>
      </c>
      <c r="F6671" s="2">
        <v>9.674569</v>
      </c>
      <c r="G6671" s="2">
        <v>0.50265499999999996</v>
      </c>
      <c r="H6671" s="2">
        <v>0.50238799999999995</v>
      </c>
      <c r="J6671" s="2">
        <v>9.6773749999999996</v>
      </c>
      <c r="K6671" s="2">
        <v>7.7875E-2</v>
      </c>
      <c r="L6671" s="2">
        <v>0.17555000000000001</v>
      </c>
    </row>
    <row r="6672" spans="1:12" x14ac:dyDescent="0.2">
      <c r="A6672" s="2">
        <v>9.6780760000000008</v>
      </c>
      <c r="B6672" s="2">
        <v>59.255310000000001</v>
      </c>
      <c r="C6672" s="2">
        <v>0.30129499999999998</v>
      </c>
      <c r="D6672" s="2">
        <v>0.43769400000000003</v>
      </c>
      <c r="F6672" s="2">
        <v>9.6752699999999994</v>
      </c>
      <c r="G6672" s="2">
        <v>0.50271600000000005</v>
      </c>
      <c r="H6672" s="2">
        <v>0.50222</v>
      </c>
      <c r="J6672" s="2">
        <v>9.6780760000000008</v>
      </c>
      <c r="K6672" s="2">
        <v>7.8175999999999995E-2</v>
      </c>
      <c r="L6672" s="2">
        <v>0.17539099999999999</v>
      </c>
    </row>
    <row r="6673" spans="1:12" x14ac:dyDescent="0.2">
      <c r="A6673" s="2">
        <v>9.6787779999999994</v>
      </c>
      <c r="B6673" s="2">
        <v>59.233060000000002</v>
      </c>
      <c r="C6673" s="2">
        <v>0.30126500000000001</v>
      </c>
      <c r="D6673" s="2">
        <v>0.43734299999999998</v>
      </c>
      <c r="F6673" s="2">
        <v>9.6759719999999998</v>
      </c>
      <c r="G6673" s="2">
        <v>0.50236499999999995</v>
      </c>
      <c r="H6673" s="2">
        <v>0.50260899999999997</v>
      </c>
      <c r="J6673" s="2">
        <v>9.6787779999999994</v>
      </c>
      <c r="K6673" s="2">
        <v>7.8231999999999996E-2</v>
      </c>
      <c r="L6673" s="2">
        <v>0.174923</v>
      </c>
    </row>
    <row r="6674" spans="1:12" x14ac:dyDescent="0.2">
      <c r="A6674" s="2">
        <v>9.6794790000000006</v>
      </c>
      <c r="B6674" s="2">
        <v>59.210790000000003</v>
      </c>
      <c r="C6674" s="2">
        <v>0.30139500000000002</v>
      </c>
      <c r="D6674" s="2">
        <v>0.43677100000000002</v>
      </c>
      <c r="F6674" s="2">
        <v>9.6766729999999992</v>
      </c>
      <c r="G6674" s="2">
        <v>0.50213600000000003</v>
      </c>
      <c r="H6674" s="2">
        <v>0.50336499999999995</v>
      </c>
      <c r="J6674" s="2">
        <v>9.6794790000000006</v>
      </c>
      <c r="K6674" s="2">
        <v>7.8078999999999996E-2</v>
      </c>
      <c r="L6674" s="2">
        <v>0.17430300000000001</v>
      </c>
    </row>
    <row r="6675" spans="1:12" x14ac:dyDescent="0.2">
      <c r="A6675" s="2">
        <v>9.68018</v>
      </c>
      <c r="B6675" s="2">
        <v>59.188330000000001</v>
      </c>
      <c r="C6675" s="2">
        <v>0.30133399999999999</v>
      </c>
      <c r="D6675" s="2">
        <v>0.43695400000000001</v>
      </c>
      <c r="F6675" s="2">
        <v>9.6773749999999996</v>
      </c>
      <c r="G6675" s="2">
        <v>0.50207500000000005</v>
      </c>
      <c r="H6675" s="2">
        <v>0.50407400000000002</v>
      </c>
      <c r="J6675" s="2">
        <v>9.68018</v>
      </c>
      <c r="K6675" s="2">
        <v>7.7925999999999995E-2</v>
      </c>
      <c r="L6675" s="2">
        <v>0.173822</v>
      </c>
    </row>
    <row r="6676" spans="1:12" x14ac:dyDescent="0.2">
      <c r="A6676" s="2">
        <v>9.6808829999999997</v>
      </c>
      <c r="B6676" s="2">
        <v>59.165410000000001</v>
      </c>
      <c r="C6676" s="2">
        <v>0.30164299999999999</v>
      </c>
      <c r="D6676" s="2">
        <v>0.43761</v>
      </c>
      <c r="F6676" s="2">
        <v>9.6780760000000008</v>
      </c>
      <c r="G6676" s="2">
        <v>0.50196799999999997</v>
      </c>
      <c r="H6676" s="2">
        <v>0.50461599999999995</v>
      </c>
      <c r="J6676" s="2">
        <v>9.6808829999999997</v>
      </c>
      <c r="K6676" s="2">
        <v>7.7716999999999994E-2</v>
      </c>
      <c r="L6676" s="2">
        <v>0.17366000000000001</v>
      </c>
    </row>
    <row r="6677" spans="1:12" x14ac:dyDescent="0.2">
      <c r="A6677" s="2">
        <v>9.6815829999999998</v>
      </c>
      <c r="B6677" s="2">
        <v>59.142400000000002</v>
      </c>
      <c r="C6677" s="2">
        <v>0.30148200000000003</v>
      </c>
      <c r="D6677" s="2">
        <v>0.43799100000000002</v>
      </c>
      <c r="F6677" s="2">
        <v>9.6787779999999994</v>
      </c>
      <c r="G6677" s="2">
        <v>0.50186200000000003</v>
      </c>
      <c r="H6677" s="2">
        <v>0.50556199999999996</v>
      </c>
      <c r="J6677" s="2">
        <v>9.6815829999999998</v>
      </c>
      <c r="K6677" s="2">
        <v>7.8370999999999996E-2</v>
      </c>
      <c r="L6677" s="2">
        <v>0.1739</v>
      </c>
    </row>
    <row r="6678" spans="1:12" x14ac:dyDescent="0.2">
      <c r="A6678" s="2">
        <v>9.6822839999999992</v>
      </c>
      <c r="B6678" s="2">
        <v>59.119390000000003</v>
      </c>
      <c r="C6678" s="2">
        <v>0.30130699999999999</v>
      </c>
      <c r="D6678" s="2">
        <v>0.43767099999999998</v>
      </c>
      <c r="F6678" s="2">
        <v>9.6794790000000006</v>
      </c>
      <c r="G6678" s="2">
        <v>0.50148000000000004</v>
      </c>
      <c r="H6678" s="2">
        <v>0.50612599999999996</v>
      </c>
      <c r="J6678" s="2">
        <v>9.6822839999999992</v>
      </c>
      <c r="K6678" s="2">
        <v>7.8137999999999999E-2</v>
      </c>
      <c r="L6678" s="2">
        <v>0.174066</v>
      </c>
    </row>
    <row r="6679" spans="1:12" x14ac:dyDescent="0.2">
      <c r="A6679" s="2">
        <v>9.6829850000000004</v>
      </c>
      <c r="B6679" s="2">
        <v>59.096760000000003</v>
      </c>
      <c r="C6679" s="2">
        <v>0.30133700000000002</v>
      </c>
      <c r="D6679" s="2">
        <v>0.437473</v>
      </c>
      <c r="F6679" s="2">
        <v>9.68018</v>
      </c>
      <c r="G6679" s="2">
        <v>0.50133499999999998</v>
      </c>
      <c r="H6679" s="2">
        <v>0.50655399999999995</v>
      </c>
      <c r="J6679" s="2">
        <v>9.6829850000000004</v>
      </c>
      <c r="K6679" s="2">
        <v>7.8264E-2</v>
      </c>
      <c r="L6679" s="2">
        <v>0.17393800000000001</v>
      </c>
    </row>
    <row r="6680" spans="1:12" x14ac:dyDescent="0.2">
      <c r="A6680" s="2">
        <v>9.6836870000000008</v>
      </c>
      <c r="B6680" s="2">
        <v>59.07385</v>
      </c>
      <c r="C6680" s="2">
        <v>0.301147</v>
      </c>
      <c r="D6680" s="2">
        <v>0.43780799999999997</v>
      </c>
      <c r="F6680" s="2">
        <v>9.6808829999999997</v>
      </c>
      <c r="G6680" s="2">
        <v>0.50141899999999995</v>
      </c>
      <c r="H6680" s="2">
        <v>0.50664500000000001</v>
      </c>
      <c r="J6680" s="2">
        <v>9.6836870000000008</v>
      </c>
      <c r="K6680" s="2">
        <v>7.8710000000000002E-2</v>
      </c>
      <c r="L6680" s="2">
        <v>0.173785</v>
      </c>
    </row>
    <row r="6681" spans="1:12" x14ac:dyDescent="0.2">
      <c r="A6681" s="2">
        <v>9.6843880000000002</v>
      </c>
      <c r="B6681" s="2">
        <v>59.050960000000003</v>
      </c>
      <c r="C6681" s="2">
        <v>0.30121500000000001</v>
      </c>
      <c r="D6681" s="2">
        <v>0.437747</v>
      </c>
      <c r="F6681" s="2">
        <v>9.6815829999999998</v>
      </c>
      <c r="G6681" s="2">
        <v>0.50146500000000005</v>
      </c>
      <c r="H6681" s="2">
        <v>0.50623300000000004</v>
      </c>
      <c r="J6681" s="2">
        <v>9.6843880000000002</v>
      </c>
      <c r="K6681" s="2">
        <v>7.8927999999999998E-2</v>
      </c>
      <c r="L6681" s="2">
        <v>0.17366100000000001</v>
      </c>
    </row>
    <row r="6682" spans="1:12" x14ac:dyDescent="0.2">
      <c r="A6682" s="2">
        <v>9.6850900000000006</v>
      </c>
      <c r="B6682" s="2">
        <v>59.028109999999998</v>
      </c>
      <c r="C6682" s="2">
        <v>0.30100900000000003</v>
      </c>
      <c r="D6682" s="2">
        <v>0.43690000000000001</v>
      </c>
      <c r="F6682" s="2">
        <v>9.6822839999999992</v>
      </c>
      <c r="G6682" s="2">
        <v>0.50173199999999996</v>
      </c>
      <c r="H6682" s="2">
        <v>0.50596600000000003</v>
      </c>
      <c r="J6682" s="2">
        <v>9.6850900000000006</v>
      </c>
      <c r="K6682" s="2">
        <v>7.9264000000000001E-2</v>
      </c>
      <c r="L6682" s="2">
        <v>0.173538</v>
      </c>
    </row>
    <row r="6683" spans="1:12" x14ac:dyDescent="0.2">
      <c r="A6683" s="2">
        <v>9.685791</v>
      </c>
      <c r="B6683" s="2">
        <v>59.004689999999997</v>
      </c>
      <c r="C6683" s="2">
        <v>0.300765</v>
      </c>
      <c r="D6683" s="2">
        <v>0.43696099999999999</v>
      </c>
      <c r="F6683" s="2">
        <v>9.6829850000000004</v>
      </c>
      <c r="G6683" s="2">
        <v>0.50207500000000005</v>
      </c>
      <c r="H6683" s="2">
        <v>0.506027</v>
      </c>
      <c r="J6683" s="2">
        <v>9.685791</v>
      </c>
      <c r="K6683" s="2">
        <v>7.9527E-2</v>
      </c>
      <c r="L6683" s="2">
        <v>0.17369000000000001</v>
      </c>
    </row>
    <row r="6684" spans="1:12" x14ac:dyDescent="0.2">
      <c r="A6684" s="2">
        <v>9.6864930000000005</v>
      </c>
      <c r="B6684" s="2">
        <v>58.981029999999997</v>
      </c>
      <c r="C6684" s="2">
        <v>0.30053299999999999</v>
      </c>
      <c r="D6684" s="2">
        <v>0.43686999999999998</v>
      </c>
      <c r="F6684" s="2">
        <v>9.6836870000000008</v>
      </c>
      <c r="G6684" s="2">
        <v>0.50199099999999997</v>
      </c>
      <c r="H6684" s="2">
        <v>0.50582099999999997</v>
      </c>
      <c r="J6684" s="2">
        <v>9.6864930000000005</v>
      </c>
      <c r="K6684" s="2">
        <v>7.9455999999999999E-2</v>
      </c>
      <c r="L6684" s="2">
        <v>0.17413500000000001</v>
      </c>
    </row>
    <row r="6685" spans="1:12" x14ac:dyDescent="0.2">
      <c r="A6685" s="2">
        <v>9.6871939999999999</v>
      </c>
      <c r="B6685" s="2">
        <v>58.957900000000002</v>
      </c>
      <c r="C6685" s="2">
        <v>0.30016999999999999</v>
      </c>
      <c r="D6685" s="2">
        <v>0.43660300000000002</v>
      </c>
      <c r="F6685" s="2">
        <v>9.6843880000000002</v>
      </c>
      <c r="G6685" s="2">
        <v>0.50186900000000001</v>
      </c>
      <c r="H6685" s="2">
        <v>0.50544699999999998</v>
      </c>
      <c r="J6685" s="2">
        <v>9.6871939999999999</v>
      </c>
      <c r="K6685" s="2">
        <v>7.9616000000000006E-2</v>
      </c>
      <c r="L6685" s="2">
        <v>0.17485200000000001</v>
      </c>
    </row>
    <row r="6686" spans="1:12" x14ac:dyDescent="0.2">
      <c r="A6686" s="2">
        <v>9.6878949999999993</v>
      </c>
      <c r="B6686" s="2">
        <v>58.934359999999998</v>
      </c>
      <c r="C6686" s="2">
        <v>0.29957099999999998</v>
      </c>
      <c r="D6686" s="2">
        <v>0.43682399999999999</v>
      </c>
      <c r="F6686" s="2">
        <v>9.6850900000000006</v>
      </c>
      <c r="G6686" s="2">
        <v>0.50201399999999996</v>
      </c>
      <c r="H6686" s="2">
        <v>0.50560000000000005</v>
      </c>
      <c r="J6686" s="2">
        <v>9.6878949999999993</v>
      </c>
      <c r="K6686" s="2">
        <v>7.9532000000000005E-2</v>
      </c>
      <c r="L6686" s="2">
        <v>0.17533699999999999</v>
      </c>
    </row>
    <row r="6687" spans="1:12" x14ac:dyDescent="0.2">
      <c r="A6687" s="2">
        <v>9.6885969999999997</v>
      </c>
      <c r="B6687" s="2">
        <v>58.910969999999999</v>
      </c>
      <c r="C6687" s="2">
        <v>0.29928100000000002</v>
      </c>
      <c r="D6687" s="2">
        <v>0.43745000000000001</v>
      </c>
      <c r="F6687" s="2">
        <v>9.685791</v>
      </c>
      <c r="G6687" s="2">
        <v>0.502525</v>
      </c>
      <c r="H6687" s="2">
        <v>0.50606499999999999</v>
      </c>
      <c r="J6687" s="2">
        <v>9.6885969999999997</v>
      </c>
      <c r="K6687" s="2">
        <v>7.9574000000000006E-2</v>
      </c>
      <c r="L6687" s="2">
        <v>0.175543</v>
      </c>
    </row>
    <row r="6688" spans="1:12" x14ac:dyDescent="0.2">
      <c r="A6688" s="2">
        <v>9.6892980000000009</v>
      </c>
      <c r="B6688" s="2">
        <v>58.887309999999999</v>
      </c>
      <c r="C6688" s="2">
        <v>0.299091</v>
      </c>
      <c r="D6688" s="2">
        <v>0.43712899999999999</v>
      </c>
      <c r="F6688" s="2">
        <v>9.6864930000000005</v>
      </c>
      <c r="G6688" s="2">
        <v>0.50313600000000003</v>
      </c>
      <c r="H6688" s="2">
        <v>0.50624100000000005</v>
      </c>
      <c r="J6688" s="2">
        <v>9.6892980000000009</v>
      </c>
      <c r="K6688" s="2">
        <v>7.9820000000000002E-2</v>
      </c>
      <c r="L6688" s="2">
        <v>0.175904</v>
      </c>
    </row>
    <row r="6689" spans="1:12" x14ac:dyDescent="0.2">
      <c r="A6689" s="2">
        <v>9.69</v>
      </c>
      <c r="B6689" s="2">
        <v>58.864319999999999</v>
      </c>
      <c r="C6689" s="2">
        <v>0.29921999999999999</v>
      </c>
      <c r="D6689" s="2">
        <v>0.43739600000000001</v>
      </c>
      <c r="F6689" s="2">
        <v>9.6871939999999999</v>
      </c>
      <c r="G6689" s="2">
        <v>0.50305200000000005</v>
      </c>
      <c r="H6689" s="2">
        <v>0.50630200000000003</v>
      </c>
      <c r="J6689" s="2">
        <v>9.69</v>
      </c>
      <c r="K6689" s="2">
        <v>7.9847000000000001E-2</v>
      </c>
      <c r="L6689" s="2">
        <v>0.17604500000000001</v>
      </c>
    </row>
    <row r="6690" spans="1:12" x14ac:dyDescent="0.2">
      <c r="A6690" s="2">
        <v>9.6907010000000007</v>
      </c>
      <c r="B6690" s="2">
        <v>58.841500000000003</v>
      </c>
      <c r="C6690" s="2">
        <v>0.29911300000000002</v>
      </c>
      <c r="D6690" s="2">
        <v>0.43780799999999997</v>
      </c>
      <c r="F6690" s="2">
        <v>9.6878949999999993</v>
      </c>
      <c r="G6690" s="2">
        <v>0.50301399999999996</v>
      </c>
      <c r="H6690" s="2">
        <v>0.50613399999999997</v>
      </c>
      <c r="J6690" s="2">
        <v>9.6907010000000007</v>
      </c>
      <c r="K6690" s="2">
        <v>8.0517000000000005E-2</v>
      </c>
      <c r="L6690" s="2">
        <v>0.17619699999999999</v>
      </c>
    </row>
    <row r="6691" spans="1:12" x14ac:dyDescent="0.2">
      <c r="A6691" s="2">
        <v>9.6914020000000001</v>
      </c>
      <c r="B6691" s="2">
        <v>58.817869999999999</v>
      </c>
      <c r="C6691" s="2">
        <v>0.298763</v>
      </c>
      <c r="D6691" s="2">
        <v>0.43796099999999999</v>
      </c>
      <c r="F6691" s="2">
        <v>9.6885969999999997</v>
      </c>
      <c r="G6691" s="2">
        <v>0.50302899999999995</v>
      </c>
      <c r="H6691" s="2">
        <v>0.50578299999999998</v>
      </c>
      <c r="J6691" s="2">
        <v>9.6914020000000001</v>
      </c>
      <c r="K6691" s="2">
        <v>8.0523999999999998E-2</v>
      </c>
      <c r="L6691" s="2">
        <v>0.176096</v>
      </c>
    </row>
    <row r="6692" spans="1:12" x14ac:dyDescent="0.2">
      <c r="A6692" s="2">
        <v>9.6921029999999995</v>
      </c>
      <c r="B6692" s="2">
        <v>58.79477</v>
      </c>
      <c r="C6692" s="2">
        <v>0.29877399999999998</v>
      </c>
      <c r="D6692" s="2">
        <v>0.43881500000000001</v>
      </c>
      <c r="F6692" s="2">
        <v>9.6892980000000009</v>
      </c>
      <c r="G6692" s="2">
        <v>0.50277700000000003</v>
      </c>
      <c r="H6692" s="2">
        <v>0.50529500000000005</v>
      </c>
      <c r="J6692" s="2">
        <v>9.6921029999999995</v>
      </c>
      <c r="K6692" s="2">
        <v>7.9491000000000006E-2</v>
      </c>
      <c r="L6692" s="2">
        <v>0.17586299999999999</v>
      </c>
    </row>
    <row r="6693" spans="1:12" x14ac:dyDescent="0.2">
      <c r="A6693" s="2">
        <v>9.6928049999999999</v>
      </c>
      <c r="B6693" s="2">
        <v>58.771720000000002</v>
      </c>
      <c r="C6693" s="2">
        <v>0.29848000000000002</v>
      </c>
      <c r="D6693" s="2">
        <v>0.43958599999999998</v>
      </c>
      <c r="F6693" s="2">
        <v>9.69</v>
      </c>
      <c r="G6693" s="2">
        <v>0.50238799999999995</v>
      </c>
      <c r="H6693" s="2">
        <v>0.50527999999999995</v>
      </c>
      <c r="J6693" s="2">
        <v>9.6928049999999999</v>
      </c>
      <c r="K6693" s="2">
        <v>7.9157000000000005E-2</v>
      </c>
      <c r="L6693" s="2">
        <v>0.17605000000000001</v>
      </c>
    </row>
    <row r="6694" spans="1:12" x14ac:dyDescent="0.2">
      <c r="A6694" s="2">
        <v>9.6935059999999993</v>
      </c>
      <c r="B6694" s="2">
        <v>58.748849999999997</v>
      </c>
      <c r="C6694" s="2">
        <v>0.29801100000000003</v>
      </c>
      <c r="D6694" s="2">
        <v>0.439716</v>
      </c>
      <c r="F6694" s="2">
        <v>9.6907010000000007</v>
      </c>
      <c r="G6694" s="2">
        <v>0.50222</v>
      </c>
      <c r="H6694" s="2">
        <v>0.50534100000000004</v>
      </c>
      <c r="J6694" s="2">
        <v>9.6935059999999993</v>
      </c>
      <c r="K6694" s="2">
        <v>7.9529000000000002E-2</v>
      </c>
      <c r="L6694" s="2">
        <v>0.17655599999999999</v>
      </c>
    </row>
    <row r="6695" spans="1:12" x14ac:dyDescent="0.2">
      <c r="A6695" s="2">
        <v>9.6942070000000005</v>
      </c>
      <c r="B6695" s="2">
        <v>58.725769999999997</v>
      </c>
      <c r="C6695" s="2">
        <v>0.29860599999999998</v>
      </c>
      <c r="D6695" s="2">
        <v>0.44017299999999998</v>
      </c>
      <c r="F6695" s="2">
        <v>9.6914020000000001</v>
      </c>
      <c r="G6695" s="2">
        <v>0.50260899999999997</v>
      </c>
      <c r="H6695" s="2">
        <v>0.50546999999999997</v>
      </c>
      <c r="J6695" s="2">
        <v>9.6942070000000005</v>
      </c>
      <c r="K6695" s="2">
        <v>8.0351000000000006E-2</v>
      </c>
      <c r="L6695" s="2">
        <v>0.17687700000000001</v>
      </c>
    </row>
    <row r="6696" spans="1:12" x14ac:dyDescent="0.2">
      <c r="A6696" s="2">
        <v>9.6949090000000009</v>
      </c>
      <c r="B6696" s="2">
        <v>58.702849999999998</v>
      </c>
      <c r="C6696" s="2">
        <v>0.298682</v>
      </c>
      <c r="D6696" s="2">
        <v>0.44057800000000003</v>
      </c>
      <c r="F6696" s="2">
        <v>9.6921029999999995</v>
      </c>
      <c r="G6696" s="2">
        <v>0.50336499999999995</v>
      </c>
      <c r="H6696" s="2">
        <v>0.50604199999999999</v>
      </c>
      <c r="J6696" s="2">
        <v>9.6949090000000009</v>
      </c>
      <c r="K6696" s="2">
        <v>8.0842999999999998E-2</v>
      </c>
      <c r="L6696" s="2">
        <v>0.17713400000000001</v>
      </c>
    </row>
    <row r="6697" spans="1:12" x14ac:dyDescent="0.2">
      <c r="A6697" s="2">
        <v>9.6956100000000003</v>
      </c>
      <c r="B6697" s="2">
        <v>58.680140000000002</v>
      </c>
      <c r="C6697" s="2">
        <v>0.29830499999999999</v>
      </c>
      <c r="D6697" s="2">
        <v>0.44097399999999998</v>
      </c>
      <c r="F6697" s="2">
        <v>9.6928049999999999</v>
      </c>
      <c r="G6697" s="2">
        <v>0.50407400000000002</v>
      </c>
      <c r="H6697" s="2">
        <v>0.50611899999999999</v>
      </c>
      <c r="J6697" s="2">
        <v>9.6956100000000003</v>
      </c>
      <c r="K6697" s="2">
        <v>7.9998E-2</v>
      </c>
      <c r="L6697" s="2">
        <v>0.17724799999999999</v>
      </c>
    </row>
    <row r="6698" spans="1:12" x14ac:dyDescent="0.2">
      <c r="A6698" s="2">
        <v>9.6963120000000007</v>
      </c>
      <c r="B6698" s="2">
        <v>58.657170000000001</v>
      </c>
      <c r="C6698" s="2">
        <v>0.29805700000000002</v>
      </c>
      <c r="D6698" s="2">
        <v>0.44105800000000001</v>
      </c>
      <c r="F6698" s="2">
        <v>9.6935059999999993</v>
      </c>
      <c r="G6698" s="2">
        <v>0.50461599999999995</v>
      </c>
      <c r="H6698" s="2">
        <v>0.50625600000000004</v>
      </c>
      <c r="J6698" s="2">
        <v>9.6963120000000007</v>
      </c>
      <c r="K6698" s="2">
        <v>8.0577999999999997E-2</v>
      </c>
      <c r="L6698" s="2">
        <v>0.17713999999999999</v>
      </c>
    </row>
    <row r="6699" spans="1:12" x14ac:dyDescent="0.2">
      <c r="A6699" s="2">
        <v>9.6970130000000001</v>
      </c>
      <c r="B6699" s="2">
        <v>58.634050000000002</v>
      </c>
      <c r="C6699" s="2">
        <v>0.29783199999999999</v>
      </c>
      <c r="D6699" s="2">
        <v>0.44100499999999998</v>
      </c>
      <c r="F6699" s="2">
        <v>9.6942070000000005</v>
      </c>
      <c r="G6699" s="2">
        <v>0.50556199999999996</v>
      </c>
      <c r="H6699" s="2">
        <v>0.50627900000000003</v>
      </c>
      <c r="J6699" s="2">
        <v>9.6970130000000001</v>
      </c>
      <c r="K6699" s="2">
        <v>8.0352999999999994E-2</v>
      </c>
      <c r="L6699" s="2">
        <v>0.17739199999999999</v>
      </c>
    </row>
    <row r="6700" spans="1:12" x14ac:dyDescent="0.2">
      <c r="A6700" s="2">
        <v>9.6977150000000005</v>
      </c>
      <c r="B6700" s="2">
        <v>58.611049999999999</v>
      </c>
      <c r="C6700" s="2">
        <v>0.29727900000000002</v>
      </c>
      <c r="D6700" s="2">
        <v>0.44103500000000001</v>
      </c>
      <c r="F6700" s="2">
        <v>9.6949090000000009</v>
      </c>
      <c r="G6700" s="2">
        <v>0.50612599999999996</v>
      </c>
      <c r="H6700" s="2">
        <v>0.50617199999999996</v>
      </c>
      <c r="J6700" s="2">
        <v>9.6977150000000005</v>
      </c>
      <c r="K6700" s="2">
        <v>8.0456E-2</v>
      </c>
      <c r="L6700" s="2">
        <v>0.17824899999999999</v>
      </c>
    </row>
    <row r="6701" spans="1:12" x14ac:dyDescent="0.2">
      <c r="A6701" s="2">
        <v>9.6984159999999999</v>
      </c>
      <c r="B6701" s="2">
        <v>58.588270000000001</v>
      </c>
      <c r="C6701" s="2">
        <v>0.29674099999999998</v>
      </c>
      <c r="D6701" s="2">
        <v>0.44075300000000001</v>
      </c>
      <c r="F6701" s="2">
        <v>9.6956100000000003</v>
      </c>
      <c r="G6701" s="2">
        <v>0.50655399999999995</v>
      </c>
      <c r="H6701" s="2">
        <v>0.50646999999999998</v>
      </c>
      <c r="J6701" s="2">
        <v>9.6984159999999999</v>
      </c>
      <c r="K6701" s="2">
        <v>8.0157999999999993E-2</v>
      </c>
      <c r="L6701" s="2">
        <v>0.17855499999999999</v>
      </c>
    </row>
    <row r="6702" spans="1:12" x14ac:dyDescent="0.2">
      <c r="A6702" s="2">
        <v>9.6991180000000004</v>
      </c>
      <c r="B6702" s="2">
        <v>58.564610000000002</v>
      </c>
      <c r="C6702" s="2">
        <v>0.29626400000000003</v>
      </c>
      <c r="D6702" s="2">
        <v>0.44118800000000002</v>
      </c>
      <c r="F6702" s="2">
        <v>9.6963120000000007</v>
      </c>
      <c r="G6702" s="2">
        <v>0.50664500000000001</v>
      </c>
      <c r="H6702" s="2">
        <v>0.50670599999999999</v>
      </c>
      <c r="J6702" s="2">
        <v>9.6991180000000004</v>
      </c>
      <c r="K6702" s="2">
        <v>8.0352999999999994E-2</v>
      </c>
      <c r="L6702" s="2">
        <v>0.17837800000000001</v>
      </c>
    </row>
    <row r="6703" spans="1:12" x14ac:dyDescent="0.2">
      <c r="A6703" s="2">
        <v>9.6998189999999997</v>
      </c>
      <c r="B6703" s="2">
        <v>58.540750000000003</v>
      </c>
      <c r="C6703" s="2">
        <v>0.29640499999999997</v>
      </c>
      <c r="D6703" s="2">
        <v>0.440799</v>
      </c>
      <c r="F6703" s="2">
        <v>9.6970130000000001</v>
      </c>
      <c r="G6703" s="2">
        <v>0.50623300000000004</v>
      </c>
      <c r="H6703" s="2">
        <v>0.50687400000000005</v>
      </c>
      <c r="J6703" s="2">
        <v>9.6998189999999997</v>
      </c>
      <c r="K6703" s="2">
        <v>8.0979999999999996E-2</v>
      </c>
      <c r="L6703" s="2">
        <v>0.17802299999999999</v>
      </c>
    </row>
    <row r="6704" spans="1:12" x14ac:dyDescent="0.2">
      <c r="A6704" s="2">
        <v>9.7005199999999991</v>
      </c>
      <c r="B6704" s="2">
        <v>58.517330000000001</v>
      </c>
      <c r="C6704" s="2">
        <v>0.29652299999999998</v>
      </c>
      <c r="D6704" s="2">
        <v>0.44069199999999997</v>
      </c>
      <c r="F6704" s="2">
        <v>9.6977150000000005</v>
      </c>
      <c r="G6704" s="2">
        <v>0.50596600000000003</v>
      </c>
      <c r="H6704" s="2">
        <v>0.50688200000000005</v>
      </c>
      <c r="J6704" s="2">
        <v>9.7005199999999991</v>
      </c>
      <c r="K6704" s="2">
        <v>8.0921000000000007E-2</v>
      </c>
      <c r="L6704" s="2">
        <v>0.178122</v>
      </c>
    </row>
    <row r="6705" spans="1:12" x14ac:dyDescent="0.2">
      <c r="A6705" s="2">
        <v>9.7012219999999996</v>
      </c>
      <c r="B6705" s="2">
        <v>58.494160000000001</v>
      </c>
      <c r="C6705" s="2">
        <v>0.29616500000000001</v>
      </c>
      <c r="D6705" s="2">
        <v>0.44078400000000001</v>
      </c>
      <c r="F6705" s="2">
        <v>9.6984159999999999</v>
      </c>
      <c r="G6705" s="2">
        <v>0.506027</v>
      </c>
      <c r="H6705" s="2">
        <v>0.50683599999999995</v>
      </c>
      <c r="J6705" s="2">
        <v>9.7012219999999996</v>
      </c>
      <c r="K6705" s="2">
        <v>8.1004999999999994E-2</v>
      </c>
      <c r="L6705" s="2">
        <v>0.178394</v>
      </c>
    </row>
    <row r="6706" spans="1:12" x14ac:dyDescent="0.2">
      <c r="A6706" s="2">
        <v>9.7019219999999997</v>
      </c>
      <c r="B6706" s="2">
        <v>58.470779999999998</v>
      </c>
      <c r="C6706" s="2">
        <v>0.29559600000000003</v>
      </c>
      <c r="D6706" s="2">
        <v>0.441112</v>
      </c>
      <c r="F6706" s="2">
        <v>9.6991180000000004</v>
      </c>
      <c r="G6706" s="2">
        <v>0.50582099999999997</v>
      </c>
      <c r="H6706" s="2">
        <v>0.507019</v>
      </c>
      <c r="J6706" s="2">
        <v>9.7019219999999997</v>
      </c>
      <c r="K6706" s="2">
        <v>8.0387E-2</v>
      </c>
      <c r="L6706" s="2">
        <v>0.17866499999999999</v>
      </c>
    </row>
    <row r="6707" spans="1:12" x14ac:dyDescent="0.2">
      <c r="A6707" s="2">
        <v>9.7026240000000001</v>
      </c>
      <c r="B6707" s="2">
        <v>58.447789999999998</v>
      </c>
      <c r="C6707" s="2">
        <v>0.29520299999999999</v>
      </c>
      <c r="D6707" s="2">
        <v>0.44202000000000002</v>
      </c>
      <c r="F6707" s="2">
        <v>9.6998189999999997</v>
      </c>
      <c r="G6707" s="2">
        <v>0.50544699999999998</v>
      </c>
      <c r="H6707" s="2">
        <v>0.50722500000000004</v>
      </c>
      <c r="J6707" s="2">
        <v>9.7026240000000001</v>
      </c>
      <c r="K6707" s="2">
        <v>7.9542000000000002E-2</v>
      </c>
      <c r="L6707" s="2">
        <v>0.17899100000000001</v>
      </c>
    </row>
    <row r="6708" spans="1:12" x14ac:dyDescent="0.2">
      <c r="A6708" s="2">
        <v>9.7033249999999995</v>
      </c>
      <c r="B6708" s="2">
        <v>58.424880000000002</v>
      </c>
      <c r="C6708" s="2">
        <v>0.29578700000000002</v>
      </c>
      <c r="D6708" s="2">
        <v>0.44200400000000001</v>
      </c>
      <c r="F6708" s="2">
        <v>9.7005199999999991</v>
      </c>
      <c r="G6708" s="2">
        <v>0.50560000000000005</v>
      </c>
      <c r="H6708" s="2">
        <v>0.50742299999999996</v>
      </c>
      <c r="J6708" s="2">
        <v>9.7033249999999995</v>
      </c>
      <c r="K6708" s="2">
        <v>7.9281000000000004E-2</v>
      </c>
      <c r="L6708" s="2">
        <v>0.179589</v>
      </c>
    </row>
    <row r="6709" spans="1:12" x14ac:dyDescent="0.2">
      <c r="A6709" s="2">
        <v>9.704027</v>
      </c>
      <c r="B6709" s="2">
        <v>58.402009999999997</v>
      </c>
      <c r="C6709" s="2">
        <v>0.29619099999999998</v>
      </c>
      <c r="D6709" s="2">
        <v>0.44169900000000001</v>
      </c>
      <c r="F6709" s="2">
        <v>9.7012219999999996</v>
      </c>
      <c r="G6709" s="2">
        <v>0.50606499999999999</v>
      </c>
      <c r="H6709" s="2">
        <v>0.50728600000000001</v>
      </c>
      <c r="J6709" s="2">
        <v>9.704027</v>
      </c>
      <c r="K6709" s="2">
        <v>7.9451999999999995E-2</v>
      </c>
      <c r="L6709" s="2">
        <v>0.18012800000000001</v>
      </c>
    </row>
    <row r="6710" spans="1:12" x14ac:dyDescent="0.2">
      <c r="A6710" s="2">
        <v>9.7047279999999994</v>
      </c>
      <c r="B6710" s="2">
        <v>58.378830000000001</v>
      </c>
      <c r="C6710" s="2">
        <v>0.29581400000000002</v>
      </c>
      <c r="D6710" s="2">
        <v>0.44169900000000001</v>
      </c>
      <c r="F6710" s="2">
        <v>9.7019219999999997</v>
      </c>
      <c r="G6710" s="2">
        <v>0.50624100000000005</v>
      </c>
      <c r="H6710" s="2">
        <v>0.50692700000000002</v>
      </c>
      <c r="J6710" s="2">
        <v>9.7047279999999994</v>
      </c>
      <c r="K6710" s="2">
        <v>7.8982999999999998E-2</v>
      </c>
      <c r="L6710" s="2">
        <v>0.18035599999999999</v>
      </c>
    </row>
    <row r="6711" spans="1:12" x14ac:dyDescent="0.2">
      <c r="A6711" s="2">
        <v>9.7054299999999998</v>
      </c>
      <c r="B6711" s="2">
        <v>58.355939999999997</v>
      </c>
      <c r="C6711" s="2">
        <v>0.29542499999999999</v>
      </c>
      <c r="D6711" s="2">
        <v>0.44101299999999999</v>
      </c>
      <c r="F6711" s="2">
        <v>9.7026240000000001</v>
      </c>
      <c r="G6711" s="2">
        <v>0.50630200000000003</v>
      </c>
      <c r="H6711" s="2">
        <v>0.50656900000000005</v>
      </c>
      <c r="J6711" s="2">
        <v>9.7054299999999998</v>
      </c>
      <c r="K6711" s="2">
        <v>7.8808000000000003E-2</v>
      </c>
      <c r="L6711" s="2">
        <v>0.18036099999999999</v>
      </c>
    </row>
    <row r="6712" spans="1:12" x14ac:dyDescent="0.2">
      <c r="A6712" s="2">
        <v>9.7061309999999992</v>
      </c>
      <c r="B6712" s="2">
        <v>58.332909999999998</v>
      </c>
      <c r="C6712" s="2">
        <v>0.29481800000000002</v>
      </c>
      <c r="D6712" s="2">
        <v>0.44092900000000002</v>
      </c>
      <c r="F6712" s="2">
        <v>9.7033249999999995</v>
      </c>
      <c r="G6712" s="2">
        <v>0.50613399999999997</v>
      </c>
      <c r="H6712" s="2">
        <v>0.50669900000000001</v>
      </c>
      <c r="J6712" s="2">
        <v>9.7061309999999992</v>
      </c>
      <c r="K6712" s="2">
        <v>7.9155000000000003E-2</v>
      </c>
      <c r="L6712" s="2">
        <v>0.18041699999999999</v>
      </c>
    </row>
    <row r="6713" spans="1:12" x14ac:dyDescent="0.2">
      <c r="A6713" s="2">
        <v>9.7068320000000003</v>
      </c>
      <c r="B6713" s="2">
        <v>58.310299999999998</v>
      </c>
      <c r="C6713" s="2">
        <v>0.29457800000000001</v>
      </c>
      <c r="D6713" s="2">
        <v>0.44086799999999998</v>
      </c>
      <c r="F6713" s="2">
        <v>9.704027</v>
      </c>
      <c r="G6713" s="2">
        <v>0.50578299999999998</v>
      </c>
      <c r="H6713" s="2">
        <v>0.50692000000000004</v>
      </c>
      <c r="J6713" s="2">
        <v>9.7068320000000003</v>
      </c>
      <c r="K6713" s="2">
        <v>7.9183000000000003E-2</v>
      </c>
      <c r="L6713" s="2">
        <v>0.180315</v>
      </c>
    </row>
    <row r="6714" spans="1:12" x14ac:dyDescent="0.2">
      <c r="A6714" s="2">
        <v>9.7075340000000008</v>
      </c>
      <c r="B6714" s="2">
        <v>58.287129999999998</v>
      </c>
      <c r="C6714" s="2">
        <v>0.29439500000000002</v>
      </c>
      <c r="D6714" s="2">
        <v>0.44064599999999998</v>
      </c>
      <c r="F6714" s="2">
        <v>9.7047279999999994</v>
      </c>
      <c r="G6714" s="2">
        <v>0.50529500000000005</v>
      </c>
      <c r="H6714" s="2">
        <v>0.50733200000000001</v>
      </c>
      <c r="J6714" s="2">
        <v>9.7075340000000008</v>
      </c>
      <c r="K6714" s="2">
        <v>7.9101000000000005E-2</v>
      </c>
      <c r="L6714" s="2">
        <v>0.180344</v>
      </c>
    </row>
    <row r="6715" spans="1:12" x14ac:dyDescent="0.2">
      <c r="A6715" s="2">
        <v>9.7082350000000002</v>
      </c>
      <c r="B6715" s="2">
        <v>58.26464</v>
      </c>
      <c r="C6715" s="2">
        <v>0.29434900000000003</v>
      </c>
      <c r="D6715" s="2">
        <v>0.44118000000000002</v>
      </c>
      <c r="F6715" s="2">
        <v>9.7054299999999998</v>
      </c>
      <c r="G6715" s="2">
        <v>0.50527999999999995</v>
      </c>
      <c r="H6715" s="2">
        <v>0.50778199999999996</v>
      </c>
      <c r="J6715" s="2">
        <v>9.7082350000000002</v>
      </c>
      <c r="K6715" s="2">
        <v>7.9014000000000001E-2</v>
      </c>
      <c r="L6715" s="2">
        <v>0.18057200000000001</v>
      </c>
    </row>
    <row r="6716" spans="1:12" x14ac:dyDescent="0.2">
      <c r="A6716" s="2">
        <v>9.7089370000000006</v>
      </c>
      <c r="B6716" s="2">
        <v>58.242010000000001</v>
      </c>
      <c r="C6716" s="2">
        <v>0.29442099999999999</v>
      </c>
      <c r="D6716" s="2">
        <v>0.44134099999999998</v>
      </c>
      <c r="F6716" s="2">
        <v>9.7061309999999992</v>
      </c>
      <c r="G6716" s="2">
        <v>0.50534100000000004</v>
      </c>
      <c r="H6716" s="2">
        <v>0.50790400000000002</v>
      </c>
      <c r="J6716" s="2">
        <v>9.7089370000000006</v>
      </c>
      <c r="K6716" s="2">
        <v>7.9182000000000002E-2</v>
      </c>
      <c r="L6716" s="2">
        <v>0.18043300000000001</v>
      </c>
    </row>
    <row r="6717" spans="1:12" x14ac:dyDescent="0.2">
      <c r="A6717" s="2">
        <v>9.709638</v>
      </c>
      <c r="B6717" s="2">
        <v>58.220120000000001</v>
      </c>
      <c r="C6717" s="2">
        <v>0.294151</v>
      </c>
      <c r="D6717" s="2">
        <v>0.44105800000000001</v>
      </c>
      <c r="F6717" s="2">
        <v>9.7068320000000003</v>
      </c>
      <c r="G6717" s="2">
        <v>0.50546999999999997</v>
      </c>
      <c r="H6717" s="2">
        <v>0.50841499999999995</v>
      </c>
      <c r="J6717" s="2">
        <v>9.709638</v>
      </c>
      <c r="K6717" s="2">
        <v>7.9163999999999998E-2</v>
      </c>
      <c r="L6717" s="2">
        <v>0.18068600000000001</v>
      </c>
    </row>
    <row r="6718" spans="1:12" x14ac:dyDescent="0.2">
      <c r="A6718" s="2">
        <v>9.7103400000000004</v>
      </c>
      <c r="B6718" s="2">
        <v>58.197220000000002</v>
      </c>
      <c r="C6718" s="2">
        <v>0.29399799999999998</v>
      </c>
      <c r="D6718" s="2">
        <v>0.441608</v>
      </c>
      <c r="F6718" s="2">
        <v>9.7075340000000008</v>
      </c>
      <c r="G6718" s="2">
        <v>0.50604199999999999</v>
      </c>
      <c r="H6718" s="2">
        <v>0.50906399999999996</v>
      </c>
      <c r="J6718" s="2">
        <v>9.7103400000000004</v>
      </c>
      <c r="K6718" s="2">
        <v>7.9429E-2</v>
      </c>
      <c r="L6718" s="2">
        <v>0.18085999999999999</v>
      </c>
    </row>
    <row r="6719" spans="1:12" x14ac:dyDescent="0.2">
      <c r="A6719" s="2">
        <v>9.7110400000000006</v>
      </c>
      <c r="B6719" s="2">
        <v>58.174709999999997</v>
      </c>
      <c r="C6719" s="2">
        <v>0.29381499999999999</v>
      </c>
      <c r="D6719" s="2">
        <v>0.44175300000000001</v>
      </c>
      <c r="F6719" s="2">
        <v>9.7082350000000002</v>
      </c>
      <c r="G6719" s="2">
        <v>0.50611899999999999</v>
      </c>
      <c r="H6719" s="2">
        <v>0.50905599999999995</v>
      </c>
      <c r="J6719" s="2">
        <v>9.7110400000000006</v>
      </c>
      <c r="K6719" s="2">
        <v>7.9303999999999999E-2</v>
      </c>
      <c r="L6719" s="2">
        <v>0.180788</v>
      </c>
    </row>
    <row r="6720" spans="1:12" x14ac:dyDescent="0.2">
      <c r="A6720" s="2">
        <v>9.7117419999999992</v>
      </c>
      <c r="B6720" s="2">
        <v>58.151829999999997</v>
      </c>
      <c r="C6720" s="2">
        <v>0.29396</v>
      </c>
      <c r="D6720" s="2">
        <v>0.441859</v>
      </c>
      <c r="F6720" s="2">
        <v>9.7089370000000006</v>
      </c>
      <c r="G6720" s="2">
        <v>0.50625600000000004</v>
      </c>
      <c r="H6720" s="2">
        <v>0.50956000000000001</v>
      </c>
      <c r="J6720" s="2">
        <v>9.7117419999999992</v>
      </c>
      <c r="K6720" s="2">
        <v>7.9716999999999996E-2</v>
      </c>
      <c r="L6720" s="2">
        <v>0.181307</v>
      </c>
    </row>
    <row r="6721" spans="1:12" x14ac:dyDescent="0.2">
      <c r="A6721" s="2">
        <v>9.7124430000000004</v>
      </c>
      <c r="B6721" s="2">
        <v>58.12894</v>
      </c>
      <c r="C6721" s="2">
        <v>0.29359400000000002</v>
      </c>
      <c r="D6721" s="2">
        <v>0.441745</v>
      </c>
      <c r="F6721" s="2">
        <v>9.709638</v>
      </c>
      <c r="G6721" s="2">
        <v>0.50627900000000003</v>
      </c>
      <c r="H6721" s="2">
        <v>0.50981900000000002</v>
      </c>
      <c r="J6721" s="2">
        <v>9.7124430000000004</v>
      </c>
      <c r="K6721" s="2">
        <v>7.9190999999999998E-2</v>
      </c>
      <c r="L6721" s="2">
        <v>0.181814</v>
      </c>
    </row>
    <row r="6722" spans="1:12" x14ac:dyDescent="0.2">
      <c r="A6722" s="2">
        <v>9.7131450000000008</v>
      </c>
      <c r="B6722" s="2">
        <v>58.106169999999999</v>
      </c>
      <c r="C6722" s="2">
        <v>0.29288399999999998</v>
      </c>
      <c r="D6722" s="2">
        <v>0.44175999999999999</v>
      </c>
      <c r="F6722" s="2">
        <v>9.7103400000000004</v>
      </c>
      <c r="G6722" s="2">
        <v>0.50617199999999996</v>
      </c>
      <c r="H6722" s="2">
        <v>0.51020799999999999</v>
      </c>
      <c r="J6722" s="2">
        <v>9.7131450000000008</v>
      </c>
      <c r="K6722" s="2">
        <v>7.8784999999999994E-2</v>
      </c>
      <c r="L6722" s="2">
        <v>0.18202199999999999</v>
      </c>
    </row>
    <row r="6723" spans="1:12" x14ac:dyDescent="0.2">
      <c r="A6723" s="2">
        <v>9.7138460000000002</v>
      </c>
      <c r="B6723" s="2">
        <v>58.08325</v>
      </c>
      <c r="C6723" s="2">
        <v>0.2923</v>
      </c>
      <c r="D6723" s="2">
        <v>0.44206499999999999</v>
      </c>
      <c r="F6723" s="2">
        <v>9.7110400000000006</v>
      </c>
      <c r="G6723" s="2">
        <v>0.50646999999999998</v>
      </c>
      <c r="H6723" s="2">
        <v>0.51010900000000003</v>
      </c>
      <c r="J6723" s="2">
        <v>9.7138460000000002</v>
      </c>
      <c r="K6723" s="2">
        <v>7.8261999999999998E-2</v>
      </c>
      <c r="L6723" s="2">
        <v>0.182227</v>
      </c>
    </row>
    <row r="6724" spans="1:12" x14ac:dyDescent="0.2">
      <c r="A6724" s="2">
        <v>9.7145469999999996</v>
      </c>
      <c r="B6724" s="2">
        <v>58.05979</v>
      </c>
      <c r="C6724" s="2">
        <v>0.29157899999999998</v>
      </c>
      <c r="D6724" s="2">
        <v>0.44243199999999999</v>
      </c>
      <c r="F6724" s="2">
        <v>9.7117419999999992</v>
      </c>
      <c r="G6724" s="2">
        <v>0.50670599999999999</v>
      </c>
      <c r="H6724" s="2">
        <v>0.51006300000000004</v>
      </c>
      <c r="J6724" s="2">
        <v>9.7145469999999996</v>
      </c>
      <c r="K6724" s="2">
        <v>7.8047000000000005E-2</v>
      </c>
      <c r="L6724" s="2">
        <v>0.182392</v>
      </c>
    </row>
    <row r="6725" spans="1:12" x14ac:dyDescent="0.2">
      <c r="A6725" s="2">
        <v>9.715249</v>
      </c>
      <c r="B6725" s="2">
        <v>58.03725</v>
      </c>
      <c r="C6725" s="2">
        <v>0.29125499999999999</v>
      </c>
      <c r="D6725" s="2">
        <v>0.44209599999999999</v>
      </c>
      <c r="F6725" s="2">
        <v>9.7124430000000004</v>
      </c>
      <c r="G6725" s="2">
        <v>0.50687400000000005</v>
      </c>
      <c r="H6725" s="2">
        <v>0.50978100000000004</v>
      </c>
      <c r="J6725" s="2">
        <v>9.715249</v>
      </c>
      <c r="K6725" s="2">
        <v>7.7773999999999996E-2</v>
      </c>
      <c r="L6725" s="2">
        <v>0.182952</v>
      </c>
    </row>
    <row r="6726" spans="1:12" x14ac:dyDescent="0.2">
      <c r="A6726" s="2">
        <v>9.7159499999999994</v>
      </c>
      <c r="B6726" s="2">
        <v>58.014690000000002</v>
      </c>
      <c r="C6726" s="2">
        <v>0.29082799999999998</v>
      </c>
      <c r="D6726" s="2">
        <v>0.44173699999999999</v>
      </c>
      <c r="F6726" s="2">
        <v>9.7131450000000008</v>
      </c>
      <c r="G6726" s="2">
        <v>0.50688200000000005</v>
      </c>
      <c r="H6726" s="2">
        <v>0.50956000000000001</v>
      </c>
      <c r="J6726" s="2">
        <v>9.7159499999999994</v>
      </c>
      <c r="K6726" s="2">
        <v>7.7582999999999999E-2</v>
      </c>
      <c r="L6726" s="2">
        <v>0.18306</v>
      </c>
    </row>
    <row r="6727" spans="1:12" x14ac:dyDescent="0.2">
      <c r="A6727" s="2">
        <v>9.7166519999999998</v>
      </c>
      <c r="B6727" s="2">
        <v>57.991500000000002</v>
      </c>
      <c r="C6727" s="2">
        <v>0.29019099999999998</v>
      </c>
      <c r="D6727" s="2">
        <v>0.44186700000000001</v>
      </c>
      <c r="F6727" s="2">
        <v>9.7138460000000002</v>
      </c>
      <c r="G6727" s="2">
        <v>0.50683599999999995</v>
      </c>
      <c r="H6727" s="2">
        <v>0.50874299999999995</v>
      </c>
      <c r="J6727" s="2">
        <v>9.7166519999999998</v>
      </c>
      <c r="K6727" s="2">
        <v>7.6855000000000007E-2</v>
      </c>
      <c r="L6727" s="2">
        <v>0.183143</v>
      </c>
    </row>
    <row r="6728" spans="1:12" x14ac:dyDescent="0.2">
      <c r="A6728" s="2">
        <v>9.7173529999999992</v>
      </c>
      <c r="B6728" s="2">
        <v>57.968380000000003</v>
      </c>
      <c r="C6728" s="2">
        <v>0.28988599999999998</v>
      </c>
      <c r="D6728" s="2">
        <v>0.44213400000000003</v>
      </c>
      <c r="F6728" s="2">
        <v>9.7145469999999996</v>
      </c>
      <c r="G6728" s="2">
        <v>0.507019</v>
      </c>
      <c r="H6728" s="2">
        <v>0.50836199999999998</v>
      </c>
      <c r="J6728" s="2">
        <v>9.7173529999999992</v>
      </c>
      <c r="K6728" s="2">
        <v>7.7188000000000007E-2</v>
      </c>
      <c r="L6728" s="2">
        <v>0.183702</v>
      </c>
    </row>
    <row r="6729" spans="1:12" x14ac:dyDescent="0.2">
      <c r="A6729" s="2">
        <v>9.7180549999999997</v>
      </c>
      <c r="B6729" s="2">
        <v>57.945099999999996</v>
      </c>
      <c r="C6729" s="2">
        <v>0.28936699999999999</v>
      </c>
      <c r="D6729" s="2">
        <v>0.44202000000000002</v>
      </c>
      <c r="F6729" s="2">
        <v>9.715249</v>
      </c>
      <c r="G6729" s="2">
        <v>0.50722500000000004</v>
      </c>
      <c r="H6729" s="2">
        <v>0.50811799999999996</v>
      </c>
      <c r="J6729" s="2">
        <v>9.7180549999999997</v>
      </c>
      <c r="K6729" s="2">
        <v>7.7275999999999997E-2</v>
      </c>
      <c r="L6729" s="2">
        <v>0.18436</v>
      </c>
    </row>
    <row r="6730" spans="1:12" x14ac:dyDescent="0.2">
      <c r="A6730" s="2">
        <v>9.7187560000000008</v>
      </c>
      <c r="B6730" s="2">
        <v>57.922220000000003</v>
      </c>
      <c r="C6730" s="2">
        <v>0.28894700000000001</v>
      </c>
      <c r="D6730" s="2">
        <v>0.44202000000000002</v>
      </c>
      <c r="F6730" s="2">
        <v>9.7159499999999994</v>
      </c>
      <c r="G6730" s="2">
        <v>0.50742299999999996</v>
      </c>
      <c r="H6730" s="2">
        <v>0.50804899999999997</v>
      </c>
      <c r="J6730" s="2">
        <v>9.7187560000000008</v>
      </c>
      <c r="K6730" s="2">
        <v>7.6849000000000001E-2</v>
      </c>
      <c r="L6730" s="2">
        <v>0.18465799999999999</v>
      </c>
    </row>
    <row r="6731" spans="1:12" x14ac:dyDescent="0.2">
      <c r="A6731" s="2">
        <v>9.7194579999999995</v>
      </c>
      <c r="B6731" s="2">
        <v>57.899000000000001</v>
      </c>
      <c r="C6731" s="2">
        <v>0.288165</v>
      </c>
      <c r="D6731" s="2">
        <v>0.44234800000000002</v>
      </c>
      <c r="F6731" s="2">
        <v>9.7166519999999998</v>
      </c>
      <c r="G6731" s="2">
        <v>0.50728600000000001</v>
      </c>
      <c r="H6731" s="2">
        <v>0.50839199999999996</v>
      </c>
      <c r="J6731" s="2">
        <v>9.7194579999999995</v>
      </c>
      <c r="K6731" s="2">
        <v>7.7293000000000001E-2</v>
      </c>
      <c r="L6731" s="2">
        <v>0.18513199999999999</v>
      </c>
    </row>
    <row r="6732" spans="1:12" x14ac:dyDescent="0.2">
      <c r="A6732" s="2">
        <v>9.7201590000000007</v>
      </c>
      <c r="B6732" s="2">
        <v>57.875790000000002</v>
      </c>
      <c r="C6732" s="2">
        <v>0.28793299999999999</v>
      </c>
      <c r="D6732" s="2">
        <v>0.44343100000000002</v>
      </c>
      <c r="F6732" s="2">
        <v>9.7173529999999992</v>
      </c>
      <c r="G6732" s="2">
        <v>0.50692700000000002</v>
      </c>
      <c r="H6732" s="2">
        <v>0.508606</v>
      </c>
      <c r="J6732" s="2">
        <v>9.7201590000000007</v>
      </c>
      <c r="K6732" s="2">
        <v>7.6897999999999994E-2</v>
      </c>
      <c r="L6732" s="2">
        <v>0.18579200000000001</v>
      </c>
    </row>
    <row r="6733" spans="1:12" x14ac:dyDescent="0.2">
      <c r="A6733" s="2">
        <v>9.7208600000000001</v>
      </c>
      <c r="B6733" s="2">
        <v>57.85313</v>
      </c>
      <c r="C6733" s="2">
        <v>0.287578</v>
      </c>
      <c r="D6733" s="2">
        <v>0.44411</v>
      </c>
      <c r="F6733" s="2">
        <v>9.7180549999999997</v>
      </c>
      <c r="G6733" s="2">
        <v>0.50656900000000005</v>
      </c>
      <c r="H6733" s="2">
        <v>0.50836199999999998</v>
      </c>
      <c r="J6733" s="2">
        <v>9.7208600000000001</v>
      </c>
      <c r="K6733" s="2">
        <v>7.6406000000000002E-2</v>
      </c>
      <c r="L6733" s="2">
        <v>0.18631400000000001</v>
      </c>
    </row>
    <row r="6734" spans="1:12" x14ac:dyDescent="0.2">
      <c r="A6734" s="2">
        <v>9.7215609999999995</v>
      </c>
      <c r="B6734" s="2">
        <v>57.830480000000001</v>
      </c>
      <c r="C6734" s="2">
        <v>0.28745999999999999</v>
      </c>
      <c r="D6734" s="2">
        <v>0.444797</v>
      </c>
      <c r="F6734" s="2">
        <v>9.7187560000000008</v>
      </c>
      <c r="G6734" s="2">
        <v>0.50669900000000001</v>
      </c>
      <c r="H6734" s="2">
        <v>0.50886500000000001</v>
      </c>
      <c r="J6734" s="2">
        <v>9.7215609999999995</v>
      </c>
      <c r="K6734" s="2">
        <v>7.6668E-2</v>
      </c>
      <c r="L6734" s="2">
        <v>0.18614900000000001</v>
      </c>
    </row>
    <row r="6735" spans="1:12" x14ac:dyDescent="0.2">
      <c r="A6735" s="2">
        <v>9.7222620000000006</v>
      </c>
      <c r="B6735" s="2">
        <v>57.807929999999999</v>
      </c>
      <c r="C6735" s="2">
        <v>0.28694799999999998</v>
      </c>
      <c r="D6735" s="2">
        <v>0.44531599999999999</v>
      </c>
      <c r="F6735" s="2">
        <v>9.7194579999999995</v>
      </c>
      <c r="G6735" s="2">
        <v>0.50692000000000004</v>
      </c>
      <c r="H6735" s="2">
        <v>0.50917100000000004</v>
      </c>
      <c r="J6735" s="2">
        <v>9.7222620000000006</v>
      </c>
      <c r="K6735" s="2">
        <v>7.6725000000000002E-2</v>
      </c>
      <c r="L6735" s="2">
        <v>0.18573200000000001</v>
      </c>
    </row>
    <row r="6736" spans="1:12" x14ac:dyDescent="0.2">
      <c r="A6736" s="2">
        <v>9.7229639999999993</v>
      </c>
      <c r="B6736" s="2">
        <v>57.786029999999997</v>
      </c>
      <c r="C6736" s="2">
        <v>0.286914</v>
      </c>
      <c r="D6736" s="2">
        <v>0.44490400000000002</v>
      </c>
      <c r="F6736" s="2">
        <v>9.7201590000000007</v>
      </c>
      <c r="G6736" s="2">
        <v>0.50733200000000001</v>
      </c>
      <c r="H6736" s="2">
        <v>0.50967399999999996</v>
      </c>
      <c r="J6736" s="2">
        <v>9.7229639999999993</v>
      </c>
      <c r="K6736" s="2">
        <v>7.6442999999999997E-2</v>
      </c>
      <c r="L6736" s="2">
        <v>0.18535799999999999</v>
      </c>
    </row>
    <row r="6737" spans="1:12" x14ac:dyDescent="0.2">
      <c r="A6737" s="2">
        <v>9.7236650000000004</v>
      </c>
      <c r="B6737" s="2">
        <v>57.765799999999999</v>
      </c>
      <c r="C6737" s="2">
        <v>0.286582</v>
      </c>
      <c r="D6737" s="2">
        <v>0.44484299999999999</v>
      </c>
      <c r="F6737" s="2">
        <v>9.7208600000000001</v>
      </c>
      <c r="G6737" s="2">
        <v>0.50778199999999996</v>
      </c>
      <c r="H6737" s="2">
        <v>0.50962799999999997</v>
      </c>
      <c r="J6737" s="2">
        <v>9.7236650000000004</v>
      </c>
      <c r="K6737" s="2">
        <v>7.6749999999999999E-2</v>
      </c>
      <c r="L6737" s="2">
        <v>0.18562000000000001</v>
      </c>
    </row>
    <row r="6738" spans="1:12" x14ac:dyDescent="0.2">
      <c r="A6738" s="2">
        <v>9.7243670000000009</v>
      </c>
      <c r="B6738" s="2">
        <v>57.746360000000003</v>
      </c>
      <c r="C6738" s="2">
        <v>0.28624300000000003</v>
      </c>
      <c r="D6738" s="2">
        <v>0.444797</v>
      </c>
      <c r="F6738" s="2">
        <v>9.7215609999999995</v>
      </c>
      <c r="G6738" s="2">
        <v>0.50790400000000002</v>
      </c>
      <c r="H6738" s="2">
        <v>0.50949100000000003</v>
      </c>
      <c r="J6738" s="2">
        <v>9.7243670000000009</v>
      </c>
      <c r="K6738" s="2">
        <v>7.6631000000000005E-2</v>
      </c>
      <c r="L6738" s="2">
        <v>0.185444</v>
      </c>
    </row>
    <row r="6739" spans="1:12" x14ac:dyDescent="0.2">
      <c r="A6739" s="2">
        <v>9.7250680000000003</v>
      </c>
      <c r="B6739" s="2">
        <v>57.725250000000003</v>
      </c>
      <c r="C6739" s="2">
        <v>0.28564400000000001</v>
      </c>
      <c r="D6739" s="2">
        <v>0.44466699999999998</v>
      </c>
      <c r="F6739" s="2">
        <v>9.7222620000000006</v>
      </c>
      <c r="G6739" s="2">
        <v>0.50841499999999995</v>
      </c>
      <c r="H6739" s="2">
        <v>0.50935399999999997</v>
      </c>
      <c r="J6739" s="2">
        <v>9.7250680000000003</v>
      </c>
      <c r="K6739" s="2">
        <v>7.6680999999999999E-2</v>
      </c>
      <c r="L6739" s="2">
        <v>0.18570900000000001</v>
      </c>
    </row>
    <row r="6740" spans="1:12" x14ac:dyDescent="0.2">
      <c r="A6740" s="2">
        <v>9.7257700000000007</v>
      </c>
      <c r="B6740" s="2">
        <v>57.702599999999997</v>
      </c>
      <c r="C6740" s="2">
        <v>0.28538400000000003</v>
      </c>
      <c r="D6740" s="2">
        <v>0.44452999999999998</v>
      </c>
      <c r="F6740" s="2">
        <v>9.7229639999999993</v>
      </c>
      <c r="G6740" s="2">
        <v>0.50906399999999996</v>
      </c>
      <c r="H6740" s="2">
        <v>0.509239</v>
      </c>
      <c r="J6740" s="2">
        <v>9.7257700000000007</v>
      </c>
      <c r="K6740" s="2">
        <v>7.6515E-2</v>
      </c>
      <c r="L6740" s="2">
        <v>0.18587000000000001</v>
      </c>
    </row>
    <row r="6741" spans="1:12" x14ac:dyDescent="0.2">
      <c r="A6741" s="2">
        <v>9.7264710000000001</v>
      </c>
      <c r="B6741" s="2">
        <v>57.680199999999999</v>
      </c>
      <c r="C6741" s="2">
        <v>0.28531600000000001</v>
      </c>
      <c r="D6741" s="2">
        <v>0.44433099999999998</v>
      </c>
      <c r="F6741" s="2">
        <v>9.7236650000000004</v>
      </c>
      <c r="G6741" s="2">
        <v>0.50905599999999995</v>
      </c>
      <c r="H6741" s="2">
        <v>0.50880400000000003</v>
      </c>
      <c r="J6741" s="2">
        <v>9.7264710000000001</v>
      </c>
      <c r="K6741" s="2">
        <v>7.6777999999999999E-2</v>
      </c>
      <c r="L6741" s="2">
        <v>0.18598400000000001</v>
      </c>
    </row>
    <row r="6742" spans="1:12" x14ac:dyDescent="0.2">
      <c r="A6742" s="2">
        <v>9.7271719999999995</v>
      </c>
      <c r="B6742" s="2">
        <v>57.656939999999999</v>
      </c>
      <c r="C6742" s="2">
        <v>0.28506399999999998</v>
      </c>
      <c r="D6742" s="2">
        <v>0.443942</v>
      </c>
      <c r="F6742" s="2">
        <v>9.7243670000000009</v>
      </c>
      <c r="G6742" s="2">
        <v>0.50956000000000001</v>
      </c>
      <c r="H6742" s="2">
        <v>0.50892599999999999</v>
      </c>
      <c r="J6742" s="2">
        <v>9.7271719999999995</v>
      </c>
      <c r="K6742" s="2">
        <v>7.7496999999999996E-2</v>
      </c>
      <c r="L6742" s="2">
        <v>0.18640300000000001</v>
      </c>
    </row>
    <row r="6743" spans="1:12" x14ac:dyDescent="0.2">
      <c r="A6743" s="2">
        <v>9.7278739999999999</v>
      </c>
      <c r="B6743" s="2">
        <v>57.633319999999998</v>
      </c>
      <c r="C6743" s="2">
        <v>0.28510200000000002</v>
      </c>
      <c r="D6743" s="2">
        <v>0.44378200000000001</v>
      </c>
      <c r="F6743" s="2">
        <v>9.7250680000000003</v>
      </c>
      <c r="G6743" s="2">
        <v>0.50981900000000002</v>
      </c>
      <c r="H6743" s="2">
        <v>0.50898699999999997</v>
      </c>
      <c r="J6743" s="2">
        <v>9.7278739999999999</v>
      </c>
      <c r="K6743" s="2">
        <v>7.7496999999999996E-2</v>
      </c>
      <c r="L6743" s="2">
        <v>0.18651100000000001</v>
      </c>
    </row>
    <row r="6744" spans="1:12" x14ac:dyDescent="0.2">
      <c r="A6744" s="2">
        <v>9.7285749999999993</v>
      </c>
      <c r="B6744" s="2">
        <v>57.610579999999999</v>
      </c>
      <c r="C6744" s="2">
        <v>0.285327</v>
      </c>
      <c r="D6744" s="2">
        <v>0.44343900000000003</v>
      </c>
      <c r="F6744" s="2">
        <v>9.7257700000000007</v>
      </c>
      <c r="G6744" s="2">
        <v>0.51020799999999999</v>
      </c>
      <c r="H6744" s="2">
        <v>0.50939199999999996</v>
      </c>
      <c r="J6744" s="2">
        <v>9.7285749999999993</v>
      </c>
      <c r="K6744" s="2">
        <v>7.7337000000000003E-2</v>
      </c>
      <c r="L6744" s="2">
        <v>0.186367</v>
      </c>
    </row>
    <row r="6745" spans="1:12" x14ac:dyDescent="0.2">
      <c r="A6745" s="2">
        <v>9.7292769999999997</v>
      </c>
      <c r="B6745" s="2">
        <v>57.58811</v>
      </c>
      <c r="C6745" s="2">
        <v>0.284717</v>
      </c>
      <c r="D6745" s="2">
        <v>0.44327899999999998</v>
      </c>
      <c r="F6745" s="2">
        <v>9.7264710000000001</v>
      </c>
      <c r="G6745" s="2">
        <v>0.51010900000000003</v>
      </c>
      <c r="H6745" s="2">
        <v>0.50988</v>
      </c>
      <c r="J6745" s="2">
        <v>9.7292769999999997</v>
      </c>
      <c r="K6745" s="2">
        <v>7.7020000000000005E-2</v>
      </c>
      <c r="L6745" s="2">
        <v>0.18590200000000001</v>
      </c>
    </row>
    <row r="6746" spans="1:12" x14ac:dyDescent="0.2">
      <c r="A6746" s="2">
        <v>9.7299779999999991</v>
      </c>
      <c r="B6746" s="2">
        <v>57.564889999999998</v>
      </c>
      <c r="C6746" s="2">
        <v>0.28384300000000001</v>
      </c>
      <c r="D6746" s="2">
        <v>0.44287399999999999</v>
      </c>
      <c r="F6746" s="2">
        <v>9.7271719999999995</v>
      </c>
      <c r="G6746" s="2">
        <v>0.51006300000000004</v>
      </c>
      <c r="H6746" s="2">
        <v>0.50966599999999995</v>
      </c>
      <c r="J6746" s="2">
        <v>9.7299779999999991</v>
      </c>
      <c r="K6746" s="2">
        <v>7.7382999999999993E-2</v>
      </c>
      <c r="L6746" s="2">
        <v>0.18562500000000001</v>
      </c>
    </row>
    <row r="6747" spans="1:12" x14ac:dyDescent="0.2">
      <c r="A6747" s="2">
        <v>9.7306810000000006</v>
      </c>
      <c r="B6747" s="2">
        <v>57.541249999999998</v>
      </c>
      <c r="C6747" s="2">
        <v>0.283611</v>
      </c>
      <c r="D6747" s="2">
        <v>0.442714</v>
      </c>
      <c r="F6747" s="2">
        <v>9.7278739999999999</v>
      </c>
      <c r="G6747" s="2">
        <v>0.50978100000000004</v>
      </c>
      <c r="H6747" s="2">
        <v>0.50983400000000001</v>
      </c>
      <c r="J6747" s="2">
        <v>9.7306810000000006</v>
      </c>
      <c r="K6747" s="2">
        <v>7.7966999999999995E-2</v>
      </c>
      <c r="L6747" s="2">
        <v>0.185502</v>
      </c>
    </row>
    <row r="6748" spans="1:12" x14ac:dyDescent="0.2">
      <c r="A6748" s="2">
        <v>9.7313810000000007</v>
      </c>
      <c r="B6748" s="2">
        <v>57.51811</v>
      </c>
      <c r="C6748" s="2">
        <v>0.28349999999999997</v>
      </c>
      <c r="D6748" s="2">
        <v>0.44287399999999999</v>
      </c>
      <c r="F6748" s="2">
        <v>9.7285749999999993</v>
      </c>
      <c r="G6748" s="2">
        <v>0.50956000000000001</v>
      </c>
      <c r="H6748" s="2">
        <v>0.509857</v>
      </c>
      <c r="J6748" s="2">
        <v>9.7313810000000007</v>
      </c>
      <c r="K6748" s="2">
        <v>7.7715000000000006E-2</v>
      </c>
      <c r="L6748" s="2">
        <v>0.18525700000000001</v>
      </c>
    </row>
    <row r="6749" spans="1:12" x14ac:dyDescent="0.2">
      <c r="A6749" s="2">
        <v>9.7320820000000001</v>
      </c>
      <c r="B6749" s="2">
        <v>57.494770000000003</v>
      </c>
      <c r="C6749" s="2">
        <v>0.28314099999999998</v>
      </c>
      <c r="D6749" s="2">
        <v>0.44246999999999997</v>
      </c>
      <c r="F6749" s="2">
        <v>9.7292769999999997</v>
      </c>
      <c r="G6749" s="2">
        <v>0.50874299999999995</v>
      </c>
      <c r="H6749" s="2">
        <v>0.50949100000000003</v>
      </c>
      <c r="J6749" s="2">
        <v>9.7320820000000001</v>
      </c>
      <c r="K6749" s="2">
        <v>7.8155000000000002E-2</v>
      </c>
      <c r="L6749" s="2">
        <v>0.18506500000000001</v>
      </c>
    </row>
    <row r="6750" spans="1:12" x14ac:dyDescent="0.2">
      <c r="A6750" s="2">
        <v>9.7327829999999995</v>
      </c>
      <c r="B6750" s="2">
        <v>57.471200000000003</v>
      </c>
      <c r="C6750" s="2">
        <v>0.28293200000000002</v>
      </c>
      <c r="D6750" s="2">
        <v>0.44245499999999999</v>
      </c>
      <c r="F6750" s="2">
        <v>9.7299779999999991</v>
      </c>
      <c r="G6750" s="2">
        <v>0.50836199999999998</v>
      </c>
      <c r="H6750" s="2">
        <v>0.50972700000000004</v>
      </c>
      <c r="J6750" s="2">
        <v>9.7327829999999995</v>
      </c>
      <c r="K6750" s="2">
        <v>7.8043000000000001E-2</v>
      </c>
      <c r="L6750" s="2">
        <v>0.18457100000000001</v>
      </c>
    </row>
    <row r="6751" spans="1:12" x14ac:dyDescent="0.2">
      <c r="A6751" s="2">
        <v>9.7334840000000007</v>
      </c>
      <c r="B6751" s="2">
        <v>57.448459999999997</v>
      </c>
      <c r="C6751" s="2">
        <v>0.28286299999999998</v>
      </c>
      <c r="D6751" s="2">
        <v>0.44297300000000001</v>
      </c>
      <c r="F6751" s="2">
        <v>9.7306810000000006</v>
      </c>
      <c r="G6751" s="2">
        <v>0.50811799999999996</v>
      </c>
      <c r="H6751" s="2">
        <v>0.51034500000000005</v>
      </c>
      <c r="J6751" s="2">
        <v>9.7334840000000007</v>
      </c>
      <c r="K6751" s="2">
        <v>7.8215999999999994E-2</v>
      </c>
      <c r="L6751" s="2">
        <v>0.18457599999999999</v>
      </c>
    </row>
    <row r="6752" spans="1:12" x14ac:dyDescent="0.2">
      <c r="A6752" s="2">
        <v>9.7341859999999993</v>
      </c>
      <c r="B6752" s="2">
        <v>57.426090000000002</v>
      </c>
      <c r="C6752" s="2">
        <v>0.282802</v>
      </c>
      <c r="D6752" s="2">
        <v>0.44314100000000001</v>
      </c>
      <c r="F6752" s="2">
        <v>9.7313810000000007</v>
      </c>
      <c r="G6752" s="2">
        <v>0.50804899999999997</v>
      </c>
      <c r="H6752" s="2">
        <v>0.51014700000000002</v>
      </c>
      <c r="J6752" s="2">
        <v>9.7341859999999993</v>
      </c>
      <c r="K6752" s="2">
        <v>7.8381999999999993E-2</v>
      </c>
      <c r="L6752" s="2">
        <v>0.18477199999999999</v>
      </c>
    </row>
    <row r="6753" spans="1:12" x14ac:dyDescent="0.2">
      <c r="A6753" s="2">
        <v>9.7348870000000005</v>
      </c>
      <c r="B6753" s="2">
        <v>57.403469999999999</v>
      </c>
      <c r="C6753" s="2">
        <v>0.28236699999999998</v>
      </c>
      <c r="D6753" s="2">
        <v>0.44346200000000002</v>
      </c>
      <c r="F6753" s="2">
        <v>9.7320820000000001</v>
      </c>
      <c r="G6753" s="2">
        <v>0.50839199999999996</v>
      </c>
      <c r="H6753" s="2">
        <v>0.50971200000000005</v>
      </c>
      <c r="J6753" s="2">
        <v>9.7348870000000005</v>
      </c>
      <c r="K6753" s="2">
        <v>7.8445000000000001E-2</v>
      </c>
      <c r="L6753" s="2">
        <v>0.18515499999999999</v>
      </c>
    </row>
    <row r="6754" spans="1:12" x14ac:dyDescent="0.2">
      <c r="A6754" s="2">
        <v>9.7355889999999992</v>
      </c>
      <c r="B6754" s="2">
        <v>57.380749999999999</v>
      </c>
      <c r="C6754" s="2">
        <v>0.281669</v>
      </c>
      <c r="D6754" s="2">
        <v>0.444019</v>
      </c>
      <c r="F6754" s="2">
        <v>9.7327829999999995</v>
      </c>
      <c r="G6754" s="2">
        <v>0.508606</v>
      </c>
      <c r="H6754" s="2">
        <v>0.50986500000000001</v>
      </c>
      <c r="J6754" s="2">
        <v>9.7355889999999992</v>
      </c>
      <c r="K6754" s="2">
        <v>7.8918000000000002E-2</v>
      </c>
      <c r="L6754" s="2">
        <v>0.185087</v>
      </c>
    </row>
    <row r="6755" spans="1:12" x14ac:dyDescent="0.2">
      <c r="A6755" s="2">
        <v>9.7362900000000003</v>
      </c>
      <c r="B6755" s="2">
        <v>57.357990000000001</v>
      </c>
      <c r="C6755" s="2">
        <v>0.28136</v>
      </c>
      <c r="D6755" s="2">
        <v>0.44414799999999999</v>
      </c>
      <c r="F6755" s="2">
        <v>9.7334840000000007</v>
      </c>
      <c r="G6755" s="2">
        <v>0.50836199999999998</v>
      </c>
      <c r="H6755" s="2">
        <v>0.51010900000000003</v>
      </c>
      <c r="J6755" s="2">
        <v>9.7362900000000003</v>
      </c>
      <c r="K6755" s="2">
        <v>7.8977000000000006E-2</v>
      </c>
      <c r="L6755" s="2">
        <v>0.18477499999999999</v>
      </c>
    </row>
    <row r="6756" spans="1:12" x14ac:dyDescent="0.2">
      <c r="A6756" s="2">
        <v>9.7369920000000008</v>
      </c>
      <c r="B6756" s="2">
        <v>57.335639999999998</v>
      </c>
      <c r="C6756" s="2">
        <v>0.28140199999999999</v>
      </c>
      <c r="D6756" s="2">
        <v>0.44379000000000002</v>
      </c>
      <c r="F6756" s="2">
        <v>9.7341859999999993</v>
      </c>
      <c r="G6756" s="2">
        <v>0.50886500000000001</v>
      </c>
      <c r="H6756" s="2">
        <v>0.51031499999999996</v>
      </c>
      <c r="J6756" s="2">
        <v>9.7369920000000008</v>
      </c>
      <c r="K6756" s="2">
        <v>7.9929E-2</v>
      </c>
      <c r="L6756" s="2">
        <v>0.18451899999999999</v>
      </c>
    </row>
    <row r="6757" spans="1:12" x14ac:dyDescent="0.2">
      <c r="A6757" s="2">
        <v>9.7376930000000002</v>
      </c>
      <c r="B6757" s="2">
        <v>57.313490000000002</v>
      </c>
      <c r="C6757" s="2">
        <v>0.281497</v>
      </c>
      <c r="D6757" s="2">
        <v>0.44338499999999997</v>
      </c>
      <c r="F6757" s="2">
        <v>9.7348870000000005</v>
      </c>
      <c r="G6757" s="2">
        <v>0.50917100000000004</v>
      </c>
      <c r="H6757" s="2">
        <v>0.51038399999999995</v>
      </c>
      <c r="J6757" s="2">
        <v>9.7376930000000002</v>
      </c>
      <c r="K6757" s="2">
        <v>8.0097000000000002E-2</v>
      </c>
      <c r="L6757" s="2">
        <v>0.184638</v>
      </c>
    </row>
    <row r="6758" spans="1:12" x14ac:dyDescent="0.2">
      <c r="A6758" s="2">
        <v>9.7383950000000006</v>
      </c>
      <c r="B6758" s="2">
        <v>57.290730000000003</v>
      </c>
      <c r="C6758" s="2">
        <v>0.28066200000000002</v>
      </c>
      <c r="D6758" s="2">
        <v>0.44357600000000003</v>
      </c>
      <c r="F6758" s="2">
        <v>9.7355889999999992</v>
      </c>
      <c r="G6758" s="2">
        <v>0.50967399999999996</v>
      </c>
      <c r="H6758" s="2">
        <v>0.51038399999999995</v>
      </c>
      <c r="J6758" s="2">
        <v>9.7383950000000006</v>
      </c>
      <c r="K6758" s="2">
        <v>7.9594999999999999E-2</v>
      </c>
      <c r="L6758" s="2">
        <v>0.184174</v>
      </c>
    </row>
    <row r="6759" spans="1:12" x14ac:dyDescent="0.2">
      <c r="A6759" s="2">
        <v>9.739096</v>
      </c>
      <c r="B6759" s="2">
        <v>57.267829999999996</v>
      </c>
      <c r="C6759" s="2">
        <v>0.27937200000000001</v>
      </c>
      <c r="D6759" s="2">
        <v>0.443797</v>
      </c>
      <c r="F6759" s="2">
        <v>9.7362900000000003</v>
      </c>
      <c r="G6759" s="2">
        <v>0.50962799999999997</v>
      </c>
      <c r="H6759" s="2">
        <v>0.51044500000000004</v>
      </c>
      <c r="J6759" s="2">
        <v>9.739096</v>
      </c>
      <c r="K6759" s="2">
        <v>7.9347000000000001E-2</v>
      </c>
      <c r="L6759" s="2">
        <v>0.18395900000000001</v>
      </c>
    </row>
    <row r="6760" spans="1:12" x14ac:dyDescent="0.2">
      <c r="A6760" s="2">
        <v>9.7397969999999994</v>
      </c>
      <c r="B6760" s="2">
        <v>57.245190000000001</v>
      </c>
      <c r="C6760" s="2">
        <v>0.278613</v>
      </c>
      <c r="D6760" s="2">
        <v>0.44421699999999997</v>
      </c>
      <c r="F6760" s="2">
        <v>9.7369920000000008</v>
      </c>
      <c r="G6760" s="2">
        <v>0.50949100000000003</v>
      </c>
      <c r="H6760" s="2">
        <v>0.51041400000000003</v>
      </c>
      <c r="J6760" s="2">
        <v>9.7397969999999994</v>
      </c>
      <c r="K6760" s="2">
        <v>7.9353000000000007E-2</v>
      </c>
      <c r="L6760" s="2">
        <v>0.18417800000000001</v>
      </c>
    </row>
    <row r="6761" spans="1:12" x14ac:dyDescent="0.2">
      <c r="A6761" s="2">
        <v>9.7404989999999998</v>
      </c>
      <c r="B6761" s="2">
        <v>57.222929999999998</v>
      </c>
      <c r="C6761" s="2">
        <v>0.27825100000000003</v>
      </c>
      <c r="D6761" s="2">
        <v>0.444637</v>
      </c>
      <c r="F6761" s="2">
        <v>9.7376930000000002</v>
      </c>
      <c r="G6761" s="2">
        <v>0.50935399999999997</v>
      </c>
      <c r="H6761" s="2">
        <v>0.51012400000000002</v>
      </c>
      <c r="J6761" s="2">
        <v>9.7404989999999998</v>
      </c>
      <c r="K6761" s="2">
        <v>7.9425999999999997E-2</v>
      </c>
      <c r="L6761" s="2">
        <v>0.18435699999999999</v>
      </c>
    </row>
    <row r="6762" spans="1:12" x14ac:dyDescent="0.2">
      <c r="A6762" s="2">
        <v>9.7411989999999999</v>
      </c>
      <c r="B6762" s="2">
        <v>57.200699999999998</v>
      </c>
      <c r="C6762" s="2">
        <v>0.27796500000000002</v>
      </c>
      <c r="D6762" s="2">
        <v>0.44478899999999999</v>
      </c>
      <c r="F6762" s="2">
        <v>9.7383950000000006</v>
      </c>
      <c r="G6762" s="2">
        <v>0.509239</v>
      </c>
      <c r="H6762" s="2">
        <v>0.50970499999999996</v>
      </c>
      <c r="J6762" s="2">
        <v>9.7411989999999999</v>
      </c>
      <c r="K6762" s="2">
        <v>7.8900999999999999E-2</v>
      </c>
      <c r="L6762" s="2">
        <v>0.18502299999999999</v>
      </c>
    </row>
    <row r="6763" spans="1:12" x14ac:dyDescent="0.2">
      <c r="A6763" s="2">
        <v>9.7419010000000004</v>
      </c>
      <c r="B6763" s="2">
        <v>57.17794</v>
      </c>
      <c r="C6763" s="2">
        <v>0.27761400000000003</v>
      </c>
      <c r="D6763" s="2">
        <v>0.44431599999999999</v>
      </c>
      <c r="F6763" s="2">
        <v>9.739096</v>
      </c>
      <c r="G6763" s="2">
        <v>0.50880400000000003</v>
      </c>
      <c r="H6763" s="2">
        <v>0.51005599999999995</v>
      </c>
      <c r="J6763" s="2">
        <v>9.7419010000000004</v>
      </c>
      <c r="K6763" s="2">
        <v>7.8379000000000004E-2</v>
      </c>
      <c r="L6763" s="2">
        <v>0.185366</v>
      </c>
    </row>
    <row r="6764" spans="1:12" x14ac:dyDescent="0.2">
      <c r="A6764" s="2">
        <v>9.7426019999999998</v>
      </c>
      <c r="B6764" s="2">
        <v>57.155209999999997</v>
      </c>
      <c r="C6764" s="2">
        <v>0.27732800000000002</v>
      </c>
      <c r="D6764" s="2">
        <v>0.44442300000000001</v>
      </c>
      <c r="F6764" s="2">
        <v>9.7397969999999994</v>
      </c>
      <c r="G6764" s="2">
        <v>0.50892599999999999</v>
      </c>
      <c r="H6764" s="2">
        <v>0.50992599999999999</v>
      </c>
      <c r="J6764" s="2">
        <v>9.7426019999999998</v>
      </c>
      <c r="K6764" s="2">
        <v>7.8868999999999995E-2</v>
      </c>
      <c r="L6764" s="2">
        <v>0.18542900000000001</v>
      </c>
    </row>
    <row r="6765" spans="1:12" x14ac:dyDescent="0.2">
      <c r="A6765" s="2">
        <v>9.7433040000000002</v>
      </c>
      <c r="B6765" s="2">
        <v>57.13223</v>
      </c>
      <c r="C6765" s="2">
        <v>0.276862</v>
      </c>
      <c r="D6765" s="2">
        <v>0.44450699999999999</v>
      </c>
      <c r="F6765" s="2">
        <v>9.7404989999999998</v>
      </c>
      <c r="G6765" s="2">
        <v>0.50898699999999997</v>
      </c>
      <c r="H6765" s="2">
        <v>0.50944500000000004</v>
      </c>
      <c r="J6765" s="2">
        <v>9.7433040000000002</v>
      </c>
      <c r="K6765" s="2">
        <v>7.9064999999999996E-2</v>
      </c>
      <c r="L6765" s="2">
        <v>0.185554</v>
      </c>
    </row>
    <row r="6766" spans="1:12" x14ac:dyDescent="0.2">
      <c r="A6766" s="2">
        <v>9.7440049999999996</v>
      </c>
      <c r="B6766" s="2">
        <v>57.109189999999998</v>
      </c>
      <c r="C6766" s="2">
        <v>0.27651500000000001</v>
      </c>
      <c r="D6766" s="2">
        <v>0.44485000000000002</v>
      </c>
      <c r="F6766" s="2">
        <v>9.7411989999999999</v>
      </c>
      <c r="G6766" s="2">
        <v>0.50939199999999996</v>
      </c>
      <c r="H6766" s="2">
        <v>0.50910900000000003</v>
      </c>
      <c r="J6766" s="2">
        <v>9.7440049999999996</v>
      </c>
      <c r="K6766" s="2">
        <v>7.9061000000000006E-2</v>
      </c>
      <c r="L6766" s="2">
        <v>0.186309</v>
      </c>
    </row>
    <row r="6767" spans="1:12" x14ac:dyDescent="0.2">
      <c r="A6767" s="2">
        <v>9.744707</v>
      </c>
      <c r="B6767" s="2">
        <v>57.086060000000003</v>
      </c>
      <c r="C6767" s="2">
        <v>0.27632400000000001</v>
      </c>
      <c r="D6767" s="2">
        <v>0.44505600000000001</v>
      </c>
      <c r="F6767" s="2">
        <v>9.7419010000000004</v>
      </c>
      <c r="G6767" s="2">
        <v>0.50988</v>
      </c>
      <c r="H6767" s="2">
        <v>0.50853700000000002</v>
      </c>
      <c r="J6767" s="2">
        <v>9.744707</v>
      </c>
      <c r="K6767" s="2">
        <v>7.9380000000000006E-2</v>
      </c>
      <c r="L6767" s="2">
        <v>0.18589</v>
      </c>
    </row>
    <row r="6768" spans="1:12" x14ac:dyDescent="0.2">
      <c r="A6768" s="2">
        <v>9.7454079999999994</v>
      </c>
      <c r="B6768" s="2">
        <v>57.063099999999999</v>
      </c>
      <c r="C6768" s="2">
        <v>0.27599299999999999</v>
      </c>
      <c r="D6768" s="2">
        <v>0.444133</v>
      </c>
      <c r="F6768" s="2">
        <v>9.7426019999999998</v>
      </c>
      <c r="G6768" s="2">
        <v>0.50966599999999995</v>
      </c>
      <c r="H6768" s="2">
        <v>0.508247</v>
      </c>
      <c r="J6768" s="2">
        <v>9.7454079999999994</v>
      </c>
      <c r="K6768" s="2">
        <v>7.8942999999999999E-2</v>
      </c>
      <c r="L6768" s="2">
        <v>0.185201</v>
      </c>
    </row>
    <row r="6769" spans="1:12" x14ac:dyDescent="0.2">
      <c r="A6769" s="2">
        <v>9.7461099999999998</v>
      </c>
      <c r="B6769" s="2">
        <v>57.039909999999999</v>
      </c>
      <c r="C6769" s="2">
        <v>0.275806</v>
      </c>
      <c r="D6769" s="2">
        <v>0.44369799999999998</v>
      </c>
      <c r="F6769" s="2">
        <v>9.7433040000000002</v>
      </c>
      <c r="G6769" s="2">
        <v>0.50983400000000001</v>
      </c>
      <c r="H6769" s="2">
        <v>0.50818600000000003</v>
      </c>
      <c r="J6769" s="2">
        <v>9.7461099999999998</v>
      </c>
      <c r="K6769" s="2">
        <v>7.8744999999999996E-2</v>
      </c>
      <c r="L6769" s="2">
        <v>0.18565300000000001</v>
      </c>
    </row>
    <row r="6770" spans="1:12" x14ac:dyDescent="0.2">
      <c r="A6770" s="2">
        <v>9.7468109999999992</v>
      </c>
      <c r="B6770" s="2">
        <v>57.017159999999997</v>
      </c>
      <c r="C6770" s="2">
        <v>0.27564499999999997</v>
      </c>
      <c r="D6770" s="2">
        <v>0.44417899999999999</v>
      </c>
      <c r="F6770" s="2">
        <v>9.7440049999999996</v>
      </c>
      <c r="G6770" s="2">
        <v>0.509857</v>
      </c>
      <c r="H6770" s="2">
        <v>0.50802599999999998</v>
      </c>
      <c r="J6770" s="2">
        <v>9.7468109999999992</v>
      </c>
      <c r="K6770" s="2">
        <v>7.8484999999999999E-2</v>
      </c>
      <c r="L6770" s="2">
        <v>0.18557999999999999</v>
      </c>
    </row>
    <row r="6771" spans="1:12" x14ac:dyDescent="0.2">
      <c r="A6771" s="2">
        <v>9.7475120000000004</v>
      </c>
      <c r="B6771" s="2">
        <v>56.994309999999999</v>
      </c>
      <c r="C6771" s="2">
        <v>0.27579799999999999</v>
      </c>
      <c r="D6771" s="2">
        <v>0.44486500000000001</v>
      </c>
      <c r="F6771" s="2">
        <v>9.744707</v>
      </c>
      <c r="G6771" s="2">
        <v>0.50949100000000003</v>
      </c>
      <c r="H6771" s="2">
        <v>0.50781299999999996</v>
      </c>
      <c r="J6771" s="2">
        <v>9.7475120000000004</v>
      </c>
      <c r="K6771" s="2">
        <v>7.9230999999999996E-2</v>
      </c>
      <c r="L6771" s="2">
        <v>0.185247</v>
      </c>
    </row>
    <row r="6772" spans="1:12" x14ac:dyDescent="0.2">
      <c r="A6772" s="2">
        <v>9.7482140000000008</v>
      </c>
      <c r="B6772" s="2">
        <v>56.971240000000002</v>
      </c>
      <c r="C6772" s="2">
        <v>0.27591199999999999</v>
      </c>
      <c r="D6772" s="2">
        <v>0.44537700000000002</v>
      </c>
      <c r="F6772" s="2">
        <v>9.7454079999999994</v>
      </c>
      <c r="G6772" s="2">
        <v>0.50972700000000004</v>
      </c>
      <c r="H6772" s="2">
        <v>0.50736199999999998</v>
      </c>
      <c r="J6772" s="2">
        <v>9.7482140000000008</v>
      </c>
      <c r="K6772" s="2">
        <v>7.9705999999999999E-2</v>
      </c>
      <c r="L6772" s="2">
        <v>0.185061</v>
      </c>
    </row>
    <row r="6773" spans="1:12" x14ac:dyDescent="0.2">
      <c r="A6773" s="2">
        <v>9.7489150000000002</v>
      </c>
      <c r="B6773" s="2">
        <v>56.948549999999997</v>
      </c>
      <c r="C6773" s="2">
        <v>0.27563399999999999</v>
      </c>
      <c r="D6773" s="2">
        <v>0.445857</v>
      </c>
      <c r="F6773" s="2">
        <v>9.7461099999999998</v>
      </c>
      <c r="G6773" s="2">
        <v>0.51034500000000005</v>
      </c>
      <c r="H6773" s="2">
        <v>0.50725600000000004</v>
      </c>
      <c r="J6773" s="2">
        <v>9.7489150000000002</v>
      </c>
      <c r="K6773" s="2">
        <v>8.0028000000000002E-2</v>
      </c>
      <c r="L6773" s="2">
        <v>0.18527399999999999</v>
      </c>
    </row>
    <row r="6774" spans="1:12" x14ac:dyDescent="0.2">
      <c r="A6774" s="2">
        <v>9.7496170000000006</v>
      </c>
      <c r="B6774" s="2">
        <v>56.92586</v>
      </c>
      <c r="C6774" s="2">
        <v>0.27583200000000002</v>
      </c>
      <c r="D6774" s="2">
        <v>0.44598700000000002</v>
      </c>
      <c r="F6774" s="2">
        <v>9.7468109999999992</v>
      </c>
      <c r="G6774" s="2">
        <v>0.51014700000000002</v>
      </c>
      <c r="H6774" s="2">
        <v>0.50716399999999995</v>
      </c>
      <c r="J6774" s="2">
        <v>9.7496170000000006</v>
      </c>
      <c r="K6774" s="2">
        <v>8.0218999999999999E-2</v>
      </c>
      <c r="L6774" s="2">
        <v>0.18547</v>
      </c>
    </row>
    <row r="6775" spans="1:12" x14ac:dyDescent="0.2">
      <c r="A6775" s="2">
        <v>9.750318</v>
      </c>
      <c r="B6775" s="2">
        <v>56.902900000000002</v>
      </c>
      <c r="C6775" s="2">
        <v>0.27583200000000002</v>
      </c>
      <c r="D6775" s="2">
        <v>0.44589499999999999</v>
      </c>
      <c r="F6775" s="2">
        <v>9.7475120000000004</v>
      </c>
      <c r="G6775" s="2">
        <v>0.50971200000000005</v>
      </c>
      <c r="H6775" s="2">
        <v>0.50698900000000002</v>
      </c>
      <c r="J6775" s="2">
        <v>9.750318</v>
      </c>
      <c r="K6775" s="2">
        <v>8.0102999999999994E-2</v>
      </c>
      <c r="L6775" s="2">
        <v>0.18498400000000001</v>
      </c>
    </row>
    <row r="6776" spans="1:12" x14ac:dyDescent="0.2">
      <c r="A6776" s="2">
        <v>9.7510189999999994</v>
      </c>
      <c r="B6776" s="2">
        <v>56.880459999999999</v>
      </c>
      <c r="C6776" s="2">
        <v>0.27556900000000001</v>
      </c>
      <c r="D6776" s="2">
        <v>0.44603300000000001</v>
      </c>
      <c r="F6776" s="2">
        <v>9.7482140000000008</v>
      </c>
      <c r="G6776" s="2">
        <v>0.50986500000000001</v>
      </c>
      <c r="H6776" s="2">
        <v>0.50688900000000003</v>
      </c>
      <c r="J6776" s="2">
        <v>9.7510189999999994</v>
      </c>
      <c r="K6776" s="2">
        <v>8.0181000000000002E-2</v>
      </c>
      <c r="L6776" s="2">
        <v>0.18520400000000001</v>
      </c>
    </row>
    <row r="6777" spans="1:12" x14ac:dyDescent="0.2">
      <c r="A6777" s="2">
        <v>9.7517200000000006</v>
      </c>
      <c r="B6777" s="2">
        <v>56.857979999999998</v>
      </c>
      <c r="C6777" s="2">
        <v>0.27566099999999999</v>
      </c>
      <c r="D6777" s="2">
        <v>0.44580399999999998</v>
      </c>
      <c r="F6777" s="2">
        <v>9.7489150000000002</v>
      </c>
      <c r="G6777" s="2">
        <v>0.51010900000000003</v>
      </c>
      <c r="H6777" s="2">
        <v>0.50736999999999999</v>
      </c>
      <c r="J6777" s="2">
        <v>9.7517200000000006</v>
      </c>
      <c r="K6777" s="2">
        <v>8.1085000000000004E-2</v>
      </c>
      <c r="L6777" s="2">
        <v>0.18554100000000001</v>
      </c>
    </row>
    <row r="6778" spans="1:12" x14ac:dyDescent="0.2">
      <c r="A6778" s="2">
        <v>9.7524219999999993</v>
      </c>
      <c r="B6778" s="2">
        <v>56.835230000000003</v>
      </c>
      <c r="C6778" s="2">
        <v>0.275478</v>
      </c>
      <c r="D6778" s="2">
        <v>0.44597900000000001</v>
      </c>
      <c r="F6778" s="2">
        <v>9.7496170000000006</v>
      </c>
      <c r="G6778" s="2">
        <v>0.51031499999999996</v>
      </c>
      <c r="H6778" s="2">
        <v>0.50743899999999997</v>
      </c>
      <c r="J6778" s="2">
        <v>9.7524219999999993</v>
      </c>
      <c r="K6778" s="2">
        <v>8.0471000000000001E-2</v>
      </c>
      <c r="L6778" s="2">
        <v>0.185308</v>
      </c>
    </row>
    <row r="6779" spans="1:12" x14ac:dyDescent="0.2">
      <c r="A6779" s="2">
        <v>9.7531230000000004</v>
      </c>
      <c r="B6779" s="2">
        <v>56.81221</v>
      </c>
      <c r="C6779" s="2">
        <v>0.27546999999999999</v>
      </c>
      <c r="D6779" s="2">
        <v>0.44599499999999997</v>
      </c>
      <c r="F6779" s="2">
        <v>9.750318</v>
      </c>
      <c r="G6779" s="2">
        <v>0.51038399999999995</v>
      </c>
      <c r="H6779" s="2">
        <v>0.50760700000000003</v>
      </c>
      <c r="J6779" s="2">
        <v>9.7531230000000004</v>
      </c>
      <c r="K6779" s="2">
        <v>7.9960000000000003E-2</v>
      </c>
      <c r="L6779" s="2">
        <v>0.18517900000000001</v>
      </c>
    </row>
    <row r="6780" spans="1:12" x14ac:dyDescent="0.2">
      <c r="A6780" s="2">
        <v>9.7538239999999998</v>
      </c>
      <c r="B6780" s="2">
        <v>56.789720000000003</v>
      </c>
      <c r="C6780" s="2">
        <v>0.27531</v>
      </c>
      <c r="D6780" s="2">
        <v>0.44603999999999999</v>
      </c>
      <c r="F6780" s="2">
        <v>9.7510189999999994</v>
      </c>
      <c r="G6780" s="2">
        <v>0.51038399999999995</v>
      </c>
      <c r="H6780" s="2">
        <v>0.507988</v>
      </c>
      <c r="J6780" s="2">
        <v>9.7538239999999998</v>
      </c>
      <c r="K6780" s="2">
        <v>8.0248E-2</v>
      </c>
      <c r="L6780" s="2">
        <v>0.18543299999999999</v>
      </c>
    </row>
    <row r="6781" spans="1:12" x14ac:dyDescent="0.2">
      <c r="A6781" s="2">
        <v>9.7545260000000003</v>
      </c>
      <c r="B6781" s="2">
        <v>56.767879999999998</v>
      </c>
      <c r="C6781" s="2">
        <v>0.27548899999999998</v>
      </c>
      <c r="D6781" s="2">
        <v>0.44620100000000001</v>
      </c>
      <c r="F6781" s="2">
        <v>9.7517200000000006</v>
      </c>
      <c r="G6781" s="2">
        <v>0.51044500000000004</v>
      </c>
      <c r="H6781" s="2">
        <v>0.50802599999999998</v>
      </c>
      <c r="J6781" s="2">
        <v>9.7545260000000003</v>
      </c>
      <c r="K6781" s="2">
        <v>8.0185000000000006E-2</v>
      </c>
      <c r="L6781" s="2">
        <v>0.185498</v>
      </c>
    </row>
    <row r="6782" spans="1:12" x14ac:dyDescent="0.2">
      <c r="A6782" s="2">
        <v>9.7552269999999996</v>
      </c>
      <c r="B6782" s="2">
        <v>56.74568</v>
      </c>
      <c r="C6782" s="2">
        <v>0.27537499999999998</v>
      </c>
      <c r="D6782" s="2">
        <v>0.445766</v>
      </c>
      <c r="F6782" s="2">
        <v>9.7524219999999993</v>
      </c>
      <c r="G6782" s="2">
        <v>0.51041400000000003</v>
      </c>
      <c r="H6782" s="2">
        <v>0.50821700000000003</v>
      </c>
      <c r="J6782" s="2">
        <v>9.7552269999999996</v>
      </c>
      <c r="K6782" s="2">
        <v>8.0253000000000005E-2</v>
      </c>
      <c r="L6782" s="2">
        <v>0.185614</v>
      </c>
    </row>
    <row r="6783" spans="1:12" x14ac:dyDescent="0.2">
      <c r="A6783" s="2">
        <v>9.7559290000000001</v>
      </c>
      <c r="B6783" s="2">
        <v>56.723379999999999</v>
      </c>
      <c r="C6783" s="2">
        <v>0.27559600000000001</v>
      </c>
      <c r="D6783" s="2">
        <v>0.44498700000000002</v>
      </c>
      <c r="F6783" s="2">
        <v>9.7531230000000004</v>
      </c>
      <c r="G6783" s="2">
        <v>0.51012400000000002</v>
      </c>
      <c r="H6783" s="2">
        <v>0.50846100000000005</v>
      </c>
      <c r="J6783" s="2">
        <v>9.7559290000000001</v>
      </c>
      <c r="K6783" s="2">
        <v>8.1095E-2</v>
      </c>
      <c r="L6783" s="2">
        <v>0.18553</v>
      </c>
    </row>
    <row r="6784" spans="1:12" x14ac:dyDescent="0.2">
      <c r="A6784" s="2">
        <v>9.7566299999999995</v>
      </c>
      <c r="B6784" s="2">
        <v>56.701149999999998</v>
      </c>
      <c r="C6784" s="2">
        <v>0.27537499999999998</v>
      </c>
      <c r="D6784" s="2">
        <v>0.44433099999999998</v>
      </c>
      <c r="F6784" s="2">
        <v>9.7538239999999998</v>
      </c>
      <c r="G6784" s="2">
        <v>0.50970499999999996</v>
      </c>
      <c r="H6784" s="2">
        <v>0.50784300000000004</v>
      </c>
      <c r="J6784" s="2">
        <v>9.7566299999999995</v>
      </c>
      <c r="K6784" s="2">
        <v>8.1353999999999996E-2</v>
      </c>
      <c r="L6784" s="2">
        <v>0.185946</v>
      </c>
    </row>
    <row r="6785" spans="1:12" x14ac:dyDescent="0.2">
      <c r="A6785" s="2">
        <v>9.7573319999999999</v>
      </c>
      <c r="B6785" s="2">
        <v>56.678730000000002</v>
      </c>
      <c r="C6785" s="2">
        <v>0.27522200000000002</v>
      </c>
      <c r="D6785" s="2">
        <v>0.44397999999999999</v>
      </c>
      <c r="F6785" s="2">
        <v>9.7545260000000003</v>
      </c>
      <c r="G6785" s="2">
        <v>0.51005599999999995</v>
      </c>
      <c r="H6785" s="2">
        <v>0.50750700000000004</v>
      </c>
      <c r="J6785" s="2">
        <v>9.7573319999999999</v>
      </c>
      <c r="K6785" s="2">
        <v>8.1702999999999998E-2</v>
      </c>
      <c r="L6785" s="2">
        <v>0.18621299999999999</v>
      </c>
    </row>
    <row r="6786" spans="1:12" x14ac:dyDescent="0.2">
      <c r="A6786" s="2">
        <v>9.7580329999999993</v>
      </c>
      <c r="B6786" s="2">
        <v>56.656260000000003</v>
      </c>
      <c r="C6786" s="2">
        <v>0.27485199999999999</v>
      </c>
      <c r="D6786" s="2">
        <v>0.44395800000000002</v>
      </c>
      <c r="F6786" s="2">
        <v>9.7552269999999996</v>
      </c>
      <c r="G6786" s="2">
        <v>0.50992599999999999</v>
      </c>
      <c r="H6786" s="2">
        <v>0.50743099999999997</v>
      </c>
      <c r="J6786" s="2">
        <v>9.7580329999999993</v>
      </c>
      <c r="K6786" s="2">
        <v>8.2348000000000005E-2</v>
      </c>
      <c r="L6786" s="2">
        <v>0.18623100000000001</v>
      </c>
    </row>
    <row r="6787" spans="1:12" x14ac:dyDescent="0.2">
      <c r="A6787" s="2">
        <v>9.7587349999999997</v>
      </c>
      <c r="B6787" s="2">
        <v>56.63355</v>
      </c>
      <c r="C6787" s="2">
        <v>0.27488299999999999</v>
      </c>
      <c r="D6787" s="2">
        <v>0.44336999999999999</v>
      </c>
      <c r="F6787" s="2">
        <v>9.7559290000000001</v>
      </c>
      <c r="G6787" s="2">
        <v>0.50944500000000004</v>
      </c>
      <c r="H6787" s="2">
        <v>0.50773599999999997</v>
      </c>
      <c r="J6787" s="2">
        <v>9.7587349999999997</v>
      </c>
      <c r="K6787" s="2">
        <v>8.1989000000000006E-2</v>
      </c>
      <c r="L6787" s="2">
        <v>0.186561</v>
      </c>
    </row>
    <row r="6788" spans="1:12" x14ac:dyDescent="0.2">
      <c r="A6788" s="2">
        <v>9.7594360000000009</v>
      </c>
      <c r="B6788" s="2">
        <v>56.610660000000003</v>
      </c>
      <c r="C6788" s="2">
        <v>0.27487499999999998</v>
      </c>
      <c r="D6788" s="2">
        <v>0.44328600000000001</v>
      </c>
      <c r="F6788" s="2">
        <v>9.7566299999999995</v>
      </c>
      <c r="G6788" s="2">
        <v>0.50910900000000003</v>
      </c>
      <c r="H6788" s="2">
        <v>0.50766</v>
      </c>
      <c r="J6788" s="2">
        <v>9.7594360000000009</v>
      </c>
      <c r="K6788" s="2">
        <v>8.2151000000000002E-2</v>
      </c>
      <c r="L6788" s="2">
        <v>0.186804</v>
      </c>
    </row>
    <row r="6789" spans="1:12" x14ac:dyDescent="0.2">
      <c r="A6789" s="2">
        <v>9.7601370000000003</v>
      </c>
      <c r="B6789" s="2">
        <v>56.588259999999998</v>
      </c>
      <c r="C6789" s="2">
        <v>0.27446300000000001</v>
      </c>
      <c r="D6789" s="2">
        <v>0.443187</v>
      </c>
      <c r="F6789" s="2">
        <v>9.7573319999999999</v>
      </c>
      <c r="G6789" s="2">
        <v>0.50853700000000002</v>
      </c>
      <c r="H6789" s="2">
        <v>0.50707999999999998</v>
      </c>
      <c r="J6789" s="2">
        <v>9.7601370000000003</v>
      </c>
      <c r="K6789" s="2">
        <v>8.2876000000000005E-2</v>
      </c>
      <c r="L6789" s="2">
        <v>0.186973</v>
      </c>
    </row>
    <row r="6790" spans="1:12" x14ac:dyDescent="0.2">
      <c r="A6790" s="2">
        <v>9.76084</v>
      </c>
      <c r="B6790" s="2">
        <v>56.565669999999997</v>
      </c>
      <c r="C6790" s="2">
        <v>0.27347900000000003</v>
      </c>
      <c r="D6790" s="2">
        <v>0.44331700000000002</v>
      </c>
      <c r="F6790" s="2">
        <v>9.7580329999999993</v>
      </c>
      <c r="G6790" s="2">
        <v>0.508247</v>
      </c>
      <c r="H6790" s="2">
        <v>0.50696600000000003</v>
      </c>
      <c r="J6790" s="2">
        <v>9.76084</v>
      </c>
      <c r="K6790" s="2">
        <v>8.2988999999999993E-2</v>
      </c>
      <c r="L6790" s="2">
        <v>0.18731200000000001</v>
      </c>
    </row>
    <row r="6791" spans="1:12" x14ac:dyDescent="0.2">
      <c r="A6791" s="2">
        <v>9.7615400000000001</v>
      </c>
      <c r="B6791" s="2">
        <v>56.543030000000002</v>
      </c>
      <c r="C6791" s="2">
        <v>0.27290599999999998</v>
      </c>
      <c r="D6791" s="2">
        <v>0.44320199999999998</v>
      </c>
      <c r="F6791" s="2">
        <v>9.7587349999999997</v>
      </c>
      <c r="G6791" s="2">
        <v>0.50818600000000003</v>
      </c>
      <c r="H6791" s="2">
        <v>0.50684399999999996</v>
      </c>
      <c r="J6791" s="2">
        <v>9.7615400000000001</v>
      </c>
      <c r="K6791" s="2">
        <v>8.3113999999999993E-2</v>
      </c>
      <c r="L6791" s="2">
        <v>0.187445</v>
      </c>
    </row>
    <row r="6792" spans="1:12" x14ac:dyDescent="0.2">
      <c r="A6792" s="2">
        <v>9.7622409999999995</v>
      </c>
      <c r="B6792" s="2">
        <v>56.52055</v>
      </c>
      <c r="C6792" s="2">
        <v>0.27286500000000002</v>
      </c>
      <c r="D6792" s="2">
        <v>0.44274400000000003</v>
      </c>
      <c r="F6792" s="2">
        <v>9.7594360000000009</v>
      </c>
      <c r="G6792" s="2">
        <v>0.50802599999999998</v>
      </c>
      <c r="H6792" s="2">
        <v>0.50593600000000005</v>
      </c>
      <c r="J6792" s="2">
        <v>9.7622409999999995</v>
      </c>
      <c r="K6792" s="2">
        <v>8.3077999999999999E-2</v>
      </c>
      <c r="L6792" s="2">
        <v>0.18710399999999999</v>
      </c>
    </row>
    <row r="6793" spans="1:12" x14ac:dyDescent="0.2">
      <c r="A6793" s="2">
        <v>9.7629420000000007</v>
      </c>
      <c r="B6793" s="2">
        <v>56.497819999999997</v>
      </c>
      <c r="C6793" s="2">
        <v>0.27236900000000003</v>
      </c>
      <c r="D6793" s="2">
        <v>0.44279000000000002</v>
      </c>
      <c r="F6793" s="2">
        <v>9.7601370000000003</v>
      </c>
      <c r="G6793" s="2">
        <v>0.50781299999999996</v>
      </c>
      <c r="H6793" s="2">
        <v>0.50632500000000003</v>
      </c>
      <c r="J6793" s="2">
        <v>9.7629420000000007</v>
      </c>
      <c r="K6793" s="2">
        <v>8.3153000000000005E-2</v>
      </c>
      <c r="L6793" s="2">
        <v>0.187051</v>
      </c>
    </row>
    <row r="6794" spans="1:12" x14ac:dyDescent="0.2">
      <c r="A6794" s="2">
        <v>9.7636439999999993</v>
      </c>
      <c r="B6794" s="2">
        <v>56.47504</v>
      </c>
      <c r="C6794" s="2">
        <v>0.27210499999999999</v>
      </c>
      <c r="D6794" s="2">
        <v>0.44319500000000001</v>
      </c>
      <c r="F6794" s="2">
        <v>9.76084</v>
      </c>
      <c r="G6794" s="2">
        <v>0.50736199999999998</v>
      </c>
      <c r="H6794" s="2">
        <v>0.50580599999999998</v>
      </c>
      <c r="J6794" s="2">
        <v>9.7636439999999993</v>
      </c>
      <c r="K6794" s="2">
        <v>8.3115999999999995E-2</v>
      </c>
      <c r="L6794" s="2">
        <v>0.18707599999999999</v>
      </c>
    </row>
    <row r="6795" spans="1:12" x14ac:dyDescent="0.2">
      <c r="A6795" s="2">
        <v>9.7643450000000005</v>
      </c>
      <c r="B6795" s="2">
        <v>56.452660000000002</v>
      </c>
      <c r="C6795" s="2">
        <v>0.272258</v>
      </c>
      <c r="D6795" s="2">
        <v>0.443332</v>
      </c>
      <c r="F6795" s="2">
        <v>9.7615400000000001</v>
      </c>
      <c r="G6795" s="2">
        <v>0.50725600000000004</v>
      </c>
      <c r="H6795" s="2">
        <v>0.50531000000000004</v>
      </c>
      <c r="J6795" s="2">
        <v>9.7643450000000005</v>
      </c>
      <c r="K6795" s="2">
        <v>8.2834000000000005E-2</v>
      </c>
      <c r="L6795" s="2">
        <v>0.18670600000000001</v>
      </c>
    </row>
    <row r="6796" spans="1:12" x14ac:dyDescent="0.2">
      <c r="A6796" s="2">
        <v>9.7650469999999991</v>
      </c>
      <c r="B6796" s="2">
        <v>56.430280000000003</v>
      </c>
      <c r="C6796" s="2">
        <v>0.272567</v>
      </c>
      <c r="D6796" s="2">
        <v>0.44385799999999997</v>
      </c>
      <c r="F6796" s="2">
        <v>9.7622409999999995</v>
      </c>
      <c r="G6796" s="2">
        <v>0.50716399999999995</v>
      </c>
      <c r="H6796" s="2">
        <v>0.50501300000000005</v>
      </c>
      <c r="J6796" s="2">
        <v>9.7650469999999991</v>
      </c>
      <c r="K6796" s="2">
        <v>8.2163E-2</v>
      </c>
      <c r="L6796" s="2">
        <v>0.186861</v>
      </c>
    </row>
    <row r="6797" spans="1:12" x14ac:dyDescent="0.2">
      <c r="A6797" s="2">
        <v>9.7657480000000003</v>
      </c>
      <c r="B6797" s="2">
        <v>56.408230000000003</v>
      </c>
      <c r="C6797" s="2">
        <v>0.27255600000000002</v>
      </c>
      <c r="D6797" s="2">
        <v>0.44400299999999998</v>
      </c>
      <c r="F6797" s="2">
        <v>9.7629420000000007</v>
      </c>
      <c r="G6797" s="2">
        <v>0.50698900000000002</v>
      </c>
      <c r="H6797" s="2">
        <v>0.50414999999999999</v>
      </c>
      <c r="J6797" s="2">
        <v>9.7657480000000003</v>
      </c>
      <c r="K6797" s="2">
        <v>8.1908999999999996E-2</v>
      </c>
      <c r="L6797" s="2">
        <v>0.18665799999999999</v>
      </c>
    </row>
    <row r="6798" spans="1:12" x14ac:dyDescent="0.2">
      <c r="A6798" s="2">
        <v>9.7664489999999997</v>
      </c>
      <c r="B6798" s="2">
        <v>56.386110000000002</v>
      </c>
      <c r="C6798" s="2">
        <v>0.27243299999999998</v>
      </c>
      <c r="D6798" s="2">
        <v>0.444301</v>
      </c>
      <c r="F6798" s="2">
        <v>9.7636439999999993</v>
      </c>
      <c r="G6798" s="2">
        <v>0.50688900000000003</v>
      </c>
      <c r="H6798" s="2">
        <v>0.50406600000000001</v>
      </c>
      <c r="J6798" s="2">
        <v>9.7664489999999997</v>
      </c>
      <c r="K6798" s="2">
        <v>8.2344000000000001E-2</v>
      </c>
      <c r="L6798" s="2">
        <v>0.18670500000000001</v>
      </c>
    </row>
    <row r="6799" spans="1:12" x14ac:dyDescent="0.2">
      <c r="A6799" s="2">
        <v>9.7671510000000001</v>
      </c>
      <c r="B6799" s="2">
        <v>56.36459</v>
      </c>
      <c r="C6799" s="2">
        <v>0.27235300000000001</v>
      </c>
      <c r="D6799" s="2">
        <v>0.444301</v>
      </c>
      <c r="F6799" s="2">
        <v>9.7643450000000005</v>
      </c>
      <c r="G6799" s="2">
        <v>0.50736999999999999</v>
      </c>
      <c r="H6799" s="2">
        <v>0.50408900000000001</v>
      </c>
      <c r="J6799" s="2">
        <v>9.7671510000000001</v>
      </c>
      <c r="K6799" s="2">
        <v>8.2392000000000007E-2</v>
      </c>
      <c r="L6799" s="2">
        <v>0.187497</v>
      </c>
    </row>
    <row r="6800" spans="1:12" x14ac:dyDescent="0.2">
      <c r="A6800" s="2">
        <v>9.7678519999999995</v>
      </c>
      <c r="B6800" s="2">
        <v>56.342770000000002</v>
      </c>
      <c r="C6800" s="2">
        <v>0.272117</v>
      </c>
      <c r="D6800" s="2">
        <v>0.44456800000000002</v>
      </c>
      <c r="F6800" s="2">
        <v>9.7650469999999991</v>
      </c>
      <c r="G6800" s="2">
        <v>0.50743899999999997</v>
      </c>
      <c r="H6800" s="2">
        <v>0.50403600000000004</v>
      </c>
      <c r="J6800" s="2">
        <v>9.7678519999999995</v>
      </c>
      <c r="K6800" s="2">
        <v>8.2392000000000007E-2</v>
      </c>
      <c r="L6800" s="2">
        <v>0.18815000000000001</v>
      </c>
    </row>
    <row r="6801" spans="1:12" x14ac:dyDescent="0.2">
      <c r="A6801" s="2">
        <v>9.768554</v>
      </c>
      <c r="B6801" s="2">
        <v>56.320360000000001</v>
      </c>
      <c r="C6801" s="2">
        <v>0.27196799999999999</v>
      </c>
      <c r="D6801" s="2">
        <v>0.44449899999999998</v>
      </c>
      <c r="F6801" s="2">
        <v>9.7657480000000003</v>
      </c>
      <c r="G6801" s="2">
        <v>0.50760700000000003</v>
      </c>
      <c r="H6801" s="2">
        <v>0.50359299999999996</v>
      </c>
      <c r="J6801" s="2">
        <v>9.768554</v>
      </c>
      <c r="K6801" s="2">
        <v>8.2936999999999997E-2</v>
      </c>
      <c r="L6801" s="2">
        <v>0.18889300000000001</v>
      </c>
    </row>
    <row r="6802" spans="1:12" x14ac:dyDescent="0.2">
      <c r="A6802" s="2">
        <v>9.7692549999999994</v>
      </c>
      <c r="B6802" s="2">
        <v>56.298549999999999</v>
      </c>
      <c r="C6802" s="2">
        <v>0.27199099999999998</v>
      </c>
      <c r="D6802" s="2">
        <v>0.44437700000000002</v>
      </c>
      <c r="F6802" s="2">
        <v>9.7664489999999997</v>
      </c>
      <c r="G6802" s="2">
        <v>0.507988</v>
      </c>
      <c r="H6802" s="2">
        <v>0.50439500000000004</v>
      </c>
      <c r="J6802" s="2">
        <v>9.7692549999999994</v>
      </c>
      <c r="K6802" s="2">
        <v>8.2954E-2</v>
      </c>
      <c r="L6802" s="2">
        <v>0.18869900000000001</v>
      </c>
    </row>
    <row r="6803" spans="1:12" x14ac:dyDescent="0.2">
      <c r="A6803" s="2">
        <v>9.7699569999999998</v>
      </c>
      <c r="B6803" s="2">
        <v>56.276409999999998</v>
      </c>
      <c r="C6803" s="2">
        <v>0.27208599999999999</v>
      </c>
      <c r="D6803" s="2">
        <v>0.444415</v>
      </c>
      <c r="F6803" s="2">
        <v>9.7671510000000001</v>
      </c>
      <c r="G6803" s="2">
        <v>0.50802599999999998</v>
      </c>
      <c r="H6803" s="2">
        <v>0.504417</v>
      </c>
      <c r="J6803" s="2">
        <v>9.7699569999999998</v>
      </c>
      <c r="K6803" s="2">
        <v>8.2790000000000002E-2</v>
      </c>
      <c r="L6803" s="2">
        <v>0.18918299999999999</v>
      </c>
    </row>
    <row r="6804" spans="1:12" x14ac:dyDescent="0.2">
      <c r="A6804" s="2">
        <v>9.7706579999999992</v>
      </c>
      <c r="B6804" s="2">
        <v>56.25461</v>
      </c>
      <c r="C6804" s="2">
        <v>0.27210200000000001</v>
      </c>
      <c r="D6804" s="2">
        <v>0.443774</v>
      </c>
      <c r="F6804" s="2">
        <v>9.7678519999999995</v>
      </c>
      <c r="G6804" s="2">
        <v>0.50821700000000003</v>
      </c>
      <c r="H6804" s="2">
        <v>0.50404400000000005</v>
      </c>
      <c r="J6804" s="2">
        <v>9.7706579999999992</v>
      </c>
      <c r="K6804" s="2">
        <v>8.2408999999999996E-2</v>
      </c>
      <c r="L6804" s="2">
        <v>0.189327</v>
      </c>
    </row>
    <row r="6805" spans="1:12" x14ac:dyDescent="0.2">
      <c r="A6805" s="2">
        <v>9.7713590000000003</v>
      </c>
      <c r="B6805" s="2">
        <v>56.232709999999997</v>
      </c>
      <c r="C6805" s="2">
        <v>0.271789</v>
      </c>
      <c r="D6805" s="2">
        <v>0.44402599999999998</v>
      </c>
      <c r="F6805" s="2">
        <v>9.768554</v>
      </c>
      <c r="G6805" s="2">
        <v>0.50846100000000005</v>
      </c>
      <c r="H6805" s="2">
        <v>0.50376900000000002</v>
      </c>
      <c r="J6805" s="2">
        <v>9.7713590000000003</v>
      </c>
      <c r="K6805" s="2">
        <v>8.2428000000000001E-2</v>
      </c>
      <c r="L6805" s="2">
        <v>0.18951799999999999</v>
      </c>
    </row>
    <row r="6806" spans="1:12" x14ac:dyDescent="0.2">
      <c r="A6806" s="2">
        <v>9.7720599999999997</v>
      </c>
      <c r="B6806" s="2">
        <v>56.210239999999999</v>
      </c>
      <c r="C6806" s="2">
        <v>0.27143800000000001</v>
      </c>
      <c r="D6806" s="2">
        <v>0.44478899999999999</v>
      </c>
      <c r="F6806" s="2">
        <v>9.7692549999999994</v>
      </c>
      <c r="G6806" s="2">
        <v>0.50784300000000004</v>
      </c>
      <c r="H6806" s="2">
        <v>0.50367700000000004</v>
      </c>
      <c r="J6806" s="2">
        <v>9.7720599999999997</v>
      </c>
      <c r="K6806" s="2">
        <v>8.2113000000000005E-2</v>
      </c>
      <c r="L6806" s="2">
        <v>0.19025</v>
      </c>
    </row>
    <row r="6807" spans="1:12" x14ac:dyDescent="0.2">
      <c r="A6807" s="2">
        <v>9.7727620000000002</v>
      </c>
      <c r="B6807" s="2">
        <v>56.188049999999997</v>
      </c>
      <c r="C6807" s="2">
        <v>0.27130100000000001</v>
      </c>
      <c r="D6807" s="2">
        <v>0.44478099999999998</v>
      </c>
      <c r="F6807" s="2">
        <v>9.7699569999999998</v>
      </c>
      <c r="G6807" s="2">
        <v>0.50750700000000004</v>
      </c>
      <c r="H6807" s="2">
        <v>0.50372300000000003</v>
      </c>
      <c r="J6807" s="2">
        <v>9.7727620000000002</v>
      </c>
      <c r="K6807" s="2">
        <v>8.2290000000000002E-2</v>
      </c>
      <c r="L6807" s="2">
        <v>0.19014900000000001</v>
      </c>
    </row>
    <row r="6808" spans="1:12" x14ac:dyDescent="0.2">
      <c r="A6808" s="2">
        <v>9.7734629999999996</v>
      </c>
      <c r="B6808" s="2">
        <v>56.166319999999999</v>
      </c>
      <c r="C6808" s="2">
        <v>0.27156799999999998</v>
      </c>
      <c r="D6808" s="2">
        <v>0.44468200000000002</v>
      </c>
      <c r="F6808" s="2">
        <v>9.7706579999999992</v>
      </c>
      <c r="G6808" s="2">
        <v>0.50743099999999997</v>
      </c>
      <c r="H6808" s="2">
        <v>0.50351000000000001</v>
      </c>
      <c r="J6808" s="2">
        <v>9.7734629999999996</v>
      </c>
      <c r="K6808" s="2">
        <v>8.2960000000000006E-2</v>
      </c>
      <c r="L6808" s="2">
        <v>0.19048200000000001</v>
      </c>
    </row>
    <row r="6809" spans="1:12" x14ac:dyDescent="0.2">
      <c r="A6809" s="2">
        <v>9.7741640000000007</v>
      </c>
      <c r="B6809" s="2">
        <v>56.144620000000003</v>
      </c>
      <c r="C6809" s="2">
        <v>0.27182299999999998</v>
      </c>
      <c r="D6809" s="2">
        <v>0.44481199999999999</v>
      </c>
      <c r="F6809" s="2">
        <v>9.7713590000000003</v>
      </c>
      <c r="G6809" s="2">
        <v>0.50773599999999997</v>
      </c>
      <c r="H6809" s="2">
        <v>0.50359299999999996</v>
      </c>
      <c r="J6809" s="2">
        <v>9.7741640000000007</v>
      </c>
      <c r="K6809" s="2">
        <v>8.3134E-2</v>
      </c>
      <c r="L6809" s="2">
        <v>0.19073000000000001</v>
      </c>
    </row>
    <row r="6810" spans="1:12" x14ac:dyDescent="0.2">
      <c r="A6810" s="2">
        <v>9.7748659999999994</v>
      </c>
      <c r="B6810" s="2">
        <v>56.12236</v>
      </c>
      <c r="C6810" s="2">
        <v>0.27174700000000002</v>
      </c>
      <c r="D6810" s="2">
        <v>0.444942</v>
      </c>
      <c r="F6810" s="2">
        <v>9.7720599999999997</v>
      </c>
      <c r="G6810" s="2">
        <v>0.50766</v>
      </c>
      <c r="H6810" s="2">
        <v>0.50306700000000004</v>
      </c>
      <c r="J6810" s="2">
        <v>9.7748659999999994</v>
      </c>
      <c r="K6810" s="2">
        <v>8.3630999999999997E-2</v>
      </c>
      <c r="L6810" s="2">
        <v>0.19040299999999999</v>
      </c>
    </row>
    <row r="6811" spans="1:12" x14ac:dyDescent="0.2">
      <c r="A6811" s="2">
        <v>9.7755670000000006</v>
      </c>
      <c r="B6811" s="2">
        <v>56.099850000000004</v>
      </c>
      <c r="C6811" s="2">
        <v>0.27186100000000002</v>
      </c>
      <c r="D6811" s="2">
        <v>0.44501800000000002</v>
      </c>
      <c r="F6811" s="2">
        <v>9.7727620000000002</v>
      </c>
      <c r="G6811" s="2">
        <v>0.50707999999999998</v>
      </c>
      <c r="H6811" s="2">
        <v>0.50328799999999996</v>
      </c>
      <c r="J6811" s="2">
        <v>9.7755670000000006</v>
      </c>
      <c r="K6811" s="2">
        <v>8.3759E-2</v>
      </c>
      <c r="L6811" s="2">
        <v>0.190667</v>
      </c>
    </row>
    <row r="6812" spans="1:12" x14ac:dyDescent="0.2">
      <c r="A6812" s="2">
        <v>9.7762689999999992</v>
      </c>
      <c r="B6812" s="2">
        <v>56.078330000000001</v>
      </c>
      <c r="C6812" s="2">
        <v>0.27213999999999999</v>
      </c>
      <c r="D6812" s="2">
        <v>0.445438</v>
      </c>
      <c r="F6812" s="2">
        <v>9.7734629999999996</v>
      </c>
      <c r="G6812" s="2">
        <v>0.50696600000000003</v>
      </c>
      <c r="H6812" s="2">
        <v>0.50382199999999999</v>
      </c>
      <c r="J6812" s="2">
        <v>9.7762689999999992</v>
      </c>
      <c r="K6812" s="2">
        <v>8.4103999999999998E-2</v>
      </c>
      <c r="L6812" s="2">
        <v>0.190196</v>
      </c>
    </row>
    <row r="6813" spans="1:12" x14ac:dyDescent="0.2">
      <c r="A6813" s="2">
        <v>9.7769700000000004</v>
      </c>
      <c r="B6813" s="2">
        <v>56.058</v>
      </c>
      <c r="C6813" s="2">
        <v>0.27222400000000002</v>
      </c>
      <c r="D6813" s="2">
        <v>0.44584200000000002</v>
      </c>
      <c r="F6813" s="2">
        <v>9.7741640000000007</v>
      </c>
      <c r="G6813" s="2">
        <v>0.50684399999999996</v>
      </c>
      <c r="H6813" s="2">
        <v>0.50336499999999995</v>
      </c>
      <c r="J6813" s="2">
        <v>9.7769700000000004</v>
      </c>
      <c r="K6813" s="2">
        <v>8.4652000000000005E-2</v>
      </c>
      <c r="L6813" s="2">
        <v>0.190555</v>
      </c>
    </row>
    <row r="6814" spans="1:12" x14ac:dyDescent="0.2">
      <c r="A6814" s="2">
        <v>9.7776720000000008</v>
      </c>
      <c r="B6814" s="2">
        <v>56.038330000000002</v>
      </c>
      <c r="C6814" s="2">
        <v>0.27244499999999999</v>
      </c>
      <c r="D6814" s="2">
        <v>0.44592599999999999</v>
      </c>
      <c r="F6814" s="2">
        <v>9.7748659999999994</v>
      </c>
      <c r="G6814" s="2">
        <v>0.50593600000000005</v>
      </c>
      <c r="H6814" s="2">
        <v>0.50364699999999996</v>
      </c>
      <c r="J6814" s="2">
        <v>9.7776720000000008</v>
      </c>
      <c r="K6814" s="2">
        <v>8.4407999999999997E-2</v>
      </c>
      <c r="L6814" s="2">
        <v>0.191026</v>
      </c>
    </row>
    <row r="6815" spans="1:12" x14ac:dyDescent="0.2">
      <c r="A6815" s="2">
        <v>9.7783730000000002</v>
      </c>
      <c r="B6815" s="2">
        <v>56.018239999999999</v>
      </c>
      <c r="C6815" s="2">
        <v>0.27250600000000003</v>
      </c>
      <c r="D6815" s="2">
        <v>0.44563599999999998</v>
      </c>
      <c r="F6815" s="2">
        <v>9.7755670000000006</v>
      </c>
      <c r="G6815" s="2">
        <v>0.50632500000000003</v>
      </c>
      <c r="H6815" s="2">
        <v>0.50343300000000002</v>
      </c>
      <c r="J6815" s="2">
        <v>9.7783730000000002</v>
      </c>
      <c r="K6815" s="2">
        <v>8.4576999999999999E-2</v>
      </c>
      <c r="L6815" s="2">
        <v>0.19118599999999999</v>
      </c>
    </row>
    <row r="6816" spans="1:12" x14ac:dyDescent="0.2">
      <c r="A6816" s="2">
        <v>9.7790750000000006</v>
      </c>
      <c r="B6816" s="2">
        <v>55.997030000000002</v>
      </c>
      <c r="C6816" s="2">
        <v>0.27224700000000002</v>
      </c>
      <c r="D6816" s="2">
        <v>0.44547599999999998</v>
      </c>
      <c r="F6816" s="2">
        <v>9.7762689999999992</v>
      </c>
      <c r="G6816" s="2">
        <v>0.50580599999999998</v>
      </c>
      <c r="H6816" s="2">
        <v>0.50353199999999998</v>
      </c>
      <c r="J6816" s="2">
        <v>9.7790750000000006</v>
      </c>
      <c r="K6816" s="2">
        <v>8.4846000000000005E-2</v>
      </c>
      <c r="L6816" s="2">
        <v>0.19070500000000001</v>
      </c>
    </row>
    <row r="6817" spans="1:12" x14ac:dyDescent="0.2">
      <c r="A6817" s="2">
        <v>9.779776</v>
      </c>
      <c r="B6817" s="2">
        <v>55.975270000000002</v>
      </c>
      <c r="C6817" s="2">
        <v>0.272067</v>
      </c>
      <c r="D6817" s="2">
        <v>0.445766</v>
      </c>
      <c r="F6817" s="2">
        <v>9.7769700000000004</v>
      </c>
      <c r="G6817" s="2">
        <v>0.50531000000000004</v>
      </c>
      <c r="H6817" s="2">
        <v>0.50374600000000003</v>
      </c>
      <c r="J6817" s="2">
        <v>9.779776</v>
      </c>
      <c r="K6817" s="2">
        <v>8.4889999999999993E-2</v>
      </c>
      <c r="L6817" s="2">
        <v>0.191137</v>
      </c>
    </row>
    <row r="6818" spans="1:12" x14ac:dyDescent="0.2">
      <c r="A6818" s="2">
        <v>9.7804769999999994</v>
      </c>
      <c r="B6818" s="2">
        <v>55.953380000000003</v>
      </c>
      <c r="C6818" s="2">
        <v>0.27204800000000001</v>
      </c>
      <c r="D6818" s="2">
        <v>0.44607799999999997</v>
      </c>
      <c r="F6818" s="2">
        <v>9.7776720000000008</v>
      </c>
      <c r="G6818" s="2">
        <v>0.50501300000000005</v>
      </c>
      <c r="H6818" s="2">
        <v>0.50314300000000001</v>
      </c>
      <c r="J6818" s="2">
        <v>9.7804769999999994</v>
      </c>
      <c r="K6818" s="2">
        <v>8.4967000000000001E-2</v>
      </c>
      <c r="L6818" s="2">
        <v>0.19167200000000001</v>
      </c>
    </row>
    <row r="6819" spans="1:12" x14ac:dyDescent="0.2">
      <c r="A6819" s="2">
        <v>9.7811789999999998</v>
      </c>
      <c r="B6819" s="2">
        <v>55.93159</v>
      </c>
      <c r="C6819" s="2">
        <v>0.27201399999999998</v>
      </c>
      <c r="D6819" s="2">
        <v>0.44653599999999999</v>
      </c>
      <c r="F6819" s="2">
        <v>9.7783730000000002</v>
      </c>
      <c r="G6819" s="2">
        <v>0.50414999999999999</v>
      </c>
      <c r="H6819" s="2">
        <v>0.502274</v>
      </c>
      <c r="J6819" s="2">
        <v>9.7811789999999998</v>
      </c>
      <c r="K6819" s="2">
        <v>8.5574999999999998E-2</v>
      </c>
      <c r="L6819" s="2">
        <v>0.19159300000000001</v>
      </c>
    </row>
    <row r="6820" spans="1:12" x14ac:dyDescent="0.2">
      <c r="A6820" s="2">
        <v>9.781879</v>
      </c>
      <c r="B6820" s="2">
        <v>55.91</v>
      </c>
      <c r="C6820" s="2">
        <v>0.27186100000000002</v>
      </c>
      <c r="D6820" s="2">
        <v>0.44595600000000002</v>
      </c>
      <c r="F6820" s="2">
        <v>9.7790750000000006</v>
      </c>
      <c r="G6820" s="2">
        <v>0.50406600000000001</v>
      </c>
      <c r="H6820" s="2">
        <v>0.50199899999999997</v>
      </c>
      <c r="J6820" s="2">
        <v>9.781879</v>
      </c>
      <c r="K6820" s="2">
        <v>8.5641999999999996E-2</v>
      </c>
      <c r="L6820" s="2">
        <v>0.19147600000000001</v>
      </c>
    </row>
    <row r="6821" spans="1:12" x14ac:dyDescent="0.2">
      <c r="A6821" s="2">
        <v>9.7825810000000004</v>
      </c>
      <c r="B6821" s="2">
        <v>55.888620000000003</v>
      </c>
      <c r="C6821" s="2">
        <v>0.27141900000000002</v>
      </c>
      <c r="D6821" s="2">
        <v>0.44641399999999998</v>
      </c>
      <c r="F6821" s="2">
        <v>9.779776</v>
      </c>
      <c r="G6821" s="2">
        <v>0.50408900000000001</v>
      </c>
      <c r="H6821" s="2">
        <v>0.50119800000000003</v>
      </c>
      <c r="J6821" s="2">
        <v>9.7825810000000004</v>
      </c>
      <c r="K6821" s="2">
        <v>8.5282999999999998E-2</v>
      </c>
      <c r="L6821" s="2">
        <v>0.191383</v>
      </c>
    </row>
    <row r="6822" spans="1:12" x14ac:dyDescent="0.2">
      <c r="A6822" s="2">
        <v>9.7832819999999998</v>
      </c>
      <c r="B6822" s="2">
        <v>55.867260000000002</v>
      </c>
      <c r="C6822" s="2">
        <v>0.27096900000000002</v>
      </c>
      <c r="D6822" s="2">
        <v>0.446376</v>
      </c>
      <c r="F6822" s="2">
        <v>9.7804769999999994</v>
      </c>
      <c r="G6822" s="2">
        <v>0.50403600000000004</v>
      </c>
      <c r="H6822" s="2">
        <v>0.50119800000000003</v>
      </c>
      <c r="J6822" s="2">
        <v>9.7832819999999998</v>
      </c>
      <c r="K6822" s="2">
        <v>8.5255999999999998E-2</v>
      </c>
      <c r="L6822" s="2">
        <v>0.19176199999999999</v>
      </c>
    </row>
    <row r="6823" spans="1:12" x14ac:dyDescent="0.2">
      <c r="A6823" s="2">
        <v>9.7839840000000002</v>
      </c>
      <c r="B6823" s="2">
        <v>55.845770000000002</v>
      </c>
      <c r="C6823" s="2">
        <v>0.270847</v>
      </c>
      <c r="D6823" s="2">
        <v>0.44650600000000001</v>
      </c>
      <c r="F6823" s="2">
        <v>9.7811789999999998</v>
      </c>
      <c r="G6823" s="2">
        <v>0.50359299999999996</v>
      </c>
      <c r="H6823" s="2">
        <v>0.50101499999999999</v>
      </c>
      <c r="J6823" s="2">
        <v>9.7839840000000002</v>
      </c>
      <c r="K6823" s="2">
        <v>8.5444999999999993E-2</v>
      </c>
      <c r="L6823" s="2">
        <v>0.191833</v>
      </c>
    </row>
    <row r="6824" spans="1:12" x14ac:dyDescent="0.2">
      <c r="A6824" s="2">
        <v>9.7846849999999996</v>
      </c>
      <c r="B6824" s="2">
        <v>55.82443</v>
      </c>
      <c r="C6824" s="2">
        <v>0.27038899999999999</v>
      </c>
      <c r="D6824" s="2">
        <v>0.447017</v>
      </c>
      <c r="F6824" s="2">
        <v>9.781879</v>
      </c>
      <c r="G6824" s="2">
        <v>0.50439500000000004</v>
      </c>
      <c r="H6824" s="2">
        <v>0.50082400000000005</v>
      </c>
      <c r="J6824" s="2">
        <v>9.7846849999999996</v>
      </c>
      <c r="K6824" s="2">
        <v>8.5996000000000003E-2</v>
      </c>
      <c r="L6824" s="2">
        <v>0.19215199999999999</v>
      </c>
    </row>
    <row r="6825" spans="1:12" x14ac:dyDescent="0.2">
      <c r="A6825" s="2">
        <v>9.7853870000000001</v>
      </c>
      <c r="B6825" s="2">
        <v>55.803240000000002</v>
      </c>
      <c r="C6825" s="2">
        <v>0.26969100000000001</v>
      </c>
      <c r="D6825" s="2">
        <v>0.44710800000000001</v>
      </c>
      <c r="F6825" s="2">
        <v>9.7825810000000004</v>
      </c>
      <c r="G6825" s="2">
        <v>0.504417</v>
      </c>
      <c r="H6825" s="2">
        <v>0.50038899999999997</v>
      </c>
      <c r="J6825" s="2">
        <v>9.7853870000000001</v>
      </c>
      <c r="K6825" s="2">
        <v>8.6585999999999996E-2</v>
      </c>
      <c r="L6825" s="2">
        <v>0.19287499999999999</v>
      </c>
    </row>
    <row r="6826" spans="1:12" x14ac:dyDescent="0.2">
      <c r="A6826" s="2">
        <v>9.7860879999999995</v>
      </c>
      <c r="B6826" s="2">
        <v>55.781700000000001</v>
      </c>
      <c r="C6826" s="2">
        <v>0.26919900000000002</v>
      </c>
      <c r="D6826" s="2">
        <v>0.447017</v>
      </c>
      <c r="F6826" s="2">
        <v>9.7832819999999998</v>
      </c>
      <c r="G6826" s="2">
        <v>0.50404400000000005</v>
      </c>
      <c r="H6826" s="2">
        <v>0.50019800000000003</v>
      </c>
      <c r="J6826" s="2">
        <v>9.7860879999999995</v>
      </c>
      <c r="K6826" s="2">
        <v>8.6236999999999994E-2</v>
      </c>
      <c r="L6826" s="2">
        <v>0.19313</v>
      </c>
    </row>
    <row r="6827" spans="1:12" x14ac:dyDescent="0.2">
      <c r="A6827" s="2">
        <v>9.7867890000000006</v>
      </c>
      <c r="B6827" s="2">
        <v>55.760210000000001</v>
      </c>
      <c r="C6827" s="2">
        <v>0.26877499999999999</v>
      </c>
      <c r="D6827" s="2">
        <v>0.44690999999999997</v>
      </c>
      <c r="F6827" s="2">
        <v>9.7839840000000002</v>
      </c>
      <c r="G6827" s="2">
        <v>0.50376900000000002</v>
      </c>
      <c r="H6827" s="2">
        <v>0.49963400000000002</v>
      </c>
      <c r="J6827" s="2">
        <v>9.7867890000000006</v>
      </c>
      <c r="K6827" s="2">
        <v>8.5564000000000001E-2</v>
      </c>
      <c r="L6827" s="2">
        <v>0.193249</v>
      </c>
    </row>
    <row r="6828" spans="1:12" x14ac:dyDescent="0.2">
      <c r="A6828" s="2">
        <v>9.7874909999999993</v>
      </c>
      <c r="B6828" s="2">
        <v>55.738860000000003</v>
      </c>
      <c r="C6828" s="2">
        <v>0.269069</v>
      </c>
      <c r="D6828" s="2">
        <v>0.44679600000000003</v>
      </c>
      <c r="F6828" s="2">
        <v>9.7846849999999996</v>
      </c>
      <c r="G6828" s="2">
        <v>0.50367700000000004</v>
      </c>
      <c r="H6828" s="2">
        <v>0.49923699999999999</v>
      </c>
      <c r="J6828" s="2">
        <v>9.7874909999999993</v>
      </c>
      <c r="K6828" s="2">
        <v>8.5874000000000006E-2</v>
      </c>
      <c r="L6828" s="2">
        <v>0.193332</v>
      </c>
    </row>
    <row r="6829" spans="1:12" x14ac:dyDescent="0.2">
      <c r="A6829" s="2">
        <v>9.7881920000000004</v>
      </c>
      <c r="B6829" s="2">
        <v>55.717640000000003</v>
      </c>
      <c r="C6829" s="2">
        <v>0.26952999999999999</v>
      </c>
      <c r="D6829" s="2">
        <v>0.44756600000000002</v>
      </c>
      <c r="F6829" s="2">
        <v>9.7853870000000001</v>
      </c>
      <c r="G6829" s="2">
        <v>0.50372300000000003</v>
      </c>
      <c r="H6829" s="2">
        <v>0.49873400000000001</v>
      </c>
      <c r="J6829" s="2">
        <v>9.7881920000000004</v>
      </c>
      <c r="K6829" s="2">
        <v>8.6759000000000003E-2</v>
      </c>
      <c r="L6829" s="2">
        <v>0.19283600000000001</v>
      </c>
    </row>
    <row r="6830" spans="1:12" x14ac:dyDescent="0.2">
      <c r="A6830" s="2">
        <v>9.7888940000000009</v>
      </c>
      <c r="B6830" s="2">
        <v>55.696469999999998</v>
      </c>
      <c r="C6830" s="2">
        <v>0.26963700000000002</v>
      </c>
      <c r="D6830" s="2">
        <v>0.44794800000000001</v>
      </c>
      <c r="F6830" s="2">
        <v>9.7860879999999995</v>
      </c>
      <c r="G6830" s="2">
        <v>0.50351000000000001</v>
      </c>
      <c r="H6830" s="2">
        <v>0.49787900000000002</v>
      </c>
      <c r="J6830" s="2">
        <v>9.7888940000000009</v>
      </c>
      <c r="K6830" s="2">
        <v>8.7189000000000003E-2</v>
      </c>
      <c r="L6830" s="2">
        <v>0.19220000000000001</v>
      </c>
    </row>
    <row r="6831" spans="1:12" x14ac:dyDescent="0.2">
      <c r="A6831" s="2">
        <v>9.7895950000000003</v>
      </c>
      <c r="B6831" s="2">
        <v>55.674770000000002</v>
      </c>
      <c r="C6831" s="2">
        <v>0.26924399999999998</v>
      </c>
      <c r="D6831" s="2">
        <v>0.44800099999999998</v>
      </c>
      <c r="F6831" s="2">
        <v>9.7867890000000006</v>
      </c>
      <c r="G6831" s="2">
        <v>0.50359299999999996</v>
      </c>
      <c r="H6831" s="2">
        <v>0.49769600000000003</v>
      </c>
      <c r="J6831" s="2">
        <v>9.7895950000000003</v>
      </c>
      <c r="K6831" s="2">
        <v>8.7229000000000001E-2</v>
      </c>
      <c r="L6831" s="2">
        <v>0.19142100000000001</v>
      </c>
    </row>
    <row r="6832" spans="1:12" x14ac:dyDescent="0.2">
      <c r="A6832" s="2">
        <v>9.7902970000000007</v>
      </c>
      <c r="B6832" s="2">
        <v>55.653030000000001</v>
      </c>
      <c r="C6832" s="2">
        <v>0.26881300000000002</v>
      </c>
      <c r="D6832" s="2">
        <v>0.44780999999999999</v>
      </c>
      <c r="F6832" s="2">
        <v>9.7874909999999993</v>
      </c>
      <c r="G6832" s="2">
        <v>0.50306700000000004</v>
      </c>
      <c r="H6832" s="2">
        <v>0.49699399999999999</v>
      </c>
      <c r="J6832" s="2">
        <v>9.7902970000000007</v>
      </c>
      <c r="K6832" s="2">
        <v>8.7635000000000005E-2</v>
      </c>
      <c r="L6832" s="2">
        <v>0.19147800000000001</v>
      </c>
    </row>
    <row r="6833" spans="1:12" x14ac:dyDescent="0.2">
      <c r="A6833" s="2">
        <v>9.7909989999999993</v>
      </c>
      <c r="B6833" s="2">
        <v>55.631360000000001</v>
      </c>
      <c r="C6833" s="2">
        <v>0.268314</v>
      </c>
      <c r="D6833" s="2">
        <v>0.44839000000000001</v>
      </c>
      <c r="F6833" s="2">
        <v>9.7881920000000004</v>
      </c>
      <c r="G6833" s="2">
        <v>0.50328799999999996</v>
      </c>
      <c r="H6833" s="2">
        <v>0.49698599999999998</v>
      </c>
      <c r="J6833" s="2">
        <v>9.7909989999999993</v>
      </c>
      <c r="K6833" s="2">
        <v>8.7584999999999996E-2</v>
      </c>
      <c r="L6833" s="2">
        <v>0.19162299999999999</v>
      </c>
    </row>
    <row r="6834" spans="1:12" x14ac:dyDescent="0.2">
      <c r="A6834" s="2">
        <v>9.7916989999999995</v>
      </c>
      <c r="B6834" s="2">
        <v>55.609439999999999</v>
      </c>
      <c r="C6834" s="2">
        <v>0.26805800000000002</v>
      </c>
      <c r="D6834" s="2">
        <v>0.44916099999999998</v>
      </c>
      <c r="F6834" s="2">
        <v>9.7888940000000009</v>
      </c>
      <c r="G6834" s="2">
        <v>0.50382199999999999</v>
      </c>
      <c r="H6834" s="2">
        <v>0.49726900000000002</v>
      </c>
      <c r="J6834" s="2">
        <v>9.7916989999999995</v>
      </c>
      <c r="K6834" s="2">
        <v>8.7292999999999996E-2</v>
      </c>
      <c r="L6834" s="2">
        <v>0.191555</v>
      </c>
    </row>
    <row r="6835" spans="1:12" x14ac:dyDescent="0.2">
      <c r="A6835" s="2">
        <v>9.7924000000000007</v>
      </c>
      <c r="B6835" s="2">
        <v>55.587870000000002</v>
      </c>
      <c r="C6835" s="2">
        <v>0.26796599999999998</v>
      </c>
      <c r="D6835" s="2">
        <v>0.44929799999999998</v>
      </c>
      <c r="F6835" s="2">
        <v>9.7895950000000003</v>
      </c>
      <c r="G6835" s="2">
        <v>0.50336499999999995</v>
      </c>
      <c r="H6835" s="2">
        <v>0.49709300000000001</v>
      </c>
      <c r="J6835" s="2">
        <v>9.7924000000000007</v>
      </c>
      <c r="K6835" s="2">
        <v>8.7036000000000002E-2</v>
      </c>
      <c r="L6835" s="2">
        <v>0.191658</v>
      </c>
    </row>
    <row r="6836" spans="1:12" x14ac:dyDescent="0.2">
      <c r="A6836" s="2">
        <v>9.7931010000000001</v>
      </c>
      <c r="B6836" s="2">
        <v>55.566540000000003</v>
      </c>
      <c r="C6836" s="2">
        <v>0.26811499999999999</v>
      </c>
      <c r="D6836" s="2">
        <v>0.44961099999999998</v>
      </c>
      <c r="F6836" s="2">
        <v>9.7902970000000007</v>
      </c>
      <c r="G6836" s="2">
        <v>0.50364699999999996</v>
      </c>
      <c r="H6836" s="2">
        <v>0.49690200000000001</v>
      </c>
      <c r="J6836" s="2">
        <v>9.7931010000000001</v>
      </c>
      <c r="K6836" s="2">
        <v>8.7179000000000006E-2</v>
      </c>
      <c r="L6836" s="2">
        <v>0.191915</v>
      </c>
    </row>
    <row r="6837" spans="1:12" x14ac:dyDescent="0.2">
      <c r="A6837" s="2">
        <v>9.7938030000000005</v>
      </c>
      <c r="B6837" s="2">
        <v>55.544870000000003</v>
      </c>
      <c r="C6837" s="2">
        <v>0.26777200000000001</v>
      </c>
      <c r="D6837" s="2">
        <v>0.45038099999999998</v>
      </c>
      <c r="F6837" s="2">
        <v>9.7909989999999993</v>
      </c>
      <c r="G6837" s="2">
        <v>0.50343300000000002</v>
      </c>
      <c r="H6837" s="2">
        <v>0.49674200000000002</v>
      </c>
      <c r="J6837" s="2">
        <v>9.7938030000000005</v>
      </c>
      <c r="K6837" s="2">
        <v>8.7832999999999994E-2</v>
      </c>
      <c r="L6837" s="2">
        <v>0.19118299999999999</v>
      </c>
    </row>
    <row r="6838" spans="1:12" x14ac:dyDescent="0.2">
      <c r="A6838" s="2">
        <v>9.7945039999999999</v>
      </c>
      <c r="B6838" s="2">
        <v>55.523380000000003</v>
      </c>
      <c r="C6838" s="2">
        <v>0.26746300000000001</v>
      </c>
      <c r="D6838" s="2">
        <v>0.45072499999999999</v>
      </c>
      <c r="F6838" s="2">
        <v>9.7916989999999995</v>
      </c>
      <c r="G6838" s="2">
        <v>0.50353199999999998</v>
      </c>
      <c r="H6838" s="2">
        <v>0.49691000000000002</v>
      </c>
      <c r="J6838" s="2">
        <v>9.7945039999999999</v>
      </c>
      <c r="K6838" s="2">
        <v>8.8339000000000001E-2</v>
      </c>
      <c r="L6838" s="2">
        <v>0.191307</v>
      </c>
    </row>
    <row r="6839" spans="1:12" x14ac:dyDescent="0.2">
      <c r="A6839" s="2">
        <v>9.7952060000000003</v>
      </c>
      <c r="B6839" s="2">
        <v>55.501629999999999</v>
      </c>
      <c r="C6839" s="2">
        <v>0.26753900000000003</v>
      </c>
      <c r="D6839" s="2">
        <v>0.45109900000000003</v>
      </c>
      <c r="F6839" s="2">
        <v>9.7924000000000007</v>
      </c>
      <c r="G6839" s="2">
        <v>0.50374600000000003</v>
      </c>
      <c r="H6839" s="2">
        <v>0.496948</v>
      </c>
      <c r="J6839" s="2">
        <v>9.7952060000000003</v>
      </c>
      <c r="K6839" s="2">
        <v>8.8245000000000004E-2</v>
      </c>
      <c r="L6839" s="2">
        <v>0.19175</v>
      </c>
    </row>
    <row r="6840" spans="1:12" x14ac:dyDescent="0.2">
      <c r="A6840" s="2">
        <v>9.7959069999999997</v>
      </c>
      <c r="B6840" s="2">
        <v>55.479939999999999</v>
      </c>
      <c r="C6840" s="2">
        <v>0.26776800000000001</v>
      </c>
      <c r="D6840" s="2">
        <v>0.45122099999999998</v>
      </c>
      <c r="F6840" s="2">
        <v>9.7931010000000001</v>
      </c>
      <c r="G6840" s="2">
        <v>0.50314300000000001</v>
      </c>
      <c r="H6840" s="2">
        <v>0.49707000000000001</v>
      </c>
      <c r="J6840" s="2">
        <v>9.7959069999999997</v>
      </c>
      <c r="K6840" s="2">
        <v>8.8301000000000004E-2</v>
      </c>
      <c r="L6840" s="2">
        <v>0.19191800000000001</v>
      </c>
    </row>
    <row r="6841" spans="1:12" x14ac:dyDescent="0.2">
      <c r="A6841" s="2">
        <v>9.7966090000000001</v>
      </c>
      <c r="B6841" s="2">
        <v>55.458739999999999</v>
      </c>
      <c r="C6841" s="2">
        <v>0.26760800000000001</v>
      </c>
      <c r="D6841" s="2">
        <v>0.45139600000000002</v>
      </c>
      <c r="F6841" s="2">
        <v>9.7938030000000005</v>
      </c>
      <c r="G6841" s="2">
        <v>0.502274</v>
      </c>
      <c r="H6841" s="2">
        <v>0.497589</v>
      </c>
      <c r="J6841" s="2">
        <v>9.7966090000000001</v>
      </c>
      <c r="K6841" s="2">
        <v>8.8401999999999994E-2</v>
      </c>
      <c r="L6841" s="2">
        <v>0.192248</v>
      </c>
    </row>
    <row r="6842" spans="1:12" x14ac:dyDescent="0.2">
      <c r="A6842" s="2">
        <v>9.7973099999999995</v>
      </c>
      <c r="B6842" s="2">
        <v>55.437350000000002</v>
      </c>
      <c r="C6842" s="2">
        <v>0.26724500000000001</v>
      </c>
      <c r="D6842" s="2">
        <v>0.451656</v>
      </c>
      <c r="F6842" s="2">
        <v>9.7945039999999999</v>
      </c>
      <c r="G6842" s="2">
        <v>0.50199899999999997</v>
      </c>
      <c r="H6842" s="2">
        <v>0.49807000000000001</v>
      </c>
      <c r="J6842" s="2">
        <v>9.7973099999999995</v>
      </c>
      <c r="K6842" s="2">
        <v>8.8783000000000001E-2</v>
      </c>
      <c r="L6842" s="2">
        <v>0.19241900000000001</v>
      </c>
    </row>
    <row r="6843" spans="1:12" x14ac:dyDescent="0.2">
      <c r="A6843" s="2">
        <v>9.7980119999999999</v>
      </c>
      <c r="B6843" s="2">
        <v>55.415759999999999</v>
      </c>
      <c r="C6843" s="2">
        <v>0.26724199999999998</v>
      </c>
      <c r="D6843" s="2">
        <v>0.45131199999999999</v>
      </c>
      <c r="F6843" s="2">
        <v>9.7952060000000003</v>
      </c>
      <c r="G6843" s="2">
        <v>0.50119800000000003</v>
      </c>
      <c r="H6843" s="2">
        <v>0.49804700000000002</v>
      </c>
      <c r="J6843" s="2">
        <v>9.7980119999999999</v>
      </c>
      <c r="K6843" s="2">
        <v>8.8860999999999996E-2</v>
      </c>
      <c r="L6843" s="2">
        <v>0.192909</v>
      </c>
    </row>
    <row r="6844" spans="1:12" x14ac:dyDescent="0.2">
      <c r="A6844" s="2">
        <v>9.7987129999999993</v>
      </c>
      <c r="B6844" s="2">
        <v>55.394069999999999</v>
      </c>
      <c r="C6844" s="2">
        <v>0.26671899999999998</v>
      </c>
      <c r="D6844" s="2">
        <v>0.451488</v>
      </c>
      <c r="F6844" s="2">
        <v>9.7959069999999997</v>
      </c>
      <c r="G6844" s="2">
        <v>0.50119800000000003</v>
      </c>
      <c r="H6844" s="2">
        <v>0.49792500000000001</v>
      </c>
      <c r="J6844" s="2">
        <v>9.7987129999999993</v>
      </c>
      <c r="K6844" s="2">
        <v>8.8847999999999996E-2</v>
      </c>
      <c r="L6844" s="2">
        <v>0.19300600000000001</v>
      </c>
    </row>
    <row r="6845" spans="1:12" x14ac:dyDescent="0.2">
      <c r="A6845" s="2">
        <v>9.7994149999999998</v>
      </c>
      <c r="B6845" s="2">
        <v>55.372280000000003</v>
      </c>
      <c r="C6845" s="2">
        <v>0.266212</v>
      </c>
      <c r="D6845" s="2">
        <v>0.45132</v>
      </c>
      <c r="F6845" s="2">
        <v>9.7966090000000001</v>
      </c>
      <c r="G6845" s="2">
        <v>0.50101499999999999</v>
      </c>
      <c r="H6845" s="2">
        <v>0.49776500000000001</v>
      </c>
      <c r="J6845" s="2">
        <v>9.7994149999999998</v>
      </c>
      <c r="K6845" s="2">
        <v>8.9302000000000006E-2</v>
      </c>
      <c r="L6845" s="2">
        <v>0.19369400000000001</v>
      </c>
    </row>
    <row r="6846" spans="1:12" x14ac:dyDescent="0.2">
      <c r="A6846" s="2">
        <v>9.8001159999999992</v>
      </c>
      <c r="B6846" s="2">
        <v>55.351089999999999</v>
      </c>
      <c r="C6846" s="2">
        <v>0.26579999999999998</v>
      </c>
      <c r="D6846" s="2">
        <v>0.45122800000000002</v>
      </c>
      <c r="F6846" s="2">
        <v>9.7973099999999995</v>
      </c>
      <c r="G6846" s="2">
        <v>0.50082400000000005</v>
      </c>
      <c r="H6846" s="2">
        <v>0.49842799999999998</v>
      </c>
      <c r="J6846" s="2">
        <v>9.8001159999999992</v>
      </c>
      <c r="K6846" s="2">
        <v>8.9552000000000007E-2</v>
      </c>
      <c r="L6846" s="2">
        <v>0.19386600000000001</v>
      </c>
    </row>
    <row r="6847" spans="1:12" x14ac:dyDescent="0.2">
      <c r="A6847" s="2">
        <v>9.8008170000000003</v>
      </c>
      <c r="B6847" s="2">
        <v>55.329790000000003</v>
      </c>
      <c r="C6847" s="2">
        <v>0.26547500000000002</v>
      </c>
      <c r="D6847" s="2">
        <v>0.45139600000000002</v>
      </c>
      <c r="F6847" s="2">
        <v>9.7980119999999999</v>
      </c>
      <c r="G6847" s="2">
        <v>0.50038899999999997</v>
      </c>
      <c r="H6847" s="2">
        <v>0.49893199999999999</v>
      </c>
      <c r="J6847" s="2">
        <v>9.8008170000000003</v>
      </c>
      <c r="K6847" s="2">
        <v>9.0439000000000005E-2</v>
      </c>
      <c r="L6847" s="2">
        <v>0.19431699999999999</v>
      </c>
    </row>
    <row r="6848" spans="1:12" x14ac:dyDescent="0.2">
      <c r="A6848" s="2">
        <v>9.8015179999999997</v>
      </c>
      <c r="B6848" s="2">
        <v>55.308300000000003</v>
      </c>
      <c r="C6848" s="2">
        <v>0.26520100000000002</v>
      </c>
      <c r="D6848" s="2">
        <v>0.45147999999999999</v>
      </c>
      <c r="F6848" s="2">
        <v>9.7987129999999993</v>
      </c>
      <c r="G6848" s="2">
        <v>0.50019800000000003</v>
      </c>
      <c r="H6848" s="2">
        <v>0.49880999999999998</v>
      </c>
      <c r="J6848" s="2">
        <v>9.8015179999999997</v>
      </c>
      <c r="K6848" s="2">
        <v>9.0439000000000005E-2</v>
      </c>
      <c r="L6848" s="2">
        <v>0.19450700000000001</v>
      </c>
    </row>
    <row r="6849" spans="1:12" x14ac:dyDescent="0.2">
      <c r="A6849" s="2">
        <v>9.8022189999999991</v>
      </c>
      <c r="B6849" s="2">
        <v>55.287030000000001</v>
      </c>
      <c r="C6849" s="2">
        <v>0.26501000000000002</v>
      </c>
      <c r="D6849" s="2">
        <v>0.45163300000000001</v>
      </c>
      <c r="F6849" s="2">
        <v>9.7994149999999998</v>
      </c>
      <c r="G6849" s="2">
        <v>0.49963400000000002</v>
      </c>
      <c r="H6849" s="2">
        <v>0.49836000000000003</v>
      </c>
      <c r="J6849" s="2">
        <v>9.8022189999999991</v>
      </c>
      <c r="K6849" s="2">
        <v>9.0605000000000005E-2</v>
      </c>
      <c r="L6849" s="2">
        <v>0.194274</v>
      </c>
    </row>
    <row r="6850" spans="1:12" x14ac:dyDescent="0.2">
      <c r="A6850" s="2">
        <v>9.8029209999999996</v>
      </c>
      <c r="B6850" s="2">
        <v>55.26549</v>
      </c>
      <c r="C6850" s="2">
        <v>0.26458700000000002</v>
      </c>
      <c r="D6850" s="2">
        <v>0.45124399999999998</v>
      </c>
      <c r="F6850" s="2">
        <v>9.8001159999999992</v>
      </c>
      <c r="G6850" s="2">
        <v>0.49923699999999999</v>
      </c>
      <c r="H6850" s="2">
        <v>0.49829099999999998</v>
      </c>
      <c r="J6850" s="2">
        <v>9.8029209999999996</v>
      </c>
      <c r="K6850" s="2">
        <v>9.1056999999999999E-2</v>
      </c>
      <c r="L6850" s="2">
        <v>0.19387199999999999</v>
      </c>
    </row>
    <row r="6851" spans="1:12" x14ac:dyDescent="0.2">
      <c r="A6851" s="2">
        <v>9.8036220000000007</v>
      </c>
      <c r="B6851" s="2">
        <v>55.243870000000001</v>
      </c>
      <c r="C6851" s="2">
        <v>0.264457</v>
      </c>
      <c r="D6851" s="2">
        <v>0.45128200000000002</v>
      </c>
      <c r="F6851" s="2">
        <v>9.8008170000000003</v>
      </c>
      <c r="G6851" s="2">
        <v>0.49873400000000001</v>
      </c>
      <c r="H6851" s="2">
        <v>0.49816100000000002</v>
      </c>
      <c r="J6851" s="2">
        <v>9.8036220000000007</v>
      </c>
      <c r="K6851" s="2">
        <v>9.0857999999999994E-2</v>
      </c>
      <c r="L6851" s="2">
        <v>0.193576</v>
      </c>
    </row>
    <row r="6852" spans="1:12" x14ac:dyDescent="0.2">
      <c r="A6852" s="2">
        <v>9.8043239999999994</v>
      </c>
      <c r="B6852" s="2">
        <v>55.2224</v>
      </c>
      <c r="C6852" s="2">
        <v>0.26403399999999999</v>
      </c>
      <c r="D6852" s="2">
        <v>0.45136599999999999</v>
      </c>
      <c r="F6852" s="2">
        <v>9.8015179999999997</v>
      </c>
      <c r="G6852" s="2">
        <v>0.49787900000000002</v>
      </c>
      <c r="H6852" s="2">
        <v>0.49718499999999999</v>
      </c>
      <c r="J6852" s="2">
        <v>9.8043239999999994</v>
      </c>
      <c r="K6852" s="2">
        <v>9.0908000000000003E-2</v>
      </c>
      <c r="L6852" s="2">
        <v>0.194193</v>
      </c>
    </row>
    <row r="6853" spans="1:12" x14ac:dyDescent="0.2">
      <c r="A6853" s="2">
        <v>9.8050250000000005</v>
      </c>
      <c r="B6853" s="2">
        <v>55.20129</v>
      </c>
      <c r="C6853" s="2">
        <v>0.26386199999999999</v>
      </c>
      <c r="D6853" s="2">
        <v>0.451762</v>
      </c>
      <c r="F6853" s="2">
        <v>9.8022189999999991</v>
      </c>
      <c r="G6853" s="2">
        <v>0.49769600000000003</v>
      </c>
      <c r="H6853" s="2">
        <v>0.49707800000000002</v>
      </c>
      <c r="J6853" s="2">
        <v>9.8050250000000005</v>
      </c>
      <c r="K6853" s="2">
        <v>9.0928999999999996E-2</v>
      </c>
      <c r="L6853" s="2">
        <v>0.19378899999999999</v>
      </c>
    </row>
    <row r="6854" spans="1:12" x14ac:dyDescent="0.2">
      <c r="A6854" s="2">
        <v>9.8057269999999992</v>
      </c>
      <c r="B6854" s="2">
        <v>55.179940000000002</v>
      </c>
      <c r="C6854" s="2">
        <v>0.26385799999999998</v>
      </c>
      <c r="D6854" s="2">
        <v>0.45246399999999998</v>
      </c>
      <c r="F6854" s="2">
        <v>9.8029209999999996</v>
      </c>
      <c r="G6854" s="2">
        <v>0.49699399999999999</v>
      </c>
      <c r="H6854" s="2">
        <v>0.49692500000000001</v>
      </c>
      <c r="J6854" s="2">
        <v>9.8057269999999992</v>
      </c>
      <c r="K6854" s="2">
        <v>9.1357999999999995E-2</v>
      </c>
      <c r="L6854" s="2">
        <v>0.19406300000000001</v>
      </c>
    </row>
    <row r="6855" spans="1:12" x14ac:dyDescent="0.2">
      <c r="A6855" s="2">
        <v>9.8064280000000004</v>
      </c>
      <c r="B6855" s="2">
        <v>55.158540000000002</v>
      </c>
      <c r="C6855" s="2">
        <v>0.263934</v>
      </c>
      <c r="D6855" s="2">
        <v>0.452571</v>
      </c>
      <c r="F6855" s="2">
        <v>9.8036220000000007</v>
      </c>
      <c r="G6855" s="2">
        <v>0.49698599999999998</v>
      </c>
      <c r="H6855" s="2">
        <v>0.497284</v>
      </c>
      <c r="J6855" s="2">
        <v>9.8064280000000004</v>
      </c>
      <c r="K6855" s="2">
        <v>9.1744999999999993E-2</v>
      </c>
      <c r="L6855" s="2">
        <v>0.19487599999999999</v>
      </c>
    </row>
    <row r="6856" spans="1:12" x14ac:dyDescent="0.2">
      <c r="A6856" s="2">
        <v>9.8071289999999998</v>
      </c>
      <c r="B6856" s="2">
        <v>55.137169999999998</v>
      </c>
      <c r="C6856" s="2">
        <v>0.26384999999999997</v>
      </c>
      <c r="D6856" s="2">
        <v>0.45263999999999999</v>
      </c>
      <c r="F6856" s="2">
        <v>9.8043239999999994</v>
      </c>
      <c r="G6856" s="2">
        <v>0.49726900000000002</v>
      </c>
      <c r="H6856" s="2">
        <v>0.49692500000000001</v>
      </c>
      <c r="J6856" s="2">
        <v>9.8071289999999998</v>
      </c>
      <c r="K6856" s="2">
        <v>9.1839000000000004E-2</v>
      </c>
      <c r="L6856" s="2">
        <v>0.194414</v>
      </c>
    </row>
    <row r="6857" spans="1:12" x14ac:dyDescent="0.2">
      <c r="A6857" s="2">
        <v>9.8078310000000002</v>
      </c>
      <c r="B6857" s="2">
        <v>55.115639999999999</v>
      </c>
      <c r="C6857" s="2">
        <v>0.26356800000000002</v>
      </c>
      <c r="D6857" s="2">
        <v>0.45286100000000001</v>
      </c>
      <c r="F6857" s="2">
        <v>9.8050250000000005</v>
      </c>
      <c r="G6857" s="2">
        <v>0.49709300000000001</v>
      </c>
      <c r="H6857" s="2">
        <v>0.49675799999999998</v>
      </c>
      <c r="J6857" s="2">
        <v>9.8078310000000002</v>
      </c>
      <c r="K6857" s="2">
        <v>9.2005000000000003E-2</v>
      </c>
      <c r="L6857" s="2">
        <v>0.194664</v>
      </c>
    </row>
    <row r="6858" spans="1:12" x14ac:dyDescent="0.2">
      <c r="A6858" s="2">
        <v>9.8085319999999996</v>
      </c>
      <c r="B6858" s="2">
        <v>55.093940000000003</v>
      </c>
      <c r="C6858" s="2">
        <v>0.263129</v>
      </c>
      <c r="D6858" s="2">
        <v>0.45294499999999999</v>
      </c>
      <c r="F6858" s="2">
        <v>9.8057269999999992</v>
      </c>
      <c r="G6858" s="2">
        <v>0.49690200000000001</v>
      </c>
      <c r="H6858" s="2">
        <v>0.496338</v>
      </c>
      <c r="J6858" s="2">
        <v>9.8085319999999996</v>
      </c>
      <c r="K6858" s="2">
        <v>9.2288999999999996E-2</v>
      </c>
      <c r="L6858" s="2">
        <v>0.19444900000000001</v>
      </c>
    </row>
    <row r="6859" spans="1:12" x14ac:dyDescent="0.2">
      <c r="A6859" s="2">
        <v>9.809234</v>
      </c>
      <c r="B6859" s="2">
        <v>55.072429999999997</v>
      </c>
      <c r="C6859" s="2">
        <v>0.26298100000000002</v>
      </c>
      <c r="D6859" s="2">
        <v>0.45272400000000002</v>
      </c>
      <c r="F6859" s="2">
        <v>9.8064280000000004</v>
      </c>
      <c r="G6859" s="2">
        <v>0.49674200000000002</v>
      </c>
      <c r="H6859" s="2">
        <v>0.49594100000000002</v>
      </c>
      <c r="J6859" s="2">
        <v>9.809234</v>
      </c>
      <c r="K6859" s="2">
        <v>9.2591999999999994E-2</v>
      </c>
      <c r="L6859" s="2">
        <v>0.19489600000000001</v>
      </c>
    </row>
    <row r="6860" spans="1:12" x14ac:dyDescent="0.2">
      <c r="A6860" s="2">
        <v>9.8099349999999994</v>
      </c>
      <c r="B6860" s="2">
        <v>55.050939999999997</v>
      </c>
      <c r="C6860" s="2">
        <v>0.26311800000000002</v>
      </c>
      <c r="D6860" s="2">
        <v>0.45280799999999999</v>
      </c>
      <c r="F6860" s="2">
        <v>9.8071289999999998</v>
      </c>
      <c r="G6860" s="2">
        <v>0.49691000000000002</v>
      </c>
      <c r="H6860" s="2">
        <v>0.49634600000000001</v>
      </c>
      <c r="J6860" s="2">
        <v>9.8099349999999994</v>
      </c>
      <c r="K6860" s="2">
        <v>9.2541999999999999E-2</v>
      </c>
      <c r="L6860" s="2">
        <v>0.19574</v>
      </c>
    </row>
    <row r="6861" spans="1:12" x14ac:dyDescent="0.2">
      <c r="A6861" s="2">
        <v>9.8106380000000009</v>
      </c>
      <c r="B6861" s="2">
        <v>55.029629999999997</v>
      </c>
      <c r="C6861" s="2">
        <v>0.263046</v>
      </c>
      <c r="D6861" s="2">
        <v>0.45278499999999999</v>
      </c>
      <c r="F6861" s="2">
        <v>9.8078310000000002</v>
      </c>
      <c r="G6861" s="2">
        <v>0.496948</v>
      </c>
      <c r="H6861" s="2">
        <v>0.49691000000000002</v>
      </c>
      <c r="J6861" s="2">
        <v>9.8106380000000009</v>
      </c>
      <c r="K6861" s="2">
        <v>9.2781000000000002E-2</v>
      </c>
      <c r="L6861" s="2">
        <v>0.19595299999999999</v>
      </c>
    </row>
    <row r="6862" spans="1:12" x14ac:dyDescent="0.2">
      <c r="A6862" s="2">
        <v>9.8113379999999992</v>
      </c>
      <c r="B6862" s="2">
        <v>55.008670000000002</v>
      </c>
      <c r="C6862" s="2">
        <v>0.26260699999999998</v>
      </c>
      <c r="D6862" s="2">
        <v>0.452571</v>
      </c>
      <c r="F6862" s="2">
        <v>9.8085319999999996</v>
      </c>
      <c r="G6862" s="2">
        <v>0.49707000000000001</v>
      </c>
      <c r="H6862" s="2">
        <v>0.49656699999999998</v>
      </c>
      <c r="J6862" s="2">
        <v>9.8113379999999992</v>
      </c>
      <c r="K6862" s="2">
        <v>9.3284000000000006E-2</v>
      </c>
      <c r="L6862" s="2">
        <v>0.196267</v>
      </c>
    </row>
    <row r="6863" spans="1:12" x14ac:dyDescent="0.2">
      <c r="A6863" s="2">
        <v>9.8120390000000004</v>
      </c>
      <c r="B6863" s="2">
        <v>54.987940000000002</v>
      </c>
      <c r="C6863" s="2">
        <v>0.26243100000000003</v>
      </c>
      <c r="D6863" s="2">
        <v>0.452571</v>
      </c>
      <c r="F6863" s="2">
        <v>9.809234</v>
      </c>
      <c r="G6863" s="2">
        <v>0.497589</v>
      </c>
      <c r="H6863" s="2">
        <v>0.49637599999999998</v>
      </c>
      <c r="J6863" s="2">
        <v>9.8120390000000004</v>
      </c>
      <c r="K6863" s="2">
        <v>9.3393000000000004E-2</v>
      </c>
      <c r="L6863" s="2">
        <v>0.195997</v>
      </c>
    </row>
    <row r="6864" spans="1:12" x14ac:dyDescent="0.2">
      <c r="A6864" s="2">
        <v>9.8127399999999998</v>
      </c>
      <c r="B6864" s="2">
        <v>54.967199999999998</v>
      </c>
      <c r="C6864" s="2">
        <v>0.26198500000000002</v>
      </c>
      <c r="D6864" s="2">
        <v>0.45263999999999999</v>
      </c>
      <c r="F6864" s="2">
        <v>9.8099349999999994</v>
      </c>
      <c r="G6864" s="2">
        <v>0.49807000000000001</v>
      </c>
      <c r="H6864" s="2">
        <v>0.495979</v>
      </c>
      <c r="J6864" s="2">
        <v>9.8127399999999998</v>
      </c>
      <c r="K6864" s="2">
        <v>9.3557000000000001E-2</v>
      </c>
      <c r="L6864" s="2">
        <v>0.19584499999999999</v>
      </c>
    </row>
    <row r="6865" spans="1:12" x14ac:dyDescent="0.2">
      <c r="A6865" s="2">
        <v>9.8134409999999992</v>
      </c>
      <c r="B6865" s="2">
        <v>54.946330000000003</v>
      </c>
      <c r="C6865" s="2">
        <v>0.26186300000000001</v>
      </c>
      <c r="D6865" s="2">
        <v>0.45241900000000002</v>
      </c>
      <c r="F6865" s="2">
        <v>9.8106380000000009</v>
      </c>
      <c r="G6865" s="2">
        <v>0.49804700000000002</v>
      </c>
      <c r="H6865" s="2">
        <v>0.49610100000000001</v>
      </c>
      <c r="J6865" s="2">
        <v>9.8134409999999992</v>
      </c>
      <c r="K6865" s="2">
        <v>9.3730999999999995E-2</v>
      </c>
      <c r="L6865" s="2">
        <v>0.19551499999999999</v>
      </c>
    </row>
    <row r="6866" spans="1:12" x14ac:dyDescent="0.2">
      <c r="A6866" s="2">
        <v>9.8141429999999996</v>
      </c>
      <c r="B6866" s="2">
        <v>54.925780000000003</v>
      </c>
      <c r="C6866" s="2">
        <v>0.261764</v>
      </c>
      <c r="D6866" s="2">
        <v>0.45247199999999999</v>
      </c>
      <c r="F6866" s="2">
        <v>9.8113379999999992</v>
      </c>
      <c r="G6866" s="2">
        <v>0.49792500000000001</v>
      </c>
      <c r="H6866" s="2">
        <v>0.49563600000000002</v>
      </c>
      <c r="J6866" s="2">
        <v>9.8141429999999996</v>
      </c>
      <c r="K6866" s="2">
        <v>9.3382000000000007E-2</v>
      </c>
      <c r="L6866" s="2">
        <v>0.19506599999999999</v>
      </c>
    </row>
    <row r="6867" spans="1:12" x14ac:dyDescent="0.2">
      <c r="A6867" s="2">
        <v>9.8148440000000008</v>
      </c>
      <c r="B6867" s="2">
        <v>54.905299999999997</v>
      </c>
      <c r="C6867" s="2">
        <v>0.26137100000000002</v>
      </c>
      <c r="D6867" s="2">
        <v>0.453098</v>
      </c>
      <c r="F6867" s="2">
        <v>9.8120390000000004</v>
      </c>
      <c r="G6867" s="2">
        <v>0.49776500000000001</v>
      </c>
      <c r="H6867" s="2">
        <v>0.49511699999999997</v>
      </c>
      <c r="J6867" s="2">
        <v>9.8148440000000008</v>
      </c>
      <c r="K6867" s="2">
        <v>9.2967999999999995E-2</v>
      </c>
      <c r="L6867" s="2">
        <v>0.19497100000000001</v>
      </c>
    </row>
    <row r="6868" spans="1:12" x14ac:dyDescent="0.2">
      <c r="A6868" s="2">
        <v>9.8155459999999994</v>
      </c>
      <c r="B6868" s="2">
        <v>54.88447</v>
      </c>
      <c r="C6868" s="2">
        <v>0.26104300000000003</v>
      </c>
      <c r="D6868" s="2">
        <v>0.45360899999999998</v>
      </c>
      <c r="F6868" s="2">
        <v>9.8127399999999998</v>
      </c>
      <c r="G6868" s="2">
        <v>0.49842799999999998</v>
      </c>
      <c r="H6868" s="2">
        <v>0.49568899999999999</v>
      </c>
      <c r="J6868" s="2">
        <v>9.8155459999999994</v>
      </c>
      <c r="K6868" s="2">
        <v>9.2774999999999996E-2</v>
      </c>
      <c r="L6868" s="2">
        <v>0.19467599999999999</v>
      </c>
    </row>
    <row r="6869" spans="1:12" x14ac:dyDescent="0.2">
      <c r="A6869" s="2">
        <v>9.8162470000000006</v>
      </c>
      <c r="B6869" s="2">
        <v>54.863689999999998</v>
      </c>
      <c r="C6869" s="2">
        <v>0.26108500000000001</v>
      </c>
      <c r="D6869" s="2">
        <v>0.45372299999999999</v>
      </c>
      <c r="F6869" s="2">
        <v>9.8134409999999992</v>
      </c>
      <c r="G6869" s="2">
        <v>0.49893199999999999</v>
      </c>
      <c r="H6869" s="2">
        <v>0.496452</v>
      </c>
      <c r="J6869" s="2">
        <v>9.8162470000000006</v>
      </c>
      <c r="K6869" s="2">
        <v>9.2577000000000007E-2</v>
      </c>
      <c r="L6869" s="2">
        <v>0.19487599999999999</v>
      </c>
    </row>
    <row r="6870" spans="1:12" x14ac:dyDescent="0.2">
      <c r="A6870" s="2">
        <v>9.8169489999999993</v>
      </c>
      <c r="B6870" s="2">
        <v>54.842700000000001</v>
      </c>
      <c r="C6870" s="2">
        <v>0.260909</v>
      </c>
      <c r="D6870" s="2">
        <v>0.45385300000000001</v>
      </c>
      <c r="F6870" s="2">
        <v>9.8141429999999996</v>
      </c>
      <c r="G6870" s="2">
        <v>0.49880999999999998</v>
      </c>
      <c r="H6870" s="2">
        <v>0.49634600000000001</v>
      </c>
      <c r="J6870" s="2">
        <v>9.8169489999999993</v>
      </c>
      <c r="K6870" s="2">
        <v>9.2823000000000003E-2</v>
      </c>
      <c r="L6870" s="2">
        <v>0.19524900000000001</v>
      </c>
    </row>
    <row r="6871" spans="1:12" x14ac:dyDescent="0.2">
      <c r="A6871" s="2">
        <v>9.8176500000000004</v>
      </c>
      <c r="B6871" s="2">
        <v>54.821660000000001</v>
      </c>
      <c r="C6871" s="2">
        <v>0.26078000000000001</v>
      </c>
      <c r="D6871" s="2">
        <v>0.45391399999999998</v>
      </c>
      <c r="F6871" s="2">
        <v>9.8148440000000008</v>
      </c>
      <c r="G6871" s="2">
        <v>0.49836000000000003</v>
      </c>
      <c r="H6871" s="2">
        <v>0.49642900000000001</v>
      </c>
      <c r="J6871" s="2">
        <v>9.8176500000000004</v>
      </c>
      <c r="K6871" s="2">
        <v>9.3378000000000003E-2</v>
      </c>
      <c r="L6871" s="2">
        <v>0.19512499999999999</v>
      </c>
    </row>
    <row r="6872" spans="1:12" x14ac:dyDescent="0.2">
      <c r="A6872" s="2">
        <v>9.8183520000000009</v>
      </c>
      <c r="B6872" s="2">
        <v>54.800260000000002</v>
      </c>
      <c r="C6872" s="2">
        <v>0.26087500000000002</v>
      </c>
      <c r="D6872" s="2">
        <v>0.45409699999999997</v>
      </c>
      <c r="F6872" s="2">
        <v>9.8155459999999994</v>
      </c>
      <c r="G6872" s="2">
        <v>0.49829099999999998</v>
      </c>
      <c r="H6872" s="2">
        <v>0.496452</v>
      </c>
      <c r="J6872" s="2">
        <v>9.8183520000000009</v>
      </c>
      <c r="K6872" s="2">
        <v>9.3427999999999997E-2</v>
      </c>
      <c r="L6872" s="2">
        <v>0.195408</v>
      </c>
    </row>
    <row r="6873" spans="1:12" x14ac:dyDescent="0.2">
      <c r="A6873" s="2">
        <v>9.8190530000000003</v>
      </c>
      <c r="B6873" s="2">
        <v>54.779530000000001</v>
      </c>
      <c r="C6873" s="2">
        <v>0.26118799999999998</v>
      </c>
      <c r="D6873" s="2">
        <v>0.45383000000000001</v>
      </c>
      <c r="F6873" s="2">
        <v>9.8162470000000006</v>
      </c>
      <c r="G6873" s="2">
        <v>0.49816100000000002</v>
      </c>
      <c r="H6873" s="2">
        <v>0.49668099999999998</v>
      </c>
      <c r="J6873" s="2">
        <v>9.8190530000000003</v>
      </c>
      <c r="K6873" s="2">
        <v>9.3219999999999997E-2</v>
      </c>
      <c r="L6873" s="2">
        <v>0.19587499999999999</v>
      </c>
    </row>
    <row r="6874" spans="1:12" x14ac:dyDescent="0.2">
      <c r="A6874" s="2">
        <v>9.8197539999999996</v>
      </c>
      <c r="B6874" s="2">
        <v>54.758589999999998</v>
      </c>
      <c r="C6874" s="2">
        <v>0.26109199999999999</v>
      </c>
      <c r="D6874" s="2">
        <v>0.45360099999999998</v>
      </c>
      <c r="F6874" s="2">
        <v>9.8169489999999993</v>
      </c>
      <c r="G6874" s="2">
        <v>0.49718499999999999</v>
      </c>
      <c r="H6874" s="2">
        <v>0.496475</v>
      </c>
      <c r="J6874" s="2">
        <v>9.8197539999999996</v>
      </c>
      <c r="K6874" s="2">
        <v>9.2912999999999996E-2</v>
      </c>
      <c r="L6874" s="2">
        <v>0.196184</v>
      </c>
    </row>
    <row r="6875" spans="1:12" x14ac:dyDescent="0.2">
      <c r="A6875" s="2">
        <v>9.8204560000000001</v>
      </c>
      <c r="B6875" s="2">
        <v>54.737789999999997</v>
      </c>
      <c r="C6875" s="2">
        <v>0.261432</v>
      </c>
      <c r="D6875" s="2">
        <v>0.45385999999999999</v>
      </c>
      <c r="F6875" s="2">
        <v>9.8176500000000004</v>
      </c>
      <c r="G6875" s="2">
        <v>0.49707800000000002</v>
      </c>
      <c r="H6875" s="2">
        <v>0.496529</v>
      </c>
      <c r="J6875" s="2">
        <v>9.8204560000000001</v>
      </c>
      <c r="K6875" s="2">
        <v>9.2994999999999994E-2</v>
      </c>
      <c r="L6875" s="2">
        <v>0.19645399999999999</v>
      </c>
    </row>
    <row r="6876" spans="1:12" x14ac:dyDescent="0.2">
      <c r="A6876" s="2">
        <v>9.8211580000000005</v>
      </c>
      <c r="B6876" s="2">
        <v>54.717399999999998</v>
      </c>
      <c r="C6876" s="2">
        <v>0.26182499999999997</v>
      </c>
      <c r="D6876" s="2">
        <v>0.45431100000000002</v>
      </c>
      <c r="F6876" s="2">
        <v>9.8183520000000009</v>
      </c>
      <c r="G6876" s="2">
        <v>0.49692500000000001</v>
      </c>
      <c r="H6876" s="2">
        <v>0.49653599999999998</v>
      </c>
      <c r="J6876" s="2">
        <v>9.8211580000000005</v>
      </c>
      <c r="K6876" s="2">
        <v>9.3862000000000001E-2</v>
      </c>
      <c r="L6876" s="2">
        <v>0.196632</v>
      </c>
    </row>
    <row r="6877" spans="1:12" x14ac:dyDescent="0.2">
      <c r="A6877" s="2">
        <v>9.8218580000000006</v>
      </c>
      <c r="B6877" s="2">
        <v>54.696379999999998</v>
      </c>
      <c r="C6877" s="2">
        <v>0.261768</v>
      </c>
      <c r="D6877" s="2">
        <v>0.45457799999999998</v>
      </c>
      <c r="F6877" s="2">
        <v>9.8190530000000003</v>
      </c>
      <c r="G6877" s="2">
        <v>0.497284</v>
      </c>
      <c r="H6877" s="2">
        <v>0.49681900000000001</v>
      </c>
      <c r="J6877" s="2">
        <v>9.8218580000000006</v>
      </c>
      <c r="K6877" s="2">
        <v>9.4541E-2</v>
      </c>
      <c r="L6877" s="2">
        <v>0.19700000000000001</v>
      </c>
    </row>
    <row r="6878" spans="1:12" x14ac:dyDescent="0.2">
      <c r="A6878" s="2">
        <v>9.822559</v>
      </c>
      <c r="B6878" s="2">
        <v>54.675759999999997</v>
      </c>
      <c r="C6878" s="2">
        <v>0.26188600000000001</v>
      </c>
      <c r="D6878" s="2">
        <v>0.45476800000000001</v>
      </c>
      <c r="F6878" s="2">
        <v>9.8197539999999996</v>
      </c>
      <c r="G6878" s="2">
        <v>0.49692500000000001</v>
      </c>
      <c r="H6878" s="2">
        <v>0.49680299999999999</v>
      </c>
      <c r="J6878" s="2">
        <v>9.822559</v>
      </c>
      <c r="K6878" s="2">
        <v>9.4537999999999997E-2</v>
      </c>
      <c r="L6878" s="2">
        <v>0.19741700000000001</v>
      </c>
    </row>
    <row r="6879" spans="1:12" x14ac:dyDescent="0.2">
      <c r="A6879" s="2">
        <v>9.8232610000000005</v>
      </c>
      <c r="B6879" s="2">
        <v>54.654629999999997</v>
      </c>
      <c r="C6879" s="2">
        <v>0.26125999999999999</v>
      </c>
      <c r="D6879" s="2">
        <v>0.45457799999999998</v>
      </c>
      <c r="F6879" s="2">
        <v>9.8204560000000001</v>
      </c>
      <c r="G6879" s="2">
        <v>0.49675799999999998</v>
      </c>
      <c r="H6879" s="2">
        <v>0.49673499999999998</v>
      </c>
      <c r="J6879" s="2">
        <v>9.8232610000000005</v>
      </c>
      <c r="K6879" s="2">
        <v>9.4123999999999999E-2</v>
      </c>
      <c r="L6879" s="2">
        <v>0.19828699999999999</v>
      </c>
    </row>
    <row r="6880" spans="1:12" x14ac:dyDescent="0.2">
      <c r="A6880" s="2">
        <v>9.8239619999999999</v>
      </c>
      <c r="B6880" s="2">
        <v>54.633450000000003</v>
      </c>
      <c r="C6880" s="2">
        <v>0.26061200000000001</v>
      </c>
      <c r="D6880" s="2">
        <v>0.45456200000000002</v>
      </c>
      <c r="F6880" s="2">
        <v>9.8211580000000005</v>
      </c>
      <c r="G6880" s="2">
        <v>0.496338</v>
      </c>
      <c r="H6880" s="2">
        <v>0.49685699999999999</v>
      </c>
      <c r="J6880" s="2">
        <v>9.8239619999999999</v>
      </c>
      <c r="K6880" s="2">
        <v>9.3470999999999999E-2</v>
      </c>
      <c r="L6880" s="2">
        <v>0.198883</v>
      </c>
    </row>
    <row r="6881" spans="1:12" x14ac:dyDescent="0.2">
      <c r="A6881" s="2">
        <v>9.8246640000000003</v>
      </c>
      <c r="B6881" s="2">
        <v>54.612580000000001</v>
      </c>
      <c r="C6881" s="2">
        <v>0.26009300000000002</v>
      </c>
      <c r="D6881" s="2">
        <v>0.45536300000000002</v>
      </c>
      <c r="F6881" s="2">
        <v>9.8218580000000006</v>
      </c>
      <c r="G6881" s="2">
        <v>0.49594100000000002</v>
      </c>
      <c r="H6881" s="2">
        <v>0.49698599999999998</v>
      </c>
      <c r="J6881" s="2">
        <v>9.8246640000000003</v>
      </c>
      <c r="K6881" s="2">
        <v>9.3021000000000006E-2</v>
      </c>
      <c r="L6881" s="2">
        <v>0.200127</v>
      </c>
    </row>
    <row r="6882" spans="1:12" x14ac:dyDescent="0.2">
      <c r="A6882" s="2">
        <v>9.8253649999999997</v>
      </c>
      <c r="B6882" s="2">
        <v>54.591479999999997</v>
      </c>
      <c r="C6882" s="2">
        <v>0.26026100000000002</v>
      </c>
      <c r="D6882" s="2">
        <v>0.45625599999999999</v>
      </c>
      <c r="F6882" s="2">
        <v>9.822559</v>
      </c>
      <c r="G6882" s="2">
        <v>0.49634600000000001</v>
      </c>
      <c r="H6882" s="2">
        <v>0.49752800000000003</v>
      </c>
      <c r="J6882" s="2">
        <v>9.8253649999999997</v>
      </c>
      <c r="K6882" s="2">
        <v>9.2977000000000004E-2</v>
      </c>
      <c r="L6882" s="2">
        <v>0.200013</v>
      </c>
    </row>
    <row r="6883" spans="1:12" x14ac:dyDescent="0.2">
      <c r="A6883" s="2">
        <v>9.8260670000000001</v>
      </c>
      <c r="B6883" s="2">
        <v>54.571379999999998</v>
      </c>
      <c r="C6883" s="2">
        <v>0.26036799999999999</v>
      </c>
      <c r="D6883" s="2">
        <v>0.45619500000000002</v>
      </c>
      <c r="F6883" s="2">
        <v>9.8232610000000005</v>
      </c>
      <c r="G6883" s="2">
        <v>0.49691000000000002</v>
      </c>
      <c r="H6883" s="2">
        <v>0.49771100000000001</v>
      </c>
      <c r="J6883" s="2">
        <v>9.8260670000000001</v>
      </c>
      <c r="K6883" s="2">
        <v>9.2922000000000005E-2</v>
      </c>
      <c r="L6883" s="2">
        <v>0.19987099999999999</v>
      </c>
    </row>
    <row r="6884" spans="1:12" x14ac:dyDescent="0.2">
      <c r="A6884" s="2">
        <v>9.8267679999999995</v>
      </c>
      <c r="B6884" s="2">
        <v>54.550910000000002</v>
      </c>
      <c r="C6884" s="2">
        <v>0.26027600000000001</v>
      </c>
      <c r="D6884" s="2">
        <v>0.45608100000000001</v>
      </c>
      <c r="F6884" s="2">
        <v>9.8239619999999999</v>
      </c>
      <c r="G6884" s="2">
        <v>0.49656699999999998</v>
      </c>
      <c r="H6884" s="2">
        <v>0.497421</v>
      </c>
      <c r="J6884" s="2">
        <v>9.8267679999999995</v>
      </c>
      <c r="K6884" s="2">
        <v>9.3056E-2</v>
      </c>
      <c r="L6884" s="2">
        <v>0.20020499999999999</v>
      </c>
    </row>
    <row r="6885" spans="1:12" x14ac:dyDescent="0.2">
      <c r="A6885" s="2">
        <v>9.8274690000000007</v>
      </c>
      <c r="B6885" s="2">
        <v>54.530459999999998</v>
      </c>
      <c r="C6885" s="2">
        <v>0.26039400000000001</v>
      </c>
      <c r="D6885" s="2">
        <v>0.456233</v>
      </c>
      <c r="F6885" s="2">
        <v>9.8246640000000003</v>
      </c>
      <c r="G6885" s="2">
        <v>0.49637599999999998</v>
      </c>
      <c r="H6885" s="2">
        <v>0.49741400000000002</v>
      </c>
      <c r="J6885" s="2">
        <v>9.8274690000000007</v>
      </c>
      <c r="K6885" s="2">
        <v>9.2915999999999999E-2</v>
      </c>
      <c r="L6885" s="2">
        <v>0.20050100000000001</v>
      </c>
    </row>
    <row r="6886" spans="1:12" x14ac:dyDescent="0.2">
      <c r="A6886" s="2">
        <v>9.8281709999999993</v>
      </c>
      <c r="B6886" s="2">
        <v>54.509779999999999</v>
      </c>
      <c r="C6886" s="2">
        <v>0.26058100000000001</v>
      </c>
      <c r="D6886" s="2">
        <v>0.45607300000000001</v>
      </c>
      <c r="F6886" s="2">
        <v>9.8253649999999997</v>
      </c>
      <c r="G6886" s="2">
        <v>0.495979</v>
      </c>
      <c r="H6886" s="2">
        <v>0.497475</v>
      </c>
      <c r="J6886" s="2">
        <v>9.8281709999999993</v>
      </c>
      <c r="K6886" s="2">
        <v>9.2830999999999997E-2</v>
      </c>
      <c r="L6886" s="2">
        <v>0.200518</v>
      </c>
    </row>
    <row r="6887" spans="1:12" x14ac:dyDescent="0.2">
      <c r="A6887" s="2">
        <v>9.8288720000000005</v>
      </c>
      <c r="B6887" s="2">
        <v>54.489780000000003</v>
      </c>
      <c r="C6887" s="2">
        <v>0.26037500000000002</v>
      </c>
      <c r="D6887" s="2">
        <v>0.45549299999999998</v>
      </c>
      <c r="F6887" s="2">
        <v>9.8260670000000001</v>
      </c>
      <c r="G6887" s="2">
        <v>0.49610100000000001</v>
      </c>
      <c r="H6887" s="2">
        <v>0.49720799999999998</v>
      </c>
      <c r="J6887" s="2">
        <v>9.8288720000000005</v>
      </c>
      <c r="K6887" s="2">
        <v>9.2602000000000004E-2</v>
      </c>
      <c r="L6887" s="2">
        <v>0.201238</v>
      </c>
    </row>
    <row r="6888" spans="1:12" x14ac:dyDescent="0.2">
      <c r="A6888" s="2">
        <v>9.8295739999999991</v>
      </c>
      <c r="B6888" s="2">
        <v>54.469670000000001</v>
      </c>
      <c r="C6888" s="2">
        <v>0.260799</v>
      </c>
      <c r="D6888" s="2">
        <v>0.45574500000000001</v>
      </c>
      <c r="F6888" s="2">
        <v>9.8267679999999995</v>
      </c>
      <c r="G6888" s="2">
        <v>0.49563600000000002</v>
      </c>
      <c r="H6888" s="2">
        <v>0.49694100000000002</v>
      </c>
      <c r="J6888" s="2">
        <v>9.8295739999999991</v>
      </c>
      <c r="K6888" s="2">
        <v>9.2323000000000002E-2</v>
      </c>
      <c r="L6888" s="2">
        <v>0.20175799999999999</v>
      </c>
    </row>
    <row r="6889" spans="1:12" x14ac:dyDescent="0.2">
      <c r="A6889" s="2">
        <v>9.8302750000000003</v>
      </c>
      <c r="B6889" s="2">
        <v>54.450679999999998</v>
      </c>
      <c r="C6889" s="2">
        <v>0.26102799999999998</v>
      </c>
      <c r="D6889" s="2">
        <v>0.45575300000000002</v>
      </c>
      <c r="F6889" s="2">
        <v>9.8274690000000007</v>
      </c>
      <c r="G6889" s="2">
        <v>0.49511699999999997</v>
      </c>
      <c r="H6889" s="2">
        <v>0.49723099999999998</v>
      </c>
      <c r="J6889" s="2">
        <v>9.8302750000000003</v>
      </c>
      <c r="K6889" s="2">
        <v>9.1644000000000003E-2</v>
      </c>
      <c r="L6889" s="2">
        <v>0.20155000000000001</v>
      </c>
    </row>
    <row r="6890" spans="1:12" x14ac:dyDescent="0.2">
      <c r="A6890" s="2">
        <v>9.8309759999999997</v>
      </c>
      <c r="B6890" s="2">
        <v>54.433129999999998</v>
      </c>
      <c r="C6890" s="2">
        <v>0.26132499999999997</v>
      </c>
      <c r="D6890" s="2">
        <v>0.45588200000000001</v>
      </c>
      <c r="F6890" s="2">
        <v>9.8281709999999993</v>
      </c>
      <c r="G6890" s="2">
        <v>0.49568899999999999</v>
      </c>
      <c r="H6890" s="2">
        <v>0.496643</v>
      </c>
      <c r="J6890" s="2">
        <v>9.8309759999999997</v>
      </c>
      <c r="K6890" s="2">
        <v>9.1441999999999996E-2</v>
      </c>
      <c r="L6890" s="2">
        <v>0.20202800000000001</v>
      </c>
    </row>
    <row r="6891" spans="1:12" x14ac:dyDescent="0.2">
      <c r="A6891" s="2">
        <v>9.8316770000000009</v>
      </c>
      <c r="B6891" s="2">
        <v>54.414490000000001</v>
      </c>
      <c r="C6891" s="2">
        <v>0.26127499999999998</v>
      </c>
      <c r="D6891" s="2">
        <v>0.45601999999999998</v>
      </c>
      <c r="F6891" s="2">
        <v>9.8288720000000005</v>
      </c>
      <c r="G6891" s="2">
        <v>0.496452</v>
      </c>
      <c r="H6891" s="2">
        <v>0.49581900000000001</v>
      </c>
      <c r="J6891" s="2">
        <v>9.8316770000000009</v>
      </c>
      <c r="K6891" s="2">
        <v>9.1463000000000003E-2</v>
      </c>
      <c r="L6891" s="2">
        <v>0.201353</v>
      </c>
    </row>
    <row r="6892" spans="1:12" x14ac:dyDescent="0.2">
      <c r="A6892" s="2">
        <v>9.8323789999999995</v>
      </c>
      <c r="B6892" s="2">
        <v>54.394689999999997</v>
      </c>
      <c r="C6892" s="2">
        <v>0.26115300000000002</v>
      </c>
      <c r="D6892" s="2">
        <v>0.456424</v>
      </c>
      <c r="F6892" s="2">
        <v>9.8295739999999991</v>
      </c>
      <c r="G6892" s="2">
        <v>0.49634600000000001</v>
      </c>
      <c r="H6892" s="2">
        <v>0.49589499999999997</v>
      </c>
      <c r="J6892" s="2">
        <v>9.8323789999999995</v>
      </c>
      <c r="K6892" s="2">
        <v>9.1222999999999999E-2</v>
      </c>
      <c r="L6892" s="2">
        <v>0.201074</v>
      </c>
    </row>
    <row r="6893" spans="1:12" x14ac:dyDescent="0.2">
      <c r="A6893" s="2">
        <v>9.8330800000000007</v>
      </c>
      <c r="B6893" s="2">
        <v>54.374389999999998</v>
      </c>
      <c r="C6893" s="2">
        <v>0.26117600000000002</v>
      </c>
      <c r="D6893" s="2">
        <v>0.45695799999999998</v>
      </c>
      <c r="F6893" s="2">
        <v>9.8302750000000003</v>
      </c>
      <c r="G6893" s="2">
        <v>0.49642900000000001</v>
      </c>
      <c r="H6893" s="2">
        <v>0.49537700000000001</v>
      </c>
      <c r="J6893" s="2">
        <v>9.8330800000000007</v>
      </c>
      <c r="K6893" s="2">
        <v>9.1342999999999994E-2</v>
      </c>
      <c r="L6893" s="2">
        <v>0.20070299999999999</v>
      </c>
    </row>
    <row r="6894" spans="1:12" x14ac:dyDescent="0.2">
      <c r="A6894" s="2">
        <v>9.8337810000000001</v>
      </c>
      <c r="B6894" s="2">
        <v>54.35454</v>
      </c>
      <c r="C6894" s="2">
        <v>0.260745</v>
      </c>
      <c r="D6894" s="2">
        <v>0.45669100000000001</v>
      </c>
      <c r="F6894" s="2">
        <v>9.8309759999999997</v>
      </c>
      <c r="G6894" s="2">
        <v>0.496452</v>
      </c>
      <c r="H6894" s="2">
        <v>0.49563600000000002</v>
      </c>
      <c r="J6894" s="2">
        <v>9.8337810000000001</v>
      </c>
      <c r="K6894" s="2">
        <v>9.1799000000000006E-2</v>
      </c>
      <c r="L6894" s="2">
        <v>0.200492</v>
      </c>
    </row>
    <row r="6895" spans="1:12" x14ac:dyDescent="0.2">
      <c r="A6895" s="2">
        <v>9.8344830000000005</v>
      </c>
      <c r="B6895" s="2">
        <v>54.334099999999999</v>
      </c>
      <c r="C6895" s="2">
        <v>0.26091700000000001</v>
      </c>
      <c r="D6895" s="2">
        <v>0.45671400000000001</v>
      </c>
      <c r="F6895" s="2">
        <v>9.8316770000000009</v>
      </c>
      <c r="G6895" s="2">
        <v>0.49668099999999998</v>
      </c>
      <c r="H6895" s="2">
        <v>0.49546099999999998</v>
      </c>
      <c r="J6895" s="2">
        <v>9.8344830000000005</v>
      </c>
      <c r="K6895" s="2">
        <v>9.2120999999999995E-2</v>
      </c>
      <c r="L6895" s="2">
        <v>0.20069600000000001</v>
      </c>
    </row>
    <row r="6896" spans="1:12" x14ac:dyDescent="0.2">
      <c r="A6896" s="2">
        <v>9.8351839999999999</v>
      </c>
      <c r="B6896" s="2">
        <v>54.313400000000001</v>
      </c>
      <c r="C6896" s="2">
        <v>0.260764</v>
      </c>
      <c r="D6896" s="2">
        <v>0.457011</v>
      </c>
      <c r="F6896" s="2">
        <v>9.8323789999999995</v>
      </c>
      <c r="G6896" s="2">
        <v>0.496475</v>
      </c>
      <c r="H6896" s="2">
        <v>0.49470500000000001</v>
      </c>
      <c r="J6896" s="2">
        <v>9.8351839999999999</v>
      </c>
      <c r="K6896" s="2">
        <v>9.2259999999999995E-2</v>
      </c>
      <c r="L6896" s="2">
        <v>0.20047200000000001</v>
      </c>
    </row>
    <row r="6897" spans="1:12" x14ac:dyDescent="0.2">
      <c r="A6897" s="2">
        <v>9.8358860000000004</v>
      </c>
      <c r="B6897" s="2">
        <v>54.292630000000003</v>
      </c>
      <c r="C6897" s="2">
        <v>0.26001999999999997</v>
      </c>
      <c r="D6897" s="2">
        <v>0.45665299999999998</v>
      </c>
      <c r="F6897" s="2">
        <v>9.8330800000000007</v>
      </c>
      <c r="G6897" s="2">
        <v>0.496529</v>
      </c>
      <c r="H6897" s="2">
        <v>0.49467499999999998</v>
      </c>
      <c r="J6897" s="2">
        <v>9.8358860000000004</v>
      </c>
      <c r="K6897" s="2">
        <v>9.2174000000000006E-2</v>
      </c>
      <c r="L6897" s="2">
        <v>0.200348</v>
      </c>
    </row>
    <row r="6898" spans="1:12" x14ac:dyDescent="0.2">
      <c r="A6898" s="2">
        <v>9.8365869999999997</v>
      </c>
      <c r="B6898" s="2">
        <v>54.271889999999999</v>
      </c>
      <c r="C6898" s="2">
        <v>0.26013900000000001</v>
      </c>
      <c r="D6898" s="2">
        <v>0.45682099999999998</v>
      </c>
      <c r="F6898" s="2">
        <v>9.8337810000000001</v>
      </c>
      <c r="G6898" s="2">
        <v>0.49653599999999998</v>
      </c>
      <c r="H6898" s="2">
        <v>0.49408000000000002</v>
      </c>
      <c r="J6898" s="2">
        <v>9.8365869999999997</v>
      </c>
      <c r="K6898" s="2">
        <v>9.2216000000000006E-2</v>
      </c>
      <c r="L6898" s="2">
        <v>0.19975000000000001</v>
      </c>
    </row>
    <row r="6899" spans="1:12" x14ac:dyDescent="0.2">
      <c r="A6899" s="2">
        <v>9.8372890000000002</v>
      </c>
      <c r="B6899" s="2">
        <v>54.251019999999997</v>
      </c>
      <c r="C6899" s="2">
        <v>0.260017</v>
      </c>
      <c r="D6899" s="2">
        <v>0.45665299999999998</v>
      </c>
      <c r="F6899" s="2">
        <v>9.8344830000000005</v>
      </c>
      <c r="G6899" s="2">
        <v>0.49681900000000001</v>
      </c>
      <c r="H6899" s="2">
        <v>0.49477399999999999</v>
      </c>
      <c r="J6899" s="2">
        <v>9.8372890000000002</v>
      </c>
      <c r="K6899" s="2">
        <v>9.2211000000000001E-2</v>
      </c>
      <c r="L6899" s="2">
        <v>0.19977700000000001</v>
      </c>
    </row>
    <row r="6900" spans="1:12" x14ac:dyDescent="0.2">
      <c r="A6900" s="2">
        <v>9.8379899999999996</v>
      </c>
      <c r="B6900" s="2">
        <v>54.230739999999997</v>
      </c>
      <c r="C6900" s="2">
        <v>0.26023800000000002</v>
      </c>
      <c r="D6900" s="2">
        <v>0.45643899999999998</v>
      </c>
      <c r="F6900" s="2">
        <v>9.8351839999999999</v>
      </c>
      <c r="G6900" s="2">
        <v>0.49680299999999999</v>
      </c>
      <c r="H6900" s="2">
        <v>0.49401899999999999</v>
      </c>
      <c r="J6900" s="2">
        <v>9.8379899999999996</v>
      </c>
      <c r="K6900" s="2">
        <v>9.1699000000000003E-2</v>
      </c>
      <c r="L6900" s="2">
        <v>0.20019500000000001</v>
      </c>
    </row>
    <row r="6901" spans="1:12" x14ac:dyDescent="0.2">
      <c r="A6901" s="2">
        <v>9.838692</v>
      </c>
      <c r="B6901" s="2">
        <v>54.210720000000002</v>
      </c>
      <c r="C6901" s="2">
        <v>0.26052399999999998</v>
      </c>
      <c r="D6901" s="2">
        <v>0.45666800000000002</v>
      </c>
      <c r="F6901" s="2">
        <v>9.8358860000000004</v>
      </c>
      <c r="G6901" s="2">
        <v>0.49673499999999998</v>
      </c>
      <c r="H6901" s="2">
        <v>0.493477</v>
      </c>
      <c r="J6901" s="2">
        <v>9.838692</v>
      </c>
      <c r="K6901" s="2">
        <v>9.1983999999999996E-2</v>
      </c>
      <c r="L6901" s="2">
        <v>0.20050899999999999</v>
      </c>
    </row>
    <row r="6902" spans="1:12" x14ac:dyDescent="0.2">
      <c r="A6902" s="2">
        <v>9.8393929999999994</v>
      </c>
      <c r="B6902" s="2">
        <v>54.189959999999999</v>
      </c>
      <c r="C6902" s="2">
        <v>0.26016899999999998</v>
      </c>
      <c r="D6902" s="2">
        <v>0.45705000000000001</v>
      </c>
      <c r="F6902" s="2">
        <v>9.8365869999999997</v>
      </c>
      <c r="G6902" s="2">
        <v>0.49685699999999999</v>
      </c>
      <c r="H6902" s="2">
        <v>0.49295800000000001</v>
      </c>
      <c r="J6902" s="2">
        <v>9.8393929999999994</v>
      </c>
      <c r="K6902" s="2">
        <v>9.2144000000000004E-2</v>
      </c>
      <c r="L6902" s="2">
        <v>0.20072200000000001</v>
      </c>
    </row>
    <row r="6903" spans="1:12" x14ac:dyDescent="0.2">
      <c r="A6903" s="2">
        <v>9.8400940000000006</v>
      </c>
      <c r="B6903" s="2">
        <v>54.169350000000001</v>
      </c>
      <c r="C6903" s="2">
        <v>0.26033299999999998</v>
      </c>
      <c r="D6903" s="2">
        <v>0.45655400000000002</v>
      </c>
      <c r="F6903" s="2">
        <v>9.8372890000000002</v>
      </c>
      <c r="G6903" s="2">
        <v>0.49698599999999998</v>
      </c>
      <c r="H6903" s="2">
        <v>0.49298900000000001</v>
      </c>
      <c r="J6903" s="2">
        <v>9.8400940000000006</v>
      </c>
      <c r="K6903" s="2">
        <v>9.2442999999999997E-2</v>
      </c>
      <c r="L6903" s="2">
        <v>0.200686</v>
      </c>
    </row>
    <row r="6904" spans="1:12" x14ac:dyDescent="0.2">
      <c r="A6904" s="2">
        <v>9.8407970000000002</v>
      </c>
      <c r="B6904" s="2">
        <v>54.148769999999999</v>
      </c>
      <c r="C6904" s="2">
        <v>0.25992900000000002</v>
      </c>
      <c r="D6904" s="2">
        <v>0.45605000000000001</v>
      </c>
      <c r="F6904" s="2">
        <v>9.8379899999999996</v>
      </c>
      <c r="G6904" s="2">
        <v>0.49752800000000003</v>
      </c>
      <c r="H6904" s="2">
        <v>0.49313400000000002</v>
      </c>
      <c r="J6904" s="2">
        <v>9.8407970000000002</v>
      </c>
      <c r="K6904" s="2">
        <v>9.1801999999999995E-2</v>
      </c>
      <c r="L6904" s="2">
        <v>0.20091500000000001</v>
      </c>
    </row>
    <row r="6905" spans="1:12" x14ac:dyDescent="0.2">
      <c r="A6905" s="2">
        <v>9.8414970000000004</v>
      </c>
      <c r="B6905" s="2">
        <v>54.128520000000002</v>
      </c>
      <c r="C6905" s="2">
        <v>0.25969199999999998</v>
      </c>
      <c r="D6905" s="2">
        <v>0.45553100000000002</v>
      </c>
      <c r="F6905" s="2">
        <v>9.838692</v>
      </c>
      <c r="G6905" s="2">
        <v>0.49771100000000001</v>
      </c>
      <c r="H6905" s="2">
        <v>0.49240899999999999</v>
      </c>
      <c r="J6905" s="2">
        <v>9.8414970000000004</v>
      </c>
      <c r="K6905" s="2">
        <v>9.1505000000000003E-2</v>
      </c>
      <c r="L6905" s="2">
        <v>0.200489</v>
      </c>
    </row>
    <row r="6906" spans="1:12" x14ac:dyDescent="0.2">
      <c r="A6906" s="2">
        <v>9.8421979999999998</v>
      </c>
      <c r="B6906" s="2">
        <v>54.10857</v>
      </c>
      <c r="C6906" s="2">
        <v>0.25873099999999999</v>
      </c>
      <c r="D6906" s="2">
        <v>0.45508900000000002</v>
      </c>
      <c r="F6906" s="2">
        <v>9.8393929999999994</v>
      </c>
      <c r="G6906" s="2">
        <v>0.497421</v>
      </c>
      <c r="H6906" s="2">
        <v>0.49243900000000002</v>
      </c>
      <c r="J6906" s="2">
        <v>9.8421979999999998</v>
      </c>
      <c r="K6906" s="2">
        <v>9.1717000000000007E-2</v>
      </c>
      <c r="L6906" s="2">
        <v>0.20100399999999999</v>
      </c>
    </row>
    <row r="6907" spans="1:12" x14ac:dyDescent="0.2">
      <c r="A6907" s="2">
        <v>9.8428989999999992</v>
      </c>
      <c r="B6907" s="2">
        <v>54.088889999999999</v>
      </c>
      <c r="C6907" s="2">
        <v>0.258685</v>
      </c>
      <c r="D6907" s="2">
        <v>0.45591300000000001</v>
      </c>
      <c r="F6907" s="2">
        <v>9.8400940000000006</v>
      </c>
      <c r="G6907" s="2">
        <v>0.49741400000000002</v>
      </c>
      <c r="H6907" s="2">
        <v>0.49234</v>
      </c>
      <c r="J6907" s="2">
        <v>9.8428989999999992</v>
      </c>
      <c r="K6907" s="2">
        <v>9.1564000000000006E-2</v>
      </c>
      <c r="L6907" s="2">
        <v>0.20161399999999999</v>
      </c>
    </row>
    <row r="6908" spans="1:12" x14ac:dyDescent="0.2">
      <c r="A6908" s="2">
        <v>9.8436009999999996</v>
      </c>
      <c r="B6908" s="2">
        <v>54.069159999999997</v>
      </c>
      <c r="C6908" s="2">
        <v>0.25873099999999999</v>
      </c>
      <c r="D6908" s="2">
        <v>0.45540199999999997</v>
      </c>
      <c r="F6908" s="2">
        <v>9.8407970000000002</v>
      </c>
      <c r="G6908" s="2">
        <v>0.497475</v>
      </c>
      <c r="H6908" s="2">
        <v>0.49263000000000001</v>
      </c>
      <c r="J6908" s="2">
        <v>9.8436009999999996</v>
      </c>
      <c r="K6908" s="2">
        <v>9.1233999999999996E-2</v>
      </c>
      <c r="L6908" s="2">
        <v>0.20235900000000001</v>
      </c>
    </row>
    <row r="6909" spans="1:12" x14ac:dyDescent="0.2">
      <c r="A6909" s="2">
        <v>9.8443020000000008</v>
      </c>
      <c r="B6909" s="2">
        <v>54.049250000000001</v>
      </c>
      <c r="C6909" s="2">
        <v>0.25896000000000002</v>
      </c>
      <c r="D6909" s="2">
        <v>0.45579799999999998</v>
      </c>
      <c r="F6909" s="2">
        <v>9.8414970000000004</v>
      </c>
      <c r="G6909" s="2">
        <v>0.49720799999999998</v>
      </c>
      <c r="H6909" s="2">
        <v>0.49287399999999998</v>
      </c>
      <c r="J6909" s="2">
        <v>9.8443020000000008</v>
      </c>
      <c r="K6909" s="2">
        <v>9.0912000000000007E-2</v>
      </c>
      <c r="L6909" s="2">
        <v>0.202991</v>
      </c>
    </row>
    <row r="6910" spans="1:12" x14ac:dyDescent="0.2">
      <c r="A6910" s="2">
        <v>9.8450039999999994</v>
      </c>
      <c r="B6910" s="2">
        <v>54.029949999999999</v>
      </c>
      <c r="C6910" s="2">
        <v>0.258739</v>
      </c>
      <c r="D6910" s="2">
        <v>0.45619500000000002</v>
      </c>
      <c r="F6910" s="2">
        <v>9.8421979999999998</v>
      </c>
      <c r="G6910" s="2">
        <v>0.49694100000000002</v>
      </c>
      <c r="H6910" s="2">
        <v>0.49266799999999999</v>
      </c>
      <c r="J6910" s="2">
        <v>9.8450039999999994</v>
      </c>
      <c r="K6910" s="2">
        <v>9.0802999999999995E-2</v>
      </c>
      <c r="L6910" s="2">
        <v>0.202375</v>
      </c>
    </row>
    <row r="6911" spans="1:12" x14ac:dyDescent="0.2">
      <c r="A6911" s="2">
        <v>9.8457050000000006</v>
      </c>
      <c r="B6911" s="2">
        <v>54.01023</v>
      </c>
      <c r="C6911" s="2">
        <v>0.25844499999999998</v>
      </c>
      <c r="D6911" s="2">
        <v>0.45563799999999999</v>
      </c>
      <c r="F6911" s="2">
        <v>9.8428989999999992</v>
      </c>
      <c r="G6911" s="2">
        <v>0.49723099999999998</v>
      </c>
      <c r="H6911" s="2">
        <v>0.49263000000000001</v>
      </c>
      <c r="J6911" s="2">
        <v>9.8457050000000006</v>
      </c>
      <c r="K6911" s="2">
        <v>9.0801000000000007E-2</v>
      </c>
      <c r="L6911" s="2">
        <v>0.20166100000000001</v>
      </c>
    </row>
    <row r="6912" spans="1:12" x14ac:dyDescent="0.2">
      <c r="A6912" s="2">
        <v>9.846406</v>
      </c>
      <c r="B6912" s="2">
        <v>53.990130000000001</v>
      </c>
      <c r="C6912" s="2">
        <v>0.25805600000000001</v>
      </c>
      <c r="D6912" s="2">
        <v>0.45619500000000002</v>
      </c>
      <c r="F6912" s="2">
        <v>9.8436009999999996</v>
      </c>
      <c r="G6912" s="2">
        <v>0.496643</v>
      </c>
      <c r="H6912" s="2">
        <v>0.492813</v>
      </c>
      <c r="J6912" s="2">
        <v>9.846406</v>
      </c>
      <c r="K6912" s="2">
        <v>9.0386999999999995E-2</v>
      </c>
      <c r="L6912" s="2">
        <v>0.20200199999999999</v>
      </c>
    </row>
    <row r="6913" spans="1:12" x14ac:dyDescent="0.2">
      <c r="A6913" s="2">
        <v>9.8471080000000004</v>
      </c>
      <c r="B6913" s="2">
        <v>53.970210000000002</v>
      </c>
      <c r="C6913" s="2">
        <v>0.258044</v>
      </c>
      <c r="D6913" s="2">
        <v>0.45643899999999998</v>
      </c>
      <c r="F6913" s="2">
        <v>9.8443020000000008</v>
      </c>
      <c r="G6913" s="2">
        <v>0.49581900000000001</v>
      </c>
      <c r="H6913" s="2">
        <v>0.49309500000000001</v>
      </c>
      <c r="J6913" s="2">
        <v>9.8471080000000004</v>
      </c>
      <c r="K6913" s="2">
        <v>8.9857000000000006E-2</v>
      </c>
      <c r="L6913" s="2">
        <v>0.202039</v>
      </c>
    </row>
    <row r="6914" spans="1:12" x14ac:dyDescent="0.2">
      <c r="A6914" s="2">
        <v>9.8478089999999998</v>
      </c>
      <c r="B6914" s="2">
        <v>53.950580000000002</v>
      </c>
      <c r="C6914" s="2">
        <v>0.257961</v>
      </c>
      <c r="D6914" s="2">
        <v>0.45656099999999999</v>
      </c>
      <c r="F6914" s="2">
        <v>9.8450039999999994</v>
      </c>
      <c r="G6914" s="2">
        <v>0.49589499999999997</v>
      </c>
      <c r="H6914" s="2">
        <v>0.49266100000000002</v>
      </c>
      <c r="J6914" s="2">
        <v>9.8478089999999998</v>
      </c>
      <c r="K6914" s="2">
        <v>8.9783000000000002E-2</v>
      </c>
      <c r="L6914" s="2">
        <v>0.20186699999999999</v>
      </c>
    </row>
    <row r="6915" spans="1:12" x14ac:dyDescent="0.2">
      <c r="A6915" s="2">
        <v>9.8485110000000002</v>
      </c>
      <c r="B6915" s="2">
        <v>53.931080000000001</v>
      </c>
      <c r="C6915" s="2">
        <v>0.257629</v>
      </c>
      <c r="D6915" s="2">
        <v>0.45693499999999998</v>
      </c>
      <c r="F6915" s="2">
        <v>9.8457050000000006</v>
      </c>
      <c r="G6915" s="2">
        <v>0.49537700000000001</v>
      </c>
      <c r="H6915" s="2">
        <v>0.492645</v>
      </c>
      <c r="J6915" s="2">
        <v>9.8485110000000002</v>
      </c>
      <c r="K6915" s="2">
        <v>8.9632000000000003E-2</v>
      </c>
      <c r="L6915" s="2">
        <v>0.20256099999999999</v>
      </c>
    </row>
    <row r="6916" spans="1:12" x14ac:dyDescent="0.2">
      <c r="A6916" s="2">
        <v>9.8492119999999996</v>
      </c>
      <c r="B6916" s="2">
        <v>53.911079999999998</v>
      </c>
      <c r="C6916" s="2">
        <v>0.25769700000000001</v>
      </c>
      <c r="D6916" s="2">
        <v>0.456897</v>
      </c>
      <c r="F6916" s="2">
        <v>9.846406</v>
      </c>
      <c r="G6916" s="2">
        <v>0.49563600000000002</v>
      </c>
      <c r="H6916" s="2">
        <v>0.49295800000000001</v>
      </c>
      <c r="J6916" s="2">
        <v>9.8492119999999996</v>
      </c>
      <c r="K6916" s="2">
        <v>8.9679999999999996E-2</v>
      </c>
      <c r="L6916" s="2">
        <v>0.20314699999999999</v>
      </c>
    </row>
    <row r="6917" spans="1:12" x14ac:dyDescent="0.2">
      <c r="A6917" s="2">
        <v>9.8499140000000001</v>
      </c>
      <c r="B6917" s="2">
        <v>53.89076</v>
      </c>
      <c r="C6917" s="2">
        <v>0.25819700000000001</v>
      </c>
      <c r="D6917" s="2">
        <v>0.456401</v>
      </c>
      <c r="F6917" s="2">
        <v>9.8471080000000004</v>
      </c>
      <c r="G6917" s="2">
        <v>0.49546099999999998</v>
      </c>
      <c r="H6917" s="2">
        <v>0.49308000000000002</v>
      </c>
      <c r="J6917" s="2">
        <v>9.8499140000000001</v>
      </c>
      <c r="K6917" s="2">
        <v>9.0098999999999999E-2</v>
      </c>
      <c r="L6917" s="2">
        <v>0.20319000000000001</v>
      </c>
    </row>
    <row r="6918" spans="1:12" x14ac:dyDescent="0.2">
      <c r="A6918" s="2">
        <v>9.8506149999999995</v>
      </c>
      <c r="B6918" s="2">
        <v>53.871319999999997</v>
      </c>
      <c r="C6918" s="2">
        <v>0.25861699999999999</v>
      </c>
      <c r="D6918" s="2">
        <v>0.45646199999999998</v>
      </c>
      <c r="F6918" s="2">
        <v>9.8478089999999998</v>
      </c>
      <c r="G6918" s="2">
        <v>0.49470500000000001</v>
      </c>
      <c r="H6918" s="2">
        <v>0.492477</v>
      </c>
      <c r="J6918" s="2">
        <v>9.8506149999999995</v>
      </c>
      <c r="K6918" s="2">
        <v>9.0767E-2</v>
      </c>
      <c r="L6918" s="2">
        <v>0.20396800000000001</v>
      </c>
    </row>
    <row r="6919" spans="1:12" x14ac:dyDescent="0.2">
      <c r="A6919" s="2">
        <v>9.8513169999999999</v>
      </c>
      <c r="B6919" s="2">
        <v>53.851260000000003</v>
      </c>
      <c r="C6919" s="2">
        <v>0.25829999999999997</v>
      </c>
      <c r="D6919" s="2">
        <v>0.45613399999999998</v>
      </c>
      <c r="F6919" s="2">
        <v>9.8485110000000002</v>
      </c>
      <c r="G6919" s="2">
        <v>0.49467499999999998</v>
      </c>
      <c r="H6919" s="2">
        <v>0.492226</v>
      </c>
      <c r="J6919" s="2">
        <v>9.8513169999999999</v>
      </c>
      <c r="K6919" s="2">
        <v>9.0713000000000002E-2</v>
      </c>
      <c r="L6919" s="2">
        <v>0.204903</v>
      </c>
    </row>
    <row r="6920" spans="1:12" x14ac:dyDescent="0.2">
      <c r="A6920" s="2">
        <v>9.852017</v>
      </c>
      <c r="B6920" s="2">
        <v>53.831180000000003</v>
      </c>
      <c r="C6920" s="2">
        <v>0.25828499999999999</v>
      </c>
      <c r="D6920" s="2">
        <v>0.45576800000000001</v>
      </c>
      <c r="F6920" s="2">
        <v>9.8492119999999996</v>
      </c>
      <c r="G6920" s="2">
        <v>0.49408000000000002</v>
      </c>
      <c r="H6920" s="2">
        <v>0.49237799999999998</v>
      </c>
      <c r="J6920" s="2">
        <v>9.852017</v>
      </c>
      <c r="K6920" s="2">
        <v>9.0977000000000002E-2</v>
      </c>
      <c r="L6920" s="2">
        <v>0.20480699999999999</v>
      </c>
    </row>
    <row r="6921" spans="1:12" x14ac:dyDescent="0.2">
      <c r="A6921" s="2">
        <v>9.8527190000000004</v>
      </c>
      <c r="B6921" s="2">
        <v>53.811579999999999</v>
      </c>
      <c r="C6921" s="2">
        <v>0.25810899999999998</v>
      </c>
      <c r="D6921" s="2">
        <v>0.45570699999999997</v>
      </c>
      <c r="F6921" s="2">
        <v>9.8499140000000001</v>
      </c>
      <c r="G6921" s="2">
        <v>0.49477399999999999</v>
      </c>
      <c r="H6921" s="2">
        <v>0.49226399999999998</v>
      </c>
      <c r="J6921" s="2">
        <v>9.8527190000000004</v>
      </c>
      <c r="K6921" s="2">
        <v>9.1074000000000002E-2</v>
      </c>
      <c r="L6921" s="2">
        <v>0.20563100000000001</v>
      </c>
    </row>
    <row r="6922" spans="1:12" x14ac:dyDescent="0.2">
      <c r="A6922" s="2">
        <v>9.8534199999999998</v>
      </c>
      <c r="B6922" s="2">
        <v>53.79166</v>
      </c>
      <c r="C6922" s="2">
        <v>0.25786900000000001</v>
      </c>
      <c r="D6922" s="2">
        <v>0.455318</v>
      </c>
      <c r="F6922" s="2">
        <v>9.8506149999999995</v>
      </c>
      <c r="G6922" s="2">
        <v>0.49401899999999999</v>
      </c>
      <c r="H6922" s="2">
        <v>0.49211100000000002</v>
      </c>
      <c r="J6922" s="2">
        <v>9.8534199999999998</v>
      </c>
      <c r="K6922" s="2">
        <v>9.1364000000000001E-2</v>
      </c>
      <c r="L6922" s="2">
        <v>0.20550399999999999</v>
      </c>
    </row>
    <row r="6923" spans="1:12" x14ac:dyDescent="0.2">
      <c r="A6923" s="2">
        <v>9.8541209999999992</v>
      </c>
      <c r="B6923" s="2">
        <v>53.770719999999997</v>
      </c>
      <c r="C6923" s="2">
        <v>0.25751000000000002</v>
      </c>
      <c r="D6923" s="2">
        <v>0.45504299999999998</v>
      </c>
      <c r="F6923" s="2">
        <v>9.8513169999999999</v>
      </c>
      <c r="G6923" s="2">
        <v>0.493477</v>
      </c>
      <c r="H6923" s="2">
        <v>0.49159199999999997</v>
      </c>
      <c r="J6923" s="2">
        <v>9.8541209999999992</v>
      </c>
      <c r="K6923" s="2">
        <v>9.1649999999999995E-2</v>
      </c>
      <c r="L6923" s="2">
        <v>0.205235</v>
      </c>
    </row>
    <row r="6924" spans="1:12" x14ac:dyDescent="0.2">
      <c r="A6924" s="2">
        <v>9.8548229999999997</v>
      </c>
      <c r="B6924" s="2">
        <v>53.750630000000001</v>
      </c>
      <c r="C6924" s="2">
        <v>0.25730399999999998</v>
      </c>
      <c r="D6924" s="2">
        <v>0.45513500000000001</v>
      </c>
      <c r="F6924" s="2">
        <v>9.852017</v>
      </c>
      <c r="G6924" s="2">
        <v>0.49295800000000001</v>
      </c>
      <c r="H6924" s="2">
        <v>0.49121100000000001</v>
      </c>
      <c r="J6924" s="2">
        <v>9.8548229999999997</v>
      </c>
      <c r="K6924" s="2">
        <v>9.1865000000000002E-2</v>
      </c>
      <c r="L6924" s="2">
        <v>0.20469000000000001</v>
      </c>
    </row>
    <row r="6925" spans="1:12" x14ac:dyDescent="0.2">
      <c r="A6925" s="2">
        <v>9.8555240000000008</v>
      </c>
      <c r="B6925" s="2">
        <v>53.730249999999998</v>
      </c>
      <c r="C6925" s="2">
        <v>0.25662200000000002</v>
      </c>
      <c r="D6925" s="2">
        <v>0.455424</v>
      </c>
      <c r="F6925" s="2">
        <v>9.8527190000000004</v>
      </c>
      <c r="G6925" s="2">
        <v>0.49298900000000001</v>
      </c>
      <c r="H6925" s="2">
        <v>0.49145499999999998</v>
      </c>
      <c r="J6925" s="2">
        <v>9.8555240000000008</v>
      </c>
      <c r="K6925" s="2">
        <v>9.1718999999999995E-2</v>
      </c>
      <c r="L6925" s="2">
        <v>0.20441100000000001</v>
      </c>
    </row>
    <row r="6926" spans="1:12" x14ac:dyDescent="0.2">
      <c r="A6926" s="2">
        <v>9.8562259999999995</v>
      </c>
      <c r="B6926" s="2">
        <v>53.709560000000003</v>
      </c>
      <c r="C6926" s="2">
        <v>0.25617099999999998</v>
      </c>
      <c r="D6926" s="2">
        <v>0.45516499999999999</v>
      </c>
      <c r="F6926" s="2">
        <v>9.8534199999999998</v>
      </c>
      <c r="G6926" s="2">
        <v>0.49313400000000002</v>
      </c>
      <c r="H6926" s="2">
        <v>0.49129499999999998</v>
      </c>
      <c r="J6926" s="2">
        <v>9.8562259999999995</v>
      </c>
      <c r="K6926" s="2">
        <v>9.1369000000000006E-2</v>
      </c>
      <c r="L6926" s="2">
        <v>0.20422100000000001</v>
      </c>
    </row>
    <row r="6927" spans="1:12" x14ac:dyDescent="0.2">
      <c r="A6927" s="2">
        <v>9.8569270000000007</v>
      </c>
      <c r="B6927" s="2">
        <v>53.690219999999997</v>
      </c>
      <c r="C6927" s="2">
        <v>0.25627800000000001</v>
      </c>
      <c r="D6927" s="2">
        <v>0.45565299999999997</v>
      </c>
      <c r="F6927" s="2">
        <v>9.8541209999999992</v>
      </c>
      <c r="G6927" s="2">
        <v>0.49240899999999999</v>
      </c>
      <c r="H6927" s="2">
        <v>0.49109599999999998</v>
      </c>
      <c r="J6927" s="2">
        <v>9.8569270000000007</v>
      </c>
      <c r="K6927" s="2">
        <v>9.1087000000000001E-2</v>
      </c>
      <c r="L6927" s="2">
        <v>0.203793</v>
      </c>
    </row>
    <row r="6928" spans="1:12" x14ac:dyDescent="0.2">
      <c r="A6928" s="2">
        <v>9.8576289999999993</v>
      </c>
      <c r="B6928" s="2">
        <v>53.67024</v>
      </c>
      <c r="C6928" s="2">
        <v>0.25639299999999998</v>
      </c>
      <c r="D6928" s="2">
        <v>0.45602700000000002</v>
      </c>
      <c r="F6928" s="2">
        <v>9.8548229999999997</v>
      </c>
      <c r="G6928" s="2">
        <v>0.49243900000000002</v>
      </c>
      <c r="H6928" s="2">
        <v>0.49104300000000001</v>
      </c>
      <c r="J6928" s="2">
        <v>9.8576289999999993</v>
      </c>
      <c r="K6928" s="2">
        <v>9.1332999999999998E-2</v>
      </c>
      <c r="L6928" s="2">
        <v>0.203262</v>
      </c>
    </row>
    <row r="6929" spans="1:12" x14ac:dyDescent="0.2">
      <c r="A6929" s="2">
        <v>9.8583300000000005</v>
      </c>
      <c r="B6929" s="2">
        <v>53.650469999999999</v>
      </c>
      <c r="C6929" s="2">
        <v>0.25617899999999999</v>
      </c>
      <c r="D6929" s="2">
        <v>0.45584400000000003</v>
      </c>
      <c r="F6929" s="2">
        <v>9.8555240000000008</v>
      </c>
      <c r="G6929" s="2">
        <v>0.49234</v>
      </c>
      <c r="H6929" s="2">
        <v>0.49105799999999999</v>
      </c>
      <c r="J6929" s="2">
        <v>9.8583300000000005</v>
      </c>
      <c r="K6929" s="2">
        <v>9.1698000000000002E-2</v>
      </c>
      <c r="L6929" s="2">
        <v>0.202628</v>
      </c>
    </row>
    <row r="6930" spans="1:12" x14ac:dyDescent="0.2">
      <c r="A6930" s="2">
        <v>9.8590319999999991</v>
      </c>
      <c r="B6930" s="2">
        <v>53.631050000000002</v>
      </c>
      <c r="C6930" s="2">
        <v>0.25614500000000001</v>
      </c>
      <c r="D6930" s="2">
        <v>0.45557700000000001</v>
      </c>
      <c r="F6930" s="2">
        <v>9.8562259999999995</v>
      </c>
      <c r="G6930" s="2">
        <v>0.49263000000000001</v>
      </c>
      <c r="H6930" s="2">
        <v>0.49102800000000002</v>
      </c>
      <c r="J6930" s="2">
        <v>9.8590319999999991</v>
      </c>
      <c r="K6930" s="2">
        <v>9.2117000000000004E-2</v>
      </c>
      <c r="L6930" s="2">
        <v>0.202763</v>
      </c>
    </row>
    <row r="6931" spans="1:12" x14ac:dyDescent="0.2">
      <c r="A6931" s="2">
        <v>9.8597330000000003</v>
      </c>
      <c r="B6931" s="2">
        <v>53.611220000000003</v>
      </c>
      <c r="C6931" s="2">
        <v>0.25622499999999998</v>
      </c>
      <c r="D6931" s="2">
        <v>0.45505099999999998</v>
      </c>
      <c r="F6931" s="2">
        <v>9.8569270000000007</v>
      </c>
      <c r="G6931" s="2">
        <v>0.49287399999999998</v>
      </c>
      <c r="H6931" s="2">
        <v>0.491066</v>
      </c>
      <c r="J6931" s="2">
        <v>9.8597330000000003</v>
      </c>
      <c r="K6931" s="2">
        <v>9.2467999999999995E-2</v>
      </c>
      <c r="L6931" s="2">
        <v>0.20246900000000001</v>
      </c>
    </row>
    <row r="6932" spans="1:12" x14ac:dyDescent="0.2">
      <c r="A6932" s="2">
        <v>9.8604339999999997</v>
      </c>
      <c r="B6932" s="2">
        <v>53.59187</v>
      </c>
      <c r="C6932" s="2">
        <v>0.25594299999999998</v>
      </c>
      <c r="D6932" s="2">
        <v>0.45470699999999997</v>
      </c>
      <c r="F6932" s="2">
        <v>9.8576289999999993</v>
      </c>
      <c r="G6932" s="2">
        <v>0.49266799999999999</v>
      </c>
      <c r="H6932" s="2">
        <v>0.49085200000000001</v>
      </c>
      <c r="J6932" s="2">
        <v>9.8604339999999997</v>
      </c>
      <c r="K6932" s="2">
        <v>9.2502000000000001E-2</v>
      </c>
      <c r="L6932" s="2">
        <v>0.20238500000000001</v>
      </c>
    </row>
    <row r="6933" spans="1:12" x14ac:dyDescent="0.2">
      <c r="A6933" s="2">
        <v>9.8611350000000009</v>
      </c>
      <c r="B6933" s="2">
        <v>53.571440000000003</v>
      </c>
      <c r="C6933" s="2">
        <v>0.25595400000000001</v>
      </c>
      <c r="D6933" s="2">
        <v>0.454486</v>
      </c>
      <c r="F6933" s="2">
        <v>9.8583300000000005</v>
      </c>
      <c r="G6933" s="2">
        <v>0.49263000000000001</v>
      </c>
      <c r="H6933" s="2">
        <v>0.49088300000000001</v>
      </c>
      <c r="J6933" s="2">
        <v>9.8611350000000009</v>
      </c>
      <c r="K6933" s="2">
        <v>9.2893000000000003E-2</v>
      </c>
      <c r="L6933" s="2">
        <v>0.20250000000000001</v>
      </c>
    </row>
    <row r="6934" spans="1:12" x14ac:dyDescent="0.2">
      <c r="A6934" s="2">
        <v>9.8618360000000003</v>
      </c>
      <c r="B6934" s="2">
        <v>53.551569999999998</v>
      </c>
      <c r="C6934" s="2">
        <v>0.25590800000000002</v>
      </c>
      <c r="D6934" s="2">
        <v>0.45432600000000001</v>
      </c>
      <c r="F6934" s="2">
        <v>9.8590319999999991</v>
      </c>
      <c r="G6934" s="2">
        <v>0.492813</v>
      </c>
      <c r="H6934" s="2">
        <v>0.49098199999999997</v>
      </c>
      <c r="J6934" s="2">
        <v>9.8618360000000003</v>
      </c>
      <c r="K6934" s="2">
        <v>9.3101000000000003E-2</v>
      </c>
      <c r="L6934" s="2">
        <v>0.20247999999999999</v>
      </c>
    </row>
    <row r="6935" spans="1:12" x14ac:dyDescent="0.2">
      <c r="A6935" s="2">
        <v>9.8625380000000007</v>
      </c>
      <c r="B6935" s="2">
        <v>53.531489999999998</v>
      </c>
      <c r="C6935" s="2">
        <v>0.255637</v>
      </c>
      <c r="D6935" s="2">
        <v>0.454181</v>
      </c>
      <c r="F6935" s="2">
        <v>9.8597330000000003</v>
      </c>
      <c r="G6935" s="2">
        <v>0.49309500000000001</v>
      </c>
      <c r="H6935" s="2">
        <v>0.49126399999999998</v>
      </c>
      <c r="J6935" s="2">
        <v>9.8625380000000007</v>
      </c>
      <c r="K6935" s="2">
        <v>9.3492000000000006E-2</v>
      </c>
      <c r="L6935" s="2">
        <v>0.20185</v>
      </c>
    </row>
    <row r="6936" spans="1:12" x14ac:dyDescent="0.2">
      <c r="A6936" s="2">
        <v>9.8632390000000001</v>
      </c>
      <c r="B6936" s="2">
        <v>53.511899999999997</v>
      </c>
      <c r="C6936" s="2">
        <v>0.25526700000000002</v>
      </c>
      <c r="D6936" s="2">
        <v>0.45418900000000001</v>
      </c>
      <c r="F6936" s="2">
        <v>9.8604339999999997</v>
      </c>
      <c r="G6936" s="2">
        <v>0.49266100000000002</v>
      </c>
      <c r="H6936" s="2">
        <v>0.49066900000000002</v>
      </c>
      <c r="J6936" s="2">
        <v>9.8632390000000001</v>
      </c>
      <c r="K6936" s="2">
        <v>9.3683000000000002E-2</v>
      </c>
      <c r="L6936" s="2">
        <v>0.201377</v>
      </c>
    </row>
    <row r="6937" spans="1:12" x14ac:dyDescent="0.2">
      <c r="A6937" s="2">
        <v>9.8639410000000005</v>
      </c>
      <c r="B6937" s="2">
        <v>53.49192</v>
      </c>
      <c r="C6937" s="2">
        <v>0.25453900000000002</v>
      </c>
      <c r="D6937" s="2">
        <v>0.45447799999999999</v>
      </c>
      <c r="F6937" s="2">
        <v>9.8611350000000009</v>
      </c>
      <c r="G6937" s="2">
        <v>0.492645</v>
      </c>
      <c r="H6937" s="2">
        <v>0.49021100000000001</v>
      </c>
      <c r="J6937" s="2">
        <v>9.8639410000000005</v>
      </c>
      <c r="K6937" s="2">
        <v>9.3886999999999998E-2</v>
      </c>
      <c r="L6937" s="2">
        <v>0.20097200000000001</v>
      </c>
    </row>
    <row r="6938" spans="1:12" x14ac:dyDescent="0.2">
      <c r="A6938" s="2">
        <v>9.8646419999999999</v>
      </c>
      <c r="B6938" s="2">
        <v>53.472090000000001</v>
      </c>
      <c r="C6938" s="2">
        <v>0.254249</v>
      </c>
      <c r="D6938" s="2">
        <v>0.45453199999999999</v>
      </c>
      <c r="F6938" s="2">
        <v>9.8618360000000003</v>
      </c>
      <c r="G6938" s="2">
        <v>0.49295800000000001</v>
      </c>
      <c r="H6938" s="2">
        <v>0.49008200000000002</v>
      </c>
      <c r="J6938" s="2">
        <v>9.8646419999999999</v>
      </c>
      <c r="K6938" s="2">
        <v>9.4077999999999995E-2</v>
      </c>
      <c r="L6938" s="2">
        <v>0.20080899999999999</v>
      </c>
    </row>
    <row r="6939" spans="1:12" x14ac:dyDescent="0.2">
      <c r="A6939" s="2">
        <v>9.8653440000000003</v>
      </c>
      <c r="B6939" s="2">
        <v>53.452739999999999</v>
      </c>
      <c r="C6939" s="2">
        <v>0.25398199999999999</v>
      </c>
      <c r="D6939" s="2">
        <v>0.45459300000000002</v>
      </c>
      <c r="F6939" s="2">
        <v>9.8625380000000007</v>
      </c>
      <c r="G6939" s="2">
        <v>0.49308000000000002</v>
      </c>
      <c r="H6939" s="2">
        <v>0.48986099999999999</v>
      </c>
      <c r="J6939" s="2">
        <v>9.8653440000000003</v>
      </c>
      <c r="K6939" s="2">
        <v>9.4287999999999997E-2</v>
      </c>
      <c r="L6939" s="2">
        <v>0.20108899999999999</v>
      </c>
    </row>
    <row r="6940" spans="1:12" x14ac:dyDescent="0.2">
      <c r="A6940" s="2">
        <v>9.8660449999999997</v>
      </c>
      <c r="B6940" s="2">
        <v>53.433720000000001</v>
      </c>
      <c r="C6940" s="2">
        <v>0.25328000000000001</v>
      </c>
      <c r="D6940" s="2">
        <v>0.45444000000000001</v>
      </c>
      <c r="F6940" s="2">
        <v>9.8632390000000001</v>
      </c>
      <c r="G6940" s="2">
        <v>0.492477</v>
      </c>
      <c r="H6940" s="2">
        <v>0.48963200000000001</v>
      </c>
      <c r="J6940" s="2">
        <v>9.8660449999999997</v>
      </c>
      <c r="K6940" s="2">
        <v>9.4736000000000001E-2</v>
      </c>
      <c r="L6940" s="2">
        <v>0.20043800000000001</v>
      </c>
    </row>
    <row r="6941" spans="1:12" x14ac:dyDescent="0.2">
      <c r="A6941" s="2">
        <v>9.8667459999999991</v>
      </c>
      <c r="B6941" s="2">
        <v>53.414639999999999</v>
      </c>
      <c r="C6941" s="2">
        <v>0.25264300000000001</v>
      </c>
      <c r="D6941" s="2">
        <v>0.45459300000000002</v>
      </c>
      <c r="F6941" s="2">
        <v>9.8639410000000005</v>
      </c>
      <c r="G6941" s="2">
        <v>0.492226</v>
      </c>
      <c r="H6941" s="2">
        <v>0.48953999999999998</v>
      </c>
      <c r="J6941" s="2">
        <v>9.8667459999999991</v>
      </c>
      <c r="K6941" s="2">
        <v>9.5171000000000006E-2</v>
      </c>
      <c r="L6941" s="2">
        <v>0.20083100000000001</v>
      </c>
    </row>
    <row r="6942" spans="1:12" x14ac:dyDescent="0.2">
      <c r="A6942" s="2">
        <v>9.8674479999999996</v>
      </c>
      <c r="B6942" s="2">
        <v>53.395189999999999</v>
      </c>
      <c r="C6942" s="2">
        <v>0.25269599999999998</v>
      </c>
      <c r="D6942" s="2">
        <v>0.45471499999999998</v>
      </c>
      <c r="F6942" s="2">
        <v>9.8646419999999999</v>
      </c>
      <c r="G6942" s="2">
        <v>0.49237799999999998</v>
      </c>
      <c r="H6942" s="2">
        <v>0.48918200000000001</v>
      </c>
      <c r="J6942" s="2">
        <v>9.8674479999999996</v>
      </c>
      <c r="K6942" s="2">
        <v>9.5083000000000001E-2</v>
      </c>
      <c r="L6942" s="2">
        <v>0.201322</v>
      </c>
    </row>
    <row r="6943" spans="1:12" x14ac:dyDescent="0.2">
      <c r="A6943" s="2">
        <v>9.8681490000000007</v>
      </c>
      <c r="B6943" s="2">
        <v>53.375660000000003</v>
      </c>
      <c r="C6943" s="2">
        <v>0.25272699999999998</v>
      </c>
      <c r="D6943" s="2">
        <v>0.45477600000000001</v>
      </c>
      <c r="F6943" s="2">
        <v>9.8653440000000003</v>
      </c>
      <c r="G6943" s="2">
        <v>0.49226399999999998</v>
      </c>
      <c r="H6943" s="2">
        <v>0.48904399999999998</v>
      </c>
      <c r="J6943" s="2">
        <v>9.8681490000000007</v>
      </c>
      <c r="K6943" s="2">
        <v>9.4957E-2</v>
      </c>
      <c r="L6943" s="2">
        <v>0.20152700000000001</v>
      </c>
    </row>
    <row r="6944" spans="1:12" x14ac:dyDescent="0.2">
      <c r="A6944" s="2">
        <v>9.8688509999999994</v>
      </c>
      <c r="B6944" s="2">
        <v>53.356160000000003</v>
      </c>
      <c r="C6944" s="2">
        <v>0.25283699999999998</v>
      </c>
      <c r="D6944" s="2">
        <v>0.45499699999999998</v>
      </c>
      <c r="F6944" s="2">
        <v>9.8660449999999997</v>
      </c>
      <c r="G6944" s="2">
        <v>0.49211100000000002</v>
      </c>
      <c r="H6944" s="2">
        <v>0.48842600000000003</v>
      </c>
      <c r="J6944" s="2">
        <v>9.8688509999999994</v>
      </c>
      <c r="K6944" s="2">
        <v>9.4924999999999995E-2</v>
      </c>
      <c r="L6944" s="2">
        <v>0.20121900000000001</v>
      </c>
    </row>
    <row r="6945" spans="1:12" x14ac:dyDescent="0.2">
      <c r="A6945" s="2">
        <v>9.8695520000000005</v>
      </c>
      <c r="B6945" s="2">
        <v>53.33699</v>
      </c>
      <c r="C6945" s="2">
        <v>0.25244800000000001</v>
      </c>
      <c r="D6945" s="2">
        <v>0.45508100000000001</v>
      </c>
      <c r="F6945" s="2">
        <v>9.8667459999999991</v>
      </c>
      <c r="G6945" s="2">
        <v>0.49159199999999997</v>
      </c>
      <c r="H6945" s="2">
        <v>0.48860900000000002</v>
      </c>
      <c r="J6945" s="2">
        <v>9.8695520000000005</v>
      </c>
      <c r="K6945" s="2">
        <v>9.493E-2</v>
      </c>
      <c r="L6945" s="2">
        <v>0.20139599999999999</v>
      </c>
    </row>
    <row r="6946" spans="1:12" x14ac:dyDescent="0.2">
      <c r="A6946" s="2">
        <v>9.8702539999999992</v>
      </c>
      <c r="B6946" s="2">
        <v>53.318080000000002</v>
      </c>
      <c r="C6946" s="2">
        <v>0.25206699999999999</v>
      </c>
      <c r="D6946" s="2">
        <v>0.45532499999999998</v>
      </c>
      <c r="F6946" s="2">
        <v>9.8674479999999996</v>
      </c>
      <c r="G6946" s="2">
        <v>0.49121100000000001</v>
      </c>
      <c r="H6946" s="2">
        <v>0.48850300000000002</v>
      </c>
      <c r="J6946" s="2">
        <v>9.8702539999999992</v>
      </c>
      <c r="K6946" s="2">
        <v>9.5180000000000001E-2</v>
      </c>
      <c r="L6946" s="2">
        <v>0.20216999999999999</v>
      </c>
    </row>
    <row r="6947" spans="1:12" x14ac:dyDescent="0.2">
      <c r="A6947" s="2">
        <v>9.8709559999999996</v>
      </c>
      <c r="B6947" s="2">
        <v>53.299059999999997</v>
      </c>
      <c r="C6947" s="2">
        <v>0.25251699999999999</v>
      </c>
      <c r="D6947" s="2">
        <v>0.45555400000000001</v>
      </c>
      <c r="F6947" s="2">
        <v>9.8681490000000007</v>
      </c>
      <c r="G6947" s="2">
        <v>0.49145499999999998</v>
      </c>
      <c r="H6947" s="2">
        <v>0.48883799999999999</v>
      </c>
      <c r="J6947" s="2">
        <v>9.8709559999999996</v>
      </c>
      <c r="K6947" s="2">
        <v>9.5089000000000007E-2</v>
      </c>
      <c r="L6947" s="2">
        <v>0.202459</v>
      </c>
    </row>
    <row r="6948" spans="1:12" x14ac:dyDescent="0.2">
      <c r="A6948" s="2">
        <v>9.8716559999999998</v>
      </c>
      <c r="B6948" s="2">
        <v>53.280009999999997</v>
      </c>
      <c r="C6948" s="2">
        <v>0.25261600000000001</v>
      </c>
      <c r="D6948" s="2">
        <v>0.45503500000000002</v>
      </c>
      <c r="F6948" s="2">
        <v>9.8688509999999994</v>
      </c>
      <c r="G6948" s="2">
        <v>0.49129499999999998</v>
      </c>
      <c r="H6948" s="2">
        <v>0.48918200000000001</v>
      </c>
      <c r="J6948" s="2">
        <v>9.8716559999999998</v>
      </c>
      <c r="K6948" s="2">
        <v>9.5395999999999995E-2</v>
      </c>
      <c r="L6948" s="2">
        <v>0.20334099999999999</v>
      </c>
    </row>
    <row r="6949" spans="1:12" x14ac:dyDescent="0.2">
      <c r="A6949" s="2">
        <v>9.8723569999999992</v>
      </c>
      <c r="B6949" s="2">
        <v>53.261339999999997</v>
      </c>
      <c r="C6949" s="2">
        <v>0.25270799999999999</v>
      </c>
      <c r="D6949" s="2">
        <v>0.45537899999999998</v>
      </c>
      <c r="F6949" s="2">
        <v>9.8695520000000005</v>
      </c>
      <c r="G6949" s="2">
        <v>0.49109599999999998</v>
      </c>
      <c r="H6949" s="2">
        <v>0.48937999999999998</v>
      </c>
      <c r="J6949" s="2">
        <v>9.8723569999999992</v>
      </c>
      <c r="K6949" s="2">
        <v>9.5523999999999998E-2</v>
      </c>
      <c r="L6949" s="2">
        <v>0.20366799999999999</v>
      </c>
    </row>
    <row r="6950" spans="1:12" x14ac:dyDescent="0.2">
      <c r="A6950" s="2">
        <v>9.8730580000000003</v>
      </c>
      <c r="B6950" s="2">
        <v>53.242579999999997</v>
      </c>
      <c r="C6950" s="2">
        <v>0.25237199999999999</v>
      </c>
      <c r="D6950" s="2">
        <v>0.45566899999999999</v>
      </c>
      <c r="F6950" s="2">
        <v>9.8702539999999992</v>
      </c>
      <c r="G6950" s="2">
        <v>0.49104300000000001</v>
      </c>
      <c r="H6950" s="2">
        <v>0.48960900000000002</v>
      </c>
      <c r="J6950" s="2">
        <v>9.8730580000000003</v>
      </c>
      <c r="K6950" s="2">
        <v>9.5888000000000001E-2</v>
      </c>
      <c r="L6950" s="2">
        <v>0.20378099999999999</v>
      </c>
    </row>
    <row r="6951" spans="1:12" x14ac:dyDescent="0.2">
      <c r="A6951" s="2">
        <v>9.8737600000000008</v>
      </c>
      <c r="B6951" s="2">
        <v>53.223709999999997</v>
      </c>
      <c r="C6951" s="2">
        <v>0.25238699999999997</v>
      </c>
      <c r="D6951" s="2">
        <v>0.45563799999999999</v>
      </c>
      <c r="F6951" s="2">
        <v>9.8709559999999996</v>
      </c>
      <c r="G6951" s="2">
        <v>0.49105799999999999</v>
      </c>
      <c r="H6951" s="2">
        <v>0.489929</v>
      </c>
      <c r="J6951" s="2">
        <v>9.8737600000000008</v>
      </c>
      <c r="K6951" s="2">
        <v>9.6078999999999998E-2</v>
      </c>
      <c r="L6951" s="2">
        <v>0.20377300000000001</v>
      </c>
    </row>
    <row r="6952" spans="1:12" x14ac:dyDescent="0.2">
      <c r="A6952" s="2">
        <v>9.8744610000000002</v>
      </c>
      <c r="B6952" s="2">
        <v>53.204940000000001</v>
      </c>
      <c r="C6952" s="2">
        <v>0.25254399999999999</v>
      </c>
      <c r="D6952" s="2">
        <v>0.45572200000000002</v>
      </c>
      <c r="F6952" s="2">
        <v>9.8716559999999998</v>
      </c>
      <c r="G6952" s="2">
        <v>0.49102800000000002</v>
      </c>
      <c r="H6952" s="2">
        <v>0.49073</v>
      </c>
      <c r="J6952" s="2">
        <v>9.8744610000000002</v>
      </c>
      <c r="K6952" s="2">
        <v>9.5828999999999998E-2</v>
      </c>
      <c r="L6952" s="2">
        <v>0.20325199999999999</v>
      </c>
    </row>
    <row r="6953" spans="1:12" x14ac:dyDescent="0.2">
      <c r="A6953" s="2">
        <v>9.8751630000000006</v>
      </c>
      <c r="B6953" s="2">
        <v>53.186349999999997</v>
      </c>
      <c r="C6953" s="2">
        <v>0.25208999999999998</v>
      </c>
      <c r="D6953" s="2">
        <v>0.45601199999999997</v>
      </c>
      <c r="F6953" s="2">
        <v>9.8723569999999992</v>
      </c>
      <c r="G6953" s="2">
        <v>0.491066</v>
      </c>
      <c r="H6953" s="2">
        <v>0.49072300000000002</v>
      </c>
      <c r="J6953" s="2">
        <v>9.8751630000000006</v>
      </c>
      <c r="K6953" s="2">
        <v>9.5737000000000003E-2</v>
      </c>
      <c r="L6953" s="2">
        <v>0.20405000000000001</v>
      </c>
    </row>
    <row r="6954" spans="1:12" x14ac:dyDescent="0.2">
      <c r="A6954" s="2">
        <v>9.875864</v>
      </c>
      <c r="B6954" s="2">
        <v>53.167729999999999</v>
      </c>
      <c r="C6954" s="2">
        <v>0.252357</v>
      </c>
      <c r="D6954" s="2">
        <v>0.45562999999999998</v>
      </c>
      <c r="F6954" s="2">
        <v>9.8730580000000003</v>
      </c>
      <c r="G6954" s="2">
        <v>0.49085200000000001</v>
      </c>
      <c r="H6954" s="2">
        <v>0.49043300000000001</v>
      </c>
      <c r="J6954" s="2">
        <v>9.875864</v>
      </c>
      <c r="K6954" s="2">
        <v>9.6475000000000005E-2</v>
      </c>
      <c r="L6954" s="2">
        <v>0.20412</v>
      </c>
    </row>
    <row r="6955" spans="1:12" x14ac:dyDescent="0.2">
      <c r="A6955" s="2">
        <v>9.8765660000000004</v>
      </c>
      <c r="B6955" s="2">
        <v>53.149090000000001</v>
      </c>
      <c r="C6955" s="2">
        <v>0.25215799999999999</v>
      </c>
      <c r="D6955" s="2">
        <v>0.45585900000000001</v>
      </c>
      <c r="F6955" s="2">
        <v>9.8737600000000008</v>
      </c>
      <c r="G6955" s="2">
        <v>0.49088300000000001</v>
      </c>
      <c r="H6955" s="2">
        <v>0.49047099999999999</v>
      </c>
      <c r="J6955" s="2">
        <v>9.8765660000000004</v>
      </c>
      <c r="K6955" s="2">
        <v>9.6881999999999996E-2</v>
      </c>
      <c r="L6955" s="2">
        <v>0.20386199999999999</v>
      </c>
    </row>
    <row r="6956" spans="1:12" x14ac:dyDescent="0.2">
      <c r="A6956" s="2">
        <v>9.8772669999999998</v>
      </c>
      <c r="B6956" s="2">
        <v>53.130499999999998</v>
      </c>
      <c r="C6956" s="2">
        <v>0.25286399999999998</v>
      </c>
      <c r="D6956" s="2">
        <v>0.45617200000000002</v>
      </c>
      <c r="F6956" s="2">
        <v>9.8744610000000002</v>
      </c>
      <c r="G6956" s="2">
        <v>0.49098199999999997</v>
      </c>
      <c r="H6956" s="2">
        <v>0.490593</v>
      </c>
      <c r="J6956" s="2">
        <v>9.8772669999999998</v>
      </c>
      <c r="K6956" s="2">
        <v>9.6951999999999997E-2</v>
      </c>
      <c r="L6956" s="2">
        <v>0.204232</v>
      </c>
    </row>
    <row r="6957" spans="1:12" x14ac:dyDescent="0.2">
      <c r="A6957" s="2">
        <v>9.8779690000000002</v>
      </c>
      <c r="B6957" s="2">
        <v>53.111879999999999</v>
      </c>
      <c r="C6957" s="2">
        <v>0.25258199999999997</v>
      </c>
      <c r="D6957" s="2">
        <v>0.455486</v>
      </c>
      <c r="F6957" s="2">
        <v>9.8751630000000006</v>
      </c>
      <c r="G6957" s="2">
        <v>0.49126399999999998</v>
      </c>
      <c r="H6957" s="2">
        <v>0.49073800000000001</v>
      </c>
      <c r="J6957" s="2">
        <v>9.8779690000000002</v>
      </c>
      <c r="K6957" s="2">
        <v>9.7398999999999999E-2</v>
      </c>
      <c r="L6957" s="2">
        <v>0.204155</v>
      </c>
    </row>
    <row r="6958" spans="1:12" x14ac:dyDescent="0.2">
      <c r="A6958" s="2">
        <v>9.8786699999999996</v>
      </c>
      <c r="B6958" s="2">
        <v>53.093220000000002</v>
      </c>
      <c r="C6958" s="2">
        <v>0.25236799999999998</v>
      </c>
      <c r="D6958" s="2">
        <v>0.455791</v>
      </c>
      <c r="F6958" s="2">
        <v>9.875864</v>
      </c>
      <c r="G6958" s="2">
        <v>0.49066900000000002</v>
      </c>
      <c r="H6958" s="2">
        <v>0.490898</v>
      </c>
      <c r="J6958" s="2">
        <v>9.8786699999999996</v>
      </c>
      <c r="K6958" s="2">
        <v>9.7728999999999996E-2</v>
      </c>
      <c r="L6958" s="2">
        <v>0.20449600000000001</v>
      </c>
    </row>
    <row r="6959" spans="1:12" x14ac:dyDescent="0.2">
      <c r="A6959" s="2">
        <v>9.879372</v>
      </c>
      <c r="B6959" s="2">
        <v>53.074309999999997</v>
      </c>
      <c r="C6959" s="2">
        <v>0.25205499999999997</v>
      </c>
      <c r="D6959" s="2">
        <v>0.45569199999999999</v>
      </c>
      <c r="F6959" s="2">
        <v>9.8765660000000004</v>
      </c>
      <c r="G6959" s="2">
        <v>0.49021100000000001</v>
      </c>
      <c r="H6959" s="2">
        <v>0.49075299999999999</v>
      </c>
      <c r="J6959" s="2">
        <v>9.879372</v>
      </c>
      <c r="K6959" s="2">
        <v>9.8130999999999996E-2</v>
      </c>
      <c r="L6959" s="2">
        <v>0.20416699999999999</v>
      </c>
    </row>
    <row r="6960" spans="1:12" x14ac:dyDescent="0.2">
      <c r="A6960" s="2">
        <v>9.8800729999999994</v>
      </c>
      <c r="B6960" s="2">
        <v>53.055370000000003</v>
      </c>
      <c r="C6960" s="2">
        <v>0.25192199999999998</v>
      </c>
      <c r="D6960" s="2">
        <v>0.455646</v>
      </c>
      <c r="F6960" s="2">
        <v>9.8772669999999998</v>
      </c>
      <c r="G6960" s="2">
        <v>0.49008200000000002</v>
      </c>
      <c r="H6960" s="2">
        <v>0.490479</v>
      </c>
      <c r="J6960" s="2">
        <v>9.8800729999999994</v>
      </c>
      <c r="K6960" s="2">
        <v>9.8756999999999998E-2</v>
      </c>
      <c r="L6960" s="2">
        <v>0.20452999999999999</v>
      </c>
    </row>
    <row r="6961" spans="1:12" x14ac:dyDescent="0.2">
      <c r="A6961" s="2">
        <v>9.8807740000000006</v>
      </c>
      <c r="B6961" s="2">
        <v>53.036580000000001</v>
      </c>
      <c r="C6961" s="2">
        <v>0.25181100000000001</v>
      </c>
      <c r="D6961" s="2">
        <v>0.45594299999999999</v>
      </c>
      <c r="F6961" s="2">
        <v>9.8779690000000002</v>
      </c>
      <c r="G6961" s="2">
        <v>0.48986099999999999</v>
      </c>
      <c r="H6961" s="2">
        <v>0.48985299999999998</v>
      </c>
      <c r="J6961" s="2">
        <v>9.8807740000000006</v>
      </c>
      <c r="K6961" s="2">
        <v>9.8928000000000002E-2</v>
      </c>
      <c r="L6961" s="2">
        <v>0.20579500000000001</v>
      </c>
    </row>
    <row r="6962" spans="1:12" x14ac:dyDescent="0.2">
      <c r="A6962" s="2">
        <v>9.881475</v>
      </c>
      <c r="B6962" s="2">
        <v>53.017609999999998</v>
      </c>
      <c r="C6962" s="2">
        <v>0.25160500000000002</v>
      </c>
      <c r="D6962" s="2">
        <v>0.4556</v>
      </c>
      <c r="F6962" s="2">
        <v>9.8786699999999996</v>
      </c>
      <c r="G6962" s="2">
        <v>0.48963200000000001</v>
      </c>
      <c r="H6962" s="2">
        <v>0.48972300000000002</v>
      </c>
      <c r="J6962" s="2">
        <v>9.881475</v>
      </c>
      <c r="K6962" s="2">
        <v>9.9257999999999999E-2</v>
      </c>
      <c r="L6962" s="2">
        <v>0.206285</v>
      </c>
    </row>
    <row r="6963" spans="1:12" x14ac:dyDescent="0.2">
      <c r="A6963" s="2">
        <v>9.8821759999999994</v>
      </c>
      <c r="B6963" s="2">
        <v>52.998150000000003</v>
      </c>
      <c r="C6963" s="2">
        <v>0.25159799999999999</v>
      </c>
      <c r="D6963" s="2">
        <v>0.45583600000000002</v>
      </c>
      <c r="F6963" s="2">
        <v>9.879372</v>
      </c>
      <c r="G6963" s="2">
        <v>0.48953999999999998</v>
      </c>
      <c r="H6963" s="2">
        <v>0.489037</v>
      </c>
      <c r="J6963" s="2">
        <v>9.8821759999999994</v>
      </c>
      <c r="K6963" s="2">
        <v>9.9668000000000007E-2</v>
      </c>
      <c r="L6963" s="2">
        <v>0.207043</v>
      </c>
    </row>
    <row r="6964" spans="1:12" x14ac:dyDescent="0.2">
      <c r="A6964" s="2">
        <v>9.8828779999999998</v>
      </c>
      <c r="B6964" s="2">
        <v>52.978679999999997</v>
      </c>
      <c r="C6964" s="2">
        <v>0.25113200000000002</v>
      </c>
      <c r="D6964" s="2">
        <v>0.45553100000000002</v>
      </c>
      <c r="F6964" s="2">
        <v>9.8800729999999994</v>
      </c>
      <c r="G6964" s="2">
        <v>0.48918200000000001</v>
      </c>
      <c r="H6964" s="2">
        <v>0.48953999999999998</v>
      </c>
      <c r="J6964" s="2">
        <v>9.8828779999999998</v>
      </c>
      <c r="K6964" s="2">
        <v>9.9792000000000006E-2</v>
      </c>
      <c r="L6964" s="2">
        <v>0.20760300000000001</v>
      </c>
    </row>
    <row r="6965" spans="1:12" x14ac:dyDescent="0.2">
      <c r="A6965" s="2">
        <v>9.8835789999999992</v>
      </c>
      <c r="B6965" s="2">
        <v>52.96058</v>
      </c>
      <c r="C6965" s="2">
        <v>0.25132300000000002</v>
      </c>
      <c r="D6965" s="2">
        <v>0.45571400000000001</v>
      </c>
      <c r="F6965" s="2">
        <v>9.8807740000000006</v>
      </c>
      <c r="G6965" s="2">
        <v>0.48904399999999998</v>
      </c>
      <c r="H6965" s="2">
        <v>0.48946400000000001</v>
      </c>
      <c r="J6965" s="2">
        <v>9.8835789999999992</v>
      </c>
      <c r="K6965" s="2">
        <v>0.100206</v>
      </c>
      <c r="L6965" s="2">
        <v>0.20741699999999999</v>
      </c>
    </row>
    <row r="6966" spans="1:12" x14ac:dyDescent="0.2">
      <c r="A6966" s="2">
        <v>9.8842809999999997</v>
      </c>
      <c r="B6966" s="2">
        <v>52.944099999999999</v>
      </c>
      <c r="C6966" s="2">
        <v>0.25147599999999998</v>
      </c>
      <c r="D6966" s="2">
        <v>0.455959</v>
      </c>
      <c r="F6966" s="2">
        <v>9.881475</v>
      </c>
      <c r="G6966" s="2">
        <v>0.48842600000000003</v>
      </c>
      <c r="H6966" s="2">
        <v>0.48954799999999998</v>
      </c>
      <c r="J6966" s="2">
        <v>9.8842809999999997</v>
      </c>
      <c r="K6966" s="2">
        <v>0.100714</v>
      </c>
      <c r="L6966" s="2">
        <v>0.20799200000000001</v>
      </c>
    </row>
    <row r="6967" spans="1:12" x14ac:dyDescent="0.2">
      <c r="A6967" s="2">
        <v>9.8849820000000008</v>
      </c>
      <c r="B6967" s="2">
        <v>52.927770000000002</v>
      </c>
      <c r="C6967" s="2">
        <v>0.25133100000000003</v>
      </c>
      <c r="D6967" s="2">
        <v>0.45596599999999998</v>
      </c>
      <c r="F6967" s="2">
        <v>9.8821759999999994</v>
      </c>
      <c r="G6967" s="2">
        <v>0.48860900000000002</v>
      </c>
      <c r="H6967" s="2">
        <v>0.48937199999999997</v>
      </c>
      <c r="J6967" s="2">
        <v>9.8849820000000008</v>
      </c>
      <c r="K6967" s="2">
        <v>0.100729</v>
      </c>
      <c r="L6967" s="2">
        <v>0.20855599999999999</v>
      </c>
    </row>
    <row r="6968" spans="1:12" x14ac:dyDescent="0.2">
      <c r="A6968" s="2">
        <v>9.8856839999999995</v>
      </c>
      <c r="B6968" s="2">
        <v>52.909469999999999</v>
      </c>
      <c r="C6968" s="2">
        <v>0.25059399999999998</v>
      </c>
      <c r="D6968" s="2">
        <v>0.45580599999999999</v>
      </c>
      <c r="F6968" s="2">
        <v>9.8828779999999998</v>
      </c>
      <c r="G6968" s="2">
        <v>0.48850300000000002</v>
      </c>
      <c r="H6968" s="2">
        <v>0.48974600000000001</v>
      </c>
      <c r="J6968" s="2">
        <v>9.8856839999999995</v>
      </c>
      <c r="K6968" s="2">
        <v>0.100616</v>
      </c>
      <c r="L6968" s="2">
        <v>0.20882100000000001</v>
      </c>
    </row>
    <row r="6969" spans="1:12" x14ac:dyDescent="0.2">
      <c r="A6969" s="2">
        <v>9.8863850000000006</v>
      </c>
      <c r="B6969" s="2">
        <v>52.891100000000002</v>
      </c>
      <c r="C6969" s="2">
        <v>0.25029699999999999</v>
      </c>
      <c r="D6969" s="2">
        <v>0.45601199999999997</v>
      </c>
      <c r="F6969" s="2">
        <v>9.8835789999999992</v>
      </c>
      <c r="G6969" s="2">
        <v>0.48883799999999999</v>
      </c>
      <c r="H6969" s="2">
        <v>0.49031799999999998</v>
      </c>
      <c r="J6969" s="2">
        <v>9.8863850000000006</v>
      </c>
      <c r="K6969" s="2">
        <v>0.101065</v>
      </c>
      <c r="L6969" s="2">
        <v>0.20794899999999999</v>
      </c>
    </row>
    <row r="6970" spans="1:12" x14ac:dyDescent="0.2">
      <c r="A6970" s="2">
        <v>9.887086</v>
      </c>
      <c r="B6970" s="2">
        <v>52.872399999999999</v>
      </c>
      <c r="C6970" s="2">
        <v>0.25034299999999998</v>
      </c>
      <c r="D6970" s="2">
        <v>0.45625599999999999</v>
      </c>
      <c r="F6970" s="2">
        <v>9.8842809999999997</v>
      </c>
      <c r="G6970" s="2">
        <v>0.48918200000000001</v>
      </c>
      <c r="H6970" s="2">
        <v>0.49032599999999998</v>
      </c>
      <c r="J6970" s="2">
        <v>9.887086</v>
      </c>
      <c r="K6970" s="2">
        <v>0.101246</v>
      </c>
      <c r="L6970" s="2">
        <v>0.207731</v>
      </c>
    </row>
    <row r="6971" spans="1:12" x14ac:dyDescent="0.2">
      <c r="A6971" s="2">
        <v>9.8877880000000005</v>
      </c>
      <c r="B6971" s="2">
        <v>52.853789999999996</v>
      </c>
      <c r="C6971" s="2">
        <v>0.25019000000000002</v>
      </c>
      <c r="D6971" s="2">
        <v>0.45627099999999998</v>
      </c>
      <c r="F6971" s="2">
        <v>9.8849820000000008</v>
      </c>
      <c r="G6971" s="2">
        <v>0.48937999999999998</v>
      </c>
      <c r="H6971" s="2">
        <v>0.49066900000000002</v>
      </c>
      <c r="J6971" s="2">
        <v>9.8877880000000005</v>
      </c>
      <c r="K6971" s="2">
        <v>0.101036</v>
      </c>
      <c r="L6971" s="2">
        <v>0.207651</v>
      </c>
    </row>
    <row r="6972" spans="1:12" x14ac:dyDescent="0.2">
      <c r="A6972" s="2">
        <v>9.8884889999999999</v>
      </c>
      <c r="B6972" s="2">
        <v>52.835850000000001</v>
      </c>
      <c r="C6972" s="2">
        <v>0.24999499999999999</v>
      </c>
      <c r="D6972" s="2">
        <v>0.45608799999999999</v>
      </c>
      <c r="F6972" s="2">
        <v>9.8856839999999995</v>
      </c>
      <c r="G6972" s="2">
        <v>0.48960900000000002</v>
      </c>
      <c r="H6972" s="2">
        <v>0.49090600000000001</v>
      </c>
      <c r="J6972" s="2">
        <v>9.8884889999999999</v>
      </c>
      <c r="K6972" s="2">
        <v>0.10076499999999999</v>
      </c>
      <c r="L6972" s="2">
        <v>0.20788000000000001</v>
      </c>
    </row>
    <row r="6973" spans="1:12" x14ac:dyDescent="0.2">
      <c r="A6973" s="2">
        <v>9.8891910000000003</v>
      </c>
      <c r="B6973" s="2">
        <v>52.817659999999997</v>
      </c>
      <c r="C6973" s="2">
        <v>0.24974399999999999</v>
      </c>
      <c r="D6973" s="2">
        <v>0.45598899999999998</v>
      </c>
      <c r="F6973" s="2">
        <v>9.8863850000000006</v>
      </c>
      <c r="G6973" s="2">
        <v>0.489929</v>
      </c>
      <c r="H6973" s="2">
        <v>0.491425</v>
      </c>
      <c r="J6973" s="2">
        <v>9.8891910000000003</v>
      </c>
      <c r="K6973" s="2">
        <v>0.100658</v>
      </c>
      <c r="L6973" s="2">
        <v>0.208093</v>
      </c>
    </row>
    <row r="6974" spans="1:12" x14ac:dyDescent="0.2">
      <c r="A6974" s="2">
        <v>9.8898919999999997</v>
      </c>
      <c r="B6974" s="2">
        <v>52.799810000000001</v>
      </c>
      <c r="C6974" s="2">
        <v>0.24963299999999999</v>
      </c>
      <c r="D6974" s="2">
        <v>0.45574500000000001</v>
      </c>
      <c r="F6974" s="2">
        <v>9.887086</v>
      </c>
      <c r="G6974" s="2">
        <v>0.49073</v>
      </c>
      <c r="H6974" s="2">
        <v>0.49181399999999997</v>
      </c>
      <c r="J6974" s="2">
        <v>9.8898919999999997</v>
      </c>
      <c r="K6974" s="2">
        <v>0.100256</v>
      </c>
      <c r="L6974" s="2">
        <v>0.208673</v>
      </c>
    </row>
    <row r="6975" spans="1:12" x14ac:dyDescent="0.2">
      <c r="A6975" s="2">
        <v>9.8905940000000001</v>
      </c>
      <c r="B6975" s="2">
        <v>52.782179999999997</v>
      </c>
      <c r="C6975" s="2">
        <v>0.24958</v>
      </c>
      <c r="D6975" s="2">
        <v>0.45525700000000002</v>
      </c>
      <c r="F6975" s="2">
        <v>9.8877880000000005</v>
      </c>
      <c r="G6975" s="2">
        <v>0.49072300000000002</v>
      </c>
      <c r="H6975" s="2">
        <v>0.49155399999999999</v>
      </c>
      <c r="J6975" s="2">
        <v>9.8905940000000001</v>
      </c>
      <c r="K6975" s="2">
        <v>0.100496</v>
      </c>
      <c r="L6975" s="2">
        <v>0.20924499999999999</v>
      </c>
    </row>
    <row r="6976" spans="1:12" x14ac:dyDescent="0.2">
      <c r="A6976" s="2">
        <v>9.8912940000000003</v>
      </c>
      <c r="B6976" s="2">
        <v>52.764949999999999</v>
      </c>
      <c r="C6976" s="2">
        <v>0.24978600000000001</v>
      </c>
      <c r="D6976" s="2">
        <v>0.45515699999999998</v>
      </c>
      <c r="F6976" s="2">
        <v>9.8884889999999999</v>
      </c>
      <c r="G6976" s="2">
        <v>0.49043300000000001</v>
      </c>
      <c r="H6976" s="2">
        <v>0.49175999999999997</v>
      </c>
      <c r="J6976" s="2">
        <v>9.8912940000000003</v>
      </c>
      <c r="K6976" s="2">
        <v>0.10097100000000001</v>
      </c>
      <c r="L6976" s="2">
        <v>0.209283</v>
      </c>
    </row>
    <row r="6977" spans="1:12" x14ac:dyDescent="0.2">
      <c r="A6977" s="2">
        <v>9.8919960000000007</v>
      </c>
      <c r="B6977" s="2">
        <v>52.747419999999998</v>
      </c>
      <c r="C6977" s="2">
        <v>0.24993799999999999</v>
      </c>
      <c r="D6977" s="2">
        <v>0.45492899999999997</v>
      </c>
      <c r="F6977" s="2">
        <v>9.8891910000000003</v>
      </c>
      <c r="G6977" s="2">
        <v>0.49047099999999999</v>
      </c>
      <c r="H6977" s="2">
        <v>0.49213400000000002</v>
      </c>
      <c r="J6977" s="2">
        <v>9.8919960000000007</v>
      </c>
      <c r="K6977" s="2">
        <v>0.101091</v>
      </c>
      <c r="L6977" s="2">
        <v>0.20990500000000001</v>
      </c>
    </row>
    <row r="6978" spans="1:12" x14ac:dyDescent="0.2">
      <c r="A6978" s="2">
        <v>9.8926970000000001</v>
      </c>
      <c r="B6978" s="2">
        <v>52.729419999999998</v>
      </c>
      <c r="C6978" s="2">
        <v>0.24962899999999999</v>
      </c>
      <c r="D6978" s="2">
        <v>0.45492899999999997</v>
      </c>
      <c r="F6978" s="2">
        <v>9.8898919999999997</v>
      </c>
      <c r="G6978" s="2">
        <v>0.490593</v>
      </c>
      <c r="H6978" s="2">
        <v>0.49216500000000002</v>
      </c>
      <c r="J6978" s="2">
        <v>9.8926970000000001</v>
      </c>
      <c r="K6978" s="2">
        <v>0.10099</v>
      </c>
      <c r="L6978" s="2">
        <v>0.21079600000000001</v>
      </c>
    </row>
    <row r="6979" spans="1:12" x14ac:dyDescent="0.2">
      <c r="A6979" s="2">
        <v>9.8933979999999995</v>
      </c>
      <c r="B6979" s="2">
        <v>52.712119999999999</v>
      </c>
      <c r="C6979" s="2">
        <v>0.249385</v>
      </c>
      <c r="D6979" s="2">
        <v>0.45489800000000002</v>
      </c>
      <c r="F6979" s="2">
        <v>9.8905940000000001</v>
      </c>
      <c r="G6979" s="2">
        <v>0.49073800000000001</v>
      </c>
      <c r="H6979" s="2">
        <v>0.49185200000000001</v>
      </c>
      <c r="J6979" s="2">
        <v>9.8933979999999995</v>
      </c>
      <c r="K6979" s="2">
        <v>0.101103</v>
      </c>
      <c r="L6979" s="2">
        <v>0.21079500000000001</v>
      </c>
    </row>
    <row r="6980" spans="1:12" x14ac:dyDescent="0.2">
      <c r="A6980" s="2">
        <v>9.8940999999999999</v>
      </c>
      <c r="B6980" s="2">
        <v>52.694209999999998</v>
      </c>
      <c r="C6980" s="2">
        <v>0.248805</v>
      </c>
      <c r="D6980" s="2">
        <v>0.45469999999999999</v>
      </c>
      <c r="F6980" s="2">
        <v>9.8912940000000003</v>
      </c>
      <c r="G6980" s="2">
        <v>0.490898</v>
      </c>
      <c r="H6980" s="2">
        <v>0.49163099999999998</v>
      </c>
      <c r="J6980" s="2">
        <v>9.8940999999999999</v>
      </c>
      <c r="K6980" s="2">
        <v>0.10133300000000001</v>
      </c>
      <c r="L6980" s="2">
        <v>0.210844</v>
      </c>
    </row>
    <row r="6981" spans="1:12" x14ac:dyDescent="0.2">
      <c r="A6981" s="2">
        <v>9.8948009999999993</v>
      </c>
      <c r="B6981" s="2">
        <v>52.676439999999999</v>
      </c>
      <c r="C6981" s="2">
        <v>0.24871399999999999</v>
      </c>
      <c r="D6981" s="2">
        <v>0.45479900000000001</v>
      </c>
      <c r="F6981" s="2">
        <v>9.8919960000000007</v>
      </c>
      <c r="G6981" s="2">
        <v>0.49075299999999999</v>
      </c>
      <c r="H6981" s="2">
        <v>0.49112699999999998</v>
      </c>
      <c r="J6981" s="2">
        <v>9.8948009999999993</v>
      </c>
      <c r="K6981" s="2">
        <v>0.101545</v>
      </c>
      <c r="L6981" s="2">
        <v>0.211205</v>
      </c>
    </row>
    <row r="6982" spans="1:12" x14ac:dyDescent="0.2">
      <c r="A6982" s="2">
        <v>9.8955029999999997</v>
      </c>
      <c r="B6982" s="2">
        <v>52.65822</v>
      </c>
      <c r="C6982" s="2">
        <v>0.248195</v>
      </c>
      <c r="D6982" s="2">
        <v>0.45489000000000002</v>
      </c>
      <c r="F6982" s="2">
        <v>9.8926970000000001</v>
      </c>
      <c r="G6982" s="2">
        <v>0.490479</v>
      </c>
      <c r="H6982" s="2">
        <v>0.49132500000000001</v>
      </c>
      <c r="J6982" s="2">
        <v>9.8955029999999997</v>
      </c>
      <c r="K6982" s="2">
        <v>0.101744</v>
      </c>
      <c r="L6982" s="2">
        <v>0.211926</v>
      </c>
    </row>
    <row r="6983" spans="1:12" x14ac:dyDescent="0.2">
      <c r="A6983" s="2">
        <v>9.8962040000000009</v>
      </c>
      <c r="B6983" s="2">
        <v>52.63984</v>
      </c>
      <c r="C6983" s="2">
        <v>0.24754599999999999</v>
      </c>
      <c r="D6983" s="2">
        <v>0.45492899999999997</v>
      </c>
      <c r="F6983" s="2">
        <v>9.8933979999999995</v>
      </c>
      <c r="G6983" s="2">
        <v>0.48985299999999998</v>
      </c>
      <c r="H6983" s="2">
        <v>0.49126399999999998</v>
      </c>
      <c r="J6983" s="2">
        <v>9.8962040000000009</v>
      </c>
      <c r="K6983" s="2">
        <v>0.101478</v>
      </c>
      <c r="L6983" s="2">
        <v>0.21243899999999999</v>
      </c>
    </row>
    <row r="6984" spans="1:12" x14ac:dyDescent="0.2">
      <c r="A6984" s="2">
        <v>9.8969059999999995</v>
      </c>
      <c r="B6984" s="2">
        <v>52.62153</v>
      </c>
      <c r="C6984" s="2">
        <v>0.24735199999999999</v>
      </c>
      <c r="D6984" s="2">
        <v>0.454822</v>
      </c>
      <c r="F6984" s="2">
        <v>9.8940999999999999</v>
      </c>
      <c r="G6984" s="2">
        <v>0.48972300000000002</v>
      </c>
      <c r="H6984" s="2">
        <v>0.49089100000000002</v>
      </c>
      <c r="J6984" s="2">
        <v>9.8969059999999995</v>
      </c>
      <c r="K6984" s="2">
        <v>0.101436</v>
      </c>
      <c r="L6984" s="2">
        <v>0.21251100000000001</v>
      </c>
    </row>
    <row r="6985" spans="1:12" x14ac:dyDescent="0.2">
      <c r="A6985" s="2">
        <v>9.8976070000000007</v>
      </c>
      <c r="B6985" s="2">
        <v>52.603270000000002</v>
      </c>
      <c r="C6985" s="2">
        <v>0.247478</v>
      </c>
      <c r="D6985" s="2">
        <v>0.45503500000000002</v>
      </c>
      <c r="F6985" s="2">
        <v>9.8948009999999993</v>
      </c>
      <c r="G6985" s="2">
        <v>0.489037</v>
      </c>
      <c r="H6985" s="2">
        <v>0.49091299999999999</v>
      </c>
      <c r="J6985" s="2">
        <v>9.8976070000000007</v>
      </c>
      <c r="K6985" s="2">
        <v>0.10150099999999999</v>
      </c>
      <c r="L6985" s="2">
        <v>0.21296499999999999</v>
      </c>
    </row>
    <row r="6986" spans="1:12" x14ac:dyDescent="0.2">
      <c r="A6986" s="2">
        <v>9.8983089999999994</v>
      </c>
      <c r="B6986" s="2">
        <v>52.58493</v>
      </c>
      <c r="C6986" s="2">
        <v>0.24748200000000001</v>
      </c>
      <c r="D6986" s="2">
        <v>0.45511200000000002</v>
      </c>
      <c r="F6986" s="2">
        <v>9.8955029999999997</v>
      </c>
      <c r="G6986" s="2">
        <v>0.48953999999999998</v>
      </c>
      <c r="H6986" s="2">
        <v>0.49133300000000002</v>
      </c>
      <c r="J6986" s="2">
        <v>9.8983089999999994</v>
      </c>
      <c r="K6986" s="2">
        <v>0.101419</v>
      </c>
      <c r="L6986" s="2">
        <v>0.213755</v>
      </c>
    </row>
    <row r="6987" spans="1:12" x14ac:dyDescent="0.2">
      <c r="A6987" s="2">
        <v>9.8990100000000005</v>
      </c>
      <c r="B6987" s="2">
        <v>52.566949999999999</v>
      </c>
      <c r="C6987" s="2">
        <v>0.24740500000000001</v>
      </c>
      <c r="D6987" s="2">
        <v>0.45447799999999999</v>
      </c>
      <c r="F6987" s="2">
        <v>9.8962040000000009</v>
      </c>
      <c r="G6987" s="2">
        <v>0.48946400000000001</v>
      </c>
      <c r="H6987" s="2">
        <v>0.491394</v>
      </c>
      <c r="J6987" s="2">
        <v>9.8990100000000005</v>
      </c>
      <c r="K6987" s="2">
        <v>0.10141</v>
      </c>
      <c r="L6987" s="2">
        <v>0.21448900000000001</v>
      </c>
    </row>
    <row r="6988" spans="1:12" x14ac:dyDescent="0.2">
      <c r="A6988" s="2">
        <v>9.8997109999999999</v>
      </c>
      <c r="B6988" s="2">
        <v>52.54909</v>
      </c>
      <c r="C6988" s="2">
        <v>0.24699699999999999</v>
      </c>
      <c r="D6988" s="2">
        <v>0.453822</v>
      </c>
      <c r="F6988" s="2">
        <v>9.8969059999999995</v>
      </c>
      <c r="G6988" s="2">
        <v>0.48954799999999998</v>
      </c>
      <c r="H6988" s="2">
        <v>0.49150100000000002</v>
      </c>
      <c r="J6988" s="2">
        <v>9.8997109999999999</v>
      </c>
      <c r="K6988" s="2">
        <v>0.101122</v>
      </c>
      <c r="L6988" s="2">
        <v>0.214312</v>
      </c>
    </row>
    <row r="6989" spans="1:12" x14ac:dyDescent="0.2">
      <c r="A6989" s="2">
        <v>9.9004130000000004</v>
      </c>
      <c r="B6989" s="2">
        <v>52.531199999999998</v>
      </c>
      <c r="C6989" s="2">
        <v>0.247089</v>
      </c>
      <c r="D6989" s="2">
        <v>0.45360099999999998</v>
      </c>
      <c r="F6989" s="2">
        <v>9.8976070000000007</v>
      </c>
      <c r="G6989" s="2">
        <v>0.48937199999999997</v>
      </c>
      <c r="H6989" s="2">
        <v>0.49174499999999999</v>
      </c>
      <c r="J6989" s="2">
        <v>9.9004130000000004</v>
      </c>
      <c r="K6989" s="2">
        <v>0.101017</v>
      </c>
      <c r="L6989" s="2">
        <v>0.21416299999999999</v>
      </c>
    </row>
    <row r="6990" spans="1:12" x14ac:dyDescent="0.2">
      <c r="A6990" s="2">
        <v>9.9011150000000008</v>
      </c>
      <c r="B6990" s="2">
        <v>52.51238</v>
      </c>
      <c r="C6990" s="2">
        <v>0.24723700000000001</v>
      </c>
      <c r="D6990" s="2">
        <v>0.45351000000000002</v>
      </c>
      <c r="F6990" s="2">
        <v>9.8983089999999994</v>
      </c>
      <c r="G6990" s="2">
        <v>0.48974600000000001</v>
      </c>
      <c r="H6990" s="2">
        <v>0.49233199999999999</v>
      </c>
      <c r="J6990" s="2">
        <v>9.9011150000000008</v>
      </c>
      <c r="K6990" s="2">
        <v>0.1012</v>
      </c>
      <c r="L6990" s="2">
        <v>0.21451600000000001</v>
      </c>
    </row>
    <row r="6991" spans="1:12" x14ac:dyDescent="0.2">
      <c r="A6991" s="2">
        <v>9.9018149999999991</v>
      </c>
      <c r="B6991" s="2">
        <v>52.493789999999997</v>
      </c>
      <c r="C6991" s="2">
        <v>0.24748200000000001</v>
      </c>
      <c r="D6991" s="2">
        <v>0.45315100000000003</v>
      </c>
      <c r="F6991" s="2">
        <v>9.8990100000000005</v>
      </c>
      <c r="G6991" s="2">
        <v>0.49031799999999998</v>
      </c>
      <c r="H6991" s="2">
        <v>0.492676</v>
      </c>
      <c r="J6991" s="2">
        <v>9.9018149999999991</v>
      </c>
      <c r="K6991" s="2">
        <v>0.101295</v>
      </c>
      <c r="L6991" s="2">
        <v>0.215199</v>
      </c>
    </row>
    <row r="6992" spans="1:12" x14ac:dyDescent="0.2">
      <c r="A6992" s="2">
        <v>9.9025160000000003</v>
      </c>
      <c r="B6992" s="2">
        <v>52.475050000000003</v>
      </c>
      <c r="C6992" s="2">
        <v>0.24742800000000001</v>
      </c>
      <c r="D6992" s="2">
        <v>0.45295299999999999</v>
      </c>
      <c r="F6992" s="2">
        <v>9.8997109999999999</v>
      </c>
      <c r="G6992" s="2">
        <v>0.49032599999999998</v>
      </c>
      <c r="H6992" s="2">
        <v>0.49263800000000002</v>
      </c>
      <c r="J6992" s="2">
        <v>9.9025160000000003</v>
      </c>
      <c r="K6992" s="2">
        <v>0.101854</v>
      </c>
      <c r="L6992" s="2">
        <v>0.215727</v>
      </c>
    </row>
    <row r="6993" spans="1:12" x14ac:dyDescent="0.2">
      <c r="A6993" s="2">
        <v>9.9032180000000007</v>
      </c>
      <c r="B6993" s="2">
        <v>52.456829999999997</v>
      </c>
      <c r="C6993" s="2">
        <v>0.24721499999999999</v>
      </c>
      <c r="D6993" s="2">
        <v>0.45278499999999999</v>
      </c>
      <c r="F6993" s="2">
        <v>9.9004130000000004</v>
      </c>
      <c r="G6993" s="2">
        <v>0.49066900000000002</v>
      </c>
      <c r="H6993" s="2">
        <v>0.49249300000000001</v>
      </c>
      <c r="J6993" s="2">
        <v>9.9032180000000007</v>
      </c>
      <c r="K6993" s="2">
        <v>0.102297</v>
      </c>
      <c r="L6993" s="2">
        <v>0.21596899999999999</v>
      </c>
    </row>
    <row r="6994" spans="1:12" x14ac:dyDescent="0.2">
      <c r="A6994" s="2">
        <v>9.9039190000000001</v>
      </c>
      <c r="B6994" s="2">
        <v>52.437649999999998</v>
      </c>
      <c r="C6994" s="2">
        <v>0.24734</v>
      </c>
      <c r="D6994" s="2">
        <v>0.45234200000000002</v>
      </c>
      <c r="F6994" s="2">
        <v>9.9011150000000008</v>
      </c>
      <c r="G6994" s="2">
        <v>0.49090600000000001</v>
      </c>
      <c r="H6994" s="2">
        <v>0.49272899999999997</v>
      </c>
      <c r="J6994" s="2">
        <v>9.9039190000000001</v>
      </c>
      <c r="K6994" s="2">
        <v>0.102197</v>
      </c>
      <c r="L6994" s="2">
        <v>0.216725</v>
      </c>
    </row>
    <row r="6995" spans="1:12" x14ac:dyDescent="0.2">
      <c r="A6995" s="2">
        <v>9.9046210000000006</v>
      </c>
      <c r="B6995" s="2">
        <v>52.418750000000003</v>
      </c>
      <c r="C6995" s="2">
        <v>0.24793499999999999</v>
      </c>
      <c r="D6995" s="2">
        <v>0.45210600000000001</v>
      </c>
      <c r="F6995" s="2">
        <v>9.9018149999999991</v>
      </c>
      <c r="G6995" s="2">
        <v>0.491425</v>
      </c>
      <c r="H6995" s="2">
        <v>0.492363</v>
      </c>
      <c r="J6995" s="2">
        <v>9.9046210000000006</v>
      </c>
      <c r="K6995" s="2">
        <v>0.10208299999999999</v>
      </c>
      <c r="L6995" s="2">
        <v>0.21675800000000001</v>
      </c>
    </row>
    <row r="6996" spans="1:12" x14ac:dyDescent="0.2">
      <c r="A6996" s="2">
        <v>9.905322</v>
      </c>
      <c r="B6996" s="2">
        <v>52.400539999999999</v>
      </c>
      <c r="C6996" s="2">
        <v>0.24795500000000001</v>
      </c>
      <c r="D6996" s="2">
        <v>0.45149499999999998</v>
      </c>
      <c r="F6996" s="2">
        <v>9.9025160000000003</v>
      </c>
      <c r="G6996" s="2">
        <v>0.49181399999999997</v>
      </c>
      <c r="H6996" s="2">
        <v>0.49218800000000001</v>
      </c>
      <c r="J6996" s="2">
        <v>9.905322</v>
      </c>
      <c r="K6996" s="2">
        <v>0.102016</v>
      </c>
      <c r="L6996" s="2">
        <v>0.21698200000000001</v>
      </c>
    </row>
    <row r="6997" spans="1:12" x14ac:dyDescent="0.2">
      <c r="A6997" s="2">
        <v>9.9060240000000004</v>
      </c>
      <c r="B6997" s="2">
        <v>52.381929999999997</v>
      </c>
      <c r="C6997" s="2">
        <v>0.24796199999999999</v>
      </c>
      <c r="D6997" s="2">
        <v>0.451511</v>
      </c>
      <c r="F6997" s="2">
        <v>9.9032180000000007</v>
      </c>
      <c r="G6997" s="2">
        <v>0.49155399999999999</v>
      </c>
      <c r="H6997" s="2">
        <v>0.492058</v>
      </c>
      <c r="J6997" s="2">
        <v>9.9060240000000004</v>
      </c>
      <c r="K6997" s="2">
        <v>0.102142</v>
      </c>
      <c r="L6997" s="2">
        <v>0.21721399999999999</v>
      </c>
    </row>
    <row r="6998" spans="1:12" x14ac:dyDescent="0.2">
      <c r="A6998" s="2">
        <v>9.9067249999999998</v>
      </c>
      <c r="B6998" s="2">
        <v>52.363280000000003</v>
      </c>
      <c r="C6998" s="2">
        <v>0.24771000000000001</v>
      </c>
      <c r="D6998" s="2">
        <v>0.45188400000000001</v>
      </c>
      <c r="F6998" s="2">
        <v>9.9039190000000001</v>
      </c>
      <c r="G6998" s="2">
        <v>0.49175999999999997</v>
      </c>
      <c r="H6998" s="2">
        <v>0.49204999999999999</v>
      </c>
      <c r="J6998" s="2">
        <v>9.9067249999999998</v>
      </c>
      <c r="K6998" s="2">
        <v>0.101801</v>
      </c>
      <c r="L6998" s="2">
        <v>0.217469</v>
      </c>
    </row>
    <row r="6999" spans="1:12" x14ac:dyDescent="0.2">
      <c r="A6999" s="2">
        <v>9.9074259999999992</v>
      </c>
      <c r="B6999" s="2">
        <v>52.344970000000004</v>
      </c>
      <c r="C6999" s="2">
        <v>0.24782100000000001</v>
      </c>
      <c r="D6999" s="2">
        <v>0.45187699999999997</v>
      </c>
      <c r="F6999" s="2">
        <v>9.9046210000000006</v>
      </c>
      <c r="G6999" s="2">
        <v>0.49213400000000002</v>
      </c>
      <c r="H6999" s="2">
        <v>0.49198199999999997</v>
      </c>
      <c r="J6999" s="2">
        <v>9.9074259999999992</v>
      </c>
      <c r="K6999" s="2">
        <v>0.101572</v>
      </c>
      <c r="L6999" s="2">
        <v>0.21798999999999999</v>
      </c>
    </row>
    <row r="7000" spans="1:12" x14ac:dyDescent="0.2">
      <c r="A7000" s="2">
        <v>9.9081279999999996</v>
      </c>
      <c r="B7000" s="2">
        <v>52.326279999999997</v>
      </c>
      <c r="C7000" s="2">
        <v>0.24787400000000001</v>
      </c>
      <c r="D7000" s="2">
        <v>0.451625</v>
      </c>
      <c r="F7000" s="2">
        <v>9.905322</v>
      </c>
      <c r="G7000" s="2">
        <v>0.49216500000000002</v>
      </c>
      <c r="H7000" s="2">
        <v>0.49208800000000003</v>
      </c>
      <c r="J7000" s="2">
        <v>9.9081279999999996</v>
      </c>
      <c r="K7000" s="2">
        <v>0.101282</v>
      </c>
      <c r="L7000" s="2">
        <v>0.21820899999999999</v>
      </c>
    </row>
    <row r="7001" spans="1:12" x14ac:dyDescent="0.2">
      <c r="A7001" s="2">
        <v>9.9088290000000008</v>
      </c>
      <c r="B7001" s="2">
        <v>52.307769999999998</v>
      </c>
      <c r="C7001" s="2">
        <v>0.24761900000000001</v>
      </c>
      <c r="D7001" s="2">
        <v>0.45117499999999999</v>
      </c>
      <c r="F7001" s="2">
        <v>9.9060240000000004</v>
      </c>
      <c r="G7001" s="2">
        <v>0.49185200000000001</v>
      </c>
      <c r="H7001" s="2">
        <v>0.49212600000000001</v>
      </c>
      <c r="J7001" s="2">
        <v>9.9088290000000008</v>
      </c>
      <c r="K7001" s="2">
        <v>0.100937</v>
      </c>
      <c r="L7001" s="2">
        <v>0.217888</v>
      </c>
    </row>
    <row r="7002" spans="1:12" x14ac:dyDescent="0.2">
      <c r="A7002" s="2">
        <v>9.9095309999999994</v>
      </c>
      <c r="B7002" s="2">
        <v>52.289879999999997</v>
      </c>
      <c r="C7002" s="2">
        <v>0.247672</v>
      </c>
      <c r="D7002" s="2">
        <v>0.45096900000000001</v>
      </c>
      <c r="F7002" s="2">
        <v>9.9067249999999998</v>
      </c>
      <c r="G7002" s="2">
        <v>0.49163099999999998</v>
      </c>
      <c r="H7002" s="2">
        <v>0.49163099999999998</v>
      </c>
      <c r="J7002" s="2">
        <v>9.9095309999999994</v>
      </c>
      <c r="K7002" s="2">
        <v>0.101137</v>
      </c>
      <c r="L7002" s="2">
        <v>0.21837000000000001</v>
      </c>
    </row>
    <row r="7003" spans="1:12" x14ac:dyDescent="0.2">
      <c r="A7003" s="2">
        <v>9.9102320000000006</v>
      </c>
      <c r="B7003" s="2">
        <v>52.271650000000001</v>
      </c>
      <c r="C7003" s="2">
        <v>0.24793499999999999</v>
      </c>
      <c r="D7003" s="2">
        <v>0.451152</v>
      </c>
      <c r="F7003" s="2">
        <v>9.9074259999999992</v>
      </c>
      <c r="G7003" s="2">
        <v>0.49112699999999998</v>
      </c>
      <c r="H7003" s="2">
        <v>0.49176799999999998</v>
      </c>
      <c r="J7003" s="2">
        <v>9.9102320000000006</v>
      </c>
      <c r="K7003" s="2">
        <v>0.10158</v>
      </c>
      <c r="L7003" s="2">
        <v>0.21835099999999999</v>
      </c>
    </row>
    <row r="7004" spans="1:12" x14ac:dyDescent="0.2">
      <c r="A7004" s="2">
        <v>9.910933</v>
      </c>
      <c r="B7004" s="2">
        <v>52.253329999999998</v>
      </c>
      <c r="C7004" s="2">
        <v>0.247668</v>
      </c>
      <c r="D7004" s="2">
        <v>0.45138899999999998</v>
      </c>
      <c r="F7004" s="2">
        <v>9.9081279999999996</v>
      </c>
      <c r="G7004" s="2">
        <v>0.49132500000000001</v>
      </c>
      <c r="H7004" s="2">
        <v>0.49185200000000001</v>
      </c>
      <c r="J7004" s="2">
        <v>9.910933</v>
      </c>
      <c r="K7004" s="2">
        <v>0.101148</v>
      </c>
      <c r="L7004" s="2">
        <v>0.21868099999999999</v>
      </c>
    </row>
    <row r="7005" spans="1:12" x14ac:dyDescent="0.2">
      <c r="A7005" s="2">
        <v>9.9116339999999994</v>
      </c>
      <c r="B7005" s="2">
        <v>52.235210000000002</v>
      </c>
      <c r="C7005" s="2">
        <v>0.24767600000000001</v>
      </c>
      <c r="D7005" s="2">
        <v>0.451152</v>
      </c>
      <c r="F7005" s="2">
        <v>9.9088290000000008</v>
      </c>
      <c r="G7005" s="2">
        <v>0.49126399999999998</v>
      </c>
      <c r="H7005" s="2">
        <v>0.49159199999999997</v>
      </c>
      <c r="J7005" s="2">
        <v>9.9116339999999994</v>
      </c>
      <c r="K7005" s="2">
        <v>0.100635</v>
      </c>
      <c r="L7005" s="2">
        <v>0.21967</v>
      </c>
    </row>
    <row r="7006" spans="1:12" x14ac:dyDescent="0.2">
      <c r="A7006" s="2">
        <v>9.9123359999999998</v>
      </c>
      <c r="B7006" s="2">
        <v>52.216419999999999</v>
      </c>
      <c r="C7006" s="2">
        <v>0.247447</v>
      </c>
      <c r="D7006" s="2">
        <v>0.45121299999999998</v>
      </c>
      <c r="F7006" s="2">
        <v>9.9095309999999994</v>
      </c>
      <c r="G7006" s="2">
        <v>0.49089100000000002</v>
      </c>
      <c r="H7006" s="2">
        <v>0.49148599999999998</v>
      </c>
      <c r="J7006" s="2">
        <v>9.9123359999999998</v>
      </c>
      <c r="K7006" s="2">
        <v>0.10047499999999999</v>
      </c>
      <c r="L7006" s="2">
        <v>0.22045000000000001</v>
      </c>
    </row>
    <row r="7007" spans="1:12" x14ac:dyDescent="0.2">
      <c r="A7007" s="2">
        <v>9.9130369999999992</v>
      </c>
      <c r="B7007" s="2">
        <v>52.197879999999998</v>
      </c>
      <c r="C7007" s="2">
        <v>0.247173</v>
      </c>
      <c r="D7007" s="2">
        <v>0.45154100000000003</v>
      </c>
      <c r="F7007" s="2">
        <v>9.9102320000000006</v>
      </c>
      <c r="G7007" s="2">
        <v>0.49091299999999999</v>
      </c>
      <c r="H7007" s="2">
        <v>0.49127199999999999</v>
      </c>
      <c r="J7007" s="2">
        <v>9.9130369999999992</v>
      </c>
      <c r="K7007" s="2">
        <v>0.100485</v>
      </c>
      <c r="L7007" s="2">
        <v>0.220856</v>
      </c>
    </row>
    <row r="7008" spans="1:12" x14ac:dyDescent="0.2">
      <c r="A7008" s="2">
        <v>9.9137380000000004</v>
      </c>
      <c r="B7008" s="2">
        <v>52.179670000000002</v>
      </c>
      <c r="C7008" s="2">
        <v>0.24663099999999999</v>
      </c>
      <c r="D7008" s="2">
        <v>0.45142700000000002</v>
      </c>
      <c r="F7008" s="2">
        <v>9.910933</v>
      </c>
      <c r="G7008" s="2">
        <v>0.49133300000000002</v>
      </c>
      <c r="H7008" s="2">
        <v>0.49086800000000003</v>
      </c>
      <c r="J7008" s="2">
        <v>9.9137380000000004</v>
      </c>
      <c r="K7008" s="2">
        <v>0.10034700000000001</v>
      </c>
      <c r="L7008" s="2">
        <v>0.220941</v>
      </c>
    </row>
    <row r="7009" spans="1:12" x14ac:dyDescent="0.2">
      <c r="A7009" s="2">
        <v>9.9144400000000008</v>
      </c>
      <c r="B7009" s="2">
        <v>52.161499999999997</v>
      </c>
      <c r="C7009" s="2">
        <v>0.24634500000000001</v>
      </c>
      <c r="D7009" s="2">
        <v>0.451511</v>
      </c>
      <c r="F7009" s="2">
        <v>9.9116339999999994</v>
      </c>
      <c r="G7009" s="2">
        <v>0.491394</v>
      </c>
      <c r="H7009" s="2">
        <v>0.490616</v>
      </c>
      <c r="J7009" s="2">
        <v>9.9144400000000008</v>
      </c>
      <c r="K7009" s="2">
        <v>9.9876000000000006E-2</v>
      </c>
      <c r="L7009" s="2">
        <v>0.22162999999999999</v>
      </c>
    </row>
    <row r="7010" spans="1:12" x14ac:dyDescent="0.2">
      <c r="A7010" s="2">
        <v>9.9151410000000002</v>
      </c>
      <c r="B7010" s="2">
        <v>52.14331</v>
      </c>
      <c r="C7010" s="2">
        <v>0.246082</v>
      </c>
      <c r="D7010" s="2">
        <v>0.45123600000000003</v>
      </c>
      <c r="F7010" s="2">
        <v>9.9123359999999998</v>
      </c>
      <c r="G7010" s="2">
        <v>0.49150100000000002</v>
      </c>
      <c r="H7010" s="2">
        <v>0.49087500000000001</v>
      </c>
      <c r="J7010" s="2">
        <v>9.9151410000000002</v>
      </c>
      <c r="K7010" s="2">
        <v>9.9384E-2</v>
      </c>
      <c r="L7010" s="2">
        <v>0.22231799999999999</v>
      </c>
    </row>
    <row r="7011" spans="1:12" x14ac:dyDescent="0.2">
      <c r="A7011" s="2">
        <v>9.9158430000000006</v>
      </c>
      <c r="B7011" s="2">
        <v>52.125579999999999</v>
      </c>
      <c r="C7011" s="2">
        <v>0.24612700000000001</v>
      </c>
      <c r="D7011" s="2">
        <v>0.45099899999999998</v>
      </c>
      <c r="F7011" s="2">
        <v>9.9130369999999992</v>
      </c>
      <c r="G7011" s="2">
        <v>0.49174499999999999</v>
      </c>
      <c r="H7011" s="2">
        <v>0.49064600000000003</v>
      </c>
      <c r="J7011" s="2">
        <v>9.9158430000000006</v>
      </c>
      <c r="K7011" s="2">
        <v>9.9138000000000004E-2</v>
      </c>
      <c r="L7011" s="2">
        <v>0.22215399999999999</v>
      </c>
    </row>
    <row r="7012" spans="1:12" x14ac:dyDescent="0.2">
      <c r="A7012" s="2">
        <v>9.916544</v>
      </c>
      <c r="B7012" s="2">
        <v>52.107950000000002</v>
      </c>
      <c r="C7012" s="2">
        <v>0.246116</v>
      </c>
      <c r="D7012" s="2">
        <v>0.45044299999999998</v>
      </c>
      <c r="F7012" s="2">
        <v>9.9137380000000004</v>
      </c>
      <c r="G7012" s="2">
        <v>0.49233199999999999</v>
      </c>
      <c r="H7012" s="2">
        <v>0.490616</v>
      </c>
      <c r="J7012" s="2">
        <v>9.916544</v>
      </c>
      <c r="K7012" s="2">
        <v>9.8841999999999999E-2</v>
      </c>
      <c r="L7012" s="2">
        <v>0.22210199999999999</v>
      </c>
    </row>
    <row r="7013" spans="1:12" x14ac:dyDescent="0.2">
      <c r="A7013" s="2">
        <v>9.9172460000000004</v>
      </c>
      <c r="B7013" s="2">
        <v>52.089860000000002</v>
      </c>
      <c r="C7013" s="2">
        <v>0.246146</v>
      </c>
      <c r="D7013" s="2">
        <v>0.45047300000000001</v>
      </c>
      <c r="F7013" s="2">
        <v>9.9144400000000008</v>
      </c>
      <c r="G7013" s="2">
        <v>0.492676</v>
      </c>
      <c r="H7013" s="2">
        <v>0.49137900000000001</v>
      </c>
      <c r="J7013" s="2">
        <v>9.9172460000000004</v>
      </c>
      <c r="K7013" s="2">
        <v>9.8789000000000002E-2</v>
      </c>
      <c r="L7013" s="2">
        <v>0.22186900000000001</v>
      </c>
    </row>
    <row r="7014" spans="1:12" x14ac:dyDescent="0.2">
      <c r="A7014" s="2">
        <v>9.9179469999999998</v>
      </c>
      <c r="B7014" s="2">
        <v>52.072319999999998</v>
      </c>
      <c r="C7014" s="2">
        <v>0.246444</v>
      </c>
      <c r="D7014" s="2">
        <v>0.450542</v>
      </c>
      <c r="F7014" s="2">
        <v>9.9151410000000002</v>
      </c>
      <c r="G7014" s="2">
        <v>0.49263800000000002</v>
      </c>
      <c r="H7014" s="2">
        <v>0.49190499999999998</v>
      </c>
      <c r="J7014" s="2">
        <v>9.9179469999999998</v>
      </c>
      <c r="K7014" s="2">
        <v>9.8652000000000004E-2</v>
      </c>
      <c r="L7014" s="2">
        <v>0.22236</v>
      </c>
    </row>
    <row r="7015" spans="1:12" x14ac:dyDescent="0.2">
      <c r="A7015" s="2">
        <v>9.9186490000000003</v>
      </c>
      <c r="B7015" s="2">
        <v>52.054940000000002</v>
      </c>
      <c r="C7015" s="2">
        <v>0.24679100000000001</v>
      </c>
      <c r="D7015" s="2">
        <v>0.45066400000000001</v>
      </c>
      <c r="F7015" s="2">
        <v>9.9158430000000006</v>
      </c>
      <c r="G7015" s="2">
        <v>0.49249300000000001</v>
      </c>
      <c r="H7015" s="2">
        <v>0.49204999999999999</v>
      </c>
      <c r="J7015" s="2">
        <v>9.9186490000000003</v>
      </c>
      <c r="K7015" s="2">
        <v>9.7900000000000001E-2</v>
      </c>
      <c r="L7015" s="2">
        <v>0.223055</v>
      </c>
    </row>
    <row r="7016" spans="1:12" x14ac:dyDescent="0.2">
      <c r="A7016" s="2">
        <v>9.9193499999999997</v>
      </c>
      <c r="B7016" s="2">
        <v>52.037269999999999</v>
      </c>
      <c r="C7016" s="2">
        <v>0.24681400000000001</v>
      </c>
      <c r="D7016" s="2">
        <v>0.45080900000000002</v>
      </c>
      <c r="F7016" s="2">
        <v>9.916544</v>
      </c>
      <c r="G7016" s="2">
        <v>0.49272899999999997</v>
      </c>
      <c r="H7016" s="2">
        <v>0.49191299999999999</v>
      </c>
      <c r="J7016" s="2">
        <v>9.9193499999999997</v>
      </c>
      <c r="K7016" s="2">
        <v>9.7407999999999995E-2</v>
      </c>
      <c r="L7016" s="2">
        <v>0.22314600000000001</v>
      </c>
    </row>
    <row r="7017" spans="1:12" x14ac:dyDescent="0.2">
      <c r="A7017" s="2">
        <v>9.9200510000000008</v>
      </c>
      <c r="B7017" s="2">
        <v>52.019649999999999</v>
      </c>
      <c r="C7017" s="2">
        <v>0.24654300000000001</v>
      </c>
      <c r="D7017" s="2">
        <v>0.45119799999999999</v>
      </c>
      <c r="F7017" s="2">
        <v>9.9172460000000004</v>
      </c>
      <c r="G7017" s="2">
        <v>0.492363</v>
      </c>
      <c r="H7017" s="2">
        <v>0.49202699999999999</v>
      </c>
      <c r="J7017" s="2">
        <v>9.9200510000000008</v>
      </c>
      <c r="K7017" s="2">
        <v>9.7396999999999997E-2</v>
      </c>
      <c r="L7017" s="2">
        <v>0.223194</v>
      </c>
    </row>
    <row r="7018" spans="1:12" x14ac:dyDescent="0.2">
      <c r="A7018" s="2">
        <v>9.9207529999999995</v>
      </c>
      <c r="B7018" s="2">
        <v>52.002560000000003</v>
      </c>
      <c r="C7018" s="2">
        <v>0.24658099999999999</v>
      </c>
      <c r="D7018" s="2">
        <v>0.45131199999999999</v>
      </c>
      <c r="F7018" s="2">
        <v>9.9179469999999998</v>
      </c>
      <c r="G7018" s="2">
        <v>0.49218800000000001</v>
      </c>
      <c r="H7018" s="2">
        <v>0.49220999999999998</v>
      </c>
      <c r="J7018" s="2">
        <v>9.9207529999999995</v>
      </c>
      <c r="K7018" s="2">
        <v>9.7345000000000001E-2</v>
      </c>
      <c r="L7018" s="2">
        <v>0.22350800000000001</v>
      </c>
    </row>
    <row r="7019" spans="1:12" x14ac:dyDescent="0.2">
      <c r="A7019" s="2">
        <v>9.9214540000000007</v>
      </c>
      <c r="B7019" s="2">
        <v>51.985469999999999</v>
      </c>
      <c r="C7019" s="2">
        <v>0.24645900000000001</v>
      </c>
      <c r="D7019" s="2">
        <v>0.45141100000000001</v>
      </c>
      <c r="F7019" s="2">
        <v>9.9186490000000003</v>
      </c>
      <c r="G7019" s="2">
        <v>0.492058</v>
      </c>
      <c r="H7019" s="2">
        <v>0.49208099999999999</v>
      </c>
      <c r="J7019" s="2">
        <v>9.9214540000000007</v>
      </c>
      <c r="K7019" s="2">
        <v>9.7208000000000003E-2</v>
      </c>
      <c r="L7019" s="2">
        <v>0.2238</v>
      </c>
    </row>
    <row r="7020" spans="1:12" x14ac:dyDescent="0.2">
      <c r="A7020" s="2">
        <v>9.9221550000000001</v>
      </c>
      <c r="B7020" s="2">
        <v>51.96808</v>
      </c>
      <c r="C7020" s="2">
        <v>0.246196</v>
      </c>
      <c r="D7020" s="2">
        <v>0.45157900000000001</v>
      </c>
      <c r="F7020" s="2">
        <v>9.9193499999999997</v>
      </c>
      <c r="G7020" s="2">
        <v>0.49204999999999999</v>
      </c>
      <c r="H7020" s="2">
        <v>0.49199700000000002</v>
      </c>
      <c r="J7020" s="2">
        <v>9.9221550000000001</v>
      </c>
      <c r="K7020" s="2">
        <v>9.6881999999999996E-2</v>
      </c>
      <c r="L7020" s="2">
        <v>0.22453600000000001</v>
      </c>
    </row>
    <row r="7021" spans="1:12" x14ac:dyDescent="0.2">
      <c r="A7021" s="2">
        <v>9.9228559999999995</v>
      </c>
      <c r="B7021" s="2">
        <v>51.950650000000003</v>
      </c>
      <c r="C7021" s="2">
        <v>0.24585599999999999</v>
      </c>
      <c r="D7021" s="2">
        <v>0.451625</v>
      </c>
      <c r="F7021" s="2">
        <v>9.9200510000000008</v>
      </c>
      <c r="G7021" s="2">
        <v>0.49198199999999997</v>
      </c>
      <c r="H7021" s="2">
        <v>0.492035</v>
      </c>
      <c r="J7021" s="2">
        <v>9.9228559999999995</v>
      </c>
      <c r="K7021" s="2">
        <v>9.6721000000000001E-2</v>
      </c>
      <c r="L7021" s="2">
        <v>0.22459999999999999</v>
      </c>
    </row>
    <row r="7022" spans="1:12" x14ac:dyDescent="0.2">
      <c r="A7022" s="2">
        <v>9.9235579999999999</v>
      </c>
      <c r="B7022" s="2">
        <v>51.933410000000002</v>
      </c>
      <c r="C7022" s="2">
        <v>0.245589</v>
      </c>
      <c r="D7022" s="2">
        <v>0.45177800000000001</v>
      </c>
      <c r="F7022" s="2">
        <v>9.9207529999999995</v>
      </c>
      <c r="G7022" s="2">
        <v>0.49208800000000003</v>
      </c>
      <c r="H7022" s="2">
        <v>0.49190499999999998</v>
      </c>
      <c r="J7022" s="2">
        <v>9.9235579999999999</v>
      </c>
      <c r="K7022" s="2">
        <v>9.6920000000000006E-2</v>
      </c>
      <c r="L7022" s="2">
        <v>0.224521</v>
      </c>
    </row>
    <row r="7023" spans="1:12" x14ac:dyDescent="0.2">
      <c r="A7023" s="2">
        <v>9.9242589999999993</v>
      </c>
      <c r="B7023" s="2">
        <v>51.916049999999998</v>
      </c>
      <c r="C7023" s="2">
        <v>0.24576100000000001</v>
      </c>
      <c r="D7023" s="2">
        <v>0.45218199999999997</v>
      </c>
      <c r="F7023" s="2">
        <v>9.9214540000000007</v>
      </c>
      <c r="G7023" s="2">
        <v>0.49212600000000001</v>
      </c>
      <c r="H7023" s="2">
        <v>0.491508</v>
      </c>
      <c r="J7023" s="2">
        <v>9.9242589999999993</v>
      </c>
      <c r="K7023" s="2">
        <v>9.7018999999999994E-2</v>
      </c>
      <c r="L7023" s="2">
        <v>0.22440199999999999</v>
      </c>
    </row>
    <row r="7024" spans="1:12" x14ac:dyDescent="0.2">
      <c r="A7024" s="2">
        <v>9.9249609999999997</v>
      </c>
      <c r="B7024" s="2">
        <v>51.898609999999998</v>
      </c>
      <c r="C7024" s="2">
        <v>0.24601300000000001</v>
      </c>
      <c r="D7024" s="2">
        <v>0.45244099999999998</v>
      </c>
      <c r="F7024" s="2">
        <v>9.9221550000000001</v>
      </c>
      <c r="G7024" s="2">
        <v>0.49163099999999998</v>
      </c>
      <c r="H7024" s="2">
        <v>0.49111900000000003</v>
      </c>
      <c r="J7024" s="2">
        <v>9.9249609999999997</v>
      </c>
      <c r="K7024" s="2">
        <v>9.7144999999999995E-2</v>
      </c>
      <c r="L7024" s="2">
        <v>0.22400900000000001</v>
      </c>
    </row>
    <row r="7025" spans="1:12" x14ac:dyDescent="0.2">
      <c r="A7025" s="2">
        <v>9.9256620000000009</v>
      </c>
      <c r="B7025" s="2">
        <v>51.881230000000002</v>
      </c>
      <c r="C7025" s="2">
        <v>0.24612000000000001</v>
      </c>
      <c r="D7025" s="2">
        <v>0.45296799999999998</v>
      </c>
      <c r="F7025" s="2">
        <v>9.9228559999999995</v>
      </c>
      <c r="G7025" s="2">
        <v>0.49176799999999998</v>
      </c>
      <c r="H7025" s="2">
        <v>0.49129499999999998</v>
      </c>
      <c r="J7025" s="2">
        <v>9.9256620000000009</v>
      </c>
      <c r="K7025" s="2">
        <v>9.6963999999999995E-2</v>
      </c>
      <c r="L7025" s="2">
        <v>0.22416800000000001</v>
      </c>
    </row>
    <row r="7026" spans="1:12" x14ac:dyDescent="0.2">
      <c r="A7026" s="2">
        <v>9.9263630000000003</v>
      </c>
      <c r="B7026" s="2">
        <v>51.863660000000003</v>
      </c>
      <c r="C7026" s="2">
        <v>0.24590999999999999</v>
      </c>
      <c r="D7026" s="2">
        <v>0.45318900000000001</v>
      </c>
      <c r="F7026" s="2">
        <v>9.9235579999999999</v>
      </c>
      <c r="G7026" s="2">
        <v>0.49185200000000001</v>
      </c>
      <c r="H7026" s="2">
        <v>0.49097400000000002</v>
      </c>
      <c r="J7026" s="2">
        <v>9.9263630000000003</v>
      </c>
      <c r="K7026" s="2">
        <v>9.6629999999999994E-2</v>
      </c>
      <c r="L7026" s="2">
        <v>0.22475400000000001</v>
      </c>
    </row>
    <row r="7027" spans="1:12" x14ac:dyDescent="0.2">
      <c r="A7027" s="2">
        <v>9.9270650000000007</v>
      </c>
      <c r="B7027" s="2">
        <v>51.846029999999999</v>
      </c>
      <c r="C7027" s="2">
        <v>0.24513199999999999</v>
      </c>
      <c r="D7027" s="2">
        <v>0.45325799999999999</v>
      </c>
      <c r="F7027" s="2">
        <v>9.9242589999999993</v>
      </c>
      <c r="G7027" s="2">
        <v>0.49159199999999997</v>
      </c>
      <c r="H7027" s="2">
        <v>0.490456</v>
      </c>
      <c r="J7027" s="2">
        <v>9.9270650000000007</v>
      </c>
      <c r="K7027" s="2">
        <v>9.6571000000000004E-2</v>
      </c>
      <c r="L7027" s="2">
        <v>0.224993</v>
      </c>
    </row>
    <row r="7028" spans="1:12" x14ac:dyDescent="0.2">
      <c r="A7028" s="2">
        <v>9.9277660000000001</v>
      </c>
      <c r="B7028" s="2">
        <v>51.828360000000004</v>
      </c>
      <c r="C7028" s="2">
        <v>0.24438799999999999</v>
      </c>
      <c r="D7028" s="2">
        <v>0.45278499999999999</v>
      </c>
      <c r="F7028" s="2">
        <v>9.9249609999999997</v>
      </c>
      <c r="G7028" s="2">
        <v>0.49148599999999998</v>
      </c>
      <c r="H7028" s="2">
        <v>0.49073</v>
      </c>
      <c r="J7028" s="2">
        <v>9.9277660000000001</v>
      </c>
      <c r="K7028" s="2">
        <v>9.6664E-2</v>
      </c>
      <c r="L7028" s="2">
        <v>0.224769</v>
      </c>
    </row>
    <row r="7029" spans="1:12" x14ac:dyDescent="0.2">
      <c r="A7029" s="2">
        <v>9.9284680000000005</v>
      </c>
      <c r="B7029" s="2">
        <v>51.810589999999998</v>
      </c>
      <c r="C7029" s="2">
        <v>0.24418899999999999</v>
      </c>
      <c r="D7029" s="2">
        <v>0.45276899999999998</v>
      </c>
      <c r="F7029" s="2">
        <v>9.9256620000000009</v>
      </c>
      <c r="G7029" s="2">
        <v>0.49127199999999999</v>
      </c>
      <c r="H7029" s="2">
        <v>0.49148599999999998</v>
      </c>
      <c r="J7029" s="2">
        <v>9.9284680000000005</v>
      </c>
      <c r="K7029" s="2">
        <v>9.6131999999999995E-2</v>
      </c>
      <c r="L7029" s="2">
        <v>0.22533800000000001</v>
      </c>
    </row>
    <row r="7030" spans="1:12" x14ac:dyDescent="0.2">
      <c r="A7030" s="2">
        <v>9.9291689999999999</v>
      </c>
      <c r="B7030" s="2">
        <v>51.793300000000002</v>
      </c>
      <c r="C7030" s="2">
        <v>0.24421999999999999</v>
      </c>
      <c r="D7030" s="2">
        <v>0.45332600000000001</v>
      </c>
      <c r="F7030" s="2">
        <v>9.9263630000000003</v>
      </c>
      <c r="G7030" s="2">
        <v>0.49086800000000003</v>
      </c>
      <c r="H7030" s="2">
        <v>0.491508</v>
      </c>
      <c r="J7030" s="2">
        <v>9.9291689999999999</v>
      </c>
      <c r="K7030" s="2">
        <v>9.5454999999999998E-2</v>
      </c>
      <c r="L7030" s="2">
        <v>0.225628</v>
      </c>
    </row>
    <row r="7031" spans="1:12" x14ac:dyDescent="0.2">
      <c r="A7031" s="2">
        <v>9.9298710000000003</v>
      </c>
      <c r="B7031" s="2">
        <v>51.776249999999997</v>
      </c>
      <c r="C7031" s="2">
        <v>0.24418899999999999</v>
      </c>
      <c r="D7031" s="2">
        <v>0.45375399999999999</v>
      </c>
      <c r="F7031" s="2">
        <v>9.9270650000000007</v>
      </c>
      <c r="G7031" s="2">
        <v>0.490616</v>
      </c>
      <c r="H7031" s="2">
        <v>0.49179800000000001</v>
      </c>
      <c r="J7031" s="2">
        <v>9.9298710000000003</v>
      </c>
      <c r="K7031" s="2">
        <v>9.5135999999999998E-2</v>
      </c>
      <c r="L7031" s="2">
        <v>0.22561899999999999</v>
      </c>
    </row>
    <row r="7032" spans="1:12" x14ac:dyDescent="0.2">
      <c r="A7032" s="2">
        <v>9.9305719999999997</v>
      </c>
      <c r="B7032" s="2">
        <v>51.758780000000002</v>
      </c>
      <c r="C7032" s="2">
        <v>0.24454400000000001</v>
      </c>
      <c r="D7032" s="2">
        <v>0.45421899999999998</v>
      </c>
      <c r="F7032" s="2">
        <v>9.9277660000000001</v>
      </c>
      <c r="G7032" s="2">
        <v>0.49087500000000001</v>
      </c>
      <c r="H7032" s="2">
        <v>0.49131799999999998</v>
      </c>
      <c r="J7032" s="2">
        <v>9.9305719999999997</v>
      </c>
      <c r="K7032" s="2">
        <v>9.4864000000000004E-2</v>
      </c>
      <c r="L7032" s="2">
        <v>0.225689</v>
      </c>
    </row>
    <row r="7033" spans="1:12" x14ac:dyDescent="0.2">
      <c r="A7033" s="2">
        <v>9.9312740000000002</v>
      </c>
      <c r="B7033" s="2">
        <v>51.74118</v>
      </c>
      <c r="C7033" s="2">
        <v>0.244949</v>
      </c>
      <c r="D7033" s="2">
        <v>0.454204</v>
      </c>
      <c r="F7033" s="2">
        <v>9.9284680000000005</v>
      </c>
      <c r="G7033" s="2">
        <v>0.49064600000000003</v>
      </c>
      <c r="H7033" s="2">
        <v>0.49151600000000001</v>
      </c>
      <c r="J7033" s="2">
        <v>9.9312740000000002</v>
      </c>
      <c r="K7033" s="2">
        <v>9.4614000000000004E-2</v>
      </c>
      <c r="L7033" s="2">
        <v>0.22625600000000001</v>
      </c>
    </row>
    <row r="7034" spans="1:12" x14ac:dyDescent="0.2">
      <c r="A7034" s="2">
        <v>9.9319740000000003</v>
      </c>
      <c r="B7034" s="2">
        <v>51.724699999999999</v>
      </c>
      <c r="C7034" s="2">
        <v>0.24499799999999999</v>
      </c>
      <c r="D7034" s="2">
        <v>0.454036</v>
      </c>
      <c r="F7034" s="2">
        <v>9.9291689999999999</v>
      </c>
      <c r="G7034" s="2">
        <v>0.490616</v>
      </c>
      <c r="H7034" s="2">
        <v>0.49163800000000002</v>
      </c>
      <c r="J7034" s="2">
        <v>9.9319740000000003</v>
      </c>
      <c r="K7034" s="2">
        <v>9.4271999999999995E-2</v>
      </c>
      <c r="L7034" s="2">
        <v>0.22686500000000001</v>
      </c>
    </row>
    <row r="7035" spans="1:12" x14ac:dyDescent="0.2">
      <c r="A7035" s="2">
        <v>9.9326760000000007</v>
      </c>
      <c r="B7035" s="2">
        <v>51.708159999999999</v>
      </c>
      <c r="C7035" s="2">
        <v>0.244949</v>
      </c>
      <c r="D7035" s="2">
        <v>0.45400499999999999</v>
      </c>
      <c r="F7035" s="2">
        <v>9.9298710000000003</v>
      </c>
      <c r="G7035" s="2">
        <v>0.49137900000000001</v>
      </c>
      <c r="H7035" s="2">
        <v>0.49141699999999999</v>
      </c>
      <c r="J7035" s="2">
        <v>9.9326760000000007</v>
      </c>
      <c r="K7035" s="2">
        <v>9.4218999999999997E-2</v>
      </c>
      <c r="L7035" s="2">
        <v>0.22726099999999999</v>
      </c>
    </row>
    <row r="7036" spans="1:12" x14ac:dyDescent="0.2">
      <c r="A7036" s="2">
        <v>9.9333770000000001</v>
      </c>
      <c r="B7036" s="2">
        <v>51.690080000000002</v>
      </c>
      <c r="C7036" s="2">
        <v>0.24490700000000001</v>
      </c>
      <c r="D7036" s="2">
        <v>0.45434099999999999</v>
      </c>
      <c r="F7036" s="2">
        <v>9.9305719999999997</v>
      </c>
      <c r="G7036" s="2">
        <v>0.49190499999999998</v>
      </c>
      <c r="H7036" s="2">
        <v>0.49107400000000001</v>
      </c>
      <c r="J7036" s="2">
        <v>9.9333770000000001</v>
      </c>
      <c r="K7036" s="2">
        <v>9.4622999999999999E-2</v>
      </c>
      <c r="L7036" s="2">
        <v>0.22766900000000001</v>
      </c>
    </row>
    <row r="7037" spans="1:12" x14ac:dyDescent="0.2">
      <c r="A7037" s="2">
        <v>9.9340779999999995</v>
      </c>
      <c r="B7037" s="2">
        <v>51.671909999999997</v>
      </c>
      <c r="C7037" s="2">
        <v>0.24507399999999999</v>
      </c>
      <c r="D7037" s="2">
        <v>0.45471499999999998</v>
      </c>
      <c r="F7037" s="2">
        <v>9.9312740000000002</v>
      </c>
      <c r="G7037" s="2">
        <v>0.49204999999999999</v>
      </c>
      <c r="H7037" s="2">
        <v>0.49100500000000002</v>
      </c>
      <c r="J7037" s="2">
        <v>9.9340779999999995</v>
      </c>
      <c r="K7037" s="2">
        <v>9.4645999999999994E-2</v>
      </c>
      <c r="L7037" s="2">
        <v>0.227654</v>
      </c>
    </row>
    <row r="7038" spans="1:12" x14ac:dyDescent="0.2">
      <c r="A7038" s="2">
        <v>9.9347799999999999</v>
      </c>
      <c r="B7038" s="2">
        <v>51.654209999999999</v>
      </c>
      <c r="C7038" s="2">
        <v>0.245254</v>
      </c>
      <c r="D7038" s="2">
        <v>0.45540900000000001</v>
      </c>
      <c r="F7038" s="2">
        <v>9.9319740000000003</v>
      </c>
      <c r="G7038" s="2">
        <v>0.49191299999999999</v>
      </c>
      <c r="H7038" s="2">
        <v>0.49079899999999999</v>
      </c>
      <c r="J7038" s="2">
        <v>9.9347799999999999</v>
      </c>
      <c r="K7038" s="2">
        <v>9.4857999999999998E-2</v>
      </c>
      <c r="L7038" s="2">
        <v>0.228158</v>
      </c>
    </row>
    <row r="7039" spans="1:12" x14ac:dyDescent="0.2">
      <c r="A7039" s="2">
        <v>9.9354809999999993</v>
      </c>
      <c r="B7039" s="2">
        <v>51.63655</v>
      </c>
      <c r="C7039" s="2">
        <v>0.24498700000000001</v>
      </c>
      <c r="D7039" s="2">
        <v>0.45577499999999999</v>
      </c>
      <c r="F7039" s="2">
        <v>9.9326760000000007</v>
      </c>
      <c r="G7039" s="2">
        <v>0.49202699999999999</v>
      </c>
      <c r="H7039" s="2">
        <v>0.49060100000000001</v>
      </c>
      <c r="J7039" s="2">
        <v>9.9354809999999993</v>
      </c>
      <c r="K7039" s="2">
        <v>9.5328999999999997E-2</v>
      </c>
      <c r="L7039" s="2">
        <v>0.22810800000000001</v>
      </c>
    </row>
    <row r="7040" spans="1:12" x14ac:dyDescent="0.2">
      <c r="A7040" s="2">
        <v>9.9361829999999998</v>
      </c>
      <c r="B7040" s="2">
        <v>51.61936</v>
      </c>
      <c r="C7040" s="2">
        <v>0.244643</v>
      </c>
      <c r="D7040" s="2">
        <v>0.45589000000000002</v>
      </c>
      <c r="F7040" s="2">
        <v>9.9333770000000001</v>
      </c>
      <c r="G7040" s="2">
        <v>0.49220999999999998</v>
      </c>
      <c r="H7040" s="2">
        <v>0.49041000000000001</v>
      </c>
      <c r="J7040" s="2">
        <v>9.9361829999999998</v>
      </c>
      <c r="K7040" s="2">
        <v>9.4968999999999998E-2</v>
      </c>
      <c r="L7040" s="2">
        <v>0.22800100000000001</v>
      </c>
    </row>
    <row r="7041" spans="1:12" x14ac:dyDescent="0.2">
      <c r="A7041" s="2">
        <v>9.9368839999999992</v>
      </c>
      <c r="B7041" s="2">
        <v>51.603960000000001</v>
      </c>
      <c r="C7041" s="2">
        <v>0.24447199999999999</v>
      </c>
      <c r="D7041" s="2">
        <v>0.45622600000000002</v>
      </c>
      <c r="F7041" s="2">
        <v>9.9340779999999995</v>
      </c>
      <c r="G7041" s="2">
        <v>0.49208099999999999</v>
      </c>
      <c r="H7041" s="2">
        <v>0.49057000000000001</v>
      </c>
      <c r="J7041" s="2">
        <v>9.9368839999999992</v>
      </c>
      <c r="K7041" s="2">
        <v>9.4145000000000006E-2</v>
      </c>
      <c r="L7041" s="2">
        <v>0.22772999999999999</v>
      </c>
    </row>
    <row r="7042" spans="1:12" x14ac:dyDescent="0.2">
      <c r="A7042" s="2">
        <v>9.9375859999999996</v>
      </c>
      <c r="B7042" s="2">
        <v>51.589550000000003</v>
      </c>
      <c r="C7042" s="2">
        <v>0.24441099999999999</v>
      </c>
      <c r="D7042" s="2">
        <v>0.45602700000000002</v>
      </c>
      <c r="F7042" s="2">
        <v>9.9347799999999999</v>
      </c>
      <c r="G7042" s="2">
        <v>0.49199700000000002</v>
      </c>
      <c r="H7042" s="2">
        <v>0.49102000000000001</v>
      </c>
      <c r="J7042" s="2">
        <v>9.9375859999999996</v>
      </c>
      <c r="K7042" s="2">
        <v>9.3368000000000007E-2</v>
      </c>
      <c r="L7042" s="2">
        <v>0.22751399999999999</v>
      </c>
    </row>
    <row r="7043" spans="1:12" x14ac:dyDescent="0.2">
      <c r="A7043" s="2">
        <v>9.9382870000000008</v>
      </c>
      <c r="B7043" s="2">
        <v>51.575040000000001</v>
      </c>
      <c r="C7043" s="2">
        <v>0.24424699999999999</v>
      </c>
      <c r="D7043" s="2">
        <v>0.45631699999999997</v>
      </c>
      <c r="F7043" s="2">
        <v>9.9354809999999993</v>
      </c>
      <c r="G7043" s="2">
        <v>0.492035</v>
      </c>
      <c r="H7043" s="2">
        <v>0.491203</v>
      </c>
      <c r="J7043" s="2">
        <v>9.9382870000000008</v>
      </c>
      <c r="K7043" s="2">
        <v>9.2858999999999997E-2</v>
      </c>
      <c r="L7043" s="2">
        <v>0.22756799999999999</v>
      </c>
    </row>
    <row r="7044" spans="1:12" x14ac:dyDescent="0.2">
      <c r="A7044" s="2">
        <v>9.9389889999999994</v>
      </c>
      <c r="B7044" s="2">
        <v>51.559489999999997</v>
      </c>
      <c r="C7044" s="2">
        <v>0.24413599999999999</v>
      </c>
      <c r="D7044" s="2">
        <v>0.45728600000000003</v>
      </c>
      <c r="F7044" s="2">
        <v>9.9361829999999998</v>
      </c>
      <c r="G7044" s="2">
        <v>0.49190499999999998</v>
      </c>
      <c r="H7044" s="2">
        <v>0.49118800000000001</v>
      </c>
      <c r="J7044" s="2">
        <v>9.9389889999999994</v>
      </c>
      <c r="K7044" s="2">
        <v>9.2624999999999999E-2</v>
      </c>
      <c r="L7044" s="2">
        <v>0.227547</v>
      </c>
    </row>
    <row r="7045" spans="1:12" x14ac:dyDescent="0.2">
      <c r="A7045" s="2">
        <v>9.9396900000000006</v>
      </c>
      <c r="B7045" s="2">
        <v>51.54242</v>
      </c>
      <c r="C7045" s="2">
        <v>0.24421999999999999</v>
      </c>
      <c r="D7045" s="2">
        <v>0.45796500000000001</v>
      </c>
      <c r="F7045" s="2">
        <v>9.9368839999999992</v>
      </c>
      <c r="G7045" s="2">
        <v>0.491508</v>
      </c>
      <c r="H7045" s="2">
        <v>0.49134100000000003</v>
      </c>
      <c r="J7045" s="2">
        <v>9.9396900000000006</v>
      </c>
      <c r="K7045" s="2">
        <v>9.2184000000000002E-2</v>
      </c>
      <c r="L7045" s="2">
        <v>0.22780800000000001</v>
      </c>
    </row>
    <row r="7046" spans="1:12" x14ac:dyDescent="0.2">
      <c r="A7046" s="2">
        <v>9.940391</v>
      </c>
      <c r="B7046" s="2">
        <v>51.525089999999999</v>
      </c>
      <c r="C7046" s="2">
        <v>0.24433099999999999</v>
      </c>
      <c r="D7046" s="2">
        <v>0.45775900000000003</v>
      </c>
      <c r="F7046" s="2">
        <v>9.9375859999999996</v>
      </c>
      <c r="G7046" s="2">
        <v>0.49111900000000003</v>
      </c>
      <c r="H7046" s="2">
        <v>0.49148599999999998</v>
      </c>
      <c r="J7046" s="2">
        <v>9.940391</v>
      </c>
      <c r="K7046" s="2">
        <v>9.1558E-2</v>
      </c>
      <c r="L7046" s="2">
        <v>0.22734499999999999</v>
      </c>
    </row>
    <row r="7047" spans="1:12" x14ac:dyDescent="0.2">
      <c r="A7047" s="2">
        <v>9.9410919999999994</v>
      </c>
      <c r="B7047" s="2">
        <v>51.508389999999999</v>
      </c>
      <c r="C7047" s="2">
        <v>0.244281</v>
      </c>
      <c r="D7047" s="2">
        <v>0.45772099999999999</v>
      </c>
      <c r="F7047" s="2">
        <v>9.9382870000000008</v>
      </c>
      <c r="G7047" s="2">
        <v>0.49129499999999998</v>
      </c>
      <c r="H7047" s="2">
        <v>0.49135600000000001</v>
      </c>
      <c r="J7047" s="2">
        <v>9.9410919999999994</v>
      </c>
      <c r="K7047" s="2">
        <v>9.0925000000000006E-2</v>
      </c>
      <c r="L7047" s="2">
        <v>0.22734799999999999</v>
      </c>
    </row>
    <row r="7048" spans="1:12" x14ac:dyDescent="0.2">
      <c r="A7048" s="2">
        <v>9.9417930000000005</v>
      </c>
      <c r="B7048" s="2">
        <v>51.49192</v>
      </c>
      <c r="C7048" s="2">
        <v>0.243839</v>
      </c>
      <c r="D7048" s="2">
        <v>0.45763700000000002</v>
      </c>
      <c r="F7048" s="2">
        <v>9.9389889999999994</v>
      </c>
      <c r="G7048" s="2">
        <v>0.49097400000000002</v>
      </c>
      <c r="H7048" s="2">
        <v>0.49109599999999998</v>
      </c>
      <c r="J7048" s="2">
        <v>9.9417930000000005</v>
      </c>
      <c r="K7048" s="2">
        <v>9.0643000000000001E-2</v>
      </c>
      <c r="L7048" s="2">
        <v>0.22750500000000001</v>
      </c>
    </row>
    <row r="7049" spans="1:12" x14ac:dyDescent="0.2">
      <c r="A7049" s="2">
        <v>9.9424949999999992</v>
      </c>
      <c r="B7049" s="2">
        <v>51.475270000000002</v>
      </c>
      <c r="C7049" s="2">
        <v>0.24341499999999999</v>
      </c>
      <c r="D7049" s="2">
        <v>0.45743099999999998</v>
      </c>
      <c r="F7049" s="2">
        <v>9.9396900000000006</v>
      </c>
      <c r="G7049" s="2">
        <v>0.490456</v>
      </c>
      <c r="H7049" s="2">
        <v>0.49073800000000001</v>
      </c>
      <c r="J7049" s="2">
        <v>9.9424949999999992</v>
      </c>
      <c r="K7049" s="2">
        <v>9.0623999999999996E-2</v>
      </c>
      <c r="L7049" s="2">
        <v>0.226795</v>
      </c>
    </row>
    <row r="7050" spans="1:12" x14ac:dyDescent="0.2">
      <c r="A7050" s="2">
        <v>9.9431960000000004</v>
      </c>
      <c r="B7050" s="2">
        <v>51.458889999999997</v>
      </c>
      <c r="C7050" s="2">
        <v>0.24313699999999999</v>
      </c>
      <c r="D7050" s="2">
        <v>0.45766000000000001</v>
      </c>
      <c r="F7050" s="2">
        <v>9.940391</v>
      </c>
      <c r="G7050" s="2">
        <v>0.49073</v>
      </c>
      <c r="H7050" s="2">
        <v>0.49063899999999999</v>
      </c>
      <c r="J7050" s="2">
        <v>9.9431960000000004</v>
      </c>
      <c r="K7050" s="2">
        <v>9.0744000000000005E-2</v>
      </c>
      <c r="L7050" s="2">
        <v>0.22656299999999999</v>
      </c>
    </row>
    <row r="7051" spans="1:12" x14ac:dyDescent="0.2">
      <c r="A7051" s="2">
        <v>9.9438980000000008</v>
      </c>
      <c r="B7051" s="2">
        <v>51.442570000000003</v>
      </c>
      <c r="C7051" s="2">
        <v>0.242953</v>
      </c>
      <c r="D7051" s="2">
        <v>0.45788099999999998</v>
      </c>
      <c r="F7051" s="2">
        <v>9.9410919999999994</v>
      </c>
      <c r="G7051" s="2">
        <v>0.49148599999999998</v>
      </c>
      <c r="H7051" s="2">
        <v>0.49071500000000001</v>
      </c>
      <c r="J7051" s="2">
        <v>9.9438980000000008</v>
      </c>
      <c r="K7051" s="2">
        <v>9.0916999999999998E-2</v>
      </c>
      <c r="L7051" s="2">
        <v>0.22737599999999999</v>
      </c>
    </row>
    <row r="7052" spans="1:12" x14ac:dyDescent="0.2">
      <c r="A7052" s="2">
        <v>9.9445990000000002</v>
      </c>
      <c r="B7052" s="2">
        <v>51.426279999999998</v>
      </c>
      <c r="C7052" s="2">
        <v>0.24274000000000001</v>
      </c>
      <c r="D7052" s="2">
        <v>0.45796500000000001</v>
      </c>
      <c r="F7052" s="2">
        <v>9.9417930000000005</v>
      </c>
      <c r="G7052" s="2">
        <v>0.491508</v>
      </c>
      <c r="H7052" s="2">
        <v>0.49102000000000001</v>
      </c>
      <c r="J7052" s="2">
        <v>9.9445990000000002</v>
      </c>
      <c r="K7052" s="2">
        <v>9.0384999999999993E-2</v>
      </c>
      <c r="L7052" s="2">
        <v>0.227854</v>
      </c>
    </row>
    <row r="7053" spans="1:12" x14ac:dyDescent="0.2">
      <c r="A7053" s="2">
        <v>9.9453010000000006</v>
      </c>
      <c r="B7053" s="2">
        <v>51.410139999999998</v>
      </c>
      <c r="C7053" s="2">
        <v>0.242393</v>
      </c>
      <c r="D7053" s="2">
        <v>0.45793499999999998</v>
      </c>
      <c r="F7053" s="2">
        <v>9.9424949999999992</v>
      </c>
      <c r="G7053" s="2">
        <v>0.49179800000000001</v>
      </c>
      <c r="H7053" s="2">
        <v>0.49127199999999999</v>
      </c>
      <c r="J7053" s="2">
        <v>9.9453010000000006</v>
      </c>
      <c r="K7053" s="2">
        <v>8.9583999999999997E-2</v>
      </c>
      <c r="L7053" s="2">
        <v>0.228104</v>
      </c>
    </row>
    <row r="7054" spans="1:12" x14ac:dyDescent="0.2">
      <c r="A7054" s="2">
        <v>9.946002</v>
      </c>
      <c r="B7054" s="2">
        <v>51.393990000000002</v>
      </c>
      <c r="C7054" s="2">
        <v>0.242038</v>
      </c>
      <c r="D7054" s="2">
        <v>0.45794200000000002</v>
      </c>
      <c r="F7054" s="2">
        <v>9.9431960000000004</v>
      </c>
      <c r="G7054" s="2">
        <v>0.49131799999999998</v>
      </c>
      <c r="H7054" s="2">
        <v>0.491035</v>
      </c>
      <c r="J7054" s="2">
        <v>9.946002</v>
      </c>
      <c r="K7054" s="2">
        <v>8.9424000000000003E-2</v>
      </c>
      <c r="L7054" s="2">
        <v>0.22847799999999999</v>
      </c>
    </row>
    <row r="7055" spans="1:12" x14ac:dyDescent="0.2">
      <c r="A7055" s="2">
        <v>9.9467029999999994</v>
      </c>
      <c r="B7055" s="2">
        <v>51.378010000000003</v>
      </c>
      <c r="C7055" s="2">
        <v>0.241645</v>
      </c>
      <c r="D7055" s="2">
        <v>0.45804099999999998</v>
      </c>
      <c r="F7055" s="2">
        <v>9.9438980000000008</v>
      </c>
      <c r="G7055" s="2">
        <v>0.49151600000000001</v>
      </c>
      <c r="H7055" s="2">
        <v>0.49086800000000003</v>
      </c>
      <c r="J7055" s="2">
        <v>9.9467029999999994</v>
      </c>
      <c r="K7055" s="2">
        <v>8.9842000000000005E-2</v>
      </c>
      <c r="L7055" s="2">
        <v>0.22862399999999999</v>
      </c>
    </row>
    <row r="7056" spans="1:12" x14ac:dyDescent="0.2">
      <c r="A7056" s="2">
        <v>9.9474049999999998</v>
      </c>
      <c r="B7056" s="2">
        <v>51.362090000000002</v>
      </c>
      <c r="C7056" s="2">
        <v>0.24171400000000001</v>
      </c>
      <c r="D7056" s="2">
        <v>0.45807999999999999</v>
      </c>
      <c r="F7056" s="2">
        <v>9.9445990000000002</v>
      </c>
      <c r="G7056" s="2">
        <v>0.49163800000000002</v>
      </c>
      <c r="H7056" s="2">
        <v>0.49100500000000002</v>
      </c>
      <c r="J7056" s="2">
        <v>9.9474049999999998</v>
      </c>
      <c r="K7056" s="2">
        <v>9.0259000000000006E-2</v>
      </c>
      <c r="L7056" s="2">
        <v>0.22844400000000001</v>
      </c>
    </row>
    <row r="7057" spans="1:12" x14ac:dyDescent="0.2">
      <c r="A7057" s="2">
        <v>9.9481059999999992</v>
      </c>
      <c r="B7057" s="2">
        <v>51.346089999999997</v>
      </c>
      <c r="C7057" s="2">
        <v>0.24174799999999999</v>
      </c>
      <c r="D7057" s="2">
        <v>0.45807999999999999</v>
      </c>
      <c r="F7057" s="2">
        <v>9.9453010000000006</v>
      </c>
      <c r="G7057" s="2">
        <v>0.49141699999999999</v>
      </c>
      <c r="H7057" s="2">
        <v>0.49114200000000002</v>
      </c>
      <c r="J7057" s="2">
        <v>9.9481059999999992</v>
      </c>
      <c r="K7057" s="2">
        <v>9.0136999999999995E-2</v>
      </c>
      <c r="L7057" s="2">
        <v>0.228321</v>
      </c>
    </row>
    <row r="7058" spans="1:12" x14ac:dyDescent="0.2">
      <c r="A7058" s="2">
        <v>9.9488079999999997</v>
      </c>
      <c r="B7058" s="2">
        <v>51.329639999999998</v>
      </c>
      <c r="C7058" s="2">
        <v>0.24226700000000001</v>
      </c>
      <c r="D7058" s="2">
        <v>0.45813300000000001</v>
      </c>
      <c r="F7058" s="2">
        <v>9.946002</v>
      </c>
      <c r="G7058" s="2">
        <v>0.49107400000000001</v>
      </c>
      <c r="H7058" s="2">
        <v>0.49131799999999998</v>
      </c>
      <c r="J7058" s="2">
        <v>9.9488079999999997</v>
      </c>
      <c r="K7058" s="2">
        <v>8.9806999999999998E-2</v>
      </c>
      <c r="L7058" s="2">
        <v>0.22837299999999999</v>
      </c>
    </row>
    <row r="7059" spans="1:12" x14ac:dyDescent="0.2">
      <c r="A7059" s="2">
        <v>9.9495090000000008</v>
      </c>
      <c r="B7059" s="2">
        <v>51.313490000000002</v>
      </c>
      <c r="C7059" s="2">
        <v>0.24238100000000001</v>
      </c>
      <c r="D7059" s="2">
        <v>0.458202</v>
      </c>
      <c r="F7059" s="2">
        <v>9.9467029999999994</v>
      </c>
      <c r="G7059" s="2">
        <v>0.49100500000000002</v>
      </c>
      <c r="H7059" s="2">
        <v>0.49185200000000001</v>
      </c>
      <c r="J7059" s="2">
        <v>9.9495090000000008</v>
      </c>
      <c r="K7059" s="2">
        <v>8.9962E-2</v>
      </c>
      <c r="L7059" s="2">
        <v>0.22795099999999999</v>
      </c>
    </row>
    <row r="7060" spans="1:12" x14ac:dyDescent="0.2">
      <c r="A7060" s="2">
        <v>9.9502109999999995</v>
      </c>
      <c r="B7060" s="2">
        <v>51.297240000000002</v>
      </c>
      <c r="C7060" s="2">
        <v>0.24235799999999999</v>
      </c>
      <c r="D7060" s="2">
        <v>0.45835399999999998</v>
      </c>
      <c r="F7060" s="2">
        <v>9.9474049999999998</v>
      </c>
      <c r="G7060" s="2">
        <v>0.49079899999999999</v>
      </c>
      <c r="H7060" s="2">
        <v>0.49183700000000002</v>
      </c>
      <c r="J7060" s="2">
        <v>9.9502109999999995</v>
      </c>
      <c r="K7060" s="2">
        <v>8.9860999999999996E-2</v>
      </c>
      <c r="L7060" s="2">
        <v>0.22733</v>
      </c>
    </row>
    <row r="7061" spans="1:12" x14ac:dyDescent="0.2">
      <c r="A7061" s="2">
        <v>9.9509129999999999</v>
      </c>
      <c r="B7061" s="2">
        <v>51.280859999999997</v>
      </c>
      <c r="C7061" s="2">
        <v>0.24196899999999999</v>
      </c>
      <c r="D7061" s="2">
        <v>0.45898</v>
      </c>
      <c r="F7061" s="2">
        <v>9.9481059999999992</v>
      </c>
      <c r="G7061" s="2">
        <v>0.49060100000000001</v>
      </c>
      <c r="H7061" s="2">
        <v>0.49161500000000002</v>
      </c>
      <c r="J7061" s="2">
        <v>9.9509129999999999</v>
      </c>
      <c r="K7061" s="2">
        <v>8.9734999999999995E-2</v>
      </c>
      <c r="L7061" s="2">
        <v>0.22733900000000001</v>
      </c>
    </row>
    <row r="7062" spans="1:12" x14ac:dyDescent="0.2">
      <c r="A7062" s="2">
        <v>9.951613</v>
      </c>
      <c r="B7062" s="2">
        <v>51.264940000000003</v>
      </c>
      <c r="C7062" s="2">
        <v>0.24210300000000001</v>
      </c>
      <c r="D7062" s="2">
        <v>0.45961299999999999</v>
      </c>
      <c r="F7062" s="2">
        <v>9.9488079999999997</v>
      </c>
      <c r="G7062" s="2">
        <v>0.49041000000000001</v>
      </c>
      <c r="H7062" s="2">
        <v>0.49150100000000002</v>
      </c>
      <c r="J7062" s="2">
        <v>9.951613</v>
      </c>
      <c r="K7062" s="2">
        <v>9.0232999999999994E-2</v>
      </c>
      <c r="L7062" s="2">
        <v>0.227357</v>
      </c>
    </row>
    <row r="7063" spans="1:12" x14ac:dyDescent="0.2">
      <c r="A7063" s="2">
        <v>9.9523139999999994</v>
      </c>
      <c r="B7063" s="2">
        <v>51.249079999999999</v>
      </c>
      <c r="C7063" s="2">
        <v>0.242095</v>
      </c>
      <c r="D7063" s="2">
        <v>0.46020100000000003</v>
      </c>
      <c r="F7063" s="2">
        <v>9.9495090000000008</v>
      </c>
      <c r="G7063" s="2">
        <v>0.49057000000000001</v>
      </c>
      <c r="H7063" s="2">
        <v>0.49096699999999999</v>
      </c>
      <c r="J7063" s="2">
        <v>9.9523139999999994</v>
      </c>
      <c r="K7063" s="2">
        <v>9.0648000000000006E-2</v>
      </c>
      <c r="L7063" s="2">
        <v>0.22763800000000001</v>
      </c>
    </row>
    <row r="7064" spans="1:12" x14ac:dyDescent="0.2">
      <c r="A7064" s="2">
        <v>9.9530150000000006</v>
      </c>
      <c r="B7064" s="2">
        <v>51.232900000000001</v>
      </c>
      <c r="C7064" s="2">
        <v>0.24194599999999999</v>
      </c>
      <c r="D7064" s="2">
        <v>0.46043699999999999</v>
      </c>
      <c r="F7064" s="2">
        <v>9.9502109999999995</v>
      </c>
      <c r="G7064" s="2">
        <v>0.49102000000000001</v>
      </c>
      <c r="H7064" s="2">
        <v>0.48998999999999998</v>
      </c>
      <c r="J7064" s="2">
        <v>9.9530150000000006</v>
      </c>
      <c r="K7064" s="2">
        <v>9.0647000000000005E-2</v>
      </c>
      <c r="L7064" s="2">
        <v>0.227546</v>
      </c>
    </row>
    <row r="7065" spans="1:12" x14ac:dyDescent="0.2">
      <c r="A7065" s="2">
        <v>9.9537169999999993</v>
      </c>
      <c r="B7065" s="2">
        <v>51.216679999999997</v>
      </c>
      <c r="C7065" s="2">
        <v>0.241256</v>
      </c>
      <c r="D7065" s="2">
        <v>0.46041399999999999</v>
      </c>
      <c r="F7065" s="2">
        <v>9.9509129999999999</v>
      </c>
      <c r="G7065" s="2">
        <v>0.491203</v>
      </c>
      <c r="H7065" s="2">
        <v>0.48928100000000002</v>
      </c>
      <c r="J7065" s="2">
        <v>9.9537169999999993</v>
      </c>
      <c r="K7065" s="2">
        <v>9.0663999999999995E-2</v>
      </c>
      <c r="L7065" s="2">
        <v>0.22751399999999999</v>
      </c>
    </row>
    <row r="7066" spans="1:12" x14ac:dyDescent="0.2">
      <c r="A7066" s="2">
        <v>9.9544180000000004</v>
      </c>
      <c r="B7066" s="2">
        <v>51.200420000000001</v>
      </c>
      <c r="C7066" s="2">
        <v>0.24057300000000001</v>
      </c>
      <c r="D7066" s="2">
        <v>0.46045199999999997</v>
      </c>
      <c r="F7066" s="2">
        <v>9.951613</v>
      </c>
      <c r="G7066" s="2">
        <v>0.49118800000000001</v>
      </c>
      <c r="H7066" s="2">
        <v>0.489014</v>
      </c>
      <c r="J7066" s="2">
        <v>9.9544180000000004</v>
      </c>
      <c r="K7066" s="2">
        <v>9.0521000000000004E-2</v>
      </c>
      <c r="L7066" s="2">
        <v>0.22796</v>
      </c>
    </row>
    <row r="7067" spans="1:12" x14ac:dyDescent="0.2">
      <c r="A7067" s="2">
        <v>9.9551200000000009</v>
      </c>
      <c r="B7067" s="2">
        <v>51.183950000000003</v>
      </c>
      <c r="C7067" s="2">
        <v>0.24035599999999999</v>
      </c>
      <c r="D7067" s="2">
        <v>0.46045199999999997</v>
      </c>
      <c r="F7067" s="2">
        <v>9.9523139999999994</v>
      </c>
      <c r="G7067" s="2">
        <v>0.49134100000000003</v>
      </c>
      <c r="H7067" s="2">
        <v>0.489037</v>
      </c>
      <c r="J7067" s="2">
        <v>9.9551200000000009</v>
      </c>
      <c r="K7067" s="2">
        <v>9.0059E-2</v>
      </c>
      <c r="L7067" s="2">
        <v>0.228492</v>
      </c>
    </row>
    <row r="7068" spans="1:12" x14ac:dyDescent="0.2">
      <c r="A7068" s="2">
        <v>9.9558210000000003</v>
      </c>
      <c r="B7068" s="2">
        <v>51.167079999999999</v>
      </c>
      <c r="C7068" s="2">
        <v>0.23999300000000001</v>
      </c>
      <c r="D7068" s="2">
        <v>0.46045199999999997</v>
      </c>
      <c r="F7068" s="2">
        <v>9.9530150000000006</v>
      </c>
      <c r="G7068" s="2">
        <v>0.49148599999999998</v>
      </c>
      <c r="H7068" s="2">
        <v>0.48896000000000001</v>
      </c>
      <c r="J7068" s="2">
        <v>9.9558210000000003</v>
      </c>
      <c r="K7068" s="2">
        <v>8.9724999999999999E-2</v>
      </c>
      <c r="L7068" s="2">
        <v>0.22838</v>
      </c>
    </row>
    <row r="7069" spans="1:12" x14ac:dyDescent="0.2">
      <c r="A7069" s="2">
        <v>9.9565230000000007</v>
      </c>
      <c r="B7069" s="2">
        <v>51.151000000000003</v>
      </c>
      <c r="C7069" s="2">
        <v>0.239783</v>
      </c>
      <c r="D7069" s="2">
        <v>0.460399</v>
      </c>
      <c r="F7069" s="2">
        <v>9.9537169999999993</v>
      </c>
      <c r="G7069" s="2">
        <v>0.49135600000000001</v>
      </c>
      <c r="H7069" s="2">
        <v>0.488701</v>
      </c>
      <c r="J7069" s="2">
        <v>9.9565230000000007</v>
      </c>
      <c r="K7069" s="2">
        <v>8.9541999999999997E-2</v>
      </c>
      <c r="L7069" s="2">
        <v>0.22866400000000001</v>
      </c>
    </row>
    <row r="7070" spans="1:12" x14ac:dyDescent="0.2">
      <c r="A7070" s="2">
        <v>9.9572240000000001</v>
      </c>
      <c r="B7070" s="2">
        <v>51.135100000000001</v>
      </c>
      <c r="C7070" s="2">
        <v>0.239894</v>
      </c>
      <c r="D7070" s="2">
        <v>0.46045199999999997</v>
      </c>
      <c r="F7070" s="2">
        <v>9.9544180000000004</v>
      </c>
      <c r="G7070" s="2">
        <v>0.49109599999999998</v>
      </c>
      <c r="H7070" s="2">
        <v>0.48857899999999999</v>
      </c>
      <c r="J7070" s="2">
        <v>9.9572240000000001</v>
      </c>
      <c r="K7070" s="2">
        <v>8.9424000000000003E-2</v>
      </c>
      <c r="L7070" s="2">
        <v>0.22901299999999999</v>
      </c>
    </row>
    <row r="7071" spans="1:12" x14ac:dyDescent="0.2">
      <c r="A7071" s="2">
        <v>9.9579260000000005</v>
      </c>
      <c r="B7071" s="2">
        <v>51.118940000000002</v>
      </c>
      <c r="C7071" s="2">
        <v>0.24021799999999999</v>
      </c>
      <c r="D7071" s="2">
        <v>0.46088000000000001</v>
      </c>
      <c r="F7071" s="2">
        <v>9.9551200000000009</v>
      </c>
      <c r="G7071" s="2">
        <v>0.49073800000000001</v>
      </c>
      <c r="H7071" s="2">
        <v>0.48838799999999999</v>
      </c>
      <c r="J7071" s="2">
        <v>9.9579260000000005</v>
      </c>
      <c r="K7071" s="2">
        <v>8.9479000000000003E-2</v>
      </c>
      <c r="L7071" s="2">
        <v>0.22936899999999999</v>
      </c>
    </row>
    <row r="7072" spans="1:12" x14ac:dyDescent="0.2">
      <c r="A7072" s="2">
        <v>9.9586269999999999</v>
      </c>
      <c r="B7072" s="2">
        <v>51.102809999999998</v>
      </c>
      <c r="C7072" s="2">
        <v>0.240482</v>
      </c>
      <c r="D7072" s="2">
        <v>0.46122299999999999</v>
      </c>
      <c r="F7072" s="2">
        <v>9.9558210000000003</v>
      </c>
      <c r="G7072" s="2">
        <v>0.49063899999999999</v>
      </c>
      <c r="H7072" s="2">
        <v>0.48815199999999997</v>
      </c>
      <c r="J7072" s="2">
        <v>9.9586269999999999</v>
      </c>
      <c r="K7072" s="2">
        <v>8.9437000000000003E-2</v>
      </c>
      <c r="L7072" s="2">
        <v>0.22981499999999999</v>
      </c>
    </row>
    <row r="7073" spans="1:12" x14ac:dyDescent="0.2">
      <c r="A7073" s="2">
        <v>9.9593290000000003</v>
      </c>
      <c r="B7073" s="2">
        <v>51.086889999999997</v>
      </c>
      <c r="C7073" s="2">
        <v>0.23991699999999999</v>
      </c>
      <c r="D7073" s="2">
        <v>0.461482</v>
      </c>
      <c r="F7073" s="2">
        <v>9.9565230000000007</v>
      </c>
      <c r="G7073" s="2">
        <v>0.49071500000000001</v>
      </c>
      <c r="H7073" s="2">
        <v>0.48799900000000002</v>
      </c>
      <c r="J7073" s="2">
        <v>9.9593290000000003</v>
      </c>
      <c r="K7073" s="2">
        <v>8.9365E-2</v>
      </c>
      <c r="L7073" s="2">
        <v>0.23064499999999999</v>
      </c>
    </row>
    <row r="7074" spans="1:12" x14ac:dyDescent="0.2">
      <c r="A7074" s="2">
        <v>9.9600299999999997</v>
      </c>
      <c r="B7074" s="2">
        <v>51.070889999999999</v>
      </c>
      <c r="C7074" s="2">
        <v>0.239875</v>
      </c>
      <c r="D7074" s="2">
        <v>0.461368</v>
      </c>
      <c r="F7074" s="2">
        <v>9.9572240000000001</v>
      </c>
      <c r="G7074" s="2">
        <v>0.49102000000000001</v>
      </c>
      <c r="H7074" s="2">
        <v>0.48828899999999997</v>
      </c>
      <c r="J7074" s="2">
        <v>9.9600299999999997</v>
      </c>
      <c r="K7074" s="2">
        <v>8.9446999999999999E-2</v>
      </c>
      <c r="L7074" s="2">
        <v>0.231928</v>
      </c>
    </row>
    <row r="7075" spans="1:12" x14ac:dyDescent="0.2">
      <c r="A7075" s="2">
        <v>9.9607309999999991</v>
      </c>
      <c r="B7075" s="2">
        <v>51.054589999999997</v>
      </c>
      <c r="C7075" s="2">
        <v>0.239757</v>
      </c>
      <c r="D7075" s="2">
        <v>0.461169</v>
      </c>
      <c r="F7075" s="2">
        <v>9.9579260000000005</v>
      </c>
      <c r="G7075" s="2">
        <v>0.49127199999999999</v>
      </c>
      <c r="H7075" s="2">
        <v>0.48858600000000002</v>
      </c>
      <c r="J7075" s="2">
        <v>9.9607309999999991</v>
      </c>
      <c r="K7075" s="2">
        <v>8.9620000000000005E-2</v>
      </c>
      <c r="L7075" s="2">
        <v>0.23195299999999999</v>
      </c>
    </row>
    <row r="7076" spans="1:12" x14ac:dyDescent="0.2">
      <c r="A7076" s="2">
        <v>9.9614329999999995</v>
      </c>
      <c r="B7076" s="2">
        <v>51.037869999999998</v>
      </c>
      <c r="C7076" s="2">
        <v>0.23963499999999999</v>
      </c>
      <c r="D7076" s="2">
        <v>0.46094099999999999</v>
      </c>
      <c r="F7076" s="2">
        <v>9.9586269999999999</v>
      </c>
      <c r="G7076" s="2">
        <v>0.491035</v>
      </c>
      <c r="H7076" s="2">
        <v>0.48883799999999999</v>
      </c>
      <c r="J7076" s="2">
        <v>9.9614329999999995</v>
      </c>
      <c r="K7076" s="2">
        <v>8.9714000000000002E-2</v>
      </c>
      <c r="L7076" s="2">
        <v>0.23208000000000001</v>
      </c>
    </row>
    <row r="7077" spans="1:12" x14ac:dyDescent="0.2">
      <c r="A7077" s="2">
        <v>9.9621329999999997</v>
      </c>
      <c r="B7077" s="2">
        <v>51.021479999999997</v>
      </c>
      <c r="C7077" s="2">
        <v>0.23982200000000001</v>
      </c>
      <c r="D7077" s="2">
        <v>0.46093299999999998</v>
      </c>
      <c r="F7077" s="2">
        <v>9.9593290000000003</v>
      </c>
      <c r="G7077" s="2">
        <v>0.49086800000000003</v>
      </c>
      <c r="H7077" s="2">
        <v>0.48934899999999998</v>
      </c>
      <c r="J7077" s="2">
        <v>9.9621329999999997</v>
      </c>
      <c r="K7077" s="2">
        <v>8.9552000000000007E-2</v>
      </c>
      <c r="L7077" s="2">
        <v>0.232238</v>
      </c>
    </row>
    <row r="7078" spans="1:12" x14ac:dyDescent="0.2">
      <c r="A7078" s="2">
        <v>9.9628350000000001</v>
      </c>
      <c r="B7078" s="2">
        <v>51.004980000000003</v>
      </c>
      <c r="C7078" s="2">
        <v>0.24019199999999999</v>
      </c>
      <c r="D7078" s="2">
        <v>0.46110099999999998</v>
      </c>
      <c r="F7078" s="2">
        <v>9.9600299999999997</v>
      </c>
      <c r="G7078" s="2">
        <v>0.49100500000000002</v>
      </c>
      <c r="H7078" s="2">
        <v>0.48937199999999997</v>
      </c>
      <c r="J7078" s="2">
        <v>9.9628350000000001</v>
      </c>
      <c r="K7078" s="2">
        <v>8.9265999999999998E-2</v>
      </c>
      <c r="L7078" s="2">
        <v>0.23225499999999999</v>
      </c>
    </row>
    <row r="7079" spans="1:12" x14ac:dyDescent="0.2">
      <c r="A7079" s="2">
        <v>9.9635359999999995</v>
      </c>
      <c r="B7079" s="2">
        <v>50.988729999999997</v>
      </c>
      <c r="C7079" s="2">
        <v>0.240451</v>
      </c>
      <c r="D7079" s="2">
        <v>0.46110800000000002</v>
      </c>
      <c r="F7079" s="2">
        <v>9.9607309999999991</v>
      </c>
      <c r="G7079" s="2">
        <v>0.49114200000000002</v>
      </c>
      <c r="H7079" s="2">
        <v>0.48919699999999999</v>
      </c>
      <c r="J7079" s="2">
        <v>9.9635359999999995</v>
      </c>
      <c r="K7079" s="2">
        <v>8.9738999999999999E-2</v>
      </c>
      <c r="L7079" s="2">
        <v>0.23266899999999999</v>
      </c>
    </row>
    <row r="7080" spans="1:12" x14ac:dyDescent="0.2">
      <c r="A7080" s="2">
        <v>9.9642379999999999</v>
      </c>
      <c r="B7080" s="2">
        <v>50.97166</v>
      </c>
      <c r="C7080" s="2">
        <v>0.24104999999999999</v>
      </c>
      <c r="D7080" s="2">
        <v>0.46090999999999999</v>
      </c>
      <c r="F7080" s="2">
        <v>9.9614329999999995</v>
      </c>
      <c r="G7080" s="2">
        <v>0.49131799999999998</v>
      </c>
      <c r="H7080" s="2">
        <v>0.48926500000000001</v>
      </c>
      <c r="J7080" s="2">
        <v>9.9642379999999999</v>
      </c>
      <c r="K7080" s="2">
        <v>9.0229000000000004E-2</v>
      </c>
      <c r="L7080" s="2">
        <v>0.23352400000000001</v>
      </c>
    </row>
    <row r="7081" spans="1:12" x14ac:dyDescent="0.2">
      <c r="A7081" s="2">
        <v>9.9649389999999993</v>
      </c>
      <c r="B7081" s="2">
        <v>50.955060000000003</v>
      </c>
      <c r="C7081" s="2">
        <v>0.241313</v>
      </c>
      <c r="D7081" s="2">
        <v>0.46033000000000002</v>
      </c>
      <c r="F7081" s="2">
        <v>9.9621329999999997</v>
      </c>
      <c r="G7081" s="2">
        <v>0.49185200000000001</v>
      </c>
      <c r="H7081" s="2">
        <v>0.48928100000000002</v>
      </c>
      <c r="J7081" s="2">
        <v>9.9649389999999993</v>
      </c>
      <c r="K7081" s="2">
        <v>9.0217000000000006E-2</v>
      </c>
      <c r="L7081" s="2">
        <v>0.23395299999999999</v>
      </c>
    </row>
    <row r="7082" spans="1:12" x14ac:dyDescent="0.2">
      <c r="A7082" s="2">
        <v>9.9656409999999997</v>
      </c>
      <c r="B7082" s="2">
        <v>50.939100000000003</v>
      </c>
      <c r="C7082" s="2">
        <v>0.24125199999999999</v>
      </c>
      <c r="D7082" s="2">
        <v>0.46010099999999998</v>
      </c>
      <c r="F7082" s="2">
        <v>9.9628350000000001</v>
      </c>
      <c r="G7082" s="2">
        <v>0.49183700000000002</v>
      </c>
      <c r="H7082" s="2">
        <v>0.48918899999999998</v>
      </c>
      <c r="J7082" s="2">
        <v>9.9656409999999997</v>
      </c>
      <c r="K7082" s="2">
        <v>9.0298000000000003E-2</v>
      </c>
      <c r="L7082" s="2">
        <v>0.234122</v>
      </c>
    </row>
    <row r="7083" spans="1:12" x14ac:dyDescent="0.2">
      <c r="A7083" s="2">
        <v>9.9663419999999991</v>
      </c>
      <c r="B7083" s="2">
        <v>50.923360000000002</v>
      </c>
      <c r="C7083" s="2">
        <v>0.24112600000000001</v>
      </c>
      <c r="D7083" s="2">
        <v>0.46028400000000003</v>
      </c>
      <c r="F7083" s="2">
        <v>9.9635359999999995</v>
      </c>
      <c r="G7083" s="2">
        <v>0.49161500000000002</v>
      </c>
      <c r="H7083" s="2">
        <v>0.488815</v>
      </c>
      <c r="J7083" s="2">
        <v>9.9663419999999991</v>
      </c>
      <c r="K7083" s="2">
        <v>9.0611999999999998E-2</v>
      </c>
      <c r="L7083" s="2">
        <v>0.233903</v>
      </c>
    </row>
    <row r="7084" spans="1:12" x14ac:dyDescent="0.2">
      <c r="A7084" s="2">
        <v>9.9670430000000003</v>
      </c>
      <c r="B7084" s="2">
        <v>50.906500000000001</v>
      </c>
      <c r="C7084" s="2">
        <v>0.24091599999999999</v>
      </c>
      <c r="D7084" s="2">
        <v>0.46068900000000002</v>
      </c>
      <c r="F7084" s="2">
        <v>9.9642379999999999</v>
      </c>
      <c r="G7084" s="2">
        <v>0.49150100000000002</v>
      </c>
      <c r="H7084" s="2">
        <v>0.48855599999999999</v>
      </c>
      <c r="J7084" s="2">
        <v>9.9670430000000003</v>
      </c>
      <c r="K7084" s="2">
        <v>9.0992000000000003E-2</v>
      </c>
      <c r="L7084" s="2">
        <v>0.234068</v>
      </c>
    </row>
    <row r="7085" spans="1:12" x14ac:dyDescent="0.2">
      <c r="A7085" s="2">
        <v>9.9677450000000007</v>
      </c>
      <c r="B7085" s="2">
        <v>50.890450000000001</v>
      </c>
      <c r="C7085" s="2">
        <v>0.24047399999999999</v>
      </c>
      <c r="D7085" s="2">
        <v>0.46068900000000002</v>
      </c>
      <c r="F7085" s="2">
        <v>9.9649389999999993</v>
      </c>
      <c r="G7085" s="2">
        <v>0.49096699999999999</v>
      </c>
      <c r="H7085" s="2">
        <v>0.48840299999999998</v>
      </c>
      <c r="J7085" s="2">
        <v>9.9677450000000007</v>
      </c>
      <c r="K7085" s="2">
        <v>9.1010999999999995E-2</v>
      </c>
      <c r="L7085" s="2">
        <v>0.23452100000000001</v>
      </c>
    </row>
    <row r="7086" spans="1:12" x14ac:dyDescent="0.2">
      <c r="A7086" s="2">
        <v>9.9684460000000001</v>
      </c>
      <c r="B7086" s="2">
        <v>50.876350000000002</v>
      </c>
      <c r="C7086" s="2">
        <v>0.24046600000000001</v>
      </c>
      <c r="D7086" s="2">
        <v>0.46078799999999998</v>
      </c>
      <c r="F7086" s="2">
        <v>9.9656409999999997</v>
      </c>
      <c r="G7086" s="2">
        <v>0.48998999999999998</v>
      </c>
      <c r="H7086" s="2">
        <v>0.48833500000000002</v>
      </c>
      <c r="J7086" s="2">
        <v>9.9684460000000001</v>
      </c>
      <c r="K7086" s="2">
        <v>9.0888999999999998E-2</v>
      </c>
      <c r="L7086" s="2">
        <v>0.23457900000000001</v>
      </c>
    </row>
    <row r="7087" spans="1:12" x14ac:dyDescent="0.2">
      <c r="A7087" s="2">
        <v>9.9691480000000006</v>
      </c>
      <c r="B7087" s="2">
        <v>50.860680000000002</v>
      </c>
      <c r="C7087" s="2">
        <v>0.24026800000000001</v>
      </c>
      <c r="D7087" s="2">
        <v>0.46079599999999998</v>
      </c>
      <c r="F7087" s="2">
        <v>9.9663419999999991</v>
      </c>
      <c r="G7087" s="2">
        <v>0.48928100000000002</v>
      </c>
      <c r="H7087" s="2">
        <v>0.48844100000000001</v>
      </c>
      <c r="J7087" s="2">
        <v>9.9691480000000006</v>
      </c>
      <c r="K7087" s="2">
        <v>9.0760999999999994E-2</v>
      </c>
      <c r="L7087" s="2">
        <v>0.234935</v>
      </c>
    </row>
    <row r="7088" spans="1:12" x14ac:dyDescent="0.2">
      <c r="A7088" s="2">
        <v>9.969849</v>
      </c>
      <c r="B7088" s="2">
        <v>50.844700000000003</v>
      </c>
      <c r="C7088" s="2">
        <v>0.24015400000000001</v>
      </c>
      <c r="D7088" s="2">
        <v>0.46055099999999999</v>
      </c>
      <c r="F7088" s="2">
        <v>9.9670430000000003</v>
      </c>
      <c r="G7088" s="2">
        <v>0.489014</v>
      </c>
      <c r="H7088" s="2">
        <v>0.48828100000000002</v>
      </c>
      <c r="J7088" s="2">
        <v>9.969849</v>
      </c>
      <c r="K7088" s="2">
        <v>9.0546000000000001E-2</v>
      </c>
      <c r="L7088" s="2">
        <v>0.23528199999999999</v>
      </c>
    </row>
    <row r="7089" spans="1:12" x14ac:dyDescent="0.2">
      <c r="A7089" s="2">
        <v>9.9705510000000004</v>
      </c>
      <c r="B7089" s="2">
        <v>50.829709999999999</v>
      </c>
      <c r="C7089" s="2">
        <v>0.239982</v>
      </c>
      <c r="D7089" s="2">
        <v>0.46055099999999999</v>
      </c>
      <c r="F7089" s="2">
        <v>9.9677450000000007</v>
      </c>
      <c r="G7089" s="2">
        <v>0.489037</v>
      </c>
      <c r="H7089" s="2">
        <v>0.48805199999999999</v>
      </c>
      <c r="J7089" s="2">
        <v>9.9705510000000004</v>
      </c>
      <c r="K7089" s="2">
        <v>8.9884000000000006E-2</v>
      </c>
      <c r="L7089" s="2">
        <v>0.236012</v>
      </c>
    </row>
    <row r="7090" spans="1:12" x14ac:dyDescent="0.2">
      <c r="A7090" s="2">
        <v>9.9712510000000005</v>
      </c>
      <c r="B7090" s="2">
        <v>50.814689999999999</v>
      </c>
      <c r="C7090" s="2">
        <v>0.23982500000000001</v>
      </c>
      <c r="D7090" s="2">
        <v>0.46013199999999999</v>
      </c>
      <c r="F7090" s="2">
        <v>9.9684460000000001</v>
      </c>
      <c r="G7090" s="2">
        <v>0.48896000000000001</v>
      </c>
      <c r="H7090" s="2">
        <v>0.48825800000000003</v>
      </c>
      <c r="J7090" s="2">
        <v>9.9712510000000005</v>
      </c>
      <c r="K7090" s="2">
        <v>8.9530999999999999E-2</v>
      </c>
      <c r="L7090" s="2">
        <v>0.23688400000000001</v>
      </c>
    </row>
    <row r="7091" spans="1:12" x14ac:dyDescent="0.2">
      <c r="A7091" s="2">
        <v>9.9719529999999992</v>
      </c>
      <c r="B7091" s="2">
        <v>50.799709999999997</v>
      </c>
      <c r="C7091" s="2">
        <v>0.239227</v>
      </c>
      <c r="D7091" s="2">
        <v>0.46016200000000002</v>
      </c>
      <c r="F7091" s="2">
        <v>9.9691480000000006</v>
      </c>
      <c r="G7091" s="2">
        <v>0.488701</v>
      </c>
      <c r="H7091" s="2">
        <v>0.48815199999999997</v>
      </c>
      <c r="J7091" s="2">
        <v>9.9719529999999992</v>
      </c>
      <c r="K7091" s="2">
        <v>8.9734999999999995E-2</v>
      </c>
      <c r="L7091" s="2">
        <v>0.23766899999999999</v>
      </c>
    </row>
    <row r="7092" spans="1:12" x14ac:dyDescent="0.2">
      <c r="A7092" s="2">
        <v>9.9726540000000004</v>
      </c>
      <c r="B7092" s="2">
        <v>50.783940000000001</v>
      </c>
      <c r="C7092" s="2">
        <v>0.23874999999999999</v>
      </c>
      <c r="D7092" s="2">
        <v>0.46065800000000001</v>
      </c>
      <c r="F7092" s="2">
        <v>9.969849</v>
      </c>
      <c r="G7092" s="2">
        <v>0.48857899999999999</v>
      </c>
      <c r="H7092" s="2">
        <v>0.48762499999999998</v>
      </c>
      <c r="J7092" s="2">
        <v>9.9726540000000004</v>
      </c>
      <c r="K7092" s="2">
        <v>9.0008000000000005E-2</v>
      </c>
      <c r="L7092" s="2">
        <v>0.23844699999999999</v>
      </c>
    </row>
    <row r="7093" spans="1:12" x14ac:dyDescent="0.2">
      <c r="A7093" s="2">
        <v>9.9733549999999997</v>
      </c>
      <c r="B7093" s="2">
        <v>50.768720000000002</v>
      </c>
      <c r="C7093" s="2">
        <v>0.238258</v>
      </c>
      <c r="D7093" s="2">
        <v>0.46062799999999998</v>
      </c>
      <c r="F7093" s="2">
        <v>9.9705510000000004</v>
      </c>
      <c r="G7093" s="2">
        <v>0.48838799999999999</v>
      </c>
      <c r="H7093" s="2">
        <v>0.48774699999999999</v>
      </c>
      <c r="J7093" s="2">
        <v>9.9733549999999997</v>
      </c>
      <c r="K7093" s="2">
        <v>9.0158000000000002E-2</v>
      </c>
      <c r="L7093" s="2">
        <v>0.23872099999999999</v>
      </c>
    </row>
    <row r="7094" spans="1:12" x14ac:dyDescent="0.2">
      <c r="A7094" s="2">
        <v>9.9740570000000002</v>
      </c>
      <c r="B7094" s="2">
        <v>50.753790000000002</v>
      </c>
      <c r="C7094" s="2">
        <v>0.238265</v>
      </c>
      <c r="D7094" s="2">
        <v>0.46030700000000002</v>
      </c>
      <c r="F7094" s="2">
        <v>9.9712510000000005</v>
      </c>
      <c r="G7094" s="2">
        <v>0.48815199999999997</v>
      </c>
      <c r="H7094" s="2">
        <v>0.48783900000000002</v>
      </c>
      <c r="J7094" s="2">
        <v>9.9740570000000002</v>
      </c>
      <c r="K7094" s="2">
        <v>9.0128E-2</v>
      </c>
      <c r="L7094" s="2">
        <v>0.23877100000000001</v>
      </c>
    </row>
    <row r="7095" spans="1:12" x14ac:dyDescent="0.2">
      <c r="A7095" s="2">
        <v>9.9747579999999996</v>
      </c>
      <c r="B7095" s="2">
        <v>50.73874</v>
      </c>
      <c r="C7095" s="2">
        <v>0.23794899999999999</v>
      </c>
      <c r="D7095" s="2">
        <v>0.460567</v>
      </c>
      <c r="F7095" s="2">
        <v>9.9719529999999992</v>
      </c>
      <c r="G7095" s="2">
        <v>0.48799900000000002</v>
      </c>
      <c r="H7095" s="2">
        <v>0.48780099999999998</v>
      </c>
      <c r="J7095" s="2">
        <v>9.9747579999999996</v>
      </c>
      <c r="K7095" s="2">
        <v>9.0277999999999997E-2</v>
      </c>
      <c r="L7095" s="2">
        <v>0.238788</v>
      </c>
    </row>
    <row r="7096" spans="1:12" x14ac:dyDescent="0.2">
      <c r="A7096" s="2">
        <v>9.97546</v>
      </c>
      <c r="B7096" s="2">
        <v>50.723559999999999</v>
      </c>
      <c r="C7096" s="2">
        <v>0.23799400000000001</v>
      </c>
      <c r="D7096" s="2">
        <v>0.46137499999999998</v>
      </c>
      <c r="F7096" s="2">
        <v>9.9726540000000004</v>
      </c>
      <c r="G7096" s="2">
        <v>0.48828899999999997</v>
      </c>
      <c r="H7096" s="2">
        <v>0.48794599999999999</v>
      </c>
      <c r="J7096" s="2">
        <v>9.97546</v>
      </c>
      <c r="K7096" s="2">
        <v>9.0364E-2</v>
      </c>
      <c r="L7096" s="2">
        <v>0.239672</v>
      </c>
    </row>
    <row r="7097" spans="1:12" x14ac:dyDescent="0.2">
      <c r="A7097" s="2">
        <v>9.9761609999999994</v>
      </c>
      <c r="B7097" s="2">
        <v>50.708199999999998</v>
      </c>
      <c r="C7097" s="2">
        <v>0.23814299999999999</v>
      </c>
      <c r="D7097" s="2">
        <v>0.46196300000000001</v>
      </c>
      <c r="F7097" s="2">
        <v>9.9733549999999997</v>
      </c>
      <c r="G7097" s="2">
        <v>0.48858600000000002</v>
      </c>
      <c r="H7097" s="2">
        <v>0.48805999999999999</v>
      </c>
      <c r="J7097" s="2">
        <v>9.9761609999999994</v>
      </c>
      <c r="K7097" s="2">
        <v>9.0623999999999996E-2</v>
      </c>
      <c r="L7097" s="2">
        <v>0.24016799999999999</v>
      </c>
    </row>
    <row r="7098" spans="1:12" x14ac:dyDescent="0.2">
      <c r="A7098" s="2">
        <v>9.9768629999999998</v>
      </c>
      <c r="B7098" s="2">
        <v>50.692120000000003</v>
      </c>
      <c r="C7098" s="2">
        <v>0.23850199999999999</v>
      </c>
      <c r="D7098" s="2">
        <v>0.46204699999999999</v>
      </c>
      <c r="F7098" s="2">
        <v>9.9740570000000002</v>
      </c>
      <c r="G7098" s="2">
        <v>0.48883799999999999</v>
      </c>
      <c r="H7098" s="2">
        <v>0.48832700000000001</v>
      </c>
      <c r="J7098" s="2">
        <v>9.9768629999999998</v>
      </c>
      <c r="K7098" s="2">
        <v>9.1010999999999995E-2</v>
      </c>
      <c r="L7098" s="2">
        <v>0.24060500000000001</v>
      </c>
    </row>
    <row r="7099" spans="1:12" x14ac:dyDescent="0.2">
      <c r="A7099" s="2">
        <v>9.9775639999999992</v>
      </c>
      <c r="B7099" s="2">
        <v>50.67642</v>
      </c>
      <c r="C7099" s="2">
        <v>0.237983</v>
      </c>
      <c r="D7099" s="2">
        <v>0.46227600000000002</v>
      </c>
      <c r="F7099" s="2">
        <v>9.9747579999999996</v>
      </c>
      <c r="G7099" s="2">
        <v>0.48934899999999998</v>
      </c>
      <c r="H7099" s="2">
        <v>0.48844900000000002</v>
      </c>
      <c r="J7099" s="2">
        <v>9.9775639999999992</v>
      </c>
      <c r="K7099" s="2">
        <v>9.1144000000000003E-2</v>
      </c>
      <c r="L7099" s="2">
        <v>0.24127000000000001</v>
      </c>
    </row>
    <row r="7100" spans="1:12" x14ac:dyDescent="0.2">
      <c r="A7100" s="2">
        <v>9.9782659999999996</v>
      </c>
      <c r="B7100" s="2">
        <v>50.661200000000001</v>
      </c>
      <c r="C7100" s="2">
        <v>0.23761699999999999</v>
      </c>
      <c r="D7100" s="2">
        <v>0.46218399999999998</v>
      </c>
      <c r="F7100" s="2">
        <v>9.97546</v>
      </c>
      <c r="G7100" s="2">
        <v>0.48937199999999997</v>
      </c>
      <c r="H7100" s="2">
        <v>0.48802200000000001</v>
      </c>
      <c r="J7100" s="2">
        <v>9.9782659999999996</v>
      </c>
      <c r="K7100" s="2">
        <v>9.0906000000000001E-2</v>
      </c>
      <c r="L7100" s="2">
        <v>0.24187</v>
      </c>
    </row>
    <row r="7101" spans="1:12" x14ac:dyDescent="0.2">
      <c r="A7101" s="2">
        <v>9.9789670000000008</v>
      </c>
      <c r="B7101" s="2">
        <v>50.645589999999999</v>
      </c>
      <c r="C7101" s="2">
        <v>0.23797099999999999</v>
      </c>
      <c r="D7101" s="2">
        <v>0.46206999999999998</v>
      </c>
      <c r="F7101" s="2">
        <v>9.9761609999999994</v>
      </c>
      <c r="G7101" s="2">
        <v>0.48919699999999999</v>
      </c>
      <c r="H7101" s="2">
        <v>0.48757200000000001</v>
      </c>
      <c r="J7101" s="2">
        <v>9.9789670000000008</v>
      </c>
      <c r="K7101" s="2">
        <v>9.0640999999999999E-2</v>
      </c>
      <c r="L7101" s="2">
        <v>0.24205399999999999</v>
      </c>
    </row>
    <row r="7102" spans="1:12" x14ac:dyDescent="0.2">
      <c r="A7102" s="2">
        <v>9.9796680000000002</v>
      </c>
      <c r="B7102" s="2">
        <v>50.630119999999998</v>
      </c>
      <c r="C7102" s="2">
        <v>0.23791399999999999</v>
      </c>
      <c r="D7102" s="2">
        <v>0.46210000000000001</v>
      </c>
      <c r="F7102" s="2">
        <v>9.9768629999999998</v>
      </c>
      <c r="G7102" s="2">
        <v>0.48926500000000001</v>
      </c>
      <c r="H7102" s="2">
        <v>0.48741099999999998</v>
      </c>
      <c r="J7102" s="2">
        <v>9.9796680000000002</v>
      </c>
      <c r="K7102" s="2">
        <v>9.1284000000000004E-2</v>
      </c>
      <c r="L7102" s="2">
        <v>0.242119</v>
      </c>
    </row>
    <row r="7103" spans="1:12" x14ac:dyDescent="0.2">
      <c r="A7103" s="2">
        <v>9.9803700000000006</v>
      </c>
      <c r="B7103" s="2">
        <v>50.614910000000002</v>
      </c>
      <c r="C7103" s="2">
        <v>0.23783799999999999</v>
      </c>
      <c r="D7103" s="2">
        <v>0.46237499999999998</v>
      </c>
      <c r="F7103" s="2">
        <v>9.9775639999999992</v>
      </c>
      <c r="G7103" s="2">
        <v>0.48928100000000002</v>
      </c>
      <c r="H7103" s="2">
        <v>0.48724400000000001</v>
      </c>
      <c r="J7103" s="2">
        <v>9.9803700000000006</v>
      </c>
      <c r="K7103" s="2">
        <v>9.2281000000000002E-2</v>
      </c>
      <c r="L7103" s="2">
        <v>0.242121</v>
      </c>
    </row>
    <row r="7104" spans="1:12" x14ac:dyDescent="0.2">
      <c r="A7104" s="2">
        <v>9.9810719999999993</v>
      </c>
      <c r="B7104" s="2">
        <v>50.599809999999998</v>
      </c>
      <c r="C7104" s="2">
        <v>0.23800199999999999</v>
      </c>
      <c r="D7104" s="2">
        <v>0.46261099999999999</v>
      </c>
      <c r="F7104" s="2">
        <v>9.9782659999999996</v>
      </c>
      <c r="G7104" s="2">
        <v>0.48918899999999998</v>
      </c>
      <c r="H7104" s="2">
        <v>0.48722100000000002</v>
      </c>
      <c r="J7104" s="2">
        <v>9.9810719999999993</v>
      </c>
      <c r="K7104" s="2">
        <v>9.2965999999999993E-2</v>
      </c>
      <c r="L7104" s="2">
        <v>0.24157999999999999</v>
      </c>
    </row>
    <row r="7105" spans="1:12" x14ac:dyDescent="0.2">
      <c r="A7105" s="2">
        <v>9.9817719999999994</v>
      </c>
      <c r="B7105" s="2">
        <v>50.584940000000003</v>
      </c>
      <c r="C7105" s="2">
        <v>0.23838699999999999</v>
      </c>
      <c r="D7105" s="2">
        <v>0.46271099999999998</v>
      </c>
      <c r="F7105" s="2">
        <v>9.9789670000000008</v>
      </c>
      <c r="G7105" s="2">
        <v>0.488815</v>
      </c>
      <c r="H7105" s="2">
        <v>0.48760199999999998</v>
      </c>
      <c r="J7105" s="2">
        <v>9.9817719999999994</v>
      </c>
      <c r="K7105" s="2">
        <v>9.2856999999999995E-2</v>
      </c>
      <c r="L7105" s="2">
        <v>0.241008</v>
      </c>
    </row>
    <row r="7106" spans="1:12" x14ac:dyDescent="0.2">
      <c r="A7106" s="2">
        <v>9.9824730000000006</v>
      </c>
      <c r="B7106" s="2">
        <v>50.569499999999998</v>
      </c>
      <c r="C7106" s="2">
        <v>0.23863500000000001</v>
      </c>
      <c r="D7106" s="2">
        <v>0.46276400000000001</v>
      </c>
      <c r="F7106" s="2">
        <v>9.9796680000000002</v>
      </c>
      <c r="G7106" s="2">
        <v>0.48855599999999999</v>
      </c>
      <c r="H7106" s="2">
        <v>0.48752600000000001</v>
      </c>
      <c r="J7106" s="2">
        <v>9.9824730000000006</v>
      </c>
      <c r="K7106" s="2">
        <v>9.2560000000000003E-2</v>
      </c>
      <c r="L7106" s="2">
        <v>0.24096200000000001</v>
      </c>
    </row>
    <row r="7107" spans="1:12" x14ac:dyDescent="0.2">
      <c r="A7107" s="2">
        <v>9.9831749999999992</v>
      </c>
      <c r="B7107" s="2">
        <v>50.554430000000004</v>
      </c>
      <c r="C7107" s="2">
        <v>0.23860500000000001</v>
      </c>
      <c r="D7107" s="2">
        <v>0.46279399999999998</v>
      </c>
      <c r="F7107" s="2">
        <v>9.9803700000000006</v>
      </c>
      <c r="G7107" s="2">
        <v>0.48840299999999998</v>
      </c>
      <c r="H7107" s="2">
        <v>0.48735800000000001</v>
      </c>
      <c r="J7107" s="2">
        <v>9.9831749999999992</v>
      </c>
      <c r="K7107" s="2">
        <v>9.2605000000000007E-2</v>
      </c>
      <c r="L7107" s="2">
        <v>0.24147399999999999</v>
      </c>
    </row>
    <row r="7108" spans="1:12" x14ac:dyDescent="0.2">
      <c r="A7108" s="2">
        <v>9.9838760000000004</v>
      </c>
      <c r="B7108" s="2">
        <v>50.539720000000003</v>
      </c>
      <c r="C7108" s="2">
        <v>0.23802499999999999</v>
      </c>
      <c r="D7108" s="2">
        <v>0.46287800000000001</v>
      </c>
      <c r="F7108" s="2">
        <v>9.9810719999999993</v>
      </c>
      <c r="G7108" s="2">
        <v>0.48833500000000002</v>
      </c>
      <c r="H7108" s="2">
        <v>0.48731200000000002</v>
      </c>
      <c r="J7108" s="2">
        <v>9.9838760000000004</v>
      </c>
      <c r="K7108" s="2">
        <v>9.2821000000000001E-2</v>
      </c>
      <c r="L7108" s="2">
        <v>0.241588</v>
      </c>
    </row>
    <row r="7109" spans="1:12" x14ac:dyDescent="0.2">
      <c r="A7109" s="2">
        <v>9.9845780000000008</v>
      </c>
      <c r="B7109" s="2">
        <v>50.524929999999998</v>
      </c>
      <c r="C7109" s="2">
        <v>0.23830000000000001</v>
      </c>
      <c r="D7109" s="2">
        <v>0.46303100000000003</v>
      </c>
      <c r="F7109" s="2">
        <v>9.9817719999999994</v>
      </c>
      <c r="G7109" s="2">
        <v>0.48844100000000001</v>
      </c>
      <c r="H7109" s="2">
        <v>0.48699199999999998</v>
      </c>
      <c r="J7109" s="2">
        <v>9.9845780000000008</v>
      </c>
      <c r="K7109" s="2">
        <v>9.3175999999999995E-2</v>
      </c>
      <c r="L7109" s="2">
        <v>0.241732</v>
      </c>
    </row>
    <row r="7110" spans="1:12" x14ac:dyDescent="0.2">
      <c r="A7110" s="2">
        <v>9.9852790000000002</v>
      </c>
      <c r="B7110" s="2">
        <v>50.51023</v>
      </c>
      <c r="C7110" s="2">
        <v>0.23830699999999999</v>
      </c>
      <c r="D7110" s="2">
        <v>0.46306199999999997</v>
      </c>
      <c r="F7110" s="2">
        <v>9.9824730000000006</v>
      </c>
      <c r="G7110" s="2">
        <v>0.48828100000000002</v>
      </c>
      <c r="H7110" s="2">
        <v>0.48675499999999999</v>
      </c>
      <c r="J7110" s="2">
        <v>9.9852790000000002</v>
      </c>
      <c r="K7110" s="2">
        <v>9.3487000000000001E-2</v>
      </c>
      <c r="L7110" s="2">
        <v>0.24251700000000001</v>
      </c>
    </row>
    <row r="7111" spans="1:12" x14ac:dyDescent="0.2">
      <c r="A7111" s="2">
        <v>9.9859810000000007</v>
      </c>
      <c r="B7111" s="2">
        <v>50.49503</v>
      </c>
      <c r="C7111" s="2">
        <v>0.23852100000000001</v>
      </c>
      <c r="D7111" s="2">
        <v>0.46303899999999998</v>
      </c>
      <c r="F7111" s="2">
        <v>9.9831749999999992</v>
      </c>
      <c r="G7111" s="2">
        <v>0.48805199999999999</v>
      </c>
      <c r="H7111" s="2">
        <v>0.48735800000000001</v>
      </c>
      <c r="J7111" s="2">
        <v>9.9859810000000007</v>
      </c>
      <c r="K7111" s="2">
        <v>9.3336000000000002E-2</v>
      </c>
      <c r="L7111" s="2">
        <v>0.24305199999999999</v>
      </c>
    </row>
    <row r="7112" spans="1:12" x14ac:dyDescent="0.2">
      <c r="A7112" s="2">
        <v>9.9866820000000001</v>
      </c>
      <c r="B7112" s="2">
        <v>50.480339999999998</v>
      </c>
      <c r="C7112" s="2">
        <v>0.238063</v>
      </c>
      <c r="D7112" s="2">
        <v>0.46283299999999999</v>
      </c>
      <c r="F7112" s="2">
        <v>9.9838760000000004</v>
      </c>
      <c r="G7112" s="2">
        <v>0.48825800000000003</v>
      </c>
      <c r="H7112" s="2">
        <v>0.48781600000000003</v>
      </c>
      <c r="J7112" s="2">
        <v>9.9866820000000001</v>
      </c>
      <c r="K7112" s="2">
        <v>9.2303999999999997E-2</v>
      </c>
      <c r="L7112" s="2">
        <v>0.24335300000000001</v>
      </c>
    </row>
    <row r="7113" spans="1:12" x14ac:dyDescent="0.2">
      <c r="A7113" s="2">
        <v>9.9873829999999995</v>
      </c>
      <c r="B7113" s="2">
        <v>50.465899999999998</v>
      </c>
      <c r="C7113" s="2">
        <v>0.23780399999999999</v>
      </c>
      <c r="D7113" s="2">
        <v>0.46249699999999999</v>
      </c>
      <c r="F7113" s="2">
        <v>9.9845780000000008</v>
      </c>
      <c r="G7113" s="2">
        <v>0.48815199999999997</v>
      </c>
      <c r="H7113" s="2">
        <v>0.48774699999999999</v>
      </c>
      <c r="J7113" s="2">
        <v>9.9873829999999995</v>
      </c>
      <c r="K7113" s="2">
        <v>9.1396000000000005E-2</v>
      </c>
      <c r="L7113" s="2">
        <v>0.24368799999999999</v>
      </c>
    </row>
    <row r="7114" spans="1:12" x14ac:dyDescent="0.2">
      <c r="A7114" s="2">
        <v>9.9880849999999999</v>
      </c>
      <c r="B7114" s="2">
        <v>50.45129</v>
      </c>
      <c r="C7114" s="2">
        <v>0.23765500000000001</v>
      </c>
      <c r="D7114" s="2">
        <v>0.46276400000000001</v>
      </c>
      <c r="F7114" s="2">
        <v>9.9852790000000002</v>
      </c>
      <c r="G7114" s="2">
        <v>0.48762499999999998</v>
      </c>
      <c r="H7114" s="2">
        <v>0.48776199999999997</v>
      </c>
      <c r="J7114" s="2">
        <v>9.9880849999999999</v>
      </c>
      <c r="K7114" s="2">
        <v>9.0908000000000003E-2</v>
      </c>
      <c r="L7114" s="2">
        <v>0.24405499999999999</v>
      </c>
    </row>
    <row r="7115" spans="1:12" x14ac:dyDescent="0.2">
      <c r="A7115" s="2">
        <v>9.9887859999999993</v>
      </c>
      <c r="B7115" s="2">
        <v>50.43647</v>
      </c>
      <c r="C7115" s="2">
        <v>0.237567</v>
      </c>
      <c r="D7115" s="2">
        <v>0.46287099999999998</v>
      </c>
      <c r="F7115" s="2">
        <v>9.9859810000000007</v>
      </c>
      <c r="G7115" s="2">
        <v>0.48774699999999999</v>
      </c>
      <c r="H7115" s="2">
        <v>0.488068</v>
      </c>
      <c r="J7115" s="2">
        <v>9.9887859999999993</v>
      </c>
      <c r="K7115" s="2">
        <v>9.1054999999999997E-2</v>
      </c>
      <c r="L7115" s="2">
        <v>0.24426500000000001</v>
      </c>
    </row>
    <row r="7116" spans="1:12" x14ac:dyDescent="0.2">
      <c r="A7116" s="2">
        <v>9.9894879999999997</v>
      </c>
      <c r="B7116" s="2">
        <v>50.422179999999997</v>
      </c>
      <c r="C7116" s="2">
        <v>0.237487</v>
      </c>
      <c r="D7116" s="2">
        <v>0.462619</v>
      </c>
      <c r="F7116" s="2">
        <v>9.9866820000000001</v>
      </c>
      <c r="G7116" s="2">
        <v>0.48783900000000002</v>
      </c>
      <c r="H7116" s="2">
        <v>0.48825099999999999</v>
      </c>
      <c r="J7116" s="2">
        <v>9.9894879999999997</v>
      </c>
      <c r="K7116" s="2">
        <v>9.1510999999999995E-2</v>
      </c>
      <c r="L7116" s="2">
        <v>0.244363</v>
      </c>
    </row>
    <row r="7117" spans="1:12" x14ac:dyDescent="0.2">
      <c r="A7117" s="2">
        <v>9.9901890000000009</v>
      </c>
      <c r="B7117" s="2">
        <v>50.40804</v>
      </c>
      <c r="C7117" s="2">
        <v>0.236957</v>
      </c>
      <c r="D7117" s="2">
        <v>0.46281699999999998</v>
      </c>
      <c r="F7117" s="2">
        <v>9.9873829999999995</v>
      </c>
      <c r="G7117" s="2">
        <v>0.48780099999999998</v>
      </c>
      <c r="H7117" s="2">
        <v>0.48845699999999997</v>
      </c>
      <c r="J7117" s="2">
        <v>9.9901890000000009</v>
      </c>
      <c r="K7117" s="2">
        <v>9.2164999999999997E-2</v>
      </c>
      <c r="L7117" s="2">
        <v>0.244312</v>
      </c>
    </row>
    <row r="7118" spans="1:12" x14ac:dyDescent="0.2">
      <c r="A7118" s="2">
        <v>9.9908920000000006</v>
      </c>
      <c r="B7118" s="2">
        <v>50.395099999999999</v>
      </c>
      <c r="C7118" s="2">
        <v>0.23691899999999999</v>
      </c>
      <c r="D7118" s="2">
        <v>0.46316099999999999</v>
      </c>
      <c r="F7118" s="2">
        <v>9.9880849999999999</v>
      </c>
      <c r="G7118" s="2">
        <v>0.48794599999999999</v>
      </c>
      <c r="H7118" s="2">
        <v>0.48838799999999999</v>
      </c>
      <c r="J7118" s="2">
        <v>9.9908920000000006</v>
      </c>
      <c r="K7118" s="2">
        <v>9.2675999999999994E-2</v>
      </c>
      <c r="L7118" s="2">
        <v>0.24457899999999999</v>
      </c>
    </row>
    <row r="7119" spans="1:12" x14ac:dyDescent="0.2">
      <c r="A7119" s="2">
        <v>9.9915920000000007</v>
      </c>
      <c r="B7119" s="2">
        <v>50.381790000000002</v>
      </c>
      <c r="C7119" s="2">
        <v>0.23746800000000001</v>
      </c>
      <c r="D7119" s="2">
        <v>0.463397</v>
      </c>
      <c r="F7119" s="2">
        <v>9.9887859999999993</v>
      </c>
      <c r="G7119" s="2">
        <v>0.48805999999999999</v>
      </c>
      <c r="H7119" s="2">
        <v>0.48830400000000002</v>
      </c>
      <c r="J7119" s="2">
        <v>9.9915920000000007</v>
      </c>
      <c r="K7119" s="2">
        <v>9.3039999999999998E-2</v>
      </c>
      <c r="L7119" s="2">
        <v>0.244561</v>
      </c>
    </row>
    <row r="7120" spans="1:12" x14ac:dyDescent="0.2">
      <c r="A7120" s="2">
        <v>9.9922930000000001</v>
      </c>
      <c r="B7120" s="2">
        <v>50.368209999999998</v>
      </c>
      <c r="C7120" s="2">
        <v>0.23735400000000001</v>
      </c>
      <c r="D7120" s="2">
        <v>0.46303899999999998</v>
      </c>
      <c r="F7120" s="2">
        <v>9.9894879999999997</v>
      </c>
      <c r="G7120" s="2">
        <v>0.48832700000000001</v>
      </c>
      <c r="H7120" s="2">
        <v>0.48811300000000002</v>
      </c>
      <c r="J7120" s="2">
        <v>9.9922930000000001</v>
      </c>
      <c r="K7120" s="2">
        <v>9.3423999999999993E-2</v>
      </c>
      <c r="L7120" s="2">
        <v>0.24412400000000001</v>
      </c>
    </row>
    <row r="7121" spans="1:12" x14ac:dyDescent="0.2">
      <c r="A7121" s="2">
        <v>9.9929939999999995</v>
      </c>
      <c r="B7121" s="2">
        <v>50.353490000000001</v>
      </c>
      <c r="C7121" s="2">
        <v>0.237067</v>
      </c>
      <c r="D7121" s="2">
        <v>0.46283299999999999</v>
      </c>
      <c r="F7121" s="2">
        <v>9.9901890000000009</v>
      </c>
      <c r="G7121" s="2">
        <v>0.48844900000000002</v>
      </c>
      <c r="H7121" s="2">
        <v>0.48821300000000001</v>
      </c>
      <c r="J7121" s="2">
        <v>9.9929939999999995</v>
      </c>
      <c r="K7121" s="2">
        <v>9.3279000000000001E-2</v>
      </c>
      <c r="L7121" s="2">
        <v>0.24418400000000001</v>
      </c>
    </row>
    <row r="7122" spans="1:12" x14ac:dyDescent="0.2">
      <c r="A7122" s="2">
        <v>9.9936950000000007</v>
      </c>
      <c r="B7122" s="2">
        <v>50.33907</v>
      </c>
      <c r="C7122" s="2">
        <v>0.23688799999999999</v>
      </c>
      <c r="D7122" s="2">
        <v>0.46225300000000002</v>
      </c>
      <c r="F7122" s="2">
        <v>9.9908920000000006</v>
      </c>
      <c r="G7122" s="2">
        <v>0.48802200000000001</v>
      </c>
      <c r="H7122" s="2">
        <v>0.48854799999999998</v>
      </c>
      <c r="J7122" s="2">
        <v>9.9936950000000007</v>
      </c>
      <c r="K7122" s="2">
        <v>9.3056E-2</v>
      </c>
      <c r="L7122" s="2">
        <v>0.24481800000000001</v>
      </c>
    </row>
    <row r="7123" spans="1:12" x14ac:dyDescent="0.2">
      <c r="A7123" s="2">
        <v>9.9943969999999993</v>
      </c>
      <c r="B7123" s="2">
        <v>50.324390000000001</v>
      </c>
      <c r="C7123" s="2">
        <v>0.236514</v>
      </c>
      <c r="D7123" s="2">
        <v>0.46198600000000001</v>
      </c>
      <c r="F7123" s="2">
        <v>9.9915920000000007</v>
      </c>
      <c r="G7123" s="2">
        <v>0.48757200000000001</v>
      </c>
      <c r="H7123" s="2">
        <v>0.48866999999999999</v>
      </c>
      <c r="J7123" s="2">
        <v>9.9943969999999993</v>
      </c>
      <c r="K7123" s="2">
        <v>9.3174000000000007E-2</v>
      </c>
      <c r="L7123" s="2">
        <v>0.2452</v>
      </c>
    </row>
    <row r="7124" spans="1:12" x14ac:dyDescent="0.2">
      <c r="A7124" s="2">
        <v>9.9950980000000005</v>
      </c>
      <c r="B7124" s="2">
        <v>50.309780000000003</v>
      </c>
      <c r="C7124" s="2">
        <v>0.23611799999999999</v>
      </c>
      <c r="D7124" s="2">
        <v>0.462283</v>
      </c>
      <c r="F7124" s="2">
        <v>9.9922930000000001</v>
      </c>
      <c r="G7124" s="2">
        <v>0.48741099999999998</v>
      </c>
      <c r="H7124" s="2">
        <v>0.488396</v>
      </c>
      <c r="J7124" s="2">
        <v>9.9950980000000005</v>
      </c>
      <c r="K7124" s="2">
        <v>9.3338000000000004E-2</v>
      </c>
      <c r="L7124" s="2">
        <v>0.244864</v>
      </c>
    </row>
    <row r="7125" spans="1:12" x14ac:dyDescent="0.2">
      <c r="A7125" s="2">
        <v>9.9957999999999991</v>
      </c>
      <c r="B7125" s="2">
        <v>50.295439999999999</v>
      </c>
      <c r="C7125" s="2">
        <v>0.236091</v>
      </c>
      <c r="D7125" s="2">
        <v>0.462001</v>
      </c>
      <c r="F7125" s="2">
        <v>9.9929939999999995</v>
      </c>
      <c r="G7125" s="2">
        <v>0.48724400000000001</v>
      </c>
      <c r="H7125" s="2">
        <v>0.48792999999999997</v>
      </c>
      <c r="J7125" s="2">
        <v>9.9957999999999991</v>
      </c>
      <c r="K7125" s="2">
        <v>9.3239000000000002E-2</v>
      </c>
      <c r="L7125" s="2">
        <v>0.24507200000000001</v>
      </c>
    </row>
    <row r="7126" spans="1:12" x14ac:dyDescent="0.2">
      <c r="A7126" s="2">
        <v>9.9965010000000003</v>
      </c>
      <c r="B7126" s="2">
        <v>50.281359999999999</v>
      </c>
      <c r="C7126" s="2">
        <v>0.23638100000000001</v>
      </c>
      <c r="D7126" s="2">
        <v>0.46208500000000002</v>
      </c>
      <c r="F7126" s="2">
        <v>9.9936950000000007</v>
      </c>
      <c r="G7126" s="2">
        <v>0.48722100000000002</v>
      </c>
      <c r="H7126" s="2">
        <v>0.48764000000000002</v>
      </c>
      <c r="J7126" s="2">
        <v>9.9965010000000003</v>
      </c>
      <c r="K7126" s="2">
        <v>9.2893000000000003E-2</v>
      </c>
      <c r="L7126" s="2">
        <v>0.24535299999999999</v>
      </c>
    </row>
    <row r="7127" spans="1:12" x14ac:dyDescent="0.2">
      <c r="A7127" s="2">
        <v>9.9972030000000007</v>
      </c>
      <c r="B7127" s="2">
        <v>50.267299999999999</v>
      </c>
      <c r="C7127" s="2">
        <v>0.236152</v>
      </c>
      <c r="D7127" s="2">
        <v>0.46201599999999998</v>
      </c>
      <c r="F7127" s="2">
        <v>9.9943969999999993</v>
      </c>
      <c r="G7127" s="2">
        <v>0.48760199999999998</v>
      </c>
      <c r="H7127" s="2">
        <v>0.48757899999999998</v>
      </c>
      <c r="J7127" s="2">
        <v>9.9972030000000007</v>
      </c>
      <c r="K7127" s="2">
        <v>9.2818999999999999E-2</v>
      </c>
      <c r="L7127" s="2">
        <v>0.245446</v>
      </c>
    </row>
    <row r="7128" spans="1:12" x14ac:dyDescent="0.2">
      <c r="A7128" s="2">
        <v>9.9979040000000001</v>
      </c>
      <c r="B7128" s="2">
        <v>50.253619999999998</v>
      </c>
      <c r="C7128" s="2">
        <v>0.23592299999999999</v>
      </c>
      <c r="D7128" s="2">
        <v>0.46269500000000002</v>
      </c>
      <c r="F7128" s="2">
        <v>9.9950980000000005</v>
      </c>
      <c r="G7128" s="2">
        <v>0.48752600000000001</v>
      </c>
      <c r="H7128" s="2">
        <v>0.48732799999999998</v>
      </c>
      <c r="J7128" s="2">
        <v>9.9979040000000001</v>
      </c>
      <c r="K7128" s="2">
        <v>9.3271000000000007E-2</v>
      </c>
      <c r="L7128" s="2">
        <v>0.24612500000000001</v>
      </c>
    </row>
    <row r="7129" spans="1:12" x14ac:dyDescent="0.2">
      <c r="A7129" s="2">
        <v>9.9986060000000005</v>
      </c>
      <c r="B7129" s="2">
        <v>50.24015</v>
      </c>
      <c r="C7129" s="2">
        <v>0.23542299999999999</v>
      </c>
      <c r="D7129" s="2">
        <v>0.462451</v>
      </c>
      <c r="F7129" s="2">
        <v>9.9957999999999991</v>
      </c>
      <c r="G7129" s="2">
        <v>0.48735800000000001</v>
      </c>
      <c r="H7129" s="2">
        <v>0.48675499999999999</v>
      </c>
      <c r="J7129" s="2">
        <v>9.9986060000000005</v>
      </c>
      <c r="K7129" s="2">
        <v>9.2947000000000002E-2</v>
      </c>
      <c r="L7129" s="2">
        <v>0.246473</v>
      </c>
    </row>
    <row r="7130" spans="1:12" x14ac:dyDescent="0.2">
      <c r="A7130" s="2">
        <v>9.9993069999999999</v>
      </c>
      <c r="B7130" s="2">
        <v>50.226950000000002</v>
      </c>
      <c r="C7130" s="2">
        <v>0.234653</v>
      </c>
      <c r="D7130" s="2">
        <v>0.46299299999999999</v>
      </c>
      <c r="F7130" s="2">
        <v>9.9965010000000003</v>
      </c>
      <c r="G7130" s="2">
        <v>0.48731200000000002</v>
      </c>
      <c r="H7130" s="2">
        <v>0.48607600000000001</v>
      </c>
      <c r="J7130" s="2">
        <v>9.9993069999999999</v>
      </c>
      <c r="K7130" s="2">
        <v>9.2813000000000007E-2</v>
      </c>
      <c r="L7130" s="2">
        <v>0.246612</v>
      </c>
    </row>
    <row r="7131" spans="1:12" x14ac:dyDescent="0.2">
      <c r="A7131" s="2">
        <v>10.00001</v>
      </c>
      <c r="B7131" s="2">
        <v>50.213830000000002</v>
      </c>
      <c r="C7131" s="2">
        <v>0.23455699999999999</v>
      </c>
      <c r="D7131" s="2">
        <v>0.46373300000000001</v>
      </c>
      <c r="F7131" s="2">
        <v>9.9972030000000007</v>
      </c>
      <c r="G7131" s="2">
        <v>0.48699199999999998</v>
      </c>
      <c r="H7131" s="2">
        <v>0.48571799999999998</v>
      </c>
      <c r="J7131" s="2">
        <v>10.00001</v>
      </c>
      <c r="K7131" s="2">
        <v>9.3230999999999994E-2</v>
      </c>
      <c r="L7131" s="2">
        <v>0.247083</v>
      </c>
    </row>
    <row r="7132" spans="1:12" x14ac:dyDescent="0.2">
      <c r="A7132" s="2">
        <v>10.00071</v>
      </c>
      <c r="B7132" s="2">
        <v>50.200409999999998</v>
      </c>
      <c r="C7132" s="2">
        <v>0.23400799999999999</v>
      </c>
      <c r="D7132" s="2">
        <v>0.46354200000000001</v>
      </c>
      <c r="F7132" s="2">
        <v>9.9979040000000001</v>
      </c>
      <c r="G7132" s="2">
        <v>0.48675499999999999</v>
      </c>
      <c r="H7132" s="2">
        <v>0.48547400000000002</v>
      </c>
      <c r="J7132" s="2">
        <v>10.00071</v>
      </c>
      <c r="K7132" s="2">
        <v>9.3285999999999994E-2</v>
      </c>
      <c r="L7132" s="2">
        <v>0.24737600000000001</v>
      </c>
    </row>
    <row r="7133" spans="1:12" x14ac:dyDescent="0.2">
      <c r="A7133" s="2">
        <v>10.00141</v>
      </c>
      <c r="B7133" s="2">
        <v>50.186259999999997</v>
      </c>
      <c r="C7133" s="2">
        <v>0.233463</v>
      </c>
      <c r="D7133" s="2">
        <v>0.46383999999999997</v>
      </c>
      <c r="F7133" s="2">
        <v>9.9986060000000005</v>
      </c>
      <c r="G7133" s="2">
        <v>0.48735800000000001</v>
      </c>
      <c r="H7133" s="2">
        <v>0.48513800000000001</v>
      </c>
      <c r="J7133" s="2">
        <v>10.00141</v>
      </c>
      <c r="K7133" s="2">
        <v>9.3133999999999995E-2</v>
      </c>
      <c r="L7133" s="2">
        <v>0.247531</v>
      </c>
    </row>
    <row r="7134" spans="1:12" x14ac:dyDescent="0.2">
      <c r="A7134" s="2">
        <v>10.00211</v>
      </c>
      <c r="B7134" s="2">
        <v>50.171990000000001</v>
      </c>
      <c r="C7134" s="2">
        <v>0.23319899999999999</v>
      </c>
      <c r="D7134" s="2">
        <v>0.46362599999999998</v>
      </c>
      <c r="F7134" s="2">
        <v>9.9993069999999999</v>
      </c>
      <c r="G7134" s="2">
        <v>0.48781600000000003</v>
      </c>
      <c r="H7134" s="2">
        <v>0.48506199999999999</v>
      </c>
      <c r="J7134" s="2">
        <v>10.00211</v>
      </c>
      <c r="K7134" s="2">
        <v>9.2774999999999996E-2</v>
      </c>
      <c r="L7134" s="2">
        <v>0.24777199999999999</v>
      </c>
    </row>
    <row r="7135" spans="1:12" x14ac:dyDescent="0.2">
      <c r="A7135" s="2">
        <v>10.00281</v>
      </c>
      <c r="B7135" s="2">
        <v>50.157730000000001</v>
      </c>
      <c r="C7135" s="2">
        <v>0.23315</v>
      </c>
      <c r="D7135" s="2">
        <v>0.46346599999999999</v>
      </c>
      <c r="F7135" s="2">
        <v>10.00001</v>
      </c>
      <c r="G7135" s="2">
        <v>0.48774699999999999</v>
      </c>
      <c r="H7135" s="2">
        <v>0.48506199999999999</v>
      </c>
      <c r="J7135" s="2">
        <v>10.00281</v>
      </c>
      <c r="K7135" s="2">
        <v>9.2920000000000003E-2</v>
      </c>
      <c r="L7135" s="2">
        <v>0.247721</v>
      </c>
    </row>
    <row r="7136" spans="1:12" x14ac:dyDescent="0.2">
      <c r="A7136" s="2">
        <v>10.00352</v>
      </c>
      <c r="B7136" s="2">
        <v>50.143259999999998</v>
      </c>
      <c r="C7136" s="2">
        <v>0.23203199999999999</v>
      </c>
      <c r="D7136" s="2">
        <v>0.46371800000000002</v>
      </c>
      <c r="F7136" s="2">
        <v>10.00071</v>
      </c>
      <c r="G7136" s="2">
        <v>0.48776199999999997</v>
      </c>
      <c r="H7136" s="2">
        <v>0.484879</v>
      </c>
      <c r="J7136" s="2">
        <v>10.00352</v>
      </c>
      <c r="K7136" s="2">
        <v>9.2993000000000006E-2</v>
      </c>
      <c r="L7136" s="2">
        <v>0.247747</v>
      </c>
    </row>
    <row r="7137" spans="1:12" x14ac:dyDescent="0.2">
      <c r="A7137" s="2">
        <v>10.00422</v>
      </c>
      <c r="B7137" s="2">
        <v>50.12923</v>
      </c>
      <c r="C7137" s="2">
        <v>0.232154</v>
      </c>
      <c r="D7137" s="2">
        <v>0.46396900000000002</v>
      </c>
      <c r="F7137" s="2">
        <v>10.00141</v>
      </c>
      <c r="G7137" s="2">
        <v>0.488068</v>
      </c>
      <c r="H7137" s="2">
        <v>0.48481000000000002</v>
      </c>
      <c r="J7137" s="2">
        <v>10.00422</v>
      </c>
      <c r="K7137" s="2">
        <v>9.3183000000000002E-2</v>
      </c>
      <c r="L7137" s="2">
        <v>0.24793000000000001</v>
      </c>
    </row>
    <row r="7138" spans="1:12" x14ac:dyDescent="0.2">
      <c r="A7138" s="2">
        <v>10.00492</v>
      </c>
      <c r="B7138" s="2">
        <v>50.115490000000001</v>
      </c>
      <c r="C7138" s="2">
        <v>0.23177600000000001</v>
      </c>
      <c r="D7138" s="2">
        <v>0.46434300000000001</v>
      </c>
      <c r="F7138" s="2">
        <v>10.00211</v>
      </c>
      <c r="G7138" s="2">
        <v>0.48825099999999999</v>
      </c>
      <c r="H7138" s="2">
        <v>0.48485600000000001</v>
      </c>
      <c r="J7138" s="2">
        <v>10.00492</v>
      </c>
      <c r="K7138" s="2">
        <v>9.3423999999999993E-2</v>
      </c>
      <c r="L7138" s="2">
        <v>0.24813399999999999</v>
      </c>
    </row>
    <row r="7139" spans="1:12" x14ac:dyDescent="0.2">
      <c r="A7139" s="2">
        <v>10.00562</v>
      </c>
      <c r="B7139" s="2">
        <v>50.101730000000003</v>
      </c>
      <c r="C7139" s="2">
        <v>0.23183699999999999</v>
      </c>
      <c r="D7139" s="2">
        <v>0.464229</v>
      </c>
      <c r="F7139" s="2">
        <v>10.00281</v>
      </c>
      <c r="G7139" s="2">
        <v>0.48845699999999997</v>
      </c>
      <c r="H7139" s="2">
        <v>0.48516100000000001</v>
      </c>
      <c r="J7139" s="2">
        <v>10.00562</v>
      </c>
      <c r="K7139" s="2">
        <v>9.3822000000000003E-2</v>
      </c>
      <c r="L7139" s="2">
        <v>0.24823700000000001</v>
      </c>
    </row>
    <row r="7140" spans="1:12" x14ac:dyDescent="0.2">
      <c r="A7140" s="2">
        <v>10.006320000000001</v>
      </c>
      <c r="B7140" s="2">
        <v>50.087020000000003</v>
      </c>
      <c r="C7140" s="2">
        <v>0.23133000000000001</v>
      </c>
      <c r="D7140" s="2">
        <v>0.46498400000000001</v>
      </c>
      <c r="F7140" s="2">
        <v>10.00352</v>
      </c>
      <c r="G7140" s="2">
        <v>0.48838799999999999</v>
      </c>
      <c r="H7140" s="2">
        <v>0.48545100000000002</v>
      </c>
      <c r="J7140" s="2">
        <v>10.006320000000001</v>
      </c>
      <c r="K7140" s="2">
        <v>9.4481999999999997E-2</v>
      </c>
      <c r="L7140" s="2">
        <v>0.24823899999999999</v>
      </c>
    </row>
    <row r="7141" spans="1:12" x14ac:dyDescent="0.2">
      <c r="A7141" s="2">
        <v>10.007020000000001</v>
      </c>
      <c r="B7141" s="2">
        <v>50.071980000000003</v>
      </c>
      <c r="C7141" s="2">
        <v>0.23164299999999999</v>
      </c>
      <c r="D7141" s="2">
        <v>0.464893</v>
      </c>
      <c r="F7141" s="2">
        <v>10.00422</v>
      </c>
      <c r="G7141" s="2">
        <v>0.48830400000000002</v>
      </c>
      <c r="H7141" s="2">
        <v>0.48522900000000002</v>
      </c>
      <c r="J7141" s="2">
        <v>10.007020000000001</v>
      </c>
      <c r="K7141" s="2">
        <v>9.4924999999999995E-2</v>
      </c>
      <c r="L7141" s="2">
        <v>0.248391</v>
      </c>
    </row>
    <row r="7142" spans="1:12" x14ac:dyDescent="0.2">
      <c r="A7142" s="2">
        <v>10.007720000000001</v>
      </c>
      <c r="B7142" s="2">
        <v>50.05686</v>
      </c>
      <c r="C7142" s="2">
        <v>0.23127300000000001</v>
      </c>
      <c r="D7142" s="2">
        <v>0.46476299999999998</v>
      </c>
      <c r="F7142" s="2">
        <v>10.00492</v>
      </c>
      <c r="G7142" s="2">
        <v>0.48811300000000002</v>
      </c>
      <c r="H7142" s="2">
        <v>0.48540499999999998</v>
      </c>
      <c r="J7142" s="2">
        <v>10.007720000000001</v>
      </c>
      <c r="K7142" s="2">
        <v>9.5065999999999998E-2</v>
      </c>
      <c r="L7142" s="2">
        <v>0.24868100000000001</v>
      </c>
    </row>
    <row r="7143" spans="1:12" x14ac:dyDescent="0.2">
      <c r="A7143" s="2">
        <v>10.008430000000001</v>
      </c>
      <c r="B7143" s="2">
        <v>50.042180000000002</v>
      </c>
      <c r="C7143" s="2">
        <v>0.231376</v>
      </c>
      <c r="D7143" s="2">
        <v>0.46501500000000001</v>
      </c>
      <c r="F7143" s="2">
        <v>10.00562</v>
      </c>
      <c r="G7143" s="2">
        <v>0.48821300000000001</v>
      </c>
      <c r="H7143" s="2">
        <v>0.48561900000000002</v>
      </c>
      <c r="J7143" s="2">
        <v>10.008430000000001</v>
      </c>
      <c r="K7143" s="2">
        <v>9.5241000000000006E-2</v>
      </c>
      <c r="L7143" s="2">
        <v>0.24943799999999999</v>
      </c>
    </row>
    <row r="7144" spans="1:12" x14ac:dyDescent="0.2">
      <c r="A7144" s="2">
        <v>10.009130000000001</v>
      </c>
      <c r="B7144" s="2">
        <v>50.027610000000003</v>
      </c>
      <c r="C7144" s="2">
        <v>0.230708</v>
      </c>
      <c r="D7144" s="2">
        <v>0.464694</v>
      </c>
      <c r="F7144" s="2">
        <v>10.006320000000001</v>
      </c>
      <c r="G7144" s="2">
        <v>0.48854799999999998</v>
      </c>
      <c r="H7144" s="2">
        <v>0.48554999999999998</v>
      </c>
      <c r="J7144" s="2">
        <v>10.009130000000001</v>
      </c>
      <c r="K7144" s="2">
        <v>9.5394000000000007E-2</v>
      </c>
      <c r="L7144" s="2">
        <v>0.25010500000000002</v>
      </c>
    </row>
    <row r="7145" spans="1:12" x14ac:dyDescent="0.2">
      <c r="A7145" s="2">
        <v>10.009829999999999</v>
      </c>
      <c r="B7145" s="2">
        <v>50.013300000000001</v>
      </c>
      <c r="C7145" s="2">
        <v>0.22950999999999999</v>
      </c>
      <c r="D7145" s="2">
        <v>0.46475499999999997</v>
      </c>
      <c r="F7145" s="2">
        <v>10.007020000000001</v>
      </c>
      <c r="G7145" s="2">
        <v>0.48866999999999999</v>
      </c>
      <c r="H7145" s="2">
        <v>0.48559600000000003</v>
      </c>
      <c r="J7145" s="2">
        <v>10.009829999999999</v>
      </c>
      <c r="K7145" s="2">
        <v>9.5187999999999995E-2</v>
      </c>
      <c r="L7145" s="2">
        <v>0.25031100000000001</v>
      </c>
    </row>
    <row r="7146" spans="1:12" x14ac:dyDescent="0.2">
      <c r="A7146" s="2">
        <v>10.010529999999999</v>
      </c>
      <c r="B7146" s="2">
        <v>49.99832</v>
      </c>
      <c r="C7146" s="2">
        <v>0.22941500000000001</v>
      </c>
      <c r="D7146" s="2">
        <v>0.46442</v>
      </c>
      <c r="F7146" s="2">
        <v>10.007720000000001</v>
      </c>
      <c r="G7146" s="2">
        <v>0.488396</v>
      </c>
      <c r="H7146" s="2">
        <v>0.48547400000000002</v>
      </c>
      <c r="J7146" s="2">
        <v>10.010529999999999</v>
      </c>
      <c r="K7146" s="2">
        <v>9.5323000000000005E-2</v>
      </c>
      <c r="L7146" s="2">
        <v>0.25033</v>
      </c>
    </row>
    <row r="7147" spans="1:12" x14ac:dyDescent="0.2">
      <c r="A7147" s="2">
        <v>10.011229999999999</v>
      </c>
      <c r="B7147" s="2">
        <v>49.983840000000001</v>
      </c>
      <c r="C7147" s="2">
        <v>0.22920499999999999</v>
      </c>
      <c r="D7147" s="2">
        <v>0.46420600000000001</v>
      </c>
      <c r="F7147" s="2">
        <v>10.008430000000001</v>
      </c>
      <c r="G7147" s="2">
        <v>0.48792999999999997</v>
      </c>
      <c r="H7147" s="2">
        <v>0.48557299999999998</v>
      </c>
      <c r="J7147" s="2">
        <v>10.011229999999999</v>
      </c>
      <c r="K7147" s="2">
        <v>9.5816999999999999E-2</v>
      </c>
      <c r="L7147" s="2">
        <v>0.25064999999999998</v>
      </c>
    </row>
    <row r="7148" spans="1:12" x14ac:dyDescent="0.2">
      <c r="A7148" s="2">
        <v>10.01193</v>
      </c>
      <c r="B7148" s="2">
        <v>49.969900000000003</v>
      </c>
      <c r="C7148" s="2">
        <v>0.22891500000000001</v>
      </c>
      <c r="D7148" s="2">
        <v>0.46418300000000001</v>
      </c>
      <c r="F7148" s="2">
        <v>10.009130000000001</v>
      </c>
      <c r="G7148" s="2">
        <v>0.48764000000000002</v>
      </c>
      <c r="H7148" s="2">
        <v>0.48577100000000001</v>
      </c>
      <c r="J7148" s="2">
        <v>10.01193</v>
      </c>
      <c r="K7148" s="2">
        <v>9.5893999999999993E-2</v>
      </c>
      <c r="L7148" s="2">
        <v>0.250913</v>
      </c>
    </row>
    <row r="7149" spans="1:12" x14ac:dyDescent="0.2">
      <c r="A7149" s="2">
        <v>10.01263</v>
      </c>
      <c r="B7149" s="2">
        <v>49.956130000000002</v>
      </c>
      <c r="C7149" s="2">
        <v>0.22874800000000001</v>
      </c>
      <c r="D7149" s="2">
        <v>0.46385500000000002</v>
      </c>
      <c r="F7149" s="2">
        <v>10.009829999999999</v>
      </c>
      <c r="G7149" s="2">
        <v>0.48757899999999998</v>
      </c>
      <c r="H7149" s="2">
        <v>0.48560300000000001</v>
      </c>
      <c r="J7149" s="2">
        <v>10.01263</v>
      </c>
      <c r="K7149" s="2">
        <v>9.6202999999999997E-2</v>
      </c>
      <c r="L7149" s="2">
        <v>0.25075599999999998</v>
      </c>
    </row>
    <row r="7150" spans="1:12" x14ac:dyDescent="0.2">
      <c r="A7150" s="2">
        <v>10.01333</v>
      </c>
      <c r="B7150" s="2">
        <v>49.941949999999999</v>
      </c>
      <c r="C7150" s="2">
        <v>0.22877800000000001</v>
      </c>
      <c r="D7150" s="2">
        <v>0.46374799999999999</v>
      </c>
      <c r="F7150" s="2">
        <v>10.010529999999999</v>
      </c>
      <c r="G7150" s="2">
        <v>0.48732799999999998</v>
      </c>
      <c r="H7150" s="2">
        <v>0.48571799999999998</v>
      </c>
      <c r="J7150" s="2">
        <v>10.01333</v>
      </c>
      <c r="K7150" s="2">
        <v>9.6671999999999994E-2</v>
      </c>
      <c r="L7150" s="2">
        <v>0.25070999999999999</v>
      </c>
    </row>
    <row r="7151" spans="1:12" x14ac:dyDescent="0.2">
      <c r="A7151" s="2">
        <v>10.01404</v>
      </c>
      <c r="B7151" s="2">
        <v>49.92794</v>
      </c>
      <c r="C7151" s="2">
        <v>0.228385</v>
      </c>
      <c r="D7151" s="2">
        <v>0.46404600000000001</v>
      </c>
      <c r="F7151" s="2">
        <v>10.011229999999999</v>
      </c>
      <c r="G7151" s="2">
        <v>0.48675499999999999</v>
      </c>
      <c r="H7151" s="2">
        <v>0.48610700000000001</v>
      </c>
      <c r="J7151" s="2">
        <v>10.01404</v>
      </c>
      <c r="K7151" s="2">
        <v>9.7000000000000003E-2</v>
      </c>
      <c r="L7151" s="2">
        <v>0.250689</v>
      </c>
    </row>
    <row r="7152" spans="1:12" x14ac:dyDescent="0.2">
      <c r="A7152" s="2">
        <v>10.01474</v>
      </c>
      <c r="B7152" s="2">
        <v>49.913879999999999</v>
      </c>
      <c r="C7152" s="2">
        <v>0.22786600000000001</v>
      </c>
      <c r="D7152" s="2">
        <v>0.46437400000000001</v>
      </c>
      <c r="F7152" s="2">
        <v>10.01193</v>
      </c>
      <c r="G7152" s="2">
        <v>0.48607600000000001</v>
      </c>
      <c r="H7152" s="2">
        <v>0.48588599999999998</v>
      </c>
      <c r="J7152" s="2">
        <v>10.01474</v>
      </c>
      <c r="K7152" s="2">
        <v>9.6948000000000006E-2</v>
      </c>
      <c r="L7152" s="2">
        <v>0.25063299999999999</v>
      </c>
    </row>
    <row r="7153" spans="1:12" x14ac:dyDescent="0.2">
      <c r="A7153" s="2">
        <v>10.01544</v>
      </c>
      <c r="B7153" s="2">
        <v>49.899990000000003</v>
      </c>
      <c r="C7153" s="2">
        <v>0.227489</v>
      </c>
      <c r="D7153" s="2">
        <v>0.46393099999999998</v>
      </c>
      <c r="F7153" s="2">
        <v>10.01263</v>
      </c>
      <c r="G7153" s="2">
        <v>0.48571799999999998</v>
      </c>
      <c r="H7153" s="2">
        <v>0.485458</v>
      </c>
      <c r="J7153" s="2">
        <v>10.01544</v>
      </c>
      <c r="K7153" s="2">
        <v>9.6591999999999997E-2</v>
      </c>
      <c r="L7153" s="2">
        <v>0.25087599999999999</v>
      </c>
    </row>
    <row r="7154" spans="1:12" x14ac:dyDescent="0.2">
      <c r="A7154" s="2">
        <v>10.01614</v>
      </c>
      <c r="B7154" s="2">
        <v>49.886150000000001</v>
      </c>
      <c r="C7154" s="2">
        <v>0.22700000000000001</v>
      </c>
      <c r="D7154" s="2">
        <v>0.46387800000000001</v>
      </c>
      <c r="F7154" s="2">
        <v>10.01333</v>
      </c>
      <c r="G7154" s="2">
        <v>0.48547400000000002</v>
      </c>
      <c r="H7154" s="2">
        <v>0.48550399999999999</v>
      </c>
      <c r="J7154" s="2">
        <v>10.01614</v>
      </c>
      <c r="K7154" s="2">
        <v>9.5881999999999995E-2</v>
      </c>
      <c r="L7154" s="2">
        <v>0.25166500000000003</v>
      </c>
    </row>
    <row r="7155" spans="1:12" x14ac:dyDescent="0.2">
      <c r="A7155" s="2">
        <v>10.01684</v>
      </c>
      <c r="B7155" s="2">
        <v>49.871450000000003</v>
      </c>
      <c r="C7155" s="2">
        <v>0.22636000000000001</v>
      </c>
      <c r="D7155" s="2">
        <v>0.46395399999999998</v>
      </c>
      <c r="F7155" s="2">
        <v>10.01404</v>
      </c>
      <c r="G7155" s="2">
        <v>0.48513800000000001</v>
      </c>
      <c r="H7155" s="2">
        <v>0.48590100000000003</v>
      </c>
      <c r="J7155" s="2">
        <v>10.01684</v>
      </c>
      <c r="K7155" s="2">
        <v>9.5653000000000002E-2</v>
      </c>
      <c r="L7155" s="2">
        <v>0.25261899999999998</v>
      </c>
    </row>
    <row r="7156" spans="1:12" x14ac:dyDescent="0.2">
      <c r="A7156" s="2">
        <v>10.01754</v>
      </c>
      <c r="B7156" s="2">
        <v>49.8581</v>
      </c>
      <c r="C7156" s="2">
        <v>0.225719</v>
      </c>
      <c r="D7156" s="2">
        <v>0.463779</v>
      </c>
      <c r="F7156" s="2">
        <v>10.01474</v>
      </c>
      <c r="G7156" s="2">
        <v>0.48506199999999999</v>
      </c>
      <c r="H7156" s="2">
        <v>0.485985</v>
      </c>
      <c r="J7156" s="2">
        <v>10.01754</v>
      </c>
      <c r="K7156" s="2">
        <v>9.5341999999999996E-2</v>
      </c>
      <c r="L7156" s="2">
        <v>0.25316300000000003</v>
      </c>
    </row>
    <row r="7157" spans="1:12" x14ac:dyDescent="0.2">
      <c r="A7157" s="2">
        <v>10.01824</v>
      </c>
      <c r="B7157" s="2">
        <v>49.845050000000001</v>
      </c>
      <c r="C7157" s="2">
        <v>0.22552800000000001</v>
      </c>
      <c r="D7157" s="2">
        <v>0.46368700000000002</v>
      </c>
      <c r="F7157" s="2">
        <v>10.01544</v>
      </c>
      <c r="G7157" s="2">
        <v>0.48506199999999999</v>
      </c>
      <c r="H7157" s="2">
        <v>0.48597699999999999</v>
      </c>
      <c r="J7157" s="2">
        <v>10.01824</v>
      </c>
      <c r="K7157" s="2">
        <v>9.5207E-2</v>
      </c>
      <c r="L7157" s="2">
        <v>0.25314799999999998</v>
      </c>
    </row>
    <row r="7158" spans="1:12" x14ac:dyDescent="0.2">
      <c r="A7158" s="2">
        <v>10.01895</v>
      </c>
      <c r="B7158" s="2">
        <v>49.831440000000001</v>
      </c>
      <c r="C7158" s="2">
        <v>0.22555800000000001</v>
      </c>
      <c r="D7158" s="2">
        <v>0.46371800000000002</v>
      </c>
      <c r="F7158" s="2">
        <v>10.01614</v>
      </c>
      <c r="G7158" s="2">
        <v>0.484879</v>
      </c>
      <c r="H7158" s="2">
        <v>0.48597699999999999</v>
      </c>
      <c r="J7158" s="2">
        <v>10.01895</v>
      </c>
      <c r="K7158" s="2">
        <v>9.5138E-2</v>
      </c>
      <c r="L7158" s="2">
        <v>0.25326599999999999</v>
      </c>
    </row>
    <row r="7159" spans="1:12" x14ac:dyDescent="0.2">
      <c r="A7159" s="2">
        <v>10.01965</v>
      </c>
      <c r="B7159" s="2">
        <v>49.81765</v>
      </c>
      <c r="C7159" s="2">
        <v>0.22526099999999999</v>
      </c>
      <c r="D7159" s="2">
        <v>0.46349600000000002</v>
      </c>
      <c r="F7159" s="2">
        <v>10.01684</v>
      </c>
      <c r="G7159" s="2">
        <v>0.48481000000000002</v>
      </c>
      <c r="H7159" s="2">
        <v>0.48596200000000001</v>
      </c>
      <c r="J7159" s="2">
        <v>10.01965</v>
      </c>
      <c r="K7159" s="2">
        <v>9.4880999999999993E-2</v>
      </c>
      <c r="L7159" s="2">
        <v>0.25346600000000002</v>
      </c>
    </row>
    <row r="7160" spans="1:12" x14ac:dyDescent="0.2">
      <c r="A7160" s="2">
        <v>10.020350000000001</v>
      </c>
      <c r="B7160" s="2">
        <v>49.803930000000001</v>
      </c>
      <c r="C7160" s="2">
        <v>0.22511600000000001</v>
      </c>
      <c r="D7160" s="2">
        <v>0.46379399999999998</v>
      </c>
      <c r="F7160" s="2">
        <v>10.01754</v>
      </c>
      <c r="G7160" s="2">
        <v>0.48485600000000001</v>
      </c>
      <c r="H7160" s="2">
        <v>0.485931</v>
      </c>
      <c r="J7160" s="2">
        <v>10.020350000000001</v>
      </c>
      <c r="K7160" s="2">
        <v>9.4941999999999999E-2</v>
      </c>
      <c r="L7160" s="2">
        <v>0.25316</v>
      </c>
    </row>
    <row r="7161" spans="1:12" x14ac:dyDescent="0.2">
      <c r="A7161" s="2">
        <v>10.021050000000001</v>
      </c>
      <c r="B7161" s="2">
        <v>49.790779999999998</v>
      </c>
      <c r="C7161" s="2">
        <v>0.22514600000000001</v>
      </c>
      <c r="D7161" s="2">
        <v>0.46333600000000003</v>
      </c>
      <c r="F7161" s="2">
        <v>10.01824</v>
      </c>
      <c r="G7161" s="2">
        <v>0.48516100000000001</v>
      </c>
      <c r="H7161" s="2">
        <v>0.48550399999999999</v>
      </c>
      <c r="J7161" s="2">
        <v>10.021050000000001</v>
      </c>
      <c r="K7161" s="2">
        <v>9.5080999999999999E-2</v>
      </c>
      <c r="L7161" s="2">
        <v>0.25288699999999997</v>
      </c>
    </row>
    <row r="7162" spans="1:12" x14ac:dyDescent="0.2">
      <c r="A7162" s="2">
        <v>10.021750000000001</v>
      </c>
      <c r="B7162" s="2">
        <v>49.777610000000003</v>
      </c>
      <c r="C7162" s="2">
        <v>0.22490599999999999</v>
      </c>
      <c r="D7162" s="2">
        <v>0.46301599999999998</v>
      </c>
      <c r="F7162" s="2">
        <v>10.01895</v>
      </c>
      <c r="G7162" s="2">
        <v>0.48545100000000002</v>
      </c>
      <c r="H7162" s="2">
        <v>0.48541299999999998</v>
      </c>
      <c r="J7162" s="2">
        <v>10.021750000000001</v>
      </c>
      <c r="K7162" s="2">
        <v>9.5519999999999994E-2</v>
      </c>
      <c r="L7162" s="2">
        <v>0.25286500000000001</v>
      </c>
    </row>
    <row r="7163" spans="1:12" x14ac:dyDescent="0.2">
      <c r="A7163" s="2">
        <v>10.022449999999999</v>
      </c>
      <c r="B7163" s="2">
        <v>49.76435</v>
      </c>
      <c r="C7163" s="2">
        <v>0.22456999999999999</v>
      </c>
      <c r="D7163" s="2">
        <v>0.462787</v>
      </c>
      <c r="F7163" s="2">
        <v>10.01965</v>
      </c>
      <c r="G7163" s="2">
        <v>0.48522900000000002</v>
      </c>
      <c r="H7163" s="2">
        <v>0.48568</v>
      </c>
      <c r="J7163" s="2">
        <v>10.022449999999999</v>
      </c>
      <c r="K7163" s="2">
        <v>9.5959000000000003E-2</v>
      </c>
      <c r="L7163" s="2">
        <v>0.25286900000000001</v>
      </c>
    </row>
    <row r="7164" spans="1:12" x14ac:dyDescent="0.2">
      <c r="A7164" s="2">
        <v>10.023149999999999</v>
      </c>
      <c r="B7164" s="2">
        <v>49.751190000000001</v>
      </c>
      <c r="C7164" s="2">
        <v>0.22429199999999999</v>
      </c>
      <c r="D7164" s="2">
        <v>0.46251199999999998</v>
      </c>
      <c r="F7164" s="2">
        <v>10.020350000000001</v>
      </c>
      <c r="G7164" s="2">
        <v>0.48540499999999998</v>
      </c>
      <c r="H7164" s="2">
        <v>0.485489</v>
      </c>
      <c r="J7164" s="2">
        <v>10.023149999999999</v>
      </c>
      <c r="K7164" s="2">
        <v>9.6482999999999999E-2</v>
      </c>
      <c r="L7164" s="2">
        <v>0.25281900000000002</v>
      </c>
    </row>
    <row r="7165" spans="1:12" x14ac:dyDescent="0.2">
      <c r="A7165" s="2">
        <v>10.023860000000001</v>
      </c>
      <c r="B7165" s="2">
        <v>49.738109999999999</v>
      </c>
      <c r="C7165" s="2">
        <v>0.22423100000000001</v>
      </c>
      <c r="D7165" s="2">
        <v>0.46232899999999999</v>
      </c>
      <c r="F7165" s="2">
        <v>10.021050000000001</v>
      </c>
      <c r="G7165" s="2">
        <v>0.48561900000000002</v>
      </c>
      <c r="H7165" s="2">
        <v>0.48505399999999999</v>
      </c>
      <c r="J7165" s="2">
        <v>10.023860000000001</v>
      </c>
      <c r="K7165" s="2">
        <v>9.6626000000000004E-2</v>
      </c>
      <c r="L7165" s="2">
        <v>0.25311899999999998</v>
      </c>
    </row>
    <row r="7166" spans="1:12" x14ac:dyDescent="0.2">
      <c r="A7166" s="2">
        <v>10.024559999999999</v>
      </c>
      <c r="B7166" s="2">
        <v>49.724580000000003</v>
      </c>
      <c r="C7166" s="2">
        <v>0.224105</v>
      </c>
      <c r="D7166" s="2">
        <v>0.46279399999999998</v>
      </c>
      <c r="F7166" s="2">
        <v>10.021750000000001</v>
      </c>
      <c r="G7166" s="2">
        <v>0.48554999999999998</v>
      </c>
      <c r="H7166" s="2">
        <v>0.48469499999999999</v>
      </c>
      <c r="J7166" s="2">
        <v>10.024559999999999</v>
      </c>
      <c r="K7166" s="2">
        <v>9.6403000000000003E-2</v>
      </c>
      <c r="L7166" s="2">
        <v>0.25321500000000002</v>
      </c>
    </row>
    <row r="7167" spans="1:12" x14ac:dyDescent="0.2">
      <c r="A7167" s="2">
        <v>10.025259999999999</v>
      </c>
      <c r="B7167" s="2">
        <v>49.711880000000001</v>
      </c>
      <c r="C7167" s="2">
        <v>0.224052</v>
      </c>
      <c r="D7167" s="2">
        <v>0.46262700000000001</v>
      </c>
      <c r="F7167" s="2">
        <v>10.022449999999999</v>
      </c>
      <c r="G7167" s="2">
        <v>0.48559600000000003</v>
      </c>
      <c r="H7167" s="2">
        <v>0.48444399999999999</v>
      </c>
      <c r="J7167" s="2">
        <v>10.025259999999999</v>
      </c>
      <c r="K7167" s="2">
        <v>9.6226999999999993E-2</v>
      </c>
      <c r="L7167" s="2">
        <v>0.25299500000000003</v>
      </c>
    </row>
    <row r="7168" spans="1:12" x14ac:dyDescent="0.2">
      <c r="A7168" s="2">
        <v>10.02596</v>
      </c>
      <c r="B7168" s="2">
        <v>49.698480000000004</v>
      </c>
      <c r="C7168" s="2">
        <v>0.224105</v>
      </c>
      <c r="D7168" s="2">
        <v>0.461978</v>
      </c>
      <c r="F7168" s="2">
        <v>10.023149999999999</v>
      </c>
      <c r="G7168" s="2">
        <v>0.48547400000000002</v>
      </c>
      <c r="H7168" s="2">
        <v>0.48428300000000002</v>
      </c>
      <c r="J7168" s="2">
        <v>10.02596</v>
      </c>
      <c r="K7168" s="2">
        <v>9.6142000000000005E-2</v>
      </c>
      <c r="L7168" s="2">
        <v>0.25300800000000001</v>
      </c>
    </row>
    <row r="7169" spans="1:12" x14ac:dyDescent="0.2">
      <c r="A7169" s="2">
        <v>10.02666</v>
      </c>
      <c r="B7169" s="2">
        <v>49.685459999999999</v>
      </c>
      <c r="C7169" s="2">
        <v>0.22381899999999999</v>
      </c>
      <c r="D7169" s="2">
        <v>0.46178000000000002</v>
      </c>
      <c r="F7169" s="2">
        <v>10.023860000000001</v>
      </c>
      <c r="G7169" s="2">
        <v>0.48557299999999998</v>
      </c>
      <c r="H7169" s="2">
        <v>0.48413800000000001</v>
      </c>
      <c r="J7169" s="2">
        <v>10.02666</v>
      </c>
      <c r="K7169" s="2">
        <v>9.5644000000000007E-2</v>
      </c>
      <c r="L7169" s="2">
        <v>0.253243</v>
      </c>
    </row>
    <row r="7170" spans="1:12" x14ac:dyDescent="0.2">
      <c r="A7170" s="2">
        <v>10.02736</v>
      </c>
      <c r="B7170" s="2">
        <v>49.672130000000003</v>
      </c>
      <c r="C7170" s="2">
        <v>0.22337599999999999</v>
      </c>
      <c r="D7170" s="2">
        <v>0.461505</v>
      </c>
      <c r="F7170" s="2">
        <v>10.024559999999999</v>
      </c>
      <c r="G7170" s="2">
        <v>0.48577100000000001</v>
      </c>
      <c r="H7170" s="2">
        <v>0.48459600000000003</v>
      </c>
      <c r="J7170" s="2">
        <v>10.02736</v>
      </c>
      <c r="K7170" s="2">
        <v>9.5266000000000003E-2</v>
      </c>
      <c r="L7170" s="2">
        <v>0.25378800000000001</v>
      </c>
    </row>
    <row r="7171" spans="1:12" x14ac:dyDescent="0.2">
      <c r="A7171" s="2">
        <v>10.02806</v>
      </c>
      <c r="B7171" s="2">
        <v>49.659309999999998</v>
      </c>
      <c r="C7171" s="2">
        <v>0.223048</v>
      </c>
      <c r="D7171" s="2">
        <v>0.46112399999999998</v>
      </c>
      <c r="F7171" s="2">
        <v>10.025259999999999</v>
      </c>
      <c r="G7171" s="2">
        <v>0.48560300000000001</v>
      </c>
      <c r="H7171" s="2">
        <v>0.48452000000000001</v>
      </c>
      <c r="J7171" s="2">
        <v>10.02806</v>
      </c>
      <c r="K7171" s="2">
        <v>9.5239000000000004E-2</v>
      </c>
      <c r="L7171" s="2">
        <v>0.25436700000000001</v>
      </c>
    </row>
    <row r="7172" spans="1:12" x14ac:dyDescent="0.2">
      <c r="A7172" s="2">
        <v>10.02877</v>
      </c>
      <c r="B7172" s="2">
        <v>49.645960000000002</v>
      </c>
      <c r="C7172" s="2">
        <v>0.22283900000000001</v>
      </c>
      <c r="D7172" s="2">
        <v>0.461391</v>
      </c>
      <c r="F7172" s="2">
        <v>10.02596</v>
      </c>
      <c r="G7172" s="2">
        <v>0.48571799999999998</v>
      </c>
      <c r="H7172" s="2">
        <v>0.484093</v>
      </c>
      <c r="J7172" s="2">
        <v>10.02877</v>
      </c>
      <c r="K7172" s="2">
        <v>9.5255000000000006E-2</v>
      </c>
      <c r="L7172" s="2">
        <v>0.25454500000000002</v>
      </c>
    </row>
    <row r="7173" spans="1:12" x14ac:dyDescent="0.2">
      <c r="A7173" s="2">
        <v>10.02947</v>
      </c>
      <c r="B7173" s="2">
        <v>49.632480000000001</v>
      </c>
      <c r="C7173" s="2">
        <v>0.22278899999999999</v>
      </c>
      <c r="D7173" s="2">
        <v>0.46161200000000002</v>
      </c>
      <c r="F7173" s="2">
        <v>10.02666</v>
      </c>
      <c r="G7173" s="2">
        <v>0.48610700000000001</v>
      </c>
      <c r="H7173" s="2">
        <v>0.48408499999999999</v>
      </c>
      <c r="J7173" s="2">
        <v>10.02947</v>
      </c>
      <c r="K7173" s="2">
        <v>9.5030000000000003E-2</v>
      </c>
      <c r="L7173" s="2">
        <v>0.25471500000000002</v>
      </c>
    </row>
    <row r="7174" spans="1:12" x14ac:dyDescent="0.2">
      <c r="A7174" s="2">
        <v>10.03017</v>
      </c>
      <c r="B7174" s="2">
        <v>49.618940000000002</v>
      </c>
      <c r="C7174" s="2">
        <v>0.22292300000000001</v>
      </c>
      <c r="D7174" s="2">
        <v>0.46127600000000002</v>
      </c>
      <c r="F7174" s="2">
        <v>10.02736</v>
      </c>
      <c r="G7174" s="2">
        <v>0.48588599999999998</v>
      </c>
      <c r="H7174" s="2">
        <v>0.48443599999999998</v>
      </c>
      <c r="J7174" s="2">
        <v>10.03017</v>
      </c>
      <c r="K7174" s="2">
        <v>9.4740000000000005E-2</v>
      </c>
      <c r="L7174" s="2">
        <v>0.25529400000000002</v>
      </c>
    </row>
    <row r="7175" spans="1:12" x14ac:dyDescent="0.2">
      <c r="A7175" s="2">
        <v>10.03087</v>
      </c>
      <c r="B7175" s="2">
        <v>49.605879999999999</v>
      </c>
      <c r="C7175" s="2">
        <v>0.222743</v>
      </c>
      <c r="D7175" s="2">
        <v>0.46140599999999998</v>
      </c>
      <c r="F7175" s="2">
        <v>10.02806</v>
      </c>
      <c r="G7175" s="2">
        <v>0.485458</v>
      </c>
      <c r="H7175" s="2">
        <v>0.48477900000000002</v>
      </c>
      <c r="J7175" s="2">
        <v>10.03087</v>
      </c>
      <c r="K7175" s="2">
        <v>9.4339000000000006E-2</v>
      </c>
      <c r="L7175" s="2">
        <v>0.255998</v>
      </c>
    </row>
    <row r="7176" spans="1:12" x14ac:dyDescent="0.2">
      <c r="A7176" s="2">
        <v>10.03157</v>
      </c>
      <c r="B7176" s="2">
        <v>49.592799999999997</v>
      </c>
      <c r="C7176" s="2">
        <v>0.22223599999999999</v>
      </c>
      <c r="D7176" s="2">
        <v>0.46171899999999999</v>
      </c>
      <c r="F7176" s="2">
        <v>10.02877</v>
      </c>
      <c r="G7176" s="2">
        <v>0.48550399999999999</v>
      </c>
      <c r="H7176" s="2">
        <v>0.48514600000000002</v>
      </c>
      <c r="J7176" s="2">
        <v>10.03157</v>
      </c>
      <c r="K7176" s="2">
        <v>9.4292000000000001E-2</v>
      </c>
      <c r="L7176" s="2">
        <v>0.25693700000000003</v>
      </c>
    </row>
    <row r="7177" spans="1:12" x14ac:dyDescent="0.2">
      <c r="A7177" s="2">
        <v>10.03227</v>
      </c>
      <c r="B7177" s="2">
        <v>49.579900000000002</v>
      </c>
      <c r="C7177" s="2">
        <v>0.221946</v>
      </c>
      <c r="D7177" s="2">
        <v>0.46178000000000002</v>
      </c>
      <c r="F7177" s="2">
        <v>10.02947</v>
      </c>
      <c r="G7177" s="2">
        <v>0.48590100000000003</v>
      </c>
      <c r="H7177" s="2">
        <v>0.48461900000000002</v>
      </c>
      <c r="J7177" s="2">
        <v>10.03227</v>
      </c>
      <c r="K7177" s="2">
        <v>9.4413999999999998E-2</v>
      </c>
      <c r="L7177" s="2">
        <v>0.25749699999999998</v>
      </c>
    </row>
    <row r="7178" spans="1:12" x14ac:dyDescent="0.2">
      <c r="A7178" s="2">
        <v>10.032970000000001</v>
      </c>
      <c r="B7178" s="2">
        <v>49.566070000000003</v>
      </c>
      <c r="C7178" s="2">
        <v>0.22158</v>
      </c>
      <c r="D7178" s="2">
        <v>0.46184799999999998</v>
      </c>
      <c r="F7178" s="2">
        <v>10.03017</v>
      </c>
      <c r="G7178" s="2">
        <v>0.485985</v>
      </c>
      <c r="H7178" s="2">
        <v>0.48483999999999999</v>
      </c>
      <c r="J7178" s="2">
        <v>10.032970000000001</v>
      </c>
      <c r="K7178" s="2">
        <v>9.4408000000000006E-2</v>
      </c>
      <c r="L7178" s="2">
        <v>0.25743300000000002</v>
      </c>
    </row>
    <row r="7179" spans="1:12" x14ac:dyDescent="0.2">
      <c r="A7179" s="2">
        <v>10.033670000000001</v>
      </c>
      <c r="B7179" s="2">
        <v>49.552770000000002</v>
      </c>
      <c r="C7179" s="2">
        <v>0.22103800000000001</v>
      </c>
      <c r="D7179" s="2">
        <v>0.461864</v>
      </c>
      <c r="F7179" s="2">
        <v>10.03087</v>
      </c>
      <c r="G7179" s="2">
        <v>0.48597699999999999</v>
      </c>
      <c r="H7179" s="2">
        <v>0.48509999999999998</v>
      </c>
      <c r="J7179" s="2">
        <v>10.033670000000001</v>
      </c>
      <c r="K7179" s="2">
        <v>9.4428999999999999E-2</v>
      </c>
      <c r="L7179" s="2">
        <v>0.25744400000000001</v>
      </c>
    </row>
    <row r="7180" spans="1:12" x14ac:dyDescent="0.2">
      <c r="A7180" s="2">
        <v>10.034380000000001</v>
      </c>
      <c r="B7180" s="2">
        <v>49.539349999999999</v>
      </c>
      <c r="C7180" s="2">
        <v>0.22090799999999999</v>
      </c>
      <c r="D7180" s="2">
        <v>0.461536</v>
      </c>
      <c r="F7180" s="2">
        <v>10.03157</v>
      </c>
      <c r="G7180" s="2">
        <v>0.48597699999999999</v>
      </c>
      <c r="H7180" s="2">
        <v>0.48538199999999998</v>
      </c>
      <c r="J7180" s="2">
        <v>10.034380000000001</v>
      </c>
      <c r="K7180" s="2">
        <v>9.4835000000000003E-2</v>
      </c>
      <c r="L7180" s="2">
        <v>0.257297</v>
      </c>
    </row>
    <row r="7181" spans="1:12" x14ac:dyDescent="0.2">
      <c r="A7181" s="2">
        <v>10.035080000000001</v>
      </c>
      <c r="B7181" s="2">
        <v>49.52599</v>
      </c>
      <c r="C7181" s="2">
        <v>0.221084</v>
      </c>
      <c r="D7181" s="2">
        <v>0.46094099999999999</v>
      </c>
      <c r="F7181" s="2">
        <v>10.03227</v>
      </c>
      <c r="G7181" s="2">
        <v>0.48596200000000001</v>
      </c>
      <c r="H7181" s="2">
        <v>0.48574800000000001</v>
      </c>
      <c r="J7181" s="2">
        <v>10.035080000000001</v>
      </c>
      <c r="K7181" s="2">
        <v>9.4912999999999997E-2</v>
      </c>
      <c r="L7181" s="2">
        <v>0.256853</v>
      </c>
    </row>
    <row r="7182" spans="1:12" x14ac:dyDescent="0.2">
      <c r="A7182" s="2">
        <v>10.035780000000001</v>
      </c>
      <c r="B7182" s="2">
        <v>49.513069999999999</v>
      </c>
      <c r="C7182" s="2">
        <v>0.22107599999999999</v>
      </c>
      <c r="D7182" s="2">
        <v>0.460559</v>
      </c>
      <c r="F7182" s="2">
        <v>10.032970000000001</v>
      </c>
      <c r="G7182" s="2">
        <v>0.485931</v>
      </c>
      <c r="H7182" s="2">
        <v>0.48587000000000002</v>
      </c>
      <c r="J7182" s="2">
        <v>10.035780000000001</v>
      </c>
      <c r="K7182" s="2">
        <v>9.4879000000000005E-2</v>
      </c>
      <c r="L7182" s="2">
        <v>0.25704300000000002</v>
      </c>
    </row>
    <row r="7183" spans="1:12" x14ac:dyDescent="0.2">
      <c r="A7183" s="2">
        <v>10.036479999999999</v>
      </c>
      <c r="B7183" s="2">
        <v>49.50038</v>
      </c>
      <c r="C7183" s="2">
        <v>0.221133</v>
      </c>
      <c r="D7183" s="2">
        <v>0.46018500000000001</v>
      </c>
      <c r="F7183" s="2">
        <v>10.033670000000001</v>
      </c>
      <c r="G7183" s="2">
        <v>0.48550399999999999</v>
      </c>
      <c r="H7183" s="2">
        <v>0.48618299999999998</v>
      </c>
      <c r="J7183" s="2">
        <v>10.036479999999999</v>
      </c>
      <c r="K7183" s="2">
        <v>9.4906000000000004E-2</v>
      </c>
      <c r="L7183" s="2">
        <v>0.25733499999999998</v>
      </c>
    </row>
    <row r="7184" spans="1:12" x14ac:dyDescent="0.2">
      <c r="A7184" s="2">
        <v>10.037179999999999</v>
      </c>
      <c r="B7184" s="2">
        <v>49.487130000000001</v>
      </c>
      <c r="C7184" s="2">
        <v>0.22117200000000001</v>
      </c>
      <c r="D7184" s="2">
        <v>0.460117</v>
      </c>
      <c r="F7184" s="2">
        <v>10.034380000000001</v>
      </c>
      <c r="G7184" s="2">
        <v>0.48541299999999998</v>
      </c>
      <c r="H7184" s="2">
        <v>0.48628199999999999</v>
      </c>
      <c r="J7184" s="2">
        <v>10.037179999999999</v>
      </c>
      <c r="K7184" s="2">
        <v>9.5280000000000004E-2</v>
      </c>
      <c r="L7184" s="2">
        <v>0.25783299999999998</v>
      </c>
    </row>
    <row r="7185" spans="1:12" x14ac:dyDescent="0.2">
      <c r="A7185" s="2">
        <v>10.037879999999999</v>
      </c>
      <c r="B7185" s="2">
        <v>49.473880000000001</v>
      </c>
      <c r="C7185" s="2">
        <v>0.22112999999999999</v>
      </c>
      <c r="D7185" s="2">
        <v>0.46064300000000002</v>
      </c>
      <c r="F7185" s="2">
        <v>10.035080000000001</v>
      </c>
      <c r="G7185" s="2">
        <v>0.48568</v>
      </c>
      <c r="H7185" s="2">
        <v>0.48615999999999998</v>
      </c>
      <c r="J7185" s="2">
        <v>10.037879999999999</v>
      </c>
      <c r="K7185" s="2">
        <v>9.5198000000000005E-2</v>
      </c>
      <c r="L7185" s="2">
        <v>0.25842999999999999</v>
      </c>
    </row>
    <row r="7186" spans="1:12" x14ac:dyDescent="0.2">
      <c r="A7186" s="2">
        <v>10.03858</v>
      </c>
      <c r="B7186" s="2">
        <v>49.460880000000003</v>
      </c>
      <c r="C7186" s="2">
        <v>0.22153800000000001</v>
      </c>
      <c r="D7186" s="2">
        <v>0.46075700000000003</v>
      </c>
      <c r="F7186" s="2">
        <v>10.035780000000001</v>
      </c>
      <c r="G7186" s="2">
        <v>0.485489</v>
      </c>
      <c r="H7186" s="2">
        <v>0.48648799999999998</v>
      </c>
      <c r="J7186" s="2">
        <v>10.03858</v>
      </c>
      <c r="K7186" s="2">
        <v>9.4936000000000006E-2</v>
      </c>
      <c r="L7186" s="2">
        <v>0.25840999999999997</v>
      </c>
    </row>
    <row r="7187" spans="1:12" x14ac:dyDescent="0.2">
      <c r="A7187" s="2">
        <v>10.039289999999999</v>
      </c>
      <c r="B7187" s="2">
        <v>49.447749999999999</v>
      </c>
      <c r="C7187" s="2">
        <v>0.221633</v>
      </c>
      <c r="D7187" s="2">
        <v>0.46065800000000001</v>
      </c>
      <c r="F7187" s="2">
        <v>10.036479999999999</v>
      </c>
      <c r="G7187" s="2">
        <v>0.48505399999999999</v>
      </c>
      <c r="H7187" s="2">
        <v>0.48642000000000002</v>
      </c>
      <c r="J7187" s="2">
        <v>10.039289999999999</v>
      </c>
      <c r="K7187" s="2">
        <v>9.4852000000000006E-2</v>
      </c>
      <c r="L7187" s="2">
        <v>0.25816800000000001</v>
      </c>
    </row>
    <row r="7188" spans="1:12" x14ac:dyDescent="0.2">
      <c r="A7188" s="2">
        <v>10.03999</v>
      </c>
      <c r="B7188" s="2">
        <v>49.434649999999998</v>
      </c>
      <c r="C7188" s="2">
        <v>0.221667</v>
      </c>
      <c r="D7188" s="2">
        <v>0.460422</v>
      </c>
      <c r="F7188" s="2">
        <v>10.037179999999999</v>
      </c>
      <c r="G7188" s="2">
        <v>0.48469499999999999</v>
      </c>
      <c r="H7188" s="2">
        <v>0.48623699999999997</v>
      </c>
      <c r="J7188" s="2">
        <v>10.03999</v>
      </c>
      <c r="K7188" s="2">
        <v>9.4740000000000005E-2</v>
      </c>
      <c r="L7188" s="2">
        <v>0.257963</v>
      </c>
    </row>
    <row r="7189" spans="1:12" x14ac:dyDescent="0.2">
      <c r="A7189" s="2">
        <v>10.04069</v>
      </c>
      <c r="B7189" s="2">
        <v>49.421529999999997</v>
      </c>
      <c r="C7189" s="2">
        <v>0.221938</v>
      </c>
      <c r="D7189" s="2">
        <v>0.46059699999999998</v>
      </c>
      <c r="F7189" s="2">
        <v>10.037879999999999</v>
      </c>
      <c r="G7189" s="2">
        <v>0.48444399999999999</v>
      </c>
      <c r="H7189" s="2">
        <v>0.48651899999999998</v>
      </c>
      <c r="J7189" s="2">
        <v>10.04069</v>
      </c>
      <c r="K7189" s="2">
        <v>9.4842999999999997E-2</v>
      </c>
      <c r="L7189" s="2">
        <v>0.257747</v>
      </c>
    </row>
    <row r="7190" spans="1:12" x14ac:dyDescent="0.2">
      <c r="A7190" s="2">
        <v>10.04139</v>
      </c>
      <c r="B7190" s="2">
        <v>49.408610000000003</v>
      </c>
      <c r="C7190" s="2">
        <v>0.22206799999999999</v>
      </c>
      <c r="D7190" s="2">
        <v>0.46015499999999998</v>
      </c>
      <c r="F7190" s="2">
        <v>10.03858</v>
      </c>
      <c r="G7190" s="2">
        <v>0.48428300000000002</v>
      </c>
      <c r="H7190" s="2">
        <v>0.48634300000000003</v>
      </c>
      <c r="J7190" s="2">
        <v>10.04139</v>
      </c>
      <c r="K7190" s="2">
        <v>9.4996999999999998E-2</v>
      </c>
      <c r="L7190" s="2">
        <v>0.25751600000000002</v>
      </c>
    </row>
    <row r="7191" spans="1:12" x14ac:dyDescent="0.2">
      <c r="A7191" s="2">
        <v>10.04209</v>
      </c>
      <c r="B7191" s="2">
        <v>49.396030000000003</v>
      </c>
      <c r="C7191" s="2">
        <v>0.22217100000000001</v>
      </c>
      <c r="D7191" s="2">
        <v>0.45972000000000002</v>
      </c>
      <c r="F7191" s="2">
        <v>10.039289999999999</v>
      </c>
      <c r="G7191" s="2">
        <v>0.48413800000000001</v>
      </c>
      <c r="H7191" s="2">
        <v>0.486427</v>
      </c>
      <c r="J7191" s="2">
        <v>10.04209</v>
      </c>
      <c r="K7191" s="2">
        <v>9.4910999999999995E-2</v>
      </c>
      <c r="L7191" s="2">
        <v>0.25722499999999998</v>
      </c>
    </row>
    <row r="7192" spans="1:12" x14ac:dyDescent="0.2">
      <c r="A7192" s="2">
        <v>10.04279</v>
      </c>
      <c r="B7192" s="2">
        <v>49.38391</v>
      </c>
      <c r="C7192" s="2">
        <v>0.22223599999999999</v>
      </c>
      <c r="D7192" s="2">
        <v>0.45970499999999997</v>
      </c>
      <c r="F7192" s="2">
        <v>10.03999</v>
      </c>
      <c r="G7192" s="2">
        <v>0.48459600000000003</v>
      </c>
      <c r="H7192" s="2">
        <v>0.48618299999999998</v>
      </c>
      <c r="J7192" s="2">
        <v>10.04279</v>
      </c>
      <c r="K7192" s="2">
        <v>9.4622999999999999E-2</v>
      </c>
      <c r="L7192" s="2">
        <v>0.25705800000000001</v>
      </c>
    </row>
    <row r="7193" spans="1:12" x14ac:dyDescent="0.2">
      <c r="A7193" s="2">
        <v>10.04349</v>
      </c>
      <c r="B7193" s="2">
        <v>49.371980000000001</v>
      </c>
      <c r="C7193" s="2">
        <v>0.222243</v>
      </c>
      <c r="D7193" s="2">
        <v>0.45933800000000002</v>
      </c>
      <c r="F7193" s="2">
        <v>10.04069</v>
      </c>
      <c r="G7193" s="2">
        <v>0.48452000000000001</v>
      </c>
      <c r="H7193" s="2">
        <v>0.48554199999999997</v>
      </c>
      <c r="J7193" s="2">
        <v>10.04349</v>
      </c>
      <c r="K7193" s="2">
        <v>9.4963000000000006E-2</v>
      </c>
      <c r="L7193" s="2">
        <v>0.25661299999999998</v>
      </c>
    </row>
    <row r="7194" spans="1:12" x14ac:dyDescent="0.2">
      <c r="A7194" s="2">
        <v>10.0442</v>
      </c>
      <c r="B7194" s="2">
        <v>49.36092</v>
      </c>
      <c r="C7194" s="2">
        <v>0.22229699999999999</v>
      </c>
      <c r="D7194" s="2">
        <v>0.45962799999999998</v>
      </c>
      <c r="F7194" s="2">
        <v>10.04139</v>
      </c>
      <c r="G7194" s="2">
        <v>0.484093</v>
      </c>
      <c r="H7194" s="2">
        <v>0.48516799999999999</v>
      </c>
      <c r="J7194" s="2">
        <v>10.0442</v>
      </c>
      <c r="K7194" s="2">
        <v>9.5315999999999998E-2</v>
      </c>
      <c r="L7194" s="2">
        <v>0.25625700000000001</v>
      </c>
    </row>
    <row r="7195" spans="1:12" x14ac:dyDescent="0.2">
      <c r="A7195" s="2">
        <v>10.0449</v>
      </c>
      <c r="B7195" s="2">
        <v>49.349690000000002</v>
      </c>
      <c r="C7195" s="2">
        <v>0.22268199999999999</v>
      </c>
      <c r="D7195" s="2">
        <v>0.45910899999999999</v>
      </c>
      <c r="F7195" s="2">
        <v>10.04209</v>
      </c>
      <c r="G7195" s="2">
        <v>0.48408499999999999</v>
      </c>
      <c r="H7195" s="2">
        <v>0.48511500000000002</v>
      </c>
      <c r="J7195" s="2">
        <v>10.0449</v>
      </c>
      <c r="K7195" s="2">
        <v>9.5965999999999996E-2</v>
      </c>
      <c r="L7195" s="2">
        <v>0.256469</v>
      </c>
    </row>
    <row r="7196" spans="1:12" x14ac:dyDescent="0.2">
      <c r="A7196" s="2">
        <v>10.0456</v>
      </c>
      <c r="B7196" s="2">
        <v>49.338639999999998</v>
      </c>
      <c r="C7196" s="2">
        <v>0.22237699999999999</v>
      </c>
      <c r="D7196" s="2">
        <v>0.45855299999999999</v>
      </c>
      <c r="F7196" s="2">
        <v>10.04279</v>
      </c>
      <c r="G7196" s="2">
        <v>0.48443599999999998</v>
      </c>
      <c r="H7196" s="2">
        <v>0.48500799999999999</v>
      </c>
      <c r="J7196" s="2">
        <v>10.0456</v>
      </c>
      <c r="K7196" s="2">
        <v>9.6129999999999993E-2</v>
      </c>
      <c r="L7196" s="2">
        <v>0.256747</v>
      </c>
    </row>
    <row r="7197" spans="1:12" x14ac:dyDescent="0.2">
      <c r="A7197" s="2">
        <v>10.0463</v>
      </c>
      <c r="B7197" s="2">
        <v>49.325949999999999</v>
      </c>
      <c r="C7197" s="2">
        <v>0.222022</v>
      </c>
      <c r="D7197" s="2">
        <v>0.458621</v>
      </c>
      <c r="F7197" s="2">
        <v>10.04349</v>
      </c>
      <c r="G7197" s="2">
        <v>0.48477900000000002</v>
      </c>
      <c r="H7197" s="2">
        <v>0.48477199999999998</v>
      </c>
      <c r="J7197" s="2">
        <v>10.0463</v>
      </c>
      <c r="K7197" s="2">
        <v>9.5771999999999996E-2</v>
      </c>
      <c r="L7197" s="2">
        <v>0.25681999999999999</v>
      </c>
    </row>
    <row r="7198" spans="1:12" x14ac:dyDescent="0.2">
      <c r="A7198" s="2">
        <v>10.047000000000001</v>
      </c>
      <c r="B7198" s="2">
        <v>49.313650000000003</v>
      </c>
      <c r="C7198" s="2">
        <v>0.22217100000000001</v>
      </c>
      <c r="D7198" s="2">
        <v>0.45889600000000003</v>
      </c>
      <c r="F7198" s="2">
        <v>10.0442</v>
      </c>
      <c r="G7198" s="2">
        <v>0.48514600000000002</v>
      </c>
      <c r="H7198" s="2">
        <v>0.48432900000000001</v>
      </c>
      <c r="J7198" s="2">
        <v>10.047000000000001</v>
      </c>
      <c r="K7198" s="2">
        <v>9.5487000000000002E-2</v>
      </c>
      <c r="L7198" s="2">
        <v>0.25673000000000001</v>
      </c>
    </row>
    <row r="7199" spans="1:12" x14ac:dyDescent="0.2">
      <c r="A7199" s="2">
        <v>10.047700000000001</v>
      </c>
      <c r="B7199" s="2">
        <v>49.300870000000003</v>
      </c>
      <c r="C7199" s="2">
        <v>0.22236600000000001</v>
      </c>
      <c r="D7199" s="2">
        <v>0.45879700000000001</v>
      </c>
      <c r="F7199" s="2">
        <v>10.0449</v>
      </c>
      <c r="G7199" s="2">
        <v>0.48461900000000002</v>
      </c>
      <c r="H7199" s="2">
        <v>0.48422199999999999</v>
      </c>
      <c r="J7199" s="2">
        <v>10.047700000000001</v>
      </c>
      <c r="K7199" s="2">
        <v>9.5196000000000003E-2</v>
      </c>
      <c r="L7199" s="2">
        <v>0.25718600000000003</v>
      </c>
    </row>
    <row r="7200" spans="1:12" x14ac:dyDescent="0.2">
      <c r="A7200" s="2">
        <v>10.048400000000001</v>
      </c>
      <c r="B7200" s="2">
        <v>49.288269999999997</v>
      </c>
      <c r="C7200" s="2">
        <v>0.22225900000000001</v>
      </c>
      <c r="D7200" s="2">
        <v>0.45968900000000001</v>
      </c>
      <c r="F7200" s="2">
        <v>10.0456</v>
      </c>
      <c r="G7200" s="2">
        <v>0.48483999999999999</v>
      </c>
      <c r="H7200" s="2">
        <v>0.484543</v>
      </c>
      <c r="J7200" s="2">
        <v>10.048400000000001</v>
      </c>
      <c r="K7200" s="2">
        <v>9.5337000000000005E-2</v>
      </c>
      <c r="L7200" s="2">
        <v>0.25828800000000002</v>
      </c>
    </row>
    <row r="7201" spans="1:12" x14ac:dyDescent="0.2">
      <c r="A7201" s="2">
        <v>10.049110000000001</v>
      </c>
      <c r="B7201" s="2">
        <v>49.275790000000001</v>
      </c>
      <c r="C7201" s="2">
        <v>0.222243</v>
      </c>
      <c r="D7201" s="2">
        <v>0.45949899999999999</v>
      </c>
      <c r="F7201" s="2">
        <v>10.0463</v>
      </c>
      <c r="G7201" s="2">
        <v>0.48509999999999998</v>
      </c>
      <c r="H7201" s="2">
        <v>0.484238</v>
      </c>
      <c r="J7201" s="2">
        <v>10.049110000000001</v>
      </c>
      <c r="K7201" s="2">
        <v>9.5731999999999998E-2</v>
      </c>
      <c r="L7201" s="2">
        <v>0.259102</v>
      </c>
    </row>
    <row r="7202" spans="1:12" x14ac:dyDescent="0.2">
      <c r="A7202" s="2">
        <v>10.049810000000001</v>
      </c>
      <c r="B7202" s="2">
        <v>49.262999999999998</v>
      </c>
      <c r="C7202" s="2">
        <v>0.222385</v>
      </c>
      <c r="D7202" s="2">
        <v>0.45946799999999999</v>
      </c>
      <c r="F7202" s="2">
        <v>10.047000000000001</v>
      </c>
      <c r="G7202" s="2">
        <v>0.48538199999999998</v>
      </c>
      <c r="H7202" s="2">
        <v>0.48428300000000002</v>
      </c>
      <c r="J7202" s="2">
        <v>10.049810000000001</v>
      </c>
      <c r="K7202" s="2">
        <v>9.5689999999999997E-2</v>
      </c>
      <c r="L7202" s="2">
        <v>0.25976900000000003</v>
      </c>
    </row>
    <row r="7203" spans="1:12" x14ac:dyDescent="0.2">
      <c r="A7203" s="2">
        <v>10.050509999999999</v>
      </c>
      <c r="B7203" s="2">
        <v>49.25027</v>
      </c>
      <c r="C7203" s="2">
        <v>0.22241900000000001</v>
      </c>
      <c r="D7203" s="2">
        <v>0.460368</v>
      </c>
      <c r="F7203" s="2">
        <v>10.047700000000001</v>
      </c>
      <c r="G7203" s="2">
        <v>0.48574800000000001</v>
      </c>
      <c r="H7203" s="2">
        <v>0.484406</v>
      </c>
      <c r="J7203" s="2">
        <v>10.050509999999999</v>
      </c>
      <c r="K7203" s="2">
        <v>9.5423999999999995E-2</v>
      </c>
      <c r="L7203" s="2">
        <v>0.26031199999999999</v>
      </c>
    </row>
    <row r="7204" spans="1:12" x14ac:dyDescent="0.2">
      <c r="A7204" s="2">
        <v>10.051209999999999</v>
      </c>
      <c r="B7204" s="2">
        <v>49.23789</v>
      </c>
      <c r="C7204" s="2">
        <v>0.22256000000000001</v>
      </c>
      <c r="D7204" s="2">
        <v>0.46088699999999999</v>
      </c>
      <c r="F7204" s="2">
        <v>10.048400000000001</v>
      </c>
      <c r="G7204" s="2">
        <v>0.48587000000000002</v>
      </c>
      <c r="H7204" s="2">
        <v>0.48413099999999998</v>
      </c>
      <c r="J7204" s="2">
        <v>10.051209999999999</v>
      </c>
      <c r="K7204" s="2">
        <v>9.5589999999999994E-2</v>
      </c>
      <c r="L7204" s="2">
        <v>0.26072299999999998</v>
      </c>
    </row>
    <row r="7205" spans="1:12" x14ac:dyDescent="0.2">
      <c r="A7205" s="2">
        <v>10.051909999999999</v>
      </c>
      <c r="B7205" s="2">
        <v>49.225909999999999</v>
      </c>
      <c r="C7205" s="2">
        <v>0.22269700000000001</v>
      </c>
      <c r="D7205" s="2">
        <v>0.46076499999999998</v>
      </c>
      <c r="F7205" s="2">
        <v>10.049110000000001</v>
      </c>
      <c r="G7205" s="2">
        <v>0.48618299999999998</v>
      </c>
      <c r="H7205" s="2">
        <v>0.48332999999999998</v>
      </c>
      <c r="J7205" s="2">
        <v>10.051909999999999</v>
      </c>
      <c r="K7205" s="2">
        <v>9.5684000000000005E-2</v>
      </c>
      <c r="L7205" s="2">
        <v>0.260737</v>
      </c>
    </row>
    <row r="7206" spans="1:12" x14ac:dyDescent="0.2">
      <c r="A7206" s="2">
        <v>10.05261</v>
      </c>
      <c r="B7206" s="2">
        <v>49.213459999999998</v>
      </c>
      <c r="C7206" s="2">
        <v>0.222854</v>
      </c>
      <c r="D7206" s="2">
        <v>0.46090999999999999</v>
      </c>
      <c r="F7206" s="2">
        <v>10.049810000000001</v>
      </c>
      <c r="G7206" s="2">
        <v>0.48628199999999999</v>
      </c>
      <c r="H7206" s="2">
        <v>0.48308600000000002</v>
      </c>
      <c r="J7206" s="2">
        <v>10.05261</v>
      </c>
      <c r="K7206" s="2">
        <v>9.5633999999999997E-2</v>
      </c>
      <c r="L7206" s="2">
        <v>0.26077600000000001</v>
      </c>
    </row>
    <row r="7207" spans="1:12" x14ac:dyDescent="0.2">
      <c r="A7207" s="2">
        <v>10.05331</v>
      </c>
      <c r="B7207" s="2">
        <v>49.200659999999999</v>
      </c>
      <c r="C7207" s="2">
        <v>0.22258700000000001</v>
      </c>
      <c r="D7207" s="2">
        <v>0.46091799999999999</v>
      </c>
      <c r="F7207" s="2">
        <v>10.050509999999999</v>
      </c>
      <c r="G7207" s="2">
        <v>0.48615999999999998</v>
      </c>
      <c r="H7207" s="2">
        <v>0.482933</v>
      </c>
      <c r="J7207" s="2">
        <v>10.05331</v>
      </c>
      <c r="K7207" s="2">
        <v>9.5492999999999995E-2</v>
      </c>
      <c r="L7207" s="2">
        <v>0.261021</v>
      </c>
    </row>
    <row r="7208" spans="1:12" x14ac:dyDescent="0.2">
      <c r="A7208" s="2">
        <v>10.05401</v>
      </c>
      <c r="B7208" s="2">
        <v>49.188360000000003</v>
      </c>
      <c r="C7208" s="2">
        <v>0.22275800000000001</v>
      </c>
      <c r="D7208" s="2">
        <v>0.46061200000000002</v>
      </c>
      <c r="F7208" s="2">
        <v>10.051209999999999</v>
      </c>
      <c r="G7208" s="2">
        <v>0.48648799999999998</v>
      </c>
      <c r="H7208" s="2">
        <v>0.48271900000000001</v>
      </c>
      <c r="J7208" s="2">
        <v>10.05401</v>
      </c>
      <c r="K7208" s="2">
        <v>9.5563999999999996E-2</v>
      </c>
      <c r="L7208" s="2">
        <v>0.26192300000000002</v>
      </c>
    </row>
    <row r="7209" spans="1:12" x14ac:dyDescent="0.2">
      <c r="A7209" s="2">
        <v>10.05472</v>
      </c>
      <c r="B7209" s="2">
        <v>49.17577</v>
      </c>
      <c r="C7209" s="2">
        <v>0.22251099999999999</v>
      </c>
      <c r="D7209" s="2">
        <v>0.46079599999999998</v>
      </c>
      <c r="F7209" s="2">
        <v>10.051909999999999</v>
      </c>
      <c r="G7209" s="2">
        <v>0.48642000000000002</v>
      </c>
      <c r="H7209" s="2">
        <v>0.48306300000000002</v>
      </c>
      <c r="J7209" s="2">
        <v>10.05472</v>
      </c>
      <c r="K7209" s="2">
        <v>9.5543000000000003E-2</v>
      </c>
      <c r="L7209" s="2">
        <v>0.26282899999999998</v>
      </c>
    </row>
    <row r="7210" spans="1:12" x14ac:dyDescent="0.2">
      <c r="A7210" s="2">
        <v>10.05542</v>
      </c>
      <c r="B7210" s="2">
        <v>49.162990000000001</v>
      </c>
      <c r="C7210" s="2">
        <v>0.22206799999999999</v>
      </c>
      <c r="D7210" s="2">
        <v>0.46010099999999998</v>
      </c>
      <c r="F7210" s="2">
        <v>10.05261</v>
      </c>
      <c r="G7210" s="2">
        <v>0.48623699999999997</v>
      </c>
      <c r="H7210" s="2">
        <v>0.483261</v>
      </c>
      <c r="J7210" s="2">
        <v>10.05542</v>
      </c>
      <c r="K7210" s="2">
        <v>9.5158999999999994E-2</v>
      </c>
      <c r="L7210" s="2">
        <v>0.26371499999999998</v>
      </c>
    </row>
    <row r="7211" spans="1:12" x14ac:dyDescent="0.2">
      <c r="A7211" s="2">
        <v>10.05612</v>
      </c>
      <c r="B7211" s="2">
        <v>49.151090000000003</v>
      </c>
      <c r="C7211" s="2">
        <v>0.22183900000000001</v>
      </c>
      <c r="D7211" s="2">
        <v>0.46059</v>
      </c>
      <c r="F7211" s="2">
        <v>10.05331</v>
      </c>
      <c r="G7211" s="2">
        <v>0.48651899999999998</v>
      </c>
      <c r="H7211" s="2">
        <v>0.48319200000000001</v>
      </c>
      <c r="J7211" s="2">
        <v>10.05612</v>
      </c>
      <c r="K7211" s="2">
        <v>9.536E-2</v>
      </c>
      <c r="L7211" s="2">
        <v>0.264295</v>
      </c>
    </row>
    <row r="7212" spans="1:12" x14ac:dyDescent="0.2">
      <c r="A7212" s="2">
        <v>10.05682</v>
      </c>
      <c r="B7212" s="2">
        <v>49.139209999999999</v>
      </c>
      <c r="C7212" s="2">
        <v>0.22211</v>
      </c>
      <c r="D7212" s="2">
        <v>0.46104000000000001</v>
      </c>
      <c r="F7212" s="2">
        <v>10.05401</v>
      </c>
      <c r="G7212" s="2">
        <v>0.48634300000000003</v>
      </c>
      <c r="H7212" s="2">
        <v>0.48307</v>
      </c>
      <c r="J7212" s="2">
        <v>10.05682</v>
      </c>
      <c r="K7212" s="2">
        <v>9.5841999999999997E-2</v>
      </c>
      <c r="L7212" s="2">
        <v>0.26502799999999999</v>
      </c>
    </row>
    <row r="7213" spans="1:12" x14ac:dyDescent="0.2">
      <c r="A7213" s="2">
        <v>10.05752</v>
      </c>
      <c r="B7213" s="2">
        <v>49.126719999999999</v>
      </c>
      <c r="C7213" s="2">
        <v>0.222243</v>
      </c>
      <c r="D7213" s="2">
        <v>0.46098600000000001</v>
      </c>
      <c r="F7213" s="2">
        <v>10.05472</v>
      </c>
      <c r="G7213" s="2">
        <v>0.486427</v>
      </c>
      <c r="H7213" s="2">
        <v>0.48254399999999997</v>
      </c>
      <c r="J7213" s="2">
        <v>10.05752</v>
      </c>
      <c r="K7213" s="2">
        <v>9.6061999999999995E-2</v>
      </c>
      <c r="L7213" s="2">
        <v>0.26588800000000001</v>
      </c>
    </row>
    <row r="7214" spans="1:12" x14ac:dyDescent="0.2">
      <c r="A7214" s="2">
        <v>10.05822</v>
      </c>
      <c r="B7214" s="2">
        <v>49.114269999999998</v>
      </c>
      <c r="C7214" s="2">
        <v>0.222358</v>
      </c>
      <c r="D7214" s="2">
        <v>0.460872</v>
      </c>
      <c r="F7214" s="2">
        <v>10.05542</v>
      </c>
      <c r="G7214" s="2">
        <v>0.48618299999999998</v>
      </c>
      <c r="H7214" s="2">
        <v>0.48246</v>
      </c>
      <c r="J7214" s="2">
        <v>10.05822</v>
      </c>
      <c r="K7214" s="2">
        <v>9.5962000000000006E-2</v>
      </c>
      <c r="L7214" s="2">
        <v>0.266536</v>
      </c>
    </row>
    <row r="7215" spans="1:12" x14ac:dyDescent="0.2">
      <c r="A7215" s="2">
        <v>10.058920000000001</v>
      </c>
      <c r="B7215" s="2">
        <v>49.102359999999997</v>
      </c>
      <c r="C7215" s="2">
        <v>0.22214400000000001</v>
      </c>
      <c r="D7215" s="2">
        <v>0.461009</v>
      </c>
      <c r="F7215" s="2">
        <v>10.05612</v>
      </c>
      <c r="G7215" s="2">
        <v>0.48554199999999997</v>
      </c>
      <c r="H7215" s="2">
        <v>0.48256700000000002</v>
      </c>
      <c r="J7215" s="2">
        <v>10.058920000000001</v>
      </c>
      <c r="K7215" s="2">
        <v>9.6016000000000004E-2</v>
      </c>
      <c r="L7215" s="2">
        <v>0.26728099999999999</v>
      </c>
    </row>
    <row r="7216" spans="1:12" x14ac:dyDescent="0.2">
      <c r="A7216" s="2">
        <v>10.05963</v>
      </c>
      <c r="B7216" s="2">
        <v>49.090739999999997</v>
      </c>
      <c r="C7216" s="2">
        <v>0.222163</v>
      </c>
      <c r="D7216" s="2">
        <v>0.46084900000000001</v>
      </c>
      <c r="F7216" s="2">
        <v>10.05682</v>
      </c>
      <c r="G7216" s="2">
        <v>0.48516799999999999</v>
      </c>
      <c r="H7216" s="2">
        <v>0.48290300000000003</v>
      </c>
      <c r="J7216" s="2">
        <v>10.05963</v>
      </c>
      <c r="K7216" s="2">
        <v>9.6109E-2</v>
      </c>
      <c r="L7216" s="2">
        <v>0.26819100000000001</v>
      </c>
    </row>
    <row r="7217" spans="1:12" x14ac:dyDescent="0.2">
      <c r="A7217" s="2">
        <v>10.06033</v>
      </c>
      <c r="B7217" s="2">
        <v>49.079000000000001</v>
      </c>
      <c r="C7217" s="2">
        <v>0.222381</v>
      </c>
      <c r="D7217" s="2">
        <v>0.46126099999999998</v>
      </c>
      <c r="F7217" s="2">
        <v>10.05752</v>
      </c>
      <c r="G7217" s="2">
        <v>0.48511500000000002</v>
      </c>
      <c r="H7217" s="2">
        <v>0.48275800000000002</v>
      </c>
      <c r="J7217" s="2">
        <v>10.06033</v>
      </c>
      <c r="K7217" s="2">
        <v>9.6567E-2</v>
      </c>
      <c r="L7217" s="2">
        <v>0.269478</v>
      </c>
    </row>
    <row r="7218" spans="1:12" x14ac:dyDescent="0.2">
      <c r="A7218" s="2">
        <v>10.061030000000001</v>
      </c>
      <c r="B7218" s="2">
        <v>49.067259999999997</v>
      </c>
      <c r="C7218" s="2">
        <v>0.222579</v>
      </c>
      <c r="D7218" s="2">
        <v>0.46196300000000001</v>
      </c>
      <c r="F7218" s="2">
        <v>10.05822</v>
      </c>
      <c r="G7218" s="2">
        <v>0.48500799999999999</v>
      </c>
      <c r="H7218" s="2">
        <v>0.48255900000000002</v>
      </c>
      <c r="J7218" s="2">
        <v>10.061030000000001</v>
      </c>
      <c r="K7218" s="2">
        <v>9.6854999999999997E-2</v>
      </c>
      <c r="L7218" s="2">
        <v>0.270403</v>
      </c>
    </row>
    <row r="7219" spans="1:12" x14ac:dyDescent="0.2">
      <c r="A7219" s="2">
        <v>10.061730000000001</v>
      </c>
      <c r="B7219" s="2">
        <v>49.055239999999998</v>
      </c>
      <c r="C7219" s="2">
        <v>0.22260199999999999</v>
      </c>
      <c r="D7219" s="2">
        <v>0.46257300000000001</v>
      </c>
      <c r="F7219" s="2">
        <v>10.058920000000001</v>
      </c>
      <c r="G7219" s="2">
        <v>0.48477199999999998</v>
      </c>
      <c r="H7219" s="2">
        <v>0.48254399999999997</v>
      </c>
      <c r="J7219" s="2">
        <v>10.061730000000001</v>
      </c>
      <c r="K7219" s="2">
        <v>9.7610000000000002E-2</v>
      </c>
      <c r="L7219" s="2">
        <v>0.27132600000000001</v>
      </c>
    </row>
    <row r="7220" spans="1:12" x14ac:dyDescent="0.2">
      <c r="A7220" s="2">
        <v>10.062430000000001</v>
      </c>
      <c r="B7220" s="2">
        <v>49.043430000000001</v>
      </c>
      <c r="C7220" s="2">
        <v>0.22259399999999999</v>
      </c>
      <c r="D7220" s="2">
        <v>0.46343499999999999</v>
      </c>
      <c r="F7220" s="2">
        <v>10.05963</v>
      </c>
      <c r="G7220" s="2">
        <v>0.48432900000000001</v>
      </c>
      <c r="H7220" s="2">
        <v>0.48214000000000001</v>
      </c>
      <c r="J7220" s="2">
        <v>10.062430000000001</v>
      </c>
      <c r="K7220" s="2">
        <v>9.8207000000000003E-2</v>
      </c>
      <c r="L7220" s="2">
        <v>0.27229300000000001</v>
      </c>
    </row>
    <row r="7221" spans="1:12" x14ac:dyDescent="0.2">
      <c r="A7221" s="2">
        <v>10.063129999999999</v>
      </c>
      <c r="B7221" s="2">
        <v>49.031820000000003</v>
      </c>
      <c r="C7221" s="2">
        <v>0.22270899999999999</v>
      </c>
      <c r="D7221" s="2">
        <v>0.46425899999999998</v>
      </c>
      <c r="F7221" s="2">
        <v>10.06033</v>
      </c>
      <c r="G7221" s="2">
        <v>0.48422199999999999</v>
      </c>
      <c r="H7221" s="2">
        <v>0.48203299999999999</v>
      </c>
      <c r="J7221" s="2">
        <v>10.063129999999999</v>
      </c>
      <c r="K7221" s="2">
        <v>9.8724000000000006E-2</v>
      </c>
      <c r="L7221" s="2">
        <v>0.27252999999999999</v>
      </c>
    </row>
    <row r="7222" spans="1:12" x14ac:dyDescent="0.2">
      <c r="A7222" s="2">
        <v>10.063829999999999</v>
      </c>
      <c r="B7222" s="2">
        <v>49.020290000000003</v>
      </c>
      <c r="C7222" s="2">
        <v>0.222774</v>
      </c>
      <c r="D7222" s="2">
        <v>0.46403800000000001</v>
      </c>
      <c r="F7222" s="2">
        <v>10.061030000000001</v>
      </c>
      <c r="G7222" s="2">
        <v>0.484543</v>
      </c>
      <c r="H7222" s="2">
        <v>0.48190300000000003</v>
      </c>
      <c r="J7222" s="2">
        <v>10.063829999999999</v>
      </c>
      <c r="K7222" s="2">
        <v>9.9128999999999995E-2</v>
      </c>
      <c r="L7222" s="2">
        <v>0.27280500000000002</v>
      </c>
    </row>
    <row r="7223" spans="1:12" x14ac:dyDescent="0.2">
      <c r="A7223" s="2">
        <v>10.064539999999999</v>
      </c>
      <c r="B7223" s="2">
        <v>49.009</v>
      </c>
      <c r="C7223" s="2">
        <v>0.22295300000000001</v>
      </c>
      <c r="D7223" s="2">
        <v>0.46383200000000002</v>
      </c>
      <c r="F7223" s="2">
        <v>10.061730000000001</v>
      </c>
      <c r="G7223" s="2">
        <v>0.484238</v>
      </c>
      <c r="H7223" s="2">
        <v>0.481491</v>
      </c>
      <c r="J7223" s="2">
        <v>10.064539999999999</v>
      </c>
      <c r="K7223" s="2">
        <v>9.9603999999999998E-2</v>
      </c>
      <c r="L7223" s="2">
        <v>0.27339599999999997</v>
      </c>
    </row>
    <row r="7224" spans="1:12" x14ac:dyDescent="0.2">
      <c r="A7224" s="2">
        <v>10.065239999999999</v>
      </c>
      <c r="B7224" s="2">
        <v>48.99765</v>
      </c>
      <c r="C7224" s="2">
        <v>0.22282299999999999</v>
      </c>
      <c r="D7224" s="2">
        <v>0.46428999999999998</v>
      </c>
      <c r="F7224" s="2">
        <v>10.062430000000001</v>
      </c>
      <c r="G7224" s="2">
        <v>0.48428300000000002</v>
      </c>
      <c r="H7224" s="2">
        <v>0.48107100000000003</v>
      </c>
      <c r="J7224" s="2">
        <v>10.065239999999999</v>
      </c>
      <c r="K7224" s="2">
        <v>9.9842E-2</v>
      </c>
      <c r="L7224" s="2">
        <v>0.27380700000000002</v>
      </c>
    </row>
    <row r="7225" spans="1:12" x14ac:dyDescent="0.2">
      <c r="A7225" s="2">
        <v>10.065939999999999</v>
      </c>
      <c r="B7225" s="2">
        <v>48.986020000000003</v>
      </c>
      <c r="C7225" s="2">
        <v>0.22296099999999999</v>
      </c>
      <c r="D7225" s="2">
        <v>0.464534</v>
      </c>
      <c r="F7225" s="2">
        <v>10.063129999999999</v>
      </c>
      <c r="G7225" s="2">
        <v>0.484406</v>
      </c>
      <c r="H7225" s="2">
        <v>0.48072799999999999</v>
      </c>
      <c r="J7225" s="2">
        <v>10.065939999999999</v>
      </c>
      <c r="K7225" s="2">
        <v>9.9762000000000003E-2</v>
      </c>
      <c r="L7225" s="2">
        <v>0.27389200000000002</v>
      </c>
    </row>
    <row r="7226" spans="1:12" x14ac:dyDescent="0.2">
      <c r="A7226" s="2">
        <v>10.06664</v>
      </c>
      <c r="B7226" s="2">
        <v>48.974460000000001</v>
      </c>
      <c r="C7226" s="2">
        <v>0.223354</v>
      </c>
      <c r="D7226" s="2">
        <v>0.46432000000000001</v>
      </c>
      <c r="F7226" s="2">
        <v>10.063829999999999</v>
      </c>
      <c r="G7226" s="2">
        <v>0.48413099999999998</v>
      </c>
      <c r="H7226" s="2">
        <v>0.48042299999999999</v>
      </c>
      <c r="J7226" s="2">
        <v>10.06664</v>
      </c>
      <c r="K7226" s="2">
        <v>9.9653000000000005E-2</v>
      </c>
      <c r="L7226" s="2">
        <v>0.27371400000000001</v>
      </c>
    </row>
    <row r="7227" spans="1:12" x14ac:dyDescent="0.2">
      <c r="A7227" s="2">
        <v>10.06734</v>
      </c>
      <c r="B7227" s="2">
        <v>48.963360000000002</v>
      </c>
      <c r="C7227" s="2">
        <v>0.22350999999999999</v>
      </c>
      <c r="D7227" s="2">
        <v>0.46412199999999998</v>
      </c>
      <c r="F7227" s="2">
        <v>10.064539999999999</v>
      </c>
      <c r="G7227" s="2">
        <v>0.48332999999999998</v>
      </c>
      <c r="H7227" s="2">
        <v>0.48053000000000001</v>
      </c>
      <c r="J7227" s="2">
        <v>10.06734</v>
      </c>
      <c r="K7227" s="2">
        <v>9.9517999999999995E-2</v>
      </c>
      <c r="L7227" s="2">
        <v>0.27385799999999999</v>
      </c>
    </row>
    <row r="7228" spans="1:12" x14ac:dyDescent="0.2">
      <c r="A7228" s="2">
        <v>10.06804</v>
      </c>
      <c r="B7228" s="2">
        <v>48.95205</v>
      </c>
      <c r="C7228" s="2">
        <v>0.224162</v>
      </c>
      <c r="D7228" s="2">
        <v>0.46386300000000003</v>
      </c>
      <c r="F7228" s="2">
        <v>10.065239999999999</v>
      </c>
      <c r="G7228" s="2">
        <v>0.48308600000000002</v>
      </c>
      <c r="H7228" s="2">
        <v>0.480354</v>
      </c>
      <c r="J7228" s="2">
        <v>10.06804</v>
      </c>
      <c r="K7228" s="2">
        <v>9.9446999999999994E-2</v>
      </c>
      <c r="L7228" s="2">
        <v>0.27421800000000002</v>
      </c>
    </row>
    <row r="7229" spans="1:12" x14ac:dyDescent="0.2">
      <c r="A7229" s="2">
        <v>10.06874</v>
      </c>
      <c r="B7229" s="2">
        <v>48.940080000000002</v>
      </c>
      <c r="C7229" s="2">
        <v>0.224521</v>
      </c>
      <c r="D7229" s="2">
        <v>0.46403800000000001</v>
      </c>
      <c r="F7229" s="2">
        <v>10.065939999999999</v>
      </c>
      <c r="G7229" s="2">
        <v>0.482933</v>
      </c>
      <c r="H7229" s="2">
        <v>0.48043799999999998</v>
      </c>
      <c r="J7229" s="2">
        <v>10.06874</v>
      </c>
      <c r="K7229" s="2">
        <v>0.10001400000000001</v>
      </c>
      <c r="L7229" s="2">
        <v>0.27476400000000001</v>
      </c>
    </row>
    <row r="7230" spans="1:12" x14ac:dyDescent="0.2">
      <c r="A7230" s="2">
        <v>10.06945</v>
      </c>
      <c r="B7230" s="2">
        <v>48.928229999999999</v>
      </c>
      <c r="C7230" s="2">
        <v>0.224662</v>
      </c>
      <c r="D7230" s="2">
        <v>0.46390799999999999</v>
      </c>
      <c r="F7230" s="2">
        <v>10.06664</v>
      </c>
      <c r="G7230" s="2">
        <v>0.48271900000000001</v>
      </c>
      <c r="H7230" s="2">
        <v>0.48072799999999999</v>
      </c>
      <c r="J7230" s="2">
        <v>10.06945</v>
      </c>
      <c r="K7230" s="2">
        <v>0.10008</v>
      </c>
      <c r="L7230" s="2">
        <v>0.27569100000000002</v>
      </c>
    </row>
    <row r="7231" spans="1:12" x14ac:dyDescent="0.2">
      <c r="A7231" s="2">
        <v>10.07015</v>
      </c>
      <c r="B7231" s="2">
        <v>48.916409999999999</v>
      </c>
      <c r="C7231" s="2">
        <v>0.224467</v>
      </c>
      <c r="D7231" s="2">
        <v>0.46416800000000003</v>
      </c>
      <c r="F7231" s="2">
        <v>10.06734</v>
      </c>
      <c r="G7231" s="2">
        <v>0.48306300000000002</v>
      </c>
      <c r="H7231" s="2">
        <v>0.48077399999999998</v>
      </c>
      <c r="J7231" s="2">
        <v>10.07015</v>
      </c>
      <c r="K7231" s="2">
        <v>0.100122</v>
      </c>
      <c r="L7231" s="2">
        <v>0.27631299999999998</v>
      </c>
    </row>
    <row r="7232" spans="1:12" x14ac:dyDescent="0.2">
      <c r="A7232" s="2">
        <v>10.07085</v>
      </c>
      <c r="B7232" s="2">
        <v>48.904380000000003</v>
      </c>
      <c r="C7232" s="2">
        <v>0.224796</v>
      </c>
      <c r="D7232" s="2">
        <v>0.46487699999999998</v>
      </c>
      <c r="F7232" s="2">
        <v>10.06804</v>
      </c>
      <c r="G7232" s="2">
        <v>0.483261</v>
      </c>
      <c r="H7232" s="2">
        <v>0.48079699999999997</v>
      </c>
      <c r="J7232" s="2">
        <v>10.07085</v>
      </c>
      <c r="K7232" s="2">
        <v>0.10034</v>
      </c>
      <c r="L7232" s="2">
        <v>0.27666499999999999</v>
      </c>
    </row>
    <row r="7233" spans="1:12" x14ac:dyDescent="0.2">
      <c r="A7233" s="2">
        <v>10.07155</v>
      </c>
      <c r="B7233" s="2">
        <v>48.892479999999999</v>
      </c>
      <c r="C7233" s="2">
        <v>0.22492100000000001</v>
      </c>
      <c r="D7233" s="2">
        <v>0.465221</v>
      </c>
      <c r="F7233" s="2">
        <v>10.06874</v>
      </c>
      <c r="G7233" s="2">
        <v>0.48319200000000001</v>
      </c>
      <c r="H7233" s="2">
        <v>0.48102600000000001</v>
      </c>
      <c r="J7233" s="2">
        <v>10.07155</v>
      </c>
      <c r="K7233" s="2">
        <v>0.100229</v>
      </c>
      <c r="L7233" s="2">
        <v>0.27712999999999999</v>
      </c>
    </row>
    <row r="7234" spans="1:12" x14ac:dyDescent="0.2">
      <c r="A7234" s="2">
        <v>10.07225</v>
      </c>
      <c r="B7234" s="2">
        <v>48.880879999999998</v>
      </c>
      <c r="C7234" s="2">
        <v>0.22502800000000001</v>
      </c>
      <c r="D7234" s="2">
        <v>0.46576200000000001</v>
      </c>
      <c r="F7234" s="2">
        <v>10.06945</v>
      </c>
      <c r="G7234" s="2">
        <v>0.48307</v>
      </c>
      <c r="H7234" s="2">
        <v>0.48111700000000002</v>
      </c>
      <c r="J7234" s="2">
        <v>10.07225</v>
      </c>
      <c r="K7234" s="2">
        <v>9.9849999999999994E-2</v>
      </c>
      <c r="L7234" s="2">
        <v>0.27735900000000002</v>
      </c>
    </row>
    <row r="7235" spans="1:12" x14ac:dyDescent="0.2">
      <c r="A7235" s="2">
        <v>10.072950000000001</v>
      </c>
      <c r="B7235" s="2">
        <v>48.868949999999998</v>
      </c>
      <c r="C7235" s="2">
        <v>0.22475000000000001</v>
      </c>
      <c r="D7235" s="2">
        <v>0.46557900000000002</v>
      </c>
      <c r="F7235" s="2">
        <v>10.07015</v>
      </c>
      <c r="G7235" s="2">
        <v>0.48254399999999997</v>
      </c>
      <c r="H7235" s="2">
        <v>0.48163600000000001</v>
      </c>
      <c r="J7235" s="2">
        <v>10.072950000000001</v>
      </c>
      <c r="K7235" s="2">
        <v>9.9764000000000005E-2</v>
      </c>
      <c r="L7235" s="2">
        <v>0.27795199999999998</v>
      </c>
    </row>
    <row r="7236" spans="1:12" x14ac:dyDescent="0.2">
      <c r="A7236" s="2">
        <v>10.073650000000001</v>
      </c>
      <c r="B7236" s="2">
        <v>48.857100000000003</v>
      </c>
      <c r="C7236" s="2">
        <v>0.22418099999999999</v>
      </c>
      <c r="D7236" s="2">
        <v>0.46571699999999999</v>
      </c>
      <c r="F7236" s="2">
        <v>10.07085</v>
      </c>
      <c r="G7236" s="2">
        <v>0.48246</v>
      </c>
      <c r="H7236" s="2">
        <v>0.48130000000000001</v>
      </c>
      <c r="J7236" s="2">
        <v>10.073650000000001</v>
      </c>
      <c r="K7236" s="2">
        <v>0.100082</v>
      </c>
      <c r="L7236" s="2">
        <v>0.279777</v>
      </c>
    </row>
    <row r="7237" spans="1:12" x14ac:dyDescent="0.2">
      <c r="A7237" s="2">
        <v>10.074350000000001</v>
      </c>
      <c r="B7237" s="2">
        <v>48.845860000000002</v>
      </c>
      <c r="C7237" s="2">
        <v>0.22391800000000001</v>
      </c>
      <c r="D7237" s="2">
        <v>0.46600599999999998</v>
      </c>
      <c r="F7237" s="2">
        <v>10.07155</v>
      </c>
      <c r="G7237" s="2">
        <v>0.48256700000000002</v>
      </c>
      <c r="H7237" s="2">
        <v>0.48146099999999997</v>
      </c>
      <c r="J7237" s="2">
        <v>10.074350000000001</v>
      </c>
      <c r="K7237" s="2">
        <v>9.9830000000000002E-2</v>
      </c>
      <c r="L7237" s="2">
        <v>0.28117700000000001</v>
      </c>
    </row>
    <row r="7238" spans="1:12" x14ac:dyDescent="0.2">
      <c r="A7238" s="2">
        <v>10.075060000000001</v>
      </c>
      <c r="B7238" s="2">
        <v>48.834719999999997</v>
      </c>
      <c r="C7238" s="2">
        <v>0.22365099999999999</v>
      </c>
      <c r="D7238" s="2">
        <v>0.465999</v>
      </c>
      <c r="F7238" s="2">
        <v>10.07225</v>
      </c>
      <c r="G7238" s="2">
        <v>0.48290300000000003</v>
      </c>
      <c r="H7238" s="2">
        <v>0.48160599999999998</v>
      </c>
      <c r="J7238" s="2">
        <v>10.075060000000001</v>
      </c>
      <c r="K7238" s="2">
        <v>9.9390000000000006E-2</v>
      </c>
      <c r="L7238" s="2">
        <v>0.28235300000000002</v>
      </c>
    </row>
    <row r="7239" spans="1:12" x14ac:dyDescent="0.2">
      <c r="A7239" s="2">
        <v>10.075760000000001</v>
      </c>
      <c r="B7239" s="2">
        <v>48.823329999999999</v>
      </c>
      <c r="C7239" s="2">
        <v>0.2233</v>
      </c>
      <c r="D7239" s="2">
        <v>0.466304</v>
      </c>
      <c r="F7239" s="2">
        <v>10.072950000000001</v>
      </c>
      <c r="G7239" s="2">
        <v>0.48275800000000002</v>
      </c>
      <c r="H7239" s="2">
        <v>0.481354</v>
      </c>
      <c r="J7239" s="2">
        <v>10.075760000000001</v>
      </c>
      <c r="K7239" s="2">
        <v>9.8891999999999994E-2</v>
      </c>
      <c r="L7239" s="2">
        <v>0.28357500000000002</v>
      </c>
    </row>
    <row r="7240" spans="1:12" x14ac:dyDescent="0.2">
      <c r="A7240" s="2">
        <v>10.076460000000001</v>
      </c>
      <c r="B7240" s="2">
        <v>48.811680000000003</v>
      </c>
      <c r="C7240" s="2">
        <v>0.22309000000000001</v>
      </c>
      <c r="D7240" s="2">
        <v>0.46659400000000001</v>
      </c>
      <c r="F7240" s="2">
        <v>10.073650000000001</v>
      </c>
      <c r="G7240" s="2">
        <v>0.48255900000000002</v>
      </c>
      <c r="H7240" s="2">
        <v>0.48069000000000001</v>
      </c>
      <c r="J7240" s="2">
        <v>10.076460000000001</v>
      </c>
      <c r="K7240" s="2">
        <v>9.8278000000000004E-2</v>
      </c>
      <c r="L7240" s="2">
        <v>0.28478700000000001</v>
      </c>
    </row>
    <row r="7241" spans="1:12" x14ac:dyDescent="0.2">
      <c r="A7241" s="2">
        <v>10.077159999999999</v>
      </c>
      <c r="B7241" s="2">
        <v>48.799880000000002</v>
      </c>
      <c r="C7241" s="2">
        <v>0.222854</v>
      </c>
      <c r="D7241" s="2">
        <v>0.46690700000000002</v>
      </c>
      <c r="F7241" s="2">
        <v>10.074350000000001</v>
      </c>
      <c r="G7241" s="2">
        <v>0.48254399999999997</v>
      </c>
      <c r="H7241" s="2">
        <v>0.480522</v>
      </c>
      <c r="J7241" s="2">
        <v>10.077159999999999</v>
      </c>
      <c r="K7241" s="2">
        <v>9.7612000000000004E-2</v>
      </c>
      <c r="L7241" s="2">
        <v>0.28578100000000001</v>
      </c>
    </row>
    <row r="7242" spans="1:12" x14ac:dyDescent="0.2">
      <c r="A7242" s="2">
        <v>10.077859999999999</v>
      </c>
      <c r="B7242" s="2">
        <v>48.788719999999998</v>
      </c>
      <c r="C7242" s="2">
        <v>0.22272</v>
      </c>
      <c r="D7242" s="2">
        <v>0.46714299999999997</v>
      </c>
      <c r="F7242" s="2">
        <v>10.075060000000001</v>
      </c>
      <c r="G7242" s="2">
        <v>0.48214000000000001</v>
      </c>
      <c r="H7242" s="2">
        <v>0.48051500000000003</v>
      </c>
      <c r="J7242" s="2">
        <v>10.077859999999999</v>
      </c>
      <c r="K7242" s="2">
        <v>9.8038E-2</v>
      </c>
      <c r="L7242" s="2">
        <v>0.28626099999999999</v>
      </c>
    </row>
    <row r="7243" spans="1:12" x14ac:dyDescent="0.2">
      <c r="A7243" s="2">
        <v>10.07856</v>
      </c>
      <c r="B7243" s="2">
        <v>48.777189999999997</v>
      </c>
      <c r="C7243" s="2">
        <v>0.22253000000000001</v>
      </c>
      <c r="D7243" s="2">
        <v>0.466914</v>
      </c>
      <c r="F7243" s="2">
        <v>10.075760000000001</v>
      </c>
      <c r="G7243" s="2">
        <v>0.48203299999999999</v>
      </c>
      <c r="H7243" s="2">
        <v>0.481209</v>
      </c>
      <c r="J7243" s="2">
        <v>10.07856</v>
      </c>
      <c r="K7243" s="2">
        <v>9.7531999999999994E-2</v>
      </c>
      <c r="L7243" s="2">
        <v>0.28710000000000002</v>
      </c>
    </row>
    <row r="7244" spans="1:12" x14ac:dyDescent="0.2">
      <c r="A7244" s="2">
        <v>10.07926</v>
      </c>
      <c r="B7244" s="2">
        <v>48.766150000000003</v>
      </c>
      <c r="C7244" s="2">
        <v>0.222694</v>
      </c>
      <c r="D7244" s="2">
        <v>0.46681499999999998</v>
      </c>
      <c r="F7244" s="2">
        <v>10.076460000000001</v>
      </c>
      <c r="G7244" s="2">
        <v>0.48190300000000003</v>
      </c>
      <c r="H7244" s="2">
        <v>0.48159800000000003</v>
      </c>
      <c r="J7244" s="2">
        <v>10.07926</v>
      </c>
      <c r="K7244" s="2">
        <v>9.7334000000000004E-2</v>
      </c>
      <c r="L7244" s="2">
        <v>0.28855799999999998</v>
      </c>
    </row>
    <row r="7245" spans="1:12" x14ac:dyDescent="0.2">
      <c r="A7245" s="2">
        <v>10.079969999999999</v>
      </c>
      <c r="B7245" s="2">
        <v>48.755209999999998</v>
      </c>
      <c r="C7245" s="2">
        <v>0.22276199999999999</v>
      </c>
      <c r="D7245" s="2">
        <v>0.466945</v>
      </c>
      <c r="F7245" s="2">
        <v>10.077159999999999</v>
      </c>
      <c r="G7245" s="2">
        <v>0.481491</v>
      </c>
      <c r="H7245" s="2">
        <v>0.48120099999999999</v>
      </c>
      <c r="J7245" s="2">
        <v>10.079969999999999</v>
      </c>
      <c r="K7245" s="2">
        <v>9.7478999999999996E-2</v>
      </c>
      <c r="L7245" s="2">
        <v>0.289128</v>
      </c>
    </row>
    <row r="7246" spans="1:12" x14ac:dyDescent="0.2">
      <c r="A7246" s="2">
        <v>10.08067</v>
      </c>
      <c r="B7246" s="2">
        <v>48.744079999999997</v>
      </c>
      <c r="C7246" s="2">
        <v>0.22292600000000001</v>
      </c>
      <c r="D7246" s="2">
        <v>0.46715099999999998</v>
      </c>
      <c r="F7246" s="2">
        <v>10.077859999999999</v>
      </c>
      <c r="G7246" s="2">
        <v>0.48107100000000003</v>
      </c>
      <c r="H7246" s="2">
        <v>0.48122399999999999</v>
      </c>
      <c r="J7246" s="2">
        <v>10.08067</v>
      </c>
      <c r="K7246" s="2">
        <v>9.7384999999999999E-2</v>
      </c>
      <c r="L7246" s="2">
        <v>0.289885</v>
      </c>
    </row>
    <row r="7247" spans="1:12" x14ac:dyDescent="0.2">
      <c r="A7247" s="2">
        <v>10.08137</v>
      </c>
      <c r="B7247" s="2">
        <v>48.732930000000003</v>
      </c>
      <c r="C7247" s="2">
        <v>0.222938</v>
      </c>
      <c r="D7247" s="2">
        <v>0.46709000000000001</v>
      </c>
      <c r="F7247" s="2">
        <v>10.07856</v>
      </c>
      <c r="G7247" s="2">
        <v>0.48072799999999999</v>
      </c>
      <c r="H7247" s="2">
        <v>0.48110199999999997</v>
      </c>
      <c r="J7247" s="2">
        <v>10.08137</v>
      </c>
      <c r="K7247" s="2">
        <v>9.7771999999999998E-2</v>
      </c>
      <c r="L7247" s="2">
        <v>0.29070000000000001</v>
      </c>
    </row>
    <row r="7248" spans="1:12" x14ac:dyDescent="0.2">
      <c r="A7248" s="2">
        <v>10.08207</v>
      </c>
      <c r="B7248" s="2">
        <v>48.721499999999999</v>
      </c>
      <c r="C7248" s="2">
        <v>0.22258700000000001</v>
      </c>
      <c r="D7248" s="2">
        <v>0.467082</v>
      </c>
      <c r="F7248" s="2">
        <v>10.07926</v>
      </c>
      <c r="G7248" s="2">
        <v>0.48042299999999999</v>
      </c>
      <c r="H7248" s="2">
        <v>0.480659</v>
      </c>
      <c r="J7248" s="2">
        <v>10.08207</v>
      </c>
      <c r="K7248" s="2">
        <v>9.8165000000000002E-2</v>
      </c>
      <c r="L7248" s="2">
        <v>0.29163299999999998</v>
      </c>
    </row>
    <row r="7249" spans="1:12" x14ac:dyDescent="0.2">
      <c r="A7249" s="2">
        <v>10.08277</v>
      </c>
      <c r="B7249" s="2">
        <v>48.710050000000003</v>
      </c>
      <c r="C7249" s="2">
        <v>0.222411</v>
      </c>
      <c r="D7249" s="2">
        <v>0.46731899999999998</v>
      </c>
      <c r="F7249" s="2">
        <v>10.079969999999999</v>
      </c>
      <c r="G7249" s="2">
        <v>0.48053000000000001</v>
      </c>
      <c r="H7249" s="2">
        <v>0.48034700000000002</v>
      </c>
      <c r="J7249" s="2">
        <v>10.08277</v>
      </c>
      <c r="K7249" s="2">
        <v>9.8499000000000003E-2</v>
      </c>
      <c r="L7249" s="2">
        <v>0.29282200000000003</v>
      </c>
    </row>
    <row r="7250" spans="1:12" x14ac:dyDescent="0.2">
      <c r="A7250" s="2">
        <v>10.08347</v>
      </c>
      <c r="B7250" s="2">
        <v>48.69885</v>
      </c>
      <c r="C7250" s="2">
        <v>0.22215599999999999</v>
      </c>
      <c r="D7250" s="2">
        <v>0.467136</v>
      </c>
      <c r="F7250" s="2">
        <v>10.08067</v>
      </c>
      <c r="G7250" s="2">
        <v>0.480354</v>
      </c>
      <c r="H7250" s="2">
        <v>0.47972900000000002</v>
      </c>
      <c r="J7250" s="2">
        <v>10.08347</v>
      </c>
      <c r="K7250" s="2">
        <v>9.8141000000000006E-2</v>
      </c>
      <c r="L7250" s="2">
        <v>0.293296</v>
      </c>
    </row>
    <row r="7251" spans="1:12" x14ac:dyDescent="0.2">
      <c r="A7251" s="2">
        <v>10.08417</v>
      </c>
      <c r="B7251" s="2">
        <v>48.688029999999998</v>
      </c>
      <c r="C7251" s="2">
        <v>0.221778</v>
      </c>
      <c r="D7251" s="2">
        <v>0.46714299999999997</v>
      </c>
      <c r="F7251" s="2">
        <v>10.08137</v>
      </c>
      <c r="G7251" s="2">
        <v>0.48043799999999998</v>
      </c>
      <c r="H7251" s="2">
        <v>0.47975899999999999</v>
      </c>
      <c r="J7251" s="2">
        <v>10.08417</v>
      </c>
      <c r="K7251" s="2">
        <v>9.7416000000000003E-2</v>
      </c>
      <c r="L7251" s="2">
        <v>0.293576</v>
      </c>
    </row>
    <row r="7252" spans="1:12" x14ac:dyDescent="0.2">
      <c r="A7252" s="2">
        <v>10.08488</v>
      </c>
      <c r="B7252" s="2">
        <v>48.677230000000002</v>
      </c>
      <c r="C7252" s="2">
        <v>0.22158700000000001</v>
      </c>
      <c r="D7252" s="2">
        <v>0.46690700000000002</v>
      </c>
      <c r="F7252" s="2">
        <v>10.08207</v>
      </c>
      <c r="G7252" s="2">
        <v>0.48072799999999999</v>
      </c>
      <c r="H7252" s="2">
        <v>0.47963699999999998</v>
      </c>
      <c r="J7252" s="2">
        <v>10.08488</v>
      </c>
      <c r="K7252" s="2">
        <v>9.7042000000000003E-2</v>
      </c>
      <c r="L7252" s="2">
        <v>0.29381099999999999</v>
      </c>
    </row>
    <row r="7253" spans="1:12" x14ac:dyDescent="0.2">
      <c r="A7253" s="2">
        <v>10.08558</v>
      </c>
      <c r="B7253" s="2">
        <v>48.666370000000001</v>
      </c>
      <c r="C7253" s="2">
        <v>0.22178600000000001</v>
      </c>
      <c r="D7253" s="2">
        <v>0.466586</v>
      </c>
      <c r="F7253" s="2">
        <v>10.08277</v>
      </c>
      <c r="G7253" s="2">
        <v>0.48077399999999998</v>
      </c>
      <c r="H7253" s="2">
        <v>0.47965200000000002</v>
      </c>
      <c r="J7253" s="2">
        <v>10.08558</v>
      </c>
      <c r="K7253" s="2">
        <v>9.7186999999999996E-2</v>
      </c>
      <c r="L7253" s="2">
        <v>0.29447299999999998</v>
      </c>
    </row>
    <row r="7254" spans="1:12" x14ac:dyDescent="0.2">
      <c r="A7254" s="2">
        <v>10.08628</v>
      </c>
      <c r="B7254" s="2">
        <v>48.655560000000001</v>
      </c>
      <c r="C7254" s="2">
        <v>0.221969</v>
      </c>
      <c r="D7254" s="2">
        <v>0.46637299999999998</v>
      </c>
      <c r="F7254" s="2">
        <v>10.08347</v>
      </c>
      <c r="G7254" s="2">
        <v>0.48079699999999997</v>
      </c>
      <c r="H7254" s="2">
        <v>0.47991899999999998</v>
      </c>
      <c r="J7254" s="2">
        <v>10.08628</v>
      </c>
      <c r="K7254" s="2">
        <v>9.7216999999999998E-2</v>
      </c>
      <c r="L7254" s="2">
        <v>0.29489300000000002</v>
      </c>
    </row>
    <row r="7255" spans="1:12" x14ac:dyDescent="0.2">
      <c r="A7255" s="2">
        <v>10.086980000000001</v>
      </c>
      <c r="B7255" s="2">
        <v>48.644280000000002</v>
      </c>
      <c r="C7255" s="2">
        <v>0.22187699999999999</v>
      </c>
      <c r="D7255" s="2">
        <v>0.466418</v>
      </c>
      <c r="F7255" s="2">
        <v>10.08417</v>
      </c>
      <c r="G7255" s="2">
        <v>0.48102600000000001</v>
      </c>
      <c r="H7255" s="2">
        <v>0.48030899999999999</v>
      </c>
      <c r="J7255" s="2">
        <v>10.086980000000001</v>
      </c>
      <c r="K7255" s="2">
        <v>9.7356999999999999E-2</v>
      </c>
      <c r="L7255" s="2">
        <v>0.296122</v>
      </c>
    </row>
    <row r="7256" spans="1:12" x14ac:dyDescent="0.2">
      <c r="A7256" s="2">
        <v>10.087680000000001</v>
      </c>
      <c r="B7256" s="2">
        <v>48.633470000000003</v>
      </c>
      <c r="C7256" s="2">
        <v>0.22131300000000001</v>
      </c>
      <c r="D7256" s="2">
        <v>0.46654800000000002</v>
      </c>
      <c r="F7256" s="2">
        <v>10.08488</v>
      </c>
      <c r="G7256" s="2">
        <v>0.48111700000000002</v>
      </c>
      <c r="H7256" s="2">
        <v>0.48046100000000003</v>
      </c>
      <c r="J7256" s="2">
        <v>10.087680000000001</v>
      </c>
      <c r="K7256" s="2">
        <v>9.8046999999999995E-2</v>
      </c>
      <c r="L7256" s="2">
        <v>0.29665999999999998</v>
      </c>
    </row>
    <row r="7257" spans="1:12" x14ac:dyDescent="0.2">
      <c r="A7257" s="2">
        <v>10.088380000000001</v>
      </c>
      <c r="B7257" s="2">
        <v>48.623249999999999</v>
      </c>
      <c r="C7257" s="2">
        <v>0.221553</v>
      </c>
      <c r="D7257" s="2">
        <v>0.466617</v>
      </c>
      <c r="F7257" s="2">
        <v>10.08558</v>
      </c>
      <c r="G7257" s="2">
        <v>0.48163600000000001</v>
      </c>
      <c r="H7257" s="2">
        <v>0.48013299999999998</v>
      </c>
      <c r="J7257" s="2">
        <v>10.088380000000001</v>
      </c>
      <c r="K7257" s="2">
        <v>9.7845000000000001E-2</v>
      </c>
      <c r="L7257" s="2">
        <v>0.29736899999999999</v>
      </c>
    </row>
    <row r="7258" spans="1:12" x14ac:dyDescent="0.2">
      <c r="A7258" s="2">
        <v>10.089079999999999</v>
      </c>
      <c r="B7258" s="2">
        <v>48.612769999999998</v>
      </c>
      <c r="C7258" s="2">
        <v>0.22128999999999999</v>
      </c>
      <c r="D7258" s="2">
        <v>0.46663199999999999</v>
      </c>
      <c r="F7258" s="2">
        <v>10.08628</v>
      </c>
      <c r="G7258" s="2">
        <v>0.48130000000000001</v>
      </c>
      <c r="H7258" s="2">
        <v>0.480072</v>
      </c>
      <c r="J7258" s="2">
        <v>10.089079999999999</v>
      </c>
      <c r="K7258" s="2">
        <v>9.7533999999999996E-2</v>
      </c>
      <c r="L7258" s="2">
        <v>0.29757400000000001</v>
      </c>
    </row>
    <row r="7259" spans="1:12" x14ac:dyDescent="0.2">
      <c r="A7259" s="2">
        <v>10.089790000000001</v>
      </c>
      <c r="B7259" s="2">
        <v>48.602719999999998</v>
      </c>
      <c r="C7259" s="2">
        <v>0.220969</v>
      </c>
      <c r="D7259" s="2">
        <v>0.46669300000000002</v>
      </c>
      <c r="F7259" s="2">
        <v>10.086980000000001</v>
      </c>
      <c r="G7259" s="2">
        <v>0.48146099999999997</v>
      </c>
      <c r="H7259" s="2">
        <v>0.47926299999999999</v>
      </c>
      <c r="J7259" s="2">
        <v>10.089790000000001</v>
      </c>
      <c r="K7259" s="2">
        <v>9.7334000000000004E-2</v>
      </c>
      <c r="L7259" s="2">
        <v>0.29819299999999999</v>
      </c>
    </row>
    <row r="7260" spans="1:12" x14ac:dyDescent="0.2">
      <c r="A7260" s="2">
        <v>10.090490000000001</v>
      </c>
      <c r="B7260" s="2">
        <v>48.59205</v>
      </c>
      <c r="C7260" s="2">
        <v>0.22114900000000001</v>
      </c>
      <c r="D7260" s="2">
        <v>0.46669300000000002</v>
      </c>
      <c r="F7260" s="2">
        <v>10.087680000000001</v>
      </c>
      <c r="G7260" s="2">
        <v>0.48160599999999998</v>
      </c>
      <c r="H7260" s="2">
        <v>0.479103</v>
      </c>
      <c r="J7260" s="2">
        <v>10.090490000000001</v>
      </c>
      <c r="K7260" s="2">
        <v>9.7486000000000003E-2</v>
      </c>
      <c r="L7260" s="2">
        <v>0.29888100000000001</v>
      </c>
    </row>
    <row r="7261" spans="1:12" x14ac:dyDescent="0.2">
      <c r="A7261" s="2">
        <v>10.091189999999999</v>
      </c>
      <c r="B7261" s="2">
        <v>48.580730000000003</v>
      </c>
      <c r="C7261" s="2">
        <v>0.22087799999999999</v>
      </c>
      <c r="D7261" s="2">
        <v>0.466304</v>
      </c>
      <c r="F7261" s="2">
        <v>10.088380000000001</v>
      </c>
      <c r="G7261" s="2">
        <v>0.481354</v>
      </c>
      <c r="H7261" s="2">
        <v>0.47907300000000003</v>
      </c>
      <c r="J7261" s="2">
        <v>10.091189999999999</v>
      </c>
      <c r="K7261" s="2">
        <v>9.7483E-2</v>
      </c>
      <c r="L7261" s="2">
        <v>0.29970999999999998</v>
      </c>
    </row>
    <row r="7262" spans="1:12" x14ac:dyDescent="0.2">
      <c r="A7262" s="2">
        <v>10.091889999999999</v>
      </c>
      <c r="B7262" s="2">
        <v>48.570599999999999</v>
      </c>
      <c r="C7262" s="2">
        <v>0.22026699999999999</v>
      </c>
      <c r="D7262" s="2">
        <v>0.46638800000000002</v>
      </c>
      <c r="F7262" s="2">
        <v>10.089079999999999</v>
      </c>
      <c r="G7262" s="2">
        <v>0.48069000000000001</v>
      </c>
      <c r="H7262" s="2">
        <v>0.479134</v>
      </c>
      <c r="J7262" s="2">
        <v>10.091889999999999</v>
      </c>
      <c r="K7262" s="2">
        <v>9.7203999999999999E-2</v>
      </c>
      <c r="L7262" s="2">
        <v>0.30049199999999998</v>
      </c>
    </row>
    <row r="7263" spans="1:12" x14ac:dyDescent="0.2">
      <c r="A7263" s="2">
        <v>10.09259</v>
      </c>
      <c r="B7263" s="2">
        <v>48.560400000000001</v>
      </c>
      <c r="C7263" s="2">
        <v>0.21986700000000001</v>
      </c>
      <c r="D7263" s="2">
        <v>0.46665499999999999</v>
      </c>
      <c r="F7263" s="2">
        <v>10.089790000000001</v>
      </c>
      <c r="G7263" s="2">
        <v>0.480522</v>
      </c>
      <c r="H7263" s="2">
        <v>0.47936200000000001</v>
      </c>
      <c r="J7263" s="2">
        <v>10.09259</v>
      </c>
      <c r="K7263" s="2">
        <v>9.6947000000000005E-2</v>
      </c>
      <c r="L7263" s="2">
        <v>0.30078700000000003</v>
      </c>
    </row>
    <row r="7264" spans="1:12" x14ac:dyDescent="0.2">
      <c r="A7264" s="2">
        <v>10.09329</v>
      </c>
      <c r="B7264" s="2">
        <v>48.549660000000003</v>
      </c>
      <c r="C7264" s="2">
        <v>0.21965299999999999</v>
      </c>
      <c r="D7264" s="2">
        <v>0.46676899999999999</v>
      </c>
      <c r="F7264" s="2">
        <v>10.090490000000001</v>
      </c>
      <c r="G7264" s="2">
        <v>0.48051500000000003</v>
      </c>
      <c r="H7264" s="2">
        <v>0.47970600000000002</v>
      </c>
      <c r="J7264" s="2">
        <v>10.09329</v>
      </c>
      <c r="K7264" s="2">
        <v>9.6931000000000003E-2</v>
      </c>
      <c r="L7264" s="2">
        <v>0.30064299999999999</v>
      </c>
    </row>
    <row r="7265" spans="1:12" x14ac:dyDescent="0.2">
      <c r="A7265" s="2">
        <v>10.09399</v>
      </c>
      <c r="B7265" s="2">
        <v>48.538449999999997</v>
      </c>
      <c r="C7265" s="2">
        <v>0.21944</v>
      </c>
      <c r="D7265" s="2">
        <v>0.46676899999999999</v>
      </c>
      <c r="F7265" s="2">
        <v>10.091189999999999</v>
      </c>
      <c r="G7265" s="2">
        <v>0.481209</v>
      </c>
      <c r="H7265" s="2">
        <v>0.48014099999999998</v>
      </c>
      <c r="J7265" s="2">
        <v>10.09399</v>
      </c>
      <c r="K7265" s="2">
        <v>9.7201999999999997E-2</v>
      </c>
      <c r="L7265" s="2">
        <v>0.30065399999999998</v>
      </c>
    </row>
    <row r="7266" spans="1:12" x14ac:dyDescent="0.2">
      <c r="A7266" s="2">
        <v>10.09469</v>
      </c>
      <c r="B7266" s="2">
        <v>48.527700000000003</v>
      </c>
      <c r="C7266" s="2">
        <v>0.21934100000000001</v>
      </c>
      <c r="D7266" s="2">
        <v>0.46666299999999999</v>
      </c>
      <c r="F7266" s="2">
        <v>10.091889999999999</v>
      </c>
      <c r="G7266" s="2">
        <v>0.48159800000000003</v>
      </c>
      <c r="H7266" s="2">
        <v>0.47991200000000001</v>
      </c>
      <c r="J7266" s="2">
        <v>10.09469</v>
      </c>
      <c r="K7266" s="2">
        <v>9.7491999999999995E-2</v>
      </c>
      <c r="L7266" s="2">
        <v>0.30062</v>
      </c>
    </row>
    <row r="7267" spans="1:12" x14ac:dyDescent="0.2">
      <c r="A7267" s="2">
        <v>10.0954</v>
      </c>
      <c r="B7267" s="2">
        <v>48.517049999999998</v>
      </c>
      <c r="C7267" s="2">
        <v>0.218776</v>
      </c>
      <c r="D7267" s="2">
        <v>0.46618999999999999</v>
      </c>
      <c r="F7267" s="2">
        <v>10.09259</v>
      </c>
      <c r="G7267" s="2">
        <v>0.48120099999999999</v>
      </c>
      <c r="H7267" s="2">
        <v>0.47982799999999998</v>
      </c>
      <c r="J7267" s="2">
        <v>10.0954</v>
      </c>
      <c r="K7267" s="2">
        <v>9.6874000000000002E-2</v>
      </c>
      <c r="L7267" s="2">
        <v>0.300508</v>
      </c>
    </row>
    <row r="7268" spans="1:12" x14ac:dyDescent="0.2">
      <c r="A7268" s="2">
        <v>10.0961</v>
      </c>
      <c r="B7268" s="2">
        <v>48.506439999999998</v>
      </c>
      <c r="C7268" s="2">
        <v>0.21845600000000001</v>
      </c>
      <c r="D7268" s="2">
        <v>0.46557900000000002</v>
      </c>
      <c r="F7268" s="2">
        <v>10.09329</v>
      </c>
      <c r="G7268" s="2">
        <v>0.48122399999999999</v>
      </c>
      <c r="H7268" s="2">
        <v>0.47997299999999998</v>
      </c>
      <c r="J7268" s="2">
        <v>10.0961</v>
      </c>
      <c r="K7268" s="2">
        <v>9.6089999999999995E-2</v>
      </c>
      <c r="L7268" s="2">
        <v>0.30061599999999999</v>
      </c>
    </row>
    <row r="7269" spans="1:12" x14ac:dyDescent="0.2">
      <c r="A7269" s="2">
        <v>10.0968</v>
      </c>
      <c r="B7269" s="2">
        <v>48.496479999999998</v>
      </c>
      <c r="C7269" s="2">
        <v>0.21805099999999999</v>
      </c>
      <c r="D7269" s="2">
        <v>0.465198</v>
      </c>
      <c r="F7269" s="2">
        <v>10.09399</v>
      </c>
      <c r="G7269" s="2">
        <v>0.48110199999999997</v>
      </c>
      <c r="H7269" s="2">
        <v>0.479744</v>
      </c>
      <c r="J7269" s="2">
        <v>10.0968</v>
      </c>
      <c r="K7269" s="2">
        <v>9.5072000000000004E-2</v>
      </c>
      <c r="L7269" s="2">
        <v>0.30101600000000001</v>
      </c>
    </row>
    <row r="7270" spans="1:12" x14ac:dyDescent="0.2">
      <c r="A7270" s="2">
        <v>10.0975</v>
      </c>
      <c r="B7270" s="2">
        <v>48.486750000000001</v>
      </c>
      <c r="C7270" s="2">
        <v>0.21784899999999999</v>
      </c>
      <c r="D7270" s="2">
        <v>0.46473199999999998</v>
      </c>
      <c r="F7270" s="2">
        <v>10.09469</v>
      </c>
      <c r="G7270" s="2">
        <v>0.480659</v>
      </c>
      <c r="H7270" s="2">
        <v>0.47965200000000002</v>
      </c>
      <c r="J7270" s="2">
        <v>10.0975</v>
      </c>
      <c r="K7270" s="2">
        <v>9.4488000000000003E-2</v>
      </c>
      <c r="L7270" s="2">
        <v>0.30159999999999998</v>
      </c>
    </row>
    <row r="7271" spans="1:12" x14ac:dyDescent="0.2">
      <c r="A7271" s="2">
        <v>10.0982</v>
      </c>
      <c r="B7271" s="2">
        <v>48.477209999999999</v>
      </c>
      <c r="C7271" s="2">
        <v>0.21715100000000001</v>
      </c>
      <c r="D7271" s="2">
        <v>0.46465600000000001</v>
      </c>
      <c r="F7271" s="2">
        <v>10.0954</v>
      </c>
      <c r="G7271" s="2">
        <v>0.48034700000000002</v>
      </c>
      <c r="H7271" s="2">
        <v>0.47975899999999999</v>
      </c>
      <c r="J7271" s="2">
        <v>10.0982</v>
      </c>
      <c r="K7271" s="2">
        <v>9.3950000000000006E-2</v>
      </c>
      <c r="L7271" s="2">
        <v>0.30277300000000001</v>
      </c>
    </row>
    <row r="7272" spans="1:12" x14ac:dyDescent="0.2">
      <c r="A7272" s="2">
        <v>10.0989</v>
      </c>
      <c r="B7272" s="2">
        <v>48.46754</v>
      </c>
      <c r="C7272" s="2">
        <v>0.21674299999999999</v>
      </c>
      <c r="D7272" s="2">
        <v>0.46461799999999998</v>
      </c>
      <c r="F7272" s="2">
        <v>10.0961</v>
      </c>
      <c r="G7272" s="2">
        <v>0.47972900000000002</v>
      </c>
      <c r="H7272" s="2">
        <v>0.48027799999999998</v>
      </c>
      <c r="J7272" s="2">
        <v>10.0989</v>
      </c>
      <c r="K7272" s="2">
        <v>9.4048999999999994E-2</v>
      </c>
      <c r="L7272" s="2">
        <v>0.303533</v>
      </c>
    </row>
    <row r="7273" spans="1:12" x14ac:dyDescent="0.2">
      <c r="A7273" s="2">
        <v>10.099600000000001</v>
      </c>
      <c r="B7273" s="2">
        <v>48.45731</v>
      </c>
      <c r="C7273" s="2">
        <v>0.21623899999999999</v>
      </c>
      <c r="D7273" s="2">
        <v>0.46448800000000001</v>
      </c>
      <c r="F7273" s="2">
        <v>10.0968</v>
      </c>
      <c r="G7273" s="2">
        <v>0.47975899999999999</v>
      </c>
      <c r="H7273" s="2">
        <v>0.480682</v>
      </c>
      <c r="J7273" s="2">
        <v>10.099600000000001</v>
      </c>
      <c r="K7273" s="2">
        <v>9.3316999999999997E-2</v>
      </c>
      <c r="L7273" s="2">
        <v>0.303813</v>
      </c>
    </row>
    <row r="7274" spans="1:12" x14ac:dyDescent="0.2">
      <c r="A7274" s="2">
        <v>10.10031</v>
      </c>
      <c r="B7274" s="2">
        <v>48.446460000000002</v>
      </c>
      <c r="C7274" s="2">
        <v>0.21614</v>
      </c>
      <c r="D7274" s="2">
        <v>0.46426699999999999</v>
      </c>
      <c r="F7274" s="2">
        <v>10.0975</v>
      </c>
      <c r="G7274" s="2">
        <v>0.47963699999999998</v>
      </c>
      <c r="H7274" s="2">
        <v>0.48085800000000001</v>
      </c>
      <c r="J7274" s="2">
        <v>10.10031</v>
      </c>
      <c r="K7274" s="2">
        <v>9.2781000000000002E-2</v>
      </c>
      <c r="L7274" s="2">
        <v>0.30440299999999998</v>
      </c>
    </row>
    <row r="7275" spans="1:12" x14ac:dyDescent="0.2">
      <c r="A7275" s="2">
        <v>10.10101</v>
      </c>
      <c r="B7275" s="2">
        <v>48.435740000000003</v>
      </c>
      <c r="C7275" s="2">
        <v>0.21582000000000001</v>
      </c>
      <c r="D7275" s="2">
        <v>0.46444200000000002</v>
      </c>
      <c r="F7275" s="2">
        <v>10.0982</v>
      </c>
      <c r="G7275" s="2">
        <v>0.47965200000000002</v>
      </c>
      <c r="H7275" s="2">
        <v>0.48089599999999999</v>
      </c>
      <c r="J7275" s="2">
        <v>10.10101</v>
      </c>
      <c r="K7275" s="2">
        <v>9.3217999999999995E-2</v>
      </c>
      <c r="L7275" s="2">
        <v>0.30529000000000001</v>
      </c>
    </row>
    <row r="7276" spans="1:12" x14ac:dyDescent="0.2">
      <c r="A7276" s="2">
        <v>10.101710000000001</v>
      </c>
      <c r="B7276" s="2">
        <v>48.425359999999998</v>
      </c>
      <c r="C7276" s="2">
        <v>0.215728</v>
      </c>
      <c r="D7276" s="2">
        <v>0.46448800000000001</v>
      </c>
      <c r="F7276" s="2">
        <v>10.0989</v>
      </c>
      <c r="G7276" s="2">
        <v>0.47991899999999998</v>
      </c>
      <c r="H7276" s="2">
        <v>0.48097200000000001</v>
      </c>
      <c r="J7276" s="2">
        <v>10.101710000000001</v>
      </c>
      <c r="K7276" s="2">
        <v>9.3451999999999993E-2</v>
      </c>
      <c r="L7276" s="2">
        <v>0.30607800000000002</v>
      </c>
    </row>
    <row r="7277" spans="1:12" x14ac:dyDescent="0.2">
      <c r="A7277" s="2">
        <v>10.102410000000001</v>
      </c>
      <c r="B7277" s="2">
        <v>48.414729999999999</v>
      </c>
      <c r="C7277" s="2">
        <v>0.21535799999999999</v>
      </c>
      <c r="D7277" s="2">
        <v>0.46473999999999999</v>
      </c>
      <c r="F7277" s="2">
        <v>10.099600000000001</v>
      </c>
      <c r="G7277" s="2">
        <v>0.48030899999999999</v>
      </c>
      <c r="H7277" s="2">
        <v>0.48086499999999999</v>
      </c>
      <c r="J7277" s="2">
        <v>10.102410000000001</v>
      </c>
      <c r="K7277" s="2">
        <v>9.3710000000000002E-2</v>
      </c>
      <c r="L7277" s="2">
        <v>0.30673099999999998</v>
      </c>
    </row>
    <row r="7278" spans="1:12" x14ac:dyDescent="0.2">
      <c r="A7278" s="2">
        <v>10.103109999999999</v>
      </c>
      <c r="B7278" s="2">
        <v>48.404429999999998</v>
      </c>
      <c r="C7278" s="2">
        <v>0.214393</v>
      </c>
      <c r="D7278" s="2">
        <v>0.46501500000000001</v>
      </c>
      <c r="F7278" s="2">
        <v>10.10031</v>
      </c>
      <c r="G7278" s="2">
        <v>0.48046100000000003</v>
      </c>
      <c r="H7278" s="2">
        <v>0.48027799999999998</v>
      </c>
      <c r="J7278" s="2">
        <v>10.103109999999999</v>
      </c>
      <c r="K7278" s="2">
        <v>9.3403E-2</v>
      </c>
      <c r="L7278" s="2">
        <v>0.30769200000000002</v>
      </c>
    </row>
    <row r="7279" spans="1:12" x14ac:dyDescent="0.2">
      <c r="A7279" s="2">
        <v>10.103809999999999</v>
      </c>
      <c r="B7279" s="2">
        <v>48.39479</v>
      </c>
      <c r="C7279" s="2">
        <v>0.21406900000000001</v>
      </c>
      <c r="D7279" s="2">
        <v>0.46513700000000002</v>
      </c>
      <c r="F7279" s="2">
        <v>10.10101</v>
      </c>
      <c r="G7279" s="2">
        <v>0.48013299999999998</v>
      </c>
      <c r="H7279" s="2">
        <v>0.480049</v>
      </c>
      <c r="J7279" s="2">
        <v>10.103809999999999</v>
      </c>
      <c r="K7279" s="2">
        <v>9.2761999999999997E-2</v>
      </c>
      <c r="L7279" s="2">
        <v>0.30852000000000002</v>
      </c>
    </row>
    <row r="7280" spans="1:12" x14ac:dyDescent="0.2">
      <c r="A7280" s="2">
        <v>10.104509999999999</v>
      </c>
      <c r="B7280" s="2">
        <v>48.385120000000001</v>
      </c>
      <c r="C7280" s="2">
        <v>0.2135</v>
      </c>
      <c r="D7280" s="2">
        <v>0.46556399999999998</v>
      </c>
      <c r="F7280" s="2">
        <v>10.101710000000001</v>
      </c>
      <c r="G7280" s="2">
        <v>0.480072</v>
      </c>
      <c r="H7280" s="2">
        <v>0.47966799999999998</v>
      </c>
      <c r="J7280" s="2">
        <v>10.104509999999999</v>
      </c>
      <c r="K7280" s="2">
        <v>9.2551999999999995E-2</v>
      </c>
      <c r="L7280" s="2">
        <v>0.30853599999999998</v>
      </c>
    </row>
    <row r="7281" spans="1:12" x14ac:dyDescent="0.2">
      <c r="A7281" s="2">
        <v>10.105219999999999</v>
      </c>
      <c r="B7281" s="2">
        <v>48.375160000000001</v>
      </c>
      <c r="C7281" s="2">
        <v>0.21332499999999999</v>
      </c>
      <c r="D7281" s="2">
        <v>0.46557199999999999</v>
      </c>
      <c r="F7281" s="2">
        <v>10.102410000000001</v>
      </c>
      <c r="G7281" s="2">
        <v>0.47926299999999999</v>
      </c>
      <c r="H7281" s="2">
        <v>0.47939300000000001</v>
      </c>
      <c r="J7281" s="2">
        <v>10.105219999999999</v>
      </c>
      <c r="K7281" s="2">
        <v>9.2216000000000006E-2</v>
      </c>
      <c r="L7281" s="2">
        <v>0.30882900000000002</v>
      </c>
    </row>
    <row r="7282" spans="1:12" x14ac:dyDescent="0.2">
      <c r="A7282" s="2">
        <v>10.105919999999999</v>
      </c>
      <c r="B7282" s="2">
        <v>48.365560000000002</v>
      </c>
      <c r="C7282" s="2">
        <v>0.21273300000000001</v>
      </c>
      <c r="D7282" s="2">
        <v>0.46526600000000001</v>
      </c>
      <c r="F7282" s="2">
        <v>10.103109999999999</v>
      </c>
      <c r="G7282" s="2">
        <v>0.479103</v>
      </c>
      <c r="H7282" s="2">
        <v>0.47925600000000002</v>
      </c>
      <c r="J7282" s="2">
        <v>10.105919999999999</v>
      </c>
      <c r="K7282" s="2">
        <v>9.1921000000000003E-2</v>
      </c>
      <c r="L7282" s="2">
        <v>0.30970799999999998</v>
      </c>
    </row>
    <row r="7283" spans="1:12" x14ac:dyDescent="0.2">
      <c r="A7283" s="2">
        <v>10.106619999999999</v>
      </c>
      <c r="B7283" s="2">
        <v>48.356450000000002</v>
      </c>
      <c r="C7283" s="2">
        <v>0.21234800000000001</v>
      </c>
      <c r="D7283" s="2">
        <v>0.465167</v>
      </c>
      <c r="F7283" s="2">
        <v>10.103809999999999</v>
      </c>
      <c r="G7283" s="2">
        <v>0.47907300000000003</v>
      </c>
      <c r="H7283" s="2">
        <v>0.47937000000000002</v>
      </c>
      <c r="J7283" s="2">
        <v>10.106619999999999</v>
      </c>
      <c r="K7283" s="2">
        <v>9.2259999999999995E-2</v>
      </c>
      <c r="L7283" s="2">
        <v>0.31103900000000001</v>
      </c>
    </row>
    <row r="7284" spans="1:12" x14ac:dyDescent="0.2">
      <c r="A7284" s="2">
        <v>10.10732</v>
      </c>
      <c r="B7284" s="2">
        <v>48.347050000000003</v>
      </c>
      <c r="C7284" s="2">
        <v>0.212203</v>
      </c>
      <c r="D7284" s="2">
        <v>0.46505299999999999</v>
      </c>
      <c r="F7284" s="2">
        <v>10.104509999999999</v>
      </c>
      <c r="G7284" s="2">
        <v>0.479134</v>
      </c>
      <c r="H7284" s="2">
        <v>0.47875200000000001</v>
      </c>
      <c r="J7284" s="2">
        <v>10.10732</v>
      </c>
      <c r="K7284" s="2">
        <v>9.2352000000000004E-2</v>
      </c>
      <c r="L7284" s="2">
        <v>0.31228400000000001</v>
      </c>
    </row>
    <row r="7285" spans="1:12" x14ac:dyDescent="0.2">
      <c r="A7285" s="2">
        <v>10.10802</v>
      </c>
      <c r="B7285" s="2">
        <v>48.337330000000001</v>
      </c>
      <c r="C7285" s="2">
        <v>0.21232100000000001</v>
      </c>
      <c r="D7285" s="2">
        <v>0.464999</v>
      </c>
      <c r="F7285" s="2">
        <v>10.105219999999999</v>
      </c>
      <c r="G7285" s="2">
        <v>0.47936200000000001</v>
      </c>
      <c r="H7285" s="2">
        <v>0.47831000000000001</v>
      </c>
      <c r="J7285" s="2">
        <v>10.10802</v>
      </c>
      <c r="K7285" s="2">
        <v>9.2355999999999994E-2</v>
      </c>
      <c r="L7285" s="2">
        <v>0.31256299999999998</v>
      </c>
    </row>
    <row r="7286" spans="1:12" x14ac:dyDescent="0.2">
      <c r="A7286" s="2">
        <v>10.10872</v>
      </c>
      <c r="B7286" s="2">
        <v>48.327930000000002</v>
      </c>
      <c r="C7286" s="2">
        <v>0.212085</v>
      </c>
      <c r="D7286" s="2">
        <v>0.46475499999999997</v>
      </c>
      <c r="F7286" s="2">
        <v>10.105919999999999</v>
      </c>
      <c r="G7286" s="2">
        <v>0.47970600000000002</v>
      </c>
      <c r="H7286" s="2">
        <v>0.47841600000000001</v>
      </c>
      <c r="J7286" s="2">
        <v>10.10872</v>
      </c>
      <c r="K7286" s="2">
        <v>9.2147999999999994E-2</v>
      </c>
      <c r="L7286" s="2">
        <v>0.312251</v>
      </c>
    </row>
    <row r="7287" spans="1:12" x14ac:dyDescent="0.2">
      <c r="A7287" s="2">
        <v>10.10942</v>
      </c>
      <c r="B7287" s="2">
        <v>48.317990000000002</v>
      </c>
      <c r="C7287" s="2">
        <v>0.21201200000000001</v>
      </c>
      <c r="D7287" s="2">
        <v>0.46485399999999999</v>
      </c>
      <c r="F7287" s="2">
        <v>10.106619999999999</v>
      </c>
      <c r="G7287" s="2">
        <v>0.48014099999999998</v>
      </c>
      <c r="H7287" s="2">
        <v>0.47842400000000002</v>
      </c>
      <c r="J7287" s="2">
        <v>10.10942</v>
      </c>
      <c r="K7287" s="2">
        <v>9.2650999999999997E-2</v>
      </c>
      <c r="L7287" s="2">
        <v>0.31202099999999999</v>
      </c>
    </row>
    <row r="7288" spans="1:12" x14ac:dyDescent="0.2">
      <c r="A7288" s="2">
        <v>10.11013</v>
      </c>
      <c r="B7288" s="2">
        <v>48.307980000000001</v>
      </c>
      <c r="C7288" s="2">
        <v>0.21185200000000001</v>
      </c>
      <c r="D7288" s="2">
        <v>0.46461799999999998</v>
      </c>
      <c r="F7288" s="2">
        <v>10.10732</v>
      </c>
      <c r="G7288" s="2">
        <v>0.47991200000000001</v>
      </c>
      <c r="H7288" s="2">
        <v>0.47805799999999998</v>
      </c>
      <c r="J7288" s="2">
        <v>10.11013</v>
      </c>
      <c r="K7288" s="2">
        <v>9.3368000000000007E-2</v>
      </c>
      <c r="L7288" s="2">
        <v>0.31248999999999999</v>
      </c>
    </row>
    <row r="7289" spans="1:12" x14ac:dyDescent="0.2">
      <c r="A7289" s="2">
        <v>10.11083</v>
      </c>
      <c r="B7289" s="2">
        <v>48.29815</v>
      </c>
      <c r="C7289" s="2">
        <v>0.211642</v>
      </c>
      <c r="D7289" s="2">
        <v>0.464694</v>
      </c>
      <c r="F7289" s="2">
        <v>10.10802</v>
      </c>
      <c r="G7289" s="2">
        <v>0.47982799999999998</v>
      </c>
      <c r="H7289" s="2">
        <v>0.47816500000000001</v>
      </c>
      <c r="J7289" s="2">
        <v>10.11083</v>
      </c>
      <c r="K7289" s="2">
        <v>9.3776999999999999E-2</v>
      </c>
      <c r="L7289" s="2">
        <v>0.31295800000000001</v>
      </c>
    </row>
    <row r="7290" spans="1:12" x14ac:dyDescent="0.2">
      <c r="A7290" s="2">
        <v>10.11153</v>
      </c>
      <c r="B7290" s="2">
        <v>48.288640000000001</v>
      </c>
      <c r="C7290" s="2">
        <v>0.21151700000000001</v>
      </c>
      <c r="D7290" s="2">
        <v>0.464671</v>
      </c>
      <c r="F7290" s="2">
        <v>10.10872</v>
      </c>
      <c r="G7290" s="2">
        <v>0.47997299999999998</v>
      </c>
      <c r="H7290" s="2">
        <v>0.47867599999999999</v>
      </c>
      <c r="J7290" s="2">
        <v>10.11153</v>
      </c>
      <c r="K7290" s="2">
        <v>9.4107999999999997E-2</v>
      </c>
      <c r="L7290" s="2">
        <v>0.31372499999999998</v>
      </c>
    </row>
    <row r="7291" spans="1:12" x14ac:dyDescent="0.2">
      <c r="A7291" s="2">
        <v>10.11223</v>
      </c>
      <c r="B7291" s="2">
        <v>48.279089999999997</v>
      </c>
      <c r="C7291" s="2">
        <v>0.21127199999999999</v>
      </c>
      <c r="D7291" s="2">
        <v>0.464557</v>
      </c>
      <c r="F7291" s="2">
        <v>10.10942</v>
      </c>
      <c r="G7291" s="2">
        <v>0.479744</v>
      </c>
      <c r="H7291" s="2">
        <v>0.47845500000000002</v>
      </c>
      <c r="J7291" s="2">
        <v>10.11223</v>
      </c>
      <c r="K7291" s="2">
        <v>9.4329999999999997E-2</v>
      </c>
      <c r="L7291" s="2">
        <v>0.31434299999999998</v>
      </c>
    </row>
    <row r="7292" spans="1:12" x14ac:dyDescent="0.2">
      <c r="A7292" s="2">
        <v>10.11293</v>
      </c>
      <c r="B7292" s="2">
        <v>48.269199999999998</v>
      </c>
      <c r="C7292" s="2">
        <v>0.211086</v>
      </c>
      <c r="D7292" s="2">
        <v>0.46449600000000002</v>
      </c>
      <c r="F7292" s="2">
        <v>10.11013</v>
      </c>
      <c r="G7292" s="2">
        <v>0.47965200000000002</v>
      </c>
      <c r="H7292" s="2">
        <v>0.47875200000000001</v>
      </c>
      <c r="J7292" s="2">
        <v>10.11293</v>
      </c>
      <c r="K7292" s="2">
        <v>9.4265000000000002E-2</v>
      </c>
      <c r="L7292" s="2">
        <v>0.315332</v>
      </c>
    </row>
    <row r="7293" spans="1:12" x14ac:dyDescent="0.2">
      <c r="A7293" s="2">
        <v>10.113630000000001</v>
      </c>
      <c r="B7293" s="2">
        <v>48.258690000000001</v>
      </c>
      <c r="C7293" s="2">
        <v>0.21076900000000001</v>
      </c>
      <c r="D7293" s="2">
        <v>0.46414499999999997</v>
      </c>
      <c r="F7293" s="2">
        <v>10.11083</v>
      </c>
      <c r="G7293" s="2">
        <v>0.47975899999999999</v>
      </c>
      <c r="H7293" s="2">
        <v>0.47817199999999999</v>
      </c>
      <c r="J7293" s="2">
        <v>10.113630000000001</v>
      </c>
      <c r="K7293" s="2">
        <v>9.4499E-2</v>
      </c>
      <c r="L7293" s="2">
        <v>0.31620399999999999</v>
      </c>
    </row>
    <row r="7294" spans="1:12" x14ac:dyDescent="0.2">
      <c r="A7294" s="2">
        <v>10.114330000000001</v>
      </c>
      <c r="B7294" s="2">
        <v>48.248489999999997</v>
      </c>
      <c r="C7294" s="2">
        <v>0.210033</v>
      </c>
      <c r="D7294" s="2">
        <v>0.46448800000000001</v>
      </c>
      <c r="F7294" s="2">
        <v>10.11153</v>
      </c>
      <c r="G7294" s="2">
        <v>0.48027799999999998</v>
      </c>
      <c r="H7294" s="2">
        <v>0.47763800000000001</v>
      </c>
      <c r="J7294" s="2">
        <v>10.114330000000001</v>
      </c>
      <c r="K7294" s="2">
        <v>9.4625000000000001E-2</v>
      </c>
      <c r="L7294" s="2">
        <v>0.31603100000000001</v>
      </c>
    </row>
    <row r="7295" spans="1:12" x14ac:dyDescent="0.2">
      <c r="A7295" s="2">
        <v>10.115030000000001</v>
      </c>
      <c r="B7295" s="2">
        <v>48.238500000000002</v>
      </c>
      <c r="C7295" s="2">
        <v>0.209426</v>
      </c>
      <c r="D7295" s="2">
        <v>0.46505299999999999</v>
      </c>
      <c r="F7295" s="2">
        <v>10.11223</v>
      </c>
      <c r="G7295" s="2">
        <v>0.480682</v>
      </c>
      <c r="H7295" s="2">
        <v>0.47821799999999998</v>
      </c>
      <c r="J7295" s="2">
        <v>10.115030000000001</v>
      </c>
      <c r="K7295" s="2">
        <v>9.4590999999999995E-2</v>
      </c>
      <c r="L7295" s="2">
        <v>0.317247</v>
      </c>
    </row>
    <row r="7296" spans="1:12" x14ac:dyDescent="0.2">
      <c r="A7296" s="2">
        <v>10.115740000000001</v>
      </c>
      <c r="B7296" s="2">
        <v>48.228859999999997</v>
      </c>
      <c r="C7296" s="2">
        <v>0.209148</v>
      </c>
      <c r="D7296" s="2">
        <v>0.46516000000000002</v>
      </c>
      <c r="F7296" s="2">
        <v>10.11293</v>
      </c>
      <c r="G7296" s="2">
        <v>0.48085800000000001</v>
      </c>
      <c r="H7296" s="2">
        <v>0.47821799999999998</v>
      </c>
      <c r="J7296" s="2">
        <v>10.115740000000001</v>
      </c>
      <c r="K7296" s="2">
        <v>9.5010999999999998E-2</v>
      </c>
      <c r="L7296" s="2">
        <v>0.31814799999999999</v>
      </c>
    </row>
    <row r="7297" spans="1:12" x14ac:dyDescent="0.2">
      <c r="A7297" s="2">
        <v>10.116440000000001</v>
      </c>
      <c r="B7297" s="2">
        <v>48.219189999999998</v>
      </c>
      <c r="C7297" s="2">
        <v>0.20858299999999999</v>
      </c>
      <c r="D7297" s="2">
        <v>0.46544999999999997</v>
      </c>
      <c r="F7297" s="2">
        <v>10.113630000000001</v>
      </c>
      <c r="G7297" s="2">
        <v>0.48089599999999999</v>
      </c>
      <c r="H7297" s="2">
        <v>0.47824100000000003</v>
      </c>
      <c r="J7297" s="2">
        <v>10.116440000000001</v>
      </c>
      <c r="K7297" s="2">
        <v>9.4963000000000006E-2</v>
      </c>
      <c r="L7297" s="2">
        <v>0.31890099999999999</v>
      </c>
    </row>
    <row r="7298" spans="1:12" x14ac:dyDescent="0.2">
      <c r="A7298" s="2">
        <v>10.117139999999999</v>
      </c>
      <c r="B7298" s="2">
        <v>48.209449999999997</v>
      </c>
      <c r="C7298" s="2">
        <v>0.20794199999999999</v>
      </c>
      <c r="D7298" s="2">
        <v>0.46521299999999999</v>
      </c>
      <c r="F7298" s="2">
        <v>10.114330000000001</v>
      </c>
      <c r="G7298" s="2">
        <v>0.48097200000000001</v>
      </c>
      <c r="H7298" s="2">
        <v>0.47861500000000001</v>
      </c>
      <c r="J7298" s="2">
        <v>10.117139999999999</v>
      </c>
      <c r="K7298" s="2">
        <v>9.4647999999999996E-2</v>
      </c>
      <c r="L7298" s="2">
        <v>0.31933800000000001</v>
      </c>
    </row>
    <row r="7299" spans="1:12" x14ac:dyDescent="0.2">
      <c r="A7299" s="2">
        <v>10.117839999999999</v>
      </c>
      <c r="B7299" s="2">
        <v>48.199800000000003</v>
      </c>
      <c r="C7299" s="2">
        <v>0.20774000000000001</v>
      </c>
      <c r="D7299" s="2">
        <v>0.46554099999999998</v>
      </c>
      <c r="F7299" s="2">
        <v>10.115030000000001</v>
      </c>
      <c r="G7299" s="2">
        <v>0.48086499999999999</v>
      </c>
      <c r="H7299" s="2">
        <v>0.47861500000000001</v>
      </c>
      <c r="J7299" s="2">
        <v>10.117839999999999</v>
      </c>
      <c r="K7299" s="2">
        <v>9.4506999999999994E-2</v>
      </c>
      <c r="L7299" s="2">
        <v>0.31915100000000002</v>
      </c>
    </row>
    <row r="7300" spans="1:12" x14ac:dyDescent="0.2">
      <c r="A7300" s="2">
        <v>10.118539999999999</v>
      </c>
      <c r="B7300" s="2">
        <v>48.190060000000003</v>
      </c>
      <c r="C7300" s="2">
        <v>0.20760300000000001</v>
      </c>
      <c r="D7300" s="2">
        <v>0.46565600000000001</v>
      </c>
      <c r="F7300" s="2">
        <v>10.115740000000001</v>
      </c>
      <c r="G7300" s="2">
        <v>0.48027799999999998</v>
      </c>
      <c r="H7300" s="2">
        <v>0.47836299999999998</v>
      </c>
      <c r="J7300" s="2">
        <v>10.118539999999999</v>
      </c>
      <c r="K7300" s="2">
        <v>9.4658000000000006E-2</v>
      </c>
      <c r="L7300" s="2">
        <v>0.31978200000000001</v>
      </c>
    </row>
    <row r="7301" spans="1:12" x14ac:dyDescent="0.2">
      <c r="A7301" s="2">
        <v>10.11924</v>
      </c>
      <c r="B7301" s="2">
        <v>48.179989999999997</v>
      </c>
      <c r="C7301" s="2">
        <v>0.20744199999999999</v>
      </c>
      <c r="D7301" s="2">
        <v>0.46574700000000002</v>
      </c>
      <c r="F7301" s="2">
        <v>10.116440000000001</v>
      </c>
      <c r="G7301" s="2">
        <v>0.480049</v>
      </c>
      <c r="H7301" s="2">
        <v>0.478516</v>
      </c>
      <c r="J7301" s="2">
        <v>10.11924</v>
      </c>
      <c r="K7301" s="2">
        <v>9.5187999999999995E-2</v>
      </c>
      <c r="L7301" s="2">
        <v>0.320826</v>
      </c>
    </row>
    <row r="7302" spans="1:12" x14ac:dyDescent="0.2">
      <c r="A7302" s="2">
        <v>10.11994</v>
      </c>
      <c r="B7302" s="2">
        <v>48.169980000000002</v>
      </c>
      <c r="C7302" s="2">
        <v>0.20715600000000001</v>
      </c>
      <c r="D7302" s="2">
        <v>0.46612100000000001</v>
      </c>
      <c r="F7302" s="2">
        <v>10.117139999999999</v>
      </c>
      <c r="G7302" s="2">
        <v>0.47966799999999998</v>
      </c>
      <c r="H7302" s="2">
        <v>0.47833300000000001</v>
      </c>
      <c r="J7302" s="2">
        <v>10.11994</v>
      </c>
      <c r="K7302" s="2">
        <v>9.5405000000000004E-2</v>
      </c>
      <c r="L7302" s="2">
        <v>0.32123499999999999</v>
      </c>
    </row>
    <row r="7303" spans="1:12" x14ac:dyDescent="0.2">
      <c r="A7303" s="2">
        <v>10.120649999999999</v>
      </c>
      <c r="B7303" s="2">
        <v>48.160290000000003</v>
      </c>
      <c r="C7303" s="2">
        <v>0.206542</v>
      </c>
      <c r="D7303" s="2">
        <v>0.46575499999999997</v>
      </c>
      <c r="F7303" s="2">
        <v>10.117839999999999</v>
      </c>
      <c r="G7303" s="2">
        <v>0.47939300000000001</v>
      </c>
      <c r="H7303" s="2">
        <v>0.47811900000000002</v>
      </c>
      <c r="J7303" s="2">
        <v>10.120649999999999</v>
      </c>
      <c r="K7303" s="2">
        <v>9.5477999999999993E-2</v>
      </c>
      <c r="L7303" s="2">
        <v>0.321019</v>
      </c>
    </row>
    <row r="7304" spans="1:12" x14ac:dyDescent="0.2">
      <c r="A7304" s="2">
        <v>10.12135</v>
      </c>
      <c r="B7304" s="2">
        <v>48.150269999999999</v>
      </c>
      <c r="C7304" s="2">
        <v>0.205898</v>
      </c>
      <c r="D7304" s="2">
        <v>0.46548</v>
      </c>
      <c r="F7304" s="2">
        <v>10.118539999999999</v>
      </c>
      <c r="G7304" s="2">
        <v>0.47925600000000002</v>
      </c>
      <c r="H7304" s="2">
        <v>0.47816500000000001</v>
      </c>
      <c r="J7304" s="2">
        <v>10.12135</v>
      </c>
      <c r="K7304" s="2">
        <v>9.5269999999999994E-2</v>
      </c>
      <c r="L7304" s="2">
        <v>0.32137500000000002</v>
      </c>
    </row>
    <row r="7305" spans="1:12" x14ac:dyDescent="0.2">
      <c r="A7305" s="2">
        <v>10.12205</v>
      </c>
      <c r="B7305" s="2">
        <v>48.140309999999999</v>
      </c>
      <c r="C7305" s="2">
        <v>0.20544699999999999</v>
      </c>
      <c r="D7305" s="2">
        <v>0.465312</v>
      </c>
      <c r="F7305" s="2">
        <v>10.11924</v>
      </c>
      <c r="G7305" s="2">
        <v>0.47937000000000002</v>
      </c>
      <c r="H7305" s="2">
        <v>0.47765400000000002</v>
      </c>
      <c r="J7305" s="2">
        <v>10.12205</v>
      </c>
      <c r="K7305" s="2">
        <v>9.5182000000000003E-2</v>
      </c>
      <c r="L7305" s="2">
        <v>0.32210800000000001</v>
      </c>
    </row>
    <row r="7306" spans="1:12" x14ac:dyDescent="0.2">
      <c r="A7306" s="2">
        <v>10.12275</v>
      </c>
      <c r="B7306" s="2">
        <v>48.13062</v>
      </c>
      <c r="C7306" s="2">
        <v>0.20525299999999999</v>
      </c>
      <c r="D7306" s="2">
        <v>0.46537299999999998</v>
      </c>
      <c r="F7306" s="2">
        <v>10.11994</v>
      </c>
      <c r="G7306" s="2">
        <v>0.47875200000000001</v>
      </c>
      <c r="H7306" s="2">
        <v>0.47788999999999998</v>
      </c>
      <c r="J7306" s="2">
        <v>10.12275</v>
      </c>
      <c r="K7306" s="2">
        <v>9.4994999999999996E-2</v>
      </c>
      <c r="L7306" s="2">
        <v>0.323569</v>
      </c>
    </row>
    <row r="7307" spans="1:12" x14ac:dyDescent="0.2">
      <c r="A7307" s="2">
        <v>10.12345</v>
      </c>
      <c r="B7307" s="2">
        <v>48.120809999999999</v>
      </c>
      <c r="C7307" s="2">
        <v>0.20473</v>
      </c>
      <c r="D7307" s="2">
        <v>0.46551100000000001</v>
      </c>
      <c r="F7307" s="2">
        <v>10.120649999999999</v>
      </c>
      <c r="G7307" s="2">
        <v>0.47831000000000001</v>
      </c>
      <c r="H7307" s="2">
        <v>0.47807300000000003</v>
      </c>
      <c r="J7307" s="2">
        <v>10.12345</v>
      </c>
      <c r="K7307" s="2">
        <v>9.4824000000000006E-2</v>
      </c>
      <c r="L7307" s="2">
        <v>0.32466499999999998</v>
      </c>
    </row>
    <row r="7308" spans="1:12" x14ac:dyDescent="0.2">
      <c r="A7308" s="2">
        <v>10.12415</v>
      </c>
      <c r="B7308" s="2">
        <v>48.110689999999998</v>
      </c>
      <c r="C7308" s="2">
        <v>0.20388000000000001</v>
      </c>
      <c r="D7308" s="2">
        <v>0.46572400000000003</v>
      </c>
      <c r="F7308" s="2">
        <v>10.12135</v>
      </c>
      <c r="G7308" s="2">
        <v>0.47841600000000001</v>
      </c>
      <c r="H7308" s="2">
        <v>0.47836299999999998</v>
      </c>
      <c r="J7308" s="2">
        <v>10.12415</v>
      </c>
      <c r="K7308" s="2">
        <v>9.4642000000000004E-2</v>
      </c>
      <c r="L7308" s="2">
        <v>0.32535399999999998</v>
      </c>
    </row>
    <row r="7309" spans="1:12" x14ac:dyDescent="0.2">
      <c r="A7309" s="2">
        <v>10.12485</v>
      </c>
      <c r="B7309" s="2">
        <v>48.100560000000002</v>
      </c>
      <c r="C7309" s="2">
        <v>0.203624</v>
      </c>
      <c r="D7309" s="2">
        <v>0.46584599999999998</v>
      </c>
      <c r="F7309" s="2">
        <v>10.12205</v>
      </c>
      <c r="G7309" s="2">
        <v>0.47842400000000002</v>
      </c>
      <c r="H7309" s="2">
        <v>0.47862199999999999</v>
      </c>
      <c r="J7309" s="2">
        <v>10.12485</v>
      </c>
      <c r="K7309" s="2">
        <v>9.5048999999999995E-2</v>
      </c>
      <c r="L7309" s="2">
        <v>0.32585799999999998</v>
      </c>
    </row>
    <row r="7310" spans="1:12" x14ac:dyDescent="0.2">
      <c r="A7310" s="2">
        <v>10.12556</v>
      </c>
      <c r="B7310" s="2">
        <v>48.090780000000002</v>
      </c>
      <c r="C7310" s="2">
        <v>0.20354800000000001</v>
      </c>
      <c r="D7310" s="2">
        <v>0.46600599999999998</v>
      </c>
      <c r="F7310" s="2">
        <v>10.12275</v>
      </c>
      <c r="G7310" s="2">
        <v>0.47805799999999998</v>
      </c>
      <c r="H7310" s="2">
        <v>0.47845500000000002</v>
      </c>
      <c r="J7310" s="2">
        <v>10.12556</v>
      </c>
      <c r="K7310" s="2">
        <v>9.4534000000000007E-2</v>
      </c>
      <c r="L7310" s="2">
        <v>0.32656000000000002</v>
      </c>
    </row>
    <row r="7311" spans="1:12" x14ac:dyDescent="0.2">
      <c r="A7311" s="2">
        <v>10.12626</v>
      </c>
      <c r="B7311" s="2">
        <v>48.080820000000003</v>
      </c>
      <c r="C7311" s="2">
        <v>0.20330400000000001</v>
      </c>
      <c r="D7311" s="2">
        <v>0.46590700000000002</v>
      </c>
      <c r="F7311" s="2">
        <v>10.12345</v>
      </c>
      <c r="G7311" s="2">
        <v>0.47816500000000001</v>
      </c>
      <c r="H7311" s="2">
        <v>0.47907300000000003</v>
      </c>
      <c r="J7311" s="2">
        <v>10.12626</v>
      </c>
      <c r="K7311" s="2">
        <v>9.4397999999999996E-2</v>
      </c>
      <c r="L7311" s="2">
        <v>0.32743299999999997</v>
      </c>
    </row>
    <row r="7312" spans="1:12" x14ac:dyDescent="0.2">
      <c r="A7312" s="2">
        <v>10.12696</v>
      </c>
      <c r="B7312" s="2">
        <v>48.070349999999998</v>
      </c>
      <c r="C7312" s="2">
        <v>0.20315900000000001</v>
      </c>
      <c r="D7312" s="2">
        <v>0.46565600000000001</v>
      </c>
      <c r="F7312" s="2">
        <v>10.12415</v>
      </c>
      <c r="G7312" s="2">
        <v>0.47867599999999999</v>
      </c>
      <c r="H7312" s="2">
        <v>0.47921799999999998</v>
      </c>
      <c r="J7312" s="2">
        <v>10.12696</v>
      </c>
      <c r="K7312" s="2">
        <v>9.4128000000000003E-2</v>
      </c>
      <c r="L7312" s="2">
        <v>0.32795000000000002</v>
      </c>
    </row>
    <row r="7313" spans="1:12" x14ac:dyDescent="0.2">
      <c r="A7313" s="2">
        <v>10.127660000000001</v>
      </c>
      <c r="B7313" s="2">
        <v>48.060420000000001</v>
      </c>
      <c r="C7313" s="2">
        <v>0.203124</v>
      </c>
      <c r="D7313" s="2">
        <v>0.465472</v>
      </c>
      <c r="F7313" s="2">
        <v>10.12485</v>
      </c>
      <c r="G7313" s="2">
        <v>0.47845500000000002</v>
      </c>
      <c r="H7313" s="2">
        <v>0.478912</v>
      </c>
      <c r="J7313" s="2">
        <v>10.127660000000001</v>
      </c>
      <c r="K7313" s="2">
        <v>9.4166E-2</v>
      </c>
      <c r="L7313" s="2">
        <v>0.32888499999999998</v>
      </c>
    </row>
    <row r="7314" spans="1:12" x14ac:dyDescent="0.2">
      <c r="A7314" s="2">
        <v>10.128360000000001</v>
      </c>
      <c r="B7314" s="2">
        <v>48.051259999999999</v>
      </c>
      <c r="C7314" s="2">
        <v>0.20297200000000001</v>
      </c>
      <c r="D7314" s="2">
        <v>0.46538099999999999</v>
      </c>
      <c r="F7314" s="2">
        <v>10.12556</v>
      </c>
      <c r="G7314" s="2">
        <v>0.47875200000000001</v>
      </c>
      <c r="H7314" s="2">
        <v>0.47853099999999998</v>
      </c>
      <c r="J7314" s="2">
        <v>10.128360000000001</v>
      </c>
      <c r="K7314" s="2">
        <v>9.4555E-2</v>
      </c>
      <c r="L7314" s="2">
        <v>0.33050099999999999</v>
      </c>
    </row>
    <row r="7315" spans="1:12" x14ac:dyDescent="0.2">
      <c r="A7315" s="2">
        <v>10.129060000000001</v>
      </c>
      <c r="B7315" s="2">
        <v>48.042209999999997</v>
      </c>
      <c r="C7315" s="2">
        <v>0.20251</v>
      </c>
      <c r="D7315" s="2">
        <v>0.46538800000000002</v>
      </c>
      <c r="F7315" s="2">
        <v>10.12626</v>
      </c>
      <c r="G7315" s="2">
        <v>0.47817199999999999</v>
      </c>
      <c r="H7315" s="2">
        <v>0.47833300000000001</v>
      </c>
      <c r="J7315" s="2">
        <v>10.129060000000001</v>
      </c>
      <c r="K7315" s="2">
        <v>9.4592999999999997E-2</v>
      </c>
      <c r="L7315" s="2">
        <v>0.33213199999999998</v>
      </c>
    </row>
    <row r="7316" spans="1:12" x14ac:dyDescent="0.2">
      <c r="A7316" s="2">
        <v>10.129759999999999</v>
      </c>
      <c r="B7316" s="2">
        <v>48.032600000000002</v>
      </c>
      <c r="C7316" s="2">
        <v>0.20224700000000001</v>
      </c>
      <c r="D7316" s="2">
        <v>0.46541100000000002</v>
      </c>
      <c r="F7316" s="2">
        <v>10.12696</v>
      </c>
      <c r="G7316" s="2">
        <v>0.47763800000000001</v>
      </c>
      <c r="H7316" s="2">
        <v>0.47783700000000001</v>
      </c>
      <c r="J7316" s="2">
        <v>10.129759999999999</v>
      </c>
      <c r="K7316" s="2">
        <v>9.4421000000000005E-2</v>
      </c>
      <c r="L7316" s="2">
        <v>0.33288299999999998</v>
      </c>
    </row>
    <row r="7317" spans="1:12" x14ac:dyDescent="0.2">
      <c r="A7317" s="2">
        <v>10.130470000000001</v>
      </c>
      <c r="B7317" s="2">
        <v>48.022469999999998</v>
      </c>
      <c r="C7317" s="2">
        <v>0.20204800000000001</v>
      </c>
      <c r="D7317" s="2">
        <v>0.465694</v>
      </c>
      <c r="F7317" s="2">
        <v>10.127660000000001</v>
      </c>
      <c r="G7317" s="2">
        <v>0.47821799999999998</v>
      </c>
      <c r="H7317" s="2">
        <v>0.47731000000000001</v>
      </c>
      <c r="J7317" s="2">
        <v>10.130470000000001</v>
      </c>
      <c r="K7317" s="2">
        <v>9.4936000000000006E-2</v>
      </c>
      <c r="L7317" s="2">
        <v>0.33383000000000002</v>
      </c>
    </row>
    <row r="7318" spans="1:12" x14ac:dyDescent="0.2">
      <c r="A7318" s="2">
        <v>10.131169999999999</v>
      </c>
      <c r="B7318" s="2">
        <v>48.013179999999998</v>
      </c>
      <c r="C7318" s="2">
        <v>0.202068</v>
      </c>
      <c r="D7318" s="2">
        <v>0.46593800000000002</v>
      </c>
      <c r="F7318" s="2">
        <v>10.128360000000001</v>
      </c>
      <c r="G7318" s="2">
        <v>0.47821799999999998</v>
      </c>
      <c r="H7318" s="2">
        <v>0.47686000000000001</v>
      </c>
      <c r="J7318" s="2">
        <v>10.131169999999999</v>
      </c>
      <c r="K7318" s="2">
        <v>9.5816999999999999E-2</v>
      </c>
      <c r="L7318" s="2">
        <v>0.33495200000000003</v>
      </c>
    </row>
    <row r="7319" spans="1:12" x14ac:dyDescent="0.2">
      <c r="A7319" s="2">
        <v>10.131869999999999</v>
      </c>
      <c r="B7319" s="2">
        <v>48.003489999999999</v>
      </c>
      <c r="C7319" s="2">
        <v>0.202125</v>
      </c>
      <c r="D7319" s="2">
        <v>0.46602900000000003</v>
      </c>
      <c r="F7319" s="2">
        <v>10.129060000000001</v>
      </c>
      <c r="G7319" s="2">
        <v>0.47824100000000003</v>
      </c>
      <c r="H7319" s="2">
        <v>0.47694399999999998</v>
      </c>
      <c r="J7319" s="2">
        <v>10.131869999999999</v>
      </c>
      <c r="K7319" s="2">
        <v>9.6518999999999994E-2</v>
      </c>
      <c r="L7319" s="2">
        <v>0.33557300000000001</v>
      </c>
    </row>
    <row r="7320" spans="1:12" x14ac:dyDescent="0.2">
      <c r="A7320" s="2">
        <v>10.132569999999999</v>
      </c>
      <c r="B7320" s="2">
        <v>47.994</v>
      </c>
      <c r="C7320" s="2">
        <v>0.20200699999999999</v>
      </c>
      <c r="D7320" s="2">
        <v>0.46605200000000002</v>
      </c>
      <c r="F7320" s="2">
        <v>10.129759999999999</v>
      </c>
      <c r="G7320" s="2">
        <v>0.47861500000000001</v>
      </c>
      <c r="H7320" s="2">
        <v>0.47734100000000002</v>
      </c>
      <c r="J7320" s="2">
        <v>10.132569999999999</v>
      </c>
      <c r="K7320" s="2">
        <v>9.6809000000000006E-2</v>
      </c>
      <c r="L7320" s="2">
        <v>0.33576800000000001</v>
      </c>
    </row>
    <row r="7321" spans="1:12" x14ac:dyDescent="0.2">
      <c r="A7321" s="2">
        <v>10.13327</v>
      </c>
      <c r="B7321" s="2">
        <v>47.984990000000003</v>
      </c>
      <c r="C7321" s="2">
        <v>0.20201</v>
      </c>
      <c r="D7321" s="2">
        <v>0.46625800000000001</v>
      </c>
      <c r="F7321" s="2">
        <v>10.130470000000001</v>
      </c>
      <c r="G7321" s="2">
        <v>0.47861500000000001</v>
      </c>
      <c r="H7321" s="2">
        <v>0.476746</v>
      </c>
      <c r="J7321" s="2">
        <v>10.13327</v>
      </c>
      <c r="K7321" s="2">
        <v>9.6750000000000003E-2</v>
      </c>
      <c r="L7321" s="2">
        <v>0.33574700000000002</v>
      </c>
    </row>
    <row r="7322" spans="1:12" x14ac:dyDescent="0.2">
      <c r="A7322" s="2">
        <v>10.13397</v>
      </c>
      <c r="B7322" s="2">
        <v>47.975569999999998</v>
      </c>
      <c r="C7322" s="2">
        <v>0.20201</v>
      </c>
      <c r="D7322" s="2">
        <v>0.46697499999999997</v>
      </c>
      <c r="F7322" s="2">
        <v>10.131169999999999</v>
      </c>
      <c r="G7322" s="2">
        <v>0.47836299999999998</v>
      </c>
      <c r="H7322" s="2">
        <v>0.47634900000000002</v>
      </c>
      <c r="J7322" s="2">
        <v>10.13397</v>
      </c>
      <c r="K7322" s="2">
        <v>9.6378000000000005E-2</v>
      </c>
      <c r="L7322" s="2">
        <v>0.33663700000000002</v>
      </c>
    </row>
    <row r="7323" spans="1:12" x14ac:dyDescent="0.2">
      <c r="A7323" s="2">
        <v>10.13467</v>
      </c>
      <c r="B7323" s="2">
        <v>47.965980000000002</v>
      </c>
      <c r="C7323" s="2">
        <v>0.20197200000000001</v>
      </c>
      <c r="D7323" s="2">
        <v>0.46717399999999998</v>
      </c>
      <c r="F7323" s="2">
        <v>10.131869999999999</v>
      </c>
      <c r="G7323" s="2">
        <v>0.478516</v>
      </c>
      <c r="H7323" s="2">
        <v>0.47577700000000001</v>
      </c>
      <c r="J7323" s="2">
        <v>10.13467</v>
      </c>
      <c r="K7323" s="2">
        <v>9.6787999999999999E-2</v>
      </c>
      <c r="L7323" s="2">
        <v>0.337337</v>
      </c>
    </row>
    <row r="7324" spans="1:12" x14ac:dyDescent="0.2">
      <c r="A7324" s="2">
        <v>10.13537</v>
      </c>
      <c r="B7324" s="2">
        <v>47.957279999999997</v>
      </c>
      <c r="C7324" s="2">
        <v>0.20217099999999999</v>
      </c>
      <c r="D7324" s="2">
        <v>0.46679999999999999</v>
      </c>
      <c r="F7324" s="2">
        <v>10.132569999999999</v>
      </c>
      <c r="G7324" s="2">
        <v>0.47833300000000001</v>
      </c>
      <c r="H7324" s="2">
        <v>0.475883</v>
      </c>
      <c r="J7324" s="2">
        <v>10.13537</v>
      </c>
      <c r="K7324" s="2">
        <v>9.7283999999999995E-2</v>
      </c>
      <c r="L7324" s="2">
        <v>0.33739400000000003</v>
      </c>
    </row>
    <row r="7325" spans="1:12" x14ac:dyDescent="0.2">
      <c r="A7325" s="2">
        <v>10.13608</v>
      </c>
      <c r="B7325" s="2">
        <v>47.94847</v>
      </c>
      <c r="C7325" s="2">
        <v>0.202319</v>
      </c>
      <c r="D7325" s="2">
        <v>0.46650200000000003</v>
      </c>
      <c r="F7325" s="2">
        <v>10.13327</v>
      </c>
      <c r="G7325" s="2">
        <v>0.47811900000000002</v>
      </c>
      <c r="H7325" s="2">
        <v>0.47549400000000003</v>
      </c>
      <c r="J7325" s="2">
        <v>10.13608</v>
      </c>
      <c r="K7325" s="2">
        <v>9.7069000000000003E-2</v>
      </c>
      <c r="L7325" s="2">
        <v>0.338117</v>
      </c>
    </row>
    <row r="7326" spans="1:12" x14ac:dyDescent="0.2">
      <c r="A7326" s="2">
        <v>10.13678</v>
      </c>
      <c r="B7326" s="2">
        <v>47.939619999999998</v>
      </c>
      <c r="C7326" s="2">
        <v>0.20227000000000001</v>
      </c>
      <c r="D7326" s="2">
        <v>0.46653299999999998</v>
      </c>
      <c r="F7326" s="2">
        <v>10.13397</v>
      </c>
      <c r="G7326" s="2">
        <v>0.47816500000000001</v>
      </c>
      <c r="H7326" s="2">
        <v>0.47509800000000002</v>
      </c>
      <c r="J7326" s="2">
        <v>10.13678</v>
      </c>
      <c r="K7326" s="2">
        <v>9.7256999999999996E-2</v>
      </c>
      <c r="L7326" s="2">
        <v>0.33840999999999999</v>
      </c>
    </row>
    <row r="7327" spans="1:12" x14ac:dyDescent="0.2">
      <c r="A7327" s="2">
        <v>10.13748</v>
      </c>
      <c r="B7327" s="2">
        <v>47.930239999999998</v>
      </c>
      <c r="C7327" s="2">
        <v>0.20216700000000001</v>
      </c>
      <c r="D7327" s="2">
        <v>0.466335</v>
      </c>
      <c r="F7327" s="2">
        <v>10.13467</v>
      </c>
      <c r="G7327" s="2">
        <v>0.47765400000000002</v>
      </c>
      <c r="H7327" s="2">
        <v>0.47521999999999998</v>
      </c>
      <c r="J7327" s="2">
        <v>10.13748</v>
      </c>
      <c r="K7327" s="2">
        <v>9.7161999999999998E-2</v>
      </c>
      <c r="L7327" s="2">
        <v>0.339478</v>
      </c>
    </row>
    <row r="7328" spans="1:12" x14ac:dyDescent="0.2">
      <c r="A7328" s="2">
        <v>10.13818</v>
      </c>
      <c r="B7328" s="2">
        <v>47.921039999999998</v>
      </c>
      <c r="C7328" s="2">
        <v>0.202289</v>
      </c>
      <c r="D7328" s="2">
        <v>0.465976</v>
      </c>
      <c r="F7328" s="2">
        <v>10.13537</v>
      </c>
      <c r="G7328" s="2">
        <v>0.47788999999999998</v>
      </c>
      <c r="H7328" s="2">
        <v>0.47495999999999999</v>
      </c>
      <c r="J7328" s="2">
        <v>10.13818</v>
      </c>
      <c r="K7328" s="2">
        <v>9.7307000000000005E-2</v>
      </c>
      <c r="L7328" s="2">
        <v>0.34048099999999998</v>
      </c>
    </row>
    <row r="7329" spans="1:12" x14ac:dyDescent="0.2">
      <c r="A7329" s="2">
        <v>10.13888</v>
      </c>
      <c r="B7329" s="2">
        <v>47.91187</v>
      </c>
      <c r="C7329" s="2">
        <v>0.202373</v>
      </c>
      <c r="D7329" s="2">
        <v>0.46557900000000002</v>
      </c>
      <c r="F7329" s="2">
        <v>10.13608</v>
      </c>
      <c r="G7329" s="2">
        <v>0.47807300000000003</v>
      </c>
      <c r="H7329" s="2">
        <v>0.474632</v>
      </c>
      <c r="J7329" s="2">
        <v>10.13888</v>
      </c>
      <c r="K7329" s="2">
        <v>9.7807000000000005E-2</v>
      </c>
      <c r="L7329" s="2">
        <v>0.34151599999999999</v>
      </c>
    </row>
    <row r="7330" spans="1:12" x14ac:dyDescent="0.2">
      <c r="A7330" s="2">
        <v>10.13958</v>
      </c>
      <c r="B7330" s="2">
        <v>47.903030000000001</v>
      </c>
      <c r="C7330" s="2">
        <v>0.202213</v>
      </c>
      <c r="D7330" s="2">
        <v>0.46528900000000001</v>
      </c>
      <c r="F7330" s="2">
        <v>10.13678</v>
      </c>
      <c r="G7330" s="2">
        <v>0.47836299999999998</v>
      </c>
      <c r="H7330" s="2">
        <v>0.47472399999999998</v>
      </c>
      <c r="J7330" s="2">
        <v>10.13958</v>
      </c>
      <c r="K7330" s="2">
        <v>9.7619999999999998E-2</v>
      </c>
      <c r="L7330" s="2">
        <v>0.34250999999999998</v>
      </c>
    </row>
    <row r="7331" spans="1:12" x14ac:dyDescent="0.2">
      <c r="A7331" s="2">
        <v>10.140280000000001</v>
      </c>
      <c r="B7331" s="2">
        <v>47.894120000000001</v>
      </c>
      <c r="C7331" s="2">
        <v>0.202075</v>
      </c>
      <c r="D7331" s="2">
        <v>0.46503800000000001</v>
      </c>
      <c r="F7331" s="2">
        <v>10.13748</v>
      </c>
      <c r="G7331" s="2">
        <v>0.47862199999999999</v>
      </c>
      <c r="H7331" s="2">
        <v>0.47450999999999999</v>
      </c>
      <c r="J7331" s="2">
        <v>10.140280000000001</v>
      </c>
      <c r="K7331" s="2">
        <v>9.7739999999999994E-2</v>
      </c>
      <c r="L7331" s="2">
        <v>0.34386299999999997</v>
      </c>
    </row>
    <row r="7332" spans="1:12" x14ac:dyDescent="0.2">
      <c r="A7332" s="2">
        <v>10.14099</v>
      </c>
      <c r="B7332" s="2">
        <v>47.884500000000003</v>
      </c>
      <c r="C7332" s="2">
        <v>0.20169000000000001</v>
      </c>
      <c r="D7332" s="2">
        <v>0.464839</v>
      </c>
      <c r="F7332" s="2">
        <v>10.13818</v>
      </c>
      <c r="G7332" s="2">
        <v>0.47845500000000002</v>
      </c>
      <c r="H7332" s="2">
        <v>0.47450300000000001</v>
      </c>
      <c r="J7332" s="2">
        <v>10.14099</v>
      </c>
      <c r="K7332" s="2">
        <v>9.7646999999999998E-2</v>
      </c>
      <c r="L7332" s="2">
        <v>0.34493699999999999</v>
      </c>
    </row>
    <row r="7333" spans="1:12" x14ac:dyDescent="0.2">
      <c r="A7333" s="2">
        <v>10.141690000000001</v>
      </c>
      <c r="B7333" s="2">
        <v>47.874890000000001</v>
      </c>
      <c r="C7333" s="2">
        <v>0.20139599999999999</v>
      </c>
      <c r="D7333" s="2">
        <v>0.46451100000000001</v>
      </c>
      <c r="F7333" s="2">
        <v>10.13888</v>
      </c>
      <c r="G7333" s="2">
        <v>0.47907300000000003</v>
      </c>
      <c r="H7333" s="2">
        <v>0.473495</v>
      </c>
      <c r="J7333" s="2">
        <v>10.141690000000001</v>
      </c>
      <c r="K7333" s="2">
        <v>9.7365999999999994E-2</v>
      </c>
      <c r="L7333" s="2">
        <v>0.34453600000000001</v>
      </c>
    </row>
    <row r="7334" spans="1:12" x14ac:dyDescent="0.2">
      <c r="A7334" s="2">
        <v>10.142390000000001</v>
      </c>
      <c r="B7334" s="2">
        <v>47.866259999999997</v>
      </c>
      <c r="C7334" s="2">
        <v>0.20099900000000001</v>
      </c>
      <c r="D7334" s="2">
        <v>0.46428199999999997</v>
      </c>
      <c r="F7334" s="2">
        <v>10.13958</v>
      </c>
      <c r="G7334" s="2">
        <v>0.47921799999999998</v>
      </c>
      <c r="H7334" s="2">
        <v>0.47373999999999999</v>
      </c>
      <c r="J7334" s="2">
        <v>10.142390000000001</v>
      </c>
      <c r="K7334" s="2">
        <v>9.7102999999999995E-2</v>
      </c>
      <c r="L7334" s="2">
        <v>0.34469899999999998</v>
      </c>
    </row>
    <row r="7335" spans="1:12" x14ac:dyDescent="0.2">
      <c r="A7335" s="2">
        <v>10.143090000000001</v>
      </c>
      <c r="B7335" s="2">
        <v>47.857120000000002</v>
      </c>
      <c r="C7335" s="2">
        <v>0.20031299999999999</v>
      </c>
      <c r="D7335" s="2">
        <v>0.46398499999999998</v>
      </c>
      <c r="F7335" s="2">
        <v>10.140280000000001</v>
      </c>
      <c r="G7335" s="2">
        <v>0.478912</v>
      </c>
      <c r="H7335" s="2">
        <v>0.47347299999999998</v>
      </c>
      <c r="J7335" s="2">
        <v>10.143090000000001</v>
      </c>
      <c r="K7335" s="2">
        <v>9.6823000000000006E-2</v>
      </c>
      <c r="L7335" s="2">
        <v>0.34504899999999999</v>
      </c>
    </row>
    <row r="7336" spans="1:12" x14ac:dyDescent="0.2">
      <c r="A7336" s="2">
        <v>10.143789999999999</v>
      </c>
      <c r="B7336" s="2">
        <v>47.848149999999997</v>
      </c>
      <c r="C7336" s="2">
        <v>0.200042</v>
      </c>
      <c r="D7336" s="2">
        <v>0.46374799999999999</v>
      </c>
      <c r="F7336" s="2">
        <v>10.14099</v>
      </c>
      <c r="G7336" s="2">
        <v>0.47853099999999998</v>
      </c>
      <c r="H7336" s="2">
        <v>0.47317500000000001</v>
      </c>
      <c r="J7336" s="2">
        <v>10.143789999999999</v>
      </c>
      <c r="K7336" s="2">
        <v>9.6589999999999995E-2</v>
      </c>
      <c r="L7336" s="2">
        <v>0.34549999999999997</v>
      </c>
    </row>
    <row r="7337" spans="1:12" x14ac:dyDescent="0.2">
      <c r="A7337" s="2">
        <v>10.144489999999999</v>
      </c>
      <c r="B7337" s="2">
        <v>47.839230000000001</v>
      </c>
      <c r="C7337" s="2">
        <v>0.20000399999999999</v>
      </c>
      <c r="D7337" s="2">
        <v>0.46367199999999997</v>
      </c>
      <c r="F7337" s="2">
        <v>10.141690000000001</v>
      </c>
      <c r="G7337" s="2">
        <v>0.47833300000000001</v>
      </c>
      <c r="H7337" s="2">
        <v>0.47284700000000002</v>
      </c>
      <c r="J7337" s="2">
        <v>10.144489999999999</v>
      </c>
      <c r="K7337" s="2">
        <v>9.6135999999999999E-2</v>
      </c>
      <c r="L7337" s="2">
        <v>0.34682499999999999</v>
      </c>
    </row>
    <row r="7338" spans="1:12" x14ac:dyDescent="0.2">
      <c r="A7338" s="2">
        <v>10.145189999999999</v>
      </c>
      <c r="B7338" s="2">
        <v>47.829830000000001</v>
      </c>
      <c r="C7338" s="2">
        <v>0.19970599999999999</v>
      </c>
      <c r="D7338" s="2">
        <v>0.46388499999999999</v>
      </c>
      <c r="F7338" s="2">
        <v>10.142390000000001</v>
      </c>
      <c r="G7338" s="2">
        <v>0.47783700000000001</v>
      </c>
      <c r="H7338" s="2">
        <v>0.47341899999999998</v>
      </c>
      <c r="J7338" s="2">
        <v>10.145189999999999</v>
      </c>
      <c r="K7338" s="2">
        <v>9.5804E-2</v>
      </c>
      <c r="L7338" s="2">
        <v>0.34753600000000001</v>
      </c>
    </row>
    <row r="7339" spans="1:12" x14ac:dyDescent="0.2">
      <c r="A7339" s="2">
        <v>10.145899999999999</v>
      </c>
      <c r="B7339" s="2">
        <v>47.820259999999998</v>
      </c>
      <c r="C7339" s="2">
        <v>0.199348</v>
      </c>
      <c r="D7339" s="2">
        <v>0.46343499999999999</v>
      </c>
      <c r="F7339" s="2">
        <v>10.143090000000001</v>
      </c>
      <c r="G7339" s="2">
        <v>0.47731000000000001</v>
      </c>
      <c r="H7339" s="2">
        <v>0.47325899999999999</v>
      </c>
      <c r="J7339" s="2">
        <v>10.145899999999999</v>
      </c>
      <c r="K7339" s="2">
        <v>9.5673999999999995E-2</v>
      </c>
      <c r="L7339" s="2">
        <v>0.34851900000000002</v>
      </c>
    </row>
    <row r="7340" spans="1:12" x14ac:dyDescent="0.2">
      <c r="A7340" s="2">
        <v>10.146599999999999</v>
      </c>
      <c r="B7340" s="2">
        <v>47.811199999999999</v>
      </c>
      <c r="C7340" s="2">
        <v>0.199157</v>
      </c>
      <c r="D7340" s="2">
        <v>0.46332099999999998</v>
      </c>
      <c r="F7340" s="2">
        <v>10.143789999999999</v>
      </c>
      <c r="G7340" s="2">
        <v>0.47686000000000001</v>
      </c>
      <c r="H7340" s="2">
        <v>0.472549</v>
      </c>
      <c r="J7340" s="2">
        <v>10.146599999999999</v>
      </c>
      <c r="K7340" s="2">
        <v>9.5587000000000005E-2</v>
      </c>
      <c r="L7340" s="2">
        <v>0.34899999999999998</v>
      </c>
    </row>
    <row r="7341" spans="1:12" x14ac:dyDescent="0.2">
      <c r="A7341" s="2">
        <v>10.1473</v>
      </c>
      <c r="B7341" s="2">
        <v>47.801160000000003</v>
      </c>
      <c r="C7341" s="2">
        <v>0.198936</v>
      </c>
      <c r="D7341" s="2">
        <v>0.46303899999999998</v>
      </c>
      <c r="F7341" s="2">
        <v>10.144489999999999</v>
      </c>
      <c r="G7341" s="2">
        <v>0.47694399999999998</v>
      </c>
      <c r="H7341" s="2">
        <v>0.47250399999999998</v>
      </c>
      <c r="J7341" s="2">
        <v>10.1473</v>
      </c>
      <c r="K7341" s="2">
        <v>9.5627000000000004E-2</v>
      </c>
      <c r="L7341" s="2">
        <v>0.34936299999999998</v>
      </c>
    </row>
    <row r="7342" spans="1:12" x14ac:dyDescent="0.2">
      <c r="A7342" s="2">
        <v>10.148</v>
      </c>
      <c r="B7342" s="2">
        <v>47.792659999999998</v>
      </c>
      <c r="C7342" s="2">
        <v>0.19847000000000001</v>
      </c>
      <c r="D7342" s="2">
        <v>0.46312999999999999</v>
      </c>
      <c r="F7342" s="2">
        <v>10.145189999999999</v>
      </c>
      <c r="G7342" s="2">
        <v>0.47734100000000002</v>
      </c>
      <c r="H7342" s="2">
        <v>0.47196199999999999</v>
      </c>
      <c r="J7342" s="2">
        <v>10.148</v>
      </c>
      <c r="K7342" s="2">
        <v>9.5499000000000001E-2</v>
      </c>
      <c r="L7342" s="2">
        <v>0.34966700000000001</v>
      </c>
    </row>
    <row r="7343" spans="1:12" x14ac:dyDescent="0.2">
      <c r="A7343" s="2">
        <v>10.1487</v>
      </c>
      <c r="B7343" s="2">
        <v>47.783969999999997</v>
      </c>
      <c r="C7343" s="2">
        <v>0.198631</v>
      </c>
      <c r="D7343" s="2">
        <v>0.463565</v>
      </c>
      <c r="F7343" s="2">
        <v>10.145899999999999</v>
      </c>
      <c r="G7343" s="2">
        <v>0.476746</v>
      </c>
      <c r="H7343" s="2">
        <v>0.47170299999999998</v>
      </c>
      <c r="J7343" s="2">
        <v>10.1487</v>
      </c>
      <c r="K7343" s="2">
        <v>9.5209000000000002E-2</v>
      </c>
      <c r="L7343" s="2">
        <v>0.34995100000000001</v>
      </c>
    </row>
    <row r="7344" spans="1:12" x14ac:dyDescent="0.2">
      <c r="A7344" s="2">
        <v>10.1494</v>
      </c>
      <c r="B7344" s="2">
        <v>47.775410000000001</v>
      </c>
      <c r="C7344" s="2">
        <v>0.19871800000000001</v>
      </c>
      <c r="D7344" s="2">
        <v>0.46333600000000003</v>
      </c>
      <c r="F7344" s="2">
        <v>10.146599999999999</v>
      </c>
      <c r="G7344" s="2">
        <v>0.47634900000000002</v>
      </c>
      <c r="H7344" s="2">
        <v>0.47226000000000001</v>
      </c>
      <c r="J7344" s="2">
        <v>10.1494</v>
      </c>
      <c r="K7344" s="2">
        <v>9.4497999999999999E-2</v>
      </c>
      <c r="L7344" s="2">
        <v>0.35085</v>
      </c>
    </row>
    <row r="7345" spans="1:12" x14ac:dyDescent="0.2">
      <c r="A7345" s="2">
        <v>10.1501</v>
      </c>
      <c r="B7345" s="2">
        <v>47.766770000000001</v>
      </c>
      <c r="C7345" s="2">
        <v>0.19853499999999999</v>
      </c>
      <c r="D7345" s="2">
        <v>0.46281</v>
      </c>
      <c r="F7345" s="2">
        <v>10.1473</v>
      </c>
      <c r="G7345" s="2">
        <v>0.47577700000000001</v>
      </c>
      <c r="H7345" s="2">
        <v>0.47185500000000002</v>
      </c>
      <c r="J7345" s="2">
        <v>10.1501</v>
      </c>
      <c r="K7345" s="2">
        <v>9.3754000000000004E-2</v>
      </c>
      <c r="L7345" s="2">
        <v>0.35111300000000001</v>
      </c>
    </row>
    <row r="7346" spans="1:12" x14ac:dyDescent="0.2">
      <c r="A7346" s="2">
        <v>10.15081</v>
      </c>
      <c r="B7346" s="2">
        <v>47.758600000000001</v>
      </c>
      <c r="C7346" s="2">
        <v>0.19832900000000001</v>
      </c>
      <c r="D7346" s="2">
        <v>0.462947</v>
      </c>
      <c r="F7346" s="2">
        <v>10.148</v>
      </c>
      <c r="G7346" s="2">
        <v>0.475883</v>
      </c>
      <c r="H7346" s="2">
        <v>0.47165699999999999</v>
      </c>
      <c r="J7346" s="2">
        <v>10.15081</v>
      </c>
      <c r="K7346" s="2">
        <v>9.2984999999999998E-2</v>
      </c>
      <c r="L7346" s="2">
        <v>0.35148499999999999</v>
      </c>
    </row>
    <row r="7347" spans="1:12" x14ac:dyDescent="0.2">
      <c r="A7347" s="2">
        <v>10.15151</v>
      </c>
      <c r="B7347" s="2">
        <v>47.751100000000001</v>
      </c>
      <c r="C7347" s="2">
        <v>0.19844000000000001</v>
      </c>
      <c r="D7347" s="2">
        <v>0.462756</v>
      </c>
      <c r="F7347" s="2">
        <v>10.1487</v>
      </c>
      <c r="G7347" s="2">
        <v>0.47549400000000003</v>
      </c>
      <c r="H7347" s="2">
        <v>0.471916</v>
      </c>
      <c r="J7347" s="2">
        <v>10.15151</v>
      </c>
      <c r="K7347" s="2">
        <v>9.2816999999999997E-2</v>
      </c>
      <c r="L7347" s="2">
        <v>0.35176400000000002</v>
      </c>
    </row>
    <row r="7348" spans="1:12" x14ac:dyDescent="0.2">
      <c r="A7348" s="2">
        <v>10.15221</v>
      </c>
      <c r="B7348" s="2">
        <v>47.743310000000001</v>
      </c>
      <c r="C7348" s="2">
        <v>0.19839399999999999</v>
      </c>
      <c r="D7348" s="2">
        <v>0.46287800000000001</v>
      </c>
      <c r="F7348" s="2">
        <v>10.1494</v>
      </c>
      <c r="G7348" s="2">
        <v>0.47509800000000002</v>
      </c>
      <c r="H7348" s="2">
        <v>0.47171000000000002</v>
      </c>
      <c r="J7348" s="2">
        <v>10.15221</v>
      </c>
      <c r="K7348" s="2">
        <v>9.2885999999999996E-2</v>
      </c>
      <c r="L7348" s="2">
        <v>0.35234900000000002</v>
      </c>
    </row>
    <row r="7349" spans="1:12" x14ac:dyDescent="0.2">
      <c r="A7349" s="2">
        <v>10.15291</v>
      </c>
      <c r="B7349" s="2">
        <v>47.735140000000001</v>
      </c>
      <c r="C7349" s="2">
        <v>0.19802</v>
      </c>
      <c r="D7349" s="2">
        <v>0.46249699999999999</v>
      </c>
      <c r="F7349" s="2">
        <v>10.1501</v>
      </c>
      <c r="G7349" s="2">
        <v>0.47521999999999998</v>
      </c>
      <c r="H7349" s="2">
        <v>0.472221</v>
      </c>
      <c r="J7349" s="2">
        <v>10.15291</v>
      </c>
      <c r="K7349" s="2">
        <v>9.2980999999999994E-2</v>
      </c>
      <c r="L7349" s="2">
        <v>0.35294700000000001</v>
      </c>
    </row>
    <row r="7350" spans="1:12" x14ac:dyDescent="0.2">
      <c r="A7350" s="2">
        <v>10.15361</v>
      </c>
      <c r="B7350" s="2">
        <v>47.726370000000003</v>
      </c>
      <c r="C7350" s="2">
        <v>0.19770399999999999</v>
      </c>
      <c r="D7350" s="2">
        <v>0.462009</v>
      </c>
      <c r="F7350" s="2">
        <v>10.15081</v>
      </c>
      <c r="G7350" s="2">
        <v>0.47495999999999999</v>
      </c>
      <c r="H7350" s="2">
        <v>0.472603</v>
      </c>
      <c r="J7350" s="2">
        <v>10.15361</v>
      </c>
      <c r="K7350" s="2">
        <v>9.2893000000000003E-2</v>
      </c>
      <c r="L7350" s="2">
        <v>0.35287099999999999</v>
      </c>
    </row>
    <row r="7351" spans="1:12" x14ac:dyDescent="0.2">
      <c r="A7351" s="2">
        <v>10.154310000000001</v>
      </c>
      <c r="B7351" s="2">
        <v>47.718290000000003</v>
      </c>
      <c r="C7351" s="2">
        <v>0.19753999999999999</v>
      </c>
      <c r="D7351" s="2">
        <v>0.46181</v>
      </c>
      <c r="F7351" s="2">
        <v>10.15151</v>
      </c>
      <c r="G7351" s="2">
        <v>0.474632</v>
      </c>
      <c r="H7351" s="2">
        <v>0.47235100000000002</v>
      </c>
      <c r="J7351" s="2">
        <v>10.154310000000001</v>
      </c>
      <c r="K7351" s="2">
        <v>9.2876E-2</v>
      </c>
      <c r="L7351" s="2">
        <v>0.35253099999999998</v>
      </c>
    </row>
    <row r="7352" spans="1:12" x14ac:dyDescent="0.2">
      <c r="A7352" s="2">
        <v>10.155010000000001</v>
      </c>
      <c r="B7352" s="2">
        <v>47.709710000000001</v>
      </c>
      <c r="C7352" s="2">
        <v>0.197631</v>
      </c>
      <c r="D7352" s="2">
        <v>0.46130700000000002</v>
      </c>
      <c r="F7352" s="2">
        <v>10.15221</v>
      </c>
      <c r="G7352" s="2">
        <v>0.47472399999999998</v>
      </c>
      <c r="H7352" s="2">
        <v>0.472389</v>
      </c>
      <c r="J7352" s="2">
        <v>10.155010000000001</v>
      </c>
      <c r="K7352" s="2">
        <v>9.2896999999999993E-2</v>
      </c>
      <c r="L7352" s="2">
        <v>0.35338199999999997</v>
      </c>
    </row>
    <row r="7353" spans="1:12" x14ac:dyDescent="0.2">
      <c r="A7353" s="2">
        <v>10.155709999999999</v>
      </c>
      <c r="B7353" s="2">
        <v>47.701369999999997</v>
      </c>
      <c r="C7353" s="2">
        <v>0.19761999999999999</v>
      </c>
      <c r="D7353" s="2">
        <v>0.46130700000000002</v>
      </c>
      <c r="F7353" s="2">
        <v>10.15291</v>
      </c>
      <c r="G7353" s="2">
        <v>0.47450999999999999</v>
      </c>
      <c r="H7353" s="2">
        <v>0.47287800000000002</v>
      </c>
      <c r="J7353" s="2">
        <v>10.155709999999999</v>
      </c>
      <c r="K7353" s="2">
        <v>9.2771000000000006E-2</v>
      </c>
      <c r="L7353" s="2">
        <v>0.354603</v>
      </c>
    </row>
    <row r="7354" spans="1:12" x14ac:dyDescent="0.2">
      <c r="A7354" s="2">
        <v>10.156420000000001</v>
      </c>
      <c r="B7354" s="2">
        <v>47.693249999999999</v>
      </c>
      <c r="C7354" s="2">
        <v>0.197437</v>
      </c>
      <c r="D7354" s="2">
        <v>0.46222999999999997</v>
      </c>
      <c r="F7354" s="2">
        <v>10.15361</v>
      </c>
      <c r="G7354" s="2">
        <v>0.47450300000000001</v>
      </c>
      <c r="H7354" s="2">
        <v>0.47300700000000001</v>
      </c>
      <c r="J7354" s="2">
        <v>10.156420000000001</v>
      </c>
      <c r="K7354" s="2">
        <v>9.2969999999999997E-2</v>
      </c>
      <c r="L7354" s="2">
        <v>0.35503200000000001</v>
      </c>
    </row>
    <row r="7355" spans="1:12" x14ac:dyDescent="0.2">
      <c r="A7355" s="2">
        <v>10.157120000000001</v>
      </c>
      <c r="B7355" s="2">
        <v>47.684759999999997</v>
      </c>
      <c r="C7355" s="2">
        <v>0.19717699999999999</v>
      </c>
      <c r="D7355" s="2">
        <v>0.46263399999999999</v>
      </c>
      <c r="F7355" s="2">
        <v>10.154310000000001</v>
      </c>
      <c r="G7355" s="2">
        <v>0.473495</v>
      </c>
      <c r="H7355" s="2">
        <v>0.47280100000000003</v>
      </c>
      <c r="J7355" s="2">
        <v>10.157120000000001</v>
      </c>
      <c r="K7355" s="2">
        <v>9.2900999999999997E-2</v>
      </c>
      <c r="L7355" s="2">
        <v>0.35508400000000001</v>
      </c>
    </row>
    <row r="7356" spans="1:12" x14ac:dyDescent="0.2">
      <c r="A7356" s="2">
        <v>10.157819999999999</v>
      </c>
      <c r="B7356" s="2">
        <v>47.676130000000001</v>
      </c>
      <c r="C7356" s="2">
        <v>0.19714999999999999</v>
      </c>
      <c r="D7356" s="2">
        <v>0.462756</v>
      </c>
      <c r="F7356" s="2">
        <v>10.155010000000001</v>
      </c>
      <c r="G7356" s="2">
        <v>0.47373999999999999</v>
      </c>
      <c r="H7356" s="2">
        <v>0.47193099999999999</v>
      </c>
      <c r="J7356" s="2">
        <v>10.157819999999999</v>
      </c>
      <c r="K7356" s="2">
        <v>9.2425999999999994E-2</v>
      </c>
      <c r="L7356" s="2">
        <v>0.35483100000000001</v>
      </c>
    </row>
    <row r="7357" spans="1:12" x14ac:dyDescent="0.2">
      <c r="A7357" s="2">
        <v>10.158519999999999</v>
      </c>
      <c r="B7357" s="2">
        <v>47.667079999999999</v>
      </c>
      <c r="C7357" s="2">
        <v>0.19736000000000001</v>
      </c>
      <c r="D7357" s="2">
        <v>0.46305400000000002</v>
      </c>
      <c r="F7357" s="2">
        <v>10.155709999999999</v>
      </c>
      <c r="G7357" s="2">
        <v>0.47347299999999998</v>
      </c>
      <c r="H7357" s="2">
        <v>0.47213699999999997</v>
      </c>
      <c r="J7357" s="2">
        <v>10.158519999999999</v>
      </c>
      <c r="K7357" s="2">
        <v>9.2480000000000007E-2</v>
      </c>
      <c r="L7357" s="2">
        <v>0.35535800000000001</v>
      </c>
    </row>
    <row r="7358" spans="1:12" x14ac:dyDescent="0.2">
      <c r="A7358" s="2">
        <v>10.159219999999999</v>
      </c>
      <c r="B7358" s="2">
        <v>47.658610000000003</v>
      </c>
      <c r="C7358" s="2">
        <v>0.19747799999999999</v>
      </c>
      <c r="D7358" s="2">
        <v>0.46310699999999999</v>
      </c>
      <c r="F7358" s="2">
        <v>10.156420000000001</v>
      </c>
      <c r="G7358" s="2">
        <v>0.47317500000000001</v>
      </c>
      <c r="H7358" s="2">
        <v>0.47194700000000001</v>
      </c>
      <c r="J7358" s="2">
        <v>10.159219999999999</v>
      </c>
      <c r="K7358" s="2">
        <v>9.2896999999999993E-2</v>
      </c>
      <c r="L7358" s="2">
        <v>0.35586000000000001</v>
      </c>
    </row>
    <row r="7359" spans="1:12" x14ac:dyDescent="0.2">
      <c r="A7359" s="2">
        <v>10.15992</v>
      </c>
      <c r="B7359" s="2">
        <v>47.650309999999998</v>
      </c>
      <c r="C7359" s="2">
        <v>0.19730700000000001</v>
      </c>
      <c r="D7359" s="2">
        <v>0.46331299999999997</v>
      </c>
      <c r="F7359" s="2">
        <v>10.157120000000001</v>
      </c>
      <c r="G7359" s="2">
        <v>0.47284700000000002</v>
      </c>
      <c r="H7359" s="2">
        <v>0.471611</v>
      </c>
      <c r="J7359" s="2">
        <v>10.15992</v>
      </c>
      <c r="K7359" s="2">
        <v>9.2867000000000005E-2</v>
      </c>
      <c r="L7359" s="2">
        <v>0.35592499999999999</v>
      </c>
    </row>
    <row r="7360" spans="1:12" x14ac:dyDescent="0.2">
      <c r="A7360" s="2">
        <v>10.16062</v>
      </c>
      <c r="B7360" s="2">
        <v>47.64179</v>
      </c>
      <c r="C7360" s="2">
        <v>0.197047</v>
      </c>
      <c r="D7360" s="2">
        <v>0.46374100000000001</v>
      </c>
      <c r="F7360" s="2">
        <v>10.157819999999999</v>
      </c>
      <c r="G7360" s="2">
        <v>0.47341899999999998</v>
      </c>
      <c r="H7360" s="2">
        <v>0.47138200000000002</v>
      </c>
      <c r="J7360" s="2">
        <v>10.16062</v>
      </c>
      <c r="K7360" s="2">
        <v>9.3007999999999993E-2</v>
      </c>
      <c r="L7360" s="2">
        <v>0.35535099999999997</v>
      </c>
    </row>
    <row r="7361" spans="1:12" x14ac:dyDescent="0.2">
      <c r="A7361" s="2">
        <v>10.16133</v>
      </c>
      <c r="B7361" s="2">
        <v>47.633420000000001</v>
      </c>
      <c r="C7361" s="2">
        <v>0.196716</v>
      </c>
      <c r="D7361" s="2">
        <v>0.46411400000000003</v>
      </c>
      <c r="F7361" s="2">
        <v>10.158519999999999</v>
      </c>
      <c r="G7361" s="2">
        <v>0.47325899999999999</v>
      </c>
      <c r="H7361" s="2">
        <v>0.470947</v>
      </c>
      <c r="J7361" s="2">
        <v>10.16133</v>
      </c>
      <c r="K7361" s="2">
        <v>9.2896999999999993E-2</v>
      </c>
      <c r="L7361" s="2">
        <v>0.35553200000000001</v>
      </c>
    </row>
    <row r="7362" spans="1:12" x14ac:dyDescent="0.2">
      <c r="A7362" s="2">
        <v>10.16203</v>
      </c>
      <c r="B7362" s="2">
        <v>47.624920000000003</v>
      </c>
      <c r="C7362" s="2">
        <v>0.19660900000000001</v>
      </c>
      <c r="D7362" s="2">
        <v>0.46474799999999999</v>
      </c>
      <c r="F7362" s="2">
        <v>10.159219999999999</v>
      </c>
      <c r="G7362" s="2">
        <v>0.472549</v>
      </c>
      <c r="H7362" s="2">
        <v>0.47071800000000003</v>
      </c>
      <c r="J7362" s="2">
        <v>10.16203</v>
      </c>
      <c r="K7362" s="2">
        <v>9.3104999999999993E-2</v>
      </c>
      <c r="L7362" s="2">
        <v>0.35600399999999999</v>
      </c>
    </row>
    <row r="7363" spans="1:12" x14ac:dyDescent="0.2">
      <c r="A7363" s="2">
        <v>10.16273</v>
      </c>
      <c r="B7363" s="2">
        <v>47.615920000000003</v>
      </c>
      <c r="C7363" s="2">
        <v>0.19660900000000001</v>
      </c>
      <c r="D7363" s="2">
        <v>0.464694</v>
      </c>
      <c r="F7363" s="2">
        <v>10.15992</v>
      </c>
      <c r="G7363" s="2">
        <v>0.47250399999999998</v>
      </c>
      <c r="H7363" s="2">
        <v>0.47089399999999998</v>
      </c>
      <c r="J7363" s="2">
        <v>10.16273</v>
      </c>
      <c r="K7363" s="2">
        <v>9.2999999999999999E-2</v>
      </c>
      <c r="L7363" s="2">
        <v>0.35616999999999999</v>
      </c>
    </row>
    <row r="7364" spans="1:12" x14ac:dyDescent="0.2">
      <c r="A7364" s="2">
        <v>10.16343</v>
      </c>
      <c r="B7364" s="2">
        <v>47.607149999999997</v>
      </c>
      <c r="C7364" s="2">
        <v>0.196571</v>
      </c>
      <c r="D7364" s="2">
        <v>0.465167</v>
      </c>
      <c r="F7364" s="2">
        <v>10.16062</v>
      </c>
      <c r="G7364" s="2">
        <v>0.47196199999999999</v>
      </c>
      <c r="H7364" s="2">
        <v>0.47103899999999999</v>
      </c>
      <c r="J7364" s="2">
        <v>10.16343</v>
      </c>
      <c r="K7364" s="2">
        <v>9.2995999999999995E-2</v>
      </c>
      <c r="L7364" s="2">
        <v>0.35683399999999998</v>
      </c>
    </row>
    <row r="7365" spans="1:12" x14ac:dyDescent="0.2">
      <c r="A7365" s="2">
        <v>10.16413</v>
      </c>
      <c r="B7365" s="2">
        <v>47.598840000000003</v>
      </c>
      <c r="C7365" s="2">
        <v>0.19683</v>
      </c>
      <c r="D7365" s="2">
        <v>0.46481600000000001</v>
      </c>
      <c r="F7365" s="2">
        <v>10.16133</v>
      </c>
      <c r="G7365" s="2">
        <v>0.47170299999999998</v>
      </c>
      <c r="H7365" s="2">
        <v>0.47090100000000001</v>
      </c>
      <c r="J7365" s="2">
        <v>10.16413</v>
      </c>
      <c r="K7365" s="2">
        <v>9.3016000000000001E-2</v>
      </c>
      <c r="L7365" s="2">
        <v>0.35690699999999997</v>
      </c>
    </row>
    <row r="7366" spans="1:12" x14ac:dyDescent="0.2">
      <c r="A7366" s="2">
        <v>10.16483</v>
      </c>
      <c r="B7366" s="2">
        <v>47.590870000000002</v>
      </c>
      <c r="C7366" s="2">
        <v>0.197017</v>
      </c>
      <c r="D7366" s="2">
        <v>0.464694</v>
      </c>
      <c r="F7366" s="2">
        <v>10.16203</v>
      </c>
      <c r="G7366" s="2">
        <v>0.47226000000000001</v>
      </c>
      <c r="H7366" s="2">
        <v>0.47104600000000002</v>
      </c>
      <c r="J7366" s="2">
        <v>10.16483</v>
      </c>
      <c r="K7366" s="2">
        <v>9.3076999999999993E-2</v>
      </c>
      <c r="L7366" s="2">
        <v>0.35725800000000002</v>
      </c>
    </row>
    <row r="7367" spans="1:12" x14ac:dyDescent="0.2">
      <c r="A7367" s="2">
        <v>10.16553</v>
      </c>
      <c r="B7367" s="2">
        <v>47.583159999999999</v>
      </c>
      <c r="C7367" s="2">
        <v>0.196906</v>
      </c>
      <c r="D7367" s="2">
        <v>0.46496900000000002</v>
      </c>
      <c r="F7367" s="2">
        <v>10.16273</v>
      </c>
      <c r="G7367" s="2">
        <v>0.47185500000000002</v>
      </c>
      <c r="H7367" s="2">
        <v>0.47170299999999998</v>
      </c>
      <c r="J7367" s="2">
        <v>10.16553</v>
      </c>
      <c r="K7367" s="2">
        <v>9.2668E-2</v>
      </c>
      <c r="L7367" s="2">
        <v>0.35724</v>
      </c>
    </row>
    <row r="7368" spans="1:12" x14ac:dyDescent="0.2">
      <c r="A7368" s="2">
        <v>10.166230000000001</v>
      </c>
      <c r="B7368" s="2">
        <v>47.575099999999999</v>
      </c>
      <c r="C7368" s="2">
        <v>0.196548</v>
      </c>
      <c r="D7368" s="2">
        <v>0.46524399999999999</v>
      </c>
      <c r="F7368" s="2">
        <v>10.16343</v>
      </c>
      <c r="G7368" s="2">
        <v>0.47165699999999999</v>
      </c>
      <c r="H7368" s="2">
        <v>0.47183199999999997</v>
      </c>
      <c r="J7368" s="2">
        <v>10.166230000000001</v>
      </c>
      <c r="K7368" s="2">
        <v>9.2259999999999995E-2</v>
      </c>
      <c r="L7368" s="2">
        <v>0.35714600000000002</v>
      </c>
    </row>
    <row r="7369" spans="1:12" x14ac:dyDescent="0.2">
      <c r="A7369" s="2">
        <v>10.16694</v>
      </c>
      <c r="B7369" s="2">
        <v>47.567509999999999</v>
      </c>
      <c r="C7369" s="2">
        <v>0.19622300000000001</v>
      </c>
      <c r="D7369" s="2">
        <v>0.46460299999999999</v>
      </c>
      <c r="F7369" s="2">
        <v>10.16413</v>
      </c>
      <c r="G7369" s="2">
        <v>0.471916</v>
      </c>
      <c r="H7369" s="2">
        <v>0.471771</v>
      </c>
      <c r="J7369" s="2">
        <v>10.16694</v>
      </c>
      <c r="K7369" s="2">
        <v>9.1761999999999996E-2</v>
      </c>
      <c r="L7369" s="2">
        <v>0.35722399999999999</v>
      </c>
    </row>
    <row r="7370" spans="1:12" x14ac:dyDescent="0.2">
      <c r="A7370" s="2">
        <v>10.16764</v>
      </c>
      <c r="B7370" s="2">
        <v>47.559550000000002</v>
      </c>
      <c r="C7370" s="2">
        <v>0.196159</v>
      </c>
      <c r="D7370" s="2">
        <v>0.46454200000000001</v>
      </c>
      <c r="F7370" s="2">
        <v>10.16483</v>
      </c>
      <c r="G7370" s="2">
        <v>0.47171000000000002</v>
      </c>
      <c r="H7370" s="2">
        <v>0.47112300000000001</v>
      </c>
      <c r="J7370" s="2">
        <v>10.16764</v>
      </c>
      <c r="K7370" s="2">
        <v>9.1560000000000002E-2</v>
      </c>
      <c r="L7370" s="2">
        <v>0.35692499999999999</v>
      </c>
    </row>
    <row r="7371" spans="1:12" x14ac:dyDescent="0.2">
      <c r="A7371" s="2">
        <v>10.168340000000001</v>
      </c>
      <c r="B7371" s="2">
        <v>47.551130000000001</v>
      </c>
      <c r="C7371" s="2">
        <v>0.196105</v>
      </c>
      <c r="D7371" s="2">
        <v>0.46350400000000003</v>
      </c>
      <c r="F7371" s="2">
        <v>10.16553</v>
      </c>
      <c r="G7371" s="2">
        <v>0.472221</v>
      </c>
      <c r="H7371" s="2">
        <v>0.47122999999999998</v>
      </c>
      <c r="J7371" s="2">
        <v>10.168340000000001</v>
      </c>
      <c r="K7371" s="2">
        <v>9.1711000000000001E-2</v>
      </c>
      <c r="L7371" s="2">
        <v>0.35705500000000001</v>
      </c>
    </row>
    <row r="7372" spans="1:12" x14ac:dyDescent="0.2">
      <c r="A7372" s="2">
        <v>10.169040000000001</v>
      </c>
      <c r="B7372" s="2">
        <v>47.543390000000002</v>
      </c>
      <c r="C7372" s="2">
        <v>0.19600200000000001</v>
      </c>
      <c r="D7372" s="2">
        <v>0.46362599999999998</v>
      </c>
      <c r="F7372" s="2">
        <v>10.166230000000001</v>
      </c>
      <c r="G7372" s="2">
        <v>0.472603</v>
      </c>
      <c r="H7372" s="2">
        <v>0.47143600000000002</v>
      </c>
      <c r="J7372" s="2">
        <v>10.169040000000001</v>
      </c>
      <c r="K7372" s="2">
        <v>9.2038999999999996E-2</v>
      </c>
      <c r="L7372" s="2">
        <v>0.35672700000000002</v>
      </c>
    </row>
    <row r="7373" spans="1:12" x14ac:dyDescent="0.2">
      <c r="A7373" s="2">
        <v>10.169739999999999</v>
      </c>
      <c r="B7373" s="2">
        <v>47.535310000000003</v>
      </c>
      <c r="C7373" s="2">
        <v>0.195659</v>
      </c>
      <c r="D7373" s="2">
        <v>0.46437400000000001</v>
      </c>
      <c r="F7373" s="2">
        <v>10.16694</v>
      </c>
      <c r="G7373" s="2">
        <v>0.47235100000000002</v>
      </c>
      <c r="H7373" s="2">
        <v>0.47159600000000002</v>
      </c>
      <c r="J7373" s="2">
        <v>10.169739999999999</v>
      </c>
      <c r="K7373" s="2">
        <v>9.1805999999999999E-2</v>
      </c>
      <c r="L7373" s="2">
        <v>0.356628</v>
      </c>
    </row>
    <row r="7374" spans="1:12" x14ac:dyDescent="0.2">
      <c r="A7374" s="2">
        <v>10.170439999999999</v>
      </c>
      <c r="B7374" s="2">
        <v>47.527279999999998</v>
      </c>
      <c r="C7374" s="2">
        <v>0.19506399999999999</v>
      </c>
      <c r="D7374" s="2">
        <v>0.46512900000000001</v>
      </c>
      <c r="F7374" s="2">
        <v>10.16764</v>
      </c>
      <c r="G7374" s="2">
        <v>0.472389</v>
      </c>
      <c r="H7374" s="2">
        <v>0.47135199999999999</v>
      </c>
      <c r="J7374" s="2">
        <v>10.170439999999999</v>
      </c>
      <c r="K7374" s="2">
        <v>9.1383000000000006E-2</v>
      </c>
      <c r="L7374" s="2">
        <v>0.35684399999999999</v>
      </c>
    </row>
    <row r="7375" spans="1:12" x14ac:dyDescent="0.2">
      <c r="A7375" s="2">
        <v>10.171139999999999</v>
      </c>
      <c r="B7375" s="2">
        <v>47.51885</v>
      </c>
      <c r="C7375" s="2">
        <v>0.194301</v>
      </c>
      <c r="D7375" s="2">
        <v>0.46526600000000001</v>
      </c>
      <c r="F7375" s="2">
        <v>10.168340000000001</v>
      </c>
      <c r="G7375" s="2">
        <v>0.47287800000000002</v>
      </c>
      <c r="H7375" s="2">
        <v>0.47151199999999999</v>
      </c>
      <c r="J7375" s="2">
        <v>10.171139999999999</v>
      </c>
      <c r="K7375" s="2">
        <v>9.1508999999999993E-2</v>
      </c>
      <c r="L7375" s="2">
        <v>0.35696800000000001</v>
      </c>
    </row>
    <row r="7376" spans="1:12" x14ac:dyDescent="0.2">
      <c r="A7376" s="2">
        <v>10.171849999999999</v>
      </c>
      <c r="B7376" s="2">
        <v>47.510849999999998</v>
      </c>
      <c r="C7376" s="2">
        <v>0.19369</v>
      </c>
      <c r="D7376" s="2">
        <v>0.46555600000000003</v>
      </c>
      <c r="F7376" s="2">
        <v>10.169040000000001</v>
      </c>
      <c r="G7376" s="2">
        <v>0.47300700000000001</v>
      </c>
      <c r="H7376" s="2">
        <v>0.47119100000000003</v>
      </c>
      <c r="J7376" s="2">
        <v>10.171849999999999</v>
      </c>
      <c r="K7376" s="2">
        <v>9.1328000000000006E-2</v>
      </c>
      <c r="L7376" s="2">
        <v>0.35711300000000001</v>
      </c>
    </row>
    <row r="7377" spans="1:12" x14ac:dyDescent="0.2">
      <c r="A7377" s="2">
        <v>10.172549999999999</v>
      </c>
      <c r="B7377" s="2">
        <v>47.502839999999999</v>
      </c>
      <c r="C7377" s="2">
        <v>0.19337799999999999</v>
      </c>
      <c r="D7377" s="2">
        <v>0.46593000000000001</v>
      </c>
      <c r="F7377" s="2">
        <v>10.169739999999999</v>
      </c>
      <c r="G7377" s="2">
        <v>0.47280100000000003</v>
      </c>
      <c r="H7377" s="2">
        <v>0.471138</v>
      </c>
      <c r="J7377" s="2">
        <v>10.172549999999999</v>
      </c>
      <c r="K7377" s="2">
        <v>9.1106000000000006E-2</v>
      </c>
      <c r="L7377" s="2">
        <v>0.35600799999999999</v>
      </c>
    </row>
    <row r="7378" spans="1:12" x14ac:dyDescent="0.2">
      <c r="A7378" s="2">
        <v>10.173249999999999</v>
      </c>
      <c r="B7378" s="2">
        <v>47.494439999999997</v>
      </c>
      <c r="C7378" s="2">
        <v>0.193103</v>
      </c>
      <c r="D7378" s="2">
        <v>0.46602199999999999</v>
      </c>
      <c r="F7378" s="2">
        <v>10.170439999999999</v>
      </c>
      <c r="G7378" s="2">
        <v>0.47193099999999999</v>
      </c>
      <c r="H7378" s="2">
        <v>0.47174100000000002</v>
      </c>
      <c r="J7378" s="2">
        <v>10.173249999999999</v>
      </c>
      <c r="K7378" s="2">
        <v>9.1014999999999999E-2</v>
      </c>
      <c r="L7378" s="2">
        <v>0.35508499999999998</v>
      </c>
    </row>
    <row r="7379" spans="1:12" x14ac:dyDescent="0.2">
      <c r="A7379" s="2">
        <v>10.17395</v>
      </c>
      <c r="B7379" s="2">
        <v>47.486240000000002</v>
      </c>
      <c r="C7379" s="2">
        <v>0.192882</v>
      </c>
      <c r="D7379" s="2">
        <v>0.46622000000000002</v>
      </c>
      <c r="F7379" s="2">
        <v>10.171139999999999</v>
      </c>
      <c r="G7379" s="2">
        <v>0.47213699999999997</v>
      </c>
      <c r="H7379" s="2">
        <v>0.47178599999999998</v>
      </c>
      <c r="J7379" s="2">
        <v>10.17395</v>
      </c>
      <c r="K7379" s="2">
        <v>9.0678999999999996E-2</v>
      </c>
      <c r="L7379" s="2">
        <v>0.354379</v>
      </c>
    </row>
    <row r="7380" spans="1:12" x14ac:dyDescent="0.2">
      <c r="A7380" s="2">
        <v>10.17465</v>
      </c>
      <c r="B7380" s="2">
        <v>47.477359999999997</v>
      </c>
      <c r="C7380" s="2">
        <v>0.19287799999999999</v>
      </c>
      <c r="D7380" s="2">
        <v>0.46639599999999998</v>
      </c>
      <c r="F7380" s="2">
        <v>10.171849999999999</v>
      </c>
      <c r="G7380" s="2">
        <v>0.47194700000000001</v>
      </c>
      <c r="H7380" s="2">
        <v>0.47176400000000002</v>
      </c>
      <c r="J7380" s="2">
        <v>10.17465</v>
      </c>
      <c r="K7380" s="2">
        <v>9.0426999999999993E-2</v>
      </c>
      <c r="L7380" s="2">
        <v>0.35431200000000002</v>
      </c>
    </row>
    <row r="7381" spans="1:12" x14ac:dyDescent="0.2">
      <c r="A7381" s="2">
        <v>10.17535</v>
      </c>
      <c r="B7381" s="2">
        <v>47.468670000000003</v>
      </c>
      <c r="C7381" s="2">
        <v>0.19254599999999999</v>
      </c>
      <c r="D7381" s="2">
        <v>0.46664</v>
      </c>
      <c r="F7381" s="2">
        <v>10.172549999999999</v>
      </c>
      <c r="G7381" s="2">
        <v>0.471611</v>
      </c>
      <c r="H7381" s="2">
        <v>0.47219800000000001</v>
      </c>
      <c r="J7381" s="2">
        <v>10.17535</v>
      </c>
      <c r="K7381" s="2">
        <v>8.9870000000000005E-2</v>
      </c>
      <c r="L7381" s="2">
        <v>0.35383799999999999</v>
      </c>
    </row>
    <row r="7382" spans="1:12" x14ac:dyDescent="0.2">
      <c r="A7382" s="2">
        <v>10.17605</v>
      </c>
      <c r="B7382" s="2">
        <v>47.460270000000001</v>
      </c>
      <c r="C7382" s="2">
        <v>0.192271</v>
      </c>
      <c r="D7382" s="2">
        <v>0.467395</v>
      </c>
      <c r="F7382" s="2">
        <v>10.173249999999999</v>
      </c>
      <c r="G7382" s="2">
        <v>0.47138200000000002</v>
      </c>
      <c r="H7382" s="2">
        <v>0.47218300000000002</v>
      </c>
      <c r="J7382" s="2">
        <v>10.17605</v>
      </c>
      <c r="K7382" s="2">
        <v>8.9857000000000006E-2</v>
      </c>
      <c r="L7382" s="2">
        <v>0.353545</v>
      </c>
    </row>
    <row r="7383" spans="1:12" x14ac:dyDescent="0.2">
      <c r="A7383" s="2">
        <v>10.17676</v>
      </c>
      <c r="B7383" s="2">
        <v>47.45194</v>
      </c>
      <c r="C7383" s="2">
        <v>0.19247</v>
      </c>
      <c r="D7383" s="2">
        <v>0.46754800000000002</v>
      </c>
      <c r="F7383" s="2">
        <v>10.17395</v>
      </c>
      <c r="G7383" s="2">
        <v>0.470947</v>
      </c>
      <c r="H7383" s="2">
        <v>0.47243499999999999</v>
      </c>
      <c r="J7383" s="2">
        <v>10.17676</v>
      </c>
      <c r="K7383" s="2">
        <v>8.9915999999999996E-2</v>
      </c>
      <c r="L7383" s="2">
        <v>0.35364200000000001</v>
      </c>
    </row>
    <row r="7384" spans="1:12" x14ac:dyDescent="0.2">
      <c r="A7384" s="2">
        <v>10.17746</v>
      </c>
      <c r="B7384" s="2">
        <v>47.443629999999999</v>
      </c>
      <c r="C7384" s="2">
        <v>0.19279399999999999</v>
      </c>
      <c r="D7384" s="2">
        <v>0.46788299999999999</v>
      </c>
      <c r="F7384" s="2">
        <v>10.17465</v>
      </c>
      <c r="G7384" s="2">
        <v>0.47071800000000003</v>
      </c>
      <c r="H7384" s="2">
        <v>0.472389</v>
      </c>
      <c r="J7384" s="2">
        <v>10.17746</v>
      </c>
      <c r="K7384" s="2">
        <v>9.0322E-2</v>
      </c>
      <c r="L7384" s="2">
        <v>0.35343400000000003</v>
      </c>
    </row>
    <row r="7385" spans="1:12" x14ac:dyDescent="0.2">
      <c r="A7385" s="2">
        <v>10.17816</v>
      </c>
      <c r="B7385" s="2">
        <v>47.435589999999998</v>
      </c>
      <c r="C7385" s="2">
        <v>0.19350700000000001</v>
      </c>
      <c r="D7385" s="2">
        <v>0.46847100000000003</v>
      </c>
      <c r="F7385" s="2">
        <v>10.17535</v>
      </c>
      <c r="G7385" s="2">
        <v>0.47089399999999998</v>
      </c>
      <c r="H7385" s="2">
        <v>0.47221400000000002</v>
      </c>
      <c r="J7385" s="2">
        <v>10.17816</v>
      </c>
      <c r="K7385" s="2">
        <v>9.0316999999999995E-2</v>
      </c>
      <c r="L7385" s="2">
        <v>0.35353099999999998</v>
      </c>
    </row>
    <row r="7386" spans="1:12" x14ac:dyDescent="0.2">
      <c r="A7386" s="2">
        <v>10.17886</v>
      </c>
      <c r="B7386" s="2">
        <v>47.426929999999999</v>
      </c>
      <c r="C7386" s="2">
        <v>0.19395799999999999</v>
      </c>
      <c r="D7386" s="2">
        <v>0.46854699999999999</v>
      </c>
      <c r="F7386" s="2">
        <v>10.17605</v>
      </c>
      <c r="G7386" s="2">
        <v>0.47103899999999999</v>
      </c>
      <c r="H7386" s="2">
        <v>0.47190900000000002</v>
      </c>
      <c r="J7386" s="2">
        <v>10.17886</v>
      </c>
      <c r="K7386" s="2">
        <v>9.0532000000000001E-2</v>
      </c>
      <c r="L7386" s="2">
        <v>0.353746</v>
      </c>
    </row>
    <row r="7387" spans="1:12" x14ac:dyDescent="0.2">
      <c r="A7387" s="2">
        <v>10.17956</v>
      </c>
      <c r="B7387" s="2">
        <v>47.419049999999999</v>
      </c>
      <c r="C7387" s="2">
        <v>0.19369800000000001</v>
      </c>
      <c r="D7387" s="2">
        <v>0.46870000000000001</v>
      </c>
      <c r="F7387" s="2">
        <v>10.17676</v>
      </c>
      <c r="G7387" s="2">
        <v>0.47090100000000001</v>
      </c>
      <c r="H7387" s="2">
        <v>0.47197699999999998</v>
      </c>
      <c r="J7387" s="2">
        <v>10.17956</v>
      </c>
      <c r="K7387" s="2">
        <v>9.0879000000000001E-2</v>
      </c>
      <c r="L7387" s="2">
        <v>0.35327700000000001</v>
      </c>
    </row>
    <row r="7388" spans="1:12" x14ac:dyDescent="0.2">
      <c r="A7388" s="2">
        <v>10.180260000000001</v>
      </c>
      <c r="B7388" s="2">
        <v>47.411389999999997</v>
      </c>
      <c r="C7388" s="2">
        <v>0.19386600000000001</v>
      </c>
      <c r="D7388" s="2">
        <v>0.46878399999999998</v>
      </c>
      <c r="F7388" s="2">
        <v>10.17746</v>
      </c>
      <c r="G7388" s="2">
        <v>0.47104600000000002</v>
      </c>
      <c r="H7388" s="2">
        <v>0.47171800000000003</v>
      </c>
      <c r="J7388" s="2">
        <v>10.180260000000001</v>
      </c>
      <c r="K7388" s="2">
        <v>9.1129000000000002E-2</v>
      </c>
      <c r="L7388" s="2">
        <v>0.35261399999999998</v>
      </c>
    </row>
    <row r="7389" spans="1:12" x14ac:dyDescent="0.2">
      <c r="A7389" s="2">
        <v>10.180960000000001</v>
      </c>
      <c r="B7389" s="2">
        <v>47.403469999999999</v>
      </c>
      <c r="C7389" s="2">
        <v>0.19389600000000001</v>
      </c>
      <c r="D7389" s="2">
        <v>0.46967599999999998</v>
      </c>
      <c r="F7389" s="2">
        <v>10.17816</v>
      </c>
      <c r="G7389" s="2">
        <v>0.47170299999999998</v>
      </c>
      <c r="H7389" s="2">
        <v>0.47173300000000001</v>
      </c>
      <c r="J7389" s="2">
        <v>10.180960000000001</v>
      </c>
      <c r="K7389" s="2">
        <v>9.1039999999999996E-2</v>
      </c>
      <c r="L7389" s="2">
        <v>0.35180699999999998</v>
      </c>
    </row>
    <row r="7390" spans="1:12" x14ac:dyDescent="0.2">
      <c r="A7390" s="2">
        <v>10.181660000000001</v>
      </c>
      <c r="B7390" s="2">
        <v>47.395879999999998</v>
      </c>
      <c r="C7390" s="2">
        <v>0.19411800000000001</v>
      </c>
      <c r="D7390" s="2">
        <v>0.46971400000000002</v>
      </c>
      <c r="F7390" s="2">
        <v>10.17886</v>
      </c>
      <c r="G7390" s="2">
        <v>0.47183199999999997</v>
      </c>
      <c r="H7390" s="2">
        <v>0.47203800000000001</v>
      </c>
      <c r="J7390" s="2">
        <v>10.181660000000001</v>
      </c>
      <c r="K7390" s="2">
        <v>9.0649999999999994E-2</v>
      </c>
      <c r="L7390" s="2">
        <v>0.35171599999999997</v>
      </c>
    </row>
    <row r="7391" spans="1:12" x14ac:dyDescent="0.2">
      <c r="A7391" s="2">
        <v>10.182370000000001</v>
      </c>
      <c r="B7391" s="2">
        <v>47.388599999999997</v>
      </c>
      <c r="C7391" s="2">
        <v>0.194324</v>
      </c>
      <c r="D7391" s="2">
        <v>0.470447</v>
      </c>
      <c r="F7391" s="2">
        <v>10.17956</v>
      </c>
      <c r="G7391" s="2">
        <v>0.471771</v>
      </c>
      <c r="H7391" s="2">
        <v>0.47216000000000002</v>
      </c>
      <c r="J7391" s="2">
        <v>10.182370000000001</v>
      </c>
      <c r="K7391" s="2">
        <v>9.0284000000000003E-2</v>
      </c>
      <c r="L7391" s="2">
        <v>0.35197600000000001</v>
      </c>
    </row>
    <row r="7392" spans="1:12" x14ac:dyDescent="0.2">
      <c r="A7392" s="2">
        <v>10.183070000000001</v>
      </c>
      <c r="B7392" s="2">
        <v>47.380780000000001</v>
      </c>
      <c r="C7392" s="2">
        <v>0.194518</v>
      </c>
      <c r="D7392" s="2">
        <v>0.470752</v>
      </c>
      <c r="F7392" s="2">
        <v>10.180260000000001</v>
      </c>
      <c r="G7392" s="2">
        <v>0.47112300000000001</v>
      </c>
      <c r="H7392" s="2">
        <v>0.47260999999999997</v>
      </c>
      <c r="J7392" s="2">
        <v>10.183070000000001</v>
      </c>
      <c r="K7392" s="2">
        <v>9.0096999999999997E-2</v>
      </c>
      <c r="L7392" s="2">
        <v>0.35181000000000001</v>
      </c>
    </row>
    <row r="7393" spans="1:12" x14ac:dyDescent="0.2">
      <c r="A7393" s="2">
        <v>10.183770000000001</v>
      </c>
      <c r="B7393" s="2">
        <v>47.372970000000002</v>
      </c>
      <c r="C7393" s="2">
        <v>0.19417499999999999</v>
      </c>
      <c r="D7393" s="2">
        <v>0.47068300000000002</v>
      </c>
      <c r="F7393" s="2">
        <v>10.180960000000001</v>
      </c>
      <c r="G7393" s="2">
        <v>0.47122999999999998</v>
      </c>
      <c r="H7393" s="2">
        <v>0.47303800000000001</v>
      </c>
      <c r="J7393" s="2">
        <v>10.183770000000001</v>
      </c>
      <c r="K7393" s="2">
        <v>8.9986999999999998E-2</v>
      </c>
      <c r="L7393" s="2">
        <v>0.352468</v>
      </c>
    </row>
    <row r="7394" spans="1:12" x14ac:dyDescent="0.2">
      <c r="A7394" s="2">
        <v>10.184469999999999</v>
      </c>
      <c r="B7394" s="2">
        <v>47.365200000000002</v>
      </c>
      <c r="C7394" s="2">
        <v>0.19417499999999999</v>
      </c>
      <c r="D7394" s="2">
        <v>0.47134700000000002</v>
      </c>
      <c r="F7394" s="2">
        <v>10.181660000000001</v>
      </c>
      <c r="G7394" s="2">
        <v>0.47143600000000002</v>
      </c>
      <c r="H7394" s="2">
        <v>0.473167</v>
      </c>
      <c r="J7394" s="2">
        <v>10.184469999999999</v>
      </c>
      <c r="K7394" s="2">
        <v>9.0470999999999996E-2</v>
      </c>
      <c r="L7394" s="2">
        <v>0.35203699999999999</v>
      </c>
    </row>
    <row r="7395" spans="1:12" x14ac:dyDescent="0.2">
      <c r="A7395" s="2">
        <v>10.185169999999999</v>
      </c>
      <c r="B7395" s="2">
        <v>47.357559999999999</v>
      </c>
      <c r="C7395" s="2">
        <v>0.193965</v>
      </c>
      <c r="D7395" s="2">
        <v>0.47172900000000001</v>
      </c>
      <c r="F7395" s="2">
        <v>10.182370000000001</v>
      </c>
      <c r="G7395" s="2">
        <v>0.47159600000000002</v>
      </c>
      <c r="H7395" s="2">
        <v>0.47303000000000001</v>
      </c>
      <c r="J7395" s="2">
        <v>10.185169999999999</v>
      </c>
      <c r="K7395" s="2">
        <v>9.0587000000000001E-2</v>
      </c>
      <c r="L7395" s="2">
        <v>0.35217500000000002</v>
      </c>
    </row>
    <row r="7396" spans="1:12" x14ac:dyDescent="0.2">
      <c r="A7396" s="2">
        <v>10.18587</v>
      </c>
      <c r="B7396" s="2">
        <v>47.349939999999997</v>
      </c>
      <c r="C7396" s="2">
        <v>0.193744</v>
      </c>
      <c r="D7396" s="2">
        <v>0.47150700000000001</v>
      </c>
      <c r="F7396" s="2">
        <v>10.183070000000001</v>
      </c>
      <c r="G7396" s="2">
        <v>0.47135199999999999</v>
      </c>
      <c r="H7396" s="2">
        <v>0.47342699999999999</v>
      </c>
      <c r="J7396" s="2">
        <v>10.18587</v>
      </c>
      <c r="K7396" s="2">
        <v>9.1076000000000004E-2</v>
      </c>
      <c r="L7396" s="2">
        <v>0.35214400000000001</v>
      </c>
    </row>
    <row r="7397" spans="1:12" x14ac:dyDescent="0.2">
      <c r="A7397" s="2">
        <v>10.18657</v>
      </c>
      <c r="B7397" s="2">
        <v>47.341970000000003</v>
      </c>
      <c r="C7397" s="2">
        <v>0.193462</v>
      </c>
      <c r="D7397" s="2">
        <v>0.47210200000000002</v>
      </c>
      <c r="F7397" s="2">
        <v>10.183770000000001</v>
      </c>
      <c r="G7397" s="2">
        <v>0.47151199999999999</v>
      </c>
      <c r="H7397" s="2">
        <v>0.473358</v>
      </c>
      <c r="J7397" s="2">
        <v>10.18657</v>
      </c>
      <c r="K7397" s="2">
        <v>9.1101000000000001E-2</v>
      </c>
      <c r="L7397" s="2">
        <v>0.35202099999999997</v>
      </c>
    </row>
    <row r="7398" spans="1:12" x14ac:dyDescent="0.2">
      <c r="A7398" s="2">
        <v>10.187279999999999</v>
      </c>
      <c r="B7398" s="2">
        <v>47.334009999999999</v>
      </c>
      <c r="C7398" s="2">
        <v>0.192992</v>
      </c>
      <c r="D7398" s="2">
        <v>0.47204099999999999</v>
      </c>
      <c r="F7398" s="2">
        <v>10.184469999999999</v>
      </c>
      <c r="G7398" s="2">
        <v>0.47119100000000003</v>
      </c>
      <c r="H7398" s="2">
        <v>0.47343400000000002</v>
      </c>
      <c r="J7398" s="2">
        <v>10.187279999999999</v>
      </c>
      <c r="K7398" s="2">
        <v>9.1074000000000002E-2</v>
      </c>
      <c r="L7398" s="2">
        <v>0.35223500000000002</v>
      </c>
    </row>
    <row r="7399" spans="1:12" x14ac:dyDescent="0.2">
      <c r="A7399" s="2">
        <v>10.18798</v>
      </c>
      <c r="B7399" s="2">
        <v>47.326279999999997</v>
      </c>
      <c r="C7399" s="2">
        <v>0.192966</v>
      </c>
      <c r="D7399" s="2">
        <v>0.47226299999999999</v>
      </c>
      <c r="F7399" s="2">
        <v>10.185169999999999</v>
      </c>
      <c r="G7399" s="2">
        <v>0.471138</v>
      </c>
      <c r="H7399" s="2">
        <v>0.47332000000000002</v>
      </c>
      <c r="J7399" s="2">
        <v>10.18798</v>
      </c>
      <c r="K7399" s="2">
        <v>9.0745999999999993E-2</v>
      </c>
      <c r="L7399" s="2">
        <v>0.35261199999999998</v>
      </c>
    </row>
    <row r="7400" spans="1:12" x14ac:dyDescent="0.2">
      <c r="A7400" s="2">
        <v>10.18868</v>
      </c>
      <c r="B7400" s="2">
        <v>47.318489999999997</v>
      </c>
      <c r="C7400" s="2">
        <v>0.19317899999999999</v>
      </c>
      <c r="D7400" s="2">
        <v>0.47305599999999998</v>
      </c>
      <c r="F7400" s="2">
        <v>10.18587</v>
      </c>
      <c r="G7400" s="2">
        <v>0.47174100000000002</v>
      </c>
      <c r="H7400" s="2">
        <v>0.47306799999999999</v>
      </c>
      <c r="J7400" s="2">
        <v>10.18868</v>
      </c>
      <c r="K7400" s="2">
        <v>9.0634999999999993E-2</v>
      </c>
      <c r="L7400" s="2">
        <v>0.352269</v>
      </c>
    </row>
    <row r="7401" spans="1:12" x14ac:dyDescent="0.2">
      <c r="A7401" s="2">
        <v>10.18938</v>
      </c>
      <c r="B7401" s="2">
        <v>47.310549999999999</v>
      </c>
      <c r="C7401" s="2">
        <v>0.19314100000000001</v>
      </c>
      <c r="D7401" s="2">
        <v>0.47300300000000001</v>
      </c>
      <c r="F7401" s="2">
        <v>10.18657</v>
      </c>
      <c r="G7401" s="2">
        <v>0.47178599999999998</v>
      </c>
      <c r="H7401" s="2">
        <v>0.47312199999999999</v>
      </c>
      <c r="J7401" s="2">
        <v>10.18938</v>
      </c>
      <c r="K7401" s="2">
        <v>9.0004000000000001E-2</v>
      </c>
      <c r="L7401" s="2">
        <v>0.35264600000000002</v>
      </c>
    </row>
    <row r="7402" spans="1:12" x14ac:dyDescent="0.2">
      <c r="A7402" s="2">
        <v>10.19008</v>
      </c>
      <c r="B7402" s="2">
        <v>47.302520000000001</v>
      </c>
      <c r="C7402" s="2">
        <v>0.19319500000000001</v>
      </c>
      <c r="D7402" s="2">
        <v>0.47355999999999998</v>
      </c>
      <c r="F7402" s="2">
        <v>10.187279999999999</v>
      </c>
      <c r="G7402" s="2">
        <v>0.47176400000000002</v>
      </c>
      <c r="H7402" s="2">
        <v>0.47264899999999999</v>
      </c>
      <c r="J7402" s="2">
        <v>10.19008</v>
      </c>
      <c r="K7402" s="2">
        <v>9.0150999999999995E-2</v>
      </c>
      <c r="L7402" s="2">
        <v>0.35224800000000001</v>
      </c>
    </row>
    <row r="7403" spans="1:12" x14ac:dyDescent="0.2">
      <c r="A7403" s="2">
        <v>10.19078</v>
      </c>
      <c r="B7403" s="2">
        <v>47.294370000000001</v>
      </c>
      <c r="C7403" s="2">
        <v>0.19296199999999999</v>
      </c>
      <c r="D7403" s="2">
        <v>0.47367399999999998</v>
      </c>
      <c r="F7403" s="2">
        <v>10.18798</v>
      </c>
      <c r="G7403" s="2">
        <v>0.47219800000000001</v>
      </c>
      <c r="H7403" s="2">
        <v>0.47270200000000001</v>
      </c>
      <c r="J7403" s="2">
        <v>10.19078</v>
      </c>
      <c r="K7403" s="2">
        <v>9.0425000000000005E-2</v>
      </c>
      <c r="L7403" s="2">
        <v>0.35229500000000002</v>
      </c>
    </row>
    <row r="7404" spans="1:12" x14ac:dyDescent="0.2">
      <c r="A7404" s="2">
        <v>10.19148</v>
      </c>
      <c r="B7404" s="2">
        <v>47.286299999999997</v>
      </c>
      <c r="C7404" s="2">
        <v>0.193217</v>
      </c>
      <c r="D7404" s="2">
        <v>0.47328500000000001</v>
      </c>
      <c r="F7404" s="2">
        <v>10.18868</v>
      </c>
      <c r="G7404" s="2">
        <v>0.47218300000000002</v>
      </c>
      <c r="H7404" s="2">
        <v>0.47232099999999999</v>
      </c>
      <c r="J7404" s="2">
        <v>10.19148</v>
      </c>
      <c r="K7404" s="2">
        <v>9.0417999999999998E-2</v>
      </c>
      <c r="L7404" s="2">
        <v>0.35241099999999997</v>
      </c>
    </row>
    <row r="7405" spans="1:12" x14ac:dyDescent="0.2">
      <c r="A7405" s="2">
        <v>10.19219</v>
      </c>
      <c r="B7405" s="2">
        <v>47.278300000000002</v>
      </c>
      <c r="C7405" s="2">
        <v>0.193359</v>
      </c>
      <c r="D7405" s="2">
        <v>0.47321600000000003</v>
      </c>
      <c r="F7405" s="2">
        <v>10.18938</v>
      </c>
      <c r="G7405" s="2">
        <v>0.47243499999999999</v>
      </c>
      <c r="H7405" s="2">
        <v>0.47249600000000003</v>
      </c>
      <c r="J7405" s="2">
        <v>10.19219</v>
      </c>
      <c r="K7405" s="2">
        <v>9.0135000000000007E-2</v>
      </c>
      <c r="L7405" s="2">
        <v>0.35215600000000002</v>
      </c>
    </row>
    <row r="7406" spans="1:12" x14ac:dyDescent="0.2">
      <c r="A7406" s="2">
        <v>10.19289</v>
      </c>
      <c r="B7406" s="2">
        <v>47.270760000000003</v>
      </c>
      <c r="C7406" s="2">
        <v>0.19315299999999999</v>
      </c>
      <c r="D7406" s="2">
        <v>0.473277</v>
      </c>
      <c r="F7406" s="2">
        <v>10.19008</v>
      </c>
      <c r="G7406" s="2">
        <v>0.472389</v>
      </c>
      <c r="H7406" s="2">
        <v>0.47323599999999999</v>
      </c>
      <c r="J7406" s="2">
        <v>10.19289</v>
      </c>
      <c r="K7406" s="2">
        <v>9.0006000000000003E-2</v>
      </c>
      <c r="L7406" s="2">
        <v>0.352016</v>
      </c>
    </row>
    <row r="7407" spans="1:12" x14ac:dyDescent="0.2">
      <c r="A7407" s="2">
        <v>10.19359</v>
      </c>
      <c r="B7407" s="2">
        <v>47.26305</v>
      </c>
      <c r="C7407" s="2">
        <v>0.19297700000000001</v>
      </c>
      <c r="D7407" s="2">
        <v>0.47287299999999999</v>
      </c>
      <c r="F7407" s="2">
        <v>10.19078</v>
      </c>
      <c r="G7407" s="2">
        <v>0.47221400000000002</v>
      </c>
      <c r="H7407" s="2">
        <v>0.47273300000000001</v>
      </c>
      <c r="J7407" s="2">
        <v>10.19359</v>
      </c>
      <c r="K7407" s="2">
        <v>9.0143000000000001E-2</v>
      </c>
      <c r="L7407" s="2">
        <v>0.35154200000000002</v>
      </c>
    </row>
    <row r="7408" spans="1:12" x14ac:dyDescent="0.2">
      <c r="A7408" s="2">
        <v>10.194290000000001</v>
      </c>
      <c r="B7408" s="2">
        <v>47.255380000000002</v>
      </c>
      <c r="C7408" s="2">
        <v>0.193137</v>
      </c>
      <c r="D7408" s="2">
        <v>0.472667</v>
      </c>
      <c r="F7408" s="2">
        <v>10.19148</v>
      </c>
      <c r="G7408" s="2">
        <v>0.47190900000000002</v>
      </c>
      <c r="H7408" s="2">
        <v>0.47261799999999998</v>
      </c>
      <c r="J7408" s="2">
        <v>10.194290000000001</v>
      </c>
      <c r="K7408" s="2">
        <v>8.9940999999999993E-2</v>
      </c>
      <c r="L7408" s="2">
        <v>0.351074</v>
      </c>
    </row>
    <row r="7409" spans="1:12" x14ac:dyDescent="0.2">
      <c r="A7409" s="2">
        <v>10.194990000000001</v>
      </c>
      <c r="B7409" s="2">
        <v>47.24794</v>
      </c>
      <c r="C7409" s="2">
        <v>0.193324</v>
      </c>
      <c r="D7409" s="2">
        <v>0.47278100000000001</v>
      </c>
      <c r="F7409" s="2">
        <v>10.19219</v>
      </c>
      <c r="G7409" s="2">
        <v>0.47197699999999998</v>
      </c>
      <c r="H7409" s="2">
        <v>0.47335100000000002</v>
      </c>
      <c r="J7409" s="2">
        <v>10.194990000000001</v>
      </c>
      <c r="K7409" s="2">
        <v>8.9597999999999997E-2</v>
      </c>
      <c r="L7409" s="2">
        <v>0.35076099999999999</v>
      </c>
    </row>
    <row r="7410" spans="1:12" x14ac:dyDescent="0.2">
      <c r="A7410" s="2">
        <v>10.195690000000001</v>
      </c>
      <c r="B7410" s="2">
        <v>47.240600000000001</v>
      </c>
      <c r="C7410" s="2">
        <v>0.193553</v>
      </c>
      <c r="D7410" s="2">
        <v>0.47298000000000001</v>
      </c>
      <c r="F7410" s="2">
        <v>10.19289</v>
      </c>
      <c r="G7410" s="2">
        <v>0.47171800000000003</v>
      </c>
      <c r="H7410" s="2">
        <v>0.47357900000000003</v>
      </c>
      <c r="J7410" s="2">
        <v>10.195690000000001</v>
      </c>
      <c r="K7410" s="2">
        <v>9.0081999999999995E-2</v>
      </c>
      <c r="L7410" s="2">
        <v>0.35091600000000001</v>
      </c>
    </row>
    <row r="7411" spans="1:12" x14ac:dyDescent="0.2">
      <c r="A7411" s="2">
        <v>10.196389999999999</v>
      </c>
      <c r="B7411" s="2">
        <v>47.233289999999997</v>
      </c>
      <c r="C7411" s="2">
        <v>0.19358400000000001</v>
      </c>
      <c r="D7411" s="2">
        <v>0.47348299999999999</v>
      </c>
      <c r="F7411" s="2">
        <v>10.19359</v>
      </c>
      <c r="G7411" s="2">
        <v>0.47173300000000001</v>
      </c>
      <c r="H7411" s="2">
        <v>0.473717</v>
      </c>
      <c r="J7411" s="2">
        <v>10.196389999999999</v>
      </c>
      <c r="K7411" s="2">
        <v>8.9900999999999995E-2</v>
      </c>
      <c r="L7411" s="2">
        <v>0.35025800000000001</v>
      </c>
    </row>
    <row r="7412" spans="1:12" x14ac:dyDescent="0.2">
      <c r="A7412" s="2">
        <v>10.197100000000001</v>
      </c>
      <c r="B7412" s="2">
        <v>47.226050000000001</v>
      </c>
      <c r="C7412" s="2">
        <v>0.193462</v>
      </c>
      <c r="D7412" s="2">
        <v>0.47372700000000001</v>
      </c>
      <c r="F7412" s="2">
        <v>10.194290000000001</v>
      </c>
      <c r="G7412" s="2">
        <v>0.47203800000000001</v>
      </c>
      <c r="H7412" s="2">
        <v>0.47329700000000002</v>
      </c>
      <c r="J7412" s="2">
        <v>10.197100000000001</v>
      </c>
      <c r="K7412" s="2">
        <v>8.9845999999999995E-2</v>
      </c>
      <c r="L7412" s="2">
        <v>0.34936899999999999</v>
      </c>
    </row>
    <row r="7413" spans="1:12" x14ac:dyDescent="0.2">
      <c r="A7413" s="2">
        <v>10.197800000000001</v>
      </c>
      <c r="B7413" s="2">
        <v>47.219079999999998</v>
      </c>
      <c r="C7413" s="2">
        <v>0.19309899999999999</v>
      </c>
      <c r="D7413" s="2">
        <v>0.474551</v>
      </c>
      <c r="F7413" s="2">
        <v>10.194990000000001</v>
      </c>
      <c r="G7413" s="2">
        <v>0.47216000000000002</v>
      </c>
      <c r="H7413" s="2">
        <v>0.47270200000000001</v>
      </c>
      <c r="J7413" s="2">
        <v>10.197800000000001</v>
      </c>
      <c r="K7413" s="2">
        <v>8.9893000000000001E-2</v>
      </c>
      <c r="L7413" s="2">
        <v>0.349105</v>
      </c>
    </row>
    <row r="7414" spans="1:12" x14ac:dyDescent="0.2">
      <c r="A7414" s="2">
        <v>10.198499999999999</v>
      </c>
      <c r="B7414" s="2">
        <v>47.211669999999998</v>
      </c>
      <c r="C7414" s="2">
        <v>0.19264899999999999</v>
      </c>
      <c r="D7414" s="2">
        <v>0.47437600000000002</v>
      </c>
      <c r="F7414" s="2">
        <v>10.195690000000001</v>
      </c>
      <c r="G7414" s="2">
        <v>0.47260999999999997</v>
      </c>
      <c r="H7414" s="2">
        <v>0.47218300000000002</v>
      </c>
      <c r="J7414" s="2">
        <v>10.198499999999999</v>
      </c>
      <c r="K7414" s="2">
        <v>8.9608999999999994E-2</v>
      </c>
      <c r="L7414" s="2">
        <v>0.34820099999999998</v>
      </c>
    </row>
    <row r="7415" spans="1:12" x14ac:dyDescent="0.2">
      <c r="A7415" s="2">
        <v>10.199199999999999</v>
      </c>
      <c r="B7415" s="2">
        <v>47.20355</v>
      </c>
      <c r="C7415" s="2">
        <v>0.19212299999999999</v>
      </c>
      <c r="D7415" s="2">
        <v>0.47475000000000001</v>
      </c>
      <c r="F7415" s="2">
        <v>10.196389999999999</v>
      </c>
      <c r="G7415" s="2">
        <v>0.47303800000000001</v>
      </c>
      <c r="H7415" s="2">
        <v>0.472084</v>
      </c>
      <c r="J7415" s="2">
        <v>10.199199999999999</v>
      </c>
      <c r="K7415" s="2">
        <v>8.8968000000000005E-2</v>
      </c>
      <c r="L7415" s="2">
        <v>0.34697600000000001</v>
      </c>
    </row>
    <row r="7416" spans="1:12" x14ac:dyDescent="0.2">
      <c r="A7416" s="2">
        <v>10.1999</v>
      </c>
      <c r="B7416" s="2">
        <v>47.195689999999999</v>
      </c>
      <c r="C7416" s="2">
        <v>0.19205800000000001</v>
      </c>
      <c r="D7416" s="2">
        <v>0.47500199999999998</v>
      </c>
      <c r="F7416" s="2">
        <v>10.197100000000001</v>
      </c>
      <c r="G7416" s="2">
        <v>0.473167</v>
      </c>
      <c r="H7416" s="2">
        <v>0.472603</v>
      </c>
      <c r="J7416" s="2">
        <v>10.1999</v>
      </c>
      <c r="K7416" s="2">
        <v>8.8646000000000003E-2</v>
      </c>
      <c r="L7416" s="2">
        <v>0.34615800000000002</v>
      </c>
    </row>
    <row r="7417" spans="1:12" x14ac:dyDescent="0.2">
      <c r="A7417" s="2">
        <v>10.2006</v>
      </c>
      <c r="B7417" s="2">
        <v>47.187669999999997</v>
      </c>
      <c r="C7417" s="2">
        <v>0.19189000000000001</v>
      </c>
      <c r="D7417" s="2">
        <v>0.47522300000000001</v>
      </c>
      <c r="F7417" s="2">
        <v>10.197800000000001</v>
      </c>
      <c r="G7417" s="2">
        <v>0.47303000000000001</v>
      </c>
      <c r="H7417" s="2">
        <v>0.47236600000000001</v>
      </c>
      <c r="J7417" s="2">
        <v>10.2006</v>
      </c>
      <c r="K7417" s="2">
        <v>8.8356000000000004E-2</v>
      </c>
      <c r="L7417" s="2">
        <v>0.345829</v>
      </c>
    </row>
    <row r="7418" spans="1:12" x14ac:dyDescent="0.2">
      <c r="A7418" s="2">
        <v>10.2013</v>
      </c>
      <c r="B7418" s="2">
        <v>47.179340000000003</v>
      </c>
      <c r="C7418" s="2">
        <v>0.191997</v>
      </c>
      <c r="D7418" s="2">
        <v>0.47532999999999997</v>
      </c>
      <c r="F7418" s="2">
        <v>10.198499999999999</v>
      </c>
      <c r="G7418" s="2">
        <v>0.47342699999999999</v>
      </c>
      <c r="H7418" s="2">
        <v>0.47240399999999999</v>
      </c>
      <c r="J7418" s="2">
        <v>10.2013</v>
      </c>
      <c r="K7418" s="2">
        <v>8.8458999999999996E-2</v>
      </c>
      <c r="L7418" s="2">
        <v>0.345578</v>
      </c>
    </row>
    <row r="7419" spans="1:12" x14ac:dyDescent="0.2">
      <c r="A7419" s="2">
        <v>10.202</v>
      </c>
      <c r="B7419" s="2">
        <v>47.171660000000003</v>
      </c>
      <c r="C7419" s="2">
        <v>0.192054</v>
      </c>
      <c r="D7419" s="2">
        <v>0.47570299999999999</v>
      </c>
      <c r="F7419" s="2">
        <v>10.199199999999999</v>
      </c>
      <c r="G7419" s="2">
        <v>0.473358</v>
      </c>
      <c r="H7419" s="2">
        <v>0.47279399999999999</v>
      </c>
      <c r="J7419" s="2">
        <v>10.202</v>
      </c>
      <c r="K7419" s="2">
        <v>8.9000999999999997E-2</v>
      </c>
      <c r="L7419" s="2">
        <v>0.34531299999999998</v>
      </c>
    </row>
    <row r="7420" spans="1:12" x14ac:dyDescent="0.2">
      <c r="A7420" s="2">
        <v>10.20271</v>
      </c>
      <c r="B7420" s="2">
        <v>47.16413</v>
      </c>
      <c r="C7420" s="2">
        <v>0.19156599999999999</v>
      </c>
      <c r="D7420" s="2">
        <v>0.47624499999999997</v>
      </c>
      <c r="F7420" s="2">
        <v>10.1999</v>
      </c>
      <c r="G7420" s="2">
        <v>0.47343400000000002</v>
      </c>
      <c r="H7420" s="2">
        <v>0.47296100000000002</v>
      </c>
      <c r="J7420" s="2">
        <v>10.20271</v>
      </c>
      <c r="K7420" s="2">
        <v>8.8752999999999999E-2</v>
      </c>
      <c r="L7420" s="2">
        <v>0.34540599999999999</v>
      </c>
    </row>
    <row r="7421" spans="1:12" x14ac:dyDescent="0.2">
      <c r="A7421" s="2">
        <v>10.20341</v>
      </c>
      <c r="B7421" s="2">
        <v>47.156599999999997</v>
      </c>
      <c r="C7421" s="2">
        <v>0.19134399999999999</v>
      </c>
      <c r="D7421" s="2">
        <v>0.47645100000000001</v>
      </c>
      <c r="F7421" s="2">
        <v>10.2006</v>
      </c>
      <c r="G7421" s="2">
        <v>0.47332000000000002</v>
      </c>
      <c r="H7421" s="2">
        <v>0.47312900000000002</v>
      </c>
      <c r="J7421" s="2">
        <v>10.20341</v>
      </c>
      <c r="K7421" s="2">
        <v>8.8752999999999999E-2</v>
      </c>
      <c r="L7421" s="2">
        <v>0.34518399999999999</v>
      </c>
    </row>
    <row r="7422" spans="1:12" x14ac:dyDescent="0.2">
      <c r="A7422" s="2">
        <v>10.20411</v>
      </c>
      <c r="B7422" s="2">
        <v>47.149729999999998</v>
      </c>
      <c r="C7422" s="2">
        <v>0.19106200000000001</v>
      </c>
      <c r="D7422" s="2">
        <v>0.47638999999999998</v>
      </c>
      <c r="F7422" s="2">
        <v>10.2013</v>
      </c>
      <c r="G7422" s="2">
        <v>0.47306799999999999</v>
      </c>
      <c r="H7422" s="2">
        <v>0.473022</v>
      </c>
      <c r="J7422" s="2">
        <v>10.20411</v>
      </c>
      <c r="K7422" s="2">
        <v>8.8239999999999999E-2</v>
      </c>
      <c r="L7422" s="2">
        <v>0.344889</v>
      </c>
    </row>
    <row r="7423" spans="1:12" x14ac:dyDescent="0.2">
      <c r="A7423" s="2">
        <v>10.20481</v>
      </c>
      <c r="B7423" s="2">
        <v>47.14349</v>
      </c>
      <c r="C7423" s="2">
        <v>0.19089800000000001</v>
      </c>
      <c r="D7423" s="2">
        <v>0.476184</v>
      </c>
      <c r="F7423" s="2">
        <v>10.202</v>
      </c>
      <c r="G7423" s="2">
        <v>0.47312199999999999</v>
      </c>
      <c r="H7423" s="2">
        <v>0.47265600000000002</v>
      </c>
      <c r="J7423" s="2">
        <v>10.20481</v>
      </c>
      <c r="K7423" s="2">
        <v>8.8217000000000004E-2</v>
      </c>
      <c r="L7423" s="2">
        <v>0.34465400000000002</v>
      </c>
    </row>
    <row r="7424" spans="1:12" x14ac:dyDescent="0.2">
      <c r="A7424" s="2">
        <v>10.20551</v>
      </c>
      <c r="B7424" s="2">
        <v>47.13664</v>
      </c>
      <c r="C7424" s="2">
        <v>0.19118399999999999</v>
      </c>
      <c r="D7424" s="2">
        <v>0.47597</v>
      </c>
      <c r="F7424" s="2">
        <v>10.20271</v>
      </c>
      <c r="G7424" s="2">
        <v>0.47264899999999999</v>
      </c>
      <c r="H7424" s="2">
        <v>0.47264899999999999</v>
      </c>
      <c r="J7424" s="2">
        <v>10.20551</v>
      </c>
      <c r="K7424" s="2">
        <v>8.8394E-2</v>
      </c>
      <c r="L7424" s="2">
        <v>0.34422999999999998</v>
      </c>
    </row>
    <row r="7425" spans="1:12" x14ac:dyDescent="0.2">
      <c r="A7425" s="2">
        <v>10.20621</v>
      </c>
      <c r="B7425" s="2">
        <v>47.129620000000003</v>
      </c>
      <c r="C7425" s="2">
        <v>0.19164200000000001</v>
      </c>
      <c r="D7425" s="2">
        <v>0.47624499999999997</v>
      </c>
      <c r="F7425" s="2">
        <v>10.20341</v>
      </c>
      <c r="G7425" s="2">
        <v>0.47270200000000001</v>
      </c>
      <c r="H7425" s="2">
        <v>0.47250399999999998</v>
      </c>
      <c r="J7425" s="2">
        <v>10.20621</v>
      </c>
      <c r="K7425" s="2">
        <v>8.8469999999999993E-2</v>
      </c>
      <c r="L7425" s="2">
        <v>0.34357599999999999</v>
      </c>
    </row>
    <row r="7426" spans="1:12" x14ac:dyDescent="0.2">
      <c r="A7426" s="2">
        <v>10.206910000000001</v>
      </c>
      <c r="B7426" s="2">
        <v>47.122540000000001</v>
      </c>
      <c r="C7426" s="2">
        <v>0.19173699999999999</v>
      </c>
      <c r="D7426" s="2">
        <v>0.47641299999999998</v>
      </c>
      <c r="F7426" s="2">
        <v>10.20411</v>
      </c>
      <c r="G7426" s="2">
        <v>0.47232099999999999</v>
      </c>
      <c r="H7426" s="2">
        <v>0.47293099999999999</v>
      </c>
      <c r="J7426" s="2">
        <v>10.206910000000001</v>
      </c>
      <c r="K7426" s="2">
        <v>8.8331000000000007E-2</v>
      </c>
      <c r="L7426" s="2">
        <v>0.34364899999999998</v>
      </c>
    </row>
    <row r="7427" spans="1:12" x14ac:dyDescent="0.2">
      <c r="A7427" s="2">
        <v>10.20762</v>
      </c>
      <c r="B7427" s="2">
        <v>47.115780000000001</v>
      </c>
      <c r="C7427" s="2">
        <v>0.19177900000000001</v>
      </c>
      <c r="D7427" s="2">
        <v>0.47629100000000002</v>
      </c>
      <c r="F7427" s="2">
        <v>10.20481</v>
      </c>
      <c r="G7427" s="2">
        <v>0.47249600000000003</v>
      </c>
      <c r="H7427" s="2">
        <v>0.472694</v>
      </c>
      <c r="J7427" s="2">
        <v>10.20762</v>
      </c>
      <c r="K7427" s="2">
        <v>8.8195999999999997E-2</v>
      </c>
      <c r="L7427" s="2">
        <v>0.34408100000000003</v>
      </c>
    </row>
    <row r="7428" spans="1:12" x14ac:dyDescent="0.2">
      <c r="A7428" s="2">
        <v>10.208320000000001</v>
      </c>
      <c r="B7428" s="2">
        <v>47.108899999999998</v>
      </c>
      <c r="C7428" s="2">
        <v>0.19175600000000001</v>
      </c>
      <c r="D7428" s="2">
        <v>0.47645100000000001</v>
      </c>
      <c r="F7428" s="2">
        <v>10.20551</v>
      </c>
      <c r="G7428" s="2">
        <v>0.47323599999999999</v>
      </c>
      <c r="H7428" s="2">
        <v>0.47248099999999998</v>
      </c>
      <c r="J7428" s="2">
        <v>10.208320000000001</v>
      </c>
      <c r="K7428" s="2">
        <v>8.795E-2</v>
      </c>
      <c r="L7428" s="2">
        <v>0.34379599999999999</v>
      </c>
    </row>
    <row r="7429" spans="1:12" x14ac:dyDescent="0.2">
      <c r="A7429" s="2">
        <v>10.209020000000001</v>
      </c>
      <c r="B7429" s="2">
        <v>47.10107</v>
      </c>
      <c r="C7429" s="2">
        <v>0.19153100000000001</v>
      </c>
      <c r="D7429" s="2">
        <v>0.476939</v>
      </c>
      <c r="F7429" s="2">
        <v>10.20621</v>
      </c>
      <c r="G7429" s="2">
        <v>0.47273300000000001</v>
      </c>
      <c r="H7429" s="2">
        <v>0.47296899999999997</v>
      </c>
      <c r="J7429" s="2">
        <v>10.209020000000001</v>
      </c>
      <c r="K7429" s="2">
        <v>8.8119000000000003E-2</v>
      </c>
      <c r="L7429" s="2">
        <v>0.34354699999999999</v>
      </c>
    </row>
    <row r="7430" spans="1:12" x14ac:dyDescent="0.2">
      <c r="A7430" s="2">
        <v>10.209720000000001</v>
      </c>
      <c r="B7430" s="2">
        <v>47.093960000000003</v>
      </c>
      <c r="C7430" s="2">
        <v>0.19123799999999999</v>
      </c>
      <c r="D7430" s="2">
        <v>0.47754999999999997</v>
      </c>
      <c r="F7430" s="2">
        <v>10.206910000000001</v>
      </c>
      <c r="G7430" s="2">
        <v>0.47261799999999998</v>
      </c>
      <c r="H7430" s="2">
        <v>0.47312900000000002</v>
      </c>
      <c r="J7430" s="2">
        <v>10.209720000000001</v>
      </c>
      <c r="K7430" s="2">
        <v>8.8099999999999998E-2</v>
      </c>
      <c r="L7430" s="2">
        <v>0.342914</v>
      </c>
    </row>
    <row r="7431" spans="1:12" x14ac:dyDescent="0.2">
      <c r="A7431" s="2">
        <v>10.210419999999999</v>
      </c>
      <c r="B7431" s="2">
        <v>47.08755</v>
      </c>
      <c r="C7431" s="2">
        <v>0.19136</v>
      </c>
      <c r="D7431" s="2">
        <v>0.477657</v>
      </c>
      <c r="F7431" s="2">
        <v>10.20762</v>
      </c>
      <c r="G7431" s="2">
        <v>0.47335100000000002</v>
      </c>
      <c r="H7431" s="2">
        <v>0.47226699999999999</v>
      </c>
      <c r="J7431" s="2">
        <v>10.210419999999999</v>
      </c>
      <c r="K7431" s="2">
        <v>8.8059999999999999E-2</v>
      </c>
      <c r="L7431" s="2">
        <v>0.34266000000000002</v>
      </c>
    </row>
    <row r="7432" spans="1:12" x14ac:dyDescent="0.2">
      <c r="A7432" s="2">
        <v>10.211119999999999</v>
      </c>
      <c r="B7432" s="2">
        <v>47.080950000000001</v>
      </c>
      <c r="C7432" s="2">
        <v>0.191638</v>
      </c>
      <c r="D7432" s="2">
        <v>0.47742800000000002</v>
      </c>
      <c r="F7432" s="2">
        <v>10.208320000000001</v>
      </c>
      <c r="G7432" s="2">
        <v>0.47357900000000003</v>
      </c>
      <c r="H7432" s="2">
        <v>0.47190900000000002</v>
      </c>
      <c r="J7432" s="2">
        <v>10.211119999999999</v>
      </c>
      <c r="K7432" s="2">
        <v>8.8442000000000007E-2</v>
      </c>
      <c r="L7432" s="2">
        <v>0.34201599999999999</v>
      </c>
    </row>
    <row r="7433" spans="1:12" x14ac:dyDescent="0.2">
      <c r="A7433" s="2">
        <v>10.211819999999999</v>
      </c>
      <c r="B7433" s="2">
        <v>47.074379999999998</v>
      </c>
      <c r="C7433" s="2">
        <v>0.19147800000000001</v>
      </c>
      <c r="D7433" s="2">
        <v>0.47748099999999999</v>
      </c>
      <c r="F7433" s="2">
        <v>10.209020000000001</v>
      </c>
      <c r="G7433" s="2">
        <v>0.473717</v>
      </c>
      <c r="H7433" s="2">
        <v>0.47164200000000001</v>
      </c>
      <c r="J7433" s="2">
        <v>10.211819999999999</v>
      </c>
      <c r="K7433" s="2">
        <v>8.7734000000000006E-2</v>
      </c>
      <c r="L7433" s="2">
        <v>0.34180199999999999</v>
      </c>
    </row>
    <row r="7434" spans="1:12" x14ac:dyDescent="0.2">
      <c r="A7434" s="2">
        <v>10.212529999999999</v>
      </c>
      <c r="B7434" s="2">
        <v>47.06756</v>
      </c>
      <c r="C7434" s="2">
        <v>0.19120300000000001</v>
      </c>
      <c r="D7434" s="2">
        <v>0.47761799999999999</v>
      </c>
      <c r="F7434" s="2">
        <v>10.209720000000001</v>
      </c>
      <c r="G7434" s="2">
        <v>0.47329700000000002</v>
      </c>
      <c r="H7434" s="2">
        <v>0.47190900000000002</v>
      </c>
      <c r="J7434" s="2">
        <v>10.212529999999999</v>
      </c>
      <c r="K7434" s="2">
        <v>8.7817999999999993E-2</v>
      </c>
      <c r="L7434" s="2">
        <v>0.34195199999999998</v>
      </c>
    </row>
    <row r="7435" spans="1:12" x14ac:dyDescent="0.2">
      <c r="A7435" s="2">
        <v>10.213229999999999</v>
      </c>
      <c r="B7435" s="2">
        <v>47.06015</v>
      </c>
      <c r="C7435" s="2">
        <v>0.19056600000000001</v>
      </c>
      <c r="D7435" s="2">
        <v>0.477962</v>
      </c>
      <c r="F7435" s="2">
        <v>10.210419999999999</v>
      </c>
      <c r="G7435" s="2">
        <v>0.47270200000000001</v>
      </c>
      <c r="H7435" s="2">
        <v>0.47202300000000003</v>
      </c>
      <c r="J7435" s="2">
        <v>10.213229999999999</v>
      </c>
      <c r="K7435" s="2">
        <v>8.8141999999999998E-2</v>
      </c>
      <c r="L7435" s="2">
        <v>0.34134399999999998</v>
      </c>
    </row>
    <row r="7436" spans="1:12" x14ac:dyDescent="0.2">
      <c r="A7436" s="2">
        <v>10.21393</v>
      </c>
      <c r="B7436" s="2">
        <v>47.053699999999999</v>
      </c>
      <c r="C7436" s="2">
        <v>0.18996399999999999</v>
      </c>
      <c r="D7436" s="2">
        <v>0.478404</v>
      </c>
      <c r="F7436" s="2">
        <v>10.211119999999999</v>
      </c>
      <c r="G7436" s="2">
        <v>0.47218300000000002</v>
      </c>
      <c r="H7436" s="2">
        <v>0.47222900000000001</v>
      </c>
      <c r="J7436" s="2">
        <v>10.21393</v>
      </c>
      <c r="K7436" s="2">
        <v>8.8299000000000002E-2</v>
      </c>
      <c r="L7436" s="2">
        <v>0.34093499999999999</v>
      </c>
    </row>
    <row r="7437" spans="1:12" x14ac:dyDescent="0.2">
      <c r="A7437" s="2">
        <v>10.21463</v>
      </c>
      <c r="B7437" s="2">
        <v>47.046689999999998</v>
      </c>
      <c r="C7437" s="2">
        <v>0.190055</v>
      </c>
      <c r="D7437" s="2">
        <v>0.47845799999999999</v>
      </c>
      <c r="F7437" s="2">
        <v>10.211819999999999</v>
      </c>
      <c r="G7437" s="2">
        <v>0.472084</v>
      </c>
      <c r="H7437" s="2">
        <v>0.47221400000000002</v>
      </c>
      <c r="J7437" s="2">
        <v>10.21463</v>
      </c>
      <c r="K7437" s="2">
        <v>8.7345000000000006E-2</v>
      </c>
      <c r="L7437" s="2">
        <v>0.340839</v>
      </c>
    </row>
    <row r="7438" spans="1:12" x14ac:dyDescent="0.2">
      <c r="A7438" s="2">
        <v>10.21533</v>
      </c>
      <c r="B7438" s="2">
        <v>47.039450000000002</v>
      </c>
      <c r="C7438" s="2">
        <v>0.18973799999999999</v>
      </c>
      <c r="D7438" s="2">
        <v>0.47845799999999999</v>
      </c>
      <c r="F7438" s="2">
        <v>10.212529999999999</v>
      </c>
      <c r="G7438" s="2">
        <v>0.472603</v>
      </c>
      <c r="H7438" s="2">
        <v>0.47233599999999998</v>
      </c>
      <c r="J7438" s="2">
        <v>10.21533</v>
      </c>
      <c r="K7438" s="2">
        <v>8.6976999999999999E-2</v>
      </c>
      <c r="L7438" s="2">
        <v>0.34062900000000002</v>
      </c>
    </row>
    <row r="7439" spans="1:12" x14ac:dyDescent="0.2">
      <c r="A7439" s="2">
        <v>10.21603</v>
      </c>
      <c r="B7439" s="2">
        <v>47.032940000000004</v>
      </c>
      <c r="C7439" s="2">
        <v>0.18912799999999999</v>
      </c>
      <c r="D7439" s="2">
        <v>0.47852600000000001</v>
      </c>
      <c r="F7439" s="2">
        <v>10.213229999999999</v>
      </c>
      <c r="G7439" s="2">
        <v>0.47236600000000001</v>
      </c>
      <c r="H7439" s="2">
        <v>0.472244</v>
      </c>
      <c r="J7439" s="2">
        <v>10.21603</v>
      </c>
      <c r="K7439" s="2">
        <v>8.6565000000000003E-2</v>
      </c>
      <c r="L7439" s="2">
        <v>0.34015000000000001</v>
      </c>
    </row>
    <row r="7440" spans="1:12" x14ac:dyDescent="0.2">
      <c r="A7440" s="2">
        <v>10.21673</v>
      </c>
      <c r="B7440" s="2">
        <v>47.02561</v>
      </c>
      <c r="C7440" s="2">
        <v>0.18884600000000001</v>
      </c>
      <c r="D7440" s="2">
        <v>0.47828199999999998</v>
      </c>
      <c r="F7440" s="2">
        <v>10.21393</v>
      </c>
      <c r="G7440" s="2">
        <v>0.47240399999999999</v>
      </c>
      <c r="H7440" s="2">
        <v>0.471916</v>
      </c>
      <c r="J7440" s="2">
        <v>10.21673</v>
      </c>
      <c r="K7440" s="2">
        <v>8.7091000000000002E-2</v>
      </c>
      <c r="L7440" s="2">
        <v>0.339314</v>
      </c>
    </row>
    <row r="7441" spans="1:12" x14ac:dyDescent="0.2">
      <c r="A7441" s="2">
        <v>10.21744</v>
      </c>
      <c r="B7441" s="2">
        <v>47.018140000000002</v>
      </c>
      <c r="C7441" s="2">
        <v>0.188503</v>
      </c>
      <c r="D7441" s="2">
        <v>0.47808400000000001</v>
      </c>
      <c r="F7441" s="2">
        <v>10.21463</v>
      </c>
      <c r="G7441" s="2">
        <v>0.47279399999999999</v>
      </c>
      <c r="H7441" s="2">
        <v>0.47183199999999997</v>
      </c>
      <c r="J7441" s="2">
        <v>10.21744</v>
      </c>
      <c r="K7441" s="2">
        <v>8.7522000000000003E-2</v>
      </c>
      <c r="L7441" s="2">
        <v>0.33888600000000002</v>
      </c>
    </row>
    <row r="7442" spans="1:12" x14ac:dyDescent="0.2">
      <c r="A7442" s="2">
        <v>10.21814</v>
      </c>
      <c r="B7442" s="2">
        <v>47.010930000000002</v>
      </c>
      <c r="C7442" s="2">
        <v>0.188087</v>
      </c>
      <c r="D7442" s="2">
        <v>0.47844999999999999</v>
      </c>
      <c r="F7442" s="2">
        <v>10.21533</v>
      </c>
      <c r="G7442" s="2">
        <v>0.47296100000000002</v>
      </c>
      <c r="H7442" s="2">
        <v>0.47128300000000001</v>
      </c>
      <c r="J7442" s="2">
        <v>10.21814</v>
      </c>
      <c r="K7442" s="2">
        <v>8.7581000000000006E-2</v>
      </c>
      <c r="L7442" s="2">
        <v>0.338476</v>
      </c>
    </row>
    <row r="7443" spans="1:12" x14ac:dyDescent="0.2">
      <c r="A7443" s="2">
        <v>10.21884</v>
      </c>
      <c r="B7443" s="2">
        <v>47.003979999999999</v>
      </c>
      <c r="C7443" s="2">
        <v>0.18787300000000001</v>
      </c>
      <c r="D7443" s="2">
        <v>0.47845799999999999</v>
      </c>
      <c r="F7443" s="2">
        <v>10.21603</v>
      </c>
      <c r="G7443" s="2">
        <v>0.47312900000000002</v>
      </c>
      <c r="H7443" s="2">
        <v>0.47075699999999998</v>
      </c>
      <c r="J7443" s="2">
        <v>10.21884</v>
      </c>
      <c r="K7443" s="2">
        <v>8.8042999999999996E-2</v>
      </c>
      <c r="L7443" s="2">
        <v>0.33737299999999998</v>
      </c>
    </row>
    <row r="7444" spans="1:12" x14ac:dyDescent="0.2">
      <c r="A7444" s="2">
        <v>10.21954</v>
      </c>
      <c r="B7444" s="2">
        <v>46.99709</v>
      </c>
      <c r="C7444" s="2">
        <v>0.18772800000000001</v>
      </c>
      <c r="D7444" s="2">
        <v>0.47841899999999998</v>
      </c>
      <c r="F7444" s="2">
        <v>10.21673</v>
      </c>
      <c r="G7444" s="2">
        <v>0.473022</v>
      </c>
      <c r="H7444" s="2">
        <v>0.47050500000000001</v>
      </c>
      <c r="J7444" s="2">
        <v>10.21954</v>
      </c>
      <c r="K7444" s="2">
        <v>8.8223999999999997E-2</v>
      </c>
      <c r="L7444" s="2">
        <v>0.33735300000000001</v>
      </c>
    </row>
    <row r="7445" spans="1:12" x14ac:dyDescent="0.2">
      <c r="A7445" s="2">
        <v>10.22024</v>
      </c>
      <c r="B7445" s="2">
        <v>46.989780000000003</v>
      </c>
      <c r="C7445" s="2">
        <v>0.18761</v>
      </c>
      <c r="D7445" s="2">
        <v>0.478404</v>
      </c>
      <c r="F7445" s="2">
        <v>10.21744</v>
      </c>
      <c r="G7445" s="2">
        <v>0.47265600000000002</v>
      </c>
      <c r="H7445" s="2">
        <v>0.47054299999999999</v>
      </c>
      <c r="J7445" s="2">
        <v>10.22024</v>
      </c>
      <c r="K7445" s="2">
        <v>8.8364999999999999E-2</v>
      </c>
      <c r="L7445" s="2">
        <v>0.33674199999999999</v>
      </c>
    </row>
    <row r="7446" spans="1:12" x14ac:dyDescent="0.2">
      <c r="A7446" s="2">
        <v>10.220940000000001</v>
      </c>
      <c r="B7446" s="2">
        <v>46.982239999999997</v>
      </c>
      <c r="C7446" s="2">
        <v>0.18771699999999999</v>
      </c>
      <c r="D7446" s="2">
        <v>0.47833599999999998</v>
      </c>
      <c r="F7446" s="2">
        <v>10.21814</v>
      </c>
      <c r="G7446" s="2">
        <v>0.47264899999999999</v>
      </c>
      <c r="H7446" s="2">
        <v>0.47020000000000001</v>
      </c>
      <c r="J7446" s="2">
        <v>10.220940000000001</v>
      </c>
      <c r="K7446" s="2">
        <v>8.8555999999999996E-2</v>
      </c>
      <c r="L7446" s="2">
        <v>0.33587600000000001</v>
      </c>
    </row>
    <row r="7447" spans="1:12" x14ac:dyDescent="0.2">
      <c r="A7447" s="2">
        <v>10.221640000000001</v>
      </c>
      <c r="B7447" s="2">
        <v>46.97531</v>
      </c>
      <c r="C7447" s="2">
        <v>0.18751100000000001</v>
      </c>
      <c r="D7447" s="2">
        <v>0.478244</v>
      </c>
      <c r="F7447" s="2">
        <v>10.21884</v>
      </c>
      <c r="G7447" s="2">
        <v>0.47250399999999998</v>
      </c>
      <c r="H7447" s="2">
        <v>0.46951300000000001</v>
      </c>
      <c r="J7447" s="2">
        <v>10.221640000000001</v>
      </c>
      <c r="K7447" s="2">
        <v>8.8688000000000003E-2</v>
      </c>
      <c r="L7447" s="2">
        <v>0.33484900000000001</v>
      </c>
    </row>
    <row r="7448" spans="1:12" x14ac:dyDescent="0.2">
      <c r="A7448" s="2">
        <v>10.222340000000001</v>
      </c>
      <c r="B7448" s="2">
        <v>46.968739999999997</v>
      </c>
      <c r="C7448" s="2">
        <v>0.187858</v>
      </c>
      <c r="D7448" s="2">
        <v>0.478244</v>
      </c>
      <c r="F7448" s="2">
        <v>10.21954</v>
      </c>
      <c r="G7448" s="2">
        <v>0.47293099999999999</v>
      </c>
      <c r="H7448" s="2">
        <v>0.46916999999999998</v>
      </c>
      <c r="J7448" s="2">
        <v>10.222340000000001</v>
      </c>
      <c r="K7448" s="2">
        <v>8.8449E-2</v>
      </c>
      <c r="L7448" s="2">
        <v>0.333949</v>
      </c>
    </row>
    <row r="7449" spans="1:12" x14ac:dyDescent="0.2">
      <c r="A7449" s="2">
        <v>10.223050000000001</v>
      </c>
      <c r="B7449" s="2">
        <v>46.962009999999999</v>
      </c>
      <c r="C7449" s="2">
        <v>0.18813199999999999</v>
      </c>
      <c r="D7449" s="2">
        <v>0.47832799999999998</v>
      </c>
      <c r="F7449" s="2">
        <v>10.22024</v>
      </c>
      <c r="G7449" s="2">
        <v>0.472694</v>
      </c>
      <c r="H7449" s="2">
        <v>0.468719</v>
      </c>
      <c r="J7449" s="2">
        <v>10.223050000000001</v>
      </c>
      <c r="K7449" s="2">
        <v>8.8502999999999998E-2</v>
      </c>
      <c r="L7449" s="2">
        <v>0.33283200000000002</v>
      </c>
    </row>
    <row r="7450" spans="1:12" x14ac:dyDescent="0.2">
      <c r="A7450" s="2">
        <v>10.223750000000001</v>
      </c>
      <c r="B7450" s="2">
        <v>46.954549999999998</v>
      </c>
      <c r="C7450" s="2">
        <v>0.18781600000000001</v>
      </c>
      <c r="D7450" s="2">
        <v>0.47809099999999999</v>
      </c>
      <c r="F7450" s="2">
        <v>10.220940000000001</v>
      </c>
      <c r="G7450" s="2">
        <v>0.47248099999999998</v>
      </c>
      <c r="H7450" s="2">
        <v>0.46828500000000001</v>
      </c>
      <c r="J7450" s="2">
        <v>10.223750000000001</v>
      </c>
      <c r="K7450" s="2">
        <v>8.8666999999999996E-2</v>
      </c>
      <c r="L7450" s="2">
        <v>0.33328200000000002</v>
      </c>
    </row>
    <row r="7451" spans="1:12" x14ac:dyDescent="0.2">
      <c r="A7451" s="2">
        <v>10.224449999999999</v>
      </c>
      <c r="B7451" s="2">
        <v>46.94697</v>
      </c>
      <c r="C7451" s="2">
        <v>0.18704499999999999</v>
      </c>
      <c r="D7451" s="2">
        <v>0.47811399999999998</v>
      </c>
      <c r="F7451" s="2">
        <v>10.221640000000001</v>
      </c>
      <c r="G7451" s="2">
        <v>0.47296899999999997</v>
      </c>
      <c r="H7451" s="2">
        <v>0.46807900000000002</v>
      </c>
      <c r="J7451" s="2">
        <v>10.224449999999999</v>
      </c>
      <c r="K7451" s="2">
        <v>8.9307999999999998E-2</v>
      </c>
      <c r="L7451" s="2">
        <v>0.332264</v>
      </c>
    </row>
    <row r="7452" spans="1:12" x14ac:dyDescent="0.2">
      <c r="A7452" s="2">
        <v>10.225149999999999</v>
      </c>
      <c r="B7452" s="2">
        <v>46.939869999999999</v>
      </c>
      <c r="C7452" s="2">
        <v>0.18617900000000001</v>
      </c>
      <c r="D7452" s="2">
        <v>0.47823599999999999</v>
      </c>
      <c r="F7452" s="2">
        <v>10.222340000000001</v>
      </c>
      <c r="G7452" s="2">
        <v>0.47312900000000002</v>
      </c>
      <c r="H7452" s="2">
        <v>0.46849099999999999</v>
      </c>
      <c r="J7452" s="2">
        <v>10.225149999999999</v>
      </c>
      <c r="K7452" s="2">
        <v>8.8816999999999993E-2</v>
      </c>
      <c r="L7452" s="2">
        <v>0.33249899999999999</v>
      </c>
    </row>
    <row r="7453" spans="1:12" x14ac:dyDescent="0.2">
      <c r="A7453" s="2">
        <v>10.225849999999999</v>
      </c>
      <c r="B7453" s="2">
        <v>46.93291</v>
      </c>
      <c r="C7453" s="2">
        <v>0.185672</v>
      </c>
      <c r="D7453" s="2">
        <v>0.47893799999999997</v>
      </c>
      <c r="F7453" s="2">
        <v>10.223050000000001</v>
      </c>
      <c r="G7453" s="2">
        <v>0.47226699999999999</v>
      </c>
      <c r="H7453" s="2">
        <v>0.46826899999999999</v>
      </c>
      <c r="J7453" s="2">
        <v>10.225849999999999</v>
      </c>
      <c r="K7453" s="2">
        <v>8.8339000000000001E-2</v>
      </c>
      <c r="L7453" s="2">
        <v>0.33187100000000003</v>
      </c>
    </row>
    <row r="7454" spans="1:12" x14ac:dyDescent="0.2">
      <c r="A7454" s="2">
        <v>10.22655</v>
      </c>
      <c r="B7454" s="2">
        <v>46.925780000000003</v>
      </c>
      <c r="C7454" s="2">
        <v>0.185229</v>
      </c>
      <c r="D7454" s="2">
        <v>0.47924299999999997</v>
      </c>
      <c r="F7454" s="2">
        <v>10.223750000000001</v>
      </c>
      <c r="G7454" s="2">
        <v>0.47190900000000002</v>
      </c>
      <c r="H7454" s="2">
        <v>0.46775800000000001</v>
      </c>
      <c r="J7454" s="2">
        <v>10.22655</v>
      </c>
      <c r="K7454" s="2">
        <v>8.8302000000000005E-2</v>
      </c>
      <c r="L7454" s="2">
        <v>0.33122800000000002</v>
      </c>
    </row>
    <row r="7455" spans="1:12" x14ac:dyDescent="0.2">
      <c r="A7455" s="2">
        <v>10.22725</v>
      </c>
      <c r="B7455" s="2">
        <v>46.919530000000002</v>
      </c>
      <c r="C7455" s="2">
        <v>0.184669</v>
      </c>
      <c r="D7455" s="2">
        <v>0.47913699999999998</v>
      </c>
      <c r="F7455" s="2">
        <v>10.224449999999999</v>
      </c>
      <c r="G7455" s="2">
        <v>0.47164200000000001</v>
      </c>
      <c r="H7455" s="2">
        <v>0.46751399999999999</v>
      </c>
      <c r="J7455" s="2">
        <v>10.22725</v>
      </c>
      <c r="K7455" s="2">
        <v>8.8622999999999993E-2</v>
      </c>
      <c r="L7455" s="2">
        <v>0.33008300000000002</v>
      </c>
    </row>
    <row r="7456" spans="1:12" x14ac:dyDescent="0.2">
      <c r="A7456" s="2">
        <v>10.227959999999999</v>
      </c>
      <c r="B7456" s="2">
        <v>46.91245</v>
      </c>
      <c r="C7456" s="2">
        <v>0.18448600000000001</v>
      </c>
      <c r="D7456" s="2">
        <v>0.478908</v>
      </c>
      <c r="F7456" s="2">
        <v>10.225149999999999</v>
      </c>
      <c r="G7456" s="2">
        <v>0.47190900000000002</v>
      </c>
      <c r="H7456" s="2">
        <v>0.46698000000000001</v>
      </c>
      <c r="J7456" s="2">
        <v>10.227959999999999</v>
      </c>
      <c r="K7456" s="2">
        <v>8.8858999999999994E-2</v>
      </c>
      <c r="L7456" s="2">
        <v>0.32956400000000002</v>
      </c>
    </row>
    <row r="7457" spans="1:12" x14ac:dyDescent="0.2">
      <c r="A7457" s="2">
        <v>10.22866</v>
      </c>
      <c r="B7457" s="2">
        <v>46.905369999999998</v>
      </c>
      <c r="C7457" s="2">
        <v>0.18418399999999999</v>
      </c>
      <c r="D7457" s="2">
        <v>0.47948800000000003</v>
      </c>
      <c r="F7457" s="2">
        <v>10.225849999999999</v>
      </c>
      <c r="G7457" s="2">
        <v>0.47202300000000003</v>
      </c>
      <c r="H7457" s="2">
        <v>0.46707199999999999</v>
      </c>
      <c r="J7457" s="2">
        <v>10.22866</v>
      </c>
      <c r="K7457" s="2">
        <v>8.9042999999999997E-2</v>
      </c>
      <c r="L7457" s="2">
        <v>0.327847</v>
      </c>
    </row>
    <row r="7458" spans="1:12" x14ac:dyDescent="0.2">
      <c r="A7458" s="2">
        <v>10.22936</v>
      </c>
      <c r="B7458" s="2">
        <v>46.89864</v>
      </c>
      <c r="C7458" s="2">
        <v>0.18389800000000001</v>
      </c>
      <c r="D7458" s="2">
        <v>0.47961700000000002</v>
      </c>
      <c r="F7458" s="2">
        <v>10.22655</v>
      </c>
      <c r="G7458" s="2">
        <v>0.47222900000000001</v>
      </c>
      <c r="H7458" s="2">
        <v>0.46723900000000002</v>
      </c>
      <c r="J7458" s="2">
        <v>10.22936</v>
      </c>
      <c r="K7458" s="2">
        <v>8.9206999999999995E-2</v>
      </c>
      <c r="L7458" s="2">
        <v>0.326905</v>
      </c>
    </row>
    <row r="7459" spans="1:12" x14ac:dyDescent="0.2">
      <c r="A7459" s="2">
        <v>10.23006</v>
      </c>
      <c r="B7459" s="2">
        <v>46.892240000000001</v>
      </c>
      <c r="C7459" s="2">
        <v>0.183669</v>
      </c>
      <c r="D7459" s="2">
        <v>0.47972399999999998</v>
      </c>
      <c r="F7459" s="2">
        <v>10.22725</v>
      </c>
      <c r="G7459" s="2">
        <v>0.47221400000000002</v>
      </c>
      <c r="H7459" s="2">
        <v>0.46674300000000002</v>
      </c>
      <c r="J7459" s="2">
        <v>10.23006</v>
      </c>
      <c r="K7459" s="2">
        <v>8.8805999999999996E-2</v>
      </c>
      <c r="L7459" s="2">
        <v>0.32555099999999998</v>
      </c>
    </row>
    <row r="7460" spans="1:12" x14ac:dyDescent="0.2">
      <c r="A7460" s="2">
        <v>10.23076</v>
      </c>
      <c r="B7460" s="2">
        <v>46.885089999999998</v>
      </c>
      <c r="C7460" s="2">
        <v>0.183368</v>
      </c>
      <c r="D7460" s="2">
        <v>0.47983900000000002</v>
      </c>
      <c r="F7460" s="2">
        <v>10.227959999999999</v>
      </c>
      <c r="G7460" s="2">
        <v>0.47233599999999998</v>
      </c>
      <c r="H7460" s="2">
        <v>0.46631600000000001</v>
      </c>
      <c r="J7460" s="2">
        <v>10.23076</v>
      </c>
      <c r="K7460" s="2">
        <v>8.8307999999999998E-2</v>
      </c>
      <c r="L7460" s="2">
        <v>0.32463199999999998</v>
      </c>
    </row>
    <row r="7461" spans="1:12" x14ac:dyDescent="0.2">
      <c r="A7461" s="2">
        <v>10.23146</v>
      </c>
      <c r="B7461" s="2">
        <v>46.878270000000001</v>
      </c>
      <c r="C7461" s="2">
        <v>0.18327599999999999</v>
      </c>
      <c r="D7461" s="2">
        <v>0.47924299999999997</v>
      </c>
      <c r="F7461" s="2">
        <v>10.22866</v>
      </c>
      <c r="G7461" s="2">
        <v>0.472244</v>
      </c>
      <c r="H7461" s="2">
        <v>0.46566800000000003</v>
      </c>
      <c r="J7461" s="2">
        <v>10.23146</v>
      </c>
      <c r="K7461" s="2">
        <v>8.8305999999999996E-2</v>
      </c>
      <c r="L7461" s="2">
        <v>0.32387500000000002</v>
      </c>
    </row>
    <row r="7462" spans="1:12" x14ac:dyDescent="0.2">
      <c r="A7462" s="2">
        <v>10.23216</v>
      </c>
      <c r="B7462" s="2">
        <v>46.871510000000001</v>
      </c>
      <c r="C7462" s="2">
        <v>0.18321499999999999</v>
      </c>
      <c r="D7462" s="2">
        <v>0.479182</v>
      </c>
      <c r="F7462" s="2">
        <v>10.22936</v>
      </c>
      <c r="G7462" s="2">
        <v>0.471916</v>
      </c>
      <c r="H7462" s="2">
        <v>0.465561</v>
      </c>
      <c r="J7462" s="2">
        <v>10.23216</v>
      </c>
      <c r="K7462" s="2">
        <v>8.8188000000000002E-2</v>
      </c>
      <c r="L7462" s="2">
        <v>0.32298900000000003</v>
      </c>
    </row>
    <row r="7463" spans="1:12" x14ac:dyDescent="0.2">
      <c r="A7463" s="2">
        <v>10.23287</v>
      </c>
      <c r="B7463" s="2">
        <v>46.864370000000001</v>
      </c>
      <c r="C7463" s="2">
        <v>0.18267700000000001</v>
      </c>
      <c r="D7463" s="2">
        <v>0.47897600000000001</v>
      </c>
      <c r="F7463" s="2">
        <v>10.23006</v>
      </c>
      <c r="G7463" s="2">
        <v>0.47183199999999997</v>
      </c>
      <c r="H7463" s="2">
        <v>0.46562199999999998</v>
      </c>
      <c r="J7463" s="2">
        <v>10.23287</v>
      </c>
      <c r="K7463" s="2">
        <v>8.8533000000000001E-2</v>
      </c>
      <c r="L7463" s="2">
        <v>0.32194800000000001</v>
      </c>
    </row>
    <row r="7464" spans="1:12" x14ac:dyDescent="0.2">
      <c r="A7464" s="2">
        <v>10.23357</v>
      </c>
      <c r="B7464" s="2">
        <v>46.857370000000003</v>
      </c>
      <c r="C7464" s="2">
        <v>0.18232699999999999</v>
      </c>
      <c r="D7464" s="2">
        <v>0.47888500000000001</v>
      </c>
      <c r="F7464" s="2">
        <v>10.23076</v>
      </c>
      <c r="G7464" s="2">
        <v>0.47128300000000001</v>
      </c>
      <c r="H7464" s="2">
        <v>0.46578999999999998</v>
      </c>
      <c r="J7464" s="2">
        <v>10.23357</v>
      </c>
      <c r="K7464" s="2">
        <v>8.8555999999999996E-2</v>
      </c>
      <c r="L7464" s="2">
        <v>0.32051800000000003</v>
      </c>
    </row>
    <row r="7465" spans="1:12" x14ac:dyDescent="0.2">
      <c r="A7465" s="2">
        <v>10.23427</v>
      </c>
      <c r="B7465" s="2">
        <v>46.850439999999999</v>
      </c>
      <c r="C7465" s="2">
        <v>0.18210100000000001</v>
      </c>
      <c r="D7465" s="2">
        <v>0.47876999999999997</v>
      </c>
      <c r="F7465" s="2">
        <v>10.23146</v>
      </c>
      <c r="G7465" s="2">
        <v>0.47075699999999998</v>
      </c>
      <c r="H7465" s="2">
        <v>0.46582000000000001</v>
      </c>
      <c r="J7465" s="2">
        <v>10.23427</v>
      </c>
      <c r="K7465" s="2">
        <v>8.8449E-2</v>
      </c>
      <c r="L7465" s="2">
        <v>0.32005400000000001</v>
      </c>
    </row>
    <row r="7466" spans="1:12" x14ac:dyDescent="0.2">
      <c r="A7466" s="2">
        <v>10.234970000000001</v>
      </c>
      <c r="B7466" s="2">
        <v>46.844259999999998</v>
      </c>
      <c r="C7466" s="2">
        <v>0.181316</v>
      </c>
      <c r="D7466" s="2">
        <v>0.47853400000000001</v>
      </c>
      <c r="F7466" s="2">
        <v>10.23216</v>
      </c>
      <c r="G7466" s="2">
        <v>0.47050500000000001</v>
      </c>
      <c r="H7466" s="2">
        <v>0.46593499999999999</v>
      </c>
      <c r="J7466" s="2">
        <v>10.234970000000001</v>
      </c>
      <c r="K7466" s="2">
        <v>8.8414999999999994E-2</v>
      </c>
      <c r="L7466" s="2">
        <v>0.319963</v>
      </c>
    </row>
    <row r="7467" spans="1:12" x14ac:dyDescent="0.2">
      <c r="A7467" s="2">
        <v>10.235670000000001</v>
      </c>
      <c r="B7467" s="2">
        <v>46.837789999999998</v>
      </c>
      <c r="C7467" s="2">
        <v>0.18068600000000001</v>
      </c>
      <c r="D7467" s="2">
        <v>0.478267</v>
      </c>
      <c r="F7467" s="2">
        <v>10.23287</v>
      </c>
      <c r="G7467" s="2">
        <v>0.47054299999999999</v>
      </c>
      <c r="H7467" s="2">
        <v>0.46598800000000001</v>
      </c>
      <c r="J7467" s="2">
        <v>10.235670000000001</v>
      </c>
      <c r="K7467" s="2">
        <v>8.8760000000000006E-2</v>
      </c>
      <c r="L7467" s="2">
        <v>0.31993199999999999</v>
      </c>
    </row>
    <row r="7468" spans="1:12" x14ac:dyDescent="0.2">
      <c r="A7468" s="2">
        <v>10.236370000000001</v>
      </c>
      <c r="B7468" s="2">
        <v>46.831769999999999</v>
      </c>
      <c r="C7468" s="2">
        <v>0.18052599999999999</v>
      </c>
      <c r="D7468" s="2">
        <v>0.47844199999999998</v>
      </c>
      <c r="F7468" s="2">
        <v>10.23357</v>
      </c>
      <c r="G7468" s="2">
        <v>0.47020000000000001</v>
      </c>
      <c r="H7468" s="2">
        <v>0.46609499999999998</v>
      </c>
      <c r="J7468" s="2">
        <v>10.236370000000001</v>
      </c>
      <c r="K7468" s="2">
        <v>8.8579000000000005E-2</v>
      </c>
      <c r="L7468" s="2">
        <v>0.31879999999999997</v>
      </c>
    </row>
    <row r="7469" spans="1:12" x14ac:dyDescent="0.2">
      <c r="A7469" s="2">
        <v>10.237069999999999</v>
      </c>
      <c r="B7469" s="2">
        <v>46.82517</v>
      </c>
      <c r="C7469" s="2">
        <v>0.18018999999999999</v>
      </c>
      <c r="D7469" s="2">
        <v>0.47884700000000002</v>
      </c>
      <c r="F7469" s="2">
        <v>10.23427</v>
      </c>
      <c r="G7469" s="2">
        <v>0.46951300000000001</v>
      </c>
      <c r="H7469" s="2">
        <v>0.46530199999999999</v>
      </c>
      <c r="J7469" s="2">
        <v>10.237069999999999</v>
      </c>
      <c r="K7469" s="2">
        <v>8.8469999999999993E-2</v>
      </c>
      <c r="L7469" s="2">
        <v>0.31745200000000001</v>
      </c>
    </row>
    <row r="7470" spans="1:12" x14ac:dyDescent="0.2">
      <c r="A7470" s="2">
        <v>10.237780000000001</v>
      </c>
      <c r="B7470" s="2">
        <v>46.818719999999999</v>
      </c>
      <c r="C7470" s="2">
        <v>0.17976300000000001</v>
      </c>
      <c r="D7470" s="2">
        <v>0.47920499999999999</v>
      </c>
      <c r="F7470" s="2">
        <v>10.234970000000001</v>
      </c>
      <c r="G7470" s="2">
        <v>0.46916999999999998</v>
      </c>
      <c r="H7470" s="2">
        <v>0.46492</v>
      </c>
      <c r="J7470" s="2">
        <v>10.237780000000001</v>
      </c>
      <c r="K7470" s="2">
        <v>8.8916999999999996E-2</v>
      </c>
      <c r="L7470" s="2">
        <v>0.31665399999999999</v>
      </c>
    </row>
    <row r="7471" spans="1:12" x14ac:dyDescent="0.2">
      <c r="A7471" s="2">
        <v>10.238479999999999</v>
      </c>
      <c r="B7471" s="2">
        <v>46.812220000000003</v>
      </c>
      <c r="C7471" s="2">
        <v>0.179343</v>
      </c>
      <c r="D7471" s="2">
        <v>0.47979300000000003</v>
      </c>
      <c r="F7471" s="2">
        <v>10.235670000000001</v>
      </c>
      <c r="G7471" s="2">
        <v>0.468719</v>
      </c>
      <c r="H7471" s="2">
        <v>0.46517199999999997</v>
      </c>
      <c r="J7471" s="2">
        <v>10.238479999999999</v>
      </c>
      <c r="K7471" s="2">
        <v>8.9247000000000007E-2</v>
      </c>
      <c r="L7471" s="2">
        <v>0.31551099999999999</v>
      </c>
    </row>
    <row r="7472" spans="1:12" x14ac:dyDescent="0.2">
      <c r="A7472" s="2">
        <v>10.239179999999999</v>
      </c>
      <c r="B7472" s="2">
        <v>46.805869999999999</v>
      </c>
      <c r="C7472" s="2">
        <v>0.17907600000000001</v>
      </c>
      <c r="D7472" s="2">
        <v>0.48002899999999998</v>
      </c>
      <c r="F7472" s="2">
        <v>10.236370000000001</v>
      </c>
      <c r="G7472" s="2">
        <v>0.46828500000000001</v>
      </c>
      <c r="H7472" s="2">
        <v>0.46471400000000002</v>
      </c>
      <c r="J7472" s="2">
        <v>10.239179999999999</v>
      </c>
      <c r="K7472" s="2">
        <v>8.9699000000000001E-2</v>
      </c>
      <c r="L7472" s="2">
        <v>0.314583</v>
      </c>
    </row>
    <row r="7473" spans="1:12" x14ac:dyDescent="0.2">
      <c r="A7473" s="2">
        <v>10.239879999999999</v>
      </c>
      <c r="B7473" s="2">
        <v>46.798839999999998</v>
      </c>
      <c r="C7473" s="2">
        <v>0.17901500000000001</v>
      </c>
      <c r="D7473" s="2">
        <v>0.480182</v>
      </c>
      <c r="F7473" s="2">
        <v>10.237069999999999</v>
      </c>
      <c r="G7473" s="2">
        <v>0.46807900000000002</v>
      </c>
      <c r="H7473" s="2">
        <v>0.46478999999999998</v>
      </c>
      <c r="J7473" s="2">
        <v>10.239879999999999</v>
      </c>
      <c r="K7473" s="2">
        <v>8.9944999999999997E-2</v>
      </c>
      <c r="L7473" s="2">
        <v>0.31342199999999998</v>
      </c>
    </row>
    <row r="7474" spans="1:12" x14ac:dyDescent="0.2">
      <c r="A7474" s="2">
        <v>10.24058</v>
      </c>
      <c r="B7474" s="2">
        <v>46.792470000000002</v>
      </c>
      <c r="C7474" s="2">
        <v>0.17866099999999999</v>
      </c>
      <c r="D7474" s="2">
        <v>0.48003699999999999</v>
      </c>
      <c r="F7474" s="2">
        <v>10.237780000000001</v>
      </c>
      <c r="G7474" s="2">
        <v>0.46849099999999999</v>
      </c>
      <c r="H7474" s="2">
        <v>0.46440100000000001</v>
      </c>
      <c r="J7474" s="2">
        <v>10.24058</v>
      </c>
      <c r="K7474" s="2">
        <v>9.0071999999999999E-2</v>
      </c>
      <c r="L7474" s="2">
        <v>0.312583</v>
      </c>
    </row>
    <row r="7475" spans="1:12" x14ac:dyDescent="0.2">
      <c r="A7475" s="2">
        <v>10.24128</v>
      </c>
      <c r="B7475" s="2">
        <v>46.785829999999997</v>
      </c>
      <c r="C7475" s="2">
        <v>0.17827899999999999</v>
      </c>
      <c r="D7475" s="2">
        <v>0.47999900000000001</v>
      </c>
      <c r="F7475" s="2">
        <v>10.238479999999999</v>
      </c>
      <c r="G7475" s="2">
        <v>0.46826899999999999</v>
      </c>
      <c r="H7475" s="2">
        <v>0.46424900000000002</v>
      </c>
      <c r="J7475" s="2">
        <v>10.24128</v>
      </c>
      <c r="K7475" s="2">
        <v>8.9858999999999994E-2</v>
      </c>
      <c r="L7475" s="2">
        <v>0.31153500000000001</v>
      </c>
    </row>
    <row r="7476" spans="1:12" x14ac:dyDescent="0.2">
      <c r="A7476" s="2">
        <v>10.24198</v>
      </c>
      <c r="B7476" s="2">
        <v>46.779049999999998</v>
      </c>
      <c r="C7476" s="2">
        <v>0.17800099999999999</v>
      </c>
      <c r="D7476" s="2">
        <v>0.47994500000000001</v>
      </c>
      <c r="F7476" s="2">
        <v>10.239179999999999</v>
      </c>
      <c r="G7476" s="2">
        <v>0.46775800000000001</v>
      </c>
      <c r="H7476" s="2">
        <v>0.46374500000000002</v>
      </c>
      <c r="J7476" s="2">
        <v>10.24198</v>
      </c>
      <c r="K7476" s="2">
        <v>8.9857000000000006E-2</v>
      </c>
      <c r="L7476" s="2">
        <v>0.31037599999999999</v>
      </c>
    </row>
    <row r="7477" spans="1:12" x14ac:dyDescent="0.2">
      <c r="A7477" s="2">
        <v>10.24268</v>
      </c>
      <c r="B7477" s="2">
        <v>46.772590000000001</v>
      </c>
      <c r="C7477" s="2">
        <v>0.17769199999999999</v>
      </c>
      <c r="D7477" s="2">
        <v>0.48035</v>
      </c>
      <c r="F7477" s="2">
        <v>10.239879999999999</v>
      </c>
      <c r="G7477" s="2">
        <v>0.46751399999999999</v>
      </c>
      <c r="H7477" s="2">
        <v>0.46377600000000002</v>
      </c>
      <c r="J7477" s="2">
        <v>10.24268</v>
      </c>
      <c r="K7477" s="2">
        <v>9.0251999999999999E-2</v>
      </c>
      <c r="L7477" s="2">
        <v>0.30912400000000001</v>
      </c>
    </row>
    <row r="7478" spans="1:12" x14ac:dyDescent="0.2">
      <c r="A7478" s="2">
        <v>10.24339</v>
      </c>
      <c r="B7478" s="2">
        <v>46.766010000000001</v>
      </c>
      <c r="C7478" s="2">
        <v>0.17752799999999999</v>
      </c>
      <c r="D7478" s="2">
        <v>0.48086099999999998</v>
      </c>
      <c r="F7478" s="2">
        <v>10.24058</v>
      </c>
      <c r="G7478" s="2">
        <v>0.46698000000000001</v>
      </c>
      <c r="H7478" s="2">
        <v>0.46305800000000003</v>
      </c>
      <c r="J7478" s="2">
        <v>10.24339</v>
      </c>
      <c r="K7478" s="2">
        <v>9.0859999999999996E-2</v>
      </c>
      <c r="L7478" s="2">
        <v>0.309166</v>
      </c>
    </row>
    <row r="7479" spans="1:12" x14ac:dyDescent="0.2">
      <c r="A7479" s="2">
        <v>10.24409</v>
      </c>
      <c r="B7479" s="2">
        <v>46.759889999999999</v>
      </c>
      <c r="C7479" s="2">
        <v>0.17780199999999999</v>
      </c>
      <c r="D7479" s="2">
        <v>0.48111300000000001</v>
      </c>
      <c r="F7479" s="2">
        <v>10.24128</v>
      </c>
      <c r="G7479" s="2">
        <v>0.46707199999999999</v>
      </c>
      <c r="H7479" s="2">
        <v>0.46242499999999997</v>
      </c>
      <c r="J7479" s="2">
        <v>10.24409</v>
      </c>
      <c r="K7479" s="2">
        <v>9.0390999999999999E-2</v>
      </c>
      <c r="L7479" s="2">
        <v>0.30851099999999998</v>
      </c>
    </row>
    <row r="7480" spans="1:12" x14ac:dyDescent="0.2">
      <c r="A7480" s="2">
        <v>10.24479</v>
      </c>
      <c r="B7480" s="2">
        <v>46.753050000000002</v>
      </c>
      <c r="C7480" s="2">
        <v>0.17765</v>
      </c>
      <c r="D7480" s="2">
        <v>0.480792</v>
      </c>
      <c r="F7480" s="2">
        <v>10.24198</v>
      </c>
      <c r="G7480" s="2">
        <v>0.46723900000000002</v>
      </c>
      <c r="H7480" s="2">
        <v>0.462395</v>
      </c>
      <c r="J7480" s="2">
        <v>10.24479</v>
      </c>
      <c r="K7480" s="2">
        <v>9.0848999999999999E-2</v>
      </c>
      <c r="L7480" s="2">
        <v>0.307894</v>
      </c>
    </row>
    <row r="7481" spans="1:12" x14ac:dyDescent="0.2">
      <c r="A7481" s="2">
        <v>10.24549</v>
      </c>
      <c r="B7481" s="2">
        <v>46.74615</v>
      </c>
      <c r="C7481" s="2">
        <v>0.17707400000000001</v>
      </c>
      <c r="D7481" s="2">
        <v>0.48057899999999998</v>
      </c>
      <c r="F7481" s="2">
        <v>10.24268</v>
      </c>
      <c r="G7481" s="2">
        <v>0.46674300000000002</v>
      </c>
      <c r="H7481" s="2">
        <v>0.46318100000000001</v>
      </c>
      <c r="J7481" s="2">
        <v>10.24549</v>
      </c>
      <c r="K7481" s="2">
        <v>9.1164999999999996E-2</v>
      </c>
      <c r="L7481" s="2">
        <v>0.30724200000000002</v>
      </c>
    </row>
    <row r="7482" spans="1:12" x14ac:dyDescent="0.2">
      <c r="A7482" s="2">
        <v>10.24619</v>
      </c>
      <c r="B7482" s="2">
        <v>46.739490000000004</v>
      </c>
      <c r="C7482" s="2">
        <v>0.17688699999999999</v>
      </c>
      <c r="D7482" s="2">
        <v>0.48085299999999997</v>
      </c>
      <c r="F7482" s="2">
        <v>10.24339</v>
      </c>
      <c r="G7482" s="2">
        <v>0.46631600000000001</v>
      </c>
      <c r="H7482" s="2">
        <v>0.46299000000000001</v>
      </c>
      <c r="J7482" s="2">
        <v>10.24619</v>
      </c>
      <c r="K7482" s="2">
        <v>9.0789999999999996E-2</v>
      </c>
      <c r="L7482" s="2">
        <v>0.30649199999999999</v>
      </c>
    </row>
    <row r="7483" spans="1:12" x14ac:dyDescent="0.2">
      <c r="A7483" s="2">
        <v>10.24689</v>
      </c>
      <c r="B7483" s="2">
        <v>46.732489999999999</v>
      </c>
      <c r="C7483" s="2">
        <v>0.17624600000000001</v>
      </c>
      <c r="D7483" s="2">
        <v>0.48119699999999999</v>
      </c>
      <c r="F7483" s="2">
        <v>10.24409</v>
      </c>
      <c r="G7483" s="2">
        <v>0.46566800000000003</v>
      </c>
      <c r="H7483" s="2">
        <v>0.46353100000000003</v>
      </c>
      <c r="J7483" s="2">
        <v>10.24689</v>
      </c>
      <c r="K7483" s="2">
        <v>9.1160000000000005E-2</v>
      </c>
      <c r="L7483" s="2">
        <v>0.30563499999999999</v>
      </c>
    </row>
    <row r="7484" spans="1:12" x14ac:dyDescent="0.2">
      <c r="A7484" s="2">
        <v>10.247590000000001</v>
      </c>
      <c r="B7484" s="2">
        <v>46.725909999999999</v>
      </c>
      <c r="C7484" s="2">
        <v>0.175735</v>
      </c>
      <c r="D7484" s="2">
        <v>0.481296</v>
      </c>
      <c r="F7484" s="2">
        <v>10.24479</v>
      </c>
      <c r="G7484" s="2">
        <v>0.465561</v>
      </c>
      <c r="H7484" s="2">
        <v>0.46333299999999999</v>
      </c>
      <c r="J7484" s="2">
        <v>10.247590000000001</v>
      </c>
      <c r="K7484" s="2">
        <v>9.1184000000000001E-2</v>
      </c>
      <c r="L7484" s="2">
        <v>0.30437399999999998</v>
      </c>
    </row>
    <row r="7485" spans="1:12" x14ac:dyDescent="0.2">
      <c r="A7485" s="2">
        <v>10.2483</v>
      </c>
      <c r="B7485" s="2">
        <v>46.719740000000002</v>
      </c>
      <c r="C7485" s="2">
        <v>0.175899</v>
      </c>
      <c r="D7485" s="2">
        <v>0.48156300000000002</v>
      </c>
      <c r="F7485" s="2">
        <v>10.24549</v>
      </c>
      <c r="G7485" s="2">
        <v>0.46562199999999998</v>
      </c>
      <c r="H7485" s="2">
        <v>0.463501</v>
      </c>
      <c r="J7485" s="2">
        <v>10.2483</v>
      </c>
      <c r="K7485" s="2">
        <v>9.0581999999999996E-2</v>
      </c>
      <c r="L7485" s="2">
        <v>0.30371100000000001</v>
      </c>
    </row>
    <row r="7486" spans="1:12" x14ac:dyDescent="0.2">
      <c r="A7486" s="2">
        <v>10.249000000000001</v>
      </c>
      <c r="B7486" s="2">
        <v>46.713189999999997</v>
      </c>
      <c r="C7486" s="2">
        <v>0.17615800000000001</v>
      </c>
      <c r="D7486" s="2">
        <v>0.48157800000000001</v>
      </c>
      <c r="F7486" s="2">
        <v>10.24619</v>
      </c>
      <c r="G7486" s="2">
        <v>0.46578999999999998</v>
      </c>
      <c r="H7486" s="2">
        <v>0.46312700000000001</v>
      </c>
      <c r="J7486" s="2">
        <v>10.249000000000001</v>
      </c>
      <c r="K7486" s="2">
        <v>8.9970999999999995E-2</v>
      </c>
      <c r="L7486" s="2">
        <v>0.30244100000000002</v>
      </c>
    </row>
    <row r="7487" spans="1:12" x14ac:dyDescent="0.2">
      <c r="A7487" s="2">
        <v>10.249700000000001</v>
      </c>
      <c r="B7487" s="2">
        <v>46.706359999999997</v>
      </c>
      <c r="C7487" s="2">
        <v>0.17612</v>
      </c>
      <c r="D7487" s="2">
        <v>0.48170800000000003</v>
      </c>
      <c r="F7487" s="2">
        <v>10.24689</v>
      </c>
      <c r="G7487" s="2">
        <v>0.46582000000000001</v>
      </c>
      <c r="H7487" s="2">
        <v>0.46321899999999999</v>
      </c>
      <c r="J7487" s="2">
        <v>10.249700000000001</v>
      </c>
      <c r="K7487" s="2">
        <v>9.0440999999999994E-2</v>
      </c>
      <c r="L7487" s="2">
        <v>0.30083100000000002</v>
      </c>
    </row>
    <row r="7488" spans="1:12" x14ac:dyDescent="0.2">
      <c r="A7488" s="2">
        <v>10.250400000000001</v>
      </c>
      <c r="B7488" s="2">
        <v>46.699910000000003</v>
      </c>
      <c r="C7488" s="2">
        <v>0.17616599999999999</v>
      </c>
      <c r="D7488" s="2">
        <v>0.48198200000000002</v>
      </c>
      <c r="F7488" s="2">
        <v>10.247590000000001</v>
      </c>
      <c r="G7488" s="2">
        <v>0.46593499999999999</v>
      </c>
      <c r="H7488" s="2">
        <v>0.463028</v>
      </c>
      <c r="J7488" s="2">
        <v>10.250400000000001</v>
      </c>
      <c r="K7488" s="2">
        <v>9.0649999999999994E-2</v>
      </c>
      <c r="L7488" s="2">
        <v>0.299765</v>
      </c>
    </row>
    <row r="7489" spans="1:12" x14ac:dyDescent="0.2">
      <c r="A7489" s="2">
        <v>10.251099999999999</v>
      </c>
      <c r="B7489" s="2">
        <v>46.693649999999998</v>
      </c>
      <c r="C7489" s="2">
        <v>0.17632999999999999</v>
      </c>
      <c r="D7489" s="2">
        <v>0.482097</v>
      </c>
      <c r="F7489" s="2">
        <v>10.2483</v>
      </c>
      <c r="G7489" s="2">
        <v>0.46598800000000001</v>
      </c>
      <c r="H7489" s="2">
        <v>0.46293600000000001</v>
      </c>
      <c r="J7489" s="2">
        <v>10.251099999999999</v>
      </c>
      <c r="K7489" s="2">
        <v>9.1037999999999994E-2</v>
      </c>
      <c r="L7489" s="2">
        <v>0.29898000000000002</v>
      </c>
    </row>
    <row r="7490" spans="1:12" x14ac:dyDescent="0.2">
      <c r="A7490" s="2">
        <v>10.251799999999999</v>
      </c>
      <c r="B7490" s="2">
        <v>46.687640000000002</v>
      </c>
      <c r="C7490" s="2">
        <v>0.17635300000000001</v>
      </c>
      <c r="D7490" s="2">
        <v>0.48248600000000003</v>
      </c>
      <c r="F7490" s="2">
        <v>10.249000000000001</v>
      </c>
      <c r="G7490" s="2">
        <v>0.46609499999999998</v>
      </c>
      <c r="H7490" s="2">
        <v>0.463028</v>
      </c>
      <c r="J7490" s="2">
        <v>10.251799999999999</v>
      </c>
      <c r="K7490" s="2">
        <v>9.0532000000000001E-2</v>
      </c>
      <c r="L7490" s="2">
        <v>0.29786000000000001</v>
      </c>
    </row>
    <row r="7491" spans="1:12" x14ac:dyDescent="0.2">
      <c r="A7491" s="2">
        <v>10.2525</v>
      </c>
      <c r="B7491" s="2">
        <v>46.681480000000001</v>
      </c>
      <c r="C7491" s="2">
        <v>0.17616599999999999</v>
      </c>
      <c r="D7491" s="2">
        <v>0.48265400000000003</v>
      </c>
      <c r="F7491" s="2">
        <v>10.249700000000001</v>
      </c>
      <c r="G7491" s="2">
        <v>0.46530199999999999</v>
      </c>
      <c r="H7491" s="2">
        <v>0.46285999999999999</v>
      </c>
      <c r="J7491" s="2">
        <v>10.2525</v>
      </c>
      <c r="K7491" s="2">
        <v>9.0440999999999994E-2</v>
      </c>
      <c r="L7491" s="2">
        <v>0.29660399999999998</v>
      </c>
    </row>
    <row r="7492" spans="1:12" x14ac:dyDescent="0.2">
      <c r="A7492" s="2">
        <v>10.253209999999999</v>
      </c>
      <c r="B7492" s="2">
        <v>46.675089999999997</v>
      </c>
      <c r="C7492" s="2">
        <v>0.176151</v>
      </c>
      <c r="D7492" s="2">
        <v>0.482738</v>
      </c>
      <c r="F7492" s="2">
        <v>10.250400000000001</v>
      </c>
      <c r="G7492" s="2">
        <v>0.46492</v>
      </c>
      <c r="H7492" s="2">
        <v>0.46276899999999999</v>
      </c>
      <c r="J7492" s="2">
        <v>10.253209999999999</v>
      </c>
      <c r="K7492" s="2">
        <v>9.0913999999999995E-2</v>
      </c>
      <c r="L7492" s="2">
        <v>0.295539</v>
      </c>
    </row>
    <row r="7493" spans="1:12" x14ac:dyDescent="0.2">
      <c r="A7493" s="2">
        <v>10.253909999999999</v>
      </c>
      <c r="B7493" s="2">
        <v>46.668709999999997</v>
      </c>
      <c r="C7493" s="2">
        <v>0.17594099999999999</v>
      </c>
      <c r="D7493" s="2">
        <v>0.48296699999999998</v>
      </c>
      <c r="F7493" s="2">
        <v>10.251099999999999</v>
      </c>
      <c r="G7493" s="2">
        <v>0.46517199999999997</v>
      </c>
      <c r="H7493" s="2">
        <v>0.463196</v>
      </c>
      <c r="J7493" s="2">
        <v>10.253909999999999</v>
      </c>
      <c r="K7493" s="2">
        <v>9.0854000000000004E-2</v>
      </c>
      <c r="L7493" s="2">
        <v>0.29448000000000002</v>
      </c>
    </row>
    <row r="7494" spans="1:12" x14ac:dyDescent="0.2">
      <c r="A7494" s="2">
        <v>10.25461</v>
      </c>
      <c r="B7494" s="2">
        <v>46.662379999999999</v>
      </c>
      <c r="C7494" s="2">
        <v>0.175819</v>
      </c>
      <c r="D7494" s="2">
        <v>0.48316500000000001</v>
      </c>
      <c r="F7494" s="2">
        <v>10.251799999999999</v>
      </c>
      <c r="G7494" s="2">
        <v>0.46471400000000002</v>
      </c>
      <c r="H7494" s="2">
        <v>0.46341700000000002</v>
      </c>
      <c r="J7494" s="2">
        <v>10.25461</v>
      </c>
      <c r="K7494" s="2">
        <v>9.0552999999999995E-2</v>
      </c>
      <c r="L7494" s="2">
        <v>0.29387999999999997</v>
      </c>
    </row>
    <row r="7495" spans="1:12" x14ac:dyDescent="0.2">
      <c r="A7495" s="2">
        <v>10.25531</v>
      </c>
      <c r="B7495" s="2">
        <v>46.656399999999998</v>
      </c>
      <c r="C7495" s="2">
        <v>0.17525399999999999</v>
      </c>
      <c r="D7495" s="2">
        <v>0.48340100000000003</v>
      </c>
      <c r="F7495" s="2">
        <v>10.2525</v>
      </c>
      <c r="G7495" s="2">
        <v>0.46478999999999998</v>
      </c>
      <c r="H7495" s="2">
        <v>0.46346999999999999</v>
      </c>
      <c r="J7495" s="2">
        <v>10.25531</v>
      </c>
      <c r="K7495" s="2">
        <v>9.0457999999999997E-2</v>
      </c>
      <c r="L7495" s="2">
        <v>0.29268699999999997</v>
      </c>
    </row>
    <row r="7496" spans="1:12" x14ac:dyDescent="0.2">
      <c r="A7496" s="2">
        <v>10.25601</v>
      </c>
      <c r="B7496" s="2">
        <v>46.649979999999999</v>
      </c>
      <c r="C7496" s="2">
        <v>0.174957</v>
      </c>
      <c r="D7496" s="2">
        <v>0.48344700000000002</v>
      </c>
      <c r="F7496" s="2">
        <v>10.253209999999999</v>
      </c>
      <c r="G7496" s="2">
        <v>0.46440100000000001</v>
      </c>
      <c r="H7496" s="2">
        <v>0.46365400000000001</v>
      </c>
      <c r="J7496" s="2">
        <v>10.25601</v>
      </c>
      <c r="K7496" s="2">
        <v>9.0130000000000002E-2</v>
      </c>
      <c r="L7496" s="2">
        <v>0.291883</v>
      </c>
    </row>
    <row r="7497" spans="1:12" x14ac:dyDescent="0.2">
      <c r="A7497" s="2">
        <v>10.25671</v>
      </c>
      <c r="B7497" s="2">
        <v>46.643239999999999</v>
      </c>
      <c r="C7497" s="2">
        <v>0.174674</v>
      </c>
      <c r="D7497" s="2">
        <v>0.48380600000000001</v>
      </c>
      <c r="F7497" s="2">
        <v>10.253909999999999</v>
      </c>
      <c r="G7497" s="2">
        <v>0.46424900000000002</v>
      </c>
      <c r="H7497" s="2">
        <v>0.46421099999999998</v>
      </c>
      <c r="J7497" s="2">
        <v>10.25671</v>
      </c>
      <c r="K7497" s="2">
        <v>8.9732999999999993E-2</v>
      </c>
      <c r="L7497" s="2">
        <v>0.29134100000000002</v>
      </c>
    </row>
    <row r="7498" spans="1:12" x14ac:dyDescent="0.2">
      <c r="A7498" s="2">
        <v>10.25741</v>
      </c>
      <c r="B7498" s="2">
        <v>46.636859999999999</v>
      </c>
      <c r="C7498" s="2">
        <v>0.173984</v>
      </c>
      <c r="D7498" s="2">
        <v>0.48407299999999998</v>
      </c>
      <c r="F7498" s="2">
        <v>10.25461</v>
      </c>
      <c r="G7498" s="2">
        <v>0.46374500000000002</v>
      </c>
      <c r="H7498" s="2">
        <v>0.46456900000000001</v>
      </c>
      <c r="J7498" s="2">
        <v>10.25741</v>
      </c>
      <c r="K7498" s="2">
        <v>8.9667999999999998E-2</v>
      </c>
      <c r="L7498" s="2">
        <v>0.29078300000000001</v>
      </c>
    </row>
    <row r="7499" spans="1:12" x14ac:dyDescent="0.2">
      <c r="A7499" s="2">
        <v>10.25812</v>
      </c>
      <c r="B7499" s="2">
        <v>46.631160000000001</v>
      </c>
      <c r="C7499" s="2">
        <v>0.17353399999999999</v>
      </c>
      <c r="D7499" s="2">
        <v>0.48450799999999999</v>
      </c>
      <c r="F7499" s="2">
        <v>10.25531</v>
      </c>
      <c r="G7499" s="2">
        <v>0.46377600000000002</v>
      </c>
      <c r="H7499" s="2">
        <v>0.46511799999999998</v>
      </c>
      <c r="J7499" s="2">
        <v>10.25812</v>
      </c>
      <c r="K7499" s="2">
        <v>8.9385999999999993E-2</v>
      </c>
      <c r="L7499" s="2">
        <v>0.29023900000000002</v>
      </c>
    </row>
    <row r="7500" spans="1:12" x14ac:dyDescent="0.2">
      <c r="A7500" s="2">
        <v>10.25882</v>
      </c>
      <c r="B7500" s="2">
        <v>46.625950000000003</v>
      </c>
      <c r="C7500" s="2">
        <v>0.17378199999999999</v>
      </c>
      <c r="D7500" s="2">
        <v>0.48483599999999999</v>
      </c>
      <c r="F7500" s="2">
        <v>10.25601</v>
      </c>
      <c r="G7500" s="2">
        <v>0.46305800000000003</v>
      </c>
      <c r="H7500" s="2">
        <v>0.46553</v>
      </c>
      <c r="J7500" s="2">
        <v>10.25882</v>
      </c>
      <c r="K7500" s="2">
        <v>8.8783000000000001E-2</v>
      </c>
      <c r="L7500" s="2">
        <v>0.28919699999999998</v>
      </c>
    </row>
    <row r="7501" spans="1:12" x14ac:dyDescent="0.2">
      <c r="A7501" s="2">
        <v>10.25952</v>
      </c>
      <c r="B7501" s="2">
        <v>46.620310000000003</v>
      </c>
      <c r="C7501" s="2">
        <v>0.17422000000000001</v>
      </c>
      <c r="D7501" s="2">
        <v>0.485286</v>
      </c>
      <c r="F7501" s="2">
        <v>10.25671</v>
      </c>
      <c r="G7501" s="2">
        <v>0.46242499999999997</v>
      </c>
      <c r="H7501" s="2">
        <v>0.46594999999999998</v>
      </c>
      <c r="J7501" s="2">
        <v>10.25952</v>
      </c>
      <c r="K7501" s="2">
        <v>8.8755000000000001E-2</v>
      </c>
      <c r="L7501" s="2">
        <v>0.28850999999999999</v>
      </c>
    </row>
    <row r="7502" spans="1:12" x14ac:dyDescent="0.2">
      <c r="A7502" s="2">
        <v>10.26022</v>
      </c>
      <c r="B7502" s="2">
        <v>46.614080000000001</v>
      </c>
      <c r="C7502" s="2">
        <v>0.174373</v>
      </c>
      <c r="D7502" s="2">
        <v>0.48518699999999998</v>
      </c>
      <c r="F7502" s="2">
        <v>10.25741</v>
      </c>
      <c r="G7502" s="2">
        <v>0.462395</v>
      </c>
      <c r="H7502" s="2">
        <v>0.46639999999999998</v>
      </c>
      <c r="J7502" s="2">
        <v>10.26022</v>
      </c>
      <c r="K7502" s="2">
        <v>8.8816999999999993E-2</v>
      </c>
      <c r="L7502" s="2">
        <v>0.28748299999999999</v>
      </c>
    </row>
    <row r="7503" spans="1:12" x14ac:dyDescent="0.2">
      <c r="A7503" s="2">
        <v>10.26092</v>
      </c>
      <c r="B7503" s="2">
        <v>46.60812</v>
      </c>
      <c r="C7503" s="2">
        <v>0.174205</v>
      </c>
      <c r="D7503" s="2">
        <v>0.485294</v>
      </c>
      <c r="F7503" s="2">
        <v>10.25812</v>
      </c>
      <c r="G7503" s="2">
        <v>0.46318100000000001</v>
      </c>
      <c r="H7503" s="2">
        <v>0.46627000000000002</v>
      </c>
      <c r="J7503" s="2">
        <v>10.26092</v>
      </c>
      <c r="K7503" s="2">
        <v>8.8528999999999997E-2</v>
      </c>
      <c r="L7503" s="2">
        <v>0.28632600000000002</v>
      </c>
    </row>
    <row r="7504" spans="1:12" x14ac:dyDescent="0.2">
      <c r="A7504" s="2">
        <v>10.261620000000001</v>
      </c>
      <c r="B7504" s="2">
        <v>46.601619999999997</v>
      </c>
      <c r="C7504" s="2">
        <v>0.174041</v>
      </c>
      <c r="D7504" s="2">
        <v>0.485904</v>
      </c>
      <c r="F7504" s="2">
        <v>10.25882</v>
      </c>
      <c r="G7504" s="2">
        <v>0.46299000000000001</v>
      </c>
      <c r="H7504" s="2">
        <v>0.46615600000000001</v>
      </c>
      <c r="J7504" s="2">
        <v>10.261620000000001</v>
      </c>
      <c r="K7504" s="2">
        <v>8.8261999999999993E-2</v>
      </c>
      <c r="L7504" s="2">
        <v>0.28504200000000002</v>
      </c>
    </row>
    <row r="7505" spans="1:12" x14ac:dyDescent="0.2">
      <c r="A7505" s="2">
        <v>10.262320000000001</v>
      </c>
      <c r="B7505" s="2">
        <v>46.595089999999999</v>
      </c>
      <c r="C7505" s="2">
        <v>0.173652</v>
      </c>
      <c r="D7505" s="2">
        <v>0.48692600000000003</v>
      </c>
      <c r="F7505" s="2">
        <v>10.25952</v>
      </c>
      <c r="G7505" s="2">
        <v>0.46353100000000003</v>
      </c>
      <c r="H7505" s="2">
        <v>0.46654499999999999</v>
      </c>
      <c r="J7505" s="2">
        <v>10.262320000000001</v>
      </c>
      <c r="K7505" s="2">
        <v>8.7955000000000005E-2</v>
      </c>
      <c r="L7505" s="2">
        <v>0.28439500000000001</v>
      </c>
    </row>
    <row r="7506" spans="1:12" x14ac:dyDescent="0.2">
      <c r="A7506" s="2">
        <v>10.263019999999999</v>
      </c>
      <c r="B7506" s="2">
        <v>46.58916</v>
      </c>
      <c r="C7506" s="2">
        <v>0.173511</v>
      </c>
      <c r="D7506" s="2">
        <v>0.48745300000000003</v>
      </c>
      <c r="F7506" s="2">
        <v>10.26022</v>
      </c>
      <c r="G7506" s="2">
        <v>0.46333299999999999</v>
      </c>
      <c r="H7506" s="2">
        <v>0.46698800000000001</v>
      </c>
      <c r="J7506" s="2">
        <v>10.263019999999999</v>
      </c>
      <c r="K7506" s="2">
        <v>8.7823999999999999E-2</v>
      </c>
      <c r="L7506" s="2">
        <v>0.28323599999999999</v>
      </c>
    </row>
    <row r="7507" spans="1:12" x14ac:dyDescent="0.2">
      <c r="A7507" s="2">
        <v>10.263730000000001</v>
      </c>
      <c r="B7507" s="2">
        <v>46.583440000000003</v>
      </c>
      <c r="C7507" s="2">
        <v>0.17316400000000001</v>
      </c>
      <c r="D7507" s="2">
        <v>0.48792600000000003</v>
      </c>
      <c r="F7507" s="2">
        <v>10.26092</v>
      </c>
      <c r="G7507" s="2">
        <v>0.463501</v>
      </c>
      <c r="H7507" s="2">
        <v>0.46692699999999998</v>
      </c>
      <c r="J7507" s="2">
        <v>10.263730000000001</v>
      </c>
      <c r="K7507" s="2">
        <v>8.7747000000000006E-2</v>
      </c>
      <c r="L7507" s="2">
        <v>0.28320499999999998</v>
      </c>
    </row>
    <row r="7508" spans="1:12" x14ac:dyDescent="0.2">
      <c r="A7508" s="2">
        <v>10.264430000000001</v>
      </c>
      <c r="B7508" s="2">
        <v>46.577280000000002</v>
      </c>
      <c r="C7508" s="2">
        <v>0.17286599999999999</v>
      </c>
      <c r="D7508" s="2">
        <v>0.48819299999999999</v>
      </c>
      <c r="F7508" s="2">
        <v>10.261620000000001</v>
      </c>
      <c r="G7508" s="2">
        <v>0.46312700000000001</v>
      </c>
      <c r="H7508" s="2">
        <v>0.466858</v>
      </c>
      <c r="J7508" s="2">
        <v>10.264430000000001</v>
      </c>
      <c r="K7508" s="2">
        <v>8.7730000000000002E-2</v>
      </c>
      <c r="L7508" s="2">
        <v>0.283134</v>
      </c>
    </row>
    <row r="7509" spans="1:12" x14ac:dyDescent="0.2">
      <c r="A7509" s="2">
        <v>10.265129999999999</v>
      </c>
      <c r="B7509" s="2">
        <v>46.571080000000002</v>
      </c>
      <c r="C7509" s="2">
        <v>0.172767</v>
      </c>
      <c r="D7509" s="2">
        <v>0.48819299999999999</v>
      </c>
      <c r="F7509" s="2">
        <v>10.262320000000001</v>
      </c>
      <c r="G7509" s="2">
        <v>0.46321899999999999</v>
      </c>
      <c r="H7509" s="2">
        <v>0.46699499999999999</v>
      </c>
      <c r="J7509" s="2">
        <v>10.265129999999999</v>
      </c>
      <c r="K7509" s="2">
        <v>8.8007000000000002E-2</v>
      </c>
      <c r="L7509" s="2">
        <v>0.28311399999999998</v>
      </c>
    </row>
    <row r="7510" spans="1:12" x14ac:dyDescent="0.2">
      <c r="A7510" s="2">
        <v>10.265829999999999</v>
      </c>
      <c r="B7510" s="2">
        <v>46.564720000000001</v>
      </c>
      <c r="C7510" s="2">
        <v>0.17235900000000001</v>
      </c>
      <c r="D7510" s="2">
        <v>0.48842200000000002</v>
      </c>
      <c r="F7510" s="2">
        <v>10.263019999999999</v>
      </c>
      <c r="G7510" s="2">
        <v>0.463028</v>
      </c>
      <c r="H7510" s="2">
        <v>0.46701799999999999</v>
      </c>
      <c r="J7510" s="2">
        <v>10.265829999999999</v>
      </c>
      <c r="K7510" s="2">
        <v>8.8040999999999994E-2</v>
      </c>
      <c r="L7510" s="2">
        <v>0.28280699999999998</v>
      </c>
    </row>
    <row r="7511" spans="1:12" x14ac:dyDescent="0.2">
      <c r="A7511" s="2">
        <v>10.266529999999999</v>
      </c>
      <c r="B7511" s="2">
        <v>46.558480000000003</v>
      </c>
      <c r="C7511" s="2">
        <v>0.171767</v>
      </c>
      <c r="D7511" s="2">
        <v>0.48874200000000001</v>
      </c>
      <c r="F7511" s="2">
        <v>10.263730000000001</v>
      </c>
      <c r="G7511" s="2">
        <v>0.46293600000000001</v>
      </c>
      <c r="H7511" s="2">
        <v>0.46710200000000002</v>
      </c>
      <c r="J7511" s="2">
        <v>10.266529999999999</v>
      </c>
      <c r="K7511" s="2">
        <v>8.8155999999999998E-2</v>
      </c>
      <c r="L7511" s="2">
        <v>0.282439</v>
      </c>
    </row>
    <row r="7512" spans="1:12" x14ac:dyDescent="0.2">
      <c r="A7512" s="2">
        <v>10.26723</v>
      </c>
      <c r="B7512" s="2">
        <v>46.552349999999997</v>
      </c>
      <c r="C7512" s="2">
        <v>0.17126</v>
      </c>
      <c r="D7512" s="2">
        <v>0.48830000000000001</v>
      </c>
      <c r="F7512" s="2">
        <v>10.264430000000001</v>
      </c>
      <c r="G7512" s="2">
        <v>0.463028</v>
      </c>
      <c r="H7512" s="2">
        <v>0.467499</v>
      </c>
      <c r="J7512" s="2">
        <v>10.26723</v>
      </c>
      <c r="K7512" s="2">
        <v>8.8220000000000007E-2</v>
      </c>
      <c r="L7512" s="2">
        <v>0.28209099999999998</v>
      </c>
    </row>
    <row r="7513" spans="1:12" x14ac:dyDescent="0.2">
      <c r="A7513" s="2">
        <v>10.26793</v>
      </c>
      <c r="B7513" s="2">
        <v>46.54627</v>
      </c>
      <c r="C7513" s="2">
        <v>0.17141999999999999</v>
      </c>
      <c r="D7513" s="2">
        <v>0.48869600000000002</v>
      </c>
      <c r="F7513" s="2">
        <v>10.265129999999999</v>
      </c>
      <c r="G7513" s="2">
        <v>0.46285999999999999</v>
      </c>
      <c r="H7513" s="2">
        <v>0.46800199999999997</v>
      </c>
      <c r="J7513" s="2">
        <v>10.26793</v>
      </c>
      <c r="K7513" s="2">
        <v>8.7724999999999997E-2</v>
      </c>
      <c r="L7513" s="2">
        <v>0.28136100000000003</v>
      </c>
    </row>
    <row r="7514" spans="1:12" x14ac:dyDescent="0.2">
      <c r="A7514" s="2">
        <v>10.26864</v>
      </c>
      <c r="B7514" s="2">
        <v>46.540640000000003</v>
      </c>
      <c r="C7514" s="2">
        <v>0.17122999999999999</v>
      </c>
      <c r="D7514" s="2">
        <v>0.48927599999999999</v>
      </c>
      <c r="F7514" s="2">
        <v>10.265829999999999</v>
      </c>
      <c r="G7514" s="2">
        <v>0.46276899999999999</v>
      </c>
      <c r="H7514" s="2">
        <v>0.46839900000000001</v>
      </c>
      <c r="J7514" s="2">
        <v>10.26864</v>
      </c>
      <c r="K7514" s="2">
        <v>8.7456000000000006E-2</v>
      </c>
      <c r="L7514" s="2">
        <v>0.28039500000000001</v>
      </c>
    </row>
    <row r="7515" spans="1:12" x14ac:dyDescent="0.2">
      <c r="A7515" s="2">
        <v>10.26934</v>
      </c>
      <c r="B7515" s="2">
        <v>46.534999999999997</v>
      </c>
      <c r="C7515" s="2">
        <v>0.171153</v>
      </c>
      <c r="D7515" s="2">
        <v>0.48964999999999997</v>
      </c>
      <c r="F7515" s="2">
        <v>10.266529999999999</v>
      </c>
      <c r="G7515" s="2">
        <v>0.463196</v>
      </c>
      <c r="H7515" s="2">
        <v>0.46836100000000003</v>
      </c>
      <c r="J7515" s="2">
        <v>10.26934</v>
      </c>
      <c r="K7515" s="2">
        <v>8.7442000000000006E-2</v>
      </c>
      <c r="L7515" s="2">
        <v>0.27941100000000002</v>
      </c>
    </row>
    <row r="7516" spans="1:12" x14ac:dyDescent="0.2">
      <c r="A7516" s="2">
        <v>10.27004</v>
      </c>
      <c r="B7516" s="2">
        <v>46.528869999999998</v>
      </c>
      <c r="C7516" s="2">
        <v>0.17135900000000001</v>
      </c>
      <c r="D7516" s="2">
        <v>0.49000899999999997</v>
      </c>
      <c r="F7516" s="2">
        <v>10.26723</v>
      </c>
      <c r="G7516" s="2">
        <v>0.46341700000000002</v>
      </c>
      <c r="H7516" s="2">
        <v>0.46826200000000001</v>
      </c>
      <c r="J7516" s="2">
        <v>10.27004</v>
      </c>
      <c r="K7516" s="2">
        <v>8.7462999999999999E-2</v>
      </c>
      <c r="L7516" s="2">
        <v>0.27839700000000001</v>
      </c>
    </row>
    <row r="7517" spans="1:12" x14ac:dyDescent="0.2">
      <c r="A7517" s="2">
        <v>10.27074</v>
      </c>
      <c r="B7517" s="2">
        <v>46.522950000000002</v>
      </c>
      <c r="C7517" s="2">
        <v>0.17144699999999999</v>
      </c>
      <c r="D7517" s="2">
        <v>0.48994799999999999</v>
      </c>
      <c r="F7517" s="2">
        <v>10.26793</v>
      </c>
      <c r="G7517" s="2">
        <v>0.46346999999999999</v>
      </c>
      <c r="H7517" s="2">
        <v>0.46810200000000002</v>
      </c>
      <c r="J7517" s="2">
        <v>10.27074</v>
      </c>
      <c r="K7517" s="2">
        <v>8.7633000000000003E-2</v>
      </c>
      <c r="L7517" s="2">
        <v>0.27680900000000003</v>
      </c>
    </row>
    <row r="7518" spans="1:12" x14ac:dyDescent="0.2">
      <c r="A7518" s="2">
        <v>10.27144</v>
      </c>
      <c r="B7518" s="2">
        <v>46.517009999999999</v>
      </c>
      <c r="C7518" s="2">
        <v>0.17100799999999999</v>
      </c>
      <c r="D7518" s="2">
        <v>0.489589</v>
      </c>
      <c r="F7518" s="2">
        <v>10.26864</v>
      </c>
      <c r="G7518" s="2">
        <v>0.46365400000000001</v>
      </c>
      <c r="H7518" s="2">
        <v>0.46805600000000003</v>
      </c>
      <c r="J7518" s="2">
        <v>10.27144</v>
      </c>
      <c r="K7518" s="2">
        <v>8.7496000000000004E-2</v>
      </c>
      <c r="L7518" s="2">
        <v>0.276474</v>
      </c>
    </row>
    <row r="7519" spans="1:12" x14ac:dyDescent="0.2">
      <c r="A7519" s="2">
        <v>10.27214</v>
      </c>
      <c r="B7519" s="2">
        <v>46.510849999999998</v>
      </c>
      <c r="C7519" s="2">
        <v>0.170711</v>
      </c>
      <c r="D7519" s="2">
        <v>0.48910100000000001</v>
      </c>
      <c r="F7519" s="2">
        <v>10.26934</v>
      </c>
      <c r="G7519" s="2">
        <v>0.46421099999999998</v>
      </c>
      <c r="H7519" s="2">
        <v>0.46836899999999998</v>
      </c>
      <c r="J7519" s="2">
        <v>10.27214</v>
      </c>
      <c r="K7519" s="2">
        <v>8.7080000000000005E-2</v>
      </c>
      <c r="L7519" s="2">
        <v>0.27630100000000002</v>
      </c>
    </row>
    <row r="7520" spans="1:12" x14ac:dyDescent="0.2">
      <c r="A7520" s="2">
        <v>10.27284</v>
      </c>
      <c r="B7520" s="2">
        <v>46.504710000000003</v>
      </c>
      <c r="C7520" s="2">
        <v>0.17092399999999999</v>
      </c>
      <c r="D7520" s="2">
        <v>0.48874200000000001</v>
      </c>
      <c r="F7520" s="2">
        <v>10.27004</v>
      </c>
      <c r="G7520" s="2">
        <v>0.46456900000000001</v>
      </c>
      <c r="H7520" s="2">
        <v>0.46873500000000001</v>
      </c>
      <c r="J7520" s="2">
        <v>10.27284</v>
      </c>
      <c r="K7520" s="2">
        <v>8.6538000000000004E-2</v>
      </c>
      <c r="L7520" s="2">
        <v>0.27579100000000001</v>
      </c>
    </row>
    <row r="7521" spans="1:12" x14ac:dyDescent="0.2">
      <c r="A7521" s="2">
        <v>10.27355</v>
      </c>
      <c r="B7521" s="2">
        <v>46.498399999999997</v>
      </c>
      <c r="C7521" s="2">
        <v>0.171012</v>
      </c>
      <c r="D7521" s="2">
        <v>0.48907800000000001</v>
      </c>
      <c r="F7521" s="2">
        <v>10.27074</v>
      </c>
      <c r="G7521" s="2">
        <v>0.46511799999999998</v>
      </c>
      <c r="H7521" s="2">
        <v>0.46875800000000001</v>
      </c>
      <c r="J7521" s="2">
        <v>10.27355</v>
      </c>
      <c r="K7521" s="2">
        <v>8.6429000000000006E-2</v>
      </c>
      <c r="L7521" s="2">
        <v>0.27532299999999998</v>
      </c>
    </row>
    <row r="7522" spans="1:12" x14ac:dyDescent="0.2">
      <c r="A7522" s="2">
        <v>10.27425</v>
      </c>
      <c r="B7522" s="2">
        <v>46.492199999999997</v>
      </c>
      <c r="C7522" s="2">
        <v>0.17143900000000001</v>
      </c>
      <c r="D7522" s="2">
        <v>0.48891000000000001</v>
      </c>
      <c r="F7522" s="2">
        <v>10.27144</v>
      </c>
      <c r="G7522" s="2">
        <v>0.46553</v>
      </c>
      <c r="H7522" s="2">
        <v>0.46919300000000003</v>
      </c>
      <c r="J7522" s="2">
        <v>10.27425</v>
      </c>
      <c r="K7522" s="2">
        <v>8.6180000000000007E-2</v>
      </c>
      <c r="L7522" s="2">
        <v>0.27476699999999998</v>
      </c>
    </row>
    <row r="7523" spans="1:12" x14ac:dyDescent="0.2">
      <c r="A7523" s="2">
        <v>10.27495</v>
      </c>
      <c r="B7523" s="2">
        <v>46.48648</v>
      </c>
      <c r="C7523" s="2">
        <v>0.17166400000000001</v>
      </c>
      <c r="D7523" s="2">
        <v>0.489398</v>
      </c>
      <c r="F7523" s="2">
        <v>10.27214</v>
      </c>
      <c r="G7523" s="2">
        <v>0.46594999999999998</v>
      </c>
      <c r="H7523" s="2">
        <v>0.46992499999999998</v>
      </c>
      <c r="J7523" s="2">
        <v>10.27495</v>
      </c>
      <c r="K7523" s="2">
        <v>8.5837999999999998E-2</v>
      </c>
      <c r="L7523" s="2">
        <v>0.27441300000000002</v>
      </c>
    </row>
    <row r="7524" spans="1:12" x14ac:dyDescent="0.2">
      <c r="A7524" s="2">
        <v>10.275650000000001</v>
      </c>
      <c r="B7524" s="2">
        <v>46.480449999999998</v>
      </c>
      <c r="C7524" s="2">
        <v>0.17145099999999999</v>
      </c>
      <c r="D7524" s="2">
        <v>0.489902</v>
      </c>
      <c r="F7524" s="2">
        <v>10.27284</v>
      </c>
      <c r="G7524" s="2">
        <v>0.46639999999999998</v>
      </c>
      <c r="H7524" s="2">
        <v>0.47046700000000002</v>
      </c>
      <c r="J7524" s="2">
        <v>10.275650000000001</v>
      </c>
      <c r="K7524" s="2">
        <v>8.5700999999999999E-2</v>
      </c>
      <c r="L7524" s="2">
        <v>0.27408700000000003</v>
      </c>
    </row>
    <row r="7525" spans="1:12" x14ac:dyDescent="0.2">
      <c r="A7525" s="2">
        <v>10.276350000000001</v>
      </c>
      <c r="B7525" s="2">
        <v>46.474359999999997</v>
      </c>
      <c r="C7525" s="2">
        <v>0.17114599999999999</v>
      </c>
      <c r="D7525" s="2">
        <v>0.48963499999999999</v>
      </c>
      <c r="F7525" s="2">
        <v>10.27355</v>
      </c>
      <c r="G7525" s="2">
        <v>0.46627000000000002</v>
      </c>
      <c r="H7525" s="2">
        <v>0.47078700000000001</v>
      </c>
      <c r="J7525" s="2">
        <v>10.276350000000001</v>
      </c>
      <c r="K7525" s="2">
        <v>8.5680000000000006E-2</v>
      </c>
      <c r="L7525" s="2">
        <v>0.27362799999999998</v>
      </c>
    </row>
    <row r="7526" spans="1:12" x14ac:dyDescent="0.2">
      <c r="A7526" s="2">
        <v>10.277049999999999</v>
      </c>
      <c r="B7526" s="2">
        <v>46.468089999999997</v>
      </c>
      <c r="C7526" s="2">
        <v>0.170963</v>
      </c>
      <c r="D7526" s="2">
        <v>0.48934499999999997</v>
      </c>
      <c r="F7526" s="2">
        <v>10.27425</v>
      </c>
      <c r="G7526" s="2">
        <v>0.46615600000000001</v>
      </c>
      <c r="H7526" s="2">
        <v>0.47084799999999999</v>
      </c>
      <c r="J7526" s="2">
        <v>10.277049999999999</v>
      </c>
      <c r="K7526" s="2">
        <v>8.5384000000000002E-2</v>
      </c>
      <c r="L7526" s="2">
        <v>0.27286500000000002</v>
      </c>
    </row>
    <row r="7527" spans="1:12" x14ac:dyDescent="0.2">
      <c r="A7527" s="2">
        <v>10.277749999999999</v>
      </c>
      <c r="B7527" s="2">
        <v>46.461689999999997</v>
      </c>
      <c r="C7527" s="2">
        <v>0.170844</v>
      </c>
      <c r="D7527" s="2">
        <v>0.48918499999999998</v>
      </c>
      <c r="F7527" s="2">
        <v>10.27495</v>
      </c>
      <c r="G7527" s="2">
        <v>0.46654499999999999</v>
      </c>
      <c r="H7527" s="2">
        <v>0.47133599999999998</v>
      </c>
      <c r="J7527" s="2">
        <v>10.277749999999999</v>
      </c>
      <c r="K7527" s="2">
        <v>8.5212999999999997E-2</v>
      </c>
      <c r="L7527" s="2">
        <v>0.27225199999999999</v>
      </c>
    </row>
    <row r="7528" spans="1:12" x14ac:dyDescent="0.2">
      <c r="A7528" s="2">
        <v>10.278460000000001</v>
      </c>
      <c r="B7528" s="2">
        <v>46.455289999999998</v>
      </c>
      <c r="C7528" s="2">
        <v>0.17041300000000001</v>
      </c>
      <c r="D7528" s="2">
        <v>0.488902</v>
      </c>
      <c r="F7528" s="2">
        <v>10.275650000000001</v>
      </c>
      <c r="G7528" s="2">
        <v>0.46698800000000001</v>
      </c>
      <c r="H7528" s="2">
        <v>0.47189300000000001</v>
      </c>
      <c r="J7528" s="2">
        <v>10.278460000000001</v>
      </c>
      <c r="K7528" s="2">
        <v>8.5408999999999999E-2</v>
      </c>
      <c r="L7528" s="2">
        <v>0.27107999999999999</v>
      </c>
    </row>
    <row r="7529" spans="1:12" x14ac:dyDescent="0.2">
      <c r="A7529" s="2">
        <v>10.279159999999999</v>
      </c>
      <c r="B7529" s="2">
        <v>46.44914</v>
      </c>
      <c r="C7529" s="2">
        <v>0.16989399999999999</v>
      </c>
      <c r="D7529" s="2">
        <v>0.48852099999999998</v>
      </c>
      <c r="F7529" s="2">
        <v>10.276350000000001</v>
      </c>
      <c r="G7529" s="2">
        <v>0.46692699999999998</v>
      </c>
      <c r="H7529" s="2">
        <v>0.47203099999999998</v>
      </c>
      <c r="J7529" s="2">
        <v>10.279159999999999</v>
      </c>
      <c r="K7529" s="2">
        <v>8.5574999999999998E-2</v>
      </c>
      <c r="L7529" s="2">
        <v>0.27038400000000001</v>
      </c>
    </row>
    <row r="7530" spans="1:12" x14ac:dyDescent="0.2">
      <c r="A7530" s="2">
        <v>10.279859999999999</v>
      </c>
      <c r="B7530" s="2">
        <v>46.443150000000003</v>
      </c>
      <c r="C7530" s="2">
        <v>0.16997100000000001</v>
      </c>
      <c r="D7530" s="2">
        <v>0.48851299999999998</v>
      </c>
      <c r="F7530" s="2">
        <v>10.277049999999999</v>
      </c>
      <c r="G7530" s="2">
        <v>0.466858</v>
      </c>
      <c r="H7530" s="2">
        <v>0.47185500000000002</v>
      </c>
      <c r="J7530" s="2">
        <v>10.279859999999999</v>
      </c>
      <c r="K7530" s="2">
        <v>8.5291000000000006E-2</v>
      </c>
      <c r="L7530" s="2">
        <v>0.26942899999999997</v>
      </c>
    </row>
    <row r="7531" spans="1:12" x14ac:dyDescent="0.2">
      <c r="A7531" s="2">
        <v>10.280559999999999</v>
      </c>
      <c r="B7531" s="2">
        <v>46.436729999999997</v>
      </c>
      <c r="C7531" s="2">
        <v>0.16983000000000001</v>
      </c>
      <c r="D7531" s="2">
        <v>0.48907</v>
      </c>
      <c r="F7531" s="2">
        <v>10.277749999999999</v>
      </c>
      <c r="G7531" s="2">
        <v>0.46699499999999999</v>
      </c>
      <c r="H7531" s="2">
        <v>0.47155799999999998</v>
      </c>
      <c r="J7531" s="2">
        <v>10.280559999999999</v>
      </c>
      <c r="K7531" s="2">
        <v>8.5074999999999998E-2</v>
      </c>
      <c r="L7531" s="2">
        <v>0.26876299999999997</v>
      </c>
    </row>
    <row r="7532" spans="1:12" x14ac:dyDescent="0.2">
      <c r="A7532" s="2">
        <v>10.28126</v>
      </c>
      <c r="B7532" s="2">
        <v>46.43047</v>
      </c>
      <c r="C7532" s="2">
        <v>0.169597</v>
      </c>
      <c r="D7532" s="2">
        <v>0.48948199999999997</v>
      </c>
      <c r="F7532" s="2">
        <v>10.278460000000001</v>
      </c>
      <c r="G7532" s="2">
        <v>0.46701799999999999</v>
      </c>
      <c r="H7532" s="2">
        <v>0.47187800000000002</v>
      </c>
      <c r="J7532" s="2">
        <v>10.28126</v>
      </c>
      <c r="K7532" s="2">
        <v>8.5022E-2</v>
      </c>
      <c r="L7532" s="2">
        <v>0.267822</v>
      </c>
    </row>
    <row r="7533" spans="1:12" x14ac:dyDescent="0.2">
      <c r="A7533" s="2">
        <v>10.28196</v>
      </c>
      <c r="B7533" s="2">
        <v>46.424239999999998</v>
      </c>
      <c r="C7533" s="2">
        <v>0.17002</v>
      </c>
      <c r="D7533" s="2">
        <v>0.48964200000000002</v>
      </c>
      <c r="F7533" s="2">
        <v>10.279159999999999</v>
      </c>
      <c r="G7533" s="2">
        <v>0.46710200000000002</v>
      </c>
      <c r="H7533" s="2">
        <v>0.47205399999999997</v>
      </c>
      <c r="J7533" s="2">
        <v>10.28196</v>
      </c>
      <c r="K7533" s="2">
        <v>8.4599999999999995E-2</v>
      </c>
      <c r="L7533" s="2">
        <v>0.267125</v>
      </c>
    </row>
    <row r="7534" spans="1:12" x14ac:dyDescent="0.2">
      <c r="A7534" s="2">
        <v>10.28266</v>
      </c>
      <c r="B7534" s="2">
        <v>46.417920000000002</v>
      </c>
      <c r="C7534" s="2">
        <v>0.169902</v>
      </c>
      <c r="D7534" s="2">
        <v>0.48958099999999999</v>
      </c>
      <c r="F7534" s="2">
        <v>10.279859999999999</v>
      </c>
      <c r="G7534" s="2">
        <v>0.467499</v>
      </c>
      <c r="H7534" s="2">
        <v>0.47200799999999998</v>
      </c>
      <c r="J7534" s="2">
        <v>10.28266</v>
      </c>
      <c r="K7534" s="2">
        <v>8.4286E-2</v>
      </c>
      <c r="L7534" s="2">
        <v>0.26628800000000002</v>
      </c>
    </row>
    <row r="7535" spans="1:12" x14ac:dyDescent="0.2">
      <c r="A7535" s="2">
        <v>10.28336</v>
      </c>
      <c r="B7535" s="2">
        <v>46.411769999999997</v>
      </c>
      <c r="C7535" s="2">
        <v>0.16952400000000001</v>
      </c>
      <c r="D7535" s="2">
        <v>0.48993999999999999</v>
      </c>
      <c r="F7535" s="2">
        <v>10.280559999999999</v>
      </c>
      <c r="G7535" s="2">
        <v>0.46800199999999997</v>
      </c>
      <c r="H7535" s="2">
        <v>0.47205399999999997</v>
      </c>
      <c r="J7535" s="2">
        <v>10.28336</v>
      </c>
      <c r="K7535" s="2">
        <v>8.4697999999999996E-2</v>
      </c>
      <c r="L7535" s="2">
        <v>0.26583400000000001</v>
      </c>
    </row>
    <row r="7536" spans="1:12" x14ac:dyDescent="0.2">
      <c r="A7536" s="2">
        <v>10.28407</v>
      </c>
      <c r="B7536" s="2">
        <v>46.405999999999999</v>
      </c>
      <c r="C7536" s="2">
        <v>0.16860900000000001</v>
      </c>
      <c r="D7536" s="2">
        <v>0.49054999999999999</v>
      </c>
      <c r="F7536" s="2">
        <v>10.28126</v>
      </c>
      <c r="G7536" s="2">
        <v>0.46839900000000001</v>
      </c>
      <c r="H7536" s="2">
        <v>0.47254200000000002</v>
      </c>
      <c r="J7536" s="2">
        <v>10.28407</v>
      </c>
      <c r="K7536" s="2">
        <v>8.4834999999999994E-2</v>
      </c>
      <c r="L7536" s="2">
        <v>0.265569</v>
      </c>
    </row>
    <row r="7537" spans="1:12" x14ac:dyDescent="0.2">
      <c r="A7537" s="2">
        <v>10.28477</v>
      </c>
      <c r="B7537" s="2">
        <v>46.40025</v>
      </c>
      <c r="C7537" s="2">
        <v>0.16836499999999999</v>
      </c>
      <c r="D7537" s="2">
        <v>0.490703</v>
      </c>
      <c r="F7537" s="2">
        <v>10.28196</v>
      </c>
      <c r="G7537" s="2">
        <v>0.46836100000000003</v>
      </c>
      <c r="H7537" s="2">
        <v>0.47261799999999998</v>
      </c>
      <c r="J7537" s="2">
        <v>10.28477</v>
      </c>
      <c r="K7537" s="2">
        <v>8.4487999999999994E-2</v>
      </c>
      <c r="L7537" s="2">
        <v>0.26553500000000002</v>
      </c>
    </row>
    <row r="7538" spans="1:12" x14ac:dyDescent="0.2">
      <c r="A7538" s="2">
        <v>10.28547</v>
      </c>
      <c r="B7538" s="2">
        <v>46.39432</v>
      </c>
      <c r="C7538" s="2">
        <v>0.168487</v>
      </c>
      <c r="D7538" s="2">
        <v>0.49109199999999997</v>
      </c>
      <c r="F7538" s="2">
        <v>10.28266</v>
      </c>
      <c r="G7538" s="2">
        <v>0.46826200000000001</v>
      </c>
      <c r="H7538" s="2">
        <v>0.47239700000000001</v>
      </c>
      <c r="J7538" s="2">
        <v>10.28547</v>
      </c>
      <c r="K7538" s="2">
        <v>8.3808999999999995E-2</v>
      </c>
      <c r="L7538" s="2">
        <v>0.26525399999999999</v>
      </c>
    </row>
    <row r="7539" spans="1:12" x14ac:dyDescent="0.2">
      <c r="A7539" s="2">
        <v>10.28617</v>
      </c>
      <c r="B7539" s="2">
        <v>46.387860000000003</v>
      </c>
      <c r="C7539" s="2">
        <v>0.16820099999999999</v>
      </c>
      <c r="D7539" s="2">
        <v>0.490977</v>
      </c>
      <c r="F7539" s="2">
        <v>10.28336</v>
      </c>
      <c r="G7539" s="2">
        <v>0.46810200000000002</v>
      </c>
      <c r="H7539" s="2">
        <v>0.47216000000000002</v>
      </c>
      <c r="J7539" s="2">
        <v>10.28617</v>
      </c>
      <c r="K7539" s="2">
        <v>8.3464999999999998E-2</v>
      </c>
      <c r="L7539" s="2">
        <v>0.26457000000000003</v>
      </c>
    </row>
    <row r="7540" spans="1:12" x14ac:dyDescent="0.2">
      <c r="A7540" s="2">
        <v>10.28687</v>
      </c>
      <c r="B7540" s="2">
        <v>46.381070000000001</v>
      </c>
      <c r="C7540" s="2">
        <v>0.16767000000000001</v>
      </c>
      <c r="D7540" s="2">
        <v>0.49093199999999998</v>
      </c>
      <c r="F7540" s="2">
        <v>10.28407</v>
      </c>
      <c r="G7540" s="2">
        <v>0.46805600000000003</v>
      </c>
      <c r="H7540" s="2">
        <v>0.47235100000000002</v>
      </c>
      <c r="J7540" s="2">
        <v>10.28687</v>
      </c>
      <c r="K7540" s="2">
        <v>8.3502000000000007E-2</v>
      </c>
      <c r="L7540" s="2">
        <v>0.26471800000000001</v>
      </c>
    </row>
    <row r="7541" spans="1:12" x14ac:dyDescent="0.2">
      <c r="A7541" s="2">
        <v>10.287570000000001</v>
      </c>
      <c r="B7541" s="2">
        <v>46.375050000000002</v>
      </c>
      <c r="C7541" s="2">
        <v>0.16750999999999999</v>
      </c>
      <c r="D7541" s="2">
        <v>0.49088599999999999</v>
      </c>
      <c r="F7541" s="2">
        <v>10.28477</v>
      </c>
      <c r="G7541" s="2">
        <v>0.46836899999999998</v>
      </c>
      <c r="H7541" s="2">
        <v>0.472443</v>
      </c>
      <c r="J7541" s="2">
        <v>10.287570000000001</v>
      </c>
      <c r="K7541" s="2">
        <v>8.2788E-2</v>
      </c>
      <c r="L7541" s="2">
        <v>0.26418900000000001</v>
      </c>
    </row>
    <row r="7542" spans="1:12" x14ac:dyDescent="0.2">
      <c r="A7542" s="2">
        <v>10.288270000000001</v>
      </c>
      <c r="B7542" s="2">
        <v>46.369030000000002</v>
      </c>
      <c r="C7542" s="2">
        <v>0.16731599999999999</v>
      </c>
      <c r="D7542" s="2">
        <v>0.49035899999999999</v>
      </c>
      <c r="F7542" s="2">
        <v>10.28547</v>
      </c>
      <c r="G7542" s="2">
        <v>0.46873500000000001</v>
      </c>
      <c r="H7542" s="2">
        <v>0.47263300000000003</v>
      </c>
      <c r="J7542" s="2">
        <v>10.288270000000001</v>
      </c>
      <c r="K7542" s="2">
        <v>8.2579E-2</v>
      </c>
      <c r="L7542" s="2">
        <v>0.26352799999999998</v>
      </c>
    </row>
    <row r="7543" spans="1:12" x14ac:dyDescent="0.2">
      <c r="A7543" s="2">
        <v>10.28898</v>
      </c>
      <c r="B7543" s="2">
        <v>46.362940000000002</v>
      </c>
      <c r="C7543" s="2">
        <v>0.16709099999999999</v>
      </c>
      <c r="D7543" s="2">
        <v>0.49077900000000002</v>
      </c>
      <c r="F7543" s="2">
        <v>10.28617</v>
      </c>
      <c r="G7543" s="2">
        <v>0.46875800000000001</v>
      </c>
      <c r="H7543" s="2">
        <v>0.47283199999999997</v>
      </c>
      <c r="J7543" s="2">
        <v>10.28898</v>
      </c>
      <c r="K7543" s="2">
        <v>8.2352999999999996E-2</v>
      </c>
      <c r="L7543" s="2">
        <v>0.262847</v>
      </c>
    </row>
    <row r="7544" spans="1:12" x14ac:dyDescent="0.2">
      <c r="A7544" s="2">
        <v>10.289680000000001</v>
      </c>
      <c r="B7544" s="2">
        <v>46.356529999999999</v>
      </c>
      <c r="C7544" s="2">
        <v>0.16747999999999999</v>
      </c>
      <c r="D7544" s="2">
        <v>0.49042799999999998</v>
      </c>
      <c r="F7544" s="2">
        <v>10.28687</v>
      </c>
      <c r="G7544" s="2">
        <v>0.46919300000000003</v>
      </c>
      <c r="H7544" s="2">
        <v>0.47270200000000001</v>
      </c>
      <c r="J7544" s="2">
        <v>10.289680000000001</v>
      </c>
      <c r="K7544" s="2">
        <v>8.1923999999999997E-2</v>
      </c>
      <c r="L7544" s="2">
        <v>0.26169700000000001</v>
      </c>
    </row>
    <row r="7545" spans="1:12" x14ac:dyDescent="0.2">
      <c r="A7545" s="2">
        <v>10.290380000000001</v>
      </c>
      <c r="B7545" s="2">
        <v>46.350589999999997</v>
      </c>
      <c r="C7545" s="2">
        <v>0.16758999999999999</v>
      </c>
      <c r="D7545" s="2">
        <v>0.49041299999999999</v>
      </c>
      <c r="F7545" s="2">
        <v>10.287570000000001</v>
      </c>
      <c r="G7545" s="2">
        <v>0.46992499999999998</v>
      </c>
      <c r="H7545" s="2">
        <v>0.47225200000000001</v>
      </c>
      <c r="J7545" s="2">
        <v>10.290380000000001</v>
      </c>
      <c r="K7545" s="2">
        <v>8.1782999999999995E-2</v>
      </c>
      <c r="L7545" s="2">
        <v>0.26115500000000003</v>
      </c>
    </row>
    <row r="7546" spans="1:12" x14ac:dyDescent="0.2">
      <c r="A7546" s="2">
        <v>10.291079999999999</v>
      </c>
      <c r="B7546" s="2">
        <v>46.34534</v>
      </c>
      <c r="C7546" s="2">
        <v>0.16764000000000001</v>
      </c>
      <c r="D7546" s="2">
        <v>0.490535</v>
      </c>
      <c r="F7546" s="2">
        <v>10.288270000000001</v>
      </c>
      <c r="G7546" s="2">
        <v>0.47046700000000002</v>
      </c>
      <c r="H7546" s="2">
        <v>0.47171000000000002</v>
      </c>
      <c r="J7546" s="2">
        <v>10.291079999999999</v>
      </c>
      <c r="K7546" s="2">
        <v>8.1875000000000003E-2</v>
      </c>
      <c r="L7546" s="2">
        <v>0.26044899999999999</v>
      </c>
    </row>
    <row r="7547" spans="1:12" x14ac:dyDescent="0.2">
      <c r="A7547" s="2">
        <v>10.291779999999999</v>
      </c>
      <c r="B7547" s="2">
        <v>46.339840000000002</v>
      </c>
      <c r="C7547" s="2">
        <v>0.16763600000000001</v>
      </c>
      <c r="D7547" s="2">
        <v>0.49046600000000001</v>
      </c>
      <c r="F7547" s="2">
        <v>10.28898</v>
      </c>
      <c r="G7547" s="2">
        <v>0.47078700000000001</v>
      </c>
      <c r="H7547" s="2">
        <v>0.47126000000000001</v>
      </c>
      <c r="J7547" s="2">
        <v>10.291779999999999</v>
      </c>
      <c r="K7547" s="2">
        <v>8.1672999999999996E-2</v>
      </c>
      <c r="L7547" s="2">
        <v>0.25971300000000003</v>
      </c>
    </row>
    <row r="7548" spans="1:12" x14ac:dyDescent="0.2">
      <c r="A7548" s="2">
        <v>10.292479999999999</v>
      </c>
      <c r="B7548" s="2">
        <v>46.333860000000001</v>
      </c>
      <c r="C7548" s="2">
        <v>0.16817399999999999</v>
      </c>
      <c r="D7548" s="2">
        <v>0.49029800000000001</v>
      </c>
      <c r="F7548" s="2">
        <v>10.289680000000001</v>
      </c>
      <c r="G7548" s="2">
        <v>0.47084799999999999</v>
      </c>
      <c r="H7548" s="2">
        <v>0.47070299999999998</v>
      </c>
      <c r="J7548" s="2">
        <v>10.292479999999999</v>
      </c>
      <c r="K7548" s="2">
        <v>8.1335000000000005E-2</v>
      </c>
      <c r="L7548" s="2">
        <v>0.25858100000000001</v>
      </c>
    </row>
    <row r="7549" spans="1:12" x14ac:dyDescent="0.2">
      <c r="A7549" s="2">
        <v>10.29318</v>
      </c>
      <c r="B7549" s="2">
        <v>46.327620000000003</v>
      </c>
      <c r="C7549" s="2">
        <v>0.16767799999999999</v>
      </c>
      <c r="D7549" s="2">
        <v>0.48993999999999999</v>
      </c>
      <c r="F7549" s="2">
        <v>10.290380000000001</v>
      </c>
      <c r="G7549" s="2">
        <v>0.47133599999999998</v>
      </c>
      <c r="H7549" s="2">
        <v>0.46971099999999999</v>
      </c>
      <c r="J7549" s="2">
        <v>10.29318</v>
      </c>
      <c r="K7549" s="2">
        <v>8.1432000000000004E-2</v>
      </c>
      <c r="L7549" s="2">
        <v>0.25772200000000001</v>
      </c>
    </row>
    <row r="7550" spans="1:12" x14ac:dyDescent="0.2">
      <c r="A7550" s="2">
        <v>10.293889999999999</v>
      </c>
      <c r="B7550" s="2">
        <v>46.32159</v>
      </c>
      <c r="C7550" s="2">
        <v>0.167522</v>
      </c>
      <c r="D7550" s="2">
        <v>0.48999300000000001</v>
      </c>
      <c r="F7550" s="2">
        <v>10.291079999999999</v>
      </c>
      <c r="G7550" s="2">
        <v>0.47189300000000001</v>
      </c>
      <c r="H7550" s="2">
        <v>0.46947499999999998</v>
      </c>
      <c r="J7550" s="2">
        <v>10.293889999999999</v>
      </c>
      <c r="K7550" s="2">
        <v>8.1432000000000004E-2</v>
      </c>
      <c r="L7550" s="2">
        <v>0.25700200000000001</v>
      </c>
    </row>
    <row r="7551" spans="1:12" x14ac:dyDescent="0.2">
      <c r="A7551" s="2">
        <v>10.294589999999999</v>
      </c>
      <c r="B7551" s="2">
        <v>46.315689999999996</v>
      </c>
      <c r="C7551" s="2">
        <v>0.167152</v>
      </c>
      <c r="D7551" s="2">
        <v>0.49000899999999997</v>
      </c>
      <c r="F7551" s="2">
        <v>10.291779999999999</v>
      </c>
      <c r="G7551" s="2">
        <v>0.47203099999999998</v>
      </c>
      <c r="H7551" s="2">
        <v>0.46855200000000002</v>
      </c>
      <c r="J7551" s="2">
        <v>10.294589999999999</v>
      </c>
      <c r="K7551" s="2">
        <v>8.1114000000000006E-2</v>
      </c>
      <c r="L7551" s="2">
        <v>0.25571300000000002</v>
      </c>
    </row>
    <row r="7552" spans="1:12" x14ac:dyDescent="0.2">
      <c r="A7552" s="2">
        <v>10.29529</v>
      </c>
      <c r="B7552" s="2">
        <v>46.309289999999997</v>
      </c>
      <c r="C7552" s="2">
        <v>0.16780800000000001</v>
      </c>
      <c r="D7552" s="2">
        <v>0.49013099999999998</v>
      </c>
      <c r="F7552" s="2">
        <v>10.292479999999999</v>
      </c>
      <c r="G7552" s="2">
        <v>0.47185500000000002</v>
      </c>
      <c r="H7552" s="2">
        <v>0.46788800000000003</v>
      </c>
      <c r="J7552" s="2">
        <v>10.29529</v>
      </c>
      <c r="K7552" s="2">
        <v>8.1415000000000001E-2</v>
      </c>
      <c r="L7552" s="2">
        <v>0.25431999999999999</v>
      </c>
    </row>
    <row r="7553" spans="1:12" x14ac:dyDescent="0.2">
      <c r="A7553" s="2">
        <v>10.29599</v>
      </c>
      <c r="B7553" s="2">
        <v>46.303190000000001</v>
      </c>
      <c r="C7553" s="2">
        <v>0.16769000000000001</v>
      </c>
      <c r="D7553" s="2">
        <v>0.48978699999999997</v>
      </c>
      <c r="F7553" s="2">
        <v>10.29318</v>
      </c>
      <c r="G7553" s="2">
        <v>0.47155799999999998</v>
      </c>
      <c r="H7553" s="2">
        <v>0.46790300000000001</v>
      </c>
      <c r="J7553" s="2">
        <v>10.29599</v>
      </c>
      <c r="K7553" s="2">
        <v>8.1545000000000006E-2</v>
      </c>
      <c r="L7553" s="2">
        <v>0.25353599999999998</v>
      </c>
    </row>
    <row r="7554" spans="1:12" x14ac:dyDescent="0.2">
      <c r="A7554" s="2">
        <v>10.29669</v>
      </c>
      <c r="B7554" s="2">
        <v>46.297519999999999</v>
      </c>
      <c r="C7554" s="2">
        <v>0.168346</v>
      </c>
      <c r="D7554" s="2">
        <v>0.48917699999999997</v>
      </c>
      <c r="F7554" s="2">
        <v>10.293889999999999</v>
      </c>
      <c r="G7554" s="2">
        <v>0.47187800000000002</v>
      </c>
      <c r="H7554" s="2">
        <v>0.46833000000000002</v>
      </c>
      <c r="J7554" s="2">
        <v>10.29669</v>
      </c>
      <c r="K7554" s="2">
        <v>8.1566E-2</v>
      </c>
      <c r="L7554" s="2">
        <v>0.25324000000000002</v>
      </c>
    </row>
    <row r="7555" spans="1:12" x14ac:dyDescent="0.2">
      <c r="A7555" s="2">
        <v>10.29739</v>
      </c>
      <c r="B7555" s="2">
        <v>46.291150000000002</v>
      </c>
      <c r="C7555" s="2">
        <v>0.16830700000000001</v>
      </c>
      <c r="D7555" s="2">
        <v>0.488757</v>
      </c>
      <c r="F7555" s="2">
        <v>10.294589999999999</v>
      </c>
      <c r="G7555" s="2">
        <v>0.47205399999999997</v>
      </c>
      <c r="H7555" s="2">
        <v>0.46843000000000001</v>
      </c>
      <c r="J7555" s="2">
        <v>10.29739</v>
      </c>
      <c r="K7555" s="2">
        <v>8.1729999999999997E-2</v>
      </c>
      <c r="L7555" s="2">
        <v>0.25247000000000003</v>
      </c>
    </row>
    <row r="7556" spans="1:12" x14ac:dyDescent="0.2">
      <c r="A7556" s="2">
        <v>10.29809</v>
      </c>
      <c r="B7556" s="2">
        <v>46.284959999999998</v>
      </c>
      <c r="C7556" s="2">
        <v>0.16803999999999999</v>
      </c>
      <c r="D7556" s="2">
        <v>0.48862800000000001</v>
      </c>
      <c r="F7556" s="2">
        <v>10.29529</v>
      </c>
      <c r="G7556" s="2">
        <v>0.47200799999999998</v>
      </c>
      <c r="H7556" s="2">
        <v>0.46832299999999999</v>
      </c>
      <c r="J7556" s="2">
        <v>10.29809</v>
      </c>
      <c r="K7556" s="2">
        <v>8.1323000000000006E-2</v>
      </c>
      <c r="L7556" s="2">
        <v>0.25179800000000002</v>
      </c>
    </row>
    <row r="7557" spans="1:12" x14ac:dyDescent="0.2">
      <c r="A7557" s="2">
        <v>10.2988</v>
      </c>
      <c r="B7557" s="2">
        <v>46.279319999999998</v>
      </c>
      <c r="C7557" s="2">
        <v>0.16860900000000001</v>
      </c>
      <c r="D7557" s="2">
        <v>0.48864299999999999</v>
      </c>
      <c r="F7557" s="2">
        <v>10.29599</v>
      </c>
      <c r="G7557" s="2">
        <v>0.47205399999999997</v>
      </c>
      <c r="H7557" s="2">
        <v>0.468414</v>
      </c>
      <c r="J7557" s="2">
        <v>10.2988</v>
      </c>
      <c r="K7557" s="2">
        <v>8.1883999999999998E-2</v>
      </c>
      <c r="L7557" s="2">
        <v>0.25050800000000001</v>
      </c>
    </row>
    <row r="7558" spans="1:12" x14ac:dyDescent="0.2">
      <c r="A7558" s="2">
        <v>10.2995</v>
      </c>
      <c r="B7558" s="2">
        <v>46.272680000000001</v>
      </c>
      <c r="C7558" s="2">
        <v>0.16812099999999999</v>
      </c>
      <c r="D7558" s="2">
        <v>0.488811</v>
      </c>
      <c r="F7558" s="2">
        <v>10.29669</v>
      </c>
      <c r="G7558" s="2">
        <v>0.47254200000000002</v>
      </c>
      <c r="H7558" s="2">
        <v>0.46826200000000001</v>
      </c>
      <c r="J7558" s="2">
        <v>10.2995</v>
      </c>
      <c r="K7558" s="2">
        <v>8.1908999999999996E-2</v>
      </c>
      <c r="L7558" s="2">
        <v>0.249199</v>
      </c>
    </row>
    <row r="7559" spans="1:12" x14ac:dyDescent="0.2">
      <c r="A7559" s="2">
        <v>10.3002</v>
      </c>
      <c r="B7559" s="2">
        <v>46.266649999999998</v>
      </c>
      <c r="C7559" s="2">
        <v>0.1678</v>
      </c>
      <c r="D7559" s="2">
        <v>0.48900900000000003</v>
      </c>
      <c r="F7559" s="2">
        <v>10.29739</v>
      </c>
      <c r="G7559" s="2">
        <v>0.47261799999999998</v>
      </c>
      <c r="H7559" s="2">
        <v>0.46829999999999999</v>
      </c>
      <c r="J7559" s="2">
        <v>10.3002</v>
      </c>
      <c r="K7559" s="2">
        <v>8.2081000000000001E-2</v>
      </c>
      <c r="L7559" s="2">
        <v>0.24806500000000001</v>
      </c>
    </row>
    <row r="7560" spans="1:12" x14ac:dyDescent="0.2">
      <c r="A7560" s="2">
        <v>10.3009</v>
      </c>
      <c r="B7560" s="2">
        <v>46.261360000000003</v>
      </c>
      <c r="C7560" s="2">
        <v>0.16769000000000001</v>
      </c>
      <c r="D7560" s="2">
        <v>0.48907800000000001</v>
      </c>
      <c r="F7560" s="2">
        <v>10.29809</v>
      </c>
      <c r="G7560" s="2">
        <v>0.47239700000000001</v>
      </c>
      <c r="H7560" s="2">
        <v>0.46840700000000002</v>
      </c>
      <c r="J7560" s="2">
        <v>10.3009</v>
      </c>
      <c r="K7560" s="2">
        <v>8.2230999999999999E-2</v>
      </c>
      <c r="L7560" s="2">
        <v>0.24686</v>
      </c>
    </row>
    <row r="7561" spans="1:12" x14ac:dyDescent="0.2">
      <c r="A7561" s="2">
        <v>10.301600000000001</v>
      </c>
      <c r="B7561" s="2">
        <v>46.255879999999998</v>
      </c>
      <c r="C7561" s="2">
        <v>0.16777</v>
      </c>
      <c r="D7561" s="2">
        <v>0.48920000000000002</v>
      </c>
      <c r="F7561" s="2">
        <v>10.2988</v>
      </c>
      <c r="G7561" s="2">
        <v>0.47216000000000002</v>
      </c>
      <c r="H7561" s="2">
        <v>0.468109</v>
      </c>
      <c r="J7561" s="2">
        <v>10.301600000000001</v>
      </c>
      <c r="K7561" s="2">
        <v>8.2374000000000003E-2</v>
      </c>
      <c r="L7561" s="2">
        <v>0.24585699999999999</v>
      </c>
    </row>
    <row r="7562" spans="1:12" x14ac:dyDescent="0.2">
      <c r="A7562" s="2">
        <v>10.302300000000001</v>
      </c>
      <c r="B7562" s="2">
        <v>46.250579999999999</v>
      </c>
      <c r="C7562" s="2">
        <v>0.16839499999999999</v>
      </c>
      <c r="D7562" s="2">
        <v>0.48980299999999999</v>
      </c>
      <c r="F7562" s="2">
        <v>10.2995</v>
      </c>
      <c r="G7562" s="2">
        <v>0.47235100000000002</v>
      </c>
      <c r="H7562" s="2">
        <v>0.467613</v>
      </c>
      <c r="J7562" s="2">
        <v>10.302300000000001</v>
      </c>
      <c r="K7562" s="2">
        <v>8.2136000000000001E-2</v>
      </c>
      <c r="L7562" s="2">
        <v>0.245036</v>
      </c>
    </row>
    <row r="7563" spans="1:12" x14ac:dyDescent="0.2">
      <c r="A7563" s="2">
        <v>10.303000000000001</v>
      </c>
      <c r="B7563" s="2">
        <v>46.245089999999998</v>
      </c>
      <c r="C7563" s="2">
        <v>0.168182</v>
      </c>
      <c r="D7563" s="2">
        <v>0.48981000000000002</v>
      </c>
      <c r="F7563" s="2">
        <v>10.3002</v>
      </c>
      <c r="G7563" s="2">
        <v>0.472443</v>
      </c>
      <c r="H7563" s="2">
        <v>0.467003</v>
      </c>
      <c r="J7563" s="2">
        <v>10.303000000000001</v>
      </c>
      <c r="K7563" s="2">
        <v>8.1967999999999999E-2</v>
      </c>
      <c r="L7563" s="2">
        <v>0.24415400000000001</v>
      </c>
    </row>
    <row r="7564" spans="1:12" x14ac:dyDescent="0.2">
      <c r="A7564" s="2">
        <v>10.303699999999999</v>
      </c>
      <c r="B7564" s="2">
        <v>46.239190000000001</v>
      </c>
      <c r="C7564" s="2">
        <v>0.168735</v>
      </c>
      <c r="D7564" s="2">
        <v>0.48994799999999999</v>
      </c>
      <c r="F7564" s="2">
        <v>10.3009</v>
      </c>
      <c r="G7564" s="2">
        <v>0.47263300000000003</v>
      </c>
      <c r="H7564" s="2">
        <v>0.46668199999999999</v>
      </c>
      <c r="J7564" s="2">
        <v>10.303699999999999</v>
      </c>
      <c r="K7564" s="2">
        <v>8.2337999999999995E-2</v>
      </c>
      <c r="L7564" s="2">
        <v>0.24412200000000001</v>
      </c>
    </row>
    <row r="7565" spans="1:12" x14ac:dyDescent="0.2">
      <c r="A7565" s="2">
        <v>10.304410000000001</v>
      </c>
      <c r="B7565" s="2">
        <v>46.233370000000001</v>
      </c>
      <c r="C7565" s="2">
        <v>0.16888400000000001</v>
      </c>
      <c r="D7565" s="2">
        <v>0.490344</v>
      </c>
      <c r="F7565" s="2">
        <v>10.301600000000001</v>
      </c>
      <c r="G7565" s="2">
        <v>0.47283199999999997</v>
      </c>
      <c r="H7565" s="2">
        <v>0.46657599999999999</v>
      </c>
      <c r="J7565" s="2">
        <v>10.304410000000001</v>
      </c>
      <c r="K7565" s="2">
        <v>8.2299999999999998E-2</v>
      </c>
      <c r="L7565" s="2">
        <v>0.24416299999999999</v>
      </c>
    </row>
    <row r="7566" spans="1:12" x14ac:dyDescent="0.2">
      <c r="A7566" s="2">
        <v>10.305110000000001</v>
      </c>
      <c r="B7566" s="2">
        <v>46.226689999999998</v>
      </c>
      <c r="C7566" s="2">
        <v>0.16875000000000001</v>
      </c>
      <c r="D7566" s="2">
        <v>0.490871</v>
      </c>
      <c r="F7566" s="2">
        <v>10.302300000000001</v>
      </c>
      <c r="G7566" s="2">
        <v>0.47270200000000001</v>
      </c>
      <c r="H7566" s="2">
        <v>0.46617900000000001</v>
      </c>
      <c r="J7566" s="2">
        <v>10.305110000000001</v>
      </c>
      <c r="K7566" s="2">
        <v>8.2502000000000006E-2</v>
      </c>
      <c r="L7566" s="2">
        <v>0.243448</v>
      </c>
    </row>
    <row r="7567" spans="1:12" x14ac:dyDescent="0.2">
      <c r="A7567" s="2">
        <v>10.305809999999999</v>
      </c>
      <c r="B7567" s="2">
        <v>46.220709999999997</v>
      </c>
      <c r="C7567" s="2">
        <v>0.16833799999999999</v>
      </c>
      <c r="D7567" s="2">
        <v>0.49158800000000002</v>
      </c>
      <c r="F7567" s="2">
        <v>10.303000000000001</v>
      </c>
      <c r="G7567" s="2">
        <v>0.47225200000000001</v>
      </c>
      <c r="H7567" s="2">
        <v>0.46593499999999999</v>
      </c>
      <c r="J7567" s="2">
        <v>10.305809999999999</v>
      </c>
      <c r="K7567" s="2">
        <v>8.2406999999999994E-2</v>
      </c>
      <c r="L7567" s="2">
        <v>0.243088</v>
      </c>
    </row>
    <row r="7568" spans="1:12" x14ac:dyDescent="0.2">
      <c r="A7568" s="2">
        <v>10.306509999999999</v>
      </c>
      <c r="B7568" s="2">
        <v>46.215020000000003</v>
      </c>
      <c r="C7568" s="2">
        <v>0.16805999999999999</v>
      </c>
      <c r="D7568" s="2">
        <v>0.492336</v>
      </c>
      <c r="F7568" s="2">
        <v>10.303699999999999</v>
      </c>
      <c r="G7568" s="2">
        <v>0.47171000000000002</v>
      </c>
      <c r="H7568" s="2">
        <v>0.46580500000000002</v>
      </c>
      <c r="J7568" s="2">
        <v>10.306509999999999</v>
      </c>
      <c r="K7568" s="2">
        <v>8.2403000000000004E-2</v>
      </c>
      <c r="L7568" s="2">
        <v>0.24262</v>
      </c>
    </row>
    <row r="7569" spans="1:12" x14ac:dyDescent="0.2">
      <c r="A7569" s="2">
        <v>10.30721</v>
      </c>
      <c r="B7569" s="2">
        <v>46.209090000000003</v>
      </c>
      <c r="C7569" s="2">
        <v>0.168021</v>
      </c>
      <c r="D7569" s="2">
        <v>0.49274699999999999</v>
      </c>
      <c r="F7569" s="2">
        <v>10.304410000000001</v>
      </c>
      <c r="G7569" s="2">
        <v>0.47126000000000001</v>
      </c>
      <c r="H7569" s="2">
        <v>0.46554600000000002</v>
      </c>
      <c r="J7569" s="2">
        <v>10.30721</v>
      </c>
      <c r="K7569" s="2">
        <v>8.2322999999999993E-2</v>
      </c>
      <c r="L7569" s="2">
        <v>0.24173600000000001</v>
      </c>
    </row>
    <row r="7570" spans="1:12" x14ac:dyDescent="0.2">
      <c r="A7570" s="2">
        <v>10.30791</v>
      </c>
      <c r="B7570" s="2">
        <v>46.203670000000002</v>
      </c>
      <c r="C7570" s="2">
        <v>0.16785700000000001</v>
      </c>
      <c r="D7570" s="2">
        <v>0.49286999999999997</v>
      </c>
      <c r="F7570" s="2">
        <v>10.305110000000001</v>
      </c>
      <c r="G7570" s="2">
        <v>0.47070299999999998</v>
      </c>
      <c r="H7570" s="2">
        <v>0.46533999999999998</v>
      </c>
      <c r="J7570" s="2">
        <v>10.30791</v>
      </c>
      <c r="K7570" s="2">
        <v>8.2613000000000006E-2</v>
      </c>
      <c r="L7570" s="2">
        <v>0.240845</v>
      </c>
    </row>
    <row r="7571" spans="1:12" x14ac:dyDescent="0.2">
      <c r="A7571" s="2">
        <v>10.30861</v>
      </c>
      <c r="B7571" s="2">
        <v>46.198140000000002</v>
      </c>
      <c r="C7571" s="2">
        <v>0.16778100000000001</v>
      </c>
      <c r="D7571" s="2">
        <v>0.49309799999999998</v>
      </c>
      <c r="F7571" s="2">
        <v>10.305809999999999</v>
      </c>
      <c r="G7571" s="2">
        <v>0.46971099999999999</v>
      </c>
      <c r="H7571" s="2">
        <v>0.46506500000000001</v>
      </c>
      <c r="J7571" s="2">
        <v>10.30861</v>
      </c>
      <c r="K7571" s="2">
        <v>8.2711999999999994E-2</v>
      </c>
      <c r="L7571" s="2">
        <v>0.24</v>
      </c>
    </row>
    <row r="7572" spans="1:12" x14ac:dyDescent="0.2">
      <c r="A7572" s="2">
        <v>10.30932</v>
      </c>
      <c r="B7572" s="2">
        <v>46.192540000000001</v>
      </c>
      <c r="C7572" s="2">
        <v>0.16742199999999999</v>
      </c>
      <c r="D7572" s="2">
        <v>0.49330400000000002</v>
      </c>
      <c r="F7572" s="2">
        <v>10.306509999999999</v>
      </c>
      <c r="G7572" s="2">
        <v>0.46947499999999998</v>
      </c>
      <c r="H7572" s="2">
        <v>0.46476000000000001</v>
      </c>
      <c r="J7572" s="2">
        <v>10.30932</v>
      </c>
      <c r="K7572" s="2">
        <v>8.2947000000000007E-2</v>
      </c>
      <c r="L7572" s="2">
        <v>0.23982300000000001</v>
      </c>
    </row>
    <row r="7573" spans="1:12" x14ac:dyDescent="0.2">
      <c r="A7573" s="2">
        <v>10.31002</v>
      </c>
      <c r="B7573" s="2">
        <v>46.186279999999996</v>
      </c>
      <c r="C7573" s="2">
        <v>0.16706799999999999</v>
      </c>
      <c r="D7573" s="2">
        <v>0.49310599999999999</v>
      </c>
      <c r="F7573" s="2">
        <v>10.30721</v>
      </c>
      <c r="G7573" s="2">
        <v>0.46855200000000002</v>
      </c>
      <c r="H7573" s="2">
        <v>0.464142</v>
      </c>
      <c r="J7573" s="2">
        <v>10.31002</v>
      </c>
      <c r="K7573" s="2">
        <v>8.2887000000000002E-2</v>
      </c>
      <c r="L7573" s="2">
        <v>0.239007</v>
      </c>
    </row>
    <row r="7574" spans="1:12" x14ac:dyDescent="0.2">
      <c r="A7574" s="2">
        <v>10.31072</v>
      </c>
      <c r="B7574" s="2">
        <v>46.181049999999999</v>
      </c>
      <c r="C7574" s="2">
        <v>0.16675100000000001</v>
      </c>
      <c r="D7574" s="2">
        <v>0.49351</v>
      </c>
      <c r="F7574" s="2">
        <v>10.30791</v>
      </c>
      <c r="G7574" s="2">
        <v>0.46788800000000003</v>
      </c>
      <c r="H7574" s="2">
        <v>0.46360000000000001</v>
      </c>
      <c r="J7574" s="2">
        <v>10.31072</v>
      </c>
      <c r="K7574" s="2">
        <v>8.3067000000000002E-2</v>
      </c>
      <c r="L7574" s="2">
        <v>0.237703</v>
      </c>
    </row>
    <row r="7575" spans="1:12" x14ac:dyDescent="0.2">
      <c r="A7575" s="2">
        <v>10.31142</v>
      </c>
      <c r="B7575" s="2">
        <v>46.17548</v>
      </c>
      <c r="C7575" s="2">
        <v>0.16675899999999999</v>
      </c>
      <c r="D7575" s="2">
        <v>0.49412099999999998</v>
      </c>
      <c r="F7575" s="2">
        <v>10.30861</v>
      </c>
      <c r="G7575" s="2">
        <v>0.46790300000000001</v>
      </c>
      <c r="H7575" s="2">
        <v>0.46340199999999998</v>
      </c>
      <c r="J7575" s="2">
        <v>10.31142</v>
      </c>
      <c r="K7575" s="2">
        <v>8.3332000000000003E-2</v>
      </c>
      <c r="L7575" s="2">
        <v>0.236623</v>
      </c>
    </row>
    <row r="7576" spans="1:12" x14ac:dyDescent="0.2">
      <c r="A7576" s="2">
        <v>10.31212</v>
      </c>
      <c r="B7576" s="2">
        <v>46.170180000000002</v>
      </c>
      <c r="C7576" s="2">
        <v>0.16689999999999999</v>
      </c>
      <c r="D7576" s="2">
        <v>0.49452499999999999</v>
      </c>
      <c r="F7576" s="2">
        <v>10.30932</v>
      </c>
      <c r="G7576" s="2">
        <v>0.46833000000000002</v>
      </c>
      <c r="H7576" s="2">
        <v>0.46357700000000002</v>
      </c>
      <c r="J7576" s="2">
        <v>10.31212</v>
      </c>
      <c r="K7576" s="2">
        <v>8.4098999999999993E-2</v>
      </c>
      <c r="L7576" s="2">
        <v>0.23599100000000001</v>
      </c>
    </row>
    <row r="7577" spans="1:12" x14ac:dyDescent="0.2">
      <c r="A7577" s="2">
        <v>10.31282</v>
      </c>
      <c r="B7577" s="2">
        <v>46.164639999999999</v>
      </c>
      <c r="C7577" s="2">
        <v>0.16664000000000001</v>
      </c>
      <c r="D7577" s="2">
        <v>0.49493700000000002</v>
      </c>
      <c r="F7577" s="2">
        <v>10.31002</v>
      </c>
      <c r="G7577" s="2">
        <v>0.46843000000000001</v>
      </c>
      <c r="H7577" s="2">
        <v>0.46331800000000001</v>
      </c>
      <c r="J7577" s="2">
        <v>10.31282</v>
      </c>
      <c r="K7577" s="2">
        <v>8.4380999999999998E-2</v>
      </c>
      <c r="L7577" s="2">
        <v>0.23531299999999999</v>
      </c>
    </row>
    <row r="7578" spans="1:12" x14ac:dyDescent="0.2">
      <c r="A7578" s="2">
        <v>10.31352</v>
      </c>
      <c r="B7578" s="2">
        <v>46.159089999999999</v>
      </c>
      <c r="C7578" s="2">
        <v>0.166381</v>
      </c>
      <c r="D7578" s="2">
        <v>0.49522699999999997</v>
      </c>
      <c r="F7578" s="2">
        <v>10.31072</v>
      </c>
      <c r="G7578" s="2">
        <v>0.46832299999999999</v>
      </c>
      <c r="H7578" s="2">
        <v>0.46277600000000002</v>
      </c>
      <c r="J7578" s="2">
        <v>10.31352</v>
      </c>
      <c r="K7578" s="2">
        <v>8.4281999999999996E-2</v>
      </c>
      <c r="L7578" s="2">
        <v>0.234847</v>
      </c>
    </row>
    <row r="7579" spans="1:12" x14ac:dyDescent="0.2">
      <c r="A7579" s="2">
        <v>10.31423</v>
      </c>
      <c r="B7579" s="2">
        <v>46.153489999999998</v>
      </c>
      <c r="C7579" s="2">
        <v>0.16634299999999999</v>
      </c>
      <c r="D7579" s="2">
        <v>0.49541800000000003</v>
      </c>
      <c r="F7579" s="2">
        <v>10.31142</v>
      </c>
      <c r="G7579" s="2">
        <v>0.468414</v>
      </c>
      <c r="H7579" s="2">
        <v>0.462677</v>
      </c>
      <c r="J7579" s="2">
        <v>10.31423</v>
      </c>
      <c r="K7579" s="2">
        <v>8.4383E-2</v>
      </c>
      <c r="L7579" s="2">
        <v>0.234097</v>
      </c>
    </row>
    <row r="7580" spans="1:12" x14ac:dyDescent="0.2">
      <c r="A7580" s="2">
        <v>10.31493</v>
      </c>
      <c r="B7580" s="2">
        <v>46.148000000000003</v>
      </c>
      <c r="C7580" s="2">
        <v>0.166187</v>
      </c>
      <c r="D7580" s="2">
        <v>0.49551699999999999</v>
      </c>
      <c r="F7580" s="2">
        <v>10.31212</v>
      </c>
      <c r="G7580" s="2">
        <v>0.46826200000000001</v>
      </c>
      <c r="H7580" s="2">
        <v>0.46249400000000002</v>
      </c>
      <c r="J7580" s="2">
        <v>10.31493</v>
      </c>
      <c r="K7580" s="2">
        <v>8.5034999999999999E-2</v>
      </c>
      <c r="L7580" s="2">
        <v>0.23370099999999999</v>
      </c>
    </row>
    <row r="7581" spans="1:12" x14ac:dyDescent="0.2">
      <c r="A7581" s="2">
        <v>10.315630000000001</v>
      </c>
      <c r="B7581" s="2">
        <v>46.142760000000003</v>
      </c>
      <c r="C7581" s="2">
        <v>0.16630900000000001</v>
      </c>
      <c r="D7581" s="2">
        <v>0.495334</v>
      </c>
      <c r="F7581" s="2">
        <v>10.31282</v>
      </c>
      <c r="G7581" s="2">
        <v>0.46829999999999999</v>
      </c>
      <c r="H7581" s="2">
        <v>0.46245599999999998</v>
      </c>
      <c r="J7581" s="2">
        <v>10.315630000000001</v>
      </c>
      <c r="K7581" s="2">
        <v>8.5543999999999995E-2</v>
      </c>
      <c r="L7581" s="2">
        <v>0.23300100000000001</v>
      </c>
    </row>
    <row r="7582" spans="1:12" x14ac:dyDescent="0.2">
      <c r="A7582" s="2">
        <v>10.316330000000001</v>
      </c>
      <c r="B7582" s="2">
        <v>46.137279999999997</v>
      </c>
      <c r="C7582" s="2">
        <v>0.16617899999999999</v>
      </c>
      <c r="D7582" s="2">
        <v>0.49505900000000003</v>
      </c>
      <c r="F7582" s="2">
        <v>10.31352</v>
      </c>
      <c r="G7582" s="2">
        <v>0.46840700000000002</v>
      </c>
      <c r="H7582" s="2">
        <v>0.462173</v>
      </c>
      <c r="J7582" s="2">
        <v>10.316330000000001</v>
      </c>
      <c r="K7582" s="2">
        <v>8.6035E-2</v>
      </c>
      <c r="L7582" s="2">
        <v>0.23205200000000001</v>
      </c>
    </row>
    <row r="7583" spans="1:12" x14ac:dyDescent="0.2">
      <c r="A7583" s="2">
        <v>10.317030000000001</v>
      </c>
      <c r="B7583" s="2">
        <v>46.131680000000003</v>
      </c>
      <c r="C7583" s="2">
        <v>0.16586200000000001</v>
      </c>
      <c r="D7583" s="2">
        <v>0.49503599999999998</v>
      </c>
      <c r="F7583" s="2">
        <v>10.31423</v>
      </c>
      <c r="G7583" s="2">
        <v>0.468109</v>
      </c>
      <c r="H7583" s="2">
        <v>0.46163199999999999</v>
      </c>
      <c r="J7583" s="2">
        <v>10.317030000000001</v>
      </c>
      <c r="K7583" s="2">
        <v>8.6531999999999998E-2</v>
      </c>
      <c r="L7583" s="2">
        <v>0.23117599999999999</v>
      </c>
    </row>
    <row r="7584" spans="1:12" x14ac:dyDescent="0.2">
      <c r="A7584" s="2">
        <v>10.317729999999999</v>
      </c>
      <c r="B7584" s="2">
        <v>46.126080000000002</v>
      </c>
      <c r="C7584" s="2">
        <v>0.16587399999999999</v>
      </c>
      <c r="D7584" s="2">
        <v>0.49508200000000002</v>
      </c>
      <c r="F7584" s="2">
        <v>10.31493</v>
      </c>
      <c r="G7584" s="2">
        <v>0.467613</v>
      </c>
      <c r="H7584" s="2">
        <v>0.46117399999999997</v>
      </c>
      <c r="J7584" s="2">
        <v>10.317729999999999</v>
      </c>
      <c r="K7584" s="2">
        <v>8.6999999999999994E-2</v>
      </c>
      <c r="L7584" s="2">
        <v>0.230568</v>
      </c>
    </row>
    <row r="7585" spans="1:12" x14ac:dyDescent="0.2">
      <c r="A7585" s="2">
        <v>10.318429999999999</v>
      </c>
      <c r="B7585" s="2">
        <v>46.120260000000002</v>
      </c>
      <c r="C7585" s="2">
        <v>0.165744</v>
      </c>
      <c r="D7585" s="2">
        <v>0.49487599999999998</v>
      </c>
      <c r="F7585" s="2">
        <v>10.315630000000001</v>
      </c>
      <c r="G7585" s="2">
        <v>0.467003</v>
      </c>
      <c r="H7585" s="2">
        <v>0.46109800000000001</v>
      </c>
      <c r="J7585" s="2">
        <v>10.318429999999999</v>
      </c>
      <c r="K7585" s="2">
        <v>8.7221000000000007E-2</v>
      </c>
      <c r="L7585" s="2">
        <v>0.22922600000000001</v>
      </c>
    </row>
    <row r="7586" spans="1:12" x14ac:dyDescent="0.2">
      <c r="A7586" s="2">
        <v>10.319140000000001</v>
      </c>
      <c r="B7586" s="2">
        <v>46.114600000000003</v>
      </c>
      <c r="C7586" s="2">
        <v>0.165576</v>
      </c>
      <c r="D7586" s="2">
        <v>0.49480000000000002</v>
      </c>
      <c r="F7586" s="2">
        <v>10.316330000000001</v>
      </c>
      <c r="G7586" s="2">
        <v>0.46668199999999999</v>
      </c>
      <c r="H7586" s="2">
        <v>0.46100600000000003</v>
      </c>
      <c r="J7586" s="2">
        <v>10.319140000000001</v>
      </c>
      <c r="K7586" s="2">
        <v>8.7264999999999995E-2</v>
      </c>
      <c r="L7586" s="2">
        <v>0.22769500000000001</v>
      </c>
    </row>
    <row r="7587" spans="1:12" x14ac:dyDescent="0.2">
      <c r="A7587" s="2">
        <v>10.319839999999999</v>
      </c>
      <c r="B7587" s="2">
        <v>46.10915</v>
      </c>
      <c r="C7587" s="2">
        <v>0.165549</v>
      </c>
      <c r="D7587" s="2">
        <v>0.494647</v>
      </c>
      <c r="F7587" s="2">
        <v>10.317030000000001</v>
      </c>
      <c r="G7587" s="2">
        <v>0.46657599999999999</v>
      </c>
      <c r="H7587" s="2">
        <v>0.460922</v>
      </c>
      <c r="J7587" s="2">
        <v>10.319839999999999</v>
      </c>
      <c r="K7587" s="2">
        <v>8.7529999999999997E-2</v>
      </c>
      <c r="L7587" s="2">
        <v>0.22684000000000001</v>
      </c>
    </row>
    <row r="7588" spans="1:12" x14ac:dyDescent="0.2">
      <c r="A7588" s="2">
        <v>10.320539999999999</v>
      </c>
      <c r="B7588" s="2">
        <v>46.103650000000002</v>
      </c>
      <c r="C7588" s="2">
        <v>0.165214</v>
      </c>
      <c r="D7588" s="2">
        <v>0.49437999999999999</v>
      </c>
      <c r="F7588" s="2">
        <v>10.317729999999999</v>
      </c>
      <c r="G7588" s="2">
        <v>0.46617900000000001</v>
      </c>
      <c r="H7588" s="2">
        <v>0.46118199999999998</v>
      </c>
      <c r="J7588" s="2">
        <v>10.320539999999999</v>
      </c>
      <c r="K7588" s="2">
        <v>8.8135000000000005E-2</v>
      </c>
      <c r="L7588" s="2">
        <v>0.22606899999999999</v>
      </c>
    </row>
    <row r="7589" spans="1:12" x14ac:dyDescent="0.2">
      <c r="A7589" s="2">
        <v>10.32124</v>
      </c>
      <c r="B7589" s="2">
        <v>46.098260000000003</v>
      </c>
      <c r="C7589" s="2">
        <v>0.16473699999999999</v>
      </c>
      <c r="D7589" s="2">
        <v>0.49437999999999999</v>
      </c>
      <c r="F7589" s="2">
        <v>10.318429999999999</v>
      </c>
      <c r="G7589" s="2">
        <v>0.46593499999999999</v>
      </c>
      <c r="H7589" s="2">
        <v>0.46176099999999998</v>
      </c>
      <c r="J7589" s="2">
        <v>10.32124</v>
      </c>
      <c r="K7589" s="2">
        <v>8.8245000000000004E-2</v>
      </c>
      <c r="L7589" s="2">
        <v>0.22542599999999999</v>
      </c>
    </row>
    <row r="7590" spans="1:12" x14ac:dyDescent="0.2">
      <c r="A7590" s="2">
        <v>10.32194</v>
      </c>
      <c r="B7590" s="2">
        <v>46.09301</v>
      </c>
      <c r="C7590" s="2">
        <v>0.1646</v>
      </c>
      <c r="D7590" s="2">
        <v>0.49474600000000002</v>
      </c>
      <c r="F7590" s="2">
        <v>10.319140000000001</v>
      </c>
      <c r="G7590" s="2">
        <v>0.46580500000000002</v>
      </c>
      <c r="H7590" s="2">
        <v>0.46186100000000002</v>
      </c>
      <c r="J7590" s="2">
        <v>10.32194</v>
      </c>
      <c r="K7590" s="2">
        <v>8.8099999999999998E-2</v>
      </c>
      <c r="L7590" s="2">
        <v>0.22415399999999999</v>
      </c>
    </row>
    <row r="7591" spans="1:12" x14ac:dyDescent="0.2">
      <c r="A7591" s="2">
        <v>10.32264</v>
      </c>
      <c r="B7591" s="2">
        <v>46.087479999999999</v>
      </c>
      <c r="C7591" s="2">
        <v>0.164466</v>
      </c>
      <c r="D7591" s="2">
        <v>0.49537199999999998</v>
      </c>
      <c r="F7591" s="2">
        <v>10.319839999999999</v>
      </c>
      <c r="G7591" s="2">
        <v>0.46554600000000002</v>
      </c>
      <c r="H7591" s="2">
        <v>0.4617</v>
      </c>
      <c r="J7591" s="2">
        <v>10.32264</v>
      </c>
      <c r="K7591" s="2">
        <v>8.8389999999999996E-2</v>
      </c>
      <c r="L7591" s="2">
        <v>0.22267200000000001</v>
      </c>
    </row>
    <row r="7592" spans="1:12" x14ac:dyDescent="0.2">
      <c r="A7592" s="2">
        <v>10.32334</v>
      </c>
      <c r="B7592" s="2">
        <v>46.081740000000003</v>
      </c>
      <c r="C7592" s="2">
        <v>0.164386</v>
      </c>
      <c r="D7592" s="2">
        <v>0.49558600000000003</v>
      </c>
      <c r="F7592" s="2">
        <v>10.320539999999999</v>
      </c>
      <c r="G7592" s="2">
        <v>0.46533999999999998</v>
      </c>
      <c r="H7592" s="2">
        <v>0.46162399999999998</v>
      </c>
      <c r="J7592" s="2">
        <v>10.32334</v>
      </c>
      <c r="K7592" s="2">
        <v>8.8164999999999993E-2</v>
      </c>
      <c r="L7592" s="2">
        <v>0.22145300000000001</v>
      </c>
    </row>
    <row r="7593" spans="1:12" x14ac:dyDescent="0.2">
      <c r="A7593" s="2">
        <v>10.32404</v>
      </c>
      <c r="B7593" s="2">
        <v>46.076259999999998</v>
      </c>
      <c r="C7593" s="2">
        <v>0.164355</v>
      </c>
      <c r="D7593" s="2">
        <v>0.49573800000000001</v>
      </c>
      <c r="F7593" s="2">
        <v>10.32124</v>
      </c>
      <c r="G7593" s="2">
        <v>0.46506500000000001</v>
      </c>
      <c r="H7593" s="2">
        <v>0.46123500000000001</v>
      </c>
      <c r="J7593" s="2">
        <v>10.32404</v>
      </c>
      <c r="K7593" s="2">
        <v>8.8230000000000003E-2</v>
      </c>
      <c r="L7593" s="2">
        <v>0.220164</v>
      </c>
    </row>
    <row r="7594" spans="1:12" x14ac:dyDescent="0.2">
      <c r="A7594" s="2">
        <v>10.32475</v>
      </c>
      <c r="B7594" s="2">
        <v>46.07085</v>
      </c>
      <c r="C7594" s="2">
        <v>0.163966</v>
      </c>
      <c r="D7594" s="2">
        <v>0.49617299999999998</v>
      </c>
      <c r="F7594" s="2">
        <v>10.32194</v>
      </c>
      <c r="G7594" s="2">
        <v>0.46476000000000001</v>
      </c>
      <c r="H7594" s="2">
        <v>0.46093000000000001</v>
      </c>
      <c r="J7594" s="2">
        <v>10.32475</v>
      </c>
      <c r="K7594" s="2">
        <v>8.8816000000000006E-2</v>
      </c>
      <c r="L7594" s="2">
        <v>0.21903700000000001</v>
      </c>
    </row>
    <row r="7595" spans="1:12" x14ac:dyDescent="0.2">
      <c r="A7595" s="2">
        <v>10.32545</v>
      </c>
      <c r="B7595" s="2">
        <v>46.06532</v>
      </c>
      <c r="C7595" s="2">
        <v>0.16337099999999999</v>
      </c>
      <c r="D7595" s="2">
        <v>0.496417</v>
      </c>
      <c r="F7595" s="2">
        <v>10.32264</v>
      </c>
      <c r="G7595" s="2">
        <v>0.464142</v>
      </c>
      <c r="H7595" s="2">
        <v>0.46108199999999999</v>
      </c>
      <c r="J7595" s="2">
        <v>10.32545</v>
      </c>
      <c r="K7595" s="2">
        <v>8.9391999999999999E-2</v>
      </c>
      <c r="L7595" s="2">
        <v>0.218719</v>
      </c>
    </row>
    <row r="7596" spans="1:12" x14ac:dyDescent="0.2">
      <c r="A7596" s="2">
        <v>10.32615</v>
      </c>
      <c r="B7596" s="2">
        <v>46.059469999999997</v>
      </c>
      <c r="C7596" s="2">
        <v>0.163104</v>
      </c>
      <c r="D7596" s="2">
        <v>0.496753</v>
      </c>
      <c r="F7596" s="2">
        <v>10.32334</v>
      </c>
      <c r="G7596" s="2">
        <v>0.46360000000000001</v>
      </c>
      <c r="H7596" s="2">
        <v>0.46124300000000001</v>
      </c>
      <c r="J7596" s="2">
        <v>10.32615</v>
      </c>
      <c r="K7596" s="2">
        <v>8.9360999999999996E-2</v>
      </c>
      <c r="L7596" s="2">
        <v>0.218526</v>
      </c>
    </row>
    <row r="7597" spans="1:12" x14ac:dyDescent="0.2">
      <c r="A7597" s="2">
        <v>10.32685</v>
      </c>
      <c r="B7597" s="2">
        <v>46.053710000000002</v>
      </c>
      <c r="C7597" s="2">
        <v>0.162852</v>
      </c>
      <c r="D7597" s="2">
        <v>0.49727199999999999</v>
      </c>
      <c r="F7597" s="2">
        <v>10.32404</v>
      </c>
      <c r="G7597" s="2">
        <v>0.46340199999999998</v>
      </c>
      <c r="H7597" s="2">
        <v>0.46143299999999998</v>
      </c>
      <c r="J7597" s="2">
        <v>10.32685</v>
      </c>
      <c r="K7597" s="2">
        <v>8.9597999999999997E-2</v>
      </c>
      <c r="L7597" s="2">
        <v>0.21780099999999999</v>
      </c>
    </row>
    <row r="7598" spans="1:12" x14ac:dyDescent="0.2">
      <c r="A7598" s="2">
        <v>10.32755</v>
      </c>
      <c r="B7598" s="2">
        <v>46.048009999999998</v>
      </c>
      <c r="C7598" s="2">
        <v>0.16231100000000001</v>
      </c>
      <c r="D7598" s="2">
        <v>0.49782900000000002</v>
      </c>
      <c r="F7598" s="2">
        <v>10.32475</v>
      </c>
      <c r="G7598" s="2">
        <v>0.46357700000000002</v>
      </c>
      <c r="H7598" s="2">
        <v>0.46179999999999999</v>
      </c>
      <c r="J7598" s="2">
        <v>10.32755</v>
      </c>
      <c r="K7598" s="2">
        <v>9.0132000000000004E-2</v>
      </c>
      <c r="L7598" s="2">
        <v>0.21728500000000001</v>
      </c>
    </row>
    <row r="7599" spans="1:12" x14ac:dyDescent="0.2">
      <c r="A7599" s="2">
        <v>10.328250000000001</v>
      </c>
      <c r="B7599" s="2">
        <v>46.042279999999998</v>
      </c>
      <c r="C7599" s="2">
        <v>0.161887</v>
      </c>
      <c r="D7599" s="2">
        <v>0.498058</v>
      </c>
      <c r="F7599" s="2">
        <v>10.32545</v>
      </c>
      <c r="G7599" s="2">
        <v>0.46331800000000001</v>
      </c>
      <c r="H7599" s="2">
        <v>0.46218900000000002</v>
      </c>
      <c r="J7599" s="2">
        <v>10.328250000000001</v>
      </c>
      <c r="K7599" s="2">
        <v>9.0495999999999993E-2</v>
      </c>
      <c r="L7599" s="2">
        <v>0.21635299999999999</v>
      </c>
    </row>
    <row r="7600" spans="1:12" x14ac:dyDescent="0.2">
      <c r="A7600" s="2">
        <v>10.328950000000001</v>
      </c>
      <c r="B7600" s="2">
        <v>46.036639999999998</v>
      </c>
      <c r="C7600" s="2">
        <v>0.16164300000000001</v>
      </c>
      <c r="D7600" s="2">
        <v>0.498668</v>
      </c>
      <c r="F7600" s="2">
        <v>10.32615</v>
      </c>
      <c r="G7600" s="2">
        <v>0.46277600000000002</v>
      </c>
      <c r="H7600" s="2">
        <v>0.46211999999999998</v>
      </c>
      <c r="J7600" s="2">
        <v>10.328950000000001</v>
      </c>
      <c r="K7600" s="2">
        <v>9.0364E-2</v>
      </c>
      <c r="L7600" s="2">
        <v>0.215031</v>
      </c>
    </row>
    <row r="7601" spans="1:12" x14ac:dyDescent="0.2">
      <c r="A7601" s="2">
        <v>10.329660000000001</v>
      </c>
      <c r="B7601" s="2">
        <v>46.030619999999999</v>
      </c>
      <c r="C7601" s="2">
        <v>0.16138</v>
      </c>
      <c r="D7601" s="2">
        <v>0.49870599999999998</v>
      </c>
      <c r="F7601" s="2">
        <v>10.32685</v>
      </c>
      <c r="G7601" s="2">
        <v>0.462677</v>
      </c>
      <c r="H7601" s="2">
        <v>0.46254699999999999</v>
      </c>
      <c r="J7601" s="2">
        <v>10.329660000000001</v>
      </c>
      <c r="K7601" s="2">
        <v>9.0509000000000006E-2</v>
      </c>
      <c r="L7601" s="2">
        <v>0.21429799999999999</v>
      </c>
    </row>
    <row r="7602" spans="1:12" x14ac:dyDescent="0.2">
      <c r="A7602" s="2">
        <v>10.330360000000001</v>
      </c>
      <c r="B7602" s="2">
        <v>46.024679999999996</v>
      </c>
      <c r="C7602" s="2">
        <v>0.16089899999999999</v>
      </c>
      <c r="D7602" s="2">
        <v>0.49908799999999998</v>
      </c>
      <c r="F7602" s="2">
        <v>10.32755</v>
      </c>
      <c r="G7602" s="2">
        <v>0.46249400000000002</v>
      </c>
      <c r="H7602" s="2">
        <v>0.46282200000000001</v>
      </c>
      <c r="J7602" s="2">
        <v>10.330360000000001</v>
      </c>
      <c r="K7602" s="2">
        <v>9.0366000000000002E-2</v>
      </c>
      <c r="L7602" s="2">
        <v>0.21371100000000001</v>
      </c>
    </row>
    <row r="7603" spans="1:12" x14ac:dyDescent="0.2">
      <c r="A7603" s="2">
        <v>10.331060000000001</v>
      </c>
      <c r="B7603" s="2">
        <v>46.018970000000003</v>
      </c>
      <c r="C7603" s="2">
        <v>0.16054099999999999</v>
      </c>
      <c r="D7603" s="2">
        <v>0.49933899999999998</v>
      </c>
      <c r="F7603" s="2">
        <v>10.328250000000001</v>
      </c>
      <c r="G7603" s="2">
        <v>0.46245599999999998</v>
      </c>
      <c r="H7603" s="2">
        <v>0.46244800000000003</v>
      </c>
      <c r="J7603" s="2">
        <v>10.331060000000001</v>
      </c>
      <c r="K7603" s="2">
        <v>9.0792999999999999E-2</v>
      </c>
      <c r="L7603" s="2">
        <v>0.21316299999999999</v>
      </c>
    </row>
    <row r="7604" spans="1:12" x14ac:dyDescent="0.2">
      <c r="A7604" s="2">
        <v>10.331759999999999</v>
      </c>
      <c r="B7604" s="2">
        <v>46.013159999999999</v>
      </c>
      <c r="C7604" s="2">
        <v>0.16028500000000001</v>
      </c>
      <c r="D7604" s="2">
        <v>0.49981999999999999</v>
      </c>
      <c r="F7604" s="2">
        <v>10.328950000000001</v>
      </c>
      <c r="G7604" s="2">
        <v>0.462173</v>
      </c>
      <c r="H7604" s="2">
        <v>0.46198299999999998</v>
      </c>
      <c r="J7604" s="2">
        <v>10.331759999999999</v>
      </c>
      <c r="K7604" s="2">
        <v>9.0777999999999998E-2</v>
      </c>
      <c r="L7604" s="2">
        <v>0.212618</v>
      </c>
    </row>
    <row r="7605" spans="1:12" x14ac:dyDescent="0.2">
      <c r="A7605" s="2">
        <v>10.332459999999999</v>
      </c>
      <c r="B7605" s="2">
        <v>46.007680000000001</v>
      </c>
      <c r="C7605" s="2">
        <v>0.16015199999999999</v>
      </c>
      <c r="D7605" s="2">
        <v>0.49983499999999997</v>
      </c>
      <c r="F7605" s="2">
        <v>10.329660000000001</v>
      </c>
      <c r="G7605" s="2">
        <v>0.46163199999999999</v>
      </c>
      <c r="H7605" s="2">
        <v>0.46176099999999998</v>
      </c>
      <c r="J7605" s="2">
        <v>10.332459999999999</v>
      </c>
      <c r="K7605" s="2">
        <v>9.0802999999999995E-2</v>
      </c>
      <c r="L7605" s="2">
        <v>0.21226100000000001</v>
      </c>
    </row>
    <row r="7606" spans="1:12" x14ac:dyDescent="0.2">
      <c r="A7606" s="2">
        <v>10.333159999999999</v>
      </c>
      <c r="B7606" s="2">
        <v>46.00206</v>
      </c>
      <c r="C7606" s="2">
        <v>0.159778</v>
      </c>
      <c r="D7606" s="2">
        <v>0.50024000000000002</v>
      </c>
      <c r="F7606" s="2">
        <v>10.330360000000001</v>
      </c>
      <c r="G7606" s="2">
        <v>0.46117399999999997</v>
      </c>
      <c r="H7606" s="2">
        <v>0.46114300000000003</v>
      </c>
      <c r="J7606" s="2">
        <v>10.333159999999999</v>
      </c>
      <c r="K7606" s="2">
        <v>9.1286999999999993E-2</v>
      </c>
      <c r="L7606" s="2">
        <v>0.21181</v>
      </c>
    </row>
    <row r="7607" spans="1:12" x14ac:dyDescent="0.2">
      <c r="A7607" s="2">
        <v>10.33386</v>
      </c>
      <c r="B7607" s="2">
        <v>45.996070000000003</v>
      </c>
      <c r="C7607" s="2">
        <v>0.15950700000000001</v>
      </c>
      <c r="D7607" s="2">
        <v>0.50079700000000005</v>
      </c>
      <c r="F7607" s="2">
        <v>10.331060000000001</v>
      </c>
      <c r="G7607" s="2">
        <v>0.46109800000000001</v>
      </c>
      <c r="H7607" s="2">
        <v>0.46062500000000001</v>
      </c>
      <c r="J7607" s="2">
        <v>10.33386</v>
      </c>
      <c r="K7607" s="2">
        <v>9.0839000000000003E-2</v>
      </c>
      <c r="L7607" s="2">
        <v>0.21121799999999999</v>
      </c>
    </row>
    <row r="7608" spans="1:12" x14ac:dyDescent="0.2">
      <c r="A7608" s="2">
        <v>10.334569999999999</v>
      </c>
      <c r="B7608" s="2">
        <v>45.990299999999998</v>
      </c>
      <c r="C7608" s="2">
        <v>0.15931600000000001</v>
      </c>
      <c r="D7608" s="2">
        <v>0.50070499999999996</v>
      </c>
      <c r="F7608" s="2">
        <v>10.331759999999999</v>
      </c>
      <c r="G7608" s="2">
        <v>0.46100600000000003</v>
      </c>
      <c r="H7608" s="2">
        <v>0.46048</v>
      </c>
      <c r="J7608" s="2">
        <v>10.334569999999999</v>
      </c>
      <c r="K7608" s="2">
        <v>9.0614E-2</v>
      </c>
      <c r="L7608" s="2">
        <v>0.210921</v>
      </c>
    </row>
    <row r="7609" spans="1:12" x14ac:dyDescent="0.2">
      <c r="A7609" s="2">
        <v>10.33527</v>
      </c>
      <c r="B7609" s="2">
        <v>45.984949999999998</v>
      </c>
      <c r="C7609" s="2">
        <v>0.15926999999999999</v>
      </c>
      <c r="D7609" s="2">
        <v>0.50079700000000005</v>
      </c>
      <c r="F7609" s="2">
        <v>10.332459999999999</v>
      </c>
      <c r="G7609" s="2">
        <v>0.460922</v>
      </c>
      <c r="H7609" s="2">
        <v>0.45992300000000003</v>
      </c>
      <c r="J7609" s="2">
        <v>10.33527</v>
      </c>
      <c r="K7609" s="2">
        <v>9.0777999999999998E-2</v>
      </c>
      <c r="L7609" s="2">
        <v>0.21032600000000001</v>
      </c>
    </row>
    <row r="7610" spans="1:12" x14ac:dyDescent="0.2">
      <c r="A7610" s="2">
        <v>10.33597</v>
      </c>
      <c r="B7610" s="2">
        <v>45.979349999999997</v>
      </c>
      <c r="C7610" s="2">
        <v>0.158942</v>
      </c>
      <c r="D7610" s="2">
        <v>0.50160499999999997</v>
      </c>
      <c r="F7610" s="2">
        <v>10.333159999999999</v>
      </c>
      <c r="G7610" s="2">
        <v>0.46118199999999998</v>
      </c>
      <c r="H7610" s="2">
        <v>0.45961000000000002</v>
      </c>
      <c r="J7610" s="2">
        <v>10.33597</v>
      </c>
      <c r="K7610" s="2">
        <v>9.0691999999999995E-2</v>
      </c>
      <c r="L7610" s="2">
        <v>0.20960100000000001</v>
      </c>
    </row>
    <row r="7611" spans="1:12" x14ac:dyDescent="0.2">
      <c r="A7611" s="2">
        <v>10.33667</v>
      </c>
      <c r="B7611" s="2">
        <v>45.973219999999998</v>
      </c>
      <c r="C7611" s="2">
        <v>0.15853</v>
      </c>
      <c r="D7611" s="2">
        <v>0.50220799999999999</v>
      </c>
      <c r="F7611" s="2">
        <v>10.33386</v>
      </c>
      <c r="G7611" s="2">
        <v>0.46176099999999998</v>
      </c>
      <c r="H7611" s="2">
        <v>0.45992300000000003</v>
      </c>
      <c r="J7611" s="2">
        <v>10.33667</v>
      </c>
      <c r="K7611" s="2">
        <v>9.0442999999999996E-2</v>
      </c>
      <c r="L7611" s="2">
        <v>0.208956</v>
      </c>
    </row>
    <row r="7612" spans="1:12" x14ac:dyDescent="0.2">
      <c r="A7612" s="2">
        <v>10.33737</v>
      </c>
      <c r="B7612" s="2">
        <v>45.96696</v>
      </c>
      <c r="C7612" s="2">
        <v>0.15806500000000001</v>
      </c>
      <c r="D7612" s="2">
        <v>0.50267300000000004</v>
      </c>
      <c r="F7612" s="2">
        <v>10.334569999999999</v>
      </c>
      <c r="G7612" s="2">
        <v>0.46186100000000002</v>
      </c>
      <c r="H7612" s="2">
        <v>0.46040300000000001</v>
      </c>
      <c r="J7612" s="2">
        <v>10.33737</v>
      </c>
      <c r="K7612" s="2">
        <v>9.0720999999999996E-2</v>
      </c>
      <c r="L7612" s="2">
        <v>0.208042</v>
      </c>
    </row>
    <row r="7613" spans="1:12" x14ac:dyDescent="0.2">
      <c r="A7613" s="2">
        <v>10.33807</v>
      </c>
      <c r="B7613" s="2">
        <v>45.960990000000002</v>
      </c>
      <c r="C7613" s="2">
        <v>0.15804199999999999</v>
      </c>
      <c r="D7613" s="2">
        <v>0.503139</v>
      </c>
      <c r="F7613" s="2">
        <v>10.33527</v>
      </c>
      <c r="G7613" s="2">
        <v>0.4617</v>
      </c>
      <c r="H7613" s="2">
        <v>0.46071600000000001</v>
      </c>
      <c r="J7613" s="2">
        <v>10.33807</v>
      </c>
      <c r="K7613" s="2">
        <v>9.0851000000000001E-2</v>
      </c>
      <c r="L7613" s="2">
        <v>0.207568</v>
      </c>
    </row>
    <row r="7614" spans="1:12" x14ac:dyDescent="0.2">
      <c r="A7614" s="2">
        <v>10.33877</v>
      </c>
      <c r="B7614" s="2">
        <v>45.954929999999997</v>
      </c>
      <c r="C7614" s="2">
        <v>0.15770300000000001</v>
      </c>
      <c r="D7614" s="2">
        <v>0.50349699999999997</v>
      </c>
      <c r="F7614" s="2">
        <v>10.33597</v>
      </c>
      <c r="G7614" s="2">
        <v>0.46162399999999998</v>
      </c>
      <c r="H7614" s="2">
        <v>0.46054099999999998</v>
      </c>
      <c r="J7614" s="2">
        <v>10.33877</v>
      </c>
      <c r="K7614" s="2">
        <v>9.0695999999999999E-2</v>
      </c>
      <c r="L7614" s="2">
        <v>0.20663300000000001</v>
      </c>
    </row>
    <row r="7615" spans="1:12" x14ac:dyDescent="0.2">
      <c r="A7615" s="2">
        <v>10.33948</v>
      </c>
      <c r="B7615" s="2">
        <v>45.948740000000001</v>
      </c>
      <c r="C7615" s="2">
        <v>0.15665000000000001</v>
      </c>
      <c r="D7615" s="2">
        <v>0.50359600000000004</v>
      </c>
      <c r="F7615" s="2">
        <v>10.33667</v>
      </c>
      <c r="G7615" s="2">
        <v>0.46123500000000001</v>
      </c>
      <c r="H7615" s="2">
        <v>0.46066299999999999</v>
      </c>
      <c r="J7615" s="2">
        <v>10.33948</v>
      </c>
      <c r="K7615" s="2">
        <v>9.1076000000000004E-2</v>
      </c>
      <c r="L7615" s="2">
        <v>0.205345</v>
      </c>
    </row>
    <row r="7616" spans="1:12" x14ac:dyDescent="0.2">
      <c r="A7616" s="2">
        <v>10.34018</v>
      </c>
      <c r="B7616" s="2">
        <v>45.943280000000001</v>
      </c>
      <c r="C7616" s="2">
        <v>0.156501</v>
      </c>
      <c r="D7616" s="2">
        <v>0.50334500000000004</v>
      </c>
      <c r="F7616" s="2">
        <v>10.33737</v>
      </c>
      <c r="G7616" s="2">
        <v>0.46093000000000001</v>
      </c>
      <c r="H7616" s="2">
        <v>0.46099899999999999</v>
      </c>
      <c r="J7616" s="2">
        <v>10.34018</v>
      </c>
      <c r="K7616" s="2">
        <v>9.1148000000000007E-2</v>
      </c>
      <c r="L7616" s="2">
        <v>0.204594</v>
      </c>
    </row>
    <row r="7617" spans="1:12" x14ac:dyDescent="0.2">
      <c r="A7617" s="2">
        <v>10.34088</v>
      </c>
      <c r="B7617" s="2">
        <v>45.937779999999997</v>
      </c>
      <c r="C7617" s="2">
        <v>0.156364</v>
      </c>
      <c r="D7617" s="2">
        <v>0.50309300000000001</v>
      </c>
      <c r="F7617" s="2">
        <v>10.33807</v>
      </c>
      <c r="G7617" s="2">
        <v>0.46108199999999999</v>
      </c>
      <c r="H7617" s="2">
        <v>0.46099899999999999</v>
      </c>
      <c r="J7617" s="2">
        <v>10.34088</v>
      </c>
      <c r="K7617" s="2">
        <v>9.1304999999999997E-2</v>
      </c>
      <c r="L7617" s="2">
        <v>0.204045</v>
      </c>
    </row>
    <row r="7618" spans="1:12" x14ac:dyDescent="0.2">
      <c r="A7618" s="2">
        <v>10.34158</v>
      </c>
      <c r="B7618" s="2">
        <v>45.931660000000001</v>
      </c>
      <c r="C7618" s="2">
        <v>0.15656200000000001</v>
      </c>
      <c r="D7618" s="2">
        <v>0.50322299999999998</v>
      </c>
      <c r="F7618" s="2">
        <v>10.33877</v>
      </c>
      <c r="G7618" s="2">
        <v>0.46124300000000001</v>
      </c>
      <c r="H7618" s="2">
        <v>0.46073900000000001</v>
      </c>
      <c r="J7618" s="2">
        <v>10.34158</v>
      </c>
      <c r="K7618" s="2">
        <v>9.1352000000000003E-2</v>
      </c>
      <c r="L7618" s="2">
        <v>0.20288500000000001</v>
      </c>
    </row>
    <row r="7619" spans="1:12" x14ac:dyDescent="0.2">
      <c r="A7619" s="2">
        <v>10.342280000000001</v>
      </c>
      <c r="B7619" s="2">
        <v>45.92577</v>
      </c>
      <c r="C7619" s="2">
        <v>0.156585</v>
      </c>
      <c r="D7619" s="2">
        <v>0.50347399999999998</v>
      </c>
      <c r="F7619" s="2">
        <v>10.33948</v>
      </c>
      <c r="G7619" s="2">
        <v>0.46143299999999998</v>
      </c>
      <c r="H7619" s="2">
        <v>0.46057100000000001</v>
      </c>
      <c r="J7619" s="2">
        <v>10.342280000000001</v>
      </c>
      <c r="K7619" s="2">
        <v>9.1465000000000005E-2</v>
      </c>
      <c r="L7619" s="2">
        <v>0.20200899999999999</v>
      </c>
    </row>
    <row r="7620" spans="1:12" x14ac:dyDescent="0.2">
      <c r="A7620" s="2">
        <v>10.342980000000001</v>
      </c>
      <c r="B7620" s="2">
        <v>45.919690000000003</v>
      </c>
      <c r="C7620" s="2">
        <v>0.15637100000000001</v>
      </c>
      <c r="D7620" s="2">
        <v>0.50348199999999999</v>
      </c>
      <c r="F7620" s="2">
        <v>10.34018</v>
      </c>
      <c r="G7620" s="2">
        <v>0.46179999999999999</v>
      </c>
      <c r="H7620" s="2">
        <v>0.460289</v>
      </c>
      <c r="J7620" s="2">
        <v>10.342980000000001</v>
      </c>
      <c r="K7620" s="2">
        <v>9.1783000000000003E-2</v>
      </c>
      <c r="L7620" s="2">
        <v>0.201455</v>
      </c>
    </row>
    <row r="7621" spans="1:12" x14ac:dyDescent="0.2">
      <c r="A7621" s="2">
        <v>10.343680000000001</v>
      </c>
      <c r="B7621" s="2">
        <v>45.913719999999998</v>
      </c>
      <c r="C7621" s="2">
        <v>0.15639800000000001</v>
      </c>
      <c r="D7621" s="2">
        <v>0.50336000000000003</v>
      </c>
      <c r="F7621" s="2">
        <v>10.34088</v>
      </c>
      <c r="G7621" s="2">
        <v>0.46218900000000002</v>
      </c>
      <c r="H7621" s="2">
        <v>0.46004499999999998</v>
      </c>
      <c r="J7621" s="2">
        <v>10.343680000000001</v>
      </c>
      <c r="K7621" s="2">
        <v>9.1647999999999993E-2</v>
      </c>
      <c r="L7621" s="2">
        <v>0.200711</v>
      </c>
    </row>
    <row r="7622" spans="1:12" x14ac:dyDescent="0.2">
      <c r="A7622" s="2">
        <v>10.344379999999999</v>
      </c>
      <c r="B7622" s="2">
        <v>45.907780000000002</v>
      </c>
      <c r="C7622" s="2">
        <v>0.155891</v>
      </c>
      <c r="D7622" s="2">
        <v>0.50397000000000003</v>
      </c>
      <c r="F7622" s="2">
        <v>10.34158</v>
      </c>
      <c r="G7622" s="2">
        <v>0.46211999999999998</v>
      </c>
      <c r="H7622" s="2">
        <v>0.45996100000000001</v>
      </c>
      <c r="J7622" s="2">
        <v>10.344379999999999</v>
      </c>
      <c r="K7622" s="2">
        <v>9.1653999999999999E-2</v>
      </c>
      <c r="L7622" s="2">
        <v>0.19920399999999999</v>
      </c>
    </row>
    <row r="7623" spans="1:12" x14ac:dyDescent="0.2">
      <c r="A7623" s="2">
        <v>10.345090000000001</v>
      </c>
      <c r="B7623" s="2">
        <v>45.902209999999997</v>
      </c>
      <c r="C7623" s="2">
        <v>0.15542900000000001</v>
      </c>
      <c r="D7623" s="2">
        <v>0.50483999999999996</v>
      </c>
      <c r="F7623" s="2">
        <v>10.342280000000001</v>
      </c>
      <c r="G7623" s="2">
        <v>0.46254699999999999</v>
      </c>
      <c r="H7623" s="2">
        <v>0.46002999999999999</v>
      </c>
      <c r="J7623" s="2">
        <v>10.345090000000001</v>
      </c>
      <c r="K7623" s="2">
        <v>9.1715000000000005E-2</v>
      </c>
      <c r="L7623" s="2">
        <v>0.19802500000000001</v>
      </c>
    </row>
    <row r="7624" spans="1:12" x14ac:dyDescent="0.2">
      <c r="A7624" s="2">
        <v>10.345789999999999</v>
      </c>
      <c r="B7624" s="2">
        <v>45.896329999999999</v>
      </c>
      <c r="C7624" s="2">
        <v>0.15553600000000001</v>
      </c>
      <c r="D7624" s="2">
        <v>0.505382</v>
      </c>
      <c r="F7624" s="2">
        <v>10.342980000000001</v>
      </c>
      <c r="G7624" s="2">
        <v>0.46282200000000001</v>
      </c>
      <c r="H7624" s="2">
        <v>0.459816</v>
      </c>
      <c r="J7624" s="2">
        <v>10.345789999999999</v>
      </c>
      <c r="K7624" s="2">
        <v>9.1366000000000003E-2</v>
      </c>
      <c r="L7624" s="2">
        <v>0.19745199999999999</v>
      </c>
    </row>
    <row r="7625" spans="1:12" x14ac:dyDescent="0.2">
      <c r="A7625" s="2">
        <v>10.346489999999999</v>
      </c>
      <c r="B7625" s="2">
        <v>45.891109999999998</v>
      </c>
      <c r="C7625" s="2">
        <v>0.15527299999999999</v>
      </c>
      <c r="D7625" s="2">
        <v>0.50582400000000005</v>
      </c>
      <c r="F7625" s="2">
        <v>10.343680000000001</v>
      </c>
      <c r="G7625" s="2">
        <v>0.46244800000000003</v>
      </c>
      <c r="H7625" s="2">
        <v>0.45955699999999999</v>
      </c>
      <c r="J7625" s="2">
        <v>10.346489999999999</v>
      </c>
      <c r="K7625" s="2">
        <v>9.1153999999999999E-2</v>
      </c>
      <c r="L7625" s="2">
        <v>0.19719300000000001</v>
      </c>
    </row>
    <row r="7626" spans="1:12" x14ac:dyDescent="0.2">
      <c r="A7626" s="2">
        <v>10.347189999999999</v>
      </c>
      <c r="B7626" s="2">
        <v>45.886130000000001</v>
      </c>
      <c r="C7626" s="2">
        <v>0.15475</v>
      </c>
      <c r="D7626" s="2">
        <v>0.50609899999999997</v>
      </c>
      <c r="F7626" s="2">
        <v>10.344379999999999</v>
      </c>
      <c r="G7626" s="2">
        <v>0.46198299999999998</v>
      </c>
      <c r="H7626" s="2">
        <v>0.45929700000000001</v>
      </c>
      <c r="J7626" s="2">
        <v>10.347189999999999</v>
      </c>
      <c r="K7626" s="2">
        <v>9.0886999999999996E-2</v>
      </c>
      <c r="L7626" s="2">
        <v>0.19641700000000001</v>
      </c>
    </row>
    <row r="7627" spans="1:12" x14ac:dyDescent="0.2">
      <c r="A7627" s="2">
        <v>10.34789</v>
      </c>
      <c r="B7627" s="2">
        <v>45.880920000000003</v>
      </c>
      <c r="C7627" s="2">
        <v>0.15485699999999999</v>
      </c>
      <c r="D7627" s="2">
        <v>0.506328</v>
      </c>
      <c r="F7627" s="2">
        <v>10.345090000000001</v>
      </c>
      <c r="G7627" s="2">
        <v>0.46176099999999998</v>
      </c>
      <c r="H7627" s="2">
        <v>0.45896900000000002</v>
      </c>
      <c r="J7627" s="2">
        <v>10.34789</v>
      </c>
      <c r="K7627" s="2">
        <v>9.0919E-2</v>
      </c>
      <c r="L7627" s="2">
        <v>0.19547700000000001</v>
      </c>
    </row>
    <row r="7628" spans="1:12" x14ac:dyDescent="0.2">
      <c r="A7628" s="2">
        <v>10.34859</v>
      </c>
      <c r="B7628" s="2">
        <v>45.875630000000001</v>
      </c>
      <c r="C7628" s="2">
        <v>0.154086</v>
      </c>
      <c r="D7628" s="2">
        <v>0.506969</v>
      </c>
      <c r="F7628" s="2">
        <v>10.345789999999999</v>
      </c>
      <c r="G7628" s="2">
        <v>0.46114300000000003</v>
      </c>
      <c r="H7628" s="2">
        <v>0.458839</v>
      </c>
      <c r="J7628" s="2">
        <v>10.34859</v>
      </c>
      <c r="K7628" s="2">
        <v>9.0727000000000002E-2</v>
      </c>
      <c r="L7628" s="2">
        <v>0.19431100000000001</v>
      </c>
    </row>
    <row r="7629" spans="1:12" x14ac:dyDescent="0.2">
      <c r="A7629" s="2">
        <v>10.34929</v>
      </c>
      <c r="B7629" s="2">
        <v>45.870199999999997</v>
      </c>
      <c r="C7629" s="2">
        <v>0.153506</v>
      </c>
      <c r="D7629" s="2">
        <v>0.50776200000000005</v>
      </c>
      <c r="F7629" s="2">
        <v>10.346489999999999</v>
      </c>
      <c r="G7629" s="2">
        <v>0.46062500000000001</v>
      </c>
      <c r="H7629" s="2">
        <v>0.45886199999999999</v>
      </c>
      <c r="J7629" s="2">
        <v>10.34929</v>
      </c>
      <c r="K7629" s="2">
        <v>9.0539999999999995E-2</v>
      </c>
      <c r="L7629" s="2">
        <v>0.19334599999999999</v>
      </c>
    </row>
    <row r="7630" spans="1:12" x14ac:dyDescent="0.2">
      <c r="A7630" s="2">
        <v>10.35</v>
      </c>
      <c r="B7630" s="2">
        <v>45.864469999999997</v>
      </c>
      <c r="C7630" s="2">
        <v>0.153197</v>
      </c>
      <c r="D7630" s="2">
        <v>0.50844100000000003</v>
      </c>
      <c r="F7630" s="2">
        <v>10.347189999999999</v>
      </c>
      <c r="G7630" s="2">
        <v>0.46048</v>
      </c>
      <c r="H7630" s="2">
        <v>0.458588</v>
      </c>
      <c r="J7630" s="2">
        <v>10.35</v>
      </c>
      <c r="K7630" s="2">
        <v>9.0135000000000007E-2</v>
      </c>
      <c r="L7630" s="2">
        <v>0.19236700000000001</v>
      </c>
    </row>
    <row r="7631" spans="1:12" x14ac:dyDescent="0.2">
      <c r="A7631" s="2">
        <v>10.3507</v>
      </c>
      <c r="B7631" s="2">
        <v>45.85877</v>
      </c>
      <c r="C7631" s="2">
        <v>0.152335</v>
      </c>
      <c r="D7631" s="2">
        <v>0.508876</v>
      </c>
      <c r="F7631" s="2">
        <v>10.34789</v>
      </c>
      <c r="G7631" s="2">
        <v>0.45992300000000003</v>
      </c>
      <c r="H7631" s="2">
        <v>0.45812999999999998</v>
      </c>
      <c r="J7631" s="2">
        <v>10.3507</v>
      </c>
      <c r="K7631" s="2">
        <v>8.9607000000000006E-2</v>
      </c>
      <c r="L7631" s="2">
        <v>0.19145899999999999</v>
      </c>
    </row>
    <row r="7632" spans="1:12" x14ac:dyDescent="0.2">
      <c r="A7632" s="2">
        <v>10.3514</v>
      </c>
      <c r="B7632" s="2">
        <v>45.853630000000003</v>
      </c>
      <c r="C7632" s="2">
        <v>0.152389</v>
      </c>
      <c r="D7632" s="2">
        <v>0.50939500000000004</v>
      </c>
      <c r="F7632" s="2">
        <v>10.34859</v>
      </c>
      <c r="G7632" s="2">
        <v>0.45961000000000002</v>
      </c>
      <c r="H7632" s="2">
        <v>0.45800800000000003</v>
      </c>
      <c r="J7632" s="2">
        <v>10.3514</v>
      </c>
      <c r="K7632" s="2">
        <v>8.9298000000000002E-2</v>
      </c>
      <c r="L7632" s="2">
        <v>0.191196</v>
      </c>
    </row>
    <row r="7633" spans="1:12" x14ac:dyDescent="0.2">
      <c r="A7633" s="2">
        <v>10.3521</v>
      </c>
      <c r="B7633" s="2">
        <v>45.84834</v>
      </c>
      <c r="C7633" s="2">
        <v>0.152061</v>
      </c>
      <c r="D7633" s="2">
        <v>0.50999000000000005</v>
      </c>
      <c r="F7633" s="2">
        <v>10.34929</v>
      </c>
      <c r="G7633" s="2">
        <v>0.45992300000000003</v>
      </c>
      <c r="H7633" s="2">
        <v>0.45822099999999999</v>
      </c>
      <c r="J7633" s="2">
        <v>10.3521</v>
      </c>
      <c r="K7633" s="2">
        <v>8.9181999999999997E-2</v>
      </c>
      <c r="L7633" s="2">
        <v>0.190774</v>
      </c>
    </row>
    <row r="7634" spans="1:12" x14ac:dyDescent="0.2">
      <c r="A7634" s="2">
        <v>10.3528</v>
      </c>
      <c r="B7634" s="2">
        <v>45.842959999999998</v>
      </c>
      <c r="C7634" s="2">
        <v>0.15215200000000001</v>
      </c>
      <c r="D7634" s="2">
        <v>0.51020399999999999</v>
      </c>
      <c r="F7634" s="2">
        <v>10.35</v>
      </c>
      <c r="G7634" s="2">
        <v>0.46040300000000001</v>
      </c>
      <c r="H7634" s="2">
        <v>0.45830500000000002</v>
      </c>
      <c r="J7634" s="2">
        <v>10.3528</v>
      </c>
      <c r="K7634" s="2">
        <v>8.9164999999999994E-2</v>
      </c>
      <c r="L7634" s="2">
        <v>0.18989700000000001</v>
      </c>
    </row>
    <row r="7635" spans="1:12" x14ac:dyDescent="0.2">
      <c r="A7635" s="2">
        <v>10.3535</v>
      </c>
      <c r="B7635" s="2">
        <v>45.837560000000003</v>
      </c>
      <c r="C7635" s="2">
        <v>0.151893</v>
      </c>
      <c r="D7635" s="2">
        <v>0.51055499999999998</v>
      </c>
      <c r="F7635" s="2">
        <v>10.3507</v>
      </c>
      <c r="G7635" s="2">
        <v>0.46071600000000001</v>
      </c>
      <c r="H7635" s="2">
        <v>0.45833600000000002</v>
      </c>
      <c r="J7635" s="2">
        <v>10.3535</v>
      </c>
      <c r="K7635" s="2">
        <v>8.9214000000000002E-2</v>
      </c>
      <c r="L7635" s="2">
        <v>0.18945500000000001</v>
      </c>
    </row>
    <row r="7636" spans="1:12" x14ac:dyDescent="0.2">
      <c r="A7636" s="2">
        <v>10.354200000000001</v>
      </c>
      <c r="B7636" s="2">
        <v>45.831519999999998</v>
      </c>
      <c r="C7636" s="2">
        <v>0.15203</v>
      </c>
      <c r="D7636" s="2">
        <v>0.51095900000000005</v>
      </c>
      <c r="F7636" s="2">
        <v>10.3514</v>
      </c>
      <c r="G7636" s="2">
        <v>0.46054099999999998</v>
      </c>
      <c r="H7636" s="2">
        <v>0.457764</v>
      </c>
      <c r="J7636" s="2">
        <v>10.354200000000001</v>
      </c>
      <c r="K7636" s="2">
        <v>8.9223999999999998E-2</v>
      </c>
      <c r="L7636" s="2">
        <v>0.189272</v>
      </c>
    </row>
    <row r="7637" spans="1:12" x14ac:dyDescent="0.2">
      <c r="A7637" s="2">
        <v>10.35491</v>
      </c>
      <c r="B7637" s="2">
        <v>45.826099999999997</v>
      </c>
      <c r="C7637" s="2">
        <v>0.151923</v>
      </c>
      <c r="D7637" s="2">
        <v>0.51148499999999997</v>
      </c>
      <c r="F7637" s="2">
        <v>10.3521</v>
      </c>
      <c r="G7637" s="2">
        <v>0.46066299999999999</v>
      </c>
      <c r="H7637" s="2">
        <v>0.457291</v>
      </c>
      <c r="J7637" s="2">
        <v>10.35491</v>
      </c>
      <c r="K7637" s="2">
        <v>8.9407E-2</v>
      </c>
      <c r="L7637" s="2">
        <v>0.18851100000000001</v>
      </c>
    </row>
    <row r="7638" spans="1:12" x14ac:dyDescent="0.2">
      <c r="A7638" s="2">
        <v>10.35561</v>
      </c>
      <c r="B7638" s="2">
        <v>45.820549999999997</v>
      </c>
      <c r="C7638" s="2">
        <v>0.152084</v>
      </c>
      <c r="D7638" s="2">
        <v>0.51193500000000003</v>
      </c>
      <c r="F7638" s="2">
        <v>10.3528</v>
      </c>
      <c r="G7638" s="2">
        <v>0.46099899999999999</v>
      </c>
      <c r="H7638" s="2">
        <v>0.45674100000000001</v>
      </c>
      <c r="J7638" s="2">
        <v>10.35561</v>
      </c>
      <c r="K7638" s="2">
        <v>8.9724999999999999E-2</v>
      </c>
      <c r="L7638" s="2">
        <v>0.18715799999999999</v>
      </c>
    </row>
    <row r="7639" spans="1:12" x14ac:dyDescent="0.2">
      <c r="A7639" s="2">
        <v>10.356310000000001</v>
      </c>
      <c r="B7639" s="2">
        <v>45.814990000000002</v>
      </c>
      <c r="C7639" s="2">
        <v>0.15240000000000001</v>
      </c>
      <c r="D7639" s="2">
        <v>0.51195100000000004</v>
      </c>
      <c r="F7639" s="2">
        <v>10.3535</v>
      </c>
      <c r="G7639" s="2">
        <v>0.46099899999999999</v>
      </c>
      <c r="H7639" s="2">
        <v>0.45618399999999998</v>
      </c>
      <c r="J7639" s="2">
        <v>10.356310000000001</v>
      </c>
      <c r="K7639" s="2">
        <v>9.0130000000000002E-2</v>
      </c>
      <c r="L7639" s="2">
        <v>0.186108</v>
      </c>
    </row>
    <row r="7640" spans="1:12" x14ac:dyDescent="0.2">
      <c r="A7640" s="2">
        <v>10.357010000000001</v>
      </c>
      <c r="B7640" s="2">
        <v>45.809240000000003</v>
      </c>
      <c r="C7640" s="2">
        <v>0.15193499999999999</v>
      </c>
      <c r="D7640" s="2">
        <v>0.51199600000000001</v>
      </c>
      <c r="F7640" s="2">
        <v>10.354200000000001</v>
      </c>
      <c r="G7640" s="2">
        <v>0.46073900000000001</v>
      </c>
      <c r="H7640" s="2">
        <v>0.45539099999999999</v>
      </c>
      <c r="J7640" s="2">
        <v>10.357010000000001</v>
      </c>
      <c r="K7640" s="2">
        <v>9.0514999999999998E-2</v>
      </c>
      <c r="L7640" s="2">
        <v>0.185617</v>
      </c>
    </row>
    <row r="7641" spans="1:12" x14ac:dyDescent="0.2">
      <c r="A7641" s="2">
        <v>10.357710000000001</v>
      </c>
      <c r="B7641" s="2">
        <v>45.803249999999998</v>
      </c>
      <c r="C7641" s="2">
        <v>0.152057</v>
      </c>
      <c r="D7641" s="2">
        <v>0.51240799999999997</v>
      </c>
      <c r="F7641" s="2">
        <v>10.35491</v>
      </c>
      <c r="G7641" s="2">
        <v>0.46057100000000001</v>
      </c>
      <c r="H7641" s="2">
        <v>0.45512399999999997</v>
      </c>
      <c r="J7641" s="2">
        <v>10.357710000000001</v>
      </c>
      <c r="K7641" s="2">
        <v>9.0563000000000005E-2</v>
      </c>
      <c r="L7641" s="2">
        <v>0.18550800000000001</v>
      </c>
    </row>
    <row r="7642" spans="1:12" x14ac:dyDescent="0.2">
      <c r="A7642" s="2">
        <v>10.358409999999999</v>
      </c>
      <c r="B7642" s="2">
        <v>45.797199999999997</v>
      </c>
      <c r="C7642" s="2">
        <v>0.15163299999999999</v>
      </c>
      <c r="D7642" s="2">
        <v>0.512706</v>
      </c>
      <c r="F7642" s="2">
        <v>10.35561</v>
      </c>
      <c r="G7642" s="2">
        <v>0.460289</v>
      </c>
      <c r="H7642" s="2">
        <v>0.45507799999999998</v>
      </c>
      <c r="J7642" s="2">
        <v>10.358409999999999</v>
      </c>
      <c r="K7642" s="2">
        <v>9.0817999999999996E-2</v>
      </c>
      <c r="L7642" s="2">
        <v>0.185449</v>
      </c>
    </row>
    <row r="7643" spans="1:12" x14ac:dyDescent="0.2">
      <c r="A7643" s="2">
        <v>10.359109999999999</v>
      </c>
      <c r="B7643" s="2">
        <v>45.791020000000003</v>
      </c>
      <c r="C7643" s="2">
        <v>0.15126300000000001</v>
      </c>
      <c r="D7643" s="2">
        <v>0.51337699999999997</v>
      </c>
      <c r="F7643" s="2">
        <v>10.356310000000001</v>
      </c>
      <c r="G7643" s="2">
        <v>0.46004499999999998</v>
      </c>
      <c r="H7643" s="2">
        <v>0.45459699999999997</v>
      </c>
      <c r="J7643" s="2">
        <v>10.359109999999999</v>
      </c>
      <c r="K7643" s="2">
        <v>9.0933E-2</v>
      </c>
      <c r="L7643" s="2">
        <v>0.185194</v>
      </c>
    </row>
    <row r="7644" spans="1:12" x14ac:dyDescent="0.2">
      <c r="A7644" s="2">
        <v>10.359819999999999</v>
      </c>
      <c r="B7644" s="2">
        <v>45.785170000000001</v>
      </c>
      <c r="C7644" s="2">
        <v>0.151195</v>
      </c>
      <c r="D7644" s="2">
        <v>0.51406399999999997</v>
      </c>
      <c r="F7644" s="2">
        <v>10.357010000000001</v>
      </c>
      <c r="G7644" s="2">
        <v>0.45996100000000001</v>
      </c>
      <c r="H7644" s="2">
        <v>0.45404099999999997</v>
      </c>
      <c r="J7644" s="2">
        <v>10.359819999999999</v>
      </c>
      <c r="K7644" s="2">
        <v>9.1217000000000006E-2</v>
      </c>
      <c r="L7644" s="2">
        <v>0.18477499999999999</v>
      </c>
    </row>
    <row r="7645" spans="1:12" x14ac:dyDescent="0.2">
      <c r="A7645" s="2">
        <v>10.360519999999999</v>
      </c>
      <c r="B7645" s="2">
        <v>45.779220000000002</v>
      </c>
      <c r="C7645" s="2">
        <v>0.15132100000000001</v>
      </c>
      <c r="D7645" s="2">
        <v>0.51446099999999995</v>
      </c>
      <c r="F7645" s="2">
        <v>10.357710000000001</v>
      </c>
      <c r="G7645" s="2">
        <v>0.46002999999999999</v>
      </c>
      <c r="H7645" s="2">
        <v>0.453957</v>
      </c>
      <c r="J7645" s="2">
        <v>10.360519999999999</v>
      </c>
      <c r="K7645" s="2">
        <v>9.0737999999999999E-2</v>
      </c>
      <c r="L7645" s="2">
        <v>0.183832</v>
      </c>
    </row>
    <row r="7646" spans="1:12" x14ac:dyDescent="0.2">
      <c r="A7646" s="2">
        <v>10.361219999999999</v>
      </c>
      <c r="B7646" s="2">
        <v>45.77319</v>
      </c>
      <c r="C7646" s="2">
        <v>0.150703</v>
      </c>
      <c r="D7646" s="2">
        <v>0.51477399999999995</v>
      </c>
      <c r="F7646" s="2">
        <v>10.358409999999999</v>
      </c>
      <c r="G7646" s="2">
        <v>0.459816</v>
      </c>
      <c r="H7646" s="2">
        <v>0.453766</v>
      </c>
      <c r="J7646" s="2">
        <v>10.361219999999999</v>
      </c>
      <c r="K7646" s="2">
        <v>9.0400999999999995E-2</v>
      </c>
      <c r="L7646" s="2">
        <v>0.182812</v>
      </c>
    </row>
    <row r="7647" spans="1:12" x14ac:dyDescent="0.2">
      <c r="A7647" s="2">
        <v>10.36192</v>
      </c>
      <c r="B7647" s="2">
        <v>45.76708</v>
      </c>
      <c r="C7647" s="2">
        <v>0.15053900000000001</v>
      </c>
      <c r="D7647" s="2">
        <v>0.51488800000000001</v>
      </c>
      <c r="F7647" s="2">
        <v>10.359109999999999</v>
      </c>
      <c r="G7647" s="2">
        <v>0.45955699999999999</v>
      </c>
      <c r="H7647" s="2">
        <v>0.453629</v>
      </c>
      <c r="J7647" s="2">
        <v>10.36192</v>
      </c>
      <c r="K7647" s="2">
        <v>9.0008000000000005E-2</v>
      </c>
      <c r="L7647" s="2">
        <v>0.182139</v>
      </c>
    </row>
    <row r="7648" spans="1:12" x14ac:dyDescent="0.2">
      <c r="A7648" s="2">
        <v>10.36262</v>
      </c>
      <c r="B7648" s="2">
        <v>45.761899999999997</v>
      </c>
      <c r="C7648" s="2">
        <v>0.15040100000000001</v>
      </c>
      <c r="D7648" s="2">
        <v>0.51494099999999998</v>
      </c>
      <c r="F7648" s="2">
        <v>10.359819999999999</v>
      </c>
      <c r="G7648" s="2">
        <v>0.45929700000000001</v>
      </c>
      <c r="H7648" s="2">
        <v>0.45323200000000002</v>
      </c>
      <c r="J7648" s="2">
        <v>10.36262</v>
      </c>
      <c r="K7648" s="2">
        <v>8.9617000000000002E-2</v>
      </c>
      <c r="L7648" s="2">
        <v>0.18140200000000001</v>
      </c>
    </row>
    <row r="7649" spans="1:12" x14ac:dyDescent="0.2">
      <c r="A7649" s="2">
        <v>10.36332</v>
      </c>
      <c r="B7649" s="2">
        <v>45.756390000000003</v>
      </c>
      <c r="C7649" s="2">
        <v>0.15004300000000001</v>
      </c>
      <c r="D7649" s="2">
        <v>0.515208</v>
      </c>
      <c r="F7649" s="2">
        <v>10.360519999999999</v>
      </c>
      <c r="G7649" s="2">
        <v>0.45896900000000002</v>
      </c>
      <c r="H7649" s="2">
        <v>0.45317099999999999</v>
      </c>
      <c r="J7649" s="2">
        <v>10.36332</v>
      </c>
      <c r="K7649" s="2">
        <v>8.9501999999999998E-2</v>
      </c>
      <c r="L7649" s="2">
        <v>0.18071599999999999</v>
      </c>
    </row>
    <row r="7650" spans="1:12" x14ac:dyDescent="0.2">
      <c r="A7650" s="2">
        <v>10.36402</v>
      </c>
      <c r="B7650" s="2">
        <v>45.750599999999999</v>
      </c>
      <c r="C7650" s="2">
        <v>0.14954300000000001</v>
      </c>
      <c r="D7650" s="2">
        <v>0.51560499999999998</v>
      </c>
      <c r="F7650" s="2">
        <v>10.361219999999999</v>
      </c>
      <c r="G7650" s="2">
        <v>0.458839</v>
      </c>
      <c r="H7650" s="2">
        <v>0.45336900000000002</v>
      </c>
      <c r="J7650" s="2">
        <v>10.36402</v>
      </c>
      <c r="K7650" s="2">
        <v>9.0302999999999994E-2</v>
      </c>
      <c r="L7650" s="2">
        <v>0.18032200000000001</v>
      </c>
    </row>
    <row r="7651" spans="1:12" x14ac:dyDescent="0.2">
      <c r="A7651" s="2">
        <v>10.36472</v>
      </c>
      <c r="B7651" s="2">
        <v>45.746169999999999</v>
      </c>
      <c r="C7651" s="2">
        <v>0.14961199999999999</v>
      </c>
      <c r="D7651" s="2">
        <v>0.51575800000000005</v>
      </c>
      <c r="F7651" s="2">
        <v>10.36192</v>
      </c>
      <c r="G7651" s="2">
        <v>0.45886199999999999</v>
      </c>
      <c r="H7651" s="2">
        <v>0.45336199999999999</v>
      </c>
      <c r="J7651" s="2">
        <v>10.36472</v>
      </c>
      <c r="K7651" s="2">
        <v>9.0713000000000002E-2</v>
      </c>
      <c r="L7651" s="2">
        <v>0.17988999999999999</v>
      </c>
    </row>
    <row r="7652" spans="1:12" x14ac:dyDescent="0.2">
      <c r="A7652" s="2">
        <v>10.36543</v>
      </c>
      <c r="B7652" s="2">
        <v>45.741759999999999</v>
      </c>
      <c r="C7652" s="2">
        <v>0.14965000000000001</v>
      </c>
      <c r="D7652" s="2">
        <v>0.51601699999999995</v>
      </c>
      <c r="F7652" s="2">
        <v>10.36262</v>
      </c>
      <c r="G7652" s="2">
        <v>0.458588</v>
      </c>
      <c r="H7652" s="2">
        <v>0.453102</v>
      </c>
      <c r="J7652" s="2">
        <v>10.36543</v>
      </c>
      <c r="K7652" s="2">
        <v>9.1019000000000003E-2</v>
      </c>
      <c r="L7652" s="2">
        <v>0.17944299999999999</v>
      </c>
    </row>
    <row r="7653" spans="1:12" x14ac:dyDescent="0.2">
      <c r="A7653" s="2">
        <v>10.36613</v>
      </c>
      <c r="B7653" s="2">
        <v>45.736669999999997</v>
      </c>
      <c r="C7653" s="2">
        <v>0.14952799999999999</v>
      </c>
      <c r="D7653" s="2">
        <v>0.51670400000000005</v>
      </c>
      <c r="F7653" s="2">
        <v>10.36332</v>
      </c>
      <c r="G7653" s="2">
        <v>0.45812999999999998</v>
      </c>
      <c r="H7653" s="2">
        <v>0.453148</v>
      </c>
      <c r="J7653" s="2">
        <v>10.36613</v>
      </c>
      <c r="K7653" s="2">
        <v>9.1264999999999999E-2</v>
      </c>
      <c r="L7653" s="2">
        <v>0.17890200000000001</v>
      </c>
    </row>
    <row r="7654" spans="1:12" x14ac:dyDescent="0.2">
      <c r="A7654" s="2">
        <v>10.36683</v>
      </c>
      <c r="B7654" s="2">
        <v>45.731090000000002</v>
      </c>
      <c r="C7654" s="2">
        <v>0.14874599999999999</v>
      </c>
      <c r="D7654" s="2">
        <v>0.51713900000000002</v>
      </c>
      <c r="F7654" s="2">
        <v>10.36402</v>
      </c>
      <c r="G7654" s="2">
        <v>0.45800800000000003</v>
      </c>
      <c r="H7654" s="2">
        <v>0.45307199999999997</v>
      </c>
      <c r="J7654" s="2">
        <v>10.36683</v>
      </c>
      <c r="K7654" s="2">
        <v>9.1577000000000006E-2</v>
      </c>
      <c r="L7654" s="2">
        <v>0.17836099999999999</v>
      </c>
    </row>
    <row r="7655" spans="1:12" x14ac:dyDescent="0.2">
      <c r="A7655" s="2">
        <v>10.36753</v>
      </c>
      <c r="B7655" s="2">
        <v>45.725239999999999</v>
      </c>
      <c r="C7655" s="2">
        <v>0.14857799999999999</v>
      </c>
      <c r="D7655" s="2">
        <v>0.51747399999999999</v>
      </c>
      <c r="F7655" s="2">
        <v>10.36472</v>
      </c>
      <c r="G7655" s="2">
        <v>0.45822099999999999</v>
      </c>
      <c r="H7655" s="2">
        <v>0.45316299999999998</v>
      </c>
      <c r="J7655" s="2">
        <v>10.36753</v>
      </c>
      <c r="K7655" s="2">
        <v>9.1740000000000002E-2</v>
      </c>
      <c r="L7655" s="2">
        <v>0.177838</v>
      </c>
    </row>
    <row r="7656" spans="1:12" x14ac:dyDescent="0.2">
      <c r="A7656" s="2">
        <v>10.368230000000001</v>
      </c>
      <c r="B7656" s="2">
        <v>45.719749999999998</v>
      </c>
      <c r="C7656" s="2">
        <v>0.14855499999999999</v>
      </c>
      <c r="D7656" s="2">
        <v>0.51759599999999995</v>
      </c>
      <c r="F7656" s="2">
        <v>10.36543</v>
      </c>
      <c r="G7656" s="2">
        <v>0.45830500000000002</v>
      </c>
      <c r="H7656" s="2">
        <v>0.45343800000000001</v>
      </c>
      <c r="J7656" s="2">
        <v>10.368230000000001</v>
      </c>
      <c r="K7656" s="2">
        <v>9.1916999999999999E-2</v>
      </c>
      <c r="L7656" s="2">
        <v>0.177208</v>
      </c>
    </row>
    <row r="7657" spans="1:12" x14ac:dyDescent="0.2">
      <c r="A7657" s="2">
        <v>10.368930000000001</v>
      </c>
      <c r="B7657" s="2">
        <v>45.714550000000003</v>
      </c>
      <c r="C7657" s="2">
        <v>0.147983</v>
      </c>
      <c r="D7657" s="2">
        <v>0.51771100000000003</v>
      </c>
      <c r="F7657" s="2">
        <v>10.36613</v>
      </c>
      <c r="G7657" s="2">
        <v>0.45833600000000002</v>
      </c>
      <c r="H7657" s="2">
        <v>0.453293</v>
      </c>
      <c r="J7657" s="2">
        <v>10.368930000000001</v>
      </c>
      <c r="K7657" s="2">
        <v>9.1894000000000003E-2</v>
      </c>
      <c r="L7657" s="2">
        <v>0.17660699999999999</v>
      </c>
    </row>
    <row r="7658" spans="1:12" x14ac:dyDescent="0.2">
      <c r="A7658" s="2">
        <v>10.369630000000001</v>
      </c>
      <c r="B7658" s="2">
        <v>45.708959999999998</v>
      </c>
      <c r="C7658" s="2">
        <v>0.147674</v>
      </c>
      <c r="D7658" s="2">
        <v>0.51839000000000002</v>
      </c>
      <c r="F7658" s="2">
        <v>10.36683</v>
      </c>
      <c r="G7658" s="2">
        <v>0.457764</v>
      </c>
      <c r="H7658" s="2">
        <v>0.45313999999999999</v>
      </c>
      <c r="J7658" s="2">
        <v>10.369630000000001</v>
      </c>
      <c r="K7658" s="2">
        <v>9.2093999999999995E-2</v>
      </c>
      <c r="L7658" s="2">
        <v>0.175903</v>
      </c>
    </row>
    <row r="7659" spans="1:12" x14ac:dyDescent="0.2">
      <c r="A7659" s="2">
        <v>10.370340000000001</v>
      </c>
      <c r="B7659" s="2">
        <v>45.703209999999999</v>
      </c>
      <c r="C7659" s="2">
        <v>0.14705599999999999</v>
      </c>
      <c r="D7659" s="2">
        <v>0.51861100000000004</v>
      </c>
      <c r="F7659" s="2">
        <v>10.36753</v>
      </c>
      <c r="G7659" s="2">
        <v>0.457291</v>
      </c>
      <c r="H7659" s="2">
        <v>0.45323200000000002</v>
      </c>
      <c r="J7659" s="2">
        <v>10.370340000000001</v>
      </c>
      <c r="K7659" s="2">
        <v>9.2171000000000003E-2</v>
      </c>
      <c r="L7659" s="2">
        <v>0.17552799999999999</v>
      </c>
    </row>
    <row r="7660" spans="1:12" x14ac:dyDescent="0.2">
      <c r="A7660" s="2">
        <v>10.371040000000001</v>
      </c>
      <c r="B7660" s="2">
        <v>45.697110000000002</v>
      </c>
      <c r="C7660" s="2">
        <v>0.14647199999999999</v>
      </c>
      <c r="D7660" s="2">
        <v>0.51832100000000003</v>
      </c>
      <c r="F7660" s="2">
        <v>10.368230000000001</v>
      </c>
      <c r="G7660" s="2">
        <v>0.45674100000000001</v>
      </c>
      <c r="H7660" s="2">
        <v>0.45336900000000002</v>
      </c>
      <c r="J7660" s="2">
        <v>10.371040000000001</v>
      </c>
      <c r="K7660" s="2">
        <v>9.2348E-2</v>
      </c>
      <c r="L7660" s="2">
        <v>0.17524999999999999</v>
      </c>
    </row>
    <row r="7661" spans="1:12" x14ac:dyDescent="0.2">
      <c r="A7661" s="2">
        <v>10.371740000000001</v>
      </c>
      <c r="B7661" s="2">
        <v>45.691540000000003</v>
      </c>
      <c r="C7661" s="2">
        <v>0.146228</v>
      </c>
      <c r="D7661" s="2">
        <v>0.51807700000000001</v>
      </c>
      <c r="F7661" s="2">
        <v>10.368930000000001</v>
      </c>
      <c r="G7661" s="2">
        <v>0.45618399999999998</v>
      </c>
      <c r="H7661" s="2">
        <v>0.45337699999999997</v>
      </c>
      <c r="J7661" s="2">
        <v>10.371740000000001</v>
      </c>
      <c r="K7661" s="2">
        <v>9.2460000000000001E-2</v>
      </c>
      <c r="L7661" s="2">
        <v>0.17475299999999999</v>
      </c>
    </row>
    <row r="7662" spans="1:12" x14ac:dyDescent="0.2">
      <c r="A7662" s="2">
        <v>10.372439999999999</v>
      </c>
      <c r="B7662" s="2">
        <v>45.686320000000002</v>
      </c>
      <c r="C7662" s="2">
        <v>0.145843</v>
      </c>
      <c r="D7662" s="2">
        <v>0.51810800000000001</v>
      </c>
      <c r="F7662" s="2">
        <v>10.369630000000001</v>
      </c>
      <c r="G7662" s="2">
        <v>0.45539099999999999</v>
      </c>
      <c r="H7662" s="2">
        <v>0.452934</v>
      </c>
      <c r="J7662" s="2">
        <v>10.372439999999999</v>
      </c>
      <c r="K7662" s="2">
        <v>9.2316999999999996E-2</v>
      </c>
      <c r="L7662" s="2">
        <v>0.17472299999999999</v>
      </c>
    </row>
    <row r="7663" spans="1:12" x14ac:dyDescent="0.2">
      <c r="A7663" s="2">
        <v>10.373139999999999</v>
      </c>
      <c r="B7663" s="2">
        <v>45.68009</v>
      </c>
      <c r="C7663" s="2">
        <v>0.14560600000000001</v>
      </c>
      <c r="D7663" s="2">
        <v>0.51764200000000005</v>
      </c>
      <c r="F7663" s="2">
        <v>10.370340000000001</v>
      </c>
      <c r="G7663" s="2">
        <v>0.45512399999999997</v>
      </c>
      <c r="H7663" s="2">
        <v>0.45252999999999999</v>
      </c>
      <c r="J7663" s="2">
        <v>10.373139999999999</v>
      </c>
      <c r="K7663" s="2">
        <v>9.2323000000000002E-2</v>
      </c>
      <c r="L7663" s="2">
        <v>0.17447399999999999</v>
      </c>
    </row>
    <row r="7664" spans="1:12" x14ac:dyDescent="0.2">
      <c r="A7664" s="2">
        <v>10.37384</v>
      </c>
      <c r="B7664" s="2">
        <v>45.674770000000002</v>
      </c>
      <c r="C7664" s="2">
        <v>0.14559900000000001</v>
      </c>
      <c r="D7664" s="2">
        <v>0.51767300000000005</v>
      </c>
      <c r="F7664" s="2">
        <v>10.371040000000001</v>
      </c>
      <c r="G7664" s="2">
        <v>0.45507799999999998</v>
      </c>
      <c r="H7664" s="2">
        <v>0.45236999999999999</v>
      </c>
      <c r="J7664" s="2">
        <v>10.37384</v>
      </c>
      <c r="K7664" s="2">
        <v>9.2402999999999999E-2</v>
      </c>
      <c r="L7664" s="2">
        <v>0.173674</v>
      </c>
    </row>
    <row r="7665" spans="1:12" x14ac:dyDescent="0.2">
      <c r="A7665" s="2">
        <v>10.37454</v>
      </c>
      <c r="B7665" s="2">
        <v>45.669460000000001</v>
      </c>
      <c r="C7665" s="2">
        <v>0.14651</v>
      </c>
      <c r="D7665" s="2">
        <v>0.51804700000000004</v>
      </c>
      <c r="F7665" s="2">
        <v>10.371740000000001</v>
      </c>
      <c r="G7665" s="2">
        <v>0.45459699999999997</v>
      </c>
      <c r="H7665" s="2">
        <v>0.45255299999999998</v>
      </c>
      <c r="J7665" s="2">
        <v>10.37454</v>
      </c>
      <c r="K7665" s="2">
        <v>9.2642000000000002E-2</v>
      </c>
      <c r="L7665" s="2">
        <v>0.173119</v>
      </c>
    </row>
    <row r="7666" spans="1:12" x14ac:dyDescent="0.2">
      <c r="A7666" s="2">
        <v>10.375249999999999</v>
      </c>
      <c r="B7666" s="2">
        <v>45.664110000000001</v>
      </c>
      <c r="C7666" s="2">
        <v>0.146125</v>
      </c>
      <c r="D7666" s="2">
        <v>0.51863400000000004</v>
      </c>
      <c r="F7666" s="2">
        <v>10.372439999999999</v>
      </c>
      <c r="G7666" s="2">
        <v>0.45404099999999997</v>
      </c>
      <c r="H7666" s="2">
        <v>0.45272800000000002</v>
      </c>
      <c r="J7666" s="2">
        <v>10.375249999999999</v>
      </c>
      <c r="K7666" s="2">
        <v>9.2648999999999995E-2</v>
      </c>
      <c r="L7666" s="2">
        <v>0.17258299999999999</v>
      </c>
    </row>
    <row r="7667" spans="1:12" x14ac:dyDescent="0.2">
      <c r="A7667" s="2">
        <v>10.37595</v>
      </c>
      <c r="B7667" s="2">
        <v>45.658650000000002</v>
      </c>
      <c r="C7667" s="2">
        <v>0.146014</v>
      </c>
      <c r="D7667" s="2">
        <v>0.51879399999999998</v>
      </c>
      <c r="F7667" s="2">
        <v>10.373139999999999</v>
      </c>
      <c r="G7667" s="2">
        <v>0.453957</v>
      </c>
      <c r="H7667" s="2">
        <v>0.45272800000000002</v>
      </c>
      <c r="J7667" s="2">
        <v>10.37595</v>
      </c>
      <c r="K7667" s="2">
        <v>9.2480000000000007E-2</v>
      </c>
      <c r="L7667" s="2">
        <v>0.17155599999999999</v>
      </c>
    </row>
    <row r="7668" spans="1:12" x14ac:dyDescent="0.2">
      <c r="A7668" s="2">
        <v>10.37665</v>
      </c>
      <c r="B7668" s="2">
        <v>45.65363</v>
      </c>
      <c r="C7668" s="2">
        <v>0.14571700000000001</v>
      </c>
      <c r="D7668" s="2">
        <v>0.51941199999999998</v>
      </c>
      <c r="F7668" s="2">
        <v>10.37384</v>
      </c>
      <c r="G7668" s="2">
        <v>0.453766</v>
      </c>
      <c r="H7668" s="2">
        <v>0.45297199999999999</v>
      </c>
      <c r="J7668" s="2">
        <v>10.37665</v>
      </c>
      <c r="K7668" s="2">
        <v>9.2038999999999996E-2</v>
      </c>
      <c r="L7668" s="2">
        <v>0.17100899999999999</v>
      </c>
    </row>
    <row r="7669" spans="1:12" x14ac:dyDescent="0.2">
      <c r="A7669" s="2">
        <v>10.37735</v>
      </c>
      <c r="B7669" s="2">
        <v>45.648319999999998</v>
      </c>
      <c r="C7669" s="2">
        <v>0.14518300000000001</v>
      </c>
      <c r="D7669" s="2">
        <v>0.519733</v>
      </c>
      <c r="F7669" s="2">
        <v>10.37454</v>
      </c>
      <c r="G7669" s="2">
        <v>0.453629</v>
      </c>
      <c r="H7669" s="2">
        <v>0.45355200000000001</v>
      </c>
      <c r="J7669" s="2">
        <v>10.37735</v>
      </c>
      <c r="K7669" s="2">
        <v>9.1916999999999999E-2</v>
      </c>
      <c r="L7669" s="2">
        <v>0.17057700000000001</v>
      </c>
    </row>
    <row r="7670" spans="1:12" x14ac:dyDescent="0.2">
      <c r="A7670" s="2">
        <v>10.37805</v>
      </c>
      <c r="B7670" s="2">
        <v>45.643470000000001</v>
      </c>
      <c r="C7670" s="2">
        <v>0.14483599999999999</v>
      </c>
      <c r="D7670" s="2">
        <v>0.52020599999999995</v>
      </c>
      <c r="F7670" s="2">
        <v>10.375249999999999</v>
      </c>
      <c r="G7670" s="2">
        <v>0.45323200000000002</v>
      </c>
      <c r="H7670" s="2">
        <v>0.45374300000000001</v>
      </c>
      <c r="J7670" s="2">
        <v>10.37805</v>
      </c>
      <c r="K7670" s="2">
        <v>9.1755000000000003E-2</v>
      </c>
      <c r="L7670" s="2">
        <v>0.169991</v>
      </c>
    </row>
    <row r="7671" spans="1:12" x14ac:dyDescent="0.2">
      <c r="A7671" s="2">
        <v>10.37875</v>
      </c>
      <c r="B7671" s="2">
        <v>45.637830000000001</v>
      </c>
      <c r="C7671" s="2">
        <v>0.14426700000000001</v>
      </c>
      <c r="D7671" s="2">
        <v>0.52024400000000004</v>
      </c>
      <c r="F7671" s="2">
        <v>10.37595</v>
      </c>
      <c r="G7671" s="2">
        <v>0.45317099999999999</v>
      </c>
      <c r="H7671" s="2">
        <v>0.454071</v>
      </c>
      <c r="J7671" s="2">
        <v>10.37875</v>
      </c>
      <c r="K7671" s="2">
        <v>9.1406000000000001E-2</v>
      </c>
      <c r="L7671" s="2">
        <v>0.169622</v>
      </c>
    </row>
    <row r="7672" spans="1:12" x14ac:dyDescent="0.2">
      <c r="A7672" s="2">
        <v>10.37945</v>
      </c>
      <c r="B7672" s="2">
        <v>45.6327</v>
      </c>
      <c r="C7672" s="2">
        <v>0.14424799999999999</v>
      </c>
      <c r="D7672" s="2">
        <v>0.52013699999999996</v>
      </c>
      <c r="F7672" s="2">
        <v>10.37665</v>
      </c>
      <c r="G7672" s="2">
        <v>0.45336900000000002</v>
      </c>
      <c r="H7672" s="2">
        <v>0.45426899999999998</v>
      </c>
      <c r="J7672" s="2">
        <v>10.37945</v>
      </c>
      <c r="K7672" s="2">
        <v>9.1032000000000002E-2</v>
      </c>
      <c r="L7672" s="2">
        <v>0.16939299999999999</v>
      </c>
    </row>
    <row r="7673" spans="1:12" x14ac:dyDescent="0.2">
      <c r="A7673" s="2">
        <v>10.38016</v>
      </c>
      <c r="B7673" s="2">
        <v>45.62724</v>
      </c>
      <c r="C7673" s="2">
        <v>0.144153</v>
      </c>
      <c r="D7673" s="2">
        <v>0.51977099999999998</v>
      </c>
      <c r="F7673" s="2">
        <v>10.37735</v>
      </c>
      <c r="G7673" s="2">
        <v>0.45336199999999999</v>
      </c>
      <c r="H7673" s="2">
        <v>0.45404099999999997</v>
      </c>
      <c r="J7673" s="2">
        <v>10.38016</v>
      </c>
      <c r="K7673" s="2">
        <v>9.1377E-2</v>
      </c>
      <c r="L7673" s="2">
        <v>0.16922599999999999</v>
      </c>
    </row>
    <row r="7674" spans="1:12" x14ac:dyDescent="0.2">
      <c r="A7674" s="2">
        <v>10.38086</v>
      </c>
      <c r="B7674" s="2">
        <v>45.62209</v>
      </c>
      <c r="C7674" s="2">
        <v>0.143844</v>
      </c>
      <c r="D7674" s="2">
        <v>0.51905400000000002</v>
      </c>
      <c r="F7674" s="2">
        <v>10.37805</v>
      </c>
      <c r="G7674" s="2">
        <v>0.453102</v>
      </c>
      <c r="H7674" s="2">
        <v>0.45419300000000001</v>
      </c>
      <c r="J7674" s="2">
        <v>10.38086</v>
      </c>
      <c r="K7674" s="2">
        <v>9.1786999999999994E-2</v>
      </c>
      <c r="L7674" s="2">
        <v>0.168845</v>
      </c>
    </row>
    <row r="7675" spans="1:12" x14ac:dyDescent="0.2">
      <c r="A7675" s="2">
        <v>10.38156</v>
      </c>
      <c r="B7675" s="2">
        <v>45.616430000000001</v>
      </c>
      <c r="C7675" s="2">
        <v>0.143729</v>
      </c>
      <c r="D7675" s="2">
        <v>0.51934400000000003</v>
      </c>
      <c r="F7675" s="2">
        <v>10.37875</v>
      </c>
      <c r="G7675" s="2">
        <v>0.453148</v>
      </c>
      <c r="H7675" s="2">
        <v>0.45441399999999998</v>
      </c>
      <c r="J7675" s="2">
        <v>10.38156</v>
      </c>
      <c r="K7675" s="2">
        <v>9.1718999999999995E-2</v>
      </c>
      <c r="L7675" s="2">
        <v>0.16834099999999999</v>
      </c>
    </row>
    <row r="7676" spans="1:12" x14ac:dyDescent="0.2">
      <c r="A7676" s="2">
        <v>10.38226</v>
      </c>
      <c r="B7676" s="2">
        <v>45.610729999999997</v>
      </c>
      <c r="C7676" s="2">
        <v>0.14366799999999999</v>
      </c>
      <c r="D7676" s="2">
        <v>0.52004499999999998</v>
      </c>
      <c r="F7676" s="2">
        <v>10.37945</v>
      </c>
      <c r="G7676" s="2">
        <v>0.45307199999999997</v>
      </c>
      <c r="H7676" s="2">
        <v>0.45446799999999998</v>
      </c>
      <c r="J7676" s="2">
        <v>10.38226</v>
      </c>
      <c r="K7676" s="2">
        <v>9.1500999999999999E-2</v>
      </c>
      <c r="L7676" s="2">
        <v>0.16797000000000001</v>
      </c>
    </row>
    <row r="7677" spans="1:12" x14ac:dyDescent="0.2">
      <c r="A7677" s="2">
        <v>10.382960000000001</v>
      </c>
      <c r="B7677" s="2">
        <v>45.60472</v>
      </c>
      <c r="C7677" s="2">
        <v>0.14388600000000001</v>
      </c>
      <c r="D7677" s="2">
        <v>0.51986200000000005</v>
      </c>
      <c r="F7677" s="2">
        <v>10.38016</v>
      </c>
      <c r="G7677" s="2">
        <v>0.45316299999999998</v>
      </c>
      <c r="H7677" s="2">
        <v>0.45441399999999998</v>
      </c>
      <c r="J7677" s="2">
        <v>10.382960000000001</v>
      </c>
      <c r="K7677" s="2">
        <v>9.1039999999999996E-2</v>
      </c>
      <c r="L7677" s="2">
        <v>0.167597</v>
      </c>
    </row>
    <row r="7678" spans="1:12" x14ac:dyDescent="0.2">
      <c r="A7678" s="2">
        <v>10.383660000000001</v>
      </c>
      <c r="B7678" s="2">
        <v>45.599139999999998</v>
      </c>
      <c r="C7678" s="2">
        <v>0.14422099999999999</v>
      </c>
      <c r="D7678" s="2">
        <v>0.51963300000000001</v>
      </c>
      <c r="F7678" s="2">
        <v>10.38086</v>
      </c>
      <c r="G7678" s="2">
        <v>0.45343800000000001</v>
      </c>
      <c r="H7678" s="2">
        <v>0.45474199999999998</v>
      </c>
      <c r="J7678" s="2">
        <v>10.383660000000001</v>
      </c>
      <c r="K7678" s="2">
        <v>9.0948000000000001E-2</v>
      </c>
      <c r="L7678" s="2">
        <v>0.167263</v>
      </c>
    </row>
    <row r="7679" spans="1:12" x14ac:dyDescent="0.2">
      <c r="A7679" s="2">
        <v>10.384359999999999</v>
      </c>
      <c r="B7679" s="2">
        <v>45.593820000000001</v>
      </c>
      <c r="C7679" s="2">
        <v>0.143848</v>
      </c>
      <c r="D7679" s="2">
        <v>0.51935100000000001</v>
      </c>
      <c r="F7679" s="2">
        <v>10.38156</v>
      </c>
      <c r="G7679" s="2">
        <v>0.453293</v>
      </c>
      <c r="H7679" s="2">
        <v>0.45504</v>
      </c>
      <c r="J7679" s="2">
        <v>10.384359999999999</v>
      </c>
      <c r="K7679" s="2">
        <v>9.0930999999999998E-2</v>
      </c>
      <c r="L7679" s="2">
        <v>0.166716</v>
      </c>
    </row>
    <row r="7680" spans="1:12" x14ac:dyDescent="0.2">
      <c r="A7680" s="2">
        <v>10.385059999999999</v>
      </c>
      <c r="B7680" s="2">
        <v>45.588259999999998</v>
      </c>
      <c r="C7680" s="2">
        <v>0.14371</v>
      </c>
      <c r="D7680" s="2">
        <v>0.51914499999999997</v>
      </c>
      <c r="F7680" s="2">
        <v>10.38226</v>
      </c>
      <c r="G7680" s="2">
        <v>0.45313999999999999</v>
      </c>
      <c r="H7680" s="2">
        <v>0.45542100000000002</v>
      </c>
      <c r="J7680" s="2">
        <v>10.385059999999999</v>
      </c>
      <c r="K7680" s="2">
        <v>9.0704000000000007E-2</v>
      </c>
      <c r="L7680" s="2">
        <v>0.165938</v>
      </c>
    </row>
    <row r="7681" spans="1:12" x14ac:dyDescent="0.2">
      <c r="A7681" s="2">
        <v>10.385770000000001</v>
      </c>
      <c r="B7681" s="2">
        <v>45.582250000000002</v>
      </c>
      <c r="C7681" s="2">
        <v>0.14357300000000001</v>
      </c>
      <c r="D7681" s="2">
        <v>0.51972499999999999</v>
      </c>
      <c r="F7681" s="2">
        <v>10.382960000000001</v>
      </c>
      <c r="G7681" s="2">
        <v>0.45323200000000002</v>
      </c>
      <c r="H7681" s="2">
        <v>0.45626100000000003</v>
      </c>
      <c r="J7681" s="2">
        <v>10.385770000000001</v>
      </c>
      <c r="K7681" s="2">
        <v>9.0744000000000005E-2</v>
      </c>
      <c r="L7681" s="2">
        <v>0.16544</v>
      </c>
    </row>
    <row r="7682" spans="1:12" x14ac:dyDescent="0.2">
      <c r="A7682" s="2">
        <v>10.386469999999999</v>
      </c>
      <c r="B7682" s="2">
        <v>45.57611</v>
      </c>
      <c r="C7682" s="2">
        <v>0.14315700000000001</v>
      </c>
      <c r="D7682" s="2">
        <v>0.51964100000000002</v>
      </c>
      <c r="F7682" s="2">
        <v>10.383660000000001</v>
      </c>
      <c r="G7682" s="2">
        <v>0.45336900000000002</v>
      </c>
      <c r="H7682" s="2">
        <v>0.45636700000000002</v>
      </c>
      <c r="J7682" s="2">
        <v>10.386469999999999</v>
      </c>
      <c r="K7682" s="2">
        <v>9.0479000000000004E-2</v>
      </c>
      <c r="L7682" s="2">
        <v>0.164802</v>
      </c>
    </row>
    <row r="7683" spans="1:12" x14ac:dyDescent="0.2">
      <c r="A7683" s="2">
        <v>10.387169999999999</v>
      </c>
      <c r="B7683" s="2">
        <v>45.57076</v>
      </c>
      <c r="C7683" s="2">
        <v>0.14280599999999999</v>
      </c>
      <c r="D7683" s="2">
        <v>0.51954199999999995</v>
      </c>
      <c r="F7683" s="2">
        <v>10.384359999999999</v>
      </c>
      <c r="G7683" s="2">
        <v>0.45337699999999997</v>
      </c>
      <c r="H7683" s="2">
        <v>0.45616899999999999</v>
      </c>
      <c r="J7683" s="2">
        <v>10.387169999999999</v>
      </c>
      <c r="K7683" s="2">
        <v>9.0494000000000005E-2</v>
      </c>
      <c r="L7683" s="2">
        <v>0.164245</v>
      </c>
    </row>
    <row r="7684" spans="1:12" x14ac:dyDescent="0.2">
      <c r="A7684" s="2">
        <v>10.387869999999999</v>
      </c>
      <c r="B7684" s="2">
        <v>45.564970000000002</v>
      </c>
      <c r="C7684" s="2">
        <v>0.14263500000000001</v>
      </c>
      <c r="D7684" s="2">
        <v>0.51958000000000004</v>
      </c>
      <c r="F7684" s="2">
        <v>10.385059999999999</v>
      </c>
      <c r="G7684" s="2">
        <v>0.452934</v>
      </c>
      <c r="H7684" s="2">
        <v>0.45610800000000001</v>
      </c>
      <c r="J7684" s="2">
        <v>10.387869999999999</v>
      </c>
      <c r="K7684" s="2">
        <v>9.0240000000000001E-2</v>
      </c>
      <c r="L7684" s="2">
        <v>0.16384899999999999</v>
      </c>
    </row>
    <row r="7685" spans="1:12" x14ac:dyDescent="0.2">
      <c r="A7685" s="2">
        <v>10.38857</v>
      </c>
      <c r="B7685" s="2">
        <v>45.559170000000002</v>
      </c>
      <c r="C7685" s="2">
        <v>0.14241000000000001</v>
      </c>
      <c r="D7685" s="2">
        <v>0.51935900000000002</v>
      </c>
      <c r="F7685" s="2">
        <v>10.385770000000001</v>
      </c>
      <c r="G7685" s="2">
        <v>0.45252999999999999</v>
      </c>
      <c r="H7685" s="2">
        <v>0.45583299999999999</v>
      </c>
      <c r="J7685" s="2">
        <v>10.38857</v>
      </c>
      <c r="K7685" s="2">
        <v>8.9729000000000003E-2</v>
      </c>
      <c r="L7685" s="2">
        <v>0.163385</v>
      </c>
    </row>
    <row r="7686" spans="1:12" x14ac:dyDescent="0.2">
      <c r="A7686" s="2">
        <v>10.38927</v>
      </c>
      <c r="B7686" s="2">
        <v>45.553629999999998</v>
      </c>
      <c r="C7686" s="2">
        <v>0.14169999999999999</v>
      </c>
      <c r="D7686" s="2">
        <v>0.51977799999999996</v>
      </c>
      <c r="F7686" s="2">
        <v>10.386469999999999</v>
      </c>
      <c r="G7686" s="2">
        <v>0.45236999999999999</v>
      </c>
      <c r="H7686" s="2">
        <v>0.45595599999999997</v>
      </c>
      <c r="J7686" s="2">
        <v>10.38927</v>
      </c>
      <c r="K7686" s="2">
        <v>8.9601E-2</v>
      </c>
      <c r="L7686" s="2">
        <v>0.163045</v>
      </c>
    </row>
    <row r="7687" spans="1:12" x14ac:dyDescent="0.2">
      <c r="A7687" s="2">
        <v>10.38997</v>
      </c>
      <c r="B7687" s="2">
        <v>45.547170000000001</v>
      </c>
      <c r="C7687" s="2">
        <v>0.14105899999999999</v>
      </c>
      <c r="D7687" s="2">
        <v>0.51966400000000001</v>
      </c>
      <c r="F7687" s="2">
        <v>10.387169999999999</v>
      </c>
      <c r="G7687" s="2">
        <v>0.45255299999999998</v>
      </c>
      <c r="H7687" s="2">
        <v>0.45641300000000001</v>
      </c>
      <c r="J7687" s="2">
        <v>10.38997</v>
      </c>
      <c r="K7687" s="2">
        <v>8.9285000000000003E-2</v>
      </c>
      <c r="L7687" s="2">
        <v>0.16289899999999999</v>
      </c>
    </row>
    <row r="7688" spans="1:12" x14ac:dyDescent="0.2">
      <c r="A7688" s="2">
        <v>10.39068</v>
      </c>
      <c r="B7688" s="2">
        <v>45.540900000000001</v>
      </c>
      <c r="C7688" s="2">
        <v>0.140407</v>
      </c>
      <c r="D7688" s="2">
        <v>0.52022100000000004</v>
      </c>
      <c r="F7688" s="2">
        <v>10.387869999999999</v>
      </c>
      <c r="G7688" s="2">
        <v>0.45272800000000002</v>
      </c>
      <c r="H7688" s="2">
        <v>0.45679500000000001</v>
      </c>
      <c r="J7688" s="2">
        <v>10.39068</v>
      </c>
      <c r="K7688" s="2">
        <v>8.8679999999999995E-2</v>
      </c>
      <c r="L7688" s="2">
        <v>0.16298299999999999</v>
      </c>
    </row>
    <row r="7689" spans="1:12" x14ac:dyDescent="0.2">
      <c r="A7689" s="2">
        <v>10.39138</v>
      </c>
      <c r="B7689" s="2">
        <v>45.534779999999998</v>
      </c>
      <c r="C7689" s="2">
        <v>0.14001</v>
      </c>
      <c r="D7689" s="2">
        <v>0.52048799999999995</v>
      </c>
      <c r="F7689" s="2">
        <v>10.38857</v>
      </c>
      <c r="G7689" s="2">
        <v>0.45272800000000002</v>
      </c>
      <c r="H7689" s="2">
        <v>0.45703100000000002</v>
      </c>
      <c r="J7689" s="2">
        <v>10.39138</v>
      </c>
      <c r="K7689" s="2">
        <v>8.8303999999999994E-2</v>
      </c>
      <c r="L7689" s="2">
        <v>0.162802</v>
      </c>
    </row>
    <row r="7690" spans="1:12" x14ac:dyDescent="0.2">
      <c r="A7690" s="2">
        <v>10.39208</v>
      </c>
      <c r="B7690" s="2">
        <v>45.529049999999998</v>
      </c>
      <c r="C7690" s="2">
        <v>0.13972799999999999</v>
      </c>
      <c r="D7690" s="2">
        <v>0.52107499999999995</v>
      </c>
      <c r="F7690" s="2">
        <v>10.38927</v>
      </c>
      <c r="G7690" s="2">
        <v>0.45297199999999999</v>
      </c>
      <c r="H7690" s="2">
        <v>0.45721400000000001</v>
      </c>
      <c r="J7690" s="2">
        <v>10.39208</v>
      </c>
      <c r="K7690" s="2">
        <v>8.8316000000000006E-2</v>
      </c>
      <c r="L7690" s="2">
        <v>0.16206999999999999</v>
      </c>
    </row>
    <row r="7691" spans="1:12" x14ac:dyDescent="0.2">
      <c r="A7691" s="2">
        <v>10.39278</v>
      </c>
      <c r="B7691" s="2">
        <v>45.523449999999997</v>
      </c>
      <c r="C7691" s="2">
        <v>0.13949900000000001</v>
      </c>
      <c r="D7691" s="2">
        <v>0.52112099999999995</v>
      </c>
      <c r="F7691" s="2">
        <v>10.38997</v>
      </c>
      <c r="G7691" s="2">
        <v>0.45355200000000001</v>
      </c>
      <c r="H7691" s="2">
        <v>0.45746599999999998</v>
      </c>
      <c r="J7691" s="2">
        <v>10.39278</v>
      </c>
      <c r="K7691" s="2">
        <v>8.8733999999999993E-2</v>
      </c>
      <c r="L7691" s="2">
        <v>0.16131000000000001</v>
      </c>
    </row>
    <row r="7692" spans="1:12" x14ac:dyDescent="0.2">
      <c r="A7692" s="2">
        <v>10.39348</v>
      </c>
      <c r="B7692" s="2">
        <v>45.517809999999997</v>
      </c>
      <c r="C7692" s="2">
        <v>0.13936499999999999</v>
      </c>
      <c r="D7692" s="2">
        <v>0.52130399999999999</v>
      </c>
      <c r="F7692" s="2">
        <v>10.39068</v>
      </c>
      <c r="G7692" s="2">
        <v>0.45374300000000001</v>
      </c>
      <c r="H7692" s="2">
        <v>0.45716899999999999</v>
      </c>
      <c r="J7692" s="2">
        <v>10.39348</v>
      </c>
      <c r="K7692" s="2">
        <v>8.8465000000000002E-2</v>
      </c>
      <c r="L7692" s="2">
        <v>0.16072600000000001</v>
      </c>
    </row>
    <row r="7693" spans="1:12" x14ac:dyDescent="0.2">
      <c r="A7693" s="2">
        <v>10.39418</v>
      </c>
      <c r="B7693" s="2">
        <v>45.512250000000002</v>
      </c>
      <c r="C7693" s="2">
        <v>0.138992</v>
      </c>
      <c r="D7693" s="2">
        <v>0.52092300000000002</v>
      </c>
      <c r="F7693" s="2">
        <v>10.39138</v>
      </c>
      <c r="G7693" s="2">
        <v>0.454071</v>
      </c>
      <c r="H7693" s="2">
        <v>0.457596</v>
      </c>
      <c r="J7693" s="2">
        <v>10.39418</v>
      </c>
      <c r="K7693" s="2">
        <v>8.8321999999999998E-2</v>
      </c>
      <c r="L7693" s="2">
        <v>0.16045300000000001</v>
      </c>
    </row>
    <row r="7694" spans="1:12" x14ac:dyDescent="0.2">
      <c r="A7694" s="2">
        <v>10.394880000000001</v>
      </c>
      <c r="B7694" s="2">
        <v>45.506489999999999</v>
      </c>
      <c r="C7694" s="2">
        <v>0.13856399999999999</v>
      </c>
      <c r="D7694" s="2">
        <v>0.52053400000000005</v>
      </c>
      <c r="F7694" s="2">
        <v>10.39208</v>
      </c>
      <c r="G7694" s="2">
        <v>0.45426899999999998</v>
      </c>
      <c r="H7694" s="2">
        <v>0.45828999999999998</v>
      </c>
      <c r="J7694" s="2">
        <v>10.394880000000001</v>
      </c>
      <c r="K7694" s="2">
        <v>8.8275999999999993E-2</v>
      </c>
      <c r="L7694" s="2">
        <v>0.16036800000000001</v>
      </c>
    </row>
    <row r="7695" spans="1:12" x14ac:dyDescent="0.2">
      <c r="A7695" s="2">
        <v>10.39559</v>
      </c>
      <c r="B7695" s="2">
        <v>45.501260000000002</v>
      </c>
      <c r="C7695" s="2">
        <v>0.13858300000000001</v>
      </c>
      <c r="D7695" s="2">
        <v>0.52041899999999996</v>
      </c>
      <c r="F7695" s="2">
        <v>10.39278</v>
      </c>
      <c r="G7695" s="2">
        <v>0.45404099999999997</v>
      </c>
      <c r="H7695" s="2">
        <v>0.45864899999999997</v>
      </c>
      <c r="J7695" s="2">
        <v>10.39559</v>
      </c>
      <c r="K7695" s="2">
        <v>8.8567999999999994E-2</v>
      </c>
      <c r="L7695" s="2">
        <v>0.16001099999999999</v>
      </c>
    </row>
    <row r="7696" spans="1:12" x14ac:dyDescent="0.2">
      <c r="A7696" s="2">
        <v>10.39629</v>
      </c>
      <c r="B7696" s="2">
        <v>45.495930000000001</v>
      </c>
      <c r="C7696" s="2">
        <v>0.13853799999999999</v>
      </c>
      <c r="D7696" s="2">
        <v>0.52048000000000005</v>
      </c>
      <c r="F7696" s="2">
        <v>10.39348</v>
      </c>
      <c r="G7696" s="2">
        <v>0.45419300000000001</v>
      </c>
      <c r="H7696" s="2">
        <v>0.45887800000000001</v>
      </c>
      <c r="J7696" s="2">
        <v>10.39629</v>
      </c>
      <c r="K7696" s="2">
        <v>8.9169999999999999E-2</v>
      </c>
      <c r="L7696" s="2">
        <v>0.15970899999999999</v>
      </c>
    </row>
    <row r="7697" spans="1:12" x14ac:dyDescent="0.2">
      <c r="A7697" s="2">
        <v>10.396990000000001</v>
      </c>
      <c r="B7697" s="2">
        <v>45.49006</v>
      </c>
      <c r="C7697" s="2">
        <v>0.13819400000000001</v>
      </c>
      <c r="D7697" s="2">
        <v>0.52085400000000004</v>
      </c>
      <c r="F7697" s="2">
        <v>10.39418</v>
      </c>
      <c r="G7697" s="2">
        <v>0.45441399999999998</v>
      </c>
      <c r="H7697" s="2">
        <v>0.45910600000000001</v>
      </c>
      <c r="J7697" s="2">
        <v>10.396990000000001</v>
      </c>
      <c r="K7697" s="2">
        <v>8.9749999999999996E-2</v>
      </c>
      <c r="L7697" s="2">
        <v>0.15962599999999999</v>
      </c>
    </row>
    <row r="7698" spans="1:12" x14ac:dyDescent="0.2">
      <c r="A7698" s="2">
        <v>10.397690000000001</v>
      </c>
      <c r="B7698" s="2">
        <v>45.484290000000001</v>
      </c>
      <c r="C7698" s="2">
        <v>0.137984</v>
      </c>
      <c r="D7698" s="2">
        <v>0.52084699999999995</v>
      </c>
      <c r="F7698" s="2">
        <v>10.394880000000001</v>
      </c>
      <c r="G7698" s="2">
        <v>0.45446799999999998</v>
      </c>
      <c r="H7698" s="2">
        <v>0.45925100000000002</v>
      </c>
      <c r="J7698" s="2">
        <v>10.397690000000001</v>
      </c>
      <c r="K7698" s="2">
        <v>9.0227000000000002E-2</v>
      </c>
      <c r="L7698" s="2">
        <v>0.15929499999999999</v>
      </c>
    </row>
    <row r="7699" spans="1:12" x14ac:dyDescent="0.2">
      <c r="A7699" s="2">
        <v>10.398389999999999</v>
      </c>
      <c r="B7699" s="2">
        <v>45.478549999999998</v>
      </c>
      <c r="C7699" s="2">
        <v>0.13771700000000001</v>
      </c>
      <c r="D7699" s="2">
        <v>0.52076999999999996</v>
      </c>
      <c r="F7699" s="2">
        <v>10.39559</v>
      </c>
      <c r="G7699" s="2">
        <v>0.45441399999999998</v>
      </c>
      <c r="H7699" s="2">
        <v>0.45963300000000001</v>
      </c>
      <c r="J7699" s="2">
        <v>10.398389999999999</v>
      </c>
      <c r="K7699" s="2">
        <v>9.0112999999999999E-2</v>
      </c>
      <c r="L7699" s="2">
        <v>0.159028</v>
      </c>
    </row>
    <row r="7700" spans="1:12" x14ac:dyDescent="0.2">
      <c r="A7700" s="2">
        <v>10.399089999999999</v>
      </c>
      <c r="B7700" s="2">
        <v>45.47298</v>
      </c>
      <c r="C7700" s="2">
        <v>0.13730200000000001</v>
      </c>
      <c r="D7700" s="2">
        <v>0.52129700000000001</v>
      </c>
      <c r="F7700" s="2">
        <v>10.39629</v>
      </c>
      <c r="G7700" s="2">
        <v>0.45474199999999998</v>
      </c>
      <c r="H7700" s="2">
        <v>0.45980799999999999</v>
      </c>
      <c r="J7700" s="2">
        <v>10.399089999999999</v>
      </c>
      <c r="K7700" s="2">
        <v>8.9762999999999996E-2</v>
      </c>
      <c r="L7700" s="2">
        <v>0.15867500000000001</v>
      </c>
    </row>
    <row r="7701" spans="1:12" x14ac:dyDescent="0.2">
      <c r="A7701" s="2">
        <v>10.399789999999999</v>
      </c>
      <c r="B7701" s="2">
        <v>45.466889999999999</v>
      </c>
      <c r="C7701" s="2">
        <v>0.136966</v>
      </c>
      <c r="D7701" s="2">
        <v>0.52163199999999998</v>
      </c>
      <c r="F7701" s="2">
        <v>10.396990000000001</v>
      </c>
      <c r="G7701" s="2">
        <v>0.45504</v>
      </c>
      <c r="H7701" s="2">
        <v>0.45986199999999999</v>
      </c>
      <c r="J7701" s="2">
        <v>10.399789999999999</v>
      </c>
      <c r="K7701" s="2">
        <v>8.9620000000000005E-2</v>
      </c>
      <c r="L7701" s="2">
        <v>0.158273</v>
      </c>
    </row>
    <row r="7702" spans="1:12" x14ac:dyDescent="0.2">
      <c r="A7702" s="2">
        <v>10.400499999999999</v>
      </c>
      <c r="B7702" s="2">
        <v>45.46069</v>
      </c>
      <c r="C7702" s="2">
        <v>0.13645099999999999</v>
      </c>
      <c r="D7702" s="2">
        <v>0.52167799999999998</v>
      </c>
      <c r="F7702" s="2">
        <v>10.397690000000001</v>
      </c>
      <c r="G7702" s="2">
        <v>0.45542100000000002</v>
      </c>
      <c r="H7702" s="2">
        <v>0.45964100000000002</v>
      </c>
      <c r="J7702" s="2">
        <v>10.400499999999999</v>
      </c>
      <c r="K7702" s="2">
        <v>8.9623999999999995E-2</v>
      </c>
      <c r="L7702" s="2">
        <v>0.15820899999999999</v>
      </c>
    </row>
    <row r="7703" spans="1:12" x14ac:dyDescent="0.2">
      <c r="A7703" s="2">
        <v>10.401199999999999</v>
      </c>
      <c r="B7703" s="2">
        <v>45.455190000000002</v>
      </c>
      <c r="C7703" s="2">
        <v>0.13595099999999999</v>
      </c>
      <c r="D7703" s="2">
        <v>0.52154800000000001</v>
      </c>
      <c r="F7703" s="2">
        <v>10.398389999999999</v>
      </c>
      <c r="G7703" s="2">
        <v>0.45626100000000003</v>
      </c>
      <c r="H7703" s="2">
        <v>0.45944200000000002</v>
      </c>
      <c r="J7703" s="2">
        <v>10.401199999999999</v>
      </c>
      <c r="K7703" s="2">
        <v>8.9216000000000004E-2</v>
      </c>
      <c r="L7703" s="2">
        <v>0.15801000000000001</v>
      </c>
    </row>
    <row r="7704" spans="1:12" x14ac:dyDescent="0.2">
      <c r="A7704" s="2">
        <v>10.401899999999999</v>
      </c>
      <c r="B7704" s="2">
        <v>45.449330000000003</v>
      </c>
      <c r="C7704" s="2">
        <v>0.135768</v>
      </c>
      <c r="D7704" s="2">
        <v>0.52186100000000002</v>
      </c>
      <c r="F7704" s="2">
        <v>10.399089999999999</v>
      </c>
      <c r="G7704" s="2">
        <v>0.45636700000000002</v>
      </c>
      <c r="H7704" s="2">
        <v>0.45973199999999997</v>
      </c>
      <c r="J7704" s="2">
        <v>10.401899999999999</v>
      </c>
      <c r="K7704" s="2">
        <v>8.9011999999999994E-2</v>
      </c>
      <c r="L7704" s="2">
        <v>0.15758900000000001</v>
      </c>
    </row>
    <row r="7705" spans="1:12" x14ac:dyDescent="0.2">
      <c r="A7705" s="2">
        <v>10.4026</v>
      </c>
      <c r="B7705" s="2">
        <v>45.44294</v>
      </c>
      <c r="C7705" s="2">
        <v>0.135684</v>
      </c>
      <c r="D7705" s="2">
        <v>0.52188400000000001</v>
      </c>
      <c r="F7705" s="2">
        <v>10.399789999999999</v>
      </c>
      <c r="G7705" s="2">
        <v>0.45616899999999999</v>
      </c>
      <c r="H7705" s="2">
        <v>0.45971699999999999</v>
      </c>
      <c r="J7705" s="2">
        <v>10.4026</v>
      </c>
      <c r="K7705" s="2">
        <v>8.9141999999999999E-2</v>
      </c>
      <c r="L7705" s="2">
        <v>0.15743699999999999</v>
      </c>
    </row>
    <row r="7706" spans="1:12" x14ac:dyDescent="0.2">
      <c r="A7706" s="2">
        <v>10.4033</v>
      </c>
      <c r="B7706" s="2">
        <v>45.436549999999997</v>
      </c>
      <c r="C7706" s="2">
        <v>0.13568</v>
      </c>
      <c r="D7706" s="2">
        <v>0.52213600000000004</v>
      </c>
      <c r="F7706" s="2">
        <v>10.400499999999999</v>
      </c>
      <c r="G7706" s="2">
        <v>0.45610800000000001</v>
      </c>
      <c r="H7706" s="2">
        <v>0.45950299999999999</v>
      </c>
      <c r="J7706" s="2">
        <v>10.4033</v>
      </c>
      <c r="K7706" s="2">
        <v>8.8814000000000004E-2</v>
      </c>
      <c r="L7706" s="2">
        <v>0.157471</v>
      </c>
    </row>
    <row r="7707" spans="1:12" x14ac:dyDescent="0.2">
      <c r="A7707" s="2">
        <v>10.404</v>
      </c>
      <c r="B7707" s="2">
        <v>45.430230000000002</v>
      </c>
      <c r="C7707" s="2">
        <v>0.13594000000000001</v>
      </c>
      <c r="D7707" s="2">
        <v>0.52210500000000004</v>
      </c>
      <c r="F7707" s="2">
        <v>10.401199999999999</v>
      </c>
      <c r="G7707" s="2">
        <v>0.45583299999999999</v>
      </c>
      <c r="H7707" s="2">
        <v>0.46026600000000001</v>
      </c>
      <c r="J7707" s="2">
        <v>10.404</v>
      </c>
      <c r="K7707" s="2">
        <v>8.8755000000000001E-2</v>
      </c>
      <c r="L7707" s="2">
        <v>0.15739</v>
      </c>
    </row>
    <row r="7708" spans="1:12" x14ac:dyDescent="0.2">
      <c r="A7708" s="2">
        <v>10.4047</v>
      </c>
      <c r="B7708" s="2">
        <v>45.424979999999998</v>
      </c>
      <c r="C7708" s="2">
        <v>0.136298</v>
      </c>
      <c r="D7708" s="2">
        <v>0.521671</v>
      </c>
      <c r="F7708" s="2">
        <v>10.401899999999999</v>
      </c>
      <c r="G7708" s="2">
        <v>0.45595599999999997</v>
      </c>
      <c r="H7708" s="2">
        <v>0.46065499999999998</v>
      </c>
      <c r="J7708" s="2">
        <v>10.4047</v>
      </c>
      <c r="K7708" s="2">
        <v>8.8721999999999995E-2</v>
      </c>
      <c r="L7708" s="2">
        <v>0.15703600000000001</v>
      </c>
    </row>
    <row r="7709" spans="1:12" x14ac:dyDescent="0.2">
      <c r="A7709" s="2">
        <v>10.4054</v>
      </c>
      <c r="B7709" s="2">
        <v>45.419370000000001</v>
      </c>
      <c r="C7709" s="2">
        <v>0.136577</v>
      </c>
      <c r="D7709" s="2">
        <v>0.52183800000000002</v>
      </c>
      <c r="F7709" s="2">
        <v>10.4026</v>
      </c>
      <c r="G7709" s="2">
        <v>0.45641300000000001</v>
      </c>
      <c r="H7709" s="2">
        <v>0.460594</v>
      </c>
      <c r="J7709" s="2">
        <v>10.4054</v>
      </c>
      <c r="K7709" s="2">
        <v>8.8331000000000007E-2</v>
      </c>
      <c r="L7709" s="2">
        <v>0.15668799999999999</v>
      </c>
    </row>
    <row r="7710" spans="1:12" x14ac:dyDescent="0.2">
      <c r="A7710" s="2">
        <v>10.40611</v>
      </c>
      <c r="B7710" s="2">
        <v>45.413800000000002</v>
      </c>
      <c r="C7710" s="2">
        <v>0.13713400000000001</v>
      </c>
      <c r="D7710" s="2">
        <v>0.52215100000000003</v>
      </c>
      <c r="F7710" s="2">
        <v>10.4033</v>
      </c>
      <c r="G7710" s="2">
        <v>0.45679500000000001</v>
      </c>
      <c r="H7710" s="2">
        <v>0.46065499999999998</v>
      </c>
      <c r="J7710" s="2">
        <v>10.40611</v>
      </c>
      <c r="K7710" s="2">
        <v>8.8002999999999998E-2</v>
      </c>
      <c r="L7710" s="2">
        <v>0.15679100000000001</v>
      </c>
    </row>
    <row r="7711" spans="1:12" x14ac:dyDescent="0.2">
      <c r="A7711" s="2">
        <v>10.40681</v>
      </c>
      <c r="B7711" s="2">
        <v>45.408110000000001</v>
      </c>
      <c r="C7711" s="2">
        <v>0.13685900000000001</v>
      </c>
      <c r="D7711" s="2">
        <v>0.52244900000000005</v>
      </c>
      <c r="F7711" s="2">
        <v>10.404</v>
      </c>
      <c r="G7711" s="2">
        <v>0.45703100000000002</v>
      </c>
      <c r="H7711" s="2">
        <v>0.46047199999999999</v>
      </c>
      <c r="J7711" s="2">
        <v>10.40681</v>
      </c>
      <c r="K7711" s="2">
        <v>8.7881000000000001E-2</v>
      </c>
      <c r="L7711" s="2">
        <v>0.15659400000000001</v>
      </c>
    </row>
    <row r="7712" spans="1:12" x14ac:dyDescent="0.2">
      <c r="A7712" s="2">
        <v>10.40751</v>
      </c>
      <c r="B7712" s="2">
        <v>45.402410000000003</v>
      </c>
      <c r="C7712" s="2">
        <v>0.13669500000000001</v>
      </c>
      <c r="D7712" s="2">
        <v>0.52282300000000004</v>
      </c>
      <c r="F7712" s="2">
        <v>10.4047</v>
      </c>
      <c r="G7712" s="2">
        <v>0.45721400000000001</v>
      </c>
      <c r="H7712" s="2">
        <v>0.46108199999999999</v>
      </c>
      <c r="J7712" s="2">
        <v>10.40751</v>
      </c>
      <c r="K7712" s="2">
        <v>8.7648000000000004E-2</v>
      </c>
      <c r="L7712" s="2">
        <v>0.156199</v>
      </c>
    </row>
    <row r="7713" spans="1:12" x14ac:dyDescent="0.2">
      <c r="A7713" s="2">
        <v>10.40821</v>
      </c>
      <c r="B7713" s="2">
        <v>45.396769999999997</v>
      </c>
      <c r="C7713" s="2">
        <v>0.13622200000000001</v>
      </c>
      <c r="D7713" s="2">
        <v>0.52313500000000002</v>
      </c>
      <c r="F7713" s="2">
        <v>10.4054</v>
      </c>
      <c r="G7713" s="2">
        <v>0.45746599999999998</v>
      </c>
      <c r="H7713" s="2">
        <v>0.46135700000000002</v>
      </c>
      <c r="J7713" s="2">
        <v>10.40821</v>
      </c>
      <c r="K7713" s="2">
        <v>8.7392999999999998E-2</v>
      </c>
      <c r="L7713" s="2">
        <v>0.15604799999999999</v>
      </c>
    </row>
    <row r="7714" spans="1:12" x14ac:dyDescent="0.2">
      <c r="A7714" s="2">
        <v>10.408910000000001</v>
      </c>
      <c r="B7714" s="2">
        <v>45.391100000000002</v>
      </c>
      <c r="C7714" s="2">
        <v>0.13614999999999999</v>
      </c>
      <c r="D7714" s="2">
        <v>0.52321899999999999</v>
      </c>
      <c r="F7714" s="2">
        <v>10.40611</v>
      </c>
      <c r="G7714" s="2">
        <v>0.45716899999999999</v>
      </c>
      <c r="H7714" s="2">
        <v>0.46166200000000002</v>
      </c>
      <c r="J7714" s="2">
        <v>10.408910000000001</v>
      </c>
      <c r="K7714" s="2">
        <v>8.6845000000000006E-2</v>
      </c>
      <c r="L7714" s="2">
        <v>0.15612100000000001</v>
      </c>
    </row>
    <row r="7715" spans="1:12" x14ac:dyDescent="0.2">
      <c r="A7715" s="2">
        <v>10.409610000000001</v>
      </c>
      <c r="B7715" s="2">
        <v>45.385350000000003</v>
      </c>
      <c r="C7715" s="2">
        <v>0.13567299999999999</v>
      </c>
      <c r="D7715" s="2">
        <v>0.52343300000000004</v>
      </c>
      <c r="F7715" s="2">
        <v>10.40681</v>
      </c>
      <c r="G7715" s="2">
        <v>0.457596</v>
      </c>
      <c r="H7715" s="2">
        <v>0.461372</v>
      </c>
      <c r="J7715" s="2">
        <v>10.409610000000001</v>
      </c>
      <c r="K7715" s="2">
        <v>8.6414000000000005E-2</v>
      </c>
      <c r="L7715" s="2">
        <v>0.156114</v>
      </c>
    </row>
    <row r="7716" spans="1:12" x14ac:dyDescent="0.2">
      <c r="A7716" s="2">
        <v>10.410310000000001</v>
      </c>
      <c r="B7716" s="2">
        <v>45.37959</v>
      </c>
      <c r="C7716" s="2">
        <v>0.13572600000000001</v>
      </c>
      <c r="D7716" s="2">
        <v>0.52376900000000004</v>
      </c>
      <c r="F7716" s="2">
        <v>10.40751</v>
      </c>
      <c r="G7716" s="2">
        <v>0.45828999999999998</v>
      </c>
      <c r="H7716" s="2">
        <v>0.46102100000000001</v>
      </c>
      <c r="J7716" s="2">
        <v>10.410310000000001</v>
      </c>
      <c r="K7716" s="2">
        <v>8.6243E-2</v>
      </c>
      <c r="L7716" s="2">
        <v>0.155866</v>
      </c>
    </row>
    <row r="7717" spans="1:12" x14ac:dyDescent="0.2">
      <c r="A7717" s="2">
        <v>10.411020000000001</v>
      </c>
      <c r="B7717" s="2">
        <v>45.37377</v>
      </c>
      <c r="C7717" s="2">
        <v>0.135486</v>
      </c>
      <c r="D7717" s="2">
        <v>0.52363099999999996</v>
      </c>
      <c r="F7717" s="2">
        <v>10.40821</v>
      </c>
      <c r="G7717" s="2">
        <v>0.45864899999999997</v>
      </c>
      <c r="H7717" s="2">
        <v>0.46114300000000003</v>
      </c>
      <c r="J7717" s="2">
        <v>10.411020000000001</v>
      </c>
      <c r="K7717" s="2">
        <v>8.6052000000000003E-2</v>
      </c>
      <c r="L7717" s="2">
        <v>0.15589</v>
      </c>
    </row>
    <row r="7718" spans="1:12" x14ac:dyDescent="0.2">
      <c r="A7718" s="2">
        <v>10.411720000000001</v>
      </c>
      <c r="B7718" s="2">
        <v>45.368310000000001</v>
      </c>
      <c r="C7718" s="2">
        <v>0.135104</v>
      </c>
      <c r="D7718" s="2">
        <v>0.52337999999999996</v>
      </c>
      <c r="F7718" s="2">
        <v>10.408910000000001</v>
      </c>
      <c r="G7718" s="2">
        <v>0.45887800000000001</v>
      </c>
      <c r="H7718" s="2">
        <v>0.461258</v>
      </c>
      <c r="J7718" s="2">
        <v>10.411720000000001</v>
      </c>
      <c r="K7718" s="2">
        <v>8.6293999999999996E-2</v>
      </c>
      <c r="L7718" s="2">
        <v>0.15585199999999999</v>
      </c>
    </row>
    <row r="7719" spans="1:12" x14ac:dyDescent="0.2">
      <c r="A7719" s="2">
        <v>10.412419999999999</v>
      </c>
      <c r="B7719" s="2">
        <v>45.362690000000001</v>
      </c>
      <c r="C7719" s="2">
        <v>0.13491400000000001</v>
      </c>
      <c r="D7719" s="2">
        <v>0.52315100000000003</v>
      </c>
      <c r="F7719" s="2">
        <v>10.409610000000001</v>
      </c>
      <c r="G7719" s="2">
        <v>0.45910600000000001</v>
      </c>
      <c r="H7719" s="2">
        <v>0.46079999999999999</v>
      </c>
      <c r="J7719" s="2">
        <v>10.412419999999999</v>
      </c>
      <c r="K7719" s="2">
        <v>8.6788000000000004E-2</v>
      </c>
      <c r="L7719" s="2">
        <v>0.15540100000000001</v>
      </c>
    </row>
    <row r="7720" spans="1:12" x14ac:dyDescent="0.2">
      <c r="A7720" s="2">
        <v>10.413119999999999</v>
      </c>
      <c r="B7720" s="2">
        <v>45.356670000000001</v>
      </c>
      <c r="C7720" s="2">
        <v>0.135188</v>
      </c>
      <c r="D7720" s="2">
        <v>0.52310500000000004</v>
      </c>
      <c r="F7720" s="2">
        <v>10.410310000000001</v>
      </c>
      <c r="G7720" s="2">
        <v>0.45925100000000002</v>
      </c>
      <c r="H7720" s="2">
        <v>0.46023599999999998</v>
      </c>
      <c r="J7720" s="2">
        <v>10.413119999999999</v>
      </c>
      <c r="K7720" s="2">
        <v>8.6932999999999996E-2</v>
      </c>
      <c r="L7720" s="2">
        <v>0.15520999999999999</v>
      </c>
    </row>
    <row r="7721" spans="1:12" x14ac:dyDescent="0.2">
      <c r="A7721" s="2">
        <v>10.413819999999999</v>
      </c>
      <c r="B7721" s="2">
        <v>45.350819999999999</v>
      </c>
      <c r="C7721" s="2">
        <v>0.13550100000000001</v>
      </c>
      <c r="D7721" s="2">
        <v>0.52302899999999997</v>
      </c>
      <c r="F7721" s="2">
        <v>10.411020000000001</v>
      </c>
      <c r="G7721" s="2">
        <v>0.45963300000000001</v>
      </c>
      <c r="H7721" s="2">
        <v>0.46003699999999997</v>
      </c>
      <c r="J7721" s="2">
        <v>10.413819999999999</v>
      </c>
      <c r="K7721" s="2">
        <v>8.7082000000000007E-2</v>
      </c>
      <c r="L7721" s="2">
        <v>0.15499399999999999</v>
      </c>
    </row>
    <row r="7722" spans="1:12" x14ac:dyDescent="0.2">
      <c r="A7722" s="2">
        <v>10.41452</v>
      </c>
      <c r="B7722" s="2">
        <v>45.344859999999997</v>
      </c>
      <c r="C7722" s="2">
        <v>0.13524600000000001</v>
      </c>
      <c r="D7722" s="2">
        <v>0.52302899999999997</v>
      </c>
      <c r="F7722" s="2">
        <v>10.411720000000001</v>
      </c>
      <c r="G7722" s="2">
        <v>0.45980799999999999</v>
      </c>
      <c r="H7722" s="2">
        <v>0.459312</v>
      </c>
      <c r="J7722" s="2">
        <v>10.41452</v>
      </c>
      <c r="K7722" s="2">
        <v>8.7304999999999994E-2</v>
      </c>
      <c r="L7722" s="2">
        <v>0.15470100000000001</v>
      </c>
    </row>
    <row r="7723" spans="1:12" x14ac:dyDescent="0.2">
      <c r="A7723" s="2">
        <v>10.41522</v>
      </c>
      <c r="B7723" s="2">
        <v>45.338630000000002</v>
      </c>
      <c r="C7723" s="2">
        <v>0.13466600000000001</v>
      </c>
      <c r="D7723" s="2">
        <v>0.52356999999999998</v>
      </c>
      <c r="F7723" s="2">
        <v>10.412419999999999</v>
      </c>
      <c r="G7723" s="2">
        <v>0.45986199999999999</v>
      </c>
      <c r="H7723" s="2">
        <v>0.45916699999999999</v>
      </c>
      <c r="J7723" s="2">
        <v>10.41522</v>
      </c>
      <c r="K7723" s="2">
        <v>8.6992E-2</v>
      </c>
      <c r="L7723" s="2">
        <v>0.15440300000000001</v>
      </c>
    </row>
    <row r="7724" spans="1:12" x14ac:dyDescent="0.2">
      <c r="A7724" s="2">
        <v>10.415929999999999</v>
      </c>
      <c r="B7724" s="2">
        <v>45.332129999999999</v>
      </c>
      <c r="C7724" s="2">
        <v>0.13461999999999999</v>
      </c>
      <c r="D7724" s="2">
        <v>0.523891</v>
      </c>
      <c r="F7724" s="2">
        <v>10.413119999999999</v>
      </c>
      <c r="G7724" s="2">
        <v>0.45964100000000002</v>
      </c>
      <c r="H7724" s="2">
        <v>0.45927400000000002</v>
      </c>
      <c r="J7724" s="2">
        <v>10.415929999999999</v>
      </c>
      <c r="K7724" s="2">
        <v>8.6846999999999994E-2</v>
      </c>
      <c r="L7724" s="2">
        <v>0.15407799999999999</v>
      </c>
    </row>
    <row r="7725" spans="1:12" x14ac:dyDescent="0.2">
      <c r="A7725" s="2">
        <v>10.41663</v>
      </c>
      <c r="B7725" s="2">
        <v>45.326070000000001</v>
      </c>
      <c r="C7725" s="2">
        <v>0.13417399999999999</v>
      </c>
      <c r="D7725" s="2">
        <v>0.52402000000000004</v>
      </c>
      <c r="F7725" s="2">
        <v>10.413819999999999</v>
      </c>
      <c r="G7725" s="2">
        <v>0.45944200000000002</v>
      </c>
      <c r="H7725" s="2">
        <v>0.45941900000000002</v>
      </c>
      <c r="J7725" s="2">
        <v>10.41663</v>
      </c>
      <c r="K7725" s="2">
        <v>8.7115999999999999E-2</v>
      </c>
      <c r="L7725" s="2">
        <v>0.153506</v>
      </c>
    </row>
    <row r="7726" spans="1:12" x14ac:dyDescent="0.2">
      <c r="A7726" s="2">
        <v>10.41733</v>
      </c>
      <c r="B7726" s="2">
        <v>45.320140000000002</v>
      </c>
      <c r="C7726" s="2">
        <v>0.13361999999999999</v>
      </c>
      <c r="D7726" s="2">
        <v>0.52425699999999997</v>
      </c>
      <c r="F7726" s="2">
        <v>10.41452</v>
      </c>
      <c r="G7726" s="2">
        <v>0.45973199999999997</v>
      </c>
      <c r="H7726" s="2">
        <v>0.459343</v>
      </c>
      <c r="J7726" s="2">
        <v>10.41733</v>
      </c>
      <c r="K7726" s="2">
        <v>8.7021000000000001E-2</v>
      </c>
      <c r="L7726" s="2">
        <v>0.153338</v>
      </c>
    </row>
    <row r="7727" spans="1:12" x14ac:dyDescent="0.2">
      <c r="A7727" s="2">
        <v>10.41803</v>
      </c>
      <c r="B7727" s="2">
        <v>45.314590000000003</v>
      </c>
      <c r="C7727" s="2">
        <v>0.13308300000000001</v>
      </c>
      <c r="D7727" s="2">
        <v>0.524455</v>
      </c>
      <c r="F7727" s="2">
        <v>10.41522</v>
      </c>
      <c r="G7727" s="2">
        <v>0.45971699999999999</v>
      </c>
      <c r="H7727" s="2">
        <v>0.45963300000000001</v>
      </c>
      <c r="J7727" s="2">
        <v>10.41803</v>
      </c>
      <c r="K7727" s="2">
        <v>8.7027999999999994E-2</v>
      </c>
      <c r="L7727" s="2">
        <v>0.153448</v>
      </c>
    </row>
    <row r="7728" spans="1:12" x14ac:dyDescent="0.2">
      <c r="A7728" s="2">
        <v>10.41873</v>
      </c>
      <c r="B7728" s="2">
        <v>45.309060000000002</v>
      </c>
      <c r="C7728" s="2">
        <v>0.13259399999999999</v>
      </c>
      <c r="D7728" s="2">
        <v>0.52461500000000005</v>
      </c>
      <c r="F7728" s="2">
        <v>10.415929999999999</v>
      </c>
      <c r="G7728" s="2">
        <v>0.45950299999999999</v>
      </c>
      <c r="H7728" s="2">
        <v>0.45938099999999998</v>
      </c>
      <c r="J7728" s="2">
        <v>10.41873</v>
      </c>
      <c r="K7728" s="2">
        <v>8.6845000000000006E-2</v>
      </c>
      <c r="L7728" s="2">
        <v>0.153527</v>
      </c>
    </row>
    <row r="7729" spans="1:12" x14ac:dyDescent="0.2">
      <c r="A7729" s="2">
        <v>10.41943</v>
      </c>
      <c r="B7729" s="2">
        <v>45.303139999999999</v>
      </c>
      <c r="C7729" s="2">
        <v>0.13259799999999999</v>
      </c>
      <c r="D7729" s="2">
        <v>0.52473000000000003</v>
      </c>
      <c r="F7729" s="2">
        <v>10.41663</v>
      </c>
      <c r="G7729" s="2">
        <v>0.46026600000000001</v>
      </c>
      <c r="H7729" s="2">
        <v>0.45841199999999999</v>
      </c>
      <c r="J7729" s="2">
        <v>10.41943</v>
      </c>
      <c r="K7729" s="2">
        <v>8.6817000000000005E-2</v>
      </c>
      <c r="L7729" s="2">
        <v>0.15354499999999999</v>
      </c>
    </row>
    <row r="7730" spans="1:12" x14ac:dyDescent="0.2">
      <c r="A7730" s="2">
        <v>10.42013</v>
      </c>
      <c r="B7730" s="2">
        <v>45.297350000000002</v>
      </c>
      <c r="C7730" s="2">
        <v>0.13264400000000001</v>
      </c>
      <c r="D7730" s="2">
        <v>0.52469200000000005</v>
      </c>
      <c r="F7730" s="2">
        <v>10.41733</v>
      </c>
      <c r="G7730" s="2">
        <v>0.46065499999999998</v>
      </c>
      <c r="H7730" s="2">
        <v>0.45790900000000001</v>
      </c>
      <c r="J7730" s="2">
        <v>10.42013</v>
      </c>
      <c r="K7730" s="2">
        <v>8.7221000000000007E-2</v>
      </c>
      <c r="L7730" s="2">
        <v>0.15384800000000001</v>
      </c>
    </row>
    <row r="7731" spans="1:12" x14ac:dyDescent="0.2">
      <c r="A7731" s="2">
        <v>10.42084</v>
      </c>
      <c r="B7731" s="2">
        <v>45.291049999999998</v>
      </c>
      <c r="C7731" s="2">
        <v>0.13219</v>
      </c>
      <c r="D7731" s="2">
        <v>0.52469900000000003</v>
      </c>
      <c r="F7731" s="2">
        <v>10.41803</v>
      </c>
      <c r="G7731" s="2">
        <v>0.460594</v>
      </c>
      <c r="H7731" s="2">
        <v>0.45755800000000002</v>
      </c>
      <c r="J7731" s="2">
        <v>10.42084</v>
      </c>
      <c r="K7731" s="2">
        <v>8.7538000000000005E-2</v>
      </c>
      <c r="L7731" s="2">
        <v>0.15359400000000001</v>
      </c>
    </row>
    <row r="7732" spans="1:12" x14ac:dyDescent="0.2">
      <c r="A7732" s="2">
        <v>10.42154</v>
      </c>
      <c r="B7732" s="2">
        <v>45.285339999999998</v>
      </c>
      <c r="C7732" s="2">
        <v>0.13193099999999999</v>
      </c>
      <c r="D7732" s="2">
        <v>0.52500500000000005</v>
      </c>
      <c r="F7732" s="2">
        <v>10.41873</v>
      </c>
      <c r="G7732" s="2">
        <v>0.46065499999999998</v>
      </c>
      <c r="H7732" s="2">
        <v>0.45749699999999999</v>
      </c>
      <c r="J7732" s="2">
        <v>10.42154</v>
      </c>
      <c r="K7732" s="2">
        <v>8.7848999999999997E-2</v>
      </c>
      <c r="L7732" s="2">
        <v>0.15318399999999999</v>
      </c>
    </row>
    <row r="7733" spans="1:12" x14ac:dyDescent="0.2">
      <c r="A7733" s="2">
        <v>10.42224</v>
      </c>
      <c r="B7733" s="2">
        <v>45.279200000000003</v>
      </c>
      <c r="C7733" s="2">
        <v>0.13177800000000001</v>
      </c>
      <c r="D7733" s="2">
        <v>0.52526399999999995</v>
      </c>
      <c r="F7733" s="2">
        <v>10.41943</v>
      </c>
      <c r="G7733" s="2">
        <v>0.46047199999999999</v>
      </c>
      <c r="H7733" s="2">
        <v>0.45741300000000001</v>
      </c>
      <c r="J7733" s="2">
        <v>10.42224</v>
      </c>
      <c r="K7733" s="2">
        <v>8.8000999999999996E-2</v>
      </c>
      <c r="L7733" s="2">
        <v>0.15309500000000001</v>
      </c>
    </row>
    <row r="7734" spans="1:12" x14ac:dyDescent="0.2">
      <c r="A7734" s="2">
        <v>10.422940000000001</v>
      </c>
      <c r="B7734" s="2">
        <v>45.27355</v>
      </c>
      <c r="C7734" s="2">
        <v>0.13161</v>
      </c>
      <c r="D7734" s="2">
        <v>0.52523299999999995</v>
      </c>
      <c r="F7734" s="2">
        <v>10.42013</v>
      </c>
      <c r="G7734" s="2">
        <v>0.46108199999999999</v>
      </c>
      <c r="H7734" s="2">
        <v>0.45729799999999998</v>
      </c>
      <c r="J7734" s="2">
        <v>10.422940000000001</v>
      </c>
      <c r="K7734" s="2">
        <v>8.7829000000000004E-2</v>
      </c>
      <c r="L7734" s="2">
        <v>0.153196</v>
      </c>
    </row>
    <row r="7735" spans="1:12" x14ac:dyDescent="0.2">
      <c r="A7735" s="2">
        <v>10.423640000000001</v>
      </c>
      <c r="B7735" s="2">
        <v>45.267740000000003</v>
      </c>
      <c r="C7735" s="2">
        <v>0.13119800000000001</v>
      </c>
      <c r="D7735" s="2">
        <v>0.52571400000000001</v>
      </c>
      <c r="F7735" s="2">
        <v>10.42084</v>
      </c>
      <c r="G7735" s="2">
        <v>0.46135700000000002</v>
      </c>
      <c r="H7735" s="2">
        <v>0.457428</v>
      </c>
      <c r="J7735" s="2">
        <v>10.423640000000001</v>
      </c>
      <c r="K7735" s="2">
        <v>8.7789000000000006E-2</v>
      </c>
      <c r="L7735" s="2">
        <v>0.15328</v>
      </c>
    </row>
    <row r="7736" spans="1:12" x14ac:dyDescent="0.2">
      <c r="A7736" s="2">
        <v>10.424340000000001</v>
      </c>
      <c r="B7736" s="2">
        <v>45.26191</v>
      </c>
      <c r="C7736" s="2">
        <v>0.131137</v>
      </c>
      <c r="D7736" s="2">
        <v>0.526065</v>
      </c>
      <c r="F7736" s="2">
        <v>10.42154</v>
      </c>
      <c r="G7736" s="2">
        <v>0.46166200000000002</v>
      </c>
      <c r="H7736" s="2">
        <v>0.45741999999999999</v>
      </c>
      <c r="J7736" s="2">
        <v>10.424340000000001</v>
      </c>
      <c r="K7736" s="2">
        <v>8.7600999999999998E-2</v>
      </c>
      <c r="L7736" s="2">
        <v>0.152835</v>
      </c>
    </row>
    <row r="7737" spans="1:12" x14ac:dyDescent="0.2">
      <c r="A7737" s="2">
        <v>10.425039999999999</v>
      </c>
      <c r="B7737" s="2">
        <v>45.25611</v>
      </c>
      <c r="C7737" s="2">
        <v>0.13087799999999999</v>
      </c>
      <c r="D7737" s="2">
        <v>0.52611799999999997</v>
      </c>
      <c r="F7737" s="2">
        <v>10.42224</v>
      </c>
      <c r="G7737" s="2">
        <v>0.461372</v>
      </c>
      <c r="H7737" s="2">
        <v>0.45699299999999998</v>
      </c>
      <c r="J7737" s="2">
        <v>10.425039999999999</v>
      </c>
      <c r="K7737" s="2">
        <v>8.7772000000000003E-2</v>
      </c>
      <c r="L7737" s="2">
        <v>0.15235299999999999</v>
      </c>
    </row>
    <row r="7738" spans="1:12" x14ac:dyDescent="0.2">
      <c r="A7738" s="2">
        <v>10.425739999999999</v>
      </c>
      <c r="B7738" s="2">
        <v>45.250410000000002</v>
      </c>
      <c r="C7738" s="2">
        <v>0.130771</v>
      </c>
      <c r="D7738" s="2">
        <v>0.52586699999999997</v>
      </c>
      <c r="F7738" s="2">
        <v>10.422940000000001</v>
      </c>
      <c r="G7738" s="2">
        <v>0.46102100000000001</v>
      </c>
      <c r="H7738" s="2">
        <v>0.45652799999999999</v>
      </c>
      <c r="J7738" s="2">
        <v>10.425739999999999</v>
      </c>
      <c r="K7738" s="2">
        <v>8.7953000000000003E-2</v>
      </c>
      <c r="L7738" s="2">
        <v>0.15241199999999999</v>
      </c>
    </row>
    <row r="7739" spans="1:12" x14ac:dyDescent="0.2">
      <c r="A7739" s="2">
        <v>10.426450000000001</v>
      </c>
      <c r="B7739" s="2">
        <v>45.24474</v>
      </c>
      <c r="C7739" s="2">
        <v>0.13057299999999999</v>
      </c>
      <c r="D7739" s="2">
        <v>0.52588999999999997</v>
      </c>
      <c r="F7739" s="2">
        <v>10.423640000000001</v>
      </c>
      <c r="G7739" s="2">
        <v>0.46114300000000003</v>
      </c>
      <c r="H7739" s="2">
        <v>0.45603199999999999</v>
      </c>
      <c r="J7739" s="2">
        <v>10.426450000000001</v>
      </c>
      <c r="K7739" s="2">
        <v>8.8206999999999994E-2</v>
      </c>
      <c r="L7739" s="2">
        <v>0.15257499999999999</v>
      </c>
    </row>
    <row r="7740" spans="1:12" x14ac:dyDescent="0.2">
      <c r="A7740" s="2">
        <v>10.427149999999999</v>
      </c>
      <c r="B7740" s="2">
        <v>45.239400000000003</v>
      </c>
      <c r="C7740" s="2">
        <v>0.130691</v>
      </c>
      <c r="D7740" s="2">
        <v>0.52559999999999996</v>
      </c>
      <c r="F7740" s="2">
        <v>10.424340000000001</v>
      </c>
      <c r="G7740" s="2">
        <v>0.461258</v>
      </c>
      <c r="H7740" s="2">
        <v>0.45605499999999999</v>
      </c>
      <c r="J7740" s="2">
        <v>10.427149999999999</v>
      </c>
      <c r="K7740" s="2">
        <v>8.7980000000000003E-2</v>
      </c>
      <c r="L7740" s="2">
        <v>0.15238399999999999</v>
      </c>
    </row>
    <row r="7741" spans="1:12" x14ac:dyDescent="0.2">
      <c r="A7741" s="2">
        <v>10.427849999999999</v>
      </c>
      <c r="B7741" s="2">
        <v>45.233730000000001</v>
      </c>
      <c r="C7741" s="2">
        <v>0.13063</v>
      </c>
      <c r="D7741" s="2">
        <v>0.52569100000000002</v>
      </c>
      <c r="F7741" s="2">
        <v>10.425039999999999</v>
      </c>
      <c r="G7741" s="2">
        <v>0.46079999999999999</v>
      </c>
      <c r="H7741" s="2">
        <v>0.45593299999999998</v>
      </c>
      <c r="J7741" s="2">
        <v>10.427849999999999</v>
      </c>
      <c r="K7741" s="2">
        <v>8.7774000000000005E-2</v>
      </c>
      <c r="L7741" s="2">
        <v>0.152332</v>
      </c>
    </row>
    <row r="7742" spans="1:12" x14ac:dyDescent="0.2">
      <c r="A7742" s="2">
        <v>10.42855</v>
      </c>
      <c r="B7742" s="2">
        <v>45.228059999999999</v>
      </c>
      <c r="C7742" s="2">
        <v>0.13065599999999999</v>
      </c>
      <c r="D7742" s="2">
        <v>0.52546199999999998</v>
      </c>
      <c r="F7742" s="2">
        <v>10.425739999999999</v>
      </c>
      <c r="G7742" s="2">
        <v>0.46023599999999998</v>
      </c>
      <c r="H7742" s="2">
        <v>0.456146</v>
      </c>
      <c r="J7742" s="2">
        <v>10.42855</v>
      </c>
      <c r="K7742" s="2">
        <v>8.8009000000000004E-2</v>
      </c>
      <c r="L7742" s="2">
        <v>0.15228</v>
      </c>
    </row>
    <row r="7743" spans="1:12" x14ac:dyDescent="0.2">
      <c r="A7743" s="2">
        <v>10.42925</v>
      </c>
      <c r="B7743" s="2">
        <v>45.222000000000001</v>
      </c>
      <c r="C7743" s="2">
        <v>0.13081300000000001</v>
      </c>
      <c r="D7743" s="2">
        <v>0.52556199999999997</v>
      </c>
      <c r="F7743" s="2">
        <v>10.426450000000001</v>
      </c>
      <c r="G7743" s="2">
        <v>0.46003699999999997</v>
      </c>
      <c r="H7743" s="2">
        <v>0.45597100000000002</v>
      </c>
      <c r="J7743" s="2">
        <v>10.42925</v>
      </c>
      <c r="K7743" s="2">
        <v>8.7829000000000004E-2</v>
      </c>
      <c r="L7743" s="2">
        <v>0.15195800000000001</v>
      </c>
    </row>
    <row r="7744" spans="1:12" x14ac:dyDescent="0.2">
      <c r="A7744" s="2">
        <v>10.42995</v>
      </c>
      <c r="B7744" s="2">
        <v>45.216160000000002</v>
      </c>
      <c r="C7744" s="2">
        <v>0.13081699999999999</v>
      </c>
      <c r="D7744" s="2">
        <v>0.52633200000000002</v>
      </c>
      <c r="F7744" s="2">
        <v>10.427149999999999</v>
      </c>
      <c r="G7744" s="2">
        <v>0.459312</v>
      </c>
      <c r="H7744" s="2">
        <v>0.45567299999999999</v>
      </c>
      <c r="J7744" s="2">
        <v>10.42995</v>
      </c>
      <c r="K7744" s="2">
        <v>8.7026000000000006E-2</v>
      </c>
      <c r="L7744" s="2">
        <v>0.15162400000000001</v>
      </c>
    </row>
    <row r="7745" spans="1:12" x14ac:dyDescent="0.2">
      <c r="A7745" s="2">
        <v>10.43065</v>
      </c>
      <c r="B7745" s="2">
        <v>45.209820000000001</v>
      </c>
      <c r="C7745" s="2">
        <v>0.1305</v>
      </c>
      <c r="D7745" s="2">
        <v>0.527003</v>
      </c>
      <c r="F7745" s="2">
        <v>10.427849999999999</v>
      </c>
      <c r="G7745" s="2">
        <v>0.45916699999999999</v>
      </c>
      <c r="H7745" s="2">
        <v>0.455009</v>
      </c>
      <c r="J7745" s="2">
        <v>10.43065</v>
      </c>
      <c r="K7745" s="2">
        <v>8.6372000000000004E-2</v>
      </c>
      <c r="L7745" s="2">
        <v>0.15132100000000001</v>
      </c>
    </row>
    <row r="7746" spans="1:12" x14ac:dyDescent="0.2">
      <c r="A7746" s="2">
        <v>10.43136</v>
      </c>
      <c r="B7746" s="2">
        <v>45.20364</v>
      </c>
      <c r="C7746" s="2">
        <v>0.13009899999999999</v>
      </c>
      <c r="D7746" s="2">
        <v>0.52707199999999998</v>
      </c>
      <c r="F7746" s="2">
        <v>10.42855</v>
      </c>
      <c r="G7746" s="2">
        <v>0.45927400000000002</v>
      </c>
      <c r="H7746" s="2">
        <v>0.45469700000000002</v>
      </c>
      <c r="J7746" s="2">
        <v>10.43136</v>
      </c>
      <c r="K7746" s="2">
        <v>8.5995000000000002E-2</v>
      </c>
      <c r="L7746" s="2">
        <v>0.150782</v>
      </c>
    </row>
    <row r="7747" spans="1:12" x14ac:dyDescent="0.2">
      <c r="A7747" s="2">
        <v>10.43206</v>
      </c>
      <c r="B7747" s="2">
        <v>45.19717</v>
      </c>
      <c r="C7747" s="2">
        <v>0.12998100000000001</v>
      </c>
      <c r="D7747" s="2">
        <v>0.52712599999999998</v>
      </c>
      <c r="F7747" s="2">
        <v>10.42925</v>
      </c>
      <c r="G7747" s="2">
        <v>0.45941900000000002</v>
      </c>
      <c r="H7747" s="2">
        <v>0.45433000000000001</v>
      </c>
      <c r="J7747" s="2">
        <v>10.43206</v>
      </c>
      <c r="K7747" s="2">
        <v>8.5619000000000001E-2</v>
      </c>
      <c r="L7747" s="2">
        <v>0.150425</v>
      </c>
    </row>
    <row r="7748" spans="1:12" x14ac:dyDescent="0.2">
      <c r="A7748" s="2">
        <v>10.43276</v>
      </c>
      <c r="B7748" s="2">
        <v>45.190989999999999</v>
      </c>
      <c r="C7748" s="2">
        <v>0.13026399999999999</v>
      </c>
      <c r="D7748" s="2">
        <v>0.52778899999999995</v>
      </c>
      <c r="F7748" s="2">
        <v>10.42995</v>
      </c>
      <c r="G7748" s="2">
        <v>0.459343</v>
      </c>
      <c r="H7748" s="2">
        <v>0.45458199999999999</v>
      </c>
      <c r="J7748" s="2">
        <v>10.43276</v>
      </c>
      <c r="K7748" s="2">
        <v>8.5200999999999999E-2</v>
      </c>
      <c r="L7748" s="2">
        <v>0.15052699999999999</v>
      </c>
    </row>
    <row r="7749" spans="1:12" x14ac:dyDescent="0.2">
      <c r="A7749" s="2">
        <v>10.43346</v>
      </c>
      <c r="B7749" s="2">
        <v>45.184890000000003</v>
      </c>
      <c r="C7749" s="2">
        <v>0.130408</v>
      </c>
      <c r="D7749" s="2">
        <v>0.52824700000000002</v>
      </c>
      <c r="F7749" s="2">
        <v>10.43065</v>
      </c>
      <c r="G7749" s="2">
        <v>0.45963300000000001</v>
      </c>
      <c r="H7749" s="2">
        <v>0.45333899999999999</v>
      </c>
      <c r="J7749" s="2">
        <v>10.43346</v>
      </c>
      <c r="K7749" s="2">
        <v>8.5097999999999993E-2</v>
      </c>
      <c r="L7749" s="2">
        <v>0.15051500000000001</v>
      </c>
    </row>
    <row r="7750" spans="1:12" x14ac:dyDescent="0.2">
      <c r="A7750" s="2">
        <v>10.43416</v>
      </c>
      <c r="B7750" s="2">
        <v>45.179000000000002</v>
      </c>
      <c r="C7750" s="2">
        <v>0.13045399999999999</v>
      </c>
      <c r="D7750" s="2">
        <v>0.52791900000000003</v>
      </c>
      <c r="F7750" s="2">
        <v>10.43136</v>
      </c>
      <c r="G7750" s="2">
        <v>0.45938099999999998</v>
      </c>
      <c r="H7750" s="2">
        <v>0.45288800000000001</v>
      </c>
      <c r="J7750" s="2">
        <v>10.43416</v>
      </c>
      <c r="K7750" s="2">
        <v>8.4922999999999998E-2</v>
      </c>
      <c r="L7750" s="2">
        <v>0.15085399999999999</v>
      </c>
    </row>
    <row r="7751" spans="1:12" x14ac:dyDescent="0.2">
      <c r="A7751" s="2">
        <v>10.43486</v>
      </c>
      <c r="B7751" s="2">
        <v>45.172519999999999</v>
      </c>
      <c r="C7751" s="2">
        <v>0.130027</v>
      </c>
      <c r="D7751" s="2">
        <v>0.52770499999999998</v>
      </c>
      <c r="F7751" s="2">
        <v>10.43206</v>
      </c>
      <c r="G7751" s="2">
        <v>0.45841199999999999</v>
      </c>
      <c r="H7751" s="2">
        <v>0.453094</v>
      </c>
      <c r="J7751" s="2">
        <v>10.43486</v>
      </c>
      <c r="K7751" s="2">
        <v>8.4522E-2</v>
      </c>
      <c r="L7751" s="2">
        <v>0.151065</v>
      </c>
    </row>
    <row r="7752" spans="1:12" x14ac:dyDescent="0.2">
      <c r="A7752" s="2">
        <v>10.435560000000001</v>
      </c>
      <c r="B7752" s="2">
        <v>45.166510000000002</v>
      </c>
      <c r="C7752" s="2">
        <v>0.12995799999999999</v>
      </c>
      <c r="D7752" s="2">
        <v>0.52752200000000005</v>
      </c>
      <c r="F7752" s="2">
        <v>10.43276</v>
      </c>
      <c r="G7752" s="2">
        <v>0.45790900000000001</v>
      </c>
      <c r="H7752" s="2">
        <v>0.45275900000000002</v>
      </c>
      <c r="J7752" s="2">
        <v>10.435560000000001</v>
      </c>
      <c r="K7752" s="2">
        <v>8.4095000000000003E-2</v>
      </c>
      <c r="L7752" s="2">
        <v>0.150785</v>
      </c>
    </row>
    <row r="7753" spans="1:12" x14ac:dyDescent="0.2">
      <c r="A7753" s="2">
        <v>10.43627</v>
      </c>
      <c r="B7753" s="2">
        <v>45.159790000000001</v>
      </c>
      <c r="C7753" s="2">
        <v>0.13004599999999999</v>
      </c>
      <c r="D7753" s="2">
        <v>0.52757600000000004</v>
      </c>
      <c r="F7753" s="2">
        <v>10.43346</v>
      </c>
      <c r="G7753" s="2">
        <v>0.45755800000000002</v>
      </c>
      <c r="H7753" s="2">
        <v>0.453011</v>
      </c>
      <c r="J7753" s="2">
        <v>10.43627</v>
      </c>
      <c r="K7753" s="2">
        <v>8.3892999999999995E-2</v>
      </c>
      <c r="L7753" s="2">
        <v>0.15057100000000001</v>
      </c>
    </row>
    <row r="7754" spans="1:12" x14ac:dyDescent="0.2">
      <c r="A7754" s="2">
        <v>10.436970000000001</v>
      </c>
      <c r="B7754" s="2">
        <v>45.153260000000003</v>
      </c>
      <c r="C7754" s="2">
        <v>0.13015299999999999</v>
      </c>
      <c r="D7754" s="2">
        <v>0.52761400000000003</v>
      </c>
      <c r="F7754" s="2">
        <v>10.43416</v>
      </c>
      <c r="G7754" s="2">
        <v>0.45749699999999999</v>
      </c>
      <c r="H7754" s="2">
        <v>0.45285799999999998</v>
      </c>
      <c r="J7754" s="2">
        <v>10.436970000000001</v>
      </c>
      <c r="K7754" s="2">
        <v>8.3608000000000002E-2</v>
      </c>
      <c r="L7754" s="2">
        <v>0.150306</v>
      </c>
    </row>
    <row r="7755" spans="1:12" x14ac:dyDescent="0.2">
      <c r="A7755" s="2">
        <v>10.437670000000001</v>
      </c>
      <c r="B7755" s="2">
        <v>45.147739999999999</v>
      </c>
      <c r="C7755" s="2">
        <v>0.129886</v>
      </c>
      <c r="D7755" s="2">
        <v>0.52789600000000003</v>
      </c>
      <c r="F7755" s="2">
        <v>10.43486</v>
      </c>
      <c r="G7755" s="2">
        <v>0.45741300000000001</v>
      </c>
      <c r="H7755" s="2">
        <v>0.45304899999999998</v>
      </c>
      <c r="J7755" s="2">
        <v>10.437670000000001</v>
      </c>
      <c r="K7755" s="2">
        <v>8.3301E-2</v>
      </c>
      <c r="L7755" s="2">
        <v>0.14923500000000001</v>
      </c>
    </row>
    <row r="7756" spans="1:12" x14ac:dyDescent="0.2">
      <c r="A7756" s="2">
        <v>10.438370000000001</v>
      </c>
      <c r="B7756" s="2">
        <v>45.141669999999998</v>
      </c>
      <c r="C7756" s="2">
        <v>0.12975200000000001</v>
      </c>
      <c r="D7756" s="2">
        <v>0.52820100000000003</v>
      </c>
      <c r="F7756" s="2">
        <v>10.435560000000001</v>
      </c>
      <c r="G7756" s="2">
        <v>0.45729799999999998</v>
      </c>
      <c r="H7756" s="2">
        <v>0.45260600000000001</v>
      </c>
      <c r="J7756" s="2">
        <v>10.438370000000001</v>
      </c>
      <c r="K7756" s="2">
        <v>8.3389000000000005E-2</v>
      </c>
      <c r="L7756" s="2">
        <v>0.14832100000000001</v>
      </c>
    </row>
    <row r="7757" spans="1:12" x14ac:dyDescent="0.2">
      <c r="A7757" s="2">
        <v>10.439069999999999</v>
      </c>
      <c r="B7757" s="2">
        <v>45.136060000000001</v>
      </c>
      <c r="C7757" s="2">
        <v>0.129577</v>
      </c>
      <c r="D7757" s="2">
        <v>0.528613</v>
      </c>
      <c r="F7757" s="2">
        <v>10.43627</v>
      </c>
      <c r="G7757" s="2">
        <v>0.457428</v>
      </c>
      <c r="H7757" s="2">
        <v>0.45236999999999999</v>
      </c>
      <c r="J7757" s="2">
        <v>10.439069999999999</v>
      </c>
      <c r="K7757" s="2">
        <v>8.3481E-2</v>
      </c>
      <c r="L7757" s="2">
        <v>0.14813399999999999</v>
      </c>
    </row>
    <row r="7758" spans="1:12" x14ac:dyDescent="0.2">
      <c r="A7758" s="2">
        <v>10.439769999999999</v>
      </c>
      <c r="B7758" s="2">
        <v>45.128909999999998</v>
      </c>
      <c r="C7758" s="2">
        <v>0.129386</v>
      </c>
      <c r="D7758" s="2">
        <v>0.52932999999999997</v>
      </c>
      <c r="F7758" s="2">
        <v>10.436970000000001</v>
      </c>
      <c r="G7758" s="2">
        <v>0.45741999999999999</v>
      </c>
      <c r="H7758" s="2">
        <v>0.452179</v>
      </c>
      <c r="J7758" s="2">
        <v>10.439769999999999</v>
      </c>
      <c r="K7758" s="2">
        <v>8.3573999999999996E-2</v>
      </c>
      <c r="L7758" s="2">
        <v>0.14788200000000001</v>
      </c>
    </row>
    <row r="7759" spans="1:12" x14ac:dyDescent="0.2">
      <c r="A7759" s="2">
        <v>10.440469999999999</v>
      </c>
      <c r="B7759" s="2">
        <v>45.12247</v>
      </c>
      <c r="C7759" s="2">
        <v>0.12909200000000001</v>
      </c>
      <c r="D7759" s="2">
        <v>0.52988000000000002</v>
      </c>
      <c r="F7759" s="2">
        <v>10.437670000000001</v>
      </c>
      <c r="G7759" s="2">
        <v>0.45699299999999998</v>
      </c>
      <c r="H7759" s="2">
        <v>0.45212599999999997</v>
      </c>
      <c r="J7759" s="2">
        <v>10.440469999999999</v>
      </c>
      <c r="K7759" s="2">
        <v>8.3535999999999999E-2</v>
      </c>
      <c r="L7759" s="2">
        <v>0.14721100000000001</v>
      </c>
    </row>
    <row r="7760" spans="1:12" x14ac:dyDescent="0.2">
      <c r="A7760" s="2">
        <v>10.441179999999999</v>
      </c>
      <c r="B7760" s="2">
        <v>45.116169999999997</v>
      </c>
      <c r="C7760" s="2">
        <v>0.129054</v>
      </c>
      <c r="D7760" s="2">
        <v>0.52997899999999998</v>
      </c>
      <c r="F7760" s="2">
        <v>10.438370000000001</v>
      </c>
      <c r="G7760" s="2">
        <v>0.45652799999999999</v>
      </c>
      <c r="H7760" s="2">
        <v>0.452042</v>
      </c>
      <c r="J7760" s="2">
        <v>10.441179999999999</v>
      </c>
      <c r="K7760" s="2">
        <v>8.3471000000000004E-2</v>
      </c>
      <c r="L7760" s="2">
        <v>0.146372</v>
      </c>
    </row>
    <row r="7761" spans="1:12" x14ac:dyDescent="0.2">
      <c r="A7761" s="2">
        <v>10.441879999999999</v>
      </c>
      <c r="B7761" s="2">
        <v>45.110379999999999</v>
      </c>
      <c r="C7761" s="2">
        <v>0.12917300000000001</v>
      </c>
      <c r="D7761" s="2">
        <v>0.52984200000000004</v>
      </c>
      <c r="F7761" s="2">
        <v>10.439069999999999</v>
      </c>
      <c r="G7761" s="2">
        <v>0.45603199999999999</v>
      </c>
      <c r="H7761" s="2">
        <v>0.45175199999999999</v>
      </c>
      <c r="J7761" s="2">
        <v>10.441879999999999</v>
      </c>
      <c r="K7761" s="2">
        <v>8.3327999999999999E-2</v>
      </c>
      <c r="L7761" s="2">
        <v>0.146091</v>
      </c>
    </row>
    <row r="7762" spans="1:12" x14ac:dyDescent="0.2">
      <c r="A7762" s="2">
        <v>10.44258</v>
      </c>
      <c r="B7762" s="2">
        <v>45.103760000000001</v>
      </c>
      <c r="C7762" s="2">
        <v>0.129001</v>
      </c>
      <c r="D7762" s="2">
        <v>0.53020800000000001</v>
      </c>
      <c r="F7762" s="2">
        <v>10.439769999999999</v>
      </c>
      <c r="G7762" s="2">
        <v>0.45605499999999999</v>
      </c>
      <c r="H7762" s="2">
        <v>0.45128600000000002</v>
      </c>
      <c r="J7762" s="2">
        <v>10.44258</v>
      </c>
      <c r="K7762" s="2">
        <v>8.3363999999999994E-2</v>
      </c>
      <c r="L7762" s="2">
        <v>0.146061</v>
      </c>
    </row>
    <row r="7763" spans="1:12" x14ac:dyDescent="0.2">
      <c r="A7763" s="2">
        <v>10.44328</v>
      </c>
      <c r="B7763" s="2">
        <v>45.097630000000002</v>
      </c>
      <c r="C7763" s="2">
        <v>0.12866900000000001</v>
      </c>
      <c r="D7763" s="2">
        <v>0.53037599999999996</v>
      </c>
      <c r="F7763" s="2">
        <v>10.440469999999999</v>
      </c>
      <c r="G7763" s="2">
        <v>0.45593299999999998</v>
      </c>
      <c r="H7763" s="2">
        <v>0.45046999999999998</v>
      </c>
      <c r="J7763" s="2">
        <v>10.44328</v>
      </c>
      <c r="K7763" s="2">
        <v>8.3712999999999996E-2</v>
      </c>
      <c r="L7763" s="2">
        <v>0.14574899999999999</v>
      </c>
    </row>
    <row r="7764" spans="1:12" x14ac:dyDescent="0.2">
      <c r="A7764" s="2">
        <v>10.44398</v>
      </c>
      <c r="B7764" s="2">
        <v>45.091270000000002</v>
      </c>
      <c r="C7764" s="2">
        <v>0.128112</v>
      </c>
      <c r="D7764" s="2">
        <v>0.53044400000000003</v>
      </c>
      <c r="F7764" s="2">
        <v>10.441179999999999</v>
      </c>
      <c r="G7764" s="2">
        <v>0.456146</v>
      </c>
      <c r="H7764" s="2">
        <v>0.44985199999999997</v>
      </c>
      <c r="J7764" s="2">
        <v>10.44398</v>
      </c>
      <c r="K7764" s="2">
        <v>8.4194000000000005E-2</v>
      </c>
      <c r="L7764" s="2">
        <v>0.14535600000000001</v>
      </c>
    </row>
    <row r="7765" spans="1:12" x14ac:dyDescent="0.2">
      <c r="A7765" s="2">
        <v>10.44468</v>
      </c>
      <c r="B7765" s="2">
        <v>45.085000000000001</v>
      </c>
      <c r="C7765" s="2">
        <v>0.127605</v>
      </c>
      <c r="D7765" s="2">
        <v>0.53075700000000003</v>
      </c>
      <c r="F7765" s="2">
        <v>10.441879999999999</v>
      </c>
      <c r="G7765" s="2">
        <v>0.45597100000000002</v>
      </c>
      <c r="H7765" s="2">
        <v>0.45018000000000002</v>
      </c>
      <c r="J7765" s="2">
        <v>10.44468</v>
      </c>
      <c r="K7765" s="2">
        <v>8.4187999999999999E-2</v>
      </c>
      <c r="L7765" s="2">
        <v>0.14466300000000001</v>
      </c>
    </row>
    <row r="7766" spans="1:12" x14ac:dyDescent="0.2">
      <c r="A7766" s="2">
        <v>10.44538</v>
      </c>
      <c r="B7766" s="2">
        <v>45.078699999999998</v>
      </c>
      <c r="C7766" s="2">
        <v>0.127475</v>
      </c>
      <c r="D7766" s="2">
        <v>0.53084900000000002</v>
      </c>
      <c r="F7766" s="2">
        <v>10.44258</v>
      </c>
      <c r="G7766" s="2">
        <v>0.45567299999999999</v>
      </c>
      <c r="H7766" s="2">
        <v>0.45011899999999999</v>
      </c>
      <c r="J7766" s="2">
        <v>10.44538</v>
      </c>
      <c r="K7766" s="2">
        <v>8.4057000000000007E-2</v>
      </c>
      <c r="L7766" s="2">
        <v>0.14405399999999999</v>
      </c>
    </row>
    <row r="7767" spans="1:12" x14ac:dyDescent="0.2">
      <c r="A7767" s="2">
        <v>10.44608</v>
      </c>
      <c r="B7767" s="2">
        <v>45.072049999999997</v>
      </c>
      <c r="C7767" s="2">
        <v>0.127418</v>
      </c>
      <c r="D7767" s="2">
        <v>0.53120000000000001</v>
      </c>
      <c r="F7767" s="2">
        <v>10.44328</v>
      </c>
      <c r="G7767" s="2">
        <v>0.455009</v>
      </c>
      <c r="H7767" s="2">
        <v>0.44995099999999999</v>
      </c>
      <c r="J7767" s="2">
        <v>10.44608</v>
      </c>
      <c r="K7767" s="2">
        <v>8.4011000000000002E-2</v>
      </c>
      <c r="L7767" s="2">
        <v>0.14319499999999999</v>
      </c>
    </row>
    <row r="7768" spans="1:12" x14ac:dyDescent="0.2">
      <c r="A7768" s="2">
        <v>10.44679</v>
      </c>
      <c r="B7768" s="2">
        <v>45.065309999999997</v>
      </c>
      <c r="C7768" s="2">
        <v>0.12768499999999999</v>
      </c>
      <c r="D7768" s="2">
        <v>0.53148200000000001</v>
      </c>
      <c r="F7768" s="2">
        <v>10.44398</v>
      </c>
      <c r="G7768" s="2">
        <v>0.45469700000000002</v>
      </c>
      <c r="H7768" s="2">
        <v>0.44961499999999999</v>
      </c>
      <c r="J7768" s="2">
        <v>10.44679</v>
      </c>
      <c r="K7768" s="2">
        <v>8.3863999999999994E-2</v>
      </c>
      <c r="L7768" s="2">
        <v>0.142399</v>
      </c>
    </row>
    <row r="7769" spans="1:12" x14ac:dyDescent="0.2">
      <c r="A7769" s="2">
        <v>10.44749</v>
      </c>
      <c r="B7769" s="2">
        <v>45.058480000000003</v>
      </c>
      <c r="C7769" s="2">
        <v>0.12776899999999999</v>
      </c>
      <c r="D7769" s="2">
        <v>0.53175700000000004</v>
      </c>
      <c r="F7769" s="2">
        <v>10.44468</v>
      </c>
      <c r="G7769" s="2">
        <v>0.45433000000000001</v>
      </c>
      <c r="H7769" s="2">
        <v>0.44904300000000003</v>
      </c>
      <c r="J7769" s="2">
        <v>10.44749</v>
      </c>
      <c r="K7769" s="2">
        <v>8.3528000000000005E-2</v>
      </c>
      <c r="L7769" s="2">
        <v>0.142431</v>
      </c>
    </row>
    <row r="7770" spans="1:12" x14ac:dyDescent="0.2">
      <c r="A7770" s="2">
        <v>10.44819</v>
      </c>
      <c r="B7770" s="2">
        <v>45.052610000000001</v>
      </c>
      <c r="C7770" s="2">
        <v>0.127357</v>
      </c>
      <c r="D7770" s="2">
        <v>0.53212300000000001</v>
      </c>
      <c r="F7770" s="2">
        <v>10.44538</v>
      </c>
      <c r="G7770" s="2">
        <v>0.45458199999999999</v>
      </c>
      <c r="H7770" s="2">
        <v>0.449432</v>
      </c>
      <c r="J7770" s="2">
        <v>10.44819</v>
      </c>
      <c r="K7770" s="2">
        <v>8.3257999999999999E-2</v>
      </c>
      <c r="L7770" s="2">
        <v>0.142183</v>
      </c>
    </row>
    <row r="7771" spans="1:12" x14ac:dyDescent="0.2">
      <c r="A7771" s="2">
        <v>10.44889</v>
      </c>
      <c r="B7771" s="2">
        <v>45.04636</v>
      </c>
      <c r="C7771" s="2">
        <v>0.12723100000000001</v>
      </c>
      <c r="D7771" s="2">
        <v>0.53236700000000003</v>
      </c>
      <c r="F7771" s="2">
        <v>10.44608</v>
      </c>
      <c r="G7771" s="2">
        <v>0.45333899999999999</v>
      </c>
      <c r="H7771" s="2">
        <v>0.449432</v>
      </c>
      <c r="J7771" s="2">
        <v>10.44889</v>
      </c>
      <c r="K7771" s="2">
        <v>8.3176E-2</v>
      </c>
      <c r="L7771" s="2">
        <v>0.14113400000000001</v>
      </c>
    </row>
    <row r="7772" spans="1:12" x14ac:dyDescent="0.2">
      <c r="A7772" s="2">
        <v>10.449590000000001</v>
      </c>
      <c r="B7772" s="2">
        <v>45.039659999999998</v>
      </c>
      <c r="C7772" s="2">
        <v>0.127586</v>
      </c>
      <c r="D7772" s="2">
        <v>0.53274100000000002</v>
      </c>
      <c r="F7772" s="2">
        <v>10.44679</v>
      </c>
      <c r="G7772" s="2">
        <v>0.45288800000000001</v>
      </c>
      <c r="H7772" s="2">
        <v>0.44959300000000002</v>
      </c>
      <c r="J7772" s="2">
        <v>10.449590000000001</v>
      </c>
      <c r="K7772" s="2">
        <v>8.2985000000000003E-2</v>
      </c>
      <c r="L7772" s="2">
        <v>0.14079</v>
      </c>
    </row>
    <row r="7773" spans="1:12" x14ac:dyDescent="0.2">
      <c r="A7773" s="2">
        <v>10.450290000000001</v>
      </c>
      <c r="B7773" s="2">
        <v>45.03284</v>
      </c>
      <c r="C7773" s="2">
        <v>0.127719</v>
      </c>
      <c r="D7773" s="2">
        <v>0.53335100000000002</v>
      </c>
      <c r="F7773" s="2">
        <v>10.44749</v>
      </c>
      <c r="G7773" s="2">
        <v>0.453094</v>
      </c>
      <c r="H7773" s="2">
        <v>0.44963799999999998</v>
      </c>
      <c r="J7773" s="2">
        <v>10.450290000000001</v>
      </c>
      <c r="K7773" s="2">
        <v>8.2817000000000002E-2</v>
      </c>
      <c r="L7773" s="2">
        <v>0.14055400000000001</v>
      </c>
    </row>
    <row r="7774" spans="1:12" x14ac:dyDescent="0.2">
      <c r="A7774" s="2">
        <v>10.450989999999999</v>
      </c>
      <c r="B7774" s="2">
        <v>45.026789999999998</v>
      </c>
      <c r="C7774" s="2">
        <v>0.12773399999999999</v>
      </c>
      <c r="D7774" s="2">
        <v>0.53362600000000004</v>
      </c>
      <c r="F7774" s="2">
        <v>10.44819</v>
      </c>
      <c r="G7774" s="2">
        <v>0.45275900000000002</v>
      </c>
      <c r="H7774" s="2">
        <v>0.44953199999999999</v>
      </c>
      <c r="J7774" s="2">
        <v>10.450989999999999</v>
      </c>
      <c r="K7774" s="2">
        <v>8.2560999999999996E-2</v>
      </c>
      <c r="L7774" s="2">
        <v>0.140768</v>
      </c>
    </row>
    <row r="7775" spans="1:12" x14ac:dyDescent="0.2">
      <c r="A7775" s="2">
        <v>10.451700000000001</v>
      </c>
      <c r="B7775" s="2">
        <v>45.020130000000002</v>
      </c>
      <c r="C7775" s="2">
        <v>0.12789500000000001</v>
      </c>
      <c r="D7775" s="2">
        <v>0.53384699999999996</v>
      </c>
      <c r="F7775" s="2">
        <v>10.44889</v>
      </c>
      <c r="G7775" s="2">
        <v>0.453011</v>
      </c>
      <c r="H7775" s="2">
        <v>0.44919599999999998</v>
      </c>
      <c r="J7775" s="2">
        <v>10.451700000000001</v>
      </c>
      <c r="K7775" s="2">
        <v>8.2418000000000005E-2</v>
      </c>
      <c r="L7775" s="2">
        <v>0.140902</v>
      </c>
    </row>
    <row r="7776" spans="1:12" x14ac:dyDescent="0.2">
      <c r="A7776" s="2">
        <v>10.452400000000001</v>
      </c>
      <c r="B7776" s="2">
        <v>45.014189999999999</v>
      </c>
      <c r="C7776" s="2">
        <v>0.12784899999999999</v>
      </c>
      <c r="D7776" s="2">
        <v>0.53418299999999996</v>
      </c>
      <c r="F7776" s="2">
        <v>10.449590000000001</v>
      </c>
      <c r="G7776" s="2">
        <v>0.45285799999999998</v>
      </c>
      <c r="H7776" s="2">
        <v>0.44922600000000001</v>
      </c>
      <c r="J7776" s="2">
        <v>10.452400000000001</v>
      </c>
      <c r="K7776" s="2">
        <v>8.2669999999999993E-2</v>
      </c>
      <c r="L7776" s="2">
        <v>0.140405</v>
      </c>
    </row>
    <row r="7777" spans="1:12" x14ac:dyDescent="0.2">
      <c r="A7777" s="2">
        <v>10.453099999999999</v>
      </c>
      <c r="B7777" s="2">
        <v>45.007860000000001</v>
      </c>
      <c r="C7777" s="2">
        <v>0.12753200000000001</v>
      </c>
      <c r="D7777" s="2">
        <v>0.53461000000000003</v>
      </c>
      <c r="F7777" s="2">
        <v>10.450290000000001</v>
      </c>
      <c r="G7777" s="2">
        <v>0.45304899999999998</v>
      </c>
      <c r="H7777" s="2">
        <v>0.44952399999999998</v>
      </c>
      <c r="J7777" s="2">
        <v>10.453099999999999</v>
      </c>
      <c r="K7777" s="2">
        <v>8.3042000000000005E-2</v>
      </c>
      <c r="L7777" s="2">
        <v>0.14024200000000001</v>
      </c>
    </row>
    <row r="7778" spans="1:12" x14ac:dyDescent="0.2">
      <c r="A7778" s="2">
        <v>10.453799999999999</v>
      </c>
      <c r="B7778" s="2">
        <v>45.001779999999997</v>
      </c>
      <c r="C7778" s="2">
        <v>0.127555</v>
      </c>
      <c r="D7778" s="2">
        <v>0.53473999999999999</v>
      </c>
      <c r="F7778" s="2">
        <v>10.450989999999999</v>
      </c>
      <c r="G7778" s="2">
        <v>0.45260600000000001</v>
      </c>
      <c r="H7778" s="2">
        <v>0.44970700000000002</v>
      </c>
      <c r="J7778" s="2">
        <v>10.453799999999999</v>
      </c>
      <c r="K7778" s="2">
        <v>8.3422999999999997E-2</v>
      </c>
      <c r="L7778" s="2">
        <v>0.13980100000000001</v>
      </c>
    </row>
    <row r="7779" spans="1:12" x14ac:dyDescent="0.2">
      <c r="A7779" s="2">
        <v>10.454499999999999</v>
      </c>
      <c r="B7779" s="2">
        <v>44.995959999999997</v>
      </c>
      <c r="C7779" s="2">
        <v>0.12770400000000001</v>
      </c>
      <c r="D7779" s="2">
        <v>0.53488500000000005</v>
      </c>
      <c r="F7779" s="2">
        <v>10.451700000000001</v>
      </c>
      <c r="G7779" s="2">
        <v>0.45236999999999999</v>
      </c>
      <c r="H7779" s="2">
        <v>0.449959</v>
      </c>
      <c r="J7779" s="2">
        <v>10.454499999999999</v>
      </c>
      <c r="K7779" s="2">
        <v>8.3402000000000004E-2</v>
      </c>
      <c r="L7779" s="2">
        <v>0.139623</v>
      </c>
    </row>
    <row r="7780" spans="1:12" x14ac:dyDescent="0.2">
      <c r="A7780" s="2">
        <v>10.4552</v>
      </c>
      <c r="B7780" s="2">
        <v>44.99015</v>
      </c>
      <c r="C7780" s="2">
        <v>0.12732199999999999</v>
      </c>
      <c r="D7780" s="2">
        <v>0.53524300000000002</v>
      </c>
      <c r="F7780" s="2">
        <v>10.452400000000001</v>
      </c>
      <c r="G7780" s="2">
        <v>0.452179</v>
      </c>
      <c r="H7780" s="2">
        <v>0.45013399999999998</v>
      </c>
      <c r="J7780" s="2">
        <v>10.4552</v>
      </c>
      <c r="K7780" s="2">
        <v>8.2974999999999993E-2</v>
      </c>
      <c r="L7780" s="2">
        <v>0.13914000000000001</v>
      </c>
    </row>
    <row r="7781" spans="1:12" x14ac:dyDescent="0.2">
      <c r="A7781" s="2">
        <v>10.4559</v>
      </c>
      <c r="B7781" s="2">
        <v>44.98471</v>
      </c>
      <c r="C7781" s="2">
        <v>0.12744800000000001</v>
      </c>
      <c r="D7781" s="2">
        <v>0.53558700000000004</v>
      </c>
      <c r="F7781" s="2">
        <v>10.453099999999999</v>
      </c>
      <c r="G7781" s="2">
        <v>0.45212599999999997</v>
      </c>
      <c r="H7781" s="2">
        <v>0.449905</v>
      </c>
      <c r="J7781" s="2">
        <v>10.4559</v>
      </c>
      <c r="K7781" s="2">
        <v>8.2821000000000006E-2</v>
      </c>
      <c r="L7781" s="2">
        <v>0.13852400000000001</v>
      </c>
    </row>
    <row r="7782" spans="1:12" x14ac:dyDescent="0.2">
      <c r="A7782" s="2">
        <v>10.45661</v>
      </c>
      <c r="B7782" s="2">
        <v>44.978340000000003</v>
      </c>
      <c r="C7782" s="2">
        <v>0.127578</v>
      </c>
      <c r="D7782" s="2">
        <v>0.53557900000000003</v>
      </c>
      <c r="F7782" s="2">
        <v>10.453799999999999</v>
      </c>
      <c r="G7782" s="2">
        <v>0.452042</v>
      </c>
      <c r="H7782" s="2">
        <v>0.44964599999999999</v>
      </c>
      <c r="J7782" s="2">
        <v>10.45661</v>
      </c>
      <c r="K7782" s="2">
        <v>8.3144999999999997E-2</v>
      </c>
      <c r="L7782" s="2">
        <v>0.13819200000000001</v>
      </c>
    </row>
    <row r="7783" spans="1:12" x14ac:dyDescent="0.2">
      <c r="A7783" s="2">
        <v>10.45731</v>
      </c>
      <c r="B7783" s="2">
        <v>44.971760000000003</v>
      </c>
      <c r="C7783" s="2">
        <v>0.12729599999999999</v>
      </c>
      <c r="D7783" s="2">
        <v>0.535945</v>
      </c>
      <c r="F7783" s="2">
        <v>10.454499999999999</v>
      </c>
      <c r="G7783" s="2">
        <v>0.45175199999999999</v>
      </c>
      <c r="H7783" s="2">
        <v>0.44975999999999999</v>
      </c>
      <c r="J7783" s="2">
        <v>10.45731</v>
      </c>
      <c r="K7783" s="2">
        <v>8.3137000000000003E-2</v>
      </c>
      <c r="L7783" s="2">
        <v>0.13803099999999999</v>
      </c>
    </row>
    <row r="7784" spans="1:12" x14ac:dyDescent="0.2">
      <c r="A7784" s="2">
        <v>10.45801</v>
      </c>
      <c r="B7784" s="2">
        <v>44.965119999999999</v>
      </c>
      <c r="C7784" s="2">
        <v>0.126971</v>
      </c>
      <c r="D7784" s="2">
        <v>0.53644099999999995</v>
      </c>
      <c r="F7784" s="2">
        <v>10.4552</v>
      </c>
      <c r="G7784" s="2">
        <v>0.45128600000000002</v>
      </c>
      <c r="H7784" s="2">
        <v>0.449905</v>
      </c>
      <c r="J7784" s="2">
        <v>10.45801</v>
      </c>
      <c r="K7784" s="2">
        <v>8.3107E-2</v>
      </c>
      <c r="L7784" s="2">
        <v>0.138132</v>
      </c>
    </row>
    <row r="7785" spans="1:12" x14ac:dyDescent="0.2">
      <c r="A7785" s="2">
        <v>10.45871</v>
      </c>
      <c r="B7785" s="2">
        <v>44.958979999999997</v>
      </c>
      <c r="C7785" s="2">
        <v>0.127002</v>
      </c>
      <c r="D7785" s="2">
        <v>0.53652500000000003</v>
      </c>
      <c r="F7785" s="2">
        <v>10.4559</v>
      </c>
      <c r="G7785" s="2">
        <v>0.45046999999999998</v>
      </c>
      <c r="H7785" s="2">
        <v>0.44952399999999998</v>
      </c>
      <c r="J7785" s="2">
        <v>10.45871</v>
      </c>
      <c r="K7785" s="2">
        <v>8.3402000000000004E-2</v>
      </c>
      <c r="L7785" s="2">
        <v>0.13772999999999999</v>
      </c>
    </row>
    <row r="7786" spans="1:12" x14ac:dyDescent="0.2">
      <c r="A7786" s="2">
        <v>10.45941</v>
      </c>
      <c r="B7786" s="2">
        <v>44.952419999999996</v>
      </c>
      <c r="C7786" s="2">
        <v>0.127132</v>
      </c>
      <c r="D7786" s="2">
        <v>0.53675399999999995</v>
      </c>
      <c r="F7786" s="2">
        <v>10.45661</v>
      </c>
      <c r="G7786" s="2">
        <v>0.44985199999999997</v>
      </c>
      <c r="H7786" s="2">
        <v>0.449158</v>
      </c>
      <c r="J7786" s="2">
        <v>10.45941</v>
      </c>
      <c r="K7786" s="2">
        <v>8.3677000000000001E-2</v>
      </c>
      <c r="L7786" s="2">
        <v>0.13786399999999999</v>
      </c>
    </row>
    <row r="7787" spans="1:12" x14ac:dyDescent="0.2">
      <c r="A7787" s="2">
        <v>10.46011</v>
      </c>
      <c r="B7787" s="2">
        <v>44.946040000000004</v>
      </c>
      <c r="C7787" s="2">
        <v>0.12703200000000001</v>
      </c>
      <c r="D7787" s="2">
        <v>0.53734099999999996</v>
      </c>
      <c r="F7787" s="2">
        <v>10.45731</v>
      </c>
      <c r="G7787" s="2">
        <v>0.45018000000000002</v>
      </c>
      <c r="H7787" s="2">
        <v>0.44940200000000002</v>
      </c>
      <c r="J7787" s="2">
        <v>10.46011</v>
      </c>
      <c r="K7787" s="2">
        <v>8.3424999999999999E-2</v>
      </c>
      <c r="L7787" s="2">
        <v>0.138574</v>
      </c>
    </row>
    <row r="7788" spans="1:12" x14ac:dyDescent="0.2">
      <c r="A7788" s="2">
        <v>10.46081</v>
      </c>
      <c r="B7788" s="2">
        <v>44.939219999999999</v>
      </c>
      <c r="C7788" s="2">
        <v>0.12692600000000001</v>
      </c>
      <c r="D7788" s="2">
        <v>0.53775300000000004</v>
      </c>
      <c r="F7788" s="2">
        <v>10.45801</v>
      </c>
      <c r="G7788" s="2">
        <v>0.45011899999999999</v>
      </c>
      <c r="H7788" s="2">
        <v>0.44959300000000002</v>
      </c>
      <c r="J7788" s="2">
        <v>10.46081</v>
      </c>
      <c r="K7788" s="2">
        <v>8.3131999999999998E-2</v>
      </c>
      <c r="L7788" s="2">
        <v>0.138596</v>
      </c>
    </row>
    <row r="7789" spans="1:12" x14ac:dyDescent="0.2">
      <c r="A7789" s="2">
        <v>10.461510000000001</v>
      </c>
      <c r="B7789" s="2">
        <v>44.932209999999998</v>
      </c>
      <c r="C7789" s="2">
        <v>0.12675800000000001</v>
      </c>
      <c r="D7789" s="2">
        <v>0.53828699999999996</v>
      </c>
      <c r="F7789" s="2">
        <v>10.45871</v>
      </c>
      <c r="G7789" s="2">
        <v>0.44995099999999999</v>
      </c>
      <c r="H7789" s="2">
        <v>0.45027899999999998</v>
      </c>
      <c r="J7789" s="2">
        <v>10.461510000000001</v>
      </c>
      <c r="K7789" s="2">
        <v>8.3100999999999994E-2</v>
      </c>
      <c r="L7789" s="2">
        <v>0.138988</v>
      </c>
    </row>
    <row r="7790" spans="1:12" x14ac:dyDescent="0.2">
      <c r="A7790" s="2">
        <v>10.46222</v>
      </c>
      <c r="B7790" s="2">
        <v>44.925109999999997</v>
      </c>
      <c r="C7790" s="2">
        <v>0.12651399999999999</v>
      </c>
      <c r="D7790" s="2">
        <v>0.53866899999999995</v>
      </c>
      <c r="F7790" s="2">
        <v>10.45941</v>
      </c>
      <c r="G7790" s="2">
        <v>0.44961499999999999</v>
      </c>
      <c r="H7790" s="2">
        <v>0.44996599999999998</v>
      </c>
      <c r="J7790" s="2">
        <v>10.46222</v>
      </c>
      <c r="K7790" s="2">
        <v>8.3624000000000004E-2</v>
      </c>
      <c r="L7790" s="2">
        <v>0.139353</v>
      </c>
    </row>
    <row r="7791" spans="1:12" x14ac:dyDescent="0.2">
      <c r="A7791" s="2">
        <v>10.46292</v>
      </c>
      <c r="B7791" s="2">
        <v>44.918100000000003</v>
      </c>
      <c r="C7791" s="2">
        <v>0.12657099999999999</v>
      </c>
      <c r="D7791" s="2">
        <v>0.53926399999999997</v>
      </c>
      <c r="F7791" s="2">
        <v>10.46011</v>
      </c>
      <c r="G7791" s="2">
        <v>0.44904300000000003</v>
      </c>
      <c r="H7791" s="2">
        <v>0.45003500000000002</v>
      </c>
      <c r="J7791" s="2">
        <v>10.46292</v>
      </c>
      <c r="K7791" s="2">
        <v>8.3471000000000004E-2</v>
      </c>
      <c r="L7791" s="2">
        <v>0.139569</v>
      </c>
    </row>
    <row r="7792" spans="1:12" x14ac:dyDescent="0.2">
      <c r="A7792" s="2">
        <v>10.463620000000001</v>
      </c>
      <c r="B7792" s="2">
        <v>44.911450000000002</v>
      </c>
      <c r="C7792" s="2">
        <v>0.126609</v>
      </c>
      <c r="D7792" s="2">
        <v>0.54018699999999997</v>
      </c>
      <c r="F7792" s="2">
        <v>10.46081</v>
      </c>
      <c r="G7792" s="2">
        <v>0.449432</v>
      </c>
      <c r="H7792" s="2">
        <v>0.449768</v>
      </c>
      <c r="J7792" s="2">
        <v>10.463620000000001</v>
      </c>
      <c r="K7792" s="2">
        <v>8.2989999999999994E-2</v>
      </c>
      <c r="L7792" s="2">
        <v>0.139851</v>
      </c>
    </row>
    <row r="7793" spans="1:12" x14ac:dyDescent="0.2">
      <c r="A7793" s="2">
        <v>10.464320000000001</v>
      </c>
      <c r="B7793" s="2">
        <v>44.90466</v>
      </c>
      <c r="C7793" s="2">
        <v>0.12634200000000001</v>
      </c>
      <c r="D7793" s="2">
        <v>0.54072100000000001</v>
      </c>
      <c r="F7793" s="2">
        <v>10.461510000000001</v>
      </c>
      <c r="G7793" s="2">
        <v>0.449432</v>
      </c>
      <c r="H7793" s="2">
        <v>0.44925700000000002</v>
      </c>
      <c r="J7793" s="2">
        <v>10.464320000000001</v>
      </c>
      <c r="K7793" s="2">
        <v>8.3266999999999994E-2</v>
      </c>
      <c r="L7793" s="2">
        <v>0.13986000000000001</v>
      </c>
    </row>
    <row r="7794" spans="1:12" x14ac:dyDescent="0.2">
      <c r="A7794" s="2">
        <v>10.465020000000001</v>
      </c>
      <c r="B7794" s="2">
        <v>44.897579999999998</v>
      </c>
      <c r="C7794" s="2">
        <v>0.12603700000000001</v>
      </c>
      <c r="D7794" s="2">
        <v>0.54030900000000004</v>
      </c>
      <c r="F7794" s="2">
        <v>10.46222</v>
      </c>
      <c r="G7794" s="2">
        <v>0.44959300000000002</v>
      </c>
      <c r="H7794" s="2">
        <v>0.44944000000000001</v>
      </c>
      <c r="J7794" s="2">
        <v>10.465020000000001</v>
      </c>
      <c r="K7794" s="2">
        <v>8.3790000000000003E-2</v>
      </c>
      <c r="L7794" s="2">
        <v>0.13946800000000001</v>
      </c>
    </row>
    <row r="7795" spans="1:12" x14ac:dyDescent="0.2">
      <c r="A7795" s="2">
        <v>10.465719999999999</v>
      </c>
      <c r="B7795" s="2">
        <v>44.890819999999998</v>
      </c>
      <c r="C7795" s="2">
        <v>0.126189</v>
      </c>
      <c r="D7795" s="2">
        <v>0.54089699999999996</v>
      </c>
      <c r="F7795" s="2">
        <v>10.46292</v>
      </c>
      <c r="G7795" s="2">
        <v>0.44963799999999998</v>
      </c>
      <c r="H7795" s="2">
        <v>0.44951600000000003</v>
      </c>
      <c r="J7795" s="2">
        <v>10.465719999999999</v>
      </c>
      <c r="K7795" s="2">
        <v>8.4433999999999995E-2</v>
      </c>
      <c r="L7795" s="2">
        <v>0.13961000000000001</v>
      </c>
    </row>
    <row r="7796" spans="1:12" x14ac:dyDescent="0.2">
      <c r="A7796" s="2">
        <v>10.466419999999999</v>
      </c>
      <c r="B7796" s="2">
        <v>44.883710000000001</v>
      </c>
      <c r="C7796" s="2">
        <v>0.126502</v>
      </c>
      <c r="D7796" s="2">
        <v>0.54159100000000004</v>
      </c>
      <c r="F7796" s="2">
        <v>10.463620000000001</v>
      </c>
      <c r="G7796" s="2">
        <v>0.44953199999999999</v>
      </c>
      <c r="H7796" s="2">
        <v>0.44967699999999999</v>
      </c>
      <c r="J7796" s="2">
        <v>10.466419999999999</v>
      </c>
      <c r="K7796" s="2">
        <v>8.4623000000000004E-2</v>
      </c>
      <c r="L7796" s="2">
        <v>0.13960600000000001</v>
      </c>
    </row>
    <row r="7797" spans="1:12" x14ac:dyDescent="0.2">
      <c r="A7797" s="2">
        <v>10.467129999999999</v>
      </c>
      <c r="B7797" s="2">
        <v>44.876919999999998</v>
      </c>
      <c r="C7797" s="2">
        <v>0.126331</v>
      </c>
      <c r="D7797" s="2">
        <v>0.54178899999999997</v>
      </c>
      <c r="F7797" s="2">
        <v>10.464320000000001</v>
      </c>
      <c r="G7797" s="2">
        <v>0.44919599999999998</v>
      </c>
      <c r="H7797" s="2">
        <v>0.44973000000000002</v>
      </c>
      <c r="J7797" s="2">
        <v>10.467129999999999</v>
      </c>
      <c r="K7797" s="2">
        <v>8.4875000000000006E-2</v>
      </c>
      <c r="L7797" s="2">
        <v>0.13995099999999999</v>
      </c>
    </row>
    <row r="7798" spans="1:12" x14ac:dyDescent="0.2">
      <c r="A7798" s="2">
        <v>10.467829999999999</v>
      </c>
      <c r="B7798" s="2">
        <v>44.870089999999998</v>
      </c>
      <c r="C7798" s="2">
        <v>0.126163</v>
      </c>
      <c r="D7798" s="2">
        <v>0.54169</v>
      </c>
      <c r="F7798" s="2">
        <v>10.465020000000001</v>
      </c>
      <c r="G7798" s="2">
        <v>0.44922600000000001</v>
      </c>
      <c r="H7798" s="2">
        <v>0.44987500000000002</v>
      </c>
      <c r="J7798" s="2">
        <v>10.467829999999999</v>
      </c>
      <c r="K7798" s="2">
        <v>8.5232000000000002E-2</v>
      </c>
      <c r="L7798" s="2">
        <v>0.139602</v>
      </c>
    </row>
    <row r="7799" spans="1:12" x14ac:dyDescent="0.2">
      <c r="A7799" s="2">
        <v>10.468529999999999</v>
      </c>
      <c r="B7799" s="2">
        <v>44.862929999999999</v>
      </c>
      <c r="C7799" s="2">
        <v>0.12579299999999999</v>
      </c>
      <c r="D7799" s="2">
        <v>0.54184299999999996</v>
      </c>
      <c r="F7799" s="2">
        <v>10.465719999999999</v>
      </c>
      <c r="G7799" s="2">
        <v>0.44952399999999998</v>
      </c>
      <c r="H7799" s="2">
        <v>0.45080599999999998</v>
      </c>
      <c r="J7799" s="2">
        <v>10.468529999999999</v>
      </c>
      <c r="K7799" s="2">
        <v>8.5389999999999994E-2</v>
      </c>
      <c r="L7799" s="2">
        <v>0.13925599999999999</v>
      </c>
    </row>
    <row r="7800" spans="1:12" x14ac:dyDescent="0.2">
      <c r="A7800" s="2">
        <v>10.46923</v>
      </c>
      <c r="B7800" s="2">
        <v>44.85586</v>
      </c>
      <c r="C7800" s="2">
        <v>0.12575800000000001</v>
      </c>
      <c r="D7800" s="2">
        <v>0.54246799999999995</v>
      </c>
      <c r="F7800" s="2">
        <v>10.466419999999999</v>
      </c>
      <c r="G7800" s="2">
        <v>0.44970700000000002</v>
      </c>
      <c r="H7800" s="2">
        <v>0.45114900000000002</v>
      </c>
      <c r="J7800" s="2">
        <v>10.46923</v>
      </c>
      <c r="K7800" s="2">
        <v>8.5651000000000005E-2</v>
      </c>
      <c r="L7800" s="2">
        <v>0.13903799999999999</v>
      </c>
    </row>
    <row r="7801" spans="1:12" x14ac:dyDescent="0.2">
      <c r="A7801" s="2">
        <v>10.46993</v>
      </c>
      <c r="B7801" s="2">
        <v>44.849249999999998</v>
      </c>
      <c r="C7801" s="2">
        <v>0.125385</v>
      </c>
      <c r="D7801" s="2">
        <v>0.54342199999999996</v>
      </c>
      <c r="F7801" s="2">
        <v>10.467129999999999</v>
      </c>
      <c r="G7801" s="2">
        <v>0.449959</v>
      </c>
      <c r="H7801" s="2">
        <v>0.45103500000000002</v>
      </c>
      <c r="J7801" s="2">
        <v>10.46993</v>
      </c>
      <c r="K7801" s="2">
        <v>8.6023000000000002E-2</v>
      </c>
      <c r="L7801" s="2">
        <v>0.138486</v>
      </c>
    </row>
    <row r="7802" spans="1:12" x14ac:dyDescent="0.2">
      <c r="A7802" s="2">
        <v>10.47063</v>
      </c>
      <c r="B7802" s="2">
        <v>44.842919999999999</v>
      </c>
      <c r="C7802" s="2">
        <v>0.12503700000000001</v>
      </c>
      <c r="D7802" s="2">
        <v>0.54375799999999996</v>
      </c>
      <c r="F7802" s="2">
        <v>10.467829999999999</v>
      </c>
      <c r="G7802" s="2">
        <v>0.45013399999999998</v>
      </c>
      <c r="H7802" s="2">
        <v>0.45177499999999998</v>
      </c>
      <c r="J7802" s="2">
        <v>10.47063</v>
      </c>
      <c r="K7802" s="2">
        <v>8.6439000000000002E-2</v>
      </c>
      <c r="L7802" s="2">
        <v>0.138076</v>
      </c>
    </row>
    <row r="7803" spans="1:12" x14ac:dyDescent="0.2">
      <c r="A7803" s="2">
        <v>10.47133</v>
      </c>
      <c r="B7803" s="2">
        <v>44.837040000000002</v>
      </c>
      <c r="C7803" s="2">
        <v>0.124698</v>
      </c>
      <c r="D7803" s="2">
        <v>0.543956</v>
      </c>
      <c r="F7803" s="2">
        <v>10.468529999999999</v>
      </c>
      <c r="G7803" s="2">
        <v>0.449905</v>
      </c>
      <c r="H7803" s="2">
        <v>0.45120199999999999</v>
      </c>
      <c r="J7803" s="2">
        <v>10.47133</v>
      </c>
      <c r="K7803" s="2">
        <v>8.6974999999999997E-2</v>
      </c>
      <c r="L7803" s="2">
        <v>0.13738900000000001</v>
      </c>
    </row>
    <row r="7804" spans="1:12" x14ac:dyDescent="0.2">
      <c r="A7804" s="2">
        <v>10.47204</v>
      </c>
      <c r="B7804" s="2">
        <v>44.831299999999999</v>
      </c>
      <c r="C7804" s="2">
        <v>0.12428599999999999</v>
      </c>
      <c r="D7804" s="2">
        <v>0.54450500000000002</v>
      </c>
      <c r="F7804" s="2">
        <v>10.46923</v>
      </c>
      <c r="G7804" s="2">
        <v>0.44964599999999999</v>
      </c>
      <c r="H7804" s="2">
        <v>0.45093499999999997</v>
      </c>
      <c r="J7804" s="2">
        <v>10.47204</v>
      </c>
      <c r="K7804" s="2">
        <v>8.7372000000000005E-2</v>
      </c>
      <c r="L7804" s="2">
        <v>0.137236</v>
      </c>
    </row>
    <row r="7805" spans="1:12" x14ac:dyDescent="0.2">
      <c r="A7805" s="2">
        <v>10.47274</v>
      </c>
      <c r="B7805" s="2">
        <v>44.82526</v>
      </c>
      <c r="C7805" s="2">
        <v>0.12392300000000001</v>
      </c>
      <c r="D7805" s="2">
        <v>0.54470399999999997</v>
      </c>
      <c r="F7805" s="2">
        <v>10.46993</v>
      </c>
      <c r="G7805" s="2">
        <v>0.44975999999999999</v>
      </c>
      <c r="H7805" s="2">
        <v>0.45075999999999999</v>
      </c>
      <c r="J7805" s="2">
        <v>10.47274</v>
      </c>
      <c r="K7805" s="2">
        <v>8.7281999999999998E-2</v>
      </c>
      <c r="L7805" s="2">
        <v>0.137851</v>
      </c>
    </row>
    <row r="7806" spans="1:12" x14ac:dyDescent="0.2">
      <c r="A7806" s="2">
        <v>10.47344</v>
      </c>
      <c r="B7806" s="2">
        <v>44.81888</v>
      </c>
      <c r="C7806" s="2">
        <v>0.123393</v>
      </c>
      <c r="D7806" s="2">
        <v>0.54491000000000001</v>
      </c>
      <c r="F7806" s="2">
        <v>10.47063</v>
      </c>
      <c r="G7806" s="2">
        <v>0.449905</v>
      </c>
      <c r="H7806" s="2">
        <v>0.45082100000000003</v>
      </c>
      <c r="J7806" s="2">
        <v>10.47344</v>
      </c>
      <c r="K7806" s="2">
        <v>8.7060999999999999E-2</v>
      </c>
      <c r="L7806" s="2">
        <v>0.13794899999999999</v>
      </c>
    </row>
    <row r="7807" spans="1:12" x14ac:dyDescent="0.2">
      <c r="A7807" s="2">
        <v>10.47414</v>
      </c>
      <c r="B7807" s="2">
        <v>44.812049999999999</v>
      </c>
      <c r="C7807" s="2">
        <v>0.12313</v>
      </c>
      <c r="D7807" s="2">
        <v>0.54538299999999995</v>
      </c>
      <c r="F7807" s="2">
        <v>10.47133</v>
      </c>
      <c r="G7807" s="2">
        <v>0.44952399999999998</v>
      </c>
      <c r="H7807" s="2">
        <v>0.45042399999999999</v>
      </c>
      <c r="J7807" s="2">
        <v>10.47414</v>
      </c>
      <c r="K7807" s="2">
        <v>8.7346999999999994E-2</v>
      </c>
      <c r="L7807" s="2">
        <v>0.137264</v>
      </c>
    </row>
    <row r="7808" spans="1:12" x14ac:dyDescent="0.2">
      <c r="A7808" s="2">
        <v>10.47484</v>
      </c>
      <c r="B7808" s="2">
        <v>44.80527</v>
      </c>
      <c r="C7808" s="2">
        <v>0.123317</v>
      </c>
      <c r="D7808" s="2">
        <v>0.54535199999999995</v>
      </c>
      <c r="F7808" s="2">
        <v>10.47204</v>
      </c>
      <c r="G7808" s="2">
        <v>0.449158</v>
      </c>
      <c r="H7808" s="2">
        <v>0.45048500000000002</v>
      </c>
      <c r="J7808" s="2">
        <v>10.47484</v>
      </c>
      <c r="K7808" s="2">
        <v>8.7408E-2</v>
      </c>
      <c r="L7808" s="2">
        <v>0.13723199999999999</v>
      </c>
    </row>
    <row r="7809" spans="1:12" x14ac:dyDescent="0.2">
      <c r="A7809" s="2">
        <v>10.475540000000001</v>
      </c>
      <c r="B7809" s="2">
        <v>44.797989999999999</v>
      </c>
      <c r="C7809" s="2">
        <v>0.122977</v>
      </c>
      <c r="D7809" s="2">
        <v>0.54636700000000005</v>
      </c>
      <c r="F7809" s="2">
        <v>10.47274</v>
      </c>
      <c r="G7809" s="2">
        <v>0.44940200000000002</v>
      </c>
      <c r="H7809" s="2">
        <v>0.45046199999999997</v>
      </c>
      <c r="J7809" s="2">
        <v>10.475540000000001</v>
      </c>
      <c r="K7809" s="2">
        <v>8.7410000000000002E-2</v>
      </c>
      <c r="L7809" s="2">
        <v>0.137298</v>
      </c>
    </row>
    <row r="7810" spans="1:12" x14ac:dyDescent="0.2">
      <c r="A7810" s="2">
        <v>10.476240000000001</v>
      </c>
      <c r="B7810" s="2">
        <v>44.790900000000001</v>
      </c>
      <c r="C7810" s="2">
        <v>0.122279</v>
      </c>
      <c r="D7810" s="2">
        <v>0.54674800000000001</v>
      </c>
      <c r="F7810" s="2">
        <v>10.47344</v>
      </c>
      <c r="G7810" s="2">
        <v>0.44959300000000002</v>
      </c>
      <c r="H7810" s="2">
        <v>0.45021099999999997</v>
      </c>
      <c r="J7810" s="2">
        <v>10.476240000000001</v>
      </c>
      <c r="K7810" s="2">
        <v>8.7487999999999996E-2</v>
      </c>
      <c r="L7810" s="2">
        <v>0.13702400000000001</v>
      </c>
    </row>
    <row r="7811" spans="1:12" x14ac:dyDescent="0.2">
      <c r="A7811" s="2">
        <v>10.47695</v>
      </c>
      <c r="B7811" s="2">
        <v>44.783909999999999</v>
      </c>
      <c r="C7811" s="2">
        <v>0.12182900000000001</v>
      </c>
      <c r="D7811" s="2">
        <v>0.54754199999999997</v>
      </c>
      <c r="F7811" s="2">
        <v>10.47414</v>
      </c>
      <c r="G7811" s="2">
        <v>0.45027899999999998</v>
      </c>
      <c r="H7811" s="2">
        <v>0.451042</v>
      </c>
      <c r="J7811" s="2">
        <v>10.47695</v>
      </c>
      <c r="K7811" s="2">
        <v>8.7623000000000006E-2</v>
      </c>
      <c r="L7811" s="2">
        <v>0.13708999999999999</v>
      </c>
    </row>
    <row r="7812" spans="1:12" x14ac:dyDescent="0.2">
      <c r="A7812" s="2">
        <v>10.477650000000001</v>
      </c>
      <c r="B7812" s="2">
        <v>44.777050000000003</v>
      </c>
      <c r="C7812" s="2">
        <v>0.12198199999999999</v>
      </c>
      <c r="D7812" s="2">
        <v>0.54797700000000005</v>
      </c>
      <c r="F7812" s="2">
        <v>10.47484</v>
      </c>
      <c r="G7812" s="2">
        <v>0.44996599999999998</v>
      </c>
      <c r="H7812" s="2">
        <v>0.45089000000000001</v>
      </c>
      <c r="J7812" s="2">
        <v>10.477650000000001</v>
      </c>
      <c r="K7812" s="2">
        <v>8.745E-2</v>
      </c>
      <c r="L7812" s="2">
        <v>0.13688500000000001</v>
      </c>
    </row>
    <row r="7813" spans="1:12" x14ac:dyDescent="0.2">
      <c r="A7813" s="2">
        <v>10.478350000000001</v>
      </c>
      <c r="B7813" s="2">
        <v>44.770159999999997</v>
      </c>
      <c r="C7813" s="2">
        <v>0.12202399999999999</v>
      </c>
      <c r="D7813" s="2">
        <v>0.54912099999999997</v>
      </c>
      <c r="F7813" s="2">
        <v>10.475540000000001</v>
      </c>
      <c r="G7813" s="2">
        <v>0.45003500000000002</v>
      </c>
      <c r="H7813" s="2">
        <v>0.45183600000000002</v>
      </c>
      <c r="J7813" s="2">
        <v>10.478350000000001</v>
      </c>
      <c r="K7813" s="2">
        <v>8.7149000000000004E-2</v>
      </c>
      <c r="L7813" s="2">
        <v>0.136292</v>
      </c>
    </row>
    <row r="7814" spans="1:12" x14ac:dyDescent="0.2">
      <c r="A7814" s="2">
        <v>10.479050000000001</v>
      </c>
      <c r="B7814" s="2">
        <v>44.763030000000001</v>
      </c>
      <c r="C7814" s="2">
        <v>0.122283</v>
      </c>
      <c r="D7814" s="2">
        <v>0.549701</v>
      </c>
      <c r="F7814" s="2">
        <v>10.476240000000001</v>
      </c>
      <c r="G7814" s="2">
        <v>0.449768</v>
      </c>
      <c r="H7814" s="2">
        <v>0.45200299999999999</v>
      </c>
      <c r="J7814" s="2">
        <v>10.479050000000001</v>
      </c>
      <c r="K7814" s="2">
        <v>8.6845000000000006E-2</v>
      </c>
      <c r="L7814" s="2">
        <v>0.13614100000000001</v>
      </c>
    </row>
    <row r="7815" spans="1:12" x14ac:dyDescent="0.2">
      <c r="A7815" s="2">
        <v>10.479749999999999</v>
      </c>
      <c r="B7815" s="2">
        <v>44.755270000000003</v>
      </c>
      <c r="C7815" s="2">
        <v>0.12250800000000001</v>
      </c>
      <c r="D7815" s="2">
        <v>0.55072299999999996</v>
      </c>
      <c r="F7815" s="2">
        <v>10.47695</v>
      </c>
      <c r="G7815" s="2">
        <v>0.44925700000000002</v>
      </c>
      <c r="H7815" s="2">
        <v>0.45182800000000001</v>
      </c>
      <c r="J7815" s="2">
        <v>10.479749999999999</v>
      </c>
      <c r="K7815" s="2">
        <v>8.6713999999999999E-2</v>
      </c>
      <c r="L7815" s="2">
        <v>0.13664499999999999</v>
      </c>
    </row>
    <row r="7816" spans="1:12" x14ac:dyDescent="0.2">
      <c r="A7816" s="2">
        <v>10.480449999999999</v>
      </c>
      <c r="B7816" s="2">
        <v>44.747480000000003</v>
      </c>
      <c r="C7816" s="2">
        <v>0.12220300000000001</v>
      </c>
      <c r="D7816" s="2">
        <v>0.55114300000000005</v>
      </c>
      <c r="F7816" s="2">
        <v>10.477650000000001</v>
      </c>
      <c r="G7816" s="2">
        <v>0.44944000000000001</v>
      </c>
      <c r="H7816" s="2">
        <v>0.45169799999999999</v>
      </c>
      <c r="J7816" s="2">
        <v>10.480449999999999</v>
      </c>
      <c r="K7816" s="2">
        <v>8.6664000000000005E-2</v>
      </c>
      <c r="L7816" s="2">
        <v>0.13703199999999999</v>
      </c>
    </row>
    <row r="7817" spans="1:12" x14ac:dyDescent="0.2">
      <c r="A7817" s="2">
        <v>10.48115</v>
      </c>
      <c r="B7817" s="2">
        <v>44.740319999999997</v>
      </c>
      <c r="C7817" s="2">
        <v>0.12206599999999999</v>
      </c>
      <c r="D7817" s="2">
        <v>0.55150900000000003</v>
      </c>
      <c r="F7817" s="2">
        <v>10.478350000000001</v>
      </c>
      <c r="G7817" s="2">
        <v>0.44951600000000003</v>
      </c>
      <c r="H7817" s="2">
        <v>0.45091199999999998</v>
      </c>
      <c r="J7817" s="2">
        <v>10.48115</v>
      </c>
      <c r="K7817" s="2">
        <v>8.6645E-2</v>
      </c>
      <c r="L7817" s="2">
        <v>0.137126</v>
      </c>
    </row>
    <row r="7818" spans="1:12" x14ac:dyDescent="0.2">
      <c r="A7818" s="2">
        <v>10.48185</v>
      </c>
      <c r="B7818" s="2">
        <v>44.733379999999997</v>
      </c>
      <c r="C7818" s="2">
        <v>0.12132900000000001</v>
      </c>
      <c r="D7818" s="2">
        <v>0.55179100000000003</v>
      </c>
      <c r="F7818" s="2">
        <v>10.479050000000001</v>
      </c>
      <c r="G7818" s="2">
        <v>0.44967699999999999</v>
      </c>
      <c r="H7818" s="2">
        <v>0.45142399999999999</v>
      </c>
      <c r="J7818" s="2">
        <v>10.48185</v>
      </c>
      <c r="K7818" s="2">
        <v>8.6563000000000001E-2</v>
      </c>
      <c r="L7818" s="2">
        <v>0.13744400000000001</v>
      </c>
    </row>
    <row r="7819" spans="1:12" x14ac:dyDescent="0.2">
      <c r="A7819" s="2">
        <v>10.482559999999999</v>
      </c>
      <c r="B7819" s="2">
        <v>44.725639999999999</v>
      </c>
      <c r="C7819" s="2">
        <v>0.12076099999999999</v>
      </c>
      <c r="D7819" s="2">
        <v>0.55209699999999995</v>
      </c>
      <c r="F7819" s="2">
        <v>10.479749999999999</v>
      </c>
      <c r="G7819" s="2">
        <v>0.44973000000000002</v>
      </c>
      <c r="H7819" s="2">
        <v>0.45182</v>
      </c>
      <c r="J7819" s="2">
        <v>10.482559999999999</v>
      </c>
      <c r="K7819" s="2">
        <v>8.6434999999999998E-2</v>
      </c>
      <c r="L7819" s="2">
        <v>0.13739199999999999</v>
      </c>
    </row>
    <row r="7820" spans="1:12" x14ac:dyDescent="0.2">
      <c r="A7820" s="2">
        <v>10.48326</v>
      </c>
      <c r="B7820" s="2">
        <v>44.717739999999999</v>
      </c>
      <c r="C7820" s="2">
        <v>0.12045599999999999</v>
      </c>
      <c r="D7820" s="2">
        <v>0.55234099999999997</v>
      </c>
      <c r="F7820" s="2">
        <v>10.480449999999999</v>
      </c>
      <c r="G7820" s="2">
        <v>0.44987500000000002</v>
      </c>
      <c r="H7820" s="2">
        <v>0.45182</v>
      </c>
      <c r="J7820" s="2">
        <v>10.48326</v>
      </c>
      <c r="K7820" s="2">
        <v>8.6476999999999998E-2</v>
      </c>
      <c r="L7820" s="2">
        <v>0.13746900000000001</v>
      </c>
    </row>
    <row r="7821" spans="1:12" x14ac:dyDescent="0.2">
      <c r="A7821" s="2">
        <v>10.48396</v>
      </c>
      <c r="B7821" s="2">
        <v>44.710909999999998</v>
      </c>
      <c r="C7821" s="2">
        <v>0.119842</v>
      </c>
      <c r="D7821" s="2">
        <v>0.55313400000000001</v>
      </c>
      <c r="F7821" s="2">
        <v>10.48115</v>
      </c>
      <c r="G7821" s="2">
        <v>0.45080599999999998</v>
      </c>
      <c r="H7821" s="2">
        <v>0.45142399999999999</v>
      </c>
      <c r="J7821" s="2">
        <v>10.48396</v>
      </c>
      <c r="K7821" s="2">
        <v>8.6187E-2</v>
      </c>
      <c r="L7821" s="2">
        <v>0.13803099999999999</v>
      </c>
    </row>
    <row r="7822" spans="1:12" x14ac:dyDescent="0.2">
      <c r="A7822" s="2">
        <v>10.48466</v>
      </c>
      <c r="B7822" s="2">
        <v>44.704099999999997</v>
      </c>
      <c r="C7822" s="2">
        <v>0.11928900000000001</v>
      </c>
      <c r="D7822" s="2">
        <v>0.55359999999999998</v>
      </c>
      <c r="F7822" s="2">
        <v>10.48185</v>
      </c>
      <c r="G7822" s="2">
        <v>0.45114900000000002</v>
      </c>
      <c r="H7822" s="2">
        <v>0.45155299999999998</v>
      </c>
      <c r="J7822" s="2">
        <v>10.48466</v>
      </c>
      <c r="K7822" s="2">
        <v>8.5866999999999999E-2</v>
      </c>
      <c r="L7822" s="2">
        <v>0.13857</v>
      </c>
    </row>
    <row r="7823" spans="1:12" x14ac:dyDescent="0.2">
      <c r="A7823" s="2">
        <v>10.48536</v>
      </c>
      <c r="B7823" s="2">
        <v>44.697270000000003</v>
      </c>
      <c r="C7823" s="2">
        <v>0.118839</v>
      </c>
      <c r="D7823" s="2">
        <v>0.55379</v>
      </c>
      <c r="F7823" s="2">
        <v>10.482559999999999</v>
      </c>
      <c r="G7823" s="2">
        <v>0.45103500000000002</v>
      </c>
      <c r="H7823" s="2">
        <v>0.45175199999999999</v>
      </c>
      <c r="J7823" s="2">
        <v>10.48536</v>
      </c>
      <c r="K7823" s="2">
        <v>8.5596000000000005E-2</v>
      </c>
      <c r="L7823" s="2">
        <v>0.13878299999999999</v>
      </c>
    </row>
    <row r="7824" spans="1:12" x14ac:dyDescent="0.2">
      <c r="A7824" s="2">
        <v>10.48606</v>
      </c>
      <c r="B7824" s="2">
        <v>44.69041</v>
      </c>
      <c r="C7824" s="2">
        <v>0.118156</v>
      </c>
      <c r="D7824" s="2">
        <v>0.55437000000000003</v>
      </c>
      <c r="F7824" s="2">
        <v>10.48326</v>
      </c>
      <c r="G7824" s="2">
        <v>0.45177499999999998</v>
      </c>
      <c r="H7824" s="2">
        <v>0.451797</v>
      </c>
      <c r="J7824" s="2">
        <v>10.48606</v>
      </c>
      <c r="K7824" s="2">
        <v>8.5669999999999996E-2</v>
      </c>
      <c r="L7824" s="2">
        <v>0.138769</v>
      </c>
    </row>
    <row r="7825" spans="1:12" x14ac:dyDescent="0.2">
      <c r="A7825" s="2">
        <v>10.48676</v>
      </c>
      <c r="B7825" s="2">
        <v>44.682960000000001</v>
      </c>
      <c r="C7825" s="2">
        <v>0.118205</v>
      </c>
      <c r="D7825" s="2">
        <v>0.55456799999999995</v>
      </c>
      <c r="F7825" s="2">
        <v>10.48396</v>
      </c>
      <c r="G7825" s="2">
        <v>0.45120199999999999</v>
      </c>
      <c r="H7825" s="2">
        <v>0.45195800000000003</v>
      </c>
      <c r="J7825" s="2">
        <v>10.48676</v>
      </c>
      <c r="K7825" s="2">
        <v>8.5829000000000003E-2</v>
      </c>
      <c r="L7825" s="2">
        <v>0.138624</v>
      </c>
    </row>
    <row r="7826" spans="1:12" x14ac:dyDescent="0.2">
      <c r="A7826" s="2">
        <v>10.48747</v>
      </c>
      <c r="B7826" s="2">
        <v>44.675629999999998</v>
      </c>
      <c r="C7826" s="2">
        <v>0.118255</v>
      </c>
      <c r="D7826" s="2">
        <v>0.55540800000000001</v>
      </c>
      <c r="F7826" s="2">
        <v>10.48466</v>
      </c>
      <c r="G7826" s="2">
        <v>0.45093499999999997</v>
      </c>
      <c r="H7826" s="2">
        <v>0.45205699999999999</v>
      </c>
      <c r="J7826" s="2">
        <v>10.48747</v>
      </c>
      <c r="K7826" s="2">
        <v>8.5683999999999996E-2</v>
      </c>
      <c r="L7826" s="2">
        <v>0.13877900000000001</v>
      </c>
    </row>
    <row r="7827" spans="1:12" x14ac:dyDescent="0.2">
      <c r="A7827" s="2">
        <v>10.48817</v>
      </c>
      <c r="B7827" s="2">
        <v>44.66883</v>
      </c>
      <c r="C7827" s="2">
        <v>0.118186</v>
      </c>
      <c r="D7827" s="2">
        <v>0.555759</v>
      </c>
      <c r="F7827" s="2">
        <v>10.48536</v>
      </c>
      <c r="G7827" s="2">
        <v>0.45075999999999999</v>
      </c>
      <c r="H7827" s="2">
        <v>0.45080599999999998</v>
      </c>
      <c r="J7827" s="2">
        <v>10.48817</v>
      </c>
      <c r="K7827" s="2">
        <v>8.5329000000000002E-2</v>
      </c>
      <c r="L7827" s="2">
        <v>0.13841400000000001</v>
      </c>
    </row>
    <row r="7828" spans="1:12" x14ac:dyDescent="0.2">
      <c r="A7828" s="2">
        <v>10.48887</v>
      </c>
      <c r="B7828" s="2">
        <v>44.661670000000001</v>
      </c>
      <c r="C7828" s="2">
        <v>0.117435</v>
      </c>
      <c r="D7828" s="2">
        <v>0.55650599999999995</v>
      </c>
      <c r="F7828" s="2">
        <v>10.48606</v>
      </c>
      <c r="G7828" s="2">
        <v>0.45082100000000003</v>
      </c>
      <c r="H7828" s="2">
        <v>0.45078299999999999</v>
      </c>
      <c r="J7828" s="2">
        <v>10.48887</v>
      </c>
      <c r="K7828" s="2">
        <v>8.4492999999999999E-2</v>
      </c>
      <c r="L7828" s="2">
        <v>0.13827400000000001</v>
      </c>
    </row>
    <row r="7829" spans="1:12" x14ac:dyDescent="0.2">
      <c r="A7829" s="2">
        <v>10.489570000000001</v>
      </c>
      <c r="B7829" s="2">
        <v>44.6539</v>
      </c>
      <c r="C7829" s="2">
        <v>0.117587</v>
      </c>
      <c r="D7829" s="2">
        <v>0.55728500000000003</v>
      </c>
      <c r="F7829" s="2">
        <v>10.48676</v>
      </c>
      <c r="G7829" s="2">
        <v>0.45042399999999999</v>
      </c>
      <c r="H7829" s="2">
        <v>0.45064500000000002</v>
      </c>
      <c r="J7829" s="2">
        <v>10.489570000000001</v>
      </c>
      <c r="K7829" s="2">
        <v>8.3900000000000002E-2</v>
      </c>
      <c r="L7829" s="2">
        <v>0.13808899999999999</v>
      </c>
    </row>
    <row r="7830" spans="1:12" x14ac:dyDescent="0.2">
      <c r="A7830" s="2">
        <v>10.490270000000001</v>
      </c>
      <c r="B7830" s="2">
        <v>44.646270000000001</v>
      </c>
      <c r="C7830" s="2">
        <v>0.117629</v>
      </c>
      <c r="D7830" s="2">
        <v>0.55762800000000001</v>
      </c>
      <c r="F7830" s="2">
        <v>10.48747</v>
      </c>
      <c r="G7830" s="2">
        <v>0.45048500000000002</v>
      </c>
      <c r="H7830" s="2">
        <v>0.45086700000000002</v>
      </c>
      <c r="J7830" s="2">
        <v>10.490270000000001</v>
      </c>
      <c r="K7830" s="2">
        <v>8.3575999999999998E-2</v>
      </c>
      <c r="L7830" s="2">
        <v>0.13806399999999999</v>
      </c>
    </row>
    <row r="7831" spans="1:12" x14ac:dyDescent="0.2">
      <c r="A7831" s="2">
        <v>10.490970000000001</v>
      </c>
      <c r="B7831" s="2">
        <v>44.638919999999999</v>
      </c>
      <c r="C7831" s="2">
        <v>0.11748</v>
      </c>
      <c r="D7831" s="2">
        <v>0.55793300000000001</v>
      </c>
      <c r="F7831" s="2">
        <v>10.48817</v>
      </c>
      <c r="G7831" s="2">
        <v>0.45046199999999997</v>
      </c>
      <c r="H7831" s="2">
        <v>0.45068399999999997</v>
      </c>
      <c r="J7831" s="2">
        <v>10.490970000000001</v>
      </c>
      <c r="K7831" s="2">
        <v>8.3374000000000004E-2</v>
      </c>
      <c r="L7831" s="2">
        <v>0.138489</v>
      </c>
    </row>
    <row r="7832" spans="1:12" x14ac:dyDescent="0.2">
      <c r="A7832" s="2">
        <v>10.491669999999999</v>
      </c>
      <c r="B7832" s="2">
        <v>44.631529999999998</v>
      </c>
      <c r="C7832" s="2">
        <v>0.117297</v>
      </c>
      <c r="D7832" s="2">
        <v>0.55860399999999999</v>
      </c>
      <c r="F7832" s="2">
        <v>10.48887</v>
      </c>
      <c r="G7832" s="2">
        <v>0.45021099999999997</v>
      </c>
      <c r="H7832" s="2">
        <v>0.45086700000000002</v>
      </c>
      <c r="J7832" s="2">
        <v>10.491669999999999</v>
      </c>
      <c r="K7832" s="2">
        <v>8.3367999999999998E-2</v>
      </c>
      <c r="L7832" s="2">
        <v>0.13899300000000001</v>
      </c>
    </row>
    <row r="7833" spans="1:12" x14ac:dyDescent="0.2">
      <c r="A7833" s="2">
        <v>10.492369999999999</v>
      </c>
      <c r="B7833" s="2">
        <v>44.624389999999998</v>
      </c>
      <c r="C7833" s="2">
        <v>0.117442</v>
      </c>
      <c r="D7833" s="2">
        <v>0.55924499999999999</v>
      </c>
      <c r="F7833" s="2">
        <v>10.489570000000001</v>
      </c>
      <c r="G7833" s="2">
        <v>0.451042</v>
      </c>
      <c r="H7833" s="2">
        <v>0.45064500000000002</v>
      </c>
      <c r="J7833" s="2">
        <v>10.492369999999999</v>
      </c>
      <c r="K7833" s="2">
        <v>8.3323999999999995E-2</v>
      </c>
      <c r="L7833" s="2">
        <v>0.13935800000000001</v>
      </c>
    </row>
    <row r="7834" spans="1:12" x14ac:dyDescent="0.2">
      <c r="A7834" s="2">
        <v>10.493080000000001</v>
      </c>
      <c r="B7834" s="2">
        <v>44.616889999999998</v>
      </c>
      <c r="C7834" s="2">
        <v>0.117854</v>
      </c>
      <c r="D7834" s="2">
        <v>0.55907700000000005</v>
      </c>
      <c r="F7834" s="2">
        <v>10.490270000000001</v>
      </c>
      <c r="G7834" s="2">
        <v>0.45089000000000001</v>
      </c>
      <c r="H7834" s="2">
        <v>0.45049299999999998</v>
      </c>
      <c r="J7834" s="2">
        <v>10.493080000000001</v>
      </c>
      <c r="K7834" s="2">
        <v>8.3277000000000004E-2</v>
      </c>
      <c r="L7834" s="2">
        <v>0.13878799999999999</v>
      </c>
    </row>
    <row r="7835" spans="1:12" x14ac:dyDescent="0.2">
      <c r="A7835" s="2">
        <v>10.493779999999999</v>
      </c>
      <c r="B7835" s="2">
        <v>44.609220000000001</v>
      </c>
      <c r="C7835" s="2">
        <v>0.11785</v>
      </c>
      <c r="D7835" s="2">
        <v>0.55940599999999996</v>
      </c>
      <c r="F7835" s="2">
        <v>10.490970000000001</v>
      </c>
      <c r="G7835" s="2">
        <v>0.45183600000000002</v>
      </c>
      <c r="H7835" s="2">
        <v>0.45064500000000002</v>
      </c>
      <c r="J7835" s="2">
        <v>10.493779999999999</v>
      </c>
      <c r="K7835" s="2">
        <v>8.3031999999999995E-2</v>
      </c>
      <c r="L7835" s="2">
        <v>0.13842699999999999</v>
      </c>
    </row>
    <row r="7836" spans="1:12" x14ac:dyDescent="0.2">
      <c r="A7836" s="2">
        <v>10.494479999999999</v>
      </c>
      <c r="B7836" s="2">
        <v>44.601709999999997</v>
      </c>
      <c r="C7836" s="2">
        <v>0.117759</v>
      </c>
      <c r="D7836" s="2">
        <v>0.55993999999999999</v>
      </c>
      <c r="F7836" s="2">
        <v>10.491669999999999</v>
      </c>
      <c r="G7836" s="2">
        <v>0.45200299999999999</v>
      </c>
      <c r="H7836" s="2">
        <v>0.45119500000000001</v>
      </c>
      <c r="J7836" s="2">
        <v>10.494479999999999</v>
      </c>
      <c r="K7836" s="2">
        <v>8.2857E-2</v>
      </c>
      <c r="L7836" s="2">
        <v>0.13839199999999999</v>
      </c>
    </row>
    <row r="7837" spans="1:12" x14ac:dyDescent="0.2">
      <c r="A7837" s="2">
        <v>10.49518</v>
      </c>
      <c r="B7837" s="2">
        <v>44.59422</v>
      </c>
      <c r="C7837" s="2">
        <v>0.118049</v>
      </c>
      <c r="D7837" s="2">
        <v>0.56025999999999998</v>
      </c>
      <c r="F7837" s="2">
        <v>10.492369999999999</v>
      </c>
      <c r="G7837" s="2">
        <v>0.45182800000000001</v>
      </c>
      <c r="H7837" s="2">
        <v>0.451187</v>
      </c>
      <c r="J7837" s="2">
        <v>10.49518</v>
      </c>
      <c r="K7837" s="2">
        <v>8.3000000000000004E-2</v>
      </c>
      <c r="L7837" s="2">
        <v>0.138042</v>
      </c>
    </row>
    <row r="7838" spans="1:12" x14ac:dyDescent="0.2">
      <c r="A7838" s="2">
        <v>10.49588</v>
      </c>
      <c r="B7838" s="2">
        <v>44.587209999999999</v>
      </c>
      <c r="C7838" s="2">
        <v>0.118312</v>
      </c>
      <c r="D7838" s="2">
        <v>0.56074100000000004</v>
      </c>
      <c r="F7838" s="2">
        <v>10.493080000000001</v>
      </c>
      <c r="G7838" s="2">
        <v>0.45169799999999999</v>
      </c>
      <c r="H7838" s="2">
        <v>0.451569</v>
      </c>
      <c r="J7838" s="2">
        <v>10.49588</v>
      </c>
      <c r="K7838" s="2">
        <v>8.2993999999999998E-2</v>
      </c>
      <c r="L7838" s="2">
        <v>0.13716400000000001</v>
      </c>
    </row>
    <row r="7839" spans="1:12" x14ac:dyDescent="0.2">
      <c r="A7839" s="2">
        <v>10.49658</v>
      </c>
      <c r="B7839" s="2">
        <v>44.580440000000003</v>
      </c>
      <c r="C7839" s="2">
        <v>0.11831999999999999</v>
      </c>
      <c r="D7839" s="2">
        <v>0.56080200000000002</v>
      </c>
      <c r="F7839" s="2">
        <v>10.493779999999999</v>
      </c>
      <c r="G7839" s="2">
        <v>0.45091199999999998</v>
      </c>
      <c r="H7839" s="2">
        <v>0.45094299999999998</v>
      </c>
      <c r="J7839" s="2">
        <v>10.49658</v>
      </c>
      <c r="K7839" s="2">
        <v>8.2631999999999997E-2</v>
      </c>
      <c r="L7839" s="2">
        <v>0.136297</v>
      </c>
    </row>
    <row r="7840" spans="1:12" x14ac:dyDescent="0.2">
      <c r="A7840" s="2">
        <v>10.49729</v>
      </c>
      <c r="B7840" s="2">
        <v>44.573369999999997</v>
      </c>
      <c r="C7840" s="2">
        <v>0.117938</v>
      </c>
      <c r="D7840" s="2">
        <v>0.56054999999999999</v>
      </c>
      <c r="F7840" s="2">
        <v>10.494479999999999</v>
      </c>
      <c r="G7840" s="2">
        <v>0.45142399999999999</v>
      </c>
      <c r="H7840" s="2">
        <v>0.45117200000000002</v>
      </c>
      <c r="J7840" s="2">
        <v>10.49729</v>
      </c>
      <c r="K7840" s="2">
        <v>8.2140000000000005E-2</v>
      </c>
      <c r="L7840" s="2">
        <v>0.13567399999999999</v>
      </c>
    </row>
    <row r="7841" spans="1:12" x14ac:dyDescent="0.2">
      <c r="A7841" s="2">
        <v>10.49799</v>
      </c>
      <c r="B7841" s="2">
        <v>44.566040000000001</v>
      </c>
      <c r="C7841" s="2">
        <v>0.117358</v>
      </c>
      <c r="D7841" s="2">
        <v>0.56045800000000001</v>
      </c>
      <c r="F7841" s="2">
        <v>10.49518</v>
      </c>
      <c r="G7841" s="2">
        <v>0.45182</v>
      </c>
      <c r="H7841" s="2">
        <v>0.45102700000000001</v>
      </c>
      <c r="J7841" s="2">
        <v>10.49799</v>
      </c>
      <c r="K7841" s="2">
        <v>8.1878999999999993E-2</v>
      </c>
      <c r="L7841" s="2">
        <v>0.135515</v>
      </c>
    </row>
    <row r="7842" spans="1:12" x14ac:dyDescent="0.2">
      <c r="A7842" s="2">
        <v>10.49869</v>
      </c>
      <c r="B7842" s="2">
        <v>44.558079999999997</v>
      </c>
      <c r="C7842" s="2">
        <v>0.11694300000000001</v>
      </c>
      <c r="D7842" s="2">
        <v>0.56042800000000004</v>
      </c>
      <c r="F7842" s="2">
        <v>10.49588</v>
      </c>
      <c r="G7842" s="2">
        <v>0.45182</v>
      </c>
      <c r="H7842" s="2">
        <v>0.45052300000000001</v>
      </c>
      <c r="J7842" s="2">
        <v>10.49869</v>
      </c>
      <c r="K7842" s="2">
        <v>8.1742999999999996E-2</v>
      </c>
      <c r="L7842" s="2">
        <v>0.13464300000000001</v>
      </c>
    </row>
    <row r="7843" spans="1:12" x14ac:dyDescent="0.2">
      <c r="A7843" s="2">
        <v>10.49939</v>
      </c>
      <c r="B7843" s="2">
        <v>44.550690000000003</v>
      </c>
      <c r="C7843" s="2">
        <v>0.117454</v>
      </c>
      <c r="D7843" s="2">
        <v>0.56065699999999996</v>
      </c>
      <c r="F7843" s="2">
        <v>10.49658</v>
      </c>
      <c r="G7843" s="2">
        <v>0.45142399999999999</v>
      </c>
      <c r="H7843" s="2">
        <v>0.45089699999999999</v>
      </c>
      <c r="J7843" s="2">
        <v>10.49939</v>
      </c>
      <c r="K7843" s="2">
        <v>8.1581000000000001E-2</v>
      </c>
      <c r="L7843" s="2">
        <v>0.134191</v>
      </c>
    </row>
    <row r="7844" spans="1:12" x14ac:dyDescent="0.2">
      <c r="A7844" s="2">
        <v>10.50009</v>
      </c>
      <c r="B7844" s="2">
        <v>44.543219999999998</v>
      </c>
      <c r="C7844" s="2">
        <v>0.11745</v>
      </c>
      <c r="D7844" s="2">
        <v>0.56059599999999998</v>
      </c>
      <c r="F7844" s="2">
        <v>10.49729</v>
      </c>
      <c r="G7844" s="2">
        <v>0.45155299999999998</v>
      </c>
      <c r="H7844" s="2">
        <v>0.45020300000000002</v>
      </c>
      <c r="J7844" s="2">
        <v>10.50009</v>
      </c>
      <c r="K7844" s="2">
        <v>8.1702999999999998E-2</v>
      </c>
      <c r="L7844" s="2">
        <v>0.13422400000000001</v>
      </c>
    </row>
    <row r="7845" spans="1:12" x14ac:dyDescent="0.2">
      <c r="A7845" s="2">
        <v>10.50079</v>
      </c>
      <c r="B7845" s="2">
        <v>44.535800000000002</v>
      </c>
      <c r="C7845" s="2">
        <v>0.117217</v>
      </c>
      <c r="D7845" s="2">
        <v>0.56036699999999995</v>
      </c>
      <c r="F7845" s="2">
        <v>10.49799</v>
      </c>
      <c r="G7845" s="2">
        <v>0.45175199999999999</v>
      </c>
      <c r="H7845" s="2">
        <v>0.45014199999999999</v>
      </c>
      <c r="J7845" s="2">
        <v>10.50079</v>
      </c>
      <c r="K7845" s="2">
        <v>8.1476000000000007E-2</v>
      </c>
      <c r="L7845" s="2">
        <v>0.13391700000000001</v>
      </c>
    </row>
    <row r="7846" spans="1:12" x14ac:dyDescent="0.2">
      <c r="A7846" s="2">
        <v>10.50149</v>
      </c>
      <c r="B7846" s="2">
        <v>44.52901</v>
      </c>
      <c r="C7846" s="2">
        <v>0.117164</v>
      </c>
      <c r="D7846" s="2">
        <v>0.56069500000000005</v>
      </c>
      <c r="F7846" s="2">
        <v>10.49869</v>
      </c>
      <c r="G7846" s="2">
        <v>0.451797</v>
      </c>
      <c r="H7846" s="2">
        <v>0.45029400000000003</v>
      </c>
      <c r="J7846" s="2">
        <v>10.50149</v>
      </c>
      <c r="K7846" s="2">
        <v>8.14E-2</v>
      </c>
      <c r="L7846" s="2">
        <v>0.133716</v>
      </c>
    </row>
    <row r="7847" spans="1:12" x14ac:dyDescent="0.2">
      <c r="A7847" s="2">
        <v>10.502190000000001</v>
      </c>
      <c r="B7847" s="2">
        <v>44.521850000000001</v>
      </c>
      <c r="C7847" s="2">
        <v>0.116954</v>
      </c>
      <c r="D7847" s="2">
        <v>0.56106900000000004</v>
      </c>
      <c r="F7847" s="2">
        <v>10.49939</v>
      </c>
      <c r="G7847" s="2">
        <v>0.45195800000000003</v>
      </c>
      <c r="H7847" s="2">
        <v>0.44992799999999999</v>
      </c>
      <c r="J7847" s="2">
        <v>10.502190000000001</v>
      </c>
      <c r="K7847" s="2">
        <v>8.1536999999999998E-2</v>
      </c>
      <c r="L7847" s="2">
        <v>0.13311400000000001</v>
      </c>
    </row>
    <row r="7848" spans="1:12" x14ac:dyDescent="0.2">
      <c r="A7848" s="2">
        <v>10.5029</v>
      </c>
      <c r="B7848" s="2">
        <v>44.514670000000002</v>
      </c>
      <c r="C7848" s="2">
        <v>0.11687400000000001</v>
      </c>
      <c r="D7848" s="2">
        <v>0.561755</v>
      </c>
      <c r="F7848" s="2">
        <v>10.50009</v>
      </c>
      <c r="G7848" s="2">
        <v>0.45205699999999999</v>
      </c>
      <c r="H7848" s="2">
        <v>0.44933299999999998</v>
      </c>
      <c r="J7848" s="2">
        <v>10.5029</v>
      </c>
      <c r="K7848" s="2">
        <v>8.1169000000000005E-2</v>
      </c>
      <c r="L7848" s="2">
        <v>0.13290099999999999</v>
      </c>
    </row>
    <row r="7849" spans="1:12" x14ac:dyDescent="0.2">
      <c r="A7849" s="2">
        <v>10.5036</v>
      </c>
      <c r="B7849" s="2">
        <v>44.507539999999999</v>
      </c>
      <c r="C7849" s="2">
        <v>0.116851</v>
      </c>
      <c r="D7849" s="2">
        <v>0.56216699999999997</v>
      </c>
      <c r="F7849" s="2">
        <v>10.50079</v>
      </c>
      <c r="G7849" s="2">
        <v>0.45080599999999998</v>
      </c>
      <c r="H7849" s="2">
        <v>0.44964599999999999</v>
      </c>
      <c r="J7849" s="2">
        <v>10.5036</v>
      </c>
      <c r="K7849" s="2">
        <v>8.0977999999999994E-2</v>
      </c>
      <c r="L7849" s="2">
        <v>0.13263900000000001</v>
      </c>
    </row>
    <row r="7850" spans="1:12" x14ac:dyDescent="0.2">
      <c r="A7850" s="2">
        <v>10.504300000000001</v>
      </c>
      <c r="B7850" s="2">
        <v>44.500210000000003</v>
      </c>
      <c r="C7850" s="2">
        <v>0.117095</v>
      </c>
      <c r="D7850" s="2">
        <v>0.56232000000000004</v>
      </c>
      <c r="F7850" s="2">
        <v>10.50149</v>
      </c>
      <c r="G7850" s="2">
        <v>0.45078299999999999</v>
      </c>
      <c r="H7850" s="2">
        <v>0.44873000000000002</v>
      </c>
      <c r="J7850" s="2">
        <v>10.504300000000001</v>
      </c>
      <c r="K7850" s="2">
        <v>8.0621999999999999E-2</v>
      </c>
      <c r="L7850" s="2">
        <v>0.13269500000000001</v>
      </c>
    </row>
    <row r="7851" spans="1:12" x14ac:dyDescent="0.2">
      <c r="A7851" s="2">
        <v>10.505000000000001</v>
      </c>
      <c r="B7851" s="2">
        <v>44.492780000000003</v>
      </c>
      <c r="C7851" s="2">
        <v>0.11734700000000001</v>
      </c>
      <c r="D7851" s="2">
        <v>0.562473</v>
      </c>
      <c r="F7851" s="2">
        <v>10.502190000000001</v>
      </c>
      <c r="G7851" s="2">
        <v>0.45064500000000002</v>
      </c>
      <c r="H7851" s="2">
        <v>0.44885999999999998</v>
      </c>
      <c r="J7851" s="2">
        <v>10.505000000000001</v>
      </c>
      <c r="K7851" s="2">
        <v>8.0283999999999994E-2</v>
      </c>
      <c r="L7851" s="2">
        <v>0.13291</v>
      </c>
    </row>
    <row r="7852" spans="1:12" x14ac:dyDescent="0.2">
      <c r="A7852" s="2">
        <v>10.505699999999999</v>
      </c>
      <c r="B7852" s="2">
        <v>44.48536</v>
      </c>
      <c r="C7852" s="2">
        <v>0.11740399999999999</v>
      </c>
      <c r="D7852" s="2">
        <v>0.56264000000000003</v>
      </c>
      <c r="F7852" s="2">
        <v>10.5029</v>
      </c>
      <c r="G7852" s="2">
        <v>0.45086700000000002</v>
      </c>
      <c r="H7852" s="2">
        <v>0.44799</v>
      </c>
      <c r="J7852" s="2">
        <v>10.505699999999999</v>
      </c>
      <c r="K7852" s="2">
        <v>8.0050999999999997E-2</v>
      </c>
      <c r="L7852" s="2">
        <v>0.13309799999999999</v>
      </c>
    </row>
    <row r="7853" spans="1:12" x14ac:dyDescent="0.2">
      <c r="A7853" s="2">
        <v>10.506399999999999</v>
      </c>
      <c r="B7853" s="2">
        <v>44.47804</v>
      </c>
      <c r="C7853" s="2">
        <v>0.117156</v>
      </c>
      <c r="D7853" s="2">
        <v>0.56269400000000003</v>
      </c>
      <c r="F7853" s="2">
        <v>10.5036</v>
      </c>
      <c r="G7853" s="2">
        <v>0.45068399999999997</v>
      </c>
      <c r="H7853" s="2">
        <v>0.44876899999999997</v>
      </c>
      <c r="J7853" s="2">
        <v>10.506399999999999</v>
      </c>
      <c r="K7853" s="2">
        <v>7.9515000000000002E-2</v>
      </c>
      <c r="L7853" s="2">
        <v>0.133544</v>
      </c>
    </row>
    <row r="7854" spans="1:12" x14ac:dyDescent="0.2">
      <c r="A7854" s="2">
        <v>10.507099999999999</v>
      </c>
      <c r="B7854" s="2">
        <v>44.470660000000002</v>
      </c>
      <c r="C7854" s="2">
        <v>0.117156</v>
      </c>
      <c r="D7854" s="2">
        <v>0.56296800000000002</v>
      </c>
      <c r="F7854" s="2">
        <v>10.504300000000001</v>
      </c>
      <c r="G7854" s="2">
        <v>0.45086700000000002</v>
      </c>
      <c r="H7854" s="2">
        <v>0.44911200000000001</v>
      </c>
      <c r="J7854" s="2">
        <v>10.507099999999999</v>
      </c>
      <c r="K7854" s="2">
        <v>7.8989000000000004E-2</v>
      </c>
      <c r="L7854" s="2">
        <v>0.132961</v>
      </c>
    </row>
    <row r="7855" spans="1:12" x14ac:dyDescent="0.2">
      <c r="A7855" s="2">
        <v>10.507809999999999</v>
      </c>
      <c r="B7855" s="2">
        <v>44.463299999999997</v>
      </c>
      <c r="C7855" s="2">
        <v>0.11737400000000001</v>
      </c>
      <c r="D7855" s="2">
        <v>0.56339600000000001</v>
      </c>
      <c r="F7855" s="2">
        <v>10.505000000000001</v>
      </c>
      <c r="G7855" s="2">
        <v>0.45064500000000002</v>
      </c>
      <c r="H7855" s="2">
        <v>0.44921899999999998</v>
      </c>
      <c r="J7855" s="2">
        <v>10.507809999999999</v>
      </c>
      <c r="K7855" s="2">
        <v>7.8768000000000005E-2</v>
      </c>
      <c r="L7855" s="2">
        <v>0.13263900000000001</v>
      </c>
    </row>
    <row r="7856" spans="1:12" x14ac:dyDescent="0.2">
      <c r="A7856" s="2">
        <v>10.508509999999999</v>
      </c>
      <c r="B7856" s="2">
        <v>44.455930000000002</v>
      </c>
      <c r="C7856" s="2">
        <v>0.117576</v>
      </c>
      <c r="D7856" s="2">
        <v>0.56323500000000004</v>
      </c>
      <c r="F7856" s="2">
        <v>10.505699999999999</v>
      </c>
      <c r="G7856" s="2">
        <v>0.45049299999999998</v>
      </c>
      <c r="H7856" s="2">
        <v>0.44928699999999999</v>
      </c>
      <c r="J7856" s="2">
        <v>10.508509999999999</v>
      </c>
      <c r="K7856" s="2">
        <v>7.8950999999999993E-2</v>
      </c>
      <c r="L7856" s="2">
        <v>0.13292200000000001</v>
      </c>
    </row>
    <row r="7857" spans="1:12" x14ac:dyDescent="0.2">
      <c r="A7857" s="2">
        <v>10.509209999999999</v>
      </c>
      <c r="B7857" s="2">
        <v>44.448279999999997</v>
      </c>
      <c r="C7857" s="2">
        <v>0.11713</v>
      </c>
      <c r="D7857" s="2">
        <v>0.56366300000000003</v>
      </c>
      <c r="F7857" s="2">
        <v>10.506399999999999</v>
      </c>
      <c r="G7857" s="2">
        <v>0.45064500000000002</v>
      </c>
      <c r="H7857" s="2">
        <v>0.44942500000000002</v>
      </c>
      <c r="J7857" s="2">
        <v>10.509209999999999</v>
      </c>
      <c r="K7857" s="2">
        <v>7.9158999999999993E-2</v>
      </c>
      <c r="L7857" s="2">
        <v>0.13356799999999999</v>
      </c>
    </row>
    <row r="7858" spans="1:12" x14ac:dyDescent="0.2">
      <c r="A7858" s="2">
        <v>10.50991</v>
      </c>
      <c r="B7858" s="2">
        <v>44.440759999999997</v>
      </c>
      <c r="C7858" s="2">
        <v>0.116664</v>
      </c>
      <c r="D7858" s="2">
        <v>0.56366300000000003</v>
      </c>
      <c r="F7858" s="2">
        <v>10.507099999999999</v>
      </c>
      <c r="G7858" s="2">
        <v>0.45119500000000001</v>
      </c>
      <c r="H7858" s="2">
        <v>0.44964599999999999</v>
      </c>
      <c r="J7858" s="2">
        <v>10.50991</v>
      </c>
      <c r="K7858" s="2">
        <v>7.9197000000000004E-2</v>
      </c>
      <c r="L7858" s="2">
        <v>0.13323099999999999</v>
      </c>
    </row>
    <row r="7859" spans="1:12" x14ac:dyDescent="0.2">
      <c r="A7859" s="2">
        <v>10.51061</v>
      </c>
      <c r="B7859" s="2">
        <v>44.433250000000001</v>
      </c>
      <c r="C7859" s="2">
        <v>0.116565</v>
      </c>
      <c r="D7859" s="2">
        <v>0.56414299999999995</v>
      </c>
      <c r="F7859" s="2">
        <v>10.507809999999999</v>
      </c>
      <c r="G7859" s="2">
        <v>0.451187</v>
      </c>
      <c r="H7859" s="2">
        <v>0.44992799999999999</v>
      </c>
      <c r="J7859" s="2">
        <v>10.51061</v>
      </c>
      <c r="K7859" s="2">
        <v>7.9299999999999995E-2</v>
      </c>
      <c r="L7859" s="2">
        <v>0.133357</v>
      </c>
    </row>
    <row r="7860" spans="1:12" x14ac:dyDescent="0.2">
      <c r="A7860" s="2">
        <v>10.51131</v>
      </c>
      <c r="B7860" s="2">
        <v>44.425640000000001</v>
      </c>
      <c r="C7860" s="2">
        <v>0.117053</v>
      </c>
      <c r="D7860" s="2">
        <v>0.56391400000000003</v>
      </c>
      <c r="F7860" s="2">
        <v>10.508509999999999</v>
      </c>
      <c r="G7860" s="2">
        <v>0.451569</v>
      </c>
      <c r="H7860" s="2">
        <v>0.45002700000000001</v>
      </c>
      <c r="J7860" s="2">
        <v>10.51131</v>
      </c>
      <c r="K7860" s="2">
        <v>7.9458000000000001E-2</v>
      </c>
      <c r="L7860" s="2">
        <v>0.13358600000000001</v>
      </c>
    </row>
    <row r="7861" spans="1:12" x14ac:dyDescent="0.2">
      <c r="A7861" s="2">
        <v>10.51201</v>
      </c>
      <c r="B7861" s="2">
        <v>44.41789</v>
      </c>
      <c r="C7861" s="2">
        <v>0.117336</v>
      </c>
      <c r="D7861" s="2">
        <v>0.56381499999999996</v>
      </c>
      <c r="F7861" s="2">
        <v>10.509209999999999</v>
      </c>
      <c r="G7861" s="2">
        <v>0.45094299999999998</v>
      </c>
      <c r="H7861" s="2">
        <v>0.44960800000000001</v>
      </c>
      <c r="J7861" s="2">
        <v>10.51201</v>
      </c>
      <c r="K7861" s="2">
        <v>7.9723000000000002E-2</v>
      </c>
      <c r="L7861" s="2">
        <v>0.13328899999999999</v>
      </c>
    </row>
    <row r="7862" spans="1:12" x14ac:dyDescent="0.2">
      <c r="A7862" s="2">
        <v>10.51271</v>
      </c>
      <c r="B7862" s="2">
        <v>44.410260000000001</v>
      </c>
      <c r="C7862" s="2">
        <v>0.11737</v>
      </c>
      <c r="D7862" s="2">
        <v>0.563388</v>
      </c>
      <c r="F7862" s="2">
        <v>10.50991</v>
      </c>
      <c r="G7862" s="2">
        <v>0.45117200000000002</v>
      </c>
      <c r="H7862" s="2">
        <v>0.44954699999999997</v>
      </c>
      <c r="J7862" s="2">
        <v>10.51271</v>
      </c>
      <c r="K7862" s="2">
        <v>8.0129000000000006E-2</v>
      </c>
      <c r="L7862" s="2">
        <v>0.133298</v>
      </c>
    </row>
    <row r="7863" spans="1:12" x14ac:dyDescent="0.2">
      <c r="A7863" s="2">
        <v>10.51342</v>
      </c>
      <c r="B7863" s="2">
        <v>44.402270000000001</v>
      </c>
      <c r="C7863" s="2">
        <v>0.117171</v>
      </c>
      <c r="D7863" s="2">
        <v>0.56320499999999996</v>
      </c>
      <c r="F7863" s="2">
        <v>10.51061</v>
      </c>
      <c r="G7863" s="2">
        <v>0.45102700000000001</v>
      </c>
      <c r="H7863" s="2">
        <v>0.44911200000000001</v>
      </c>
      <c r="J7863" s="2">
        <v>10.51342</v>
      </c>
      <c r="K7863" s="2">
        <v>8.0214999999999995E-2</v>
      </c>
      <c r="L7863" s="2">
        <v>0.13369800000000001</v>
      </c>
    </row>
    <row r="7864" spans="1:12" x14ac:dyDescent="0.2">
      <c r="A7864" s="2">
        <v>10.51412</v>
      </c>
      <c r="B7864" s="2">
        <v>44.394910000000003</v>
      </c>
      <c r="C7864" s="2">
        <v>0.11642</v>
      </c>
      <c r="D7864" s="2">
        <v>0.56253399999999998</v>
      </c>
      <c r="F7864" s="2">
        <v>10.51131</v>
      </c>
      <c r="G7864" s="2">
        <v>0.45052300000000001</v>
      </c>
      <c r="H7864" s="2">
        <v>0.44952399999999998</v>
      </c>
      <c r="J7864" s="2">
        <v>10.51412</v>
      </c>
      <c r="K7864" s="2">
        <v>8.0335000000000004E-2</v>
      </c>
      <c r="L7864" s="2">
        <v>0.13387499999999999</v>
      </c>
    </row>
    <row r="7865" spans="1:12" x14ac:dyDescent="0.2">
      <c r="A7865" s="2">
        <v>10.51482</v>
      </c>
      <c r="B7865" s="2">
        <v>44.388019999999997</v>
      </c>
      <c r="C7865" s="2">
        <v>0.115993</v>
      </c>
      <c r="D7865" s="2">
        <v>0.56295300000000004</v>
      </c>
      <c r="F7865" s="2">
        <v>10.51201</v>
      </c>
      <c r="G7865" s="2">
        <v>0.45089699999999999</v>
      </c>
      <c r="H7865" s="2">
        <v>0.44913500000000001</v>
      </c>
      <c r="J7865" s="2">
        <v>10.51482</v>
      </c>
      <c r="K7865" s="2">
        <v>8.0754999999999993E-2</v>
      </c>
      <c r="L7865" s="2">
        <v>0.13417200000000001</v>
      </c>
    </row>
    <row r="7866" spans="1:12" x14ac:dyDescent="0.2">
      <c r="A7866" s="2">
        <v>10.51552</v>
      </c>
      <c r="B7866" s="2">
        <v>44.38109</v>
      </c>
      <c r="C7866" s="2">
        <v>0.115802</v>
      </c>
      <c r="D7866" s="2">
        <v>0.563083</v>
      </c>
      <c r="F7866" s="2">
        <v>10.51271</v>
      </c>
      <c r="G7866" s="2">
        <v>0.45020300000000002</v>
      </c>
      <c r="H7866" s="2">
        <v>0.44957000000000003</v>
      </c>
      <c r="J7866" s="2">
        <v>10.51552</v>
      </c>
      <c r="K7866" s="2">
        <v>8.0968999999999999E-2</v>
      </c>
      <c r="L7866" s="2">
        <v>0.13367399999999999</v>
      </c>
    </row>
    <row r="7867" spans="1:12" x14ac:dyDescent="0.2">
      <c r="A7867" s="2">
        <v>10.516220000000001</v>
      </c>
      <c r="B7867" s="2">
        <v>44.373579999999997</v>
      </c>
      <c r="C7867" s="2">
        <v>0.115714</v>
      </c>
      <c r="D7867" s="2">
        <v>0.56356399999999995</v>
      </c>
      <c r="F7867" s="2">
        <v>10.51342</v>
      </c>
      <c r="G7867" s="2">
        <v>0.45014199999999999</v>
      </c>
      <c r="H7867" s="2">
        <v>0.44984400000000002</v>
      </c>
      <c r="J7867" s="2">
        <v>10.516220000000001</v>
      </c>
      <c r="K7867" s="2">
        <v>8.0952999999999997E-2</v>
      </c>
      <c r="L7867" s="2">
        <v>0.13408300000000001</v>
      </c>
    </row>
    <row r="7868" spans="1:12" x14ac:dyDescent="0.2">
      <c r="A7868" s="2">
        <v>10.516920000000001</v>
      </c>
      <c r="B7868" s="2">
        <v>44.366540000000001</v>
      </c>
      <c r="C7868" s="2">
        <v>0.11591600000000001</v>
      </c>
      <c r="D7868" s="2">
        <v>0.56420400000000004</v>
      </c>
      <c r="F7868" s="2">
        <v>10.51412</v>
      </c>
      <c r="G7868" s="2">
        <v>0.45029400000000003</v>
      </c>
      <c r="H7868" s="2">
        <v>0.44902799999999998</v>
      </c>
      <c r="J7868" s="2">
        <v>10.516920000000001</v>
      </c>
      <c r="K7868" s="2">
        <v>8.1138000000000002E-2</v>
      </c>
      <c r="L7868" s="2">
        <v>0.13388800000000001</v>
      </c>
    </row>
    <row r="7869" spans="1:12" x14ac:dyDescent="0.2">
      <c r="A7869" s="2">
        <v>10.51763</v>
      </c>
      <c r="B7869" s="2">
        <v>44.359850000000002</v>
      </c>
      <c r="C7869" s="2">
        <v>0.115691</v>
      </c>
      <c r="D7869" s="2">
        <v>0.56483000000000005</v>
      </c>
      <c r="F7869" s="2">
        <v>10.51482</v>
      </c>
      <c r="G7869" s="2">
        <v>0.44992799999999999</v>
      </c>
      <c r="H7869" s="2">
        <v>0.44895200000000002</v>
      </c>
      <c r="J7869" s="2">
        <v>10.51763</v>
      </c>
      <c r="K7869" s="2">
        <v>8.1415000000000001E-2</v>
      </c>
      <c r="L7869" s="2">
        <v>0.13344700000000001</v>
      </c>
    </row>
    <row r="7870" spans="1:12" x14ac:dyDescent="0.2">
      <c r="A7870" s="2">
        <v>10.518330000000001</v>
      </c>
      <c r="B7870" s="2">
        <v>44.352879999999999</v>
      </c>
      <c r="C7870" s="2">
        <v>0.115817</v>
      </c>
      <c r="D7870" s="2">
        <v>0.56483799999999995</v>
      </c>
      <c r="F7870" s="2">
        <v>10.51552</v>
      </c>
      <c r="G7870" s="2">
        <v>0.44933299999999998</v>
      </c>
      <c r="H7870" s="2">
        <v>0.44930300000000001</v>
      </c>
      <c r="J7870" s="2">
        <v>10.518330000000001</v>
      </c>
      <c r="K7870" s="2">
        <v>8.1561999999999996E-2</v>
      </c>
      <c r="L7870" s="2">
        <v>0.133102</v>
      </c>
    </row>
    <row r="7871" spans="1:12" x14ac:dyDescent="0.2">
      <c r="A7871" s="2">
        <v>10.519030000000001</v>
      </c>
      <c r="B7871" s="2">
        <v>44.345289999999999</v>
      </c>
      <c r="C7871" s="2">
        <v>0.11640499999999999</v>
      </c>
      <c r="D7871" s="2">
        <v>0.56479900000000005</v>
      </c>
      <c r="F7871" s="2">
        <v>10.516220000000001</v>
      </c>
      <c r="G7871" s="2">
        <v>0.44964599999999999</v>
      </c>
      <c r="H7871" s="2">
        <v>0.44949299999999998</v>
      </c>
      <c r="J7871" s="2">
        <v>10.519030000000001</v>
      </c>
      <c r="K7871" s="2">
        <v>8.2133999999999999E-2</v>
      </c>
      <c r="L7871" s="2">
        <v>0.13330400000000001</v>
      </c>
    </row>
    <row r="7872" spans="1:12" x14ac:dyDescent="0.2">
      <c r="A7872" s="2">
        <v>10.519729999999999</v>
      </c>
      <c r="B7872" s="2">
        <v>44.337910000000001</v>
      </c>
      <c r="C7872" s="2">
        <v>0.11616799999999999</v>
      </c>
      <c r="D7872" s="2">
        <v>0.56493700000000002</v>
      </c>
      <c r="F7872" s="2">
        <v>10.516920000000001</v>
      </c>
      <c r="G7872" s="2">
        <v>0.44873000000000002</v>
      </c>
      <c r="H7872" s="2">
        <v>0.449959</v>
      </c>
      <c r="J7872" s="2">
        <v>10.519729999999999</v>
      </c>
      <c r="K7872" s="2">
        <v>8.2525000000000001E-2</v>
      </c>
      <c r="L7872" s="2">
        <v>0.13284699999999999</v>
      </c>
    </row>
    <row r="7873" spans="1:12" x14ac:dyDescent="0.2">
      <c r="A7873" s="2">
        <v>10.520429999999999</v>
      </c>
      <c r="B7873" s="2">
        <v>44.330080000000002</v>
      </c>
      <c r="C7873" s="2">
        <v>0.116119</v>
      </c>
      <c r="D7873" s="2">
        <v>0.56469999999999998</v>
      </c>
      <c r="F7873" s="2">
        <v>10.51763</v>
      </c>
      <c r="G7873" s="2">
        <v>0.44885999999999998</v>
      </c>
      <c r="H7873" s="2">
        <v>0.45006600000000002</v>
      </c>
      <c r="J7873" s="2">
        <v>10.520429999999999</v>
      </c>
      <c r="K7873" s="2">
        <v>8.2733000000000001E-2</v>
      </c>
      <c r="L7873" s="2">
        <v>0.13308400000000001</v>
      </c>
    </row>
    <row r="7874" spans="1:12" x14ac:dyDescent="0.2">
      <c r="A7874" s="2">
        <v>10.521129999999999</v>
      </c>
      <c r="B7874" s="2">
        <v>44.322209999999998</v>
      </c>
      <c r="C7874" s="2">
        <v>0.116233</v>
      </c>
      <c r="D7874" s="2">
        <v>0.56498999999999999</v>
      </c>
      <c r="F7874" s="2">
        <v>10.518330000000001</v>
      </c>
      <c r="G7874" s="2">
        <v>0.44799</v>
      </c>
      <c r="H7874" s="2">
        <v>0.45047799999999999</v>
      </c>
      <c r="J7874" s="2">
        <v>10.521129999999999</v>
      </c>
      <c r="K7874" s="2">
        <v>8.2949999999999996E-2</v>
      </c>
      <c r="L7874" s="2">
        <v>0.133386</v>
      </c>
    </row>
    <row r="7875" spans="1:12" x14ac:dyDescent="0.2">
      <c r="A7875" s="2">
        <v>10.52183</v>
      </c>
      <c r="B7875" s="2">
        <v>44.314700000000002</v>
      </c>
      <c r="C7875" s="2">
        <v>0.116206</v>
      </c>
      <c r="D7875" s="2">
        <v>0.56467699999999998</v>
      </c>
      <c r="F7875" s="2">
        <v>10.519030000000001</v>
      </c>
      <c r="G7875" s="2">
        <v>0.44876899999999997</v>
      </c>
      <c r="H7875" s="2">
        <v>0.45044699999999999</v>
      </c>
      <c r="J7875" s="2">
        <v>10.52183</v>
      </c>
      <c r="K7875" s="2">
        <v>8.3221000000000003E-2</v>
      </c>
      <c r="L7875" s="2">
        <v>0.133077</v>
      </c>
    </row>
    <row r="7876" spans="1:12" x14ac:dyDescent="0.2">
      <c r="A7876" s="2">
        <v>10.52253</v>
      </c>
      <c r="B7876" s="2">
        <v>44.306849999999997</v>
      </c>
      <c r="C7876" s="2">
        <v>0.11583300000000001</v>
      </c>
      <c r="D7876" s="2">
        <v>0.56456300000000004</v>
      </c>
      <c r="F7876" s="2">
        <v>10.519729999999999</v>
      </c>
      <c r="G7876" s="2">
        <v>0.44911200000000001</v>
      </c>
      <c r="H7876" s="2">
        <v>0.45038600000000001</v>
      </c>
      <c r="J7876" s="2">
        <v>10.52253</v>
      </c>
      <c r="K7876" s="2">
        <v>8.3476999999999996E-2</v>
      </c>
      <c r="L7876" s="2">
        <v>0.13334199999999999</v>
      </c>
    </row>
    <row r="7877" spans="1:12" x14ac:dyDescent="0.2">
      <c r="A7877" s="2">
        <v>10.523239999999999</v>
      </c>
      <c r="B7877" s="2">
        <v>44.2988</v>
      </c>
      <c r="C7877" s="2">
        <v>0.116283</v>
      </c>
      <c r="D7877" s="2">
        <v>0.56478399999999995</v>
      </c>
      <c r="F7877" s="2">
        <v>10.520429999999999</v>
      </c>
      <c r="G7877" s="2">
        <v>0.44921899999999998</v>
      </c>
      <c r="H7877" s="2">
        <v>0.45056200000000002</v>
      </c>
      <c r="J7877" s="2">
        <v>10.523239999999999</v>
      </c>
      <c r="K7877" s="2">
        <v>8.3808999999999995E-2</v>
      </c>
      <c r="L7877" s="2">
        <v>0.133184</v>
      </c>
    </row>
    <row r="7878" spans="1:12" x14ac:dyDescent="0.2">
      <c r="A7878" s="2">
        <v>10.52394</v>
      </c>
      <c r="B7878" s="2">
        <v>44.290970000000002</v>
      </c>
      <c r="C7878" s="2">
        <v>0.115997</v>
      </c>
      <c r="D7878" s="2">
        <v>0.56465500000000002</v>
      </c>
      <c r="F7878" s="2">
        <v>10.521129999999999</v>
      </c>
      <c r="G7878" s="2">
        <v>0.44928699999999999</v>
      </c>
      <c r="H7878" s="2">
        <v>0.45058399999999998</v>
      </c>
      <c r="J7878" s="2">
        <v>10.52394</v>
      </c>
      <c r="K7878" s="2">
        <v>8.4705000000000003E-2</v>
      </c>
      <c r="L7878" s="2">
        <v>0.13294</v>
      </c>
    </row>
    <row r="7879" spans="1:12" x14ac:dyDescent="0.2">
      <c r="A7879" s="2">
        <v>10.52464</v>
      </c>
      <c r="B7879" s="2">
        <v>44.28407</v>
      </c>
      <c r="C7879" s="2">
        <v>0.115524</v>
      </c>
      <c r="D7879" s="2">
        <v>0.56457100000000005</v>
      </c>
      <c r="F7879" s="2">
        <v>10.52183</v>
      </c>
      <c r="G7879" s="2">
        <v>0.44942500000000002</v>
      </c>
      <c r="H7879" s="2">
        <v>0.450706</v>
      </c>
      <c r="J7879" s="2">
        <v>10.52464</v>
      </c>
      <c r="K7879" s="2">
        <v>8.5720000000000005E-2</v>
      </c>
      <c r="L7879" s="2">
        <v>0.13289400000000001</v>
      </c>
    </row>
    <row r="7880" spans="1:12" x14ac:dyDescent="0.2">
      <c r="A7880" s="2">
        <v>10.52534</v>
      </c>
      <c r="B7880" s="2">
        <v>44.277230000000003</v>
      </c>
      <c r="C7880" s="2">
        <v>0.11537500000000001</v>
      </c>
      <c r="D7880" s="2">
        <v>0.56457100000000005</v>
      </c>
      <c r="F7880" s="2">
        <v>10.52253</v>
      </c>
      <c r="G7880" s="2">
        <v>0.44964599999999999</v>
      </c>
      <c r="H7880" s="2">
        <v>0.45074500000000001</v>
      </c>
      <c r="J7880" s="2">
        <v>10.52534</v>
      </c>
      <c r="K7880" s="2">
        <v>8.6461999999999997E-2</v>
      </c>
      <c r="L7880" s="2">
        <v>0.132994</v>
      </c>
    </row>
    <row r="7881" spans="1:12" x14ac:dyDescent="0.2">
      <c r="A7881" s="2">
        <v>10.52604</v>
      </c>
      <c r="B7881" s="2">
        <v>44.270249999999997</v>
      </c>
      <c r="C7881" s="2">
        <v>0.114574</v>
      </c>
      <c r="D7881" s="2">
        <v>0.564998</v>
      </c>
      <c r="F7881" s="2">
        <v>10.523239999999999</v>
      </c>
      <c r="G7881" s="2">
        <v>0.44992799999999999</v>
      </c>
      <c r="H7881" s="2">
        <v>0.45052300000000001</v>
      </c>
      <c r="J7881" s="2">
        <v>10.52604</v>
      </c>
      <c r="K7881" s="2">
        <v>8.6624000000000007E-2</v>
      </c>
      <c r="L7881" s="2">
        <v>0.133268</v>
      </c>
    </row>
    <row r="7882" spans="1:12" x14ac:dyDescent="0.2">
      <c r="A7882" s="2">
        <v>10.52674</v>
      </c>
      <c r="B7882" s="2">
        <v>44.262990000000002</v>
      </c>
      <c r="C7882" s="2">
        <v>0.114356</v>
      </c>
      <c r="D7882" s="2">
        <v>0.56508199999999997</v>
      </c>
      <c r="F7882" s="2">
        <v>10.52394</v>
      </c>
      <c r="G7882" s="2">
        <v>0.45002700000000001</v>
      </c>
      <c r="H7882" s="2">
        <v>0.45025599999999999</v>
      </c>
      <c r="J7882" s="2">
        <v>10.52674</v>
      </c>
      <c r="K7882" s="2">
        <v>8.6640999999999996E-2</v>
      </c>
      <c r="L7882" s="2">
        <v>0.13323299999999999</v>
      </c>
    </row>
    <row r="7883" spans="1:12" x14ac:dyDescent="0.2">
      <c r="A7883" s="2">
        <v>10.52744</v>
      </c>
      <c r="B7883" s="2">
        <v>44.255380000000002</v>
      </c>
      <c r="C7883" s="2">
        <v>0.113944</v>
      </c>
      <c r="D7883" s="2">
        <v>0.56521100000000002</v>
      </c>
      <c r="F7883" s="2">
        <v>10.52464</v>
      </c>
      <c r="G7883" s="2">
        <v>0.44960800000000001</v>
      </c>
      <c r="H7883" s="2">
        <v>0.44982899999999998</v>
      </c>
      <c r="J7883" s="2">
        <v>10.52744</v>
      </c>
      <c r="K7883" s="2">
        <v>8.6845000000000006E-2</v>
      </c>
      <c r="L7883" s="2">
        <v>0.13264799999999999</v>
      </c>
    </row>
    <row r="7884" spans="1:12" x14ac:dyDescent="0.2">
      <c r="A7884" s="2">
        <v>10.52815</v>
      </c>
      <c r="B7884" s="2">
        <v>44.247860000000003</v>
      </c>
      <c r="C7884" s="2">
        <v>0.112807</v>
      </c>
      <c r="D7884" s="2">
        <v>0.56562299999999999</v>
      </c>
      <c r="F7884" s="2">
        <v>10.52534</v>
      </c>
      <c r="G7884" s="2">
        <v>0.44954699999999997</v>
      </c>
      <c r="H7884" s="2">
        <v>0.44987500000000002</v>
      </c>
      <c r="J7884" s="2">
        <v>10.52815</v>
      </c>
      <c r="K7884" s="2">
        <v>8.7264999999999995E-2</v>
      </c>
      <c r="L7884" s="2">
        <v>0.13278499999999999</v>
      </c>
    </row>
    <row r="7885" spans="1:12" x14ac:dyDescent="0.2">
      <c r="A7885" s="2">
        <v>10.52885</v>
      </c>
      <c r="B7885" s="2">
        <v>44.240519999999997</v>
      </c>
      <c r="C7885" s="2">
        <v>0.11258600000000001</v>
      </c>
      <c r="D7885" s="2">
        <v>0.56549400000000005</v>
      </c>
      <c r="F7885" s="2">
        <v>10.52604</v>
      </c>
      <c r="G7885" s="2">
        <v>0.44911200000000001</v>
      </c>
      <c r="H7885" s="2">
        <v>0.45001999999999998</v>
      </c>
      <c r="J7885" s="2">
        <v>10.52885</v>
      </c>
      <c r="K7885" s="2">
        <v>8.7765999999999997E-2</v>
      </c>
      <c r="L7885" s="2">
        <v>0.133106</v>
      </c>
    </row>
    <row r="7886" spans="1:12" x14ac:dyDescent="0.2">
      <c r="A7886" s="2">
        <v>10.52955</v>
      </c>
      <c r="B7886" s="2">
        <v>44.23319</v>
      </c>
      <c r="C7886" s="2">
        <v>0.112334</v>
      </c>
      <c r="D7886" s="2">
        <v>0.56584500000000004</v>
      </c>
      <c r="F7886" s="2">
        <v>10.52674</v>
      </c>
      <c r="G7886" s="2">
        <v>0.44952399999999998</v>
      </c>
      <c r="H7886" s="2">
        <v>0.45037100000000002</v>
      </c>
      <c r="J7886" s="2">
        <v>10.52955</v>
      </c>
      <c r="K7886" s="2">
        <v>8.7938000000000002E-2</v>
      </c>
      <c r="L7886" s="2">
        <v>0.133161</v>
      </c>
    </row>
    <row r="7887" spans="1:12" x14ac:dyDescent="0.2">
      <c r="A7887" s="2">
        <v>10.530250000000001</v>
      </c>
      <c r="B7887" s="2">
        <v>44.225830000000002</v>
      </c>
      <c r="C7887" s="2">
        <v>0.112056</v>
      </c>
      <c r="D7887" s="2">
        <v>0.56605099999999997</v>
      </c>
      <c r="F7887" s="2">
        <v>10.52744</v>
      </c>
      <c r="G7887" s="2">
        <v>0.44913500000000001</v>
      </c>
      <c r="H7887" s="2">
        <v>0.45018799999999998</v>
      </c>
      <c r="J7887" s="2">
        <v>10.530250000000001</v>
      </c>
      <c r="K7887" s="2">
        <v>8.8181999999999996E-2</v>
      </c>
      <c r="L7887" s="2">
        <v>0.132662</v>
      </c>
    </row>
    <row r="7888" spans="1:12" x14ac:dyDescent="0.2">
      <c r="A7888" s="2">
        <v>10.530950000000001</v>
      </c>
      <c r="B7888" s="2">
        <v>44.218339999999998</v>
      </c>
      <c r="C7888" s="2">
        <v>0.11146499999999999</v>
      </c>
      <c r="D7888" s="2">
        <v>0.56604299999999996</v>
      </c>
      <c r="F7888" s="2">
        <v>10.52815</v>
      </c>
      <c r="G7888" s="2">
        <v>0.44957000000000003</v>
      </c>
      <c r="H7888" s="2">
        <v>0.45014999999999999</v>
      </c>
      <c r="J7888" s="2">
        <v>10.530950000000001</v>
      </c>
      <c r="K7888" s="2">
        <v>8.8668999999999998E-2</v>
      </c>
      <c r="L7888" s="2">
        <v>0.13323399999999999</v>
      </c>
    </row>
    <row r="7889" spans="1:12" x14ac:dyDescent="0.2">
      <c r="A7889" s="2">
        <v>10.531650000000001</v>
      </c>
      <c r="B7889" s="2">
        <v>44.210149999999999</v>
      </c>
      <c r="C7889" s="2">
        <v>0.110809</v>
      </c>
      <c r="D7889" s="2">
        <v>0.56648600000000005</v>
      </c>
      <c r="F7889" s="2">
        <v>10.52885</v>
      </c>
      <c r="G7889" s="2">
        <v>0.44984400000000002</v>
      </c>
      <c r="H7889" s="2">
        <v>0.45033299999999998</v>
      </c>
      <c r="J7889" s="2">
        <v>10.531650000000001</v>
      </c>
      <c r="K7889" s="2">
        <v>8.9077000000000003E-2</v>
      </c>
      <c r="L7889" s="2">
        <v>0.13322800000000001</v>
      </c>
    </row>
    <row r="7890" spans="1:12" x14ac:dyDescent="0.2">
      <c r="A7890" s="2">
        <v>10.532349999999999</v>
      </c>
      <c r="B7890" s="2">
        <v>44.202550000000002</v>
      </c>
      <c r="C7890" s="2">
        <v>0.111072</v>
      </c>
      <c r="D7890" s="2">
        <v>0.56706500000000004</v>
      </c>
      <c r="F7890" s="2">
        <v>10.52955</v>
      </c>
      <c r="G7890" s="2">
        <v>0.44902799999999998</v>
      </c>
      <c r="H7890" s="2">
        <v>0.450401</v>
      </c>
      <c r="J7890" s="2">
        <v>10.532349999999999</v>
      </c>
      <c r="K7890" s="2">
        <v>8.9130000000000001E-2</v>
      </c>
      <c r="L7890" s="2">
        <v>0.133466</v>
      </c>
    </row>
    <row r="7891" spans="1:12" x14ac:dyDescent="0.2">
      <c r="A7891" s="2">
        <v>10.533049999999999</v>
      </c>
      <c r="B7891" s="2">
        <v>44.195210000000003</v>
      </c>
      <c r="C7891" s="2">
        <v>0.111247</v>
      </c>
      <c r="D7891" s="2">
        <v>0.56729399999999996</v>
      </c>
      <c r="F7891" s="2">
        <v>10.530250000000001</v>
      </c>
      <c r="G7891" s="2">
        <v>0.44895200000000002</v>
      </c>
      <c r="H7891" s="2">
        <v>0.450264</v>
      </c>
      <c r="J7891" s="2">
        <v>10.533049999999999</v>
      </c>
      <c r="K7891" s="2">
        <v>8.9451000000000003E-2</v>
      </c>
      <c r="L7891" s="2">
        <v>0.133241</v>
      </c>
    </row>
    <row r="7892" spans="1:12" x14ac:dyDescent="0.2">
      <c r="A7892" s="2">
        <v>10.533759999999999</v>
      </c>
      <c r="B7892" s="2">
        <v>44.188119999999998</v>
      </c>
      <c r="C7892" s="2">
        <v>0.111041</v>
      </c>
      <c r="D7892" s="2">
        <v>0.56766099999999997</v>
      </c>
      <c r="F7892" s="2">
        <v>10.530950000000001</v>
      </c>
      <c r="G7892" s="2">
        <v>0.44930300000000001</v>
      </c>
      <c r="H7892" s="2">
        <v>0.45064500000000002</v>
      </c>
      <c r="J7892" s="2">
        <v>10.533759999999999</v>
      </c>
      <c r="K7892" s="2">
        <v>8.9926000000000006E-2</v>
      </c>
      <c r="L7892" s="2">
        <v>0.13425999999999999</v>
      </c>
    </row>
    <row r="7893" spans="1:12" x14ac:dyDescent="0.2">
      <c r="A7893" s="2">
        <v>10.534459999999999</v>
      </c>
      <c r="B7893" s="2">
        <v>44.181069999999998</v>
      </c>
      <c r="C7893" s="2">
        <v>0.110343</v>
      </c>
      <c r="D7893" s="2">
        <v>0.56833199999999995</v>
      </c>
      <c r="F7893" s="2">
        <v>10.531650000000001</v>
      </c>
      <c r="G7893" s="2">
        <v>0.44949299999999998</v>
      </c>
      <c r="H7893" s="2">
        <v>0.45095099999999999</v>
      </c>
      <c r="J7893" s="2">
        <v>10.534459999999999</v>
      </c>
      <c r="K7893" s="2">
        <v>9.0103000000000003E-2</v>
      </c>
      <c r="L7893" s="2">
        <v>0.134935</v>
      </c>
    </row>
    <row r="7894" spans="1:12" x14ac:dyDescent="0.2">
      <c r="A7894" s="2">
        <v>10.535159999999999</v>
      </c>
      <c r="B7894" s="2">
        <v>44.173070000000003</v>
      </c>
      <c r="C7894" s="2">
        <v>0.110236</v>
      </c>
      <c r="D7894" s="2">
        <v>0.56917099999999998</v>
      </c>
      <c r="F7894" s="2">
        <v>10.532349999999999</v>
      </c>
      <c r="G7894" s="2">
        <v>0.449959</v>
      </c>
      <c r="H7894" s="2">
        <v>0.45143100000000003</v>
      </c>
      <c r="J7894" s="2">
        <v>10.535159999999999</v>
      </c>
      <c r="K7894" s="2">
        <v>8.9939000000000005E-2</v>
      </c>
      <c r="L7894" s="2">
        <v>0.13553200000000001</v>
      </c>
    </row>
    <row r="7895" spans="1:12" x14ac:dyDescent="0.2">
      <c r="A7895" s="2">
        <v>10.53586</v>
      </c>
      <c r="B7895" s="2">
        <v>44.16554</v>
      </c>
      <c r="C7895" s="2">
        <v>0.11025500000000001</v>
      </c>
      <c r="D7895" s="2">
        <v>0.56963699999999995</v>
      </c>
      <c r="F7895" s="2">
        <v>10.533049999999999</v>
      </c>
      <c r="G7895" s="2">
        <v>0.45006600000000002</v>
      </c>
      <c r="H7895" s="2">
        <v>0.45138499999999998</v>
      </c>
      <c r="J7895" s="2">
        <v>10.53586</v>
      </c>
      <c r="K7895" s="2">
        <v>9.0128E-2</v>
      </c>
      <c r="L7895" s="2">
        <v>0.13586599999999999</v>
      </c>
    </row>
    <row r="7896" spans="1:12" x14ac:dyDescent="0.2">
      <c r="A7896" s="2">
        <v>10.53656</v>
      </c>
      <c r="B7896" s="2">
        <v>44.157690000000002</v>
      </c>
      <c r="C7896" s="2">
        <v>0.11</v>
      </c>
      <c r="D7896" s="2">
        <v>0.56994199999999995</v>
      </c>
      <c r="F7896" s="2">
        <v>10.533759999999999</v>
      </c>
      <c r="G7896" s="2">
        <v>0.45047799999999999</v>
      </c>
      <c r="H7896" s="2">
        <v>0.45111800000000002</v>
      </c>
      <c r="J7896" s="2">
        <v>10.53656</v>
      </c>
      <c r="K7896" s="2">
        <v>9.0326000000000004E-2</v>
      </c>
      <c r="L7896" s="2">
        <v>0.13642000000000001</v>
      </c>
    </row>
    <row r="7897" spans="1:12" x14ac:dyDescent="0.2">
      <c r="A7897" s="2">
        <v>10.53726</v>
      </c>
      <c r="B7897" s="2">
        <v>44.149529999999999</v>
      </c>
      <c r="C7897" s="2">
        <v>0.109817</v>
      </c>
      <c r="D7897" s="2">
        <v>0.56994199999999995</v>
      </c>
      <c r="F7897" s="2">
        <v>10.534459999999999</v>
      </c>
      <c r="G7897" s="2">
        <v>0.45044699999999999</v>
      </c>
      <c r="H7897" s="2">
        <v>0.451378</v>
      </c>
      <c r="J7897" s="2">
        <v>10.53726</v>
      </c>
      <c r="K7897" s="2">
        <v>9.0121999999999994E-2</v>
      </c>
      <c r="L7897" s="2">
        <v>0.13645599999999999</v>
      </c>
    </row>
    <row r="7898" spans="1:12" x14ac:dyDescent="0.2">
      <c r="A7898" s="2">
        <v>10.53797</v>
      </c>
      <c r="B7898" s="2">
        <v>44.141689999999997</v>
      </c>
      <c r="C7898" s="2">
        <v>0.10939699999999999</v>
      </c>
      <c r="D7898" s="2">
        <v>0.56949899999999998</v>
      </c>
      <c r="F7898" s="2">
        <v>10.535159999999999</v>
      </c>
      <c r="G7898" s="2">
        <v>0.45038600000000001</v>
      </c>
      <c r="H7898" s="2">
        <v>0.45138499999999998</v>
      </c>
      <c r="J7898" s="2">
        <v>10.53797</v>
      </c>
      <c r="K7898" s="2">
        <v>9.0234999999999996E-2</v>
      </c>
      <c r="L7898" s="2">
        <v>0.13657</v>
      </c>
    </row>
    <row r="7899" spans="1:12" x14ac:dyDescent="0.2">
      <c r="A7899" s="2">
        <v>10.53867</v>
      </c>
      <c r="B7899" s="2">
        <v>44.133659999999999</v>
      </c>
      <c r="C7899" s="2">
        <v>0.109443</v>
      </c>
      <c r="D7899" s="2">
        <v>0.56922499999999998</v>
      </c>
      <c r="F7899" s="2">
        <v>10.53586</v>
      </c>
      <c r="G7899" s="2">
        <v>0.45056200000000002</v>
      </c>
      <c r="H7899" s="2">
        <v>0.450546</v>
      </c>
      <c r="J7899" s="2">
        <v>10.53867</v>
      </c>
      <c r="K7899" s="2">
        <v>9.0410000000000004E-2</v>
      </c>
      <c r="L7899" s="2">
        <v>0.137432</v>
      </c>
    </row>
    <row r="7900" spans="1:12" x14ac:dyDescent="0.2">
      <c r="A7900" s="2">
        <v>10.53937</v>
      </c>
      <c r="B7900" s="2">
        <v>44.125819999999997</v>
      </c>
      <c r="C7900" s="2">
        <v>0.109081</v>
      </c>
      <c r="D7900" s="2">
        <v>0.56907200000000002</v>
      </c>
      <c r="F7900" s="2">
        <v>10.53656</v>
      </c>
      <c r="G7900" s="2">
        <v>0.45058399999999998</v>
      </c>
      <c r="H7900" s="2">
        <v>0.45066800000000001</v>
      </c>
      <c r="J7900" s="2">
        <v>10.53937</v>
      </c>
      <c r="K7900" s="2">
        <v>9.0620000000000006E-2</v>
      </c>
      <c r="L7900" s="2">
        <v>0.13744100000000001</v>
      </c>
    </row>
    <row r="7901" spans="1:12" x14ac:dyDescent="0.2">
      <c r="A7901" s="2">
        <v>10.54007</v>
      </c>
      <c r="B7901" s="2">
        <v>44.118160000000003</v>
      </c>
      <c r="C7901" s="2">
        <v>0.108894</v>
      </c>
      <c r="D7901" s="2">
        <v>0.56900300000000004</v>
      </c>
      <c r="F7901" s="2">
        <v>10.53726</v>
      </c>
      <c r="G7901" s="2">
        <v>0.450706</v>
      </c>
      <c r="H7901" s="2">
        <v>0.45025599999999999</v>
      </c>
      <c r="J7901" s="2">
        <v>10.54007</v>
      </c>
      <c r="K7901" s="2">
        <v>9.1060000000000002E-2</v>
      </c>
      <c r="L7901" s="2">
        <v>0.13713500000000001</v>
      </c>
    </row>
    <row r="7902" spans="1:12" x14ac:dyDescent="0.2">
      <c r="A7902" s="2">
        <v>10.54077</v>
      </c>
      <c r="B7902" s="2">
        <v>44.11036</v>
      </c>
      <c r="C7902" s="2">
        <v>0.108852</v>
      </c>
      <c r="D7902" s="2">
        <v>0.56969800000000004</v>
      </c>
      <c r="F7902" s="2">
        <v>10.53797</v>
      </c>
      <c r="G7902" s="2">
        <v>0.45074500000000001</v>
      </c>
      <c r="H7902" s="2">
        <v>0.45039400000000002</v>
      </c>
      <c r="J7902" s="2">
        <v>10.54077</v>
      </c>
      <c r="K7902" s="2">
        <v>9.1361999999999999E-2</v>
      </c>
      <c r="L7902" s="2">
        <v>0.136932</v>
      </c>
    </row>
    <row r="7903" spans="1:12" x14ac:dyDescent="0.2">
      <c r="A7903" s="2">
        <v>10.54147</v>
      </c>
      <c r="B7903" s="2">
        <v>44.102209999999999</v>
      </c>
      <c r="C7903" s="2">
        <v>0.109031</v>
      </c>
      <c r="D7903" s="2">
        <v>0.56975100000000001</v>
      </c>
      <c r="F7903" s="2">
        <v>10.53867</v>
      </c>
      <c r="G7903" s="2">
        <v>0.45052300000000001</v>
      </c>
      <c r="H7903" s="2">
        <v>0.450409</v>
      </c>
      <c r="J7903" s="2">
        <v>10.54147</v>
      </c>
      <c r="K7903" s="2">
        <v>9.1865000000000002E-2</v>
      </c>
      <c r="L7903" s="2">
        <v>0.13667699999999999</v>
      </c>
    </row>
    <row r="7904" spans="1:12" x14ac:dyDescent="0.2">
      <c r="A7904" s="2">
        <v>10.54217</v>
      </c>
      <c r="B7904" s="2">
        <v>44.093800000000002</v>
      </c>
      <c r="C7904" s="2">
        <v>0.10897800000000001</v>
      </c>
      <c r="D7904" s="2">
        <v>0.56927799999999995</v>
      </c>
      <c r="F7904" s="2">
        <v>10.53937</v>
      </c>
      <c r="G7904" s="2">
        <v>0.45025599999999999</v>
      </c>
      <c r="H7904" s="2">
        <v>0.45034800000000003</v>
      </c>
      <c r="J7904" s="2">
        <v>10.54217</v>
      </c>
      <c r="K7904" s="2">
        <v>9.2541999999999999E-2</v>
      </c>
      <c r="L7904" s="2">
        <v>0.137128</v>
      </c>
    </row>
    <row r="7905" spans="1:12" x14ac:dyDescent="0.2">
      <c r="A7905" s="2">
        <v>10.542870000000001</v>
      </c>
      <c r="B7905" s="2">
        <v>44.085610000000003</v>
      </c>
      <c r="C7905" s="2">
        <v>0.10863399999999999</v>
      </c>
      <c r="D7905" s="2">
        <v>0.56926299999999996</v>
      </c>
      <c r="F7905" s="2">
        <v>10.54007</v>
      </c>
      <c r="G7905" s="2">
        <v>0.44982899999999998</v>
      </c>
      <c r="H7905" s="2">
        <v>0.44975999999999999</v>
      </c>
      <c r="J7905" s="2">
        <v>10.542870000000001</v>
      </c>
      <c r="K7905" s="2">
        <v>9.3181E-2</v>
      </c>
      <c r="L7905" s="2">
        <v>0.13734399999999999</v>
      </c>
    </row>
    <row r="7906" spans="1:12" x14ac:dyDescent="0.2">
      <c r="A7906" s="2">
        <v>10.54358</v>
      </c>
      <c r="B7906" s="2">
        <v>44.076810000000002</v>
      </c>
      <c r="C7906" s="2">
        <v>0.108295</v>
      </c>
      <c r="D7906" s="2">
        <v>0.56956799999999996</v>
      </c>
      <c r="F7906" s="2">
        <v>10.54077</v>
      </c>
      <c r="G7906" s="2">
        <v>0.44987500000000002</v>
      </c>
      <c r="H7906" s="2">
        <v>0.44989800000000002</v>
      </c>
      <c r="J7906" s="2">
        <v>10.54358</v>
      </c>
      <c r="K7906" s="2">
        <v>9.3656000000000003E-2</v>
      </c>
      <c r="L7906" s="2">
        <v>0.137382</v>
      </c>
    </row>
    <row r="7907" spans="1:12" x14ac:dyDescent="0.2">
      <c r="A7907" s="2">
        <v>10.544280000000001</v>
      </c>
      <c r="B7907" s="2">
        <v>44.068890000000003</v>
      </c>
      <c r="C7907" s="2">
        <v>0.108085</v>
      </c>
      <c r="D7907" s="2">
        <v>0.56924699999999995</v>
      </c>
      <c r="F7907" s="2">
        <v>10.54147</v>
      </c>
      <c r="G7907" s="2">
        <v>0.45001999999999998</v>
      </c>
      <c r="H7907" s="2">
        <v>0.44998199999999999</v>
      </c>
      <c r="J7907" s="2">
        <v>10.544280000000001</v>
      </c>
      <c r="K7907" s="2">
        <v>9.3561000000000005E-2</v>
      </c>
      <c r="L7907" s="2">
        <v>0.137715</v>
      </c>
    </row>
    <row r="7908" spans="1:12" x14ac:dyDescent="0.2">
      <c r="A7908" s="2">
        <v>10.544980000000001</v>
      </c>
      <c r="B7908" s="2">
        <v>44.06091</v>
      </c>
      <c r="C7908" s="2">
        <v>0.10845100000000001</v>
      </c>
      <c r="D7908" s="2">
        <v>0.56911</v>
      </c>
      <c r="F7908" s="2">
        <v>10.54217</v>
      </c>
      <c r="G7908" s="2">
        <v>0.45037100000000002</v>
      </c>
      <c r="H7908" s="2">
        <v>0.449631</v>
      </c>
      <c r="J7908" s="2">
        <v>10.544980000000001</v>
      </c>
      <c r="K7908" s="2">
        <v>9.3356999999999996E-2</v>
      </c>
      <c r="L7908" s="2">
        <v>0.13813</v>
      </c>
    </row>
    <row r="7909" spans="1:12" x14ac:dyDescent="0.2">
      <c r="A7909" s="2">
        <v>10.545680000000001</v>
      </c>
      <c r="B7909" s="2">
        <v>44.052349999999997</v>
      </c>
      <c r="C7909" s="2">
        <v>0.108073</v>
      </c>
      <c r="D7909" s="2">
        <v>0.56885799999999997</v>
      </c>
      <c r="F7909" s="2">
        <v>10.542870000000001</v>
      </c>
      <c r="G7909" s="2">
        <v>0.45018799999999998</v>
      </c>
      <c r="H7909" s="2">
        <v>0.449631</v>
      </c>
      <c r="J7909" s="2">
        <v>10.545680000000001</v>
      </c>
      <c r="K7909" s="2">
        <v>9.3389E-2</v>
      </c>
      <c r="L7909" s="2">
        <v>0.138044</v>
      </c>
    </row>
    <row r="7910" spans="1:12" x14ac:dyDescent="0.2">
      <c r="A7910" s="2">
        <v>10.546379999999999</v>
      </c>
      <c r="B7910" s="2">
        <v>44.043880000000001</v>
      </c>
      <c r="C7910" s="2">
        <v>0.107658</v>
      </c>
      <c r="D7910" s="2">
        <v>0.56909500000000002</v>
      </c>
      <c r="F7910" s="2">
        <v>10.54358</v>
      </c>
      <c r="G7910" s="2">
        <v>0.45014999999999999</v>
      </c>
      <c r="H7910" s="2">
        <v>0.44961499999999999</v>
      </c>
      <c r="J7910" s="2">
        <v>10.546379999999999</v>
      </c>
      <c r="K7910" s="2">
        <v>9.3373999999999999E-2</v>
      </c>
      <c r="L7910" s="2">
        <v>0.13832</v>
      </c>
    </row>
    <row r="7911" spans="1:12" x14ac:dyDescent="0.2">
      <c r="A7911" s="2">
        <v>10.547079999999999</v>
      </c>
      <c r="B7911" s="2">
        <v>44.035690000000002</v>
      </c>
      <c r="C7911" s="2">
        <v>0.10753600000000001</v>
      </c>
      <c r="D7911" s="2">
        <v>0.56932400000000005</v>
      </c>
      <c r="F7911" s="2">
        <v>10.544280000000001</v>
      </c>
      <c r="G7911" s="2">
        <v>0.45033299999999998</v>
      </c>
      <c r="H7911" s="2">
        <v>0.44963799999999998</v>
      </c>
      <c r="J7911" s="2">
        <v>10.547079999999999</v>
      </c>
      <c r="K7911" s="2">
        <v>9.3636999999999998E-2</v>
      </c>
      <c r="L7911" s="2">
        <v>0.138961</v>
      </c>
    </row>
    <row r="7912" spans="1:12" x14ac:dyDescent="0.2">
      <c r="A7912" s="2">
        <v>10.547779999999999</v>
      </c>
      <c r="B7912" s="2">
        <v>44.02758</v>
      </c>
      <c r="C7912" s="2">
        <v>0.107215</v>
      </c>
      <c r="D7912" s="2">
        <v>0.56948399999999999</v>
      </c>
      <c r="F7912" s="2">
        <v>10.544980000000001</v>
      </c>
      <c r="G7912" s="2">
        <v>0.450401</v>
      </c>
      <c r="H7912" s="2">
        <v>0.44924900000000001</v>
      </c>
      <c r="J7912" s="2">
        <v>10.547779999999999</v>
      </c>
      <c r="K7912" s="2">
        <v>9.4064999999999996E-2</v>
      </c>
      <c r="L7912" s="2">
        <v>0.13892199999999999</v>
      </c>
    </row>
    <row r="7913" spans="1:12" x14ac:dyDescent="0.2">
      <c r="A7913" s="2">
        <v>10.548489999999999</v>
      </c>
      <c r="B7913" s="2">
        <v>44.019449999999999</v>
      </c>
      <c r="C7913" s="2">
        <v>0.10739799999999999</v>
      </c>
      <c r="D7913" s="2">
        <v>0.56964400000000004</v>
      </c>
      <c r="F7913" s="2">
        <v>10.545680000000001</v>
      </c>
      <c r="G7913" s="2">
        <v>0.450264</v>
      </c>
      <c r="H7913" s="2">
        <v>0.44892100000000001</v>
      </c>
      <c r="J7913" s="2">
        <v>10.548489999999999</v>
      </c>
      <c r="K7913" s="2">
        <v>9.4537999999999997E-2</v>
      </c>
      <c r="L7913" s="2">
        <v>0.13897999999999999</v>
      </c>
    </row>
    <row r="7914" spans="1:12" x14ac:dyDescent="0.2">
      <c r="A7914" s="2">
        <v>10.549189999999999</v>
      </c>
      <c r="B7914" s="2">
        <v>44.01164</v>
      </c>
      <c r="C7914" s="2">
        <v>0.107734</v>
      </c>
      <c r="D7914" s="2">
        <v>0.57050599999999996</v>
      </c>
      <c r="F7914" s="2">
        <v>10.546379999999999</v>
      </c>
      <c r="G7914" s="2">
        <v>0.45064500000000002</v>
      </c>
      <c r="H7914" s="2">
        <v>0.44875300000000001</v>
      </c>
      <c r="J7914" s="2">
        <v>10.549189999999999</v>
      </c>
      <c r="K7914" s="2">
        <v>9.4798999999999994E-2</v>
      </c>
      <c r="L7914" s="2">
        <v>0.138597</v>
      </c>
    </row>
    <row r="7915" spans="1:12" x14ac:dyDescent="0.2">
      <c r="A7915" s="2">
        <v>10.54989</v>
      </c>
      <c r="B7915" s="2">
        <v>44.00347</v>
      </c>
      <c r="C7915" s="2">
        <v>0.107642</v>
      </c>
      <c r="D7915" s="2">
        <v>0.57056700000000005</v>
      </c>
      <c r="F7915" s="2">
        <v>10.547079999999999</v>
      </c>
      <c r="G7915" s="2">
        <v>0.45095099999999999</v>
      </c>
      <c r="H7915" s="2">
        <v>0.44863900000000001</v>
      </c>
      <c r="J7915" s="2">
        <v>10.54989</v>
      </c>
      <c r="K7915" s="2">
        <v>9.4840999999999995E-2</v>
      </c>
      <c r="L7915" s="2">
        <v>0.138575</v>
      </c>
    </row>
    <row r="7916" spans="1:12" x14ac:dyDescent="0.2">
      <c r="A7916" s="2">
        <v>10.55059</v>
      </c>
      <c r="B7916" s="2">
        <v>43.995089999999998</v>
      </c>
      <c r="C7916" s="2">
        <v>0.10757</v>
      </c>
      <c r="D7916" s="2">
        <v>0.57034600000000002</v>
      </c>
      <c r="F7916" s="2">
        <v>10.547779999999999</v>
      </c>
      <c r="G7916" s="2">
        <v>0.45143100000000003</v>
      </c>
      <c r="H7916" s="2">
        <v>0.44816600000000001</v>
      </c>
      <c r="J7916" s="2">
        <v>10.55059</v>
      </c>
      <c r="K7916" s="2">
        <v>9.4979999999999995E-2</v>
      </c>
      <c r="L7916" s="2">
        <v>0.139372</v>
      </c>
    </row>
    <row r="7917" spans="1:12" x14ac:dyDescent="0.2">
      <c r="A7917" s="2">
        <v>10.55129</v>
      </c>
      <c r="B7917" s="2">
        <v>43.986609999999999</v>
      </c>
      <c r="C7917" s="2">
        <v>0.107421</v>
      </c>
      <c r="D7917" s="2">
        <v>0.570102</v>
      </c>
      <c r="F7917" s="2">
        <v>10.548489999999999</v>
      </c>
      <c r="G7917" s="2">
        <v>0.45138499999999998</v>
      </c>
      <c r="H7917" s="2">
        <v>0.44842500000000002</v>
      </c>
      <c r="J7917" s="2">
        <v>10.55129</v>
      </c>
      <c r="K7917" s="2">
        <v>9.5516000000000004E-2</v>
      </c>
      <c r="L7917" s="2">
        <v>0.13930600000000001</v>
      </c>
    </row>
    <row r="7918" spans="1:12" x14ac:dyDescent="0.2">
      <c r="A7918" s="2">
        <v>10.55199</v>
      </c>
      <c r="B7918" s="2">
        <v>43.977690000000003</v>
      </c>
      <c r="C7918" s="2">
        <v>0.107421</v>
      </c>
      <c r="D7918" s="2">
        <v>0.57054400000000005</v>
      </c>
      <c r="F7918" s="2">
        <v>10.549189999999999</v>
      </c>
      <c r="G7918" s="2">
        <v>0.45111800000000002</v>
      </c>
      <c r="H7918" s="2">
        <v>0.44837199999999999</v>
      </c>
      <c r="J7918" s="2">
        <v>10.55199</v>
      </c>
      <c r="K7918" s="2">
        <v>9.6264000000000002E-2</v>
      </c>
      <c r="L7918" s="2">
        <v>0.13958499999999999</v>
      </c>
    </row>
    <row r="7919" spans="1:12" x14ac:dyDescent="0.2">
      <c r="A7919" s="2">
        <v>10.55269</v>
      </c>
      <c r="B7919" s="2">
        <v>43.968679999999999</v>
      </c>
      <c r="C7919" s="2">
        <v>0.107417</v>
      </c>
      <c r="D7919" s="2">
        <v>0.56996500000000005</v>
      </c>
      <c r="F7919" s="2">
        <v>10.54989</v>
      </c>
      <c r="G7919" s="2">
        <v>0.451378</v>
      </c>
      <c r="H7919" s="2">
        <v>0.44831799999999999</v>
      </c>
      <c r="J7919" s="2">
        <v>10.55269</v>
      </c>
      <c r="K7919" s="2">
        <v>9.6655000000000005E-2</v>
      </c>
      <c r="L7919" s="2">
        <v>0.139796</v>
      </c>
    </row>
    <row r="7920" spans="1:12" x14ac:dyDescent="0.2">
      <c r="A7920" s="2">
        <v>10.55339</v>
      </c>
      <c r="B7920" s="2">
        <v>43.959820000000001</v>
      </c>
      <c r="C7920" s="2">
        <v>0.10732999999999999</v>
      </c>
      <c r="D7920" s="2">
        <v>0.57024699999999995</v>
      </c>
      <c r="F7920" s="2">
        <v>10.55059</v>
      </c>
      <c r="G7920" s="2">
        <v>0.45138499999999998</v>
      </c>
      <c r="H7920" s="2">
        <v>0.44772299999999998</v>
      </c>
      <c r="J7920" s="2">
        <v>10.55339</v>
      </c>
      <c r="K7920" s="2">
        <v>9.6887000000000001E-2</v>
      </c>
      <c r="L7920" s="2">
        <v>0.14056299999999999</v>
      </c>
    </row>
    <row r="7921" spans="1:12" x14ac:dyDescent="0.2">
      <c r="A7921" s="2">
        <v>10.5541</v>
      </c>
      <c r="B7921" s="2">
        <v>43.951129999999999</v>
      </c>
      <c r="C7921" s="2">
        <v>0.10699</v>
      </c>
      <c r="D7921" s="2">
        <v>0.56999500000000003</v>
      </c>
      <c r="F7921" s="2">
        <v>10.55129</v>
      </c>
      <c r="G7921" s="2">
        <v>0.450546</v>
      </c>
      <c r="H7921" s="2">
        <v>0.44805099999999998</v>
      </c>
      <c r="J7921" s="2">
        <v>10.5541</v>
      </c>
      <c r="K7921" s="2">
        <v>9.7134999999999999E-2</v>
      </c>
      <c r="L7921" s="2">
        <v>0.14072799999999999</v>
      </c>
    </row>
    <row r="7922" spans="1:12" x14ac:dyDescent="0.2">
      <c r="A7922" s="2">
        <v>10.5548</v>
      </c>
      <c r="B7922" s="2">
        <v>43.94265</v>
      </c>
      <c r="C7922" s="2">
        <v>0.107223</v>
      </c>
      <c r="D7922" s="2">
        <v>0.57023199999999996</v>
      </c>
      <c r="F7922" s="2">
        <v>10.55199</v>
      </c>
      <c r="G7922" s="2">
        <v>0.45066800000000001</v>
      </c>
      <c r="H7922" s="2">
        <v>0.44738800000000001</v>
      </c>
      <c r="J7922" s="2">
        <v>10.5548</v>
      </c>
      <c r="K7922" s="2">
        <v>9.7305000000000003E-2</v>
      </c>
      <c r="L7922" s="2">
        <v>0.14102000000000001</v>
      </c>
    </row>
    <row r="7923" spans="1:12" x14ac:dyDescent="0.2">
      <c r="A7923" s="2">
        <v>10.5555</v>
      </c>
      <c r="B7923" s="2">
        <v>43.934109999999997</v>
      </c>
      <c r="C7923" s="2">
        <v>0.106937</v>
      </c>
      <c r="D7923" s="2">
        <v>0.56996500000000005</v>
      </c>
      <c r="F7923" s="2">
        <v>10.55269</v>
      </c>
      <c r="G7923" s="2">
        <v>0.45025599999999999</v>
      </c>
      <c r="H7923" s="2">
        <v>0.447052</v>
      </c>
      <c r="J7923" s="2">
        <v>10.5555</v>
      </c>
      <c r="K7923" s="2">
        <v>9.7788E-2</v>
      </c>
      <c r="L7923" s="2">
        <v>0.140793</v>
      </c>
    </row>
    <row r="7924" spans="1:12" x14ac:dyDescent="0.2">
      <c r="A7924" s="2">
        <v>10.5562</v>
      </c>
      <c r="B7924" s="2">
        <v>43.925899999999999</v>
      </c>
      <c r="C7924" s="2">
        <v>0.10691000000000001</v>
      </c>
      <c r="D7924" s="2">
        <v>0.56955999999999996</v>
      </c>
      <c r="F7924" s="2">
        <v>10.55339</v>
      </c>
      <c r="G7924" s="2">
        <v>0.45039400000000002</v>
      </c>
      <c r="H7924" s="2">
        <v>0.44663999999999998</v>
      </c>
      <c r="J7924" s="2">
        <v>10.5562</v>
      </c>
      <c r="K7924" s="2">
        <v>9.8112000000000005E-2</v>
      </c>
      <c r="L7924" s="2">
        <v>0.14039399999999999</v>
      </c>
    </row>
    <row r="7925" spans="1:12" x14ac:dyDescent="0.2">
      <c r="A7925" s="2">
        <v>10.556900000000001</v>
      </c>
      <c r="B7925" s="2">
        <v>43.917529999999999</v>
      </c>
      <c r="C7925" s="2">
        <v>0.10646</v>
      </c>
      <c r="D7925" s="2">
        <v>0.56985799999999998</v>
      </c>
      <c r="F7925" s="2">
        <v>10.5541</v>
      </c>
      <c r="G7925" s="2">
        <v>0.450409</v>
      </c>
      <c r="H7925" s="2">
        <v>0.44622800000000001</v>
      </c>
      <c r="J7925" s="2">
        <v>10.556900000000001</v>
      </c>
      <c r="K7925" s="2">
        <v>9.8103999999999997E-2</v>
      </c>
      <c r="L7925" s="2">
        <v>0.141434</v>
      </c>
    </row>
    <row r="7926" spans="1:12" x14ac:dyDescent="0.2">
      <c r="A7926" s="2">
        <v>10.557600000000001</v>
      </c>
      <c r="B7926" s="2">
        <v>43.90896</v>
      </c>
      <c r="C7926" s="2">
        <v>0.10627300000000001</v>
      </c>
      <c r="D7926" s="2">
        <v>0.570079</v>
      </c>
      <c r="F7926" s="2">
        <v>10.5548</v>
      </c>
      <c r="G7926" s="2">
        <v>0.45034800000000003</v>
      </c>
      <c r="H7926" s="2">
        <v>0.44587700000000002</v>
      </c>
      <c r="J7926" s="2">
        <v>10.557600000000001</v>
      </c>
      <c r="K7926" s="2">
        <v>9.7973000000000005E-2</v>
      </c>
      <c r="L7926" s="2">
        <v>0.14172899999999999</v>
      </c>
    </row>
    <row r="7927" spans="1:12" x14ac:dyDescent="0.2">
      <c r="A7927" s="2">
        <v>10.558310000000001</v>
      </c>
      <c r="B7927" s="2">
        <v>43.900120000000001</v>
      </c>
      <c r="C7927" s="2">
        <v>0.106082</v>
      </c>
      <c r="D7927" s="2">
        <v>0.56991899999999995</v>
      </c>
      <c r="F7927" s="2">
        <v>10.5555</v>
      </c>
      <c r="G7927" s="2">
        <v>0.44975999999999999</v>
      </c>
      <c r="H7927" s="2">
        <v>0.44608300000000001</v>
      </c>
      <c r="J7927" s="2">
        <v>10.558310000000001</v>
      </c>
      <c r="K7927" s="2">
        <v>9.7847000000000003E-2</v>
      </c>
      <c r="L7927" s="2">
        <v>0.14207600000000001</v>
      </c>
    </row>
    <row r="7928" spans="1:12" x14ac:dyDescent="0.2">
      <c r="A7928" s="2">
        <v>10.559010000000001</v>
      </c>
      <c r="B7928" s="2">
        <v>43.891240000000003</v>
      </c>
      <c r="C7928" s="2">
        <v>0.106555</v>
      </c>
      <c r="D7928" s="2">
        <v>0.56945299999999999</v>
      </c>
      <c r="F7928" s="2">
        <v>10.5562</v>
      </c>
      <c r="G7928" s="2">
        <v>0.44989800000000002</v>
      </c>
      <c r="H7928" s="2">
        <v>0.445992</v>
      </c>
      <c r="J7928" s="2">
        <v>10.559010000000001</v>
      </c>
      <c r="K7928" s="2">
        <v>9.7703999999999999E-2</v>
      </c>
      <c r="L7928" s="2">
        <v>0.14281199999999999</v>
      </c>
    </row>
    <row r="7929" spans="1:12" x14ac:dyDescent="0.2">
      <c r="A7929" s="2">
        <v>10.559710000000001</v>
      </c>
      <c r="B7929" s="2">
        <v>43.882629999999999</v>
      </c>
      <c r="C7929" s="2">
        <v>0.10664700000000001</v>
      </c>
      <c r="D7929" s="2">
        <v>0.56942300000000001</v>
      </c>
      <c r="F7929" s="2">
        <v>10.556900000000001</v>
      </c>
      <c r="G7929" s="2">
        <v>0.44998199999999999</v>
      </c>
      <c r="H7929" s="2">
        <v>0.44601400000000002</v>
      </c>
      <c r="J7929" s="2">
        <v>10.559710000000001</v>
      </c>
      <c r="K7929" s="2">
        <v>9.7484000000000001E-2</v>
      </c>
      <c r="L7929" s="2">
        <v>0.143759</v>
      </c>
    </row>
    <row r="7930" spans="1:12" x14ac:dyDescent="0.2">
      <c r="A7930" s="2">
        <v>10.560409999999999</v>
      </c>
      <c r="B7930" s="2">
        <v>43.873989999999999</v>
      </c>
      <c r="C7930" s="2">
        <v>0.106631</v>
      </c>
      <c r="D7930" s="2">
        <v>0.56926299999999996</v>
      </c>
      <c r="F7930" s="2">
        <v>10.557600000000001</v>
      </c>
      <c r="G7930" s="2">
        <v>0.449631</v>
      </c>
      <c r="H7930" s="2">
        <v>0.445801</v>
      </c>
      <c r="J7930" s="2">
        <v>10.560409999999999</v>
      </c>
      <c r="K7930" s="2">
        <v>9.7460000000000005E-2</v>
      </c>
      <c r="L7930" s="2">
        <v>0.144344</v>
      </c>
    </row>
    <row r="7931" spans="1:12" x14ac:dyDescent="0.2">
      <c r="A7931" s="2">
        <v>10.561109999999999</v>
      </c>
      <c r="B7931" s="2">
        <v>43.865360000000003</v>
      </c>
      <c r="C7931" s="2">
        <v>0.10700900000000001</v>
      </c>
      <c r="D7931" s="2">
        <v>0.56911800000000001</v>
      </c>
      <c r="F7931" s="2">
        <v>10.558310000000001</v>
      </c>
      <c r="G7931" s="2">
        <v>0.449631</v>
      </c>
      <c r="H7931" s="2">
        <v>0.446075</v>
      </c>
      <c r="J7931" s="2">
        <v>10.561109999999999</v>
      </c>
      <c r="K7931" s="2">
        <v>9.7907999999999995E-2</v>
      </c>
      <c r="L7931" s="2">
        <v>0.14427200000000001</v>
      </c>
    </row>
    <row r="7932" spans="1:12" x14ac:dyDescent="0.2">
      <c r="A7932" s="2">
        <v>10.561809999999999</v>
      </c>
      <c r="B7932" s="2">
        <v>43.856430000000003</v>
      </c>
      <c r="C7932" s="2">
        <v>0.106918</v>
      </c>
      <c r="D7932" s="2">
        <v>0.56971300000000002</v>
      </c>
      <c r="F7932" s="2">
        <v>10.559010000000001</v>
      </c>
      <c r="G7932" s="2">
        <v>0.44961499999999999</v>
      </c>
      <c r="H7932" s="2">
        <v>0.44622000000000001</v>
      </c>
      <c r="J7932" s="2">
        <v>10.561809999999999</v>
      </c>
      <c r="K7932" s="2">
        <v>9.7979999999999998E-2</v>
      </c>
      <c r="L7932" s="2">
        <v>0.144813</v>
      </c>
    </row>
    <row r="7933" spans="1:12" x14ac:dyDescent="0.2">
      <c r="A7933" s="2">
        <v>10.56251</v>
      </c>
      <c r="B7933" s="2">
        <v>43.847639999999998</v>
      </c>
      <c r="C7933" s="2">
        <v>0.107059</v>
      </c>
      <c r="D7933" s="2">
        <v>0.57009399999999999</v>
      </c>
      <c r="F7933" s="2">
        <v>10.559710000000001</v>
      </c>
      <c r="G7933" s="2">
        <v>0.44963799999999998</v>
      </c>
      <c r="H7933" s="2">
        <v>0.44659399999999999</v>
      </c>
      <c r="J7933" s="2">
        <v>10.56251</v>
      </c>
      <c r="K7933" s="2">
        <v>9.8061999999999996E-2</v>
      </c>
      <c r="L7933" s="2">
        <v>0.144812</v>
      </c>
    </row>
    <row r="7934" spans="1:12" x14ac:dyDescent="0.2">
      <c r="A7934" s="2">
        <v>10.56321</v>
      </c>
      <c r="B7934" s="2">
        <v>43.839179999999999</v>
      </c>
      <c r="C7934" s="2">
        <v>0.10713499999999999</v>
      </c>
      <c r="D7934" s="2">
        <v>0.57011000000000001</v>
      </c>
      <c r="F7934" s="2">
        <v>10.560409999999999</v>
      </c>
      <c r="G7934" s="2">
        <v>0.44924900000000001</v>
      </c>
      <c r="H7934" s="2">
        <v>0.44625100000000001</v>
      </c>
      <c r="J7934" s="2">
        <v>10.56321</v>
      </c>
      <c r="K7934" s="2">
        <v>9.8157999999999995E-2</v>
      </c>
      <c r="L7934" s="2">
        <v>0.144589</v>
      </c>
    </row>
    <row r="7935" spans="1:12" x14ac:dyDescent="0.2">
      <c r="A7935" s="2">
        <v>10.56392</v>
      </c>
      <c r="B7935" s="2">
        <v>43.830509999999997</v>
      </c>
      <c r="C7935" s="2">
        <v>0.106849</v>
      </c>
      <c r="D7935" s="2">
        <v>0.57042999999999999</v>
      </c>
      <c r="F7935" s="2">
        <v>10.561109999999999</v>
      </c>
      <c r="G7935" s="2">
        <v>0.44892100000000001</v>
      </c>
      <c r="H7935" s="2">
        <v>0.44635000000000002</v>
      </c>
      <c r="J7935" s="2">
        <v>10.56392</v>
      </c>
      <c r="K7935" s="2">
        <v>9.8278000000000004E-2</v>
      </c>
      <c r="L7935" s="2">
        <v>0.14511099999999999</v>
      </c>
    </row>
    <row r="7936" spans="1:12" x14ac:dyDescent="0.2">
      <c r="A7936" s="2">
        <v>10.56462</v>
      </c>
      <c r="B7936" s="2">
        <v>43.821599999999997</v>
      </c>
      <c r="C7936" s="2">
        <v>0.10635699999999999</v>
      </c>
      <c r="D7936" s="2">
        <v>0.57030800000000004</v>
      </c>
      <c r="F7936" s="2">
        <v>10.561809999999999</v>
      </c>
      <c r="G7936" s="2">
        <v>0.44875300000000001</v>
      </c>
      <c r="H7936" s="2">
        <v>0.44525100000000001</v>
      </c>
      <c r="J7936" s="2">
        <v>10.56462</v>
      </c>
      <c r="K7936" s="2">
        <v>9.8905000000000007E-2</v>
      </c>
      <c r="L7936" s="2">
        <v>0.14602699999999999</v>
      </c>
    </row>
    <row r="7937" spans="1:12" x14ac:dyDescent="0.2">
      <c r="A7937" s="2">
        <v>10.56532</v>
      </c>
      <c r="B7937" s="2">
        <v>43.812440000000002</v>
      </c>
      <c r="C7937" s="2">
        <v>0.105991</v>
      </c>
      <c r="D7937" s="2">
        <v>0.57034600000000002</v>
      </c>
      <c r="F7937" s="2">
        <v>10.56251</v>
      </c>
      <c r="G7937" s="2">
        <v>0.44863900000000001</v>
      </c>
      <c r="H7937" s="2">
        <v>0.44486999999999999</v>
      </c>
      <c r="J7937" s="2">
        <v>10.56532</v>
      </c>
      <c r="K7937" s="2">
        <v>9.9265999999999993E-2</v>
      </c>
      <c r="L7937" s="2">
        <v>0.146894</v>
      </c>
    </row>
    <row r="7938" spans="1:12" x14ac:dyDescent="0.2">
      <c r="A7938" s="2">
        <v>10.56602</v>
      </c>
      <c r="B7938" s="2">
        <v>43.803539999999998</v>
      </c>
      <c r="C7938" s="2">
        <v>0.10618900000000001</v>
      </c>
      <c r="D7938" s="2">
        <v>0.57034600000000002</v>
      </c>
      <c r="F7938" s="2">
        <v>10.56321</v>
      </c>
      <c r="G7938" s="2">
        <v>0.44816600000000001</v>
      </c>
      <c r="H7938" s="2">
        <v>0.44455699999999998</v>
      </c>
      <c r="J7938" s="2">
        <v>10.56602</v>
      </c>
      <c r="K7938" s="2">
        <v>9.9317000000000003E-2</v>
      </c>
      <c r="L7938" s="2">
        <v>0.14653099999999999</v>
      </c>
    </row>
    <row r="7939" spans="1:12" x14ac:dyDescent="0.2">
      <c r="A7939" s="2">
        <v>10.56672</v>
      </c>
      <c r="B7939" s="2">
        <v>43.794589999999999</v>
      </c>
      <c r="C7939" s="2">
        <v>0.10616200000000001</v>
      </c>
      <c r="D7939" s="2">
        <v>0.570689</v>
      </c>
      <c r="F7939" s="2">
        <v>10.56392</v>
      </c>
      <c r="G7939" s="2">
        <v>0.44842500000000002</v>
      </c>
      <c r="H7939" s="2">
        <v>0.44434400000000002</v>
      </c>
      <c r="J7939" s="2">
        <v>10.56672</v>
      </c>
      <c r="K7939" s="2">
        <v>9.9460000000000007E-2</v>
      </c>
      <c r="L7939" s="2">
        <v>0.146563</v>
      </c>
    </row>
    <row r="7940" spans="1:12" x14ac:dyDescent="0.2">
      <c r="A7940" s="2">
        <v>10.56742</v>
      </c>
      <c r="B7940" s="2">
        <v>43.785260000000001</v>
      </c>
      <c r="C7940" s="2">
        <v>0.10564</v>
      </c>
      <c r="D7940" s="2">
        <v>0.57113199999999997</v>
      </c>
      <c r="F7940" s="2">
        <v>10.56462</v>
      </c>
      <c r="G7940" s="2">
        <v>0.44837199999999999</v>
      </c>
      <c r="H7940" s="2">
        <v>0.44425999999999999</v>
      </c>
      <c r="J7940" s="2">
        <v>10.56742</v>
      </c>
      <c r="K7940" s="2">
        <v>9.9691000000000002E-2</v>
      </c>
      <c r="L7940" s="2">
        <v>0.147035</v>
      </c>
    </row>
    <row r="7941" spans="1:12" x14ac:dyDescent="0.2">
      <c r="A7941" s="2">
        <v>10.56812</v>
      </c>
      <c r="B7941" s="2">
        <v>43.775770000000001</v>
      </c>
      <c r="C7941" s="2">
        <v>0.10527</v>
      </c>
      <c r="D7941" s="2">
        <v>0.57132300000000003</v>
      </c>
      <c r="F7941" s="2">
        <v>10.56532</v>
      </c>
      <c r="G7941" s="2">
        <v>0.44831799999999999</v>
      </c>
      <c r="H7941" s="2">
        <v>0.44446600000000003</v>
      </c>
      <c r="J7941" s="2">
        <v>10.56812</v>
      </c>
      <c r="K7941" s="2">
        <v>9.9839999999999998E-2</v>
      </c>
      <c r="L7941" s="2">
        <v>0.14802799999999999</v>
      </c>
    </row>
    <row r="7942" spans="1:12" x14ac:dyDescent="0.2">
      <c r="A7942" s="2">
        <v>10.56883</v>
      </c>
      <c r="B7942" s="2">
        <v>43.76641</v>
      </c>
      <c r="C7942" s="2">
        <v>0.105258</v>
      </c>
      <c r="D7942" s="2">
        <v>0.57144499999999998</v>
      </c>
      <c r="F7942" s="2">
        <v>10.56602</v>
      </c>
      <c r="G7942" s="2">
        <v>0.44772299999999998</v>
      </c>
      <c r="H7942" s="2">
        <v>0.44460300000000003</v>
      </c>
      <c r="J7942" s="2">
        <v>10.56883</v>
      </c>
      <c r="K7942" s="2">
        <v>0.10022</v>
      </c>
      <c r="L7942" s="2">
        <v>0.14763499999999999</v>
      </c>
    </row>
    <row r="7943" spans="1:12" x14ac:dyDescent="0.2">
      <c r="A7943" s="2">
        <v>10.56953</v>
      </c>
      <c r="B7943" s="2">
        <v>43.757449999999999</v>
      </c>
      <c r="C7943" s="2">
        <v>0.10510899999999999</v>
      </c>
      <c r="D7943" s="2">
        <v>0.57130700000000001</v>
      </c>
      <c r="F7943" s="2">
        <v>10.56672</v>
      </c>
      <c r="G7943" s="2">
        <v>0.44805099999999998</v>
      </c>
      <c r="H7943" s="2">
        <v>0.44429000000000002</v>
      </c>
      <c r="J7943" s="2">
        <v>10.56953</v>
      </c>
      <c r="K7943" s="2">
        <v>0.100483</v>
      </c>
      <c r="L7943" s="2">
        <v>0.148785</v>
      </c>
    </row>
    <row r="7944" spans="1:12" x14ac:dyDescent="0.2">
      <c r="A7944" s="2">
        <v>10.57023</v>
      </c>
      <c r="B7944" s="2">
        <v>43.74879</v>
      </c>
      <c r="C7944" s="2">
        <v>0.10427</v>
      </c>
      <c r="D7944" s="2">
        <v>0.57084999999999997</v>
      </c>
      <c r="F7944" s="2">
        <v>10.56742</v>
      </c>
      <c r="G7944" s="2">
        <v>0.44738800000000001</v>
      </c>
      <c r="H7944" s="2">
        <v>0.44416800000000001</v>
      </c>
      <c r="J7944" s="2">
        <v>10.57023</v>
      </c>
      <c r="K7944" s="2">
        <v>0.10061100000000001</v>
      </c>
      <c r="L7944" s="2">
        <v>0.14940500000000001</v>
      </c>
    </row>
    <row r="7945" spans="1:12" x14ac:dyDescent="0.2">
      <c r="A7945" s="2">
        <v>10.570930000000001</v>
      </c>
      <c r="B7945" s="2">
        <v>43.739910000000002</v>
      </c>
      <c r="C7945" s="2">
        <v>0.10356799999999999</v>
      </c>
      <c r="D7945" s="2">
        <v>0.57121599999999995</v>
      </c>
      <c r="F7945" s="2">
        <v>10.56812</v>
      </c>
      <c r="G7945" s="2">
        <v>0.447052</v>
      </c>
      <c r="H7945" s="2">
        <v>0.44441199999999997</v>
      </c>
      <c r="J7945" s="2">
        <v>10.570930000000001</v>
      </c>
      <c r="K7945" s="2">
        <v>0.100746</v>
      </c>
      <c r="L7945" s="2">
        <v>0.149613</v>
      </c>
    </row>
    <row r="7946" spans="1:12" x14ac:dyDescent="0.2">
      <c r="A7946" s="2">
        <v>10.571630000000001</v>
      </c>
      <c r="B7946" s="2">
        <v>43.730980000000002</v>
      </c>
      <c r="C7946" s="2">
        <v>0.103408</v>
      </c>
      <c r="D7946" s="2">
        <v>0.57113999999999998</v>
      </c>
      <c r="F7946" s="2">
        <v>10.56883</v>
      </c>
      <c r="G7946" s="2">
        <v>0.44663999999999998</v>
      </c>
      <c r="H7946" s="2">
        <v>0.44455699999999998</v>
      </c>
      <c r="J7946" s="2">
        <v>10.571630000000001</v>
      </c>
      <c r="K7946" s="2">
        <v>0.10119599999999999</v>
      </c>
      <c r="L7946" s="2">
        <v>0.150029</v>
      </c>
    </row>
    <row r="7947" spans="1:12" x14ac:dyDescent="0.2">
      <c r="A7947" s="2">
        <v>10.572329999999999</v>
      </c>
      <c r="B7947" s="2">
        <v>43.722029999999997</v>
      </c>
      <c r="C7947" s="2">
        <v>0.10337</v>
      </c>
      <c r="D7947" s="2">
        <v>0.57129200000000002</v>
      </c>
      <c r="F7947" s="2">
        <v>10.56953</v>
      </c>
      <c r="G7947" s="2">
        <v>0.44622800000000001</v>
      </c>
      <c r="H7947" s="2">
        <v>0.44455699999999998</v>
      </c>
      <c r="J7947" s="2">
        <v>10.572329999999999</v>
      </c>
      <c r="K7947" s="2">
        <v>0.101547</v>
      </c>
      <c r="L7947" s="2">
        <v>0.150974</v>
      </c>
    </row>
    <row r="7948" spans="1:12" x14ac:dyDescent="0.2">
      <c r="A7948" s="2">
        <v>10.573029999999999</v>
      </c>
      <c r="B7948" s="2">
        <v>43.712940000000003</v>
      </c>
      <c r="C7948" s="2">
        <v>0.103168</v>
      </c>
      <c r="D7948" s="2">
        <v>0.57144499999999998</v>
      </c>
      <c r="F7948" s="2">
        <v>10.57023</v>
      </c>
      <c r="G7948" s="2">
        <v>0.44587700000000002</v>
      </c>
      <c r="H7948" s="2">
        <v>0.44425999999999999</v>
      </c>
      <c r="J7948" s="2">
        <v>10.573029999999999</v>
      </c>
      <c r="K7948" s="2">
        <v>0.101982</v>
      </c>
      <c r="L7948" s="2">
        <v>0.15130199999999999</v>
      </c>
    </row>
    <row r="7949" spans="1:12" x14ac:dyDescent="0.2">
      <c r="A7949" s="2">
        <v>10.573729999999999</v>
      </c>
      <c r="B7949" s="2">
        <v>43.704009999999997</v>
      </c>
      <c r="C7949" s="2">
        <v>0.103019</v>
      </c>
      <c r="D7949" s="2">
        <v>0.57205499999999998</v>
      </c>
      <c r="F7949" s="2">
        <v>10.570930000000001</v>
      </c>
      <c r="G7949" s="2">
        <v>0.44608300000000001</v>
      </c>
      <c r="H7949" s="2">
        <v>0.44433600000000001</v>
      </c>
      <c r="J7949" s="2">
        <v>10.573729999999999</v>
      </c>
      <c r="K7949" s="2">
        <v>0.102476</v>
      </c>
      <c r="L7949" s="2">
        <v>0.151646</v>
      </c>
    </row>
    <row r="7950" spans="1:12" x14ac:dyDescent="0.2">
      <c r="A7950" s="2">
        <v>10.574439999999999</v>
      </c>
      <c r="B7950" s="2">
        <v>43.694800000000001</v>
      </c>
      <c r="C7950" s="2">
        <v>0.102824</v>
      </c>
      <c r="D7950" s="2">
        <v>0.572353</v>
      </c>
      <c r="F7950" s="2">
        <v>10.571630000000001</v>
      </c>
      <c r="G7950" s="2">
        <v>0.445992</v>
      </c>
      <c r="H7950" s="2">
        <v>0.44462600000000002</v>
      </c>
      <c r="J7950" s="2">
        <v>10.574439999999999</v>
      </c>
      <c r="K7950" s="2">
        <v>0.10313799999999999</v>
      </c>
      <c r="L7950" s="2">
        <v>0.15196599999999999</v>
      </c>
    </row>
    <row r="7951" spans="1:12" x14ac:dyDescent="0.2">
      <c r="A7951" s="2">
        <v>10.575139999999999</v>
      </c>
      <c r="B7951" s="2">
        <v>43.68515</v>
      </c>
      <c r="C7951" s="2">
        <v>0.102882</v>
      </c>
      <c r="D7951" s="2">
        <v>0.57287900000000003</v>
      </c>
      <c r="F7951" s="2">
        <v>10.572329999999999</v>
      </c>
      <c r="G7951" s="2">
        <v>0.44601400000000002</v>
      </c>
      <c r="H7951" s="2">
        <v>0.44476300000000002</v>
      </c>
      <c r="J7951" s="2">
        <v>10.575139999999999</v>
      </c>
      <c r="K7951" s="2">
        <v>0.103523</v>
      </c>
      <c r="L7951" s="2">
        <v>0.15290599999999999</v>
      </c>
    </row>
    <row r="7952" spans="1:12" x14ac:dyDescent="0.2">
      <c r="A7952" s="2">
        <v>10.575839999999999</v>
      </c>
      <c r="B7952" s="2">
        <v>43.675930000000001</v>
      </c>
      <c r="C7952" s="2">
        <v>0.10248500000000001</v>
      </c>
      <c r="D7952" s="2">
        <v>0.57271899999999998</v>
      </c>
      <c r="F7952" s="2">
        <v>10.573029999999999</v>
      </c>
      <c r="G7952" s="2">
        <v>0.445801</v>
      </c>
      <c r="H7952" s="2">
        <v>0.44522099999999998</v>
      </c>
      <c r="J7952" s="2">
        <v>10.575839999999999</v>
      </c>
      <c r="K7952" s="2">
        <v>0.103794</v>
      </c>
      <c r="L7952" s="2">
        <v>0.15399399999999999</v>
      </c>
    </row>
    <row r="7953" spans="1:12" x14ac:dyDescent="0.2">
      <c r="A7953" s="2">
        <v>10.57654</v>
      </c>
      <c r="B7953" s="2">
        <v>43.666820000000001</v>
      </c>
      <c r="C7953" s="2">
        <v>0.101974</v>
      </c>
      <c r="D7953" s="2">
        <v>0.57287900000000003</v>
      </c>
      <c r="F7953" s="2">
        <v>10.573729999999999</v>
      </c>
      <c r="G7953" s="2">
        <v>0.446075</v>
      </c>
      <c r="H7953" s="2">
        <v>0.44528200000000001</v>
      </c>
      <c r="J7953" s="2">
        <v>10.57654</v>
      </c>
      <c r="K7953" s="2">
        <v>0.10401299999999999</v>
      </c>
      <c r="L7953" s="2">
        <v>0.154692</v>
      </c>
    </row>
    <row r="7954" spans="1:12" x14ac:dyDescent="0.2">
      <c r="A7954" s="2">
        <v>10.57724</v>
      </c>
      <c r="B7954" s="2">
        <v>43.657249999999998</v>
      </c>
      <c r="C7954" s="2">
        <v>0.10173</v>
      </c>
      <c r="D7954" s="2">
        <v>0.573299</v>
      </c>
      <c r="F7954" s="2">
        <v>10.574439999999999</v>
      </c>
      <c r="G7954" s="2">
        <v>0.44622000000000001</v>
      </c>
      <c r="H7954" s="2">
        <v>0.44496200000000002</v>
      </c>
      <c r="J7954" s="2">
        <v>10.57724</v>
      </c>
      <c r="K7954" s="2">
        <v>0.104217</v>
      </c>
      <c r="L7954" s="2">
        <v>0.155281</v>
      </c>
    </row>
    <row r="7955" spans="1:12" x14ac:dyDescent="0.2">
      <c r="A7955" s="2">
        <v>10.57794</v>
      </c>
      <c r="B7955" s="2">
        <v>43.648710000000001</v>
      </c>
      <c r="C7955" s="2">
        <v>0.101852</v>
      </c>
      <c r="D7955" s="2">
        <v>0.57332899999999998</v>
      </c>
      <c r="F7955" s="2">
        <v>10.575139999999999</v>
      </c>
      <c r="G7955" s="2">
        <v>0.44659399999999999</v>
      </c>
      <c r="H7955" s="2">
        <v>0.44526700000000002</v>
      </c>
      <c r="J7955" s="2">
        <v>10.57794</v>
      </c>
      <c r="K7955" s="2">
        <v>0.10421</v>
      </c>
      <c r="L7955" s="2">
        <v>0.15559600000000001</v>
      </c>
    </row>
    <row r="7956" spans="1:12" x14ac:dyDescent="0.2">
      <c r="A7956" s="2">
        <v>10.57865</v>
      </c>
      <c r="B7956" s="2">
        <v>43.640560000000001</v>
      </c>
      <c r="C7956" s="2">
        <v>0.102283</v>
      </c>
      <c r="D7956" s="2">
        <v>0.57364999999999999</v>
      </c>
      <c r="F7956" s="2">
        <v>10.575839999999999</v>
      </c>
      <c r="G7956" s="2">
        <v>0.44625100000000001</v>
      </c>
      <c r="H7956" s="2">
        <v>0.44538899999999998</v>
      </c>
      <c r="J7956" s="2">
        <v>10.57865</v>
      </c>
      <c r="K7956" s="2">
        <v>0.104126</v>
      </c>
      <c r="L7956" s="2">
        <v>0.15598600000000001</v>
      </c>
    </row>
    <row r="7957" spans="1:12" x14ac:dyDescent="0.2">
      <c r="A7957" s="2">
        <v>10.57935</v>
      </c>
      <c r="B7957" s="2">
        <v>43.632330000000003</v>
      </c>
      <c r="C7957" s="2">
        <v>0.10158499999999999</v>
      </c>
      <c r="D7957" s="2">
        <v>0.57422899999999999</v>
      </c>
      <c r="F7957" s="2">
        <v>10.57654</v>
      </c>
      <c r="G7957" s="2">
        <v>0.44635000000000002</v>
      </c>
      <c r="H7957" s="2">
        <v>0.44557999999999998</v>
      </c>
      <c r="J7957" s="2">
        <v>10.57935</v>
      </c>
      <c r="K7957" s="2">
        <v>0.104269</v>
      </c>
      <c r="L7957" s="2">
        <v>0.15653</v>
      </c>
    </row>
    <row r="7958" spans="1:12" x14ac:dyDescent="0.2">
      <c r="A7958" s="2">
        <v>10.58005</v>
      </c>
      <c r="B7958" s="2">
        <v>43.623809999999999</v>
      </c>
      <c r="C7958" s="2">
        <v>0.101623</v>
      </c>
      <c r="D7958" s="2">
        <v>0.57477900000000004</v>
      </c>
      <c r="F7958" s="2">
        <v>10.57724</v>
      </c>
      <c r="G7958" s="2">
        <v>0.44525100000000001</v>
      </c>
      <c r="H7958" s="2">
        <v>0.44583899999999999</v>
      </c>
      <c r="J7958" s="2">
        <v>10.58005</v>
      </c>
      <c r="K7958" s="2">
        <v>0.104685</v>
      </c>
      <c r="L7958" s="2">
        <v>0.15710399999999999</v>
      </c>
    </row>
    <row r="7959" spans="1:12" x14ac:dyDescent="0.2">
      <c r="A7959" s="2">
        <v>10.58075</v>
      </c>
      <c r="B7959" s="2">
        <v>43.614939999999997</v>
      </c>
      <c r="C7959" s="2">
        <v>0.101646</v>
      </c>
      <c r="D7959" s="2">
        <v>0.57501500000000005</v>
      </c>
      <c r="F7959" s="2">
        <v>10.57794</v>
      </c>
      <c r="G7959" s="2">
        <v>0.44486999999999999</v>
      </c>
      <c r="H7959" s="2">
        <v>0.44551099999999999</v>
      </c>
      <c r="J7959" s="2">
        <v>10.58075</v>
      </c>
      <c r="K7959" s="2">
        <v>0.105175</v>
      </c>
      <c r="L7959" s="2">
        <v>0.15770200000000001</v>
      </c>
    </row>
    <row r="7960" spans="1:12" x14ac:dyDescent="0.2">
      <c r="A7960" s="2">
        <v>10.58145</v>
      </c>
      <c r="B7960" s="2">
        <v>43.606059999999999</v>
      </c>
      <c r="C7960" s="2">
        <v>0.10147399999999999</v>
      </c>
      <c r="D7960" s="2">
        <v>0.57499999999999996</v>
      </c>
      <c r="F7960" s="2">
        <v>10.57865</v>
      </c>
      <c r="G7960" s="2">
        <v>0.44455699999999998</v>
      </c>
      <c r="H7960" s="2">
        <v>0.445183</v>
      </c>
      <c r="J7960" s="2">
        <v>10.58145</v>
      </c>
      <c r="K7960" s="2">
        <v>0.10567500000000001</v>
      </c>
      <c r="L7960" s="2">
        <v>0.157861</v>
      </c>
    </row>
    <row r="7961" spans="1:12" x14ac:dyDescent="0.2">
      <c r="A7961" s="2">
        <v>10.58215</v>
      </c>
      <c r="B7961" s="2">
        <v>43.596780000000003</v>
      </c>
      <c r="C7961" s="2">
        <v>0.10147</v>
      </c>
      <c r="D7961" s="2">
        <v>0.57538900000000004</v>
      </c>
      <c r="F7961" s="2">
        <v>10.57935</v>
      </c>
      <c r="G7961" s="2">
        <v>0.44434400000000002</v>
      </c>
      <c r="H7961" s="2">
        <v>0.44489299999999998</v>
      </c>
      <c r="J7961" s="2">
        <v>10.58215</v>
      </c>
      <c r="K7961" s="2">
        <v>0.10553899999999999</v>
      </c>
      <c r="L7961" s="2">
        <v>0.15767900000000001</v>
      </c>
    </row>
    <row r="7962" spans="1:12" x14ac:dyDescent="0.2">
      <c r="A7962" s="2">
        <v>10.582850000000001</v>
      </c>
      <c r="B7962" s="2">
        <v>43.587209999999999</v>
      </c>
      <c r="C7962" s="2">
        <v>0.101642</v>
      </c>
      <c r="D7962" s="2">
        <v>0.57563299999999995</v>
      </c>
      <c r="F7962" s="2">
        <v>10.58005</v>
      </c>
      <c r="G7962" s="2">
        <v>0.44425999999999999</v>
      </c>
      <c r="H7962" s="2">
        <v>0.444992</v>
      </c>
      <c r="J7962" s="2">
        <v>10.582850000000001</v>
      </c>
      <c r="K7962" s="2">
        <v>0.105499</v>
      </c>
      <c r="L7962" s="2">
        <v>0.15818099999999999</v>
      </c>
    </row>
    <row r="7963" spans="1:12" x14ac:dyDescent="0.2">
      <c r="A7963" s="2">
        <v>10.583550000000001</v>
      </c>
      <c r="B7963" s="2">
        <v>43.577559999999998</v>
      </c>
      <c r="C7963" s="2">
        <v>0.101108</v>
      </c>
      <c r="D7963" s="2">
        <v>0.575519</v>
      </c>
      <c r="F7963" s="2">
        <v>10.58075</v>
      </c>
      <c r="G7963" s="2">
        <v>0.44446600000000003</v>
      </c>
      <c r="H7963" s="2">
        <v>0.44488499999999997</v>
      </c>
      <c r="J7963" s="2">
        <v>10.583550000000001</v>
      </c>
      <c r="K7963" s="2">
        <v>0.105694</v>
      </c>
      <c r="L7963" s="2">
        <v>0.15900800000000001</v>
      </c>
    </row>
    <row r="7964" spans="1:12" x14ac:dyDescent="0.2">
      <c r="A7964" s="2">
        <v>10.58426</v>
      </c>
      <c r="B7964" s="2">
        <v>43.567990000000002</v>
      </c>
      <c r="C7964" s="2">
        <v>0.100562</v>
      </c>
      <c r="D7964" s="2">
        <v>0.57539700000000005</v>
      </c>
      <c r="F7964" s="2">
        <v>10.58145</v>
      </c>
      <c r="G7964" s="2">
        <v>0.44460300000000003</v>
      </c>
      <c r="H7964" s="2">
        <v>0.44462600000000002</v>
      </c>
      <c r="J7964" s="2">
        <v>10.58426</v>
      </c>
      <c r="K7964" s="2">
        <v>0.10564800000000001</v>
      </c>
      <c r="L7964" s="2">
        <v>0.160083</v>
      </c>
    </row>
    <row r="7965" spans="1:12" x14ac:dyDescent="0.2">
      <c r="A7965" s="2">
        <v>10.584960000000001</v>
      </c>
      <c r="B7965" s="2">
        <v>43.558320000000002</v>
      </c>
      <c r="C7965" s="2">
        <v>0.100269</v>
      </c>
      <c r="D7965" s="2">
        <v>0.57595399999999997</v>
      </c>
      <c r="F7965" s="2">
        <v>10.58215</v>
      </c>
      <c r="G7965" s="2">
        <v>0.44429000000000002</v>
      </c>
      <c r="H7965" s="2">
        <v>0.44475599999999998</v>
      </c>
      <c r="J7965" s="2">
        <v>10.584960000000001</v>
      </c>
      <c r="K7965" s="2">
        <v>0.105818</v>
      </c>
      <c r="L7965" s="2">
        <v>0.16000200000000001</v>
      </c>
    </row>
    <row r="7966" spans="1:12" x14ac:dyDescent="0.2">
      <c r="A7966" s="2">
        <v>10.585660000000001</v>
      </c>
      <c r="B7966" s="2">
        <v>43.548740000000002</v>
      </c>
      <c r="C7966" s="2">
        <v>0.10002800000000001</v>
      </c>
      <c r="D7966" s="2">
        <v>0.57682299999999997</v>
      </c>
      <c r="F7966" s="2">
        <v>10.582850000000001</v>
      </c>
      <c r="G7966" s="2">
        <v>0.44416800000000001</v>
      </c>
      <c r="H7966" s="2">
        <v>0.44455</v>
      </c>
      <c r="J7966" s="2">
        <v>10.585660000000001</v>
      </c>
      <c r="K7966" s="2">
        <v>0.106319</v>
      </c>
      <c r="L7966" s="2">
        <v>0.159889</v>
      </c>
    </row>
    <row r="7967" spans="1:12" x14ac:dyDescent="0.2">
      <c r="A7967" s="2">
        <v>10.586360000000001</v>
      </c>
      <c r="B7967" s="2">
        <v>43.53942</v>
      </c>
      <c r="C7967" s="2">
        <v>9.9516999999999994E-2</v>
      </c>
      <c r="D7967" s="2">
        <v>0.57686899999999997</v>
      </c>
      <c r="F7967" s="2">
        <v>10.583550000000001</v>
      </c>
      <c r="G7967" s="2">
        <v>0.44441199999999997</v>
      </c>
      <c r="H7967" s="2">
        <v>0.44420599999999999</v>
      </c>
      <c r="J7967" s="2">
        <v>10.586360000000001</v>
      </c>
      <c r="K7967" s="2">
        <v>0.10668</v>
      </c>
      <c r="L7967" s="2">
        <v>0.160881</v>
      </c>
    </row>
    <row r="7968" spans="1:12" x14ac:dyDescent="0.2">
      <c r="A7968" s="2">
        <v>10.587059999999999</v>
      </c>
      <c r="B7968" s="2">
        <v>43.530430000000003</v>
      </c>
      <c r="C7968" s="2">
        <v>9.8884E-2</v>
      </c>
      <c r="D7968" s="2">
        <v>0.57674700000000001</v>
      </c>
      <c r="F7968" s="2">
        <v>10.58426</v>
      </c>
      <c r="G7968" s="2">
        <v>0.44455699999999998</v>
      </c>
      <c r="H7968" s="2">
        <v>0.44461800000000001</v>
      </c>
      <c r="J7968" s="2">
        <v>10.587059999999999</v>
      </c>
      <c r="K7968" s="2">
        <v>0.106817</v>
      </c>
      <c r="L7968" s="2">
        <v>0.16167400000000001</v>
      </c>
    </row>
    <row r="7969" spans="1:12" x14ac:dyDescent="0.2">
      <c r="A7969" s="2">
        <v>10.587759999999999</v>
      </c>
      <c r="B7969" s="2">
        <v>43.521549999999998</v>
      </c>
      <c r="C7969" s="2">
        <v>9.8319000000000004E-2</v>
      </c>
      <c r="D7969" s="2">
        <v>0.57711299999999999</v>
      </c>
      <c r="F7969" s="2">
        <v>10.584960000000001</v>
      </c>
      <c r="G7969" s="2">
        <v>0.44455699999999998</v>
      </c>
      <c r="H7969" s="2">
        <v>0.444855</v>
      </c>
      <c r="J7969" s="2">
        <v>10.587759999999999</v>
      </c>
      <c r="K7969" s="2">
        <v>0.106644</v>
      </c>
      <c r="L7969" s="2">
        <v>0.162519</v>
      </c>
    </row>
    <row r="7970" spans="1:12" x14ac:dyDescent="0.2">
      <c r="A7970" s="2">
        <v>10.58846</v>
      </c>
      <c r="B7970" s="2">
        <v>43.512210000000003</v>
      </c>
      <c r="C7970" s="2">
        <v>9.7724000000000005E-2</v>
      </c>
      <c r="D7970" s="2">
        <v>0.57757099999999995</v>
      </c>
      <c r="F7970" s="2">
        <v>10.585660000000001</v>
      </c>
      <c r="G7970" s="2">
        <v>0.44425999999999999</v>
      </c>
      <c r="H7970" s="2">
        <v>0.44490800000000003</v>
      </c>
      <c r="J7970" s="2">
        <v>10.58846</v>
      </c>
      <c r="K7970" s="2">
        <v>0.106432</v>
      </c>
      <c r="L7970" s="2">
        <v>0.16333500000000001</v>
      </c>
    </row>
    <row r="7971" spans="1:12" x14ac:dyDescent="0.2">
      <c r="A7971" s="2">
        <v>10.589169999999999</v>
      </c>
      <c r="B7971" s="2">
        <v>43.502690000000001</v>
      </c>
      <c r="C7971" s="2">
        <v>9.7147999999999998E-2</v>
      </c>
      <c r="D7971" s="2">
        <v>0.57772400000000002</v>
      </c>
      <c r="F7971" s="2">
        <v>10.586360000000001</v>
      </c>
      <c r="G7971" s="2">
        <v>0.44433600000000001</v>
      </c>
      <c r="H7971" s="2">
        <v>0.44441999999999998</v>
      </c>
      <c r="J7971" s="2">
        <v>10.589169999999999</v>
      </c>
      <c r="K7971" s="2">
        <v>0.106279</v>
      </c>
      <c r="L7971" s="2">
        <v>0.16364400000000001</v>
      </c>
    </row>
    <row r="7972" spans="1:12" x14ac:dyDescent="0.2">
      <c r="A7972" s="2">
        <v>10.589869999999999</v>
      </c>
      <c r="B7972" s="2">
        <v>43.493429999999996</v>
      </c>
      <c r="C7972" s="2">
        <v>9.7189999999999999E-2</v>
      </c>
      <c r="D7972" s="2">
        <v>0.57816599999999996</v>
      </c>
      <c r="F7972" s="2">
        <v>10.587059999999999</v>
      </c>
      <c r="G7972" s="2">
        <v>0.44462600000000002</v>
      </c>
      <c r="H7972" s="2">
        <v>0.44395400000000002</v>
      </c>
      <c r="J7972" s="2">
        <v>10.589869999999999</v>
      </c>
      <c r="K7972" s="2">
        <v>0.106645</v>
      </c>
      <c r="L7972" s="2">
        <v>0.164155</v>
      </c>
    </row>
    <row r="7973" spans="1:12" x14ac:dyDescent="0.2">
      <c r="A7973" s="2">
        <v>10.59057</v>
      </c>
      <c r="B7973" s="2">
        <v>43.484299999999998</v>
      </c>
      <c r="C7973" s="2">
        <v>9.6240000000000006E-2</v>
      </c>
      <c r="D7973" s="2">
        <v>0.57885299999999995</v>
      </c>
      <c r="F7973" s="2">
        <v>10.587759999999999</v>
      </c>
      <c r="G7973" s="2">
        <v>0.44476300000000002</v>
      </c>
      <c r="H7973" s="2">
        <v>0.44376399999999999</v>
      </c>
      <c r="J7973" s="2">
        <v>10.59057</v>
      </c>
      <c r="K7973" s="2">
        <v>0.10666299999999999</v>
      </c>
      <c r="L7973" s="2">
        <v>0.16526099999999999</v>
      </c>
    </row>
    <row r="7974" spans="1:12" x14ac:dyDescent="0.2">
      <c r="A7974" s="2">
        <v>10.59127</v>
      </c>
      <c r="B7974" s="2">
        <v>43.475029999999997</v>
      </c>
      <c r="C7974" s="2">
        <v>9.6144999999999994E-2</v>
      </c>
      <c r="D7974" s="2">
        <v>0.57913499999999996</v>
      </c>
      <c r="F7974" s="2">
        <v>10.58846</v>
      </c>
      <c r="G7974" s="2">
        <v>0.44522099999999998</v>
      </c>
      <c r="H7974" s="2">
        <v>0.443581</v>
      </c>
      <c r="J7974" s="2">
        <v>10.59127</v>
      </c>
      <c r="K7974" s="2">
        <v>0.10705199999999999</v>
      </c>
      <c r="L7974" s="2">
        <v>0.16683400000000001</v>
      </c>
    </row>
    <row r="7975" spans="1:12" x14ac:dyDescent="0.2">
      <c r="A7975" s="2">
        <v>10.59197</v>
      </c>
      <c r="B7975" s="2">
        <v>43.465820000000001</v>
      </c>
      <c r="C7975" s="2">
        <v>9.5480999999999996E-2</v>
      </c>
      <c r="D7975" s="2">
        <v>0.57931100000000002</v>
      </c>
      <c r="F7975" s="2">
        <v>10.589169999999999</v>
      </c>
      <c r="G7975" s="2">
        <v>0.44528200000000001</v>
      </c>
      <c r="H7975" s="2">
        <v>0.44369500000000001</v>
      </c>
      <c r="J7975" s="2">
        <v>10.59197</v>
      </c>
      <c r="K7975" s="2">
        <v>0.10742599999999999</v>
      </c>
      <c r="L7975" s="2">
        <v>0.16727500000000001</v>
      </c>
    </row>
    <row r="7976" spans="1:12" x14ac:dyDescent="0.2">
      <c r="A7976" s="2">
        <v>10.59267</v>
      </c>
      <c r="B7976" s="2">
        <v>43.456600000000002</v>
      </c>
      <c r="C7976" s="2">
        <v>9.5638000000000001E-2</v>
      </c>
      <c r="D7976" s="2">
        <v>0.57969199999999999</v>
      </c>
      <c r="F7976" s="2">
        <v>10.589869999999999</v>
      </c>
      <c r="G7976" s="2">
        <v>0.44496200000000002</v>
      </c>
      <c r="H7976" s="2">
        <v>0.44320700000000002</v>
      </c>
      <c r="J7976" s="2">
        <v>10.59267</v>
      </c>
      <c r="K7976" s="2">
        <v>0.107723</v>
      </c>
      <c r="L7976" s="2">
        <v>0.167661</v>
      </c>
    </row>
    <row r="7977" spans="1:12" x14ac:dyDescent="0.2">
      <c r="A7977" s="2">
        <v>10.59337</v>
      </c>
      <c r="B7977" s="2">
        <v>43.447580000000002</v>
      </c>
      <c r="C7977" s="2">
        <v>9.4932000000000002E-2</v>
      </c>
      <c r="D7977" s="2">
        <v>0.58037099999999997</v>
      </c>
      <c r="F7977" s="2">
        <v>10.59057</v>
      </c>
      <c r="G7977" s="2">
        <v>0.44526700000000002</v>
      </c>
      <c r="H7977" s="2">
        <v>0.44261899999999998</v>
      </c>
      <c r="J7977" s="2">
        <v>10.59337</v>
      </c>
      <c r="K7977" s="2">
        <v>0.108221</v>
      </c>
      <c r="L7977" s="2">
        <v>0.16841300000000001</v>
      </c>
    </row>
    <row r="7978" spans="1:12" x14ac:dyDescent="0.2">
      <c r="A7978" s="2">
        <v>10.59407</v>
      </c>
      <c r="B7978" s="2">
        <v>43.438479999999998</v>
      </c>
      <c r="C7978" s="2">
        <v>9.4660999999999995E-2</v>
      </c>
      <c r="D7978" s="2">
        <v>0.58087500000000003</v>
      </c>
      <c r="F7978" s="2">
        <v>10.59127</v>
      </c>
      <c r="G7978" s="2">
        <v>0.44538899999999998</v>
      </c>
      <c r="H7978" s="2">
        <v>0.44234499999999999</v>
      </c>
      <c r="J7978" s="2">
        <v>10.59407</v>
      </c>
      <c r="K7978" s="2">
        <v>0.108028</v>
      </c>
      <c r="L7978" s="2">
        <v>0.16897000000000001</v>
      </c>
    </row>
    <row r="7979" spans="1:12" x14ac:dyDescent="0.2">
      <c r="A7979" s="2">
        <v>10.59478</v>
      </c>
      <c r="B7979" s="2">
        <v>43.429029999999997</v>
      </c>
      <c r="C7979" s="2">
        <v>9.5160999999999996E-2</v>
      </c>
      <c r="D7979" s="2">
        <v>0.58124799999999999</v>
      </c>
      <c r="F7979" s="2">
        <v>10.59197</v>
      </c>
      <c r="G7979" s="2">
        <v>0.44557999999999998</v>
      </c>
      <c r="H7979" s="2">
        <v>0.442276</v>
      </c>
      <c r="J7979" s="2">
        <v>10.59478</v>
      </c>
      <c r="K7979" s="2">
        <v>0.10796699999999999</v>
      </c>
      <c r="L7979" s="2">
        <v>0.16924400000000001</v>
      </c>
    </row>
    <row r="7980" spans="1:12" x14ac:dyDescent="0.2">
      <c r="A7980" s="2">
        <v>10.59548</v>
      </c>
      <c r="B7980" s="2">
        <v>43.419670000000004</v>
      </c>
      <c r="C7980" s="2">
        <v>9.4279000000000002E-2</v>
      </c>
      <c r="D7980" s="2">
        <v>0.58155400000000002</v>
      </c>
      <c r="F7980" s="2">
        <v>10.59267</v>
      </c>
      <c r="G7980" s="2">
        <v>0.44583899999999999</v>
      </c>
      <c r="H7980" s="2">
        <v>0.44211600000000001</v>
      </c>
      <c r="J7980" s="2">
        <v>10.59548</v>
      </c>
      <c r="K7980" s="2">
        <v>0.10758</v>
      </c>
      <c r="L7980" s="2">
        <v>0.16958699999999999</v>
      </c>
    </row>
    <row r="7981" spans="1:12" x14ac:dyDescent="0.2">
      <c r="A7981" s="2">
        <v>10.59618</v>
      </c>
      <c r="B7981" s="2">
        <v>43.410220000000002</v>
      </c>
      <c r="C7981" s="2">
        <v>9.4134999999999996E-2</v>
      </c>
      <c r="D7981" s="2">
        <v>0.58174400000000004</v>
      </c>
      <c r="F7981" s="2">
        <v>10.59337</v>
      </c>
      <c r="G7981" s="2">
        <v>0.44551099999999999</v>
      </c>
      <c r="H7981" s="2">
        <v>0.441994</v>
      </c>
      <c r="J7981" s="2">
        <v>10.59618</v>
      </c>
      <c r="K7981" s="2">
        <v>0.107492</v>
      </c>
      <c r="L7981" s="2">
        <v>0.16970099999999999</v>
      </c>
    </row>
    <row r="7982" spans="1:12" x14ac:dyDescent="0.2">
      <c r="A7982" s="2">
        <v>10.596880000000001</v>
      </c>
      <c r="B7982" s="2">
        <v>43.401090000000003</v>
      </c>
      <c r="C7982" s="2">
        <v>9.3875E-2</v>
      </c>
      <c r="D7982" s="2">
        <v>0.58169099999999996</v>
      </c>
      <c r="F7982" s="2">
        <v>10.59407</v>
      </c>
      <c r="G7982" s="2">
        <v>0.445183</v>
      </c>
      <c r="H7982" s="2">
        <v>0.44206200000000001</v>
      </c>
      <c r="J7982" s="2">
        <v>10.596880000000001</v>
      </c>
      <c r="K7982" s="2">
        <v>0.107447</v>
      </c>
      <c r="L7982" s="2">
        <v>0.169959</v>
      </c>
    </row>
    <row r="7983" spans="1:12" x14ac:dyDescent="0.2">
      <c r="A7983" s="2">
        <v>10.597580000000001</v>
      </c>
      <c r="B7983" s="2">
        <v>43.391620000000003</v>
      </c>
      <c r="C7983" s="2">
        <v>9.3687999999999994E-2</v>
      </c>
      <c r="D7983" s="2">
        <v>0.58237799999999995</v>
      </c>
      <c r="F7983" s="2">
        <v>10.59478</v>
      </c>
      <c r="G7983" s="2">
        <v>0.44489299999999998</v>
      </c>
      <c r="H7983" s="2">
        <v>0.44178800000000001</v>
      </c>
      <c r="J7983" s="2">
        <v>10.597580000000001</v>
      </c>
      <c r="K7983" s="2">
        <v>0.107775</v>
      </c>
      <c r="L7983" s="2">
        <v>0.171241</v>
      </c>
    </row>
    <row r="7984" spans="1:12" x14ac:dyDescent="0.2">
      <c r="A7984" s="2">
        <v>10.598280000000001</v>
      </c>
      <c r="B7984" s="2">
        <v>43.381839999999997</v>
      </c>
      <c r="C7984" s="2">
        <v>9.3909000000000006E-2</v>
      </c>
      <c r="D7984" s="2">
        <v>0.58278200000000002</v>
      </c>
      <c r="F7984" s="2">
        <v>10.59548</v>
      </c>
      <c r="G7984" s="2">
        <v>0.444992</v>
      </c>
      <c r="H7984" s="2">
        <v>0.44197799999999998</v>
      </c>
      <c r="J7984" s="2">
        <v>10.598280000000001</v>
      </c>
      <c r="K7984" s="2">
        <v>0.108059</v>
      </c>
      <c r="L7984" s="2">
        <v>0.17225799999999999</v>
      </c>
    </row>
    <row r="7985" spans="1:12" x14ac:dyDescent="0.2">
      <c r="A7985" s="2">
        <v>10.598979999999999</v>
      </c>
      <c r="B7985" s="2">
        <v>43.372059999999998</v>
      </c>
      <c r="C7985" s="2">
        <v>9.4047000000000006E-2</v>
      </c>
      <c r="D7985" s="2">
        <v>0.58309500000000003</v>
      </c>
      <c r="F7985" s="2">
        <v>10.59618</v>
      </c>
      <c r="G7985" s="2">
        <v>0.44488499999999997</v>
      </c>
      <c r="H7985" s="2">
        <v>0.44197799999999998</v>
      </c>
      <c r="J7985" s="2">
        <v>10.598979999999999</v>
      </c>
      <c r="K7985" s="2">
        <v>0.10792499999999999</v>
      </c>
      <c r="L7985" s="2">
        <v>0.17280499999999999</v>
      </c>
    </row>
    <row r="7986" spans="1:12" x14ac:dyDescent="0.2">
      <c r="A7986" s="2">
        <v>10.599690000000001</v>
      </c>
      <c r="B7986" s="2">
        <v>43.362209999999997</v>
      </c>
      <c r="C7986" s="2">
        <v>9.4229999999999994E-2</v>
      </c>
      <c r="D7986" s="2">
        <v>0.58390399999999998</v>
      </c>
      <c r="F7986" s="2">
        <v>10.596880000000001</v>
      </c>
      <c r="G7986" s="2">
        <v>0.44462600000000002</v>
      </c>
      <c r="H7986" s="2">
        <v>0.44223800000000002</v>
      </c>
      <c r="J7986" s="2">
        <v>10.599690000000001</v>
      </c>
      <c r="K7986" s="2">
        <v>0.107666</v>
      </c>
      <c r="L7986" s="2">
        <v>0.17324800000000001</v>
      </c>
    </row>
    <row r="7987" spans="1:12" x14ac:dyDescent="0.2">
      <c r="A7987" s="2">
        <v>10.600390000000001</v>
      </c>
      <c r="B7987" s="2">
        <v>43.352409999999999</v>
      </c>
      <c r="C7987" s="2">
        <v>9.4485E-2</v>
      </c>
      <c r="D7987" s="2">
        <v>0.58404100000000003</v>
      </c>
      <c r="F7987" s="2">
        <v>10.597580000000001</v>
      </c>
      <c r="G7987" s="2">
        <v>0.44475599999999998</v>
      </c>
      <c r="H7987" s="2">
        <v>0.44272600000000001</v>
      </c>
      <c r="J7987" s="2">
        <v>10.600390000000001</v>
      </c>
      <c r="K7987" s="2">
        <v>0.107359</v>
      </c>
      <c r="L7987" s="2">
        <v>0.17405799999999999</v>
      </c>
    </row>
    <row r="7988" spans="1:12" x14ac:dyDescent="0.2">
      <c r="A7988" s="2">
        <v>10.601089999999999</v>
      </c>
      <c r="B7988" s="2">
        <v>43.342599999999997</v>
      </c>
      <c r="C7988" s="2">
        <v>9.4615000000000005E-2</v>
      </c>
      <c r="D7988" s="2">
        <v>0.58436100000000002</v>
      </c>
      <c r="F7988" s="2">
        <v>10.598280000000001</v>
      </c>
      <c r="G7988" s="2">
        <v>0.44455</v>
      </c>
      <c r="H7988" s="2">
        <v>0.44235200000000002</v>
      </c>
      <c r="J7988" s="2">
        <v>10.601089999999999</v>
      </c>
      <c r="K7988" s="2">
        <v>0.10763</v>
      </c>
      <c r="L7988" s="2">
        <v>0.17508199999999999</v>
      </c>
    </row>
    <row r="7989" spans="1:12" x14ac:dyDescent="0.2">
      <c r="A7989" s="2">
        <v>10.601789999999999</v>
      </c>
      <c r="B7989" s="2">
        <v>43.332659999999997</v>
      </c>
      <c r="C7989" s="2">
        <v>9.4489000000000004E-2</v>
      </c>
      <c r="D7989" s="2">
        <v>0.58391099999999996</v>
      </c>
      <c r="F7989" s="2">
        <v>10.598979999999999</v>
      </c>
      <c r="G7989" s="2">
        <v>0.44420599999999999</v>
      </c>
      <c r="H7989" s="2">
        <v>0.44255100000000003</v>
      </c>
      <c r="J7989" s="2">
        <v>10.601789999999999</v>
      </c>
      <c r="K7989" s="2">
        <v>0.107859</v>
      </c>
      <c r="L7989" s="2">
        <v>0.17565700000000001</v>
      </c>
    </row>
    <row r="7990" spans="1:12" x14ac:dyDescent="0.2">
      <c r="A7990" s="2">
        <v>10.60249</v>
      </c>
      <c r="B7990" s="2">
        <v>43.322760000000002</v>
      </c>
      <c r="C7990" s="2">
        <v>9.4478000000000006E-2</v>
      </c>
      <c r="D7990" s="2">
        <v>0.58413199999999998</v>
      </c>
      <c r="F7990" s="2">
        <v>10.599690000000001</v>
      </c>
      <c r="G7990" s="2">
        <v>0.44461800000000001</v>
      </c>
      <c r="H7990" s="2">
        <v>0.44273400000000002</v>
      </c>
      <c r="J7990" s="2">
        <v>10.60249</v>
      </c>
      <c r="K7990" s="2">
        <v>0.10832600000000001</v>
      </c>
      <c r="L7990" s="2">
        <v>0.17611399999999999</v>
      </c>
    </row>
    <row r="7991" spans="1:12" x14ac:dyDescent="0.2">
      <c r="A7991" s="2">
        <v>10.60319</v>
      </c>
      <c r="B7991" s="2">
        <v>43.312869999999997</v>
      </c>
      <c r="C7991" s="2">
        <v>9.4454999999999997E-2</v>
      </c>
      <c r="D7991" s="2">
        <v>0.58382699999999998</v>
      </c>
      <c r="F7991" s="2">
        <v>10.600390000000001</v>
      </c>
      <c r="G7991" s="2">
        <v>0.444855</v>
      </c>
      <c r="H7991" s="2">
        <v>0.44255100000000003</v>
      </c>
      <c r="J7991" s="2">
        <v>10.60319</v>
      </c>
      <c r="K7991" s="2">
        <v>0.108763</v>
      </c>
      <c r="L7991" s="2">
        <v>0.17638899999999999</v>
      </c>
    </row>
    <row r="7992" spans="1:12" x14ac:dyDescent="0.2">
      <c r="A7992" s="2">
        <v>10.60389</v>
      </c>
      <c r="B7992" s="2">
        <v>43.302860000000003</v>
      </c>
      <c r="C7992" s="2">
        <v>9.4157000000000005E-2</v>
      </c>
      <c r="D7992" s="2">
        <v>0.58355999999999997</v>
      </c>
      <c r="F7992" s="2">
        <v>10.601089999999999</v>
      </c>
      <c r="G7992" s="2">
        <v>0.44490800000000003</v>
      </c>
      <c r="H7992" s="2">
        <v>0.44232900000000003</v>
      </c>
      <c r="J7992" s="2">
        <v>10.60389</v>
      </c>
      <c r="K7992" s="2">
        <v>0.109226</v>
      </c>
      <c r="L7992" s="2">
        <v>0.17743999999999999</v>
      </c>
    </row>
    <row r="7993" spans="1:12" x14ac:dyDescent="0.2">
      <c r="A7993" s="2">
        <v>10.6046</v>
      </c>
      <c r="B7993" s="2">
        <v>43.292499999999997</v>
      </c>
      <c r="C7993" s="2">
        <v>9.3744999999999995E-2</v>
      </c>
      <c r="D7993" s="2">
        <v>0.58391099999999996</v>
      </c>
      <c r="F7993" s="2">
        <v>10.601789999999999</v>
      </c>
      <c r="G7993" s="2">
        <v>0.44441999999999998</v>
      </c>
      <c r="H7993" s="2">
        <v>0.44248999999999999</v>
      </c>
      <c r="J7993" s="2">
        <v>10.6046</v>
      </c>
      <c r="K7993" s="2">
        <v>0.10933900000000001</v>
      </c>
      <c r="L7993" s="2">
        <v>0.177541</v>
      </c>
    </row>
    <row r="7994" spans="1:12" x14ac:dyDescent="0.2">
      <c r="A7994" s="2">
        <v>10.6053</v>
      </c>
      <c r="B7994" s="2">
        <v>43.282139999999998</v>
      </c>
      <c r="C7994" s="2">
        <v>9.3906000000000003E-2</v>
      </c>
      <c r="D7994" s="2">
        <v>0.58437700000000004</v>
      </c>
      <c r="F7994" s="2">
        <v>10.60249</v>
      </c>
      <c r="G7994" s="2">
        <v>0.44395400000000002</v>
      </c>
      <c r="H7994" s="2">
        <v>0.442467</v>
      </c>
      <c r="J7994" s="2">
        <v>10.6053</v>
      </c>
      <c r="K7994" s="2">
        <v>0.109476</v>
      </c>
      <c r="L7994" s="2">
        <v>0.177957</v>
      </c>
    </row>
    <row r="7995" spans="1:12" x14ac:dyDescent="0.2">
      <c r="A7995" s="2">
        <v>10.606</v>
      </c>
      <c r="B7995" s="2">
        <v>43.27149</v>
      </c>
      <c r="C7995" s="2">
        <v>9.4023999999999996E-2</v>
      </c>
      <c r="D7995" s="2">
        <v>0.58500200000000002</v>
      </c>
      <c r="F7995" s="2">
        <v>10.60319</v>
      </c>
      <c r="G7995" s="2">
        <v>0.44376399999999999</v>
      </c>
      <c r="H7995" s="2">
        <v>0.44252000000000002</v>
      </c>
      <c r="J7995" s="2">
        <v>10.606</v>
      </c>
      <c r="K7995" s="2">
        <v>0.109665</v>
      </c>
      <c r="L7995" s="2">
        <v>0.17843800000000001</v>
      </c>
    </row>
    <row r="7996" spans="1:12" x14ac:dyDescent="0.2">
      <c r="A7996" s="2">
        <v>10.6067</v>
      </c>
      <c r="B7996" s="2">
        <v>43.261069999999997</v>
      </c>
      <c r="C7996" s="2">
        <v>9.4131000000000006E-2</v>
      </c>
      <c r="D7996" s="2">
        <v>0.58528400000000003</v>
      </c>
      <c r="F7996" s="2">
        <v>10.60389</v>
      </c>
      <c r="G7996" s="2">
        <v>0.443581</v>
      </c>
      <c r="H7996" s="2">
        <v>0.44255100000000003</v>
      </c>
      <c r="J7996" s="2">
        <v>10.6067</v>
      </c>
      <c r="K7996" s="2">
        <v>0.109501</v>
      </c>
      <c r="L7996" s="2">
        <v>0.178838</v>
      </c>
    </row>
    <row r="7997" spans="1:12" x14ac:dyDescent="0.2">
      <c r="A7997" s="2">
        <v>10.6074</v>
      </c>
      <c r="B7997" s="2">
        <v>43.250140000000002</v>
      </c>
      <c r="C7997" s="2">
        <v>9.4352000000000005E-2</v>
      </c>
      <c r="D7997" s="2">
        <v>0.58602399999999999</v>
      </c>
      <c r="F7997" s="2">
        <v>10.6046</v>
      </c>
      <c r="G7997" s="2">
        <v>0.44369500000000001</v>
      </c>
      <c r="H7997" s="2">
        <v>0.44236799999999998</v>
      </c>
      <c r="J7997" s="2">
        <v>10.6074</v>
      </c>
      <c r="K7997" s="2">
        <v>0.109306</v>
      </c>
      <c r="L7997" s="2">
        <v>0.17916699999999999</v>
      </c>
    </row>
    <row r="7998" spans="1:12" x14ac:dyDescent="0.2">
      <c r="A7998" s="2">
        <v>10.6081</v>
      </c>
      <c r="B7998" s="2">
        <v>43.24006</v>
      </c>
      <c r="C7998" s="2">
        <v>9.4032000000000004E-2</v>
      </c>
      <c r="D7998" s="2">
        <v>0.58569599999999999</v>
      </c>
      <c r="F7998" s="2">
        <v>10.6053</v>
      </c>
      <c r="G7998" s="2">
        <v>0.44320700000000002</v>
      </c>
      <c r="H7998" s="2">
        <v>0.442749</v>
      </c>
      <c r="J7998" s="2">
        <v>10.6081</v>
      </c>
      <c r="K7998" s="2">
        <v>0.109098</v>
      </c>
      <c r="L7998" s="2">
        <v>0.17979400000000001</v>
      </c>
    </row>
    <row r="7999" spans="1:12" x14ac:dyDescent="0.2">
      <c r="A7999" s="2">
        <v>10.6088</v>
      </c>
      <c r="B7999" s="2">
        <v>43.229500000000002</v>
      </c>
      <c r="C7999" s="2">
        <v>9.3729999999999994E-2</v>
      </c>
      <c r="D7999" s="2">
        <v>0.58594100000000005</v>
      </c>
      <c r="F7999" s="2">
        <v>10.606</v>
      </c>
      <c r="G7999" s="2">
        <v>0.44261899999999998</v>
      </c>
      <c r="H7999" s="2">
        <v>0.44232900000000003</v>
      </c>
      <c r="J7999" s="2">
        <v>10.6088</v>
      </c>
      <c r="K7999" s="2">
        <v>0.108873</v>
      </c>
      <c r="L7999" s="2">
        <v>0.17990500000000001</v>
      </c>
    </row>
    <row r="8000" spans="1:12" x14ac:dyDescent="0.2">
      <c r="A8000" s="2">
        <v>10.60951</v>
      </c>
      <c r="B8000" s="2">
        <v>43.219169999999998</v>
      </c>
      <c r="C8000" s="2">
        <v>9.3784000000000006E-2</v>
      </c>
      <c r="D8000" s="2">
        <v>0.58623000000000003</v>
      </c>
      <c r="F8000" s="2">
        <v>10.6067</v>
      </c>
      <c r="G8000" s="2">
        <v>0.44234499999999999</v>
      </c>
      <c r="H8000" s="2">
        <v>0.44207000000000002</v>
      </c>
      <c r="J8000" s="2">
        <v>10.60951</v>
      </c>
      <c r="K8000" s="2">
        <v>0.10850899999999999</v>
      </c>
      <c r="L8000" s="2">
        <v>0.17988100000000001</v>
      </c>
    </row>
    <row r="8001" spans="1:12" x14ac:dyDescent="0.2">
      <c r="A8001" s="2">
        <v>10.61021</v>
      </c>
      <c r="B8001" s="2">
        <v>43.209209999999999</v>
      </c>
      <c r="C8001" s="2">
        <v>9.3733999999999998E-2</v>
      </c>
      <c r="D8001" s="2">
        <v>0.58662000000000003</v>
      </c>
      <c r="F8001" s="2">
        <v>10.6074</v>
      </c>
      <c r="G8001" s="2">
        <v>0.442276</v>
      </c>
      <c r="H8001" s="2">
        <v>0.44208500000000001</v>
      </c>
      <c r="J8001" s="2">
        <v>10.61021</v>
      </c>
      <c r="K8001" s="2">
        <v>0.108293</v>
      </c>
      <c r="L8001" s="2">
        <v>0.179703</v>
      </c>
    </row>
    <row r="8002" spans="1:12" x14ac:dyDescent="0.2">
      <c r="A8002" s="2">
        <v>10.610910000000001</v>
      </c>
      <c r="B8002" s="2">
        <v>43.198099999999997</v>
      </c>
      <c r="C8002" s="2">
        <v>9.3859999999999999E-2</v>
      </c>
      <c r="D8002" s="2">
        <v>0.58734399999999998</v>
      </c>
      <c r="F8002" s="2">
        <v>10.6081</v>
      </c>
      <c r="G8002" s="2">
        <v>0.44211600000000001</v>
      </c>
      <c r="H8002" s="2">
        <v>0.441803</v>
      </c>
      <c r="J8002" s="2">
        <v>10.610910000000001</v>
      </c>
      <c r="K8002" s="2">
        <v>0.10823000000000001</v>
      </c>
      <c r="L8002" s="2">
        <v>0.18040700000000001</v>
      </c>
    </row>
    <row r="8003" spans="1:12" x14ac:dyDescent="0.2">
      <c r="A8003" s="2">
        <v>10.611610000000001</v>
      </c>
      <c r="B8003" s="2">
        <v>43.188220000000001</v>
      </c>
      <c r="C8003" s="2">
        <v>9.4256999999999994E-2</v>
      </c>
      <c r="D8003" s="2">
        <v>0.58709999999999996</v>
      </c>
      <c r="F8003" s="2">
        <v>10.6088</v>
      </c>
      <c r="G8003" s="2">
        <v>0.441994</v>
      </c>
      <c r="H8003" s="2">
        <v>0.44127699999999997</v>
      </c>
      <c r="J8003" s="2">
        <v>10.611610000000001</v>
      </c>
      <c r="K8003" s="2">
        <v>0.108211</v>
      </c>
      <c r="L8003" s="2">
        <v>0.18151999999999999</v>
      </c>
    </row>
    <row r="8004" spans="1:12" x14ac:dyDescent="0.2">
      <c r="A8004" s="2">
        <v>10.612310000000001</v>
      </c>
      <c r="B8004" s="2">
        <v>43.178649999999998</v>
      </c>
      <c r="C8004" s="2">
        <v>9.4016000000000002E-2</v>
      </c>
      <c r="D8004" s="2">
        <v>0.58767999999999998</v>
      </c>
      <c r="F8004" s="2">
        <v>10.60951</v>
      </c>
      <c r="G8004" s="2">
        <v>0.44206200000000001</v>
      </c>
      <c r="H8004" s="2">
        <v>0.441498</v>
      </c>
      <c r="J8004" s="2">
        <v>10.612310000000001</v>
      </c>
      <c r="K8004" s="2">
        <v>0.10828</v>
      </c>
      <c r="L8004" s="2">
        <v>0.18234300000000001</v>
      </c>
    </row>
    <row r="8005" spans="1:12" x14ac:dyDescent="0.2">
      <c r="A8005" s="2">
        <v>10.613009999999999</v>
      </c>
      <c r="B8005" s="2">
        <v>43.168819999999997</v>
      </c>
      <c r="C8005" s="2">
        <v>9.3813999999999995E-2</v>
      </c>
      <c r="D8005" s="2">
        <v>0.58803899999999998</v>
      </c>
      <c r="F8005" s="2">
        <v>10.61021</v>
      </c>
      <c r="G8005" s="2">
        <v>0.44178800000000001</v>
      </c>
      <c r="H8005" s="2">
        <v>0.44184099999999998</v>
      </c>
      <c r="J8005" s="2">
        <v>10.613009999999999</v>
      </c>
      <c r="K8005" s="2">
        <v>0.108585</v>
      </c>
      <c r="L8005" s="2">
        <v>0.18395800000000001</v>
      </c>
    </row>
    <row r="8006" spans="1:12" x14ac:dyDescent="0.2">
      <c r="A8006" s="2">
        <v>10.613709999999999</v>
      </c>
      <c r="B8006" s="2">
        <v>43.15849</v>
      </c>
      <c r="C8006" s="2">
        <v>9.4020000000000006E-2</v>
      </c>
      <c r="D8006" s="2">
        <v>0.58818400000000004</v>
      </c>
      <c r="F8006" s="2">
        <v>10.610910000000001</v>
      </c>
      <c r="G8006" s="2">
        <v>0.44197799999999998</v>
      </c>
      <c r="H8006" s="2">
        <v>0.44186399999999998</v>
      </c>
      <c r="J8006" s="2">
        <v>10.613709999999999</v>
      </c>
      <c r="K8006" s="2">
        <v>0.108532</v>
      </c>
      <c r="L8006" s="2">
        <v>0.18462899999999999</v>
      </c>
    </row>
    <row r="8007" spans="1:12" x14ac:dyDescent="0.2">
      <c r="A8007" s="2">
        <v>10.614409999999999</v>
      </c>
      <c r="B8007" s="2">
        <v>43.148040000000002</v>
      </c>
      <c r="C8007" s="2">
        <v>9.4238000000000002E-2</v>
      </c>
      <c r="D8007" s="2">
        <v>0.58809199999999995</v>
      </c>
      <c r="F8007" s="2">
        <v>10.611610000000001</v>
      </c>
      <c r="G8007" s="2">
        <v>0.44197799999999998</v>
      </c>
      <c r="H8007" s="2">
        <v>0.44173400000000002</v>
      </c>
      <c r="J8007" s="2">
        <v>10.614409999999999</v>
      </c>
      <c r="K8007" s="2">
        <v>0.108776</v>
      </c>
      <c r="L8007" s="2">
        <v>0.185141</v>
      </c>
    </row>
    <row r="8008" spans="1:12" x14ac:dyDescent="0.2">
      <c r="A8008" s="2">
        <v>10.615119999999999</v>
      </c>
      <c r="B8008" s="2">
        <v>43.138550000000002</v>
      </c>
      <c r="C8008" s="2">
        <v>9.4379000000000005E-2</v>
      </c>
      <c r="D8008" s="2">
        <v>0.58826800000000001</v>
      </c>
      <c r="F8008" s="2">
        <v>10.612310000000001</v>
      </c>
      <c r="G8008" s="2">
        <v>0.44223800000000002</v>
      </c>
      <c r="H8008" s="2">
        <v>0.44133</v>
      </c>
      <c r="J8008" s="2">
        <v>10.615119999999999</v>
      </c>
      <c r="K8008" s="2">
        <v>0.109028</v>
      </c>
      <c r="L8008" s="2">
        <v>0.186115</v>
      </c>
    </row>
    <row r="8009" spans="1:12" x14ac:dyDescent="0.2">
      <c r="A8009" s="2">
        <v>10.615819999999999</v>
      </c>
      <c r="B8009" s="2">
        <v>43.12856</v>
      </c>
      <c r="C8009" s="2">
        <v>9.4202999999999995E-2</v>
      </c>
      <c r="D8009" s="2">
        <v>0.58890100000000001</v>
      </c>
      <c r="F8009" s="2">
        <v>10.613009999999999</v>
      </c>
      <c r="G8009" s="2">
        <v>0.44272600000000001</v>
      </c>
      <c r="H8009" s="2">
        <v>0.44107800000000003</v>
      </c>
      <c r="J8009" s="2">
        <v>10.615819999999999</v>
      </c>
      <c r="K8009" s="2">
        <v>0.109211</v>
      </c>
      <c r="L8009" s="2">
        <v>0.18685399999999999</v>
      </c>
    </row>
    <row r="8010" spans="1:12" x14ac:dyDescent="0.2">
      <c r="A8010" s="2">
        <v>10.61652</v>
      </c>
      <c r="B8010" s="2">
        <v>43.118609999999997</v>
      </c>
      <c r="C8010" s="2">
        <v>9.3897999999999995E-2</v>
      </c>
      <c r="D8010" s="2">
        <v>0.58931299999999998</v>
      </c>
      <c r="F8010" s="2">
        <v>10.613709999999999</v>
      </c>
      <c r="G8010" s="2">
        <v>0.44235200000000002</v>
      </c>
      <c r="H8010" s="2">
        <v>0.44113200000000002</v>
      </c>
      <c r="J8010" s="2">
        <v>10.61652</v>
      </c>
      <c r="K8010" s="2">
        <v>0.109541</v>
      </c>
      <c r="L8010" s="2">
        <v>0.187807</v>
      </c>
    </row>
    <row r="8011" spans="1:12" x14ac:dyDescent="0.2">
      <c r="A8011" s="2">
        <v>10.61722</v>
      </c>
      <c r="B8011" s="2">
        <v>43.108260000000001</v>
      </c>
      <c r="C8011" s="2">
        <v>9.3634999999999996E-2</v>
      </c>
      <c r="D8011" s="2">
        <v>0.58924399999999999</v>
      </c>
      <c r="F8011" s="2">
        <v>10.614409999999999</v>
      </c>
      <c r="G8011" s="2">
        <v>0.44255100000000003</v>
      </c>
      <c r="H8011" s="2">
        <v>0.44123099999999998</v>
      </c>
      <c r="J8011" s="2">
        <v>10.61722</v>
      </c>
      <c r="K8011" s="2">
        <v>0.110123</v>
      </c>
      <c r="L8011" s="2">
        <v>0.189023</v>
      </c>
    </row>
    <row r="8012" spans="1:12" x14ac:dyDescent="0.2">
      <c r="A8012" s="2">
        <v>10.61792</v>
      </c>
      <c r="B8012" s="2">
        <v>43.098399999999998</v>
      </c>
      <c r="C8012" s="2">
        <v>9.3368000000000007E-2</v>
      </c>
      <c r="D8012" s="2">
        <v>0.58942700000000003</v>
      </c>
      <c r="F8012" s="2">
        <v>10.615119999999999</v>
      </c>
      <c r="G8012" s="2">
        <v>0.44273400000000002</v>
      </c>
      <c r="H8012" s="2">
        <v>0.441216</v>
      </c>
      <c r="J8012" s="2">
        <v>10.61792</v>
      </c>
      <c r="K8012" s="2">
        <v>0.110357</v>
      </c>
      <c r="L8012" s="2">
        <v>0.18981700000000001</v>
      </c>
    </row>
    <row r="8013" spans="1:12" x14ac:dyDescent="0.2">
      <c r="A8013" s="2">
        <v>10.61862</v>
      </c>
      <c r="B8013" s="2">
        <v>43.087960000000002</v>
      </c>
      <c r="C8013" s="2">
        <v>9.3154000000000001E-2</v>
      </c>
      <c r="D8013" s="2">
        <v>0.58931299999999998</v>
      </c>
      <c r="F8013" s="2">
        <v>10.615819999999999</v>
      </c>
      <c r="G8013" s="2">
        <v>0.44255100000000003</v>
      </c>
      <c r="H8013" s="2">
        <v>0.441467</v>
      </c>
      <c r="J8013" s="2">
        <v>10.61862</v>
      </c>
      <c r="K8013" s="2">
        <v>0.110615</v>
      </c>
      <c r="L8013" s="2">
        <v>0.19046199999999999</v>
      </c>
    </row>
    <row r="8014" spans="1:12" x14ac:dyDescent="0.2">
      <c r="A8014" s="2">
        <v>10.61932</v>
      </c>
      <c r="B8014" s="2">
        <v>43.077449999999999</v>
      </c>
      <c r="C8014" s="2">
        <v>9.3451999999999993E-2</v>
      </c>
      <c r="D8014" s="2">
        <v>0.58938900000000005</v>
      </c>
      <c r="F8014" s="2">
        <v>10.61652</v>
      </c>
      <c r="G8014" s="2">
        <v>0.44232900000000003</v>
      </c>
      <c r="H8014" s="2">
        <v>0.44174999999999998</v>
      </c>
      <c r="J8014" s="2">
        <v>10.61932</v>
      </c>
      <c r="K8014" s="2">
        <v>0.11107</v>
      </c>
      <c r="L8014" s="2">
        <v>0.19087799999999999</v>
      </c>
    </row>
    <row r="8015" spans="1:12" x14ac:dyDescent="0.2">
      <c r="A8015" s="2">
        <v>10.62003</v>
      </c>
      <c r="B8015" s="2">
        <v>43.06747</v>
      </c>
      <c r="C8015" s="2">
        <v>9.3146999999999994E-2</v>
      </c>
      <c r="D8015" s="2">
        <v>0.58906899999999995</v>
      </c>
      <c r="F8015" s="2">
        <v>10.61722</v>
      </c>
      <c r="G8015" s="2">
        <v>0.44248999999999999</v>
      </c>
      <c r="H8015" s="2">
        <v>0.441917</v>
      </c>
      <c r="J8015" s="2">
        <v>10.62003</v>
      </c>
      <c r="K8015" s="2">
        <v>0.111233</v>
      </c>
      <c r="L8015" s="2">
        <v>0.19218299999999999</v>
      </c>
    </row>
    <row r="8016" spans="1:12" x14ac:dyDescent="0.2">
      <c r="A8016" s="2">
        <v>10.62073</v>
      </c>
      <c r="B8016" s="2">
        <v>43.057160000000003</v>
      </c>
      <c r="C8016" s="2">
        <v>9.2901999999999998E-2</v>
      </c>
      <c r="D8016" s="2">
        <v>0.58933599999999997</v>
      </c>
      <c r="F8016" s="2">
        <v>10.61792</v>
      </c>
      <c r="G8016" s="2">
        <v>0.442467</v>
      </c>
      <c r="H8016" s="2">
        <v>0.44219199999999997</v>
      </c>
      <c r="J8016" s="2">
        <v>10.62073</v>
      </c>
      <c r="K8016" s="2">
        <v>0.11104799999999999</v>
      </c>
      <c r="L8016" s="2">
        <v>0.19342400000000001</v>
      </c>
    </row>
    <row r="8017" spans="1:12" x14ac:dyDescent="0.2">
      <c r="A8017" s="2">
        <v>10.62143</v>
      </c>
      <c r="B8017" s="2">
        <v>43.04692</v>
      </c>
      <c r="C8017" s="2">
        <v>9.2826000000000006E-2</v>
      </c>
      <c r="D8017" s="2">
        <v>0.58982400000000001</v>
      </c>
      <c r="F8017" s="2">
        <v>10.61862</v>
      </c>
      <c r="G8017" s="2">
        <v>0.44252000000000002</v>
      </c>
      <c r="H8017" s="2">
        <v>0.44234499999999999</v>
      </c>
      <c r="J8017" s="2">
        <v>10.62143</v>
      </c>
      <c r="K8017" s="2">
        <v>0.110819</v>
      </c>
      <c r="L8017" s="2">
        <v>0.193915</v>
      </c>
    </row>
    <row r="8018" spans="1:12" x14ac:dyDescent="0.2">
      <c r="A8018" s="2">
        <v>10.62213</v>
      </c>
      <c r="B8018" s="2">
        <v>43.036679999999997</v>
      </c>
      <c r="C8018" s="2">
        <v>9.3154000000000001E-2</v>
      </c>
      <c r="D8018" s="2">
        <v>0.59038800000000002</v>
      </c>
      <c r="F8018" s="2">
        <v>10.61932</v>
      </c>
      <c r="G8018" s="2">
        <v>0.44255100000000003</v>
      </c>
      <c r="H8018" s="2">
        <v>0.44219199999999997</v>
      </c>
      <c r="J8018" s="2">
        <v>10.62213</v>
      </c>
      <c r="K8018" s="2">
        <v>0.110718</v>
      </c>
      <c r="L8018" s="2">
        <v>0.19450600000000001</v>
      </c>
    </row>
    <row r="8019" spans="1:12" x14ac:dyDescent="0.2">
      <c r="A8019" s="2">
        <v>10.62283</v>
      </c>
      <c r="B8019" s="2">
        <v>43.026429999999998</v>
      </c>
      <c r="C8019" s="2">
        <v>9.3284000000000006E-2</v>
      </c>
      <c r="D8019" s="2">
        <v>0.59060999999999997</v>
      </c>
      <c r="F8019" s="2">
        <v>10.62003</v>
      </c>
      <c r="G8019" s="2">
        <v>0.44236799999999998</v>
      </c>
      <c r="H8019" s="2">
        <v>0.44186399999999998</v>
      </c>
      <c r="J8019" s="2">
        <v>10.62283</v>
      </c>
      <c r="K8019" s="2">
        <v>0.111029</v>
      </c>
      <c r="L8019" s="2">
        <v>0.195018</v>
      </c>
    </row>
    <row r="8020" spans="1:12" x14ac:dyDescent="0.2">
      <c r="A8020" s="2">
        <v>10.623530000000001</v>
      </c>
      <c r="B8020" s="2">
        <v>43.01634</v>
      </c>
      <c r="C8020" s="2">
        <v>9.3645999999999993E-2</v>
      </c>
      <c r="D8020" s="2">
        <v>0.59042700000000004</v>
      </c>
      <c r="F8020" s="2">
        <v>10.62073</v>
      </c>
      <c r="G8020" s="2">
        <v>0.442749</v>
      </c>
      <c r="H8020" s="2">
        <v>0.44201699999999999</v>
      </c>
      <c r="J8020" s="2">
        <v>10.623530000000001</v>
      </c>
      <c r="K8020" s="2">
        <v>0.11112</v>
      </c>
      <c r="L8020" s="2">
        <v>0.19542999999999999</v>
      </c>
    </row>
    <row r="8021" spans="1:12" x14ac:dyDescent="0.2">
      <c r="A8021" s="2">
        <v>10.624230000000001</v>
      </c>
      <c r="B8021" s="2">
        <v>43.00609</v>
      </c>
      <c r="C8021" s="2">
        <v>9.4050999999999996E-2</v>
      </c>
      <c r="D8021" s="2">
        <v>0.59037300000000004</v>
      </c>
      <c r="F8021" s="2">
        <v>10.62143</v>
      </c>
      <c r="G8021" s="2">
        <v>0.44232900000000003</v>
      </c>
      <c r="H8021" s="2">
        <v>0.44278000000000001</v>
      </c>
      <c r="J8021" s="2">
        <v>10.624230000000001</v>
      </c>
      <c r="K8021" s="2">
        <v>0.11125400000000001</v>
      </c>
      <c r="L8021" s="2">
        <v>0.19679099999999999</v>
      </c>
    </row>
    <row r="8022" spans="1:12" x14ac:dyDescent="0.2">
      <c r="A8022" s="2">
        <v>10.62494</v>
      </c>
      <c r="B8022" s="2">
        <v>42.995420000000003</v>
      </c>
      <c r="C8022" s="2">
        <v>9.3600000000000003E-2</v>
      </c>
      <c r="D8022" s="2">
        <v>0.59058699999999997</v>
      </c>
      <c r="F8022" s="2">
        <v>10.62213</v>
      </c>
      <c r="G8022" s="2">
        <v>0.44207000000000002</v>
      </c>
      <c r="H8022" s="2">
        <v>0.44313799999999998</v>
      </c>
      <c r="J8022" s="2">
        <v>10.62494</v>
      </c>
      <c r="K8022" s="2">
        <v>0.111111</v>
      </c>
      <c r="L8022" s="2">
        <v>0.19826299999999999</v>
      </c>
    </row>
    <row r="8023" spans="1:12" x14ac:dyDescent="0.2">
      <c r="A8023" s="2">
        <v>10.625640000000001</v>
      </c>
      <c r="B8023" s="2">
        <v>42.984569999999998</v>
      </c>
      <c r="C8023" s="2">
        <v>9.3654000000000001E-2</v>
      </c>
      <c r="D8023" s="2">
        <v>0.59101400000000004</v>
      </c>
      <c r="F8023" s="2">
        <v>10.62283</v>
      </c>
      <c r="G8023" s="2">
        <v>0.44208500000000001</v>
      </c>
      <c r="H8023" s="2">
        <v>0.44303900000000002</v>
      </c>
      <c r="J8023" s="2">
        <v>10.625640000000001</v>
      </c>
      <c r="K8023" s="2">
        <v>0.111276</v>
      </c>
      <c r="L8023" s="2">
        <v>0.198765</v>
      </c>
    </row>
    <row r="8024" spans="1:12" x14ac:dyDescent="0.2">
      <c r="A8024" s="2">
        <v>10.626340000000001</v>
      </c>
      <c r="B8024" s="2">
        <v>42.974310000000003</v>
      </c>
      <c r="C8024" s="2">
        <v>9.3738000000000002E-2</v>
      </c>
      <c r="D8024" s="2">
        <v>0.59164700000000003</v>
      </c>
      <c r="F8024" s="2">
        <v>10.623530000000001</v>
      </c>
      <c r="G8024" s="2">
        <v>0.441803</v>
      </c>
      <c r="H8024" s="2">
        <v>0.44327499999999997</v>
      </c>
      <c r="J8024" s="2">
        <v>10.626340000000001</v>
      </c>
      <c r="K8024" s="2">
        <v>0.11093500000000001</v>
      </c>
      <c r="L8024" s="2">
        <v>0.19869000000000001</v>
      </c>
    </row>
    <row r="8025" spans="1:12" x14ac:dyDescent="0.2">
      <c r="A8025" s="2">
        <v>10.627039999999999</v>
      </c>
      <c r="B8025" s="2">
        <v>42.963470000000001</v>
      </c>
      <c r="C8025" s="2">
        <v>9.4028E-2</v>
      </c>
      <c r="D8025" s="2">
        <v>0.591754</v>
      </c>
      <c r="F8025" s="2">
        <v>10.624230000000001</v>
      </c>
      <c r="G8025" s="2">
        <v>0.44127699999999997</v>
      </c>
      <c r="H8025" s="2">
        <v>0.44356499999999999</v>
      </c>
      <c r="J8025" s="2">
        <v>10.627039999999999</v>
      </c>
      <c r="K8025" s="2">
        <v>0.11040700000000001</v>
      </c>
      <c r="L8025" s="2">
        <v>0.19897799999999999</v>
      </c>
    </row>
    <row r="8026" spans="1:12" x14ac:dyDescent="0.2">
      <c r="A8026" s="2">
        <v>10.627739999999999</v>
      </c>
      <c r="B8026" s="2">
        <v>42.953229999999998</v>
      </c>
      <c r="C8026" s="2">
        <v>9.4001000000000001E-2</v>
      </c>
      <c r="D8026" s="2">
        <v>0.59179999999999999</v>
      </c>
      <c r="F8026" s="2">
        <v>10.62494</v>
      </c>
      <c r="G8026" s="2">
        <v>0.441498</v>
      </c>
      <c r="H8026" s="2">
        <v>0.44396999999999998</v>
      </c>
      <c r="J8026" s="2">
        <v>10.627739999999999</v>
      </c>
      <c r="K8026" s="2">
        <v>0.110155</v>
      </c>
      <c r="L8026" s="2">
        <v>0.199488</v>
      </c>
    </row>
    <row r="8027" spans="1:12" x14ac:dyDescent="0.2">
      <c r="A8027" s="2">
        <v>10.628439999999999</v>
      </c>
      <c r="B8027" s="2">
        <v>42.942779999999999</v>
      </c>
      <c r="C8027" s="2">
        <v>9.4511999999999999E-2</v>
      </c>
      <c r="D8027" s="2">
        <v>0.59192199999999995</v>
      </c>
      <c r="F8027" s="2">
        <v>10.625640000000001</v>
      </c>
      <c r="G8027" s="2">
        <v>0.44184099999999998</v>
      </c>
      <c r="H8027" s="2">
        <v>0.44422899999999998</v>
      </c>
      <c r="J8027" s="2">
        <v>10.628439999999999</v>
      </c>
      <c r="K8027" s="2">
        <v>0.11022700000000001</v>
      </c>
      <c r="L8027" s="2">
        <v>0.200069</v>
      </c>
    </row>
    <row r="8028" spans="1:12" x14ac:dyDescent="0.2">
      <c r="A8028" s="2">
        <v>10.62914</v>
      </c>
      <c r="B8028" s="2">
        <v>42.932600000000001</v>
      </c>
      <c r="C8028" s="2">
        <v>9.4622999999999999E-2</v>
      </c>
      <c r="D8028" s="2">
        <v>0.59225799999999995</v>
      </c>
      <c r="F8028" s="2">
        <v>10.626340000000001</v>
      </c>
      <c r="G8028" s="2">
        <v>0.44186399999999998</v>
      </c>
      <c r="H8028" s="2">
        <v>0.44409199999999999</v>
      </c>
      <c r="J8028" s="2">
        <v>10.62914</v>
      </c>
      <c r="K8028" s="2">
        <v>0.11117299999999999</v>
      </c>
      <c r="L8028" s="2">
        <v>0.200601</v>
      </c>
    </row>
    <row r="8029" spans="1:12" x14ac:dyDescent="0.2">
      <c r="A8029" s="2">
        <v>10.629849999999999</v>
      </c>
      <c r="B8029" s="2">
        <v>42.922130000000003</v>
      </c>
      <c r="C8029" s="2">
        <v>9.4028E-2</v>
      </c>
      <c r="D8029" s="2">
        <v>0.59222699999999995</v>
      </c>
      <c r="F8029" s="2">
        <v>10.627039999999999</v>
      </c>
      <c r="G8029" s="2">
        <v>0.44173400000000002</v>
      </c>
      <c r="H8029" s="2">
        <v>0.44398500000000002</v>
      </c>
      <c r="J8029" s="2">
        <v>10.629849999999999</v>
      </c>
      <c r="K8029" s="2">
        <v>0.111748</v>
      </c>
      <c r="L8029" s="2">
        <v>0.201456</v>
      </c>
    </row>
    <row r="8030" spans="1:12" x14ac:dyDescent="0.2">
      <c r="A8030" s="2">
        <v>10.630549999999999</v>
      </c>
      <c r="B8030" s="2">
        <v>42.911189999999998</v>
      </c>
      <c r="C8030" s="2">
        <v>9.4432000000000002E-2</v>
      </c>
      <c r="D8030" s="2">
        <v>0.59215099999999998</v>
      </c>
      <c r="F8030" s="2">
        <v>10.627739999999999</v>
      </c>
      <c r="G8030" s="2">
        <v>0.44133</v>
      </c>
      <c r="H8030" s="2">
        <v>0.44412200000000002</v>
      </c>
      <c r="J8030" s="2">
        <v>10.630549999999999</v>
      </c>
      <c r="K8030" s="2">
        <v>0.112451</v>
      </c>
      <c r="L8030" s="2">
        <v>0.20232700000000001</v>
      </c>
    </row>
    <row r="8031" spans="1:12" x14ac:dyDescent="0.2">
      <c r="A8031" s="2">
        <v>10.63125</v>
      </c>
      <c r="B8031" s="2">
        <v>42.90072</v>
      </c>
      <c r="C8031" s="2">
        <v>9.4447000000000003E-2</v>
      </c>
      <c r="D8031" s="2">
        <v>0.592136</v>
      </c>
      <c r="F8031" s="2">
        <v>10.628439999999999</v>
      </c>
      <c r="G8031" s="2">
        <v>0.44107800000000003</v>
      </c>
      <c r="H8031" s="2">
        <v>0.444496</v>
      </c>
      <c r="J8031" s="2">
        <v>10.63125</v>
      </c>
      <c r="K8031" s="2">
        <v>0.112594</v>
      </c>
      <c r="L8031" s="2">
        <v>0.20364099999999999</v>
      </c>
    </row>
    <row r="8032" spans="1:12" x14ac:dyDescent="0.2">
      <c r="A8032" s="2">
        <v>10.63195</v>
      </c>
      <c r="B8032" s="2">
        <v>42.891039999999997</v>
      </c>
      <c r="C8032" s="2">
        <v>9.4043000000000002E-2</v>
      </c>
      <c r="D8032" s="2">
        <v>0.59240999999999999</v>
      </c>
      <c r="F8032" s="2">
        <v>10.62914</v>
      </c>
      <c r="G8032" s="2">
        <v>0.44113200000000002</v>
      </c>
      <c r="H8032" s="2">
        <v>0.444496</v>
      </c>
      <c r="J8032" s="2">
        <v>10.63195</v>
      </c>
      <c r="K8032" s="2">
        <v>0.112772</v>
      </c>
      <c r="L8032" s="2">
        <v>0.20416799999999999</v>
      </c>
    </row>
    <row r="8033" spans="1:12" x14ac:dyDescent="0.2">
      <c r="A8033" s="2">
        <v>10.63265</v>
      </c>
      <c r="B8033" s="2">
        <v>42.881450000000001</v>
      </c>
      <c r="C8033" s="2">
        <v>9.3826000000000007E-2</v>
      </c>
      <c r="D8033" s="2">
        <v>0.59207500000000002</v>
      </c>
      <c r="F8033" s="2">
        <v>10.629849999999999</v>
      </c>
      <c r="G8033" s="2">
        <v>0.44123099999999998</v>
      </c>
      <c r="H8033" s="2">
        <v>0.44453399999999998</v>
      </c>
      <c r="J8033" s="2">
        <v>10.63265</v>
      </c>
      <c r="K8033" s="2">
        <v>0.112472</v>
      </c>
      <c r="L8033" s="2">
        <v>0.20453299999999999</v>
      </c>
    </row>
    <row r="8034" spans="1:12" x14ac:dyDescent="0.2">
      <c r="A8034" s="2">
        <v>10.63335</v>
      </c>
      <c r="B8034" s="2">
        <v>42.871279999999999</v>
      </c>
      <c r="C8034" s="2">
        <v>9.3580999999999998E-2</v>
      </c>
      <c r="D8034" s="2">
        <v>0.59236500000000003</v>
      </c>
      <c r="F8034" s="2">
        <v>10.630549999999999</v>
      </c>
      <c r="G8034" s="2">
        <v>0.441216</v>
      </c>
      <c r="H8034" s="2">
        <v>0.444633</v>
      </c>
      <c r="J8034" s="2">
        <v>10.63335</v>
      </c>
      <c r="K8034" s="2">
        <v>0.112123</v>
      </c>
      <c r="L8034" s="2">
        <v>0.20514299999999999</v>
      </c>
    </row>
    <row r="8035" spans="1:12" x14ac:dyDescent="0.2">
      <c r="A8035" s="2">
        <v>10.63405</v>
      </c>
      <c r="B8035" s="2">
        <v>42.861199999999997</v>
      </c>
      <c r="C8035" s="2">
        <v>9.3577999999999995E-2</v>
      </c>
      <c r="D8035" s="2">
        <v>0.59212799999999999</v>
      </c>
      <c r="F8035" s="2">
        <v>10.63125</v>
      </c>
      <c r="G8035" s="2">
        <v>0.441467</v>
      </c>
      <c r="H8035" s="2">
        <v>0.44423699999999999</v>
      </c>
      <c r="J8035" s="2">
        <v>10.63405</v>
      </c>
      <c r="K8035" s="2">
        <v>0.11268599999999999</v>
      </c>
      <c r="L8035" s="2">
        <v>0.20599500000000001</v>
      </c>
    </row>
    <row r="8036" spans="1:12" x14ac:dyDescent="0.2">
      <c r="A8036" s="2">
        <v>10.63475</v>
      </c>
      <c r="B8036" s="2">
        <v>42.851109999999998</v>
      </c>
      <c r="C8036" s="2">
        <v>9.3756999999999993E-2</v>
      </c>
      <c r="D8036" s="2">
        <v>0.59199800000000002</v>
      </c>
      <c r="F8036" s="2">
        <v>10.63195</v>
      </c>
      <c r="G8036" s="2">
        <v>0.44174999999999998</v>
      </c>
      <c r="H8036" s="2">
        <v>0.44417600000000002</v>
      </c>
      <c r="J8036" s="2">
        <v>10.63475</v>
      </c>
      <c r="K8036" s="2">
        <v>0.11274099999999999</v>
      </c>
      <c r="L8036" s="2">
        <v>0.20657700000000001</v>
      </c>
    </row>
    <row r="8037" spans="1:12" x14ac:dyDescent="0.2">
      <c r="A8037" s="2">
        <v>10.63546</v>
      </c>
      <c r="B8037" s="2">
        <v>42.840690000000002</v>
      </c>
      <c r="C8037" s="2">
        <v>9.3307000000000001E-2</v>
      </c>
      <c r="D8037" s="2">
        <v>0.59240300000000001</v>
      </c>
      <c r="F8037" s="2">
        <v>10.63265</v>
      </c>
      <c r="G8037" s="2">
        <v>0.441917</v>
      </c>
      <c r="H8037" s="2">
        <v>0.44413799999999998</v>
      </c>
      <c r="J8037" s="2">
        <v>10.63546</v>
      </c>
      <c r="K8037" s="2">
        <v>0.113165</v>
      </c>
      <c r="L8037" s="2">
        <v>0.20715500000000001</v>
      </c>
    </row>
    <row r="8038" spans="1:12" x14ac:dyDescent="0.2">
      <c r="A8038" s="2">
        <v>10.63616</v>
      </c>
      <c r="B8038" s="2">
        <v>42.830129999999997</v>
      </c>
      <c r="C8038" s="2">
        <v>9.3149999999999997E-2</v>
      </c>
      <c r="D8038" s="2">
        <v>0.59206700000000001</v>
      </c>
      <c r="F8038" s="2">
        <v>10.63335</v>
      </c>
      <c r="G8038" s="2">
        <v>0.44219199999999997</v>
      </c>
      <c r="H8038" s="2">
        <v>0.44442700000000002</v>
      </c>
      <c r="J8038" s="2">
        <v>10.63616</v>
      </c>
      <c r="K8038" s="2">
        <v>0.113024</v>
      </c>
      <c r="L8038" s="2">
        <v>0.20812800000000001</v>
      </c>
    </row>
    <row r="8039" spans="1:12" x14ac:dyDescent="0.2">
      <c r="A8039" s="2">
        <v>10.63686</v>
      </c>
      <c r="B8039" s="2">
        <v>42.819850000000002</v>
      </c>
      <c r="C8039" s="2">
        <v>9.3149999999999997E-2</v>
      </c>
      <c r="D8039" s="2">
        <v>0.59277599999999997</v>
      </c>
      <c r="F8039" s="2">
        <v>10.63405</v>
      </c>
      <c r="G8039" s="2">
        <v>0.44234499999999999</v>
      </c>
      <c r="H8039" s="2">
        <v>0.444519</v>
      </c>
      <c r="J8039" s="2">
        <v>10.63686</v>
      </c>
      <c r="K8039" s="2">
        <v>0.112688</v>
      </c>
      <c r="L8039" s="2">
        <v>0.20916499999999999</v>
      </c>
    </row>
    <row r="8040" spans="1:12" x14ac:dyDescent="0.2">
      <c r="A8040" s="2">
        <v>10.637560000000001</v>
      </c>
      <c r="B8040" s="2">
        <v>42.809559999999998</v>
      </c>
      <c r="C8040" s="2">
        <v>9.3023999999999996E-2</v>
      </c>
      <c r="D8040" s="2">
        <v>0.59321100000000004</v>
      </c>
      <c r="F8040" s="2">
        <v>10.63475</v>
      </c>
      <c r="G8040" s="2">
        <v>0.44219199999999997</v>
      </c>
      <c r="H8040" s="2">
        <v>0.44433600000000001</v>
      </c>
      <c r="J8040" s="2">
        <v>10.637560000000001</v>
      </c>
      <c r="K8040" s="2">
        <v>0.112957</v>
      </c>
      <c r="L8040" s="2">
        <v>0.21034</v>
      </c>
    </row>
    <row r="8041" spans="1:12" x14ac:dyDescent="0.2">
      <c r="A8041" s="2">
        <v>10.638260000000001</v>
      </c>
      <c r="B8041" s="2">
        <v>42.799100000000003</v>
      </c>
      <c r="C8041" s="2">
        <v>9.3238000000000001E-2</v>
      </c>
      <c r="D8041" s="2">
        <v>0.59327200000000002</v>
      </c>
      <c r="F8041" s="2">
        <v>10.63546</v>
      </c>
      <c r="G8041" s="2">
        <v>0.44186399999999998</v>
      </c>
      <c r="H8041" s="2">
        <v>0.44409199999999999</v>
      </c>
      <c r="J8041" s="2">
        <v>10.638260000000001</v>
      </c>
      <c r="K8041" s="2">
        <v>0.113151</v>
      </c>
      <c r="L8041" s="2">
        <v>0.21099300000000001</v>
      </c>
    </row>
    <row r="8042" spans="1:12" x14ac:dyDescent="0.2">
      <c r="A8042" s="2">
        <v>10.638960000000001</v>
      </c>
      <c r="B8042" s="2">
        <v>42.788800000000002</v>
      </c>
      <c r="C8042" s="2">
        <v>9.3054999999999999E-2</v>
      </c>
      <c r="D8042" s="2">
        <v>0.59335599999999999</v>
      </c>
      <c r="F8042" s="2">
        <v>10.63616</v>
      </c>
      <c r="G8042" s="2">
        <v>0.44201699999999999</v>
      </c>
      <c r="H8042" s="2">
        <v>0.44446600000000003</v>
      </c>
      <c r="J8042" s="2">
        <v>10.638960000000001</v>
      </c>
      <c r="K8042" s="2">
        <v>0.11275300000000001</v>
      </c>
      <c r="L8042" s="2">
        <v>0.21212400000000001</v>
      </c>
    </row>
    <row r="8043" spans="1:12" x14ac:dyDescent="0.2">
      <c r="A8043" s="2">
        <v>10.639659999999999</v>
      </c>
      <c r="B8043" s="2">
        <v>42.778730000000003</v>
      </c>
      <c r="C8043" s="2">
        <v>9.2829999999999996E-2</v>
      </c>
      <c r="D8043" s="2">
        <v>0.59407299999999996</v>
      </c>
      <c r="F8043" s="2">
        <v>10.63686</v>
      </c>
      <c r="G8043" s="2">
        <v>0.44278000000000001</v>
      </c>
      <c r="H8043" s="2">
        <v>0.44447300000000001</v>
      </c>
      <c r="J8043" s="2">
        <v>10.639659999999999</v>
      </c>
      <c r="K8043" s="2">
        <v>0.112438</v>
      </c>
      <c r="L8043" s="2">
        <v>0.212836</v>
      </c>
    </row>
    <row r="8044" spans="1:12" x14ac:dyDescent="0.2">
      <c r="A8044" s="2">
        <v>10.640370000000001</v>
      </c>
      <c r="B8044" s="2">
        <v>42.7682</v>
      </c>
      <c r="C8044" s="2">
        <v>9.2605000000000007E-2</v>
      </c>
      <c r="D8044" s="2">
        <v>0.59392100000000003</v>
      </c>
      <c r="F8044" s="2">
        <v>10.637560000000001</v>
      </c>
      <c r="G8044" s="2">
        <v>0.44313799999999998</v>
      </c>
      <c r="H8044" s="2">
        <v>0.44454199999999999</v>
      </c>
      <c r="J8044" s="2">
        <v>10.640370000000001</v>
      </c>
      <c r="K8044" s="2">
        <v>0.112329</v>
      </c>
      <c r="L8044" s="2">
        <v>0.21326400000000001</v>
      </c>
    </row>
    <row r="8045" spans="1:12" x14ac:dyDescent="0.2">
      <c r="A8045" s="2">
        <v>10.641069999999999</v>
      </c>
      <c r="B8045" s="2">
        <v>42.757890000000003</v>
      </c>
      <c r="C8045" s="2">
        <v>9.2727000000000004E-2</v>
      </c>
      <c r="D8045" s="2">
        <v>0.59388300000000005</v>
      </c>
      <c r="F8045" s="2">
        <v>10.638260000000001</v>
      </c>
      <c r="G8045" s="2">
        <v>0.44303900000000002</v>
      </c>
      <c r="H8045" s="2">
        <v>0.44472499999999998</v>
      </c>
      <c r="J8045" s="2">
        <v>10.641069999999999</v>
      </c>
      <c r="K8045" s="2">
        <v>0.111946</v>
      </c>
      <c r="L8045" s="2">
        <v>0.21384900000000001</v>
      </c>
    </row>
    <row r="8046" spans="1:12" x14ac:dyDescent="0.2">
      <c r="A8046" s="2">
        <v>10.641769999999999</v>
      </c>
      <c r="B8046" s="2">
        <v>42.747799999999998</v>
      </c>
      <c r="C8046" s="2">
        <v>9.2338000000000003E-2</v>
      </c>
      <c r="D8046" s="2">
        <v>0.59426400000000001</v>
      </c>
      <c r="F8046" s="2">
        <v>10.638960000000001</v>
      </c>
      <c r="G8046" s="2">
        <v>0.44327499999999997</v>
      </c>
      <c r="H8046" s="2">
        <v>0.44470199999999999</v>
      </c>
      <c r="J8046" s="2">
        <v>10.641769999999999</v>
      </c>
      <c r="K8046" s="2">
        <v>0.11201700000000001</v>
      </c>
      <c r="L8046" s="2">
        <v>0.21471199999999999</v>
      </c>
    </row>
    <row r="8047" spans="1:12" x14ac:dyDescent="0.2">
      <c r="A8047" s="2">
        <v>10.642469999999999</v>
      </c>
      <c r="B8047" s="2">
        <v>42.737670000000001</v>
      </c>
      <c r="C8047" s="2">
        <v>9.2066999999999996E-2</v>
      </c>
      <c r="D8047" s="2">
        <v>0.59429500000000002</v>
      </c>
      <c r="F8047" s="2">
        <v>10.639659999999999</v>
      </c>
      <c r="G8047" s="2">
        <v>0.44356499999999999</v>
      </c>
      <c r="H8047" s="2">
        <v>0.44470999999999999</v>
      </c>
      <c r="J8047" s="2">
        <v>10.642469999999999</v>
      </c>
      <c r="K8047" s="2">
        <v>0.11221100000000001</v>
      </c>
      <c r="L8047" s="2">
        <v>0.215306</v>
      </c>
    </row>
    <row r="8048" spans="1:12" x14ac:dyDescent="0.2">
      <c r="A8048" s="2">
        <v>10.64317</v>
      </c>
      <c r="B8048" s="2">
        <v>42.727119999999999</v>
      </c>
      <c r="C8048" s="2">
        <v>9.1975000000000001E-2</v>
      </c>
      <c r="D8048" s="2">
        <v>0.59462300000000001</v>
      </c>
      <c r="F8048" s="2">
        <v>10.640370000000001</v>
      </c>
      <c r="G8048" s="2">
        <v>0.44396999999999998</v>
      </c>
      <c r="H8048" s="2">
        <v>0.44478600000000001</v>
      </c>
      <c r="J8048" s="2">
        <v>10.64317</v>
      </c>
      <c r="K8048" s="2">
        <v>0.11233899999999999</v>
      </c>
      <c r="L8048" s="2">
        <v>0.216112</v>
      </c>
    </row>
    <row r="8049" spans="1:12" x14ac:dyDescent="0.2">
      <c r="A8049" s="2">
        <v>10.64387</v>
      </c>
      <c r="B8049" s="2">
        <v>42.716189999999997</v>
      </c>
      <c r="C8049" s="2">
        <v>9.1833999999999999E-2</v>
      </c>
      <c r="D8049" s="2">
        <v>0.59476799999999996</v>
      </c>
      <c r="F8049" s="2">
        <v>10.641069999999999</v>
      </c>
      <c r="G8049" s="2">
        <v>0.44422899999999998</v>
      </c>
      <c r="H8049" s="2">
        <v>0.44490099999999999</v>
      </c>
      <c r="J8049" s="2">
        <v>10.64387</v>
      </c>
      <c r="K8049" s="2">
        <v>0.112469</v>
      </c>
      <c r="L8049" s="2">
        <v>0.21670400000000001</v>
      </c>
    </row>
    <row r="8050" spans="1:12" x14ac:dyDescent="0.2">
      <c r="A8050" s="2">
        <v>10.64457</v>
      </c>
      <c r="B8050" s="2">
        <v>42.705460000000002</v>
      </c>
      <c r="C8050" s="2">
        <v>9.1566999999999996E-2</v>
      </c>
      <c r="D8050" s="2">
        <v>0.59504199999999996</v>
      </c>
      <c r="F8050" s="2">
        <v>10.641769999999999</v>
      </c>
      <c r="G8050" s="2">
        <v>0.44409199999999999</v>
      </c>
      <c r="H8050" s="2">
        <v>0.44535799999999998</v>
      </c>
      <c r="J8050" s="2">
        <v>10.64457</v>
      </c>
      <c r="K8050" s="2">
        <v>0.112635</v>
      </c>
      <c r="L8050" s="2">
        <v>0.21767</v>
      </c>
    </row>
    <row r="8051" spans="1:12" x14ac:dyDescent="0.2">
      <c r="A8051" s="2">
        <v>10.64528</v>
      </c>
      <c r="B8051" s="2">
        <v>42.694989999999997</v>
      </c>
      <c r="C8051" s="2">
        <v>9.1323000000000001E-2</v>
      </c>
      <c r="D8051" s="2">
        <v>0.59502699999999997</v>
      </c>
      <c r="F8051" s="2">
        <v>10.642469999999999</v>
      </c>
      <c r="G8051" s="2">
        <v>0.44398500000000002</v>
      </c>
      <c r="H8051" s="2">
        <v>0.44555699999999998</v>
      </c>
      <c r="J8051" s="2">
        <v>10.64528</v>
      </c>
      <c r="K8051" s="2">
        <v>0.11237900000000001</v>
      </c>
      <c r="L8051" s="2">
        <v>0.218976</v>
      </c>
    </row>
    <row r="8052" spans="1:12" x14ac:dyDescent="0.2">
      <c r="A8052" s="2">
        <v>10.64598</v>
      </c>
      <c r="B8052" s="2">
        <v>42.684719999999999</v>
      </c>
      <c r="C8052" s="2">
        <v>9.1003000000000001E-2</v>
      </c>
      <c r="D8052" s="2">
        <v>0.59544699999999995</v>
      </c>
      <c r="F8052" s="2">
        <v>10.64317</v>
      </c>
      <c r="G8052" s="2">
        <v>0.44412200000000002</v>
      </c>
      <c r="H8052" s="2">
        <v>0.445633</v>
      </c>
      <c r="J8052" s="2">
        <v>10.64598</v>
      </c>
      <c r="K8052" s="2">
        <v>0.11254699999999999</v>
      </c>
      <c r="L8052" s="2">
        <v>0.21929399999999999</v>
      </c>
    </row>
    <row r="8053" spans="1:12" x14ac:dyDescent="0.2">
      <c r="A8053" s="2">
        <v>10.64668</v>
      </c>
      <c r="B8053" s="2">
        <v>42.673940000000002</v>
      </c>
      <c r="C8053" s="2">
        <v>9.0869000000000005E-2</v>
      </c>
      <c r="D8053" s="2">
        <v>0.59609500000000004</v>
      </c>
      <c r="F8053" s="2">
        <v>10.64387</v>
      </c>
      <c r="G8053" s="2">
        <v>0.444496</v>
      </c>
      <c r="H8053" s="2">
        <v>0.44595299999999999</v>
      </c>
      <c r="J8053" s="2">
        <v>10.64668</v>
      </c>
      <c r="K8053" s="2">
        <v>0.112081</v>
      </c>
      <c r="L8053" s="2">
        <v>0.21939800000000001</v>
      </c>
    </row>
    <row r="8054" spans="1:12" x14ac:dyDescent="0.2">
      <c r="A8054" s="2">
        <v>10.64738</v>
      </c>
      <c r="B8054" s="2">
        <v>42.662990000000001</v>
      </c>
      <c r="C8054" s="2">
        <v>9.0765999999999999E-2</v>
      </c>
      <c r="D8054" s="2">
        <v>0.59647700000000003</v>
      </c>
      <c r="F8054" s="2">
        <v>10.64457</v>
      </c>
      <c r="G8054" s="2">
        <v>0.444496</v>
      </c>
      <c r="H8054" s="2">
        <v>0.44574000000000003</v>
      </c>
      <c r="J8054" s="2">
        <v>10.64738</v>
      </c>
      <c r="K8054" s="2">
        <v>0.111523</v>
      </c>
      <c r="L8054" s="2">
        <v>0.21989900000000001</v>
      </c>
    </row>
    <row r="8055" spans="1:12" x14ac:dyDescent="0.2">
      <c r="A8055" s="2">
        <v>10.64808</v>
      </c>
      <c r="B8055" s="2">
        <v>42.652209999999997</v>
      </c>
      <c r="C8055" s="2">
        <v>9.0140999999999999E-2</v>
      </c>
      <c r="D8055" s="2">
        <v>0.59717900000000002</v>
      </c>
      <c r="F8055" s="2">
        <v>10.64528</v>
      </c>
      <c r="G8055" s="2">
        <v>0.44453399999999998</v>
      </c>
      <c r="H8055" s="2">
        <v>0.44538100000000003</v>
      </c>
      <c r="J8055" s="2">
        <v>10.64808</v>
      </c>
      <c r="K8055" s="2">
        <v>0.111481</v>
      </c>
      <c r="L8055" s="2">
        <v>0.21937499999999999</v>
      </c>
    </row>
    <row r="8056" spans="1:12" x14ac:dyDescent="0.2">
      <c r="A8056" s="2">
        <v>10.64878</v>
      </c>
      <c r="B8056" s="2">
        <v>42.64152</v>
      </c>
      <c r="C8056" s="2">
        <v>8.9576000000000003E-2</v>
      </c>
      <c r="D8056" s="2">
        <v>0.59723199999999999</v>
      </c>
      <c r="F8056" s="2">
        <v>10.64598</v>
      </c>
      <c r="G8056" s="2">
        <v>0.444633</v>
      </c>
      <c r="H8056" s="2">
        <v>0.445351</v>
      </c>
      <c r="J8056" s="2">
        <v>10.64878</v>
      </c>
      <c r="K8056" s="2">
        <v>0.112104</v>
      </c>
      <c r="L8056" s="2">
        <v>0.219365</v>
      </c>
    </row>
    <row r="8057" spans="1:12" x14ac:dyDescent="0.2">
      <c r="A8057" s="2">
        <v>10.649480000000001</v>
      </c>
      <c r="B8057" s="2">
        <v>42.630879999999998</v>
      </c>
      <c r="C8057" s="2">
        <v>8.9502999999999999E-2</v>
      </c>
      <c r="D8057" s="2">
        <v>0.59731599999999996</v>
      </c>
      <c r="F8057" s="2">
        <v>10.64668</v>
      </c>
      <c r="G8057" s="2">
        <v>0.44423699999999999</v>
      </c>
      <c r="H8057" s="2">
        <v>0.44531999999999999</v>
      </c>
      <c r="J8057" s="2">
        <v>10.649480000000001</v>
      </c>
      <c r="K8057" s="2">
        <v>0.111938</v>
      </c>
      <c r="L8057" s="2">
        <v>0.219725</v>
      </c>
    </row>
    <row r="8058" spans="1:12" x14ac:dyDescent="0.2">
      <c r="A8058" s="2">
        <v>10.65019</v>
      </c>
      <c r="B8058" s="2">
        <v>42.619709999999998</v>
      </c>
      <c r="C8058" s="2">
        <v>8.9430999999999997E-2</v>
      </c>
      <c r="D8058" s="2">
        <v>0.59769700000000003</v>
      </c>
      <c r="F8058" s="2">
        <v>10.64738</v>
      </c>
      <c r="G8058" s="2">
        <v>0.44417600000000002</v>
      </c>
      <c r="H8058" s="2">
        <v>0.445633</v>
      </c>
      <c r="J8058" s="2">
        <v>10.65019</v>
      </c>
      <c r="K8058" s="2">
        <v>0.11141</v>
      </c>
      <c r="L8058" s="2">
        <v>0.22011900000000001</v>
      </c>
    </row>
    <row r="8059" spans="1:12" x14ac:dyDescent="0.2">
      <c r="A8059" s="2">
        <v>10.65089</v>
      </c>
      <c r="B8059" s="2">
        <v>42.60848</v>
      </c>
      <c r="C8059" s="2">
        <v>8.9651999999999996E-2</v>
      </c>
      <c r="D8059" s="2">
        <v>0.59801800000000005</v>
      </c>
      <c r="F8059" s="2">
        <v>10.64808</v>
      </c>
      <c r="G8059" s="2">
        <v>0.44413799999999998</v>
      </c>
      <c r="H8059" s="2">
        <v>0.44585399999999997</v>
      </c>
      <c r="J8059" s="2">
        <v>10.65089</v>
      </c>
      <c r="K8059" s="2">
        <v>0.111217</v>
      </c>
      <c r="L8059" s="2">
        <v>0.22034400000000001</v>
      </c>
    </row>
    <row r="8060" spans="1:12" x14ac:dyDescent="0.2">
      <c r="A8060" s="2">
        <v>10.651590000000001</v>
      </c>
      <c r="B8060" s="2">
        <v>42.596870000000003</v>
      </c>
      <c r="C8060" s="2">
        <v>8.9538000000000006E-2</v>
      </c>
      <c r="D8060" s="2">
        <v>0.59853699999999999</v>
      </c>
      <c r="F8060" s="2">
        <v>10.64878</v>
      </c>
      <c r="G8060" s="2">
        <v>0.44442700000000002</v>
      </c>
      <c r="H8060" s="2">
        <v>0.44600699999999999</v>
      </c>
      <c r="J8060" s="2">
        <v>10.651590000000001</v>
      </c>
      <c r="K8060" s="2">
        <v>0.110653</v>
      </c>
      <c r="L8060" s="2">
        <v>0.220913</v>
      </c>
    </row>
    <row r="8061" spans="1:12" x14ac:dyDescent="0.2">
      <c r="A8061" s="2">
        <v>10.652290000000001</v>
      </c>
      <c r="B8061" s="2">
        <v>42.58531</v>
      </c>
      <c r="C8061" s="2">
        <v>8.9229000000000003E-2</v>
      </c>
      <c r="D8061" s="2">
        <v>0.59925399999999995</v>
      </c>
      <c r="F8061" s="2">
        <v>10.649480000000001</v>
      </c>
      <c r="G8061" s="2">
        <v>0.444519</v>
      </c>
      <c r="H8061" s="2">
        <v>0.446434</v>
      </c>
      <c r="J8061" s="2">
        <v>10.652290000000001</v>
      </c>
      <c r="K8061" s="2">
        <v>0.110473</v>
      </c>
      <c r="L8061" s="2">
        <v>0.22105900000000001</v>
      </c>
    </row>
    <row r="8062" spans="1:12" x14ac:dyDescent="0.2">
      <c r="A8062" s="2">
        <v>10.652990000000001</v>
      </c>
      <c r="B8062" s="2">
        <v>42.574069999999999</v>
      </c>
      <c r="C8062" s="2">
        <v>8.9019000000000001E-2</v>
      </c>
      <c r="D8062" s="2">
        <v>0.59910099999999999</v>
      </c>
      <c r="F8062" s="2">
        <v>10.65019</v>
      </c>
      <c r="G8062" s="2">
        <v>0.44433600000000001</v>
      </c>
      <c r="H8062" s="2">
        <v>0.446739</v>
      </c>
      <c r="J8062" s="2">
        <v>10.652990000000001</v>
      </c>
      <c r="K8062" s="2">
        <v>0.110281</v>
      </c>
      <c r="L8062" s="2">
        <v>0.22131300000000001</v>
      </c>
    </row>
    <row r="8063" spans="1:12" x14ac:dyDescent="0.2">
      <c r="A8063" s="2">
        <v>10.653689999999999</v>
      </c>
      <c r="B8063" s="2">
        <v>42.562939999999998</v>
      </c>
      <c r="C8063" s="2">
        <v>8.9004E-2</v>
      </c>
      <c r="D8063" s="2">
        <v>0.59936100000000003</v>
      </c>
      <c r="F8063" s="2">
        <v>10.65089</v>
      </c>
      <c r="G8063" s="2">
        <v>0.44409199999999999</v>
      </c>
      <c r="H8063" s="2">
        <v>0.44666299999999998</v>
      </c>
      <c r="J8063" s="2">
        <v>10.653689999999999</v>
      </c>
      <c r="K8063" s="2">
        <v>0.10977199999999999</v>
      </c>
      <c r="L8063" s="2">
        <v>0.22158600000000001</v>
      </c>
    </row>
    <row r="8064" spans="1:12" x14ac:dyDescent="0.2">
      <c r="A8064" s="2">
        <v>10.654389999999999</v>
      </c>
      <c r="B8064" s="2">
        <v>42.55218</v>
      </c>
      <c r="C8064" s="2">
        <v>8.8561000000000001E-2</v>
      </c>
      <c r="D8064" s="2">
        <v>0.59924599999999995</v>
      </c>
      <c r="F8064" s="2">
        <v>10.651590000000001</v>
      </c>
      <c r="G8064" s="2">
        <v>0.44446600000000003</v>
      </c>
      <c r="H8064" s="2">
        <v>0.44708300000000001</v>
      </c>
      <c r="J8064" s="2">
        <v>10.654389999999999</v>
      </c>
      <c r="K8064" s="2">
        <v>0.110302</v>
      </c>
      <c r="L8064" s="2">
        <v>0.22220200000000001</v>
      </c>
    </row>
    <row r="8065" spans="1:12" x14ac:dyDescent="0.2">
      <c r="A8065" s="2">
        <v>10.65509</v>
      </c>
      <c r="B8065" s="2">
        <v>42.541110000000003</v>
      </c>
      <c r="C8065" s="2">
        <v>8.8640999999999998E-2</v>
      </c>
      <c r="D8065" s="2">
        <v>0.59894099999999995</v>
      </c>
      <c r="F8065" s="2">
        <v>10.652290000000001</v>
      </c>
      <c r="G8065" s="2">
        <v>0.44447300000000001</v>
      </c>
      <c r="H8065" s="2">
        <v>0.44731900000000002</v>
      </c>
      <c r="J8065" s="2">
        <v>10.65509</v>
      </c>
      <c r="K8065" s="2">
        <v>0.11040700000000001</v>
      </c>
      <c r="L8065" s="2">
        <v>0.22259000000000001</v>
      </c>
    </row>
    <row r="8066" spans="1:12" x14ac:dyDescent="0.2">
      <c r="A8066" s="2">
        <v>10.655799999999999</v>
      </c>
      <c r="B8066" s="2">
        <v>42.529580000000003</v>
      </c>
      <c r="C8066" s="2">
        <v>8.8637999999999995E-2</v>
      </c>
      <c r="D8066" s="2">
        <v>0.59891799999999995</v>
      </c>
      <c r="F8066" s="2">
        <v>10.652990000000001</v>
      </c>
      <c r="G8066" s="2">
        <v>0.44454199999999999</v>
      </c>
      <c r="H8066" s="2">
        <v>0.44734200000000002</v>
      </c>
      <c r="J8066" s="2">
        <v>10.655799999999999</v>
      </c>
      <c r="K8066" s="2">
        <v>0.11040700000000001</v>
      </c>
      <c r="L8066" s="2">
        <v>0.22283600000000001</v>
      </c>
    </row>
    <row r="8067" spans="1:12" x14ac:dyDescent="0.2">
      <c r="A8067" s="2">
        <v>10.656499999999999</v>
      </c>
      <c r="B8067" s="2">
        <v>42.51831</v>
      </c>
      <c r="C8067" s="2">
        <v>8.8679999999999995E-2</v>
      </c>
      <c r="D8067" s="2">
        <v>0.59887999999999997</v>
      </c>
      <c r="F8067" s="2">
        <v>10.653689999999999</v>
      </c>
      <c r="G8067" s="2">
        <v>0.44472499999999998</v>
      </c>
      <c r="H8067" s="2">
        <v>0.447357</v>
      </c>
      <c r="J8067" s="2">
        <v>10.656499999999999</v>
      </c>
      <c r="K8067" s="2">
        <v>0.110708</v>
      </c>
      <c r="L8067" s="2">
        <v>0.223021</v>
      </c>
    </row>
    <row r="8068" spans="1:12" x14ac:dyDescent="0.2">
      <c r="A8068" s="2">
        <v>10.6572</v>
      </c>
      <c r="B8068" s="2">
        <v>42.506790000000002</v>
      </c>
      <c r="C8068" s="2">
        <v>8.8808999999999999E-2</v>
      </c>
      <c r="D8068" s="2">
        <v>0.59891799999999995</v>
      </c>
      <c r="F8068" s="2">
        <v>10.654389999999999</v>
      </c>
      <c r="G8068" s="2">
        <v>0.44470199999999999</v>
      </c>
      <c r="H8068" s="2">
        <v>0.44742599999999999</v>
      </c>
      <c r="J8068" s="2">
        <v>10.6572</v>
      </c>
      <c r="K8068" s="2">
        <v>0.110336</v>
      </c>
      <c r="L8068" s="2">
        <v>0.22367500000000001</v>
      </c>
    </row>
    <row r="8069" spans="1:12" x14ac:dyDescent="0.2">
      <c r="A8069" s="2">
        <v>10.6579</v>
      </c>
      <c r="B8069" s="2">
        <v>42.495150000000002</v>
      </c>
      <c r="C8069" s="2">
        <v>8.8672000000000001E-2</v>
      </c>
      <c r="D8069" s="2">
        <v>0.59918499999999997</v>
      </c>
      <c r="F8069" s="2">
        <v>10.65509</v>
      </c>
      <c r="G8069" s="2">
        <v>0.44470999999999999</v>
      </c>
      <c r="H8069" s="2">
        <v>0.44758599999999998</v>
      </c>
      <c r="J8069" s="2">
        <v>10.6579</v>
      </c>
      <c r="K8069" s="2">
        <v>0.110205</v>
      </c>
      <c r="L8069" s="2">
        <v>0.22400700000000001</v>
      </c>
    </row>
    <row r="8070" spans="1:12" x14ac:dyDescent="0.2">
      <c r="A8070" s="2">
        <v>10.6586</v>
      </c>
      <c r="B8070" s="2">
        <v>42.483260000000001</v>
      </c>
      <c r="C8070" s="2">
        <v>8.8442999999999994E-2</v>
      </c>
      <c r="D8070" s="2">
        <v>0.599773</v>
      </c>
      <c r="F8070" s="2">
        <v>10.655799999999999</v>
      </c>
      <c r="G8070" s="2">
        <v>0.44478600000000001</v>
      </c>
      <c r="H8070" s="2">
        <v>0.44746399999999997</v>
      </c>
      <c r="J8070" s="2">
        <v>10.6586</v>
      </c>
      <c r="K8070" s="2">
        <v>0.11104799999999999</v>
      </c>
      <c r="L8070" s="2">
        <v>0.22398299999999999</v>
      </c>
    </row>
    <row r="8071" spans="1:12" x14ac:dyDescent="0.2">
      <c r="A8071" s="2">
        <v>10.6593</v>
      </c>
      <c r="B8071" s="2">
        <v>42.471780000000003</v>
      </c>
      <c r="C8071" s="2">
        <v>8.8350999999999999E-2</v>
      </c>
      <c r="D8071" s="2">
        <v>0.60037499999999999</v>
      </c>
      <c r="F8071" s="2">
        <v>10.656499999999999</v>
      </c>
      <c r="G8071" s="2">
        <v>0.44490099999999999</v>
      </c>
      <c r="H8071" s="2">
        <v>0.44706699999999999</v>
      </c>
      <c r="J8071" s="2">
        <v>10.6593</v>
      </c>
      <c r="K8071" s="2">
        <v>0.11093500000000001</v>
      </c>
      <c r="L8071" s="2">
        <v>0.22359200000000001</v>
      </c>
    </row>
    <row r="8072" spans="1:12" x14ac:dyDescent="0.2">
      <c r="A8072" s="2">
        <v>10.66</v>
      </c>
      <c r="B8072" s="2">
        <v>42.460790000000003</v>
      </c>
      <c r="C8072" s="2">
        <v>8.8409000000000001E-2</v>
      </c>
      <c r="D8072" s="2">
        <v>0.60048999999999997</v>
      </c>
      <c r="F8072" s="2">
        <v>10.6572</v>
      </c>
      <c r="G8072" s="2">
        <v>0.44535799999999998</v>
      </c>
      <c r="H8072" s="2">
        <v>0.44696799999999998</v>
      </c>
      <c r="J8072" s="2">
        <v>10.66</v>
      </c>
      <c r="K8072" s="2">
        <v>0.110775</v>
      </c>
      <c r="L8072" s="2">
        <v>0.22319600000000001</v>
      </c>
    </row>
    <row r="8073" spans="1:12" x14ac:dyDescent="0.2">
      <c r="A8073" s="2">
        <v>10.66071</v>
      </c>
      <c r="B8073" s="2">
        <v>42.449800000000003</v>
      </c>
      <c r="C8073" s="2">
        <v>8.8347999999999996E-2</v>
      </c>
      <c r="D8073" s="2">
        <v>0.60037499999999999</v>
      </c>
      <c r="F8073" s="2">
        <v>10.6579</v>
      </c>
      <c r="G8073" s="2">
        <v>0.44555699999999998</v>
      </c>
      <c r="H8073" s="2">
        <v>0.44722699999999999</v>
      </c>
      <c r="J8073" s="2">
        <v>10.66071</v>
      </c>
      <c r="K8073" s="2">
        <v>0.11070199999999999</v>
      </c>
      <c r="L8073" s="2">
        <v>0.22326599999999999</v>
      </c>
    </row>
    <row r="8074" spans="1:12" x14ac:dyDescent="0.2">
      <c r="A8074" s="2">
        <v>10.66141</v>
      </c>
      <c r="B8074" s="2">
        <v>42.438510000000001</v>
      </c>
      <c r="C8074" s="2">
        <v>8.8493000000000002E-2</v>
      </c>
      <c r="D8074" s="2">
        <v>0.60049699999999995</v>
      </c>
      <c r="F8074" s="2">
        <v>10.6586</v>
      </c>
      <c r="G8074" s="2">
        <v>0.445633</v>
      </c>
      <c r="H8074" s="2">
        <v>0.44723499999999999</v>
      </c>
      <c r="J8074" s="2">
        <v>10.66141</v>
      </c>
      <c r="K8074" s="2">
        <v>0.110819</v>
      </c>
      <c r="L8074" s="2">
        <v>0.223325</v>
      </c>
    </row>
    <row r="8075" spans="1:12" x14ac:dyDescent="0.2">
      <c r="A8075" s="2">
        <v>10.66211</v>
      </c>
      <c r="B8075" s="2">
        <v>42.426949999999998</v>
      </c>
      <c r="C8075" s="2">
        <v>8.8568999999999995E-2</v>
      </c>
      <c r="D8075" s="2">
        <v>0.60037499999999999</v>
      </c>
      <c r="F8075" s="2">
        <v>10.6593</v>
      </c>
      <c r="G8075" s="2">
        <v>0.44595299999999999</v>
      </c>
      <c r="H8075" s="2">
        <v>0.44696000000000002</v>
      </c>
      <c r="J8075" s="2">
        <v>10.66211</v>
      </c>
      <c r="K8075" s="2">
        <v>0.11125500000000001</v>
      </c>
      <c r="L8075" s="2">
        <v>0.22348399999999999</v>
      </c>
    </row>
    <row r="8076" spans="1:12" x14ac:dyDescent="0.2">
      <c r="A8076" s="2">
        <v>10.66281</v>
      </c>
      <c r="B8076" s="2">
        <v>42.415390000000002</v>
      </c>
      <c r="C8076" s="2">
        <v>8.8092000000000004E-2</v>
      </c>
      <c r="D8076" s="2">
        <v>0.60052000000000005</v>
      </c>
      <c r="F8076" s="2">
        <v>10.66</v>
      </c>
      <c r="G8076" s="2">
        <v>0.44574000000000003</v>
      </c>
      <c r="H8076" s="2">
        <v>0.44696000000000002</v>
      </c>
      <c r="J8076" s="2">
        <v>10.66281</v>
      </c>
      <c r="K8076" s="2">
        <v>0.11167299999999999</v>
      </c>
      <c r="L8076" s="2">
        <v>0.223388</v>
      </c>
    </row>
    <row r="8077" spans="1:12" x14ac:dyDescent="0.2">
      <c r="A8077" s="2">
        <v>10.66351</v>
      </c>
      <c r="B8077" s="2">
        <v>42.403959999999998</v>
      </c>
      <c r="C8077" s="2">
        <v>8.7524000000000005E-2</v>
      </c>
      <c r="D8077" s="2">
        <v>0.60083299999999995</v>
      </c>
      <c r="F8077" s="2">
        <v>10.66071</v>
      </c>
      <c r="G8077" s="2">
        <v>0.44538100000000003</v>
      </c>
      <c r="H8077" s="2">
        <v>0.44703700000000002</v>
      </c>
      <c r="J8077" s="2">
        <v>10.66351</v>
      </c>
      <c r="K8077" s="2">
        <v>0.11197500000000001</v>
      </c>
      <c r="L8077" s="2">
        <v>0.223715</v>
      </c>
    </row>
    <row r="8078" spans="1:12" x14ac:dyDescent="0.2">
      <c r="A8078" s="2">
        <v>10.664210000000001</v>
      </c>
      <c r="B8078" s="2">
        <v>42.392310000000002</v>
      </c>
      <c r="C8078" s="2">
        <v>8.7210999999999997E-2</v>
      </c>
      <c r="D8078" s="2">
        <v>0.60164200000000001</v>
      </c>
      <c r="F8078" s="2">
        <v>10.66141</v>
      </c>
      <c r="G8078" s="2">
        <v>0.445351</v>
      </c>
      <c r="H8078" s="2">
        <v>0.44746399999999997</v>
      </c>
      <c r="J8078" s="2">
        <v>10.664210000000001</v>
      </c>
      <c r="K8078" s="2">
        <v>0.111803</v>
      </c>
      <c r="L8078" s="2">
        <v>0.22406200000000001</v>
      </c>
    </row>
    <row r="8079" spans="1:12" x14ac:dyDescent="0.2">
      <c r="A8079" s="2">
        <v>10.664910000000001</v>
      </c>
      <c r="B8079" s="2">
        <v>42.381250000000001</v>
      </c>
      <c r="C8079" s="2">
        <v>8.7192000000000006E-2</v>
      </c>
      <c r="D8079" s="2">
        <v>0.60261100000000001</v>
      </c>
      <c r="F8079" s="2">
        <v>10.66211</v>
      </c>
      <c r="G8079" s="2">
        <v>0.44531999999999999</v>
      </c>
      <c r="H8079" s="2">
        <v>0.44782300000000003</v>
      </c>
      <c r="J8079" s="2">
        <v>10.664910000000001</v>
      </c>
      <c r="K8079" s="2">
        <v>0.111721</v>
      </c>
      <c r="L8079" s="2">
        <v>0.22378000000000001</v>
      </c>
    </row>
    <row r="8080" spans="1:12" x14ac:dyDescent="0.2">
      <c r="A8080" s="2">
        <v>10.665620000000001</v>
      </c>
      <c r="B8080" s="2">
        <v>42.369799999999998</v>
      </c>
      <c r="C8080" s="2">
        <v>8.7260000000000004E-2</v>
      </c>
      <c r="D8080" s="2">
        <v>0.60280900000000004</v>
      </c>
      <c r="F8080" s="2">
        <v>10.66281</v>
      </c>
      <c r="G8080" s="2">
        <v>0.445633</v>
      </c>
      <c r="H8080" s="2">
        <v>0.44761699999999999</v>
      </c>
      <c r="J8080" s="2">
        <v>10.665620000000001</v>
      </c>
      <c r="K8080" s="2">
        <v>0.11147899999999999</v>
      </c>
      <c r="L8080" s="2">
        <v>0.22403699999999999</v>
      </c>
    </row>
    <row r="8081" spans="1:12" x14ac:dyDescent="0.2">
      <c r="A8081" s="2">
        <v>10.666320000000001</v>
      </c>
      <c r="B8081" s="2">
        <v>42.35859</v>
      </c>
      <c r="C8081" s="2">
        <v>8.7706999999999993E-2</v>
      </c>
      <c r="D8081" s="2">
        <v>0.60256500000000002</v>
      </c>
      <c r="F8081" s="2">
        <v>10.66351</v>
      </c>
      <c r="G8081" s="2">
        <v>0.44585399999999997</v>
      </c>
      <c r="H8081" s="2">
        <v>0.44753300000000001</v>
      </c>
      <c r="J8081" s="2">
        <v>10.666320000000001</v>
      </c>
      <c r="K8081" s="2">
        <v>0.111431</v>
      </c>
      <c r="L8081" s="2">
        <v>0.22434499999999999</v>
      </c>
    </row>
    <row r="8082" spans="1:12" x14ac:dyDescent="0.2">
      <c r="A8082" s="2">
        <v>10.667020000000001</v>
      </c>
      <c r="B8082" s="2">
        <v>42.34704</v>
      </c>
      <c r="C8082" s="2">
        <v>8.8179999999999994E-2</v>
      </c>
      <c r="D8082" s="2">
        <v>0.60312200000000005</v>
      </c>
      <c r="F8082" s="2">
        <v>10.664210000000001</v>
      </c>
      <c r="G8082" s="2">
        <v>0.44600699999999999</v>
      </c>
      <c r="H8082" s="2">
        <v>0.44772299999999998</v>
      </c>
      <c r="J8082" s="2">
        <v>10.667020000000001</v>
      </c>
      <c r="K8082" s="2">
        <v>0.111626</v>
      </c>
      <c r="L8082" s="2">
        <v>0.22495299999999999</v>
      </c>
    </row>
    <row r="8083" spans="1:12" x14ac:dyDescent="0.2">
      <c r="A8083" s="2">
        <v>10.667719999999999</v>
      </c>
      <c r="B8083" s="2">
        <v>42.33587</v>
      </c>
      <c r="C8083" s="2">
        <v>8.8283E-2</v>
      </c>
      <c r="D8083" s="2">
        <v>0.60313000000000005</v>
      </c>
      <c r="F8083" s="2">
        <v>10.664910000000001</v>
      </c>
      <c r="G8083" s="2">
        <v>0.446434</v>
      </c>
      <c r="H8083" s="2">
        <v>0.44783800000000001</v>
      </c>
      <c r="J8083" s="2">
        <v>10.667719999999999</v>
      </c>
      <c r="K8083" s="2">
        <v>0.112036</v>
      </c>
      <c r="L8083" s="2">
        <v>0.22536700000000001</v>
      </c>
    </row>
    <row r="8084" spans="1:12" x14ac:dyDescent="0.2">
      <c r="A8084" s="2">
        <v>10.668419999999999</v>
      </c>
      <c r="B8084" s="2">
        <v>42.324390000000001</v>
      </c>
      <c r="C8084" s="2">
        <v>8.8119000000000003E-2</v>
      </c>
      <c r="D8084" s="2">
        <v>0.60345000000000004</v>
      </c>
      <c r="F8084" s="2">
        <v>10.665620000000001</v>
      </c>
      <c r="G8084" s="2">
        <v>0.446739</v>
      </c>
      <c r="H8084" s="2">
        <v>0.44772299999999998</v>
      </c>
      <c r="J8084" s="2">
        <v>10.668419999999999</v>
      </c>
      <c r="K8084" s="2">
        <v>0.112301</v>
      </c>
      <c r="L8084" s="2">
        <v>0.22529399999999999</v>
      </c>
    </row>
    <row r="8085" spans="1:12" x14ac:dyDescent="0.2">
      <c r="A8085" s="2">
        <v>10.669119999999999</v>
      </c>
      <c r="B8085" s="2">
        <v>42.312269999999998</v>
      </c>
      <c r="C8085" s="2">
        <v>8.7619000000000002E-2</v>
      </c>
      <c r="D8085" s="2">
        <v>0.60350300000000001</v>
      </c>
      <c r="F8085" s="2">
        <v>10.666320000000001</v>
      </c>
      <c r="G8085" s="2">
        <v>0.44666299999999998</v>
      </c>
      <c r="H8085" s="2">
        <v>0.447853</v>
      </c>
      <c r="J8085" s="2">
        <v>10.669119999999999</v>
      </c>
      <c r="K8085" s="2">
        <v>0.111833</v>
      </c>
      <c r="L8085" s="2">
        <v>0.224745</v>
      </c>
    </row>
    <row r="8086" spans="1:12" x14ac:dyDescent="0.2">
      <c r="A8086" s="2">
        <v>10.66982</v>
      </c>
      <c r="B8086" s="2">
        <v>42.300690000000003</v>
      </c>
      <c r="C8086" s="2">
        <v>8.7371000000000004E-2</v>
      </c>
      <c r="D8086" s="2">
        <v>0.60358000000000001</v>
      </c>
      <c r="F8086" s="2">
        <v>10.667020000000001</v>
      </c>
      <c r="G8086" s="2">
        <v>0.44708300000000001</v>
      </c>
      <c r="H8086" s="2">
        <v>0.44827299999999998</v>
      </c>
      <c r="J8086" s="2">
        <v>10.66982</v>
      </c>
      <c r="K8086" s="2">
        <v>0.112141</v>
      </c>
      <c r="L8086" s="2">
        <v>0.22443199999999999</v>
      </c>
    </row>
    <row r="8087" spans="1:12" x14ac:dyDescent="0.2">
      <c r="A8087" s="2">
        <v>10.670529999999999</v>
      </c>
      <c r="B8087" s="2">
        <v>42.289569999999998</v>
      </c>
      <c r="C8087" s="2">
        <v>8.7111999999999995E-2</v>
      </c>
      <c r="D8087" s="2">
        <v>0.60422799999999999</v>
      </c>
      <c r="F8087" s="2">
        <v>10.667719999999999</v>
      </c>
      <c r="G8087" s="2">
        <v>0.44731900000000002</v>
      </c>
      <c r="H8087" s="2">
        <v>0.448517</v>
      </c>
      <c r="J8087" s="2">
        <v>10.670529999999999</v>
      </c>
      <c r="K8087" s="2">
        <v>0.112404</v>
      </c>
      <c r="L8087" s="2">
        <v>0.224022</v>
      </c>
    </row>
    <row r="8088" spans="1:12" x14ac:dyDescent="0.2">
      <c r="A8088" s="2">
        <v>10.67123</v>
      </c>
      <c r="B8088" s="2">
        <v>42.277880000000003</v>
      </c>
      <c r="C8088" s="2">
        <v>8.6967000000000003E-2</v>
      </c>
      <c r="D8088" s="2">
        <v>0.60500600000000004</v>
      </c>
      <c r="F8088" s="2">
        <v>10.668419999999999</v>
      </c>
      <c r="G8088" s="2">
        <v>0.44734200000000002</v>
      </c>
      <c r="H8088" s="2">
        <v>0.44856299999999999</v>
      </c>
      <c r="J8088" s="2">
        <v>10.67123</v>
      </c>
      <c r="K8088" s="2">
        <v>0.11253199999999999</v>
      </c>
      <c r="L8088" s="2">
        <v>0.223497</v>
      </c>
    </row>
    <row r="8089" spans="1:12" x14ac:dyDescent="0.2">
      <c r="A8089" s="2">
        <v>10.67193</v>
      </c>
      <c r="B8089" s="2">
        <v>42.265920000000001</v>
      </c>
      <c r="C8089" s="2">
        <v>8.7218000000000004E-2</v>
      </c>
      <c r="D8089" s="2">
        <v>0.60535700000000003</v>
      </c>
      <c r="F8089" s="2">
        <v>10.669119999999999</v>
      </c>
      <c r="G8089" s="2">
        <v>0.447357</v>
      </c>
      <c r="H8089" s="2">
        <v>0.44858599999999998</v>
      </c>
      <c r="J8089" s="2">
        <v>10.67193</v>
      </c>
      <c r="K8089" s="2">
        <v>0.11294700000000001</v>
      </c>
      <c r="L8089" s="2">
        <v>0.22309899999999999</v>
      </c>
    </row>
    <row r="8090" spans="1:12" x14ac:dyDescent="0.2">
      <c r="A8090" s="2">
        <v>10.67263</v>
      </c>
      <c r="B8090" s="2">
        <v>42.254309999999997</v>
      </c>
      <c r="C8090" s="2">
        <v>8.7104000000000001E-2</v>
      </c>
      <c r="D8090" s="2">
        <v>0.60569300000000004</v>
      </c>
      <c r="F8090" s="2">
        <v>10.66982</v>
      </c>
      <c r="G8090" s="2">
        <v>0.44742599999999999</v>
      </c>
      <c r="H8090" s="2">
        <v>0.44843300000000003</v>
      </c>
      <c r="J8090" s="2">
        <v>10.67263</v>
      </c>
      <c r="K8090" s="2">
        <v>0.11253299999999999</v>
      </c>
      <c r="L8090" s="2">
        <v>0.22240399999999999</v>
      </c>
    </row>
    <row r="8091" spans="1:12" x14ac:dyDescent="0.2">
      <c r="A8091" s="2">
        <v>10.67333</v>
      </c>
      <c r="B8091" s="2">
        <v>42.243130000000001</v>
      </c>
      <c r="C8091" s="2">
        <v>8.6887000000000006E-2</v>
      </c>
      <c r="D8091" s="2">
        <v>0.60632600000000003</v>
      </c>
      <c r="F8091" s="2">
        <v>10.670529999999999</v>
      </c>
      <c r="G8091" s="2">
        <v>0.44758599999999998</v>
      </c>
      <c r="H8091" s="2">
        <v>0.44877600000000001</v>
      </c>
      <c r="J8091" s="2">
        <v>10.67333</v>
      </c>
      <c r="K8091" s="2">
        <v>0.112217</v>
      </c>
      <c r="L8091" s="2">
        <v>0.22209000000000001</v>
      </c>
    </row>
    <row r="8092" spans="1:12" x14ac:dyDescent="0.2">
      <c r="A8092" s="2">
        <v>10.67403</v>
      </c>
      <c r="B8092" s="2">
        <v>42.231639999999999</v>
      </c>
      <c r="C8092" s="2">
        <v>8.7252999999999997E-2</v>
      </c>
      <c r="D8092" s="2">
        <v>0.60641</v>
      </c>
      <c r="F8092" s="2">
        <v>10.67123</v>
      </c>
      <c r="G8092" s="2">
        <v>0.44746399999999997</v>
      </c>
      <c r="H8092" s="2">
        <v>0.44912000000000002</v>
      </c>
      <c r="J8092" s="2">
        <v>10.67403</v>
      </c>
      <c r="K8092" s="2">
        <v>0.113026</v>
      </c>
      <c r="L8092" s="2">
        <v>0.22145699999999999</v>
      </c>
    </row>
    <row r="8093" spans="1:12" x14ac:dyDescent="0.2">
      <c r="A8093" s="2">
        <v>10.67473</v>
      </c>
      <c r="B8093" s="2">
        <v>42.22016</v>
      </c>
      <c r="C8093" s="2">
        <v>8.7386000000000005E-2</v>
      </c>
      <c r="D8093" s="2">
        <v>0.60624999999999996</v>
      </c>
      <c r="F8093" s="2">
        <v>10.67193</v>
      </c>
      <c r="G8093" s="2">
        <v>0.44706699999999999</v>
      </c>
      <c r="H8093" s="2">
        <v>0.44873000000000002</v>
      </c>
      <c r="J8093" s="2">
        <v>10.67473</v>
      </c>
      <c r="K8093" s="2">
        <v>0.113527</v>
      </c>
      <c r="L8093" s="2">
        <v>0.22071499999999999</v>
      </c>
    </row>
    <row r="8094" spans="1:12" x14ac:dyDescent="0.2">
      <c r="A8094" s="2">
        <v>10.67543</v>
      </c>
      <c r="B8094" s="2">
        <v>42.208739999999999</v>
      </c>
      <c r="C8094" s="2">
        <v>8.7309999999999999E-2</v>
      </c>
      <c r="D8094" s="2">
        <v>0.606151</v>
      </c>
      <c r="F8094" s="2">
        <v>10.67263</v>
      </c>
      <c r="G8094" s="2">
        <v>0.44696799999999998</v>
      </c>
      <c r="H8094" s="2">
        <v>0.44869999999999999</v>
      </c>
      <c r="J8094" s="2">
        <v>10.67543</v>
      </c>
      <c r="K8094" s="2">
        <v>0.114092</v>
      </c>
      <c r="L8094" s="2">
        <v>0.220417</v>
      </c>
    </row>
    <row r="8095" spans="1:12" x14ac:dyDescent="0.2">
      <c r="A8095" s="2">
        <v>10.67614</v>
      </c>
      <c r="B8095" s="2">
        <v>42.196820000000002</v>
      </c>
      <c r="C8095" s="2">
        <v>8.7161000000000002E-2</v>
      </c>
      <c r="D8095" s="2">
        <v>0.60641800000000001</v>
      </c>
      <c r="F8095" s="2">
        <v>10.67333</v>
      </c>
      <c r="G8095" s="2">
        <v>0.44722699999999999</v>
      </c>
      <c r="H8095" s="2">
        <v>0.44823499999999999</v>
      </c>
      <c r="J8095" s="2">
        <v>10.67614</v>
      </c>
      <c r="K8095" s="2">
        <v>0.11471000000000001</v>
      </c>
      <c r="L8095" s="2">
        <v>0.22029099999999999</v>
      </c>
    </row>
    <row r="8096" spans="1:12" x14ac:dyDescent="0.2">
      <c r="A8096" s="2">
        <v>10.67684</v>
      </c>
      <c r="B8096" s="2">
        <v>42.18488</v>
      </c>
      <c r="C8096" s="2">
        <v>8.7035000000000001E-2</v>
      </c>
      <c r="D8096" s="2">
        <v>0.60672300000000001</v>
      </c>
      <c r="F8096" s="2">
        <v>10.67403</v>
      </c>
      <c r="G8096" s="2">
        <v>0.44723499999999999</v>
      </c>
      <c r="H8096" s="2">
        <v>0.44786799999999999</v>
      </c>
      <c r="J8096" s="2">
        <v>10.67684</v>
      </c>
      <c r="K8096" s="2">
        <v>0.115162</v>
      </c>
      <c r="L8096" s="2">
        <v>0.21954699999999999</v>
      </c>
    </row>
    <row r="8097" spans="1:12" x14ac:dyDescent="0.2">
      <c r="A8097" s="2">
        <v>10.67754</v>
      </c>
      <c r="B8097" s="2">
        <v>42.173369999999998</v>
      </c>
      <c r="C8097" s="2">
        <v>8.7351999999999999E-2</v>
      </c>
      <c r="D8097" s="2">
        <v>0.60724199999999995</v>
      </c>
      <c r="F8097" s="2">
        <v>10.67473</v>
      </c>
      <c r="G8097" s="2">
        <v>0.44696000000000002</v>
      </c>
      <c r="H8097" s="2">
        <v>0.44806699999999999</v>
      </c>
      <c r="J8097" s="2">
        <v>10.67754</v>
      </c>
      <c r="K8097" s="2">
        <v>0.115143</v>
      </c>
      <c r="L8097" s="2">
        <v>0.219001</v>
      </c>
    </row>
    <row r="8098" spans="1:12" x14ac:dyDescent="0.2">
      <c r="A8098" s="2">
        <v>10.678240000000001</v>
      </c>
      <c r="B8098" s="2">
        <v>42.16151</v>
      </c>
      <c r="C8098" s="2">
        <v>8.7542999999999996E-2</v>
      </c>
      <c r="D8098" s="2">
        <v>0.60759300000000005</v>
      </c>
      <c r="F8098" s="2">
        <v>10.67543</v>
      </c>
      <c r="G8098" s="2">
        <v>0.44696000000000002</v>
      </c>
      <c r="H8098" s="2">
        <v>0.448189</v>
      </c>
      <c r="J8098" s="2">
        <v>10.678240000000001</v>
      </c>
      <c r="K8098" s="2">
        <v>0.115928</v>
      </c>
      <c r="L8098" s="2">
        <v>0.21881200000000001</v>
      </c>
    </row>
    <row r="8099" spans="1:12" x14ac:dyDescent="0.2">
      <c r="A8099" s="2">
        <v>10.678940000000001</v>
      </c>
      <c r="B8099" s="2">
        <v>42.149769999999997</v>
      </c>
      <c r="C8099" s="2">
        <v>8.7778999999999996E-2</v>
      </c>
      <c r="D8099" s="2">
        <v>0.60741000000000001</v>
      </c>
      <c r="F8099" s="2">
        <v>10.67614</v>
      </c>
      <c r="G8099" s="2">
        <v>0.44703700000000002</v>
      </c>
      <c r="H8099" s="2">
        <v>0.448326</v>
      </c>
      <c r="J8099" s="2">
        <v>10.678940000000001</v>
      </c>
      <c r="K8099" s="2">
        <v>0.116358</v>
      </c>
      <c r="L8099" s="2">
        <v>0.219054</v>
      </c>
    </row>
    <row r="8100" spans="1:12" x14ac:dyDescent="0.2">
      <c r="A8100" s="2">
        <v>10.679639999999999</v>
      </c>
      <c r="B8100" s="2">
        <v>42.137689999999999</v>
      </c>
      <c r="C8100" s="2">
        <v>8.7672E-2</v>
      </c>
      <c r="D8100" s="2">
        <v>0.60732600000000003</v>
      </c>
      <c r="F8100" s="2">
        <v>10.67684</v>
      </c>
      <c r="G8100" s="2">
        <v>0.44746399999999997</v>
      </c>
      <c r="H8100" s="2">
        <v>0.44816600000000001</v>
      </c>
      <c r="J8100" s="2">
        <v>10.679639999999999</v>
      </c>
      <c r="K8100" s="2">
        <v>0.116644</v>
      </c>
      <c r="L8100" s="2">
        <v>0.21906600000000001</v>
      </c>
    </row>
    <row r="8101" spans="1:12" x14ac:dyDescent="0.2">
      <c r="A8101" s="2">
        <v>10.680339999999999</v>
      </c>
      <c r="B8101" s="2">
        <v>42.125439999999998</v>
      </c>
      <c r="C8101" s="2">
        <v>8.7981000000000004E-2</v>
      </c>
      <c r="D8101" s="2">
        <v>0.60739399999999999</v>
      </c>
      <c r="F8101" s="2">
        <v>10.67754</v>
      </c>
      <c r="G8101" s="2">
        <v>0.44782300000000003</v>
      </c>
      <c r="H8101" s="2">
        <v>0.44801299999999999</v>
      </c>
      <c r="J8101" s="2">
        <v>10.680339999999999</v>
      </c>
      <c r="K8101" s="2">
        <v>0.117016</v>
      </c>
      <c r="L8101" s="2">
        <v>0.218752</v>
      </c>
    </row>
    <row r="8102" spans="1:12" x14ac:dyDescent="0.2">
      <c r="A8102" s="2">
        <v>10.681050000000001</v>
      </c>
      <c r="B8102" s="2">
        <v>42.11374</v>
      </c>
      <c r="C8102" s="2">
        <v>8.7793999999999997E-2</v>
      </c>
      <c r="D8102" s="2">
        <v>0.607684</v>
      </c>
      <c r="F8102" s="2">
        <v>10.678240000000001</v>
      </c>
      <c r="G8102" s="2">
        <v>0.44761699999999999</v>
      </c>
      <c r="H8102" s="2">
        <v>0.44799800000000001</v>
      </c>
      <c r="J8102" s="2">
        <v>10.681050000000001</v>
      </c>
      <c r="K8102" s="2">
        <v>0.116894</v>
      </c>
      <c r="L8102" s="2">
        <v>0.21849299999999999</v>
      </c>
    </row>
    <row r="8103" spans="1:12" x14ac:dyDescent="0.2">
      <c r="A8103" s="2">
        <v>10.681749999999999</v>
      </c>
      <c r="B8103" s="2">
        <v>42.101970000000001</v>
      </c>
      <c r="C8103" s="2">
        <v>8.7760000000000005E-2</v>
      </c>
      <c r="D8103" s="2">
        <v>0.60795900000000003</v>
      </c>
      <c r="F8103" s="2">
        <v>10.678940000000001</v>
      </c>
      <c r="G8103" s="2">
        <v>0.44753300000000001</v>
      </c>
      <c r="H8103" s="2">
        <v>0.448158</v>
      </c>
      <c r="J8103" s="2">
        <v>10.681749999999999</v>
      </c>
      <c r="K8103" s="2">
        <v>0.117796</v>
      </c>
      <c r="L8103" s="2">
        <v>0.21809100000000001</v>
      </c>
    </row>
    <row r="8104" spans="1:12" x14ac:dyDescent="0.2">
      <c r="A8104" s="2">
        <v>10.682449999999999</v>
      </c>
      <c r="B8104" s="2">
        <v>42.089889999999997</v>
      </c>
      <c r="C8104" s="2">
        <v>8.7783E-2</v>
      </c>
      <c r="D8104" s="2">
        <v>0.60772199999999998</v>
      </c>
      <c r="F8104" s="2">
        <v>10.679639999999999</v>
      </c>
      <c r="G8104" s="2">
        <v>0.44772299999999998</v>
      </c>
      <c r="H8104" s="2">
        <v>0.44823499999999999</v>
      </c>
      <c r="J8104" s="2">
        <v>10.682449999999999</v>
      </c>
      <c r="K8104" s="2">
        <v>0.118494</v>
      </c>
      <c r="L8104" s="2">
        <v>0.21786800000000001</v>
      </c>
    </row>
    <row r="8105" spans="1:12" x14ac:dyDescent="0.2">
      <c r="A8105" s="2">
        <v>10.683149999999999</v>
      </c>
      <c r="B8105" s="2">
        <v>42.077649999999998</v>
      </c>
      <c r="C8105" s="2">
        <v>8.7485999999999994E-2</v>
      </c>
      <c r="D8105" s="2">
        <v>0.60769200000000001</v>
      </c>
      <c r="F8105" s="2">
        <v>10.680339999999999</v>
      </c>
      <c r="G8105" s="2">
        <v>0.44783800000000001</v>
      </c>
      <c r="H8105" s="2">
        <v>0.44829599999999997</v>
      </c>
      <c r="J8105" s="2">
        <v>10.683149999999999</v>
      </c>
      <c r="K8105" s="2">
        <v>0.118896</v>
      </c>
      <c r="L8105" s="2">
        <v>0.217808</v>
      </c>
    </row>
    <row r="8106" spans="1:12" x14ac:dyDescent="0.2">
      <c r="A8106" s="2">
        <v>10.68385</v>
      </c>
      <c r="B8106" s="2">
        <v>42.065840000000001</v>
      </c>
      <c r="C8106" s="2">
        <v>8.6985999999999994E-2</v>
      </c>
      <c r="D8106" s="2">
        <v>0.60805100000000001</v>
      </c>
      <c r="F8106" s="2">
        <v>10.681050000000001</v>
      </c>
      <c r="G8106" s="2">
        <v>0.44772299999999998</v>
      </c>
      <c r="H8106" s="2">
        <v>0.44827299999999998</v>
      </c>
      <c r="J8106" s="2">
        <v>10.68385</v>
      </c>
      <c r="K8106" s="2">
        <v>0.118852</v>
      </c>
      <c r="L8106" s="2">
        <v>0.21806</v>
      </c>
    </row>
    <row r="8107" spans="1:12" x14ac:dyDescent="0.2">
      <c r="A8107" s="2">
        <v>10.68455</v>
      </c>
      <c r="B8107" s="2">
        <v>42.054049999999997</v>
      </c>
      <c r="C8107" s="2">
        <v>8.6055000000000006E-2</v>
      </c>
      <c r="D8107" s="2">
        <v>0.60838599999999998</v>
      </c>
      <c r="F8107" s="2">
        <v>10.681749999999999</v>
      </c>
      <c r="G8107" s="2">
        <v>0.447853</v>
      </c>
      <c r="H8107" s="2">
        <v>0.44799</v>
      </c>
      <c r="J8107" s="2">
        <v>10.68455</v>
      </c>
      <c r="K8107" s="2">
        <v>0.119087</v>
      </c>
      <c r="L8107" s="2">
        <v>0.218171</v>
      </c>
    </row>
    <row r="8108" spans="1:12" x14ac:dyDescent="0.2">
      <c r="A8108" s="2">
        <v>10.68525</v>
      </c>
      <c r="B8108" s="2">
        <v>42.043349999999997</v>
      </c>
      <c r="C8108" s="2">
        <v>8.5731000000000002E-2</v>
      </c>
      <c r="D8108" s="2">
        <v>0.60833300000000001</v>
      </c>
      <c r="F8108" s="2">
        <v>10.682449999999999</v>
      </c>
      <c r="G8108" s="2">
        <v>0.44827299999999998</v>
      </c>
      <c r="H8108" s="2">
        <v>0.44760100000000003</v>
      </c>
      <c r="J8108" s="2">
        <v>10.68525</v>
      </c>
      <c r="K8108" s="2">
        <v>0.119909</v>
      </c>
      <c r="L8108" s="2">
        <v>0.217776</v>
      </c>
    </row>
    <row r="8109" spans="1:12" x14ac:dyDescent="0.2">
      <c r="A8109" s="2">
        <v>10.68596</v>
      </c>
      <c r="B8109" s="2">
        <v>42.032679999999999</v>
      </c>
      <c r="C8109" s="2">
        <v>8.5452E-2</v>
      </c>
      <c r="D8109" s="2">
        <v>0.608348</v>
      </c>
      <c r="F8109" s="2">
        <v>10.683149999999999</v>
      </c>
      <c r="G8109" s="2">
        <v>0.448517</v>
      </c>
      <c r="H8109" s="2">
        <v>0.44724999999999998</v>
      </c>
      <c r="J8109" s="2">
        <v>10.68596</v>
      </c>
      <c r="K8109" s="2">
        <v>0.12007900000000001</v>
      </c>
      <c r="L8109" s="2">
        <v>0.217806</v>
      </c>
    </row>
    <row r="8110" spans="1:12" x14ac:dyDescent="0.2">
      <c r="A8110" s="2">
        <v>10.68666</v>
      </c>
      <c r="B8110" s="2">
        <v>42.021940000000001</v>
      </c>
      <c r="C8110" s="2">
        <v>8.5367999999999999E-2</v>
      </c>
      <c r="D8110" s="2">
        <v>0.60785999999999996</v>
      </c>
      <c r="F8110" s="2">
        <v>10.68385</v>
      </c>
      <c r="G8110" s="2">
        <v>0.44856299999999999</v>
      </c>
      <c r="H8110" s="2">
        <v>0.44736500000000001</v>
      </c>
      <c r="J8110" s="2">
        <v>10.68666</v>
      </c>
      <c r="K8110" s="2">
        <v>0.120405</v>
      </c>
      <c r="L8110" s="2">
        <v>0.21801499999999999</v>
      </c>
    </row>
    <row r="8111" spans="1:12" x14ac:dyDescent="0.2">
      <c r="A8111" s="2">
        <v>10.68736</v>
      </c>
      <c r="B8111" s="2">
        <v>42.010289999999998</v>
      </c>
      <c r="C8111" s="2">
        <v>8.5620000000000002E-2</v>
      </c>
      <c r="D8111" s="2">
        <v>0.60790599999999995</v>
      </c>
      <c r="F8111" s="2">
        <v>10.68455</v>
      </c>
      <c r="G8111" s="2">
        <v>0.44858599999999998</v>
      </c>
      <c r="H8111" s="2">
        <v>0.44719700000000001</v>
      </c>
      <c r="J8111" s="2">
        <v>10.68736</v>
      </c>
      <c r="K8111" s="2">
        <v>0.120006</v>
      </c>
      <c r="L8111" s="2">
        <v>0.218442</v>
      </c>
    </row>
    <row r="8112" spans="1:12" x14ac:dyDescent="0.2">
      <c r="A8112" s="2">
        <v>10.68806</v>
      </c>
      <c r="B8112" s="2">
        <v>41.998249999999999</v>
      </c>
      <c r="C8112" s="2">
        <v>8.5429000000000005E-2</v>
      </c>
      <c r="D8112" s="2">
        <v>0.60789800000000005</v>
      </c>
      <c r="F8112" s="2">
        <v>10.68525</v>
      </c>
      <c r="G8112" s="2">
        <v>0.44843300000000003</v>
      </c>
      <c r="H8112" s="2">
        <v>0.44692199999999999</v>
      </c>
      <c r="J8112" s="2">
        <v>10.68806</v>
      </c>
      <c r="K8112" s="2">
        <v>0.12058199999999999</v>
      </c>
      <c r="L8112" s="2">
        <v>0.21851599999999999</v>
      </c>
    </row>
    <row r="8113" spans="1:12" x14ac:dyDescent="0.2">
      <c r="A8113" s="2">
        <v>10.68876</v>
      </c>
      <c r="B8113" s="2">
        <v>41.986420000000003</v>
      </c>
      <c r="C8113" s="2">
        <v>8.5597000000000006E-2</v>
      </c>
      <c r="D8113" s="2">
        <v>0.60858500000000004</v>
      </c>
      <c r="F8113" s="2">
        <v>10.68596</v>
      </c>
      <c r="G8113" s="2">
        <v>0.44877600000000001</v>
      </c>
      <c r="H8113" s="2">
        <v>0.44680799999999998</v>
      </c>
      <c r="J8113" s="2">
        <v>10.68876</v>
      </c>
      <c r="K8113" s="2">
        <v>0.121143</v>
      </c>
      <c r="L8113" s="2">
        <v>0.21834600000000001</v>
      </c>
    </row>
    <row r="8114" spans="1:12" x14ac:dyDescent="0.2">
      <c r="A8114" s="2">
        <v>10.68946</v>
      </c>
      <c r="B8114" s="2">
        <v>41.974429999999998</v>
      </c>
      <c r="C8114" s="2">
        <v>8.6016999999999996E-2</v>
      </c>
      <c r="D8114" s="2">
        <v>0.60918700000000003</v>
      </c>
      <c r="F8114" s="2">
        <v>10.68666</v>
      </c>
      <c r="G8114" s="2">
        <v>0.44912000000000002</v>
      </c>
      <c r="H8114" s="2">
        <v>0.446297</v>
      </c>
      <c r="J8114" s="2">
        <v>10.68946</v>
      </c>
      <c r="K8114" s="2">
        <v>0.120502</v>
      </c>
      <c r="L8114" s="2">
        <v>0.21820400000000001</v>
      </c>
    </row>
    <row r="8115" spans="1:12" x14ac:dyDescent="0.2">
      <c r="A8115" s="2">
        <v>10.690160000000001</v>
      </c>
      <c r="B8115" s="2">
        <v>41.962159999999997</v>
      </c>
      <c r="C8115" s="2">
        <v>8.5737999999999995E-2</v>
      </c>
      <c r="D8115" s="2">
        <v>0.60927900000000002</v>
      </c>
      <c r="F8115" s="2">
        <v>10.68736</v>
      </c>
      <c r="G8115" s="2">
        <v>0.44873000000000002</v>
      </c>
      <c r="H8115" s="2">
        <v>0.445969</v>
      </c>
      <c r="J8115" s="2">
        <v>10.690160000000001</v>
      </c>
      <c r="K8115" s="2">
        <v>0.12067600000000001</v>
      </c>
      <c r="L8115" s="2">
        <v>0.21818299999999999</v>
      </c>
    </row>
    <row r="8116" spans="1:12" x14ac:dyDescent="0.2">
      <c r="A8116" s="2">
        <v>10.69087</v>
      </c>
      <c r="B8116" s="2">
        <v>41.950380000000003</v>
      </c>
      <c r="C8116" s="2">
        <v>8.5894999999999999E-2</v>
      </c>
      <c r="D8116" s="2">
        <v>0.60943899999999995</v>
      </c>
      <c r="F8116" s="2">
        <v>10.68806</v>
      </c>
      <c r="G8116" s="2">
        <v>0.44869999999999999</v>
      </c>
      <c r="H8116" s="2">
        <v>0.445824</v>
      </c>
      <c r="J8116" s="2">
        <v>10.69087</v>
      </c>
      <c r="K8116" s="2">
        <v>0.120598</v>
      </c>
      <c r="L8116" s="2">
        <v>0.21807000000000001</v>
      </c>
    </row>
    <row r="8117" spans="1:12" x14ac:dyDescent="0.2">
      <c r="A8117" s="2">
        <v>10.69157</v>
      </c>
      <c r="B8117" s="2">
        <v>41.937550000000002</v>
      </c>
      <c r="C8117" s="2">
        <v>8.5657999999999998E-2</v>
      </c>
      <c r="D8117" s="2">
        <v>0.61025499999999999</v>
      </c>
      <c r="F8117" s="2">
        <v>10.68876</v>
      </c>
      <c r="G8117" s="2">
        <v>0.44823499999999999</v>
      </c>
      <c r="H8117" s="2">
        <v>0.445465</v>
      </c>
      <c r="J8117" s="2">
        <v>10.69157</v>
      </c>
      <c r="K8117" s="2">
        <v>0.120293</v>
      </c>
      <c r="L8117" s="2">
        <v>0.21809899999999999</v>
      </c>
    </row>
    <row r="8118" spans="1:12" x14ac:dyDescent="0.2">
      <c r="A8118" s="2">
        <v>10.692270000000001</v>
      </c>
      <c r="B8118" s="2">
        <v>41.925159999999998</v>
      </c>
      <c r="C8118" s="2">
        <v>8.5647000000000001E-2</v>
      </c>
      <c r="D8118" s="2">
        <v>0.61047700000000005</v>
      </c>
      <c r="F8118" s="2">
        <v>10.68946</v>
      </c>
      <c r="G8118" s="2">
        <v>0.44786799999999999</v>
      </c>
      <c r="H8118" s="2">
        <v>0.44531999999999999</v>
      </c>
      <c r="J8118" s="2">
        <v>10.692270000000001</v>
      </c>
      <c r="K8118" s="2">
        <v>0.120674</v>
      </c>
      <c r="L8118" s="2">
        <v>0.217914</v>
      </c>
    </row>
    <row r="8119" spans="1:12" x14ac:dyDescent="0.2">
      <c r="A8119" s="2">
        <v>10.692970000000001</v>
      </c>
      <c r="B8119" s="2">
        <v>41.912840000000003</v>
      </c>
      <c r="C8119" s="2">
        <v>8.5684999999999997E-2</v>
      </c>
      <c r="D8119" s="2">
        <v>0.61117100000000002</v>
      </c>
      <c r="F8119" s="2">
        <v>10.690160000000001</v>
      </c>
      <c r="G8119" s="2">
        <v>0.44806699999999999</v>
      </c>
      <c r="H8119" s="2">
        <v>0.44522899999999999</v>
      </c>
      <c r="J8119" s="2">
        <v>10.692970000000001</v>
      </c>
      <c r="K8119" s="2">
        <v>0.120731</v>
      </c>
      <c r="L8119" s="2">
        <v>0.21768799999999999</v>
      </c>
    </row>
    <row r="8120" spans="1:12" x14ac:dyDescent="0.2">
      <c r="A8120" s="2">
        <v>10.693669999999999</v>
      </c>
      <c r="B8120" s="2">
        <v>41.900889999999997</v>
      </c>
      <c r="C8120" s="2">
        <v>8.5773000000000002E-2</v>
      </c>
      <c r="D8120" s="2">
        <v>0.61149900000000001</v>
      </c>
      <c r="F8120" s="2">
        <v>10.69087</v>
      </c>
      <c r="G8120" s="2">
        <v>0.448189</v>
      </c>
      <c r="H8120" s="2">
        <v>0.44533499999999998</v>
      </c>
      <c r="J8120" s="2">
        <v>10.693669999999999</v>
      </c>
      <c r="K8120" s="2">
        <v>0.120447</v>
      </c>
      <c r="L8120" s="2">
        <v>0.21751699999999999</v>
      </c>
    </row>
    <row r="8121" spans="1:12" x14ac:dyDescent="0.2">
      <c r="A8121" s="2">
        <v>10.694369999999999</v>
      </c>
      <c r="B8121" s="2">
        <v>41.888210000000001</v>
      </c>
      <c r="C8121" s="2">
        <v>8.5600999999999997E-2</v>
      </c>
      <c r="D8121" s="2">
        <v>0.61177400000000004</v>
      </c>
      <c r="F8121" s="2">
        <v>10.69157</v>
      </c>
      <c r="G8121" s="2">
        <v>0.448326</v>
      </c>
      <c r="H8121" s="2">
        <v>0.44550299999999998</v>
      </c>
      <c r="J8121" s="2">
        <v>10.694369999999999</v>
      </c>
      <c r="K8121" s="2">
        <v>0.12109</v>
      </c>
      <c r="L8121" s="2">
        <v>0.21723799999999999</v>
      </c>
    </row>
    <row r="8122" spans="1:12" x14ac:dyDescent="0.2">
      <c r="A8122" s="2">
        <v>10.695069999999999</v>
      </c>
      <c r="B8122" s="2">
        <v>41.875230000000002</v>
      </c>
      <c r="C8122" s="2">
        <v>8.5674E-2</v>
      </c>
      <c r="D8122" s="2">
        <v>0.61200299999999996</v>
      </c>
      <c r="F8122" s="2">
        <v>10.692270000000001</v>
      </c>
      <c r="G8122" s="2">
        <v>0.44816600000000001</v>
      </c>
      <c r="H8122" s="2">
        <v>0.44554100000000002</v>
      </c>
      <c r="J8122" s="2">
        <v>10.695069999999999</v>
      </c>
      <c r="K8122" s="2">
        <v>0.12121800000000001</v>
      </c>
      <c r="L8122" s="2">
        <v>0.21707799999999999</v>
      </c>
    </row>
    <row r="8123" spans="1:12" x14ac:dyDescent="0.2">
      <c r="A8123" s="2">
        <v>10.69577</v>
      </c>
      <c r="B8123" s="2">
        <v>41.862290000000002</v>
      </c>
      <c r="C8123" s="2">
        <v>8.5833999999999994E-2</v>
      </c>
      <c r="D8123" s="2">
        <v>0.61218600000000001</v>
      </c>
      <c r="F8123" s="2">
        <v>10.692970000000001</v>
      </c>
      <c r="G8123" s="2">
        <v>0.44801299999999999</v>
      </c>
      <c r="H8123" s="2">
        <v>0.44553399999999999</v>
      </c>
      <c r="J8123" s="2">
        <v>10.69577</v>
      </c>
      <c r="K8123" s="2">
        <v>0.12084399999999999</v>
      </c>
      <c r="L8123" s="2">
        <v>0.216894</v>
      </c>
    </row>
    <row r="8124" spans="1:12" x14ac:dyDescent="0.2">
      <c r="A8124" s="2">
        <v>10.696479999999999</v>
      </c>
      <c r="B8124" s="2">
        <v>41.850169999999999</v>
      </c>
      <c r="C8124" s="2">
        <v>8.5127999999999995E-2</v>
      </c>
      <c r="D8124" s="2">
        <v>0.61282700000000001</v>
      </c>
      <c r="F8124" s="2">
        <v>10.693669999999999</v>
      </c>
      <c r="G8124" s="2">
        <v>0.44799800000000001</v>
      </c>
      <c r="H8124" s="2">
        <v>0.44559500000000002</v>
      </c>
      <c r="J8124" s="2">
        <v>10.696479999999999</v>
      </c>
      <c r="K8124" s="2">
        <v>0.120655</v>
      </c>
      <c r="L8124" s="2">
        <v>0.21709700000000001</v>
      </c>
    </row>
    <row r="8125" spans="1:12" x14ac:dyDescent="0.2">
      <c r="A8125" s="2">
        <v>10.697179999999999</v>
      </c>
      <c r="B8125" s="2">
        <v>41.838520000000003</v>
      </c>
      <c r="C8125" s="2">
        <v>8.4780999999999995E-2</v>
      </c>
      <c r="D8125" s="2">
        <v>0.61375000000000002</v>
      </c>
      <c r="F8125" s="2">
        <v>10.694369999999999</v>
      </c>
      <c r="G8125" s="2">
        <v>0.448158</v>
      </c>
      <c r="H8125" s="2">
        <v>0.44564100000000001</v>
      </c>
      <c r="J8125" s="2">
        <v>10.697179999999999</v>
      </c>
      <c r="K8125" s="2">
        <v>0.11992800000000001</v>
      </c>
      <c r="L8125" s="2">
        <v>0.21751300000000001</v>
      </c>
    </row>
    <row r="8126" spans="1:12" x14ac:dyDescent="0.2">
      <c r="A8126" s="2">
        <v>10.69788</v>
      </c>
      <c r="B8126" s="2">
        <v>41.82647</v>
      </c>
      <c r="C8126" s="2">
        <v>8.5166000000000006E-2</v>
      </c>
      <c r="D8126" s="2">
        <v>0.61388699999999996</v>
      </c>
      <c r="F8126" s="2">
        <v>10.695069999999999</v>
      </c>
      <c r="G8126" s="2">
        <v>0.44823499999999999</v>
      </c>
      <c r="H8126" s="2">
        <v>0.44572400000000001</v>
      </c>
      <c r="J8126" s="2">
        <v>10.69788</v>
      </c>
      <c r="K8126" s="2">
        <v>0.119812</v>
      </c>
      <c r="L8126" s="2">
        <v>0.217777</v>
      </c>
    </row>
    <row r="8127" spans="1:12" x14ac:dyDescent="0.2">
      <c r="A8127" s="2">
        <v>10.69858</v>
      </c>
      <c r="B8127" s="2">
        <v>41.813830000000003</v>
      </c>
      <c r="C8127" s="2">
        <v>8.5151000000000004E-2</v>
      </c>
      <c r="D8127" s="2">
        <v>0.61397100000000004</v>
      </c>
      <c r="F8127" s="2">
        <v>10.69577</v>
      </c>
      <c r="G8127" s="2">
        <v>0.44829599999999997</v>
      </c>
      <c r="H8127" s="2">
        <v>0.44616699999999998</v>
      </c>
      <c r="J8127" s="2">
        <v>10.69858</v>
      </c>
      <c r="K8127" s="2">
        <v>0.11969200000000001</v>
      </c>
      <c r="L8127" s="2">
        <v>0.217586</v>
      </c>
    </row>
    <row r="8128" spans="1:12" x14ac:dyDescent="0.2">
      <c r="A8128" s="2">
        <v>10.69928</v>
      </c>
      <c r="B8128" s="2">
        <v>41.801299999999998</v>
      </c>
      <c r="C8128" s="2">
        <v>8.5570999999999994E-2</v>
      </c>
      <c r="D8128" s="2">
        <v>0.613506</v>
      </c>
      <c r="F8128" s="2">
        <v>10.696479999999999</v>
      </c>
      <c r="G8128" s="2">
        <v>0.44827299999999998</v>
      </c>
      <c r="H8128" s="2">
        <v>0.44609799999999999</v>
      </c>
      <c r="J8128" s="2">
        <v>10.69928</v>
      </c>
      <c r="K8128" s="2">
        <v>0.119406</v>
      </c>
      <c r="L8128" s="2">
        <v>0.217173</v>
      </c>
    </row>
    <row r="8129" spans="1:12" x14ac:dyDescent="0.2">
      <c r="A8129" s="2">
        <v>10.69998</v>
      </c>
      <c r="B8129" s="2">
        <v>41.788550000000001</v>
      </c>
      <c r="C8129" s="2">
        <v>8.5611999999999994E-2</v>
      </c>
      <c r="D8129" s="2">
        <v>0.61344500000000002</v>
      </c>
      <c r="F8129" s="2">
        <v>10.697179999999999</v>
      </c>
      <c r="G8129" s="2">
        <v>0.44799</v>
      </c>
      <c r="H8129" s="2">
        <v>0.44590800000000003</v>
      </c>
      <c r="J8129" s="2">
        <v>10.69998</v>
      </c>
      <c r="K8129" s="2">
        <v>0.11942700000000001</v>
      </c>
      <c r="L8129" s="2">
        <v>0.21694099999999999</v>
      </c>
    </row>
    <row r="8130" spans="1:12" x14ac:dyDescent="0.2">
      <c r="A8130" s="2">
        <v>10.70068</v>
      </c>
      <c r="B8130" s="2">
        <v>41.776670000000003</v>
      </c>
      <c r="C8130" s="2">
        <v>8.5651000000000005E-2</v>
      </c>
      <c r="D8130" s="2">
        <v>0.61368900000000004</v>
      </c>
      <c r="F8130" s="2">
        <v>10.69788</v>
      </c>
      <c r="G8130" s="2">
        <v>0.44760100000000003</v>
      </c>
      <c r="H8130" s="2">
        <v>0.44641900000000001</v>
      </c>
      <c r="J8130" s="2">
        <v>10.70068</v>
      </c>
      <c r="K8130" s="2">
        <v>0.119922</v>
      </c>
      <c r="L8130" s="2">
        <v>0.21637700000000001</v>
      </c>
    </row>
    <row r="8131" spans="1:12" x14ac:dyDescent="0.2">
      <c r="A8131" s="2">
        <v>10.70139</v>
      </c>
      <c r="B8131" s="2">
        <v>41.764249999999997</v>
      </c>
      <c r="C8131" s="2">
        <v>8.5264999999999994E-2</v>
      </c>
      <c r="D8131" s="2">
        <v>0.61410100000000001</v>
      </c>
      <c r="F8131" s="2">
        <v>10.69858</v>
      </c>
      <c r="G8131" s="2">
        <v>0.44724999999999998</v>
      </c>
      <c r="H8131" s="2">
        <v>0.44685399999999997</v>
      </c>
      <c r="J8131" s="2">
        <v>10.70139</v>
      </c>
      <c r="K8131" s="2">
        <v>0.120474</v>
      </c>
      <c r="L8131" s="2">
        <v>0.21566199999999999</v>
      </c>
    </row>
    <row r="8132" spans="1:12" x14ac:dyDescent="0.2">
      <c r="A8132" s="2">
        <v>10.70209</v>
      </c>
      <c r="B8132" s="2">
        <v>41.752009999999999</v>
      </c>
      <c r="C8132" s="2">
        <v>8.5342000000000001E-2</v>
      </c>
      <c r="D8132" s="2">
        <v>0.61396300000000004</v>
      </c>
      <c r="F8132" s="2">
        <v>10.69928</v>
      </c>
      <c r="G8132" s="2">
        <v>0.44736500000000001</v>
      </c>
      <c r="H8132" s="2">
        <v>0.44655600000000001</v>
      </c>
      <c r="J8132" s="2">
        <v>10.70209</v>
      </c>
      <c r="K8132" s="2">
        <v>0.12062199999999999</v>
      </c>
      <c r="L8132" s="2">
        <v>0.21496199999999999</v>
      </c>
    </row>
    <row r="8133" spans="1:12" x14ac:dyDescent="0.2">
      <c r="A8133" s="2">
        <v>10.70279</v>
      </c>
      <c r="B8133" s="2">
        <v>41.73939</v>
      </c>
      <c r="C8133" s="2">
        <v>8.5025000000000003E-2</v>
      </c>
      <c r="D8133" s="2">
        <v>0.61458900000000005</v>
      </c>
      <c r="F8133" s="2">
        <v>10.69998</v>
      </c>
      <c r="G8133" s="2">
        <v>0.44719700000000001</v>
      </c>
      <c r="H8133" s="2">
        <v>0.44674700000000001</v>
      </c>
      <c r="J8133" s="2">
        <v>10.70279</v>
      </c>
      <c r="K8133" s="2">
        <v>0.12064900000000001</v>
      </c>
      <c r="L8133" s="2">
        <v>0.21454200000000001</v>
      </c>
    </row>
    <row r="8134" spans="1:12" x14ac:dyDescent="0.2">
      <c r="A8134" s="2">
        <v>10.70349</v>
      </c>
      <c r="B8134" s="2">
        <v>41.726900000000001</v>
      </c>
      <c r="C8134" s="2">
        <v>8.4765999999999994E-2</v>
      </c>
      <c r="D8134" s="2">
        <v>0.61514599999999997</v>
      </c>
      <c r="F8134" s="2">
        <v>10.70068</v>
      </c>
      <c r="G8134" s="2">
        <v>0.44692199999999999</v>
      </c>
      <c r="H8134" s="2">
        <v>0.44669300000000001</v>
      </c>
      <c r="J8134" s="2">
        <v>10.70349</v>
      </c>
      <c r="K8134" s="2">
        <v>0.12067799999999999</v>
      </c>
      <c r="L8134" s="2">
        <v>0.21435999999999999</v>
      </c>
    </row>
    <row r="8135" spans="1:12" x14ac:dyDescent="0.2">
      <c r="A8135" s="2">
        <v>10.704190000000001</v>
      </c>
      <c r="B8135" s="2">
        <v>41.714480000000002</v>
      </c>
      <c r="C8135" s="2">
        <v>8.4510000000000002E-2</v>
      </c>
      <c r="D8135" s="2">
        <v>0.61604599999999998</v>
      </c>
      <c r="F8135" s="2">
        <v>10.70139</v>
      </c>
      <c r="G8135" s="2">
        <v>0.44680799999999998</v>
      </c>
      <c r="H8135" s="2">
        <v>0.44648700000000002</v>
      </c>
      <c r="J8135" s="2">
        <v>10.704190000000001</v>
      </c>
      <c r="K8135" s="2">
        <v>0.121013</v>
      </c>
      <c r="L8135" s="2">
        <v>0.21450900000000001</v>
      </c>
    </row>
    <row r="8136" spans="1:12" x14ac:dyDescent="0.2">
      <c r="A8136" s="2">
        <v>10.704890000000001</v>
      </c>
      <c r="B8136" s="2">
        <v>41.701529999999998</v>
      </c>
      <c r="C8136" s="2">
        <v>8.4227999999999997E-2</v>
      </c>
      <c r="D8136" s="2">
        <v>0.61622900000000003</v>
      </c>
      <c r="F8136" s="2">
        <v>10.70209</v>
      </c>
      <c r="G8136" s="2">
        <v>0.446297</v>
      </c>
      <c r="H8136" s="2">
        <v>0.44603700000000002</v>
      </c>
      <c r="J8136" s="2">
        <v>10.704890000000001</v>
      </c>
      <c r="K8136" s="2">
        <v>0.120987</v>
      </c>
      <c r="L8136" s="2">
        <v>0.21432000000000001</v>
      </c>
    </row>
    <row r="8137" spans="1:12" x14ac:dyDescent="0.2">
      <c r="A8137" s="2">
        <v>10.705590000000001</v>
      </c>
      <c r="B8137" s="2">
        <v>41.688740000000003</v>
      </c>
      <c r="C8137" s="2">
        <v>8.4158999999999998E-2</v>
      </c>
      <c r="D8137" s="2">
        <v>0.61607699999999999</v>
      </c>
      <c r="F8137" s="2">
        <v>10.70279</v>
      </c>
      <c r="G8137" s="2">
        <v>0.445969</v>
      </c>
      <c r="H8137" s="2">
        <v>0.44586900000000002</v>
      </c>
      <c r="J8137" s="2">
        <v>10.705590000000001</v>
      </c>
      <c r="K8137" s="2">
        <v>0.120781</v>
      </c>
      <c r="L8137" s="2">
        <v>0.21363699999999999</v>
      </c>
    </row>
    <row r="8138" spans="1:12" x14ac:dyDescent="0.2">
      <c r="A8138" s="2">
        <v>10.706300000000001</v>
      </c>
      <c r="B8138" s="2">
        <v>41.676519999999996</v>
      </c>
      <c r="C8138" s="2">
        <v>8.3652000000000004E-2</v>
      </c>
      <c r="D8138" s="2">
        <v>0.615985</v>
      </c>
      <c r="F8138" s="2">
        <v>10.70349</v>
      </c>
      <c r="G8138" s="2">
        <v>0.445824</v>
      </c>
      <c r="H8138" s="2">
        <v>0.44537399999999999</v>
      </c>
      <c r="J8138" s="2">
        <v>10.706300000000001</v>
      </c>
      <c r="K8138" s="2">
        <v>0.12074600000000001</v>
      </c>
      <c r="L8138" s="2">
        <v>0.21360199999999999</v>
      </c>
    </row>
    <row r="8139" spans="1:12" x14ac:dyDescent="0.2">
      <c r="A8139" s="2">
        <v>10.707000000000001</v>
      </c>
      <c r="B8139" s="2">
        <v>41.663829999999997</v>
      </c>
      <c r="C8139" s="2">
        <v>8.3086999999999994E-2</v>
      </c>
      <c r="D8139" s="2">
        <v>0.61612199999999995</v>
      </c>
      <c r="F8139" s="2">
        <v>10.704190000000001</v>
      </c>
      <c r="G8139" s="2">
        <v>0.445465</v>
      </c>
      <c r="H8139" s="2">
        <v>0.44537399999999999</v>
      </c>
      <c r="J8139" s="2">
        <v>10.707000000000001</v>
      </c>
      <c r="K8139" s="2">
        <v>0.120867</v>
      </c>
      <c r="L8139" s="2">
        <v>0.214083</v>
      </c>
    </row>
    <row r="8140" spans="1:12" x14ac:dyDescent="0.2">
      <c r="A8140" s="2">
        <v>10.707700000000001</v>
      </c>
      <c r="B8140" s="2">
        <v>41.651359999999997</v>
      </c>
      <c r="C8140" s="2">
        <v>8.2937999999999998E-2</v>
      </c>
      <c r="D8140" s="2">
        <v>0.616344</v>
      </c>
      <c r="F8140" s="2">
        <v>10.704890000000001</v>
      </c>
      <c r="G8140" s="2">
        <v>0.44531999999999999</v>
      </c>
      <c r="H8140" s="2">
        <v>0.44530500000000001</v>
      </c>
      <c r="J8140" s="2">
        <v>10.707700000000001</v>
      </c>
      <c r="K8140" s="2">
        <v>0.120951</v>
      </c>
      <c r="L8140" s="2">
        <v>0.214528</v>
      </c>
    </row>
    <row r="8141" spans="1:12" x14ac:dyDescent="0.2">
      <c r="A8141" s="2">
        <v>10.708399999999999</v>
      </c>
      <c r="B8141" s="2">
        <v>41.638500000000001</v>
      </c>
      <c r="C8141" s="2">
        <v>8.2979999999999998E-2</v>
      </c>
      <c r="D8141" s="2">
        <v>0.61662600000000001</v>
      </c>
      <c r="F8141" s="2">
        <v>10.705590000000001</v>
      </c>
      <c r="G8141" s="2">
        <v>0.44522899999999999</v>
      </c>
      <c r="H8141" s="2">
        <v>0.44541199999999997</v>
      </c>
      <c r="J8141" s="2">
        <v>10.708399999999999</v>
      </c>
      <c r="K8141" s="2">
        <v>0.120529</v>
      </c>
      <c r="L8141" s="2">
        <v>0.214507</v>
      </c>
    </row>
    <row r="8142" spans="1:12" x14ac:dyDescent="0.2">
      <c r="A8142" s="2">
        <v>10.709099999999999</v>
      </c>
      <c r="B8142" s="2">
        <v>41.625279999999997</v>
      </c>
      <c r="C8142" s="2">
        <v>8.2655999999999993E-2</v>
      </c>
      <c r="D8142" s="2">
        <v>0.61706099999999997</v>
      </c>
      <c r="F8142" s="2">
        <v>10.706300000000001</v>
      </c>
      <c r="G8142" s="2">
        <v>0.44533499999999998</v>
      </c>
      <c r="H8142" s="2">
        <v>0.44472499999999998</v>
      </c>
      <c r="J8142" s="2">
        <v>10.709099999999999</v>
      </c>
      <c r="K8142" s="2">
        <v>0.119306</v>
      </c>
      <c r="L8142" s="2">
        <v>0.214201</v>
      </c>
    </row>
    <row r="8143" spans="1:12" x14ac:dyDescent="0.2">
      <c r="A8143" s="2">
        <v>10.7098</v>
      </c>
      <c r="B8143" s="2">
        <v>41.612340000000003</v>
      </c>
      <c r="C8143" s="2">
        <v>8.3159999999999998E-2</v>
      </c>
      <c r="D8143" s="2">
        <v>0.61755700000000002</v>
      </c>
      <c r="F8143" s="2">
        <v>10.707000000000001</v>
      </c>
      <c r="G8143" s="2">
        <v>0.44550299999999998</v>
      </c>
      <c r="H8143" s="2">
        <v>0.44459500000000002</v>
      </c>
      <c r="J8143" s="2">
        <v>10.7098</v>
      </c>
      <c r="K8143" s="2">
        <v>0.119421</v>
      </c>
      <c r="L8143" s="2">
        <v>0.214305</v>
      </c>
    </row>
    <row r="8144" spans="1:12" x14ac:dyDescent="0.2">
      <c r="A8144" s="2">
        <v>10.7105</v>
      </c>
      <c r="B8144" s="2">
        <v>41.599409999999999</v>
      </c>
      <c r="C8144" s="2">
        <v>8.2907999999999996E-2</v>
      </c>
      <c r="D8144" s="2">
        <v>0.61781600000000003</v>
      </c>
      <c r="F8144" s="2">
        <v>10.707700000000001</v>
      </c>
      <c r="G8144" s="2">
        <v>0.44554100000000002</v>
      </c>
      <c r="H8144" s="2">
        <v>0.44462600000000002</v>
      </c>
      <c r="J8144" s="2">
        <v>10.7105</v>
      </c>
      <c r="K8144" s="2">
        <v>0.118841</v>
      </c>
      <c r="L8144" s="2">
        <v>0.21435100000000001</v>
      </c>
    </row>
    <row r="8145" spans="1:12" x14ac:dyDescent="0.2">
      <c r="A8145" s="2">
        <v>10.711209999999999</v>
      </c>
      <c r="B8145" s="2">
        <v>41.586750000000002</v>
      </c>
      <c r="C8145" s="2">
        <v>8.2805000000000004E-2</v>
      </c>
      <c r="D8145" s="2">
        <v>0.618282</v>
      </c>
      <c r="F8145" s="2">
        <v>10.708399999999999</v>
      </c>
      <c r="G8145" s="2">
        <v>0.44553399999999999</v>
      </c>
      <c r="H8145" s="2">
        <v>0.44450400000000001</v>
      </c>
      <c r="J8145" s="2">
        <v>10.711209999999999</v>
      </c>
      <c r="K8145" s="2">
        <v>0.11877799999999999</v>
      </c>
      <c r="L8145" s="2">
        <v>0.21437600000000001</v>
      </c>
    </row>
    <row r="8146" spans="1:12" x14ac:dyDescent="0.2">
      <c r="A8146" s="2">
        <v>10.71191</v>
      </c>
      <c r="B8146" s="2">
        <v>41.573239999999998</v>
      </c>
      <c r="C8146" s="2">
        <v>8.2877000000000006E-2</v>
      </c>
      <c r="D8146" s="2">
        <v>0.61873900000000004</v>
      </c>
      <c r="F8146" s="2">
        <v>10.709099999999999</v>
      </c>
      <c r="G8146" s="2">
        <v>0.44559500000000002</v>
      </c>
      <c r="H8146" s="2">
        <v>0.44483899999999998</v>
      </c>
      <c r="J8146" s="2">
        <v>10.71191</v>
      </c>
      <c r="K8146" s="2">
        <v>0.11852600000000001</v>
      </c>
      <c r="L8146" s="2">
        <v>0.21489</v>
      </c>
    </row>
    <row r="8147" spans="1:12" x14ac:dyDescent="0.2">
      <c r="A8147" s="2">
        <v>10.71261</v>
      </c>
      <c r="B8147" s="2">
        <v>41.559429999999999</v>
      </c>
      <c r="C8147" s="2">
        <v>8.2659999999999997E-2</v>
      </c>
      <c r="D8147" s="2">
        <v>0.61890000000000001</v>
      </c>
      <c r="F8147" s="2">
        <v>10.7098</v>
      </c>
      <c r="G8147" s="2">
        <v>0.44564100000000001</v>
      </c>
      <c r="H8147" s="2">
        <v>0.44450400000000001</v>
      </c>
      <c r="J8147" s="2">
        <v>10.71261</v>
      </c>
      <c r="K8147" s="2">
        <v>0.118698</v>
      </c>
      <c r="L8147" s="2">
        <v>0.21559900000000001</v>
      </c>
    </row>
    <row r="8148" spans="1:12" x14ac:dyDescent="0.2">
      <c r="A8148" s="2">
        <v>10.71331</v>
      </c>
      <c r="B8148" s="2">
        <v>41.546810000000001</v>
      </c>
      <c r="C8148" s="2">
        <v>8.2515000000000005E-2</v>
      </c>
      <c r="D8148" s="2">
        <v>0.61925799999999998</v>
      </c>
      <c r="F8148" s="2">
        <v>10.7105</v>
      </c>
      <c r="G8148" s="2">
        <v>0.44572400000000001</v>
      </c>
      <c r="H8148" s="2">
        <v>0.44420599999999999</v>
      </c>
      <c r="J8148" s="2">
        <v>10.71331</v>
      </c>
      <c r="K8148" s="2">
        <v>0.118105</v>
      </c>
      <c r="L8148" s="2">
        <v>0.21568599999999999</v>
      </c>
    </row>
    <row r="8149" spans="1:12" x14ac:dyDescent="0.2">
      <c r="A8149" s="2">
        <v>10.71401</v>
      </c>
      <c r="B8149" s="2">
        <v>41.533329999999999</v>
      </c>
      <c r="C8149" s="2">
        <v>8.1779000000000004E-2</v>
      </c>
      <c r="D8149" s="2">
        <v>0.61988399999999999</v>
      </c>
      <c r="F8149" s="2">
        <v>10.711209999999999</v>
      </c>
      <c r="G8149" s="2">
        <v>0.44616699999999998</v>
      </c>
      <c r="H8149" s="2">
        <v>0.44397700000000001</v>
      </c>
      <c r="J8149" s="2">
        <v>10.71401</v>
      </c>
      <c r="K8149" s="2">
        <v>0.117794</v>
      </c>
      <c r="L8149" s="2">
        <v>0.21549399999999999</v>
      </c>
    </row>
    <row r="8150" spans="1:12" x14ac:dyDescent="0.2">
      <c r="A8150" s="2">
        <v>10.71471</v>
      </c>
      <c r="B8150" s="2">
        <v>41.520159999999997</v>
      </c>
      <c r="C8150" s="2">
        <v>8.1656999999999993E-2</v>
      </c>
      <c r="D8150" s="2">
        <v>0.62053999999999998</v>
      </c>
      <c r="F8150" s="2">
        <v>10.71191</v>
      </c>
      <c r="G8150" s="2">
        <v>0.44609799999999999</v>
      </c>
      <c r="H8150" s="2">
        <v>0.44423699999999999</v>
      </c>
      <c r="J8150" s="2">
        <v>10.71471</v>
      </c>
      <c r="K8150" s="2">
        <v>0.117449</v>
      </c>
      <c r="L8150" s="2">
        <v>0.21552399999999999</v>
      </c>
    </row>
    <row r="8151" spans="1:12" x14ac:dyDescent="0.2">
      <c r="A8151" s="2">
        <v>10.71541</v>
      </c>
      <c r="B8151" s="2">
        <v>41.507649999999998</v>
      </c>
      <c r="C8151" s="2">
        <v>8.1363000000000005E-2</v>
      </c>
      <c r="D8151" s="2">
        <v>0.62082199999999998</v>
      </c>
      <c r="F8151" s="2">
        <v>10.71261</v>
      </c>
      <c r="G8151" s="2">
        <v>0.44590800000000003</v>
      </c>
      <c r="H8151" s="2">
        <v>0.44422899999999998</v>
      </c>
      <c r="J8151" s="2">
        <v>10.71541</v>
      </c>
      <c r="K8151" s="2">
        <v>0.117327</v>
      </c>
      <c r="L8151" s="2">
        <v>0.21527199999999999</v>
      </c>
    </row>
    <row r="8152" spans="1:12" x14ac:dyDescent="0.2">
      <c r="A8152" s="2">
        <v>10.71611</v>
      </c>
      <c r="B8152" s="2">
        <v>41.494669999999999</v>
      </c>
      <c r="C8152" s="2">
        <v>8.0897999999999998E-2</v>
      </c>
      <c r="D8152" s="2">
        <v>0.62089099999999997</v>
      </c>
      <c r="F8152" s="2">
        <v>10.71331</v>
      </c>
      <c r="G8152" s="2">
        <v>0.44641900000000001</v>
      </c>
      <c r="H8152" s="2">
        <v>0.44400800000000001</v>
      </c>
      <c r="J8152" s="2">
        <v>10.71611</v>
      </c>
      <c r="K8152" s="2">
        <v>0.11755699999999999</v>
      </c>
      <c r="L8152" s="2">
        <v>0.215061</v>
      </c>
    </row>
    <row r="8153" spans="1:12" x14ac:dyDescent="0.2">
      <c r="A8153" s="2">
        <v>10.71682</v>
      </c>
      <c r="B8153" s="2">
        <v>41.481349999999999</v>
      </c>
      <c r="C8153" s="2">
        <v>8.0554000000000001E-2</v>
      </c>
      <c r="D8153" s="2">
        <v>0.620753</v>
      </c>
      <c r="F8153" s="2">
        <v>10.71401</v>
      </c>
      <c r="G8153" s="2">
        <v>0.44685399999999997</v>
      </c>
      <c r="H8153" s="2">
        <v>0.44355800000000001</v>
      </c>
      <c r="J8153" s="2">
        <v>10.71682</v>
      </c>
      <c r="K8153" s="2">
        <v>0.117143</v>
      </c>
      <c r="L8153" s="2">
        <v>0.21524499999999999</v>
      </c>
    </row>
    <row r="8154" spans="1:12" x14ac:dyDescent="0.2">
      <c r="A8154" s="2">
        <v>10.71752</v>
      </c>
      <c r="B8154" s="2">
        <v>41.467930000000003</v>
      </c>
      <c r="C8154" s="2">
        <v>8.0318000000000001E-2</v>
      </c>
      <c r="D8154" s="2">
        <v>0.62072300000000002</v>
      </c>
      <c r="F8154" s="2">
        <v>10.71471</v>
      </c>
      <c r="G8154" s="2">
        <v>0.44655600000000001</v>
      </c>
      <c r="H8154" s="2">
        <v>0.44342799999999999</v>
      </c>
      <c r="J8154" s="2">
        <v>10.71752</v>
      </c>
      <c r="K8154" s="2">
        <v>0.117006</v>
      </c>
      <c r="L8154" s="2">
        <v>0.215139</v>
      </c>
    </row>
    <row r="8155" spans="1:12" x14ac:dyDescent="0.2">
      <c r="A8155" s="2">
        <v>10.718220000000001</v>
      </c>
      <c r="B8155" s="2">
        <v>41.454999999999998</v>
      </c>
      <c r="C8155" s="2">
        <v>8.0523999999999998E-2</v>
      </c>
      <c r="D8155" s="2">
        <v>0.62055499999999997</v>
      </c>
      <c r="F8155" s="2">
        <v>10.71541</v>
      </c>
      <c r="G8155" s="2">
        <v>0.44674700000000001</v>
      </c>
      <c r="H8155" s="2">
        <v>0.44332899999999997</v>
      </c>
      <c r="J8155" s="2">
        <v>10.718220000000001</v>
      </c>
      <c r="K8155" s="2">
        <v>0.116937</v>
      </c>
      <c r="L8155" s="2">
        <v>0.21515699999999999</v>
      </c>
    </row>
    <row r="8156" spans="1:12" x14ac:dyDescent="0.2">
      <c r="A8156" s="2">
        <v>10.718920000000001</v>
      </c>
      <c r="B8156" s="2">
        <v>41.441549999999999</v>
      </c>
      <c r="C8156" s="2">
        <v>8.0286999999999997E-2</v>
      </c>
      <c r="D8156" s="2">
        <v>0.62036400000000003</v>
      </c>
      <c r="F8156" s="2">
        <v>10.71611</v>
      </c>
      <c r="G8156" s="2">
        <v>0.44669300000000001</v>
      </c>
      <c r="H8156" s="2">
        <v>0.44323000000000001</v>
      </c>
      <c r="J8156" s="2">
        <v>10.718920000000001</v>
      </c>
      <c r="K8156" s="2">
        <v>0.116842</v>
      </c>
      <c r="L8156" s="2">
        <v>0.21518899999999999</v>
      </c>
    </row>
    <row r="8157" spans="1:12" x14ac:dyDescent="0.2">
      <c r="A8157" s="2">
        <v>10.719620000000001</v>
      </c>
      <c r="B8157" s="2">
        <v>41.4285</v>
      </c>
      <c r="C8157" s="2">
        <v>8.0965999999999996E-2</v>
      </c>
      <c r="D8157" s="2">
        <v>0.620425</v>
      </c>
      <c r="F8157" s="2">
        <v>10.71682</v>
      </c>
      <c r="G8157" s="2">
        <v>0.44648700000000002</v>
      </c>
      <c r="H8157" s="2">
        <v>0.44353500000000001</v>
      </c>
      <c r="J8157" s="2">
        <v>10.719620000000001</v>
      </c>
      <c r="K8157" s="2">
        <v>0.116711</v>
      </c>
      <c r="L8157" s="2">
        <v>0.21493000000000001</v>
      </c>
    </row>
    <row r="8158" spans="1:12" x14ac:dyDescent="0.2">
      <c r="A8158" s="2">
        <v>10.720319999999999</v>
      </c>
      <c r="B8158" s="2">
        <v>41.415109999999999</v>
      </c>
      <c r="C8158" s="2">
        <v>8.1061999999999995E-2</v>
      </c>
      <c r="D8158" s="2">
        <v>0.620502</v>
      </c>
      <c r="F8158" s="2">
        <v>10.71752</v>
      </c>
      <c r="G8158" s="2">
        <v>0.44603700000000002</v>
      </c>
      <c r="H8158" s="2">
        <v>0.44372600000000001</v>
      </c>
      <c r="J8158" s="2">
        <v>10.720319999999999</v>
      </c>
      <c r="K8158" s="2">
        <v>0.11619599999999999</v>
      </c>
      <c r="L8158" s="2">
        <v>0.215111</v>
      </c>
    </row>
    <row r="8159" spans="1:12" x14ac:dyDescent="0.2">
      <c r="A8159" s="2">
        <v>10.721019999999999</v>
      </c>
      <c r="B8159" s="2">
        <v>41.401760000000003</v>
      </c>
      <c r="C8159" s="2">
        <v>8.0866999999999994E-2</v>
      </c>
      <c r="D8159" s="2">
        <v>0.62048599999999998</v>
      </c>
      <c r="F8159" s="2">
        <v>10.718220000000001</v>
      </c>
      <c r="G8159" s="2">
        <v>0.44586900000000002</v>
      </c>
      <c r="H8159" s="2">
        <v>0.44369500000000001</v>
      </c>
      <c r="J8159" s="2">
        <v>10.721019999999999</v>
      </c>
      <c r="K8159" s="2">
        <v>0.11586399999999999</v>
      </c>
      <c r="L8159" s="2">
        <v>0.21518100000000001</v>
      </c>
    </row>
    <row r="8160" spans="1:12" x14ac:dyDescent="0.2">
      <c r="A8160" s="2">
        <v>10.721730000000001</v>
      </c>
      <c r="B8160" s="2">
        <v>41.388469999999998</v>
      </c>
      <c r="C8160" s="2">
        <v>8.0729999999999996E-2</v>
      </c>
      <c r="D8160" s="2">
        <v>0.62056999999999995</v>
      </c>
      <c r="F8160" s="2">
        <v>10.718920000000001</v>
      </c>
      <c r="G8160" s="2">
        <v>0.44537399999999999</v>
      </c>
      <c r="H8160" s="2">
        <v>0.44349699999999997</v>
      </c>
      <c r="J8160" s="2">
        <v>10.721730000000001</v>
      </c>
      <c r="K8160" s="2">
        <v>0.115658</v>
      </c>
      <c r="L8160" s="2">
        <v>0.214476</v>
      </c>
    </row>
    <row r="8161" spans="1:12" x14ac:dyDescent="0.2">
      <c r="A8161" s="2">
        <v>10.722429999999999</v>
      </c>
      <c r="B8161" s="2">
        <v>41.37576</v>
      </c>
      <c r="C8161" s="2">
        <v>8.0259999999999998E-2</v>
      </c>
      <c r="D8161" s="2">
        <v>0.62107400000000001</v>
      </c>
      <c r="F8161" s="2">
        <v>10.719620000000001</v>
      </c>
      <c r="G8161" s="2">
        <v>0.44537399999999999</v>
      </c>
      <c r="H8161" s="2">
        <v>0.443108</v>
      </c>
      <c r="J8161" s="2">
        <v>10.722429999999999</v>
      </c>
      <c r="K8161" s="2">
        <v>0.11577800000000001</v>
      </c>
      <c r="L8161" s="2">
        <v>0.21385499999999999</v>
      </c>
    </row>
    <row r="8162" spans="1:12" x14ac:dyDescent="0.2">
      <c r="A8162" s="2">
        <v>10.723129999999999</v>
      </c>
      <c r="B8162" s="2">
        <v>41.362400000000001</v>
      </c>
      <c r="C8162" s="2">
        <v>7.9848000000000002E-2</v>
      </c>
      <c r="D8162" s="2">
        <v>0.62170000000000003</v>
      </c>
      <c r="F8162" s="2">
        <v>10.720319999999999</v>
      </c>
      <c r="G8162" s="2">
        <v>0.44530500000000001</v>
      </c>
      <c r="H8162" s="2">
        <v>0.44311499999999998</v>
      </c>
      <c r="J8162" s="2">
        <v>10.723129999999999</v>
      </c>
      <c r="K8162" s="2">
        <v>0.115202</v>
      </c>
      <c r="L8162" s="2">
        <v>0.21391199999999999</v>
      </c>
    </row>
    <row r="8163" spans="1:12" x14ac:dyDescent="0.2">
      <c r="A8163" s="2">
        <v>10.72383</v>
      </c>
      <c r="B8163" s="2">
        <v>41.34872</v>
      </c>
      <c r="C8163" s="2">
        <v>8.0023999999999998E-2</v>
      </c>
      <c r="D8163" s="2">
        <v>0.62201200000000001</v>
      </c>
      <c r="F8163" s="2">
        <v>10.721019999999999</v>
      </c>
      <c r="G8163" s="2">
        <v>0.44541199999999997</v>
      </c>
      <c r="H8163" s="2">
        <v>0.44301600000000002</v>
      </c>
      <c r="J8163" s="2">
        <v>10.72383</v>
      </c>
      <c r="K8163" s="2">
        <v>0.11511200000000001</v>
      </c>
      <c r="L8163" s="2">
        <v>0.21396999999999999</v>
      </c>
    </row>
    <row r="8164" spans="1:12" x14ac:dyDescent="0.2">
      <c r="A8164" s="2">
        <v>10.72453</v>
      </c>
      <c r="B8164" s="2">
        <v>41.335270000000001</v>
      </c>
      <c r="C8164" s="2">
        <v>7.9791000000000001E-2</v>
      </c>
      <c r="D8164" s="2">
        <v>0.62275999999999998</v>
      </c>
      <c r="F8164" s="2">
        <v>10.721730000000001</v>
      </c>
      <c r="G8164" s="2">
        <v>0.44472499999999998</v>
      </c>
      <c r="H8164" s="2">
        <v>0.44314599999999998</v>
      </c>
      <c r="J8164" s="2">
        <v>10.72453</v>
      </c>
      <c r="K8164" s="2">
        <v>0.115885</v>
      </c>
      <c r="L8164" s="2">
        <v>0.21352499999999999</v>
      </c>
    </row>
    <row r="8165" spans="1:12" x14ac:dyDescent="0.2">
      <c r="A8165" s="2">
        <v>10.72523</v>
      </c>
      <c r="B8165" s="2">
        <v>41.322209999999998</v>
      </c>
      <c r="C8165" s="2">
        <v>7.9753000000000004E-2</v>
      </c>
      <c r="D8165" s="2">
        <v>0.62343899999999997</v>
      </c>
      <c r="F8165" s="2">
        <v>10.722429999999999</v>
      </c>
      <c r="G8165" s="2">
        <v>0.44459500000000002</v>
      </c>
      <c r="H8165" s="2">
        <v>0.44282500000000002</v>
      </c>
      <c r="J8165" s="2">
        <v>10.72523</v>
      </c>
      <c r="K8165" s="2">
        <v>0.115675</v>
      </c>
      <c r="L8165" s="2">
        <v>0.21296599999999999</v>
      </c>
    </row>
    <row r="8166" spans="1:12" x14ac:dyDescent="0.2">
      <c r="A8166" s="2">
        <v>10.72593</v>
      </c>
      <c r="B8166" s="2">
        <v>41.30903</v>
      </c>
      <c r="C8166" s="2">
        <v>7.8730999999999995E-2</v>
      </c>
      <c r="D8166" s="2">
        <v>0.62388200000000005</v>
      </c>
      <c r="F8166" s="2">
        <v>10.723129999999999</v>
      </c>
      <c r="G8166" s="2">
        <v>0.44462600000000002</v>
      </c>
      <c r="H8166" s="2">
        <v>0.442581</v>
      </c>
      <c r="J8166" s="2">
        <v>10.72593</v>
      </c>
      <c r="K8166" s="2">
        <v>0.11619699999999999</v>
      </c>
      <c r="L8166" s="2">
        <v>0.21271599999999999</v>
      </c>
    </row>
    <row r="8167" spans="1:12" x14ac:dyDescent="0.2">
      <c r="A8167" s="2">
        <v>10.72664</v>
      </c>
      <c r="B8167" s="2">
        <v>41.296030000000002</v>
      </c>
      <c r="C8167" s="2">
        <v>7.8574000000000005E-2</v>
      </c>
      <c r="D8167" s="2">
        <v>0.62386600000000003</v>
      </c>
      <c r="F8167" s="2">
        <v>10.72383</v>
      </c>
      <c r="G8167" s="2">
        <v>0.44450400000000001</v>
      </c>
      <c r="H8167" s="2">
        <v>0.44254300000000002</v>
      </c>
      <c r="J8167" s="2">
        <v>10.72664</v>
      </c>
      <c r="K8167" s="2">
        <v>0.115677</v>
      </c>
      <c r="L8167" s="2">
        <v>0.21259600000000001</v>
      </c>
    </row>
    <row r="8168" spans="1:12" x14ac:dyDescent="0.2">
      <c r="A8168" s="2">
        <v>10.72734</v>
      </c>
      <c r="B8168" s="2">
        <v>41.282859999999999</v>
      </c>
      <c r="C8168" s="2">
        <v>7.8081999999999999E-2</v>
      </c>
      <c r="D8168" s="2">
        <v>0.62368299999999999</v>
      </c>
      <c r="F8168" s="2">
        <v>10.72453</v>
      </c>
      <c r="G8168" s="2">
        <v>0.44483899999999998</v>
      </c>
      <c r="H8168" s="2">
        <v>0.44266499999999998</v>
      </c>
      <c r="J8168" s="2">
        <v>10.72734</v>
      </c>
      <c r="K8168" s="2">
        <v>0.115345</v>
      </c>
      <c r="L8168" s="2">
        <v>0.212336</v>
      </c>
    </row>
    <row r="8169" spans="1:12" x14ac:dyDescent="0.2">
      <c r="A8169" s="2">
        <v>10.72804</v>
      </c>
      <c r="B8169" s="2">
        <v>41.269889999999997</v>
      </c>
      <c r="C8169" s="2">
        <v>7.7209E-2</v>
      </c>
      <c r="D8169" s="2">
        <v>0.62370599999999998</v>
      </c>
      <c r="F8169" s="2">
        <v>10.72523</v>
      </c>
      <c r="G8169" s="2">
        <v>0.44450400000000001</v>
      </c>
      <c r="H8169" s="2">
        <v>0.442741</v>
      </c>
      <c r="J8169" s="2">
        <v>10.72804</v>
      </c>
      <c r="K8169" s="2">
        <v>0.11529300000000001</v>
      </c>
      <c r="L8169" s="2">
        <v>0.21217800000000001</v>
      </c>
    </row>
    <row r="8170" spans="1:12" x14ac:dyDescent="0.2">
      <c r="A8170" s="2">
        <v>10.72874</v>
      </c>
      <c r="B8170" s="2">
        <v>41.257129999999997</v>
      </c>
      <c r="C8170" s="2">
        <v>7.6461000000000001E-2</v>
      </c>
      <c r="D8170" s="2">
        <v>0.62394300000000003</v>
      </c>
      <c r="F8170" s="2">
        <v>10.72593</v>
      </c>
      <c r="G8170" s="2">
        <v>0.44420599999999999</v>
      </c>
      <c r="H8170" s="2">
        <v>0.44255100000000003</v>
      </c>
      <c r="J8170" s="2">
        <v>10.72874</v>
      </c>
      <c r="K8170" s="2">
        <v>0.115761</v>
      </c>
      <c r="L8170" s="2">
        <v>0.21234</v>
      </c>
    </row>
    <row r="8171" spans="1:12" x14ac:dyDescent="0.2">
      <c r="A8171" s="2">
        <v>10.72944</v>
      </c>
      <c r="B8171" s="2">
        <v>41.244419999999998</v>
      </c>
      <c r="C8171" s="2">
        <v>7.6480000000000006E-2</v>
      </c>
      <c r="D8171" s="2">
        <v>0.623996</v>
      </c>
      <c r="F8171" s="2">
        <v>10.72664</v>
      </c>
      <c r="G8171" s="2">
        <v>0.44397700000000001</v>
      </c>
      <c r="H8171" s="2">
        <v>0.44208500000000001</v>
      </c>
      <c r="J8171" s="2">
        <v>10.72944</v>
      </c>
      <c r="K8171" s="2">
        <v>0.115469</v>
      </c>
      <c r="L8171" s="2">
        <v>0.212398</v>
      </c>
    </row>
    <row r="8172" spans="1:12" x14ac:dyDescent="0.2">
      <c r="A8172" s="2">
        <v>10.73014</v>
      </c>
      <c r="B8172" s="2">
        <v>41.2318</v>
      </c>
      <c r="C8172" s="2">
        <v>7.6198000000000002E-2</v>
      </c>
      <c r="D8172" s="2">
        <v>0.62407999999999997</v>
      </c>
      <c r="F8172" s="2">
        <v>10.72734</v>
      </c>
      <c r="G8172" s="2">
        <v>0.44423699999999999</v>
      </c>
      <c r="H8172" s="2">
        <v>0.44203199999999998</v>
      </c>
      <c r="J8172" s="2">
        <v>10.73014</v>
      </c>
      <c r="K8172" s="2">
        <v>0.115663</v>
      </c>
      <c r="L8172" s="2">
        <v>0.21231700000000001</v>
      </c>
    </row>
    <row r="8173" spans="1:12" x14ac:dyDescent="0.2">
      <c r="A8173" s="2">
        <v>10.730840000000001</v>
      </c>
      <c r="B8173" s="2">
        <v>41.218960000000003</v>
      </c>
      <c r="C8173" s="2">
        <v>7.6202000000000006E-2</v>
      </c>
      <c r="D8173" s="2">
        <v>0.62402599999999997</v>
      </c>
      <c r="F8173" s="2">
        <v>10.72804</v>
      </c>
      <c r="G8173" s="2">
        <v>0.44422899999999998</v>
      </c>
      <c r="H8173" s="2">
        <v>0.44225300000000001</v>
      </c>
      <c r="J8173" s="2">
        <v>10.730840000000001</v>
      </c>
      <c r="K8173" s="2">
        <v>0.115827</v>
      </c>
      <c r="L8173" s="2">
        <v>0.212224</v>
      </c>
    </row>
    <row r="8174" spans="1:12" x14ac:dyDescent="0.2">
      <c r="A8174" s="2">
        <v>10.731540000000001</v>
      </c>
      <c r="B8174" s="2">
        <v>41.205979999999997</v>
      </c>
      <c r="C8174" s="2">
        <v>7.6549000000000006E-2</v>
      </c>
      <c r="D8174" s="2">
        <v>0.62395800000000001</v>
      </c>
      <c r="F8174" s="2">
        <v>10.72874</v>
      </c>
      <c r="G8174" s="2">
        <v>0.44400800000000001</v>
      </c>
      <c r="H8174" s="2">
        <v>0.44225300000000001</v>
      </c>
      <c r="J8174" s="2">
        <v>10.731540000000001</v>
      </c>
      <c r="K8174" s="2">
        <v>0.115827</v>
      </c>
      <c r="L8174" s="2">
        <v>0.21201200000000001</v>
      </c>
    </row>
    <row r="8175" spans="1:12" x14ac:dyDescent="0.2">
      <c r="A8175" s="2">
        <v>10.732250000000001</v>
      </c>
      <c r="B8175" s="2">
        <v>41.192610000000002</v>
      </c>
      <c r="C8175" s="2">
        <v>7.6788999999999996E-2</v>
      </c>
      <c r="D8175" s="2">
        <v>0.62389700000000003</v>
      </c>
      <c r="F8175" s="2">
        <v>10.72944</v>
      </c>
      <c r="G8175" s="2">
        <v>0.44355800000000001</v>
      </c>
      <c r="H8175" s="2">
        <v>0.44207800000000003</v>
      </c>
      <c r="J8175" s="2">
        <v>10.732250000000001</v>
      </c>
      <c r="K8175" s="2">
        <v>0.116577</v>
      </c>
      <c r="L8175" s="2">
        <v>0.21151800000000001</v>
      </c>
    </row>
    <row r="8176" spans="1:12" x14ac:dyDescent="0.2">
      <c r="A8176" s="2">
        <v>10.732950000000001</v>
      </c>
      <c r="B8176" s="2">
        <v>41.179200000000002</v>
      </c>
      <c r="C8176" s="2">
        <v>7.6452999999999993E-2</v>
      </c>
      <c r="D8176" s="2">
        <v>0.62406499999999998</v>
      </c>
      <c r="F8176" s="2">
        <v>10.73014</v>
      </c>
      <c r="G8176" s="2">
        <v>0.44342799999999999</v>
      </c>
      <c r="H8176" s="2">
        <v>0.44216899999999998</v>
      </c>
      <c r="J8176" s="2">
        <v>10.732950000000001</v>
      </c>
      <c r="K8176" s="2">
        <v>0.117008</v>
      </c>
      <c r="L8176" s="2">
        <v>0.21134900000000001</v>
      </c>
    </row>
    <row r="8177" spans="1:12" x14ac:dyDescent="0.2">
      <c r="A8177" s="2">
        <v>10.733650000000001</v>
      </c>
      <c r="B8177" s="2">
        <v>41.166310000000003</v>
      </c>
      <c r="C8177" s="2">
        <v>7.6246999999999995E-2</v>
      </c>
      <c r="D8177" s="2">
        <v>0.62424800000000003</v>
      </c>
      <c r="F8177" s="2">
        <v>10.730840000000001</v>
      </c>
      <c r="G8177" s="2">
        <v>0.44332899999999997</v>
      </c>
      <c r="H8177" s="2">
        <v>0.44208500000000001</v>
      </c>
      <c r="J8177" s="2">
        <v>10.733650000000001</v>
      </c>
      <c r="K8177" s="2">
        <v>0.11662699999999999</v>
      </c>
      <c r="L8177" s="2">
        <v>0.21143700000000001</v>
      </c>
    </row>
    <row r="8178" spans="1:12" x14ac:dyDescent="0.2">
      <c r="A8178" s="2">
        <v>10.734349999999999</v>
      </c>
      <c r="B8178" s="2">
        <v>41.153080000000003</v>
      </c>
      <c r="C8178" s="2">
        <v>7.5636999999999996E-2</v>
      </c>
      <c r="D8178" s="2">
        <v>0.62436999999999998</v>
      </c>
      <c r="F8178" s="2">
        <v>10.731540000000001</v>
      </c>
      <c r="G8178" s="2">
        <v>0.44323000000000001</v>
      </c>
      <c r="H8178" s="2">
        <v>0.44186399999999998</v>
      </c>
      <c r="J8178" s="2">
        <v>10.734349999999999</v>
      </c>
      <c r="K8178" s="2">
        <v>0.116426</v>
      </c>
      <c r="L8178" s="2">
        <v>0.21167900000000001</v>
      </c>
    </row>
    <row r="8179" spans="1:12" x14ac:dyDescent="0.2">
      <c r="A8179" s="2">
        <v>10.735049999999999</v>
      </c>
      <c r="B8179" s="2">
        <v>41.13944</v>
      </c>
      <c r="C8179" s="2">
        <v>7.4778999999999998E-2</v>
      </c>
      <c r="D8179" s="2">
        <v>0.62462200000000001</v>
      </c>
      <c r="F8179" s="2">
        <v>10.732250000000001</v>
      </c>
      <c r="G8179" s="2">
        <v>0.44353500000000001</v>
      </c>
      <c r="H8179" s="2">
        <v>0.44170399999999999</v>
      </c>
      <c r="J8179" s="2">
        <v>10.735049999999999</v>
      </c>
      <c r="K8179" s="2">
        <v>0.116175</v>
      </c>
      <c r="L8179" s="2">
        <v>0.21198700000000001</v>
      </c>
    </row>
    <row r="8180" spans="1:12" x14ac:dyDescent="0.2">
      <c r="A8180" s="2">
        <v>10.735749999999999</v>
      </c>
      <c r="B8180" s="2">
        <v>41.12621</v>
      </c>
      <c r="C8180" s="2">
        <v>7.4187000000000003E-2</v>
      </c>
      <c r="D8180" s="2">
        <v>0.62514000000000003</v>
      </c>
      <c r="F8180" s="2">
        <v>10.732950000000001</v>
      </c>
      <c r="G8180" s="2">
        <v>0.44372600000000001</v>
      </c>
      <c r="H8180" s="2">
        <v>0.44141399999999997</v>
      </c>
      <c r="J8180" s="2">
        <v>10.735749999999999</v>
      </c>
      <c r="K8180" s="2">
        <v>0.115755</v>
      </c>
      <c r="L8180" s="2">
        <v>0.21194099999999999</v>
      </c>
    </row>
    <row r="8181" spans="1:12" x14ac:dyDescent="0.2">
      <c r="A8181" s="2">
        <v>10.73645</v>
      </c>
      <c r="B8181" s="2">
        <v>41.113210000000002</v>
      </c>
      <c r="C8181" s="2">
        <v>7.3649999999999993E-2</v>
      </c>
      <c r="D8181" s="2">
        <v>0.62551400000000001</v>
      </c>
      <c r="F8181" s="2">
        <v>10.733650000000001</v>
      </c>
      <c r="G8181" s="2">
        <v>0.44369500000000001</v>
      </c>
      <c r="H8181" s="2">
        <v>0.44142900000000002</v>
      </c>
      <c r="J8181" s="2">
        <v>10.73645</v>
      </c>
      <c r="K8181" s="2">
        <v>0.11529</v>
      </c>
      <c r="L8181" s="2">
        <v>0.21198700000000001</v>
      </c>
    </row>
    <row r="8182" spans="1:12" x14ac:dyDescent="0.2">
      <c r="A8182" s="2">
        <v>10.737159999999999</v>
      </c>
      <c r="B8182" s="2">
        <v>41.09995</v>
      </c>
      <c r="C8182" s="2">
        <v>7.2863999999999998E-2</v>
      </c>
      <c r="D8182" s="2">
        <v>0.62575800000000004</v>
      </c>
      <c r="F8182" s="2">
        <v>10.734349999999999</v>
      </c>
      <c r="G8182" s="2">
        <v>0.44349699999999997</v>
      </c>
      <c r="H8182" s="2">
        <v>0.441353</v>
      </c>
      <c r="J8182" s="2">
        <v>10.737159999999999</v>
      </c>
      <c r="K8182" s="2">
        <v>0.11508400000000001</v>
      </c>
      <c r="L8182" s="2">
        <v>0.21204500000000001</v>
      </c>
    </row>
    <row r="8183" spans="1:12" x14ac:dyDescent="0.2">
      <c r="A8183" s="2">
        <v>10.73786</v>
      </c>
      <c r="B8183" s="2">
        <v>41.086959999999998</v>
      </c>
      <c r="C8183" s="2">
        <v>7.2353000000000001E-2</v>
      </c>
      <c r="D8183" s="2">
        <v>0.62595699999999999</v>
      </c>
      <c r="F8183" s="2">
        <v>10.735049999999999</v>
      </c>
      <c r="G8183" s="2">
        <v>0.443108</v>
      </c>
      <c r="H8183" s="2">
        <v>0.44120799999999999</v>
      </c>
      <c r="J8183" s="2">
        <v>10.73786</v>
      </c>
      <c r="K8183" s="2">
        <v>0.114769</v>
      </c>
      <c r="L8183" s="2">
        <v>0.21191199999999999</v>
      </c>
    </row>
    <row r="8184" spans="1:12" x14ac:dyDescent="0.2">
      <c r="A8184" s="2">
        <v>10.73856</v>
      </c>
      <c r="B8184" s="2">
        <v>41.074779999999997</v>
      </c>
      <c r="C8184" s="2">
        <v>7.2395000000000001E-2</v>
      </c>
      <c r="D8184" s="2">
        <v>0.625911</v>
      </c>
      <c r="F8184" s="2">
        <v>10.735749999999999</v>
      </c>
      <c r="G8184" s="2">
        <v>0.44311499999999998</v>
      </c>
      <c r="H8184" s="2">
        <v>0.44134499999999999</v>
      </c>
      <c r="J8184" s="2">
        <v>10.73856</v>
      </c>
      <c r="K8184" s="2">
        <v>0.114788</v>
      </c>
      <c r="L8184" s="2">
        <v>0.21163999999999999</v>
      </c>
    </row>
    <row r="8185" spans="1:12" x14ac:dyDescent="0.2">
      <c r="A8185" s="2">
        <v>10.73926</v>
      </c>
      <c r="B8185" s="2">
        <v>41.063040000000001</v>
      </c>
      <c r="C8185" s="2">
        <v>7.2578000000000004E-2</v>
      </c>
      <c r="D8185" s="2">
        <v>0.62587999999999999</v>
      </c>
      <c r="F8185" s="2">
        <v>10.73645</v>
      </c>
      <c r="G8185" s="2">
        <v>0.44301600000000002</v>
      </c>
      <c r="H8185" s="2">
        <v>0.44169599999999998</v>
      </c>
      <c r="J8185" s="2">
        <v>10.73926</v>
      </c>
      <c r="K8185" s="2">
        <v>0.114481</v>
      </c>
      <c r="L8185" s="2">
        <v>0.211394</v>
      </c>
    </row>
    <row r="8186" spans="1:12" x14ac:dyDescent="0.2">
      <c r="A8186" s="2">
        <v>10.73996</v>
      </c>
      <c r="B8186" s="2">
        <v>41.051209999999998</v>
      </c>
      <c r="C8186" s="2">
        <v>7.2432999999999997E-2</v>
      </c>
      <c r="D8186" s="2">
        <v>0.625865</v>
      </c>
      <c r="F8186" s="2">
        <v>10.737159999999999</v>
      </c>
      <c r="G8186" s="2">
        <v>0.44314599999999998</v>
      </c>
      <c r="H8186" s="2">
        <v>0.44187900000000002</v>
      </c>
      <c r="J8186" s="2">
        <v>10.73996</v>
      </c>
      <c r="K8186" s="2">
        <v>0.114</v>
      </c>
      <c r="L8186" s="2">
        <v>0.211342</v>
      </c>
    </row>
    <row r="8187" spans="1:12" x14ac:dyDescent="0.2">
      <c r="A8187" s="2">
        <v>10.74066</v>
      </c>
      <c r="B8187" s="2">
        <v>41.038310000000003</v>
      </c>
      <c r="C8187" s="2">
        <v>7.2447999999999999E-2</v>
      </c>
      <c r="D8187" s="2">
        <v>0.62599499999999997</v>
      </c>
      <c r="F8187" s="2">
        <v>10.73786</v>
      </c>
      <c r="G8187" s="2">
        <v>0.44282500000000002</v>
      </c>
      <c r="H8187" s="2">
        <v>0.44176500000000002</v>
      </c>
      <c r="J8187" s="2">
        <v>10.74066</v>
      </c>
      <c r="K8187" s="2">
        <v>0.11360000000000001</v>
      </c>
      <c r="L8187" s="2">
        <v>0.21171999999999999</v>
      </c>
    </row>
    <row r="8188" spans="1:12" x14ac:dyDescent="0.2">
      <c r="A8188" s="2">
        <v>10.74136</v>
      </c>
      <c r="B8188" s="2">
        <v>41.025170000000003</v>
      </c>
      <c r="C8188" s="2">
        <v>7.2616E-2</v>
      </c>
      <c r="D8188" s="2">
        <v>0.62609400000000004</v>
      </c>
      <c r="F8188" s="2">
        <v>10.73856</v>
      </c>
      <c r="G8188" s="2">
        <v>0.442581</v>
      </c>
      <c r="H8188" s="2">
        <v>0.44189499999999998</v>
      </c>
      <c r="J8188" s="2">
        <v>10.74136</v>
      </c>
      <c r="K8188" s="2">
        <v>0.113451</v>
      </c>
      <c r="L8188" s="2">
        <v>0.21190400000000001</v>
      </c>
    </row>
    <row r="8189" spans="1:12" x14ac:dyDescent="0.2">
      <c r="A8189" s="2">
        <v>10.74207</v>
      </c>
      <c r="B8189" s="2">
        <v>41.01247</v>
      </c>
      <c r="C8189" s="2">
        <v>7.2372000000000006E-2</v>
      </c>
      <c r="D8189" s="2">
        <v>0.62613200000000002</v>
      </c>
      <c r="F8189" s="2">
        <v>10.73926</v>
      </c>
      <c r="G8189" s="2">
        <v>0.44254300000000002</v>
      </c>
      <c r="H8189" s="2">
        <v>0.44152799999999998</v>
      </c>
      <c r="J8189" s="2">
        <v>10.74207</v>
      </c>
      <c r="K8189" s="2">
        <v>0.112915</v>
      </c>
      <c r="L8189" s="2">
        <v>0.21143300000000001</v>
      </c>
    </row>
    <row r="8190" spans="1:12" x14ac:dyDescent="0.2">
      <c r="A8190" s="2">
        <v>10.74277</v>
      </c>
      <c r="B8190" s="2">
        <v>40.99944</v>
      </c>
      <c r="C8190" s="2">
        <v>7.2158E-2</v>
      </c>
      <c r="D8190" s="2">
        <v>0.62641400000000003</v>
      </c>
      <c r="F8190" s="2">
        <v>10.73996</v>
      </c>
      <c r="G8190" s="2">
        <v>0.44266499999999998</v>
      </c>
      <c r="H8190" s="2">
        <v>0.441139</v>
      </c>
      <c r="J8190" s="2">
        <v>10.74277</v>
      </c>
      <c r="K8190" s="2">
        <v>0.112591</v>
      </c>
      <c r="L8190" s="2">
        <v>0.210787</v>
      </c>
    </row>
    <row r="8191" spans="1:12" x14ac:dyDescent="0.2">
      <c r="A8191" s="2">
        <v>10.74347</v>
      </c>
      <c r="B8191" s="2">
        <v>40.986130000000003</v>
      </c>
      <c r="C8191" s="2">
        <v>7.2127999999999998E-2</v>
      </c>
      <c r="D8191" s="2">
        <v>0.62659799999999999</v>
      </c>
      <c r="F8191" s="2">
        <v>10.74066</v>
      </c>
      <c r="G8191" s="2">
        <v>0.442741</v>
      </c>
      <c r="H8191" s="2">
        <v>0.441048</v>
      </c>
      <c r="J8191" s="2">
        <v>10.74347</v>
      </c>
      <c r="K8191" s="2">
        <v>0.113256</v>
      </c>
      <c r="L8191" s="2">
        <v>0.21055399999999999</v>
      </c>
    </row>
    <row r="8192" spans="1:12" x14ac:dyDescent="0.2">
      <c r="A8192" s="2">
        <v>10.74417</v>
      </c>
      <c r="B8192" s="2">
        <v>40.972949999999997</v>
      </c>
      <c r="C8192" s="2">
        <v>7.1811E-2</v>
      </c>
      <c r="D8192" s="2">
        <v>0.62657499999999999</v>
      </c>
      <c r="F8192" s="2">
        <v>10.74136</v>
      </c>
      <c r="G8192" s="2">
        <v>0.44255100000000003</v>
      </c>
      <c r="H8192" s="2">
        <v>0.44145200000000001</v>
      </c>
      <c r="J8192" s="2">
        <v>10.74417</v>
      </c>
      <c r="K8192" s="2">
        <v>0.113611</v>
      </c>
      <c r="L8192" s="2">
        <v>0.21091099999999999</v>
      </c>
    </row>
    <row r="8193" spans="1:12" x14ac:dyDescent="0.2">
      <c r="A8193" s="2">
        <v>10.744870000000001</v>
      </c>
      <c r="B8193" s="2">
        <v>40.959910000000001</v>
      </c>
      <c r="C8193" s="2">
        <v>7.1395E-2</v>
      </c>
      <c r="D8193" s="2">
        <v>0.626529</v>
      </c>
      <c r="F8193" s="2">
        <v>10.74207</v>
      </c>
      <c r="G8193" s="2">
        <v>0.44208500000000001</v>
      </c>
      <c r="H8193" s="2">
        <v>0.44184099999999998</v>
      </c>
      <c r="J8193" s="2">
        <v>10.744870000000001</v>
      </c>
      <c r="K8193" s="2">
        <v>0.11312899999999999</v>
      </c>
      <c r="L8193" s="2">
        <v>0.211033</v>
      </c>
    </row>
    <row r="8194" spans="1:12" x14ac:dyDescent="0.2">
      <c r="A8194" s="2">
        <v>10.745570000000001</v>
      </c>
      <c r="B8194" s="2">
        <v>40.947000000000003</v>
      </c>
      <c r="C8194" s="2">
        <v>7.1280999999999997E-2</v>
      </c>
      <c r="D8194" s="2">
        <v>0.62665899999999997</v>
      </c>
      <c r="F8194" s="2">
        <v>10.74277</v>
      </c>
      <c r="G8194" s="2">
        <v>0.44203199999999998</v>
      </c>
      <c r="H8194" s="2">
        <v>0.44194</v>
      </c>
      <c r="J8194" s="2">
        <v>10.745570000000001</v>
      </c>
      <c r="K8194" s="2">
        <v>0.11289399999999999</v>
      </c>
      <c r="L8194" s="2">
        <v>0.210813</v>
      </c>
    </row>
    <row r="8195" spans="1:12" x14ac:dyDescent="0.2">
      <c r="A8195" s="2">
        <v>10.746270000000001</v>
      </c>
      <c r="B8195" s="2">
        <v>40.934330000000003</v>
      </c>
      <c r="C8195" s="2">
        <v>7.1124000000000007E-2</v>
      </c>
      <c r="D8195" s="2">
        <v>0.62648300000000001</v>
      </c>
      <c r="F8195" s="2">
        <v>10.74347</v>
      </c>
      <c r="G8195" s="2">
        <v>0.44225300000000001</v>
      </c>
      <c r="H8195" s="2">
        <v>0.44207000000000002</v>
      </c>
      <c r="J8195" s="2">
        <v>10.746270000000001</v>
      </c>
      <c r="K8195" s="2">
        <v>0.112827</v>
      </c>
      <c r="L8195" s="2">
        <v>0.210564</v>
      </c>
    </row>
    <row r="8196" spans="1:12" x14ac:dyDescent="0.2">
      <c r="A8196" s="2">
        <v>10.746980000000001</v>
      </c>
      <c r="B8196" s="2">
        <v>40.921930000000003</v>
      </c>
      <c r="C8196" s="2">
        <v>7.0837999999999998E-2</v>
      </c>
      <c r="D8196" s="2">
        <v>0.62639199999999995</v>
      </c>
      <c r="F8196" s="2">
        <v>10.74417</v>
      </c>
      <c r="G8196" s="2">
        <v>0.44225300000000001</v>
      </c>
      <c r="H8196" s="2">
        <v>0.442108</v>
      </c>
      <c r="J8196" s="2">
        <v>10.746980000000001</v>
      </c>
      <c r="K8196" s="2">
        <v>0.112388</v>
      </c>
      <c r="L8196" s="2">
        <v>0.21019599999999999</v>
      </c>
    </row>
    <row r="8197" spans="1:12" x14ac:dyDescent="0.2">
      <c r="A8197" s="2">
        <v>10.747680000000001</v>
      </c>
      <c r="B8197" s="2">
        <v>40.910060000000001</v>
      </c>
      <c r="C8197" s="2">
        <v>7.0731000000000002E-2</v>
      </c>
      <c r="D8197" s="2">
        <v>0.62664299999999995</v>
      </c>
      <c r="F8197" s="2">
        <v>10.744870000000001</v>
      </c>
      <c r="G8197" s="2">
        <v>0.44207800000000003</v>
      </c>
      <c r="H8197" s="2">
        <v>0.441917</v>
      </c>
      <c r="J8197" s="2">
        <v>10.747680000000001</v>
      </c>
      <c r="K8197" s="2">
        <v>0.112438</v>
      </c>
      <c r="L8197" s="2">
        <v>0.20938799999999999</v>
      </c>
    </row>
    <row r="8198" spans="1:12" x14ac:dyDescent="0.2">
      <c r="A8198" s="2">
        <v>10.748379999999999</v>
      </c>
      <c r="B8198" s="2">
        <v>40.897269999999999</v>
      </c>
      <c r="C8198" s="2">
        <v>7.0669999999999997E-2</v>
      </c>
      <c r="D8198" s="2">
        <v>0.62703200000000003</v>
      </c>
      <c r="F8198" s="2">
        <v>10.745570000000001</v>
      </c>
      <c r="G8198" s="2">
        <v>0.44216899999999998</v>
      </c>
      <c r="H8198" s="2">
        <v>0.442444</v>
      </c>
      <c r="J8198" s="2">
        <v>10.748379999999999</v>
      </c>
      <c r="K8198" s="2">
        <v>0.11280999999999999</v>
      </c>
      <c r="L8198" s="2">
        <v>0.20866499999999999</v>
      </c>
    </row>
    <row r="8199" spans="1:12" x14ac:dyDescent="0.2">
      <c r="A8199" s="2">
        <v>10.749079999999999</v>
      </c>
      <c r="B8199" s="2">
        <v>40.884480000000003</v>
      </c>
      <c r="C8199" s="2">
        <v>7.0902999999999994E-2</v>
      </c>
      <c r="D8199" s="2">
        <v>0.62700199999999995</v>
      </c>
      <c r="F8199" s="2">
        <v>10.746270000000001</v>
      </c>
      <c r="G8199" s="2">
        <v>0.44208500000000001</v>
      </c>
      <c r="H8199" s="2">
        <v>0.44271100000000002</v>
      </c>
      <c r="J8199" s="2">
        <v>10.749079999999999</v>
      </c>
      <c r="K8199" s="2">
        <v>0.112982</v>
      </c>
      <c r="L8199" s="2">
        <v>0.20844599999999999</v>
      </c>
    </row>
    <row r="8200" spans="1:12" x14ac:dyDescent="0.2">
      <c r="A8200" s="2">
        <v>10.749779999999999</v>
      </c>
      <c r="B8200" s="2">
        <v>40.871929999999999</v>
      </c>
      <c r="C8200" s="2">
        <v>7.0552000000000004E-2</v>
      </c>
      <c r="D8200" s="2">
        <v>0.62701700000000005</v>
      </c>
      <c r="F8200" s="2">
        <v>10.746980000000001</v>
      </c>
      <c r="G8200" s="2">
        <v>0.44186399999999998</v>
      </c>
      <c r="H8200" s="2">
        <v>0.44261200000000001</v>
      </c>
      <c r="J8200" s="2">
        <v>10.749779999999999</v>
      </c>
      <c r="K8200" s="2">
        <v>0.113472</v>
      </c>
      <c r="L8200" s="2">
        <v>0.208096</v>
      </c>
    </row>
    <row r="8201" spans="1:12" x14ac:dyDescent="0.2">
      <c r="A8201" s="2">
        <v>10.75048</v>
      </c>
      <c r="B8201" s="2">
        <v>40.858150000000002</v>
      </c>
      <c r="C8201" s="2">
        <v>7.0705000000000004E-2</v>
      </c>
      <c r="D8201" s="2">
        <v>0.62728399999999995</v>
      </c>
      <c r="F8201" s="2">
        <v>10.747680000000001</v>
      </c>
      <c r="G8201" s="2">
        <v>0.44170399999999999</v>
      </c>
      <c r="H8201" s="2">
        <v>0.44235200000000002</v>
      </c>
      <c r="J8201" s="2">
        <v>10.75048</v>
      </c>
      <c r="K8201" s="2">
        <v>0.113937</v>
      </c>
      <c r="L8201" s="2">
        <v>0.208007</v>
      </c>
    </row>
    <row r="8202" spans="1:12" x14ac:dyDescent="0.2">
      <c r="A8202" s="2">
        <v>10.75118</v>
      </c>
      <c r="B8202" s="2">
        <v>40.845010000000002</v>
      </c>
      <c r="C8202" s="2">
        <v>7.0701E-2</v>
      </c>
      <c r="D8202" s="2">
        <v>0.62762799999999996</v>
      </c>
      <c r="F8202" s="2">
        <v>10.748379999999999</v>
      </c>
      <c r="G8202" s="2">
        <v>0.44141399999999997</v>
      </c>
      <c r="H8202" s="2">
        <v>0.44276399999999999</v>
      </c>
      <c r="J8202" s="2">
        <v>10.75118</v>
      </c>
      <c r="K8202" s="2">
        <v>0.113384</v>
      </c>
      <c r="L8202" s="2">
        <v>0.20804300000000001</v>
      </c>
    </row>
    <row r="8203" spans="1:12" x14ac:dyDescent="0.2">
      <c r="A8203" s="2">
        <v>10.75188</v>
      </c>
      <c r="B8203" s="2">
        <v>40.831890000000001</v>
      </c>
      <c r="C8203" s="2">
        <v>7.0342000000000002E-2</v>
      </c>
      <c r="D8203" s="2">
        <v>0.62794000000000005</v>
      </c>
      <c r="F8203" s="2">
        <v>10.749079999999999</v>
      </c>
      <c r="G8203" s="2">
        <v>0.44142900000000002</v>
      </c>
      <c r="H8203" s="2">
        <v>0.44328299999999998</v>
      </c>
      <c r="J8203" s="2">
        <v>10.75188</v>
      </c>
      <c r="K8203" s="2">
        <v>0.113159</v>
      </c>
      <c r="L8203" s="2">
        <v>0.20782300000000001</v>
      </c>
    </row>
    <row r="8204" spans="1:12" x14ac:dyDescent="0.2">
      <c r="A8204" s="2">
        <v>10.75259</v>
      </c>
      <c r="B8204" s="2">
        <v>40.81841</v>
      </c>
      <c r="C8204" s="2">
        <v>7.0074999999999998E-2</v>
      </c>
      <c r="D8204" s="2">
        <v>0.62861900000000004</v>
      </c>
      <c r="F8204" s="2">
        <v>10.749779999999999</v>
      </c>
      <c r="G8204" s="2">
        <v>0.441353</v>
      </c>
      <c r="H8204" s="2">
        <v>0.442886</v>
      </c>
      <c r="J8204" s="2">
        <v>10.75259</v>
      </c>
      <c r="K8204" s="2">
        <v>0.112875</v>
      </c>
      <c r="L8204" s="2">
        <v>0.207708</v>
      </c>
    </row>
    <row r="8205" spans="1:12" x14ac:dyDescent="0.2">
      <c r="A8205" s="2">
        <v>10.75329</v>
      </c>
      <c r="B8205" s="2">
        <v>40.804499999999997</v>
      </c>
      <c r="C8205" s="2">
        <v>7.0220000000000005E-2</v>
      </c>
      <c r="D8205" s="2">
        <v>0.62931400000000004</v>
      </c>
      <c r="F8205" s="2">
        <v>10.75048</v>
      </c>
      <c r="G8205" s="2">
        <v>0.44120799999999999</v>
      </c>
      <c r="H8205" s="2">
        <v>0.44294699999999998</v>
      </c>
      <c r="J8205" s="2">
        <v>10.75329</v>
      </c>
      <c r="K8205" s="2">
        <v>0.112404</v>
      </c>
      <c r="L8205" s="2">
        <v>0.20755399999999999</v>
      </c>
    </row>
    <row r="8206" spans="1:12" x14ac:dyDescent="0.2">
      <c r="A8206" s="2">
        <v>10.75399</v>
      </c>
      <c r="B8206" s="2">
        <v>40.791040000000002</v>
      </c>
      <c r="C8206" s="2">
        <v>7.0212999999999998E-2</v>
      </c>
      <c r="D8206" s="2">
        <v>0.62949699999999997</v>
      </c>
      <c r="F8206" s="2">
        <v>10.75118</v>
      </c>
      <c r="G8206" s="2">
        <v>0.44134499999999999</v>
      </c>
      <c r="H8206" s="2">
        <v>0.443054</v>
      </c>
      <c r="J8206" s="2">
        <v>10.75399</v>
      </c>
      <c r="K8206" s="2">
        <v>0.111751</v>
      </c>
      <c r="L8206" s="2">
        <v>0.20707200000000001</v>
      </c>
    </row>
    <row r="8207" spans="1:12" x14ac:dyDescent="0.2">
      <c r="A8207" s="2">
        <v>10.75469</v>
      </c>
      <c r="B8207" s="2">
        <v>40.777169999999998</v>
      </c>
      <c r="C8207" s="2">
        <v>6.9819999999999993E-2</v>
      </c>
      <c r="D8207" s="2">
        <v>0.62965700000000002</v>
      </c>
      <c r="F8207" s="2">
        <v>10.75188</v>
      </c>
      <c r="G8207" s="2">
        <v>0.44169599999999998</v>
      </c>
      <c r="H8207" s="2">
        <v>0.442772</v>
      </c>
      <c r="J8207" s="2">
        <v>10.75469</v>
      </c>
      <c r="K8207" s="2">
        <v>0.112207</v>
      </c>
      <c r="L8207" s="2">
        <v>0.206676</v>
      </c>
    </row>
    <row r="8208" spans="1:12" x14ac:dyDescent="0.2">
      <c r="A8208" s="2">
        <v>10.75539</v>
      </c>
      <c r="B8208" s="2">
        <v>40.763860000000001</v>
      </c>
      <c r="C8208" s="2">
        <v>6.9499000000000005E-2</v>
      </c>
      <c r="D8208" s="2">
        <v>0.629749</v>
      </c>
      <c r="F8208" s="2">
        <v>10.75259</v>
      </c>
      <c r="G8208" s="2">
        <v>0.44187900000000002</v>
      </c>
      <c r="H8208" s="2">
        <v>0.44232199999999999</v>
      </c>
      <c r="J8208" s="2">
        <v>10.75539</v>
      </c>
      <c r="K8208" s="2">
        <v>0.111814</v>
      </c>
      <c r="L8208" s="2">
        <v>0.20624000000000001</v>
      </c>
    </row>
    <row r="8209" spans="1:12" x14ac:dyDescent="0.2">
      <c r="A8209" s="2">
        <v>10.75609</v>
      </c>
      <c r="B8209" s="2">
        <v>40.750100000000003</v>
      </c>
      <c r="C8209" s="2">
        <v>6.9190000000000002E-2</v>
      </c>
      <c r="D8209" s="2">
        <v>0.63039699999999999</v>
      </c>
      <c r="F8209" s="2">
        <v>10.75329</v>
      </c>
      <c r="G8209" s="2">
        <v>0.44176500000000002</v>
      </c>
      <c r="H8209" s="2">
        <v>0.44242900000000002</v>
      </c>
      <c r="J8209" s="2">
        <v>10.75609</v>
      </c>
      <c r="K8209" s="2">
        <v>0.11193500000000001</v>
      </c>
      <c r="L8209" s="2">
        <v>0.20586699999999999</v>
      </c>
    </row>
    <row r="8210" spans="1:12" x14ac:dyDescent="0.2">
      <c r="A8210" s="2">
        <v>10.756790000000001</v>
      </c>
      <c r="B8210" s="2">
        <v>40.735950000000003</v>
      </c>
      <c r="C8210" s="2">
        <v>6.8912000000000001E-2</v>
      </c>
      <c r="D8210" s="2">
        <v>0.63102999999999998</v>
      </c>
      <c r="F8210" s="2">
        <v>10.75399</v>
      </c>
      <c r="G8210" s="2">
        <v>0.44189499999999998</v>
      </c>
      <c r="H8210" s="2">
        <v>0.44256600000000001</v>
      </c>
      <c r="J8210" s="2">
        <v>10.756790000000001</v>
      </c>
      <c r="K8210" s="2">
        <v>0.112009</v>
      </c>
      <c r="L8210" s="2">
        <v>0.20580200000000001</v>
      </c>
    </row>
    <row r="8211" spans="1:12" x14ac:dyDescent="0.2">
      <c r="A8211" s="2">
        <v>10.7575</v>
      </c>
      <c r="B8211" s="2">
        <v>40.722209999999997</v>
      </c>
      <c r="C8211" s="2">
        <v>6.8900000000000003E-2</v>
      </c>
      <c r="D8211" s="2">
        <v>0.63108399999999998</v>
      </c>
      <c r="F8211" s="2">
        <v>10.75469</v>
      </c>
      <c r="G8211" s="2">
        <v>0.44152799999999998</v>
      </c>
      <c r="H8211" s="2">
        <v>0.44296999999999997</v>
      </c>
      <c r="J8211" s="2">
        <v>10.7575</v>
      </c>
      <c r="K8211" s="2">
        <v>0.112373</v>
      </c>
      <c r="L8211" s="2">
        <v>0.20560600000000001</v>
      </c>
    </row>
    <row r="8212" spans="1:12" x14ac:dyDescent="0.2">
      <c r="A8212" s="2">
        <v>10.7582</v>
      </c>
      <c r="B8212" s="2">
        <v>40.70796</v>
      </c>
      <c r="C8212" s="2">
        <v>6.8889000000000006E-2</v>
      </c>
      <c r="D8212" s="2">
        <v>0.63105299999999998</v>
      </c>
      <c r="F8212" s="2">
        <v>10.75539</v>
      </c>
      <c r="G8212" s="2">
        <v>0.441139</v>
      </c>
      <c r="H8212" s="2">
        <v>0.44293199999999999</v>
      </c>
      <c r="J8212" s="2">
        <v>10.7582</v>
      </c>
      <c r="K8212" s="2">
        <v>0.11279699999999999</v>
      </c>
      <c r="L8212" s="2">
        <v>0.20502400000000001</v>
      </c>
    </row>
    <row r="8213" spans="1:12" x14ac:dyDescent="0.2">
      <c r="A8213" s="2">
        <v>10.758900000000001</v>
      </c>
      <c r="B8213" s="2">
        <v>40.694099999999999</v>
      </c>
      <c r="C8213" s="2">
        <v>6.8568000000000004E-2</v>
      </c>
      <c r="D8213" s="2">
        <v>0.63106099999999998</v>
      </c>
      <c r="F8213" s="2">
        <v>10.75609</v>
      </c>
      <c r="G8213" s="2">
        <v>0.441048</v>
      </c>
      <c r="H8213" s="2">
        <v>0.44294699999999998</v>
      </c>
      <c r="J8213" s="2">
        <v>10.758900000000001</v>
      </c>
      <c r="K8213" s="2">
        <v>0.112955</v>
      </c>
      <c r="L8213" s="2">
        <v>0.20416200000000001</v>
      </c>
    </row>
    <row r="8214" spans="1:12" x14ac:dyDescent="0.2">
      <c r="A8214" s="2">
        <v>10.759600000000001</v>
      </c>
      <c r="B8214" s="2">
        <v>40.68047</v>
      </c>
      <c r="C8214" s="2">
        <v>6.8339999999999998E-2</v>
      </c>
      <c r="D8214" s="2">
        <v>0.63048099999999996</v>
      </c>
      <c r="F8214" s="2">
        <v>10.756790000000001</v>
      </c>
      <c r="G8214" s="2">
        <v>0.44145200000000001</v>
      </c>
      <c r="H8214" s="2">
        <v>0.44298599999999999</v>
      </c>
      <c r="J8214" s="2">
        <v>10.759600000000001</v>
      </c>
      <c r="K8214" s="2">
        <v>0.11222799999999999</v>
      </c>
      <c r="L8214" s="2">
        <v>0.20369499999999999</v>
      </c>
    </row>
    <row r="8215" spans="1:12" x14ac:dyDescent="0.2">
      <c r="A8215" s="2">
        <v>10.760300000000001</v>
      </c>
      <c r="B8215" s="2">
        <v>40.666829999999997</v>
      </c>
      <c r="C8215" s="2">
        <v>6.8709999999999993E-2</v>
      </c>
      <c r="D8215" s="2">
        <v>0.63017599999999996</v>
      </c>
      <c r="F8215" s="2">
        <v>10.7575</v>
      </c>
      <c r="G8215" s="2">
        <v>0.44184099999999998</v>
      </c>
      <c r="H8215" s="2">
        <v>0.44333600000000001</v>
      </c>
      <c r="J8215" s="2">
        <v>10.760300000000001</v>
      </c>
      <c r="K8215" s="2">
        <v>0.112593</v>
      </c>
      <c r="L8215" s="2">
        <v>0.203652</v>
      </c>
    </row>
    <row r="8216" spans="1:12" x14ac:dyDescent="0.2">
      <c r="A8216" s="2">
        <v>10.760999999999999</v>
      </c>
      <c r="B8216" s="2">
        <v>40.653219999999997</v>
      </c>
      <c r="C8216" s="2">
        <v>6.8754999999999997E-2</v>
      </c>
      <c r="D8216" s="2">
        <v>0.63006899999999999</v>
      </c>
      <c r="F8216" s="2">
        <v>10.7582</v>
      </c>
      <c r="G8216" s="2">
        <v>0.44194</v>
      </c>
      <c r="H8216" s="2">
        <v>0.44345099999999998</v>
      </c>
      <c r="J8216" s="2">
        <v>10.760999999999999</v>
      </c>
      <c r="K8216" s="2">
        <v>0.111563</v>
      </c>
      <c r="L8216" s="2">
        <v>0.20330599999999999</v>
      </c>
    </row>
    <row r="8217" spans="1:12" x14ac:dyDescent="0.2">
      <c r="A8217" s="2">
        <v>10.761699999999999</v>
      </c>
      <c r="B8217" s="2">
        <v>40.639589999999998</v>
      </c>
      <c r="C8217" s="2">
        <v>6.8590999999999999E-2</v>
      </c>
      <c r="D8217" s="2">
        <v>0.63079399999999997</v>
      </c>
      <c r="F8217" s="2">
        <v>10.758900000000001</v>
      </c>
      <c r="G8217" s="2">
        <v>0.44207000000000002</v>
      </c>
      <c r="H8217" s="2">
        <v>0.44309999999999999</v>
      </c>
      <c r="J8217" s="2">
        <v>10.761699999999999</v>
      </c>
      <c r="K8217" s="2">
        <v>0.11175499999999999</v>
      </c>
      <c r="L8217" s="2">
        <v>0.203071</v>
      </c>
    </row>
    <row r="8218" spans="1:12" x14ac:dyDescent="0.2">
      <c r="A8218" s="2">
        <v>10.762409999999999</v>
      </c>
      <c r="B8218" s="2">
        <v>40.62612</v>
      </c>
      <c r="C8218" s="2">
        <v>6.8649000000000002E-2</v>
      </c>
      <c r="D8218" s="2">
        <v>0.63119800000000004</v>
      </c>
      <c r="F8218" s="2">
        <v>10.759600000000001</v>
      </c>
      <c r="G8218" s="2">
        <v>0.442108</v>
      </c>
      <c r="H8218" s="2">
        <v>0.44286300000000001</v>
      </c>
      <c r="J8218" s="2">
        <v>10.762409999999999</v>
      </c>
      <c r="K8218" s="2">
        <v>0.111307</v>
      </c>
      <c r="L8218" s="2">
        <v>0.20307800000000001</v>
      </c>
    </row>
    <row r="8219" spans="1:12" x14ac:dyDescent="0.2">
      <c r="A8219" s="2">
        <v>10.763109999999999</v>
      </c>
      <c r="B8219" s="2">
        <v>40.612110000000001</v>
      </c>
      <c r="C8219" s="2">
        <v>6.8786E-2</v>
      </c>
      <c r="D8219" s="2">
        <v>0.63136599999999998</v>
      </c>
      <c r="F8219" s="2">
        <v>10.760300000000001</v>
      </c>
      <c r="G8219" s="2">
        <v>0.441917</v>
      </c>
      <c r="H8219" s="2">
        <v>0.442772</v>
      </c>
      <c r="J8219" s="2">
        <v>10.763109999999999</v>
      </c>
      <c r="K8219" s="2">
        <v>0.11157400000000001</v>
      </c>
      <c r="L8219" s="2">
        <v>0.20316500000000001</v>
      </c>
    </row>
    <row r="8220" spans="1:12" x14ac:dyDescent="0.2">
      <c r="A8220" s="2">
        <v>10.763809999999999</v>
      </c>
      <c r="B8220" s="2">
        <v>40.597439999999999</v>
      </c>
      <c r="C8220" s="2">
        <v>6.8622000000000002E-2</v>
      </c>
      <c r="D8220" s="2">
        <v>0.63080899999999995</v>
      </c>
      <c r="F8220" s="2">
        <v>10.760999999999999</v>
      </c>
      <c r="G8220" s="2">
        <v>0.442444</v>
      </c>
      <c r="H8220" s="2">
        <v>0.442772</v>
      </c>
      <c r="J8220" s="2">
        <v>10.763809999999999</v>
      </c>
      <c r="K8220" s="2">
        <v>0.110752</v>
      </c>
      <c r="L8220" s="2">
        <v>0.20324800000000001</v>
      </c>
    </row>
    <row r="8221" spans="1:12" x14ac:dyDescent="0.2">
      <c r="A8221" s="2">
        <v>10.76451</v>
      </c>
      <c r="B8221" s="2">
        <v>40.583979999999997</v>
      </c>
      <c r="C8221" s="2">
        <v>6.8446000000000007E-2</v>
      </c>
      <c r="D8221" s="2">
        <v>0.63080899999999995</v>
      </c>
      <c r="F8221" s="2">
        <v>10.761699999999999</v>
      </c>
      <c r="G8221" s="2">
        <v>0.44271100000000002</v>
      </c>
      <c r="H8221" s="2">
        <v>0.44308500000000001</v>
      </c>
      <c r="J8221" s="2">
        <v>10.76451</v>
      </c>
      <c r="K8221" s="2">
        <v>0.110845</v>
      </c>
      <c r="L8221" s="2">
        <v>0.202903</v>
      </c>
    </row>
    <row r="8222" spans="1:12" x14ac:dyDescent="0.2">
      <c r="A8222" s="2">
        <v>10.76521</v>
      </c>
      <c r="B8222" s="2">
        <v>40.569679999999998</v>
      </c>
      <c r="C8222" s="2">
        <v>6.8045999999999995E-2</v>
      </c>
      <c r="D8222" s="2">
        <v>0.63158000000000003</v>
      </c>
      <c r="F8222" s="2">
        <v>10.762409999999999</v>
      </c>
      <c r="G8222" s="2">
        <v>0.44261200000000001</v>
      </c>
      <c r="H8222" s="2">
        <v>0.44316100000000003</v>
      </c>
      <c r="J8222" s="2">
        <v>10.76521</v>
      </c>
      <c r="K8222" s="2">
        <v>0.11101900000000001</v>
      </c>
      <c r="L8222" s="2">
        <v>0.20216400000000001</v>
      </c>
    </row>
    <row r="8223" spans="1:12" x14ac:dyDescent="0.2">
      <c r="A8223" s="2">
        <v>10.76591</v>
      </c>
      <c r="B8223" s="2">
        <v>40.556060000000002</v>
      </c>
      <c r="C8223" s="2">
        <v>6.7279000000000005E-2</v>
      </c>
      <c r="D8223" s="2">
        <v>0.63202999999999998</v>
      </c>
      <c r="F8223" s="2">
        <v>10.763109999999999</v>
      </c>
      <c r="G8223" s="2">
        <v>0.44235200000000002</v>
      </c>
      <c r="H8223" s="2">
        <v>0.44302399999999997</v>
      </c>
      <c r="J8223" s="2">
        <v>10.76591</v>
      </c>
      <c r="K8223" s="2">
        <v>0.111503</v>
      </c>
      <c r="L8223" s="2">
        <v>0.20150100000000001</v>
      </c>
    </row>
    <row r="8224" spans="1:12" x14ac:dyDescent="0.2">
      <c r="A8224" s="2">
        <v>10.76661</v>
      </c>
      <c r="B8224" s="2">
        <v>40.54195</v>
      </c>
      <c r="C8224" s="2">
        <v>6.6955000000000001E-2</v>
      </c>
      <c r="D8224" s="2">
        <v>0.63215900000000003</v>
      </c>
      <c r="F8224" s="2">
        <v>10.763809999999999</v>
      </c>
      <c r="G8224" s="2">
        <v>0.44276399999999999</v>
      </c>
      <c r="H8224" s="2">
        <v>0.44264199999999998</v>
      </c>
      <c r="J8224" s="2">
        <v>10.76661</v>
      </c>
      <c r="K8224" s="2">
        <v>0.111231</v>
      </c>
      <c r="L8224" s="2">
        <v>0.201124</v>
      </c>
    </row>
    <row r="8225" spans="1:12" x14ac:dyDescent="0.2">
      <c r="A8225" s="2">
        <v>10.76732</v>
      </c>
      <c r="B8225" s="2">
        <v>40.527839999999998</v>
      </c>
      <c r="C8225" s="2">
        <v>6.6974000000000006E-2</v>
      </c>
      <c r="D8225" s="2">
        <v>0.63246500000000005</v>
      </c>
      <c r="F8225" s="2">
        <v>10.76451</v>
      </c>
      <c r="G8225" s="2">
        <v>0.44328299999999998</v>
      </c>
      <c r="H8225" s="2">
        <v>0.44348900000000002</v>
      </c>
      <c r="J8225" s="2">
        <v>10.76732</v>
      </c>
      <c r="K8225" s="2">
        <v>0.111191</v>
      </c>
      <c r="L8225" s="2">
        <v>0.200958</v>
      </c>
    </row>
    <row r="8226" spans="1:12" x14ac:dyDescent="0.2">
      <c r="A8226" s="2">
        <v>10.76802</v>
      </c>
      <c r="B8226" s="2">
        <v>40.514220000000002</v>
      </c>
      <c r="C8226" s="2">
        <v>6.6764000000000004E-2</v>
      </c>
      <c r="D8226" s="2">
        <v>0.63299099999999997</v>
      </c>
      <c r="F8226" s="2">
        <v>10.76521</v>
      </c>
      <c r="G8226" s="2">
        <v>0.442886</v>
      </c>
      <c r="H8226" s="2">
        <v>0.443382</v>
      </c>
      <c r="J8226" s="2">
        <v>10.76802</v>
      </c>
      <c r="K8226" s="2">
        <v>0.110485</v>
      </c>
      <c r="L8226" s="2">
        <v>0.20069600000000001</v>
      </c>
    </row>
    <row r="8227" spans="1:12" x14ac:dyDescent="0.2">
      <c r="A8227" s="2">
        <v>10.76872</v>
      </c>
      <c r="B8227" s="2">
        <v>40.500340000000001</v>
      </c>
      <c r="C8227" s="2">
        <v>6.6073999999999994E-2</v>
      </c>
      <c r="D8227" s="2">
        <v>0.63353999999999999</v>
      </c>
      <c r="F8227" s="2">
        <v>10.76591</v>
      </c>
      <c r="G8227" s="2">
        <v>0.44294699999999998</v>
      </c>
      <c r="H8227" s="2">
        <v>0.44330599999999998</v>
      </c>
      <c r="J8227" s="2">
        <v>10.76872</v>
      </c>
      <c r="K8227" s="2">
        <v>0.110508</v>
      </c>
      <c r="L8227" s="2">
        <v>0.20013300000000001</v>
      </c>
    </row>
    <row r="8228" spans="1:12" x14ac:dyDescent="0.2">
      <c r="A8228" s="2">
        <v>10.76942</v>
      </c>
      <c r="B8228" s="2">
        <v>40.485939999999999</v>
      </c>
      <c r="C8228" s="2">
        <v>6.6196000000000005E-2</v>
      </c>
      <c r="D8228" s="2">
        <v>0.63419599999999998</v>
      </c>
      <c r="F8228" s="2">
        <v>10.76661</v>
      </c>
      <c r="G8228" s="2">
        <v>0.443054</v>
      </c>
      <c r="H8228" s="2">
        <v>0.44348900000000002</v>
      </c>
      <c r="J8228" s="2">
        <v>10.76942</v>
      </c>
      <c r="K8228" s="2">
        <v>0.111233</v>
      </c>
      <c r="L8228" s="2">
        <v>0.199633</v>
      </c>
    </row>
    <row r="8229" spans="1:12" x14ac:dyDescent="0.2">
      <c r="A8229" s="2">
        <v>10.77012</v>
      </c>
      <c r="B8229" s="2">
        <v>40.47231</v>
      </c>
      <c r="C8229" s="2">
        <v>6.6076999999999997E-2</v>
      </c>
      <c r="D8229" s="2">
        <v>0.63469200000000003</v>
      </c>
      <c r="F8229" s="2">
        <v>10.76732</v>
      </c>
      <c r="G8229" s="2">
        <v>0.442772</v>
      </c>
      <c r="H8229" s="2">
        <v>0.44351200000000002</v>
      </c>
      <c r="J8229" s="2">
        <v>10.77012</v>
      </c>
      <c r="K8229" s="2">
        <v>0.1115</v>
      </c>
      <c r="L8229" s="2">
        <v>0.199105</v>
      </c>
    </row>
    <row r="8230" spans="1:12" x14ac:dyDescent="0.2">
      <c r="A8230" s="2">
        <v>10.770820000000001</v>
      </c>
      <c r="B8230" s="2">
        <v>40.458320000000001</v>
      </c>
      <c r="C8230" s="2">
        <v>6.6370999999999999E-2</v>
      </c>
      <c r="D8230" s="2">
        <v>0.63463899999999995</v>
      </c>
      <c r="F8230" s="2">
        <v>10.76802</v>
      </c>
      <c r="G8230" s="2">
        <v>0.44232199999999999</v>
      </c>
      <c r="H8230" s="2">
        <v>0.44372600000000001</v>
      </c>
      <c r="J8230" s="2">
        <v>10.770820000000001</v>
      </c>
      <c r="K8230" s="2">
        <v>0.11162900000000001</v>
      </c>
      <c r="L8230" s="2">
        <v>0.198684</v>
      </c>
    </row>
    <row r="8231" spans="1:12" x14ac:dyDescent="0.2">
      <c r="A8231" s="2">
        <v>10.771520000000001</v>
      </c>
      <c r="B8231" s="2">
        <v>40.443959999999997</v>
      </c>
      <c r="C8231" s="2">
        <v>6.6566E-2</v>
      </c>
      <c r="D8231" s="2">
        <v>0.63497499999999996</v>
      </c>
      <c r="F8231" s="2">
        <v>10.76872</v>
      </c>
      <c r="G8231" s="2">
        <v>0.44242900000000002</v>
      </c>
      <c r="H8231" s="2">
        <v>0.44332100000000002</v>
      </c>
      <c r="J8231" s="2">
        <v>10.771520000000001</v>
      </c>
      <c r="K8231" s="2">
        <v>0.11192100000000001</v>
      </c>
      <c r="L8231" s="2">
        <v>0.19842399999999999</v>
      </c>
    </row>
    <row r="8232" spans="1:12" x14ac:dyDescent="0.2">
      <c r="A8232" s="2">
        <v>10.772220000000001</v>
      </c>
      <c r="B8232" s="2">
        <v>40.430219999999998</v>
      </c>
      <c r="C8232" s="2">
        <v>6.6992999999999997E-2</v>
      </c>
      <c r="D8232" s="2">
        <v>0.63467700000000005</v>
      </c>
      <c r="F8232" s="2">
        <v>10.76942</v>
      </c>
      <c r="G8232" s="2">
        <v>0.44256600000000001</v>
      </c>
      <c r="H8232" s="2">
        <v>0.44309999999999999</v>
      </c>
      <c r="J8232" s="2">
        <v>10.772220000000001</v>
      </c>
      <c r="K8232" s="2">
        <v>0.11186400000000001</v>
      </c>
      <c r="L8232" s="2">
        <v>0.19784299999999999</v>
      </c>
    </row>
    <row r="8233" spans="1:12" x14ac:dyDescent="0.2">
      <c r="A8233" s="2">
        <v>10.772930000000001</v>
      </c>
      <c r="B8233" s="2">
        <v>40.416049999999998</v>
      </c>
      <c r="C8233" s="2">
        <v>6.6600000000000006E-2</v>
      </c>
      <c r="D8233" s="2">
        <v>0.63524899999999995</v>
      </c>
      <c r="F8233" s="2">
        <v>10.77012</v>
      </c>
      <c r="G8233" s="2">
        <v>0.44296999999999997</v>
      </c>
      <c r="H8233" s="2">
        <v>0.44299300000000003</v>
      </c>
      <c r="J8233" s="2">
        <v>10.772930000000001</v>
      </c>
      <c r="K8233" s="2">
        <v>0.112169</v>
      </c>
      <c r="L8233" s="2">
        <v>0.197352</v>
      </c>
    </row>
    <row r="8234" spans="1:12" x14ac:dyDescent="0.2">
      <c r="A8234" s="2">
        <v>10.773630000000001</v>
      </c>
      <c r="B8234" s="2">
        <v>40.402230000000003</v>
      </c>
      <c r="C8234" s="2">
        <v>6.6497000000000001E-2</v>
      </c>
      <c r="D8234" s="2">
        <v>0.63503600000000004</v>
      </c>
      <c r="F8234" s="2">
        <v>10.770820000000001</v>
      </c>
      <c r="G8234" s="2">
        <v>0.44293199999999999</v>
      </c>
      <c r="H8234" s="2">
        <v>0.44253500000000001</v>
      </c>
      <c r="J8234" s="2">
        <v>10.773630000000001</v>
      </c>
      <c r="K8234" s="2">
        <v>0.112467</v>
      </c>
      <c r="L8234" s="2">
        <v>0.197163</v>
      </c>
    </row>
    <row r="8235" spans="1:12" x14ac:dyDescent="0.2">
      <c r="A8235" s="2">
        <v>10.774330000000001</v>
      </c>
      <c r="B8235" s="2">
        <v>40.388860000000001</v>
      </c>
      <c r="C8235" s="2">
        <v>6.615E-2</v>
      </c>
      <c r="D8235" s="2">
        <v>0.63569900000000001</v>
      </c>
      <c r="F8235" s="2">
        <v>10.771520000000001</v>
      </c>
      <c r="G8235" s="2">
        <v>0.44294699999999998</v>
      </c>
      <c r="H8235" s="2">
        <v>0.44252000000000002</v>
      </c>
      <c r="J8235" s="2">
        <v>10.774330000000001</v>
      </c>
      <c r="K8235" s="2">
        <v>0.112415</v>
      </c>
      <c r="L8235" s="2">
        <v>0.19697600000000001</v>
      </c>
    </row>
    <row r="8236" spans="1:12" x14ac:dyDescent="0.2">
      <c r="A8236" s="2">
        <v>10.775029999999999</v>
      </c>
      <c r="B8236" s="2">
        <v>40.374920000000003</v>
      </c>
      <c r="C8236" s="2">
        <v>6.5745999999999999E-2</v>
      </c>
      <c r="D8236" s="2">
        <v>0.63573800000000003</v>
      </c>
      <c r="F8236" s="2">
        <v>10.772220000000001</v>
      </c>
      <c r="G8236" s="2">
        <v>0.44298599999999999</v>
      </c>
      <c r="H8236" s="2">
        <v>0.44272600000000001</v>
      </c>
      <c r="J8236" s="2">
        <v>10.775029999999999</v>
      </c>
      <c r="K8236" s="2">
        <v>0.11273</v>
      </c>
      <c r="L8236" s="2">
        <v>0.19670299999999999</v>
      </c>
    </row>
    <row r="8237" spans="1:12" x14ac:dyDescent="0.2">
      <c r="A8237" s="2">
        <v>10.775729999999999</v>
      </c>
      <c r="B8237" s="2">
        <v>40.360489999999999</v>
      </c>
      <c r="C8237" s="2">
        <v>6.5577999999999997E-2</v>
      </c>
      <c r="D8237" s="2">
        <v>0.63608100000000001</v>
      </c>
      <c r="F8237" s="2">
        <v>10.772930000000001</v>
      </c>
      <c r="G8237" s="2">
        <v>0.44333600000000001</v>
      </c>
      <c r="H8237" s="2">
        <v>0.44306899999999999</v>
      </c>
      <c r="J8237" s="2">
        <v>10.775729999999999</v>
      </c>
      <c r="K8237" s="2">
        <v>0.11334</v>
      </c>
      <c r="L8237" s="2">
        <v>0.19642799999999999</v>
      </c>
    </row>
    <row r="8238" spans="1:12" x14ac:dyDescent="0.2">
      <c r="A8238" s="2">
        <v>10.77643</v>
      </c>
      <c r="B8238" s="2">
        <v>40.346490000000003</v>
      </c>
      <c r="C8238" s="2">
        <v>6.5687999999999996E-2</v>
      </c>
      <c r="D8238" s="2">
        <v>0.63672899999999999</v>
      </c>
      <c r="F8238" s="2">
        <v>10.773630000000001</v>
      </c>
      <c r="G8238" s="2">
        <v>0.44345099999999998</v>
      </c>
      <c r="H8238" s="2">
        <v>0.443077</v>
      </c>
      <c r="J8238" s="2">
        <v>10.77643</v>
      </c>
      <c r="K8238" s="2">
        <v>0.113314</v>
      </c>
      <c r="L8238" s="2">
        <v>0.196127</v>
      </c>
    </row>
    <row r="8239" spans="1:12" x14ac:dyDescent="0.2">
      <c r="A8239" s="2">
        <v>10.77713</v>
      </c>
      <c r="B8239" s="2">
        <v>40.332450000000001</v>
      </c>
      <c r="C8239" s="2">
        <v>6.5935999999999995E-2</v>
      </c>
      <c r="D8239" s="2">
        <v>0.63692000000000004</v>
      </c>
      <c r="F8239" s="2">
        <v>10.774330000000001</v>
      </c>
      <c r="G8239" s="2">
        <v>0.44309999999999999</v>
      </c>
      <c r="H8239" s="2">
        <v>0.44294</v>
      </c>
      <c r="J8239" s="2">
        <v>10.77713</v>
      </c>
      <c r="K8239" s="2">
        <v>0.114441</v>
      </c>
      <c r="L8239" s="2">
        <v>0.19578599999999999</v>
      </c>
    </row>
    <row r="8240" spans="1:12" x14ac:dyDescent="0.2">
      <c r="A8240" s="2">
        <v>10.777839999999999</v>
      </c>
      <c r="B8240" s="2">
        <v>40.317700000000002</v>
      </c>
      <c r="C8240" s="2">
        <v>6.5481999999999999E-2</v>
      </c>
      <c r="D8240" s="2">
        <v>0.63733200000000001</v>
      </c>
      <c r="F8240" s="2">
        <v>10.775029999999999</v>
      </c>
      <c r="G8240" s="2">
        <v>0.44286300000000001</v>
      </c>
      <c r="H8240" s="2">
        <v>0.442886</v>
      </c>
      <c r="J8240" s="2">
        <v>10.777839999999999</v>
      </c>
      <c r="K8240" s="2">
        <v>0.11494</v>
      </c>
      <c r="L8240" s="2">
        <v>0.19580800000000001</v>
      </c>
    </row>
    <row r="8241" spans="1:12" x14ac:dyDescent="0.2">
      <c r="A8241" s="2">
        <v>10.77854</v>
      </c>
      <c r="B8241" s="2">
        <v>40.303190000000001</v>
      </c>
      <c r="C8241" s="2">
        <v>6.5046999999999994E-2</v>
      </c>
      <c r="D8241" s="2">
        <v>0.63784300000000005</v>
      </c>
      <c r="F8241" s="2">
        <v>10.775729999999999</v>
      </c>
      <c r="G8241" s="2">
        <v>0.442772</v>
      </c>
      <c r="H8241" s="2">
        <v>0.44308500000000001</v>
      </c>
      <c r="J8241" s="2">
        <v>10.77854</v>
      </c>
      <c r="K8241" s="2">
        <v>0.114858</v>
      </c>
      <c r="L8241" s="2">
        <v>0.195524</v>
      </c>
    </row>
    <row r="8242" spans="1:12" x14ac:dyDescent="0.2">
      <c r="A8242" s="2">
        <v>10.77924</v>
      </c>
      <c r="B8242" s="2">
        <v>40.289409999999997</v>
      </c>
      <c r="C8242" s="2">
        <v>6.4697000000000005E-2</v>
      </c>
      <c r="D8242" s="2">
        <v>0.63852200000000003</v>
      </c>
      <c r="F8242" s="2">
        <v>10.77643</v>
      </c>
      <c r="G8242" s="2">
        <v>0.442772</v>
      </c>
      <c r="H8242" s="2">
        <v>0.44293199999999999</v>
      </c>
      <c r="J8242" s="2">
        <v>10.77924</v>
      </c>
      <c r="K8242" s="2">
        <v>0.115457</v>
      </c>
      <c r="L8242" s="2">
        <v>0.19470399999999999</v>
      </c>
    </row>
    <row r="8243" spans="1:12" x14ac:dyDescent="0.2">
      <c r="A8243" s="2">
        <v>10.77994</v>
      </c>
      <c r="B8243" s="2">
        <v>40.27496</v>
      </c>
      <c r="C8243" s="2">
        <v>6.4745999999999998E-2</v>
      </c>
      <c r="D8243" s="2">
        <v>0.638324</v>
      </c>
      <c r="F8243" s="2">
        <v>10.77713</v>
      </c>
      <c r="G8243" s="2">
        <v>0.44308500000000001</v>
      </c>
      <c r="H8243" s="2">
        <v>0.44257400000000002</v>
      </c>
      <c r="J8243" s="2">
        <v>10.77994</v>
      </c>
      <c r="K8243" s="2">
        <v>0.115799</v>
      </c>
      <c r="L8243" s="2">
        <v>0.19412299999999999</v>
      </c>
    </row>
    <row r="8244" spans="1:12" x14ac:dyDescent="0.2">
      <c r="A8244" s="2">
        <v>10.78064</v>
      </c>
      <c r="B8244" s="2">
        <v>40.260640000000002</v>
      </c>
      <c r="C8244" s="2">
        <v>6.4212000000000005E-2</v>
      </c>
      <c r="D8244" s="2">
        <v>0.63851500000000005</v>
      </c>
      <c r="F8244" s="2">
        <v>10.777839999999999</v>
      </c>
      <c r="G8244" s="2">
        <v>0.44316100000000003</v>
      </c>
      <c r="H8244" s="2">
        <v>0.44240600000000002</v>
      </c>
      <c r="J8244" s="2">
        <v>10.78064</v>
      </c>
      <c r="K8244" s="2">
        <v>0.11654299999999999</v>
      </c>
      <c r="L8244" s="2">
        <v>0.19361</v>
      </c>
    </row>
    <row r="8245" spans="1:12" x14ac:dyDescent="0.2">
      <c r="A8245" s="2">
        <v>10.78134</v>
      </c>
      <c r="B8245" s="2">
        <v>40.246169999999999</v>
      </c>
      <c r="C8245" s="2">
        <v>6.4158999999999994E-2</v>
      </c>
      <c r="D8245" s="2">
        <v>0.63882000000000005</v>
      </c>
      <c r="F8245" s="2">
        <v>10.77854</v>
      </c>
      <c r="G8245" s="2">
        <v>0.44302399999999997</v>
      </c>
      <c r="H8245" s="2">
        <v>0.44217699999999999</v>
      </c>
      <c r="J8245" s="2">
        <v>10.78134</v>
      </c>
      <c r="K8245" s="2">
        <v>0.116535</v>
      </c>
      <c r="L8245" s="2">
        <v>0.19333900000000001</v>
      </c>
    </row>
    <row r="8246" spans="1:12" x14ac:dyDescent="0.2">
      <c r="A8246" s="2">
        <v>10.78204</v>
      </c>
      <c r="B8246" s="2">
        <v>40.231670000000001</v>
      </c>
      <c r="C8246" s="2">
        <v>6.4498E-2</v>
      </c>
      <c r="D8246" s="2">
        <v>0.63927</v>
      </c>
      <c r="F8246" s="2">
        <v>10.77924</v>
      </c>
      <c r="G8246" s="2">
        <v>0.44264199999999998</v>
      </c>
      <c r="H8246" s="2">
        <v>0.44226100000000002</v>
      </c>
      <c r="J8246" s="2">
        <v>10.78204</v>
      </c>
      <c r="K8246" s="2">
        <v>0.116503</v>
      </c>
      <c r="L8246" s="2">
        <v>0.193525</v>
      </c>
    </row>
    <row r="8247" spans="1:12" x14ac:dyDescent="0.2">
      <c r="A8247" s="2">
        <v>10.78275</v>
      </c>
      <c r="B8247" s="2">
        <v>40.216790000000003</v>
      </c>
      <c r="C8247" s="2">
        <v>6.4093999999999998E-2</v>
      </c>
      <c r="D8247" s="2">
        <v>0.63939999999999997</v>
      </c>
      <c r="F8247" s="2">
        <v>10.77994</v>
      </c>
      <c r="G8247" s="2">
        <v>0.44348900000000002</v>
      </c>
      <c r="H8247" s="2">
        <v>0.442909</v>
      </c>
      <c r="J8247" s="2">
        <v>10.78275</v>
      </c>
      <c r="K8247" s="2">
        <v>0.116133</v>
      </c>
      <c r="L8247" s="2">
        <v>0.193604</v>
      </c>
    </row>
    <row r="8248" spans="1:12" x14ac:dyDescent="0.2">
      <c r="A8248" s="2">
        <v>10.78345</v>
      </c>
      <c r="B8248" s="2">
        <v>40.202249999999999</v>
      </c>
      <c r="C8248" s="2">
        <v>6.3635999999999998E-2</v>
      </c>
      <c r="D8248" s="2">
        <v>0.63941499999999996</v>
      </c>
      <c r="F8248" s="2">
        <v>10.78064</v>
      </c>
      <c r="G8248" s="2">
        <v>0.443382</v>
      </c>
      <c r="H8248" s="2">
        <v>0.44308500000000001</v>
      </c>
      <c r="J8248" s="2">
        <v>10.78345</v>
      </c>
      <c r="K8248" s="2">
        <v>0.115719</v>
      </c>
      <c r="L8248" s="2">
        <v>0.19362099999999999</v>
      </c>
    </row>
    <row r="8249" spans="1:12" x14ac:dyDescent="0.2">
      <c r="A8249" s="2">
        <v>10.78415</v>
      </c>
      <c r="B8249" s="2">
        <v>40.187779999999997</v>
      </c>
      <c r="C8249" s="2">
        <v>6.3781000000000004E-2</v>
      </c>
      <c r="D8249" s="2">
        <v>0.63986500000000002</v>
      </c>
      <c r="F8249" s="2">
        <v>10.78134</v>
      </c>
      <c r="G8249" s="2">
        <v>0.44330599999999998</v>
      </c>
      <c r="H8249" s="2">
        <v>0.443054</v>
      </c>
      <c r="J8249" s="2">
        <v>10.78415</v>
      </c>
      <c r="K8249" s="2">
        <v>0.115591</v>
      </c>
      <c r="L8249" s="2">
        <v>0.19337699999999999</v>
      </c>
    </row>
    <row r="8250" spans="1:12" x14ac:dyDescent="0.2">
      <c r="A8250" s="2">
        <v>10.78485</v>
      </c>
      <c r="B8250" s="2">
        <v>40.173099999999998</v>
      </c>
      <c r="C8250" s="2">
        <v>6.3033000000000006E-2</v>
      </c>
      <c r="D8250" s="2">
        <v>0.64000199999999996</v>
      </c>
      <c r="F8250" s="2">
        <v>10.78204</v>
      </c>
      <c r="G8250" s="2">
        <v>0.44348900000000002</v>
      </c>
      <c r="H8250" s="2">
        <v>0.442909</v>
      </c>
      <c r="J8250" s="2">
        <v>10.78485</v>
      </c>
      <c r="K8250" s="2">
        <v>0.11547499999999999</v>
      </c>
      <c r="L8250" s="2">
        <v>0.19300300000000001</v>
      </c>
    </row>
    <row r="8251" spans="1:12" x14ac:dyDescent="0.2">
      <c r="A8251" s="2">
        <v>10.785550000000001</v>
      </c>
      <c r="B8251" s="2">
        <v>40.158549999999998</v>
      </c>
      <c r="C8251" s="2">
        <v>6.2892000000000003E-2</v>
      </c>
      <c r="D8251" s="2">
        <v>0.639957</v>
      </c>
      <c r="F8251" s="2">
        <v>10.78275</v>
      </c>
      <c r="G8251" s="2">
        <v>0.44351200000000002</v>
      </c>
      <c r="H8251" s="2">
        <v>0.44270300000000001</v>
      </c>
      <c r="J8251" s="2">
        <v>10.785550000000001</v>
      </c>
      <c r="K8251" s="2">
        <v>0.11570900000000001</v>
      </c>
      <c r="L8251" s="2">
        <v>0.192327</v>
      </c>
    </row>
    <row r="8252" spans="1:12" x14ac:dyDescent="0.2">
      <c r="A8252" s="2">
        <v>10.786250000000001</v>
      </c>
      <c r="B8252" s="2">
        <v>40.143450000000001</v>
      </c>
      <c r="C8252" s="2">
        <v>6.3144000000000006E-2</v>
      </c>
      <c r="D8252" s="2">
        <v>0.64019300000000001</v>
      </c>
      <c r="F8252" s="2">
        <v>10.78345</v>
      </c>
      <c r="G8252" s="2">
        <v>0.44372600000000001</v>
      </c>
      <c r="H8252" s="2">
        <v>0.44215399999999999</v>
      </c>
      <c r="J8252" s="2">
        <v>10.786250000000001</v>
      </c>
      <c r="K8252" s="2">
        <v>0.11583499999999999</v>
      </c>
      <c r="L8252" s="2">
        <v>0.191861</v>
      </c>
    </row>
    <row r="8253" spans="1:12" x14ac:dyDescent="0.2">
      <c r="A8253" s="2">
        <v>10.786949999999999</v>
      </c>
      <c r="B8253" s="2">
        <v>40.128749999999997</v>
      </c>
      <c r="C8253" s="2">
        <v>6.3189999999999996E-2</v>
      </c>
      <c r="D8253" s="2">
        <v>0.64026899999999998</v>
      </c>
      <c r="F8253" s="2">
        <v>10.78415</v>
      </c>
      <c r="G8253" s="2">
        <v>0.44332100000000002</v>
      </c>
      <c r="H8253" s="2">
        <v>0.44216899999999998</v>
      </c>
      <c r="J8253" s="2">
        <v>10.786949999999999</v>
      </c>
      <c r="K8253" s="2">
        <v>0.116232</v>
      </c>
      <c r="L8253" s="2">
        <v>0.19173000000000001</v>
      </c>
    </row>
    <row r="8254" spans="1:12" x14ac:dyDescent="0.2">
      <c r="A8254" s="2">
        <v>10.787660000000001</v>
      </c>
      <c r="B8254" s="2">
        <v>40.114240000000002</v>
      </c>
      <c r="C8254" s="2">
        <v>6.2632999999999994E-2</v>
      </c>
      <c r="D8254" s="2">
        <v>0.639934</v>
      </c>
      <c r="F8254" s="2">
        <v>10.78485</v>
      </c>
      <c r="G8254" s="2">
        <v>0.44309999999999999</v>
      </c>
      <c r="H8254" s="2">
        <v>0.44217699999999999</v>
      </c>
      <c r="J8254" s="2">
        <v>10.787660000000001</v>
      </c>
      <c r="K8254" s="2">
        <v>0.116733</v>
      </c>
      <c r="L8254" s="2">
        <v>0.191442</v>
      </c>
    </row>
    <row r="8255" spans="1:12" x14ac:dyDescent="0.2">
      <c r="A8255" s="2">
        <v>10.788360000000001</v>
      </c>
      <c r="B8255" s="2">
        <v>40.100200000000001</v>
      </c>
      <c r="C8255" s="2">
        <v>6.2018999999999998E-2</v>
      </c>
      <c r="D8255" s="2">
        <v>0.64036099999999996</v>
      </c>
      <c r="F8255" s="2">
        <v>10.785550000000001</v>
      </c>
      <c r="G8255" s="2">
        <v>0.44299300000000003</v>
      </c>
      <c r="H8255" s="2">
        <v>0.44179499999999999</v>
      </c>
      <c r="J8255" s="2">
        <v>10.788360000000001</v>
      </c>
      <c r="K8255" s="2">
        <v>0.116588</v>
      </c>
      <c r="L8255" s="2">
        <v>0.19086700000000001</v>
      </c>
    </row>
    <row r="8256" spans="1:12" x14ac:dyDescent="0.2">
      <c r="A8256" s="2">
        <v>10.789059999999999</v>
      </c>
      <c r="B8256" s="2">
        <v>40.085509999999999</v>
      </c>
      <c r="C8256" s="2">
        <v>6.2143999999999998E-2</v>
      </c>
      <c r="D8256" s="2">
        <v>0.64113200000000004</v>
      </c>
      <c r="F8256" s="2">
        <v>10.786250000000001</v>
      </c>
      <c r="G8256" s="2">
        <v>0.44253500000000001</v>
      </c>
      <c r="H8256" s="2">
        <v>0.44145200000000001</v>
      </c>
      <c r="J8256" s="2">
        <v>10.789059999999999</v>
      </c>
      <c r="K8256" s="2">
        <v>0.117033</v>
      </c>
      <c r="L8256" s="2">
        <v>0.190163</v>
      </c>
    </row>
    <row r="8257" spans="1:12" x14ac:dyDescent="0.2">
      <c r="A8257" s="2">
        <v>10.789759999999999</v>
      </c>
      <c r="B8257" s="2">
        <v>40.070920000000001</v>
      </c>
      <c r="C8257" s="2">
        <v>6.2311999999999999E-2</v>
      </c>
      <c r="D8257" s="2">
        <v>0.64139100000000004</v>
      </c>
      <c r="F8257" s="2">
        <v>10.786949999999999</v>
      </c>
      <c r="G8257" s="2">
        <v>0.44252000000000002</v>
      </c>
      <c r="H8257" s="2">
        <v>0.441826</v>
      </c>
      <c r="J8257" s="2">
        <v>10.789759999999999</v>
      </c>
      <c r="K8257" s="2">
        <v>0.11634799999999999</v>
      </c>
      <c r="L8257" s="2">
        <v>0.189497</v>
      </c>
    </row>
    <row r="8258" spans="1:12" x14ac:dyDescent="0.2">
      <c r="A8258" s="2">
        <v>10.790459999999999</v>
      </c>
      <c r="B8258" s="2">
        <v>40.056429999999999</v>
      </c>
      <c r="C8258" s="2">
        <v>6.2625E-2</v>
      </c>
      <c r="D8258" s="2">
        <v>0.64178800000000003</v>
      </c>
      <c r="F8258" s="2">
        <v>10.787660000000001</v>
      </c>
      <c r="G8258" s="2">
        <v>0.44272600000000001</v>
      </c>
      <c r="H8258" s="2">
        <v>0.44209300000000001</v>
      </c>
      <c r="J8258" s="2">
        <v>10.790459999999999</v>
      </c>
      <c r="K8258" s="2">
        <v>0.116564</v>
      </c>
      <c r="L8258" s="2">
        <v>0.18912399999999999</v>
      </c>
    </row>
    <row r="8259" spans="1:12" x14ac:dyDescent="0.2">
      <c r="A8259" s="2">
        <v>10.79116</v>
      </c>
      <c r="B8259" s="2">
        <v>40.042549999999999</v>
      </c>
      <c r="C8259" s="2">
        <v>6.2316000000000003E-2</v>
      </c>
      <c r="D8259" s="2">
        <v>0.64229099999999995</v>
      </c>
      <c r="F8259" s="2">
        <v>10.788360000000001</v>
      </c>
      <c r="G8259" s="2">
        <v>0.44306899999999999</v>
      </c>
      <c r="H8259" s="2">
        <v>0.44209300000000001</v>
      </c>
      <c r="J8259" s="2">
        <v>10.79116</v>
      </c>
      <c r="K8259" s="2">
        <v>0.11663800000000001</v>
      </c>
      <c r="L8259" s="2">
        <v>0.188828</v>
      </c>
    </row>
    <row r="8260" spans="1:12" x14ac:dyDescent="0.2">
      <c r="A8260" s="2">
        <v>10.79186</v>
      </c>
      <c r="B8260" s="2">
        <v>40.029359999999997</v>
      </c>
      <c r="C8260" s="2">
        <v>6.2338999999999999E-2</v>
      </c>
      <c r="D8260" s="2">
        <v>0.64321399999999995</v>
      </c>
      <c r="F8260" s="2">
        <v>10.789059999999999</v>
      </c>
      <c r="G8260" s="2">
        <v>0.443077</v>
      </c>
      <c r="H8260" s="2">
        <v>0.441666</v>
      </c>
      <c r="J8260" s="2">
        <v>10.79186</v>
      </c>
      <c r="K8260" s="2">
        <v>0.116552</v>
      </c>
      <c r="L8260" s="2">
        <v>0.18842400000000001</v>
      </c>
    </row>
    <row r="8261" spans="1:12" x14ac:dyDescent="0.2">
      <c r="A8261" s="2">
        <v>10.79256</v>
      </c>
      <c r="B8261" s="2">
        <v>40.016719999999999</v>
      </c>
      <c r="C8261" s="2">
        <v>6.2E-2</v>
      </c>
      <c r="D8261" s="2">
        <v>0.643428</v>
      </c>
      <c r="F8261" s="2">
        <v>10.789759999999999</v>
      </c>
      <c r="G8261" s="2">
        <v>0.44294</v>
      </c>
      <c r="H8261" s="2">
        <v>0.44147500000000001</v>
      </c>
      <c r="J8261" s="2">
        <v>10.79256</v>
      </c>
      <c r="K8261" s="2">
        <v>0.116678</v>
      </c>
      <c r="L8261" s="2">
        <v>0.188189</v>
      </c>
    </row>
    <row r="8262" spans="1:12" x14ac:dyDescent="0.2">
      <c r="A8262" s="2">
        <v>10.79327</v>
      </c>
      <c r="B8262" s="2">
        <v>40.004440000000002</v>
      </c>
      <c r="C8262" s="2">
        <v>6.1541999999999999E-2</v>
      </c>
      <c r="D8262" s="2">
        <v>0.64358800000000005</v>
      </c>
      <c r="F8262" s="2">
        <v>10.790459999999999</v>
      </c>
      <c r="G8262" s="2">
        <v>0.442886</v>
      </c>
      <c r="H8262" s="2">
        <v>0.441467</v>
      </c>
      <c r="J8262" s="2">
        <v>10.79327</v>
      </c>
      <c r="K8262" s="2">
        <v>0.11601400000000001</v>
      </c>
      <c r="L8262" s="2">
        <v>0.18809899999999999</v>
      </c>
    </row>
    <row r="8263" spans="1:12" x14ac:dyDescent="0.2">
      <c r="A8263" s="2">
        <v>10.79397</v>
      </c>
      <c r="B8263" s="2">
        <v>39.990200000000002</v>
      </c>
      <c r="C8263" s="2">
        <v>6.1504000000000003E-2</v>
      </c>
      <c r="D8263" s="2">
        <v>0.644092</v>
      </c>
      <c r="F8263" s="2">
        <v>10.79116</v>
      </c>
      <c r="G8263" s="2">
        <v>0.44308500000000001</v>
      </c>
      <c r="H8263" s="2">
        <v>0.44209300000000001</v>
      </c>
      <c r="J8263" s="2">
        <v>10.79397</v>
      </c>
      <c r="K8263" s="2">
        <v>0.11576599999999999</v>
      </c>
      <c r="L8263" s="2">
        <v>0.188115</v>
      </c>
    </row>
    <row r="8264" spans="1:12" x14ac:dyDescent="0.2">
      <c r="A8264" s="2">
        <v>10.79467</v>
      </c>
      <c r="B8264" s="2">
        <v>39.975700000000003</v>
      </c>
      <c r="C8264" s="2">
        <v>6.1481000000000001E-2</v>
      </c>
      <c r="D8264" s="2">
        <v>0.64480099999999996</v>
      </c>
      <c r="F8264" s="2">
        <v>10.79186</v>
      </c>
      <c r="G8264" s="2">
        <v>0.44293199999999999</v>
      </c>
      <c r="H8264" s="2">
        <v>0.44194</v>
      </c>
      <c r="J8264" s="2">
        <v>10.79467</v>
      </c>
      <c r="K8264" s="2">
        <v>0.11609999999999999</v>
      </c>
      <c r="L8264" s="2">
        <v>0.18838299999999999</v>
      </c>
    </row>
    <row r="8265" spans="1:12" x14ac:dyDescent="0.2">
      <c r="A8265" s="2">
        <v>10.79537</v>
      </c>
      <c r="B8265" s="2">
        <v>39.960749999999997</v>
      </c>
      <c r="C8265" s="2">
        <v>6.0844000000000002E-2</v>
      </c>
      <c r="D8265" s="2">
        <v>0.64530500000000002</v>
      </c>
      <c r="F8265" s="2">
        <v>10.79256</v>
      </c>
      <c r="G8265" s="2">
        <v>0.44257400000000002</v>
      </c>
      <c r="H8265" s="2">
        <v>0.44194</v>
      </c>
      <c r="J8265" s="2">
        <v>10.79537</v>
      </c>
      <c r="K8265" s="2">
        <v>0.115818</v>
      </c>
      <c r="L8265" s="2">
        <v>0.188579</v>
      </c>
    </row>
    <row r="8266" spans="1:12" x14ac:dyDescent="0.2">
      <c r="A8266" s="2">
        <v>10.79607</v>
      </c>
      <c r="B8266" s="2">
        <v>39.945970000000003</v>
      </c>
      <c r="C8266" s="2">
        <v>6.0546000000000003E-2</v>
      </c>
      <c r="D8266" s="2">
        <v>0.64557200000000003</v>
      </c>
      <c r="F8266" s="2">
        <v>10.79327</v>
      </c>
      <c r="G8266" s="2">
        <v>0.44240600000000002</v>
      </c>
      <c r="H8266" s="2">
        <v>0.44170399999999999</v>
      </c>
      <c r="J8266" s="2">
        <v>10.79607</v>
      </c>
      <c r="K8266" s="2">
        <v>0.116989</v>
      </c>
      <c r="L8266" s="2">
        <v>0.188638</v>
      </c>
    </row>
    <row r="8267" spans="1:12" x14ac:dyDescent="0.2">
      <c r="A8267" s="2">
        <v>10.79677</v>
      </c>
      <c r="B8267" s="2">
        <v>39.93141</v>
      </c>
      <c r="C8267" s="2">
        <v>6.0317000000000003E-2</v>
      </c>
      <c r="D8267" s="2">
        <v>0.64593</v>
      </c>
      <c r="F8267" s="2">
        <v>10.79397</v>
      </c>
      <c r="G8267" s="2">
        <v>0.44217699999999999</v>
      </c>
      <c r="H8267" s="2">
        <v>0.44183299999999998</v>
      </c>
      <c r="J8267" s="2">
        <v>10.79677</v>
      </c>
      <c r="K8267" s="2">
        <v>0.11684600000000001</v>
      </c>
      <c r="L8267" s="2">
        <v>0.18848200000000001</v>
      </c>
    </row>
    <row r="8268" spans="1:12" x14ac:dyDescent="0.2">
      <c r="A8268" s="2">
        <v>10.797470000000001</v>
      </c>
      <c r="B8268" s="2">
        <v>39.916330000000002</v>
      </c>
      <c r="C8268" s="2">
        <v>6.0580000000000002E-2</v>
      </c>
      <c r="D8268" s="2">
        <v>0.64603699999999997</v>
      </c>
      <c r="F8268" s="2">
        <v>10.79467</v>
      </c>
      <c r="G8268" s="2">
        <v>0.44226100000000002</v>
      </c>
      <c r="H8268" s="2">
        <v>0.44158199999999997</v>
      </c>
      <c r="J8268" s="2">
        <v>10.797470000000001</v>
      </c>
      <c r="K8268" s="2">
        <v>0.117773</v>
      </c>
      <c r="L8268" s="2">
        <v>0.18790599999999999</v>
      </c>
    </row>
    <row r="8269" spans="1:12" x14ac:dyDescent="0.2">
      <c r="A8269" s="2">
        <v>10.79818</v>
      </c>
      <c r="B8269" s="2">
        <v>39.901260000000001</v>
      </c>
      <c r="C8269" s="2">
        <v>6.0401000000000003E-2</v>
      </c>
      <c r="D8269" s="2">
        <v>0.64660200000000001</v>
      </c>
      <c r="F8269" s="2">
        <v>10.79537</v>
      </c>
      <c r="G8269" s="2">
        <v>0.442909</v>
      </c>
      <c r="H8269" s="2">
        <v>0.44127699999999997</v>
      </c>
      <c r="J8269" s="2">
        <v>10.79818</v>
      </c>
      <c r="K8269" s="2">
        <v>0.117697</v>
      </c>
      <c r="L8269" s="2">
        <v>0.18692600000000001</v>
      </c>
    </row>
    <row r="8270" spans="1:12" x14ac:dyDescent="0.2">
      <c r="A8270" s="2">
        <v>10.79888</v>
      </c>
      <c r="B8270" s="2">
        <v>39.88635</v>
      </c>
      <c r="C8270" s="2">
        <v>6.0474E-2</v>
      </c>
      <c r="D8270" s="2">
        <v>0.64726600000000001</v>
      </c>
      <c r="F8270" s="2">
        <v>10.79607</v>
      </c>
      <c r="G8270" s="2">
        <v>0.44308500000000001</v>
      </c>
      <c r="H8270" s="2">
        <v>0.44152799999999998</v>
      </c>
      <c r="J8270" s="2">
        <v>10.79888</v>
      </c>
      <c r="K8270" s="2">
        <v>0.118545</v>
      </c>
      <c r="L8270" s="2">
        <v>0.18596199999999999</v>
      </c>
    </row>
    <row r="8271" spans="1:12" x14ac:dyDescent="0.2">
      <c r="A8271" s="2">
        <v>10.799580000000001</v>
      </c>
      <c r="B8271" s="2">
        <v>39.871279999999999</v>
      </c>
      <c r="C8271" s="2">
        <v>6.0516E-2</v>
      </c>
      <c r="D8271" s="2">
        <v>0.64713600000000004</v>
      </c>
      <c r="F8271" s="2">
        <v>10.79677</v>
      </c>
      <c r="G8271" s="2">
        <v>0.443054</v>
      </c>
      <c r="H8271" s="2">
        <v>0.44127699999999997</v>
      </c>
      <c r="J8271" s="2">
        <v>10.799580000000001</v>
      </c>
      <c r="K8271" s="2">
        <v>0.11877600000000001</v>
      </c>
      <c r="L8271" s="2">
        <v>0.185639</v>
      </c>
    </row>
    <row r="8272" spans="1:12" x14ac:dyDescent="0.2">
      <c r="A8272" s="2">
        <v>10.800280000000001</v>
      </c>
      <c r="B8272" s="2">
        <v>39.856369999999998</v>
      </c>
      <c r="C8272" s="2">
        <v>6.0199000000000003E-2</v>
      </c>
      <c r="D8272" s="2">
        <v>0.64714400000000005</v>
      </c>
      <c r="F8272" s="2">
        <v>10.797470000000001</v>
      </c>
      <c r="G8272" s="2">
        <v>0.442909</v>
      </c>
      <c r="H8272" s="2">
        <v>0.44145200000000001</v>
      </c>
      <c r="J8272" s="2">
        <v>10.800280000000001</v>
      </c>
      <c r="K8272" s="2">
        <v>0.11834699999999999</v>
      </c>
      <c r="L8272" s="2">
        <v>0.18542600000000001</v>
      </c>
    </row>
    <row r="8273" spans="1:12" x14ac:dyDescent="0.2">
      <c r="A8273" s="2">
        <v>10.800979999999999</v>
      </c>
      <c r="B8273" s="2">
        <v>39.841160000000002</v>
      </c>
      <c r="C8273" s="2">
        <v>6.0046000000000002E-2</v>
      </c>
      <c r="D8273" s="2">
        <v>0.64747200000000005</v>
      </c>
      <c r="F8273" s="2">
        <v>10.79818</v>
      </c>
      <c r="G8273" s="2">
        <v>0.44270300000000001</v>
      </c>
      <c r="H8273" s="2">
        <v>0.44133800000000001</v>
      </c>
      <c r="J8273" s="2">
        <v>10.800979999999999</v>
      </c>
      <c r="K8273" s="2">
        <v>0.118479</v>
      </c>
      <c r="L8273" s="2">
        <v>0.18517800000000001</v>
      </c>
    </row>
    <row r="8274" spans="1:12" x14ac:dyDescent="0.2">
      <c r="A8274" s="2">
        <v>10.801679999999999</v>
      </c>
      <c r="B8274" s="2">
        <v>39.826009999999997</v>
      </c>
      <c r="C8274" s="2">
        <v>5.9744999999999999E-2</v>
      </c>
      <c r="D8274" s="2">
        <v>0.64773099999999995</v>
      </c>
      <c r="F8274" s="2">
        <v>10.79888</v>
      </c>
      <c r="G8274" s="2">
        <v>0.44215399999999999</v>
      </c>
      <c r="H8274" s="2">
        <v>0.44138300000000003</v>
      </c>
      <c r="J8274" s="2">
        <v>10.801679999999999</v>
      </c>
      <c r="K8274" s="2">
        <v>0.119366</v>
      </c>
      <c r="L8274" s="2">
        <v>0.184973</v>
      </c>
    </row>
    <row r="8275" spans="1:12" x14ac:dyDescent="0.2">
      <c r="A8275" s="2">
        <v>10.802379999999999</v>
      </c>
      <c r="B8275" s="2">
        <v>39.811059999999998</v>
      </c>
      <c r="C8275" s="2">
        <v>5.9473999999999999E-2</v>
      </c>
      <c r="D8275" s="2">
        <v>0.64789099999999999</v>
      </c>
      <c r="F8275" s="2">
        <v>10.799580000000001</v>
      </c>
      <c r="G8275" s="2">
        <v>0.44216899999999998</v>
      </c>
      <c r="H8275" s="2">
        <v>0.43989600000000001</v>
      </c>
      <c r="J8275" s="2">
        <v>10.802379999999999</v>
      </c>
      <c r="K8275" s="2">
        <v>0.11895699999999999</v>
      </c>
      <c r="L8275" s="2">
        <v>0.18429599999999999</v>
      </c>
    </row>
    <row r="8276" spans="1:12" x14ac:dyDescent="0.2">
      <c r="A8276" s="2">
        <v>10.803089999999999</v>
      </c>
      <c r="B8276" s="2">
        <v>39.796100000000003</v>
      </c>
      <c r="C8276" s="2">
        <v>5.9741000000000002E-2</v>
      </c>
      <c r="D8276" s="2">
        <v>0.64810500000000004</v>
      </c>
      <c r="F8276" s="2">
        <v>10.800280000000001</v>
      </c>
      <c r="G8276" s="2">
        <v>0.44217699999999999</v>
      </c>
      <c r="H8276" s="2">
        <v>0.43956000000000001</v>
      </c>
      <c r="J8276" s="2">
        <v>10.803089999999999</v>
      </c>
      <c r="K8276" s="2">
        <v>0.11891699999999999</v>
      </c>
      <c r="L8276" s="2">
        <v>0.18412500000000001</v>
      </c>
    </row>
    <row r="8277" spans="1:12" x14ac:dyDescent="0.2">
      <c r="A8277" s="2">
        <v>10.803789999999999</v>
      </c>
      <c r="B8277" s="2">
        <v>39.781390000000002</v>
      </c>
      <c r="C8277" s="2">
        <v>5.9901000000000003E-2</v>
      </c>
      <c r="D8277" s="2">
        <v>0.64795199999999997</v>
      </c>
      <c r="F8277" s="2">
        <v>10.800979999999999</v>
      </c>
      <c r="G8277" s="2">
        <v>0.44179499999999999</v>
      </c>
      <c r="H8277" s="2">
        <v>0.43966699999999997</v>
      </c>
      <c r="J8277" s="2">
        <v>10.803789999999999</v>
      </c>
      <c r="K8277" s="2">
        <v>0.118973</v>
      </c>
      <c r="L8277" s="2">
        <v>0.183919</v>
      </c>
    </row>
    <row r="8278" spans="1:12" x14ac:dyDescent="0.2">
      <c r="A8278" s="2">
        <v>10.804489999999999</v>
      </c>
      <c r="B8278" s="2">
        <v>39.766649999999998</v>
      </c>
      <c r="C8278" s="2">
        <v>5.9839999999999997E-2</v>
      </c>
      <c r="D8278" s="2">
        <v>0.64802899999999997</v>
      </c>
      <c r="F8278" s="2">
        <v>10.801679999999999</v>
      </c>
      <c r="G8278" s="2">
        <v>0.44145200000000001</v>
      </c>
      <c r="H8278" s="2">
        <v>0.43930799999999998</v>
      </c>
      <c r="J8278" s="2">
        <v>10.804489999999999</v>
      </c>
      <c r="K8278" s="2">
        <v>0.119051</v>
      </c>
      <c r="L8278" s="2">
        <v>0.18401899999999999</v>
      </c>
    </row>
    <row r="8279" spans="1:12" x14ac:dyDescent="0.2">
      <c r="A8279" s="2">
        <v>10.80519</v>
      </c>
      <c r="B8279" s="2">
        <v>39.75188</v>
      </c>
      <c r="C8279" s="2">
        <v>5.9805999999999998E-2</v>
      </c>
      <c r="D8279" s="2">
        <v>0.64833399999999997</v>
      </c>
      <c r="F8279" s="2">
        <v>10.802379999999999</v>
      </c>
      <c r="G8279" s="2">
        <v>0.441826</v>
      </c>
      <c r="H8279" s="2">
        <v>0.43965900000000002</v>
      </c>
      <c r="J8279" s="2">
        <v>10.80519</v>
      </c>
      <c r="K8279" s="2">
        <v>0.11910999999999999</v>
      </c>
      <c r="L8279" s="2">
        <v>0.18404699999999999</v>
      </c>
    </row>
    <row r="8280" spans="1:12" x14ac:dyDescent="0.2">
      <c r="A8280" s="2">
        <v>10.80589</v>
      </c>
      <c r="B8280" s="2">
        <v>39.737229999999997</v>
      </c>
      <c r="C8280" s="2">
        <v>5.9508999999999999E-2</v>
      </c>
      <c r="D8280" s="2">
        <v>0.64821200000000001</v>
      </c>
      <c r="F8280" s="2">
        <v>10.803089999999999</v>
      </c>
      <c r="G8280" s="2">
        <v>0.44209300000000001</v>
      </c>
      <c r="H8280" s="2">
        <v>0.43926999999999999</v>
      </c>
      <c r="J8280" s="2">
        <v>10.80589</v>
      </c>
      <c r="K8280" s="2">
        <v>0.119715</v>
      </c>
      <c r="L8280" s="2">
        <v>0.18408099999999999</v>
      </c>
    </row>
    <row r="8281" spans="1:12" x14ac:dyDescent="0.2">
      <c r="A8281" s="2">
        <v>10.80659</v>
      </c>
      <c r="B8281" s="2">
        <v>39.722619999999999</v>
      </c>
      <c r="C8281" s="2">
        <v>5.9489E-2</v>
      </c>
      <c r="D8281" s="2">
        <v>0.64856999999999998</v>
      </c>
      <c r="F8281" s="2">
        <v>10.803789999999999</v>
      </c>
      <c r="G8281" s="2">
        <v>0.44209300000000001</v>
      </c>
      <c r="H8281" s="2">
        <v>0.43911</v>
      </c>
      <c r="J8281" s="2">
        <v>10.80659</v>
      </c>
      <c r="K8281" s="2">
        <v>0.11938500000000001</v>
      </c>
      <c r="L8281" s="2">
        <v>0.18392600000000001</v>
      </c>
    </row>
    <row r="8282" spans="1:12" x14ac:dyDescent="0.2">
      <c r="A8282" s="2">
        <v>10.80729</v>
      </c>
      <c r="B8282" s="2">
        <v>39.708129999999997</v>
      </c>
      <c r="C8282" s="2">
        <v>5.9286999999999999E-2</v>
      </c>
      <c r="D8282" s="2">
        <v>0.64873000000000003</v>
      </c>
      <c r="F8282" s="2">
        <v>10.804489999999999</v>
      </c>
      <c r="G8282" s="2">
        <v>0.441666</v>
      </c>
      <c r="H8282" s="2">
        <v>0.439278</v>
      </c>
      <c r="J8282" s="2">
        <v>10.80729</v>
      </c>
      <c r="K8282" s="2">
        <v>0.119604</v>
      </c>
      <c r="L8282" s="2">
        <v>0.18390500000000001</v>
      </c>
    </row>
    <row r="8283" spans="1:12" x14ac:dyDescent="0.2">
      <c r="A8283" s="2">
        <v>10.808</v>
      </c>
      <c r="B8283" s="2">
        <v>39.693809999999999</v>
      </c>
      <c r="C8283" s="2">
        <v>5.9665000000000003E-2</v>
      </c>
      <c r="D8283" s="2">
        <v>0.64924899999999997</v>
      </c>
      <c r="F8283" s="2">
        <v>10.80519</v>
      </c>
      <c r="G8283" s="2">
        <v>0.44147500000000001</v>
      </c>
      <c r="H8283" s="2">
        <v>0.43912499999999999</v>
      </c>
      <c r="J8283" s="2">
        <v>10.808</v>
      </c>
      <c r="K8283" s="2">
        <v>0.119327</v>
      </c>
      <c r="L8283" s="2">
        <v>0.18398300000000001</v>
      </c>
    </row>
    <row r="8284" spans="1:12" x14ac:dyDescent="0.2">
      <c r="A8284" s="2">
        <v>10.8087</v>
      </c>
      <c r="B8284" s="2">
        <v>39.679040000000001</v>
      </c>
      <c r="C8284" s="2">
        <v>5.9428000000000002E-2</v>
      </c>
      <c r="D8284" s="2">
        <v>0.64938700000000005</v>
      </c>
      <c r="F8284" s="2">
        <v>10.80589</v>
      </c>
      <c r="G8284" s="2">
        <v>0.441467</v>
      </c>
      <c r="H8284" s="2">
        <v>0.43995699999999999</v>
      </c>
      <c r="J8284" s="2">
        <v>10.8087</v>
      </c>
      <c r="K8284" s="2">
        <v>0.119676</v>
      </c>
      <c r="L8284" s="2">
        <v>0.18432200000000001</v>
      </c>
    </row>
    <row r="8285" spans="1:12" x14ac:dyDescent="0.2">
      <c r="A8285" s="2">
        <v>10.8094</v>
      </c>
      <c r="B8285" s="2">
        <v>39.663899999999998</v>
      </c>
      <c r="C8285" s="2">
        <v>5.9291000000000003E-2</v>
      </c>
      <c r="D8285" s="2">
        <v>0.64969200000000005</v>
      </c>
      <c r="F8285" s="2">
        <v>10.80659</v>
      </c>
      <c r="G8285" s="2">
        <v>0.44209300000000001</v>
      </c>
      <c r="H8285" s="2">
        <v>0.43965900000000002</v>
      </c>
      <c r="J8285" s="2">
        <v>10.8094</v>
      </c>
      <c r="K8285" s="2">
        <v>0.12012100000000001</v>
      </c>
      <c r="L8285" s="2">
        <v>0.184748</v>
      </c>
    </row>
    <row r="8286" spans="1:12" x14ac:dyDescent="0.2">
      <c r="A8286" s="2">
        <v>10.8101</v>
      </c>
      <c r="B8286" s="2">
        <v>39.649079999999998</v>
      </c>
      <c r="C8286" s="2">
        <v>5.9310000000000002E-2</v>
      </c>
      <c r="D8286" s="2">
        <v>0.64958499999999997</v>
      </c>
      <c r="F8286" s="2">
        <v>10.80729</v>
      </c>
      <c r="G8286" s="2">
        <v>0.44194</v>
      </c>
      <c r="H8286" s="2">
        <v>0.43898799999999999</v>
      </c>
      <c r="J8286" s="2">
        <v>10.8101</v>
      </c>
      <c r="K8286" s="2">
        <v>0.120077</v>
      </c>
      <c r="L8286" s="2">
        <v>0.18445700000000001</v>
      </c>
    </row>
    <row r="8287" spans="1:12" x14ac:dyDescent="0.2">
      <c r="A8287" s="2">
        <v>10.8108</v>
      </c>
      <c r="B8287" s="2">
        <v>39.634250000000002</v>
      </c>
      <c r="C8287" s="2">
        <v>5.9313999999999999E-2</v>
      </c>
      <c r="D8287" s="2">
        <v>0.64918100000000001</v>
      </c>
      <c r="F8287" s="2">
        <v>10.808</v>
      </c>
      <c r="G8287" s="2">
        <v>0.44194</v>
      </c>
      <c r="H8287" s="2">
        <v>0.43895699999999999</v>
      </c>
      <c r="J8287" s="2">
        <v>10.8108</v>
      </c>
      <c r="K8287" s="2">
        <v>0.119726</v>
      </c>
      <c r="L8287" s="2">
        <v>0.18404200000000001</v>
      </c>
    </row>
    <row r="8288" spans="1:12" x14ac:dyDescent="0.2">
      <c r="A8288" s="2">
        <v>10.811500000000001</v>
      </c>
      <c r="B8288" s="2">
        <v>39.619230000000002</v>
      </c>
      <c r="C8288" s="2">
        <v>5.8948E-2</v>
      </c>
      <c r="D8288" s="2">
        <v>0.64918100000000001</v>
      </c>
      <c r="F8288" s="2">
        <v>10.8087</v>
      </c>
      <c r="G8288" s="2">
        <v>0.44170399999999999</v>
      </c>
      <c r="H8288" s="2">
        <v>0.439301</v>
      </c>
      <c r="J8288" s="2">
        <v>10.811500000000001</v>
      </c>
      <c r="K8288" s="2">
        <v>0.11939</v>
      </c>
      <c r="L8288" s="2">
        <v>0.18364900000000001</v>
      </c>
    </row>
    <row r="8289" spans="1:12" x14ac:dyDescent="0.2">
      <c r="A8289" s="2">
        <v>10.812200000000001</v>
      </c>
      <c r="B8289" s="2">
        <v>39.604619999999997</v>
      </c>
      <c r="C8289" s="2">
        <v>5.8562000000000003E-2</v>
      </c>
      <c r="D8289" s="2">
        <v>0.649142</v>
      </c>
      <c r="F8289" s="2">
        <v>10.8094</v>
      </c>
      <c r="G8289" s="2">
        <v>0.44183299999999998</v>
      </c>
      <c r="H8289" s="2">
        <v>0.43959799999999999</v>
      </c>
      <c r="J8289" s="2">
        <v>10.812200000000001</v>
      </c>
      <c r="K8289" s="2">
        <v>0.118744</v>
      </c>
      <c r="L8289" s="2">
        <v>0.18324199999999999</v>
      </c>
    </row>
    <row r="8290" spans="1:12" x14ac:dyDescent="0.2">
      <c r="A8290" s="2">
        <v>10.812900000000001</v>
      </c>
      <c r="B8290" s="2">
        <v>39.590159999999997</v>
      </c>
      <c r="C8290" s="2">
        <v>5.8177E-2</v>
      </c>
      <c r="D8290" s="2">
        <v>0.64883000000000002</v>
      </c>
      <c r="F8290" s="2">
        <v>10.8101</v>
      </c>
      <c r="G8290" s="2">
        <v>0.44158199999999997</v>
      </c>
      <c r="H8290" s="2">
        <v>0.43996400000000002</v>
      </c>
      <c r="J8290" s="2">
        <v>10.812900000000001</v>
      </c>
      <c r="K8290" s="2">
        <v>0.118753</v>
      </c>
      <c r="L8290" s="2">
        <v>0.182669</v>
      </c>
    </row>
    <row r="8291" spans="1:12" x14ac:dyDescent="0.2">
      <c r="A8291" s="2">
        <v>10.813610000000001</v>
      </c>
      <c r="B8291" s="2">
        <v>39.57497</v>
      </c>
      <c r="C8291" s="2">
        <v>5.7993999999999997E-2</v>
      </c>
      <c r="D8291" s="2">
        <v>0.64895899999999995</v>
      </c>
      <c r="F8291" s="2">
        <v>10.8108</v>
      </c>
      <c r="G8291" s="2">
        <v>0.44127699999999997</v>
      </c>
      <c r="H8291" s="2">
        <v>0.44004799999999999</v>
      </c>
      <c r="J8291" s="2">
        <v>10.813610000000001</v>
      </c>
      <c r="K8291" s="2">
        <v>0.11931600000000001</v>
      </c>
      <c r="L8291" s="2">
        <v>0.18219399999999999</v>
      </c>
    </row>
    <row r="8292" spans="1:12" x14ac:dyDescent="0.2">
      <c r="A8292" s="2">
        <v>10.814310000000001</v>
      </c>
      <c r="B8292" s="2">
        <v>39.559420000000003</v>
      </c>
      <c r="C8292" s="2">
        <v>5.8013000000000002E-2</v>
      </c>
      <c r="D8292" s="2">
        <v>0.64941700000000002</v>
      </c>
      <c r="F8292" s="2">
        <v>10.811500000000001</v>
      </c>
      <c r="G8292" s="2">
        <v>0.44152799999999998</v>
      </c>
      <c r="H8292" s="2">
        <v>0.43985000000000002</v>
      </c>
      <c r="J8292" s="2">
        <v>10.814310000000001</v>
      </c>
      <c r="K8292" s="2">
        <v>0.119196</v>
      </c>
      <c r="L8292" s="2">
        <v>0.182169</v>
      </c>
    </row>
    <row r="8293" spans="1:12" x14ac:dyDescent="0.2">
      <c r="A8293" s="2">
        <v>10.815009999999999</v>
      </c>
      <c r="B8293" s="2">
        <v>39.544269999999997</v>
      </c>
      <c r="C8293" s="2">
        <v>5.7853000000000002E-2</v>
      </c>
      <c r="D8293" s="2">
        <v>0.64965399999999995</v>
      </c>
      <c r="F8293" s="2">
        <v>10.812200000000001</v>
      </c>
      <c r="G8293" s="2">
        <v>0.44127699999999997</v>
      </c>
      <c r="H8293" s="2">
        <v>0.43986500000000001</v>
      </c>
      <c r="J8293" s="2">
        <v>10.815009999999999</v>
      </c>
      <c r="K8293" s="2">
        <v>0.119547</v>
      </c>
      <c r="L8293" s="2">
        <v>0.181897</v>
      </c>
    </row>
    <row r="8294" spans="1:12" x14ac:dyDescent="0.2">
      <c r="A8294" s="2">
        <v>10.815709999999999</v>
      </c>
      <c r="B8294" s="2">
        <v>39.529110000000003</v>
      </c>
      <c r="C8294" s="2">
        <v>5.8050999999999998E-2</v>
      </c>
      <c r="D8294" s="2">
        <v>0.64934800000000004</v>
      </c>
      <c r="F8294" s="2">
        <v>10.812900000000001</v>
      </c>
      <c r="G8294" s="2">
        <v>0.44145200000000001</v>
      </c>
      <c r="H8294" s="2">
        <v>0.440216</v>
      </c>
      <c r="J8294" s="2">
        <v>10.815709999999999</v>
      </c>
      <c r="K8294" s="2">
        <v>0.11942999999999999</v>
      </c>
      <c r="L8294" s="2">
        <v>0.182086</v>
      </c>
    </row>
    <row r="8295" spans="1:12" x14ac:dyDescent="0.2">
      <c r="A8295" s="2">
        <v>10.816409999999999</v>
      </c>
      <c r="B8295" s="2">
        <v>39.513950000000001</v>
      </c>
      <c r="C8295" s="2">
        <v>5.7803E-2</v>
      </c>
      <c r="D8295" s="2">
        <v>0.64928699999999995</v>
      </c>
      <c r="F8295" s="2">
        <v>10.813610000000001</v>
      </c>
      <c r="G8295" s="2">
        <v>0.44133800000000001</v>
      </c>
      <c r="H8295" s="2">
        <v>0.44039200000000001</v>
      </c>
      <c r="J8295" s="2">
        <v>10.816409999999999</v>
      </c>
      <c r="K8295" s="2">
        <v>0.119549</v>
      </c>
      <c r="L8295" s="2">
        <v>0.18195600000000001</v>
      </c>
    </row>
    <row r="8296" spans="1:12" x14ac:dyDescent="0.2">
      <c r="A8296" s="2">
        <v>10.81711</v>
      </c>
      <c r="B8296" s="2">
        <v>39.498469999999998</v>
      </c>
      <c r="C8296" s="2">
        <v>5.7085999999999998E-2</v>
      </c>
      <c r="D8296" s="2">
        <v>0.64927999999999997</v>
      </c>
      <c r="F8296" s="2">
        <v>10.814310000000001</v>
      </c>
      <c r="G8296" s="2">
        <v>0.44138300000000003</v>
      </c>
      <c r="H8296" s="2">
        <v>0.44015500000000002</v>
      </c>
      <c r="J8296" s="2">
        <v>10.81711</v>
      </c>
      <c r="K8296" s="2">
        <v>0.119619</v>
      </c>
      <c r="L8296" s="2">
        <v>0.181307</v>
      </c>
    </row>
    <row r="8297" spans="1:12" x14ac:dyDescent="0.2">
      <c r="A8297" s="2">
        <v>10.81781</v>
      </c>
      <c r="B8297" s="2">
        <v>39.482930000000003</v>
      </c>
      <c r="C8297" s="2">
        <v>5.7058999999999999E-2</v>
      </c>
      <c r="D8297" s="2">
        <v>0.64961500000000005</v>
      </c>
      <c r="F8297" s="2">
        <v>10.815009999999999</v>
      </c>
      <c r="G8297" s="2">
        <v>0.43989600000000001</v>
      </c>
      <c r="H8297" s="2">
        <v>0.43903399999999998</v>
      </c>
      <c r="J8297" s="2">
        <v>10.81781</v>
      </c>
      <c r="K8297" s="2">
        <v>0.12031699999999999</v>
      </c>
      <c r="L8297" s="2">
        <v>0.181114</v>
      </c>
    </row>
    <row r="8298" spans="1:12" x14ac:dyDescent="0.2">
      <c r="A8298" s="2">
        <v>10.818519999999999</v>
      </c>
      <c r="B8298" s="2">
        <v>39.467460000000003</v>
      </c>
      <c r="C8298" s="2">
        <v>5.7140000000000003E-2</v>
      </c>
      <c r="D8298" s="2">
        <v>0.64954699999999999</v>
      </c>
      <c r="F8298" s="2">
        <v>10.815709999999999</v>
      </c>
      <c r="G8298" s="2">
        <v>0.43956000000000001</v>
      </c>
      <c r="H8298" s="2">
        <v>0.43857600000000002</v>
      </c>
      <c r="J8298" s="2">
        <v>10.818519999999999</v>
      </c>
      <c r="K8298" s="2">
        <v>0.120508</v>
      </c>
      <c r="L8298" s="2">
        <v>0.18076</v>
      </c>
    </row>
    <row r="8299" spans="1:12" x14ac:dyDescent="0.2">
      <c r="A8299" s="2">
        <v>10.81922</v>
      </c>
      <c r="B8299" s="2">
        <v>39.452100000000002</v>
      </c>
      <c r="C8299" s="2">
        <v>5.6822999999999999E-2</v>
      </c>
      <c r="D8299" s="2">
        <v>0.64932599999999996</v>
      </c>
      <c r="F8299" s="2">
        <v>10.816409999999999</v>
      </c>
      <c r="G8299" s="2">
        <v>0.43966699999999997</v>
      </c>
      <c r="H8299" s="2">
        <v>0.43804199999999999</v>
      </c>
      <c r="J8299" s="2">
        <v>10.81922</v>
      </c>
      <c r="K8299" s="2">
        <v>0.120085</v>
      </c>
      <c r="L8299" s="2">
        <v>0.180009</v>
      </c>
    </row>
    <row r="8300" spans="1:12" x14ac:dyDescent="0.2">
      <c r="A8300" s="2">
        <v>10.81992</v>
      </c>
      <c r="B8300" s="2">
        <v>39.436860000000003</v>
      </c>
      <c r="C8300" s="2">
        <v>5.6982999999999999E-2</v>
      </c>
      <c r="D8300" s="2">
        <v>0.64951599999999998</v>
      </c>
      <c r="F8300" s="2">
        <v>10.81711</v>
      </c>
      <c r="G8300" s="2">
        <v>0.43930799999999998</v>
      </c>
      <c r="H8300" s="2">
        <v>0.43815599999999999</v>
      </c>
      <c r="J8300" s="2">
        <v>10.81992</v>
      </c>
      <c r="K8300" s="2">
        <v>0.11998</v>
      </c>
      <c r="L8300" s="2">
        <v>0.17969399999999999</v>
      </c>
    </row>
    <row r="8301" spans="1:12" x14ac:dyDescent="0.2">
      <c r="A8301" s="2">
        <v>10.82062</v>
      </c>
      <c r="B8301" s="2">
        <v>39.421430000000001</v>
      </c>
      <c r="C8301" s="2">
        <v>5.7070999999999997E-2</v>
      </c>
      <c r="D8301" s="2">
        <v>0.64970700000000003</v>
      </c>
      <c r="F8301" s="2">
        <v>10.81781</v>
      </c>
      <c r="G8301" s="2">
        <v>0.43965900000000002</v>
      </c>
      <c r="H8301" s="2">
        <v>0.43856000000000001</v>
      </c>
      <c r="J8301" s="2">
        <v>10.82062</v>
      </c>
      <c r="K8301" s="2">
        <v>0.119364</v>
      </c>
      <c r="L8301" s="2">
        <v>0.18004500000000001</v>
      </c>
    </row>
    <row r="8302" spans="1:12" x14ac:dyDescent="0.2">
      <c r="A8302" s="2">
        <v>10.82132</v>
      </c>
      <c r="B8302" s="2">
        <v>39.406190000000002</v>
      </c>
      <c r="C8302" s="2">
        <v>5.6930000000000001E-2</v>
      </c>
      <c r="D8302" s="2">
        <v>0.64964599999999995</v>
      </c>
      <c r="F8302" s="2">
        <v>10.818519999999999</v>
      </c>
      <c r="G8302" s="2">
        <v>0.43926999999999999</v>
      </c>
      <c r="H8302" s="2">
        <v>0.43888899999999997</v>
      </c>
      <c r="J8302" s="2">
        <v>10.82132</v>
      </c>
      <c r="K8302" s="2">
        <v>0.119453</v>
      </c>
      <c r="L8302" s="2">
        <v>0.179926</v>
      </c>
    </row>
    <row r="8303" spans="1:12" x14ac:dyDescent="0.2">
      <c r="A8303" s="2">
        <v>10.82202</v>
      </c>
      <c r="B8303" s="2">
        <v>39.391469999999998</v>
      </c>
      <c r="C8303" s="2">
        <v>5.6945000000000003E-2</v>
      </c>
      <c r="D8303" s="2">
        <v>0.64998900000000004</v>
      </c>
      <c r="F8303" s="2">
        <v>10.81922</v>
      </c>
      <c r="G8303" s="2">
        <v>0.43911</v>
      </c>
      <c r="H8303" s="2">
        <v>0.43872100000000003</v>
      </c>
      <c r="J8303" s="2">
        <v>10.82202</v>
      </c>
      <c r="K8303" s="2">
        <v>0.11963600000000001</v>
      </c>
      <c r="L8303" s="2">
        <v>0.17913100000000001</v>
      </c>
    </row>
    <row r="8304" spans="1:12" x14ac:dyDescent="0.2">
      <c r="A8304" s="2">
        <v>10.82272</v>
      </c>
      <c r="B8304" s="2">
        <v>39.376139999999999</v>
      </c>
      <c r="C8304" s="2">
        <v>5.7056000000000003E-2</v>
      </c>
      <c r="D8304" s="2">
        <v>0.650478</v>
      </c>
      <c r="F8304" s="2">
        <v>10.81992</v>
      </c>
      <c r="G8304" s="2">
        <v>0.439278</v>
      </c>
      <c r="H8304" s="2">
        <v>0.43856000000000001</v>
      </c>
      <c r="J8304" s="2">
        <v>10.82272</v>
      </c>
      <c r="K8304" s="2">
        <v>0.119148</v>
      </c>
      <c r="L8304" s="2">
        <v>0.17860799999999999</v>
      </c>
    </row>
    <row r="8305" spans="1:12" x14ac:dyDescent="0.2">
      <c r="A8305" s="2">
        <v>10.82343</v>
      </c>
      <c r="B8305" s="2">
        <v>39.360709999999997</v>
      </c>
      <c r="C8305" s="2">
        <v>5.7440999999999999E-2</v>
      </c>
      <c r="D8305" s="2">
        <v>0.64979100000000001</v>
      </c>
      <c r="F8305" s="2">
        <v>10.82062</v>
      </c>
      <c r="G8305" s="2">
        <v>0.43912499999999999</v>
      </c>
      <c r="H8305" s="2">
        <v>0.43910199999999999</v>
      </c>
      <c r="J8305" s="2">
        <v>10.82343</v>
      </c>
      <c r="K8305" s="2">
        <v>0.119673</v>
      </c>
      <c r="L8305" s="2">
        <v>0.178313</v>
      </c>
    </row>
    <row r="8306" spans="1:12" x14ac:dyDescent="0.2">
      <c r="A8306" s="2">
        <v>10.82413</v>
      </c>
      <c r="B8306" s="2">
        <v>39.345860000000002</v>
      </c>
      <c r="C8306" s="2">
        <v>5.6777000000000001E-2</v>
      </c>
      <c r="D8306" s="2">
        <v>0.64974500000000002</v>
      </c>
      <c r="F8306" s="2">
        <v>10.82132</v>
      </c>
      <c r="G8306" s="2">
        <v>0.43995699999999999</v>
      </c>
      <c r="H8306" s="2">
        <v>0.43934600000000001</v>
      </c>
      <c r="J8306" s="2">
        <v>10.82413</v>
      </c>
      <c r="K8306" s="2">
        <v>0.11956799999999999</v>
      </c>
      <c r="L8306" s="2">
        <v>0.17819299999999999</v>
      </c>
    </row>
    <row r="8307" spans="1:12" x14ac:dyDescent="0.2">
      <c r="A8307" s="2">
        <v>10.82483</v>
      </c>
      <c r="B8307" s="2">
        <v>39.330979999999997</v>
      </c>
      <c r="C8307" s="2">
        <v>5.6209000000000002E-2</v>
      </c>
      <c r="D8307" s="2">
        <v>0.65015699999999998</v>
      </c>
      <c r="F8307" s="2">
        <v>10.82202</v>
      </c>
      <c r="G8307" s="2">
        <v>0.43965900000000002</v>
      </c>
      <c r="H8307" s="2">
        <v>0.438919</v>
      </c>
      <c r="J8307" s="2">
        <v>10.82483</v>
      </c>
      <c r="K8307" s="2">
        <v>0.120293</v>
      </c>
      <c r="L8307" s="2">
        <v>0.17832100000000001</v>
      </c>
    </row>
    <row r="8308" spans="1:12" x14ac:dyDescent="0.2">
      <c r="A8308" s="2">
        <v>10.825530000000001</v>
      </c>
      <c r="B8308" s="2">
        <v>39.315899999999999</v>
      </c>
      <c r="C8308" s="2">
        <v>5.5803999999999999E-2</v>
      </c>
      <c r="D8308" s="2">
        <v>0.65055399999999997</v>
      </c>
      <c r="F8308" s="2">
        <v>10.82272</v>
      </c>
      <c r="G8308" s="2">
        <v>0.43898799999999999</v>
      </c>
      <c r="H8308" s="2">
        <v>0.439278</v>
      </c>
      <c r="J8308" s="2">
        <v>10.825530000000001</v>
      </c>
      <c r="K8308" s="2">
        <v>0.12038</v>
      </c>
      <c r="L8308" s="2">
        <v>0.177815</v>
      </c>
    </row>
    <row r="8309" spans="1:12" x14ac:dyDescent="0.2">
      <c r="A8309" s="2">
        <v>10.826230000000001</v>
      </c>
      <c r="B8309" s="2">
        <v>39.300879999999999</v>
      </c>
      <c r="C8309" s="2">
        <v>5.6418999999999997E-2</v>
      </c>
      <c r="D8309" s="2">
        <v>0.65004300000000004</v>
      </c>
      <c r="F8309" s="2">
        <v>10.82343</v>
      </c>
      <c r="G8309" s="2">
        <v>0.43895699999999999</v>
      </c>
      <c r="H8309" s="2">
        <v>0.43959799999999999</v>
      </c>
      <c r="J8309" s="2">
        <v>10.826230000000001</v>
      </c>
      <c r="K8309" s="2">
        <v>0.120174</v>
      </c>
      <c r="L8309" s="2">
        <v>0.177287</v>
      </c>
    </row>
    <row r="8310" spans="1:12" x14ac:dyDescent="0.2">
      <c r="A8310" s="2">
        <v>10.826930000000001</v>
      </c>
      <c r="B8310" s="2">
        <v>39.285870000000003</v>
      </c>
      <c r="C8310" s="2">
        <v>5.6056000000000002E-2</v>
      </c>
      <c r="D8310" s="2">
        <v>0.64956999999999998</v>
      </c>
      <c r="F8310" s="2">
        <v>10.82413</v>
      </c>
      <c r="G8310" s="2">
        <v>0.439301</v>
      </c>
      <c r="H8310" s="2">
        <v>0.43999500000000002</v>
      </c>
      <c r="J8310" s="2">
        <v>10.826930000000001</v>
      </c>
      <c r="K8310" s="2">
        <v>0.120018</v>
      </c>
      <c r="L8310" s="2">
        <v>0.177615</v>
      </c>
    </row>
    <row r="8311" spans="1:12" x14ac:dyDescent="0.2">
      <c r="A8311" s="2">
        <v>10.827629999999999</v>
      </c>
      <c r="B8311" s="2">
        <v>39.270400000000002</v>
      </c>
      <c r="C8311" s="2">
        <v>5.5662999999999997E-2</v>
      </c>
      <c r="D8311" s="2">
        <v>0.64996600000000004</v>
      </c>
      <c r="F8311" s="2">
        <v>10.82483</v>
      </c>
      <c r="G8311" s="2">
        <v>0.43959799999999999</v>
      </c>
      <c r="H8311" s="2">
        <v>0.43999500000000002</v>
      </c>
      <c r="J8311" s="2">
        <v>10.827629999999999</v>
      </c>
      <c r="K8311" s="2">
        <v>0.119514</v>
      </c>
      <c r="L8311" s="2">
        <v>0.17763699999999999</v>
      </c>
    </row>
    <row r="8312" spans="1:12" x14ac:dyDescent="0.2">
      <c r="A8312" s="2">
        <v>10.828340000000001</v>
      </c>
      <c r="B8312" s="2">
        <v>39.255040000000001</v>
      </c>
      <c r="C8312" s="2">
        <v>5.5728E-2</v>
      </c>
      <c r="D8312" s="2">
        <v>0.64997400000000005</v>
      </c>
      <c r="F8312" s="2">
        <v>10.825530000000001</v>
      </c>
      <c r="G8312" s="2">
        <v>0.43996400000000002</v>
      </c>
      <c r="H8312" s="2">
        <v>0.43998700000000002</v>
      </c>
      <c r="J8312" s="2">
        <v>10.828340000000001</v>
      </c>
      <c r="K8312" s="2">
        <v>0.120197</v>
      </c>
      <c r="L8312" s="2">
        <v>0.176703</v>
      </c>
    </row>
    <row r="8313" spans="1:12" x14ac:dyDescent="0.2">
      <c r="A8313" s="2">
        <v>10.829040000000001</v>
      </c>
      <c r="B8313" s="2">
        <v>39.23997</v>
      </c>
      <c r="C8313" s="2">
        <v>5.5586999999999998E-2</v>
      </c>
      <c r="D8313" s="2">
        <v>0.64991299999999996</v>
      </c>
      <c r="F8313" s="2">
        <v>10.826230000000001</v>
      </c>
      <c r="G8313" s="2">
        <v>0.44004799999999999</v>
      </c>
      <c r="H8313" s="2">
        <v>0.43981199999999998</v>
      </c>
      <c r="J8313" s="2">
        <v>10.829040000000001</v>
      </c>
      <c r="K8313" s="2">
        <v>0.12009599999999999</v>
      </c>
      <c r="L8313" s="2">
        <v>0.17628199999999999</v>
      </c>
    </row>
    <row r="8314" spans="1:12" x14ac:dyDescent="0.2">
      <c r="A8314" s="2">
        <v>10.829739999999999</v>
      </c>
      <c r="B8314" s="2">
        <v>39.225000000000001</v>
      </c>
      <c r="C8314" s="2">
        <v>5.4892999999999997E-2</v>
      </c>
      <c r="D8314" s="2">
        <v>0.64984399999999998</v>
      </c>
      <c r="F8314" s="2">
        <v>10.826930000000001</v>
      </c>
      <c r="G8314" s="2">
        <v>0.43985000000000002</v>
      </c>
      <c r="H8314" s="2">
        <v>0.43973499999999999</v>
      </c>
      <c r="J8314" s="2">
        <v>10.829739999999999</v>
      </c>
      <c r="K8314" s="2">
        <v>0.119364</v>
      </c>
      <c r="L8314" s="2">
        <v>0.17580799999999999</v>
      </c>
    </row>
    <row r="8315" spans="1:12" x14ac:dyDescent="0.2">
      <c r="A8315" s="2">
        <v>10.830439999999999</v>
      </c>
      <c r="B8315" s="2">
        <v>39.210009999999997</v>
      </c>
      <c r="C8315" s="2">
        <v>5.4725000000000003E-2</v>
      </c>
      <c r="D8315" s="2">
        <v>0.650142</v>
      </c>
      <c r="F8315" s="2">
        <v>10.827629999999999</v>
      </c>
      <c r="G8315" s="2">
        <v>0.43986500000000001</v>
      </c>
      <c r="H8315" s="2">
        <v>0.43944499999999997</v>
      </c>
      <c r="J8315" s="2">
        <v>10.830439999999999</v>
      </c>
      <c r="K8315" s="2">
        <v>0.119297</v>
      </c>
      <c r="L8315" s="2">
        <v>0.175313</v>
      </c>
    </row>
    <row r="8316" spans="1:12" x14ac:dyDescent="0.2">
      <c r="A8316" s="2">
        <v>10.83114</v>
      </c>
      <c r="B8316" s="2">
        <v>39.19473</v>
      </c>
      <c r="C8316" s="2">
        <v>5.4670999999999997E-2</v>
      </c>
      <c r="D8316" s="2">
        <v>0.65031000000000005</v>
      </c>
      <c r="F8316" s="2">
        <v>10.828340000000001</v>
      </c>
      <c r="G8316" s="2">
        <v>0.440216</v>
      </c>
      <c r="H8316" s="2">
        <v>0.43961299999999998</v>
      </c>
      <c r="J8316" s="2">
        <v>10.83114</v>
      </c>
      <c r="K8316" s="2">
        <v>0.118793</v>
      </c>
      <c r="L8316" s="2">
        <v>0.17454600000000001</v>
      </c>
    </row>
    <row r="8317" spans="1:12" x14ac:dyDescent="0.2">
      <c r="A8317" s="2">
        <v>10.83184</v>
      </c>
      <c r="B8317" s="2">
        <v>39.17953</v>
      </c>
      <c r="C8317" s="2">
        <v>5.4346999999999999E-2</v>
      </c>
      <c r="D8317" s="2">
        <v>0.65055399999999997</v>
      </c>
      <c r="F8317" s="2">
        <v>10.829040000000001</v>
      </c>
      <c r="G8317" s="2">
        <v>0.44039200000000001</v>
      </c>
      <c r="H8317" s="2">
        <v>0.44027699999999997</v>
      </c>
      <c r="J8317" s="2">
        <v>10.83184</v>
      </c>
      <c r="K8317" s="2">
        <v>0.11956600000000001</v>
      </c>
      <c r="L8317" s="2">
        <v>0.17360100000000001</v>
      </c>
    </row>
    <row r="8318" spans="1:12" x14ac:dyDescent="0.2">
      <c r="A8318" s="2">
        <v>10.83254</v>
      </c>
      <c r="B8318" s="2">
        <v>39.16469</v>
      </c>
      <c r="C8318" s="2">
        <v>5.3806E-2</v>
      </c>
      <c r="D8318" s="2">
        <v>0.65058400000000005</v>
      </c>
      <c r="F8318" s="2">
        <v>10.829739999999999</v>
      </c>
      <c r="G8318" s="2">
        <v>0.44015500000000002</v>
      </c>
      <c r="H8318" s="2">
        <v>0.44033099999999997</v>
      </c>
      <c r="J8318" s="2">
        <v>10.83254</v>
      </c>
      <c r="K8318" s="2">
        <v>0.119575</v>
      </c>
      <c r="L8318" s="2">
        <v>0.17299200000000001</v>
      </c>
    </row>
    <row r="8319" spans="1:12" x14ac:dyDescent="0.2">
      <c r="A8319" s="2">
        <v>10.83324</v>
      </c>
      <c r="B8319" s="2">
        <v>39.15016</v>
      </c>
      <c r="C8319" s="2">
        <v>5.3649000000000002E-2</v>
      </c>
      <c r="D8319" s="2">
        <v>0.65036300000000002</v>
      </c>
      <c r="F8319" s="2">
        <v>10.830439999999999</v>
      </c>
      <c r="G8319" s="2">
        <v>0.43903399999999998</v>
      </c>
      <c r="H8319" s="2">
        <v>0.44033099999999997</v>
      </c>
      <c r="J8319" s="2">
        <v>10.83324</v>
      </c>
      <c r="K8319" s="2">
        <v>0.119963</v>
      </c>
      <c r="L8319" s="2">
        <v>0.17271600000000001</v>
      </c>
    </row>
    <row r="8320" spans="1:12" x14ac:dyDescent="0.2">
      <c r="A8320" s="2">
        <v>10.83395</v>
      </c>
      <c r="B8320" s="2">
        <v>39.135120000000001</v>
      </c>
      <c r="C8320" s="2">
        <v>5.3703000000000001E-2</v>
      </c>
      <c r="D8320" s="2">
        <v>0.65066800000000002</v>
      </c>
      <c r="F8320" s="2">
        <v>10.83114</v>
      </c>
      <c r="G8320" s="2">
        <v>0.43857600000000002</v>
      </c>
      <c r="H8320" s="2">
        <v>0.44051400000000002</v>
      </c>
      <c r="J8320" s="2">
        <v>10.83395</v>
      </c>
      <c r="K8320" s="2">
        <v>0.119463</v>
      </c>
      <c r="L8320" s="2">
        <v>0.17277600000000001</v>
      </c>
    </row>
    <row r="8321" spans="1:12" x14ac:dyDescent="0.2">
      <c r="A8321" s="2">
        <v>10.83465</v>
      </c>
      <c r="B8321" s="2">
        <v>39.120229999999999</v>
      </c>
      <c r="C8321" s="2">
        <v>5.3339999999999999E-2</v>
      </c>
      <c r="D8321" s="2">
        <v>0.65099600000000002</v>
      </c>
      <c r="F8321" s="2">
        <v>10.83184</v>
      </c>
      <c r="G8321" s="2">
        <v>0.43804199999999999</v>
      </c>
      <c r="H8321" s="2">
        <v>0.440666</v>
      </c>
      <c r="J8321" s="2">
        <v>10.83465</v>
      </c>
      <c r="K8321" s="2">
        <v>0.118669</v>
      </c>
      <c r="L8321" s="2">
        <v>0.17288899999999999</v>
      </c>
    </row>
    <row r="8322" spans="1:12" x14ac:dyDescent="0.2">
      <c r="A8322" s="2">
        <v>10.83535</v>
      </c>
      <c r="B8322" s="2">
        <v>39.105330000000002</v>
      </c>
      <c r="C8322" s="2">
        <v>5.3252000000000001E-2</v>
      </c>
      <c r="D8322" s="2">
        <v>0.65098900000000004</v>
      </c>
      <c r="F8322" s="2">
        <v>10.83254</v>
      </c>
      <c r="G8322" s="2">
        <v>0.43815599999999999</v>
      </c>
      <c r="H8322" s="2">
        <v>0.44032300000000002</v>
      </c>
      <c r="J8322" s="2">
        <v>10.83535</v>
      </c>
      <c r="K8322" s="2">
        <v>0.11913899999999999</v>
      </c>
      <c r="L8322" s="2">
        <v>0.17313000000000001</v>
      </c>
    </row>
    <row r="8323" spans="1:12" x14ac:dyDescent="0.2">
      <c r="A8323" s="2">
        <v>10.83605</v>
      </c>
      <c r="B8323" s="2">
        <v>39.090260000000001</v>
      </c>
      <c r="C8323" s="2">
        <v>5.3073000000000002E-2</v>
      </c>
      <c r="D8323" s="2">
        <v>0.65057699999999996</v>
      </c>
      <c r="F8323" s="2">
        <v>10.83324</v>
      </c>
      <c r="G8323" s="2">
        <v>0.43856000000000001</v>
      </c>
      <c r="H8323" s="2">
        <v>0.44004799999999999</v>
      </c>
      <c r="J8323" s="2">
        <v>10.83605</v>
      </c>
      <c r="K8323" s="2">
        <v>0.119034</v>
      </c>
      <c r="L8323" s="2">
        <v>0.173126</v>
      </c>
    </row>
    <row r="8324" spans="1:12" x14ac:dyDescent="0.2">
      <c r="A8324" s="2">
        <v>10.83675</v>
      </c>
      <c r="B8324" s="2">
        <v>39.075530000000001</v>
      </c>
      <c r="C8324" s="2">
        <v>5.2477999999999997E-2</v>
      </c>
      <c r="D8324" s="2">
        <v>0.65039400000000003</v>
      </c>
      <c r="F8324" s="2">
        <v>10.83395</v>
      </c>
      <c r="G8324" s="2">
        <v>0.43888899999999997</v>
      </c>
      <c r="H8324" s="2">
        <v>0.44020100000000001</v>
      </c>
      <c r="J8324" s="2">
        <v>10.83675</v>
      </c>
      <c r="K8324" s="2">
        <v>0.118702</v>
      </c>
      <c r="L8324" s="2">
        <v>0.17279</v>
      </c>
    </row>
    <row r="8325" spans="1:12" x14ac:dyDescent="0.2">
      <c r="A8325" s="2">
        <v>10.83745</v>
      </c>
      <c r="B8325" s="2">
        <v>39.060780000000001</v>
      </c>
      <c r="C8325" s="2">
        <v>5.1616000000000002E-2</v>
      </c>
      <c r="D8325" s="2">
        <v>0.65058400000000005</v>
      </c>
      <c r="F8325" s="2">
        <v>10.83465</v>
      </c>
      <c r="G8325" s="2">
        <v>0.43872100000000003</v>
      </c>
      <c r="H8325" s="2">
        <v>0.44084200000000001</v>
      </c>
      <c r="J8325" s="2">
        <v>10.83745</v>
      </c>
      <c r="K8325" s="2">
        <v>0.118753</v>
      </c>
      <c r="L8325" s="2">
        <v>0.17260300000000001</v>
      </c>
    </row>
    <row r="8326" spans="1:12" x14ac:dyDescent="0.2">
      <c r="A8326" s="2">
        <v>10.838150000000001</v>
      </c>
      <c r="B8326" s="2">
        <v>39.04598</v>
      </c>
      <c r="C8326" s="2">
        <v>5.0803000000000001E-2</v>
      </c>
      <c r="D8326" s="2">
        <v>0.65089699999999995</v>
      </c>
      <c r="F8326" s="2">
        <v>10.83535</v>
      </c>
      <c r="G8326" s="2">
        <v>0.43856000000000001</v>
      </c>
      <c r="H8326" s="2">
        <v>0.44078800000000001</v>
      </c>
      <c r="J8326" s="2">
        <v>10.838150000000001</v>
      </c>
      <c r="K8326" s="2">
        <v>0.119453</v>
      </c>
      <c r="L8326" s="2">
        <v>0.172317</v>
      </c>
    </row>
    <row r="8327" spans="1:12" x14ac:dyDescent="0.2">
      <c r="A8327" s="2">
        <v>10.83886</v>
      </c>
      <c r="B8327" s="2">
        <v>39.03125</v>
      </c>
      <c r="C8327" s="2">
        <v>5.0521000000000003E-2</v>
      </c>
      <c r="D8327" s="2">
        <v>0.65111799999999997</v>
      </c>
      <c r="F8327" s="2">
        <v>10.83605</v>
      </c>
      <c r="G8327" s="2">
        <v>0.43910199999999999</v>
      </c>
      <c r="H8327" s="2">
        <v>0.44051400000000002</v>
      </c>
      <c r="J8327" s="2">
        <v>10.83886</v>
      </c>
      <c r="K8327" s="2">
        <v>0.11965000000000001</v>
      </c>
      <c r="L8327" s="2">
        <v>0.171905</v>
      </c>
    </row>
    <row r="8328" spans="1:12" x14ac:dyDescent="0.2">
      <c r="A8328" s="2">
        <v>10.839560000000001</v>
      </c>
      <c r="B8328" s="2">
        <v>39.01641</v>
      </c>
      <c r="C8328" s="2">
        <v>5.0166000000000002E-2</v>
      </c>
      <c r="D8328" s="2">
        <v>0.65125599999999995</v>
      </c>
      <c r="F8328" s="2">
        <v>10.83675</v>
      </c>
      <c r="G8328" s="2">
        <v>0.43934600000000001</v>
      </c>
      <c r="H8328" s="2">
        <v>0.44056699999999999</v>
      </c>
      <c r="J8328" s="2">
        <v>10.839560000000001</v>
      </c>
      <c r="K8328" s="2">
        <v>0.119337</v>
      </c>
      <c r="L8328" s="2">
        <v>0.17089799999999999</v>
      </c>
    </row>
    <row r="8329" spans="1:12" x14ac:dyDescent="0.2">
      <c r="A8329" s="2">
        <v>10.840260000000001</v>
      </c>
      <c r="B8329" s="2">
        <v>39.001420000000003</v>
      </c>
      <c r="C8329" s="2">
        <v>4.9841999999999997E-2</v>
      </c>
      <c r="D8329" s="2">
        <v>0.65082099999999998</v>
      </c>
      <c r="F8329" s="2">
        <v>10.83745</v>
      </c>
      <c r="G8329" s="2">
        <v>0.438919</v>
      </c>
      <c r="H8329" s="2">
        <v>0.440498</v>
      </c>
      <c r="J8329" s="2">
        <v>10.840260000000001</v>
      </c>
      <c r="K8329" s="2">
        <v>0.119446</v>
      </c>
      <c r="L8329" s="2">
        <v>0.17030799999999999</v>
      </c>
    </row>
    <row r="8330" spans="1:12" x14ac:dyDescent="0.2">
      <c r="A8330" s="2">
        <v>10.840960000000001</v>
      </c>
      <c r="B8330" s="2">
        <v>38.986170000000001</v>
      </c>
      <c r="C8330" s="2">
        <v>4.9669999999999999E-2</v>
      </c>
      <c r="D8330" s="2">
        <v>0.65110299999999999</v>
      </c>
      <c r="F8330" s="2">
        <v>10.838150000000001</v>
      </c>
      <c r="G8330" s="2">
        <v>0.439278</v>
      </c>
      <c r="H8330" s="2">
        <v>0.44067400000000001</v>
      </c>
      <c r="J8330" s="2">
        <v>10.840960000000001</v>
      </c>
      <c r="K8330" s="2">
        <v>0.118988</v>
      </c>
      <c r="L8330" s="2">
        <v>0.17009299999999999</v>
      </c>
    </row>
    <row r="8331" spans="1:12" x14ac:dyDescent="0.2">
      <c r="A8331" s="2">
        <v>10.841659999999999</v>
      </c>
      <c r="B8331" s="2">
        <v>38.970649999999999</v>
      </c>
      <c r="C8331" s="2">
        <v>4.9399999999999999E-2</v>
      </c>
      <c r="D8331" s="2">
        <v>0.650752</v>
      </c>
      <c r="F8331" s="2">
        <v>10.83886</v>
      </c>
      <c r="G8331" s="2">
        <v>0.43959799999999999</v>
      </c>
      <c r="H8331" s="2">
        <v>0.44043700000000002</v>
      </c>
      <c r="J8331" s="2">
        <v>10.841659999999999</v>
      </c>
      <c r="K8331" s="2">
        <v>0.118687</v>
      </c>
      <c r="L8331" s="2">
        <v>0.16953599999999999</v>
      </c>
    </row>
    <row r="8332" spans="1:12" x14ac:dyDescent="0.2">
      <c r="A8332" s="2">
        <v>10.842359999999999</v>
      </c>
      <c r="B8332" s="2">
        <v>38.955159999999999</v>
      </c>
      <c r="C8332" s="2">
        <v>4.9170999999999999E-2</v>
      </c>
      <c r="D8332" s="2">
        <v>0.65126300000000004</v>
      </c>
      <c r="F8332" s="2">
        <v>10.839560000000001</v>
      </c>
      <c r="G8332" s="2">
        <v>0.43999500000000002</v>
      </c>
      <c r="H8332" s="2">
        <v>0.44026900000000002</v>
      </c>
      <c r="J8332" s="2">
        <v>10.842359999999999</v>
      </c>
      <c r="K8332" s="2">
        <v>0.118646</v>
      </c>
      <c r="L8332" s="2">
        <v>0.169047</v>
      </c>
    </row>
    <row r="8333" spans="1:12" x14ac:dyDescent="0.2">
      <c r="A8333" s="2">
        <v>10.843059999999999</v>
      </c>
      <c r="B8333" s="2">
        <v>38.940069999999999</v>
      </c>
      <c r="C8333" s="2">
        <v>4.8923000000000001E-2</v>
      </c>
      <c r="D8333" s="2">
        <v>0.65136300000000003</v>
      </c>
      <c r="F8333" s="2">
        <v>10.840260000000001</v>
      </c>
      <c r="G8333" s="2">
        <v>0.43999500000000002</v>
      </c>
      <c r="H8333" s="2">
        <v>0.44037599999999999</v>
      </c>
      <c r="J8333" s="2">
        <v>10.843059999999999</v>
      </c>
      <c r="K8333" s="2">
        <v>0.118244</v>
      </c>
      <c r="L8333" s="2">
        <v>0.16864399999999999</v>
      </c>
    </row>
    <row r="8334" spans="1:12" x14ac:dyDescent="0.2">
      <c r="A8334" s="2">
        <v>10.843769999999999</v>
      </c>
      <c r="B8334" s="2">
        <v>38.924639999999997</v>
      </c>
      <c r="C8334" s="2">
        <v>4.8541000000000001E-2</v>
      </c>
      <c r="D8334" s="2">
        <v>0.65189699999999995</v>
      </c>
      <c r="F8334" s="2">
        <v>10.840960000000001</v>
      </c>
      <c r="G8334" s="2">
        <v>0.43998700000000002</v>
      </c>
      <c r="H8334" s="2">
        <v>0.44039200000000001</v>
      </c>
      <c r="J8334" s="2">
        <v>10.843769999999999</v>
      </c>
      <c r="K8334" s="2">
        <v>0.117658</v>
      </c>
      <c r="L8334" s="2">
        <v>0.16834399999999999</v>
      </c>
    </row>
    <row r="8335" spans="1:12" x14ac:dyDescent="0.2">
      <c r="A8335" s="2">
        <v>10.844469999999999</v>
      </c>
      <c r="B8335" s="2">
        <v>38.90916</v>
      </c>
      <c r="C8335" s="2">
        <v>4.8441999999999999E-2</v>
      </c>
      <c r="D8335" s="2">
        <v>0.65198800000000001</v>
      </c>
      <c r="F8335" s="2">
        <v>10.841659999999999</v>
      </c>
      <c r="G8335" s="2">
        <v>0.43981199999999998</v>
      </c>
      <c r="H8335" s="2">
        <v>0.44072</v>
      </c>
      <c r="J8335" s="2">
        <v>10.844469999999999</v>
      </c>
      <c r="K8335" s="2">
        <v>0.117632</v>
      </c>
      <c r="L8335" s="2">
        <v>0.167797</v>
      </c>
    </row>
    <row r="8336" spans="1:12" x14ac:dyDescent="0.2">
      <c r="A8336" s="2">
        <v>10.84517</v>
      </c>
      <c r="B8336" s="2">
        <v>38.894860000000001</v>
      </c>
      <c r="C8336" s="2">
        <v>4.8179E-2</v>
      </c>
      <c r="D8336" s="2">
        <v>0.65238499999999999</v>
      </c>
      <c r="F8336" s="2">
        <v>10.842359999999999</v>
      </c>
      <c r="G8336" s="2">
        <v>0.43973499999999999</v>
      </c>
      <c r="H8336" s="2">
        <v>0.441467</v>
      </c>
      <c r="J8336" s="2">
        <v>10.84517</v>
      </c>
      <c r="K8336" s="2">
        <v>0.117742</v>
      </c>
      <c r="L8336" s="2">
        <v>0.167796</v>
      </c>
    </row>
    <row r="8337" spans="1:12" x14ac:dyDescent="0.2">
      <c r="A8337" s="2">
        <v>10.84587</v>
      </c>
      <c r="B8337" s="2">
        <v>38.881509999999999</v>
      </c>
      <c r="C8337" s="2">
        <v>4.7626000000000002E-2</v>
      </c>
      <c r="D8337" s="2">
        <v>0.65343799999999996</v>
      </c>
      <c r="F8337" s="2">
        <v>10.843059999999999</v>
      </c>
      <c r="G8337" s="2">
        <v>0.43944499999999997</v>
      </c>
      <c r="H8337" s="2">
        <v>0.44109300000000001</v>
      </c>
      <c r="J8337" s="2">
        <v>10.84587</v>
      </c>
      <c r="K8337" s="2">
        <v>0.11779199999999999</v>
      </c>
      <c r="L8337" s="2">
        <v>0.16753799999999999</v>
      </c>
    </row>
    <row r="8338" spans="1:12" x14ac:dyDescent="0.2">
      <c r="A8338" s="2">
        <v>10.84657</v>
      </c>
      <c r="B8338" s="2">
        <v>38.867809999999999</v>
      </c>
      <c r="C8338" s="2">
        <v>4.7260000000000003E-2</v>
      </c>
      <c r="D8338" s="2">
        <v>0.65398699999999999</v>
      </c>
      <c r="F8338" s="2">
        <v>10.843769999999999</v>
      </c>
      <c r="G8338" s="2">
        <v>0.43961299999999998</v>
      </c>
      <c r="H8338" s="2">
        <v>0.44117699999999999</v>
      </c>
      <c r="J8338" s="2">
        <v>10.84657</v>
      </c>
      <c r="K8338" s="2">
        <v>0.118311</v>
      </c>
      <c r="L8338" s="2">
        <v>0.16752600000000001</v>
      </c>
    </row>
    <row r="8339" spans="1:12" x14ac:dyDescent="0.2">
      <c r="A8339" s="2">
        <v>10.84727</v>
      </c>
      <c r="B8339" s="2">
        <v>38.852879999999999</v>
      </c>
      <c r="C8339" s="2">
        <v>4.7267000000000003E-2</v>
      </c>
      <c r="D8339" s="2">
        <v>0.65418500000000002</v>
      </c>
      <c r="F8339" s="2">
        <v>10.844469999999999</v>
      </c>
      <c r="G8339" s="2">
        <v>0.44027699999999997</v>
      </c>
      <c r="H8339" s="2">
        <v>0.44125399999999998</v>
      </c>
      <c r="J8339" s="2">
        <v>10.84727</v>
      </c>
      <c r="K8339" s="2">
        <v>0.118286</v>
      </c>
      <c r="L8339" s="2">
        <v>0.16747600000000001</v>
      </c>
    </row>
    <row r="8340" spans="1:12" x14ac:dyDescent="0.2">
      <c r="A8340" s="2">
        <v>10.84797</v>
      </c>
      <c r="B8340" s="2">
        <v>38.837870000000002</v>
      </c>
      <c r="C8340" s="2">
        <v>4.7294000000000003E-2</v>
      </c>
      <c r="D8340" s="2">
        <v>0.65484900000000001</v>
      </c>
      <c r="F8340" s="2">
        <v>10.84517</v>
      </c>
      <c r="G8340" s="2">
        <v>0.44033099999999997</v>
      </c>
      <c r="H8340" s="2">
        <v>0.44168099999999999</v>
      </c>
      <c r="J8340" s="2">
        <v>10.84797</v>
      </c>
      <c r="K8340" s="2">
        <v>0.118227</v>
      </c>
      <c r="L8340" s="2">
        <v>0.16735800000000001</v>
      </c>
    </row>
    <row r="8341" spans="1:12" x14ac:dyDescent="0.2">
      <c r="A8341" s="2">
        <v>10.84868</v>
      </c>
      <c r="B8341" s="2">
        <v>38.823270000000001</v>
      </c>
      <c r="C8341" s="2">
        <v>4.7839E-2</v>
      </c>
      <c r="D8341" s="2">
        <v>0.65526099999999998</v>
      </c>
      <c r="F8341" s="2">
        <v>10.84587</v>
      </c>
      <c r="G8341" s="2">
        <v>0.44033099999999997</v>
      </c>
      <c r="H8341" s="2">
        <v>0.44174999999999998</v>
      </c>
      <c r="J8341" s="2">
        <v>10.84868</v>
      </c>
      <c r="K8341" s="2">
        <v>0.117357</v>
      </c>
      <c r="L8341" s="2">
        <v>0.16705400000000001</v>
      </c>
    </row>
    <row r="8342" spans="1:12" x14ac:dyDescent="0.2">
      <c r="A8342" s="2">
        <v>10.84938</v>
      </c>
      <c r="B8342" s="2">
        <v>38.808320000000002</v>
      </c>
      <c r="C8342" s="2">
        <v>4.7805E-2</v>
      </c>
      <c r="D8342" s="2">
        <v>0.6552</v>
      </c>
      <c r="F8342" s="2">
        <v>10.84657</v>
      </c>
      <c r="G8342" s="2">
        <v>0.44051400000000002</v>
      </c>
      <c r="H8342" s="2">
        <v>0.44212299999999999</v>
      </c>
      <c r="J8342" s="2">
        <v>10.84938</v>
      </c>
      <c r="K8342" s="2">
        <v>0.11695999999999999</v>
      </c>
      <c r="L8342" s="2">
        <v>0.166905</v>
      </c>
    </row>
    <row r="8343" spans="1:12" x14ac:dyDescent="0.2">
      <c r="A8343" s="2">
        <v>10.85008</v>
      </c>
      <c r="B8343" s="2">
        <v>38.793190000000003</v>
      </c>
      <c r="C8343" s="2">
        <v>4.7355000000000001E-2</v>
      </c>
      <c r="D8343" s="2">
        <v>0.65561199999999997</v>
      </c>
      <c r="F8343" s="2">
        <v>10.84727</v>
      </c>
      <c r="G8343" s="2">
        <v>0.440666</v>
      </c>
      <c r="H8343" s="2">
        <v>0.44151299999999999</v>
      </c>
      <c r="J8343" s="2">
        <v>10.85008</v>
      </c>
      <c r="K8343" s="2">
        <v>0.116762</v>
      </c>
      <c r="L8343" s="2">
        <v>0.16656499999999999</v>
      </c>
    </row>
    <row r="8344" spans="1:12" x14ac:dyDescent="0.2">
      <c r="A8344" s="2">
        <v>10.85078</v>
      </c>
      <c r="B8344" s="2">
        <v>38.777529999999999</v>
      </c>
      <c r="C8344" s="2">
        <v>4.6996000000000003E-2</v>
      </c>
      <c r="D8344" s="2">
        <v>0.65625299999999998</v>
      </c>
      <c r="F8344" s="2">
        <v>10.84797</v>
      </c>
      <c r="G8344" s="2">
        <v>0.44032300000000002</v>
      </c>
      <c r="H8344" s="2">
        <v>0.44107099999999999</v>
      </c>
      <c r="J8344" s="2">
        <v>10.85078</v>
      </c>
      <c r="K8344" s="2">
        <v>0.116783</v>
      </c>
      <c r="L8344" s="2">
        <v>0.165962</v>
      </c>
    </row>
    <row r="8345" spans="1:12" x14ac:dyDescent="0.2">
      <c r="A8345" s="2">
        <v>10.85148</v>
      </c>
      <c r="B8345" s="2">
        <v>38.762030000000003</v>
      </c>
      <c r="C8345" s="2">
        <v>4.6740999999999998E-2</v>
      </c>
      <c r="D8345" s="2">
        <v>0.65684799999999999</v>
      </c>
      <c r="F8345" s="2">
        <v>10.84868</v>
      </c>
      <c r="G8345" s="2">
        <v>0.44004799999999999</v>
      </c>
      <c r="H8345" s="2">
        <v>0.44109300000000001</v>
      </c>
      <c r="J8345" s="2">
        <v>10.85148</v>
      </c>
      <c r="K8345" s="2">
        <v>0.116489</v>
      </c>
      <c r="L8345" s="2">
        <v>0.16533900000000001</v>
      </c>
    </row>
    <row r="8346" spans="1:12" x14ac:dyDescent="0.2">
      <c r="A8346" s="2">
        <v>10.852180000000001</v>
      </c>
      <c r="B8346" s="2">
        <v>38.747109999999999</v>
      </c>
      <c r="C8346" s="2">
        <v>4.6560999999999998E-2</v>
      </c>
      <c r="D8346" s="2">
        <v>0.65671800000000002</v>
      </c>
      <c r="F8346" s="2">
        <v>10.84938</v>
      </c>
      <c r="G8346" s="2">
        <v>0.44020100000000001</v>
      </c>
      <c r="H8346" s="2">
        <v>0.44113200000000002</v>
      </c>
      <c r="J8346" s="2">
        <v>10.852180000000001</v>
      </c>
      <c r="K8346" s="2">
        <v>0.116379</v>
      </c>
      <c r="L8346" s="2">
        <v>0.164793</v>
      </c>
    </row>
    <row r="8347" spans="1:12" x14ac:dyDescent="0.2">
      <c r="A8347" s="2">
        <v>10.852880000000001</v>
      </c>
      <c r="B8347" s="2">
        <v>38.732610000000001</v>
      </c>
      <c r="C8347" s="2">
        <v>4.6466E-2</v>
      </c>
      <c r="D8347" s="2">
        <v>0.656779</v>
      </c>
      <c r="F8347" s="2">
        <v>10.85008</v>
      </c>
      <c r="G8347" s="2">
        <v>0.44084200000000001</v>
      </c>
      <c r="H8347" s="2">
        <v>0.44200099999999998</v>
      </c>
      <c r="J8347" s="2">
        <v>10.852880000000001</v>
      </c>
      <c r="K8347" s="2">
        <v>0.116133</v>
      </c>
      <c r="L8347" s="2">
        <v>0.163774</v>
      </c>
    </row>
    <row r="8348" spans="1:12" x14ac:dyDescent="0.2">
      <c r="A8348" s="2">
        <v>10.853579999999999</v>
      </c>
      <c r="B8348" s="2">
        <v>38.717930000000003</v>
      </c>
      <c r="C8348" s="2">
        <v>4.6344000000000003E-2</v>
      </c>
      <c r="D8348" s="2">
        <v>0.656551</v>
      </c>
      <c r="F8348" s="2">
        <v>10.85078</v>
      </c>
      <c r="G8348" s="2">
        <v>0.44078800000000001</v>
      </c>
      <c r="H8348" s="2">
        <v>0.44196299999999999</v>
      </c>
      <c r="J8348" s="2">
        <v>10.853579999999999</v>
      </c>
      <c r="K8348" s="2">
        <v>0.116247</v>
      </c>
      <c r="L8348" s="2">
        <v>0.16369</v>
      </c>
    </row>
    <row r="8349" spans="1:12" x14ac:dyDescent="0.2">
      <c r="A8349" s="2">
        <v>10.854290000000001</v>
      </c>
      <c r="B8349" s="2">
        <v>38.703130000000002</v>
      </c>
      <c r="C8349" s="2">
        <v>4.6584E-2</v>
      </c>
      <c r="D8349" s="2">
        <v>0.65662699999999996</v>
      </c>
      <c r="F8349" s="2">
        <v>10.85148</v>
      </c>
      <c r="G8349" s="2">
        <v>0.44051400000000002</v>
      </c>
      <c r="H8349" s="2">
        <v>0.44235999999999998</v>
      </c>
      <c r="J8349" s="2">
        <v>10.854290000000001</v>
      </c>
      <c r="K8349" s="2">
        <v>0.11656</v>
      </c>
      <c r="L8349" s="2">
        <v>0.16345000000000001</v>
      </c>
    </row>
    <row r="8350" spans="1:12" x14ac:dyDescent="0.2">
      <c r="A8350" s="2">
        <v>10.854990000000001</v>
      </c>
      <c r="B8350" s="2">
        <v>38.688650000000003</v>
      </c>
      <c r="C8350" s="2">
        <v>4.6584E-2</v>
      </c>
      <c r="D8350" s="2">
        <v>0.65699300000000005</v>
      </c>
      <c r="F8350" s="2">
        <v>10.852180000000001</v>
      </c>
      <c r="G8350" s="2">
        <v>0.44056699999999999</v>
      </c>
      <c r="H8350" s="2">
        <v>0.44248199999999999</v>
      </c>
      <c r="J8350" s="2">
        <v>10.854990000000001</v>
      </c>
      <c r="K8350" s="2">
        <v>0.11651</v>
      </c>
      <c r="L8350" s="2">
        <v>0.163357</v>
      </c>
    </row>
    <row r="8351" spans="1:12" x14ac:dyDescent="0.2">
      <c r="A8351" s="2">
        <v>10.855689999999999</v>
      </c>
      <c r="B8351" s="2">
        <v>38.67362</v>
      </c>
      <c r="C8351" s="2">
        <v>4.6415999999999999E-2</v>
      </c>
      <c r="D8351" s="2">
        <v>0.65707700000000002</v>
      </c>
      <c r="F8351" s="2">
        <v>10.852880000000001</v>
      </c>
      <c r="G8351" s="2">
        <v>0.440498</v>
      </c>
      <c r="H8351" s="2">
        <v>0.442772</v>
      </c>
      <c r="J8351" s="2">
        <v>10.855689999999999</v>
      </c>
      <c r="K8351" s="2">
        <v>0.11662500000000001</v>
      </c>
      <c r="L8351" s="2">
        <v>0.16309299999999999</v>
      </c>
    </row>
    <row r="8352" spans="1:12" x14ac:dyDescent="0.2">
      <c r="A8352" s="2">
        <v>10.856389999999999</v>
      </c>
      <c r="B8352" s="2">
        <v>38.658920000000002</v>
      </c>
      <c r="C8352" s="2">
        <v>4.6405000000000002E-2</v>
      </c>
      <c r="D8352" s="2">
        <v>0.65708500000000003</v>
      </c>
      <c r="F8352" s="2">
        <v>10.853579999999999</v>
      </c>
      <c r="G8352" s="2">
        <v>0.44067400000000001</v>
      </c>
      <c r="H8352" s="2">
        <v>0.44259599999999999</v>
      </c>
      <c r="J8352" s="2">
        <v>10.856389999999999</v>
      </c>
      <c r="K8352" s="2">
        <v>0.117012</v>
      </c>
      <c r="L8352" s="2">
        <v>0.16258</v>
      </c>
    </row>
    <row r="8353" spans="1:12" x14ac:dyDescent="0.2">
      <c r="A8353" s="2">
        <v>10.857089999999999</v>
      </c>
      <c r="B8353" s="2">
        <v>38.643909999999998</v>
      </c>
      <c r="C8353" s="2">
        <v>4.6176000000000002E-2</v>
      </c>
      <c r="D8353" s="2">
        <v>0.65677200000000002</v>
      </c>
      <c r="F8353" s="2">
        <v>10.854290000000001</v>
      </c>
      <c r="G8353" s="2">
        <v>0.44043700000000002</v>
      </c>
      <c r="H8353" s="2">
        <v>0.44207800000000003</v>
      </c>
      <c r="J8353" s="2">
        <v>10.857089999999999</v>
      </c>
      <c r="K8353" s="2">
        <v>0.117102</v>
      </c>
      <c r="L8353" s="2">
        <v>0.16245799999999999</v>
      </c>
    </row>
    <row r="8354" spans="1:12" x14ac:dyDescent="0.2">
      <c r="A8354" s="2">
        <v>10.85779</v>
      </c>
      <c r="B8354" s="2">
        <v>38.628599999999999</v>
      </c>
      <c r="C8354" s="2">
        <v>4.5787000000000001E-2</v>
      </c>
      <c r="D8354" s="2">
        <v>0.65704700000000005</v>
      </c>
      <c r="F8354" s="2">
        <v>10.854990000000001</v>
      </c>
      <c r="G8354" s="2">
        <v>0.44026900000000002</v>
      </c>
      <c r="H8354" s="2">
        <v>0.44203900000000002</v>
      </c>
      <c r="J8354" s="2">
        <v>10.85779</v>
      </c>
      <c r="K8354" s="2">
        <v>0.117599</v>
      </c>
      <c r="L8354" s="2">
        <v>0.16234399999999999</v>
      </c>
    </row>
    <row r="8355" spans="1:12" x14ac:dyDescent="0.2">
      <c r="A8355" s="2">
        <v>10.85849</v>
      </c>
      <c r="B8355" s="2">
        <v>38.613430000000001</v>
      </c>
      <c r="C8355" s="2">
        <v>4.5637999999999998E-2</v>
      </c>
      <c r="D8355" s="2">
        <v>0.65758799999999995</v>
      </c>
      <c r="F8355" s="2">
        <v>10.855689999999999</v>
      </c>
      <c r="G8355" s="2">
        <v>0.44037599999999999</v>
      </c>
      <c r="H8355" s="2">
        <v>0.44167299999999998</v>
      </c>
      <c r="J8355" s="2">
        <v>10.85849</v>
      </c>
      <c r="K8355" s="2">
        <v>0.117411</v>
      </c>
      <c r="L8355" s="2">
        <v>0.16186400000000001</v>
      </c>
    </row>
    <row r="8356" spans="1:12" x14ac:dyDescent="0.2">
      <c r="A8356" s="2">
        <v>10.8592</v>
      </c>
      <c r="B8356" s="2">
        <v>38.597580000000001</v>
      </c>
      <c r="C8356" s="2">
        <v>4.5569999999999999E-2</v>
      </c>
      <c r="D8356" s="2">
        <v>0.65746599999999999</v>
      </c>
      <c r="F8356" s="2">
        <v>10.856389999999999</v>
      </c>
      <c r="G8356" s="2">
        <v>0.44039200000000001</v>
      </c>
      <c r="H8356" s="2">
        <v>0.44232900000000003</v>
      </c>
      <c r="J8356" s="2">
        <v>10.8592</v>
      </c>
      <c r="K8356" s="2">
        <v>0.117531</v>
      </c>
      <c r="L8356" s="2">
        <v>0.162024</v>
      </c>
    </row>
    <row r="8357" spans="1:12" x14ac:dyDescent="0.2">
      <c r="A8357" s="2">
        <v>10.8599</v>
      </c>
      <c r="B8357" s="2">
        <v>38.581989999999998</v>
      </c>
      <c r="C8357" s="2">
        <v>4.5477999999999998E-2</v>
      </c>
      <c r="D8357" s="2">
        <v>0.65684799999999999</v>
      </c>
      <c r="F8357" s="2">
        <v>10.857089999999999</v>
      </c>
      <c r="G8357" s="2">
        <v>0.44072</v>
      </c>
      <c r="H8357" s="2">
        <v>0.44217699999999999</v>
      </c>
      <c r="J8357" s="2">
        <v>10.8599</v>
      </c>
      <c r="K8357" s="2">
        <v>0.117227</v>
      </c>
      <c r="L8357" s="2">
        <v>0.162101</v>
      </c>
    </row>
    <row r="8358" spans="1:12" x14ac:dyDescent="0.2">
      <c r="A8358" s="2">
        <v>10.8606</v>
      </c>
      <c r="B8358" s="2">
        <v>38.566540000000003</v>
      </c>
      <c r="C8358" s="2">
        <v>4.5054999999999998E-2</v>
      </c>
      <c r="D8358" s="2">
        <v>0.65658099999999997</v>
      </c>
      <c r="F8358" s="2">
        <v>10.85779</v>
      </c>
      <c r="G8358" s="2">
        <v>0.441467</v>
      </c>
      <c r="H8358" s="2">
        <v>0.44181100000000001</v>
      </c>
      <c r="J8358" s="2">
        <v>10.8606</v>
      </c>
      <c r="K8358" s="2">
        <v>0.11709600000000001</v>
      </c>
      <c r="L8358" s="2">
        <v>0.16187199999999999</v>
      </c>
    </row>
    <row r="8359" spans="1:12" x14ac:dyDescent="0.2">
      <c r="A8359" s="2">
        <v>10.8613</v>
      </c>
      <c r="B8359" s="2">
        <v>38.551189999999998</v>
      </c>
      <c r="C8359" s="2">
        <v>4.4856E-2</v>
      </c>
      <c r="D8359" s="2">
        <v>0.65659599999999996</v>
      </c>
      <c r="F8359" s="2">
        <v>10.85849</v>
      </c>
      <c r="G8359" s="2">
        <v>0.44109300000000001</v>
      </c>
      <c r="H8359" s="2">
        <v>0.44150499999999998</v>
      </c>
      <c r="J8359" s="2">
        <v>10.8613</v>
      </c>
      <c r="K8359" s="2">
        <v>0.117657</v>
      </c>
      <c r="L8359" s="2">
        <v>0.161909</v>
      </c>
    </row>
    <row r="8360" spans="1:12" x14ac:dyDescent="0.2">
      <c r="A8360" s="2">
        <v>10.862</v>
      </c>
      <c r="B8360" s="2">
        <v>38.535319999999999</v>
      </c>
      <c r="C8360" s="2">
        <v>4.5324999999999997E-2</v>
      </c>
      <c r="D8360" s="2">
        <v>0.65645900000000001</v>
      </c>
      <c r="F8360" s="2">
        <v>10.8592</v>
      </c>
      <c r="G8360" s="2">
        <v>0.44117699999999999</v>
      </c>
      <c r="H8360" s="2">
        <v>0.44146000000000002</v>
      </c>
      <c r="J8360" s="2">
        <v>10.862</v>
      </c>
      <c r="K8360" s="2">
        <v>0.118019</v>
      </c>
      <c r="L8360" s="2">
        <v>0.16123799999999999</v>
      </c>
    </row>
    <row r="8361" spans="1:12" x14ac:dyDescent="0.2">
      <c r="A8361" s="2">
        <v>10.8627</v>
      </c>
      <c r="B8361" s="2">
        <v>38.519480000000001</v>
      </c>
      <c r="C8361" s="2">
        <v>4.5509000000000001E-2</v>
      </c>
      <c r="D8361" s="2">
        <v>0.65664999999999996</v>
      </c>
      <c r="F8361" s="2">
        <v>10.8599</v>
      </c>
      <c r="G8361" s="2">
        <v>0.44125399999999998</v>
      </c>
      <c r="H8361" s="2">
        <v>0.44133800000000001</v>
      </c>
      <c r="J8361" s="2">
        <v>10.8627</v>
      </c>
      <c r="K8361" s="2">
        <v>0.118913</v>
      </c>
      <c r="L8361" s="2">
        <v>0.16067899999999999</v>
      </c>
    </row>
    <row r="8362" spans="1:12" x14ac:dyDescent="0.2">
      <c r="A8362" s="2">
        <v>10.8634</v>
      </c>
      <c r="B8362" s="2">
        <v>38.503790000000002</v>
      </c>
      <c r="C8362" s="2">
        <v>4.5150000000000003E-2</v>
      </c>
      <c r="D8362" s="2">
        <v>0.65715299999999999</v>
      </c>
      <c r="F8362" s="2">
        <v>10.8606</v>
      </c>
      <c r="G8362" s="2">
        <v>0.44168099999999999</v>
      </c>
      <c r="H8362" s="2">
        <v>0.441666</v>
      </c>
      <c r="J8362" s="2">
        <v>10.8634</v>
      </c>
      <c r="K8362" s="2">
        <v>0.118675</v>
      </c>
      <c r="L8362" s="2">
        <v>0.161109</v>
      </c>
    </row>
    <row r="8363" spans="1:12" x14ac:dyDescent="0.2">
      <c r="A8363" s="2">
        <v>10.86411</v>
      </c>
      <c r="B8363" s="2">
        <v>38.488489999999999</v>
      </c>
      <c r="C8363" s="2">
        <v>4.5000999999999999E-2</v>
      </c>
      <c r="D8363" s="2">
        <v>0.65723699999999996</v>
      </c>
      <c r="F8363" s="2">
        <v>10.8613</v>
      </c>
      <c r="G8363" s="2">
        <v>0.44174999999999998</v>
      </c>
      <c r="H8363" s="2">
        <v>0.44119999999999998</v>
      </c>
      <c r="J8363" s="2">
        <v>10.86411</v>
      </c>
      <c r="K8363" s="2">
        <v>0.118862</v>
      </c>
      <c r="L8363" s="2">
        <v>0.16139999999999999</v>
      </c>
    </row>
    <row r="8364" spans="1:12" x14ac:dyDescent="0.2">
      <c r="A8364" s="2">
        <v>10.86481</v>
      </c>
      <c r="B8364" s="2">
        <v>38.47269</v>
      </c>
      <c r="C8364" s="2">
        <v>4.5093000000000001E-2</v>
      </c>
      <c r="D8364" s="2">
        <v>0.65701600000000004</v>
      </c>
      <c r="F8364" s="2">
        <v>10.862</v>
      </c>
      <c r="G8364" s="2">
        <v>0.44212299999999999</v>
      </c>
      <c r="H8364" s="2">
        <v>0.44123099999999998</v>
      </c>
      <c r="J8364" s="2">
        <v>10.86481</v>
      </c>
      <c r="K8364" s="2">
        <v>0.11960999999999999</v>
      </c>
      <c r="L8364" s="2">
        <v>0.16123899999999999</v>
      </c>
    </row>
    <row r="8365" spans="1:12" x14ac:dyDescent="0.2">
      <c r="A8365" s="2">
        <v>10.86551</v>
      </c>
      <c r="B8365" s="2">
        <v>38.457039999999999</v>
      </c>
      <c r="C8365" s="2">
        <v>4.5263999999999999E-2</v>
      </c>
      <c r="D8365" s="2">
        <v>0.65706200000000003</v>
      </c>
      <c r="F8365" s="2">
        <v>10.8627</v>
      </c>
      <c r="G8365" s="2">
        <v>0.44151299999999999</v>
      </c>
      <c r="H8365" s="2">
        <v>0.44153599999999998</v>
      </c>
      <c r="J8365" s="2">
        <v>10.86551</v>
      </c>
      <c r="K8365" s="2">
        <v>0.119327</v>
      </c>
      <c r="L8365" s="2">
        <v>0.160714</v>
      </c>
    </row>
    <row r="8366" spans="1:12" x14ac:dyDescent="0.2">
      <c r="A8366" s="2">
        <v>10.866210000000001</v>
      </c>
      <c r="B8366" s="2">
        <v>38.441189999999999</v>
      </c>
      <c r="C8366" s="2">
        <v>4.5196E-2</v>
      </c>
      <c r="D8366" s="2">
        <v>0.65693199999999996</v>
      </c>
      <c r="F8366" s="2">
        <v>10.8634</v>
      </c>
      <c r="G8366" s="2">
        <v>0.44107099999999999</v>
      </c>
      <c r="H8366" s="2">
        <v>0.442108</v>
      </c>
      <c r="J8366" s="2">
        <v>10.866210000000001</v>
      </c>
      <c r="K8366" s="2">
        <v>0.119453</v>
      </c>
      <c r="L8366" s="2">
        <v>0.160465</v>
      </c>
    </row>
    <row r="8367" spans="1:12" x14ac:dyDescent="0.2">
      <c r="A8367" s="2">
        <v>10.866910000000001</v>
      </c>
      <c r="B8367" s="2">
        <v>38.42501</v>
      </c>
      <c r="C8367" s="2">
        <v>4.5588999999999998E-2</v>
      </c>
      <c r="D8367" s="2">
        <v>0.656833</v>
      </c>
      <c r="F8367" s="2">
        <v>10.86411</v>
      </c>
      <c r="G8367" s="2">
        <v>0.44109300000000001</v>
      </c>
      <c r="H8367" s="2">
        <v>0.442436</v>
      </c>
      <c r="J8367" s="2">
        <v>10.866910000000001</v>
      </c>
      <c r="K8367" s="2">
        <v>0.11913899999999999</v>
      </c>
      <c r="L8367" s="2">
        <v>0.16042999999999999</v>
      </c>
    </row>
    <row r="8368" spans="1:12" x14ac:dyDescent="0.2">
      <c r="A8368" s="2">
        <v>10.867610000000001</v>
      </c>
      <c r="B8368" s="2">
        <v>38.409469999999999</v>
      </c>
      <c r="C8368" s="2">
        <v>4.5763999999999999E-2</v>
      </c>
      <c r="D8368" s="2">
        <v>0.65681800000000001</v>
      </c>
      <c r="F8368" s="2">
        <v>10.86481</v>
      </c>
      <c r="G8368" s="2">
        <v>0.44113200000000002</v>
      </c>
      <c r="H8368" s="2">
        <v>0.44283299999999998</v>
      </c>
      <c r="J8368" s="2">
        <v>10.867610000000001</v>
      </c>
      <c r="K8368" s="2">
        <v>0.11897099999999999</v>
      </c>
      <c r="L8368" s="2">
        <v>0.16028999999999999</v>
      </c>
    </row>
    <row r="8369" spans="1:12" x14ac:dyDescent="0.2">
      <c r="A8369" s="2">
        <v>10.868309999999999</v>
      </c>
      <c r="B8369" s="2">
        <v>38.393459999999997</v>
      </c>
      <c r="C8369" s="2">
        <v>4.5863000000000001E-2</v>
      </c>
      <c r="D8369" s="2">
        <v>0.65729099999999996</v>
      </c>
      <c r="F8369" s="2">
        <v>10.86551</v>
      </c>
      <c r="G8369" s="2">
        <v>0.44200099999999998</v>
      </c>
      <c r="H8369" s="2">
        <v>0.44278699999999999</v>
      </c>
      <c r="J8369" s="2">
        <v>10.868309999999999</v>
      </c>
      <c r="K8369" s="2">
        <v>0.118866</v>
      </c>
      <c r="L8369" s="2">
        <v>0.160025</v>
      </c>
    </row>
    <row r="8370" spans="1:12" x14ac:dyDescent="0.2">
      <c r="A8370" s="2">
        <v>10.869020000000001</v>
      </c>
      <c r="B8370" s="2">
        <v>38.377659999999999</v>
      </c>
      <c r="C8370" s="2">
        <v>4.5711000000000002E-2</v>
      </c>
      <c r="D8370" s="2">
        <v>0.65786299999999998</v>
      </c>
      <c r="F8370" s="2">
        <v>10.866210000000001</v>
      </c>
      <c r="G8370" s="2">
        <v>0.44196299999999999</v>
      </c>
      <c r="H8370" s="2">
        <v>0.44283299999999998</v>
      </c>
      <c r="J8370" s="2">
        <v>10.869020000000001</v>
      </c>
      <c r="K8370" s="2">
        <v>0.119312</v>
      </c>
      <c r="L8370" s="2">
        <v>0.16000500000000001</v>
      </c>
    </row>
    <row r="8371" spans="1:12" x14ac:dyDescent="0.2">
      <c r="A8371" s="2">
        <v>10.869719999999999</v>
      </c>
      <c r="B8371" s="2">
        <v>38.36253</v>
      </c>
      <c r="C8371" s="2">
        <v>4.6061999999999999E-2</v>
      </c>
      <c r="D8371" s="2">
        <v>0.65806900000000002</v>
      </c>
      <c r="F8371" s="2">
        <v>10.866910000000001</v>
      </c>
      <c r="G8371" s="2">
        <v>0.44235999999999998</v>
      </c>
      <c r="H8371" s="2">
        <v>0.44285600000000003</v>
      </c>
      <c r="J8371" s="2">
        <v>10.869719999999999</v>
      </c>
      <c r="K8371" s="2">
        <v>0.119394</v>
      </c>
      <c r="L8371" s="2">
        <v>0.15965199999999999</v>
      </c>
    </row>
    <row r="8372" spans="1:12" x14ac:dyDescent="0.2">
      <c r="A8372" s="2">
        <v>10.870419999999999</v>
      </c>
      <c r="B8372" s="2">
        <v>38.347149999999999</v>
      </c>
      <c r="C8372" s="2">
        <v>4.6031000000000002E-2</v>
      </c>
      <c r="D8372" s="2">
        <v>0.65822099999999995</v>
      </c>
      <c r="F8372" s="2">
        <v>10.867610000000001</v>
      </c>
      <c r="G8372" s="2">
        <v>0.44248199999999999</v>
      </c>
      <c r="H8372" s="2">
        <v>0.44275700000000001</v>
      </c>
      <c r="J8372" s="2">
        <v>10.870419999999999</v>
      </c>
      <c r="K8372" s="2">
        <v>0.11899</v>
      </c>
      <c r="L8372" s="2">
        <v>0.159028</v>
      </c>
    </row>
    <row r="8373" spans="1:12" x14ac:dyDescent="0.2">
      <c r="A8373" s="2">
        <v>10.871119999999999</v>
      </c>
      <c r="B8373" s="2">
        <v>38.331699999999998</v>
      </c>
      <c r="C8373" s="2">
        <v>4.6457999999999999E-2</v>
      </c>
      <c r="D8373" s="2">
        <v>0.65856499999999996</v>
      </c>
      <c r="F8373" s="2">
        <v>10.868309999999999</v>
      </c>
      <c r="G8373" s="2">
        <v>0.442772</v>
      </c>
      <c r="H8373" s="2">
        <v>0.44309999999999999</v>
      </c>
      <c r="J8373" s="2">
        <v>10.871119999999999</v>
      </c>
      <c r="K8373" s="2">
        <v>0.11874899999999999</v>
      </c>
      <c r="L8373" s="2">
        <v>0.15881999999999999</v>
      </c>
    </row>
    <row r="8374" spans="1:12" x14ac:dyDescent="0.2">
      <c r="A8374" s="2">
        <v>10.87182</v>
      </c>
      <c r="B8374" s="2">
        <v>38.316020000000002</v>
      </c>
      <c r="C8374" s="2">
        <v>4.6786000000000001E-2</v>
      </c>
      <c r="D8374" s="2">
        <v>0.65858799999999995</v>
      </c>
      <c r="F8374" s="2">
        <v>10.869020000000001</v>
      </c>
      <c r="G8374" s="2">
        <v>0.44259599999999999</v>
      </c>
      <c r="H8374" s="2">
        <v>0.44320700000000002</v>
      </c>
      <c r="J8374" s="2">
        <v>10.87182</v>
      </c>
      <c r="K8374" s="2">
        <v>0.118854</v>
      </c>
      <c r="L8374" s="2">
        <v>0.15867600000000001</v>
      </c>
    </row>
    <row r="8375" spans="1:12" x14ac:dyDescent="0.2">
      <c r="A8375" s="2">
        <v>10.87252</v>
      </c>
      <c r="B8375" s="2">
        <v>38.299660000000003</v>
      </c>
      <c r="C8375" s="2">
        <v>4.7187E-2</v>
      </c>
      <c r="D8375" s="2">
        <v>0.65842699999999998</v>
      </c>
      <c r="F8375" s="2">
        <v>10.869719999999999</v>
      </c>
      <c r="G8375" s="2">
        <v>0.44207800000000003</v>
      </c>
      <c r="H8375" s="2">
        <v>0.44353500000000001</v>
      </c>
      <c r="J8375" s="2">
        <v>10.87252</v>
      </c>
      <c r="K8375" s="2">
        <v>0.11887</v>
      </c>
      <c r="L8375" s="2">
        <v>0.15839700000000001</v>
      </c>
    </row>
    <row r="8376" spans="1:12" x14ac:dyDescent="0.2">
      <c r="A8376" s="2">
        <v>10.87322</v>
      </c>
      <c r="B8376" s="2">
        <v>38.283589999999997</v>
      </c>
      <c r="C8376" s="2">
        <v>4.7973000000000002E-2</v>
      </c>
      <c r="D8376" s="2">
        <v>0.65820599999999996</v>
      </c>
      <c r="F8376" s="2">
        <v>10.870419999999999</v>
      </c>
      <c r="G8376" s="2">
        <v>0.44203900000000002</v>
      </c>
      <c r="H8376" s="2">
        <v>0.44364900000000002</v>
      </c>
      <c r="J8376" s="2">
        <v>10.87322</v>
      </c>
      <c r="K8376" s="2">
        <v>0.118702</v>
      </c>
      <c r="L8376" s="2">
        <v>0.15800500000000001</v>
      </c>
    </row>
    <row r="8377" spans="1:12" x14ac:dyDescent="0.2">
      <c r="A8377" s="2">
        <v>10.87392</v>
      </c>
      <c r="B8377" s="2">
        <v>38.267310000000002</v>
      </c>
      <c r="C8377" s="2">
        <v>4.8186E-2</v>
      </c>
      <c r="D8377" s="2">
        <v>0.65822099999999995</v>
      </c>
      <c r="F8377" s="2">
        <v>10.871119999999999</v>
      </c>
      <c r="G8377" s="2">
        <v>0.44167299999999998</v>
      </c>
      <c r="H8377" s="2">
        <v>0.44359599999999999</v>
      </c>
      <c r="J8377" s="2">
        <v>10.87392</v>
      </c>
      <c r="K8377" s="2">
        <v>0.11894</v>
      </c>
      <c r="L8377" s="2">
        <v>0.157915</v>
      </c>
    </row>
    <row r="8378" spans="1:12" x14ac:dyDescent="0.2">
      <c r="A8378" s="2">
        <v>10.87463</v>
      </c>
      <c r="B8378" s="2">
        <v>38.25121</v>
      </c>
      <c r="C8378" s="2">
        <v>4.8724000000000003E-2</v>
      </c>
      <c r="D8378" s="2">
        <v>0.65903800000000001</v>
      </c>
      <c r="F8378" s="2">
        <v>10.87182</v>
      </c>
      <c r="G8378" s="2">
        <v>0.44232900000000003</v>
      </c>
      <c r="H8378" s="2">
        <v>0.44354199999999999</v>
      </c>
      <c r="J8378" s="2">
        <v>10.87463</v>
      </c>
      <c r="K8378" s="2">
        <v>0.11887200000000001</v>
      </c>
      <c r="L8378" s="2">
        <v>0.15789700000000001</v>
      </c>
    </row>
    <row r="8379" spans="1:12" x14ac:dyDescent="0.2">
      <c r="A8379" s="2">
        <v>10.87533</v>
      </c>
      <c r="B8379" s="2">
        <v>38.235080000000004</v>
      </c>
      <c r="C8379" s="2">
        <v>4.8305000000000001E-2</v>
      </c>
      <c r="D8379" s="2">
        <v>0.65970899999999999</v>
      </c>
      <c r="F8379" s="2">
        <v>10.87252</v>
      </c>
      <c r="G8379" s="2">
        <v>0.44217699999999999</v>
      </c>
      <c r="H8379" s="2">
        <v>0.44368000000000002</v>
      </c>
      <c r="J8379" s="2">
        <v>10.87533</v>
      </c>
      <c r="K8379" s="2">
        <v>0.11862</v>
      </c>
      <c r="L8379" s="2">
        <v>0.15804399999999999</v>
      </c>
    </row>
    <row r="8380" spans="1:12" x14ac:dyDescent="0.2">
      <c r="A8380" s="2">
        <v>10.87603</v>
      </c>
      <c r="B8380" s="2">
        <v>38.218989999999998</v>
      </c>
      <c r="C8380" s="2">
        <v>4.7313000000000001E-2</v>
      </c>
      <c r="D8380" s="2">
        <v>0.66019000000000005</v>
      </c>
      <c r="F8380" s="2">
        <v>10.87322</v>
      </c>
      <c r="G8380" s="2">
        <v>0.44181100000000001</v>
      </c>
      <c r="H8380" s="2">
        <v>0.44396999999999998</v>
      </c>
      <c r="J8380" s="2">
        <v>10.87603</v>
      </c>
      <c r="K8380" s="2">
        <v>0.11851100000000001</v>
      </c>
      <c r="L8380" s="2">
        <v>0.157226</v>
      </c>
    </row>
    <row r="8381" spans="1:12" x14ac:dyDescent="0.2">
      <c r="A8381" s="2">
        <v>10.87673</v>
      </c>
      <c r="B8381" s="2">
        <v>38.202869999999997</v>
      </c>
      <c r="C8381" s="2">
        <v>4.7754999999999999E-2</v>
      </c>
      <c r="D8381" s="2">
        <v>0.66041899999999998</v>
      </c>
      <c r="F8381" s="2">
        <v>10.87392</v>
      </c>
      <c r="G8381" s="2">
        <v>0.44150499999999998</v>
      </c>
      <c r="H8381" s="2">
        <v>0.44473299999999999</v>
      </c>
      <c r="J8381" s="2">
        <v>10.87673</v>
      </c>
      <c r="K8381" s="2">
        <v>0.118967</v>
      </c>
      <c r="L8381" s="2">
        <v>0.157252</v>
      </c>
    </row>
    <row r="8382" spans="1:12" x14ac:dyDescent="0.2">
      <c r="A8382" s="2">
        <v>10.87743</v>
      </c>
      <c r="B8382" s="2">
        <v>38.186720000000001</v>
      </c>
      <c r="C8382" s="2">
        <v>4.7111E-2</v>
      </c>
      <c r="D8382" s="2">
        <v>0.66047199999999995</v>
      </c>
      <c r="F8382" s="2">
        <v>10.87463</v>
      </c>
      <c r="G8382" s="2">
        <v>0.44146000000000002</v>
      </c>
      <c r="H8382" s="2">
        <v>0.44471699999999997</v>
      </c>
      <c r="J8382" s="2">
        <v>10.87743</v>
      </c>
      <c r="K8382" s="2">
        <v>0.11891</v>
      </c>
      <c r="L8382" s="2">
        <v>0.15764500000000001</v>
      </c>
    </row>
    <row r="8383" spans="1:12" x14ac:dyDescent="0.2">
      <c r="A8383" s="2">
        <v>10.878130000000001</v>
      </c>
      <c r="B8383" s="2">
        <v>38.170720000000003</v>
      </c>
      <c r="C8383" s="2">
        <v>4.7187E-2</v>
      </c>
      <c r="D8383" s="2">
        <v>0.66028100000000001</v>
      </c>
      <c r="F8383" s="2">
        <v>10.87533</v>
      </c>
      <c r="G8383" s="2">
        <v>0.44133800000000001</v>
      </c>
      <c r="H8383" s="2">
        <v>0.44462600000000002</v>
      </c>
      <c r="J8383" s="2">
        <v>10.878130000000001</v>
      </c>
      <c r="K8383" s="2">
        <v>0.119482</v>
      </c>
      <c r="L8383" s="2">
        <v>0.15804199999999999</v>
      </c>
    </row>
    <row r="8384" spans="1:12" x14ac:dyDescent="0.2">
      <c r="A8384" s="2">
        <v>10.878830000000001</v>
      </c>
      <c r="B8384" s="2">
        <v>38.154780000000002</v>
      </c>
      <c r="C8384" s="2">
        <v>4.7102999999999999E-2</v>
      </c>
      <c r="D8384" s="2">
        <v>0.66053300000000004</v>
      </c>
      <c r="F8384" s="2">
        <v>10.87603</v>
      </c>
      <c r="G8384" s="2">
        <v>0.441666</v>
      </c>
      <c r="H8384" s="2">
        <v>0.44456499999999999</v>
      </c>
      <c r="J8384" s="2">
        <v>10.878830000000001</v>
      </c>
      <c r="K8384" s="2">
        <v>0.120058</v>
      </c>
      <c r="L8384" s="2">
        <v>0.157274</v>
      </c>
    </row>
    <row r="8385" spans="1:12" x14ac:dyDescent="0.2">
      <c r="A8385" s="2">
        <v>10.87954</v>
      </c>
      <c r="B8385" s="2">
        <v>38.139150000000001</v>
      </c>
      <c r="C8385" s="2">
        <v>4.6233000000000003E-2</v>
      </c>
      <c r="D8385" s="2">
        <v>0.66080799999999995</v>
      </c>
      <c r="F8385" s="2">
        <v>10.87673</v>
      </c>
      <c r="G8385" s="2">
        <v>0.44119999999999998</v>
      </c>
      <c r="H8385" s="2">
        <v>0.44432100000000002</v>
      </c>
      <c r="J8385" s="2">
        <v>10.87954</v>
      </c>
      <c r="K8385" s="2">
        <v>0.119654</v>
      </c>
      <c r="L8385" s="2">
        <v>0.156745</v>
      </c>
    </row>
    <row r="8386" spans="1:12" x14ac:dyDescent="0.2">
      <c r="A8386" s="2">
        <v>10.880240000000001</v>
      </c>
      <c r="B8386" s="2">
        <v>38.123489999999997</v>
      </c>
      <c r="C8386" s="2">
        <v>4.6309999999999997E-2</v>
      </c>
      <c r="D8386" s="2">
        <v>0.66069299999999997</v>
      </c>
      <c r="F8386" s="2">
        <v>10.87743</v>
      </c>
      <c r="G8386" s="2">
        <v>0.44123099999999998</v>
      </c>
      <c r="H8386" s="2">
        <v>0.44425999999999999</v>
      </c>
      <c r="J8386" s="2">
        <v>10.880240000000001</v>
      </c>
      <c r="K8386" s="2">
        <v>0.11942999999999999</v>
      </c>
      <c r="L8386" s="2">
        <v>0.156164</v>
      </c>
    </row>
    <row r="8387" spans="1:12" x14ac:dyDescent="0.2">
      <c r="A8387" s="2">
        <v>10.880940000000001</v>
      </c>
      <c r="B8387" s="2">
        <v>38.107779999999998</v>
      </c>
      <c r="C8387" s="2">
        <v>4.6366999999999998E-2</v>
      </c>
      <c r="D8387" s="2">
        <v>0.66070899999999999</v>
      </c>
      <c r="F8387" s="2">
        <v>10.878130000000001</v>
      </c>
      <c r="G8387" s="2">
        <v>0.44153599999999998</v>
      </c>
      <c r="H8387" s="2">
        <v>0.444214</v>
      </c>
      <c r="J8387" s="2">
        <v>10.880940000000001</v>
      </c>
      <c r="K8387" s="2">
        <v>0.119419</v>
      </c>
      <c r="L8387" s="2">
        <v>0.15581999999999999</v>
      </c>
    </row>
    <row r="8388" spans="1:12" x14ac:dyDescent="0.2">
      <c r="A8388" s="2">
        <v>10.881640000000001</v>
      </c>
      <c r="B8388" s="2">
        <v>38.092089999999999</v>
      </c>
      <c r="C8388" s="2">
        <v>4.5706999999999998E-2</v>
      </c>
      <c r="D8388" s="2">
        <v>0.66100599999999998</v>
      </c>
      <c r="F8388" s="2">
        <v>10.878830000000001</v>
      </c>
      <c r="G8388" s="2">
        <v>0.442108</v>
      </c>
      <c r="H8388" s="2">
        <v>0.44368000000000002</v>
      </c>
      <c r="J8388" s="2">
        <v>10.881640000000001</v>
      </c>
      <c r="K8388" s="2">
        <v>0.11948599999999999</v>
      </c>
      <c r="L8388" s="2">
        <v>0.15520100000000001</v>
      </c>
    </row>
    <row r="8389" spans="1:12" x14ac:dyDescent="0.2">
      <c r="A8389" s="2">
        <v>10.882339999999999</v>
      </c>
      <c r="B8389" s="2">
        <v>38.076569999999997</v>
      </c>
      <c r="C8389" s="2">
        <v>4.5947000000000002E-2</v>
      </c>
      <c r="D8389" s="2">
        <v>0.66110500000000005</v>
      </c>
      <c r="F8389" s="2">
        <v>10.87954</v>
      </c>
      <c r="G8389" s="2">
        <v>0.442436</v>
      </c>
      <c r="H8389" s="2">
        <v>0.44370300000000001</v>
      </c>
      <c r="J8389" s="2">
        <v>10.882339999999999</v>
      </c>
      <c r="K8389" s="2">
        <v>0.119667</v>
      </c>
      <c r="L8389" s="2">
        <v>0.15442</v>
      </c>
    </row>
    <row r="8390" spans="1:12" x14ac:dyDescent="0.2">
      <c r="A8390" s="2">
        <v>10.883039999999999</v>
      </c>
      <c r="B8390" s="2">
        <v>38.060749999999999</v>
      </c>
      <c r="C8390" s="2">
        <v>4.5142000000000002E-2</v>
      </c>
      <c r="D8390" s="2">
        <v>0.66114300000000004</v>
      </c>
      <c r="F8390" s="2">
        <v>10.880240000000001</v>
      </c>
      <c r="G8390" s="2">
        <v>0.44283299999999998</v>
      </c>
      <c r="H8390" s="2">
        <v>0.44364900000000002</v>
      </c>
      <c r="J8390" s="2">
        <v>10.883039999999999</v>
      </c>
      <c r="K8390" s="2">
        <v>0.11974899999999999</v>
      </c>
      <c r="L8390" s="2">
        <v>0.15403900000000001</v>
      </c>
    </row>
    <row r="8391" spans="1:12" x14ac:dyDescent="0.2">
      <c r="A8391" s="2">
        <v>10.88374</v>
      </c>
      <c r="B8391" s="2">
        <v>38.044890000000002</v>
      </c>
      <c r="C8391" s="2">
        <v>4.4421000000000002E-2</v>
      </c>
      <c r="D8391" s="2">
        <v>0.66145600000000004</v>
      </c>
      <c r="F8391" s="2">
        <v>10.880940000000001</v>
      </c>
      <c r="G8391" s="2">
        <v>0.44278699999999999</v>
      </c>
      <c r="H8391" s="2">
        <v>0.44311499999999998</v>
      </c>
      <c r="J8391" s="2">
        <v>10.88374</v>
      </c>
      <c r="K8391" s="2">
        <v>0.12028700000000001</v>
      </c>
      <c r="L8391" s="2">
        <v>0.15428700000000001</v>
      </c>
    </row>
    <row r="8392" spans="1:12" x14ac:dyDescent="0.2">
      <c r="A8392" s="2">
        <v>10.884449999999999</v>
      </c>
      <c r="B8392" s="2">
        <v>38.029350000000001</v>
      </c>
      <c r="C8392" s="2">
        <v>4.4337000000000001E-2</v>
      </c>
      <c r="D8392" s="2">
        <v>0.66178400000000004</v>
      </c>
      <c r="F8392" s="2">
        <v>10.881640000000001</v>
      </c>
      <c r="G8392" s="2">
        <v>0.44283299999999998</v>
      </c>
      <c r="H8392" s="2">
        <v>0.44247399999999998</v>
      </c>
      <c r="J8392" s="2">
        <v>10.884449999999999</v>
      </c>
      <c r="K8392" s="2">
        <v>0.120323</v>
      </c>
      <c r="L8392" s="2">
        <v>0.153976</v>
      </c>
    </row>
    <row r="8393" spans="1:12" x14ac:dyDescent="0.2">
      <c r="A8393" s="2">
        <v>10.885149999999999</v>
      </c>
      <c r="B8393" s="2">
        <v>38.013840000000002</v>
      </c>
      <c r="C8393" s="2">
        <v>4.4230999999999999E-2</v>
      </c>
      <c r="D8393" s="2">
        <v>0.66213500000000003</v>
      </c>
      <c r="F8393" s="2">
        <v>10.882339999999999</v>
      </c>
      <c r="G8393" s="2">
        <v>0.44285600000000003</v>
      </c>
      <c r="H8393" s="2">
        <v>0.44292399999999998</v>
      </c>
      <c r="J8393" s="2">
        <v>10.885149999999999</v>
      </c>
      <c r="K8393" s="2">
        <v>0.119934</v>
      </c>
      <c r="L8393" s="2">
        <v>0.15388399999999999</v>
      </c>
    </row>
    <row r="8394" spans="1:12" x14ac:dyDescent="0.2">
      <c r="A8394" s="2">
        <v>10.88585</v>
      </c>
      <c r="B8394" s="2">
        <v>37.998440000000002</v>
      </c>
      <c r="C8394" s="2">
        <v>4.4101000000000001E-2</v>
      </c>
      <c r="D8394" s="2">
        <v>0.66210500000000005</v>
      </c>
      <c r="F8394" s="2">
        <v>10.883039999999999</v>
      </c>
      <c r="G8394" s="2">
        <v>0.44275700000000001</v>
      </c>
      <c r="H8394" s="2">
        <v>0.44313000000000002</v>
      </c>
      <c r="J8394" s="2">
        <v>10.88585</v>
      </c>
      <c r="K8394" s="2">
        <v>0.120088</v>
      </c>
      <c r="L8394" s="2">
        <v>0.15346799999999999</v>
      </c>
    </row>
    <row r="8395" spans="1:12" x14ac:dyDescent="0.2">
      <c r="A8395" s="2">
        <v>10.88655</v>
      </c>
      <c r="B8395" s="2">
        <v>37.98274</v>
      </c>
      <c r="C8395" s="2">
        <v>4.4264999999999999E-2</v>
      </c>
      <c r="D8395" s="2">
        <v>0.66270799999999996</v>
      </c>
      <c r="F8395" s="2">
        <v>10.88374</v>
      </c>
      <c r="G8395" s="2">
        <v>0.44309999999999999</v>
      </c>
      <c r="H8395" s="2">
        <v>0.44314599999999998</v>
      </c>
      <c r="J8395" s="2">
        <v>10.88655</v>
      </c>
      <c r="K8395" s="2">
        <v>0.120605</v>
      </c>
      <c r="L8395" s="2">
        <v>0.15329200000000001</v>
      </c>
    </row>
    <row r="8396" spans="1:12" x14ac:dyDescent="0.2">
      <c r="A8396" s="2">
        <v>10.88725</v>
      </c>
      <c r="B8396" s="2">
        <v>37.966880000000003</v>
      </c>
      <c r="C8396" s="2">
        <v>4.3788000000000001E-2</v>
      </c>
      <c r="D8396" s="2">
        <v>0.66276900000000005</v>
      </c>
      <c r="F8396" s="2">
        <v>10.884449999999999</v>
      </c>
      <c r="G8396" s="2">
        <v>0.44320700000000002</v>
      </c>
      <c r="H8396" s="2">
        <v>0.44346600000000003</v>
      </c>
      <c r="J8396" s="2">
        <v>10.88725</v>
      </c>
      <c r="K8396" s="2">
        <v>0.12091200000000001</v>
      </c>
      <c r="L8396" s="2">
        <v>0.153477</v>
      </c>
    </row>
    <row r="8397" spans="1:12" x14ac:dyDescent="0.2">
      <c r="A8397" s="2">
        <v>10.88795</v>
      </c>
      <c r="B8397" s="2">
        <v>37.950809999999997</v>
      </c>
      <c r="C8397" s="2">
        <v>4.3624000000000003E-2</v>
      </c>
      <c r="D8397" s="2">
        <v>0.66311200000000003</v>
      </c>
      <c r="F8397" s="2">
        <v>10.885149999999999</v>
      </c>
      <c r="G8397" s="2">
        <v>0.44353500000000001</v>
      </c>
      <c r="H8397" s="2">
        <v>0.44352000000000003</v>
      </c>
      <c r="J8397" s="2">
        <v>10.88795</v>
      </c>
      <c r="K8397" s="2">
        <v>0.121263</v>
      </c>
      <c r="L8397" s="2">
        <v>0.153944</v>
      </c>
    </row>
    <row r="8398" spans="1:12" x14ac:dyDescent="0.2">
      <c r="A8398" s="2">
        <v>10.88865</v>
      </c>
      <c r="B8398" s="2">
        <v>37.934719999999999</v>
      </c>
      <c r="C8398" s="2">
        <v>4.3306999999999998E-2</v>
      </c>
      <c r="D8398" s="2">
        <v>0.66356199999999999</v>
      </c>
      <c r="F8398" s="2">
        <v>10.88585</v>
      </c>
      <c r="G8398" s="2">
        <v>0.44364900000000002</v>
      </c>
      <c r="H8398" s="2">
        <v>0.44387799999999999</v>
      </c>
      <c r="J8398" s="2">
        <v>10.88865</v>
      </c>
      <c r="K8398" s="2">
        <v>0.121462</v>
      </c>
      <c r="L8398" s="2">
        <v>0.15335199999999999</v>
      </c>
    </row>
    <row r="8399" spans="1:12" x14ac:dyDescent="0.2">
      <c r="A8399" s="2">
        <v>10.88936</v>
      </c>
      <c r="B8399" s="2">
        <v>37.918219999999998</v>
      </c>
      <c r="C8399" s="2">
        <v>4.2292999999999997E-2</v>
      </c>
      <c r="D8399" s="2">
        <v>0.66340900000000003</v>
      </c>
      <c r="F8399" s="2">
        <v>10.88655</v>
      </c>
      <c r="G8399" s="2">
        <v>0.44359599999999999</v>
      </c>
      <c r="H8399" s="2">
        <v>0.44400000000000001</v>
      </c>
      <c r="J8399" s="2">
        <v>10.88936</v>
      </c>
      <c r="K8399" s="2">
        <v>0.122057</v>
      </c>
      <c r="L8399" s="2">
        <v>0.15378600000000001</v>
      </c>
    </row>
    <row r="8400" spans="1:12" x14ac:dyDescent="0.2">
      <c r="A8400" s="2">
        <v>10.89006</v>
      </c>
      <c r="B8400" s="2">
        <v>37.901719999999997</v>
      </c>
      <c r="C8400" s="2">
        <v>4.2292999999999997E-2</v>
      </c>
      <c r="D8400" s="2">
        <v>0.66402700000000003</v>
      </c>
      <c r="F8400" s="2">
        <v>10.88725</v>
      </c>
      <c r="G8400" s="2">
        <v>0.44354199999999999</v>
      </c>
      <c r="H8400" s="2">
        <v>0.44410699999999997</v>
      </c>
      <c r="J8400" s="2">
        <v>10.89006</v>
      </c>
      <c r="K8400" s="2">
        <v>0.12241200000000001</v>
      </c>
      <c r="L8400" s="2">
        <v>0.15349499999999999</v>
      </c>
    </row>
    <row r="8401" spans="1:12" x14ac:dyDescent="0.2">
      <c r="A8401" s="2">
        <v>10.89076</v>
      </c>
      <c r="B8401" s="2">
        <v>37.885480000000001</v>
      </c>
      <c r="C8401" s="2">
        <v>4.1938000000000003E-2</v>
      </c>
      <c r="D8401" s="2">
        <v>0.66456099999999996</v>
      </c>
      <c r="F8401" s="2">
        <v>10.88795</v>
      </c>
      <c r="G8401" s="2">
        <v>0.44368000000000002</v>
      </c>
      <c r="H8401" s="2">
        <v>0.44356499999999999</v>
      </c>
      <c r="J8401" s="2">
        <v>10.89076</v>
      </c>
      <c r="K8401" s="2">
        <v>0.12252399999999999</v>
      </c>
      <c r="L8401" s="2">
        <v>0.15285099999999999</v>
      </c>
    </row>
    <row r="8402" spans="1:12" x14ac:dyDescent="0.2">
      <c r="A8402" s="2">
        <v>10.89146</v>
      </c>
      <c r="B8402" s="2">
        <v>37.869030000000002</v>
      </c>
      <c r="C8402" s="2">
        <v>4.1797000000000001E-2</v>
      </c>
      <c r="D8402" s="2">
        <v>0.66561400000000004</v>
      </c>
      <c r="F8402" s="2">
        <v>10.88865</v>
      </c>
      <c r="G8402" s="2">
        <v>0.44396999999999998</v>
      </c>
      <c r="H8402" s="2">
        <v>0.44354199999999999</v>
      </c>
      <c r="J8402" s="2">
        <v>10.89146</v>
      </c>
      <c r="K8402" s="2">
        <v>0.122404</v>
      </c>
      <c r="L8402" s="2">
        <v>0.15324699999999999</v>
      </c>
    </row>
    <row r="8403" spans="1:12" x14ac:dyDescent="0.2">
      <c r="A8403" s="2">
        <v>10.892160000000001</v>
      </c>
      <c r="B8403" s="2">
        <v>37.852969999999999</v>
      </c>
      <c r="C8403" s="2">
        <v>4.2110000000000002E-2</v>
      </c>
      <c r="D8403" s="2">
        <v>0.66588099999999995</v>
      </c>
      <c r="F8403" s="2">
        <v>10.88936</v>
      </c>
      <c r="G8403" s="2">
        <v>0.44473299999999999</v>
      </c>
      <c r="H8403" s="2">
        <v>0.44420599999999999</v>
      </c>
      <c r="J8403" s="2">
        <v>10.892160000000001</v>
      </c>
      <c r="K8403" s="2">
        <v>0.122354</v>
      </c>
      <c r="L8403" s="2">
        <v>0.15288399999999999</v>
      </c>
    </row>
    <row r="8404" spans="1:12" x14ac:dyDescent="0.2">
      <c r="A8404" s="2">
        <v>10.892860000000001</v>
      </c>
      <c r="B8404" s="2">
        <v>37.836889999999997</v>
      </c>
      <c r="C8404" s="2">
        <v>4.2129E-2</v>
      </c>
      <c r="D8404" s="2">
        <v>0.66634700000000002</v>
      </c>
      <c r="F8404" s="2">
        <v>10.89006</v>
      </c>
      <c r="G8404" s="2">
        <v>0.44471699999999997</v>
      </c>
      <c r="H8404" s="2">
        <v>0.44441999999999998</v>
      </c>
      <c r="J8404" s="2">
        <v>10.892860000000001</v>
      </c>
      <c r="K8404" s="2">
        <v>0.122475</v>
      </c>
      <c r="L8404" s="2">
        <v>0.15234400000000001</v>
      </c>
    </row>
    <row r="8405" spans="1:12" x14ac:dyDescent="0.2">
      <c r="A8405" s="2">
        <v>10.893560000000001</v>
      </c>
      <c r="B8405" s="2">
        <v>37.82067</v>
      </c>
      <c r="C8405" s="2">
        <v>4.2220000000000001E-2</v>
      </c>
      <c r="D8405" s="2">
        <v>0.66692700000000005</v>
      </c>
      <c r="F8405" s="2">
        <v>10.89076</v>
      </c>
      <c r="G8405" s="2">
        <v>0.44462600000000002</v>
      </c>
      <c r="H8405" s="2">
        <v>0.44453399999999998</v>
      </c>
      <c r="J8405" s="2">
        <v>10.893560000000001</v>
      </c>
      <c r="K8405" s="2">
        <v>0.12282899999999999</v>
      </c>
      <c r="L8405" s="2">
        <v>0.15237999999999999</v>
      </c>
    </row>
    <row r="8406" spans="1:12" x14ac:dyDescent="0.2">
      <c r="A8406" s="2">
        <v>10.894259999999999</v>
      </c>
      <c r="B8406" s="2">
        <v>37.804560000000002</v>
      </c>
      <c r="C8406" s="2">
        <v>4.2442000000000001E-2</v>
      </c>
      <c r="D8406" s="2">
        <v>0.66759800000000002</v>
      </c>
      <c r="F8406" s="2">
        <v>10.89146</v>
      </c>
      <c r="G8406" s="2">
        <v>0.44456499999999999</v>
      </c>
      <c r="H8406" s="2">
        <v>0.444077</v>
      </c>
      <c r="J8406" s="2">
        <v>10.894259999999999</v>
      </c>
      <c r="K8406" s="2">
        <v>0.12287099999999999</v>
      </c>
      <c r="L8406" s="2">
        <v>0.15208099999999999</v>
      </c>
    </row>
    <row r="8407" spans="1:12" x14ac:dyDescent="0.2">
      <c r="A8407" s="2">
        <v>10.894970000000001</v>
      </c>
      <c r="B8407" s="2">
        <v>37.78848</v>
      </c>
      <c r="C8407" s="2">
        <v>4.2708999999999997E-2</v>
      </c>
      <c r="D8407" s="2">
        <v>0.66843699999999995</v>
      </c>
      <c r="F8407" s="2">
        <v>10.892160000000001</v>
      </c>
      <c r="G8407" s="2">
        <v>0.44432100000000002</v>
      </c>
      <c r="H8407" s="2">
        <v>0.444496</v>
      </c>
      <c r="J8407" s="2">
        <v>10.894970000000001</v>
      </c>
      <c r="K8407" s="2">
        <v>0.123014</v>
      </c>
      <c r="L8407" s="2">
        <v>0.15102199999999999</v>
      </c>
    </row>
    <row r="8408" spans="1:12" x14ac:dyDescent="0.2">
      <c r="A8408" s="2">
        <v>10.895670000000001</v>
      </c>
      <c r="B8408" s="2">
        <v>37.772419999999997</v>
      </c>
      <c r="C8408" s="2">
        <v>4.2735000000000002E-2</v>
      </c>
      <c r="D8408" s="2">
        <v>0.66912400000000005</v>
      </c>
      <c r="F8408" s="2">
        <v>10.892860000000001</v>
      </c>
      <c r="G8408" s="2">
        <v>0.44425999999999999</v>
      </c>
      <c r="H8408" s="2">
        <v>0.44459500000000002</v>
      </c>
      <c r="J8408" s="2">
        <v>10.895670000000001</v>
      </c>
      <c r="K8408" s="2">
        <v>0.123543</v>
      </c>
      <c r="L8408" s="2">
        <v>0.15101100000000001</v>
      </c>
    </row>
    <row r="8409" spans="1:12" x14ac:dyDescent="0.2">
      <c r="A8409" s="2">
        <v>10.896369999999999</v>
      </c>
      <c r="B8409" s="2">
        <v>37.756570000000004</v>
      </c>
      <c r="C8409" s="2">
        <v>4.2587E-2</v>
      </c>
      <c r="D8409" s="2">
        <v>0.67066499999999996</v>
      </c>
      <c r="F8409" s="2">
        <v>10.893560000000001</v>
      </c>
      <c r="G8409" s="2">
        <v>0.444214</v>
      </c>
      <c r="H8409" s="2">
        <v>0.44497700000000001</v>
      </c>
      <c r="J8409" s="2">
        <v>10.896369999999999</v>
      </c>
      <c r="K8409" s="2">
        <v>0.12354999999999999</v>
      </c>
      <c r="L8409" s="2">
        <v>0.15084900000000001</v>
      </c>
    </row>
    <row r="8410" spans="1:12" x14ac:dyDescent="0.2">
      <c r="A8410" s="2">
        <v>10.897069999999999</v>
      </c>
      <c r="B8410" s="2">
        <v>37.74062</v>
      </c>
      <c r="C8410" s="2">
        <v>4.2632000000000003E-2</v>
      </c>
      <c r="D8410" s="2">
        <v>0.67049700000000001</v>
      </c>
      <c r="F8410" s="2">
        <v>10.894259999999999</v>
      </c>
      <c r="G8410" s="2">
        <v>0.44368000000000002</v>
      </c>
      <c r="H8410" s="2">
        <v>0.44493899999999997</v>
      </c>
      <c r="J8410" s="2">
        <v>10.897069999999999</v>
      </c>
      <c r="K8410" s="2">
        <v>0.123323</v>
      </c>
      <c r="L8410" s="2">
        <v>0.15060599999999999</v>
      </c>
    </row>
    <row r="8411" spans="1:12" x14ac:dyDescent="0.2">
      <c r="A8411" s="2">
        <v>10.89777</v>
      </c>
      <c r="B8411" s="2">
        <v>37.725079999999998</v>
      </c>
      <c r="C8411" s="2">
        <v>4.2209000000000003E-2</v>
      </c>
      <c r="D8411" s="2">
        <v>0.67093199999999997</v>
      </c>
      <c r="F8411" s="2">
        <v>10.894970000000001</v>
      </c>
      <c r="G8411" s="2">
        <v>0.44370300000000001</v>
      </c>
      <c r="H8411" s="2">
        <v>0.444969</v>
      </c>
      <c r="J8411" s="2">
        <v>10.89777</v>
      </c>
      <c r="K8411" s="2">
        <v>0.1227</v>
      </c>
      <c r="L8411" s="2">
        <v>0.150755</v>
      </c>
    </row>
    <row r="8412" spans="1:12" x14ac:dyDescent="0.2">
      <c r="A8412" s="2">
        <v>10.89847</v>
      </c>
      <c r="B8412" s="2">
        <v>37.709829999999997</v>
      </c>
      <c r="C8412" s="2">
        <v>4.2476E-2</v>
      </c>
      <c r="D8412" s="2">
        <v>0.67098500000000005</v>
      </c>
      <c r="F8412" s="2">
        <v>10.895670000000001</v>
      </c>
      <c r="G8412" s="2">
        <v>0.44364900000000002</v>
      </c>
      <c r="H8412" s="2">
        <v>0.44416800000000001</v>
      </c>
      <c r="J8412" s="2">
        <v>10.89847</v>
      </c>
      <c r="K8412" s="2">
        <v>0.122701</v>
      </c>
      <c r="L8412" s="2">
        <v>0.15037900000000001</v>
      </c>
    </row>
    <row r="8413" spans="1:12" x14ac:dyDescent="0.2">
      <c r="A8413" s="2">
        <v>10.89917</v>
      </c>
      <c r="B8413" s="2">
        <v>37.695360000000001</v>
      </c>
      <c r="C8413" s="2">
        <v>4.2442000000000001E-2</v>
      </c>
      <c r="D8413" s="2">
        <v>0.67160299999999995</v>
      </c>
      <c r="F8413" s="2">
        <v>10.896369999999999</v>
      </c>
      <c r="G8413" s="2">
        <v>0.44311499999999998</v>
      </c>
      <c r="H8413" s="2">
        <v>0.44416800000000001</v>
      </c>
      <c r="J8413" s="2">
        <v>10.89917</v>
      </c>
      <c r="K8413" s="2">
        <v>0.122875</v>
      </c>
      <c r="L8413" s="2">
        <v>0.15002299999999999</v>
      </c>
    </row>
    <row r="8414" spans="1:12" x14ac:dyDescent="0.2">
      <c r="A8414" s="2">
        <v>10.89988</v>
      </c>
      <c r="B8414" s="2">
        <v>37.681040000000003</v>
      </c>
      <c r="C8414" s="2">
        <v>4.2147999999999998E-2</v>
      </c>
      <c r="D8414" s="2">
        <v>0.67182500000000001</v>
      </c>
      <c r="F8414" s="2">
        <v>10.897069999999999</v>
      </c>
      <c r="G8414" s="2">
        <v>0.44247399999999998</v>
      </c>
      <c r="H8414" s="2">
        <v>0.44416</v>
      </c>
      <c r="J8414" s="2">
        <v>10.89988</v>
      </c>
      <c r="K8414" s="2">
        <v>0.12288499999999999</v>
      </c>
      <c r="L8414" s="2">
        <v>0.14952299999999999</v>
      </c>
    </row>
    <row r="8415" spans="1:12" x14ac:dyDescent="0.2">
      <c r="A8415" s="2">
        <v>10.90058</v>
      </c>
      <c r="B8415" s="2">
        <v>37.66545</v>
      </c>
      <c r="C8415" s="2">
        <v>4.1869000000000003E-2</v>
      </c>
      <c r="D8415" s="2">
        <v>0.67208400000000001</v>
      </c>
      <c r="F8415" s="2">
        <v>10.89777</v>
      </c>
      <c r="G8415" s="2">
        <v>0.44292399999999998</v>
      </c>
      <c r="H8415" s="2">
        <v>0.44396999999999998</v>
      </c>
      <c r="J8415" s="2">
        <v>10.90058</v>
      </c>
      <c r="K8415" s="2">
        <v>0.123241</v>
      </c>
      <c r="L8415" s="2">
        <v>0.14985599999999999</v>
      </c>
    </row>
    <row r="8416" spans="1:12" x14ac:dyDescent="0.2">
      <c r="A8416" s="2">
        <v>10.90128</v>
      </c>
      <c r="B8416" s="2">
        <v>37.649450000000002</v>
      </c>
      <c r="C8416" s="2">
        <v>4.1876999999999998E-2</v>
      </c>
      <c r="D8416" s="2">
        <v>0.67235100000000003</v>
      </c>
      <c r="F8416" s="2">
        <v>10.89847</v>
      </c>
      <c r="G8416" s="2">
        <v>0.44313000000000002</v>
      </c>
      <c r="H8416" s="2">
        <v>0.44352000000000003</v>
      </c>
      <c r="J8416" s="2">
        <v>10.90128</v>
      </c>
      <c r="K8416" s="2">
        <v>0.1234</v>
      </c>
      <c r="L8416" s="2">
        <v>0.14957000000000001</v>
      </c>
    </row>
    <row r="8417" spans="1:12" x14ac:dyDescent="0.2">
      <c r="A8417" s="2">
        <v>10.90198</v>
      </c>
      <c r="B8417" s="2">
        <v>37.633629999999997</v>
      </c>
      <c r="C8417" s="2">
        <v>4.1473000000000003E-2</v>
      </c>
      <c r="D8417" s="2">
        <v>0.67316699999999996</v>
      </c>
      <c r="F8417" s="2">
        <v>10.89917</v>
      </c>
      <c r="G8417" s="2">
        <v>0.44314599999999998</v>
      </c>
      <c r="H8417" s="2">
        <v>0.44268000000000002</v>
      </c>
      <c r="J8417" s="2">
        <v>10.90198</v>
      </c>
      <c r="K8417" s="2">
        <v>0.123428</v>
      </c>
      <c r="L8417" s="2">
        <v>0.14931800000000001</v>
      </c>
    </row>
    <row r="8418" spans="1:12" x14ac:dyDescent="0.2">
      <c r="A8418" s="2">
        <v>10.90268</v>
      </c>
      <c r="B8418" s="2">
        <v>37.617260000000002</v>
      </c>
      <c r="C8418" s="2">
        <v>4.1071999999999997E-2</v>
      </c>
      <c r="D8418" s="2">
        <v>0.67361800000000005</v>
      </c>
      <c r="F8418" s="2">
        <v>10.89988</v>
      </c>
      <c r="G8418" s="2">
        <v>0.44346600000000003</v>
      </c>
      <c r="H8418" s="2">
        <v>0.44287100000000001</v>
      </c>
      <c r="J8418" s="2">
        <v>10.90268</v>
      </c>
      <c r="K8418" s="2">
        <v>0.123669</v>
      </c>
      <c r="L8418" s="2">
        <v>0.14868999999999999</v>
      </c>
    </row>
    <row r="8419" spans="1:12" x14ac:dyDescent="0.2">
      <c r="A8419" s="2">
        <v>10.90338</v>
      </c>
      <c r="B8419" s="2">
        <v>37.601179999999999</v>
      </c>
      <c r="C8419" s="2">
        <v>4.0668000000000003E-2</v>
      </c>
      <c r="D8419" s="2">
        <v>0.67354099999999995</v>
      </c>
      <c r="F8419" s="2">
        <v>10.90058</v>
      </c>
      <c r="G8419" s="2">
        <v>0.44352000000000003</v>
      </c>
      <c r="H8419" s="2">
        <v>0.44280199999999997</v>
      </c>
      <c r="J8419" s="2">
        <v>10.90338</v>
      </c>
      <c r="K8419" s="2">
        <v>0.123266</v>
      </c>
      <c r="L8419" s="2">
        <v>0.14869199999999999</v>
      </c>
    </row>
    <row r="8420" spans="1:12" x14ac:dyDescent="0.2">
      <c r="A8420" s="2">
        <v>10.90408</v>
      </c>
      <c r="B8420" s="2">
        <v>37.584940000000003</v>
      </c>
      <c r="C8420" s="2">
        <v>4.0797E-2</v>
      </c>
      <c r="D8420" s="2">
        <v>0.67385399999999995</v>
      </c>
      <c r="F8420" s="2">
        <v>10.90128</v>
      </c>
      <c r="G8420" s="2">
        <v>0.44387799999999999</v>
      </c>
      <c r="H8420" s="2">
        <v>0.44270300000000001</v>
      </c>
      <c r="J8420" s="2">
        <v>10.90408</v>
      </c>
      <c r="K8420" s="2">
        <v>0.12293999999999999</v>
      </c>
      <c r="L8420" s="2">
        <v>0.14809800000000001</v>
      </c>
    </row>
    <row r="8421" spans="1:12" x14ac:dyDescent="0.2">
      <c r="A8421" s="2">
        <v>10.90479</v>
      </c>
      <c r="B8421" s="2">
        <v>37.568019999999997</v>
      </c>
      <c r="C8421" s="2">
        <v>4.0453999999999997E-2</v>
      </c>
      <c r="D8421" s="2">
        <v>0.67445699999999997</v>
      </c>
      <c r="F8421" s="2">
        <v>10.90198</v>
      </c>
      <c r="G8421" s="2">
        <v>0.44400000000000001</v>
      </c>
      <c r="H8421" s="2">
        <v>0.44249699999999997</v>
      </c>
      <c r="J8421" s="2">
        <v>10.90479</v>
      </c>
      <c r="K8421" s="2">
        <v>0.123211</v>
      </c>
      <c r="L8421" s="2">
        <v>0.147371</v>
      </c>
    </row>
    <row r="8422" spans="1:12" x14ac:dyDescent="0.2">
      <c r="A8422" s="2">
        <v>10.90549</v>
      </c>
      <c r="B8422" s="2">
        <v>37.551340000000003</v>
      </c>
      <c r="C8422" s="2">
        <v>4.0652000000000001E-2</v>
      </c>
      <c r="D8422" s="2">
        <v>0.67530400000000002</v>
      </c>
      <c r="F8422" s="2">
        <v>10.90268</v>
      </c>
      <c r="G8422" s="2">
        <v>0.44410699999999997</v>
      </c>
      <c r="H8422" s="2">
        <v>0.44264199999999998</v>
      </c>
      <c r="J8422" s="2">
        <v>10.90549</v>
      </c>
      <c r="K8422" s="2">
        <v>0.123642</v>
      </c>
      <c r="L8422" s="2">
        <v>0.146818</v>
      </c>
    </row>
    <row r="8423" spans="1:12" x14ac:dyDescent="0.2">
      <c r="A8423" s="2">
        <v>10.90619</v>
      </c>
      <c r="B8423" s="2">
        <v>37.535260000000001</v>
      </c>
      <c r="C8423" s="2">
        <v>4.0434999999999999E-2</v>
      </c>
      <c r="D8423" s="2">
        <v>0.67579999999999996</v>
      </c>
      <c r="F8423" s="2">
        <v>10.90338</v>
      </c>
      <c r="G8423" s="2">
        <v>0.44356499999999999</v>
      </c>
      <c r="H8423" s="2">
        <v>0.44248199999999999</v>
      </c>
      <c r="J8423" s="2">
        <v>10.90619</v>
      </c>
      <c r="K8423" s="2">
        <v>0.124332</v>
      </c>
      <c r="L8423" s="2">
        <v>0.14652299999999999</v>
      </c>
    </row>
    <row r="8424" spans="1:12" x14ac:dyDescent="0.2">
      <c r="A8424" s="2">
        <v>10.906890000000001</v>
      </c>
      <c r="B8424" s="2">
        <v>37.519170000000003</v>
      </c>
      <c r="C8424" s="2">
        <v>3.9663999999999998E-2</v>
      </c>
      <c r="D8424" s="2">
        <v>0.67625000000000002</v>
      </c>
      <c r="F8424" s="2">
        <v>10.90408</v>
      </c>
      <c r="G8424" s="2">
        <v>0.44354199999999999</v>
      </c>
      <c r="H8424" s="2">
        <v>0.44267299999999998</v>
      </c>
      <c r="J8424" s="2">
        <v>10.906890000000001</v>
      </c>
      <c r="K8424" s="2">
        <v>0.124777</v>
      </c>
      <c r="L8424" s="2">
        <v>0.145617</v>
      </c>
    </row>
    <row r="8425" spans="1:12" x14ac:dyDescent="0.2">
      <c r="A8425" s="2">
        <v>10.907590000000001</v>
      </c>
      <c r="B8425" s="2">
        <v>37.503279999999997</v>
      </c>
      <c r="C8425" s="2">
        <v>3.9764000000000001E-2</v>
      </c>
      <c r="D8425" s="2">
        <v>0.67708900000000005</v>
      </c>
      <c r="F8425" s="2">
        <v>10.90479</v>
      </c>
      <c r="G8425" s="2">
        <v>0.44420599999999999</v>
      </c>
      <c r="H8425" s="2">
        <v>0.44270300000000001</v>
      </c>
      <c r="J8425" s="2">
        <v>10.907590000000001</v>
      </c>
      <c r="K8425" s="2">
        <v>0.12531600000000001</v>
      </c>
      <c r="L8425" s="2">
        <v>0.14539299999999999</v>
      </c>
    </row>
    <row r="8426" spans="1:12" x14ac:dyDescent="0.2">
      <c r="A8426" s="2">
        <v>10.908289999999999</v>
      </c>
      <c r="B8426" s="2">
        <v>37.487360000000002</v>
      </c>
      <c r="C8426" s="2">
        <v>3.8787000000000002E-2</v>
      </c>
      <c r="D8426" s="2">
        <v>0.67769900000000005</v>
      </c>
      <c r="F8426" s="2">
        <v>10.90549</v>
      </c>
      <c r="G8426" s="2">
        <v>0.44441999999999998</v>
      </c>
      <c r="H8426" s="2">
        <v>0.44273400000000002</v>
      </c>
      <c r="J8426" s="2">
        <v>10.908289999999999</v>
      </c>
      <c r="K8426" s="2">
        <v>0.12547900000000001</v>
      </c>
      <c r="L8426" s="2">
        <v>0.14488899999999999</v>
      </c>
    </row>
    <row r="8427" spans="1:12" x14ac:dyDescent="0.2">
      <c r="A8427" s="2">
        <v>10.908989999999999</v>
      </c>
      <c r="B8427" s="2">
        <v>37.471629999999998</v>
      </c>
      <c r="C8427" s="2">
        <v>3.8356000000000001E-2</v>
      </c>
      <c r="D8427" s="2">
        <v>0.67772200000000005</v>
      </c>
      <c r="F8427" s="2">
        <v>10.90619</v>
      </c>
      <c r="G8427" s="2">
        <v>0.44453399999999998</v>
      </c>
      <c r="H8427" s="2">
        <v>0.44304700000000002</v>
      </c>
      <c r="J8427" s="2">
        <v>10.908989999999999</v>
      </c>
      <c r="K8427" s="2">
        <v>0.125357</v>
      </c>
      <c r="L8427" s="2">
        <v>0.144125</v>
      </c>
    </row>
    <row r="8428" spans="1:12" x14ac:dyDescent="0.2">
      <c r="A8428" s="2">
        <v>10.909700000000001</v>
      </c>
      <c r="B8428" s="2">
        <v>37.45608</v>
      </c>
      <c r="C8428" s="2">
        <v>3.8112E-2</v>
      </c>
      <c r="D8428" s="2">
        <v>0.678149</v>
      </c>
      <c r="F8428" s="2">
        <v>10.906890000000001</v>
      </c>
      <c r="G8428" s="2">
        <v>0.444077</v>
      </c>
      <c r="H8428" s="2">
        <v>0.44318400000000002</v>
      </c>
      <c r="J8428" s="2">
        <v>10.909700000000001</v>
      </c>
      <c r="K8428" s="2">
        <v>0.125671</v>
      </c>
      <c r="L8428" s="2">
        <v>0.144591</v>
      </c>
    </row>
    <row r="8429" spans="1:12" x14ac:dyDescent="0.2">
      <c r="A8429" s="2">
        <v>10.910399999999999</v>
      </c>
      <c r="B8429" s="2">
        <v>37.440060000000003</v>
      </c>
      <c r="C8429" s="2">
        <v>3.7955000000000003E-2</v>
      </c>
      <c r="D8429" s="2">
        <v>0.67916399999999999</v>
      </c>
      <c r="F8429" s="2">
        <v>10.907590000000001</v>
      </c>
      <c r="G8429" s="2">
        <v>0.444496</v>
      </c>
      <c r="H8429" s="2">
        <v>0.443527</v>
      </c>
      <c r="J8429" s="2">
        <v>10.910399999999999</v>
      </c>
      <c r="K8429" s="2">
        <v>0.12590399999999999</v>
      </c>
      <c r="L8429" s="2">
        <v>0.14430499999999999</v>
      </c>
    </row>
    <row r="8430" spans="1:12" x14ac:dyDescent="0.2">
      <c r="A8430" s="2">
        <v>10.911099999999999</v>
      </c>
      <c r="B8430" s="2">
        <v>37.423879999999997</v>
      </c>
      <c r="C8430" s="2">
        <v>3.8406000000000003E-2</v>
      </c>
      <c r="D8430" s="2">
        <v>0.67987399999999998</v>
      </c>
      <c r="F8430" s="2">
        <v>10.908289999999999</v>
      </c>
      <c r="G8430" s="2">
        <v>0.44459500000000002</v>
      </c>
      <c r="H8430" s="2">
        <v>0.44387100000000002</v>
      </c>
      <c r="J8430" s="2">
        <v>10.911099999999999</v>
      </c>
      <c r="K8430" s="2">
        <v>0.126221</v>
      </c>
      <c r="L8430" s="2">
        <v>0.14472399999999999</v>
      </c>
    </row>
    <row r="8431" spans="1:12" x14ac:dyDescent="0.2">
      <c r="A8431" s="2">
        <v>10.911799999999999</v>
      </c>
      <c r="B8431" s="2">
        <v>37.408009999999997</v>
      </c>
      <c r="C8431" s="2">
        <v>3.8322000000000002E-2</v>
      </c>
      <c r="D8431" s="2">
        <v>0.68019399999999997</v>
      </c>
      <c r="F8431" s="2">
        <v>10.908989999999999</v>
      </c>
      <c r="G8431" s="2">
        <v>0.44497700000000001</v>
      </c>
      <c r="H8431" s="2">
        <v>0.44364900000000002</v>
      </c>
      <c r="J8431" s="2">
        <v>10.911799999999999</v>
      </c>
      <c r="K8431" s="2">
        <v>0.12623000000000001</v>
      </c>
      <c r="L8431" s="2">
        <v>0.14422399999999999</v>
      </c>
    </row>
    <row r="8432" spans="1:12" x14ac:dyDescent="0.2">
      <c r="A8432" s="2">
        <v>10.9125</v>
      </c>
      <c r="B8432" s="2">
        <v>37.39208</v>
      </c>
      <c r="C8432" s="2">
        <v>3.8287000000000002E-2</v>
      </c>
      <c r="D8432" s="2">
        <v>0.68041499999999999</v>
      </c>
      <c r="F8432" s="2">
        <v>10.909700000000001</v>
      </c>
      <c r="G8432" s="2">
        <v>0.44493899999999997</v>
      </c>
      <c r="H8432" s="2">
        <v>0.44384000000000001</v>
      </c>
      <c r="J8432" s="2">
        <v>10.9125</v>
      </c>
      <c r="K8432" s="2">
        <v>0.12665899999999999</v>
      </c>
      <c r="L8432" s="2">
        <v>0.14344999999999999</v>
      </c>
    </row>
    <row r="8433" spans="1:12" x14ac:dyDescent="0.2">
      <c r="A8433" s="2">
        <v>10.9132</v>
      </c>
      <c r="B8433" s="2">
        <v>37.375920000000001</v>
      </c>
      <c r="C8433" s="2">
        <v>3.8280000000000002E-2</v>
      </c>
      <c r="D8433" s="2">
        <v>0.68054499999999996</v>
      </c>
      <c r="F8433" s="2">
        <v>10.910399999999999</v>
      </c>
      <c r="G8433" s="2">
        <v>0.444969</v>
      </c>
      <c r="H8433" s="2">
        <v>0.44396999999999998</v>
      </c>
      <c r="J8433" s="2">
        <v>10.9132</v>
      </c>
      <c r="K8433" s="2">
        <v>0.126694</v>
      </c>
      <c r="L8433" s="2">
        <v>0.142375</v>
      </c>
    </row>
    <row r="8434" spans="1:12" x14ac:dyDescent="0.2">
      <c r="A8434" s="2">
        <v>10.9139</v>
      </c>
      <c r="B8434" s="2">
        <v>37.359589999999997</v>
      </c>
      <c r="C8434" s="2">
        <v>3.8261000000000003E-2</v>
      </c>
      <c r="D8434" s="2">
        <v>0.68052199999999996</v>
      </c>
      <c r="F8434" s="2">
        <v>10.911099999999999</v>
      </c>
      <c r="G8434" s="2">
        <v>0.44416800000000001</v>
      </c>
      <c r="H8434" s="2">
        <v>0.44349699999999997</v>
      </c>
      <c r="J8434" s="2">
        <v>10.9139</v>
      </c>
      <c r="K8434" s="2">
        <v>0.126888</v>
      </c>
      <c r="L8434" s="2">
        <v>0.14162</v>
      </c>
    </row>
    <row r="8435" spans="1:12" x14ac:dyDescent="0.2">
      <c r="A8435" s="2">
        <v>10.9146</v>
      </c>
      <c r="B8435" s="2">
        <v>37.343400000000003</v>
      </c>
      <c r="C8435" s="2">
        <v>3.8817999999999998E-2</v>
      </c>
      <c r="D8435" s="2">
        <v>0.68087299999999995</v>
      </c>
      <c r="F8435" s="2">
        <v>10.911799999999999</v>
      </c>
      <c r="G8435" s="2">
        <v>0.44416800000000001</v>
      </c>
      <c r="H8435" s="2">
        <v>0.44358799999999998</v>
      </c>
      <c r="J8435" s="2">
        <v>10.9146</v>
      </c>
      <c r="K8435" s="2">
        <v>0.12709200000000001</v>
      </c>
      <c r="L8435" s="2">
        <v>0.141594</v>
      </c>
    </row>
    <row r="8436" spans="1:12" x14ac:dyDescent="0.2">
      <c r="A8436" s="2">
        <v>10.91531</v>
      </c>
      <c r="B8436" s="2">
        <v>37.327269999999999</v>
      </c>
      <c r="C8436" s="2">
        <v>3.9107999999999997E-2</v>
      </c>
      <c r="D8436" s="2">
        <v>0.68116299999999996</v>
      </c>
      <c r="F8436" s="2">
        <v>10.9125</v>
      </c>
      <c r="G8436" s="2">
        <v>0.44416</v>
      </c>
      <c r="H8436" s="2">
        <v>0.44323000000000001</v>
      </c>
      <c r="J8436" s="2">
        <v>10.91531</v>
      </c>
      <c r="K8436" s="2">
        <v>0.12765299999999999</v>
      </c>
      <c r="L8436" s="2">
        <v>0.14143700000000001</v>
      </c>
    </row>
    <row r="8437" spans="1:12" x14ac:dyDescent="0.2">
      <c r="A8437" s="2">
        <v>10.91601</v>
      </c>
      <c r="B8437" s="2">
        <v>37.31118</v>
      </c>
      <c r="C8437" s="2">
        <v>3.9527E-2</v>
      </c>
      <c r="D8437" s="2">
        <v>0.68156700000000003</v>
      </c>
      <c r="F8437" s="2">
        <v>10.9132</v>
      </c>
      <c r="G8437" s="2">
        <v>0.44396999999999998</v>
      </c>
      <c r="H8437" s="2">
        <v>0.443054</v>
      </c>
      <c r="J8437" s="2">
        <v>10.91601</v>
      </c>
      <c r="K8437" s="2">
        <v>0.12822700000000001</v>
      </c>
      <c r="L8437" s="2">
        <v>0.141377</v>
      </c>
    </row>
    <row r="8438" spans="1:12" x14ac:dyDescent="0.2">
      <c r="A8438" s="2">
        <v>10.91671</v>
      </c>
      <c r="B8438" s="2">
        <v>37.29515</v>
      </c>
      <c r="C8438" s="2">
        <v>3.9828000000000002E-2</v>
      </c>
      <c r="D8438" s="2">
        <v>0.68198700000000001</v>
      </c>
      <c r="F8438" s="2">
        <v>10.9139</v>
      </c>
      <c r="G8438" s="2">
        <v>0.44352000000000003</v>
      </c>
      <c r="H8438" s="2">
        <v>0.443108</v>
      </c>
      <c r="J8438" s="2">
        <v>10.91671</v>
      </c>
      <c r="K8438" s="2">
        <v>0.12845200000000001</v>
      </c>
      <c r="L8438" s="2">
        <v>0.14102700000000001</v>
      </c>
    </row>
    <row r="8439" spans="1:12" x14ac:dyDescent="0.2">
      <c r="A8439" s="2">
        <v>10.91741</v>
      </c>
      <c r="B8439" s="2">
        <v>37.278869999999998</v>
      </c>
      <c r="C8439" s="2">
        <v>3.9806000000000001E-2</v>
      </c>
      <c r="D8439" s="2">
        <v>0.68160600000000005</v>
      </c>
      <c r="F8439" s="2">
        <v>10.9146</v>
      </c>
      <c r="G8439" s="2">
        <v>0.44268000000000002</v>
      </c>
      <c r="H8439" s="2">
        <v>0.44299300000000003</v>
      </c>
      <c r="J8439" s="2">
        <v>10.91741</v>
      </c>
      <c r="K8439" s="2">
        <v>0.128967</v>
      </c>
      <c r="L8439" s="2">
        <v>0.141323</v>
      </c>
    </row>
    <row r="8440" spans="1:12" x14ac:dyDescent="0.2">
      <c r="A8440" s="2">
        <v>10.91811</v>
      </c>
      <c r="B8440" s="2">
        <v>37.262630000000001</v>
      </c>
      <c r="C8440" s="2">
        <v>3.9966000000000002E-2</v>
      </c>
      <c r="D8440" s="2">
        <v>0.68154400000000004</v>
      </c>
      <c r="F8440" s="2">
        <v>10.91531</v>
      </c>
      <c r="G8440" s="2">
        <v>0.44287100000000001</v>
      </c>
      <c r="H8440" s="2">
        <v>0.44292399999999998</v>
      </c>
      <c r="J8440" s="2">
        <v>10.91811</v>
      </c>
      <c r="K8440" s="2">
        <v>0.128939</v>
      </c>
      <c r="L8440" s="2">
        <v>0.14116899999999999</v>
      </c>
    </row>
    <row r="8441" spans="1:12" x14ac:dyDescent="0.2">
      <c r="A8441" s="2">
        <v>10.918810000000001</v>
      </c>
      <c r="B8441" s="2">
        <v>37.24644</v>
      </c>
      <c r="C8441" s="2">
        <v>4.0198999999999999E-2</v>
      </c>
      <c r="D8441" s="2">
        <v>0.681728</v>
      </c>
      <c r="F8441" s="2">
        <v>10.91601</v>
      </c>
      <c r="G8441" s="2">
        <v>0.44280199999999997</v>
      </c>
      <c r="H8441" s="2">
        <v>0.44362600000000002</v>
      </c>
      <c r="J8441" s="2">
        <v>10.918810000000001</v>
      </c>
      <c r="K8441" s="2">
        <v>0.12886</v>
      </c>
      <c r="L8441" s="2">
        <v>0.14066600000000001</v>
      </c>
    </row>
    <row r="8442" spans="1:12" x14ac:dyDescent="0.2">
      <c r="A8442" s="2">
        <v>10.919510000000001</v>
      </c>
      <c r="B8442" s="2">
        <v>37.230350000000001</v>
      </c>
      <c r="C8442" s="2">
        <v>4.0694000000000001E-2</v>
      </c>
      <c r="D8442" s="2">
        <v>0.68177299999999996</v>
      </c>
      <c r="F8442" s="2">
        <v>10.91671</v>
      </c>
      <c r="G8442" s="2">
        <v>0.44270300000000001</v>
      </c>
      <c r="H8442" s="2">
        <v>0.44423699999999999</v>
      </c>
      <c r="J8442" s="2">
        <v>10.919510000000001</v>
      </c>
      <c r="K8442" s="2">
        <v>0.129522</v>
      </c>
      <c r="L8442" s="2">
        <v>0.14031399999999999</v>
      </c>
    </row>
    <row r="8443" spans="1:12" x14ac:dyDescent="0.2">
      <c r="A8443" s="2">
        <v>10.92022</v>
      </c>
      <c r="B8443" s="2">
        <v>37.213909999999998</v>
      </c>
      <c r="C8443" s="2">
        <v>4.0301999999999998E-2</v>
      </c>
      <c r="D8443" s="2">
        <v>0.68192600000000003</v>
      </c>
      <c r="F8443" s="2">
        <v>10.91741</v>
      </c>
      <c r="G8443" s="2">
        <v>0.44249699999999997</v>
      </c>
      <c r="H8443" s="2">
        <v>0.44418299999999999</v>
      </c>
      <c r="J8443" s="2">
        <v>10.92022</v>
      </c>
      <c r="K8443" s="2">
        <v>0.13059999999999999</v>
      </c>
      <c r="L8443" s="2">
        <v>0.13999200000000001</v>
      </c>
    </row>
    <row r="8444" spans="1:12" x14ac:dyDescent="0.2">
      <c r="A8444" s="2">
        <v>10.920920000000001</v>
      </c>
      <c r="B8444" s="2">
        <v>37.19735</v>
      </c>
      <c r="C8444" s="2">
        <v>4.0358999999999999E-2</v>
      </c>
      <c r="D8444" s="2">
        <v>0.68245199999999995</v>
      </c>
      <c r="F8444" s="2">
        <v>10.91811</v>
      </c>
      <c r="G8444" s="2">
        <v>0.44264199999999998</v>
      </c>
      <c r="H8444" s="2">
        <v>0.44413000000000002</v>
      </c>
      <c r="J8444" s="2">
        <v>10.920920000000001</v>
      </c>
      <c r="K8444" s="2">
        <v>0.13087799999999999</v>
      </c>
      <c r="L8444" s="2">
        <v>0.14003599999999999</v>
      </c>
    </row>
    <row r="8445" spans="1:12" x14ac:dyDescent="0.2">
      <c r="A8445" s="2">
        <v>10.921620000000001</v>
      </c>
      <c r="B8445" s="2">
        <v>37.181049999999999</v>
      </c>
      <c r="C8445" s="2">
        <v>4.0205999999999999E-2</v>
      </c>
      <c r="D8445" s="2">
        <v>0.68323100000000003</v>
      </c>
      <c r="F8445" s="2">
        <v>10.918810000000001</v>
      </c>
      <c r="G8445" s="2">
        <v>0.44248199999999999</v>
      </c>
      <c r="H8445" s="2">
        <v>0.443832</v>
      </c>
      <c r="J8445" s="2">
        <v>10.921620000000001</v>
      </c>
      <c r="K8445" s="2">
        <v>0.131325</v>
      </c>
      <c r="L8445" s="2">
        <v>0.139713</v>
      </c>
    </row>
    <row r="8446" spans="1:12" x14ac:dyDescent="0.2">
      <c r="A8446" s="2">
        <v>10.922319999999999</v>
      </c>
      <c r="B8446" s="2">
        <v>37.164349999999999</v>
      </c>
      <c r="C8446" s="2">
        <v>4.0214E-2</v>
      </c>
      <c r="D8446" s="2">
        <v>0.683894</v>
      </c>
      <c r="F8446" s="2">
        <v>10.919510000000001</v>
      </c>
      <c r="G8446" s="2">
        <v>0.44267299999999998</v>
      </c>
      <c r="H8446" s="2">
        <v>0.44378699999999999</v>
      </c>
      <c r="J8446" s="2">
        <v>10.922319999999999</v>
      </c>
      <c r="K8446" s="2">
        <v>0.13176099999999999</v>
      </c>
      <c r="L8446" s="2">
        <v>0.13917399999999999</v>
      </c>
    </row>
    <row r="8447" spans="1:12" x14ac:dyDescent="0.2">
      <c r="A8447" s="2">
        <v>10.923019999999999</v>
      </c>
      <c r="B8447" s="2">
        <v>37.147680000000001</v>
      </c>
      <c r="C8447" s="2">
        <v>4.0271000000000001E-2</v>
      </c>
      <c r="D8447" s="2">
        <v>0.68416100000000002</v>
      </c>
      <c r="F8447" s="2">
        <v>10.92022</v>
      </c>
      <c r="G8447" s="2">
        <v>0.44270300000000001</v>
      </c>
      <c r="H8447" s="2">
        <v>0.443359</v>
      </c>
      <c r="J8447" s="2">
        <v>10.923019999999999</v>
      </c>
      <c r="K8447" s="2">
        <v>0.131637</v>
      </c>
      <c r="L8447" s="2">
        <v>0.138567</v>
      </c>
    </row>
    <row r="8448" spans="1:12" x14ac:dyDescent="0.2">
      <c r="A8448" s="2">
        <v>10.923719999999999</v>
      </c>
      <c r="B8448" s="2">
        <v>37.131270000000001</v>
      </c>
      <c r="C8448" s="2">
        <v>4.0443E-2</v>
      </c>
      <c r="D8448" s="2">
        <v>0.68467299999999998</v>
      </c>
      <c r="F8448" s="2">
        <v>10.920920000000001</v>
      </c>
      <c r="G8448" s="2">
        <v>0.44273400000000002</v>
      </c>
      <c r="H8448" s="2">
        <v>0.442909</v>
      </c>
      <c r="J8448" s="2">
        <v>10.923719999999999</v>
      </c>
      <c r="K8448" s="2">
        <v>0.131546</v>
      </c>
      <c r="L8448" s="2">
        <v>0.13836100000000001</v>
      </c>
    </row>
    <row r="8449" spans="1:12" x14ac:dyDescent="0.2">
      <c r="A8449" s="2">
        <v>10.92442</v>
      </c>
      <c r="B8449" s="2">
        <v>37.115389999999998</v>
      </c>
      <c r="C8449" s="2">
        <v>4.045E-2</v>
      </c>
      <c r="D8449" s="2">
        <v>0.68476400000000004</v>
      </c>
      <c r="F8449" s="2">
        <v>10.921620000000001</v>
      </c>
      <c r="G8449" s="2">
        <v>0.44304700000000002</v>
      </c>
      <c r="H8449" s="2">
        <v>0.44325999999999999</v>
      </c>
      <c r="J8449" s="2">
        <v>10.92442</v>
      </c>
      <c r="K8449" s="2">
        <v>0.13141</v>
      </c>
      <c r="L8449" s="2">
        <v>0.13797599999999999</v>
      </c>
    </row>
    <row r="8450" spans="1:12" x14ac:dyDescent="0.2">
      <c r="A8450" s="2">
        <v>10.92512</v>
      </c>
      <c r="B8450" s="2">
        <v>37.099460000000001</v>
      </c>
      <c r="C8450" s="2">
        <v>4.0308999999999998E-2</v>
      </c>
      <c r="D8450" s="2">
        <v>0.68488599999999999</v>
      </c>
      <c r="F8450" s="2">
        <v>10.922319999999999</v>
      </c>
      <c r="G8450" s="2">
        <v>0.44318400000000002</v>
      </c>
      <c r="H8450" s="2">
        <v>0.44298599999999999</v>
      </c>
      <c r="J8450" s="2">
        <v>10.92512</v>
      </c>
      <c r="K8450" s="2">
        <v>0.13164300000000001</v>
      </c>
      <c r="L8450" s="2">
        <v>0.13733200000000001</v>
      </c>
    </row>
    <row r="8451" spans="1:12" x14ac:dyDescent="0.2">
      <c r="A8451" s="2">
        <v>10.925829999999999</v>
      </c>
      <c r="B8451" s="2">
        <v>37.082990000000002</v>
      </c>
      <c r="C8451" s="2">
        <v>4.0141000000000003E-2</v>
      </c>
      <c r="D8451" s="2">
        <v>0.68518400000000002</v>
      </c>
      <c r="F8451" s="2">
        <v>10.923019999999999</v>
      </c>
      <c r="G8451" s="2">
        <v>0.443527</v>
      </c>
      <c r="H8451" s="2">
        <v>0.443245</v>
      </c>
      <c r="J8451" s="2">
        <v>10.925829999999999</v>
      </c>
      <c r="K8451" s="2">
        <v>0.13163900000000001</v>
      </c>
      <c r="L8451" s="2">
        <v>0.13711000000000001</v>
      </c>
    </row>
    <row r="8452" spans="1:12" x14ac:dyDescent="0.2">
      <c r="A8452" s="2">
        <v>10.92653</v>
      </c>
      <c r="B8452" s="2">
        <v>37.066609999999997</v>
      </c>
      <c r="C8452" s="2">
        <v>3.9966000000000002E-2</v>
      </c>
      <c r="D8452" s="2">
        <v>0.68492399999999998</v>
      </c>
      <c r="F8452" s="2">
        <v>10.923719999999999</v>
      </c>
      <c r="G8452" s="2">
        <v>0.44387100000000002</v>
      </c>
      <c r="H8452" s="2">
        <v>0.44313799999999998</v>
      </c>
      <c r="J8452" s="2">
        <v>10.92653</v>
      </c>
      <c r="K8452" s="2">
        <v>0.131523</v>
      </c>
      <c r="L8452" s="2">
        <v>0.13709199999999999</v>
      </c>
    </row>
    <row r="8453" spans="1:12" x14ac:dyDescent="0.2">
      <c r="A8453" s="2">
        <v>10.92723</v>
      </c>
      <c r="B8453" s="2">
        <v>37.049990000000001</v>
      </c>
      <c r="C8453" s="2">
        <v>3.9821000000000002E-2</v>
      </c>
      <c r="D8453" s="2">
        <v>0.68508500000000006</v>
      </c>
      <c r="F8453" s="2">
        <v>10.92442</v>
      </c>
      <c r="G8453" s="2">
        <v>0.44364900000000002</v>
      </c>
      <c r="H8453" s="2">
        <v>0.44271100000000002</v>
      </c>
      <c r="J8453" s="2">
        <v>10.92723</v>
      </c>
      <c r="K8453" s="2">
        <v>0.13144900000000001</v>
      </c>
      <c r="L8453" s="2">
        <v>0.13730500000000001</v>
      </c>
    </row>
    <row r="8454" spans="1:12" x14ac:dyDescent="0.2">
      <c r="A8454" s="2">
        <v>10.92793</v>
      </c>
      <c r="B8454" s="2">
        <v>37.034010000000002</v>
      </c>
      <c r="C8454" s="2">
        <v>3.9378000000000003E-2</v>
      </c>
      <c r="D8454" s="2">
        <v>0.68554999999999999</v>
      </c>
      <c r="F8454" s="2">
        <v>10.92512</v>
      </c>
      <c r="G8454" s="2">
        <v>0.44384000000000001</v>
      </c>
      <c r="H8454" s="2">
        <v>0.44252000000000002</v>
      </c>
      <c r="J8454" s="2">
        <v>10.92793</v>
      </c>
      <c r="K8454" s="2">
        <v>0.131658</v>
      </c>
      <c r="L8454" s="2">
        <v>0.13760600000000001</v>
      </c>
    </row>
    <row r="8455" spans="1:12" x14ac:dyDescent="0.2">
      <c r="A8455" s="2">
        <v>10.92863</v>
      </c>
      <c r="B8455" s="2">
        <v>37.017980000000001</v>
      </c>
      <c r="C8455" s="2">
        <v>3.9527E-2</v>
      </c>
      <c r="D8455" s="2">
        <v>0.68553500000000001</v>
      </c>
      <c r="F8455" s="2">
        <v>10.925829999999999</v>
      </c>
      <c r="G8455" s="2">
        <v>0.44396999999999998</v>
      </c>
      <c r="H8455" s="2">
        <v>0.44273400000000002</v>
      </c>
      <c r="J8455" s="2">
        <v>10.92863</v>
      </c>
      <c r="K8455" s="2">
        <v>0.131491</v>
      </c>
      <c r="L8455" s="2">
        <v>0.13723299999999999</v>
      </c>
    </row>
    <row r="8456" spans="1:12" x14ac:dyDescent="0.2">
      <c r="A8456" s="2">
        <v>10.92933</v>
      </c>
      <c r="B8456" s="2">
        <v>37.001579999999997</v>
      </c>
      <c r="C8456" s="2">
        <v>3.9424000000000001E-2</v>
      </c>
      <c r="D8456" s="2">
        <v>0.68582500000000002</v>
      </c>
      <c r="F8456" s="2">
        <v>10.92653</v>
      </c>
      <c r="G8456" s="2">
        <v>0.44349699999999997</v>
      </c>
      <c r="H8456" s="2">
        <v>0.44301600000000002</v>
      </c>
      <c r="J8456" s="2">
        <v>10.92933</v>
      </c>
      <c r="K8456" s="2">
        <v>0.13151199999999999</v>
      </c>
      <c r="L8456" s="2">
        <v>0.136771</v>
      </c>
    </row>
    <row r="8457" spans="1:12" x14ac:dyDescent="0.2">
      <c r="A8457" s="2">
        <v>10.93004</v>
      </c>
      <c r="B8457" s="2">
        <v>36.984879999999997</v>
      </c>
      <c r="C8457" s="2">
        <v>3.9153E-2</v>
      </c>
      <c r="D8457" s="2">
        <v>0.68567999999999996</v>
      </c>
      <c r="F8457" s="2">
        <v>10.92723</v>
      </c>
      <c r="G8457" s="2">
        <v>0.44358799999999998</v>
      </c>
      <c r="H8457" s="2">
        <v>0.44309999999999999</v>
      </c>
      <c r="J8457" s="2">
        <v>10.93004</v>
      </c>
      <c r="K8457" s="2">
        <v>0.13156899999999999</v>
      </c>
      <c r="L8457" s="2">
        <v>0.13650000000000001</v>
      </c>
    </row>
    <row r="8458" spans="1:12" x14ac:dyDescent="0.2">
      <c r="A8458" s="2">
        <v>10.93074</v>
      </c>
      <c r="B8458" s="2">
        <v>36.968179999999997</v>
      </c>
      <c r="C8458" s="2">
        <v>3.9008000000000001E-2</v>
      </c>
      <c r="D8458" s="2">
        <v>0.68547400000000003</v>
      </c>
      <c r="F8458" s="2">
        <v>10.92793</v>
      </c>
      <c r="G8458" s="2">
        <v>0.44323000000000001</v>
      </c>
      <c r="H8458" s="2">
        <v>0.44304700000000002</v>
      </c>
      <c r="J8458" s="2">
        <v>10.93074</v>
      </c>
      <c r="K8458" s="2">
        <v>0.13123499999999999</v>
      </c>
      <c r="L8458" s="2">
        <v>0.13602</v>
      </c>
    </row>
    <row r="8459" spans="1:12" x14ac:dyDescent="0.2">
      <c r="A8459" s="2">
        <v>10.93144</v>
      </c>
      <c r="B8459" s="2">
        <v>36.951680000000003</v>
      </c>
      <c r="C8459" s="2">
        <v>3.857E-2</v>
      </c>
      <c r="D8459" s="2">
        <v>0.68557999999999997</v>
      </c>
      <c r="F8459" s="2">
        <v>10.92863</v>
      </c>
      <c r="G8459" s="2">
        <v>0.443054</v>
      </c>
      <c r="H8459" s="2">
        <v>0.44271100000000002</v>
      </c>
      <c r="J8459" s="2">
        <v>10.93144</v>
      </c>
      <c r="K8459" s="2">
        <v>0.13108400000000001</v>
      </c>
      <c r="L8459" s="2">
        <v>0.135489</v>
      </c>
    </row>
    <row r="8460" spans="1:12" x14ac:dyDescent="0.2">
      <c r="A8460" s="2">
        <v>10.93214</v>
      </c>
      <c r="B8460" s="2">
        <v>36.935749999999999</v>
      </c>
      <c r="C8460" s="2">
        <v>3.823E-2</v>
      </c>
      <c r="D8460" s="2">
        <v>0.68587799999999999</v>
      </c>
      <c r="F8460" s="2">
        <v>10.92933</v>
      </c>
      <c r="G8460" s="2">
        <v>0.443108</v>
      </c>
      <c r="H8460" s="2">
        <v>0.44214599999999998</v>
      </c>
      <c r="J8460" s="2">
        <v>10.93214</v>
      </c>
      <c r="K8460" s="2">
        <v>0.13150000000000001</v>
      </c>
      <c r="L8460" s="2">
        <v>0.13511200000000001</v>
      </c>
    </row>
    <row r="8461" spans="1:12" x14ac:dyDescent="0.2">
      <c r="A8461" s="2">
        <v>10.932840000000001</v>
      </c>
      <c r="B8461" s="2">
        <v>36.919110000000003</v>
      </c>
      <c r="C8461" s="2">
        <v>3.8535E-2</v>
      </c>
      <c r="D8461" s="2">
        <v>0.68577900000000003</v>
      </c>
      <c r="F8461" s="2">
        <v>10.93004</v>
      </c>
      <c r="G8461" s="2">
        <v>0.44299300000000003</v>
      </c>
      <c r="H8461" s="2">
        <v>0.44209300000000001</v>
      </c>
      <c r="J8461" s="2">
        <v>10.932840000000001</v>
      </c>
      <c r="K8461" s="2">
        <v>0.132046</v>
      </c>
      <c r="L8461" s="2">
        <v>0.13434499999999999</v>
      </c>
    </row>
    <row r="8462" spans="1:12" x14ac:dyDescent="0.2">
      <c r="A8462" s="2">
        <v>10.933540000000001</v>
      </c>
      <c r="B8462" s="2">
        <v>36.903019999999998</v>
      </c>
      <c r="C8462" s="2">
        <v>3.8386999999999998E-2</v>
      </c>
      <c r="D8462" s="2">
        <v>0.68603099999999995</v>
      </c>
      <c r="F8462" s="2">
        <v>10.93074</v>
      </c>
      <c r="G8462" s="2">
        <v>0.44292399999999998</v>
      </c>
      <c r="H8462" s="2">
        <v>0.44248199999999999</v>
      </c>
      <c r="J8462" s="2">
        <v>10.933540000000001</v>
      </c>
      <c r="K8462" s="2">
        <v>0.13229399999999999</v>
      </c>
      <c r="L8462" s="2">
        <v>0.134274</v>
      </c>
    </row>
    <row r="8463" spans="1:12" x14ac:dyDescent="0.2">
      <c r="A8463" s="2">
        <v>10.934240000000001</v>
      </c>
      <c r="B8463" s="2">
        <v>36.886609999999997</v>
      </c>
      <c r="C8463" s="2">
        <v>3.8401999999999999E-2</v>
      </c>
      <c r="D8463" s="2">
        <v>0.68625199999999997</v>
      </c>
      <c r="F8463" s="2">
        <v>10.93144</v>
      </c>
      <c r="G8463" s="2">
        <v>0.44362600000000002</v>
      </c>
      <c r="H8463" s="2">
        <v>0.44271100000000002</v>
      </c>
      <c r="J8463" s="2">
        <v>10.934240000000001</v>
      </c>
      <c r="K8463" s="2">
        <v>0.132326</v>
      </c>
      <c r="L8463" s="2">
        <v>0.13365199999999999</v>
      </c>
    </row>
    <row r="8464" spans="1:12" x14ac:dyDescent="0.2">
      <c r="A8464" s="2">
        <v>10.934939999999999</v>
      </c>
      <c r="B8464" s="2">
        <v>36.870829999999998</v>
      </c>
      <c r="C8464" s="2">
        <v>3.8459E-2</v>
      </c>
      <c r="D8464" s="2">
        <v>0.68661000000000005</v>
      </c>
      <c r="F8464" s="2">
        <v>10.93214</v>
      </c>
      <c r="G8464" s="2">
        <v>0.44423699999999999</v>
      </c>
      <c r="H8464" s="2">
        <v>0.442909</v>
      </c>
      <c r="J8464" s="2">
        <v>10.934939999999999</v>
      </c>
      <c r="K8464" s="2">
        <v>0.13223399999999999</v>
      </c>
      <c r="L8464" s="2">
        <v>0.13350300000000001</v>
      </c>
    </row>
    <row r="8465" spans="1:12" x14ac:dyDescent="0.2">
      <c r="A8465" s="2">
        <v>10.935650000000001</v>
      </c>
      <c r="B8465" s="2">
        <v>36.85501</v>
      </c>
      <c r="C8465" s="2">
        <v>3.8371000000000002E-2</v>
      </c>
      <c r="D8465" s="2">
        <v>0.68685499999999999</v>
      </c>
      <c r="F8465" s="2">
        <v>10.932840000000001</v>
      </c>
      <c r="G8465" s="2">
        <v>0.44418299999999999</v>
      </c>
      <c r="H8465" s="2">
        <v>0.443108</v>
      </c>
      <c r="J8465" s="2">
        <v>10.935650000000001</v>
      </c>
      <c r="K8465" s="2">
        <v>0.13216600000000001</v>
      </c>
      <c r="L8465" s="2">
        <v>0.13248299999999999</v>
      </c>
    </row>
    <row r="8466" spans="1:12" x14ac:dyDescent="0.2">
      <c r="A8466" s="2">
        <v>10.936349999999999</v>
      </c>
      <c r="B8466" s="2">
        <v>36.838030000000003</v>
      </c>
      <c r="C8466" s="2">
        <v>3.8120000000000001E-2</v>
      </c>
      <c r="D8466" s="2">
        <v>0.68761000000000005</v>
      </c>
      <c r="F8466" s="2">
        <v>10.933540000000001</v>
      </c>
      <c r="G8466" s="2">
        <v>0.44413000000000002</v>
      </c>
      <c r="H8466" s="2">
        <v>0.44294699999999998</v>
      </c>
      <c r="J8466" s="2">
        <v>10.936349999999999</v>
      </c>
      <c r="K8466" s="2">
        <v>0.13212399999999999</v>
      </c>
      <c r="L8466" s="2">
        <v>0.132322</v>
      </c>
    </row>
    <row r="8467" spans="1:12" x14ac:dyDescent="0.2">
      <c r="A8467" s="2">
        <v>10.937049999999999</v>
      </c>
      <c r="B8467" s="2">
        <v>36.822029999999998</v>
      </c>
      <c r="C8467" s="2">
        <v>3.8177000000000003E-2</v>
      </c>
      <c r="D8467" s="2">
        <v>0.68767900000000004</v>
      </c>
      <c r="F8467" s="2">
        <v>10.934240000000001</v>
      </c>
      <c r="G8467" s="2">
        <v>0.443832</v>
      </c>
      <c r="H8467" s="2">
        <v>0.44292399999999998</v>
      </c>
      <c r="J8467" s="2">
        <v>10.937049999999999</v>
      </c>
      <c r="K8467" s="2">
        <v>0.132213</v>
      </c>
      <c r="L8467" s="2">
        <v>0.13266700000000001</v>
      </c>
    </row>
    <row r="8468" spans="1:12" x14ac:dyDescent="0.2">
      <c r="A8468" s="2">
        <v>10.937749999999999</v>
      </c>
      <c r="B8468" s="2">
        <v>36.806040000000003</v>
      </c>
      <c r="C8468" s="2">
        <v>3.8078000000000001E-2</v>
      </c>
      <c r="D8468" s="2">
        <v>0.68776199999999998</v>
      </c>
      <c r="F8468" s="2">
        <v>10.934939999999999</v>
      </c>
      <c r="G8468" s="2">
        <v>0.44378699999999999</v>
      </c>
      <c r="H8468" s="2">
        <v>0.44276399999999999</v>
      </c>
      <c r="J8468" s="2">
        <v>10.937749999999999</v>
      </c>
      <c r="K8468" s="2">
        <v>0.13244400000000001</v>
      </c>
      <c r="L8468" s="2">
        <v>0.132884</v>
      </c>
    </row>
    <row r="8469" spans="1:12" x14ac:dyDescent="0.2">
      <c r="A8469" s="2">
        <v>10.93845</v>
      </c>
      <c r="B8469" s="2">
        <v>36.78922</v>
      </c>
      <c r="C8469" s="2">
        <v>3.7738000000000001E-2</v>
      </c>
      <c r="D8469" s="2">
        <v>0.68828100000000003</v>
      </c>
      <c r="F8469" s="2">
        <v>10.935650000000001</v>
      </c>
      <c r="G8469" s="2">
        <v>0.443359</v>
      </c>
      <c r="H8469" s="2">
        <v>0.44287900000000002</v>
      </c>
      <c r="J8469" s="2">
        <v>10.93845</v>
      </c>
      <c r="K8469" s="2">
        <v>0.13281000000000001</v>
      </c>
      <c r="L8469" s="2">
        <v>0.132545</v>
      </c>
    </row>
    <row r="8470" spans="1:12" x14ac:dyDescent="0.2">
      <c r="A8470" s="2">
        <v>10.93915</v>
      </c>
      <c r="B8470" s="2">
        <v>36.772309999999997</v>
      </c>
      <c r="C8470" s="2">
        <v>3.7527999999999999E-2</v>
      </c>
      <c r="D8470" s="2">
        <v>0.68873099999999998</v>
      </c>
      <c r="F8470" s="2">
        <v>10.936349999999999</v>
      </c>
      <c r="G8470" s="2">
        <v>0.442909</v>
      </c>
      <c r="H8470" s="2">
        <v>0.44295499999999999</v>
      </c>
      <c r="J8470" s="2">
        <v>10.93915</v>
      </c>
      <c r="K8470" s="2">
        <v>0.13266500000000001</v>
      </c>
      <c r="L8470" s="2">
        <v>0.132435</v>
      </c>
    </row>
    <row r="8471" spans="1:12" x14ac:dyDescent="0.2">
      <c r="A8471" s="2">
        <v>10.93985</v>
      </c>
      <c r="B8471" s="2">
        <v>36.756439999999998</v>
      </c>
      <c r="C8471" s="2">
        <v>3.7222999999999999E-2</v>
      </c>
      <c r="D8471" s="2">
        <v>0.68868600000000002</v>
      </c>
      <c r="F8471" s="2">
        <v>10.937049999999999</v>
      </c>
      <c r="G8471" s="2">
        <v>0.44325999999999999</v>
      </c>
      <c r="H8471" s="2">
        <v>0.44301600000000002</v>
      </c>
      <c r="J8471" s="2">
        <v>10.93985</v>
      </c>
      <c r="K8471" s="2">
        <v>0.132688</v>
      </c>
      <c r="L8471" s="2">
        <v>0.13283200000000001</v>
      </c>
    </row>
    <row r="8472" spans="1:12" x14ac:dyDescent="0.2">
      <c r="A8472" s="2">
        <v>10.94056</v>
      </c>
      <c r="B8472" s="2">
        <v>36.740099999999998</v>
      </c>
      <c r="C8472" s="2">
        <v>3.7109000000000003E-2</v>
      </c>
      <c r="D8472" s="2">
        <v>0.68854800000000005</v>
      </c>
      <c r="F8472" s="2">
        <v>10.937749999999999</v>
      </c>
      <c r="G8472" s="2">
        <v>0.44298599999999999</v>
      </c>
      <c r="H8472" s="2">
        <v>0.44298599999999999</v>
      </c>
      <c r="J8472" s="2">
        <v>10.94056</v>
      </c>
      <c r="K8472" s="2">
        <v>0.13248799999999999</v>
      </c>
      <c r="L8472" s="2">
        <v>0.133408</v>
      </c>
    </row>
    <row r="8473" spans="1:12" x14ac:dyDescent="0.2">
      <c r="A8473" s="2">
        <v>10.94126</v>
      </c>
      <c r="B8473" s="2">
        <v>36.723689999999998</v>
      </c>
      <c r="C8473" s="2">
        <v>3.7554999999999998E-2</v>
      </c>
      <c r="D8473" s="2">
        <v>0.68854800000000005</v>
      </c>
      <c r="F8473" s="2">
        <v>10.93845</v>
      </c>
      <c r="G8473" s="2">
        <v>0.443245</v>
      </c>
      <c r="H8473" s="2">
        <v>0.44304700000000002</v>
      </c>
      <c r="J8473" s="2">
        <v>10.94126</v>
      </c>
      <c r="K8473" s="2">
        <v>0.13207199999999999</v>
      </c>
      <c r="L8473" s="2">
        <v>0.13367699999999999</v>
      </c>
    </row>
    <row r="8474" spans="1:12" x14ac:dyDescent="0.2">
      <c r="A8474" s="2">
        <v>10.94196</v>
      </c>
      <c r="B8474" s="2">
        <v>36.707430000000002</v>
      </c>
      <c r="C8474" s="2">
        <v>3.7672999999999998E-2</v>
      </c>
      <c r="D8474" s="2">
        <v>0.68871599999999999</v>
      </c>
      <c r="F8474" s="2">
        <v>10.93915</v>
      </c>
      <c r="G8474" s="2">
        <v>0.44313799999999998</v>
      </c>
      <c r="H8474" s="2">
        <v>0.44299300000000003</v>
      </c>
      <c r="J8474" s="2">
        <v>10.94196</v>
      </c>
      <c r="K8474" s="2">
        <v>0.13176299999999999</v>
      </c>
      <c r="L8474" s="2">
        <v>0.13387099999999999</v>
      </c>
    </row>
    <row r="8475" spans="1:12" x14ac:dyDescent="0.2">
      <c r="A8475" s="2">
        <v>10.94266</v>
      </c>
      <c r="B8475" s="2">
        <v>36.690800000000003</v>
      </c>
      <c r="C8475" s="2">
        <v>3.7623999999999998E-2</v>
      </c>
      <c r="D8475" s="2">
        <v>0.68878499999999998</v>
      </c>
      <c r="F8475" s="2">
        <v>10.93985</v>
      </c>
      <c r="G8475" s="2">
        <v>0.44271100000000002</v>
      </c>
      <c r="H8475" s="2">
        <v>0.44247399999999998</v>
      </c>
      <c r="J8475" s="2">
        <v>10.94266</v>
      </c>
      <c r="K8475" s="2">
        <v>0.131637</v>
      </c>
      <c r="L8475" s="2">
        <v>0.133516</v>
      </c>
    </row>
    <row r="8476" spans="1:12" x14ac:dyDescent="0.2">
      <c r="A8476" s="2">
        <v>10.94336</v>
      </c>
      <c r="B8476" s="2">
        <v>36.674909999999997</v>
      </c>
      <c r="C8476" s="2">
        <v>3.7714999999999999E-2</v>
      </c>
      <c r="D8476" s="2">
        <v>0.68883799999999995</v>
      </c>
      <c r="F8476" s="2">
        <v>10.94056</v>
      </c>
      <c r="G8476" s="2">
        <v>0.44252000000000002</v>
      </c>
      <c r="H8476" s="2">
        <v>0.442413</v>
      </c>
      <c r="J8476" s="2">
        <v>10.94336</v>
      </c>
      <c r="K8476" s="2">
        <v>0.13143299999999999</v>
      </c>
      <c r="L8476" s="2">
        <v>0.13355700000000001</v>
      </c>
    </row>
    <row r="8477" spans="1:12" x14ac:dyDescent="0.2">
      <c r="A8477" s="2">
        <v>10.94406</v>
      </c>
      <c r="B8477" s="2">
        <v>36.658749999999998</v>
      </c>
      <c r="C8477" s="2">
        <v>3.7524000000000002E-2</v>
      </c>
      <c r="D8477" s="2">
        <v>0.68903700000000001</v>
      </c>
      <c r="F8477" s="2">
        <v>10.94126</v>
      </c>
      <c r="G8477" s="2">
        <v>0.44273400000000002</v>
      </c>
      <c r="H8477" s="2">
        <v>0.44207800000000003</v>
      </c>
      <c r="J8477" s="2">
        <v>10.94406</v>
      </c>
      <c r="K8477" s="2">
        <v>0.13150400000000001</v>
      </c>
      <c r="L8477" s="2">
        <v>0.13333600000000001</v>
      </c>
    </row>
    <row r="8478" spans="1:12" x14ac:dyDescent="0.2">
      <c r="A8478" s="2">
        <v>10.94476</v>
      </c>
      <c r="B8478" s="2">
        <v>36.642629999999997</v>
      </c>
      <c r="C8478" s="2">
        <v>3.7463000000000003E-2</v>
      </c>
      <c r="D8478" s="2">
        <v>0.68885300000000005</v>
      </c>
      <c r="F8478" s="2">
        <v>10.94196</v>
      </c>
      <c r="G8478" s="2">
        <v>0.44301600000000002</v>
      </c>
      <c r="H8478" s="2">
        <v>0.44215399999999999</v>
      </c>
      <c r="J8478" s="2">
        <v>10.94476</v>
      </c>
      <c r="K8478" s="2">
        <v>0.131304</v>
      </c>
      <c r="L8478" s="2">
        <v>0.13294600000000001</v>
      </c>
    </row>
    <row r="8479" spans="1:12" x14ac:dyDescent="0.2">
      <c r="A8479" s="2">
        <v>10.945460000000001</v>
      </c>
      <c r="B8479" s="2">
        <v>36.62735</v>
      </c>
      <c r="C8479" s="2">
        <v>3.7856000000000001E-2</v>
      </c>
      <c r="D8479" s="2">
        <v>0.68846399999999996</v>
      </c>
      <c r="F8479" s="2">
        <v>10.94266</v>
      </c>
      <c r="G8479" s="2">
        <v>0.44309999999999999</v>
      </c>
      <c r="H8479" s="2">
        <v>0.44216899999999998</v>
      </c>
      <c r="J8479" s="2">
        <v>10.945460000000001</v>
      </c>
      <c r="K8479" s="2">
        <v>0.13104399999999999</v>
      </c>
      <c r="L8479" s="2">
        <v>0.13219800000000001</v>
      </c>
    </row>
    <row r="8480" spans="1:12" x14ac:dyDescent="0.2">
      <c r="A8480" s="2">
        <v>10.94617</v>
      </c>
      <c r="B8480" s="2">
        <v>36.611049999999999</v>
      </c>
      <c r="C8480" s="2">
        <v>3.7685000000000003E-2</v>
      </c>
      <c r="D8480" s="2">
        <v>0.68796100000000004</v>
      </c>
      <c r="F8480" s="2">
        <v>10.94336</v>
      </c>
      <c r="G8480" s="2">
        <v>0.44304700000000002</v>
      </c>
      <c r="H8480" s="2">
        <v>0.44217699999999999</v>
      </c>
      <c r="J8480" s="2">
        <v>10.94617</v>
      </c>
      <c r="K8480" s="2">
        <v>0.13108600000000001</v>
      </c>
      <c r="L8480" s="2">
        <v>0.13186200000000001</v>
      </c>
    </row>
    <row r="8481" spans="1:12" x14ac:dyDescent="0.2">
      <c r="A8481" s="2">
        <v>10.946870000000001</v>
      </c>
      <c r="B8481" s="2">
        <v>36.594880000000003</v>
      </c>
      <c r="C8481" s="2">
        <v>3.7138999999999998E-2</v>
      </c>
      <c r="D8481" s="2">
        <v>0.688106</v>
      </c>
      <c r="F8481" s="2">
        <v>10.94406</v>
      </c>
      <c r="G8481" s="2">
        <v>0.44271100000000002</v>
      </c>
      <c r="H8481" s="2">
        <v>0.44203900000000002</v>
      </c>
      <c r="J8481" s="2">
        <v>10.946870000000001</v>
      </c>
      <c r="K8481" s="2">
        <v>0.13111300000000001</v>
      </c>
      <c r="L8481" s="2">
        <v>0.131964</v>
      </c>
    </row>
    <row r="8482" spans="1:12" x14ac:dyDescent="0.2">
      <c r="A8482" s="2">
        <v>10.947570000000001</v>
      </c>
      <c r="B8482" s="2">
        <v>36.578330000000001</v>
      </c>
      <c r="C8482" s="2">
        <v>3.6830000000000002E-2</v>
      </c>
      <c r="D8482" s="2">
        <v>0.68803700000000001</v>
      </c>
      <c r="F8482" s="2">
        <v>10.94476</v>
      </c>
      <c r="G8482" s="2">
        <v>0.44214599999999998</v>
      </c>
      <c r="H8482" s="2">
        <v>0.44173400000000002</v>
      </c>
      <c r="J8482" s="2">
        <v>10.947570000000001</v>
      </c>
      <c r="K8482" s="2">
        <v>0.130768</v>
      </c>
      <c r="L8482" s="2">
        <v>0.132134</v>
      </c>
    </row>
    <row r="8483" spans="1:12" x14ac:dyDescent="0.2">
      <c r="A8483" s="2">
        <v>10.948270000000001</v>
      </c>
      <c r="B8483" s="2">
        <v>36.561869999999999</v>
      </c>
      <c r="C8483" s="2">
        <v>3.6616999999999997E-2</v>
      </c>
      <c r="D8483" s="2">
        <v>0.68818199999999996</v>
      </c>
      <c r="F8483" s="2">
        <v>10.945460000000001</v>
      </c>
      <c r="G8483" s="2">
        <v>0.44209300000000001</v>
      </c>
      <c r="H8483" s="2">
        <v>0.44200099999999998</v>
      </c>
      <c r="J8483" s="2">
        <v>10.948270000000001</v>
      </c>
      <c r="K8483" s="2">
        <v>0.130527</v>
      </c>
      <c r="L8483" s="2">
        <v>0.13222700000000001</v>
      </c>
    </row>
    <row r="8484" spans="1:12" x14ac:dyDescent="0.2">
      <c r="A8484" s="2">
        <v>10.948969999999999</v>
      </c>
      <c r="B8484" s="2">
        <v>36.546059999999997</v>
      </c>
      <c r="C8484" s="2">
        <v>3.6513999999999998E-2</v>
      </c>
      <c r="D8484" s="2">
        <v>0.68875399999999998</v>
      </c>
      <c r="F8484" s="2">
        <v>10.94617</v>
      </c>
      <c r="G8484" s="2">
        <v>0.44248199999999999</v>
      </c>
      <c r="H8484" s="2">
        <v>0.44231399999999998</v>
      </c>
      <c r="J8484" s="2">
        <v>10.948969999999999</v>
      </c>
      <c r="K8484" s="2">
        <v>0.13029499999999999</v>
      </c>
      <c r="L8484" s="2">
        <v>0.13207099999999999</v>
      </c>
    </row>
    <row r="8485" spans="1:12" x14ac:dyDescent="0.2">
      <c r="A8485" s="2">
        <v>10.949669999999999</v>
      </c>
      <c r="B8485" s="2">
        <v>36.53022</v>
      </c>
      <c r="C8485" s="2">
        <v>3.6028999999999999E-2</v>
      </c>
      <c r="D8485" s="2">
        <v>0.68903700000000001</v>
      </c>
      <c r="F8485" s="2">
        <v>10.946870000000001</v>
      </c>
      <c r="G8485" s="2">
        <v>0.44271100000000002</v>
      </c>
      <c r="H8485" s="2">
        <v>0.44259599999999999</v>
      </c>
      <c r="J8485" s="2">
        <v>10.949669999999999</v>
      </c>
      <c r="K8485" s="2">
        <v>0.13036500000000001</v>
      </c>
      <c r="L8485" s="2">
        <v>0.13146099999999999</v>
      </c>
    </row>
    <row r="8486" spans="1:12" x14ac:dyDescent="0.2">
      <c r="A8486" s="2">
        <v>10.950379999999999</v>
      </c>
      <c r="B8486" s="2">
        <v>36.51397</v>
      </c>
      <c r="C8486" s="2">
        <v>3.5484000000000002E-2</v>
      </c>
      <c r="D8486" s="2">
        <v>0.68931100000000001</v>
      </c>
      <c r="F8486" s="2">
        <v>10.947570000000001</v>
      </c>
      <c r="G8486" s="2">
        <v>0.442909</v>
      </c>
      <c r="H8486" s="2">
        <v>0.44248999999999999</v>
      </c>
      <c r="J8486" s="2">
        <v>10.950379999999999</v>
      </c>
      <c r="K8486" s="2">
        <v>0.130382</v>
      </c>
      <c r="L8486" s="2">
        <v>0.13102900000000001</v>
      </c>
    </row>
    <row r="8487" spans="1:12" x14ac:dyDescent="0.2">
      <c r="A8487" s="2">
        <v>10.951079999999999</v>
      </c>
      <c r="B8487" s="2">
        <v>36.497100000000003</v>
      </c>
      <c r="C8487" s="2">
        <v>3.5186000000000002E-2</v>
      </c>
      <c r="D8487" s="2">
        <v>0.68909799999999999</v>
      </c>
      <c r="F8487" s="2">
        <v>10.948270000000001</v>
      </c>
      <c r="G8487" s="2">
        <v>0.443108</v>
      </c>
      <c r="H8487" s="2">
        <v>0.44281799999999999</v>
      </c>
      <c r="J8487" s="2">
        <v>10.951079999999999</v>
      </c>
      <c r="K8487" s="2">
        <v>0.12994900000000001</v>
      </c>
      <c r="L8487" s="2">
        <v>0.130665</v>
      </c>
    </row>
    <row r="8488" spans="1:12" x14ac:dyDescent="0.2">
      <c r="A8488" s="2">
        <v>10.951779999999999</v>
      </c>
      <c r="B8488" s="2">
        <v>36.48207</v>
      </c>
      <c r="C8488" s="2">
        <v>3.5041000000000003E-2</v>
      </c>
      <c r="D8488" s="2">
        <v>0.68904399999999999</v>
      </c>
      <c r="F8488" s="2">
        <v>10.948969999999999</v>
      </c>
      <c r="G8488" s="2">
        <v>0.44294699999999998</v>
      </c>
      <c r="H8488" s="2">
        <v>0.44339800000000001</v>
      </c>
      <c r="J8488" s="2">
        <v>10.951779999999999</v>
      </c>
      <c r="K8488" s="2">
        <v>0.12964400000000001</v>
      </c>
      <c r="L8488" s="2">
        <v>0.13002900000000001</v>
      </c>
    </row>
    <row r="8489" spans="1:12" x14ac:dyDescent="0.2">
      <c r="A8489" s="2">
        <v>10.95248</v>
      </c>
      <c r="B8489" s="2">
        <v>36.467680000000001</v>
      </c>
      <c r="C8489" s="2">
        <v>3.4908000000000002E-2</v>
      </c>
      <c r="D8489" s="2">
        <v>0.68954800000000005</v>
      </c>
      <c r="F8489" s="2">
        <v>10.949669999999999</v>
      </c>
      <c r="G8489" s="2">
        <v>0.44292399999999998</v>
      </c>
      <c r="H8489" s="2">
        <v>0.44309999999999999</v>
      </c>
      <c r="J8489" s="2">
        <v>10.95248</v>
      </c>
      <c r="K8489" s="2">
        <v>0.12934899999999999</v>
      </c>
      <c r="L8489" s="2">
        <v>0.12957299999999999</v>
      </c>
    </row>
    <row r="8490" spans="1:12" x14ac:dyDescent="0.2">
      <c r="A8490" s="2">
        <v>10.95318</v>
      </c>
      <c r="B8490" s="2">
        <v>36.453389999999999</v>
      </c>
      <c r="C8490" s="2">
        <v>3.4415000000000001E-2</v>
      </c>
      <c r="D8490" s="2">
        <v>0.68995200000000001</v>
      </c>
      <c r="F8490" s="2">
        <v>10.950379999999999</v>
      </c>
      <c r="G8490" s="2">
        <v>0.44276399999999999</v>
      </c>
      <c r="H8490" s="2">
        <v>0.44296999999999997</v>
      </c>
      <c r="J8490" s="2">
        <v>10.95318</v>
      </c>
      <c r="K8490" s="2">
        <v>0.12947600000000001</v>
      </c>
      <c r="L8490" s="2">
        <v>0.12923899999999999</v>
      </c>
    </row>
    <row r="8491" spans="1:12" x14ac:dyDescent="0.2">
      <c r="A8491" s="2">
        <v>10.95388</v>
      </c>
      <c r="B8491" s="2">
        <v>36.438299999999998</v>
      </c>
      <c r="C8491" s="2">
        <v>3.3797000000000001E-2</v>
      </c>
      <c r="D8491" s="2">
        <v>0.69069999999999998</v>
      </c>
      <c r="F8491" s="2">
        <v>10.951079999999999</v>
      </c>
      <c r="G8491" s="2">
        <v>0.44287900000000002</v>
      </c>
      <c r="H8491" s="2">
        <v>0.44290200000000002</v>
      </c>
      <c r="J8491" s="2">
        <v>10.95388</v>
      </c>
      <c r="K8491" s="2">
        <v>0.129522</v>
      </c>
      <c r="L8491" s="2">
        <v>0.12900800000000001</v>
      </c>
    </row>
    <row r="8492" spans="1:12" x14ac:dyDescent="0.2">
      <c r="A8492" s="2">
        <v>10.95458</v>
      </c>
      <c r="B8492" s="2">
        <v>36.422620000000002</v>
      </c>
      <c r="C8492" s="2">
        <v>3.3774999999999999E-2</v>
      </c>
      <c r="D8492" s="2">
        <v>0.69107399999999997</v>
      </c>
      <c r="F8492" s="2">
        <v>10.951779999999999</v>
      </c>
      <c r="G8492" s="2">
        <v>0.44295499999999999</v>
      </c>
      <c r="H8492" s="2">
        <v>0.44268800000000003</v>
      </c>
      <c r="J8492" s="2">
        <v>10.95458</v>
      </c>
      <c r="K8492" s="2">
        <v>0.129248</v>
      </c>
      <c r="L8492" s="2">
        <v>0.12878400000000001</v>
      </c>
    </row>
    <row r="8493" spans="1:12" x14ac:dyDescent="0.2">
      <c r="A8493" s="2">
        <v>10.95528</v>
      </c>
      <c r="B8493" s="2">
        <v>36.407110000000003</v>
      </c>
      <c r="C8493" s="2">
        <v>3.3896999999999997E-2</v>
      </c>
      <c r="D8493" s="2">
        <v>0.69143200000000005</v>
      </c>
      <c r="F8493" s="2">
        <v>10.95248</v>
      </c>
      <c r="G8493" s="2">
        <v>0.44301600000000002</v>
      </c>
      <c r="H8493" s="2">
        <v>0.44276399999999999</v>
      </c>
      <c r="J8493" s="2">
        <v>10.95528</v>
      </c>
      <c r="K8493" s="2">
        <v>0.12889500000000001</v>
      </c>
      <c r="L8493" s="2">
        <v>0.128687</v>
      </c>
    </row>
    <row r="8494" spans="1:12" x14ac:dyDescent="0.2">
      <c r="A8494" s="2">
        <v>10.95599</v>
      </c>
      <c r="B8494" s="2">
        <v>36.391640000000002</v>
      </c>
      <c r="C8494" s="2">
        <v>3.3977E-2</v>
      </c>
      <c r="D8494" s="2">
        <v>0.69077599999999995</v>
      </c>
      <c r="F8494" s="2">
        <v>10.95318</v>
      </c>
      <c r="G8494" s="2">
        <v>0.44298599999999999</v>
      </c>
      <c r="H8494" s="2">
        <v>0.44333600000000001</v>
      </c>
      <c r="J8494" s="2">
        <v>10.95599</v>
      </c>
      <c r="K8494" s="2">
        <v>0.128799</v>
      </c>
      <c r="L8494" s="2">
        <v>0.12868299999999999</v>
      </c>
    </row>
    <row r="8495" spans="1:12" x14ac:dyDescent="0.2">
      <c r="A8495" s="2">
        <v>10.95669</v>
      </c>
      <c r="B8495" s="2">
        <v>36.375770000000003</v>
      </c>
      <c r="C8495" s="2">
        <v>3.424E-2</v>
      </c>
      <c r="D8495" s="2">
        <v>0.69056200000000001</v>
      </c>
      <c r="F8495" s="2">
        <v>10.95388</v>
      </c>
      <c r="G8495" s="2">
        <v>0.44304700000000002</v>
      </c>
      <c r="H8495" s="2">
        <v>0.44377100000000003</v>
      </c>
      <c r="J8495" s="2">
        <v>10.95669</v>
      </c>
      <c r="K8495" s="2">
        <v>0.12845599999999999</v>
      </c>
      <c r="L8495" s="2">
        <v>0.128999</v>
      </c>
    </row>
    <row r="8496" spans="1:12" x14ac:dyDescent="0.2">
      <c r="A8496" s="2">
        <v>10.95739</v>
      </c>
      <c r="B8496" s="2">
        <v>36.359920000000002</v>
      </c>
      <c r="C8496" s="2">
        <v>3.4351E-2</v>
      </c>
      <c r="D8496" s="2">
        <v>0.69067699999999999</v>
      </c>
      <c r="F8496" s="2">
        <v>10.95458</v>
      </c>
      <c r="G8496" s="2">
        <v>0.44299300000000003</v>
      </c>
      <c r="H8496" s="2">
        <v>0.443604</v>
      </c>
      <c r="J8496" s="2">
        <v>10.95739</v>
      </c>
      <c r="K8496" s="2">
        <v>0.12834200000000001</v>
      </c>
      <c r="L8496" s="2">
        <v>0.12887499999999999</v>
      </c>
    </row>
    <row r="8497" spans="1:12" x14ac:dyDescent="0.2">
      <c r="A8497" s="2">
        <v>10.95809</v>
      </c>
      <c r="B8497" s="2">
        <v>36.344329999999999</v>
      </c>
      <c r="C8497" s="2">
        <v>3.4308999999999999E-2</v>
      </c>
      <c r="D8497" s="2">
        <v>0.69076800000000005</v>
      </c>
      <c r="F8497" s="2">
        <v>10.95528</v>
      </c>
      <c r="G8497" s="2">
        <v>0.44247399999999998</v>
      </c>
      <c r="H8497" s="2">
        <v>0.44387799999999999</v>
      </c>
      <c r="J8497" s="2">
        <v>10.95809</v>
      </c>
      <c r="K8497" s="2">
        <v>0.12842899999999999</v>
      </c>
      <c r="L8497" s="2">
        <v>0.12895899999999999</v>
      </c>
    </row>
    <row r="8498" spans="1:12" x14ac:dyDescent="0.2">
      <c r="A8498" s="2">
        <v>10.95879</v>
      </c>
      <c r="B8498" s="2">
        <v>36.328670000000002</v>
      </c>
      <c r="C8498" s="2">
        <v>3.4487999999999998E-2</v>
      </c>
      <c r="D8498" s="2">
        <v>0.69128699999999998</v>
      </c>
      <c r="F8498" s="2">
        <v>10.95599</v>
      </c>
      <c r="G8498" s="2">
        <v>0.442413</v>
      </c>
      <c r="H8498" s="2">
        <v>0.443909</v>
      </c>
      <c r="J8498" s="2">
        <v>10.95879</v>
      </c>
      <c r="K8498" s="2">
        <v>0.128355</v>
      </c>
      <c r="L8498" s="2">
        <v>0.128997</v>
      </c>
    </row>
    <row r="8499" spans="1:12" x14ac:dyDescent="0.2">
      <c r="A8499" s="2">
        <v>10.959490000000001</v>
      </c>
      <c r="B8499" s="2">
        <v>36.312609999999999</v>
      </c>
      <c r="C8499" s="2">
        <v>3.4521999999999997E-2</v>
      </c>
      <c r="D8499" s="2">
        <v>0.691631</v>
      </c>
      <c r="F8499" s="2">
        <v>10.95669</v>
      </c>
      <c r="G8499" s="2">
        <v>0.44207800000000003</v>
      </c>
      <c r="H8499" s="2">
        <v>0.44356499999999999</v>
      </c>
      <c r="J8499" s="2">
        <v>10.959490000000001</v>
      </c>
      <c r="K8499" s="2">
        <v>0.12840799999999999</v>
      </c>
      <c r="L8499" s="2">
        <v>0.128665</v>
      </c>
    </row>
    <row r="8500" spans="1:12" x14ac:dyDescent="0.2">
      <c r="A8500" s="2">
        <v>10.960190000000001</v>
      </c>
      <c r="B8500" s="2">
        <v>36.296500000000002</v>
      </c>
      <c r="C8500" s="2">
        <v>3.4647999999999998E-2</v>
      </c>
      <c r="D8500" s="2">
        <v>0.69175299999999995</v>
      </c>
      <c r="F8500" s="2">
        <v>10.95739</v>
      </c>
      <c r="G8500" s="2">
        <v>0.44215399999999999</v>
      </c>
      <c r="H8500" s="2">
        <v>0.44387799999999999</v>
      </c>
      <c r="J8500" s="2">
        <v>10.960190000000001</v>
      </c>
      <c r="K8500" s="2">
        <v>0.12790899999999999</v>
      </c>
      <c r="L8500" s="2">
        <v>0.12867700000000001</v>
      </c>
    </row>
    <row r="8501" spans="1:12" x14ac:dyDescent="0.2">
      <c r="A8501" s="2">
        <v>10.960900000000001</v>
      </c>
      <c r="B8501" s="2">
        <v>36.280810000000002</v>
      </c>
      <c r="C8501" s="2">
        <v>3.4930000000000003E-2</v>
      </c>
      <c r="D8501" s="2">
        <v>0.691608</v>
      </c>
      <c r="F8501" s="2">
        <v>10.95809</v>
      </c>
      <c r="G8501" s="2">
        <v>0.44216899999999998</v>
      </c>
      <c r="H8501" s="2">
        <v>0.44381700000000002</v>
      </c>
      <c r="J8501" s="2">
        <v>10.960900000000001</v>
      </c>
      <c r="K8501" s="2">
        <v>0.12764900000000001</v>
      </c>
      <c r="L8501" s="2">
        <v>0.12887699999999999</v>
      </c>
    </row>
    <row r="8502" spans="1:12" x14ac:dyDescent="0.2">
      <c r="A8502" s="2">
        <v>10.961600000000001</v>
      </c>
      <c r="B8502" s="2">
        <v>36.265509999999999</v>
      </c>
      <c r="C8502" s="2">
        <v>3.4578999999999999E-2</v>
      </c>
      <c r="D8502" s="2">
        <v>0.69237099999999996</v>
      </c>
      <c r="F8502" s="2">
        <v>10.95879</v>
      </c>
      <c r="G8502" s="2">
        <v>0.44217699999999999</v>
      </c>
      <c r="H8502" s="2">
        <v>0.443581</v>
      </c>
      <c r="J8502" s="2">
        <v>10.961600000000001</v>
      </c>
      <c r="K8502" s="2">
        <v>0.12779399999999999</v>
      </c>
      <c r="L8502" s="2">
        <v>0.12831899999999999</v>
      </c>
    </row>
    <row r="8503" spans="1:12" x14ac:dyDescent="0.2">
      <c r="A8503" s="2">
        <v>10.962300000000001</v>
      </c>
      <c r="B8503" s="2">
        <v>36.250160000000001</v>
      </c>
      <c r="C8503" s="2">
        <v>3.4662999999999999E-2</v>
      </c>
      <c r="D8503" s="2">
        <v>0.69190499999999999</v>
      </c>
      <c r="F8503" s="2">
        <v>10.959490000000001</v>
      </c>
      <c r="G8503" s="2">
        <v>0.44203900000000002</v>
      </c>
      <c r="H8503" s="2">
        <v>0.44362600000000002</v>
      </c>
      <c r="J8503" s="2">
        <v>10.962300000000001</v>
      </c>
      <c r="K8503" s="2">
        <v>0.12786700000000001</v>
      </c>
      <c r="L8503" s="2">
        <v>0.12848999999999999</v>
      </c>
    </row>
    <row r="8504" spans="1:12" x14ac:dyDescent="0.2">
      <c r="A8504" s="2">
        <v>10.962999999999999</v>
      </c>
      <c r="B8504" s="2">
        <v>36.234310000000001</v>
      </c>
      <c r="C8504" s="2">
        <v>3.4556999999999997E-2</v>
      </c>
      <c r="D8504" s="2">
        <v>0.69217200000000001</v>
      </c>
      <c r="F8504" s="2">
        <v>10.960190000000001</v>
      </c>
      <c r="G8504" s="2">
        <v>0.44173400000000002</v>
      </c>
      <c r="H8504" s="2">
        <v>0.44387100000000002</v>
      </c>
      <c r="J8504" s="2">
        <v>10.962999999999999</v>
      </c>
      <c r="K8504" s="2">
        <v>0.127693</v>
      </c>
      <c r="L8504" s="2">
        <v>0.12851399999999999</v>
      </c>
    </row>
    <row r="8505" spans="1:12" x14ac:dyDescent="0.2">
      <c r="A8505" s="2">
        <v>10.963699999999999</v>
      </c>
      <c r="B8505" s="2">
        <v>36.218290000000003</v>
      </c>
      <c r="C8505" s="2">
        <v>3.4206E-2</v>
      </c>
      <c r="D8505" s="2">
        <v>0.69230999999999998</v>
      </c>
      <c r="F8505" s="2">
        <v>10.960900000000001</v>
      </c>
      <c r="G8505" s="2">
        <v>0.44200099999999998</v>
      </c>
      <c r="H8505" s="2">
        <v>0.44377899999999998</v>
      </c>
      <c r="J8505" s="2">
        <v>10.963699999999999</v>
      </c>
      <c r="K8505" s="2">
        <v>0.12794700000000001</v>
      </c>
      <c r="L8505" s="2">
        <v>0.128499</v>
      </c>
    </row>
    <row r="8506" spans="1:12" x14ac:dyDescent="0.2">
      <c r="A8506" s="2">
        <v>10.964399999999999</v>
      </c>
      <c r="B8506" s="2">
        <v>36.202260000000003</v>
      </c>
      <c r="C8506" s="2">
        <v>3.3987999999999997E-2</v>
      </c>
      <c r="D8506" s="2">
        <v>0.69262199999999996</v>
      </c>
      <c r="F8506" s="2">
        <v>10.961600000000001</v>
      </c>
      <c r="G8506" s="2">
        <v>0.44231399999999998</v>
      </c>
      <c r="H8506" s="2">
        <v>0.44361099999999998</v>
      </c>
      <c r="J8506" s="2">
        <v>10.964399999999999</v>
      </c>
      <c r="K8506" s="2">
        <v>0.12851299999999999</v>
      </c>
      <c r="L8506" s="2">
        <v>0.12873299999999999</v>
      </c>
    </row>
    <row r="8507" spans="1:12" x14ac:dyDescent="0.2">
      <c r="A8507" s="2">
        <v>10.9651</v>
      </c>
      <c r="B8507" s="2">
        <v>36.186599999999999</v>
      </c>
      <c r="C8507" s="2">
        <v>3.3805000000000002E-2</v>
      </c>
      <c r="D8507" s="2">
        <v>0.69258399999999998</v>
      </c>
      <c r="F8507" s="2">
        <v>10.962300000000001</v>
      </c>
      <c r="G8507" s="2">
        <v>0.44259599999999999</v>
      </c>
      <c r="H8507" s="2">
        <v>0.44336700000000001</v>
      </c>
      <c r="J8507" s="2">
        <v>10.9651</v>
      </c>
      <c r="K8507" s="2">
        <v>0.12869800000000001</v>
      </c>
      <c r="L8507" s="2">
        <v>0.12897600000000001</v>
      </c>
    </row>
    <row r="8508" spans="1:12" x14ac:dyDescent="0.2">
      <c r="A8508" s="2">
        <v>10.9658</v>
      </c>
      <c r="B8508" s="2">
        <v>36.171430000000001</v>
      </c>
      <c r="C8508" s="2">
        <v>3.3621999999999999E-2</v>
      </c>
      <c r="D8508" s="2">
        <v>0.692195</v>
      </c>
      <c r="F8508" s="2">
        <v>10.962999999999999</v>
      </c>
      <c r="G8508" s="2">
        <v>0.44248999999999999</v>
      </c>
      <c r="H8508" s="2">
        <v>0.44329800000000003</v>
      </c>
      <c r="J8508" s="2">
        <v>10.9658</v>
      </c>
      <c r="K8508" s="2">
        <v>0.12906999999999999</v>
      </c>
      <c r="L8508" s="2">
        <v>0.12875300000000001</v>
      </c>
    </row>
    <row r="8509" spans="1:12" x14ac:dyDescent="0.2">
      <c r="A8509" s="2">
        <v>10.96651</v>
      </c>
      <c r="B8509" s="2">
        <v>36.155740000000002</v>
      </c>
      <c r="C8509" s="2">
        <v>3.3392999999999999E-2</v>
      </c>
      <c r="D8509" s="2">
        <v>0.69201199999999996</v>
      </c>
      <c r="F8509" s="2">
        <v>10.963699999999999</v>
      </c>
      <c r="G8509" s="2">
        <v>0.44281799999999999</v>
      </c>
      <c r="H8509" s="2">
        <v>0.44387799999999999</v>
      </c>
      <c r="J8509" s="2">
        <v>10.96651</v>
      </c>
      <c r="K8509" s="2">
        <v>0.12950500000000001</v>
      </c>
      <c r="L8509" s="2">
        <v>0.128467</v>
      </c>
    </row>
    <row r="8510" spans="1:12" x14ac:dyDescent="0.2">
      <c r="A8510" s="2">
        <v>10.96721</v>
      </c>
      <c r="B8510" s="2">
        <v>36.139400000000002</v>
      </c>
      <c r="C8510" s="2">
        <v>3.2976999999999999E-2</v>
      </c>
      <c r="D8510" s="2">
        <v>0.69237099999999996</v>
      </c>
      <c r="F8510" s="2">
        <v>10.964399999999999</v>
      </c>
      <c r="G8510" s="2">
        <v>0.44339800000000001</v>
      </c>
      <c r="H8510" s="2">
        <v>0.44441999999999998</v>
      </c>
      <c r="J8510" s="2">
        <v>10.96721</v>
      </c>
      <c r="K8510" s="2">
        <v>0.129467</v>
      </c>
      <c r="L8510" s="2">
        <v>0.12867400000000001</v>
      </c>
    </row>
    <row r="8511" spans="1:12" x14ac:dyDescent="0.2">
      <c r="A8511" s="2">
        <v>10.96791</v>
      </c>
      <c r="B8511" s="2">
        <v>36.123269999999998</v>
      </c>
      <c r="C8511" s="2">
        <v>3.2358999999999999E-2</v>
      </c>
      <c r="D8511" s="2">
        <v>0.69277500000000003</v>
      </c>
      <c r="F8511" s="2">
        <v>10.9651</v>
      </c>
      <c r="G8511" s="2">
        <v>0.44309999999999999</v>
      </c>
      <c r="H8511" s="2">
        <v>0.44425199999999998</v>
      </c>
      <c r="J8511" s="2">
        <v>10.96791</v>
      </c>
      <c r="K8511" s="2">
        <v>0.12927</v>
      </c>
      <c r="L8511" s="2">
        <v>0.12890299999999999</v>
      </c>
    </row>
    <row r="8512" spans="1:12" x14ac:dyDescent="0.2">
      <c r="A8512" s="2">
        <v>10.96861</v>
      </c>
      <c r="B8512" s="2">
        <v>36.107480000000002</v>
      </c>
      <c r="C8512" s="2">
        <v>3.2252999999999997E-2</v>
      </c>
      <c r="D8512" s="2">
        <v>0.69314900000000002</v>
      </c>
      <c r="F8512" s="2">
        <v>10.9658</v>
      </c>
      <c r="G8512" s="2">
        <v>0.44296999999999997</v>
      </c>
      <c r="H8512" s="2">
        <v>0.44411499999999998</v>
      </c>
      <c r="J8512" s="2">
        <v>10.96861</v>
      </c>
      <c r="K8512" s="2">
        <v>0.12920899999999999</v>
      </c>
      <c r="L8512" s="2">
        <v>0.12870799999999999</v>
      </c>
    </row>
    <row r="8513" spans="1:12" x14ac:dyDescent="0.2">
      <c r="A8513" s="2">
        <v>10.96931</v>
      </c>
      <c r="B8513" s="2">
        <v>36.09149</v>
      </c>
      <c r="C8513" s="2">
        <v>3.2203000000000002E-2</v>
      </c>
      <c r="D8513" s="2">
        <v>0.69359899999999997</v>
      </c>
      <c r="F8513" s="2">
        <v>10.96651</v>
      </c>
      <c r="G8513" s="2">
        <v>0.44290200000000002</v>
      </c>
      <c r="H8513" s="2">
        <v>0.44413799999999998</v>
      </c>
      <c r="J8513" s="2">
        <v>10.96931</v>
      </c>
      <c r="K8513" s="2">
        <v>0.12915599999999999</v>
      </c>
      <c r="L8513" s="2">
        <v>0.12882099999999999</v>
      </c>
    </row>
    <row r="8514" spans="1:12" x14ac:dyDescent="0.2">
      <c r="A8514" s="2">
        <v>10.97001</v>
      </c>
      <c r="B8514" s="2">
        <v>36.075420000000001</v>
      </c>
      <c r="C8514" s="2">
        <v>3.1535000000000001E-2</v>
      </c>
      <c r="D8514" s="2">
        <v>0.69424699999999995</v>
      </c>
      <c r="F8514" s="2">
        <v>10.96721</v>
      </c>
      <c r="G8514" s="2">
        <v>0.44268800000000003</v>
      </c>
      <c r="H8514" s="2">
        <v>0.444519</v>
      </c>
      <c r="J8514" s="2">
        <v>10.97001</v>
      </c>
      <c r="K8514" s="2">
        <v>0.12931799999999999</v>
      </c>
      <c r="L8514" s="2">
        <v>0.12898999999999999</v>
      </c>
    </row>
    <row r="8515" spans="1:12" x14ac:dyDescent="0.2">
      <c r="A8515" s="2">
        <v>10.97072</v>
      </c>
      <c r="B8515" s="2">
        <v>36.059280000000001</v>
      </c>
      <c r="C8515" s="2">
        <v>3.1469999999999998E-2</v>
      </c>
      <c r="D8515" s="2">
        <v>0.69385799999999997</v>
      </c>
      <c r="F8515" s="2">
        <v>10.96791</v>
      </c>
      <c r="G8515" s="2">
        <v>0.44276399999999999</v>
      </c>
      <c r="H8515" s="2">
        <v>0.44457200000000002</v>
      </c>
      <c r="J8515" s="2">
        <v>10.97072</v>
      </c>
      <c r="K8515" s="2">
        <v>0.129715</v>
      </c>
      <c r="L8515" s="2">
        <v>0.12929399999999999</v>
      </c>
    </row>
    <row r="8516" spans="1:12" x14ac:dyDescent="0.2">
      <c r="A8516" s="2">
        <v>10.97142</v>
      </c>
      <c r="B8516" s="2">
        <v>36.043210000000002</v>
      </c>
      <c r="C8516" s="2">
        <v>3.1165000000000002E-2</v>
      </c>
      <c r="D8516" s="2">
        <v>0.69343100000000002</v>
      </c>
      <c r="F8516" s="2">
        <v>10.96861</v>
      </c>
      <c r="G8516" s="2">
        <v>0.44333600000000001</v>
      </c>
      <c r="H8516" s="2">
        <v>0.444656</v>
      </c>
      <c r="J8516" s="2">
        <v>10.97142</v>
      </c>
      <c r="K8516" s="2">
        <v>0.13017100000000001</v>
      </c>
      <c r="L8516" s="2">
        <v>0.12936600000000001</v>
      </c>
    </row>
    <row r="8517" spans="1:12" x14ac:dyDescent="0.2">
      <c r="A8517" s="2">
        <v>10.97212</v>
      </c>
      <c r="B8517" s="2">
        <v>36.027140000000003</v>
      </c>
      <c r="C8517" s="2">
        <v>3.0925000000000001E-2</v>
      </c>
      <c r="D8517" s="2">
        <v>0.69350699999999998</v>
      </c>
      <c r="F8517" s="2">
        <v>10.96931</v>
      </c>
      <c r="G8517" s="2">
        <v>0.44377100000000003</v>
      </c>
      <c r="H8517" s="2">
        <v>0.44494600000000001</v>
      </c>
      <c r="J8517" s="2">
        <v>10.97212</v>
      </c>
      <c r="K8517" s="2">
        <v>0.130249</v>
      </c>
      <c r="L8517" s="2">
        <v>0.12955700000000001</v>
      </c>
    </row>
    <row r="8518" spans="1:12" x14ac:dyDescent="0.2">
      <c r="A8518" s="2">
        <v>10.97282</v>
      </c>
      <c r="B8518" s="2">
        <v>36.010730000000002</v>
      </c>
      <c r="C8518" s="2">
        <v>3.0608E-2</v>
      </c>
      <c r="D8518" s="2">
        <v>0.69357599999999997</v>
      </c>
      <c r="F8518" s="2">
        <v>10.97001</v>
      </c>
      <c r="G8518" s="2">
        <v>0.443604</v>
      </c>
      <c r="H8518" s="2">
        <v>0.44486199999999998</v>
      </c>
      <c r="J8518" s="2">
        <v>10.97282</v>
      </c>
      <c r="K8518" s="2">
        <v>0.12973799999999999</v>
      </c>
      <c r="L8518" s="2">
        <v>0.12934899999999999</v>
      </c>
    </row>
    <row r="8519" spans="1:12" x14ac:dyDescent="0.2">
      <c r="A8519" s="2">
        <v>10.973520000000001</v>
      </c>
      <c r="B8519" s="2">
        <v>35.99447</v>
      </c>
      <c r="C8519" s="2">
        <v>3.0443999999999999E-2</v>
      </c>
      <c r="D8519" s="2">
        <v>0.69333999999999996</v>
      </c>
      <c r="F8519" s="2">
        <v>10.97072</v>
      </c>
      <c r="G8519" s="2">
        <v>0.44387799999999999</v>
      </c>
      <c r="H8519" s="2">
        <v>0.444824</v>
      </c>
      <c r="J8519" s="2">
        <v>10.973520000000001</v>
      </c>
      <c r="K8519" s="2">
        <v>0.129665</v>
      </c>
      <c r="L8519" s="2">
        <v>0.129801</v>
      </c>
    </row>
    <row r="8520" spans="1:12" x14ac:dyDescent="0.2">
      <c r="A8520" s="2">
        <v>10.974220000000001</v>
      </c>
      <c r="B8520" s="2">
        <v>35.97804</v>
      </c>
      <c r="C8520" s="2">
        <v>3.0630999999999999E-2</v>
      </c>
      <c r="D8520" s="2">
        <v>0.69386599999999998</v>
      </c>
      <c r="F8520" s="2">
        <v>10.97142</v>
      </c>
      <c r="G8520" s="2">
        <v>0.443909</v>
      </c>
      <c r="H8520" s="2">
        <v>0.44501499999999999</v>
      </c>
      <c r="J8520" s="2">
        <v>10.974220000000001</v>
      </c>
      <c r="K8520" s="2">
        <v>0.129797</v>
      </c>
      <c r="L8520" s="2">
        <v>0.129773</v>
      </c>
    </row>
    <row r="8521" spans="1:12" x14ac:dyDescent="0.2">
      <c r="A8521" s="2">
        <v>10.974919999999999</v>
      </c>
      <c r="B8521" s="2">
        <v>35.961759999999998</v>
      </c>
      <c r="C8521" s="2">
        <v>3.0143E-2</v>
      </c>
      <c r="D8521" s="2">
        <v>0.69402600000000003</v>
      </c>
      <c r="F8521" s="2">
        <v>10.97212</v>
      </c>
      <c r="G8521" s="2">
        <v>0.44356499999999999</v>
      </c>
      <c r="H8521" s="2">
        <v>0.44475599999999998</v>
      </c>
      <c r="J8521" s="2">
        <v>10.974919999999999</v>
      </c>
      <c r="K8521" s="2">
        <v>0.12967899999999999</v>
      </c>
      <c r="L8521" s="2">
        <v>0.12923699999999999</v>
      </c>
    </row>
    <row r="8522" spans="1:12" x14ac:dyDescent="0.2">
      <c r="A8522" s="2">
        <v>10.975619999999999</v>
      </c>
      <c r="B8522" s="2">
        <v>35.945630000000001</v>
      </c>
      <c r="C8522" s="2">
        <v>2.9613E-2</v>
      </c>
      <c r="D8522" s="2">
        <v>0.69443100000000002</v>
      </c>
      <c r="F8522" s="2">
        <v>10.97282</v>
      </c>
      <c r="G8522" s="2">
        <v>0.44387799999999999</v>
      </c>
      <c r="H8522" s="2">
        <v>0.44493899999999997</v>
      </c>
      <c r="J8522" s="2">
        <v>10.975619999999999</v>
      </c>
      <c r="K8522" s="2">
        <v>0.12973000000000001</v>
      </c>
      <c r="L8522" s="2">
        <v>0.129158</v>
      </c>
    </row>
    <row r="8523" spans="1:12" x14ac:dyDescent="0.2">
      <c r="A8523" s="2">
        <v>10.976330000000001</v>
      </c>
      <c r="B8523" s="2">
        <v>35.929310000000001</v>
      </c>
      <c r="C8523" s="2">
        <v>2.8594000000000001E-2</v>
      </c>
      <c r="D8523" s="2">
        <v>0.69478099999999998</v>
      </c>
      <c r="F8523" s="2">
        <v>10.973520000000001</v>
      </c>
      <c r="G8523" s="2">
        <v>0.44381700000000002</v>
      </c>
      <c r="H8523" s="2">
        <v>0.44541900000000001</v>
      </c>
      <c r="J8523" s="2">
        <v>10.976330000000001</v>
      </c>
      <c r="K8523" s="2">
        <v>0.130028</v>
      </c>
      <c r="L8523" s="2">
        <v>0.12864700000000001</v>
      </c>
    </row>
    <row r="8524" spans="1:12" x14ac:dyDescent="0.2">
      <c r="A8524" s="2">
        <v>10.977029999999999</v>
      </c>
      <c r="B8524" s="2">
        <v>35.91283</v>
      </c>
      <c r="C8524" s="2">
        <v>2.8461E-2</v>
      </c>
      <c r="D8524" s="2">
        <v>0.69475100000000001</v>
      </c>
      <c r="F8524" s="2">
        <v>10.974220000000001</v>
      </c>
      <c r="G8524" s="2">
        <v>0.443581</v>
      </c>
      <c r="H8524" s="2">
        <v>0.44554899999999997</v>
      </c>
      <c r="J8524" s="2">
        <v>10.977029999999999</v>
      </c>
      <c r="K8524" s="2">
        <v>0.13003500000000001</v>
      </c>
      <c r="L8524" s="2">
        <v>0.12862799999999999</v>
      </c>
    </row>
    <row r="8525" spans="1:12" x14ac:dyDescent="0.2">
      <c r="A8525" s="2">
        <v>10.977729999999999</v>
      </c>
      <c r="B8525" s="2">
        <v>35.896520000000002</v>
      </c>
      <c r="C8525" s="2">
        <v>2.8339E-2</v>
      </c>
      <c r="D8525" s="2">
        <v>0.69488799999999995</v>
      </c>
      <c r="F8525" s="2">
        <v>10.974919999999999</v>
      </c>
      <c r="G8525" s="2">
        <v>0.44362600000000002</v>
      </c>
      <c r="H8525" s="2">
        <v>0.44562499999999999</v>
      </c>
      <c r="J8525" s="2">
        <v>10.977729999999999</v>
      </c>
      <c r="K8525" s="2">
        <v>0.12984299999999999</v>
      </c>
      <c r="L8525" s="2">
        <v>0.12914800000000001</v>
      </c>
    </row>
    <row r="8526" spans="1:12" x14ac:dyDescent="0.2">
      <c r="A8526" s="2">
        <v>10.978429999999999</v>
      </c>
      <c r="B8526" s="2">
        <v>35.879849999999998</v>
      </c>
      <c r="C8526" s="2">
        <v>2.8032999999999999E-2</v>
      </c>
      <c r="D8526" s="2">
        <v>0.69482699999999997</v>
      </c>
      <c r="F8526" s="2">
        <v>10.975619999999999</v>
      </c>
      <c r="G8526" s="2">
        <v>0.44387100000000002</v>
      </c>
      <c r="H8526" s="2">
        <v>0.44569399999999998</v>
      </c>
      <c r="J8526" s="2">
        <v>10.978429999999999</v>
      </c>
      <c r="K8526" s="2">
        <v>0.12961800000000001</v>
      </c>
      <c r="L8526" s="2">
        <v>0.12984100000000001</v>
      </c>
    </row>
    <row r="8527" spans="1:12" x14ac:dyDescent="0.2">
      <c r="A8527" s="2">
        <v>10.97913</v>
      </c>
      <c r="B8527" s="2">
        <v>35.86298</v>
      </c>
      <c r="C8527" s="2">
        <v>2.7965E-2</v>
      </c>
      <c r="D8527" s="2">
        <v>0.69514799999999999</v>
      </c>
      <c r="F8527" s="2">
        <v>10.976330000000001</v>
      </c>
      <c r="G8527" s="2">
        <v>0.44377899999999998</v>
      </c>
      <c r="H8527" s="2">
        <v>0.445938</v>
      </c>
      <c r="J8527" s="2">
        <v>10.97913</v>
      </c>
      <c r="K8527" s="2">
        <v>0.129547</v>
      </c>
      <c r="L8527" s="2">
        <v>0.13006400000000001</v>
      </c>
    </row>
    <row r="8528" spans="1:12" x14ac:dyDescent="0.2">
      <c r="A8528" s="2">
        <v>10.97983</v>
      </c>
      <c r="B8528" s="2">
        <v>35.846469999999997</v>
      </c>
      <c r="C8528" s="2">
        <v>2.7605999999999999E-2</v>
      </c>
      <c r="D8528" s="2">
        <v>0.69547599999999998</v>
      </c>
      <c r="F8528" s="2">
        <v>10.977029999999999</v>
      </c>
      <c r="G8528" s="2">
        <v>0.44361099999999998</v>
      </c>
      <c r="H8528" s="2">
        <v>0.44599899999999998</v>
      </c>
      <c r="J8528" s="2">
        <v>10.97983</v>
      </c>
      <c r="K8528" s="2">
        <v>0.129524</v>
      </c>
      <c r="L8528" s="2">
        <v>0.13042500000000001</v>
      </c>
    </row>
    <row r="8529" spans="1:12" x14ac:dyDescent="0.2">
      <c r="A8529" s="2">
        <v>10.98053</v>
      </c>
      <c r="B8529" s="2">
        <v>35.830019999999998</v>
      </c>
      <c r="C8529" s="2">
        <v>2.7480000000000001E-2</v>
      </c>
      <c r="D8529" s="2">
        <v>0.69609399999999999</v>
      </c>
      <c r="F8529" s="2">
        <v>10.977729999999999</v>
      </c>
      <c r="G8529" s="2">
        <v>0.44336700000000001</v>
      </c>
      <c r="H8529" s="2">
        <v>0.44571699999999997</v>
      </c>
      <c r="J8529" s="2">
        <v>10.98053</v>
      </c>
      <c r="K8529" s="2">
        <v>0.12934699999999999</v>
      </c>
      <c r="L8529" s="2">
        <v>0.13095100000000001</v>
      </c>
    </row>
    <row r="8530" spans="1:12" x14ac:dyDescent="0.2">
      <c r="A8530" s="2">
        <v>10.98124</v>
      </c>
      <c r="B8530" s="2">
        <v>35.814059999999998</v>
      </c>
      <c r="C8530" s="2">
        <v>2.7576E-2</v>
      </c>
      <c r="D8530" s="2">
        <v>0.696635</v>
      </c>
      <c r="F8530" s="2">
        <v>10.978429999999999</v>
      </c>
      <c r="G8530" s="2">
        <v>0.44329800000000003</v>
      </c>
      <c r="H8530" s="2">
        <v>0.44564100000000001</v>
      </c>
      <c r="J8530" s="2">
        <v>10.98124</v>
      </c>
      <c r="K8530" s="2">
        <v>0.12897500000000001</v>
      </c>
      <c r="L8530" s="2">
        <v>0.13133800000000001</v>
      </c>
    </row>
    <row r="8531" spans="1:12" x14ac:dyDescent="0.2">
      <c r="A8531" s="2">
        <v>10.98194</v>
      </c>
      <c r="B8531" s="2">
        <v>35.798360000000002</v>
      </c>
      <c r="C8531" s="2">
        <v>2.7869000000000001E-2</v>
      </c>
      <c r="D8531" s="2">
        <v>0.69709299999999996</v>
      </c>
      <c r="F8531" s="2">
        <v>10.97913</v>
      </c>
      <c r="G8531" s="2">
        <v>0.44387799999999999</v>
      </c>
      <c r="H8531" s="2">
        <v>0.44601400000000002</v>
      </c>
      <c r="J8531" s="2">
        <v>10.98194</v>
      </c>
      <c r="K8531" s="2">
        <v>0.12917300000000001</v>
      </c>
      <c r="L8531" s="2">
        <v>0.130851</v>
      </c>
    </row>
    <row r="8532" spans="1:12" x14ac:dyDescent="0.2">
      <c r="A8532" s="2">
        <v>10.98264</v>
      </c>
      <c r="B8532" s="2">
        <v>35.782670000000003</v>
      </c>
      <c r="C8532" s="2">
        <v>2.8003E-2</v>
      </c>
      <c r="D8532" s="2">
        <v>0.69752800000000004</v>
      </c>
      <c r="F8532" s="2">
        <v>10.97983</v>
      </c>
      <c r="G8532" s="2">
        <v>0.44441999999999998</v>
      </c>
      <c r="H8532" s="2">
        <v>0.44645699999999999</v>
      </c>
      <c r="J8532" s="2">
        <v>10.98264</v>
      </c>
      <c r="K8532" s="2">
        <v>0.12956999999999999</v>
      </c>
      <c r="L8532" s="2">
        <v>0.13014999999999999</v>
      </c>
    </row>
    <row r="8533" spans="1:12" x14ac:dyDescent="0.2">
      <c r="A8533" s="2">
        <v>10.98334</v>
      </c>
      <c r="B8533" s="2">
        <v>35.766910000000003</v>
      </c>
      <c r="C8533" s="2">
        <v>2.7689999999999999E-2</v>
      </c>
      <c r="D8533" s="2">
        <v>0.69771099999999997</v>
      </c>
      <c r="F8533" s="2">
        <v>10.98053</v>
      </c>
      <c r="G8533" s="2">
        <v>0.44425199999999998</v>
      </c>
      <c r="H8533" s="2">
        <v>0.44656400000000002</v>
      </c>
      <c r="J8533" s="2">
        <v>10.98334</v>
      </c>
      <c r="K8533" s="2">
        <v>0.12968199999999999</v>
      </c>
      <c r="L8533" s="2">
        <v>0.13000500000000001</v>
      </c>
    </row>
    <row r="8534" spans="1:12" x14ac:dyDescent="0.2">
      <c r="A8534" s="2">
        <v>10.98404</v>
      </c>
      <c r="B8534" s="2">
        <v>35.750689999999999</v>
      </c>
      <c r="C8534" s="2">
        <v>2.7705E-2</v>
      </c>
      <c r="D8534" s="2">
        <v>0.69785600000000003</v>
      </c>
      <c r="F8534" s="2">
        <v>10.98124</v>
      </c>
      <c r="G8534" s="2">
        <v>0.44411499999999998</v>
      </c>
      <c r="H8534" s="2">
        <v>0.446465</v>
      </c>
      <c r="J8534" s="2">
        <v>10.98404</v>
      </c>
      <c r="K8534" s="2">
        <v>0.12948599999999999</v>
      </c>
      <c r="L8534" s="2">
        <v>0.13036900000000001</v>
      </c>
    </row>
    <row r="8535" spans="1:12" x14ac:dyDescent="0.2">
      <c r="A8535" s="2">
        <v>10.98474</v>
      </c>
      <c r="B8535" s="2">
        <v>35.734180000000002</v>
      </c>
      <c r="C8535" s="2">
        <v>2.7689999999999999E-2</v>
      </c>
      <c r="D8535" s="2">
        <v>0.69800099999999998</v>
      </c>
      <c r="F8535" s="2">
        <v>10.98194</v>
      </c>
      <c r="G8535" s="2">
        <v>0.44413799999999998</v>
      </c>
      <c r="H8535" s="2">
        <v>0.44628899999999999</v>
      </c>
      <c r="J8535" s="2">
        <v>10.98474</v>
      </c>
      <c r="K8535" s="2">
        <v>0.12912000000000001</v>
      </c>
      <c r="L8535" s="2">
        <v>0.13087799999999999</v>
      </c>
    </row>
    <row r="8536" spans="1:12" x14ac:dyDescent="0.2">
      <c r="A8536" s="2">
        <v>10.985440000000001</v>
      </c>
      <c r="B8536" s="2">
        <v>35.717970000000001</v>
      </c>
      <c r="C8536" s="2">
        <v>2.7438000000000001E-2</v>
      </c>
      <c r="D8536" s="2">
        <v>0.69850500000000004</v>
      </c>
      <c r="F8536" s="2">
        <v>10.98264</v>
      </c>
      <c r="G8536" s="2">
        <v>0.444519</v>
      </c>
      <c r="H8536" s="2">
        <v>0.44621300000000003</v>
      </c>
      <c r="J8536" s="2">
        <v>10.985440000000001</v>
      </c>
      <c r="K8536" s="2">
        <v>0.12905700000000001</v>
      </c>
      <c r="L8536" s="2">
        <v>0.13120499999999999</v>
      </c>
    </row>
    <row r="8537" spans="1:12" x14ac:dyDescent="0.2">
      <c r="A8537" s="2">
        <v>10.986140000000001</v>
      </c>
      <c r="B8537" s="2">
        <v>35.702179999999998</v>
      </c>
      <c r="C8537" s="2">
        <v>2.7007E-2</v>
      </c>
      <c r="D8537" s="2">
        <v>0.69899299999999998</v>
      </c>
      <c r="F8537" s="2">
        <v>10.98334</v>
      </c>
      <c r="G8537" s="2">
        <v>0.44457200000000002</v>
      </c>
      <c r="H8537" s="2">
        <v>0.446266</v>
      </c>
      <c r="J8537" s="2">
        <v>10.986140000000001</v>
      </c>
      <c r="K8537" s="2">
        <v>0.12957199999999999</v>
      </c>
      <c r="L8537" s="2">
        <v>0.131471</v>
      </c>
    </row>
    <row r="8538" spans="1:12" x14ac:dyDescent="0.2">
      <c r="A8538" s="2">
        <v>10.98685</v>
      </c>
      <c r="B8538" s="2">
        <v>35.685839999999999</v>
      </c>
      <c r="C8538" s="2">
        <v>2.7015000000000001E-2</v>
      </c>
      <c r="D8538" s="2">
        <v>0.69962599999999997</v>
      </c>
      <c r="F8538" s="2">
        <v>10.98404</v>
      </c>
      <c r="G8538" s="2">
        <v>0.444656</v>
      </c>
      <c r="H8538" s="2">
        <v>0.445961</v>
      </c>
      <c r="J8538" s="2">
        <v>10.98685</v>
      </c>
      <c r="K8538" s="2">
        <v>0.12995100000000001</v>
      </c>
      <c r="L8538" s="2">
        <v>0.13172200000000001</v>
      </c>
    </row>
    <row r="8539" spans="1:12" x14ac:dyDescent="0.2">
      <c r="A8539" s="2">
        <v>10.987550000000001</v>
      </c>
      <c r="B8539" s="2">
        <v>35.669089999999997</v>
      </c>
      <c r="C8539" s="2">
        <v>2.7178999999999998E-2</v>
      </c>
      <c r="D8539" s="2">
        <v>0.69984000000000002</v>
      </c>
      <c r="F8539" s="2">
        <v>10.98474</v>
      </c>
      <c r="G8539" s="2">
        <v>0.44494600000000001</v>
      </c>
      <c r="H8539" s="2">
        <v>0.44583899999999999</v>
      </c>
      <c r="J8539" s="2">
        <v>10.987550000000001</v>
      </c>
      <c r="K8539" s="2">
        <v>0.12989800000000001</v>
      </c>
      <c r="L8539" s="2">
        <v>0.131656</v>
      </c>
    </row>
    <row r="8540" spans="1:12" x14ac:dyDescent="0.2">
      <c r="A8540" s="2">
        <v>10.988250000000001</v>
      </c>
      <c r="B8540" s="2">
        <v>35.65269</v>
      </c>
      <c r="C8540" s="2">
        <v>2.7431000000000001E-2</v>
      </c>
      <c r="D8540" s="2">
        <v>0.69953500000000002</v>
      </c>
      <c r="F8540" s="2">
        <v>10.985440000000001</v>
      </c>
      <c r="G8540" s="2">
        <v>0.44486199999999998</v>
      </c>
      <c r="H8540" s="2">
        <v>0.445633</v>
      </c>
      <c r="J8540" s="2">
        <v>10.988250000000001</v>
      </c>
      <c r="K8540" s="2">
        <v>0.129745</v>
      </c>
      <c r="L8540" s="2">
        <v>0.13195299999999999</v>
      </c>
    </row>
    <row r="8541" spans="1:12" x14ac:dyDescent="0.2">
      <c r="A8541" s="2">
        <v>10.988950000000001</v>
      </c>
      <c r="B8541" s="2">
        <v>35.636679999999998</v>
      </c>
      <c r="C8541" s="2">
        <v>2.7137000000000001E-2</v>
      </c>
      <c r="D8541" s="2">
        <v>0.69934399999999997</v>
      </c>
      <c r="F8541" s="2">
        <v>10.986140000000001</v>
      </c>
      <c r="G8541" s="2">
        <v>0.444824</v>
      </c>
      <c r="H8541" s="2">
        <v>0.44529000000000002</v>
      </c>
      <c r="J8541" s="2">
        <v>10.988950000000001</v>
      </c>
      <c r="K8541" s="2">
        <v>0.12982199999999999</v>
      </c>
      <c r="L8541" s="2">
        <v>0.13183900000000001</v>
      </c>
    </row>
    <row r="8542" spans="1:12" x14ac:dyDescent="0.2">
      <c r="A8542" s="2">
        <v>10.989649999999999</v>
      </c>
      <c r="B8542" s="2">
        <v>35.620289999999997</v>
      </c>
      <c r="C8542" s="2">
        <v>2.6984000000000001E-2</v>
      </c>
      <c r="D8542" s="2">
        <v>0.69919100000000001</v>
      </c>
      <c r="F8542" s="2">
        <v>10.98685</v>
      </c>
      <c r="G8542" s="2">
        <v>0.44501499999999999</v>
      </c>
      <c r="H8542" s="2">
        <v>0.44515199999999999</v>
      </c>
      <c r="J8542" s="2">
        <v>10.989649999999999</v>
      </c>
      <c r="K8542" s="2">
        <v>0.12970000000000001</v>
      </c>
      <c r="L8542" s="2">
        <v>0.13191</v>
      </c>
    </row>
    <row r="8543" spans="1:12" x14ac:dyDescent="0.2">
      <c r="A8543" s="2">
        <v>10.990349999999999</v>
      </c>
      <c r="B8543" s="2">
        <v>35.60369</v>
      </c>
      <c r="C8543" s="2">
        <v>2.6595000000000001E-2</v>
      </c>
      <c r="D8543" s="2">
        <v>0.699268</v>
      </c>
      <c r="F8543" s="2">
        <v>10.987550000000001</v>
      </c>
      <c r="G8543" s="2">
        <v>0.44475599999999998</v>
      </c>
      <c r="H8543" s="2">
        <v>0.44516</v>
      </c>
      <c r="J8543" s="2">
        <v>10.990349999999999</v>
      </c>
      <c r="K8543" s="2">
        <v>0.12948599999999999</v>
      </c>
      <c r="L8543" s="2">
        <v>0.13198299999999999</v>
      </c>
    </row>
    <row r="8544" spans="1:12" x14ac:dyDescent="0.2">
      <c r="A8544" s="2">
        <v>10.991059999999999</v>
      </c>
      <c r="B8544" s="2">
        <v>35.587589999999999</v>
      </c>
      <c r="C8544" s="2">
        <v>2.5932E-2</v>
      </c>
      <c r="D8544" s="2">
        <v>0.69977100000000003</v>
      </c>
      <c r="F8544" s="2">
        <v>10.988250000000001</v>
      </c>
      <c r="G8544" s="2">
        <v>0.44493899999999997</v>
      </c>
      <c r="H8544" s="2">
        <v>0.44509900000000002</v>
      </c>
      <c r="J8544" s="2">
        <v>10.991059999999999</v>
      </c>
      <c r="K8544" s="2">
        <v>0.12934499999999999</v>
      </c>
      <c r="L8544" s="2">
        <v>0.131745</v>
      </c>
    </row>
    <row r="8545" spans="1:12" x14ac:dyDescent="0.2">
      <c r="A8545" s="2">
        <v>10.991759999999999</v>
      </c>
      <c r="B8545" s="2">
        <v>35.571539999999999</v>
      </c>
      <c r="C8545" s="2">
        <v>2.5554E-2</v>
      </c>
      <c r="D8545" s="2">
        <v>0.70057999999999998</v>
      </c>
      <c r="F8545" s="2">
        <v>10.988950000000001</v>
      </c>
      <c r="G8545" s="2">
        <v>0.44541900000000001</v>
      </c>
      <c r="H8545" s="2">
        <v>0.44495400000000002</v>
      </c>
      <c r="J8545" s="2">
        <v>10.991759999999999</v>
      </c>
      <c r="K8545" s="2">
        <v>0.12919</v>
      </c>
      <c r="L8545" s="2">
        <v>0.13145799999999999</v>
      </c>
    </row>
    <row r="8546" spans="1:12" x14ac:dyDescent="0.2">
      <c r="A8546" s="2">
        <v>10.992459999999999</v>
      </c>
      <c r="B8546" s="2">
        <v>35.55547</v>
      </c>
      <c r="C8546" s="2">
        <v>2.5375000000000002E-2</v>
      </c>
      <c r="D8546" s="2">
        <v>0.70050400000000002</v>
      </c>
      <c r="F8546" s="2">
        <v>10.989649999999999</v>
      </c>
      <c r="G8546" s="2">
        <v>0.44554899999999997</v>
      </c>
      <c r="H8546" s="2">
        <v>0.44508399999999998</v>
      </c>
      <c r="J8546" s="2">
        <v>10.992459999999999</v>
      </c>
      <c r="K8546" s="2">
        <v>0.12890799999999999</v>
      </c>
      <c r="L8546" s="2">
        <v>0.131741</v>
      </c>
    </row>
    <row r="8547" spans="1:12" x14ac:dyDescent="0.2">
      <c r="A8547" s="2">
        <v>10.99316</v>
      </c>
      <c r="B8547" s="2">
        <v>35.539270000000002</v>
      </c>
      <c r="C8547" s="2">
        <v>2.5035000000000002E-2</v>
      </c>
      <c r="D8547" s="2">
        <v>0.70039700000000005</v>
      </c>
      <c r="F8547" s="2">
        <v>10.990349999999999</v>
      </c>
      <c r="G8547" s="2">
        <v>0.44562499999999999</v>
      </c>
      <c r="H8547" s="2">
        <v>0.444992</v>
      </c>
      <c r="J8547" s="2">
        <v>10.99316</v>
      </c>
      <c r="K8547" s="2">
        <v>0.12862999999999999</v>
      </c>
      <c r="L8547" s="2">
        <v>0.13172700000000001</v>
      </c>
    </row>
    <row r="8548" spans="1:12" x14ac:dyDescent="0.2">
      <c r="A8548" s="2">
        <v>10.99386</v>
      </c>
      <c r="B8548" s="2">
        <v>35.523249999999997</v>
      </c>
      <c r="C8548" s="2">
        <v>2.4375000000000001E-2</v>
      </c>
      <c r="D8548" s="2">
        <v>0.70030499999999996</v>
      </c>
      <c r="F8548" s="2">
        <v>10.991059999999999</v>
      </c>
      <c r="G8548" s="2">
        <v>0.44569399999999998</v>
      </c>
      <c r="H8548" s="2">
        <v>0.444878</v>
      </c>
      <c r="J8548" s="2">
        <v>10.99386</v>
      </c>
      <c r="K8548" s="2">
        <v>0.12865799999999999</v>
      </c>
      <c r="L8548" s="2">
        <v>0.131576</v>
      </c>
    </row>
    <row r="8549" spans="1:12" x14ac:dyDescent="0.2">
      <c r="A8549" s="2">
        <v>10.99456</v>
      </c>
      <c r="B8549" s="2">
        <v>35.507359999999998</v>
      </c>
      <c r="C8549" s="2">
        <v>2.3982E-2</v>
      </c>
      <c r="D8549" s="2">
        <v>0.70060999999999996</v>
      </c>
      <c r="F8549" s="2">
        <v>10.991759999999999</v>
      </c>
      <c r="G8549" s="2">
        <v>0.445938</v>
      </c>
      <c r="H8549" s="2">
        <v>0.44498399999999999</v>
      </c>
      <c r="J8549" s="2">
        <v>10.99456</v>
      </c>
      <c r="K8549" s="2">
        <v>0.12833800000000001</v>
      </c>
      <c r="L8549" s="2">
        <v>0.131684</v>
      </c>
    </row>
    <row r="8550" spans="1:12" x14ac:dyDescent="0.2">
      <c r="A8550" s="2">
        <v>10.99526</v>
      </c>
      <c r="B8550" s="2">
        <v>35.491529999999997</v>
      </c>
      <c r="C8550" s="2">
        <v>2.3363999999999999E-2</v>
      </c>
      <c r="D8550" s="2">
        <v>0.70147199999999998</v>
      </c>
      <c r="F8550" s="2">
        <v>10.992459999999999</v>
      </c>
      <c r="G8550" s="2">
        <v>0.44599899999999998</v>
      </c>
      <c r="H8550" s="2">
        <v>0.44497700000000001</v>
      </c>
      <c r="J8550" s="2">
        <v>10.99526</v>
      </c>
      <c r="K8550" s="2">
        <v>0.12837200000000001</v>
      </c>
      <c r="L8550" s="2">
        <v>0.132023</v>
      </c>
    </row>
    <row r="8551" spans="1:12" x14ac:dyDescent="0.2">
      <c r="A8551" s="2">
        <v>10.99596</v>
      </c>
      <c r="B8551" s="2">
        <v>35.475160000000002</v>
      </c>
      <c r="C8551" s="2">
        <v>2.2884000000000002E-2</v>
      </c>
      <c r="D8551" s="2">
        <v>0.70170900000000003</v>
      </c>
      <c r="F8551" s="2">
        <v>10.99316</v>
      </c>
      <c r="G8551" s="2">
        <v>0.44571699999999997</v>
      </c>
      <c r="H8551" s="2">
        <v>0.44492300000000001</v>
      </c>
      <c r="J8551" s="2">
        <v>10.99596</v>
      </c>
      <c r="K8551" s="2">
        <v>0.12861800000000001</v>
      </c>
      <c r="L8551" s="2">
        <v>0.13209099999999999</v>
      </c>
    </row>
    <row r="8552" spans="1:12" x14ac:dyDescent="0.2">
      <c r="A8552" s="2">
        <v>10.99667</v>
      </c>
      <c r="B8552" s="2">
        <v>35.458500000000001</v>
      </c>
      <c r="C8552" s="2">
        <v>2.2776999999999999E-2</v>
      </c>
      <c r="D8552" s="2">
        <v>0.70218999999999998</v>
      </c>
      <c r="F8552" s="2">
        <v>10.99386</v>
      </c>
      <c r="G8552" s="2">
        <v>0.44564100000000001</v>
      </c>
      <c r="H8552" s="2">
        <v>0.44502999999999998</v>
      </c>
      <c r="J8552" s="2">
        <v>10.99667</v>
      </c>
      <c r="K8552" s="2">
        <v>0.128443</v>
      </c>
      <c r="L8552" s="2">
        <v>0.13198199999999999</v>
      </c>
    </row>
    <row r="8553" spans="1:12" x14ac:dyDescent="0.2">
      <c r="A8553" s="2">
        <v>10.99737</v>
      </c>
      <c r="B8553" s="2">
        <v>35.441769999999998</v>
      </c>
      <c r="C8553" s="2">
        <v>2.2689000000000001E-2</v>
      </c>
      <c r="D8553" s="2">
        <v>0.70259400000000005</v>
      </c>
      <c r="F8553" s="2">
        <v>10.99456</v>
      </c>
      <c r="G8553" s="2">
        <v>0.44601400000000002</v>
      </c>
      <c r="H8553" s="2">
        <v>0.44510699999999997</v>
      </c>
      <c r="J8553" s="2">
        <v>10.99737</v>
      </c>
      <c r="K8553" s="2">
        <v>0.128166</v>
      </c>
      <c r="L8553" s="2">
        <v>0.13131100000000001</v>
      </c>
    </row>
    <row r="8554" spans="1:12" x14ac:dyDescent="0.2">
      <c r="A8554" s="2">
        <v>10.99807</v>
      </c>
      <c r="B8554" s="2">
        <v>35.425190000000001</v>
      </c>
      <c r="C8554" s="2">
        <v>2.1853999999999998E-2</v>
      </c>
      <c r="D8554" s="2">
        <v>0.70276899999999998</v>
      </c>
      <c r="F8554" s="2">
        <v>10.99526</v>
      </c>
      <c r="G8554" s="2">
        <v>0.44645699999999999</v>
      </c>
      <c r="H8554" s="2">
        <v>0.44522899999999999</v>
      </c>
      <c r="J8554" s="2">
        <v>10.99807</v>
      </c>
      <c r="K8554" s="2">
        <v>0.12797900000000001</v>
      </c>
      <c r="L8554" s="2">
        <v>0.13072400000000001</v>
      </c>
    </row>
    <row r="8555" spans="1:12" x14ac:dyDescent="0.2">
      <c r="A8555" s="2">
        <v>10.99877</v>
      </c>
      <c r="B8555" s="2">
        <v>35.408880000000003</v>
      </c>
      <c r="C8555" s="2">
        <v>2.1690000000000001E-2</v>
      </c>
      <c r="D8555" s="2">
        <v>0.70300600000000002</v>
      </c>
      <c r="F8555" s="2">
        <v>10.99596</v>
      </c>
      <c r="G8555" s="2">
        <v>0.44656400000000002</v>
      </c>
      <c r="H8555" s="2">
        <v>0.44521300000000003</v>
      </c>
      <c r="J8555" s="2">
        <v>10.99877</v>
      </c>
      <c r="K8555" s="2">
        <v>0.12793299999999999</v>
      </c>
      <c r="L8555" s="2">
        <v>0.130186</v>
      </c>
    </row>
    <row r="8556" spans="1:12" x14ac:dyDescent="0.2">
      <c r="A8556" s="2">
        <v>10.999470000000001</v>
      </c>
      <c r="B8556" s="2">
        <v>35.39282</v>
      </c>
      <c r="C8556" s="2">
        <v>2.1708999999999999E-2</v>
      </c>
      <c r="D8556" s="2">
        <v>0.70374599999999998</v>
      </c>
      <c r="F8556" s="2">
        <v>10.99667</v>
      </c>
      <c r="G8556" s="2">
        <v>0.446465</v>
      </c>
      <c r="H8556" s="2">
        <v>0.44504500000000002</v>
      </c>
      <c r="J8556" s="2">
        <v>10.999470000000001</v>
      </c>
      <c r="K8556" s="2">
        <v>0.127222</v>
      </c>
      <c r="L8556" s="2">
        <v>0.13019500000000001</v>
      </c>
    </row>
    <row r="8557" spans="1:12" x14ac:dyDescent="0.2">
      <c r="A8557" s="2">
        <v>11.000170000000001</v>
      </c>
      <c r="B8557" s="2">
        <v>35.376109999999997</v>
      </c>
      <c r="C8557" s="2">
        <v>2.1423000000000001E-2</v>
      </c>
      <c r="D8557" s="2">
        <v>0.70468399999999998</v>
      </c>
      <c r="F8557" s="2">
        <v>10.99737</v>
      </c>
      <c r="G8557" s="2">
        <v>0.44628899999999999</v>
      </c>
      <c r="H8557" s="2">
        <v>0.44489299999999998</v>
      </c>
      <c r="J8557" s="2">
        <v>11.000170000000001</v>
      </c>
      <c r="K8557" s="2">
        <v>0.126612</v>
      </c>
      <c r="L8557" s="2">
        <v>0.13039100000000001</v>
      </c>
    </row>
    <row r="8558" spans="1:12" x14ac:dyDescent="0.2">
      <c r="A8558" s="2">
        <v>11.000870000000001</v>
      </c>
      <c r="B8558" s="2">
        <v>35.359279999999998</v>
      </c>
      <c r="C8558" s="2">
        <v>2.1014000000000001E-2</v>
      </c>
      <c r="D8558" s="2">
        <v>0.70556200000000002</v>
      </c>
      <c r="F8558" s="2">
        <v>10.99807</v>
      </c>
      <c r="G8558" s="2">
        <v>0.44621300000000003</v>
      </c>
      <c r="H8558" s="2">
        <v>0.44490800000000003</v>
      </c>
      <c r="J8558" s="2">
        <v>11.000870000000001</v>
      </c>
      <c r="K8558" s="2">
        <v>0.12629099999999999</v>
      </c>
      <c r="L8558" s="2">
        <v>0.130663</v>
      </c>
    </row>
    <row r="8559" spans="1:12" x14ac:dyDescent="0.2">
      <c r="A8559" s="2">
        <v>11.001580000000001</v>
      </c>
      <c r="B8559" s="2">
        <v>35.3429</v>
      </c>
      <c r="C8559" s="2">
        <v>2.0896000000000001E-2</v>
      </c>
      <c r="D8559" s="2">
        <v>0.70608800000000005</v>
      </c>
      <c r="F8559" s="2">
        <v>10.99877</v>
      </c>
      <c r="G8559" s="2">
        <v>0.446266</v>
      </c>
      <c r="H8559" s="2">
        <v>0.444687</v>
      </c>
      <c r="J8559" s="2">
        <v>11.001580000000001</v>
      </c>
      <c r="K8559" s="2">
        <v>0.12575900000000001</v>
      </c>
      <c r="L8559" s="2">
        <v>0.13088</v>
      </c>
    </row>
    <row r="8560" spans="1:12" x14ac:dyDescent="0.2">
      <c r="A8560" s="2">
        <v>11.002280000000001</v>
      </c>
      <c r="B8560" s="2">
        <v>35.32629</v>
      </c>
      <c r="C8560" s="2">
        <v>2.0747000000000002E-2</v>
      </c>
      <c r="D8560" s="2">
        <v>0.70631699999999997</v>
      </c>
      <c r="F8560" s="2">
        <v>10.999470000000001</v>
      </c>
      <c r="G8560" s="2">
        <v>0.445961</v>
      </c>
      <c r="H8560" s="2">
        <v>0.44448100000000001</v>
      </c>
      <c r="J8560" s="2">
        <v>11.002280000000001</v>
      </c>
      <c r="K8560" s="2">
        <v>0.125141</v>
      </c>
      <c r="L8560" s="2">
        <v>0.13092300000000001</v>
      </c>
    </row>
    <row r="8561" spans="1:12" x14ac:dyDescent="0.2">
      <c r="A8561" s="2">
        <v>11.002980000000001</v>
      </c>
      <c r="B8561" s="2">
        <v>35.309800000000003</v>
      </c>
      <c r="C8561" s="2">
        <v>2.0976000000000002E-2</v>
      </c>
      <c r="D8561" s="2">
        <v>0.70682800000000001</v>
      </c>
      <c r="F8561" s="2">
        <v>11.000170000000001</v>
      </c>
      <c r="G8561" s="2">
        <v>0.44583899999999999</v>
      </c>
      <c r="H8561" s="2">
        <v>0.44470199999999999</v>
      </c>
      <c r="J8561" s="2">
        <v>11.002980000000001</v>
      </c>
      <c r="K8561" s="2">
        <v>0.12492200000000001</v>
      </c>
      <c r="L8561" s="2">
        <v>0.130995</v>
      </c>
    </row>
    <row r="8562" spans="1:12" x14ac:dyDescent="0.2">
      <c r="A8562" s="2">
        <v>11.003679999999999</v>
      </c>
      <c r="B8562" s="2">
        <v>35.292650000000002</v>
      </c>
      <c r="C8562" s="2">
        <v>2.0868999999999999E-2</v>
      </c>
      <c r="D8562" s="2">
        <v>0.70696599999999998</v>
      </c>
      <c r="F8562" s="2">
        <v>11.000870000000001</v>
      </c>
      <c r="G8562" s="2">
        <v>0.445633</v>
      </c>
      <c r="H8562" s="2">
        <v>0.44504500000000002</v>
      </c>
      <c r="J8562" s="2">
        <v>11.003679999999999</v>
      </c>
      <c r="K8562" s="2">
        <v>0.124899</v>
      </c>
      <c r="L8562" s="2">
        <v>0.131102</v>
      </c>
    </row>
    <row r="8563" spans="1:12" x14ac:dyDescent="0.2">
      <c r="A8563" s="2">
        <v>11.004379999999999</v>
      </c>
      <c r="B8563" s="2">
        <v>35.276150000000001</v>
      </c>
      <c r="C8563" s="2">
        <v>2.0605999999999999E-2</v>
      </c>
      <c r="D8563" s="2">
        <v>0.70694999999999997</v>
      </c>
      <c r="F8563" s="2">
        <v>11.001580000000001</v>
      </c>
      <c r="G8563" s="2">
        <v>0.44529000000000002</v>
      </c>
      <c r="H8563" s="2">
        <v>0.44507600000000003</v>
      </c>
      <c r="J8563" s="2">
        <v>11.004379999999999</v>
      </c>
      <c r="K8563" s="2">
        <v>0.124945</v>
      </c>
      <c r="L8563" s="2">
        <v>0.13116800000000001</v>
      </c>
    </row>
    <row r="8564" spans="1:12" x14ac:dyDescent="0.2">
      <c r="A8564" s="2">
        <v>11.00508</v>
      </c>
      <c r="B8564" s="2">
        <v>35.260100000000001</v>
      </c>
      <c r="C8564" s="2">
        <v>2.0934000000000001E-2</v>
      </c>
      <c r="D8564" s="2">
        <v>0.70788899999999999</v>
      </c>
      <c r="F8564" s="2">
        <v>11.002280000000001</v>
      </c>
      <c r="G8564" s="2">
        <v>0.44515199999999999</v>
      </c>
      <c r="H8564" s="2">
        <v>0.44506099999999998</v>
      </c>
      <c r="J8564" s="2">
        <v>11.00508</v>
      </c>
      <c r="K8564" s="2">
        <v>0.124792</v>
      </c>
      <c r="L8564" s="2">
        <v>0.13156499999999999</v>
      </c>
    </row>
    <row r="8565" spans="1:12" x14ac:dyDescent="0.2">
      <c r="A8565" s="2">
        <v>11.00578</v>
      </c>
      <c r="B8565" s="2">
        <v>35.24532</v>
      </c>
      <c r="C8565" s="2">
        <v>2.0797E-2</v>
      </c>
      <c r="D8565" s="2">
        <v>0.70834699999999995</v>
      </c>
      <c r="F8565" s="2">
        <v>11.002980000000001</v>
      </c>
      <c r="G8565" s="2">
        <v>0.44516</v>
      </c>
      <c r="H8565" s="2">
        <v>0.44509900000000002</v>
      </c>
      <c r="J8565" s="2">
        <v>11.00578</v>
      </c>
      <c r="K8565" s="2">
        <v>0.124348</v>
      </c>
      <c r="L8565" s="2">
        <v>0.131415</v>
      </c>
    </row>
    <row r="8566" spans="1:12" x14ac:dyDescent="0.2">
      <c r="A8566" s="2">
        <v>11.00648</v>
      </c>
      <c r="B8566" s="2">
        <v>35.231209999999997</v>
      </c>
      <c r="C8566" s="2">
        <v>2.0427000000000001E-2</v>
      </c>
      <c r="D8566" s="2">
        <v>0.709148</v>
      </c>
      <c r="F8566" s="2">
        <v>11.003679999999999</v>
      </c>
      <c r="G8566" s="2">
        <v>0.44509900000000002</v>
      </c>
      <c r="H8566" s="2">
        <v>0.44512200000000002</v>
      </c>
      <c r="J8566" s="2">
        <v>11.00648</v>
      </c>
      <c r="K8566" s="2">
        <v>0.12376</v>
      </c>
      <c r="L8566" s="2">
        <v>0.131358</v>
      </c>
    </row>
    <row r="8567" spans="1:12" x14ac:dyDescent="0.2">
      <c r="A8567" s="2">
        <v>11.00719</v>
      </c>
      <c r="B8567" s="2">
        <v>35.216630000000002</v>
      </c>
      <c r="C8567" s="2">
        <v>2.0056999999999998E-2</v>
      </c>
      <c r="D8567" s="2">
        <v>0.70903300000000002</v>
      </c>
      <c r="F8567" s="2">
        <v>11.004379999999999</v>
      </c>
      <c r="G8567" s="2">
        <v>0.44495400000000002</v>
      </c>
      <c r="H8567" s="2">
        <v>0.44509900000000002</v>
      </c>
      <c r="J8567" s="2">
        <v>11.00719</v>
      </c>
      <c r="K8567" s="2">
        <v>0.123817</v>
      </c>
      <c r="L8567" s="2">
        <v>0.13070699999999999</v>
      </c>
    </row>
    <row r="8568" spans="1:12" x14ac:dyDescent="0.2">
      <c r="A8568" s="2">
        <v>11.00789</v>
      </c>
      <c r="B8568" s="2">
        <v>35.200839999999999</v>
      </c>
      <c r="C8568" s="2">
        <v>2.0598999999999999E-2</v>
      </c>
      <c r="D8568" s="2">
        <v>0.70957499999999996</v>
      </c>
      <c r="F8568" s="2">
        <v>11.00508</v>
      </c>
      <c r="G8568" s="2">
        <v>0.44508399999999998</v>
      </c>
      <c r="H8568" s="2">
        <v>0.44562499999999999</v>
      </c>
      <c r="J8568" s="2">
        <v>11.00789</v>
      </c>
      <c r="K8568" s="2">
        <v>0.124218</v>
      </c>
      <c r="L8568" s="2">
        <v>0.130304</v>
      </c>
    </row>
    <row r="8569" spans="1:12" x14ac:dyDescent="0.2">
      <c r="A8569" s="2">
        <v>11.00859</v>
      </c>
      <c r="B8569" s="2">
        <v>35.184579999999997</v>
      </c>
      <c r="C8569" s="2">
        <v>2.0830999999999999E-2</v>
      </c>
      <c r="D8569" s="2">
        <v>0.70937700000000004</v>
      </c>
      <c r="F8569" s="2">
        <v>11.00578</v>
      </c>
      <c r="G8569" s="2">
        <v>0.444992</v>
      </c>
      <c r="H8569" s="2">
        <v>0.445656</v>
      </c>
      <c r="J8569" s="2">
        <v>11.00859</v>
      </c>
      <c r="K8569" s="2">
        <v>0.124122</v>
      </c>
      <c r="L8569" s="2">
        <v>0.12976599999999999</v>
      </c>
    </row>
    <row r="8570" spans="1:12" x14ac:dyDescent="0.2">
      <c r="A8570" s="2">
        <v>11.00929</v>
      </c>
      <c r="B8570" s="2">
        <v>35.16863</v>
      </c>
      <c r="C8570" s="2">
        <v>2.0995E-2</v>
      </c>
      <c r="D8570" s="2">
        <v>0.70943000000000001</v>
      </c>
      <c r="F8570" s="2">
        <v>11.00648</v>
      </c>
      <c r="G8570" s="2">
        <v>0.444878</v>
      </c>
      <c r="H8570" s="2">
        <v>0.44537399999999999</v>
      </c>
      <c r="J8570" s="2">
        <v>11.00929</v>
      </c>
      <c r="K8570" s="2">
        <v>0.12406300000000001</v>
      </c>
      <c r="L8570" s="2">
        <v>0.12921299999999999</v>
      </c>
    </row>
    <row r="8571" spans="1:12" x14ac:dyDescent="0.2">
      <c r="A8571" s="2">
        <v>11.00999</v>
      </c>
      <c r="B8571" s="2">
        <v>35.151890000000002</v>
      </c>
      <c r="C8571" s="2">
        <v>2.1357999999999999E-2</v>
      </c>
      <c r="D8571" s="2">
        <v>0.70924699999999996</v>
      </c>
      <c r="F8571" s="2">
        <v>11.00719</v>
      </c>
      <c r="G8571" s="2">
        <v>0.44498399999999999</v>
      </c>
      <c r="H8571" s="2">
        <v>0.44581599999999999</v>
      </c>
      <c r="J8571" s="2">
        <v>11.00999</v>
      </c>
      <c r="K8571" s="2">
        <v>0.124142</v>
      </c>
      <c r="L8571" s="2">
        <v>0.12923599999999999</v>
      </c>
    </row>
    <row r="8572" spans="1:12" x14ac:dyDescent="0.2">
      <c r="A8572" s="2">
        <v>11.01069</v>
      </c>
      <c r="B8572" s="2">
        <v>35.135080000000002</v>
      </c>
      <c r="C8572" s="2">
        <v>2.1148E-2</v>
      </c>
      <c r="D8572" s="2">
        <v>0.70970500000000003</v>
      </c>
      <c r="F8572" s="2">
        <v>11.00789</v>
      </c>
      <c r="G8572" s="2">
        <v>0.44497700000000001</v>
      </c>
      <c r="H8572" s="2">
        <v>0.445961</v>
      </c>
      <c r="J8572" s="2">
        <v>11.01069</v>
      </c>
      <c r="K8572" s="2">
        <v>0.124073</v>
      </c>
      <c r="L8572" s="2">
        <v>0.128995</v>
      </c>
    </row>
    <row r="8573" spans="1:12" x14ac:dyDescent="0.2">
      <c r="A8573" s="2">
        <v>11.0114</v>
      </c>
      <c r="B8573" s="2">
        <v>35.118819999999999</v>
      </c>
      <c r="C8573" s="2">
        <v>2.1624999999999998E-2</v>
      </c>
      <c r="D8573" s="2">
        <v>0.710094</v>
      </c>
      <c r="F8573" s="2">
        <v>11.00859</v>
      </c>
      <c r="G8573" s="2">
        <v>0.44492300000000001</v>
      </c>
      <c r="H8573" s="2">
        <v>0.44604500000000002</v>
      </c>
      <c r="J8573" s="2">
        <v>11.0114</v>
      </c>
      <c r="K8573" s="2">
        <v>0.123459</v>
      </c>
      <c r="L8573" s="2">
        <v>0.12872600000000001</v>
      </c>
    </row>
    <row r="8574" spans="1:12" x14ac:dyDescent="0.2">
      <c r="A8574" s="2">
        <v>11.0121</v>
      </c>
      <c r="B8574" s="2">
        <v>35.102919999999997</v>
      </c>
      <c r="C8574" s="2">
        <v>2.1537000000000001E-2</v>
      </c>
      <c r="D8574" s="2">
        <v>0.71002500000000002</v>
      </c>
      <c r="F8574" s="2">
        <v>11.00929</v>
      </c>
      <c r="G8574" s="2">
        <v>0.44502999999999998</v>
      </c>
      <c r="H8574" s="2">
        <v>0.446266</v>
      </c>
      <c r="J8574" s="2">
        <v>11.0121</v>
      </c>
      <c r="K8574" s="2">
        <v>0.123012</v>
      </c>
      <c r="L8574" s="2">
        <v>0.128771</v>
      </c>
    </row>
    <row r="8575" spans="1:12" x14ac:dyDescent="0.2">
      <c r="A8575" s="2">
        <v>11.0128</v>
      </c>
      <c r="B8575" s="2">
        <v>35.087319999999998</v>
      </c>
      <c r="C8575" s="2">
        <v>2.1491E-2</v>
      </c>
      <c r="D8575" s="2">
        <v>0.710117</v>
      </c>
      <c r="F8575" s="2">
        <v>11.00999</v>
      </c>
      <c r="G8575" s="2">
        <v>0.44510699999999997</v>
      </c>
      <c r="H8575" s="2">
        <v>0.44651800000000003</v>
      </c>
      <c r="J8575" s="2">
        <v>11.0128</v>
      </c>
      <c r="K8575" s="2">
        <v>0.123005</v>
      </c>
      <c r="L8575" s="2">
        <v>0.12834699999999999</v>
      </c>
    </row>
    <row r="8576" spans="1:12" x14ac:dyDescent="0.2">
      <c r="A8576" s="2">
        <v>11.013500000000001</v>
      </c>
      <c r="B8576" s="2">
        <v>35.071489999999997</v>
      </c>
      <c r="C8576" s="2">
        <v>2.1406999999999999E-2</v>
      </c>
      <c r="D8576" s="2">
        <v>0.70999500000000004</v>
      </c>
      <c r="F8576" s="2">
        <v>11.01069</v>
      </c>
      <c r="G8576" s="2">
        <v>0.44522899999999999</v>
      </c>
      <c r="H8576" s="2">
        <v>0.446739</v>
      </c>
      <c r="J8576" s="2">
        <v>11.013500000000001</v>
      </c>
      <c r="K8576" s="2">
        <v>0.123409</v>
      </c>
      <c r="L8576" s="2">
        <v>0.12778300000000001</v>
      </c>
    </row>
    <row r="8577" spans="1:12" x14ac:dyDescent="0.2">
      <c r="A8577" s="2">
        <v>11.014200000000001</v>
      </c>
      <c r="B8577" s="2">
        <v>35.055370000000003</v>
      </c>
      <c r="C8577" s="2">
        <v>2.0785999999999999E-2</v>
      </c>
      <c r="D8577" s="2">
        <v>0.71046799999999999</v>
      </c>
      <c r="F8577" s="2">
        <v>11.0114</v>
      </c>
      <c r="G8577" s="2">
        <v>0.44521300000000003</v>
      </c>
      <c r="H8577" s="2">
        <v>0.44686900000000002</v>
      </c>
      <c r="J8577" s="2">
        <v>11.014200000000001</v>
      </c>
      <c r="K8577" s="2">
        <v>0.12323199999999999</v>
      </c>
      <c r="L8577" s="2">
        <v>0.12765000000000001</v>
      </c>
    </row>
    <row r="8578" spans="1:12" x14ac:dyDescent="0.2">
      <c r="A8578" s="2">
        <v>11.014900000000001</v>
      </c>
      <c r="B8578" s="2">
        <v>35.038800000000002</v>
      </c>
      <c r="C8578" s="2">
        <v>2.0605999999999999E-2</v>
      </c>
      <c r="D8578" s="2">
        <v>0.70997200000000005</v>
      </c>
      <c r="F8578" s="2">
        <v>11.0121</v>
      </c>
      <c r="G8578" s="2">
        <v>0.44504500000000002</v>
      </c>
      <c r="H8578" s="2">
        <v>0.44706699999999999</v>
      </c>
      <c r="J8578" s="2">
        <v>11.014900000000001</v>
      </c>
      <c r="K8578" s="2">
        <v>0.123062</v>
      </c>
      <c r="L8578" s="2">
        <v>0.127583</v>
      </c>
    </row>
    <row r="8579" spans="1:12" x14ac:dyDescent="0.2">
      <c r="A8579" s="2">
        <v>11.015599999999999</v>
      </c>
      <c r="B8579" s="2">
        <v>35.022410000000001</v>
      </c>
      <c r="C8579" s="2">
        <v>2.0187E-2</v>
      </c>
      <c r="D8579" s="2">
        <v>0.70959799999999995</v>
      </c>
      <c r="F8579" s="2">
        <v>11.0128</v>
      </c>
      <c r="G8579" s="2">
        <v>0.44489299999999998</v>
      </c>
      <c r="H8579" s="2">
        <v>0.44743300000000003</v>
      </c>
      <c r="J8579" s="2">
        <v>11.015599999999999</v>
      </c>
      <c r="K8579" s="2">
        <v>0.123358</v>
      </c>
      <c r="L8579" s="2">
        <v>0.12723699999999999</v>
      </c>
    </row>
    <row r="8580" spans="1:12" x14ac:dyDescent="0.2">
      <c r="A8580" s="2">
        <v>11.016299999999999</v>
      </c>
      <c r="B8580" s="2">
        <v>35.005920000000003</v>
      </c>
      <c r="C8580" s="2">
        <v>1.9740000000000001E-2</v>
      </c>
      <c r="D8580" s="2">
        <v>0.709727</v>
      </c>
      <c r="F8580" s="2">
        <v>11.013500000000001</v>
      </c>
      <c r="G8580" s="2">
        <v>0.44490800000000003</v>
      </c>
      <c r="H8580" s="2">
        <v>0.44756299999999999</v>
      </c>
      <c r="J8580" s="2">
        <v>11.016299999999999</v>
      </c>
      <c r="K8580" s="2">
        <v>0.12331400000000001</v>
      </c>
      <c r="L8580" s="2">
        <v>0.126663</v>
      </c>
    </row>
    <row r="8581" spans="1:12" x14ac:dyDescent="0.2">
      <c r="A8581" s="2">
        <v>11.017010000000001</v>
      </c>
      <c r="B8581" s="2">
        <v>34.989490000000004</v>
      </c>
      <c r="C8581" s="2">
        <v>1.9275E-2</v>
      </c>
      <c r="D8581" s="2">
        <v>0.71014699999999997</v>
      </c>
      <c r="F8581" s="2">
        <v>11.014200000000001</v>
      </c>
      <c r="G8581" s="2">
        <v>0.444687</v>
      </c>
      <c r="H8581" s="2">
        <v>0.44763199999999997</v>
      </c>
      <c r="J8581" s="2">
        <v>11.017010000000001</v>
      </c>
      <c r="K8581" s="2">
        <v>0.122539</v>
      </c>
      <c r="L8581" s="2">
        <v>0.12642600000000001</v>
      </c>
    </row>
    <row r="8582" spans="1:12" x14ac:dyDescent="0.2">
      <c r="A8582" s="2">
        <v>11.017709999999999</v>
      </c>
      <c r="B8582" s="2">
        <v>34.973149999999997</v>
      </c>
      <c r="C8582" s="2">
        <v>1.9262999999999999E-2</v>
      </c>
      <c r="D8582" s="2">
        <v>0.71033000000000002</v>
      </c>
      <c r="F8582" s="2">
        <v>11.014900000000001</v>
      </c>
      <c r="G8582" s="2">
        <v>0.44448100000000001</v>
      </c>
      <c r="H8582" s="2">
        <v>0.44775399999999999</v>
      </c>
      <c r="J8582" s="2">
        <v>11.017709999999999</v>
      </c>
      <c r="K8582" s="2">
        <v>0.121988</v>
      </c>
      <c r="L8582" s="2">
        <v>0.12634100000000001</v>
      </c>
    </row>
    <row r="8583" spans="1:12" x14ac:dyDescent="0.2">
      <c r="A8583" s="2">
        <v>11.018409999999999</v>
      </c>
      <c r="B8583" s="2">
        <v>34.956980000000001</v>
      </c>
      <c r="C8583" s="2">
        <v>1.8848E-2</v>
      </c>
      <c r="D8583" s="2">
        <v>0.71029200000000003</v>
      </c>
      <c r="F8583" s="2">
        <v>11.015599999999999</v>
      </c>
      <c r="G8583" s="2">
        <v>0.44470199999999999</v>
      </c>
      <c r="H8583" s="2">
        <v>0.44780700000000001</v>
      </c>
      <c r="J8583" s="2">
        <v>11.018409999999999</v>
      </c>
      <c r="K8583" s="2">
        <v>0.122171</v>
      </c>
      <c r="L8583" s="2">
        <v>0.126307</v>
      </c>
    </row>
    <row r="8584" spans="1:12" x14ac:dyDescent="0.2">
      <c r="A8584" s="2">
        <v>11.01911</v>
      </c>
      <c r="B8584" s="2">
        <v>34.941249999999997</v>
      </c>
      <c r="C8584" s="2">
        <v>1.8603999999999999E-2</v>
      </c>
      <c r="D8584" s="2">
        <v>0.71040599999999998</v>
      </c>
      <c r="F8584" s="2">
        <v>11.016299999999999</v>
      </c>
      <c r="G8584" s="2">
        <v>0.44504500000000002</v>
      </c>
      <c r="H8584" s="2">
        <v>0.44811200000000001</v>
      </c>
      <c r="J8584" s="2">
        <v>11.01911</v>
      </c>
      <c r="K8584" s="2">
        <v>0.122501</v>
      </c>
      <c r="L8584" s="2">
        <v>0.12611700000000001</v>
      </c>
    </row>
    <row r="8585" spans="1:12" x14ac:dyDescent="0.2">
      <c r="A8585" s="2">
        <v>11.01981</v>
      </c>
      <c r="B8585" s="2">
        <v>34.925449999999998</v>
      </c>
      <c r="C8585" s="2">
        <v>1.8020000000000001E-2</v>
      </c>
      <c r="D8585" s="2">
        <v>0.71013899999999996</v>
      </c>
      <c r="F8585" s="2">
        <v>11.017010000000001</v>
      </c>
      <c r="G8585" s="2">
        <v>0.44507600000000003</v>
      </c>
      <c r="H8585" s="2">
        <v>0.44856299999999999</v>
      </c>
      <c r="J8585" s="2">
        <v>11.01981</v>
      </c>
      <c r="K8585" s="2">
        <v>0.12293800000000001</v>
      </c>
      <c r="L8585" s="2">
        <v>0.12542700000000001</v>
      </c>
    </row>
    <row r="8586" spans="1:12" x14ac:dyDescent="0.2">
      <c r="A8586" s="2">
        <v>11.02051</v>
      </c>
      <c r="B8586" s="2">
        <v>34.909669999999998</v>
      </c>
      <c r="C8586" s="2">
        <v>1.7860000000000001E-2</v>
      </c>
      <c r="D8586" s="2">
        <v>0.70996400000000004</v>
      </c>
      <c r="F8586" s="2">
        <v>11.017709999999999</v>
      </c>
      <c r="G8586" s="2">
        <v>0.44506099999999998</v>
      </c>
      <c r="H8586" s="2">
        <v>0.44879200000000002</v>
      </c>
      <c r="J8586" s="2">
        <v>11.02051</v>
      </c>
      <c r="K8586" s="2">
        <v>0.123016</v>
      </c>
      <c r="L8586" s="2">
        <v>0.12526999999999999</v>
      </c>
    </row>
    <row r="8587" spans="1:12" x14ac:dyDescent="0.2">
      <c r="A8587" s="2">
        <v>11.02121</v>
      </c>
      <c r="B8587" s="2">
        <v>34.893659999999997</v>
      </c>
      <c r="C8587" s="2">
        <v>1.789E-2</v>
      </c>
      <c r="D8587" s="2">
        <v>0.71033800000000002</v>
      </c>
      <c r="F8587" s="2">
        <v>11.018409999999999</v>
      </c>
      <c r="G8587" s="2">
        <v>0.44509900000000002</v>
      </c>
      <c r="H8587" s="2">
        <v>0.44885999999999998</v>
      </c>
      <c r="J8587" s="2">
        <v>11.02121</v>
      </c>
      <c r="K8587" s="2">
        <v>0.122562</v>
      </c>
      <c r="L8587" s="2">
        <v>0.12500700000000001</v>
      </c>
    </row>
    <row r="8588" spans="1:12" x14ac:dyDescent="0.2">
      <c r="A8588" s="2">
        <v>11.02191</v>
      </c>
      <c r="B8588" s="2">
        <v>34.87773</v>
      </c>
      <c r="C8588" s="2">
        <v>1.7722000000000002E-2</v>
      </c>
      <c r="D8588" s="2">
        <v>0.71016199999999996</v>
      </c>
      <c r="F8588" s="2">
        <v>11.01911</v>
      </c>
      <c r="G8588" s="2">
        <v>0.44512200000000002</v>
      </c>
      <c r="H8588" s="2">
        <v>0.44890600000000003</v>
      </c>
      <c r="J8588" s="2">
        <v>11.02191</v>
      </c>
      <c r="K8588" s="2">
        <v>0.122236</v>
      </c>
      <c r="L8588" s="2">
        <v>0.12506200000000001</v>
      </c>
    </row>
    <row r="8589" spans="1:12" x14ac:dyDescent="0.2">
      <c r="A8589" s="2">
        <v>11.02262</v>
      </c>
      <c r="B8589" s="2">
        <v>34.862180000000002</v>
      </c>
      <c r="C8589" s="2">
        <v>1.7432E-2</v>
      </c>
      <c r="D8589" s="2">
        <v>0.71051299999999995</v>
      </c>
      <c r="F8589" s="2">
        <v>11.01981</v>
      </c>
      <c r="G8589" s="2">
        <v>0.44509900000000002</v>
      </c>
      <c r="H8589" s="2">
        <v>0.44923400000000002</v>
      </c>
      <c r="J8589" s="2">
        <v>11.02262</v>
      </c>
      <c r="K8589" s="2">
        <v>0.12207</v>
      </c>
      <c r="L8589" s="2">
        <v>0.125225</v>
      </c>
    </row>
    <row r="8590" spans="1:12" x14ac:dyDescent="0.2">
      <c r="A8590" s="2">
        <v>11.02332</v>
      </c>
      <c r="B8590" s="2">
        <v>34.846179999999997</v>
      </c>
      <c r="C8590" s="2">
        <v>1.7229999999999999E-2</v>
      </c>
      <c r="D8590" s="2">
        <v>0.71087999999999996</v>
      </c>
      <c r="F8590" s="2">
        <v>11.02051</v>
      </c>
      <c r="G8590" s="2">
        <v>0.44562499999999999</v>
      </c>
      <c r="H8590" s="2">
        <v>0.44981399999999999</v>
      </c>
      <c r="J8590" s="2">
        <v>11.02332</v>
      </c>
      <c r="K8590" s="2">
        <v>0.121849</v>
      </c>
      <c r="L8590" s="2">
        <v>0.125051</v>
      </c>
    </row>
    <row r="8591" spans="1:12" x14ac:dyDescent="0.2">
      <c r="A8591" s="2">
        <v>11.02402</v>
      </c>
      <c r="B8591" s="2">
        <v>34.830089999999998</v>
      </c>
      <c r="C8591" s="2">
        <v>1.7204000000000001E-2</v>
      </c>
      <c r="D8591" s="2">
        <v>0.71155100000000004</v>
      </c>
      <c r="F8591" s="2">
        <v>11.02121</v>
      </c>
      <c r="G8591" s="2">
        <v>0.445656</v>
      </c>
      <c r="H8591" s="2">
        <v>0.450546</v>
      </c>
      <c r="J8591" s="2">
        <v>11.02402</v>
      </c>
      <c r="K8591" s="2">
        <v>0.121693</v>
      </c>
      <c r="L8591" s="2">
        <v>0.12515799999999999</v>
      </c>
    </row>
    <row r="8592" spans="1:12" x14ac:dyDescent="0.2">
      <c r="A8592" s="2">
        <v>11.02472</v>
      </c>
      <c r="B8592" s="2">
        <v>34.814010000000003</v>
      </c>
      <c r="C8592" s="2">
        <v>1.7028000000000001E-2</v>
      </c>
      <c r="D8592" s="2">
        <v>0.71172599999999997</v>
      </c>
      <c r="F8592" s="2">
        <v>11.02191</v>
      </c>
      <c r="G8592" s="2">
        <v>0.44537399999999999</v>
      </c>
      <c r="H8592" s="2">
        <v>0.45079000000000002</v>
      </c>
      <c r="J8592" s="2">
        <v>11.02472</v>
      </c>
      <c r="K8592" s="2">
        <v>0.12171</v>
      </c>
      <c r="L8592" s="2">
        <v>0.12548000000000001</v>
      </c>
    </row>
    <row r="8593" spans="1:12" x14ac:dyDescent="0.2">
      <c r="A8593" s="2">
        <v>11.02542</v>
      </c>
      <c r="B8593" s="2">
        <v>34.798229999999997</v>
      </c>
      <c r="C8593" s="2">
        <v>1.6704E-2</v>
      </c>
      <c r="D8593" s="2">
        <v>0.71215399999999995</v>
      </c>
      <c r="F8593" s="2">
        <v>11.02262</v>
      </c>
      <c r="G8593" s="2">
        <v>0.44581599999999999</v>
      </c>
      <c r="H8593" s="2">
        <v>0.45075199999999999</v>
      </c>
      <c r="J8593" s="2">
        <v>11.02542</v>
      </c>
      <c r="K8593" s="2">
        <v>0.12153799999999999</v>
      </c>
      <c r="L8593" s="2">
        <v>0.12496400000000001</v>
      </c>
    </row>
    <row r="8594" spans="1:12" x14ac:dyDescent="0.2">
      <c r="A8594" s="2">
        <v>11.026120000000001</v>
      </c>
      <c r="B8594" s="2">
        <v>34.781880000000001</v>
      </c>
      <c r="C8594" s="2">
        <v>1.6390999999999999E-2</v>
      </c>
      <c r="D8594" s="2">
        <v>0.71175699999999997</v>
      </c>
      <c r="F8594" s="2">
        <v>11.02332</v>
      </c>
      <c r="G8594" s="2">
        <v>0.445961</v>
      </c>
      <c r="H8594" s="2">
        <v>0.45048500000000002</v>
      </c>
      <c r="J8594" s="2">
        <v>11.026120000000001</v>
      </c>
      <c r="K8594" s="2">
        <v>0.12115099999999999</v>
      </c>
      <c r="L8594" s="2">
        <v>0.124608</v>
      </c>
    </row>
    <row r="8595" spans="1:12" x14ac:dyDescent="0.2">
      <c r="A8595" s="2">
        <v>11.026820000000001</v>
      </c>
      <c r="B8595" s="2">
        <v>34.765819999999998</v>
      </c>
      <c r="C8595" s="2">
        <v>1.6063000000000001E-2</v>
      </c>
      <c r="D8595" s="2">
        <v>0.71145899999999995</v>
      </c>
      <c r="F8595" s="2">
        <v>11.02402</v>
      </c>
      <c r="G8595" s="2">
        <v>0.44604500000000002</v>
      </c>
      <c r="H8595" s="2">
        <v>0.45045499999999999</v>
      </c>
      <c r="J8595" s="2">
        <v>11.026820000000001</v>
      </c>
      <c r="K8595" s="2">
        <v>0.12095599999999999</v>
      </c>
      <c r="L8595" s="2">
        <v>0.12407600000000001</v>
      </c>
    </row>
    <row r="8596" spans="1:12" x14ac:dyDescent="0.2">
      <c r="A8596" s="2">
        <v>11.02753</v>
      </c>
      <c r="B8596" s="2">
        <v>34.749540000000003</v>
      </c>
      <c r="C8596" s="2">
        <v>1.5783999999999999E-2</v>
      </c>
      <c r="D8596" s="2">
        <v>0.71267199999999997</v>
      </c>
      <c r="F8596" s="2">
        <v>11.02472</v>
      </c>
      <c r="G8596" s="2">
        <v>0.446266</v>
      </c>
      <c r="H8596" s="2">
        <v>0.45058399999999998</v>
      </c>
      <c r="J8596" s="2">
        <v>11.02753</v>
      </c>
      <c r="K8596" s="2">
        <v>0.12098100000000001</v>
      </c>
      <c r="L8596" s="2">
        <v>0.123569</v>
      </c>
    </row>
    <row r="8597" spans="1:12" x14ac:dyDescent="0.2">
      <c r="A8597" s="2">
        <v>11.028230000000001</v>
      </c>
      <c r="B8597" s="2">
        <v>34.7333</v>
      </c>
      <c r="C8597" s="2">
        <v>1.5776999999999999E-2</v>
      </c>
      <c r="D8597" s="2">
        <v>0.71293200000000001</v>
      </c>
      <c r="F8597" s="2">
        <v>11.02542</v>
      </c>
      <c r="G8597" s="2">
        <v>0.44651800000000003</v>
      </c>
      <c r="H8597" s="2">
        <v>0.45080599999999998</v>
      </c>
      <c r="J8597" s="2">
        <v>11.028230000000001</v>
      </c>
      <c r="K8597" s="2">
        <v>0.121294</v>
      </c>
      <c r="L8597" s="2">
        <v>0.12352200000000001</v>
      </c>
    </row>
    <row r="8598" spans="1:12" x14ac:dyDescent="0.2">
      <c r="A8598" s="2">
        <v>11.028930000000001</v>
      </c>
      <c r="B8598" s="2">
        <v>34.71698</v>
      </c>
      <c r="C8598" s="2">
        <v>1.6135E-2</v>
      </c>
      <c r="D8598" s="2">
        <v>0.71305399999999997</v>
      </c>
      <c r="F8598" s="2">
        <v>11.026120000000001</v>
      </c>
      <c r="G8598" s="2">
        <v>0.446739</v>
      </c>
      <c r="H8598" s="2">
        <v>0.45119500000000001</v>
      </c>
      <c r="J8598" s="2">
        <v>11.028930000000001</v>
      </c>
      <c r="K8598" s="2">
        <v>0.121487</v>
      </c>
      <c r="L8598" s="2">
        <v>0.123158</v>
      </c>
    </row>
    <row r="8599" spans="1:12" x14ac:dyDescent="0.2">
      <c r="A8599" s="2">
        <v>11.029629999999999</v>
      </c>
      <c r="B8599" s="2">
        <v>34.700470000000003</v>
      </c>
      <c r="C8599" s="2">
        <v>1.6357E-2</v>
      </c>
      <c r="D8599" s="2">
        <v>0.71314500000000003</v>
      </c>
      <c r="F8599" s="2">
        <v>11.026820000000001</v>
      </c>
      <c r="G8599" s="2">
        <v>0.44686900000000002</v>
      </c>
      <c r="H8599" s="2">
        <v>0.45147700000000002</v>
      </c>
      <c r="J8599" s="2">
        <v>11.029629999999999</v>
      </c>
      <c r="K8599" s="2">
        <v>0.121561</v>
      </c>
      <c r="L8599" s="2">
        <v>0.12277100000000001</v>
      </c>
    </row>
    <row r="8600" spans="1:12" x14ac:dyDescent="0.2">
      <c r="A8600" s="2">
        <v>11.030329999999999</v>
      </c>
      <c r="B8600" s="2">
        <v>34.683689999999999</v>
      </c>
      <c r="C8600" s="2">
        <v>1.6444E-2</v>
      </c>
      <c r="D8600" s="2">
        <v>0.71313800000000005</v>
      </c>
      <c r="F8600" s="2">
        <v>11.02753</v>
      </c>
      <c r="G8600" s="2">
        <v>0.44706699999999999</v>
      </c>
      <c r="H8600" s="2">
        <v>0.45143100000000003</v>
      </c>
      <c r="J8600" s="2">
        <v>11.030329999999999</v>
      </c>
      <c r="K8600" s="2">
        <v>0.12167699999999999</v>
      </c>
      <c r="L8600" s="2">
        <v>0.12236</v>
      </c>
    </row>
    <row r="8601" spans="1:12" x14ac:dyDescent="0.2">
      <c r="A8601" s="2">
        <v>11.031029999999999</v>
      </c>
      <c r="B8601" s="2">
        <v>34.667850000000001</v>
      </c>
      <c r="C8601" s="2">
        <v>1.6315E-2</v>
      </c>
      <c r="D8601" s="2">
        <v>0.71329799999999999</v>
      </c>
      <c r="F8601" s="2">
        <v>11.028230000000001</v>
      </c>
      <c r="G8601" s="2">
        <v>0.44743300000000003</v>
      </c>
      <c r="H8601" s="2">
        <v>0.45116400000000001</v>
      </c>
      <c r="J8601" s="2">
        <v>11.031029999999999</v>
      </c>
      <c r="K8601" s="2">
        <v>0.121837</v>
      </c>
      <c r="L8601" s="2">
        <v>0.121917</v>
      </c>
    </row>
    <row r="8602" spans="1:12" x14ac:dyDescent="0.2">
      <c r="A8602" s="2">
        <v>11.03173</v>
      </c>
      <c r="B8602" s="2">
        <v>34.651589999999999</v>
      </c>
      <c r="C8602" s="2">
        <v>1.6115999999999998E-2</v>
      </c>
      <c r="D8602" s="2">
        <v>0.71348100000000003</v>
      </c>
      <c r="F8602" s="2">
        <v>11.028930000000001</v>
      </c>
      <c r="G8602" s="2">
        <v>0.44756299999999999</v>
      </c>
      <c r="H8602" s="2">
        <v>0.45150000000000001</v>
      </c>
      <c r="J8602" s="2">
        <v>11.03173</v>
      </c>
      <c r="K8602" s="2">
        <v>0.121765</v>
      </c>
      <c r="L8602" s="2">
        <v>0.12193900000000001</v>
      </c>
    </row>
    <row r="8603" spans="1:12" x14ac:dyDescent="0.2">
      <c r="A8603" s="2">
        <v>11.032439999999999</v>
      </c>
      <c r="B8603" s="2">
        <v>34.635370000000002</v>
      </c>
      <c r="C8603" s="2">
        <v>1.5948E-2</v>
      </c>
      <c r="D8603" s="2">
        <v>0.71337399999999995</v>
      </c>
      <c r="F8603" s="2">
        <v>11.029629999999999</v>
      </c>
      <c r="G8603" s="2">
        <v>0.44763199999999997</v>
      </c>
      <c r="H8603" s="2">
        <v>0.452042</v>
      </c>
      <c r="J8603" s="2">
        <v>11.032439999999999</v>
      </c>
      <c r="K8603" s="2">
        <v>0.121864</v>
      </c>
      <c r="L8603" s="2">
        <v>0.122201</v>
      </c>
    </row>
    <row r="8604" spans="1:12" x14ac:dyDescent="0.2">
      <c r="A8604" s="2">
        <v>11.03314</v>
      </c>
      <c r="B8604" s="2">
        <v>34.619529999999997</v>
      </c>
      <c r="C8604" s="2">
        <v>1.6070999999999998E-2</v>
      </c>
      <c r="D8604" s="2">
        <v>0.71326000000000001</v>
      </c>
      <c r="F8604" s="2">
        <v>11.030329999999999</v>
      </c>
      <c r="G8604" s="2">
        <v>0.44775399999999999</v>
      </c>
      <c r="H8604" s="2">
        <v>0.45221699999999998</v>
      </c>
      <c r="J8604" s="2">
        <v>11.03314</v>
      </c>
      <c r="K8604" s="2">
        <v>0.122097</v>
      </c>
      <c r="L8604" s="2">
        <v>0.12203799999999999</v>
      </c>
    </row>
    <row r="8605" spans="1:12" x14ac:dyDescent="0.2">
      <c r="A8605" s="2">
        <v>11.03384</v>
      </c>
      <c r="B8605" s="2">
        <v>34.603099999999998</v>
      </c>
      <c r="C8605" s="2">
        <v>1.6241999999999999E-2</v>
      </c>
      <c r="D8605" s="2">
        <v>0.71374800000000005</v>
      </c>
      <c r="F8605" s="2">
        <v>11.031029999999999</v>
      </c>
      <c r="G8605" s="2">
        <v>0.44780700000000001</v>
      </c>
      <c r="H8605" s="2">
        <v>0.45223200000000002</v>
      </c>
      <c r="J8605" s="2">
        <v>11.03384</v>
      </c>
      <c r="K8605" s="2">
        <v>0.122</v>
      </c>
      <c r="L8605" s="2">
        <v>0.122087</v>
      </c>
    </row>
    <row r="8606" spans="1:12" x14ac:dyDescent="0.2">
      <c r="A8606" s="2">
        <v>11.03454</v>
      </c>
      <c r="B8606" s="2">
        <v>34.586849999999998</v>
      </c>
      <c r="C8606" s="2">
        <v>1.6246E-2</v>
      </c>
      <c r="D8606" s="2">
        <v>0.71316100000000004</v>
      </c>
      <c r="F8606" s="2">
        <v>11.03173</v>
      </c>
      <c r="G8606" s="2">
        <v>0.44811200000000001</v>
      </c>
      <c r="H8606" s="2">
        <v>0.45242300000000002</v>
      </c>
      <c r="J8606" s="2">
        <v>11.03454</v>
      </c>
      <c r="K8606" s="2">
        <v>0.122595</v>
      </c>
      <c r="L8606" s="2">
        <v>0.12196</v>
      </c>
    </row>
    <row r="8607" spans="1:12" x14ac:dyDescent="0.2">
      <c r="A8607" s="2">
        <v>11.03524</v>
      </c>
      <c r="B8607" s="2">
        <v>34.57056</v>
      </c>
      <c r="C8607" s="2">
        <v>1.6483000000000001E-2</v>
      </c>
      <c r="D8607" s="2">
        <v>0.71332099999999998</v>
      </c>
      <c r="F8607" s="2">
        <v>11.032439999999999</v>
      </c>
      <c r="G8607" s="2">
        <v>0.44856299999999999</v>
      </c>
      <c r="H8607" s="2">
        <v>0.45272800000000002</v>
      </c>
      <c r="J8607" s="2">
        <v>11.03524</v>
      </c>
      <c r="K8607" s="2">
        <v>0.12321799999999999</v>
      </c>
      <c r="L8607" s="2">
        <v>0.121573</v>
      </c>
    </row>
    <row r="8608" spans="1:12" x14ac:dyDescent="0.2">
      <c r="A8608" s="2">
        <v>11.03594</v>
      </c>
      <c r="B8608" s="2">
        <v>34.555010000000003</v>
      </c>
      <c r="C8608" s="2">
        <v>1.6504999999999999E-2</v>
      </c>
      <c r="D8608" s="2">
        <v>0.71298499999999998</v>
      </c>
      <c r="F8608" s="2">
        <v>11.03314</v>
      </c>
      <c r="G8608" s="2">
        <v>0.44879200000000002</v>
      </c>
      <c r="H8608" s="2">
        <v>0.45304899999999998</v>
      </c>
      <c r="J8608" s="2">
        <v>11.03594</v>
      </c>
      <c r="K8608" s="2">
        <v>0.123222</v>
      </c>
      <c r="L8608" s="2">
        <v>0.121363</v>
      </c>
    </row>
    <row r="8609" spans="1:12" x14ac:dyDescent="0.2">
      <c r="A8609" s="2">
        <v>11.03664</v>
      </c>
      <c r="B8609" s="2">
        <v>34.538600000000002</v>
      </c>
      <c r="C8609" s="2">
        <v>1.6586E-2</v>
      </c>
      <c r="D8609" s="2">
        <v>0.71357300000000001</v>
      </c>
      <c r="F8609" s="2">
        <v>11.03384</v>
      </c>
      <c r="G8609" s="2">
        <v>0.44885999999999998</v>
      </c>
      <c r="H8609" s="2">
        <v>0.45322400000000002</v>
      </c>
      <c r="J8609" s="2">
        <v>11.03664</v>
      </c>
      <c r="K8609" s="2">
        <v>0.123375</v>
      </c>
      <c r="L8609" s="2">
        <v>0.121557</v>
      </c>
    </row>
    <row r="8610" spans="1:12" x14ac:dyDescent="0.2">
      <c r="A8610" s="2">
        <v>11.03735</v>
      </c>
      <c r="B8610" s="2">
        <v>34.523319999999998</v>
      </c>
      <c r="C8610" s="2">
        <v>1.6726999999999999E-2</v>
      </c>
      <c r="D8610" s="2">
        <v>0.71402299999999996</v>
      </c>
      <c r="F8610" s="2">
        <v>11.03454</v>
      </c>
      <c r="G8610" s="2">
        <v>0.44890600000000003</v>
      </c>
      <c r="H8610" s="2">
        <v>0.45336900000000002</v>
      </c>
      <c r="J8610" s="2">
        <v>11.03735</v>
      </c>
      <c r="K8610" s="2">
        <v>0.123806</v>
      </c>
      <c r="L8610" s="2">
        <v>0.121917</v>
      </c>
    </row>
    <row r="8611" spans="1:12" x14ac:dyDescent="0.2">
      <c r="A8611" s="2">
        <v>11.03805</v>
      </c>
      <c r="B8611" s="2">
        <v>34.507550000000002</v>
      </c>
      <c r="C8611" s="2">
        <v>1.6573999999999998E-2</v>
      </c>
      <c r="D8611" s="2">
        <v>0.71385500000000002</v>
      </c>
      <c r="F8611" s="2">
        <v>11.03524</v>
      </c>
      <c r="G8611" s="2">
        <v>0.44923400000000002</v>
      </c>
      <c r="H8611" s="2">
        <v>0.45352199999999998</v>
      </c>
      <c r="J8611" s="2">
        <v>11.03805</v>
      </c>
      <c r="K8611" s="2">
        <v>0.12423099999999999</v>
      </c>
      <c r="L8611" s="2">
        <v>0.12189800000000001</v>
      </c>
    </row>
    <row r="8612" spans="1:12" x14ac:dyDescent="0.2">
      <c r="A8612" s="2">
        <v>11.03875</v>
      </c>
      <c r="B8612" s="2">
        <v>34.49192</v>
      </c>
      <c r="C8612" s="2">
        <v>1.6364E-2</v>
      </c>
      <c r="D8612" s="2">
        <v>0.71370199999999995</v>
      </c>
      <c r="F8612" s="2">
        <v>11.03594</v>
      </c>
      <c r="G8612" s="2">
        <v>0.44981399999999999</v>
      </c>
      <c r="H8612" s="2">
        <v>0.453461</v>
      </c>
      <c r="J8612" s="2">
        <v>11.03875</v>
      </c>
      <c r="K8612" s="2">
        <v>0.124073</v>
      </c>
      <c r="L8612" s="2">
        <v>0.12180199999999999</v>
      </c>
    </row>
    <row r="8613" spans="1:12" x14ac:dyDescent="0.2">
      <c r="A8613" s="2">
        <v>11.03945</v>
      </c>
      <c r="B8613" s="2">
        <v>34.476480000000002</v>
      </c>
      <c r="C8613" s="2">
        <v>1.6334000000000001E-2</v>
      </c>
      <c r="D8613" s="2">
        <v>0.71395399999999998</v>
      </c>
      <c r="F8613" s="2">
        <v>11.03664</v>
      </c>
      <c r="G8613" s="2">
        <v>0.450546</v>
      </c>
      <c r="H8613" s="2">
        <v>0.45341500000000001</v>
      </c>
      <c r="J8613" s="2">
        <v>11.03945</v>
      </c>
      <c r="K8613" s="2">
        <v>0.123859</v>
      </c>
      <c r="L8613" s="2">
        <v>0.12178899999999999</v>
      </c>
    </row>
    <row r="8614" spans="1:12" x14ac:dyDescent="0.2">
      <c r="A8614" s="2">
        <v>11.040150000000001</v>
      </c>
      <c r="B8614" s="2">
        <v>34.460560000000001</v>
      </c>
      <c r="C8614" s="2">
        <v>1.6279999999999999E-2</v>
      </c>
      <c r="D8614" s="2">
        <v>0.71387</v>
      </c>
      <c r="F8614" s="2">
        <v>11.03735</v>
      </c>
      <c r="G8614" s="2">
        <v>0.45079000000000002</v>
      </c>
      <c r="H8614" s="2">
        <v>0.45333099999999998</v>
      </c>
      <c r="J8614" s="2">
        <v>11.040150000000001</v>
      </c>
      <c r="K8614" s="2">
        <v>0.12384199999999999</v>
      </c>
      <c r="L8614" s="2">
        <v>0.12152300000000001</v>
      </c>
    </row>
    <row r="8615" spans="1:12" x14ac:dyDescent="0.2">
      <c r="A8615" s="2">
        <v>11.040850000000001</v>
      </c>
      <c r="B8615" s="2">
        <v>34.444699999999997</v>
      </c>
      <c r="C8615" s="2">
        <v>1.6643000000000002E-2</v>
      </c>
      <c r="D8615" s="2">
        <v>0.71428999999999998</v>
      </c>
      <c r="F8615" s="2">
        <v>11.03805</v>
      </c>
      <c r="G8615" s="2">
        <v>0.45075199999999999</v>
      </c>
      <c r="H8615" s="2">
        <v>0.45343</v>
      </c>
      <c r="J8615" s="2">
        <v>11.040850000000001</v>
      </c>
      <c r="K8615" s="2">
        <v>0.12374499999999999</v>
      </c>
      <c r="L8615" s="2">
        <v>0.121466</v>
      </c>
    </row>
    <row r="8616" spans="1:12" x14ac:dyDescent="0.2">
      <c r="A8616" s="2">
        <v>11.041550000000001</v>
      </c>
      <c r="B8616" s="2">
        <v>34.428440000000002</v>
      </c>
      <c r="C8616" s="2">
        <v>1.7219000000000002E-2</v>
      </c>
      <c r="D8616" s="2">
        <v>0.71435899999999997</v>
      </c>
      <c r="F8616" s="2">
        <v>11.03875</v>
      </c>
      <c r="G8616" s="2">
        <v>0.45048500000000002</v>
      </c>
      <c r="H8616" s="2">
        <v>0.45377299999999998</v>
      </c>
      <c r="J8616" s="2">
        <v>11.041550000000001</v>
      </c>
      <c r="K8616" s="2">
        <v>0.123665</v>
      </c>
      <c r="L8616" s="2">
        <v>0.12133099999999999</v>
      </c>
    </row>
    <row r="8617" spans="1:12" x14ac:dyDescent="0.2">
      <c r="A8617" s="2">
        <v>11.042249999999999</v>
      </c>
      <c r="B8617" s="2">
        <v>34.412289999999999</v>
      </c>
      <c r="C8617" s="2">
        <v>1.7080999999999999E-2</v>
      </c>
      <c r="D8617" s="2">
        <v>0.71418300000000001</v>
      </c>
      <c r="F8617" s="2">
        <v>11.03945</v>
      </c>
      <c r="G8617" s="2">
        <v>0.45045499999999999</v>
      </c>
      <c r="H8617" s="2">
        <v>0.45382699999999998</v>
      </c>
      <c r="J8617" s="2">
        <v>11.042249999999999</v>
      </c>
      <c r="K8617" s="2">
        <v>0.12339799999999999</v>
      </c>
      <c r="L8617" s="2">
        <v>0.121197</v>
      </c>
    </row>
    <row r="8618" spans="1:12" x14ac:dyDescent="0.2">
      <c r="A8618" s="2">
        <v>11.042960000000001</v>
      </c>
      <c r="B8618" s="2">
        <v>34.396740000000001</v>
      </c>
      <c r="C8618" s="2">
        <v>1.6406E-2</v>
      </c>
      <c r="D8618" s="2">
        <v>0.71403799999999995</v>
      </c>
      <c r="F8618" s="2">
        <v>11.040150000000001</v>
      </c>
      <c r="G8618" s="2">
        <v>0.45058399999999998</v>
      </c>
      <c r="H8618" s="2">
        <v>0.45356800000000003</v>
      </c>
      <c r="J8618" s="2">
        <v>11.042960000000001</v>
      </c>
      <c r="K8618" s="2">
        <v>0.122721</v>
      </c>
      <c r="L8618" s="2">
        <v>0.121311</v>
      </c>
    </row>
    <row r="8619" spans="1:12" x14ac:dyDescent="0.2">
      <c r="A8619" s="2">
        <v>11.043659999999999</v>
      </c>
      <c r="B8619" s="2">
        <v>34.381160000000001</v>
      </c>
      <c r="C8619" s="2">
        <v>1.5727000000000001E-2</v>
      </c>
      <c r="D8619" s="2">
        <v>0.71460999999999997</v>
      </c>
      <c r="F8619" s="2">
        <v>11.040850000000001</v>
      </c>
      <c r="G8619" s="2">
        <v>0.45080599999999998</v>
      </c>
      <c r="H8619" s="2">
        <v>0.45338400000000001</v>
      </c>
      <c r="J8619" s="2">
        <v>11.043659999999999</v>
      </c>
      <c r="K8619" s="2">
        <v>0.122555</v>
      </c>
      <c r="L8619" s="2">
        <v>0.121374</v>
      </c>
    </row>
    <row r="8620" spans="1:12" x14ac:dyDescent="0.2">
      <c r="A8620" s="2">
        <v>11.044359999999999</v>
      </c>
      <c r="B8620" s="2">
        <v>34.365310000000001</v>
      </c>
      <c r="C8620" s="2">
        <v>1.5022000000000001E-2</v>
      </c>
      <c r="D8620" s="2">
        <v>0.71536599999999995</v>
      </c>
      <c r="F8620" s="2">
        <v>11.041550000000001</v>
      </c>
      <c r="G8620" s="2">
        <v>0.45119500000000001</v>
      </c>
      <c r="H8620" s="2">
        <v>0.45352199999999998</v>
      </c>
      <c r="J8620" s="2">
        <v>11.044359999999999</v>
      </c>
      <c r="K8620" s="2">
        <v>0.12285</v>
      </c>
      <c r="L8620" s="2">
        <v>0.121811</v>
      </c>
    </row>
    <row r="8621" spans="1:12" x14ac:dyDescent="0.2">
      <c r="A8621" s="2">
        <v>11.045059999999999</v>
      </c>
      <c r="B8621" s="2">
        <v>34.350029999999997</v>
      </c>
      <c r="C8621" s="2">
        <v>1.4728E-2</v>
      </c>
      <c r="D8621" s="2">
        <v>0.71592299999999998</v>
      </c>
      <c r="F8621" s="2">
        <v>11.042249999999999</v>
      </c>
      <c r="G8621" s="2">
        <v>0.45147700000000002</v>
      </c>
      <c r="H8621" s="2">
        <v>0.453629</v>
      </c>
      <c r="J8621" s="2">
        <v>11.045059999999999</v>
      </c>
      <c r="K8621" s="2">
        <v>0.123062</v>
      </c>
      <c r="L8621" s="2">
        <v>0.121768</v>
      </c>
    </row>
    <row r="8622" spans="1:12" x14ac:dyDescent="0.2">
      <c r="A8622" s="2">
        <v>11.04576</v>
      </c>
      <c r="B8622" s="2">
        <v>34.334150000000001</v>
      </c>
      <c r="C8622" s="2">
        <v>1.4766E-2</v>
      </c>
      <c r="D8622" s="2">
        <v>0.71591499999999997</v>
      </c>
      <c r="F8622" s="2">
        <v>11.042960000000001</v>
      </c>
      <c r="G8622" s="2">
        <v>0.45143100000000003</v>
      </c>
      <c r="H8622" s="2">
        <v>0.45344499999999999</v>
      </c>
      <c r="J8622" s="2">
        <v>11.04576</v>
      </c>
      <c r="K8622" s="2">
        <v>0.123443</v>
      </c>
      <c r="L8622" s="2">
        <v>0.12159499999999999</v>
      </c>
    </row>
    <row r="8623" spans="1:12" x14ac:dyDescent="0.2">
      <c r="A8623" s="2">
        <v>11.04646</v>
      </c>
      <c r="B8623" s="2">
        <v>34.317889999999998</v>
      </c>
      <c r="C8623" s="2">
        <v>1.4456999999999999E-2</v>
      </c>
      <c r="D8623" s="2">
        <v>0.71605200000000002</v>
      </c>
      <c r="F8623" s="2">
        <v>11.043659999999999</v>
      </c>
      <c r="G8623" s="2">
        <v>0.45116400000000001</v>
      </c>
      <c r="H8623" s="2">
        <v>0.453407</v>
      </c>
      <c r="J8623" s="2">
        <v>11.04646</v>
      </c>
      <c r="K8623" s="2">
        <v>0.12403500000000001</v>
      </c>
      <c r="L8623" s="2">
        <v>0.12166200000000001</v>
      </c>
    </row>
    <row r="8624" spans="1:12" x14ac:dyDescent="0.2">
      <c r="A8624" s="2">
        <v>11.04716</v>
      </c>
      <c r="B8624" s="2">
        <v>34.302250000000001</v>
      </c>
      <c r="C8624" s="2">
        <v>1.4109999999999999E-2</v>
      </c>
      <c r="D8624" s="2">
        <v>0.71643400000000002</v>
      </c>
      <c r="F8624" s="2">
        <v>11.044359999999999</v>
      </c>
      <c r="G8624" s="2">
        <v>0.45150000000000001</v>
      </c>
      <c r="H8624" s="2">
        <v>0.45317099999999999</v>
      </c>
      <c r="J8624" s="2">
        <v>11.04716</v>
      </c>
      <c r="K8624" s="2">
        <v>0.124431</v>
      </c>
      <c r="L8624" s="2">
        <v>0.121291</v>
      </c>
    </row>
    <row r="8625" spans="1:12" x14ac:dyDescent="0.2">
      <c r="A8625" s="2">
        <v>11.04787</v>
      </c>
      <c r="B8625" s="2">
        <v>34.286270000000002</v>
      </c>
      <c r="C8625" s="2">
        <v>1.3847E-2</v>
      </c>
      <c r="D8625" s="2">
        <v>0.71698300000000004</v>
      </c>
      <c r="F8625" s="2">
        <v>11.045059999999999</v>
      </c>
      <c r="G8625" s="2">
        <v>0.452042</v>
      </c>
      <c r="H8625" s="2">
        <v>0.45266000000000001</v>
      </c>
      <c r="J8625" s="2">
        <v>11.04787</v>
      </c>
      <c r="K8625" s="2">
        <v>0.124653</v>
      </c>
      <c r="L8625" s="2">
        <v>0.12102</v>
      </c>
    </row>
    <row r="8626" spans="1:12" x14ac:dyDescent="0.2">
      <c r="A8626" s="2">
        <v>11.04857</v>
      </c>
      <c r="B8626" s="2">
        <v>34.270339999999997</v>
      </c>
      <c r="C8626" s="2">
        <v>1.3808000000000001E-2</v>
      </c>
      <c r="D8626" s="2">
        <v>0.71699100000000004</v>
      </c>
      <c r="F8626" s="2">
        <v>11.04576</v>
      </c>
      <c r="G8626" s="2">
        <v>0.45221699999999998</v>
      </c>
      <c r="H8626" s="2">
        <v>0.45236999999999999</v>
      </c>
      <c r="J8626" s="2">
        <v>11.04857</v>
      </c>
      <c r="K8626" s="2">
        <v>0.124599</v>
      </c>
      <c r="L8626" s="2">
        <v>0.120784</v>
      </c>
    </row>
    <row r="8627" spans="1:12" x14ac:dyDescent="0.2">
      <c r="A8627" s="2">
        <v>11.04927</v>
      </c>
      <c r="B8627" s="2">
        <v>34.254980000000003</v>
      </c>
      <c r="C8627" s="2">
        <v>1.3778E-2</v>
      </c>
      <c r="D8627" s="2">
        <v>0.716808</v>
      </c>
      <c r="F8627" s="2">
        <v>11.04646</v>
      </c>
      <c r="G8627" s="2">
        <v>0.45223200000000002</v>
      </c>
      <c r="H8627" s="2">
        <v>0.45228600000000002</v>
      </c>
      <c r="J8627" s="2">
        <v>11.04927</v>
      </c>
      <c r="K8627" s="2">
        <v>0.124681</v>
      </c>
      <c r="L8627" s="2">
        <v>0.120506</v>
      </c>
    </row>
    <row r="8628" spans="1:12" x14ac:dyDescent="0.2">
      <c r="A8628" s="2">
        <v>11.04997</v>
      </c>
      <c r="B8628" s="2">
        <v>34.24004</v>
      </c>
      <c r="C8628" s="2">
        <v>1.3572000000000001E-2</v>
      </c>
      <c r="D8628" s="2">
        <v>0.71718099999999996</v>
      </c>
      <c r="F8628" s="2">
        <v>11.04716</v>
      </c>
      <c r="G8628" s="2">
        <v>0.45242300000000002</v>
      </c>
      <c r="H8628" s="2">
        <v>0.45227800000000001</v>
      </c>
      <c r="J8628" s="2">
        <v>11.04997</v>
      </c>
      <c r="K8628" s="2">
        <v>0.124948</v>
      </c>
      <c r="L8628" s="2">
        <v>0.119905</v>
      </c>
    </row>
    <row r="8629" spans="1:12" x14ac:dyDescent="0.2">
      <c r="A8629" s="2">
        <v>11.05067</v>
      </c>
      <c r="B8629" s="2">
        <v>34.224550000000001</v>
      </c>
      <c r="C8629" s="2">
        <v>1.3866E-2</v>
      </c>
      <c r="D8629" s="2">
        <v>0.71749399999999997</v>
      </c>
      <c r="F8629" s="2">
        <v>11.04787</v>
      </c>
      <c r="G8629" s="2">
        <v>0.45272800000000002</v>
      </c>
      <c r="H8629" s="2">
        <v>0.45185900000000001</v>
      </c>
      <c r="J8629" s="2">
        <v>11.05067</v>
      </c>
      <c r="K8629" s="2">
        <v>0.124836</v>
      </c>
      <c r="L8629" s="2">
        <v>0.119431</v>
      </c>
    </row>
    <row r="8630" spans="1:12" x14ac:dyDescent="0.2">
      <c r="A8630" s="2">
        <v>11.05137</v>
      </c>
      <c r="B8630" s="2">
        <v>34.208970000000001</v>
      </c>
      <c r="C8630" s="2">
        <v>1.4198000000000001E-2</v>
      </c>
      <c r="D8630" s="2">
        <v>0.717441</v>
      </c>
      <c r="F8630" s="2">
        <v>11.04857</v>
      </c>
      <c r="G8630" s="2">
        <v>0.45304899999999998</v>
      </c>
      <c r="H8630" s="2">
        <v>0.45105699999999999</v>
      </c>
      <c r="J8630" s="2">
        <v>11.05137</v>
      </c>
      <c r="K8630" s="2">
        <v>0.12492499999999999</v>
      </c>
      <c r="L8630" s="2">
        <v>0.119218</v>
      </c>
    </row>
    <row r="8631" spans="1:12" x14ac:dyDescent="0.2">
      <c r="A8631" s="2">
        <v>11.052070000000001</v>
      </c>
      <c r="B8631" s="2">
        <v>34.193890000000003</v>
      </c>
      <c r="C8631" s="2">
        <v>1.4156E-2</v>
      </c>
      <c r="D8631" s="2">
        <v>0.71763200000000005</v>
      </c>
      <c r="F8631" s="2">
        <v>11.04927</v>
      </c>
      <c r="G8631" s="2">
        <v>0.45322400000000002</v>
      </c>
      <c r="H8631" s="2">
        <v>0.45049299999999998</v>
      </c>
      <c r="J8631" s="2">
        <v>11.052070000000001</v>
      </c>
      <c r="K8631" s="2">
        <v>0.12565399999999999</v>
      </c>
      <c r="L8631" s="2">
        <v>0.119587</v>
      </c>
    </row>
    <row r="8632" spans="1:12" x14ac:dyDescent="0.2">
      <c r="A8632" s="2">
        <v>11.05278</v>
      </c>
      <c r="B8632" s="2">
        <v>34.178449999999998</v>
      </c>
      <c r="C8632" s="2">
        <v>1.4404E-2</v>
      </c>
      <c r="D8632" s="2">
        <v>0.71825700000000003</v>
      </c>
      <c r="F8632" s="2">
        <v>11.04997</v>
      </c>
      <c r="G8632" s="2">
        <v>0.45336900000000002</v>
      </c>
      <c r="H8632" s="2">
        <v>0.45027200000000001</v>
      </c>
      <c r="J8632" s="2">
        <v>11.05278</v>
      </c>
      <c r="K8632" s="2">
        <v>0.12628300000000001</v>
      </c>
      <c r="L8632" s="2">
        <v>0.12006799999999999</v>
      </c>
    </row>
    <row r="8633" spans="1:12" x14ac:dyDescent="0.2">
      <c r="A8633" s="2">
        <v>11.05348</v>
      </c>
      <c r="B8633" s="2">
        <v>34.163150000000002</v>
      </c>
      <c r="C8633" s="2">
        <v>1.4781000000000001E-2</v>
      </c>
      <c r="D8633" s="2">
        <v>0.71857800000000005</v>
      </c>
      <c r="F8633" s="2">
        <v>11.05067</v>
      </c>
      <c r="G8633" s="2">
        <v>0.45352199999999998</v>
      </c>
      <c r="H8633" s="2">
        <v>0.44998199999999999</v>
      </c>
      <c r="J8633" s="2">
        <v>11.05348</v>
      </c>
      <c r="K8633" s="2">
        <v>0.12621099999999999</v>
      </c>
      <c r="L8633" s="2">
        <v>0.120133</v>
      </c>
    </row>
    <row r="8634" spans="1:12" x14ac:dyDescent="0.2">
      <c r="A8634" s="2">
        <v>11.054180000000001</v>
      </c>
      <c r="B8634" s="2">
        <v>34.147779999999997</v>
      </c>
      <c r="C8634" s="2">
        <v>1.4785E-2</v>
      </c>
      <c r="D8634" s="2">
        <v>0.71868399999999999</v>
      </c>
      <c r="F8634" s="2">
        <v>11.05137</v>
      </c>
      <c r="G8634" s="2">
        <v>0.453461</v>
      </c>
      <c r="H8634" s="2">
        <v>0.44934099999999999</v>
      </c>
      <c r="J8634" s="2">
        <v>11.054180000000001</v>
      </c>
      <c r="K8634" s="2">
        <v>0.12611800000000001</v>
      </c>
      <c r="L8634" s="2">
        <v>0.11990199999999999</v>
      </c>
    </row>
    <row r="8635" spans="1:12" x14ac:dyDescent="0.2">
      <c r="A8635" s="2">
        <v>11.054880000000001</v>
      </c>
      <c r="B8635" s="2">
        <v>34.131970000000003</v>
      </c>
      <c r="C8635" s="2">
        <v>1.4735E-2</v>
      </c>
      <c r="D8635" s="2">
        <v>0.718997</v>
      </c>
      <c r="F8635" s="2">
        <v>11.052070000000001</v>
      </c>
      <c r="G8635" s="2">
        <v>0.45341500000000001</v>
      </c>
      <c r="H8635" s="2">
        <v>0.44900499999999999</v>
      </c>
      <c r="J8635" s="2">
        <v>11.054880000000001</v>
      </c>
      <c r="K8635" s="2">
        <v>0.126085</v>
      </c>
      <c r="L8635" s="2">
        <v>0.12016400000000001</v>
      </c>
    </row>
    <row r="8636" spans="1:12" x14ac:dyDescent="0.2">
      <c r="A8636" s="2">
        <v>11.055580000000001</v>
      </c>
      <c r="B8636" s="2">
        <v>34.116039999999998</v>
      </c>
      <c r="C8636" s="2">
        <v>1.4357999999999999E-2</v>
      </c>
      <c r="D8636" s="2">
        <v>0.71889000000000003</v>
      </c>
      <c r="F8636" s="2">
        <v>11.05278</v>
      </c>
      <c r="G8636" s="2">
        <v>0.45333099999999998</v>
      </c>
      <c r="H8636" s="2">
        <v>0.44918799999999998</v>
      </c>
      <c r="J8636" s="2">
        <v>11.055580000000001</v>
      </c>
      <c r="K8636" s="2">
        <v>0.12604299999999999</v>
      </c>
      <c r="L8636" s="2">
        <v>0.119758</v>
      </c>
    </row>
    <row r="8637" spans="1:12" x14ac:dyDescent="0.2">
      <c r="A8637" s="2">
        <v>11.056279999999999</v>
      </c>
      <c r="B8637" s="2">
        <v>34.099820000000001</v>
      </c>
      <c r="C8637" s="2">
        <v>1.3885E-2</v>
      </c>
      <c r="D8637" s="2">
        <v>0.71860800000000002</v>
      </c>
      <c r="F8637" s="2">
        <v>11.05348</v>
      </c>
      <c r="G8637" s="2">
        <v>0.45343</v>
      </c>
      <c r="H8637" s="2">
        <v>0.449577</v>
      </c>
      <c r="J8637" s="2">
        <v>11.056279999999999</v>
      </c>
      <c r="K8637" s="2">
        <v>0.126112</v>
      </c>
      <c r="L8637" s="2">
        <v>0.11963</v>
      </c>
    </row>
    <row r="8638" spans="1:12" x14ac:dyDescent="0.2">
      <c r="A8638" s="2">
        <v>11.056979999999999</v>
      </c>
      <c r="B8638" s="2">
        <v>34.083840000000002</v>
      </c>
      <c r="C8638" s="2">
        <v>1.3354E-2</v>
      </c>
      <c r="D8638" s="2">
        <v>0.71877599999999997</v>
      </c>
      <c r="F8638" s="2">
        <v>11.054180000000001</v>
      </c>
      <c r="G8638" s="2">
        <v>0.45377299999999998</v>
      </c>
      <c r="H8638" s="2">
        <v>0.44987500000000002</v>
      </c>
      <c r="J8638" s="2">
        <v>11.056979999999999</v>
      </c>
      <c r="K8638" s="2">
        <v>0.12632499999999999</v>
      </c>
      <c r="L8638" s="2">
        <v>0.119244</v>
      </c>
    </row>
    <row r="8639" spans="1:12" x14ac:dyDescent="0.2">
      <c r="A8639" s="2">
        <v>11.057689999999999</v>
      </c>
      <c r="B8639" s="2">
        <v>34.067959999999999</v>
      </c>
      <c r="C8639" s="2">
        <v>1.3346999999999999E-2</v>
      </c>
      <c r="D8639" s="2">
        <v>0.719028</v>
      </c>
      <c r="F8639" s="2">
        <v>11.054880000000001</v>
      </c>
      <c r="G8639" s="2">
        <v>0.45382699999999998</v>
      </c>
      <c r="H8639" s="2">
        <v>0.44994400000000001</v>
      </c>
      <c r="J8639" s="2">
        <v>11.057689999999999</v>
      </c>
      <c r="K8639" s="2">
        <v>0.12659999999999999</v>
      </c>
      <c r="L8639" s="2">
        <v>0.118877</v>
      </c>
    </row>
    <row r="8640" spans="1:12" x14ac:dyDescent="0.2">
      <c r="A8640" s="2">
        <v>11.058389999999999</v>
      </c>
      <c r="B8640" s="2">
        <v>34.052509999999998</v>
      </c>
      <c r="C8640" s="2">
        <v>1.3117999999999999E-2</v>
      </c>
      <c r="D8640" s="2">
        <v>0.71931800000000001</v>
      </c>
      <c r="F8640" s="2">
        <v>11.055580000000001</v>
      </c>
      <c r="G8640" s="2">
        <v>0.45356800000000003</v>
      </c>
      <c r="H8640" s="2">
        <v>0.44957000000000003</v>
      </c>
      <c r="J8640" s="2">
        <v>11.058389999999999</v>
      </c>
      <c r="K8640" s="2">
        <v>0.127003</v>
      </c>
      <c r="L8640" s="2">
        <v>0.118779</v>
      </c>
    </row>
    <row r="8641" spans="1:12" x14ac:dyDescent="0.2">
      <c r="A8641" s="2">
        <v>11.059089999999999</v>
      </c>
      <c r="B8641" s="2">
        <v>34.037700000000001</v>
      </c>
      <c r="C8641" s="2">
        <v>1.2531E-2</v>
      </c>
      <c r="D8641" s="2">
        <v>0.71946299999999996</v>
      </c>
      <c r="F8641" s="2">
        <v>11.056279999999999</v>
      </c>
      <c r="G8641" s="2">
        <v>0.45338400000000001</v>
      </c>
      <c r="H8641" s="2">
        <v>0.449104</v>
      </c>
      <c r="J8641" s="2">
        <v>11.059089999999999</v>
      </c>
      <c r="K8641" s="2">
        <v>0.12737299999999999</v>
      </c>
      <c r="L8641" s="2">
        <v>0.118809</v>
      </c>
    </row>
    <row r="8642" spans="1:12" x14ac:dyDescent="0.2">
      <c r="A8642" s="2">
        <v>11.05979</v>
      </c>
      <c r="B8642" s="2">
        <v>34.024540000000002</v>
      </c>
      <c r="C8642" s="2">
        <v>1.2175999999999999E-2</v>
      </c>
      <c r="D8642" s="2">
        <v>0.71970699999999999</v>
      </c>
      <c r="F8642" s="2">
        <v>11.056979999999999</v>
      </c>
      <c r="G8642" s="2">
        <v>0.45352199999999998</v>
      </c>
      <c r="H8642" s="2">
        <v>0.44889800000000002</v>
      </c>
      <c r="J8642" s="2">
        <v>11.05979</v>
      </c>
      <c r="K8642" s="2">
        <v>0.12753900000000001</v>
      </c>
      <c r="L8642" s="2">
        <v>0.118436</v>
      </c>
    </row>
    <row r="8643" spans="1:12" x14ac:dyDescent="0.2">
      <c r="A8643" s="2">
        <v>11.06049</v>
      </c>
      <c r="B8643" s="2">
        <v>34.01</v>
      </c>
      <c r="C8643" s="2">
        <v>1.2428E-2</v>
      </c>
      <c r="D8643" s="2">
        <v>0.72020300000000004</v>
      </c>
      <c r="F8643" s="2">
        <v>11.057689999999999</v>
      </c>
      <c r="G8643" s="2">
        <v>0.453629</v>
      </c>
      <c r="H8643" s="2">
        <v>0.44907399999999997</v>
      </c>
      <c r="J8643" s="2">
        <v>11.06049</v>
      </c>
      <c r="K8643" s="2">
        <v>0.128136</v>
      </c>
      <c r="L8643" s="2">
        <v>0.11862200000000001</v>
      </c>
    </row>
    <row r="8644" spans="1:12" x14ac:dyDescent="0.2">
      <c r="A8644" s="2">
        <v>11.06119</v>
      </c>
      <c r="B8644" s="2">
        <v>33.994599999999998</v>
      </c>
      <c r="C8644" s="2">
        <v>1.2172000000000001E-2</v>
      </c>
      <c r="D8644" s="2">
        <v>0.72072099999999995</v>
      </c>
      <c r="F8644" s="2">
        <v>11.058389999999999</v>
      </c>
      <c r="G8644" s="2">
        <v>0.45344499999999999</v>
      </c>
      <c r="H8644" s="2">
        <v>0.44926500000000003</v>
      </c>
      <c r="J8644" s="2">
        <v>11.06119</v>
      </c>
      <c r="K8644" s="2">
        <v>0.12892500000000001</v>
      </c>
      <c r="L8644" s="2">
        <v>0.11906700000000001</v>
      </c>
    </row>
    <row r="8645" spans="1:12" x14ac:dyDescent="0.2">
      <c r="A8645" s="2">
        <v>11.06189</v>
      </c>
      <c r="B8645" s="2">
        <v>33.978940000000001</v>
      </c>
      <c r="C8645" s="2">
        <v>1.2244E-2</v>
      </c>
      <c r="D8645" s="2">
        <v>0.72036299999999998</v>
      </c>
      <c r="F8645" s="2">
        <v>11.059089999999999</v>
      </c>
      <c r="G8645" s="2">
        <v>0.453407</v>
      </c>
      <c r="H8645" s="2">
        <v>0.44909700000000002</v>
      </c>
      <c r="J8645" s="2">
        <v>11.06189</v>
      </c>
      <c r="K8645" s="2">
        <v>0.12912199999999999</v>
      </c>
      <c r="L8645" s="2">
        <v>0.119405</v>
      </c>
    </row>
    <row r="8646" spans="1:12" x14ac:dyDescent="0.2">
      <c r="A8646" s="2">
        <v>11.06259</v>
      </c>
      <c r="B8646" s="2">
        <v>33.963439999999999</v>
      </c>
      <c r="C8646" s="2">
        <v>1.2122000000000001E-2</v>
      </c>
      <c r="D8646" s="2">
        <v>0.72028700000000001</v>
      </c>
      <c r="F8646" s="2">
        <v>11.05979</v>
      </c>
      <c r="G8646" s="2">
        <v>0.45317099999999999</v>
      </c>
      <c r="H8646" s="2">
        <v>0.44875300000000001</v>
      </c>
      <c r="J8646" s="2">
        <v>11.06259</v>
      </c>
      <c r="K8646" s="2">
        <v>0.12928600000000001</v>
      </c>
      <c r="L8646" s="2">
        <v>0.119321</v>
      </c>
    </row>
    <row r="8647" spans="1:12" x14ac:dyDescent="0.2">
      <c r="A8647" s="2">
        <v>11.0633</v>
      </c>
      <c r="B8647" s="2">
        <v>33.948129999999999</v>
      </c>
      <c r="C8647" s="2">
        <v>1.2201999999999999E-2</v>
      </c>
      <c r="D8647" s="2">
        <v>0.72079800000000005</v>
      </c>
      <c r="F8647" s="2">
        <v>11.06049</v>
      </c>
      <c r="G8647" s="2">
        <v>0.45266000000000001</v>
      </c>
      <c r="H8647" s="2">
        <v>0.44839499999999999</v>
      </c>
      <c r="J8647" s="2">
        <v>11.0633</v>
      </c>
      <c r="K8647" s="2">
        <v>0.12964999999999999</v>
      </c>
      <c r="L8647" s="2">
        <v>0.11905399999999999</v>
      </c>
    </row>
    <row r="8648" spans="1:12" x14ac:dyDescent="0.2">
      <c r="A8648" s="2">
        <v>11.064</v>
      </c>
      <c r="B8648" s="2">
        <v>33.932949999999998</v>
      </c>
      <c r="C8648" s="2">
        <v>1.155E-2</v>
      </c>
      <c r="D8648" s="2">
        <v>0.72114100000000003</v>
      </c>
      <c r="F8648" s="2">
        <v>11.06119</v>
      </c>
      <c r="G8648" s="2">
        <v>0.45236999999999999</v>
      </c>
      <c r="H8648" s="2">
        <v>0.44783000000000001</v>
      </c>
      <c r="J8648" s="2">
        <v>11.064</v>
      </c>
      <c r="K8648" s="2">
        <v>0.12975900000000001</v>
      </c>
      <c r="L8648" s="2">
        <v>0.119061</v>
      </c>
    </row>
    <row r="8649" spans="1:12" x14ac:dyDescent="0.2">
      <c r="A8649" s="2">
        <v>11.0647</v>
      </c>
      <c r="B8649" s="2">
        <v>33.9176</v>
      </c>
      <c r="C8649" s="2">
        <v>1.1310000000000001E-2</v>
      </c>
      <c r="D8649" s="2">
        <v>0.72150700000000001</v>
      </c>
      <c r="F8649" s="2">
        <v>11.06189</v>
      </c>
      <c r="G8649" s="2">
        <v>0.45228600000000002</v>
      </c>
      <c r="H8649" s="2">
        <v>0.44763199999999997</v>
      </c>
      <c r="J8649" s="2">
        <v>11.0647</v>
      </c>
      <c r="K8649" s="2">
        <v>0.129692</v>
      </c>
      <c r="L8649" s="2">
        <v>0.119003</v>
      </c>
    </row>
    <row r="8650" spans="1:12" x14ac:dyDescent="0.2">
      <c r="A8650" s="2">
        <v>11.0654</v>
      </c>
      <c r="B8650" s="2">
        <v>33.902819999999998</v>
      </c>
      <c r="C8650" s="2">
        <v>1.1183999999999999E-2</v>
      </c>
      <c r="D8650" s="2">
        <v>0.72140800000000005</v>
      </c>
      <c r="F8650" s="2">
        <v>11.06259</v>
      </c>
      <c r="G8650" s="2">
        <v>0.45227800000000001</v>
      </c>
      <c r="H8650" s="2">
        <v>0.44722699999999999</v>
      </c>
      <c r="J8650" s="2">
        <v>11.0654</v>
      </c>
      <c r="K8650" s="2">
        <v>0.12956799999999999</v>
      </c>
      <c r="L8650" s="2">
        <v>0.119093</v>
      </c>
    </row>
    <row r="8651" spans="1:12" x14ac:dyDescent="0.2">
      <c r="A8651" s="2">
        <v>11.0661</v>
      </c>
      <c r="B8651" s="2">
        <v>33.887680000000003</v>
      </c>
      <c r="C8651" s="2">
        <v>1.1424E-2</v>
      </c>
      <c r="D8651" s="2">
        <v>0.72085900000000003</v>
      </c>
      <c r="F8651" s="2">
        <v>11.0633</v>
      </c>
      <c r="G8651" s="2">
        <v>0.45185900000000001</v>
      </c>
      <c r="H8651" s="2">
        <v>0.44743300000000003</v>
      </c>
      <c r="J8651" s="2">
        <v>11.0661</v>
      </c>
      <c r="K8651" s="2">
        <v>0.12968399999999999</v>
      </c>
      <c r="L8651" s="2">
        <v>0.119269</v>
      </c>
    </row>
    <row r="8652" spans="1:12" x14ac:dyDescent="0.2">
      <c r="A8652" s="2">
        <v>11.066800000000001</v>
      </c>
      <c r="B8652" s="2">
        <v>33.872439999999997</v>
      </c>
      <c r="C8652" s="2">
        <v>1.1131E-2</v>
      </c>
      <c r="D8652" s="2">
        <v>0.72114900000000004</v>
      </c>
      <c r="F8652" s="2">
        <v>11.064</v>
      </c>
      <c r="G8652" s="2">
        <v>0.45105699999999999</v>
      </c>
      <c r="H8652" s="2">
        <v>0.44757799999999998</v>
      </c>
      <c r="J8652" s="2">
        <v>11.066800000000001</v>
      </c>
      <c r="K8652" s="2">
        <v>0.13053300000000001</v>
      </c>
      <c r="L8652" s="2">
        <v>0.11942999999999999</v>
      </c>
    </row>
    <row r="8653" spans="1:12" x14ac:dyDescent="0.2">
      <c r="A8653" s="2">
        <v>11.067500000000001</v>
      </c>
      <c r="B8653" s="2">
        <v>33.85745</v>
      </c>
      <c r="C8653" s="2">
        <v>1.1317000000000001E-2</v>
      </c>
      <c r="D8653" s="2">
        <v>0.72123300000000001</v>
      </c>
      <c r="F8653" s="2">
        <v>11.0647</v>
      </c>
      <c r="G8653" s="2">
        <v>0.45049299999999998</v>
      </c>
      <c r="H8653" s="2">
        <v>0.44727299999999998</v>
      </c>
      <c r="J8653" s="2">
        <v>11.067500000000001</v>
      </c>
      <c r="K8653" s="2">
        <v>0.13090099999999999</v>
      </c>
      <c r="L8653" s="2">
        <v>0.11898599999999999</v>
      </c>
    </row>
    <row r="8654" spans="1:12" x14ac:dyDescent="0.2">
      <c r="A8654" s="2">
        <v>11.068210000000001</v>
      </c>
      <c r="B8654" s="2">
        <v>33.842370000000003</v>
      </c>
      <c r="C8654" s="2">
        <v>1.0547000000000001E-2</v>
      </c>
      <c r="D8654" s="2">
        <v>0.72127799999999997</v>
      </c>
      <c r="F8654" s="2">
        <v>11.0654</v>
      </c>
      <c r="G8654" s="2">
        <v>0.45027200000000001</v>
      </c>
      <c r="H8654" s="2">
        <v>0.44686900000000002</v>
      </c>
      <c r="J8654" s="2">
        <v>11.068210000000001</v>
      </c>
      <c r="K8654" s="2">
        <v>0.130415</v>
      </c>
      <c r="L8654" s="2">
        <v>0.11880499999999999</v>
      </c>
    </row>
    <row r="8655" spans="1:12" x14ac:dyDescent="0.2">
      <c r="A8655" s="2">
        <v>11.068910000000001</v>
      </c>
      <c r="B8655" s="2">
        <v>33.827190000000002</v>
      </c>
      <c r="C8655" s="2">
        <v>1.0375000000000001E-2</v>
      </c>
      <c r="D8655" s="2">
        <v>0.72147700000000003</v>
      </c>
      <c r="F8655" s="2">
        <v>11.0661</v>
      </c>
      <c r="G8655" s="2">
        <v>0.44998199999999999</v>
      </c>
      <c r="H8655" s="2">
        <v>0.44678499999999999</v>
      </c>
      <c r="J8655" s="2">
        <v>11.068910000000001</v>
      </c>
      <c r="K8655" s="2">
        <v>0.13028899999999999</v>
      </c>
      <c r="L8655" s="2">
        <v>0.119188</v>
      </c>
    </row>
    <row r="8656" spans="1:12" x14ac:dyDescent="0.2">
      <c r="A8656" s="2">
        <v>11.069610000000001</v>
      </c>
      <c r="B8656" s="2">
        <v>33.811909999999997</v>
      </c>
      <c r="C8656" s="2">
        <v>1.0173E-2</v>
      </c>
      <c r="D8656" s="2">
        <v>0.72153800000000001</v>
      </c>
      <c r="F8656" s="2">
        <v>11.066800000000001</v>
      </c>
      <c r="G8656" s="2">
        <v>0.44934099999999999</v>
      </c>
      <c r="H8656" s="2">
        <v>0.446579</v>
      </c>
      <c r="J8656" s="2">
        <v>11.069610000000001</v>
      </c>
      <c r="K8656" s="2">
        <v>0.13034200000000001</v>
      </c>
      <c r="L8656" s="2">
        <v>0.11884500000000001</v>
      </c>
    </row>
    <row r="8657" spans="1:12" x14ac:dyDescent="0.2">
      <c r="A8657" s="2">
        <v>11.070309999999999</v>
      </c>
      <c r="B8657" s="2">
        <v>33.797040000000003</v>
      </c>
      <c r="C8657" s="2">
        <v>1.0352E-2</v>
      </c>
      <c r="D8657" s="2">
        <v>0.72215600000000002</v>
      </c>
      <c r="F8657" s="2">
        <v>11.067500000000001</v>
      </c>
      <c r="G8657" s="2">
        <v>0.44900499999999999</v>
      </c>
      <c r="H8657" s="2">
        <v>0.44644200000000001</v>
      </c>
      <c r="J8657" s="2">
        <v>11.070309999999999</v>
      </c>
      <c r="K8657" s="2">
        <v>0.13048699999999999</v>
      </c>
      <c r="L8657" s="2">
        <v>0.118589</v>
      </c>
    </row>
    <row r="8658" spans="1:12" x14ac:dyDescent="0.2">
      <c r="A8658" s="2">
        <v>11.071009999999999</v>
      </c>
      <c r="B8658" s="2">
        <v>33.781939999999999</v>
      </c>
      <c r="C8658" s="2">
        <v>1.0356000000000001E-2</v>
      </c>
      <c r="D8658" s="2">
        <v>0.72243800000000002</v>
      </c>
      <c r="F8658" s="2">
        <v>11.068210000000001</v>
      </c>
      <c r="G8658" s="2">
        <v>0.44918799999999998</v>
      </c>
      <c r="H8658" s="2">
        <v>0.446075</v>
      </c>
      <c r="J8658" s="2">
        <v>11.071009999999999</v>
      </c>
      <c r="K8658" s="2">
        <v>0.130665</v>
      </c>
      <c r="L8658" s="2">
        <v>0.118463</v>
      </c>
    </row>
    <row r="8659" spans="1:12" x14ac:dyDescent="0.2">
      <c r="A8659" s="2">
        <v>11.071709999999999</v>
      </c>
      <c r="B8659" s="2">
        <v>33.766660000000002</v>
      </c>
      <c r="C8659" s="2">
        <v>9.8180000000000003E-3</v>
      </c>
      <c r="D8659" s="2">
        <v>0.72236900000000004</v>
      </c>
      <c r="F8659" s="2">
        <v>11.068910000000001</v>
      </c>
      <c r="G8659" s="2">
        <v>0.449577</v>
      </c>
      <c r="H8659" s="2">
        <v>0.44602199999999997</v>
      </c>
      <c r="J8659" s="2">
        <v>11.071709999999999</v>
      </c>
      <c r="K8659" s="2">
        <v>0.13040099999999999</v>
      </c>
      <c r="L8659" s="2">
        <v>0.118128</v>
      </c>
    </row>
    <row r="8660" spans="1:12" x14ac:dyDescent="0.2">
      <c r="A8660" s="2">
        <v>11.07241</v>
      </c>
      <c r="B8660" s="2">
        <v>33.751300000000001</v>
      </c>
      <c r="C8660" s="2">
        <v>9.5320000000000005E-3</v>
      </c>
      <c r="D8660" s="2">
        <v>0.72249099999999999</v>
      </c>
      <c r="F8660" s="2">
        <v>11.069610000000001</v>
      </c>
      <c r="G8660" s="2">
        <v>0.44987500000000002</v>
      </c>
      <c r="H8660" s="2">
        <v>0.44586199999999998</v>
      </c>
      <c r="J8660" s="2">
        <v>11.07241</v>
      </c>
      <c r="K8660" s="2">
        <v>0.13059999999999999</v>
      </c>
      <c r="L8660" s="2">
        <v>0.117671</v>
      </c>
    </row>
    <row r="8661" spans="1:12" x14ac:dyDescent="0.2">
      <c r="A8661" s="2">
        <v>11.073119999999999</v>
      </c>
      <c r="B8661" s="2">
        <v>33.736060000000002</v>
      </c>
      <c r="C8661" s="2">
        <v>9.4289999999999999E-3</v>
      </c>
      <c r="D8661" s="2">
        <v>0.72291099999999997</v>
      </c>
      <c r="F8661" s="2">
        <v>11.070309999999999</v>
      </c>
      <c r="G8661" s="2">
        <v>0.44994400000000001</v>
      </c>
      <c r="H8661" s="2">
        <v>0.44558700000000001</v>
      </c>
      <c r="J8661" s="2">
        <v>11.073119999999999</v>
      </c>
      <c r="K8661" s="2">
        <v>0.13067400000000001</v>
      </c>
      <c r="L8661" s="2">
        <v>0.117317</v>
      </c>
    </row>
    <row r="8662" spans="1:12" x14ac:dyDescent="0.2">
      <c r="A8662" s="2">
        <v>11.07382</v>
      </c>
      <c r="B8662" s="2">
        <v>33.721089999999997</v>
      </c>
      <c r="C8662" s="2">
        <v>9.2610000000000001E-3</v>
      </c>
      <c r="D8662" s="2">
        <v>0.72307900000000003</v>
      </c>
      <c r="F8662" s="2">
        <v>11.071009999999999</v>
      </c>
      <c r="G8662" s="2">
        <v>0.44957000000000003</v>
      </c>
      <c r="H8662" s="2">
        <v>0.44551800000000003</v>
      </c>
      <c r="J8662" s="2">
        <v>11.07382</v>
      </c>
      <c r="K8662" s="2">
        <v>0.130657</v>
      </c>
      <c r="L8662" s="2">
        <v>0.11729000000000001</v>
      </c>
    </row>
    <row r="8663" spans="1:12" x14ac:dyDescent="0.2">
      <c r="A8663" s="2">
        <v>11.07452</v>
      </c>
      <c r="B8663" s="2">
        <v>33.705800000000004</v>
      </c>
      <c r="C8663" s="2">
        <v>8.9099999999999995E-3</v>
      </c>
      <c r="D8663" s="2">
        <v>0.72298700000000005</v>
      </c>
      <c r="F8663" s="2">
        <v>11.071709999999999</v>
      </c>
      <c r="G8663" s="2">
        <v>0.449104</v>
      </c>
      <c r="H8663" s="2">
        <v>0.44573200000000002</v>
      </c>
      <c r="J8663" s="2">
        <v>11.07452</v>
      </c>
      <c r="K8663" s="2">
        <v>0.13070100000000001</v>
      </c>
      <c r="L8663" s="2">
        <v>0.117298</v>
      </c>
    </row>
    <row r="8664" spans="1:12" x14ac:dyDescent="0.2">
      <c r="A8664" s="2">
        <v>11.07522</v>
      </c>
      <c r="B8664" s="2">
        <v>33.690429999999999</v>
      </c>
      <c r="C8664" s="2">
        <v>9.1999999999999998E-3</v>
      </c>
      <c r="D8664" s="2">
        <v>0.72320899999999999</v>
      </c>
      <c r="F8664" s="2">
        <v>11.07241</v>
      </c>
      <c r="G8664" s="2">
        <v>0.44889800000000002</v>
      </c>
      <c r="H8664" s="2">
        <v>0.445602</v>
      </c>
      <c r="J8664" s="2">
        <v>11.07522</v>
      </c>
      <c r="K8664" s="2">
        <v>0.130749</v>
      </c>
      <c r="L8664" s="2">
        <v>0.11704000000000001</v>
      </c>
    </row>
    <row r="8665" spans="1:12" x14ac:dyDescent="0.2">
      <c r="A8665" s="2">
        <v>11.07592</v>
      </c>
      <c r="B8665" s="2">
        <v>33.674840000000003</v>
      </c>
      <c r="C8665" s="2">
        <v>8.6400000000000001E-3</v>
      </c>
      <c r="D8665" s="2">
        <v>0.723499</v>
      </c>
      <c r="F8665" s="2">
        <v>11.073119999999999</v>
      </c>
      <c r="G8665" s="2">
        <v>0.44907399999999997</v>
      </c>
      <c r="H8665" s="2">
        <v>0.44545699999999999</v>
      </c>
      <c r="J8665" s="2">
        <v>11.07592</v>
      </c>
      <c r="K8665" s="2">
        <v>0.13134000000000001</v>
      </c>
      <c r="L8665" s="2">
        <v>0.116495</v>
      </c>
    </row>
    <row r="8666" spans="1:12" x14ac:dyDescent="0.2">
      <c r="A8666" s="2">
        <v>11.07662</v>
      </c>
      <c r="B8666" s="2">
        <v>33.659559999999999</v>
      </c>
      <c r="C8666" s="2">
        <v>8.3840000000000008E-3</v>
      </c>
      <c r="D8666" s="2">
        <v>0.72419999999999995</v>
      </c>
      <c r="F8666" s="2">
        <v>11.07382</v>
      </c>
      <c r="G8666" s="2">
        <v>0.44926500000000003</v>
      </c>
      <c r="H8666" s="2">
        <v>0.44509900000000002</v>
      </c>
      <c r="J8666" s="2">
        <v>11.07662</v>
      </c>
      <c r="K8666" s="2">
        <v>0.13187399999999999</v>
      </c>
      <c r="L8666" s="2">
        <v>0.116079</v>
      </c>
    </row>
    <row r="8667" spans="1:12" x14ac:dyDescent="0.2">
      <c r="A8667" s="2">
        <v>11.07732</v>
      </c>
      <c r="B8667" s="2">
        <v>33.644100000000002</v>
      </c>
      <c r="C8667" s="2">
        <v>8.9219999999999994E-3</v>
      </c>
      <c r="D8667" s="2">
        <v>0.72430000000000005</v>
      </c>
      <c r="F8667" s="2">
        <v>11.07452</v>
      </c>
      <c r="G8667" s="2">
        <v>0.44909700000000002</v>
      </c>
      <c r="H8667" s="2">
        <v>0.44474799999999998</v>
      </c>
      <c r="J8667" s="2">
        <v>11.07732</v>
      </c>
      <c r="K8667" s="2">
        <v>0.132082</v>
      </c>
      <c r="L8667" s="2">
        <v>0.11593199999999999</v>
      </c>
    </row>
    <row r="8668" spans="1:12" x14ac:dyDescent="0.2">
      <c r="A8668" s="2">
        <v>11.07803</v>
      </c>
      <c r="B8668" s="2">
        <v>33.628439999999998</v>
      </c>
      <c r="C8668" s="2">
        <v>9.1660000000000005E-3</v>
      </c>
      <c r="D8668" s="2">
        <v>0.72399400000000003</v>
      </c>
      <c r="F8668" s="2">
        <v>11.07522</v>
      </c>
      <c r="G8668" s="2">
        <v>0.44875300000000001</v>
      </c>
      <c r="H8668" s="2">
        <v>0.44439699999999999</v>
      </c>
      <c r="J8668" s="2">
        <v>11.07803</v>
      </c>
      <c r="K8668" s="2">
        <v>0.13241</v>
      </c>
      <c r="L8668" s="2">
        <v>0.115788</v>
      </c>
    </row>
    <row r="8669" spans="1:12" x14ac:dyDescent="0.2">
      <c r="A8669" s="2">
        <v>11.07873</v>
      </c>
      <c r="B8669" s="2">
        <v>33.612920000000003</v>
      </c>
      <c r="C8669" s="2">
        <v>9.3030000000000005E-3</v>
      </c>
      <c r="D8669" s="2">
        <v>0.72397199999999995</v>
      </c>
      <c r="F8669" s="2">
        <v>11.07592</v>
      </c>
      <c r="G8669" s="2">
        <v>0.44839499999999999</v>
      </c>
      <c r="H8669" s="2">
        <v>0.44425999999999999</v>
      </c>
      <c r="J8669" s="2">
        <v>11.07873</v>
      </c>
      <c r="K8669" s="2">
        <v>0.132685</v>
      </c>
      <c r="L8669" s="2">
        <v>0.11572200000000001</v>
      </c>
    </row>
    <row r="8670" spans="1:12" x14ac:dyDescent="0.2">
      <c r="A8670" s="2">
        <v>11.07943</v>
      </c>
      <c r="B8670" s="2">
        <v>33.597189999999998</v>
      </c>
      <c r="C8670" s="2">
        <v>9.6729999999999993E-3</v>
      </c>
      <c r="D8670" s="2">
        <v>0.72381899999999999</v>
      </c>
      <c r="F8670" s="2">
        <v>11.07662</v>
      </c>
      <c r="G8670" s="2">
        <v>0.44783000000000001</v>
      </c>
      <c r="H8670" s="2">
        <v>0.44398500000000002</v>
      </c>
      <c r="J8670" s="2">
        <v>11.07943</v>
      </c>
      <c r="K8670" s="2">
        <v>0.13306399999999999</v>
      </c>
      <c r="L8670" s="2">
        <v>0.115721</v>
      </c>
    </row>
    <row r="8671" spans="1:12" x14ac:dyDescent="0.2">
      <c r="A8671" s="2">
        <v>11.08013</v>
      </c>
      <c r="B8671" s="2">
        <v>33.581719999999997</v>
      </c>
      <c r="C8671" s="2">
        <v>9.3870010000000007E-3</v>
      </c>
      <c r="D8671" s="2">
        <v>0.72426100000000004</v>
      </c>
      <c r="F8671" s="2">
        <v>11.07732</v>
      </c>
      <c r="G8671" s="2">
        <v>0.44763199999999997</v>
      </c>
      <c r="H8671" s="2">
        <v>0.44406099999999998</v>
      </c>
      <c r="J8671" s="2">
        <v>11.08013</v>
      </c>
      <c r="K8671" s="2">
        <v>0.133213</v>
      </c>
      <c r="L8671" s="2">
        <v>0.115687</v>
      </c>
    </row>
    <row r="8672" spans="1:12" x14ac:dyDescent="0.2">
      <c r="A8672" s="2">
        <v>11.080830000000001</v>
      </c>
      <c r="B8672" s="2">
        <v>33.566270000000003</v>
      </c>
      <c r="C8672" s="2">
        <v>9.3380000000000008E-3</v>
      </c>
      <c r="D8672" s="2">
        <v>0.72437600000000002</v>
      </c>
      <c r="F8672" s="2">
        <v>11.07803</v>
      </c>
      <c r="G8672" s="2">
        <v>0.44722699999999999</v>
      </c>
      <c r="H8672" s="2">
        <v>0.44416</v>
      </c>
      <c r="J8672" s="2">
        <v>11.080830000000001</v>
      </c>
      <c r="K8672" s="2">
        <v>0.13303000000000001</v>
      </c>
      <c r="L8672" s="2">
        <v>0.115326</v>
      </c>
    </row>
    <row r="8673" spans="1:12" x14ac:dyDescent="0.2">
      <c r="A8673" s="2">
        <v>11.081530000000001</v>
      </c>
      <c r="B8673" s="2">
        <v>33.551499999999997</v>
      </c>
      <c r="C8673" s="2">
        <v>9.6279999999999994E-3</v>
      </c>
      <c r="D8673" s="2">
        <v>0.725024</v>
      </c>
      <c r="F8673" s="2">
        <v>11.07873</v>
      </c>
      <c r="G8673" s="2">
        <v>0.44743300000000003</v>
      </c>
      <c r="H8673" s="2">
        <v>0.443741</v>
      </c>
      <c r="J8673" s="2">
        <v>11.081530000000001</v>
      </c>
      <c r="K8673" s="2">
        <v>0.13289599999999999</v>
      </c>
      <c r="L8673" s="2">
        <v>0.114949</v>
      </c>
    </row>
    <row r="8674" spans="1:12" x14ac:dyDescent="0.2">
      <c r="A8674" s="2">
        <v>11.082229999999999</v>
      </c>
      <c r="B8674" s="2">
        <v>33.536000000000001</v>
      </c>
      <c r="C8674" s="2">
        <v>9.9060009999999993E-3</v>
      </c>
      <c r="D8674" s="2">
        <v>0.72477999999999998</v>
      </c>
      <c r="F8674" s="2">
        <v>11.07943</v>
      </c>
      <c r="G8674" s="2">
        <v>0.44757799999999998</v>
      </c>
      <c r="H8674" s="2">
        <v>0.44315300000000002</v>
      </c>
      <c r="J8674" s="2">
        <v>11.082229999999999</v>
      </c>
      <c r="K8674" s="2">
        <v>0.132936</v>
      </c>
      <c r="L8674" s="2">
        <v>0.114952</v>
      </c>
    </row>
    <row r="8675" spans="1:12" x14ac:dyDescent="0.2">
      <c r="A8675" s="2">
        <v>11.082929999999999</v>
      </c>
      <c r="B8675" s="2">
        <v>33.520760000000003</v>
      </c>
      <c r="C8675" s="2">
        <v>1.0394E-2</v>
      </c>
      <c r="D8675" s="2">
        <v>0.72512399999999999</v>
      </c>
      <c r="F8675" s="2">
        <v>11.08013</v>
      </c>
      <c r="G8675" s="2">
        <v>0.44727299999999998</v>
      </c>
      <c r="H8675" s="2">
        <v>0.44356499999999999</v>
      </c>
      <c r="J8675" s="2">
        <v>11.082929999999999</v>
      </c>
      <c r="K8675" s="2">
        <v>0.132936</v>
      </c>
      <c r="L8675" s="2">
        <v>0.11527900000000001</v>
      </c>
    </row>
    <row r="8676" spans="1:12" x14ac:dyDescent="0.2">
      <c r="A8676" s="2">
        <v>11.083640000000001</v>
      </c>
      <c r="B8676" s="2">
        <v>33.505580000000002</v>
      </c>
      <c r="C8676" s="2">
        <v>1.0921E-2</v>
      </c>
      <c r="D8676" s="2">
        <v>0.72564200000000001</v>
      </c>
      <c r="F8676" s="2">
        <v>11.080830000000001</v>
      </c>
      <c r="G8676" s="2">
        <v>0.44686900000000002</v>
      </c>
      <c r="H8676" s="2">
        <v>0.444214</v>
      </c>
      <c r="J8676" s="2">
        <v>11.083640000000001</v>
      </c>
      <c r="K8676" s="2">
        <v>0.132969</v>
      </c>
      <c r="L8676" s="2">
        <v>0.11552</v>
      </c>
    </row>
    <row r="8677" spans="1:12" x14ac:dyDescent="0.2">
      <c r="A8677" s="2">
        <v>11.084339999999999</v>
      </c>
      <c r="B8677" s="2">
        <v>33.490200000000002</v>
      </c>
      <c r="C8677" s="2">
        <v>1.0947E-2</v>
      </c>
      <c r="D8677" s="2">
        <v>0.72597800000000001</v>
      </c>
      <c r="F8677" s="2">
        <v>11.081530000000001</v>
      </c>
      <c r="G8677" s="2">
        <v>0.44678499999999999</v>
      </c>
      <c r="H8677" s="2">
        <v>0.44443500000000002</v>
      </c>
      <c r="J8677" s="2">
        <v>11.084339999999999</v>
      </c>
      <c r="K8677" s="2">
        <v>0.133274</v>
      </c>
      <c r="L8677" s="2">
        <v>0.115519</v>
      </c>
    </row>
    <row r="8678" spans="1:12" x14ac:dyDescent="0.2">
      <c r="A8678" s="2">
        <v>11.085039999999999</v>
      </c>
      <c r="B8678" s="2">
        <v>33.474499999999999</v>
      </c>
      <c r="C8678" s="2">
        <v>1.1221999999999999E-2</v>
      </c>
      <c r="D8678" s="2">
        <v>0.72633700000000001</v>
      </c>
      <c r="F8678" s="2">
        <v>11.082229999999999</v>
      </c>
      <c r="G8678" s="2">
        <v>0.446579</v>
      </c>
      <c r="H8678" s="2">
        <v>0.44427499999999998</v>
      </c>
      <c r="J8678" s="2">
        <v>11.085039999999999</v>
      </c>
      <c r="K8678" s="2">
        <v>0.13334399999999999</v>
      </c>
      <c r="L8678" s="2">
        <v>0.11529200000000001</v>
      </c>
    </row>
    <row r="8679" spans="1:12" x14ac:dyDescent="0.2">
      <c r="A8679" s="2">
        <v>11.085739999999999</v>
      </c>
      <c r="B8679" s="2">
        <v>33.45899</v>
      </c>
      <c r="C8679" s="2">
        <v>1.0970000000000001E-2</v>
      </c>
      <c r="D8679" s="2">
        <v>0.72652000000000005</v>
      </c>
      <c r="F8679" s="2">
        <v>11.082929999999999</v>
      </c>
      <c r="G8679" s="2">
        <v>0.44644200000000001</v>
      </c>
      <c r="H8679" s="2">
        <v>0.44430500000000001</v>
      </c>
      <c r="J8679" s="2">
        <v>11.085739999999999</v>
      </c>
      <c r="K8679" s="2">
        <v>0.13348599999999999</v>
      </c>
      <c r="L8679" s="2">
        <v>0.114984</v>
      </c>
    </row>
    <row r="8680" spans="1:12" x14ac:dyDescent="0.2">
      <c r="A8680" s="2">
        <v>11.08644</v>
      </c>
      <c r="B8680" s="2">
        <v>33.443190000000001</v>
      </c>
      <c r="C8680" s="2">
        <v>1.0623E-2</v>
      </c>
      <c r="D8680" s="2">
        <v>0.72626000000000002</v>
      </c>
      <c r="F8680" s="2">
        <v>11.083640000000001</v>
      </c>
      <c r="G8680" s="2">
        <v>0.446075</v>
      </c>
      <c r="H8680" s="2">
        <v>0.44475599999999998</v>
      </c>
      <c r="J8680" s="2">
        <v>11.08644</v>
      </c>
      <c r="K8680" s="2">
        <v>0.13375100000000001</v>
      </c>
      <c r="L8680" s="2">
        <v>0.114958</v>
      </c>
    </row>
    <row r="8681" spans="1:12" x14ac:dyDescent="0.2">
      <c r="A8681" s="2">
        <v>11.08714</v>
      </c>
      <c r="B8681" s="2">
        <v>33.427190000000003</v>
      </c>
      <c r="C8681" s="2">
        <v>1.0349000000000001E-2</v>
      </c>
      <c r="D8681" s="2">
        <v>0.72573399999999999</v>
      </c>
      <c r="F8681" s="2">
        <v>11.084339999999999</v>
      </c>
      <c r="G8681" s="2">
        <v>0.44602199999999997</v>
      </c>
      <c r="H8681" s="2">
        <v>0.44516800000000001</v>
      </c>
      <c r="J8681" s="2">
        <v>11.08714</v>
      </c>
      <c r="K8681" s="2">
        <v>0.133634</v>
      </c>
      <c r="L8681" s="2">
        <v>0.114454</v>
      </c>
    </row>
    <row r="8682" spans="1:12" x14ac:dyDescent="0.2">
      <c r="A8682" s="2">
        <v>11.08784</v>
      </c>
      <c r="B8682" s="2">
        <v>33.411619999999999</v>
      </c>
      <c r="C8682" s="2">
        <v>1.0349000000000001E-2</v>
      </c>
      <c r="D8682" s="2">
        <v>0.72626000000000002</v>
      </c>
      <c r="F8682" s="2">
        <v>11.085039999999999</v>
      </c>
      <c r="G8682" s="2">
        <v>0.44586199999999998</v>
      </c>
      <c r="H8682" s="2">
        <v>0.44531300000000001</v>
      </c>
      <c r="J8682" s="2">
        <v>11.08784</v>
      </c>
      <c r="K8682" s="2">
        <v>0.13344900000000001</v>
      </c>
      <c r="L8682" s="2">
        <v>0.11401500000000001</v>
      </c>
    </row>
    <row r="8683" spans="1:12" x14ac:dyDescent="0.2">
      <c r="A8683" s="2">
        <v>11.08855</v>
      </c>
      <c r="B8683" s="2">
        <v>33.396160000000002</v>
      </c>
      <c r="C8683" s="2">
        <v>1.0329E-2</v>
      </c>
      <c r="D8683" s="2">
        <v>0.72651200000000005</v>
      </c>
      <c r="F8683" s="2">
        <v>11.085739999999999</v>
      </c>
      <c r="G8683" s="2">
        <v>0.44558700000000001</v>
      </c>
      <c r="H8683" s="2">
        <v>0.44580799999999998</v>
      </c>
      <c r="J8683" s="2">
        <v>11.08855</v>
      </c>
      <c r="K8683" s="2">
        <v>0.13347400000000001</v>
      </c>
      <c r="L8683" s="2">
        <v>0.113996</v>
      </c>
    </row>
    <row r="8684" spans="1:12" x14ac:dyDescent="0.2">
      <c r="A8684" s="2">
        <v>11.08925</v>
      </c>
      <c r="B8684" s="2">
        <v>33.380540000000003</v>
      </c>
      <c r="C8684" s="2">
        <v>1.0470999999999999E-2</v>
      </c>
      <c r="D8684" s="2">
        <v>0.72672599999999998</v>
      </c>
      <c r="F8684" s="2">
        <v>11.08644</v>
      </c>
      <c r="G8684" s="2">
        <v>0.44551800000000003</v>
      </c>
      <c r="H8684" s="2">
        <v>0.44625100000000001</v>
      </c>
      <c r="J8684" s="2">
        <v>11.08925</v>
      </c>
      <c r="K8684" s="2">
        <v>0.133247</v>
      </c>
      <c r="L8684" s="2">
        <v>0.113876</v>
      </c>
    </row>
    <row r="8685" spans="1:12" x14ac:dyDescent="0.2">
      <c r="A8685" s="2">
        <v>11.08995</v>
      </c>
      <c r="B8685" s="2">
        <v>33.364820000000002</v>
      </c>
      <c r="C8685" s="2">
        <v>1.0862999999999999E-2</v>
      </c>
      <c r="D8685" s="2">
        <v>0.72719100000000003</v>
      </c>
      <c r="F8685" s="2">
        <v>11.08714</v>
      </c>
      <c r="G8685" s="2">
        <v>0.44573200000000002</v>
      </c>
      <c r="H8685" s="2">
        <v>0.44615899999999997</v>
      </c>
      <c r="J8685" s="2">
        <v>11.08995</v>
      </c>
      <c r="K8685" s="2">
        <v>0.13297999999999999</v>
      </c>
      <c r="L8685" s="2">
        <v>0.113659</v>
      </c>
    </row>
    <row r="8686" spans="1:12" x14ac:dyDescent="0.2">
      <c r="A8686" s="2">
        <v>11.09065</v>
      </c>
      <c r="B8686" s="2">
        <v>33.349150000000002</v>
      </c>
      <c r="C8686" s="2">
        <v>1.1249E-2</v>
      </c>
      <c r="D8686" s="2">
        <v>0.72801499999999997</v>
      </c>
      <c r="F8686" s="2">
        <v>11.08784</v>
      </c>
      <c r="G8686" s="2">
        <v>0.445602</v>
      </c>
      <c r="H8686" s="2">
        <v>0.44606800000000002</v>
      </c>
      <c r="J8686" s="2">
        <v>11.09065</v>
      </c>
      <c r="K8686" s="2">
        <v>0.13297300000000001</v>
      </c>
      <c r="L8686" s="2">
        <v>0.114042</v>
      </c>
    </row>
    <row r="8687" spans="1:12" x14ac:dyDescent="0.2">
      <c r="A8687" s="2">
        <v>11.09135</v>
      </c>
      <c r="B8687" s="2">
        <v>33.334330000000001</v>
      </c>
      <c r="C8687" s="2">
        <v>1.184E-2</v>
      </c>
      <c r="D8687" s="2">
        <v>0.72846500000000003</v>
      </c>
      <c r="F8687" s="2">
        <v>11.08855</v>
      </c>
      <c r="G8687" s="2">
        <v>0.44545699999999999</v>
      </c>
      <c r="H8687" s="2">
        <v>0.44588499999999998</v>
      </c>
      <c r="J8687" s="2">
        <v>11.09135</v>
      </c>
      <c r="K8687" s="2">
        <v>0.133053</v>
      </c>
      <c r="L8687" s="2">
        <v>0.114617</v>
      </c>
    </row>
    <row r="8688" spans="1:12" x14ac:dyDescent="0.2">
      <c r="A8688" s="2">
        <v>11.09205</v>
      </c>
      <c r="B8688" s="2">
        <v>33.319409999999998</v>
      </c>
      <c r="C8688" s="2">
        <v>1.2191E-2</v>
      </c>
      <c r="D8688" s="2">
        <v>0.72870900000000005</v>
      </c>
      <c r="F8688" s="2">
        <v>11.08925</v>
      </c>
      <c r="G8688" s="2">
        <v>0.44509900000000002</v>
      </c>
      <c r="H8688" s="2">
        <v>0.44584699999999999</v>
      </c>
      <c r="J8688" s="2">
        <v>11.09205</v>
      </c>
      <c r="K8688" s="2">
        <v>0.13313900000000001</v>
      </c>
      <c r="L8688" s="2">
        <v>0.11473800000000001</v>
      </c>
    </row>
    <row r="8689" spans="1:12" x14ac:dyDescent="0.2">
      <c r="A8689" s="2">
        <v>11.092750000000001</v>
      </c>
      <c r="B8689" s="2">
        <v>33.30442</v>
      </c>
      <c r="C8689" s="2">
        <v>1.1493E-2</v>
      </c>
      <c r="D8689" s="2">
        <v>0.72860999999999998</v>
      </c>
      <c r="F8689" s="2">
        <v>11.08995</v>
      </c>
      <c r="G8689" s="2">
        <v>0.44474799999999998</v>
      </c>
      <c r="H8689" s="2">
        <v>0.44609100000000002</v>
      </c>
      <c r="J8689" s="2">
        <v>11.092750000000001</v>
      </c>
      <c r="K8689" s="2">
        <v>0.133409</v>
      </c>
      <c r="L8689" s="2">
        <v>0.114636</v>
      </c>
    </row>
    <row r="8690" spans="1:12" x14ac:dyDescent="0.2">
      <c r="A8690" s="2">
        <v>11.09346</v>
      </c>
      <c r="B8690" s="2">
        <v>33.289160000000003</v>
      </c>
      <c r="C8690" s="2">
        <v>1.1375E-2</v>
      </c>
      <c r="D8690" s="2">
        <v>0.72877800000000004</v>
      </c>
      <c r="F8690" s="2">
        <v>11.09065</v>
      </c>
      <c r="G8690" s="2">
        <v>0.44439699999999999</v>
      </c>
      <c r="H8690" s="2">
        <v>0.44608300000000001</v>
      </c>
      <c r="J8690" s="2">
        <v>11.09346</v>
      </c>
      <c r="K8690" s="2">
        <v>0.13336700000000001</v>
      </c>
      <c r="L8690" s="2">
        <v>0.114305</v>
      </c>
    </row>
    <row r="8691" spans="1:12" x14ac:dyDescent="0.2">
      <c r="A8691" s="2">
        <v>11.09416</v>
      </c>
      <c r="B8691" s="2">
        <v>33.274160000000002</v>
      </c>
      <c r="C8691" s="2">
        <v>1.1587999999999999E-2</v>
      </c>
      <c r="D8691" s="2">
        <v>0.72939600000000004</v>
      </c>
      <c r="F8691" s="2">
        <v>11.09135</v>
      </c>
      <c r="G8691" s="2">
        <v>0.44425999999999999</v>
      </c>
      <c r="H8691" s="2">
        <v>0.44615199999999999</v>
      </c>
      <c r="J8691" s="2">
        <v>11.09416</v>
      </c>
      <c r="K8691" s="2">
        <v>0.13314200000000001</v>
      </c>
      <c r="L8691" s="2">
        <v>0.11409900000000001</v>
      </c>
    </row>
    <row r="8692" spans="1:12" x14ac:dyDescent="0.2">
      <c r="A8692" s="2">
        <v>11.094860000000001</v>
      </c>
      <c r="B8692" s="2">
        <v>33.258510000000001</v>
      </c>
      <c r="C8692" s="2">
        <v>1.1523E-2</v>
      </c>
      <c r="D8692" s="2">
        <v>0.72948000000000002</v>
      </c>
      <c r="F8692" s="2">
        <v>11.09205</v>
      </c>
      <c r="G8692" s="2">
        <v>0.44398500000000002</v>
      </c>
      <c r="H8692" s="2">
        <v>0.44615199999999999</v>
      </c>
      <c r="J8692" s="2">
        <v>11.094860000000001</v>
      </c>
      <c r="K8692" s="2">
        <v>0.133077</v>
      </c>
      <c r="L8692" s="2">
        <v>0.114012</v>
      </c>
    </row>
    <row r="8693" spans="1:12" x14ac:dyDescent="0.2">
      <c r="A8693" s="2">
        <v>11.095560000000001</v>
      </c>
      <c r="B8693" s="2">
        <v>33.243810000000003</v>
      </c>
      <c r="C8693" s="2">
        <v>1.1611E-2</v>
      </c>
      <c r="D8693" s="2">
        <v>0.72973900000000003</v>
      </c>
      <c r="F8693" s="2">
        <v>11.092750000000001</v>
      </c>
      <c r="G8693" s="2">
        <v>0.44406099999999998</v>
      </c>
      <c r="H8693" s="2">
        <v>0.445992</v>
      </c>
      <c r="J8693" s="2">
        <v>11.095560000000001</v>
      </c>
      <c r="K8693" s="2">
        <v>0.132908</v>
      </c>
      <c r="L8693" s="2">
        <v>0.113659</v>
      </c>
    </row>
    <row r="8694" spans="1:12" x14ac:dyDescent="0.2">
      <c r="A8694" s="2">
        <v>11.096259999999999</v>
      </c>
      <c r="B8694" s="2">
        <v>33.22878</v>
      </c>
      <c r="C8694" s="2">
        <v>1.221E-2</v>
      </c>
      <c r="D8694" s="2">
        <v>0.73027299999999995</v>
      </c>
      <c r="F8694" s="2">
        <v>11.09346</v>
      </c>
      <c r="G8694" s="2">
        <v>0.44416</v>
      </c>
      <c r="H8694" s="2">
        <v>0.44609100000000002</v>
      </c>
      <c r="J8694" s="2">
        <v>11.096259999999999</v>
      </c>
      <c r="K8694" s="2">
        <v>0.13216800000000001</v>
      </c>
      <c r="L8694" s="2">
        <v>0.112973</v>
      </c>
    </row>
    <row r="8695" spans="1:12" x14ac:dyDescent="0.2">
      <c r="A8695" s="2">
        <v>11.096959999999999</v>
      </c>
      <c r="B8695" s="2">
        <v>33.213459999999998</v>
      </c>
      <c r="C8695" s="2">
        <v>1.1783E-2</v>
      </c>
      <c r="D8695" s="2">
        <v>0.73078500000000002</v>
      </c>
      <c r="F8695" s="2">
        <v>11.09416</v>
      </c>
      <c r="G8695" s="2">
        <v>0.443741</v>
      </c>
      <c r="H8695" s="2">
        <v>0.44648700000000002</v>
      </c>
      <c r="J8695" s="2">
        <v>11.096959999999999</v>
      </c>
      <c r="K8695" s="2">
        <v>0.13168099999999999</v>
      </c>
      <c r="L8695" s="2">
        <v>0.112576</v>
      </c>
    </row>
    <row r="8696" spans="1:12" x14ac:dyDescent="0.2">
      <c r="A8696" s="2">
        <v>11.097659999999999</v>
      </c>
      <c r="B8696" s="2">
        <v>33.198250000000002</v>
      </c>
      <c r="C8696" s="2">
        <v>1.1604E-2</v>
      </c>
      <c r="D8696" s="2">
        <v>0.73106700000000002</v>
      </c>
      <c r="F8696" s="2">
        <v>11.094860000000001</v>
      </c>
      <c r="G8696" s="2">
        <v>0.44315300000000002</v>
      </c>
      <c r="H8696" s="2">
        <v>0.44668600000000003</v>
      </c>
      <c r="J8696" s="2">
        <v>11.097659999999999</v>
      </c>
      <c r="K8696" s="2">
        <v>0.13156699999999999</v>
      </c>
      <c r="L8696" s="2">
        <v>0.112507</v>
      </c>
    </row>
    <row r="8697" spans="1:12" x14ac:dyDescent="0.2">
      <c r="A8697" s="2">
        <v>11.098369999999999</v>
      </c>
      <c r="B8697" s="2">
        <v>33.182830000000003</v>
      </c>
      <c r="C8697" s="2">
        <v>1.1306E-2</v>
      </c>
      <c r="D8697" s="2">
        <v>0.73135700000000003</v>
      </c>
      <c r="F8697" s="2">
        <v>11.095560000000001</v>
      </c>
      <c r="G8697" s="2">
        <v>0.44356499999999999</v>
      </c>
      <c r="H8697" s="2">
        <v>0.44702900000000001</v>
      </c>
      <c r="J8697" s="2">
        <v>11.098369999999999</v>
      </c>
      <c r="K8697" s="2">
        <v>0.13097700000000001</v>
      </c>
      <c r="L8697" s="2">
        <v>0.111996</v>
      </c>
    </row>
    <row r="8698" spans="1:12" x14ac:dyDescent="0.2">
      <c r="A8698" s="2">
        <v>11.099069999999999</v>
      </c>
      <c r="B8698" s="2">
        <v>33.168019999999999</v>
      </c>
      <c r="C8698" s="2">
        <v>1.1794000000000001E-2</v>
      </c>
      <c r="D8698" s="2">
        <v>0.73156299999999996</v>
      </c>
      <c r="F8698" s="2">
        <v>11.096259999999999</v>
      </c>
      <c r="G8698" s="2">
        <v>0.444214</v>
      </c>
      <c r="H8698" s="2">
        <v>0.447266</v>
      </c>
      <c r="J8698" s="2">
        <v>11.099069999999999</v>
      </c>
      <c r="K8698" s="2">
        <v>0.13088</v>
      </c>
      <c r="L8698" s="2">
        <v>0.111652</v>
      </c>
    </row>
    <row r="8699" spans="1:12" x14ac:dyDescent="0.2">
      <c r="A8699" s="2">
        <v>11.099769999999999</v>
      </c>
      <c r="B8699" s="2">
        <v>33.152760000000001</v>
      </c>
      <c r="C8699" s="2">
        <v>1.1508000000000001E-2</v>
      </c>
      <c r="D8699" s="2">
        <v>0.73167000000000004</v>
      </c>
      <c r="F8699" s="2">
        <v>11.096959999999999</v>
      </c>
      <c r="G8699" s="2">
        <v>0.44443500000000002</v>
      </c>
      <c r="H8699" s="2">
        <v>0.44748700000000002</v>
      </c>
      <c r="J8699" s="2">
        <v>11.099769999999999</v>
      </c>
      <c r="K8699" s="2">
        <v>0.13083800000000001</v>
      </c>
      <c r="L8699" s="2">
        <v>0.112122</v>
      </c>
    </row>
    <row r="8700" spans="1:12" x14ac:dyDescent="0.2">
      <c r="A8700" s="2">
        <v>11.10047</v>
      </c>
      <c r="B8700" s="2">
        <v>33.137090000000001</v>
      </c>
      <c r="C8700" s="2">
        <v>1.1611E-2</v>
      </c>
      <c r="D8700" s="2">
        <v>0.73205100000000001</v>
      </c>
      <c r="F8700" s="2">
        <v>11.097659999999999</v>
      </c>
      <c r="G8700" s="2">
        <v>0.44427499999999998</v>
      </c>
      <c r="H8700" s="2">
        <v>0.44786799999999999</v>
      </c>
      <c r="J8700" s="2">
        <v>11.10047</v>
      </c>
      <c r="K8700" s="2">
        <v>0.13105900000000001</v>
      </c>
      <c r="L8700" s="2">
        <v>0.112243</v>
      </c>
    </row>
    <row r="8701" spans="1:12" x14ac:dyDescent="0.2">
      <c r="A8701" s="2">
        <v>11.10117</v>
      </c>
      <c r="B8701" s="2">
        <v>33.122210000000003</v>
      </c>
      <c r="C8701" s="2">
        <v>1.1382E-2</v>
      </c>
      <c r="D8701" s="2">
        <v>0.73238700000000001</v>
      </c>
      <c r="F8701" s="2">
        <v>11.098369999999999</v>
      </c>
      <c r="G8701" s="2">
        <v>0.44430500000000001</v>
      </c>
      <c r="H8701" s="2">
        <v>0.44816600000000001</v>
      </c>
      <c r="J8701" s="2">
        <v>11.10117</v>
      </c>
      <c r="K8701" s="2">
        <v>0.130827</v>
      </c>
      <c r="L8701" s="2">
        <v>0.11199199999999999</v>
      </c>
    </row>
    <row r="8702" spans="1:12" x14ac:dyDescent="0.2">
      <c r="A8702" s="2">
        <v>11.10187</v>
      </c>
      <c r="B8702" s="2">
        <v>33.107190000000003</v>
      </c>
      <c r="C8702" s="2">
        <v>1.1096E-2</v>
      </c>
      <c r="D8702" s="2">
        <v>0.73288299999999995</v>
      </c>
      <c r="F8702" s="2">
        <v>11.099069999999999</v>
      </c>
      <c r="G8702" s="2">
        <v>0.44475599999999998</v>
      </c>
      <c r="H8702" s="2">
        <v>0.44829599999999997</v>
      </c>
      <c r="J8702" s="2">
        <v>11.10187</v>
      </c>
      <c r="K8702" s="2">
        <v>0.13027</v>
      </c>
      <c r="L8702" s="2">
        <v>0.111348</v>
      </c>
    </row>
    <row r="8703" spans="1:12" x14ac:dyDescent="0.2">
      <c r="A8703" s="2">
        <v>11.10257</v>
      </c>
      <c r="B8703" s="2">
        <v>33.09158</v>
      </c>
      <c r="C8703" s="2">
        <v>1.1497E-2</v>
      </c>
      <c r="D8703" s="2">
        <v>0.73340099999999997</v>
      </c>
      <c r="F8703" s="2">
        <v>11.099769999999999</v>
      </c>
      <c r="G8703" s="2">
        <v>0.44516800000000001</v>
      </c>
      <c r="H8703" s="2">
        <v>0.44839499999999999</v>
      </c>
      <c r="J8703" s="2">
        <v>11.10257</v>
      </c>
      <c r="K8703" s="2">
        <v>0.130079</v>
      </c>
      <c r="L8703" s="2">
        <v>0.110749</v>
      </c>
    </row>
    <row r="8704" spans="1:12" x14ac:dyDescent="0.2">
      <c r="A8704" s="2">
        <v>11.10327</v>
      </c>
      <c r="B8704" s="2">
        <v>33.076259999999998</v>
      </c>
      <c r="C8704" s="2">
        <v>1.1726E-2</v>
      </c>
      <c r="D8704" s="2">
        <v>0.73393600000000003</v>
      </c>
      <c r="F8704" s="2">
        <v>11.10047</v>
      </c>
      <c r="G8704" s="2">
        <v>0.44531300000000001</v>
      </c>
      <c r="H8704" s="2">
        <v>0.44871499999999997</v>
      </c>
      <c r="J8704" s="2">
        <v>11.10327</v>
      </c>
      <c r="K8704" s="2">
        <v>0.13025100000000001</v>
      </c>
      <c r="L8704" s="2">
        <v>0.110569</v>
      </c>
    </row>
    <row r="8705" spans="1:12" x14ac:dyDescent="0.2">
      <c r="A8705" s="2">
        <v>11.10398</v>
      </c>
      <c r="B8705" s="2">
        <v>33.061590000000002</v>
      </c>
      <c r="C8705" s="2">
        <v>1.1287E-2</v>
      </c>
      <c r="D8705" s="2">
        <v>0.73416400000000004</v>
      </c>
      <c r="F8705" s="2">
        <v>11.10117</v>
      </c>
      <c r="G8705" s="2">
        <v>0.44580799999999998</v>
      </c>
      <c r="H8705" s="2">
        <v>0.448936</v>
      </c>
      <c r="J8705" s="2">
        <v>11.10398</v>
      </c>
      <c r="K8705" s="2">
        <v>0.13008700000000001</v>
      </c>
      <c r="L8705" s="2">
        <v>0.110138</v>
      </c>
    </row>
    <row r="8706" spans="1:12" x14ac:dyDescent="0.2">
      <c r="A8706" s="2">
        <v>11.10468</v>
      </c>
      <c r="B8706" s="2">
        <v>33.047240000000002</v>
      </c>
      <c r="C8706" s="2">
        <v>1.1199000000000001E-2</v>
      </c>
      <c r="D8706" s="2">
        <v>0.73343999999999998</v>
      </c>
      <c r="F8706" s="2">
        <v>11.10187</v>
      </c>
      <c r="G8706" s="2">
        <v>0.44625100000000001</v>
      </c>
      <c r="H8706" s="2">
        <v>0.44900499999999999</v>
      </c>
      <c r="J8706" s="2">
        <v>11.10468</v>
      </c>
      <c r="K8706" s="2">
        <v>0.129604</v>
      </c>
      <c r="L8706" s="2">
        <v>0.11010399999999999</v>
      </c>
    </row>
    <row r="8707" spans="1:12" x14ac:dyDescent="0.2">
      <c r="A8707" s="2">
        <v>11.10538</v>
      </c>
      <c r="B8707" s="2">
        <v>33.031399999999998</v>
      </c>
      <c r="C8707" s="2">
        <v>1.0893999999999999E-2</v>
      </c>
      <c r="D8707" s="2">
        <v>0.73340099999999997</v>
      </c>
      <c r="F8707" s="2">
        <v>11.10257</v>
      </c>
      <c r="G8707" s="2">
        <v>0.44615899999999997</v>
      </c>
      <c r="H8707" s="2">
        <v>0.44914999999999999</v>
      </c>
      <c r="J8707" s="2">
        <v>11.10538</v>
      </c>
      <c r="K8707" s="2">
        <v>0.12945400000000001</v>
      </c>
      <c r="L8707" s="2">
        <v>0.110042</v>
      </c>
    </row>
    <row r="8708" spans="1:12" x14ac:dyDescent="0.2">
      <c r="A8708" s="2">
        <v>11.10608</v>
      </c>
      <c r="B8708" s="2">
        <v>33.01641</v>
      </c>
      <c r="C8708" s="2">
        <v>1.1103999999999999E-2</v>
      </c>
      <c r="D8708" s="2">
        <v>0.73399700000000001</v>
      </c>
      <c r="F8708" s="2">
        <v>11.10327</v>
      </c>
      <c r="G8708" s="2">
        <v>0.44606800000000002</v>
      </c>
      <c r="H8708" s="2">
        <v>0.44949299999999998</v>
      </c>
      <c r="J8708" s="2">
        <v>11.10608</v>
      </c>
      <c r="K8708" s="2">
        <v>0.12956000000000001</v>
      </c>
      <c r="L8708" s="2">
        <v>0.109525</v>
      </c>
    </row>
    <row r="8709" spans="1:12" x14ac:dyDescent="0.2">
      <c r="A8709" s="2">
        <v>11.106780000000001</v>
      </c>
      <c r="B8709" s="2">
        <v>33.001240000000003</v>
      </c>
      <c r="C8709" s="2">
        <v>1.1485E-2</v>
      </c>
      <c r="D8709" s="2">
        <v>0.73433199999999998</v>
      </c>
      <c r="F8709" s="2">
        <v>11.10398</v>
      </c>
      <c r="G8709" s="2">
        <v>0.44588499999999998</v>
      </c>
      <c r="H8709" s="2">
        <v>0.44947799999999999</v>
      </c>
      <c r="J8709" s="2">
        <v>11.106780000000001</v>
      </c>
      <c r="K8709" s="2">
        <v>0.12978700000000001</v>
      </c>
      <c r="L8709" s="2">
        <v>0.109371</v>
      </c>
    </row>
    <row r="8710" spans="1:12" x14ac:dyDescent="0.2">
      <c r="A8710" s="2">
        <v>11.107480000000001</v>
      </c>
      <c r="B8710" s="2">
        <v>32.986179999999997</v>
      </c>
      <c r="C8710" s="2">
        <v>1.1863E-2</v>
      </c>
      <c r="D8710" s="2">
        <v>0.73397400000000002</v>
      </c>
      <c r="F8710" s="2">
        <v>11.10468</v>
      </c>
      <c r="G8710" s="2">
        <v>0.44584699999999999</v>
      </c>
      <c r="H8710" s="2">
        <v>0.449799</v>
      </c>
      <c r="J8710" s="2">
        <v>11.107480000000001</v>
      </c>
      <c r="K8710" s="2">
        <v>0.12958700000000001</v>
      </c>
      <c r="L8710" s="2">
        <v>0.109069</v>
      </c>
    </row>
    <row r="8711" spans="1:12" x14ac:dyDescent="0.2">
      <c r="A8711" s="2">
        <v>11.108180000000001</v>
      </c>
      <c r="B8711" s="2">
        <v>32.970779999999998</v>
      </c>
      <c r="C8711" s="2">
        <v>1.2163999999999999E-2</v>
      </c>
      <c r="D8711" s="2">
        <v>0.73386700000000005</v>
      </c>
      <c r="F8711" s="2">
        <v>11.10538</v>
      </c>
      <c r="G8711" s="2">
        <v>0.44609100000000002</v>
      </c>
      <c r="H8711" s="2">
        <v>0.45027200000000001</v>
      </c>
      <c r="J8711" s="2">
        <v>11.108180000000001</v>
      </c>
      <c r="K8711" s="2">
        <v>0.129526</v>
      </c>
      <c r="L8711" s="2">
        <v>0.108496</v>
      </c>
    </row>
    <row r="8712" spans="1:12" x14ac:dyDescent="0.2">
      <c r="A8712" s="2">
        <v>11.108890000000001</v>
      </c>
      <c r="B8712" s="2">
        <v>32.955640000000002</v>
      </c>
      <c r="C8712" s="2">
        <v>1.2442999999999999E-2</v>
      </c>
      <c r="D8712" s="2">
        <v>0.73388200000000003</v>
      </c>
      <c r="F8712" s="2">
        <v>11.10608</v>
      </c>
      <c r="G8712" s="2">
        <v>0.44608300000000001</v>
      </c>
      <c r="H8712" s="2">
        <v>0.45047799999999999</v>
      </c>
      <c r="J8712" s="2">
        <v>11.108890000000001</v>
      </c>
      <c r="K8712" s="2">
        <v>0.12989999999999999</v>
      </c>
      <c r="L8712" s="2">
        <v>0.10795100000000001</v>
      </c>
    </row>
    <row r="8713" spans="1:12" x14ac:dyDescent="0.2">
      <c r="A8713" s="2">
        <v>11.109590000000001</v>
      </c>
      <c r="B8713" s="2">
        <v>32.940489999999997</v>
      </c>
      <c r="C8713" s="2">
        <v>1.2878000000000001E-2</v>
      </c>
      <c r="D8713" s="2">
        <v>0.73453100000000004</v>
      </c>
      <c r="F8713" s="2">
        <v>11.106780000000001</v>
      </c>
      <c r="G8713" s="2">
        <v>0.44615199999999999</v>
      </c>
      <c r="H8713" s="2">
        <v>0.44992799999999999</v>
      </c>
      <c r="J8713" s="2">
        <v>11.109590000000001</v>
      </c>
      <c r="K8713" s="2">
        <v>0.13029099999999999</v>
      </c>
      <c r="L8713" s="2">
        <v>0.107308</v>
      </c>
    </row>
    <row r="8714" spans="1:12" x14ac:dyDescent="0.2">
      <c r="A8714" s="2">
        <v>11.110290000000001</v>
      </c>
      <c r="B8714" s="2">
        <v>32.925609999999999</v>
      </c>
      <c r="C8714" s="2">
        <v>1.2759E-2</v>
      </c>
      <c r="D8714" s="2">
        <v>0.73453100000000004</v>
      </c>
      <c r="F8714" s="2">
        <v>11.107480000000001</v>
      </c>
      <c r="G8714" s="2">
        <v>0.44615199999999999</v>
      </c>
      <c r="H8714" s="2">
        <v>0.45016499999999998</v>
      </c>
      <c r="J8714" s="2">
        <v>11.110290000000001</v>
      </c>
      <c r="K8714" s="2">
        <v>0.13028699999999999</v>
      </c>
      <c r="L8714" s="2">
        <v>0.106959</v>
      </c>
    </row>
    <row r="8715" spans="1:12" x14ac:dyDescent="0.2">
      <c r="A8715" s="2">
        <v>11.110989999999999</v>
      </c>
      <c r="B8715" s="2">
        <v>32.910260000000001</v>
      </c>
      <c r="C8715" s="2">
        <v>1.2656000000000001E-2</v>
      </c>
      <c r="D8715" s="2">
        <v>0.73474399999999995</v>
      </c>
      <c r="F8715" s="2">
        <v>11.108180000000001</v>
      </c>
      <c r="G8715" s="2">
        <v>0.445992</v>
      </c>
      <c r="H8715" s="2">
        <v>0.45021099999999997</v>
      </c>
      <c r="J8715" s="2">
        <v>11.110989999999999</v>
      </c>
      <c r="K8715" s="2">
        <v>0.13050300000000001</v>
      </c>
      <c r="L8715" s="2">
        <v>0.107183</v>
      </c>
    </row>
    <row r="8716" spans="1:12" x14ac:dyDescent="0.2">
      <c r="A8716" s="2">
        <v>11.111689999999999</v>
      </c>
      <c r="B8716" s="2">
        <v>32.895110000000003</v>
      </c>
      <c r="C8716" s="2">
        <v>1.2168E-2</v>
      </c>
      <c r="D8716" s="2">
        <v>0.73516400000000004</v>
      </c>
      <c r="F8716" s="2">
        <v>11.108890000000001</v>
      </c>
      <c r="G8716" s="2">
        <v>0.44609100000000002</v>
      </c>
      <c r="H8716" s="2">
        <v>0.45065300000000003</v>
      </c>
      <c r="J8716" s="2">
        <v>11.111689999999999</v>
      </c>
      <c r="K8716" s="2">
        <v>0.13050999999999999</v>
      </c>
      <c r="L8716" s="2">
        <v>0.107375</v>
      </c>
    </row>
    <row r="8717" spans="1:12" x14ac:dyDescent="0.2">
      <c r="A8717" s="2">
        <v>11.11239</v>
      </c>
      <c r="B8717" s="2">
        <v>32.881439999999998</v>
      </c>
      <c r="C8717" s="2">
        <v>1.1859E-2</v>
      </c>
      <c r="D8717" s="2">
        <v>0.735873</v>
      </c>
      <c r="F8717" s="2">
        <v>11.109590000000001</v>
      </c>
      <c r="G8717" s="2">
        <v>0.44648700000000002</v>
      </c>
      <c r="H8717" s="2">
        <v>0.45066800000000001</v>
      </c>
      <c r="J8717" s="2">
        <v>11.11239</v>
      </c>
      <c r="K8717" s="2">
        <v>0.130333</v>
      </c>
      <c r="L8717" s="2">
        <v>0.10756599999999999</v>
      </c>
    </row>
    <row r="8718" spans="1:12" x14ac:dyDescent="0.2">
      <c r="A8718" s="2">
        <v>11.11309</v>
      </c>
      <c r="B8718" s="2">
        <v>32.868670000000002</v>
      </c>
      <c r="C8718" s="2">
        <v>1.1686999999999999E-2</v>
      </c>
      <c r="D8718" s="2">
        <v>0.73597999999999997</v>
      </c>
      <c r="F8718" s="2">
        <v>11.110290000000001</v>
      </c>
      <c r="G8718" s="2">
        <v>0.44668600000000003</v>
      </c>
      <c r="H8718" s="2">
        <v>0.45126300000000003</v>
      </c>
      <c r="J8718" s="2">
        <v>11.11309</v>
      </c>
      <c r="K8718" s="2">
        <v>0.13058600000000001</v>
      </c>
      <c r="L8718" s="2">
        <v>0.107751</v>
      </c>
    </row>
    <row r="8719" spans="1:12" x14ac:dyDescent="0.2">
      <c r="A8719" s="2">
        <v>11.113799999999999</v>
      </c>
      <c r="B8719" s="2">
        <v>32.855130000000003</v>
      </c>
      <c r="C8719" s="2">
        <v>1.1736999999999999E-2</v>
      </c>
      <c r="D8719" s="2">
        <v>0.73640700000000003</v>
      </c>
      <c r="F8719" s="2">
        <v>11.110989999999999</v>
      </c>
      <c r="G8719" s="2">
        <v>0.44702900000000001</v>
      </c>
      <c r="H8719" s="2">
        <v>0.45178200000000002</v>
      </c>
      <c r="J8719" s="2">
        <v>11.113799999999999</v>
      </c>
      <c r="K8719" s="2">
        <v>0.13094900000000001</v>
      </c>
      <c r="L8719" s="2">
        <v>0.107477</v>
      </c>
    </row>
    <row r="8720" spans="1:12" x14ac:dyDescent="0.2">
      <c r="A8720" s="2">
        <v>11.1145</v>
      </c>
      <c r="B8720" s="2">
        <v>32.840919999999997</v>
      </c>
      <c r="C8720" s="2">
        <v>1.1512E-2</v>
      </c>
      <c r="D8720" s="2">
        <v>0.73611800000000005</v>
      </c>
      <c r="F8720" s="2">
        <v>11.111689999999999</v>
      </c>
      <c r="G8720" s="2">
        <v>0.447266</v>
      </c>
      <c r="H8720" s="2">
        <v>0.45247700000000002</v>
      </c>
      <c r="J8720" s="2">
        <v>11.1145</v>
      </c>
      <c r="K8720" s="2">
        <v>0.13058600000000001</v>
      </c>
      <c r="L8720" s="2">
        <v>0.10674</v>
      </c>
    </row>
    <row r="8721" spans="1:12" x14ac:dyDescent="0.2">
      <c r="A8721" s="2">
        <v>11.1152</v>
      </c>
      <c r="B8721" s="2">
        <v>32.826129999999999</v>
      </c>
      <c r="C8721" s="2">
        <v>1.1625999999999999E-2</v>
      </c>
      <c r="D8721" s="2">
        <v>0.736263</v>
      </c>
      <c r="F8721" s="2">
        <v>11.11239</v>
      </c>
      <c r="G8721" s="2">
        <v>0.44748700000000002</v>
      </c>
      <c r="H8721" s="2">
        <v>0.45223200000000002</v>
      </c>
      <c r="J8721" s="2">
        <v>11.1152</v>
      </c>
      <c r="K8721" s="2">
        <v>0.13075200000000001</v>
      </c>
      <c r="L8721" s="2">
        <v>0.10605199999999999</v>
      </c>
    </row>
    <row r="8722" spans="1:12" x14ac:dyDescent="0.2">
      <c r="A8722" s="2">
        <v>11.1159</v>
      </c>
      <c r="B8722" s="2">
        <v>32.811100000000003</v>
      </c>
      <c r="C8722" s="2">
        <v>1.1714E-2</v>
      </c>
      <c r="D8722" s="2">
        <v>0.73643800000000004</v>
      </c>
      <c r="F8722" s="2">
        <v>11.11309</v>
      </c>
      <c r="G8722" s="2">
        <v>0.44786799999999999</v>
      </c>
      <c r="H8722" s="2">
        <v>0.45214100000000002</v>
      </c>
      <c r="J8722" s="2">
        <v>11.1159</v>
      </c>
      <c r="K8722" s="2">
        <v>0.13111100000000001</v>
      </c>
      <c r="L8722" s="2">
        <v>0.105893</v>
      </c>
    </row>
    <row r="8723" spans="1:12" x14ac:dyDescent="0.2">
      <c r="A8723" s="2">
        <v>11.1166</v>
      </c>
      <c r="B8723" s="2">
        <v>32.795940000000002</v>
      </c>
      <c r="C8723" s="2">
        <v>1.1302E-2</v>
      </c>
      <c r="D8723" s="2">
        <v>0.73701000000000005</v>
      </c>
      <c r="F8723" s="2">
        <v>11.113799999999999</v>
      </c>
      <c r="G8723" s="2">
        <v>0.44816600000000001</v>
      </c>
      <c r="H8723" s="2">
        <v>0.45242300000000002</v>
      </c>
      <c r="J8723" s="2">
        <v>11.1166</v>
      </c>
      <c r="K8723" s="2">
        <v>0.131218</v>
      </c>
      <c r="L8723" s="2">
        <v>0.106058</v>
      </c>
    </row>
    <row r="8724" spans="1:12" x14ac:dyDescent="0.2">
      <c r="A8724" s="2">
        <v>11.1173</v>
      </c>
      <c r="B8724" s="2">
        <v>32.781039999999997</v>
      </c>
      <c r="C8724" s="2">
        <v>1.1043000000000001E-2</v>
      </c>
      <c r="D8724" s="2">
        <v>0.737842</v>
      </c>
      <c r="F8724" s="2">
        <v>11.1145</v>
      </c>
      <c r="G8724" s="2">
        <v>0.44829599999999997</v>
      </c>
      <c r="H8724" s="2">
        <v>0.45268999999999998</v>
      </c>
      <c r="J8724" s="2">
        <v>11.1173</v>
      </c>
      <c r="K8724" s="2">
        <v>0.131721</v>
      </c>
      <c r="L8724" s="2">
        <v>0.106021</v>
      </c>
    </row>
    <row r="8725" spans="1:12" x14ac:dyDescent="0.2">
      <c r="A8725" s="2">
        <v>11.118</v>
      </c>
      <c r="B8725" s="2">
        <v>32.76529</v>
      </c>
      <c r="C8725" s="2">
        <v>1.0822E-2</v>
      </c>
      <c r="D8725" s="2">
        <v>0.73819999999999997</v>
      </c>
      <c r="F8725" s="2">
        <v>11.1152</v>
      </c>
      <c r="G8725" s="2">
        <v>0.44839499999999999</v>
      </c>
      <c r="H8725" s="2">
        <v>0.45287300000000003</v>
      </c>
      <c r="J8725" s="2">
        <v>11.118</v>
      </c>
      <c r="K8725" s="2">
        <v>0.132074</v>
      </c>
      <c r="L8725" s="2">
        <v>0.105702</v>
      </c>
    </row>
    <row r="8726" spans="1:12" x14ac:dyDescent="0.2">
      <c r="A8726" s="2">
        <v>11.11871</v>
      </c>
      <c r="B8726" s="2">
        <v>32.750230000000002</v>
      </c>
      <c r="C8726" s="2">
        <v>1.0322E-2</v>
      </c>
      <c r="D8726" s="2">
        <v>0.73862000000000005</v>
      </c>
      <c r="F8726" s="2">
        <v>11.1159</v>
      </c>
      <c r="G8726" s="2">
        <v>0.44871499999999997</v>
      </c>
      <c r="H8726" s="2">
        <v>0.45274399999999998</v>
      </c>
      <c r="J8726" s="2">
        <v>11.11871</v>
      </c>
      <c r="K8726" s="2">
        <v>0.13229399999999999</v>
      </c>
      <c r="L8726" s="2">
        <v>0.10544000000000001</v>
      </c>
    </row>
    <row r="8727" spans="1:12" x14ac:dyDescent="0.2">
      <c r="A8727" s="2">
        <v>11.11941</v>
      </c>
      <c r="B8727" s="2">
        <v>32.735250000000001</v>
      </c>
      <c r="C8727" s="2">
        <v>1.0116E-2</v>
      </c>
      <c r="D8727" s="2">
        <v>0.73883399999999999</v>
      </c>
      <c r="F8727" s="2">
        <v>11.1166</v>
      </c>
      <c r="G8727" s="2">
        <v>0.448936</v>
      </c>
      <c r="H8727" s="2">
        <v>0.452988</v>
      </c>
      <c r="J8727" s="2">
        <v>11.11941</v>
      </c>
      <c r="K8727" s="2">
        <v>0.13245799999999999</v>
      </c>
      <c r="L8727" s="2">
        <v>0.10509</v>
      </c>
    </row>
    <row r="8728" spans="1:12" x14ac:dyDescent="0.2">
      <c r="A8728" s="2">
        <v>11.12011</v>
      </c>
      <c r="B8728" s="2">
        <v>32.720039999999997</v>
      </c>
      <c r="C8728" s="2">
        <v>9.6200000000000001E-3</v>
      </c>
      <c r="D8728" s="2">
        <v>0.73925300000000005</v>
      </c>
      <c r="F8728" s="2">
        <v>11.1173</v>
      </c>
      <c r="G8728" s="2">
        <v>0.44900499999999999</v>
      </c>
      <c r="H8728" s="2">
        <v>0.45352199999999998</v>
      </c>
      <c r="J8728" s="2">
        <v>11.12011</v>
      </c>
      <c r="K8728" s="2">
        <v>0.132572</v>
      </c>
      <c r="L8728" s="2">
        <v>0.10491</v>
      </c>
    </row>
    <row r="8729" spans="1:12" x14ac:dyDescent="0.2">
      <c r="A8729" s="2">
        <v>11.120810000000001</v>
      </c>
      <c r="B8729" s="2">
        <v>32.705199999999998</v>
      </c>
      <c r="C8729" s="2">
        <v>9.4249999999999994E-3</v>
      </c>
      <c r="D8729" s="2">
        <v>0.73981799999999998</v>
      </c>
      <c r="F8729" s="2">
        <v>11.118</v>
      </c>
      <c r="G8729" s="2">
        <v>0.44914999999999999</v>
      </c>
      <c r="H8729" s="2">
        <v>0.45397199999999999</v>
      </c>
      <c r="J8729" s="2">
        <v>11.120810000000001</v>
      </c>
      <c r="K8729" s="2">
        <v>0.13272300000000001</v>
      </c>
      <c r="L8729" s="2">
        <v>0.105105</v>
      </c>
    </row>
    <row r="8730" spans="1:12" x14ac:dyDescent="0.2">
      <c r="A8730" s="2">
        <v>11.121510000000001</v>
      </c>
      <c r="B8730" s="2">
        <v>32.691090000000003</v>
      </c>
      <c r="C8730" s="2">
        <v>9.4520000000000003E-3</v>
      </c>
      <c r="D8730" s="2">
        <v>0.740344</v>
      </c>
      <c r="F8730" s="2">
        <v>11.11871</v>
      </c>
      <c r="G8730" s="2">
        <v>0.44949299999999998</v>
      </c>
      <c r="H8730" s="2">
        <v>0.45408599999999999</v>
      </c>
      <c r="J8730" s="2">
        <v>11.121510000000001</v>
      </c>
      <c r="K8730" s="2">
        <v>0.13281799999999999</v>
      </c>
      <c r="L8730" s="2">
        <v>0.105296</v>
      </c>
    </row>
    <row r="8731" spans="1:12" x14ac:dyDescent="0.2">
      <c r="A8731" s="2">
        <v>11.122210000000001</v>
      </c>
      <c r="B8731" s="2">
        <v>32.676699999999997</v>
      </c>
      <c r="C8731" s="2">
        <v>9.5659999999999999E-3</v>
      </c>
      <c r="D8731" s="2">
        <v>0.74032900000000001</v>
      </c>
      <c r="F8731" s="2">
        <v>11.11941</v>
      </c>
      <c r="G8731" s="2">
        <v>0.44947799999999999</v>
      </c>
      <c r="H8731" s="2">
        <v>0.45404099999999997</v>
      </c>
      <c r="J8731" s="2">
        <v>11.122210000000001</v>
      </c>
      <c r="K8731" s="2">
        <v>0.13298399999999999</v>
      </c>
      <c r="L8731" s="2">
        <v>0.10553700000000001</v>
      </c>
    </row>
    <row r="8732" spans="1:12" x14ac:dyDescent="0.2">
      <c r="A8732" s="2">
        <v>11.122909999999999</v>
      </c>
      <c r="B8732" s="2">
        <v>32.661819999999999</v>
      </c>
      <c r="C8732" s="2">
        <v>9.3109999999999998E-3</v>
      </c>
      <c r="D8732" s="2">
        <v>0.74049699999999996</v>
      </c>
      <c r="F8732" s="2">
        <v>11.12011</v>
      </c>
      <c r="G8732" s="2">
        <v>0.449799</v>
      </c>
      <c r="H8732" s="2">
        <v>0.45344499999999999</v>
      </c>
      <c r="J8732" s="2">
        <v>11.122909999999999</v>
      </c>
      <c r="K8732" s="2">
        <v>0.13314200000000001</v>
      </c>
      <c r="L8732" s="2">
        <v>0.105474</v>
      </c>
    </row>
    <row r="8733" spans="1:12" x14ac:dyDescent="0.2">
      <c r="A8733" s="2">
        <v>11.123609999999999</v>
      </c>
      <c r="B8733" s="2">
        <v>32.646999999999998</v>
      </c>
      <c r="C8733" s="2">
        <v>9.0550000000000005E-3</v>
      </c>
      <c r="D8733" s="2">
        <v>0.74086300000000005</v>
      </c>
      <c r="F8733" s="2">
        <v>11.120810000000001</v>
      </c>
      <c r="G8733" s="2">
        <v>0.45027200000000001</v>
      </c>
      <c r="H8733" s="2">
        <v>0.45328499999999999</v>
      </c>
      <c r="J8733" s="2">
        <v>11.123609999999999</v>
      </c>
      <c r="K8733" s="2">
        <v>0.13331999999999999</v>
      </c>
      <c r="L8733" s="2">
        <v>0.10531799999999999</v>
      </c>
    </row>
    <row r="8734" spans="1:12" x14ac:dyDescent="0.2">
      <c r="A8734" s="2">
        <v>11.124320000000001</v>
      </c>
      <c r="B8734" s="2">
        <v>32.632100000000001</v>
      </c>
      <c r="C8734" s="2">
        <v>9.1160000000000008E-3</v>
      </c>
      <c r="D8734" s="2">
        <v>0.74092400000000003</v>
      </c>
      <c r="F8734" s="2">
        <v>11.121510000000001</v>
      </c>
      <c r="G8734" s="2">
        <v>0.45047799999999999</v>
      </c>
      <c r="H8734" s="2">
        <v>0.45308700000000002</v>
      </c>
      <c r="J8734" s="2">
        <v>11.124320000000001</v>
      </c>
      <c r="K8734" s="2">
        <v>0.13403100000000001</v>
      </c>
      <c r="L8734" s="2">
        <v>0.10541200000000001</v>
      </c>
    </row>
    <row r="8735" spans="1:12" x14ac:dyDescent="0.2">
      <c r="A8735" s="2">
        <v>11.125019999999999</v>
      </c>
      <c r="B8735" s="2">
        <v>32.618139999999997</v>
      </c>
      <c r="C8735" s="2">
        <v>9.0019999999999996E-3</v>
      </c>
      <c r="D8735" s="2">
        <v>0.74110699999999996</v>
      </c>
      <c r="F8735" s="2">
        <v>11.122210000000001</v>
      </c>
      <c r="G8735" s="2">
        <v>0.44992799999999999</v>
      </c>
      <c r="H8735" s="2">
        <v>0.453102</v>
      </c>
      <c r="J8735" s="2">
        <v>11.125019999999999</v>
      </c>
      <c r="K8735" s="2">
        <v>0.13422400000000001</v>
      </c>
      <c r="L8735" s="2">
        <v>0.105417</v>
      </c>
    </row>
    <row r="8736" spans="1:12" x14ac:dyDescent="0.2">
      <c r="A8736" s="2">
        <v>11.125719999999999</v>
      </c>
      <c r="B8736" s="2">
        <v>32.603679999999997</v>
      </c>
      <c r="C8736" s="2">
        <v>8.8380000000000004E-3</v>
      </c>
      <c r="D8736" s="2">
        <v>0.74154200000000003</v>
      </c>
      <c r="F8736" s="2">
        <v>11.122909999999999</v>
      </c>
      <c r="G8736" s="2">
        <v>0.45016499999999998</v>
      </c>
      <c r="H8736" s="2">
        <v>0.453461</v>
      </c>
      <c r="J8736" s="2">
        <v>11.125719999999999</v>
      </c>
      <c r="K8736" s="2">
        <v>0.133877</v>
      </c>
      <c r="L8736" s="2">
        <v>0.105001</v>
      </c>
    </row>
    <row r="8737" spans="1:12" x14ac:dyDescent="0.2">
      <c r="A8737" s="2">
        <v>11.12642</v>
      </c>
      <c r="B8737" s="2">
        <v>32.589260000000003</v>
      </c>
      <c r="C8737" s="2">
        <v>8.2310000000000005E-3</v>
      </c>
      <c r="D8737" s="2">
        <v>0.74220600000000003</v>
      </c>
      <c r="F8737" s="2">
        <v>11.123609999999999</v>
      </c>
      <c r="G8737" s="2">
        <v>0.45021099999999997</v>
      </c>
      <c r="H8737" s="2">
        <v>0.45368199999999997</v>
      </c>
      <c r="J8737" s="2">
        <v>11.12642</v>
      </c>
      <c r="K8737" s="2">
        <v>0.134155</v>
      </c>
      <c r="L8737" s="2">
        <v>0.10412</v>
      </c>
    </row>
    <row r="8738" spans="1:12" x14ac:dyDescent="0.2">
      <c r="A8738" s="2">
        <v>11.12712</v>
      </c>
      <c r="B8738" s="2">
        <v>32.575209999999998</v>
      </c>
      <c r="C8738" s="2">
        <v>7.77E-3</v>
      </c>
      <c r="D8738" s="2">
        <v>0.74270199999999997</v>
      </c>
      <c r="F8738" s="2">
        <v>11.124320000000001</v>
      </c>
      <c r="G8738" s="2">
        <v>0.45065300000000003</v>
      </c>
      <c r="H8738" s="2">
        <v>0.45398699999999997</v>
      </c>
      <c r="J8738" s="2">
        <v>11.12712</v>
      </c>
      <c r="K8738" s="2">
        <v>0.134214</v>
      </c>
      <c r="L8738" s="2">
        <v>0.10381600000000001</v>
      </c>
    </row>
    <row r="8739" spans="1:12" x14ac:dyDescent="0.2">
      <c r="A8739" s="2">
        <v>11.12782</v>
      </c>
      <c r="B8739" s="2">
        <v>32.56053</v>
      </c>
      <c r="C8739" s="2">
        <v>7.9950000000000004E-3</v>
      </c>
      <c r="D8739" s="2">
        <v>0.74287700000000001</v>
      </c>
      <c r="F8739" s="2">
        <v>11.125019999999999</v>
      </c>
      <c r="G8739" s="2">
        <v>0.45066800000000001</v>
      </c>
      <c r="H8739" s="2">
        <v>0.45360600000000001</v>
      </c>
      <c r="J8739" s="2">
        <v>11.12782</v>
      </c>
      <c r="K8739" s="2">
        <v>0.13415299999999999</v>
      </c>
      <c r="L8739" s="2">
        <v>0.104258</v>
      </c>
    </row>
    <row r="8740" spans="1:12" x14ac:dyDescent="0.2">
      <c r="A8740" s="2">
        <v>11.12852</v>
      </c>
      <c r="B8740" s="2">
        <v>32.546460000000003</v>
      </c>
      <c r="C8740" s="2">
        <v>8.3040000000000006E-3</v>
      </c>
      <c r="D8740" s="2">
        <v>0.74259500000000001</v>
      </c>
      <c r="F8740" s="2">
        <v>11.125719999999999</v>
      </c>
      <c r="G8740" s="2">
        <v>0.45126300000000003</v>
      </c>
      <c r="H8740" s="2">
        <v>0.45384999999999998</v>
      </c>
      <c r="J8740" s="2">
        <v>11.12852</v>
      </c>
      <c r="K8740" s="2">
        <v>0.134743</v>
      </c>
      <c r="L8740" s="2">
        <v>0.104492</v>
      </c>
    </row>
    <row r="8741" spans="1:12" x14ac:dyDescent="0.2">
      <c r="A8741" s="2">
        <v>11.12923</v>
      </c>
      <c r="B8741" s="2">
        <v>32.531460000000003</v>
      </c>
      <c r="C8741" s="2">
        <v>8.4259999999999995E-3</v>
      </c>
      <c r="D8741" s="2">
        <v>0.74265599999999998</v>
      </c>
      <c r="F8741" s="2">
        <v>11.12642</v>
      </c>
      <c r="G8741" s="2">
        <v>0.45178200000000002</v>
      </c>
      <c r="H8741" s="2">
        <v>0.45416299999999998</v>
      </c>
      <c r="J8741" s="2">
        <v>11.12923</v>
      </c>
      <c r="K8741" s="2">
        <v>0.13519999999999999</v>
      </c>
      <c r="L8741" s="2">
        <v>0.104269</v>
      </c>
    </row>
    <row r="8742" spans="1:12" x14ac:dyDescent="0.2">
      <c r="A8742" s="2">
        <v>11.12993</v>
      </c>
      <c r="B8742" s="2">
        <v>32.517569999999999</v>
      </c>
      <c r="C8742" s="2">
        <v>8.5939999999999992E-3</v>
      </c>
      <c r="D8742" s="2">
        <v>0.74308300000000005</v>
      </c>
      <c r="F8742" s="2">
        <v>11.12712</v>
      </c>
      <c r="G8742" s="2">
        <v>0.45247700000000002</v>
      </c>
      <c r="H8742" s="2">
        <v>0.45417800000000003</v>
      </c>
      <c r="J8742" s="2">
        <v>11.12993</v>
      </c>
      <c r="K8742" s="2">
        <v>0.13517699999999999</v>
      </c>
      <c r="L8742" s="2">
        <v>0.104195</v>
      </c>
    </row>
    <row r="8743" spans="1:12" x14ac:dyDescent="0.2">
      <c r="A8743" s="2">
        <v>11.13063</v>
      </c>
      <c r="B8743" s="2">
        <v>32.50311</v>
      </c>
      <c r="C8743" s="2">
        <v>8.4720000000000004E-3</v>
      </c>
      <c r="D8743" s="2">
        <v>0.74338800000000005</v>
      </c>
      <c r="F8743" s="2">
        <v>11.12782</v>
      </c>
      <c r="G8743" s="2">
        <v>0.45223200000000002</v>
      </c>
      <c r="H8743" s="2">
        <v>0.45447500000000002</v>
      </c>
      <c r="J8743" s="2">
        <v>11.13063</v>
      </c>
      <c r="K8743" s="2">
        <v>0.135132</v>
      </c>
      <c r="L8743" s="2">
        <v>0.104268</v>
      </c>
    </row>
    <row r="8744" spans="1:12" x14ac:dyDescent="0.2">
      <c r="A8744" s="2">
        <v>11.13133</v>
      </c>
      <c r="B8744" s="2">
        <v>32.488750000000003</v>
      </c>
      <c r="C8744" s="2">
        <v>8.3230000000000005E-3</v>
      </c>
      <c r="D8744" s="2">
        <v>0.74365499999999995</v>
      </c>
      <c r="F8744" s="2">
        <v>11.12852</v>
      </c>
      <c r="G8744" s="2">
        <v>0.45214100000000002</v>
      </c>
      <c r="H8744" s="2">
        <v>0.45466600000000001</v>
      </c>
      <c r="J8744" s="2">
        <v>11.13133</v>
      </c>
      <c r="K8744" s="2">
        <v>0.13544999999999999</v>
      </c>
      <c r="L8744" s="2">
        <v>0.10469199999999999</v>
      </c>
    </row>
    <row r="8745" spans="1:12" x14ac:dyDescent="0.2">
      <c r="A8745" s="2">
        <v>11.13203</v>
      </c>
      <c r="B8745" s="2">
        <v>32.474600000000002</v>
      </c>
      <c r="C8745" s="2">
        <v>8.5520000000000006E-3</v>
      </c>
      <c r="D8745" s="2">
        <v>0.74359399999999998</v>
      </c>
      <c r="F8745" s="2">
        <v>11.12923</v>
      </c>
      <c r="G8745" s="2">
        <v>0.45242300000000002</v>
      </c>
      <c r="H8745" s="2">
        <v>0.454567</v>
      </c>
      <c r="J8745" s="2">
        <v>11.13203</v>
      </c>
      <c r="K8745" s="2">
        <v>0.13595599999999999</v>
      </c>
      <c r="L8745" s="2">
        <v>0.104877</v>
      </c>
    </row>
    <row r="8746" spans="1:12" x14ac:dyDescent="0.2">
      <c r="A8746" s="2">
        <v>11.13273</v>
      </c>
      <c r="B8746" s="2">
        <v>32.460079999999998</v>
      </c>
      <c r="C8746" s="2">
        <v>8.5710000000000005E-3</v>
      </c>
      <c r="D8746" s="2">
        <v>0.74331199999999997</v>
      </c>
      <c r="F8746" s="2">
        <v>11.12993</v>
      </c>
      <c r="G8746" s="2">
        <v>0.45268999999999998</v>
      </c>
      <c r="H8746" s="2">
        <v>0.45477299999999998</v>
      </c>
      <c r="J8746" s="2">
        <v>11.13273</v>
      </c>
      <c r="K8746" s="2">
        <v>0.13599800000000001</v>
      </c>
      <c r="L8746" s="2">
        <v>0.104667</v>
      </c>
    </row>
    <row r="8747" spans="1:12" x14ac:dyDescent="0.2">
      <c r="A8747" s="2">
        <v>11.133430000000001</v>
      </c>
      <c r="B8747" s="2">
        <v>32.445630000000001</v>
      </c>
      <c r="C8747" s="2">
        <v>8.3990000000000002E-3</v>
      </c>
      <c r="D8747" s="2">
        <v>0.74311400000000005</v>
      </c>
      <c r="F8747" s="2">
        <v>11.13063</v>
      </c>
      <c r="G8747" s="2">
        <v>0.45287300000000003</v>
      </c>
      <c r="H8747" s="2">
        <v>0.455231</v>
      </c>
      <c r="J8747" s="2">
        <v>11.133430000000001</v>
      </c>
      <c r="K8747" s="2">
        <v>0.136156</v>
      </c>
      <c r="L8747" s="2">
        <v>0.104601</v>
      </c>
    </row>
    <row r="8748" spans="1:12" x14ac:dyDescent="0.2">
      <c r="A8748" s="2">
        <v>11.13414</v>
      </c>
      <c r="B8748" s="2">
        <v>32.43056</v>
      </c>
      <c r="C8748" s="2">
        <v>8.456E-3</v>
      </c>
      <c r="D8748" s="2">
        <v>0.74351</v>
      </c>
      <c r="F8748" s="2">
        <v>11.13133</v>
      </c>
      <c r="G8748" s="2">
        <v>0.45274399999999998</v>
      </c>
      <c r="H8748" s="2">
        <v>0.455627</v>
      </c>
      <c r="J8748" s="2">
        <v>11.13414</v>
      </c>
      <c r="K8748" s="2">
        <v>0.13586599999999999</v>
      </c>
      <c r="L8748" s="2">
        <v>0.104778</v>
      </c>
    </row>
    <row r="8749" spans="1:12" x14ac:dyDescent="0.2">
      <c r="A8749" s="2">
        <v>11.134840000000001</v>
      </c>
      <c r="B8749" s="2">
        <v>32.416049999999998</v>
      </c>
      <c r="C8749" s="2">
        <v>8.3379999999999999E-3</v>
      </c>
      <c r="D8749" s="2">
        <v>0.74412800000000001</v>
      </c>
      <c r="F8749" s="2">
        <v>11.13203</v>
      </c>
      <c r="G8749" s="2">
        <v>0.452988</v>
      </c>
      <c r="H8749" s="2">
        <v>0.455818</v>
      </c>
      <c r="J8749" s="2">
        <v>11.134840000000001</v>
      </c>
      <c r="K8749" s="2">
        <v>0.13578799999999999</v>
      </c>
      <c r="L8749" s="2">
        <v>0.104384</v>
      </c>
    </row>
    <row r="8750" spans="1:12" x14ac:dyDescent="0.2">
      <c r="A8750" s="2">
        <v>11.135540000000001</v>
      </c>
      <c r="B8750" s="2">
        <v>32.40117</v>
      </c>
      <c r="C8750" s="2">
        <v>8.5330000000000007E-3</v>
      </c>
      <c r="D8750" s="2">
        <v>0.74465499999999996</v>
      </c>
      <c r="F8750" s="2">
        <v>11.13273</v>
      </c>
      <c r="G8750" s="2">
        <v>0.45352199999999998</v>
      </c>
      <c r="H8750" s="2">
        <v>0.45578000000000002</v>
      </c>
      <c r="J8750" s="2">
        <v>11.135540000000001</v>
      </c>
      <c r="K8750" s="2">
        <v>0.13599</v>
      </c>
      <c r="L8750" s="2">
        <v>0.10415199999999999</v>
      </c>
    </row>
    <row r="8751" spans="1:12" x14ac:dyDescent="0.2">
      <c r="A8751" s="2">
        <v>11.136240000000001</v>
      </c>
      <c r="B8751" s="2">
        <v>32.386159999999997</v>
      </c>
      <c r="C8751" s="2">
        <v>9.0320000000000001E-3</v>
      </c>
      <c r="D8751" s="2">
        <v>0.74518099999999998</v>
      </c>
      <c r="F8751" s="2">
        <v>11.133430000000001</v>
      </c>
      <c r="G8751" s="2">
        <v>0.45397199999999999</v>
      </c>
      <c r="H8751" s="2">
        <v>0.455681</v>
      </c>
      <c r="J8751" s="2">
        <v>11.136240000000001</v>
      </c>
      <c r="K8751" s="2">
        <v>0.13625899999999999</v>
      </c>
      <c r="L8751" s="2">
        <v>0.104006</v>
      </c>
    </row>
    <row r="8752" spans="1:12" x14ac:dyDescent="0.2">
      <c r="A8752" s="2">
        <v>11.136939999999999</v>
      </c>
      <c r="B8752" s="2">
        <v>32.37135</v>
      </c>
      <c r="C8752" s="2">
        <v>9.0480000000000005E-3</v>
      </c>
      <c r="D8752" s="2">
        <v>0.74573100000000003</v>
      </c>
      <c r="F8752" s="2">
        <v>11.13414</v>
      </c>
      <c r="G8752" s="2">
        <v>0.45408599999999999</v>
      </c>
      <c r="H8752" s="2">
        <v>0.45555899999999999</v>
      </c>
      <c r="J8752" s="2">
        <v>11.136939999999999</v>
      </c>
      <c r="K8752" s="2">
        <v>0.13653000000000001</v>
      </c>
      <c r="L8752" s="2">
        <v>0.10431</v>
      </c>
    </row>
    <row r="8753" spans="1:12" x14ac:dyDescent="0.2">
      <c r="A8753" s="2">
        <v>11.137639999999999</v>
      </c>
      <c r="B8753" s="2">
        <v>32.357259999999997</v>
      </c>
      <c r="C8753" s="2">
        <v>8.5629999999999994E-3</v>
      </c>
      <c r="D8753" s="2">
        <v>0.746143</v>
      </c>
      <c r="F8753" s="2">
        <v>11.134840000000001</v>
      </c>
      <c r="G8753" s="2">
        <v>0.45404099999999997</v>
      </c>
      <c r="H8753" s="2">
        <v>0.45566600000000002</v>
      </c>
      <c r="J8753" s="2">
        <v>11.137639999999999</v>
      </c>
      <c r="K8753" s="2">
        <v>0.13664399999999999</v>
      </c>
      <c r="L8753" s="2">
        <v>0.104543</v>
      </c>
    </row>
    <row r="8754" spans="1:12" x14ac:dyDescent="0.2">
      <c r="A8754" s="2">
        <v>11.138339999999999</v>
      </c>
      <c r="B8754" s="2">
        <v>32.342959999999998</v>
      </c>
      <c r="C8754" s="2">
        <v>8.2959999999999996E-3</v>
      </c>
      <c r="D8754" s="2">
        <v>0.746753</v>
      </c>
      <c r="F8754" s="2">
        <v>11.135540000000001</v>
      </c>
      <c r="G8754" s="2">
        <v>0.45344499999999999</v>
      </c>
      <c r="H8754" s="2">
        <v>0.45587899999999998</v>
      </c>
      <c r="J8754" s="2">
        <v>11.138339999999999</v>
      </c>
      <c r="K8754" s="2">
        <v>0.13699500000000001</v>
      </c>
      <c r="L8754" s="2">
        <v>0.10492700000000001</v>
      </c>
    </row>
    <row r="8755" spans="1:12" x14ac:dyDescent="0.2">
      <c r="A8755" s="2">
        <v>11.139049999999999</v>
      </c>
      <c r="B8755" s="2">
        <v>32.32864</v>
      </c>
      <c r="C8755" s="2">
        <v>8.4449999999999994E-3</v>
      </c>
      <c r="D8755" s="2">
        <v>0.74714999999999998</v>
      </c>
      <c r="F8755" s="2">
        <v>11.136240000000001</v>
      </c>
      <c r="G8755" s="2">
        <v>0.45328499999999999</v>
      </c>
      <c r="H8755" s="2">
        <v>0.45577200000000001</v>
      </c>
      <c r="J8755" s="2">
        <v>11.139049999999999</v>
      </c>
      <c r="K8755" s="2">
        <v>0.13716300000000001</v>
      </c>
      <c r="L8755" s="2">
        <v>0.105545</v>
      </c>
    </row>
    <row r="8756" spans="1:12" x14ac:dyDescent="0.2">
      <c r="A8756" s="2">
        <v>11.139749999999999</v>
      </c>
      <c r="B8756" s="2">
        <v>32.314</v>
      </c>
      <c r="C8756" s="2">
        <v>8.3379999999999999E-3</v>
      </c>
      <c r="D8756" s="2">
        <v>0.748309</v>
      </c>
      <c r="F8756" s="2">
        <v>11.136939999999999</v>
      </c>
      <c r="G8756" s="2">
        <v>0.45308700000000002</v>
      </c>
      <c r="H8756" s="2">
        <v>0.45611600000000002</v>
      </c>
      <c r="J8756" s="2">
        <v>11.139749999999999</v>
      </c>
      <c r="K8756" s="2">
        <v>0.137764</v>
      </c>
      <c r="L8756" s="2">
        <v>0.105738</v>
      </c>
    </row>
    <row r="8757" spans="1:12" x14ac:dyDescent="0.2">
      <c r="A8757" s="2">
        <v>11.14045</v>
      </c>
      <c r="B8757" s="2">
        <v>32.299970000000002</v>
      </c>
      <c r="C8757" s="2">
        <v>8.2500000000000004E-3</v>
      </c>
      <c r="D8757" s="2">
        <v>0.74831700000000001</v>
      </c>
      <c r="F8757" s="2">
        <v>11.137639999999999</v>
      </c>
      <c r="G8757" s="2">
        <v>0.453102</v>
      </c>
      <c r="H8757" s="2">
        <v>0.45656600000000003</v>
      </c>
      <c r="J8757" s="2">
        <v>11.14045</v>
      </c>
      <c r="K8757" s="2">
        <v>0.13844999999999999</v>
      </c>
      <c r="L8757" s="2">
        <v>0.10592</v>
      </c>
    </row>
    <row r="8758" spans="1:12" x14ac:dyDescent="0.2">
      <c r="A8758" s="2">
        <v>11.14115</v>
      </c>
      <c r="B8758" s="2">
        <v>32.28584</v>
      </c>
      <c r="C8758" s="2">
        <v>8.0599999999999995E-3</v>
      </c>
      <c r="D8758" s="2">
        <v>0.74795100000000003</v>
      </c>
      <c r="F8758" s="2">
        <v>11.138339999999999</v>
      </c>
      <c r="G8758" s="2">
        <v>0.453461</v>
      </c>
      <c r="H8758" s="2">
        <v>0.45649000000000001</v>
      </c>
      <c r="J8758" s="2">
        <v>11.14115</v>
      </c>
      <c r="K8758" s="2">
        <v>0.13888700000000001</v>
      </c>
      <c r="L8758" s="2">
        <v>0.106595</v>
      </c>
    </row>
    <row r="8759" spans="1:12" x14ac:dyDescent="0.2">
      <c r="A8759" s="2">
        <v>11.14185</v>
      </c>
      <c r="B8759" s="2">
        <v>32.271839999999997</v>
      </c>
      <c r="C8759" s="2">
        <v>7.6519999999999999E-3</v>
      </c>
      <c r="D8759" s="2">
        <v>0.74817999999999996</v>
      </c>
      <c r="F8759" s="2">
        <v>11.139049999999999</v>
      </c>
      <c r="G8759" s="2">
        <v>0.45368199999999997</v>
      </c>
      <c r="H8759" s="2">
        <v>0.45626800000000001</v>
      </c>
      <c r="J8759" s="2">
        <v>11.14185</v>
      </c>
      <c r="K8759" s="2">
        <v>0.139629</v>
      </c>
      <c r="L8759" s="2">
        <v>0.106936</v>
      </c>
    </row>
    <row r="8760" spans="1:12" x14ac:dyDescent="0.2">
      <c r="A8760" s="2">
        <v>11.14255</v>
      </c>
      <c r="B8760" s="2">
        <v>32.25759</v>
      </c>
      <c r="C8760" s="2">
        <v>7.3270000000000002E-3</v>
      </c>
      <c r="D8760" s="2">
        <v>0.74901899999999999</v>
      </c>
      <c r="F8760" s="2">
        <v>11.139749999999999</v>
      </c>
      <c r="G8760" s="2">
        <v>0.45398699999999997</v>
      </c>
      <c r="H8760" s="2">
        <v>0.45642100000000002</v>
      </c>
      <c r="J8760" s="2">
        <v>11.14255</v>
      </c>
      <c r="K8760" s="2">
        <v>0.139963</v>
      </c>
      <c r="L8760" s="2">
        <v>0.10702</v>
      </c>
    </row>
    <row r="8761" spans="1:12" x14ac:dyDescent="0.2">
      <c r="A8761" s="2">
        <v>11.14325</v>
      </c>
      <c r="B8761" s="2">
        <v>32.243229999999997</v>
      </c>
      <c r="C8761" s="2">
        <v>7.3540000000000003E-3</v>
      </c>
      <c r="D8761" s="2">
        <v>0.74927100000000002</v>
      </c>
      <c r="F8761" s="2">
        <v>11.14045</v>
      </c>
      <c r="G8761" s="2">
        <v>0.45360600000000001</v>
      </c>
      <c r="H8761" s="2">
        <v>0.456841</v>
      </c>
      <c r="J8761" s="2">
        <v>11.14325</v>
      </c>
      <c r="K8761" s="2">
        <v>0.139713</v>
      </c>
      <c r="L8761" s="2">
        <v>0.107295</v>
      </c>
    </row>
    <row r="8762" spans="1:12" x14ac:dyDescent="0.2">
      <c r="A8762" s="2">
        <v>11.14395</v>
      </c>
      <c r="B8762" s="2">
        <v>32.228700000000003</v>
      </c>
      <c r="C8762" s="2">
        <v>7.2240000000000004E-3</v>
      </c>
      <c r="D8762" s="2">
        <v>0.74927100000000002</v>
      </c>
      <c r="F8762" s="2">
        <v>11.14115</v>
      </c>
      <c r="G8762" s="2">
        <v>0.45384999999999998</v>
      </c>
      <c r="H8762" s="2">
        <v>0.45703899999999997</v>
      </c>
      <c r="J8762" s="2">
        <v>11.14395</v>
      </c>
      <c r="K8762" s="2">
        <v>0.13944799999999999</v>
      </c>
      <c r="L8762" s="2">
        <v>0.10779900000000001</v>
      </c>
    </row>
    <row r="8763" spans="1:12" x14ac:dyDescent="0.2">
      <c r="A8763" s="2">
        <v>11.14466</v>
      </c>
      <c r="B8763" s="2">
        <v>32.214190000000002</v>
      </c>
      <c r="C8763" s="2">
        <v>6.5259999999999997E-3</v>
      </c>
      <c r="D8763" s="2">
        <v>0.74875899999999995</v>
      </c>
      <c r="F8763" s="2">
        <v>11.14185</v>
      </c>
      <c r="G8763" s="2">
        <v>0.45416299999999998</v>
      </c>
      <c r="H8763" s="2">
        <v>0.45767999999999998</v>
      </c>
      <c r="J8763" s="2">
        <v>11.14466</v>
      </c>
      <c r="K8763" s="2">
        <v>0.139046</v>
      </c>
      <c r="L8763" s="2">
        <v>0.108458</v>
      </c>
    </row>
    <row r="8764" spans="1:12" x14ac:dyDescent="0.2">
      <c r="A8764" s="2">
        <v>11.14536</v>
      </c>
      <c r="B8764" s="2">
        <v>32.200189999999999</v>
      </c>
      <c r="C8764" s="2">
        <v>6.1900000000000002E-3</v>
      </c>
      <c r="D8764" s="2">
        <v>0.74928600000000001</v>
      </c>
      <c r="F8764" s="2">
        <v>11.14255</v>
      </c>
      <c r="G8764" s="2">
        <v>0.45417800000000003</v>
      </c>
      <c r="H8764" s="2">
        <v>0.45800800000000003</v>
      </c>
      <c r="J8764" s="2">
        <v>11.14536</v>
      </c>
      <c r="K8764" s="2">
        <v>0.13946500000000001</v>
      </c>
      <c r="L8764" s="2">
        <v>0.10900899999999999</v>
      </c>
    </row>
    <row r="8765" spans="1:12" x14ac:dyDescent="0.2">
      <c r="A8765" s="2">
        <v>11.14606</v>
      </c>
      <c r="B8765" s="2">
        <v>32.186129999999999</v>
      </c>
      <c r="C8765" s="2">
        <v>6.4000000000000003E-3</v>
      </c>
      <c r="D8765" s="2">
        <v>0.74938499999999997</v>
      </c>
      <c r="F8765" s="2">
        <v>11.14325</v>
      </c>
      <c r="G8765" s="2">
        <v>0.45447500000000002</v>
      </c>
      <c r="H8765" s="2">
        <v>0.45823700000000001</v>
      </c>
      <c r="J8765" s="2">
        <v>11.14606</v>
      </c>
      <c r="K8765" s="2">
        <v>0.13919200000000001</v>
      </c>
      <c r="L8765" s="2">
        <v>0.10899200000000001</v>
      </c>
    </row>
    <row r="8766" spans="1:12" x14ac:dyDescent="0.2">
      <c r="A8766" s="2">
        <v>11.14676</v>
      </c>
      <c r="B8766" s="2">
        <v>32.1721</v>
      </c>
      <c r="C8766" s="2">
        <v>6.149E-3</v>
      </c>
      <c r="D8766" s="2">
        <v>0.74959100000000001</v>
      </c>
      <c r="F8766" s="2">
        <v>11.14395</v>
      </c>
      <c r="G8766" s="2">
        <v>0.45466600000000001</v>
      </c>
      <c r="H8766" s="2">
        <v>0.45822099999999999</v>
      </c>
      <c r="J8766" s="2">
        <v>11.14676</v>
      </c>
      <c r="K8766" s="2">
        <v>0.13906099999999999</v>
      </c>
      <c r="L8766" s="2">
        <v>0.10882799999999999</v>
      </c>
    </row>
    <row r="8767" spans="1:12" x14ac:dyDescent="0.2">
      <c r="A8767" s="2">
        <v>11.147460000000001</v>
      </c>
      <c r="B8767" s="2">
        <v>32.158009999999997</v>
      </c>
      <c r="C8767" s="2">
        <v>6.0419999999999996E-3</v>
      </c>
      <c r="D8767" s="2">
        <v>0.74987300000000001</v>
      </c>
      <c r="F8767" s="2">
        <v>11.14466</v>
      </c>
      <c r="G8767" s="2">
        <v>0.454567</v>
      </c>
      <c r="H8767" s="2">
        <v>0.45887800000000001</v>
      </c>
      <c r="J8767" s="2">
        <v>11.147460000000001</v>
      </c>
      <c r="K8767" s="2">
        <v>0.139679</v>
      </c>
      <c r="L8767" s="2">
        <v>0.108483</v>
      </c>
    </row>
    <row r="8768" spans="1:12" x14ac:dyDescent="0.2">
      <c r="A8768" s="2">
        <v>11.148160000000001</v>
      </c>
      <c r="B8768" s="2">
        <v>32.143819999999998</v>
      </c>
      <c r="C8768" s="2">
        <v>5.8279999999999998E-3</v>
      </c>
      <c r="D8768" s="2">
        <v>0.75033899999999998</v>
      </c>
      <c r="F8768" s="2">
        <v>11.14536</v>
      </c>
      <c r="G8768" s="2">
        <v>0.45477299999999998</v>
      </c>
      <c r="H8768" s="2">
        <v>0.45887</v>
      </c>
      <c r="J8768" s="2">
        <v>11.148160000000001</v>
      </c>
      <c r="K8768" s="2">
        <v>0.13989099999999999</v>
      </c>
      <c r="L8768" s="2">
        <v>0.108246</v>
      </c>
    </row>
    <row r="8769" spans="1:12" x14ac:dyDescent="0.2">
      <c r="A8769" s="2">
        <v>11.148860000000001</v>
      </c>
      <c r="B8769" s="2">
        <v>32.129600000000003</v>
      </c>
      <c r="C8769" s="2">
        <v>5.496E-3</v>
      </c>
      <c r="D8769" s="2">
        <v>0.75063599999999997</v>
      </c>
      <c r="F8769" s="2">
        <v>11.14606</v>
      </c>
      <c r="G8769" s="2">
        <v>0.455231</v>
      </c>
      <c r="H8769" s="2">
        <v>0.45841999999999999</v>
      </c>
      <c r="J8769" s="2">
        <v>11.148860000000001</v>
      </c>
      <c r="K8769" s="2">
        <v>0.139845</v>
      </c>
      <c r="L8769" s="2">
        <v>0.108307</v>
      </c>
    </row>
    <row r="8770" spans="1:12" x14ac:dyDescent="0.2">
      <c r="A8770" s="2">
        <v>11.149570000000001</v>
      </c>
      <c r="B8770" s="2">
        <v>32.115650000000002</v>
      </c>
      <c r="C8770" s="2">
        <v>5.2900000000000004E-3</v>
      </c>
      <c r="D8770" s="2">
        <v>0.75068199999999996</v>
      </c>
      <c r="F8770" s="2">
        <v>11.14676</v>
      </c>
      <c r="G8770" s="2">
        <v>0.455627</v>
      </c>
      <c r="H8770" s="2">
        <v>0.458229</v>
      </c>
      <c r="J8770" s="2">
        <v>11.149570000000001</v>
      </c>
      <c r="K8770" s="2">
        <v>0.140074</v>
      </c>
      <c r="L8770" s="2">
        <v>0.10875799999999999</v>
      </c>
    </row>
    <row r="8771" spans="1:12" x14ac:dyDescent="0.2">
      <c r="A8771" s="2">
        <v>11.150270000000001</v>
      </c>
      <c r="B8771" s="2">
        <v>32.101520000000001</v>
      </c>
      <c r="C8771" s="2">
        <v>5.1219999999999998E-3</v>
      </c>
      <c r="D8771" s="2">
        <v>0.75056800000000001</v>
      </c>
      <c r="F8771" s="2">
        <v>11.147460000000001</v>
      </c>
      <c r="G8771" s="2">
        <v>0.455818</v>
      </c>
      <c r="H8771" s="2">
        <v>0.458565</v>
      </c>
      <c r="J8771" s="2">
        <v>11.150270000000001</v>
      </c>
      <c r="K8771" s="2">
        <v>0.14002999999999999</v>
      </c>
      <c r="L8771" s="2">
        <v>0.109303</v>
      </c>
    </row>
    <row r="8772" spans="1:12" x14ac:dyDescent="0.2">
      <c r="A8772" s="2">
        <v>11.150969999999999</v>
      </c>
      <c r="B8772" s="2">
        <v>32.087229999999998</v>
      </c>
      <c r="C8772" s="2">
        <v>5.3629999999999997E-3</v>
      </c>
      <c r="D8772" s="2">
        <v>0.75051400000000001</v>
      </c>
      <c r="F8772" s="2">
        <v>11.148160000000001</v>
      </c>
      <c r="G8772" s="2">
        <v>0.45578000000000002</v>
      </c>
      <c r="H8772" s="2">
        <v>0.459175</v>
      </c>
      <c r="J8772" s="2">
        <v>11.150969999999999</v>
      </c>
      <c r="K8772" s="2">
        <v>0.13972999999999999</v>
      </c>
      <c r="L8772" s="2">
        <v>0.109984</v>
      </c>
    </row>
    <row r="8773" spans="1:12" x14ac:dyDescent="0.2">
      <c r="A8773" s="2">
        <v>11.151669999999999</v>
      </c>
      <c r="B8773" s="2">
        <v>32.073210000000003</v>
      </c>
      <c r="C8773" s="2">
        <v>5.1679999999999999E-3</v>
      </c>
      <c r="D8773" s="2">
        <v>0.75039199999999995</v>
      </c>
      <c r="F8773" s="2">
        <v>11.148860000000001</v>
      </c>
      <c r="G8773" s="2">
        <v>0.455681</v>
      </c>
      <c r="H8773" s="2">
        <v>0.45973999999999998</v>
      </c>
      <c r="J8773" s="2">
        <v>11.151669999999999</v>
      </c>
      <c r="K8773" s="2">
        <v>0.13966200000000001</v>
      </c>
      <c r="L8773" s="2">
        <v>0.11007599999999999</v>
      </c>
    </row>
    <row r="8774" spans="1:12" x14ac:dyDescent="0.2">
      <c r="A8774" s="2">
        <v>11.152369999999999</v>
      </c>
      <c r="B8774" s="2">
        <v>32.059869999999997</v>
      </c>
      <c r="C8774" s="2">
        <v>4.8970000000000003E-3</v>
      </c>
      <c r="D8774" s="2">
        <v>0.75001099999999998</v>
      </c>
      <c r="F8774" s="2">
        <v>11.149570000000001</v>
      </c>
      <c r="G8774" s="2">
        <v>0.45555899999999999</v>
      </c>
      <c r="H8774" s="2">
        <v>0.45993000000000001</v>
      </c>
      <c r="J8774" s="2">
        <v>11.152369999999999</v>
      </c>
      <c r="K8774" s="2">
        <v>0.13961000000000001</v>
      </c>
      <c r="L8774" s="2">
        <v>0.10974299999999999</v>
      </c>
    </row>
    <row r="8775" spans="1:12" x14ac:dyDescent="0.2">
      <c r="A8775" s="2">
        <v>11.15307</v>
      </c>
      <c r="B8775" s="2">
        <v>32.046190000000003</v>
      </c>
      <c r="C8775" s="2">
        <v>4.8589999999999996E-3</v>
      </c>
      <c r="D8775" s="2">
        <v>0.75026199999999998</v>
      </c>
      <c r="F8775" s="2">
        <v>11.150270000000001</v>
      </c>
      <c r="G8775" s="2">
        <v>0.45566600000000002</v>
      </c>
      <c r="H8775" s="2">
        <v>0.45999899999999999</v>
      </c>
      <c r="J8775" s="2">
        <v>11.15307</v>
      </c>
      <c r="K8775" s="2">
        <v>0.13958000000000001</v>
      </c>
      <c r="L8775" s="2">
        <v>0.109726</v>
      </c>
    </row>
    <row r="8776" spans="1:12" x14ac:dyDescent="0.2">
      <c r="A8776" s="2">
        <v>11.15377</v>
      </c>
      <c r="B8776" s="2">
        <v>32.032299999999999</v>
      </c>
      <c r="C8776" s="2">
        <v>4.7289999999999997E-3</v>
      </c>
      <c r="D8776" s="2">
        <v>0.75067399999999995</v>
      </c>
      <c r="F8776" s="2">
        <v>11.150969999999999</v>
      </c>
      <c r="G8776" s="2">
        <v>0.45587899999999998</v>
      </c>
      <c r="H8776" s="2">
        <v>0.45956399999999997</v>
      </c>
      <c r="J8776" s="2">
        <v>11.15377</v>
      </c>
      <c r="K8776" s="2">
        <v>0.139513</v>
      </c>
      <c r="L8776" s="2">
        <v>0.109473</v>
      </c>
    </row>
    <row r="8777" spans="1:12" x14ac:dyDescent="0.2">
      <c r="A8777" s="2">
        <v>11.15448</v>
      </c>
      <c r="B8777" s="2">
        <v>32.018410000000003</v>
      </c>
      <c r="C8777" s="2">
        <v>4.8780000000000004E-3</v>
      </c>
      <c r="D8777" s="2">
        <v>0.75097199999999997</v>
      </c>
      <c r="F8777" s="2">
        <v>11.151669999999999</v>
      </c>
      <c r="G8777" s="2">
        <v>0.45577200000000001</v>
      </c>
      <c r="H8777" s="2">
        <v>0.45948</v>
      </c>
      <c r="J8777" s="2">
        <v>11.15448</v>
      </c>
      <c r="K8777" s="2">
        <v>0.13942499999999999</v>
      </c>
      <c r="L8777" s="2">
        <v>0.10964400000000001</v>
      </c>
    </row>
    <row r="8778" spans="1:12" x14ac:dyDescent="0.2">
      <c r="A8778" s="2">
        <v>11.15518</v>
      </c>
      <c r="B8778" s="2">
        <v>32.00517</v>
      </c>
      <c r="C8778" s="2">
        <v>4.7450000000000001E-3</v>
      </c>
      <c r="D8778" s="2">
        <v>0.75097199999999997</v>
      </c>
      <c r="F8778" s="2">
        <v>11.152369999999999</v>
      </c>
      <c r="G8778" s="2">
        <v>0.45611600000000002</v>
      </c>
      <c r="H8778" s="2">
        <v>0.459312</v>
      </c>
      <c r="J8778" s="2">
        <v>11.15518</v>
      </c>
      <c r="K8778" s="2">
        <v>0.139433</v>
      </c>
      <c r="L8778" s="2">
        <v>0.10979899999999999</v>
      </c>
    </row>
    <row r="8779" spans="1:12" x14ac:dyDescent="0.2">
      <c r="A8779" s="2">
        <v>11.15588</v>
      </c>
      <c r="B8779" s="2">
        <v>31.991289999999999</v>
      </c>
      <c r="C8779" s="2">
        <v>4.7369999999999999E-3</v>
      </c>
      <c r="D8779" s="2">
        <v>0.75101799999999996</v>
      </c>
      <c r="F8779" s="2">
        <v>11.15307</v>
      </c>
      <c r="G8779" s="2">
        <v>0.45656600000000003</v>
      </c>
      <c r="H8779" s="2">
        <v>0.45928999999999998</v>
      </c>
      <c r="J8779" s="2">
        <v>11.15588</v>
      </c>
      <c r="K8779" s="2">
        <v>0.13950899999999999</v>
      </c>
      <c r="L8779" s="2">
        <v>0.109752</v>
      </c>
    </row>
    <row r="8780" spans="1:12" x14ac:dyDescent="0.2">
      <c r="A8780" s="2">
        <v>11.15658</v>
      </c>
      <c r="B8780" s="2">
        <v>31.977060000000002</v>
      </c>
      <c r="C8780" s="2">
        <v>4.5999999999999999E-3</v>
      </c>
      <c r="D8780" s="2">
        <v>0.75103299999999995</v>
      </c>
      <c r="F8780" s="2">
        <v>11.15377</v>
      </c>
      <c r="G8780" s="2">
        <v>0.45649000000000001</v>
      </c>
      <c r="H8780" s="2">
        <v>0.45940399999999998</v>
      </c>
      <c r="J8780" s="2">
        <v>11.15658</v>
      </c>
      <c r="K8780" s="2">
        <v>0.13992499999999999</v>
      </c>
      <c r="L8780" s="2">
        <v>0.10918799999999999</v>
      </c>
    </row>
    <row r="8781" spans="1:12" x14ac:dyDescent="0.2">
      <c r="A8781" s="2">
        <v>11.15728</v>
      </c>
      <c r="B8781" s="2">
        <v>31.9636</v>
      </c>
      <c r="C8781" s="2">
        <v>4.2909999999999997E-3</v>
      </c>
      <c r="D8781" s="2">
        <v>0.75116300000000003</v>
      </c>
      <c r="F8781" s="2">
        <v>11.15448</v>
      </c>
      <c r="G8781" s="2">
        <v>0.45626800000000001</v>
      </c>
      <c r="H8781" s="2">
        <v>0.45906799999999998</v>
      </c>
      <c r="J8781" s="2">
        <v>11.15728</v>
      </c>
      <c r="K8781" s="2">
        <v>0.14017299999999999</v>
      </c>
      <c r="L8781" s="2">
        <v>0.108977</v>
      </c>
    </row>
    <row r="8782" spans="1:12" x14ac:dyDescent="0.2">
      <c r="A8782" s="2">
        <v>11.15798</v>
      </c>
      <c r="B8782" s="2">
        <v>31.950520000000001</v>
      </c>
      <c r="C8782" s="2">
        <v>4.2640000000000004E-3</v>
      </c>
      <c r="D8782" s="2">
        <v>0.75117</v>
      </c>
      <c r="F8782" s="2">
        <v>11.15518</v>
      </c>
      <c r="G8782" s="2">
        <v>0.45642100000000002</v>
      </c>
      <c r="H8782" s="2">
        <v>0.45928200000000002</v>
      </c>
      <c r="J8782" s="2">
        <v>11.15798</v>
      </c>
      <c r="K8782" s="2">
        <v>0.139761</v>
      </c>
      <c r="L8782" s="2">
        <v>0.10938000000000001</v>
      </c>
    </row>
    <row r="8783" spans="1:12" x14ac:dyDescent="0.2">
      <c r="A8783" s="2">
        <v>11.15868</v>
      </c>
      <c r="B8783" s="2">
        <v>31.936699999999998</v>
      </c>
      <c r="C8783" s="2">
        <v>4.2979999999999997E-3</v>
      </c>
      <c r="D8783" s="2">
        <v>0.75100999999999996</v>
      </c>
      <c r="F8783" s="2">
        <v>11.15588</v>
      </c>
      <c r="G8783" s="2">
        <v>0.456841</v>
      </c>
      <c r="H8783" s="2">
        <v>0.45954099999999998</v>
      </c>
      <c r="J8783" s="2">
        <v>11.15868</v>
      </c>
      <c r="K8783" s="2">
        <v>0.140158</v>
      </c>
      <c r="L8783" s="2">
        <v>0.10929800000000001</v>
      </c>
    </row>
    <row r="8784" spans="1:12" x14ac:dyDescent="0.2">
      <c r="A8784" s="2">
        <v>11.15939</v>
      </c>
      <c r="B8784" s="2">
        <v>31.923300000000001</v>
      </c>
      <c r="C8784" s="2">
        <v>4.3099999999999996E-3</v>
      </c>
      <c r="D8784" s="2">
        <v>0.75080400000000003</v>
      </c>
      <c r="F8784" s="2">
        <v>11.15658</v>
      </c>
      <c r="G8784" s="2">
        <v>0.45703899999999997</v>
      </c>
      <c r="H8784" s="2">
        <v>0.45958700000000002</v>
      </c>
      <c r="J8784" s="2">
        <v>11.15939</v>
      </c>
      <c r="K8784" s="2">
        <v>0.14019200000000001</v>
      </c>
      <c r="L8784" s="2">
        <v>0.109126</v>
      </c>
    </row>
    <row r="8785" spans="1:12" x14ac:dyDescent="0.2">
      <c r="A8785" s="2">
        <v>11.16009</v>
      </c>
      <c r="B8785" s="2">
        <v>31.909289999999999</v>
      </c>
      <c r="C8785" s="2">
        <v>3.9319999999999997E-3</v>
      </c>
      <c r="D8785" s="2">
        <v>0.75074300000000005</v>
      </c>
      <c r="F8785" s="2">
        <v>11.15728</v>
      </c>
      <c r="G8785" s="2">
        <v>0.45767999999999998</v>
      </c>
      <c r="H8785" s="2">
        <v>0.46038800000000002</v>
      </c>
      <c r="J8785" s="2">
        <v>11.16009</v>
      </c>
      <c r="K8785" s="2">
        <v>0.14050499999999999</v>
      </c>
      <c r="L8785" s="2">
        <v>0.109123</v>
      </c>
    </row>
    <row r="8786" spans="1:12" x14ac:dyDescent="0.2">
      <c r="A8786" s="2">
        <v>11.16079</v>
      </c>
      <c r="B8786" s="2">
        <v>31.89594</v>
      </c>
      <c r="C8786" s="2">
        <v>3.692E-3</v>
      </c>
      <c r="D8786" s="2">
        <v>0.75087300000000001</v>
      </c>
      <c r="F8786" s="2">
        <v>11.15798</v>
      </c>
      <c r="G8786" s="2">
        <v>0.45800800000000003</v>
      </c>
      <c r="H8786" s="2">
        <v>0.46046399999999998</v>
      </c>
      <c r="J8786" s="2">
        <v>11.16079</v>
      </c>
      <c r="K8786" s="2">
        <v>0.14122799999999999</v>
      </c>
      <c r="L8786" s="2">
        <v>0.109302</v>
      </c>
    </row>
    <row r="8787" spans="1:12" x14ac:dyDescent="0.2">
      <c r="A8787" s="2">
        <v>11.161490000000001</v>
      </c>
      <c r="B8787" s="2">
        <v>31.882159999999999</v>
      </c>
      <c r="C8787" s="2">
        <v>4.2909999999999997E-3</v>
      </c>
      <c r="D8787" s="2">
        <v>0.75075800000000004</v>
      </c>
      <c r="F8787" s="2">
        <v>11.15868</v>
      </c>
      <c r="G8787" s="2">
        <v>0.45823700000000001</v>
      </c>
      <c r="H8787" s="2">
        <v>0.46072400000000002</v>
      </c>
      <c r="J8787" s="2">
        <v>11.161490000000001</v>
      </c>
      <c r="K8787" s="2">
        <v>0.14122799999999999</v>
      </c>
      <c r="L8787" s="2">
        <v>0.109649</v>
      </c>
    </row>
    <row r="8788" spans="1:12" x14ac:dyDescent="0.2">
      <c r="A8788" s="2">
        <v>11.162190000000001</v>
      </c>
      <c r="B8788" s="2">
        <v>31.868459999999999</v>
      </c>
      <c r="C8788" s="2">
        <v>4.333E-3</v>
      </c>
      <c r="D8788" s="2">
        <v>0.75102500000000005</v>
      </c>
      <c r="F8788" s="2">
        <v>11.15939</v>
      </c>
      <c r="G8788" s="2">
        <v>0.45822099999999999</v>
      </c>
      <c r="H8788" s="2">
        <v>0.46079300000000001</v>
      </c>
      <c r="J8788" s="2">
        <v>11.162190000000001</v>
      </c>
      <c r="K8788" s="2">
        <v>0.14138999999999999</v>
      </c>
      <c r="L8788" s="2">
        <v>0.109723</v>
      </c>
    </row>
    <row r="8789" spans="1:12" x14ac:dyDescent="0.2">
      <c r="A8789" s="2">
        <v>11.162890000000001</v>
      </c>
      <c r="B8789" s="2">
        <v>31.854690000000002</v>
      </c>
      <c r="C8789" s="2">
        <v>4.1269999999999996E-3</v>
      </c>
      <c r="D8789" s="2">
        <v>0.75141400000000003</v>
      </c>
      <c r="F8789" s="2">
        <v>11.16009</v>
      </c>
      <c r="G8789" s="2">
        <v>0.45887800000000001</v>
      </c>
      <c r="H8789" s="2">
        <v>0.46077699999999999</v>
      </c>
      <c r="J8789" s="2">
        <v>11.162890000000001</v>
      </c>
      <c r="K8789" s="2">
        <v>0.141573</v>
      </c>
      <c r="L8789" s="2">
        <v>0.109374</v>
      </c>
    </row>
    <row r="8790" spans="1:12" x14ac:dyDescent="0.2">
      <c r="A8790" s="2">
        <v>11.163589999999999</v>
      </c>
      <c r="B8790" s="2">
        <v>31.841090000000001</v>
      </c>
      <c r="C8790" s="2">
        <v>3.9630000000000004E-3</v>
      </c>
      <c r="D8790" s="2">
        <v>0.75186500000000001</v>
      </c>
      <c r="F8790" s="2">
        <v>11.16079</v>
      </c>
      <c r="G8790" s="2">
        <v>0.45887</v>
      </c>
      <c r="H8790" s="2">
        <v>0.46081499999999997</v>
      </c>
      <c r="J8790" s="2">
        <v>11.163589999999999</v>
      </c>
      <c r="K8790" s="2">
        <v>0.14125799999999999</v>
      </c>
      <c r="L8790" s="2">
        <v>0.10904999999999999</v>
      </c>
    </row>
    <row r="8791" spans="1:12" x14ac:dyDescent="0.2">
      <c r="A8791" s="2">
        <v>11.164289999999999</v>
      </c>
      <c r="B8791" s="2">
        <v>31.827639999999999</v>
      </c>
      <c r="C8791" s="2">
        <v>4.3559999999999996E-3</v>
      </c>
      <c r="D8791" s="2">
        <v>0.75175000000000003</v>
      </c>
      <c r="F8791" s="2">
        <v>11.161490000000001</v>
      </c>
      <c r="G8791" s="2">
        <v>0.45841999999999999</v>
      </c>
      <c r="H8791" s="2">
        <v>0.46087600000000001</v>
      </c>
      <c r="J8791" s="2">
        <v>11.164289999999999</v>
      </c>
      <c r="K8791" s="2">
        <v>0.14124500000000001</v>
      </c>
      <c r="L8791" s="2">
        <v>0.10921500000000001</v>
      </c>
    </row>
    <row r="8792" spans="1:12" x14ac:dyDescent="0.2">
      <c r="A8792" s="2">
        <v>11.164999999999999</v>
      </c>
      <c r="B8792" s="2">
        <v>31.813859999999998</v>
      </c>
      <c r="C8792" s="2">
        <v>3.5620000000000001E-3</v>
      </c>
      <c r="D8792" s="2">
        <v>0.75154399999999999</v>
      </c>
      <c r="F8792" s="2">
        <v>11.162190000000001</v>
      </c>
      <c r="G8792" s="2">
        <v>0.458229</v>
      </c>
      <c r="H8792" s="2">
        <v>0.46155499999999999</v>
      </c>
      <c r="J8792" s="2">
        <v>11.164999999999999</v>
      </c>
      <c r="K8792" s="2">
        <v>0.14141799999999999</v>
      </c>
      <c r="L8792" s="2">
        <v>0.109468</v>
      </c>
    </row>
    <row r="8793" spans="1:12" x14ac:dyDescent="0.2">
      <c r="A8793" s="2">
        <v>11.165699999999999</v>
      </c>
      <c r="B8793" s="2">
        <v>31.801079999999999</v>
      </c>
      <c r="C8793" s="2">
        <v>3.8059999999999999E-3</v>
      </c>
      <c r="D8793" s="2">
        <v>0.75149100000000002</v>
      </c>
      <c r="F8793" s="2">
        <v>11.162890000000001</v>
      </c>
      <c r="G8793" s="2">
        <v>0.458565</v>
      </c>
      <c r="H8793" s="2">
        <v>0.46211200000000002</v>
      </c>
      <c r="J8793" s="2">
        <v>11.165699999999999</v>
      </c>
      <c r="K8793" s="2">
        <v>0.14149800000000001</v>
      </c>
      <c r="L8793" s="2">
        <v>0.109454</v>
      </c>
    </row>
    <row r="8794" spans="1:12" x14ac:dyDescent="0.2">
      <c r="A8794" s="2">
        <v>11.166399999999999</v>
      </c>
      <c r="B8794" s="2">
        <v>31.789400000000001</v>
      </c>
      <c r="C8794" s="2">
        <v>3.4740000000000001E-3</v>
      </c>
      <c r="D8794" s="2">
        <v>0.75165099999999996</v>
      </c>
      <c r="F8794" s="2">
        <v>11.163589999999999</v>
      </c>
      <c r="G8794" s="2">
        <v>0.459175</v>
      </c>
      <c r="H8794" s="2">
        <v>0.46191399999999999</v>
      </c>
      <c r="J8794" s="2">
        <v>11.166399999999999</v>
      </c>
      <c r="K8794" s="2">
        <v>0.14155000000000001</v>
      </c>
      <c r="L8794" s="2">
        <v>0.109052</v>
      </c>
    </row>
    <row r="8795" spans="1:12" x14ac:dyDescent="0.2">
      <c r="A8795" s="2">
        <v>11.1671</v>
      </c>
      <c r="B8795" s="2">
        <v>31.777670000000001</v>
      </c>
      <c r="C8795" s="2">
        <v>3.7069999999999998E-3</v>
      </c>
      <c r="D8795" s="2">
        <v>0.75181900000000002</v>
      </c>
      <c r="F8795" s="2">
        <v>11.164289999999999</v>
      </c>
      <c r="G8795" s="2">
        <v>0.45973999999999998</v>
      </c>
      <c r="H8795" s="2">
        <v>0.46155499999999999</v>
      </c>
      <c r="J8795" s="2">
        <v>11.1671</v>
      </c>
      <c r="K8795" s="2">
        <v>0.14208399999999999</v>
      </c>
      <c r="L8795" s="2">
        <v>0.108985</v>
      </c>
    </row>
    <row r="8796" spans="1:12" x14ac:dyDescent="0.2">
      <c r="A8796" s="2">
        <v>11.1678</v>
      </c>
      <c r="B8796" s="2">
        <v>31.76482</v>
      </c>
      <c r="C8796" s="2">
        <v>3.9170000000000003E-3</v>
      </c>
      <c r="D8796" s="2">
        <v>0.751857</v>
      </c>
      <c r="F8796" s="2">
        <v>11.164999999999999</v>
      </c>
      <c r="G8796" s="2">
        <v>0.45993000000000001</v>
      </c>
      <c r="H8796" s="2">
        <v>0.46215800000000001</v>
      </c>
      <c r="J8796" s="2">
        <v>11.1678</v>
      </c>
      <c r="K8796" s="2">
        <v>0.142542</v>
      </c>
      <c r="L8796" s="2">
        <v>0.10935400000000001</v>
      </c>
    </row>
    <row r="8797" spans="1:12" x14ac:dyDescent="0.2">
      <c r="A8797" s="2">
        <v>11.1685</v>
      </c>
      <c r="B8797" s="2">
        <v>31.751529999999999</v>
      </c>
      <c r="C8797" s="2">
        <v>3.8370000000000001E-3</v>
      </c>
      <c r="D8797" s="2">
        <v>0.751857</v>
      </c>
      <c r="F8797" s="2">
        <v>11.165699999999999</v>
      </c>
      <c r="G8797" s="2">
        <v>0.45999899999999999</v>
      </c>
      <c r="H8797" s="2">
        <v>0.46191399999999999</v>
      </c>
      <c r="J8797" s="2">
        <v>11.1685</v>
      </c>
      <c r="K8797" s="2">
        <v>0.14271</v>
      </c>
      <c r="L8797" s="2">
        <v>0.10963100000000001</v>
      </c>
    </row>
    <row r="8798" spans="1:12" x14ac:dyDescent="0.2">
      <c r="A8798" s="2">
        <v>11.1692</v>
      </c>
      <c r="B8798" s="2">
        <v>31.738130000000002</v>
      </c>
      <c r="C8798" s="2">
        <v>3.7490000000000002E-3</v>
      </c>
      <c r="D8798" s="2">
        <v>0.75189499999999998</v>
      </c>
      <c r="F8798" s="2">
        <v>11.166399999999999</v>
      </c>
      <c r="G8798" s="2">
        <v>0.45956399999999997</v>
      </c>
      <c r="H8798" s="2">
        <v>0.461449</v>
      </c>
      <c r="J8798" s="2">
        <v>11.1692</v>
      </c>
      <c r="K8798" s="2">
        <v>0.142679</v>
      </c>
      <c r="L8798" s="2">
        <v>0.109759</v>
      </c>
    </row>
    <row r="8799" spans="1:12" x14ac:dyDescent="0.2">
      <c r="A8799" s="2">
        <v>11.16991</v>
      </c>
      <c r="B8799" s="2">
        <v>31.72505</v>
      </c>
      <c r="C8799" s="2">
        <v>3.4359999999999998E-3</v>
      </c>
      <c r="D8799" s="2">
        <v>0.75228399999999995</v>
      </c>
      <c r="F8799" s="2">
        <v>11.1671</v>
      </c>
      <c r="G8799" s="2">
        <v>0.45948</v>
      </c>
      <c r="H8799" s="2">
        <v>0.46163199999999999</v>
      </c>
      <c r="J8799" s="2">
        <v>11.16991</v>
      </c>
      <c r="K8799" s="2">
        <v>0.14307600000000001</v>
      </c>
      <c r="L8799" s="2">
        <v>0.10989599999999999</v>
      </c>
    </row>
    <row r="8800" spans="1:12" x14ac:dyDescent="0.2">
      <c r="A8800" s="2">
        <v>11.17061</v>
      </c>
      <c r="B8800" s="2">
        <v>31.71209</v>
      </c>
      <c r="C8800" s="2">
        <v>2.4750000000000002E-3</v>
      </c>
      <c r="D8800" s="2">
        <v>0.75205500000000003</v>
      </c>
      <c r="F8800" s="2">
        <v>11.1678</v>
      </c>
      <c r="G8800" s="2">
        <v>0.459312</v>
      </c>
      <c r="H8800" s="2">
        <v>0.46224199999999999</v>
      </c>
      <c r="J8800" s="2">
        <v>11.17061</v>
      </c>
      <c r="K8800" s="2">
        <v>0.143154</v>
      </c>
      <c r="L8800" s="2">
        <v>0.110002</v>
      </c>
    </row>
    <row r="8801" spans="1:12" x14ac:dyDescent="0.2">
      <c r="A8801" s="2">
        <v>11.17131</v>
      </c>
      <c r="B8801" s="2">
        <v>31.699120000000001</v>
      </c>
      <c r="C8801" s="2">
        <v>2.1849999999999999E-3</v>
      </c>
      <c r="D8801" s="2">
        <v>0.75140700000000005</v>
      </c>
      <c r="F8801" s="2">
        <v>11.1685</v>
      </c>
      <c r="G8801" s="2">
        <v>0.45928999999999998</v>
      </c>
      <c r="H8801" s="2">
        <v>0.46248600000000001</v>
      </c>
      <c r="J8801" s="2">
        <v>11.17131</v>
      </c>
      <c r="K8801" s="2">
        <v>0.143402</v>
      </c>
      <c r="L8801" s="2">
        <v>0.110469</v>
      </c>
    </row>
    <row r="8802" spans="1:12" x14ac:dyDescent="0.2">
      <c r="A8802" s="2">
        <v>11.17201</v>
      </c>
      <c r="B8802" s="2">
        <v>31.686250000000001</v>
      </c>
      <c r="C8802" s="2">
        <v>2.1350000000000002E-3</v>
      </c>
      <c r="D8802" s="2">
        <v>0.75084200000000001</v>
      </c>
      <c r="F8802" s="2">
        <v>11.1692</v>
      </c>
      <c r="G8802" s="2">
        <v>0.45940399999999998</v>
      </c>
      <c r="H8802" s="2">
        <v>0.46277600000000002</v>
      </c>
      <c r="J8802" s="2">
        <v>11.17201</v>
      </c>
      <c r="K8802" s="2">
        <v>0.14330100000000001</v>
      </c>
      <c r="L8802" s="2">
        <v>0.110622</v>
      </c>
    </row>
    <row r="8803" spans="1:12" x14ac:dyDescent="0.2">
      <c r="A8803" s="2">
        <v>11.17271</v>
      </c>
      <c r="B8803" s="2">
        <v>31.673020000000001</v>
      </c>
      <c r="C8803" s="2">
        <v>2.3679999999999999E-3</v>
      </c>
      <c r="D8803" s="2">
        <v>0.750552</v>
      </c>
      <c r="F8803" s="2">
        <v>11.16991</v>
      </c>
      <c r="G8803" s="2">
        <v>0.45906799999999998</v>
      </c>
      <c r="H8803" s="2">
        <v>0.46334799999999998</v>
      </c>
      <c r="J8803" s="2">
        <v>11.17271</v>
      </c>
      <c r="K8803" s="2">
        <v>0.143236</v>
      </c>
      <c r="L8803" s="2">
        <v>0.111064</v>
      </c>
    </row>
    <row r="8804" spans="1:12" x14ac:dyDescent="0.2">
      <c r="A8804" s="2">
        <v>11.173410000000001</v>
      </c>
      <c r="B8804" s="2">
        <v>31.659870000000002</v>
      </c>
      <c r="C8804" s="2">
        <v>2.7039999999999998E-3</v>
      </c>
      <c r="D8804" s="2">
        <v>0.75030799999999997</v>
      </c>
      <c r="F8804" s="2">
        <v>11.17061</v>
      </c>
      <c r="G8804" s="2">
        <v>0.45928200000000002</v>
      </c>
      <c r="H8804" s="2">
        <v>0.46316499999999999</v>
      </c>
      <c r="J8804" s="2">
        <v>11.173410000000001</v>
      </c>
      <c r="K8804" s="2">
        <v>0.14282600000000001</v>
      </c>
      <c r="L8804" s="2">
        <v>0.111163</v>
      </c>
    </row>
    <row r="8805" spans="1:12" x14ac:dyDescent="0.2">
      <c r="A8805" s="2">
        <v>11.174110000000001</v>
      </c>
      <c r="B8805" s="2">
        <v>31.646319999999999</v>
      </c>
      <c r="C8805" s="2">
        <v>2.624E-3</v>
      </c>
      <c r="D8805" s="2">
        <v>0.75024000000000002</v>
      </c>
      <c r="F8805" s="2">
        <v>11.17131</v>
      </c>
      <c r="G8805" s="2">
        <v>0.45954099999999998</v>
      </c>
      <c r="H8805" s="2">
        <v>0.46372999999999998</v>
      </c>
      <c r="J8805" s="2">
        <v>11.174110000000001</v>
      </c>
      <c r="K8805" s="2">
        <v>0.142708</v>
      </c>
      <c r="L8805" s="2">
        <v>0.110231</v>
      </c>
    </row>
    <row r="8806" spans="1:12" x14ac:dyDescent="0.2">
      <c r="A8806" s="2">
        <v>11.17482</v>
      </c>
      <c r="B8806" s="2">
        <v>31.633369999999999</v>
      </c>
      <c r="C8806" s="2">
        <v>3.0430000000000001E-3</v>
      </c>
      <c r="D8806" s="2">
        <v>0.75005599999999994</v>
      </c>
      <c r="F8806" s="2">
        <v>11.17201</v>
      </c>
      <c r="G8806" s="2">
        <v>0.45958700000000002</v>
      </c>
      <c r="H8806" s="2">
        <v>0.46387499999999998</v>
      </c>
      <c r="J8806" s="2">
        <v>11.17482</v>
      </c>
      <c r="K8806" s="2">
        <v>0.14249000000000001</v>
      </c>
      <c r="L8806" s="2">
        <v>0.110027</v>
      </c>
    </row>
    <row r="8807" spans="1:12" x14ac:dyDescent="0.2">
      <c r="A8807" s="2">
        <v>11.175520000000001</v>
      </c>
      <c r="B8807" s="2">
        <v>31.620329999999999</v>
      </c>
      <c r="C8807" s="2">
        <v>2.8909999999999999E-3</v>
      </c>
      <c r="D8807" s="2">
        <v>0.74997999999999998</v>
      </c>
      <c r="F8807" s="2">
        <v>11.17271</v>
      </c>
      <c r="G8807" s="2">
        <v>0.46038800000000002</v>
      </c>
      <c r="H8807" s="2">
        <v>0.46386699999999997</v>
      </c>
      <c r="J8807" s="2">
        <v>11.175520000000001</v>
      </c>
      <c r="K8807" s="2">
        <v>0.14191200000000001</v>
      </c>
      <c r="L8807" s="2">
        <v>0.110316</v>
      </c>
    </row>
    <row r="8808" spans="1:12" x14ac:dyDescent="0.2">
      <c r="A8808" s="2">
        <v>11.176220000000001</v>
      </c>
      <c r="B8808" s="2">
        <v>31.607040000000001</v>
      </c>
      <c r="C8808" s="2">
        <v>2.8180000000000002E-3</v>
      </c>
      <c r="D8808" s="2">
        <v>0.75023200000000001</v>
      </c>
      <c r="F8808" s="2">
        <v>11.173410000000001</v>
      </c>
      <c r="G8808" s="2">
        <v>0.46046399999999998</v>
      </c>
      <c r="H8808" s="2">
        <v>0.46367599999999998</v>
      </c>
      <c r="J8808" s="2">
        <v>11.176220000000001</v>
      </c>
      <c r="K8808" s="2">
        <v>0.14166400000000001</v>
      </c>
      <c r="L8808" s="2">
        <v>0.110136</v>
      </c>
    </row>
    <row r="8809" spans="1:12" x14ac:dyDescent="0.2">
      <c r="A8809" s="2">
        <v>11.176920000000001</v>
      </c>
      <c r="B8809" s="2">
        <v>31.593610000000002</v>
      </c>
      <c r="C8809" s="2">
        <v>2.8370000000000001E-3</v>
      </c>
      <c r="D8809" s="2">
        <v>0.75024000000000002</v>
      </c>
      <c r="F8809" s="2">
        <v>11.174110000000001</v>
      </c>
      <c r="G8809" s="2">
        <v>0.46072400000000002</v>
      </c>
      <c r="H8809" s="2">
        <v>0.46405800000000003</v>
      </c>
      <c r="J8809" s="2">
        <v>11.176920000000001</v>
      </c>
      <c r="K8809" s="2">
        <v>0.14143900000000001</v>
      </c>
      <c r="L8809" s="2">
        <v>0.109348</v>
      </c>
    </row>
    <row r="8810" spans="1:12" x14ac:dyDescent="0.2">
      <c r="A8810" s="2">
        <v>11.177619999999999</v>
      </c>
      <c r="B8810" s="2">
        <v>31.580770000000001</v>
      </c>
      <c r="C8810" s="2">
        <v>2.5209999999999998E-3</v>
      </c>
      <c r="D8810" s="2">
        <v>0.75044599999999995</v>
      </c>
      <c r="F8810" s="2">
        <v>11.17482</v>
      </c>
      <c r="G8810" s="2">
        <v>0.46079300000000001</v>
      </c>
      <c r="H8810" s="2">
        <v>0.46382899999999999</v>
      </c>
      <c r="J8810" s="2">
        <v>11.177619999999999</v>
      </c>
      <c r="K8810" s="2">
        <v>0.141512</v>
      </c>
      <c r="L8810" s="2">
        <v>0.109154</v>
      </c>
    </row>
    <row r="8811" spans="1:12" x14ac:dyDescent="0.2">
      <c r="A8811" s="2">
        <v>11.178319999999999</v>
      </c>
      <c r="B8811" s="2">
        <v>31.567599999999999</v>
      </c>
      <c r="C8811" s="2">
        <v>2.4139999999999999E-3</v>
      </c>
      <c r="D8811" s="2">
        <v>0.75125399999999998</v>
      </c>
      <c r="F8811" s="2">
        <v>11.175520000000001</v>
      </c>
      <c r="G8811" s="2">
        <v>0.46077699999999999</v>
      </c>
      <c r="H8811" s="2">
        <v>0.46311999999999998</v>
      </c>
      <c r="J8811" s="2">
        <v>11.178319999999999</v>
      </c>
      <c r="K8811" s="2">
        <v>0.141842</v>
      </c>
      <c r="L8811" s="2">
        <v>0.108905</v>
      </c>
    </row>
    <row r="8812" spans="1:12" x14ac:dyDescent="0.2">
      <c r="A8812" s="2">
        <v>11.17902</v>
      </c>
      <c r="B8812" s="2">
        <v>31.555029999999999</v>
      </c>
      <c r="C8812" s="2">
        <v>2.8639999999999998E-3</v>
      </c>
      <c r="D8812" s="2">
        <v>0.75187999999999999</v>
      </c>
      <c r="F8812" s="2">
        <v>11.176220000000001</v>
      </c>
      <c r="G8812" s="2">
        <v>0.46081499999999997</v>
      </c>
      <c r="H8812" s="2">
        <v>0.46297500000000003</v>
      </c>
      <c r="J8812" s="2">
        <v>11.17902</v>
      </c>
      <c r="K8812" s="2">
        <v>0.14200199999999999</v>
      </c>
      <c r="L8812" s="2">
        <v>0.108404</v>
      </c>
    </row>
    <row r="8813" spans="1:12" x14ac:dyDescent="0.2">
      <c r="A8813" s="2">
        <v>11.179729999999999</v>
      </c>
      <c r="B8813" s="2">
        <v>31.542090000000002</v>
      </c>
      <c r="C8813" s="2">
        <v>3.3639999999999998E-3</v>
      </c>
      <c r="D8813" s="2">
        <v>0.75193299999999996</v>
      </c>
      <c r="F8813" s="2">
        <v>11.176920000000001</v>
      </c>
      <c r="G8813" s="2">
        <v>0.46087600000000001</v>
      </c>
      <c r="H8813" s="2">
        <v>0.46309699999999998</v>
      </c>
      <c r="J8813" s="2">
        <v>11.179729999999999</v>
      </c>
      <c r="K8813" s="2">
        <v>0.14191200000000001</v>
      </c>
      <c r="L8813" s="2">
        <v>0.107921</v>
      </c>
    </row>
    <row r="8814" spans="1:12" x14ac:dyDescent="0.2">
      <c r="A8814" s="2">
        <v>11.180429999999999</v>
      </c>
      <c r="B8814" s="2">
        <v>31.528759999999998</v>
      </c>
      <c r="C8814" s="2">
        <v>3.4290000000000002E-3</v>
      </c>
      <c r="D8814" s="2">
        <v>0.75199400000000005</v>
      </c>
      <c r="F8814" s="2">
        <v>11.177619999999999</v>
      </c>
      <c r="G8814" s="2">
        <v>0.46155499999999999</v>
      </c>
      <c r="H8814" s="2">
        <v>0.46292899999999998</v>
      </c>
      <c r="J8814" s="2">
        <v>11.180429999999999</v>
      </c>
      <c r="K8814" s="2">
        <v>0.141928</v>
      </c>
      <c r="L8814" s="2">
        <v>0.107433</v>
      </c>
    </row>
    <row r="8815" spans="1:12" x14ac:dyDescent="0.2">
      <c r="A8815" s="2">
        <v>11.18113</v>
      </c>
      <c r="B8815" s="2">
        <v>31.51549</v>
      </c>
      <c r="C8815" s="2">
        <v>3.6229999999999999E-3</v>
      </c>
      <c r="D8815" s="2">
        <v>0.75226099999999996</v>
      </c>
      <c r="F8815" s="2">
        <v>11.178319999999999</v>
      </c>
      <c r="G8815" s="2">
        <v>0.46211200000000002</v>
      </c>
      <c r="H8815" s="2">
        <v>0.46254000000000001</v>
      </c>
      <c r="J8815" s="2">
        <v>11.18113</v>
      </c>
      <c r="K8815" s="2">
        <v>0.142036</v>
      </c>
      <c r="L8815" s="2">
        <v>0.107117</v>
      </c>
    </row>
    <row r="8816" spans="1:12" x14ac:dyDescent="0.2">
      <c r="A8816" s="2">
        <v>11.18183</v>
      </c>
      <c r="B8816" s="2">
        <v>31.502269999999999</v>
      </c>
      <c r="C8816" s="2">
        <v>3.8479999999999999E-3</v>
      </c>
      <c r="D8816" s="2">
        <v>0.75226899999999997</v>
      </c>
      <c r="F8816" s="2">
        <v>11.17902</v>
      </c>
      <c r="G8816" s="2">
        <v>0.46191399999999999</v>
      </c>
      <c r="H8816" s="2">
        <v>0.46249400000000002</v>
      </c>
      <c r="J8816" s="2">
        <v>11.18183</v>
      </c>
      <c r="K8816" s="2">
        <v>0.142071</v>
      </c>
      <c r="L8816" s="2">
        <v>0.10672</v>
      </c>
    </row>
    <row r="8817" spans="1:12" x14ac:dyDescent="0.2">
      <c r="A8817" s="2">
        <v>11.18253</v>
      </c>
      <c r="B8817" s="2">
        <v>31.488959999999999</v>
      </c>
      <c r="C8817" s="2">
        <v>3.7910000000000001E-3</v>
      </c>
      <c r="D8817" s="2">
        <v>0.75208600000000003</v>
      </c>
      <c r="F8817" s="2">
        <v>11.179729999999999</v>
      </c>
      <c r="G8817" s="2">
        <v>0.46155499999999999</v>
      </c>
      <c r="H8817" s="2">
        <v>0.46270800000000001</v>
      </c>
      <c r="J8817" s="2">
        <v>11.18253</v>
      </c>
      <c r="K8817" s="2">
        <v>0.14176900000000001</v>
      </c>
      <c r="L8817" s="2">
        <v>0.106737</v>
      </c>
    </row>
    <row r="8818" spans="1:12" x14ac:dyDescent="0.2">
      <c r="A8818" s="2">
        <v>11.18323</v>
      </c>
      <c r="B8818" s="2">
        <v>31.476140000000001</v>
      </c>
      <c r="C8818" s="2">
        <v>4.0470000000000002E-3</v>
      </c>
      <c r="D8818" s="2">
        <v>0.75236800000000004</v>
      </c>
      <c r="F8818" s="2">
        <v>11.180429999999999</v>
      </c>
      <c r="G8818" s="2">
        <v>0.46215800000000001</v>
      </c>
      <c r="H8818" s="2">
        <v>0.46294400000000002</v>
      </c>
      <c r="J8818" s="2">
        <v>11.18323</v>
      </c>
      <c r="K8818" s="2">
        <v>0.14136499999999999</v>
      </c>
      <c r="L8818" s="2">
        <v>0.10684399999999999</v>
      </c>
    </row>
    <row r="8819" spans="1:12" x14ac:dyDescent="0.2">
      <c r="A8819" s="2">
        <v>11.18393</v>
      </c>
      <c r="B8819" s="2">
        <v>31.4633</v>
      </c>
      <c r="C8819" s="2">
        <v>4.1079999999999997E-3</v>
      </c>
      <c r="D8819" s="2">
        <v>0.75271100000000002</v>
      </c>
      <c r="F8819" s="2">
        <v>11.18113</v>
      </c>
      <c r="G8819" s="2">
        <v>0.46191399999999999</v>
      </c>
      <c r="H8819" s="2">
        <v>0.463287</v>
      </c>
      <c r="J8819" s="2">
        <v>11.18393</v>
      </c>
      <c r="K8819" s="2">
        <v>0.14147899999999999</v>
      </c>
      <c r="L8819" s="2">
        <v>0.10671799999999999</v>
      </c>
    </row>
    <row r="8820" spans="1:12" x14ac:dyDescent="0.2">
      <c r="A8820" s="2">
        <v>11.18463</v>
      </c>
      <c r="B8820" s="2">
        <v>31.450240000000001</v>
      </c>
      <c r="C8820" s="2">
        <v>4.0619999999999996E-3</v>
      </c>
      <c r="D8820" s="2">
        <v>0.75281100000000001</v>
      </c>
      <c r="F8820" s="2">
        <v>11.18183</v>
      </c>
      <c r="G8820" s="2">
        <v>0.461449</v>
      </c>
      <c r="H8820" s="2">
        <v>0.463478</v>
      </c>
      <c r="J8820" s="2">
        <v>11.18463</v>
      </c>
      <c r="K8820" s="2">
        <v>0.141401</v>
      </c>
      <c r="L8820" s="2">
        <v>0.106777</v>
      </c>
    </row>
    <row r="8821" spans="1:12" x14ac:dyDescent="0.2">
      <c r="A8821" s="2">
        <v>11.18534</v>
      </c>
      <c r="B8821" s="2">
        <v>31.436969999999999</v>
      </c>
      <c r="C8821" s="2">
        <v>3.8440000000000002E-3</v>
      </c>
      <c r="D8821" s="2">
        <v>0.75319199999999997</v>
      </c>
      <c r="F8821" s="2">
        <v>11.18253</v>
      </c>
      <c r="G8821" s="2">
        <v>0.46163199999999999</v>
      </c>
      <c r="H8821" s="2">
        <v>0.463501</v>
      </c>
      <c r="J8821" s="2">
        <v>11.18534</v>
      </c>
      <c r="K8821" s="2">
        <v>0.14120099999999999</v>
      </c>
      <c r="L8821" s="2">
        <v>0.106812</v>
      </c>
    </row>
    <row r="8822" spans="1:12" x14ac:dyDescent="0.2">
      <c r="A8822" s="2">
        <v>11.18604</v>
      </c>
      <c r="B8822" s="2">
        <v>31.424289999999999</v>
      </c>
      <c r="C8822" s="2">
        <v>3.6800000000000001E-3</v>
      </c>
      <c r="D8822" s="2">
        <v>0.75325299999999995</v>
      </c>
      <c r="F8822" s="2">
        <v>11.18323</v>
      </c>
      <c r="G8822" s="2">
        <v>0.46224199999999999</v>
      </c>
      <c r="H8822" s="2">
        <v>0.46277600000000002</v>
      </c>
      <c r="J8822" s="2">
        <v>11.18604</v>
      </c>
      <c r="K8822" s="2">
        <v>0.141262</v>
      </c>
      <c r="L8822" s="2">
        <v>0.10617600000000001</v>
      </c>
    </row>
    <row r="8823" spans="1:12" x14ac:dyDescent="0.2">
      <c r="A8823" s="2">
        <v>11.18674</v>
      </c>
      <c r="B8823" s="2">
        <v>31.41113</v>
      </c>
      <c r="C8823" s="2">
        <v>3.5660000000000002E-3</v>
      </c>
      <c r="D8823" s="2">
        <v>0.75342100000000001</v>
      </c>
      <c r="F8823" s="2">
        <v>11.18393</v>
      </c>
      <c r="G8823" s="2">
        <v>0.46248600000000001</v>
      </c>
      <c r="H8823" s="2">
        <v>0.46223399999999998</v>
      </c>
      <c r="J8823" s="2">
        <v>11.18674</v>
      </c>
      <c r="K8823" s="2">
        <v>0.14163999999999999</v>
      </c>
      <c r="L8823" s="2">
        <v>0.105421</v>
      </c>
    </row>
    <row r="8824" spans="1:12" x14ac:dyDescent="0.2">
      <c r="A8824" s="2">
        <v>11.18744</v>
      </c>
      <c r="B8824" s="2">
        <v>31.397570000000002</v>
      </c>
      <c r="C8824" s="2">
        <v>3.326E-3</v>
      </c>
      <c r="D8824" s="2">
        <v>0.75371100000000002</v>
      </c>
      <c r="F8824" s="2">
        <v>11.18463</v>
      </c>
      <c r="G8824" s="2">
        <v>0.46277600000000002</v>
      </c>
      <c r="H8824" s="2">
        <v>0.46276899999999999</v>
      </c>
      <c r="J8824" s="2">
        <v>11.18744</v>
      </c>
      <c r="K8824" s="2">
        <v>0.14160300000000001</v>
      </c>
      <c r="L8824" s="2">
        <v>0.106181</v>
      </c>
    </row>
    <row r="8825" spans="1:12" x14ac:dyDescent="0.2">
      <c r="A8825" s="2">
        <v>11.188140000000001</v>
      </c>
      <c r="B8825" s="2">
        <v>31.38477</v>
      </c>
      <c r="C8825" s="2">
        <v>3.2680000000000001E-3</v>
      </c>
      <c r="D8825" s="2">
        <v>0.75339100000000003</v>
      </c>
      <c r="F8825" s="2">
        <v>11.18534</v>
      </c>
      <c r="G8825" s="2">
        <v>0.46334799999999998</v>
      </c>
      <c r="H8825" s="2">
        <v>0.46265400000000001</v>
      </c>
      <c r="J8825" s="2">
        <v>11.188140000000001</v>
      </c>
      <c r="K8825" s="2">
        <v>0.141235</v>
      </c>
      <c r="L8825" s="2">
        <v>0.106561</v>
      </c>
    </row>
    <row r="8826" spans="1:12" x14ac:dyDescent="0.2">
      <c r="A8826" s="2">
        <v>11.188840000000001</v>
      </c>
      <c r="B8826" s="2">
        <v>31.371700000000001</v>
      </c>
      <c r="C8826" s="2">
        <v>3.4250000000000001E-3</v>
      </c>
      <c r="D8826" s="2">
        <v>0.75379499999999999</v>
      </c>
      <c r="F8826" s="2">
        <v>11.18604</v>
      </c>
      <c r="G8826" s="2">
        <v>0.46316499999999999</v>
      </c>
      <c r="H8826" s="2">
        <v>0.46274599999999999</v>
      </c>
      <c r="J8826" s="2">
        <v>11.188840000000001</v>
      </c>
      <c r="K8826" s="2">
        <v>0.141037</v>
      </c>
      <c r="L8826" s="2">
        <v>0.10677200000000001</v>
      </c>
    </row>
    <row r="8827" spans="1:12" x14ac:dyDescent="0.2">
      <c r="A8827" s="2">
        <v>11.189539999999999</v>
      </c>
      <c r="B8827" s="2">
        <v>31.3584</v>
      </c>
      <c r="C8827" s="2">
        <v>3.4780000000000002E-3</v>
      </c>
      <c r="D8827" s="2">
        <v>0.75360400000000005</v>
      </c>
      <c r="F8827" s="2">
        <v>11.18674</v>
      </c>
      <c r="G8827" s="2">
        <v>0.46372999999999998</v>
      </c>
      <c r="H8827" s="2">
        <v>0.46288299999999999</v>
      </c>
      <c r="J8827" s="2">
        <v>11.189539999999999</v>
      </c>
      <c r="K8827" s="2">
        <v>0.14094300000000001</v>
      </c>
      <c r="L8827" s="2">
        <v>0.10706</v>
      </c>
    </row>
    <row r="8828" spans="1:12" x14ac:dyDescent="0.2">
      <c r="A8828" s="2">
        <v>11.190250000000001</v>
      </c>
      <c r="B8828" s="2">
        <v>31.345410000000001</v>
      </c>
      <c r="C8828" s="2">
        <v>3.6189999999999998E-3</v>
      </c>
      <c r="D8828" s="2">
        <v>0.75387899999999997</v>
      </c>
      <c r="F8828" s="2">
        <v>11.18744</v>
      </c>
      <c r="G8828" s="2">
        <v>0.46387499999999998</v>
      </c>
      <c r="H8828" s="2">
        <v>0.462837</v>
      </c>
      <c r="J8828" s="2">
        <v>11.190250000000001</v>
      </c>
      <c r="K8828" s="2">
        <v>0.14083799999999999</v>
      </c>
      <c r="L8828" s="2">
        <v>0.10745300000000001</v>
      </c>
    </row>
    <row r="8829" spans="1:12" x14ac:dyDescent="0.2">
      <c r="A8829" s="2">
        <v>11.190950000000001</v>
      </c>
      <c r="B8829" s="2">
        <v>31.332380000000001</v>
      </c>
      <c r="C8829" s="2">
        <v>3.6380000000000002E-3</v>
      </c>
      <c r="D8829" s="2">
        <v>0.75359600000000004</v>
      </c>
      <c r="F8829" s="2">
        <v>11.188140000000001</v>
      </c>
      <c r="G8829" s="2">
        <v>0.46386699999999997</v>
      </c>
      <c r="H8829" s="2">
        <v>0.46250200000000002</v>
      </c>
      <c r="J8829" s="2">
        <v>11.190950000000001</v>
      </c>
      <c r="K8829" s="2">
        <v>0.14108299999999999</v>
      </c>
      <c r="L8829" s="2">
        <v>0.107391</v>
      </c>
    </row>
    <row r="8830" spans="1:12" x14ac:dyDescent="0.2">
      <c r="A8830" s="2">
        <v>11.191649999999999</v>
      </c>
      <c r="B8830" s="2">
        <v>31.320229999999999</v>
      </c>
      <c r="C8830" s="2">
        <v>3.9249999999999997E-3</v>
      </c>
      <c r="D8830" s="2">
        <v>0.75397000000000003</v>
      </c>
      <c r="F8830" s="2">
        <v>11.188840000000001</v>
      </c>
      <c r="G8830" s="2">
        <v>0.46367599999999998</v>
      </c>
      <c r="H8830" s="2">
        <v>0.46226499999999998</v>
      </c>
      <c r="J8830" s="2">
        <v>11.191649999999999</v>
      </c>
      <c r="K8830" s="2">
        <v>0.14074700000000001</v>
      </c>
      <c r="L8830" s="2">
        <v>0.107651</v>
      </c>
    </row>
    <row r="8831" spans="1:12" x14ac:dyDescent="0.2">
      <c r="A8831" s="2">
        <v>11.192349999999999</v>
      </c>
      <c r="B8831" s="2">
        <v>31.30724</v>
      </c>
      <c r="C8831" s="2">
        <v>4.4089999999999997E-3</v>
      </c>
      <c r="D8831" s="2">
        <v>0.75449699999999997</v>
      </c>
      <c r="F8831" s="2">
        <v>11.189539999999999</v>
      </c>
      <c r="G8831" s="2">
        <v>0.46405800000000003</v>
      </c>
      <c r="H8831" s="2">
        <v>0.46238699999999999</v>
      </c>
      <c r="J8831" s="2">
        <v>11.192349999999999</v>
      </c>
      <c r="K8831" s="2">
        <v>0.140488</v>
      </c>
      <c r="L8831" s="2">
        <v>0.108304</v>
      </c>
    </row>
    <row r="8832" spans="1:12" x14ac:dyDescent="0.2">
      <c r="A8832" s="2">
        <v>11.193049999999999</v>
      </c>
      <c r="B8832" s="2">
        <v>31.29382</v>
      </c>
      <c r="C8832" s="2">
        <v>4.6259999999999999E-3</v>
      </c>
      <c r="D8832" s="2">
        <v>0.75515299999999996</v>
      </c>
      <c r="F8832" s="2">
        <v>11.190250000000001</v>
      </c>
      <c r="G8832" s="2">
        <v>0.46382899999999999</v>
      </c>
      <c r="H8832" s="2">
        <v>0.46245599999999998</v>
      </c>
      <c r="J8832" s="2">
        <v>11.193049999999999</v>
      </c>
      <c r="K8832" s="2">
        <v>0.14050299999999999</v>
      </c>
      <c r="L8832" s="2">
        <v>0.108061</v>
      </c>
    </row>
    <row r="8833" spans="1:12" x14ac:dyDescent="0.2">
      <c r="A8833" s="2">
        <v>11.19375</v>
      </c>
      <c r="B8833" s="2">
        <v>31.281009999999998</v>
      </c>
      <c r="C8833" s="2">
        <v>4.516E-3</v>
      </c>
      <c r="D8833" s="2">
        <v>0.75557300000000005</v>
      </c>
      <c r="F8833" s="2">
        <v>11.190950000000001</v>
      </c>
      <c r="G8833" s="2">
        <v>0.46311999999999998</v>
      </c>
      <c r="H8833" s="2">
        <v>0.46228799999999998</v>
      </c>
      <c r="J8833" s="2">
        <v>11.19375</v>
      </c>
      <c r="K8833" s="2">
        <v>0.14049900000000001</v>
      </c>
      <c r="L8833" s="2">
        <v>0.10836</v>
      </c>
    </row>
    <row r="8834" spans="1:12" x14ac:dyDescent="0.2">
      <c r="A8834" s="2">
        <v>11.19445</v>
      </c>
      <c r="B8834" s="2">
        <v>31.26812</v>
      </c>
      <c r="C8834" s="2">
        <v>4.8019999999999998E-3</v>
      </c>
      <c r="D8834" s="2">
        <v>0.75590100000000005</v>
      </c>
      <c r="F8834" s="2">
        <v>11.191649999999999</v>
      </c>
      <c r="G8834" s="2">
        <v>0.46297500000000003</v>
      </c>
      <c r="H8834" s="2">
        <v>0.46187600000000001</v>
      </c>
      <c r="J8834" s="2">
        <v>11.19445</v>
      </c>
      <c r="K8834" s="2">
        <v>0.14028199999999999</v>
      </c>
      <c r="L8834" s="2">
        <v>0.10841099999999999</v>
      </c>
    </row>
    <row r="8835" spans="1:12" x14ac:dyDescent="0.2">
      <c r="A8835" s="2">
        <v>11.19516</v>
      </c>
      <c r="B8835" s="2">
        <v>31.255389999999998</v>
      </c>
      <c r="C8835" s="2">
        <v>5.3550000000000004E-3</v>
      </c>
      <c r="D8835" s="2">
        <v>0.75561100000000003</v>
      </c>
      <c r="F8835" s="2">
        <v>11.192349999999999</v>
      </c>
      <c r="G8835" s="2">
        <v>0.46309699999999998</v>
      </c>
      <c r="H8835" s="2">
        <v>0.46138800000000002</v>
      </c>
      <c r="J8835" s="2">
        <v>11.19516</v>
      </c>
      <c r="K8835" s="2">
        <v>0.139959</v>
      </c>
      <c r="L8835" s="2">
        <v>0.109014</v>
      </c>
    </row>
    <row r="8836" spans="1:12" x14ac:dyDescent="0.2">
      <c r="A8836" s="2">
        <v>11.19586</v>
      </c>
      <c r="B8836" s="2">
        <v>31.241990000000001</v>
      </c>
      <c r="C8836" s="2">
        <v>5.3470000000000002E-3</v>
      </c>
      <c r="D8836" s="2">
        <v>0.75610699999999997</v>
      </c>
      <c r="F8836" s="2">
        <v>11.193049999999999</v>
      </c>
      <c r="G8836" s="2">
        <v>0.46292899999999998</v>
      </c>
      <c r="H8836" s="2">
        <v>0.460953</v>
      </c>
      <c r="J8836" s="2">
        <v>11.19586</v>
      </c>
      <c r="K8836" s="2">
        <v>0.13966000000000001</v>
      </c>
      <c r="L8836" s="2">
        <v>0.109324</v>
      </c>
    </row>
    <row r="8837" spans="1:12" x14ac:dyDescent="0.2">
      <c r="A8837" s="2">
        <v>11.19656</v>
      </c>
      <c r="B8837" s="2">
        <v>31.22925</v>
      </c>
      <c r="C8837" s="2">
        <v>5.47E-3</v>
      </c>
      <c r="D8837" s="2">
        <v>0.75587800000000005</v>
      </c>
      <c r="F8837" s="2">
        <v>11.19375</v>
      </c>
      <c r="G8837" s="2">
        <v>0.46254000000000001</v>
      </c>
      <c r="H8837" s="2">
        <v>0.46025100000000002</v>
      </c>
      <c r="J8837" s="2">
        <v>11.19656</v>
      </c>
      <c r="K8837" s="2">
        <v>0.139463</v>
      </c>
      <c r="L8837" s="2">
        <v>0.109305</v>
      </c>
    </row>
    <row r="8838" spans="1:12" x14ac:dyDescent="0.2">
      <c r="A8838" s="2">
        <v>11.19726</v>
      </c>
      <c r="B8838" s="2">
        <v>31.21632</v>
      </c>
      <c r="C8838" s="2">
        <v>6.0800000000000003E-3</v>
      </c>
      <c r="D8838" s="2">
        <v>0.75586200000000003</v>
      </c>
      <c r="F8838" s="2">
        <v>11.19445</v>
      </c>
      <c r="G8838" s="2">
        <v>0.46249400000000002</v>
      </c>
      <c r="H8838" s="2">
        <v>0.46008300000000002</v>
      </c>
      <c r="J8838" s="2">
        <v>11.19726</v>
      </c>
      <c r="K8838" s="2">
        <v>0.13933200000000001</v>
      </c>
      <c r="L8838" s="2">
        <v>0.109693</v>
      </c>
    </row>
    <row r="8839" spans="1:12" x14ac:dyDescent="0.2">
      <c r="A8839" s="2">
        <v>11.19796</v>
      </c>
      <c r="B8839" s="2">
        <v>31.203589999999998</v>
      </c>
      <c r="C8839" s="2">
        <v>5.6340000000000001E-3</v>
      </c>
      <c r="D8839" s="2">
        <v>0.755023</v>
      </c>
      <c r="F8839" s="2">
        <v>11.19516</v>
      </c>
      <c r="G8839" s="2">
        <v>0.46270800000000001</v>
      </c>
      <c r="H8839" s="2">
        <v>0.46052599999999999</v>
      </c>
      <c r="J8839" s="2">
        <v>11.19796</v>
      </c>
      <c r="K8839" s="2">
        <v>0.13891800000000001</v>
      </c>
      <c r="L8839" s="2">
        <v>0.110143</v>
      </c>
    </row>
    <row r="8840" spans="1:12" x14ac:dyDescent="0.2">
      <c r="A8840" s="2">
        <v>11.19866</v>
      </c>
      <c r="B8840" s="2">
        <v>31.190159999999999</v>
      </c>
      <c r="C8840" s="2">
        <v>5.4730000000000004E-3</v>
      </c>
      <c r="D8840" s="2">
        <v>0.75503100000000001</v>
      </c>
      <c r="F8840" s="2">
        <v>11.19586</v>
      </c>
      <c r="G8840" s="2">
        <v>0.46294400000000002</v>
      </c>
      <c r="H8840" s="2">
        <v>0.46104400000000001</v>
      </c>
      <c r="J8840" s="2">
        <v>11.19866</v>
      </c>
      <c r="K8840" s="2">
        <v>0.13874400000000001</v>
      </c>
      <c r="L8840" s="2">
        <v>0.110581</v>
      </c>
    </row>
    <row r="8841" spans="1:12" x14ac:dyDescent="0.2">
      <c r="A8841" s="2">
        <v>11.19936</v>
      </c>
      <c r="B8841" s="2">
        <v>31.17726</v>
      </c>
      <c r="C8841" s="2">
        <v>5.8240000000000002E-3</v>
      </c>
      <c r="D8841" s="2">
        <v>0.75570999999999999</v>
      </c>
      <c r="F8841" s="2">
        <v>11.19656</v>
      </c>
      <c r="G8841" s="2">
        <v>0.463287</v>
      </c>
      <c r="H8841" s="2">
        <v>0.46073900000000001</v>
      </c>
      <c r="J8841" s="2">
        <v>11.19936</v>
      </c>
      <c r="K8841" s="2">
        <v>0.13855200000000001</v>
      </c>
      <c r="L8841" s="2">
        <v>0.110973</v>
      </c>
    </row>
    <row r="8842" spans="1:12" x14ac:dyDescent="0.2">
      <c r="A8842" s="2">
        <v>11.20007</v>
      </c>
      <c r="B8842" s="2">
        <v>31.16469</v>
      </c>
      <c r="C8842" s="2">
        <v>5.7210000000000004E-3</v>
      </c>
      <c r="D8842" s="2">
        <v>0.75590100000000005</v>
      </c>
      <c r="F8842" s="2">
        <v>11.19726</v>
      </c>
      <c r="G8842" s="2">
        <v>0.463478</v>
      </c>
      <c r="H8842" s="2">
        <v>0.46013599999999999</v>
      </c>
      <c r="J8842" s="2">
        <v>11.20007</v>
      </c>
      <c r="K8842" s="2">
        <v>0.13830400000000001</v>
      </c>
      <c r="L8842" s="2">
        <v>0.110433</v>
      </c>
    </row>
    <row r="8843" spans="1:12" x14ac:dyDescent="0.2">
      <c r="A8843" s="2">
        <v>11.20077</v>
      </c>
      <c r="B8843" s="2">
        <v>31.15211</v>
      </c>
      <c r="C8843" s="2">
        <v>5.4730000000000004E-3</v>
      </c>
      <c r="D8843" s="2">
        <v>0.75616000000000005</v>
      </c>
      <c r="F8843" s="2">
        <v>11.19796</v>
      </c>
      <c r="G8843" s="2">
        <v>0.463501</v>
      </c>
      <c r="H8843" s="2">
        <v>0.45982400000000001</v>
      </c>
      <c r="J8843" s="2">
        <v>11.20077</v>
      </c>
      <c r="K8843" s="2">
        <v>0.13838800000000001</v>
      </c>
      <c r="L8843" s="2">
        <v>0.11027099999999999</v>
      </c>
    </row>
    <row r="8844" spans="1:12" x14ac:dyDescent="0.2">
      <c r="A8844" s="2">
        <v>11.20147</v>
      </c>
      <c r="B8844" s="2">
        <v>31.139189999999999</v>
      </c>
      <c r="C8844" s="2">
        <v>5.5840000000000004E-3</v>
      </c>
      <c r="D8844" s="2">
        <v>0.75639599999999996</v>
      </c>
      <c r="F8844" s="2">
        <v>11.19866</v>
      </c>
      <c r="G8844" s="2">
        <v>0.46277600000000002</v>
      </c>
      <c r="H8844" s="2">
        <v>0.45976299999999998</v>
      </c>
      <c r="J8844" s="2">
        <v>11.20147</v>
      </c>
      <c r="K8844" s="2">
        <v>0.13916400000000001</v>
      </c>
      <c r="L8844" s="2">
        <v>0.110485</v>
      </c>
    </row>
    <row r="8845" spans="1:12" x14ac:dyDescent="0.2">
      <c r="A8845" s="2">
        <v>11.202170000000001</v>
      </c>
      <c r="B8845" s="2">
        <v>31.126750000000001</v>
      </c>
      <c r="C8845" s="2">
        <v>5.019E-3</v>
      </c>
      <c r="D8845" s="2">
        <v>0.75719800000000004</v>
      </c>
      <c r="F8845" s="2">
        <v>11.19936</v>
      </c>
      <c r="G8845" s="2">
        <v>0.46223399999999998</v>
      </c>
      <c r="H8845" s="2">
        <v>0.46032699999999999</v>
      </c>
      <c r="J8845" s="2">
        <v>11.202170000000001</v>
      </c>
      <c r="K8845" s="2">
        <v>0.138548</v>
      </c>
      <c r="L8845" s="2">
        <v>0.110959</v>
      </c>
    </row>
    <row r="8846" spans="1:12" x14ac:dyDescent="0.2">
      <c r="A8846" s="2">
        <v>11.202870000000001</v>
      </c>
      <c r="B8846" s="2">
        <v>31.114319999999999</v>
      </c>
      <c r="C8846" s="2">
        <v>5.3699999999999998E-3</v>
      </c>
      <c r="D8846" s="2">
        <v>0.757579</v>
      </c>
      <c r="F8846" s="2">
        <v>11.20007</v>
      </c>
      <c r="G8846" s="2">
        <v>0.46276899999999999</v>
      </c>
      <c r="H8846" s="2">
        <v>0.46001399999999998</v>
      </c>
      <c r="J8846" s="2">
        <v>11.202870000000001</v>
      </c>
      <c r="K8846" s="2">
        <v>0.13804</v>
      </c>
      <c r="L8846" s="2">
        <v>0.111161</v>
      </c>
    </row>
    <row r="8847" spans="1:12" x14ac:dyDescent="0.2">
      <c r="A8847" s="2">
        <v>11.203569999999999</v>
      </c>
      <c r="B8847" s="2">
        <v>31.101939999999999</v>
      </c>
      <c r="C8847" s="2">
        <v>5.3090000000000004E-3</v>
      </c>
      <c r="D8847" s="2">
        <v>0.75789899999999999</v>
      </c>
      <c r="F8847" s="2">
        <v>11.20077</v>
      </c>
      <c r="G8847" s="2">
        <v>0.46265400000000001</v>
      </c>
      <c r="H8847" s="2">
        <v>0.45993800000000001</v>
      </c>
      <c r="J8847" s="2">
        <v>11.203569999999999</v>
      </c>
      <c r="K8847" s="2">
        <v>0.13839899999999999</v>
      </c>
      <c r="L8847" s="2">
        <v>0.110897</v>
      </c>
    </row>
    <row r="8848" spans="1:12" x14ac:dyDescent="0.2">
      <c r="A8848" s="2">
        <v>11.204269999999999</v>
      </c>
      <c r="B8848" s="2">
        <v>31.08981</v>
      </c>
      <c r="C8848" s="2">
        <v>5.2830000000000004E-3</v>
      </c>
      <c r="D8848" s="2">
        <v>0.75776200000000005</v>
      </c>
      <c r="F8848" s="2">
        <v>11.20147</v>
      </c>
      <c r="G8848" s="2">
        <v>0.46274599999999999</v>
      </c>
      <c r="H8848" s="2">
        <v>0.46018999999999999</v>
      </c>
      <c r="J8848" s="2">
        <v>11.204269999999999</v>
      </c>
      <c r="K8848" s="2">
        <v>0.138849</v>
      </c>
      <c r="L8848" s="2">
        <v>0.110889</v>
      </c>
    </row>
    <row r="8849" spans="1:12" x14ac:dyDescent="0.2">
      <c r="A8849" s="2">
        <v>11.204969999999999</v>
      </c>
      <c r="B8849" s="2">
        <v>31.077660000000002</v>
      </c>
      <c r="C8849" s="2">
        <v>5.6030000000000003E-3</v>
      </c>
      <c r="D8849" s="2">
        <v>0.75831899999999997</v>
      </c>
      <c r="F8849" s="2">
        <v>11.202170000000001</v>
      </c>
      <c r="G8849" s="2">
        <v>0.46288299999999999</v>
      </c>
      <c r="H8849" s="2">
        <v>0.46034199999999997</v>
      </c>
      <c r="J8849" s="2">
        <v>11.204969999999999</v>
      </c>
      <c r="K8849" s="2">
        <v>0.13885900000000001</v>
      </c>
      <c r="L8849" s="2">
        <v>0.110555</v>
      </c>
    </row>
    <row r="8850" spans="1:12" x14ac:dyDescent="0.2">
      <c r="A8850" s="2">
        <v>11.205679999999999</v>
      </c>
      <c r="B8850" s="2">
        <v>31.06503</v>
      </c>
      <c r="C8850" s="2">
        <v>5.6639999999999998E-3</v>
      </c>
      <c r="D8850" s="2">
        <v>0.75889099999999998</v>
      </c>
      <c r="F8850" s="2">
        <v>11.202870000000001</v>
      </c>
      <c r="G8850" s="2">
        <v>0.462837</v>
      </c>
      <c r="H8850" s="2">
        <v>0.46006000000000002</v>
      </c>
      <c r="J8850" s="2">
        <v>11.205679999999999</v>
      </c>
      <c r="K8850" s="2">
        <v>0.13869100000000001</v>
      </c>
      <c r="L8850" s="2">
        <v>0.11038199999999999</v>
      </c>
    </row>
    <row r="8851" spans="1:12" x14ac:dyDescent="0.2">
      <c r="A8851" s="2">
        <v>11.206379999999999</v>
      </c>
      <c r="B8851" s="2">
        <v>31.052209999999999</v>
      </c>
      <c r="C8851" s="2">
        <v>5.5189999999999996E-3</v>
      </c>
      <c r="D8851" s="2">
        <v>0.759494</v>
      </c>
      <c r="F8851" s="2">
        <v>11.203569999999999</v>
      </c>
      <c r="G8851" s="2">
        <v>0.46250200000000002</v>
      </c>
      <c r="H8851" s="2">
        <v>0.45989999999999998</v>
      </c>
      <c r="J8851" s="2">
        <v>11.206379999999999</v>
      </c>
      <c r="K8851" s="2">
        <v>0.138737</v>
      </c>
      <c r="L8851" s="2">
        <v>0.11005</v>
      </c>
    </row>
    <row r="8852" spans="1:12" x14ac:dyDescent="0.2">
      <c r="A8852" s="2">
        <v>11.207079999999999</v>
      </c>
      <c r="B8852" s="2">
        <v>31.03951</v>
      </c>
      <c r="C8852" s="2">
        <v>5.6559999999999996E-3</v>
      </c>
      <c r="D8852" s="2">
        <v>0.75974600000000003</v>
      </c>
      <c r="F8852" s="2">
        <v>11.204269999999999</v>
      </c>
      <c r="G8852" s="2">
        <v>0.46226499999999998</v>
      </c>
      <c r="H8852" s="2">
        <v>0.460289</v>
      </c>
      <c r="J8852" s="2">
        <v>11.207079999999999</v>
      </c>
      <c r="K8852" s="2">
        <v>0.13911200000000001</v>
      </c>
      <c r="L8852" s="2">
        <v>0.109623</v>
      </c>
    </row>
    <row r="8853" spans="1:12" x14ac:dyDescent="0.2">
      <c r="A8853" s="2">
        <v>11.20778</v>
      </c>
      <c r="B8853" s="2">
        <v>31.027149999999999</v>
      </c>
      <c r="C8853" s="2">
        <v>5.9459999999999999E-3</v>
      </c>
      <c r="D8853" s="2">
        <v>0.76026499999999997</v>
      </c>
      <c r="F8853" s="2">
        <v>11.204969999999999</v>
      </c>
      <c r="G8853" s="2">
        <v>0.46238699999999999</v>
      </c>
      <c r="H8853" s="2">
        <v>0.460312</v>
      </c>
      <c r="J8853" s="2">
        <v>11.20778</v>
      </c>
      <c r="K8853" s="2">
        <v>0.13950000000000001</v>
      </c>
      <c r="L8853" s="2">
        <v>0.108982</v>
      </c>
    </row>
    <row r="8854" spans="1:12" x14ac:dyDescent="0.2">
      <c r="A8854" s="2">
        <v>11.20848</v>
      </c>
      <c r="B8854" s="2">
        <v>31.014500000000002</v>
      </c>
      <c r="C8854" s="2">
        <v>5.7790000000000003E-3</v>
      </c>
      <c r="D8854" s="2">
        <v>0.761104</v>
      </c>
      <c r="F8854" s="2">
        <v>11.205679999999999</v>
      </c>
      <c r="G8854" s="2">
        <v>0.46245599999999998</v>
      </c>
      <c r="H8854" s="2">
        <v>0.460762</v>
      </c>
      <c r="J8854" s="2">
        <v>11.20848</v>
      </c>
      <c r="K8854" s="2">
        <v>0.14029700000000001</v>
      </c>
      <c r="L8854" s="2">
        <v>0.108709</v>
      </c>
    </row>
    <row r="8855" spans="1:12" x14ac:dyDescent="0.2">
      <c r="A8855" s="2">
        <v>11.20918</v>
      </c>
      <c r="B8855" s="2">
        <v>31.00234</v>
      </c>
      <c r="C8855" s="2">
        <v>6.0260000000000001E-3</v>
      </c>
      <c r="D8855" s="2">
        <v>0.76205000000000001</v>
      </c>
      <c r="F8855" s="2">
        <v>11.206379999999999</v>
      </c>
      <c r="G8855" s="2">
        <v>0.46228799999999998</v>
      </c>
      <c r="H8855" s="2">
        <v>0.46063999999999999</v>
      </c>
      <c r="J8855" s="2">
        <v>11.20918</v>
      </c>
      <c r="K8855" s="2">
        <v>0.14103499999999999</v>
      </c>
      <c r="L8855" s="2">
        <v>0.109114</v>
      </c>
    </row>
    <row r="8856" spans="1:12" x14ac:dyDescent="0.2">
      <c r="A8856" s="2">
        <v>11.20988</v>
      </c>
      <c r="B8856" s="2">
        <v>30.989270000000001</v>
      </c>
      <c r="C8856" s="2">
        <v>5.8780000000000004E-3</v>
      </c>
      <c r="D8856" s="2">
        <v>0.76262200000000002</v>
      </c>
      <c r="F8856" s="2">
        <v>11.207079999999999</v>
      </c>
      <c r="G8856" s="2">
        <v>0.46187600000000001</v>
      </c>
      <c r="H8856" s="2">
        <v>0.460594</v>
      </c>
      <c r="J8856" s="2">
        <v>11.20988</v>
      </c>
      <c r="K8856" s="2">
        <v>0.14083499999999999</v>
      </c>
      <c r="L8856" s="2">
        <v>0.10947900000000001</v>
      </c>
    </row>
    <row r="8857" spans="1:12" x14ac:dyDescent="0.2">
      <c r="A8857" s="2">
        <v>11.21059</v>
      </c>
      <c r="B8857" s="2">
        <v>30.976510000000001</v>
      </c>
      <c r="C8857" s="2">
        <v>5.8430000000000001E-3</v>
      </c>
      <c r="D8857" s="2">
        <v>0.76272099999999998</v>
      </c>
      <c r="F8857" s="2">
        <v>11.20778</v>
      </c>
      <c r="G8857" s="2">
        <v>0.46138800000000002</v>
      </c>
      <c r="H8857" s="2">
        <v>0.46041900000000002</v>
      </c>
      <c r="J8857" s="2">
        <v>11.21059</v>
      </c>
      <c r="K8857" s="2">
        <v>0.14042499999999999</v>
      </c>
      <c r="L8857" s="2">
        <v>0.109086</v>
      </c>
    </row>
    <row r="8858" spans="1:12" x14ac:dyDescent="0.2">
      <c r="A8858" s="2">
        <v>11.21129</v>
      </c>
      <c r="B8858" s="2">
        <v>30.96414</v>
      </c>
      <c r="C8858" s="2">
        <v>5.5919999999999997E-3</v>
      </c>
      <c r="D8858" s="2">
        <v>0.76307199999999997</v>
      </c>
      <c r="F8858" s="2">
        <v>11.20848</v>
      </c>
      <c r="G8858" s="2">
        <v>0.460953</v>
      </c>
      <c r="H8858" s="2">
        <v>0.46109</v>
      </c>
      <c r="J8858" s="2">
        <v>11.21129</v>
      </c>
      <c r="K8858" s="2">
        <v>0.14022999999999999</v>
      </c>
      <c r="L8858" s="2">
        <v>0.10879900000000001</v>
      </c>
    </row>
    <row r="8859" spans="1:12" x14ac:dyDescent="0.2">
      <c r="A8859" s="2">
        <v>11.21199</v>
      </c>
      <c r="B8859" s="2">
        <v>30.95158</v>
      </c>
      <c r="C8859" s="2">
        <v>5.4159999999999998E-3</v>
      </c>
      <c r="D8859" s="2">
        <v>0.76343099999999997</v>
      </c>
      <c r="F8859" s="2">
        <v>11.20918</v>
      </c>
      <c r="G8859" s="2">
        <v>0.46025100000000002</v>
      </c>
      <c r="H8859" s="2">
        <v>0.46115899999999999</v>
      </c>
      <c r="J8859" s="2">
        <v>11.21199</v>
      </c>
      <c r="K8859" s="2">
        <v>0.140261</v>
      </c>
      <c r="L8859" s="2">
        <v>0.10917300000000001</v>
      </c>
    </row>
    <row r="8860" spans="1:12" x14ac:dyDescent="0.2">
      <c r="A8860" s="2">
        <v>11.21269</v>
      </c>
      <c r="B8860" s="2">
        <v>30.93845</v>
      </c>
      <c r="C8860" s="2">
        <v>5.679E-3</v>
      </c>
      <c r="D8860" s="2">
        <v>0.76315599999999995</v>
      </c>
      <c r="F8860" s="2">
        <v>11.20988</v>
      </c>
      <c r="G8860" s="2">
        <v>0.46008300000000002</v>
      </c>
      <c r="H8860" s="2">
        <v>0.46119700000000002</v>
      </c>
      <c r="J8860" s="2">
        <v>11.21269</v>
      </c>
      <c r="K8860" s="2">
        <v>0.14016700000000001</v>
      </c>
      <c r="L8860" s="2">
        <v>0.109085</v>
      </c>
    </row>
    <row r="8861" spans="1:12" x14ac:dyDescent="0.2">
      <c r="A8861" s="2">
        <v>11.21339</v>
      </c>
      <c r="B8861" s="2">
        <v>30.926159999999999</v>
      </c>
      <c r="C8861" s="2">
        <v>5.4850000000000003E-3</v>
      </c>
      <c r="D8861" s="2">
        <v>0.76292000000000004</v>
      </c>
      <c r="F8861" s="2">
        <v>11.21059</v>
      </c>
      <c r="G8861" s="2">
        <v>0.46052599999999999</v>
      </c>
      <c r="H8861" s="2">
        <v>0.461372</v>
      </c>
      <c r="J8861" s="2">
        <v>11.21339</v>
      </c>
      <c r="K8861" s="2">
        <v>0.14032700000000001</v>
      </c>
      <c r="L8861" s="2">
        <v>0.108972</v>
      </c>
    </row>
    <row r="8862" spans="1:12" x14ac:dyDescent="0.2">
      <c r="A8862" s="2">
        <v>11.214090000000001</v>
      </c>
      <c r="B8862" s="2">
        <v>30.91338</v>
      </c>
      <c r="C8862" s="2">
        <v>5.4580000000000002E-3</v>
      </c>
      <c r="D8862" s="2">
        <v>0.76323200000000002</v>
      </c>
      <c r="F8862" s="2">
        <v>11.21129</v>
      </c>
      <c r="G8862" s="2">
        <v>0.46104400000000001</v>
      </c>
      <c r="H8862" s="2">
        <v>0.46119700000000002</v>
      </c>
      <c r="J8862" s="2">
        <v>11.214090000000001</v>
      </c>
      <c r="K8862" s="2">
        <v>0.140398</v>
      </c>
      <c r="L8862" s="2">
        <v>0.10879900000000001</v>
      </c>
    </row>
    <row r="8863" spans="1:12" x14ac:dyDescent="0.2">
      <c r="A8863" s="2">
        <v>11.214790000000001</v>
      </c>
      <c r="B8863" s="2">
        <v>30.901209999999999</v>
      </c>
      <c r="C8863" s="2">
        <v>5.4120000000000001E-3</v>
      </c>
      <c r="D8863" s="2">
        <v>0.76366699999999998</v>
      </c>
      <c r="F8863" s="2">
        <v>11.21199</v>
      </c>
      <c r="G8863" s="2">
        <v>0.46073900000000001</v>
      </c>
      <c r="H8863" s="2">
        <v>0.46083099999999999</v>
      </c>
      <c r="J8863" s="2">
        <v>11.214790000000001</v>
      </c>
      <c r="K8863" s="2">
        <v>0.141233</v>
      </c>
      <c r="L8863" s="2">
        <v>0.108547</v>
      </c>
    </row>
    <row r="8864" spans="1:12" x14ac:dyDescent="0.2">
      <c r="A8864" s="2">
        <v>11.2155</v>
      </c>
      <c r="B8864" s="2">
        <v>30.889089999999999</v>
      </c>
      <c r="C8864" s="2">
        <v>5.5149999999999999E-3</v>
      </c>
      <c r="D8864" s="2">
        <v>0.76395000000000002</v>
      </c>
      <c r="F8864" s="2">
        <v>11.21269</v>
      </c>
      <c r="G8864" s="2">
        <v>0.46013599999999999</v>
      </c>
      <c r="H8864" s="2">
        <v>0.460617</v>
      </c>
      <c r="J8864" s="2">
        <v>11.2155</v>
      </c>
      <c r="K8864" s="2">
        <v>0.14110700000000001</v>
      </c>
      <c r="L8864" s="2">
        <v>0.108219</v>
      </c>
    </row>
    <row r="8865" spans="1:12" x14ac:dyDescent="0.2">
      <c r="A8865" s="2">
        <v>11.216200000000001</v>
      </c>
      <c r="B8865" s="2">
        <v>30.877289999999999</v>
      </c>
      <c r="C8865" s="2">
        <v>5.6759999999999996E-3</v>
      </c>
      <c r="D8865" s="2">
        <v>0.76435399999999998</v>
      </c>
      <c r="F8865" s="2">
        <v>11.21339</v>
      </c>
      <c r="G8865" s="2">
        <v>0.45982400000000001</v>
      </c>
      <c r="H8865" s="2">
        <v>0.46117399999999997</v>
      </c>
      <c r="J8865" s="2">
        <v>11.216200000000001</v>
      </c>
      <c r="K8865" s="2">
        <v>0.14110400000000001</v>
      </c>
      <c r="L8865" s="2">
        <v>0.108429</v>
      </c>
    </row>
    <row r="8866" spans="1:12" x14ac:dyDescent="0.2">
      <c r="A8866" s="2">
        <v>11.216900000000001</v>
      </c>
      <c r="B8866" s="2">
        <v>30.865030000000001</v>
      </c>
      <c r="C8866" s="2">
        <v>5.679E-3</v>
      </c>
      <c r="D8866" s="2">
        <v>0.76491100000000001</v>
      </c>
      <c r="F8866" s="2">
        <v>11.214090000000001</v>
      </c>
      <c r="G8866" s="2">
        <v>0.45976299999999998</v>
      </c>
      <c r="H8866" s="2">
        <v>0.461426</v>
      </c>
      <c r="J8866" s="2">
        <v>11.216900000000001</v>
      </c>
      <c r="K8866" s="2">
        <v>0.14142199999999999</v>
      </c>
      <c r="L8866" s="2">
        <v>0.108975</v>
      </c>
    </row>
    <row r="8867" spans="1:12" x14ac:dyDescent="0.2">
      <c r="A8867" s="2">
        <v>11.217599999999999</v>
      </c>
      <c r="B8867" s="2">
        <v>30.852679999999999</v>
      </c>
      <c r="C8867" s="2">
        <v>5.7400000000000003E-3</v>
      </c>
      <c r="D8867" s="2">
        <v>0.76514700000000002</v>
      </c>
      <c r="F8867" s="2">
        <v>11.214790000000001</v>
      </c>
      <c r="G8867" s="2">
        <v>0.46032699999999999</v>
      </c>
      <c r="H8867" s="2">
        <v>0.461258</v>
      </c>
      <c r="J8867" s="2">
        <v>11.217599999999999</v>
      </c>
      <c r="K8867" s="2">
        <v>0.141792</v>
      </c>
      <c r="L8867" s="2">
        <v>0.109093</v>
      </c>
    </row>
    <row r="8868" spans="1:12" x14ac:dyDescent="0.2">
      <c r="A8868" s="2">
        <v>11.218299999999999</v>
      </c>
      <c r="B8868" s="2">
        <v>30.840450000000001</v>
      </c>
      <c r="C8868" s="2">
        <v>6.1289999999999999E-3</v>
      </c>
      <c r="D8868" s="2">
        <v>0.76525399999999999</v>
      </c>
      <c r="F8868" s="2">
        <v>11.2155</v>
      </c>
      <c r="G8868" s="2">
        <v>0.46001399999999998</v>
      </c>
      <c r="H8868" s="2">
        <v>0.46115099999999998</v>
      </c>
      <c r="J8868" s="2">
        <v>11.218299999999999</v>
      </c>
      <c r="K8868" s="2">
        <v>0.14238200000000001</v>
      </c>
      <c r="L8868" s="2">
        <v>0.10857799999999999</v>
      </c>
    </row>
    <row r="8869" spans="1:12" x14ac:dyDescent="0.2">
      <c r="A8869" s="2">
        <v>11.218999999999999</v>
      </c>
      <c r="B8869" s="2">
        <v>30.828779999999998</v>
      </c>
      <c r="C8869" s="2">
        <v>6.4879999999999998E-3</v>
      </c>
      <c r="D8869" s="2">
        <v>0.76581900000000003</v>
      </c>
      <c r="F8869" s="2">
        <v>11.216200000000001</v>
      </c>
      <c r="G8869" s="2">
        <v>0.45993800000000001</v>
      </c>
      <c r="H8869" s="2">
        <v>0.46121200000000001</v>
      </c>
      <c r="J8869" s="2">
        <v>11.218999999999999</v>
      </c>
      <c r="K8869" s="2">
        <v>0.142486</v>
      </c>
      <c r="L8869" s="2">
        <v>0.10895100000000001</v>
      </c>
    </row>
    <row r="8870" spans="1:12" x14ac:dyDescent="0.2">
      <c r="A8870" s="2">
        <v>11.2197</v>
      </c>
      <c r="B8870" s="2">
        <v>30.818210000000001</v>
      </c>
      <c r="C8870" s="2">
        <v>6.862E-3</v>
      </c>
      <c r="D8870" s="2">
        <v>0.76623799999999997</v>
      </c>
      <c r="F8870" s="2">
        <v>11.216900000000001</v>
      </c>
      <c r="G8870" s="2">
        <v>0.46018999999999999</v>
      </c>
      <c r="H8870" s="2">
        <v>0.46174599999999999</v>
      </c>
      <c r="J8870" s="2">
        <v>11.2197</v>
      </c>
      <c r="K8870" s="2">
        <v>0.14213200000000001</v>
      </c>
      <c r="L8870" s="2">
        <v>0.108781</v>
      </c>
    </row>
    <row r="8871" spans="1:12" x14ac:dyDescent="0.2">
      <c r="A8871" s="2">
        <v>11.220409999999999</v>
      </c>
      <c r="B8871" s="2">
        <v>30.80781</v>
      </c>
      <c r="C8871" s="2">
        <v>7.0140000000000003E-3</v>
      </c>
      <c r="D8871" s="2">
        <v>0.76662799999999998</v>
      </c>
      <c r="F8871" s="2">
        <v>11.217599999999999</v>
      </c>
      <c r="G8871" s="2">
        <v>0.46034199999999997</v>
      </c>
      <c r="H8871" s="2">
        <v>0.46209</v>
      </c>
      <c r="J8871" s="2">
        <v>11.220409999999999</v>
      </c>
      <c r="K8871" s="2">
        <v>0.14183599999999999</v>
      </c>
      <c r="L8871" s="2">
        <v>0.108517</v>
      </c>
    </row>
    <row r="8872" spans="1:12" x14ac:dyDescent="0.2">
      <c r="A8872" s="2">
        <v>11.221109999999999</v>
      </c>
      <c r="B8872" s="2">
        <v>30.796520000000001</v>
      </c>
      <c r="C8872" s="2">
        <v>7.3010000000000002E-3</v>
      </c>
      <c r="D8872" s="2">
        <v>0.76710100000000003</v>
      </c>
      <c r="F8872" s="2">
        <v>11.218299999999999</v>
      </c>
      <c r="G8872" s="2">
        <v>0.46006000000000002</v>
      </c>
      <c r="H8872" s="2">
        <v>0.46226499999999998</v>
      </c>
      <c r="J8872" s="2">
        <v>11.221109999999999</v>
      </c>
      <c r="K8872" s="2">
        <v>0.14154600000000001</v>
      </c>
      <c r="L8872" s="2">
        <v>0.10888200000000001</v>
      </c>
    </row>
    <row r="8873" spans="1:12" x14ac:dyDescent="0.2">
      <c r="A8873" s="2">
        <v>11.22181</v>
      </c>
      <c r="B8873" s="2">
        <v>30.784880000000001</v>
      </c>
      <c r="C8873" s="2">
        <v>7.8840000000000004E-3</v>
      </c>
      <c r="D8873" s="2">
        <v>0.76768000000000003</v>
      </c>
      <c r="F8873" s="2">
        <v>11.218999999999999</v>
      </c>
      <c r="G8873" s="2">
        <v>0.45989999999999998</v>
      </c>
      <c r="H8873" s="2">
        <v>0.462227</v>
      </c>
      <c r="J8873" s="2">
        <v>11.22181</v>
      </c>
      <c r="K8873" s="2">
        <v>0.14128099999999999</v>
      </c>
      <c r="L8873" s="2">
        <v>0.10971499999999999</v>
      </c>
    </row>
    <row r="8874" spans="1:12" x14ac:dyDescent="0.2">
      <c r="A8874" s="2">
        <v>11.22251</v>
      </c>
      <c r="B8874" s="2">
        <v>30.773219999999998</v>
      </c>
      <c r="C8874" s="2">
        <v>8.5520000000000006E-3</v>
      </c>
      <c r="D8874" s="2">
        <v>0.76817599999999997</v>
      </c>
      <c r="F8874" s="2">
        <v>11.2197</v>
      </c>
      <c r="G8874" s="2">
        <v>0.460289</v>
      </c>
      <c r="H8874" s="2">
        <v>0.46205099999999999</v>
      </c>
      <c r="J8874" s="2">
        <v>11.22251</v>
      </c>
      <c r="K8874" s="2">
        <v>0.14121800000000001</v>
      </c>
      <c r="L8874" s="2">
        <v>0.108976</v>
      </c>
    </row>
    <row r="8875" spans="1:12" x14ac:dyDescent="0.2">
      <c r="A8875" s="2">
        <v>11.22321</v>
      </c>
      <c r="B8875" s="2">
        <v>30.760899999999999</v>
      </c>
      <c r="C8875" s="2">
        <v>9.1739999999999999E-3</v>
      </c>
      <c r="D8875" s="2">
        <v>0.76865700000000003</v>
      </c>
      <c r="F8875" s="2">
        <v>11.220409999999999</v>
      </c>
      <c r="G8875" s="2">
        <v>0.460312</v>
      </c>
      <c r="H8875" s="2">
        <v>0.46160899999999999</v>
      </c>
      <c r="J8875" s="2">
        <v>11.22321</v>
      </c>
      <c r="K8875" s="2">
        <v>0.140741</v>
      </c>
      <c r="L8875" s="2">
        <v>0.108418</v>
      </c>
    </row>
    <row r="8876" spans="1:12" x14ac:dyDescent="0.2">
      <c r="A8876" s="2">
        <v>11.22391</v>
      </c>
      <c r="B8876" s="2">
        <v>30.748889999999999</v>
      </c>
      <c r="C8876" s="2">
        <v>9.5700000000000004E-3</v>
      </c>
      <c r="D8876" s="2">
        <v>0.76891600000000004</v>
      </c>
      <c r="F8876" s="2">
        <v>11.221109999999999</v>
      </c>
      <c r="G8876" s="2">
        <v>0.460762</v>
      </c>
      <c r="H8876" s="2">
        <v>0.462196</v>
      </c>
      <c r="J8876" s="2">
        <v>11.22391</v>
      </c>
      <c r="K8876" s="2">
        <v>0.14060800000000001</v>
      </c>
      <c r="L8876" s="2">
        <v>0.10842599999999999</v>
      </c>
    </row>
    <row r="8877" spans="1:12" x14ac:dyDescent="0.2">
      <c r="A8877" s="2">
        <v>11.22461</v>
      </c>
      <c r="B8877" s="2">
        <v>30.737559999999998</v>
      </c>
      <c r="C8877" s="2">
        <v>9.75E-3</v>
      </c>
      <c r="D8877" s="2">
        <v>0.76954199999999995</v>
      </c>
      <c r="F8877" s="2">
        <v>11.22181</v>
      </c>
      <c r="G8877" s="2">
        <v>0.46063999999999999</v>
      </c>
      <c r="H8877" s="2">
        <v>0.46192899999999998</v>
      </c>
      <c r="J8877" s="2">
        <v>11.22461</v>
      </c>
      <c r="K8877" s="2">
        <v>0.140877</v>
      </c>
      <c r="L8877" s="2">
        <v>0.108028</v>
      </c>
    </row>
    <row r="8878" spans="1:12" x14ac:dyDescent="0.2">
      <c r="A8878" s="2">
        <v>11.22531</v>
      </c>
      <c r="B8878" s="2">
        <v>30.725729999999999</v>
      </c>
      <c r="C8878" s="2">
        <v>9.7420000000000007E-3</v>
      </c>
      <c r="D8878" s="2">
        <v>0.76999200000000001</v>
      </c>
      <c r="F8878" s="2">
        <v>11.22251</v>
      </c>
      <c r="G8878" s="2">
        <v>0.460594</v>
      </c>
      <c r="H8878" s="2">
        <v>0.46154000000000001</v>
      </c>
      <c r="J8878" s="2">
        <v>11.22531</v>
      </c>
      <c r="K8878" s="2">
        <v>0.14063400000000001</v>
      </c>
      <c r="L8878" s="2">
        <v>0.107428</v>
      </c>
    </row>
    <row r="8879" spans="1:12" x14ac:dyDescent="0.2">
      <c r="A8879" s="2">
        <v>11.22602</v>
      </c>
      <c r="B8879" s="2">
        <v>30.713950000000001</v>
      </c>
      <c r="C8879" s="2">
        <v>9.7610000000000006E-3</v>
      </c>
      <c r="D8879" s="2">
        <v>0.77125100000000002</v>
      </c>
      <c r="F8879" s="2">
        <v>11.22321</v>
      </c>
      <c r="G8879" s="2">
        <v>0.46041900000000002</v>
      </c>
      <c r="H8879" s="2">
        <v>0.46165499999999998</v>
      </c>
      <c r="J8879" s="2">
        <v>11.22602</v>
      </c>
      <c r="K8879" s="2">
        <v>0.13984099999999999</v>
      </c>
      <c r="L8879" s="2">
        <v>0.10728799999999999</v>
      </c>
    </row>
    <row r="8880" spans="1:12" x14ac:dyDescent="0.2">
      <c r="A8880" s="2">
        <v>11.22672</v>
      </c>
      <c r="B8880" s="2">
        <v>30.702010000000001</v>
      </c>
      <c r="C8880" s="2">
        <v>9.5049999999999996E-3</v>
      </c>
      <c r="D8880" s="2">
        <v>0.77141099999999996</v>
      </c>
      <c r="F8880" s="2">
        <v>11.22391</v>
      </c>
      <c r="G8880" s="2">
        <v>0.46109</v>
      </c>
      <c r="H8880" s="2">
        <v>0.46190599999999998</v>
      </c>
      <c r="J8880" s="2">
        <v>11.22672</v>
      </c>
      <c r="K8880" s="2">
        <v>0.139879</v>
      </c>
      <c r="L8880" s="2">
        <v>0.10719099999999999</v>
      </c>
    </row>
    <row r="8881" spans="1:12" x14ac:dyDescent="0.2">
      <c r="A8881" s="2">
        <v>11.22742</v>
      </c>
      <c r="B8881" s="2">
        <v>30.690390000000001</v>
      </c>
      <c r="C8881" s="2">
        <v>9.0170000000000007E-3</v>
      </c>
      <c r="D8881" s="2">
        <v>0.77102199999999999</v>
      </c>
      <c r="F8881" s="2">
        <v>11.22461</v>
      </c>
      <c r="G8881" s="2">
        <v>0.46115899999999999</v>
      </c>
      <c r="H8881" s="2">
        <v>0.46197500000000002</v>
      </c>
      <c r="J8881" s="2">
        <v>11.22742</v>
      </c>
      <c r="K8881" s="2">
        <v>0.13991000000000001</v>
      </c>
      <c r="L8881" s="2">
        <v>0.106296</v>
      </c>
    </row>
    <row r="8882" spans="1:12" x14ac:dyDescent="0.2">
      <c r="A8882" s="2">
        <v>11.228120000000001</v>
      </c>
      <c r="B8882" s="2">
        <v>30.678599999999999</v>
      </c>
      <c r="C8882" s="2">
        <v>8.9639999999999997E-3</v>
      </c>
      <c r="D8882" s="2">
        <v>0.77134999999999998</v>
      </c>
      <c r="F8882" s="2">
        <v>11.22531</v>
      </c>
      <c r="G8882" s="2">
        <v>0.46119700000000002</v>
      </c>
      <c r="H8882" s="2">
        <v>0.46256999999999998</v>
      </c>
      <c r="J8882" s="2">
        <v>11.228120000000001</v>
      </c>
      <c r="K8882" s="2">
        <v>0.14027000000000001</v>
      </c>
      <c r="L8882" s="2">
        <v>0.10634</v>
      </c>
    </row>
    <row r="8883" spans="1:12" x14ac:dyDescent="0.2">
      <c r="A8883" s="2">
        <v>11.228820000000001</v>
      </c>
      <c r="B8883" s="2">
        <v>30.667269999999998</v>
      </c>
      <c r="C8883" s="2">
        <v>9.2040000000000004E-3</v>
      </c>
      <c r="D8883" s="2">
        <v>0.77150300000000005</v>
      </c>
      <c r="F8883" s="2">
        <v>11.22602</v>
      </c>
      <c r="G8883" s="2">
        <v>0.461372</v>
      </c>
      <c r="H8883" s="2">
        <v>0.46247899999999997</v>
      </c>
      <c r="J8883" s="2">
        <v>11.228820000000001</v>
      </c>
      <c r="K8883" s="2">
        <v>0.14016700000000001</v>
      </c>
      <c r="L8883" s="2">
        <v>0.10530100000000001</v>
      </c>
    </row>
    <row r="8884" spans="1:12" x14ac:dyDescent="0.2">
      <c r="A8884" s="2">
        <v>11.229520000000001</v>
      </c>
      <c r="B8884" s="2">
        <v>30.6554</v>
      </c>
      <c r="C8884" s="2">
        <v>9.2160000000000002E-3</v>
      </c>
      <c r="D8884" s="2">
        <v>0.77210500000000004</v>
      </c>
      <c r="F8884" s="2">
        <v>11.22672</v>
      </c>
      <c r="G8884" s="2">
        <v>0.46119700000000002</v>
      </c>
      <c r="H8884" s="2">
        <v>0.462723</v>
      </c>
      <c r="J8884" s="2">
        <v>11.229520000000001</v>
      </c>
      <c r="K8884" s="2">
        <v>0.13980999999999999</v>
      </c>
      <c r="L8884" s="2">
        <v>0.105326</v>
      </c>
    </row>
    <row r="8885" spans="1:12" x14ac:dyDescent="0.2">
      <c r="A8885" s="2">
        <v>11.230219999999999</v>
      </c>
      <c r="B8885" s="2">
        <v>30.643879999999999</v>
      </c>
      <c r="C8885" s="2">
        <v>9.3380000000000008E-3</v>
      </c>
      <c r="D8885" s="2">
        <v>0.77251000000000003</v>
      </c>
      <c r="F8885" s="2">
        <v>11.22742</v>
      </c>
      <c r="G8885" s="2">
        <v>0.46083099999999999</v>
      </c>
      <c r="H8885" s="2">
        <v>0.46266200000000002</v>
      </c>
      <c r="J8885" s="2">
        <v>11.230219999999999</v>
      </c>
      <c r="K8885" s="2">
        <v>0.13958899999999999</v>
      </c>
      <c r="L8885" s="2">
        <v>0.104967</v>
      </c>
    </row>
    <row r="8886" spans="1:12" x14ac:dyDescent="0.2">
      <c r="A8886" s="2">
        <v>11.230930000000001</v>
      </c>
      <c r="B8886" s="2">
        <v>30.6327</v>
      </c>
      <c r="C8886" s="2">
        <v>9.3830000000000007E-3</v>
      </c>
      <c r="D8886" s="2">
        <v>0.77251700000000001</v>
      </c>
      <c r="F8886" s="2">
        <v>11.228120000000001</v>
      </c>
      <c r="G8886" s="2">
        <v>0.460617</v>
      </c>
      <c r="H8886" s="2">
        <v>0.46249400000000002</v>
      </c>
      <c r="J8886" s="2">
        <v>11.230930000000001</v>
      </c>
      <c r="K8886" s="2">
        <v>0.139677</v>
      </c>
      <c r="L8886" s="2">
        <v>0.105118</v>
      </c>
    </row>
    <row r="8887" spans="1:12" x14ac:dyDescent="0.2">
      <c r="A8887" s="2">
        <v>11.231629999999999</v>
      </c>
      <c r="B8887" s="2">
        <v>30.620799999999999</v>
      </c>
      <c r="C8887" s="2">
        <v>9.5049999999999996E-3</v>
      </c>
      <c r="D8887" s="2">
        <v>0.77295199999999997</v>
      </c>
      <c r="F8887" s="2">
        <v>11.228820000000001</v>
      </c>
      <c r="G8887" s="2">
        <v>0.46117399999999997</v>
      </c>
      <c r="H8887" s="2">
        <v>0.46269199999999999</v>
      </c>
      <c r="J8887" s="2">
        <v>11.231629999999999</v>
      </c>
      <c r="K8887" s="2">
        <v>0.14008699999999999</v>
      </c>
      <c r="L8887" s="2">
        <v>0.104882</v>
      </c>
    </row>
    <row r="8888" spans="1:12" x14ac:dyDescent="0.2">
      <c r="A8888" s="2">
        <v>11.232329999999999</v>
      </c>
      <c r="B8888" s="2">
        <v>30.608930000000001</v>
      </c>
      <c r="C8888" s="2">
        <v>1.0322E-2</v>
      </c>
      <c r="D8888" s="2">
        <v>0.77385999999999999</v>
      </c>
      <c r="F8888" s="2">
        <v>11.229520000000001</v>
      </c>
      <c r="G8888" s="2">
        <v>0.461426</v>
      </c>
      <c r="H8888" s="2">
        <v>0.46276899999999999</v>
      </c>
      <c r="J8888" s="2">
        <v>11.232329999999999</v>
      </c>
      <c r="K8888" s="2">
        <v>0.14056199999999999</v>
      </c>
      <c r="L8888" s="2">
        <v>0.104256</v>
      </c>
    </row>
    <row r="8889" spans="1:12" x14ac:dyDescent="0.2">
      <c r="A8889" s="2">
        <v>11.233029999999999</v>
      </c>
      <c r="B8889" s="2">
        <v>30.597249999999999</v>
      </c>
      <c r="C8889" s="2">
        <v>1.0989000000000001E-2</v>
      </c>
      <c r="D8889" s="2">
        <v>0.77491299999999996</v>
      </c>
      <c r="F8889" s="2">
        <v>11.230219999999999</v>
      </c>
      <c r="G8889" s="2">
        <v>0.461258</v>
      </c>
      <c r="H8889" s="2">
        <v>0.46247899999999997</v>
      </c>
      <c r="J8889" s="2">
        <v>11.233029999999999</v>
      </c>
      <c r="K8889" s="2">
        <v>0.14095099999999999</v>
      </c>
      <c r="L8889" s="2">
        <v>0.103989</v>
      </c>
    </row>
    <row r="8890" spans="1:12" x14ac:dyDescent="0.2">
      <c r="A8890" s="2">
        <v>11.23373</v>
      </c>
      <c r="B8890" s="2">
        <v>30.58614</v>
      </c>
      <c r="C8890" s="2">
        <v>1.1077E-2</v>
      </c>
      <c r="D8890" s="2">
        <v>0.77559199999999995</v>
      </c>
      <c r="F8890" s="2">
        <v>11.230930000000001</v>
      </c>
      <c r="G8890" s="2">
        <v>0.46115099999999998</v>
      </c>
      <c r="H8890" s="2">
        <v>0.461754</v>
      </c>
      <c r="J8890" s="2">
        <v>11.23373</v>
      </c>
      <c r="K8890" s="2">
        <v>0.141342</v>
      </c>
      <c r="L8890" s="2">
        <v>0.103505</v>
      </c>
    </row>
    <row r="8891" spans="1:12" x14ac:dyDescent="0.2">
      <c r="A8891" s="2">
        <v>11.23443</v>
      </c>
      <c r="B8891" s="2">
        <v>30.574580000000001</v>
      </c>
      <c r="C8891" s="2">
        <v>1.1339999999999999E-2</v>
      </c>
      <c r="D8891" s="2">
        <v>0.77564500000000003</v>
      </c>
      <c r="F8891" s="2">
        <v>11.231629999999999</v>
      </c>
      <c r="G8891" s="2">
        <v>0.46121200000000001</v>
      </c>
      <c r="H8891" s="2">
        <v>0.461891</v>
      </c>
      <c r="J8891" s="2">
        <v>11.23443</v>
      </c>
      <c r="K8891" s="2">
        <v>0.14078099999999999</v>
      </c>
      <c r="L8891" s="2">
        <v>0.10337300000000001</v>
      </c>
    </row>
    <row r="8892" spans="1:12" x14ac:dyDescent="0.2">
      <c r="A8892" s="2">
        <v>11.23513</v>
      </c>
      <c r="B8892" s="2">
        <v>30.56277</v>
      </c>
      <c r="C8892" s="2">
        <v>1.1722E-2</v>
      </c>
      <c r="D8892" s="2">
        <v>0.776416</v>
      </c>
      <c r="F8892" s="2">
        <v>11.232329999999999</v>
      </c>
      <c r="G8892" s="2">
        <v>0.46174599999999999</v>
      </c>
      <c r="H8892" s="2">
        <v>0.46211999999999998</v>
      </c>
      <c r="J8892" s="2">
        <v>11.23513</v>
      </c>
      <c r="K8892" s="2">
        <v>0.14129800000000001</v>
      </c>
      <c r="L8892" s="2">
        <v>0.103699</v>
      </c>
    </row>
    <row r="8893" spans="1:12" x14ac:dyDescent="0.2">
      <c r="A8893" s="2">
        <v>11.23584</v>
      </c>
      <c r="B8893" s="2">
        <v>30.55134</v>
      </c>
      <c r="C8893" s="2">
        <v>1.2E-2</v>
      </c>
      <c r="D8893" s="2">
        <v>0.77712599999999998</v>
      </c>
      <c r="F8893" s="2">
        <v>11.233029999999999</v>
      </c>
      <c r="G8893" s="2">
        <v>0.46209</v>
      </c>
      <c r="H8893" s="2">
        <v>0.46214300000000003</v>
      </c>
      <c r="J8893" s="2">
        <v>11.23584</v>
      </c>
      <c r="K8893" s="2">
        <v>0.141344</v>
      </c>
      <c r="L8893" s="2">
        <v>0.104241</v>
      </c>
    </row>
    <row r="8894" spans="1:12" x14ac:dyDescent="0.2">
      <c r="A8894" s="2">
        <v>11.23654</v>
      </c>
      <c r="B8894" s="2">
        <v>30.539680000000001</v>
      </c>
      <c r="C8894" s="2">
        <v>1.255E-2</v>
      </c>
      <c r="D8894" s="2">
        <v>0.77766000000000002</v>
      </c>
      <c r="F8894" s="2">
        <v>11.23373</v>
      </c>
      <c r="G8894" s="2">
        <v>0.46226499999999998</v>
      </c>
      <c r="H8894" s="2">
        <v>0.46292100000000003</v>
      </c>
      <c r="J8894" s="2">
        <v>11.23654</v>
      </c>
      <c r="K8894" s="2">
        <v>0.140457</v>
      </c>
      <c r="L8894" s="2">
        <v>0.104504</v>
      </c>
    </row>
    <row r="8895" spans="1:12" x14ac:dyDescent="0.2">
      <c r="A8895" s="2">
        <v>11.23724</v>
      </c>
      <c r="B8895" s="2">
        <v>30.528400000000001</v>
      </c>
      <c r="C8895" s="2">
        <v>1.2481000000000001E-2</v>
      </c>
      <c r="D8895" s="2">
        <v>0.77790400000000004</v>
      </c>
      <c r="F8895" s="2">
        <v>11.23443</v>
      </c>
      <c r="G8895" s="2">
        <v>0.462227</v>
      </c>
      <c r="H8895" s="2">
        <v>0.46262399999999998</v>
      </c>
      <c r="J8895" s="2">
        <v>11.23724</v>
      </c>
      <c r="K8895" s="2">
        <v>0.140323</v>
      </c>
      <c r="L8895" s="2">
        <v>0.104079</v>
      </c>
    </row>
    <row r="8896" spans="1:12" x14ac:dyDescent="0.2">
      <c r="A8896" s="2">
        <v>11.23794</v>
      </c>
      <c r="B8896" s="2">
        <v>30.516950000000001</v>
      </c>
      <c r="C8896" s="2">
        <v>1.2447E-2</v>
      </c>
      <c r="D8896" s="2">
        <v>0.77798800000000001</v>
      </c>
      <c r="F8896" s="2">
        <v>11.23513</v>
      </c>
      <c r="G8896" s="2">
        <v>0.46205099999999999</v>
      </c>
      <c r="H8896" s="2">
        <v>0.46287499999999998</v>
      </c>
      <c r="J8896" s="2">
        <v>11.23794</v>
      </c>
      <c r="K8896" s="2">
        <v>0.14021500000000001</v>
      </c>
      <c r="L8896" s="2">
        <v>0.103452</v>
      </c>
    </row>
    <row r="8897" spans="1:12" x14ac:dyDescent="0.2">
      <c r="A8897" s="2">
        <v>11.23864</v>
      </c>
      <c r="B8897" s="2">
        <v>30.505680000000002</v>
      </c>
      <c r="C8897" s="2">
        <v>1.2640999999999999E-2</v>
      </c>
      <c r="D8897" s="2">
        <v>0.77821700000000005</v>
      </c>
      <c r="F8897" s="2">
        <v>11.23584</v>
      </c>
      <c r="G8897" s="2">
        <v>0.46160899999999999</v>
      </c>
      <c r="H8897" s="2">
        <v>0.46244000000000002</v>
      </c>
      <c r="J8897" s="2">
        <v>11.23864</v>
      </c>
      <c r="K8897" s="2">
        <v>0.13941200000000001</v>
      </c>
      <c r="L8897" s="2">
        <v>0.10427400000000001</v>
      </c>
    </row>
    <row r="8898" spans="1:12" x14ac:dyDescent="0.2">
      <c r="A8898" s="2">
        <v>11.23934</v>
      </c>
      <c r="B8898" s="2">
        <v>30.49391</v>
      </c>
      <c r="C8898" s="2">
        <v>1.2916E-2</v>
      </c>
      <c r="D8898" s="2">
        <v>0.77881900000000004</v>
      </c>
      <c r="F8898" s="2">
        <v>11.23654</v>
      </c>
      <c r="G8898" s="2">
        <v>0.462196</v>
      </c>
      <c r="H8898" s="2">
        <v>0.462677</v>
      </c>
      <c r="J8898" s="2">
        <v>11.23934</v>
      </c>
      <c r="K8898" s="2">
        <v>0.13888500000000001</v>
      </c>
      <c r="L8898" s="2">
        <v>0.104722</v>
      </c>
    </row>
    <row r="8899" spans="1:12" x14ac:dyDescent="0.2">
      <c r="A8899" s="2">
        <v>11.24004</v>
      </c>
      <c r="B8899" s="2">
        <v>30.482620000000001</v>
      </c>
      <c r="C8899" s="2">
        <v>1.3446E-2</v>
      </c>
      <c r="D8899" s="2">
        <v>0.779254</v>
      </c>
      <c r="F8899" s="2">
        <v>11.23724</v>
      </c>
      <c r="G8899" s="2">
        <v>0.46192899999999998</v>
      </c>
      <c r="H8899" s="2">
        <v>0.46214300000000003</v>
      </c>
      <c r="J8899" s="2">
        <v>11.24004</v>
      </c>
      <c r="K8899" s="2">
        <v>0.13895199999999999</v>
      </c>
      <c r="L8899" s="2">
        <v>0.10516300000000001</v>
      </c>
    </row>
    <row r="8900" spans="1:12" x14ac:dyDescent="0.2">
      <c r="A8900" s="2">
        <v>11.24075</v>
      </c>
      <c r="B8900" s="2">
        <v>30.471609999999998</v>
      </c>
      <c r="C8900" s="2">
        <v>1.4109999999999999E-2</v>
      </c>
      <c r="D8900" s="2">
        <v>0.77944500000000005</v>
      </c>
      <c r="F8900" s="2">
        <v>11.23794</v>
      </c>
      <c r="G8900" s="2">
        <v>0.46154000000000001</v>
      </c>
      <c r="H8900" s="2">
        <v>0.461586</v>
      </c>
      <c r="J8900" s="2">
        <v>11.24075</v>
      </c>
      <c r="K8900" s="2">
        <v>0.139044</v>
      </c>
      <c r="L8900" s="2">
        <v>0.105085</v>
      </c>
    </row>
    <row r="8901" spans="1:12" x14ac:dyDescent="0.2">
      <c r="A8901" s="2">
        <v>11.24145</v>
      </c>
      <c r="B8901" s="2">
        <v>30.460080000000001</v>
      </c>
      <c r="C8901" s="2">
        <v>1.4499E-2</v>
      </c>
      <c r="D8901" s="2">
        <v>0.77936899999999998</v>
      </c>
      <c r="F8901" s="2">
        <v>11.23864</v>
      </c>
      <c r="G8901" s="2">
        <v>0.46165499999999998</v>
      </c>
      <c r="H8901" s="2">
        <v>0.46150999999999998</v>
      </c>
      <c r="J8901" s="2">
        <v>11.24145</v>
      </c>
      <c r="K8901" s="2">
        <v>0.13877300000000001</v>
      </c>
      <c r="L8901" s="2">
        <v>0.105116</v>
      </c>
    </row>
    <row r="8902" spans="1:12" x14ac:dyDescent="0.2">
      <c r="A8902" s="2">
        <v>11.242150000000001</v>
      </c>
      <c r="B8902" s="2">
        <v>30.448619999999998</v>
      </c>
      <c r="C8902" s="2">
        <v>1.4704999999999999E-2</v>
      </c>
      <c r="D8902" s="2">
        <v>0.77923100000000001</v>
      </c>
      <c r="F8902" s="2">
        <v>11.23934</v>
      </c>
      <c r="G8902" s="2">
        <v>0.46190599999999998</v>
      </c>
      <c r="H8902" s="2">
        <v>0.46029700000000001</v>
      </c>
      <c r="J8902" s="2">
        <v>11.242150000000001</v>
      </c>
      <c r="K8902" s="2">
        <v>0.13831499999999999</v>
      </c>
      <c r="L8902" s="2">
        <v>0.1051</v>
      </c>
    </row>
    <row r="8903" spans="1:12" x14ac:dyDescent="0.2">
      <c r="A8903" s="2">
        <v>11.242850000000001</v>
      </c>
      <c r="B8903" s="2">
        <v>30.437349999999999</v>
      </c>
      <c r="C8903" s="2">
        <v>1.4831E-2</v>
      </c>
      <c r="D8903" s="2">
        <v>0.77880400000000005</v>
      </c>
      <c r="F8903" s="2">
        <v>11.24004</v>
      </c>
      <c r="G8903" s="2">
        <v>0.46197500000000002</v>
      </c>
      <c r="H8903" s="2">
        <v>0.459366</v>
      </c>
      <c r="J8903" s="2">
        <v>11.242850000000001</v>
      </c>
      <c r="K8903" s="2">
        <v>0.13772799999999999</v>
      </c>
      <c r="L8903" s="2">
        <v>0.105</v>
      </c>
    </row>
    <row r="8904" spans="1:12" x14ac:dyDescent="0.2">
      <c r="A8904" s="2">
        <v>11.243550000000001</v>
      </c>
      <c r="B8904" s="2">
        <v>30.425999999999998</v>
      </c>
      <c r="C8904" s="2">
        <v>1.4796E-2</v>
      </c>
      <c r="D8904" s="2">
        <v>0.77832299999999999</v>
      </c>
      <c r="F8904" s="2">
        <v>11.24075</v>
      </c>
      <c r="G8904" s="2">
        <v>0.46256999999999998</v>
      </c>
      <c r="H8904" s="2">
        <v>0.45891599999999999</v>
      </c>
      <c r="J8904" s="2">
        <v>11.243550000000001</v>
      </c>
      <c r="K8904" s="2">
        <v>0.13722599999999999</v>
      </c>
      <c r="L8904" s="2">
        <v>0.105312</v>
      </c>
    </row>
    <row r="8905" spans="1:12" x14ac:dyDescent="0.2">
      <c r="A8905" s="2">
        <v>11.244249999999999</v>
      </c>
      <c r="B8905" s="2">
        <v>30.414539999999999</v>
      </c>
      <c r="C8905" s="2">
        <v>1.5018E-2</v>
      </c>
      <c r="D8905" s="2">
        <v>0.77807899999999997</v>
      </c>
      <c r="F8905" s="2">
        <v>11.24145</v>
      </c>
      <c r="G8905" s="2">
        <v>0.46247899999999997</v>
      </c>
      <c r="H8905" s="2">
        <v>0.45872499999999999</v>
      </c>
      <c r="J8905" s="2">
        <v>11.244249999999999</v>
      </c>
      <c r="K8905" s="2">
        <v>0.13689000000000001</v>
      </c>
      <c r="L8905" s="2">
        <v>0.105102</v>
      </c>
    </row>
    <row r="8906" spans="1:12" x14ac:dyDescent="0.2">
      <c r="A8906" s="2">
        <v>11.244949999999999</v>
      </c>
      <c r="B8906" s="2">
        <v>30.40306</v>
      </c>
      <c r="C8906" s="2">
        <v>1.5143999999999999E-2</v>
      </c>
      <c r="D8906" s="2">
        <v>0.77825500000000003</v>
      </c>
      <c r="F8906" s="2">
        <v>11.242150000000001</v>
      </c>
      <c r="G8906" s="2">
        <v>0.462723</v>
      </c>
      <c r="H8906" s="2">
        <v>0.45879399999999998</v>
      </c>
      <c r="J8906" s="2">
        <v>11.244949999999999</v>
      </c>
      <c r="K8906" s="2">
        <v>0.13742199999999999</v>
      </c>
      <c r="L8906" s="2">
        <v>0.104446</v>
      </c>
    </row>
    <row r="8907" spans="1:12" x14ac:dyDescent="0.2">
      <c r="A8907" s="2">
        <v>11.245649999999999</v>
      </c>
      <c r="B8907" s="2">
        <v>30.3916</v>
      </c>
      <c r="C8907" s="2">
        <v>1.5391999999999999E-2</v>
      </c>
      <c r="D8907" s="2">
        <v>0.778362</v>
      </c>
      <c r="F8907" s="2">
        <v>11.242850000000001</v>
      </c>
      <c r="G8907" s="2">
        <v>0.46266200000000002</v>
      </c>
      <c r="H8907" s="2">
        <v>0.45864899999999997</v>
      </c>
      <c r="J8907" s="2">
        <v>11.245649999999999</v>
      </c>
      <c r="K8907" s="2">
        <v>0.13769100000000001</v>
      </c>
      <c r="L8907" s="2">
        <v>0.104228</v>
      </c>
    </row>
    <row r="8908" spans="1:12" x14ac:dyDescent="0.2">
      <c r="A8908" s="2">
        <v>11.246359999999999</v>
      </c>
      <c r="B8908" s="2">
        <v>30.380890000000001</v>
      </c>
      <c r="C8908" s="2">
        <v>1.5661999999999999E-2</v>
      </c>
      <c r="D8908" s="2">
        <v>0.77819400000000005</v>
      </c>
      <c r="F8908" s="2">
        <v>11.243550000000001</v>
      </c>
      <c r="G8908" s="2">
        <v>0.46249400000000002</v>
      </c>
      <c r="H8908" s="2">
        <v>0.45807599999999998</v>
      </c>
      <c r="J8908" s="2">
        <v>11.246359999999999</v>
      </c>
      <c r="K8908" s="2">
        <v>0.13792399999999999</v>
      </c>
      <c r="L8908" s="2">
        <v>0.103937</v>
      </c>
    </row>
    <row r="8909" spans="1:12" x14ac:dyDescent="0.2">
      <c r="A8909" s="2">
        <v>11.247059999999999</v>
      </c>
      <c r="B8909" s="2">
        <v>30.36974</v>
      </c>
      <c r="C8909" s="2">
        <v>1.5783999999999999E-2</v>
      </c>
      <c r="D8909" s="2">
        <v>0.77803299999999997</v>
      </c>
      <c r="F8909" s="2">
        <v>11.244249999999999</v>
      </c>
      <c r="G8909" s="2">
        <v>0.46269199999999999</v>
      </c>
      <c r="H8909" s="2">
        <v>0.45796999999999999</v>
      </c>
      <c r="J8909" s="2">
        <v>11.247059999999999</v>
      </c>
      <c r="K8909" s="2">
        <v>0.137762</v>
      </c>
      <c r="L8909" s="2">
        <v>0.10420599999999999</v>
      </c>
    </row>
    <row r="8910" spans="1:12" x14ac:dyDescent="0.2">
      <c r="A8910" s="2">
        <v>11.24776</v>
      </c>
      <c r="B8910" s="2">
        <v>30.3582</v>
      </c>
      <c r="C8910" s="2">
        <v>1.5899E-2</v>
      </c>
      <c r="D8910" s="2">
        <v>0.77851400000000004</v>
      </c>
      <c r="F8910" s="2">
        <v>11.244949999999999</v>
      </c>
      <c r="G8910" s="2">
        <v>0.46276899999999999</v>
      </c>
      <c r="H8910" s="2">
        <v>0.45784799999999998</v>
      </c>
      <c r="J8910" s="2">
        <v>11.24776</v>
      </c>
      <c r="K8910" s="2">
        <v>0.137625</v>
      </c>
      <c r="L8910" s="2">
        <v>0.104267</v>
      </c>
    </row>
    <row r="8911" spans="1:12" x14ac:dyDescent="0.2">
      <c r="A8911" s="2">
        <v>11.24846</v>
      </c>
      <c r="B8911" s="2">
        <v>30.347049999999999</v>
      </c>
      <c r="C8911" s="2">
        <v>1.6212000000000001E-2</v>
      </c>
      <c r="D8911" s="2">
        <v>0.77897899999999998</v>
      </c>
      <c r="F8911" s="2">
        <v>11.245649999999999</v>
      </c>
      <c r="G8911" s="2">
        <v>0.46247899999999997</v>
      </c>
      <c r="H8911" s="2">
        <v>0.45819100000000001</v>
      </c>
      <c r="J8911" s="2">
        <v>11.24846</v>
      </c>
      <c r="K8911" s="2">
        <v>0.137573</v>
      </c>
      <c r="L8911" s="2">
        <v>0.10430200000000001</v>
      </c>
    </row>
    <row r="8912" spans="1:12" x14ac:dyDescent="0.2">
      <c r="A8912" s="2">
        <v>11.24916</v>
      </c>
      <c r="B8912" s="2">
        <v>30.336010000000002</v>
      </c>
      <c r="C8912" s="2">
        <v>1.6711E-2</v>
      </c>
      <c r="D8912" s="2">
        <v>0.77880400000000005</v>
      </c>
      <c r="F8912" s="2">
        <v>11.246359999999999</v>
      </c>
      <c r="G8912" s="2">
        <v>0.461754</v>
      </c>
      <c r="H8912" s="2">
        <v>0.45860299999999998</v>
      </c>
      <c r="J8912" s="2">
        <v>11.24916</v>
      </c>
      <c r="K8912" s="2">
        <v>0.137543</v>
      </c>
      <c r="L8912" s="2">
        <v>0.105322</v>
      </c>
    </row>
    <row r="8913" spans="1:12" x14ac:dyDescent="0.2">
      <c r="A8913" s="2">
        <v>11.24986</v>
      </c>
      <c r="B8913" s="2">
        <v>30.324940000000002</v>
      </c>
      <c r="C8913" s="2">
        <v>1.6978E-2</v>
      </c>
      <c r="D8913" s="2">
        <v>0.77865899999999999</v>
      </c>
      <c r="F8913" s="2">
        <v>11.247059999999999</v>
      </c>
      <c r="G8913" s="2">
        <v>0.461891</v>
      </c>
      <c r="H8913" s="2">
        <v>0.45866400000000002</v>
      </c>
      <c r="J8913" s="2">
        <v>11.24986</v>
      </c>
      <c r="K8913" s="2">
        <v>0.137211</v>
      </c>
      <c r="L8913" s="2">
        <v>0.105544</v>
      </c>
    </row>
    <row r="8914" spans="1:12" x14ac:dyDescent="0.2">
      <c r="A8914" s="2">
        <v>11.25056</v>
      </c>
      <c r="B8914" s="2">
        <v>30.313970000000001</v>
      </c>
      <c r="C8914" s="2">
        <v>1.7009E-2</v>
      </c>
      <c r="D8914" s="2">
        <v>0.77849100000000004</v>
      </c>
      <c r="F8914" s="2">
        <v>11.24776</v>
      </c>
      <c r="G8914" s="2">
        <v>0.46211999999999998</v>
      </c>
      <c r="H8914" s="2">
        <v>0.45876299999999998</v>
      </c>
      <c r="J8914" s="2">
        <v>11.25056</v>
      </c>
      <c r="K8914" s="2">
        <v>0.13693</v>
      </c>
      <c r="L8914" s="2">
        <v>0.105945</v>
      </c>
    </row>
    <row r="8915" spans="1:12" x14ac:dyDescent="0.2">
      <c r="A8915" s="2">
        <v>11.25127</v>
      </c>
      <c r="B8915" s="2">
        <v>30.30331</v>
      </c>
      <c r="C8915" s="2">
        <v>1.7080999999999999E-2</v>
      </c>
      <c r="D8915" s="2">
        <v>0.77846099999999996</v>
      </c>
      <c r="F8915" s="2">
        <v>11.24846</v>
      </c>
      <c r="G8915" s="2">
        <v>0.46214300000000003</v>
      </c>
      <c r="H8915" s="2">
        <v>0.45838899999999999</v>
      </c>
      <c r="J8915" s="2">
        <v>11.25127</v>
      </c>
      <c r="K8915" s="2">
        <v>0.13691500000000001</v>
      </c>
      <c r="L8915" s="2">
        <v>0.105575</v>
      </c>
    </row>
    <row r="8916" spans="1:12" x14ac:dyDescent="0.2">
      <c r="A8916" s="2">
        <v>11.25197</v>
      </c>
      <c r="B8916" s="2">
        <v>30.292149999999999</v>
      </c>
      <c r="C8916" s="2">
        <v>1.7031999999999999E-2</v>
      </c>
      <c r="D8916" s="2">
        <v>0.77846099999999996</v>
      </c>
      <c r="F8916" s="2">
        <v>11.24916</v>
      </c>
      <c r="G8916" s="2">
        <v>0.46292100000000003</v>
      </c>
      <c r="H8916" s="2">
        <v>0.45818300000000001</v>
      </c>
      <c r="J8916" s="2">
        <v>11.25197</v>
      </c>
      <c r="K8916" s="2">
        <v>0.13677600000000001</v>
      </c>
      <c r="L8916" s="2">
        <v>0.105988</v>
      </c>
    </row>
    <row r="8917" spans="1:12" x14ac:dyDescent="0.2">
      <c r="A8917" s="2">
        <v>11.25267</v>
      </c>
      <c r="B8917" s="2">
        <v>30.281610000000001</v>
      </c>
      <c r="C8917" s="2">
        <v>1.6978E-2</v>
      </c>
      <c r="D8917" s="2">
        <v>0.77823900000000001</v>
      </c>
      <c r="F8917" s="2">
        <v>11.24986</v>
      </c>
      <c r="G8917" s="2">
        <v>0.46262399999999998</v>
      </c>
      <c r="H8917" s="2">
        <v>0.45798499999999998</v>
      </c>
      <c r="J8917" s="2">
        <v>11.25267</v>
      </c>
      <c r="K8917" s="2">
        <v>0.136408</v>
      </c>
      <c r="L8917" s="2">
        <v>0.10631400000000001</v>
      </c>
    </row>
    <row r="8918" spans="1:12" x14ac:dyDescent="0.2">
      <c r="A8918" s="2">
        <v>11.25337</v>
      </c>
      <c r="B8918" s="2">
        <v>30.270130000000002</v>
      </c>
      <c r="C8918" s="2">
        <v>1.7187999999999998E-2</v>
      </c>
      <c r="D8918" s="2">
        <v>0.77817099999999995</v>
      </c>
      <c r="F8918" s="2">
        <v>11.25056</v>
      </c>
      <c r="G8918" s="2">
        <v>0.46287499999999998</v>
      </c>
      <c r="H8918" s="2">
        <v>0.45832800000000001</v>
      </c>
      <c r="J8918" s="2">
        <v>11.25337</v>
      </c>
      <c r="K8918" s="2">
        <v>0.13592699999999999</v>
      </c>
      <c r="L8918" s="2">
        <v>0.106778</v>
      </c>
    </row>
    <row r="8919" spans="1:12" x14ac:dyDescent="0.2">
      <c r="A8919" s="2">
        <v>11.25407</v>
      </c>
      <c r="B8919" s="2">
        <v>30.258710000000001</v>
      </c>
      <c r="C8919" s="2">
        <v>1.7245E-2</v>
      </c>
      <c r="D8919" s="2">
        <v>0.77889600000000003</v>
      </c>
      <c r="F8919" s="2">
        <v>11.25127</v>
      </c>
      <c r="G8919" s="2">
        <v>0.46244000000000002</v>
      </c>
      <c r="H8919" s="2">
        <v>0.458534</v>
      </c>
      <c r="J8919" s="2">
        <v>11.25407</v>
      </c>
      <c r="K8919" s="2">
        <v>0.135708</v>
      </c>
      <c r="L8919" s="2">
        <v>0.10638499999999999</v>
      </c>
    </row>
    <row r="8920" spans="1:12" x14ac:dyDescent="0.2">
      <c r="A8920" s="2">
        <v>11.254770000000001</v>
      </c>
      <c r="B8920" s="2">
        <v>30.247330000000002</v>
      </c>
      <c r="C8920" s="2">
        <v>1.7661E-2</v>
      </c>
      <c r="D8920" s="2">
        <v>0.77893400000000002</v>
      </c>
      <c r="F8920" s="2">
        <v>11.25197</v>
      </c>
      <c r="G8920" s="2">
        <v>0.462677</v>
      </c>
      <c r="H8920" s="2">
        <v>0.45848800000000001</v>
      </c>
      <c r="J8920" s="2">
        <v>11.254770000000001</v>
      </c>
      <c r="K8920" s="2">
        <v>0.13558000000000001</v>
      </c>
      <c r="L8920" s="2">
        <v>0.106615</v>
      </c>
    </row>
    <row r="8921" spans="1:12" x14ac:dyDescent="0.2">
      <c r="A8921" s="2">
        <v>11.255470000000001</v>
      </c>
      <c r="B8921" s="2">
        <v>30.236329999999999</v>
      </c>
      <c r="C8921" s="2">
        <v>1.8305999999999999E-2</v>
      </c>
      <c r="D8921" s="2">
        <v>0.77926899999999999</v>
      </c>
      <c r="F8921" s="2">
        <v>11.25267</v>
      </c>
      <c r="G8921" s="2">
        <v>0.46214300000000003</v>
      </c>
      <c r="H8921" s="2">
        <v>0.45808399999999999</v>
      </c>
      <c r="J8921" s="2">
        <v>11.255470000000001</v>
      </c>
      <c r="K8921" s="2">
        <v>0.13610800000000001</v>
      </c>
      <c r="L8921" s="2">
        <v>0.10671799999999999</v>
      </c>
    </row>
    <row r="8922" spans="1:12" x14ac:dyDescent="0.2">
      <c r="A8922" s="2">
        <v>11.256180000000001</v>
      </c>
      <c r="B8922" s="2">
        <v>30.2255</v>
      </c>
      <c r="C8922" s="2">
        <v>1.8606999999999999E-2</v>
      </c>
      <c r="D8922" s="2">
        <v>0.77919300000000002</v>
      </c>
      <c r="F8922" s="2">
        <v>11.25337</v>
      </c>
      <c r="G8922" s="2">
        <v>0.461586</v>
      </c>
      <c r="H8922" s="2">
        <v>0.45780199999999999</v>
      </c>
      <c r="J8922" s="2">
        <v>11.256180000000001</v>
      </c>
      <c r="K8922" s="2">
        <v>0.136793</v>
      </c>
      <c r="L8922" s="2">
        <v>0.106628</v>
      </c>
    </row>
    <row r="8923" spans="1:12" x14ac:dyDescent="0.2">
      <c r="A8923" s="2">
        <v>11.256880000000001</v>
      </c>
      <c r="B8923" s="2">
        <v>30.214510000000001</v>
      </c>
      <c r="C8923" s="2">
        <v>1.8107999999999999E-2</v>
      </c>
      <c r="D8923" s="2">
        <v>0.77875099999999997</v>
      </c>
      <c r="F8923" s="2">
        <v>11.25407</v>
      </c>
      <c r="G8923" s="2">
        <v>0.46150999999999998</v>
      </c>
      <c r="H8923" s="2">
        <v>0.45802300000000001</v>
      </c>
      <c r="J8923" s="2">
        <v>11.256880000000001</v>
      </c>
      <c r="K8923" s="2">
        <v>0.13716100000000001</v>
      </c>
      <c r="L8923" s="2">
        <v>0.10577400000000001</v>
      </c>
    </row>
    <row r="8924" spans="1:12" x14ac:dyDescent="0.2">
      <c r="A8924" s="2">
        <v>11.257580000000001</v>
      </c>
      <c r="B8924" s="2">
        <v>30.203589999999998</v>
      </c>
      <c r="C8924" s="2">
        <v>1.7665E-2</v>
      </c>
      <c r="D8924" s="2">
        <v>0.77888800000000002</v>
      </c>
      <c r="F8924" s="2">
        <v>11.254770000000001</v>
      </c>
      <c r="G8924" s="2">
        <v>0.46029700000000001</v>
      </c>
      <c r="H8924" s="2">
        <v>0.45751199999999997</v>
      </c>
      <c r="J8924" s="2">
        <v>11.257580000000001</v>
      </c>
      <c r="K8924" s="2">
        <v>0.13634499999999999</v>
      </c>
      <c r="L8924" s="2">
        <v>0.106604</v>
      </c>
    </row>
    <row r="8925" spans="1:12" x14ac:dyDescent="0.2">
      <c r="A8925" s="2">
        <v>11.258279999999999</v>
      </c>
      <c r="B8925" s="2">
        <v>30.19313</v>
      </c>
      <c r="C8925" s="2">
        <v>1.7454999999999998E-2</v>
      </c>
      <c r="D8925" s="2">
        <v>0.77890300000000001</v>
      </c>
      <c r="F8925" s="2">
        <v>11.255470000000001</v>
      </c>
      <c r="G8925" s="2">
        <v>0.459366</v>
      </c>
      <c r="H8925" s="2">
        <v>0.45777899999999999</v>
      </c>
      <c r="J8925" s="2">
        <v>11.258279999999999</v>
      </c>
      <c r="K8925" s="2">
        <v>0.13703499999999999</v>
      </c>
      <c r="L8925" s="2">
        <v>0.10736800000000001</v>
      </c>
    </row>
    <row r="8926" spans="1:12" x14ac:dyDescent="0.2">
      <c r="A8926" s="2">
        <v>11.258979999999999</v>
      </c>
      <c r="B8926" s="2">
        <v>30.18225</v>
      </c>
      <c r="C8926" s="2">
        <v>1.7382999999999999E-2</v>
      </c>
      <c r="D8926" s="2">
        <v>0.77907099999999996</v>
      </c>
      <c r="F8926" s="2">
        <v>11.256180000000001</v>
      </c>
      <c r="G8926" s="2">
        <v>0.45891599999999999</v>
      </c>
      <c r="H8926" s="2">
        <v>0.45769500000000002</v>
      </c>
      <c r="J8926" s="2">
        <v>11.258979999999999</v>
      </c>
      <c r="K8926" s="2">
        <v>0.136991</v>
      </c>
      <c r="L8926" s="2">
        <v>0.107638</v>
      </c>
    </row>
    <row r="8927" spans="1:12" x14ac:dyDescent="0.2">
      <c r="A8927" s="2">
        <v>11.259679999999999</v>
      </c>
      <c r="B8927" s="2">
        <v>30.170739999999999</v>
      </c>
      <c r="C8927" s="2">
        <v>1.7760000000000001E-2</v>
      </c>
      <c r="D8927" s="2">
        <v>0.77907099999999996</v>
      </c>
      <c r="F8927" s="2">
        <v>11.256880000000001</v>
      </c>
      <c r="G8927" s="2">
        <v>0.45872499999999999</v>
      </c>
      <c r="H8927" s="2">
        <v>0.45777899999999999</v>
      </c>
      <c r="J8927" s="2">
        <v>11.259679999999999</v>
      </c>
      <c r="K8927" s="2">
        <v>0.136904</v>
      </c>
      <c r="L8927" s="2">
        <v>0.10823099999999999</v>
      </c>
    </row>
    <row r="8928" spans="1:12" x14ac:dyDescent="0.2">
      <c r="A8928" s="2">
        <v>11.26038</v>
      </c>
      <c r="B8928" s="2">
        <v>30.15973</v>
      </c>
      <c r="C8928" s="2">
        <v>1.7860000000000001E-2</v>
      </c>
      <c r="D8928" s="2">
        <v>0.77878099999999995</v>
      </c>
      <c r="F8928" s="2">
        <v>11.257580000000001</v>
      </c>
      <c r="G8928" s="2">
        <v>0.45879399999999998</v>
      </c>
      <c r="H8928" s="2">
        <v>0.45800800000000003</v>
      </c>
      <c r="J8928" s="2">
        <v>11.26038</v>
      </c>
      <c r="K8928" s="2">
        <v>0.13696800000000001</v>
      </c>
      <c r="L8928" s="2">
        <v>0.10909099999999999</v>
      </c>
    </row>
    <row r="8929" spans="1:12" x14ac:dyDescent="0.2">
      <c r="A8929" s="2">
        <v>11.261089999999999</v>
      </c>
      <c r="B8929" s="2">
        <v>30.148540000000001</v>
      </c>
      <c r="C8929" s="2">
        <v>1.7871000000000001E-2</v>
      </c>
      <c r="D8929" s="2">
        <v>0.77884200000000003</v>
      </c>
      <c r="F8929" s="2">
        <v>11.258279999999999</v>
      </c>
      <c r="G8929" s="2">
        <v>0.45864899999999997</v>
      </c>
      <c r="H8929" s="2">
        <v>0.45764899999999997</v>
      </c>
      <c r="J8929" s="2">
        <v>11.261089999999999</v>
      </c>
      <c r="K8929" s="2">
        <v>0.137905</v>
      </c>
      <c r="L8929" s="2">
        <v>0.10978499999999999</v>
      </c>
    </row>
    <row r="8930" spans="1:12" x14ac:dyDescent="0.2">
      <c r="A8930" s="2">
        <v>11.26179</v>
      </c>
      <c r="B8930" s="2">
        <v>30.137409999999999</v>
      </c>
      <c r="C8930" s="2">
        <v>1.7944000000000002E-2</v>
      </c>
      <c r="D8930" s="2">
        <v>0.77907099999999996</v>
      </c>
      <c r="F8930" s="2">
        <v>11.258979999999999</v>
      </c>
      <c r="G8930" s="2">
        <v>0.45807599999999998</v>
      </c>
      <c r="H8930" s="2">
        <v>0.45745799999999998</v>
      </c>
      <c r="J8930" s="2">
        <v>11.26179</v>
      </c>
      <c r="K8930" s="2">
        <v>0.13796800000000001</v>
      </c>
      <c r="L8930" s="2">
        <v>0.110031</v>
      </c>
    </row>
    <row r="8931" spans="1:12" x14ac:dyDescent="0.2">
      <c r="A8931" s="2">
        <v>11.26249</v>
      </c>
      <c r="B8931" s="2">
        <v>30.126989999999999</v>
      </c>
      <c r="C8931" s="2">
        <v>1.881E-2</v>
      </c>
      <c r="D8931" s="2">
        <v>0.77926899999999999</v>
      </c>
      <c r="F8931" s="2">
        <v>11.259679999999999</v>
      </c>
      <c r="G8931" s="2">
        <v>0.45796999999999999</v>
      </c>
      <c r="H8931" s="2">
        <v>0.45733600000000002</v>
      </c>
      <c r="J8931" s="2">
        <v>11.26249</v>
      </c>
      <c r="K8931" s="2">
        <v>0.13816600000000001</v>
      </c>
      <c r="L8931" s="2">
        <v>0.110733</v>
      </c>
    </row>
    <row r="8932" spans="1:12" x14ac:dyDescent="0.2">
      <c r="A8932" s="2">
        <v>11.26319</v>
      </c>
      <c r="B8932" s="2">
        <v>30.116910000000001</v>
      </c>
      <c r="C8932" s="2">
        <v>1.8806E-2</v>
      </c>
      <c r="D8932" s="2">
        <v>0.779582</v>
      </c>
      <c r="F8932" s="2">
        <v>11.26038</v>
      </c>
      <c r="G8932" s="2">
        <v>0.45784799999999998</v>
      </c>
      <c r="H8932" s="2">
        <v>0.45713799999999999</v>
      </c>
      <c r="J8932" s="2">
        <v>11.26319</v>
      </c>
      <c r="K8932" s="2">
        <v>0.13750999999999999</v>
      </c>
      <c r="L8932" s="2">
        <v>0.11090999999999999</v>
      </c>
    </row>
    <row r="8933" spans="1:12" x14ac:dyDescent="0.2">
      <c r="A8933" s="2">
        <v>11.26389</v>
      </c>
      <c r="B8933" s="2">
        <v>30.10651</v>
      </c>
      <c r="C8933" s="2">
        <v>1.8572999999999999E-2</v>
      </c>
      <c r="D8933" s="2">
        <v>0.77954400000000001</v>
      </c>
      <c r="F8933" s="2">
        <v>11.261089999999999</v>
      </c>
      <c r="G8933" s="2">
        <v>0.45819100000000001</v>
      </c>
      <c r="H8933" s="2">
        <v>0.45711499999999999</v>
      </c>
      <c r="J8933" s="2">
        <v>11.26389</v>
      </c>
      <c r="K8933" s="2">
        <v>0.13697599999999999</v>
      </c>
      <c r="L8933" s="2">
        <v>0.111722</v>
      </c>
    </row>
    <row r="8934" spans="1:12" x14ac:dyDescent="0.2">
      <c r="A8934" s="2">
        <v>11.26459</v>
      </c>
      <c r="B8934" s="2">
        <v>30.096270000000001</v>
      </c>
      <c r="C8934" s="2">
        <v>1.8672000000000001E-2</v>
      </c>
      <c r="D8934" s="2">
        <v>0.77972699999999995</v>
      </c>
      <c r="F8934" s="2">
        <v>11.26179</v>
      </c>
      <c r="G8934" s="2">
        <v>0.45860299999999998</v>
      </c>
      <c r="H8934" s="2">
        <v>0.45715299999999998</v>
      </c>
      <c r="J8934" s="2">
        <v>11.26459</v>
      </c>
      <c r="K8934" s="2">
        <v>0.13708899999999999</v>
      </c>
      <c r="L8934" s="2">
        <v>0.111942</v>
      </c>
    </row>
    <row r="8935" spans="1:12" x14ac:dyDescent="0.2">
      <c r="A8935" s="2">
        <v>11.26529</v>
      </c>
      <c r="B8935" s="2">
        <v>30.08559</v>
      </c>
      <c r="C8935" s="2">
        <v>1.8356000000000001E-2</v>
      </c>
      <c r="D8935" s="2">
        <v>0.78023799999999999</v>
      </c>
      <c r="F8935" s="2">
        <v>11.26249</v>
      </c>
      <c r="G8935" s="2">
        <v>0.45866400000000002</v>
      </c>
      <c r="H8935" s="2">
        <v>0.45771800000000001</v>
      </c>
      <c r="J8935" s="2">
        <v>11.26529</v>
      </c>
      <c r="K8935" s="2">
        <v>0.13722400000000001</v>
      </c>
      <c r="L8935" s="2">
        <v>0.11179</v>
      </c>
    </row>
    <row r="8936" spans="1:12" x14ac:dyDescent="0.2">
      <c r="A8936" s="2">
        <v>11.26599</v>
      </c>
      <c r="B8936" s="2">
        <v>30.074909999999999</v>
      </c>
      <c r="C8936" s="2">
        <v>1.8149999999999999E-2</v>
      </c>
      <c r="D8936" s="2">
        <v>0.78059699999999999</v>
      </c>
      <c r="F8936" s="2">
        <v>11.26319</v>
      </c>
      <c r="G8936" s="2">
        <v>0.45876299999999998</v>
      </c>
      <c r="H8936" s="2">
        <v>0.45798499999999998</v>
      </c>
      <c r="J8936" s="2">
        <v>11.26599</v>
      </c>
      <c r="K8936" s="2">
        <v>0.13747599999999999</v>
      </c>
      <c r="L8936" s="2">
        <v>0.111362</v>
      </c>
    </row>
    <row r="8937" spans="1:12" x14ac:dyDescent="0.2">
      <c r="A8937" s="2">
        <v>11.2667</v>
      </c>
      <c r="B8937" s="2">
        <v>30.065380000000001</v>
      </c>
      <c r="C8937" s="2">
        <v>1.7749000000000001E-2</v>
      </c>
      <c r="D8937" s="2">
        <v>0.78017000000000003</v>
      </c>
      <c r="F8937" s="2">
        <v>11.26389</v>
      </c>
      <c r="G8937" s="2">
        <v>0.45838899999999999</v>
      </c>
      <c r="H8937" s="2">
        <v>0.45803100000000002</v>
      </c>
      <c r="J8937" s="2">
        <v>11.2667</v>
      </c>
      <c r="K8937" s="2">
        <v>0.13691700000000001</v>
      </c>
      <c r="L8937" s="2">
        <v>0.111619</v>
      </c>
    </row>
    <row r="8938" spans="1:12" x14ac:dyDescent="0.2">
      <c r="A8938" s="2">
        <v>11.2674</v>
      </c>
      <c r="B8938" s="2">
        <v>30.055309999999999</v>
      </c>
      <c r="C8938" s="2">
        <v>1.7402000000000001E-2</v>
      </c>
      <c r="D8938" s="2">
        <v>0.78037599999999996</v>
      </c>
      <c r="F8938" s="2">
        <v>11.26459</v>
      </c>
      <c r="G8938" s="2">
        <v>0.45818300000000001</v>
      </c>
      <c r="H8938" s="2">
        <v>0.45767999999999998</v>
      </c>
      <c r="J8938" s="2">
        <v>11.2674</v>
      </c>
      <c r="K8938" s="2">
        <v>0.13611599999999999</v>
      </c>
      <c r="L8938" s="2">
        <v>0.112719</v>
      </c>
    </row>
    <row r="8939" spans="1:12" x14ac:dyDescent="0.2">
      <c r="A8939" s="2">
        <v>11.2681</v>
      </c>
      <c r="B8939" s="2">
        <v>30.044730000000001</v>
      </c>
      <c r="C8939" s="2">
        <v>1.7482000000000001E-2</v>
      </c>
      <c r="D8939" s="2">
        <v>0.78015400000000001</v>
      </c>
      <c r="F8939" s="2">
        <v>11.26529</v>
      </c>
      <c r="G8939" s="2">
        <v>0.45798499999999998</v>
      </c>
      <c r="H8939" s="2">
        <v>0.457146</v>
      </c>
      <c r="J8939" s="2">
        <v>11.2681</v>
      </c>
      <c r="K8939" s="2">
        <v>0.13598399999999999</v>
      </c>
      <c r="L8939" s="2">
        <v>0.112543</v>
      </c>
    </row>
    <row r="8940" spans="1:12" x14ac:dyDescent="0.2">
      <c r="A8940" s="2">
        <v>11.268800000000001</v>
      </c>
      <c r="B8940" s="2">
        <v>30.034700000000001</v>
      </c>
      <c r="C8940" s="2">
        <v>1.7375000000000002E-2</v>
      </c>
      <c r="D8940" s="2">
        <v>0.78070399999999995</v>
      </c>
      <c r="F8940" s="2">
        <v>11.26599</v>
      </c>
      <c r="G8940" s="2">
        <v>0.45832800000000001</v>
      </c>
      <c r="H8940" s="2">
        <v>0.457397</v>
      </c>
      <c r="J8940" s="2">
        <v>11.268800000000001</v>
      </c>
      <c r="K8940" s="2">
        <v>0.135128</v>
      </c>
      <c r="L8940" s="2">
        <v>0.113542</v>
      </c>
    </row>
    <row r="8941" spans="1:12" x14ac:dyDescent="0.2">
      <c r="A8941" s="2">
        <v>11.269500000000001</v>
      </c>
      <c r="B8941" s="2">
        <v>30.02495</v>
      </c>
      <c r="C8941" s="2">
        <v>1.7474E-2</v>
      </c>
      <c r="D8941" s="2">
        <v>0.78054400000000002</v>
      </c>
      <c r="F8941" s="2">
        <v>11.2667</v>
      </c>
      <c r="G8941" s="2">
        <v>0.458534</v>
      </c>
      <c r="H8941" s="2">
        <v>0.45737499999999998</v>
      </c>
      <c r="J8941" s="2">
        <v>11.269500000000001</v>
      </c>
      <c r="K8941" s="2">
        <v>0.135576</v>
      </c>
      <c r="L8941" s="2">
        <v>0.11362700000000001</v>
      </c>
    </row>
    <row r="8942" spans="1:12" x14ac:dyDescent="0.2">
      <c r="A8942" s="2">
        <v>11.270200000000001</v>
      </c>
      <c r="B8942" s="2">
        <v>30.014669999999999</v>
      </c>
      <c r="C8942" s="2">
        <v>1.7722000000000002E-2</v>
      </c>
      <c r="D8942" s="2">
        <v>0.78018500000000002</v>
      </c>
      <c r="F8942" s="2">
        <v>11.2674</v>
      </c>
      <c r="G8942" s="2">
        <v>0.45848800000000001</v>
      </c>
      <c r="H8942" s="2">
        <v>0.45755000000000001</v>
      </c>
      <c r="J8942" s="2">
        <v>11.270200000000001</v>
      </c>
      <c r="K8942" s="2">
        <v>0.134992</v>
      </c>
      <c r="L8942" s="2">
        <v>0.113814</v>
      </c>
    </row>
    <row r="8943" spans="1:12" x14ac:dyDescent="0.2">
      <c r="A8943" s="2">
        <v>11.270899999999999</v>
      </c>
      <c r="B8943" s="2">
        <v>30.004259999999999</v>
      </c>
      <c r="C8943" s="2">
        <v>1.7932E-2</v>
      </c>
      <c r="D8943" s="2">
        <v>0.78033799999999998</v>
      </c>
      <c r="F8943" s="2">
        <v>11.2681</v>
      </c>
      <c r="G8943" s="2">
        <v>0.45808399999999999</v>
      </c>
      <c r="H8943" s="2">
        <v>0.45764199999999999</v>
      </c>
      <c r="J8943" s="2">
        <v>11.270899999999999</v>
      </c>
      <c r="K8943" s="2">
        <v>0.13492799999999999</v>
      </c>
      <c r="L8943" s="2">
        <v>0.11404499999999999</v>
      </c>
    </row>
    <row r="8944" spans="1:12" x14ac:dyDescent="0.2">
      <c r="A8944" s="2">
        <v>11.271610000000001</v>
      </c>
      <c r="B8944" s="2">
        <v>29.99381</v>
      </c>
      <c r="C8944" s="2">
        <v>1.8012E-2</v>
      </c>
      <c r="D8944" s="2">
        <v>0.780223</v>
      </c>
      <c r="F8944" s="2">
        <v>11.268800000000001</v>
      </c>
      <c r="G8944" s="2">
        <v>0.45780199999999999</v>
      </c>
      <c r="H8944" s="2">
        <v>0.45688600000000001</v>
      </c>
      <c r="J8944" s="2">
        <v>11.271610000000001</v>
      </c>
      <c r="K8944" s="2">
        <v>0.134962</v>
      </c>
      <c r="L8944" s="2">
        <v>0.11411</v>
      </c>
    </row>
    <row r="8945" spans="1:12" x14ac:dyDescent="0.2">
      <c r="A8945" s="2">
        <v>11.272309999999999</v>
      </c>
      <c r="B8945" s="2">
        <v>29.98291</v>
      </c>
      <c r="C8945" s="2">
        <v>1.8127000000000001E-2</v>
      </c>
      <c r="D8945" s="2">
        <v>0.78036000000000005</v>
      </c>
      <c r="F8945" s="2">
        <v>11.269500000000001</v>
      </c>
      <c r="G8945" s="2">
        <v>0.45802300000000001</v>
      </c>
      <c r="H8945" s="2">
        <v>0.45690900000000001</v>
      </c>
      <c r="J8945" s="2">
        <v>11.272309999999999</v>
      </c>
      <c r="K8945" s="2">
        <v>0.13565199999999999</v>
      </c>
      <c r="L8945" s="2">
        <v>0.11459900000000001</v>
      </c>
    </row>
    <row r="8946" spans="1:12" x14ac:dyDescent="0.2">
      <c r="A8946" s="2">
        <v>11.273009999999999</v>
      </c>
      <c r="B8946" s="2">
        <v>29.973929999999999</v>
      </c>
      <c r="C8946" s="2">
        <v>1.813E-2</v>
      </c>
      <c r="D8946" s="2">
        <v>0.78085599999999999</v>
      </c>
      <c r="F8946" s="2">
        <v>11.270200000000001</v>
      </c>
      <c r="G8946" s="2">
        <v>0.45751199999999997</v>
      </c>
      <c r="H8946" s="2">
        <v>0.45671800000000001</v>
      </c>
      <c r="J8946" s="2">
        <v>11.273009999999999</v>
      </c>
      <c r="K8946" s="2">
        <v>0.13546900000000001</v>
      </c>
      <c r="L8946" s="2">
        <v>0.11491</v>
      </c>
    </row>
    <row r="8947" spans="1:12" x14ac:dyDescent="0.2">
      <c r="A8947" s="2">
        <v>11.273709999999999</v>
      </c>
      <c r="B8947" s="2">
        <v>29.96462</v>
      </c>
      <c r="C8947" s="2">
        <v>1.8114999999999999E-2</v>
      </c>
      <c r="D8947" s="2">
        <v>0.780582</v>
      </c>
      <c r="F8947" s="2">
        <v>11.270899999999999</v>
      </c>
      <c r="G8947" s="2">
        <v>0.45777899999999999</v>
      </c>
      <c r="H8947" s="2">
        <v>0.45740500000000001</v>
      </c>
      <c r="J8947" s="2">
        <v>11.273709999999999</v>
      </c>
      <c r="K8947" s="2">
        <v>0.135658</v>
      </c>
      <c r="L8947" s="2">
        <v>0.11495900000000001</v>
      </c>
    </row>
    <row r="8948" spans="1:12" x14ac:dyDescent="0.2">
      <c r="A8948" s="2">
        <v>11.27441</v>
      </c>
      <c r="B8948" s="2">
        <v>29.95515</v>
      </c>
      <c r="C8948" s="2">
        <v>1.7794999999999998E-2</v>
      </c>
      <c r="D8948" s="2">
        <v>0.78010900000000005</v>
      </c>
      <c r="F8948" s="2">
        <v>11.271610000000001</v>
      </c>
      <c r="G8948" s="2">
        <v>0.45769500000000002</v>
      </c>
      <c r="H8948" s="2">
        <v>0.45712999999999998</v>
      </c>
      <c r="J8948" s="2">
        <v>11.27441</v>
      </c>
      <c r="K8948" s="2">
        <v>0.135738</v>
      </c>
      <c r="L8948" s="2">
        <v>0.114593</v>
      </c>
    </row>
    <row r="8949" spans="1:12" x14ac:dyDescent="0.2">
      <c r="A8949" s="2">
        <v>11.27511</v>
      </c>
      <c r="B8949" s="2">
        <v>29.945160000000001</v>
      </c>
      <c r="C8949" s="2">
        <v>1.7715000000000002E-2</v>
      </c>
      <c r="D8949" s="2">
        <v>0.77994799999999997</v>
      </c>
      <c r="F8949" s="2">
        <v>11.272309999999999</v>
      </c>
      <c r="G8949" s="2">
        <v>0.45777899999999999</v>
      </c>
      <c r="H8949" s="2">
        <v>0.45743600000000001</v>
      </c>
      <c r="J8949" s="2">
        <v>11.27511</v>
      </c>
      <c r="K8949" s="2">
        <v>0.13587399999999999</v>
      </c>
      <c r="L8949" s="2">
        <v>0.11429</v>
      </c>
    </row>
    <row r="8950" spans="1:12" x14ac:dyDescent="0.2">
      <c r="A8950" s="2">
        <v>11.27581</v>
      </c>
      <c r="B8950" s="2">
        <v>29.934940000000001</v>
      </c>
      <c r="C8950" s="2">
        <v>1.7756999999999998E-2</v>
      </c>
      <c r="D8950" s="2">
        <v>0.780528</v>
      </c>
      <c r="F8950" s="2">
        <v>11.273009999999999</v>
      </c>
      <c r="G8950" s="2">
        <v>0.45800800000000003</v>
      </c>
      <c r="H8950" s="2">
        <v>0.45814500000000002</v>
      </c>
      <c r="J8950" s="2">
        <v>11.27581</v>
      </c>
      <c r="K8950" s="2">
        <v>0.13603599999999999</v>
      </c>
      <c r="L8950" s="2">
        <v>0.114566</v>
      </c>
    </row>
    <row r="8951" spans="1:12" x14ac:dyDescent="0.2">
      <c r="A8951" s="2">
        <v>11.27652</v>
      </c>
      <c r="B8951" s="2">
        <v>29.925000000000001</v>
      </c>
      <c r="C8951" s="2">
        <v>1.7829000000000001E-2</v>
      </c>
      <c r="D8951" s="2">
        <v>0.78078800000000004</v>
      </c>
      <c r="F8951" s="2">
        <v>11.273709999999999</v>
      </c>
      <c r="G8951" s="2">
        <v>0.45764899999999997</v>
      </c>
      <c r="H8951" s="2">
        <v>0.45835900000000002</v>
      </c>
      <c r="J8951" s="2">
        <v>11.27652</v>
      </c>
      <c r="K8951" s="2">
        <v>0.13619000000000001</v>
      </c>
      <c r="L8951" s="2">
        <v>0.114616</v>
      </c>
    </row>
    <row r="8952" spans="1:12" x14ac:dyDescent="0.2">
      <c r="A8952" s="2">
        <v>11.27722</v>
      </c>
      <c r="B8952" s="2">
        <v>29.915109999999999</v>
      </c>
      <c r="C8952" s="2">
        <v>1.7856E-2</v>
      </c>
      <c r="D8952" s="2">
        <v>0.78167299999999995</v>
      </c>
      <c r="F8952" s="2">
        <v>11.27441</v>
      </c>
      <c r="G8952" s="2">
        <v>0.45745799999999998</v>
      </c>
      <c r="H8952" s="2">
        <v>0.45923599999999998</v>
      </c>
      <c r="J8952" s="2">
        <v>11.27722</v>
      </c>
      <c r="K8952" s="2">
        <v>0.13627600000000001</v>
      </c>
      <c r="L8952" s="2">
        <v>0.114467</v>
      </c>
    </row>
    <row r="8953" spans="1:12" x14ac:dyDescent="0.2">
      <c r="A8953" s="2">
        <v>11.27792</v>
      </c>
      <c r="B8953" s="2">
        <v>29.905110000000001</v>
      </c>
      <c r="C8953" s="2">
        <v>1.7661E-2</v>
      </c>
      <c r="D8953" s="2">
        <v>0.78142900000000004</v>
      </c>
      <c r="F8953" s="2">
        <v>11.27511</v>
      </c>
      <c r="G8953" s="2">
        <v>0.45733600000000002</v>
      </c>
      <c r="H8953" s="2">
        <v>0.45989200000000002</v>
      </c>
      <c r="J8953" s="2">
        <v>11.27792</v>
      </c>
      <c r="K8953" s="2">
        <v>0.13732900000000001</v>
      </c>
      <c r="L8953" s="2">
        <v>0.115468</v>
      </c>
    </row>
    <row r="8954" spans="1:12" x14ac:dyDescent="0.2">
      <c r="A8954" s="2">
        <v>11.27862</v>
      </c>
      <c r="B8954" s="2">
        <v>29.895440000000001</v>
      </c>
      <c r="C8954" s="2">
        <v>1.7534999999999999E-2</v>
      </c>
      <c r="D8954" s="2">
        <v>0.78202400000000005</v>
      </c>
      <c r="F8954" s="2">
        <v>11.27581</v>
      </c>
      <c r="G8954" s="2">
        <v>0.45713799999999999</v>
      </c>
      <c r="H8954" s="2">
        <v>0.45985399999999998</v>
      </c>
      <c r="J8954" s="2">
        <v>11.27862</v>
      </c>
      <c r="K8954" s="2">
        <v>0.13783100000000001</v>
      </c>
      <c r="L8954" s="2">
        <v>0.11534</v>
      </c>
    </row>
    <row r="8955" spans="1:12" x14ac:dyDescent="0.2">
      <c r="A8955" s="2">
        <v>11.27932</v>
      </c>
      <c r="B8955" s="2">
        <v>29.88561</v>
      </c>
      <c r="C8955" s="2">
        <v>1.7368000000000001E-2</v>
      </c>
      <c r="D8955" s="2">
        <v>0.78184100000000001</v>
      </c>
      <c r="F8955" s="2">
        <v>11.27652</v>
      </c>
      <c r="G8955" s="2">
        <v>0.45711499999999999</v>
      </c>
      <c r="H8955" s="2">
        <v>0.45954099999999998</v>
      </c>
      <c r="J8955" s="2">
        <v>11.27932</v>
      </c>
      <c r="K8955" s="2">
        <v>0.13800399999999999</v>
      </c>
      <c r="L8955" s="2">
        <v>0.115615</v>
      </c>
    </row>
    <row r="8956" spans="1:12" x14ac:dyDescent="0.2">
      <c r="A8956" s="2">
        <v>11.28002</v>
      </c>
      <c r="B8956" s="2">
        <v>29.87574</v>
      </c>
      <c r="C8956" s="2">
        <v>1.7798999999999999E-2</v>
      </c>
      <c r="D8956" s="2">
        <v>0.78226799999999996</v>
      </c>
      <c r="F8956" s="2">
        <v>11.27722</v>
      </c>
      <c r="G8956" s="2">
        <v>0.45715299999999998</v>
      </c>
      <c r="H8956" s="2">
        <v>0.45876299999999998</v>
      </c>
      <c r="J8956" s="2">
        <v>11.28002</v>
      </c>
      <c r="K8956" s="2">
        <v>0.13761499999999999</v>
      </c>
      <c r="L8956" s="2">
        <v>0.115993</v>
      </c>
    </row>
    <row r="8957" spans="1:12" x14ac:dyDescent="0.2">
      <c r="A8957" s="2">
        <v>11.280720000000001</v>
      </c>
      <c r="B8957" s="2">
        <v>29.866540000000001</v>
      </c>
      <c r="C8957" s="2">
        <v>1.8256000000000001E-2</v>
      </c>
      <c r="D8957" s="2">
        <v>0.78233600000000003</v>
      </c>
      <c r="F8957" s="2">
        <v>11.27792</v>
      </c>
      <c r="G8957" s="2">
        <v>0.45771800000000001</v>
      </c>
      <c r="H8957" s="2">
        <v>0.458679</v>
      </c>
      <c r="J8957" s="2">
        <v>11.280720000000001</v>
      </c>
      <c r="K8957" s="2">
        <v>0.13794899999999999</v>
      </c>
      <c r="L8957" s="2">
        <v>0.116662</v>
      </c>
    </row>
    <row r="8958" spans="1:12" x14ac:dyDescent="0.2">
      <c r="A8958" s="2">
        <v>11.28143</v>
      </c>
      <c r="B8958" s="2">
        <v>29.857150000000001</v>
      </c>
      <c r="C8958" s="2">
        <v>1.8412999999999999E-2</v>
      </c>
      <c r="D8958" s="2">
        <v>0.78264199999999995</v>
      </c>
      <c r="F8958" s="2">
        <v>11.27862</v>
      </c>
      <c r="G8958" s="2">
        <v>0.45798499999999998</v>
      </c>
      <c r="H8958" s="2">
        <v>0.45894600000000002</v>
      </c>
      <c r="J8958" s="2">
        <v>11.28143</v>
      </c>
      <c r="K8958" s="2">
        <v>0.13852100000000001</v>
      </c>
      <c r="L8958" s="2">
        <v>0.117214</v>
      </c>
    </row>
    <row r="8959" spans="1:12" x14ac:dyDescent="0.2">
      <c r="A8959" s="2">
        <v>11.28213</v>
      </c>
      <c r="B8959" s="2">
        <v>29.847470000000001</v>
      </c>
      <c r="C8959" s="2">
        <v>1.839E-2</v>
      </c>
      <c r="D8959" s="2">
        <v>0.78293199999999996</v>
      </c>
      <c r="F8959" s="2">
        <v>11.27932</v>
      </c>
      <c r="G8959" s="2">
        <v>0.45803100000000002</v>
      </c>
      <c r="H8959" s="2">
        <v>0.458847</v>
      </c>
      <c r="J8959" s="2">
        <v>11.28213</v>
      </c>
      <c r="K8959" s="2">
        <v>0.13869500000000001</v>
      </c>
      <c r="L8959" s="2">
        <v>0.11751300000000001</v>
      </c>
    </row>
    <row r="8960" spans="1:12" x14ac:dyDescent="0.2">
      <c r="A8960" s="2">
        <v>11.282830000000001</v>
      </c>
      <c r="B8960" s="2">
        <v>29.838059999999999</v>
      </c>
      <c r="C8960" s="2">
        <v>1.8370999999999998E-2</v>
      </c>
      <c r="D8960" s="2">
        <v>0.78271800000000002</v>
      </c>
      <c r="F8960" s="2">
        <v>11.28002</v>
      </c>
      <c r="G8960" s="2">
        <v>0.45767999999999998</v>
      </c>
      <c r="H8960" s="2">
        <v>0.45926699999999998</v>
      </c>
      <c r="J8960" s="2">
        <v>11.282830000000001</v>
      </c>
      <c r="K8960" s="2">
        <v>0.13914499999999999</v>
      </c>
      <c r="L8960" s="2">
        <v>0.117698</v>
      </c>
    </row>
    <row r="8961" spans="1:12" x14ac:dyDescent="0.2">
      <c r="A8961" s="2">
        <v>11.283530000000001</v>
      </c>
      <c r="B8961" s="2">
        <v>29.828579999999999</v>
      </c>
      <c r="C8961" s="2">
        <v>1.8339999999999999E-2</v>
      </c>
      <c r="D8961" s="2">
        <v>0.782748</v>
      </c>
      <c r="F8961" s="2">
        <v>11.280720000000001</v>
      </c>
      <c r="G8961" s="2">
        <v>0.457146</v>
      </c>
      <c r="H8961" s="2">
        <v>0.45880100000000001</v>
      </c>
      <c r="J8961" s="2">
        <v>11.283530000000001</v>
      </c>
      <c r="K8961" s="2">
        <v>0.13947699999999999</v>
      </c>
      <c r="L8961" s="2">
        <v>0.118602</v>
      </c>
    </row>
    <row r="8962" spans="1:12" x14ac:dyDescent="0.2">
      <c r="A8962" s="2">
        <v>11.284230000000001</v>
      </c>
      <c r="B8962" s="2">
        <v>29.818760000000001</v>
      </c>
      <c r="C8962" s="2">
        <v>1.8149999999999999E-2</v>
      </c>
      <c r="D8962" s="2">
        <v>0.78294699999999995</v>
      </c>
      <c r="F8962" s="2">
        <v>11.28143</v>
      </c>
      <c r="G8962" s="2">
        <v>0.457397</v>
      </c>
      <c r="H8962" s="2">
        <v>0.45879399999999998</v>
      </c>
      <c r="J8962" s="2">
        <v>11.284230000000001</v>
      </c>
      <c r="K8962" s="2">
        <v>0.13939499999999999</v>
      </c>
      <c r="L8962" s="2">
        <v>0.117993</v>
      </c>
    </row>
    <row r="8963" spans="1:12" x14ac:dyDescent="0.2">
      <c r="A8963" s="2">
        <v>11.284929999999999</v>
      </c>
      <c r="B8963" s="2">
        <v>29.808779999999999</v>
      </c>
      <c r="C8963" s="2">
        <v>1.8221999999999999E-2</v>
      </c>
      <c r="D8963" s="2">
        <v>0.78295400000000004</v>
      </c>
      <c r="F8963" s="2">
        <v>11.28213</v>
      </c>
      <c r="G8963" s="2">
        <v>0.45737499999999998</v>
      </c>
      <c r="H8963" s="2">
        <v>0.45882400000000001</v>
      </c>
      <c r="J8963" s="2">
        <v>11.284929999999999</v>
      </c>
      <c r="K8963" s="2">
        <v>0.13886200000000001</v>
      </c>
      <c r="L8963" s="2">
        <v>0.118557</v>
      </c>
    </row>
    <row r="8964" spans="1:12" x14ac:dyDescent="0.2">
      <c r="A8964" s="2">
        <v>11.285629999999999</v>
      </c>
      <c r="B8964" s="2">
        <v>29.798649999999999</v>
      </c>
      <c r="C8964" s="2">
        <v>1.8394000000000001E-2</v>
      </c>
      <c r="D8964" s="2">
        <v>0.78338200000000002</v>
      </c>
      <c r="F8964" s="2">
        <v>11.282830000000001</v>
      </c>
      <c r="G8964" s="2">
        <v>0.45755000000000001</v>
      </c>
      <c r="H8964" s="2">
        <v>0.45890799999999998</v>
      </c>
      <c r="J8964" s="2">
        <v>11.285629999999999</v>
      </c>
      <c r="K8964" s="2">
        <v>0.13930300000000001</v>
      </c>
      <c r="L8964" s="2">
        <v>0.11858299999999999</v>
      </c>
    </row>
    <row r="8965" spans="1:12" x14ac:dyDescent="0.2">
      <c r="A8965" s="2">
        <v>11.28633</v>
      </c>
      <c r="B8965" s="2">
        <v>29.788460000000001</v>
      </c>
      <c r="C8965" s="2">
        <v>1.8775E-2</v>
      </c>
      <c r="D8965" s="2">
        <v>0.78398400000000001</v>
      </c>
      <c r="F8965" s="2">
        <v>11.283530000000001</v>
      </c>
      <c r="G8965" s="2">
        <v>0.45764199999999999</v>
      </c>
      <c r="H8965" s="2">
        <v>0.45927400000000002</v>
      </c>
      <c r="J8965" s="2">
        <v>11.28633</v>
      </c>
      <c r="K8965" s="2">
        <v>0.139128</v>
      </c>
      <c r="L8965" s="2">
        <v>0.118924</v>
      </c>
    </row>
    <row r="8966" spans="1:12" x14ac:dyDescent="0.2">
      <c r="A8966" s="2">
        <v>11.287039999999999</v>
      </c>
      <c r="B8966" s="2">
        <v>29.77852</v>
      </c>
      <c r="C8966" s="2">
        <v>1.9095999999999998E-2</v>
      </c>
      <c r="D8966" s="2">
        <v>0.78443499999999999</v>
      </c>
      <c r="F8966" s="2">
        <v>11.284230000000001</v>
      </c>
      <c r="G8966" s="2">
        <v>0.45688600000000001</v>
      </c>
      <c r="H8966" s="2">
        <v>0.45951799999999998</v>
      </c>
      <c r="J8966" s="2">
        <v>11.287039999999999</v>
      </c>
      <c r="K8966" s="2">
        <v>0.13911999999999999</v>
      </c>
      <c r="L8966" s="2">
        <v>0.11809600000000001</v>
      </c>
    </row>
    <row r="8967" spans="1:12" x14ac:dyDescent="0.2">
      <c r="A8967" s="2">
        <v>11.287739999999999</v>
      </c>
      <c r="B8967" s="2">
        <v>29.76886</v>
      </c>
      <c r="C8967" s="2">
        <v>1.8977000000000001E-2</v>
      </c>
      <c r="D8967" s="2">
        <v>0.78476299999999999</v>
      </c>
      <c r="F8967" s="2">
        <v>11.284929999999999</v>
      </c>
      <c r="G8967" s="2">
        <v>0.45690900000000001</v>
      </c>
      <c r="H8967" s="2">
        <v>0.45940399999999998</v>
      </c>
      <c r="J8967" s="2">
        <v>11.287739999999999</v>
      </c>
      <c r="K8967" s="2">
        <v>0.13917499999999999</v>
      </c>
      <c r="L8967" s="2">
        <v>0.118147</v>
      </c>
    </row>
    <row r="8968" spans="1:12" x14ac:dyDescent="0.2">
      <c r="A8968" s="2">
        <v>11.28844</v>
      </c>
      <c r="B8968" s="2">
        <v>29.75929</v>
      </c>
      <c r="C8968" s="2">
        <v>1.8775E-2</v>
      </c>
      <c r="D8968" s="2">
        <v>0.78509799999999996</v>
      </c>
      <c r="F8968" s="2">
        <v>11.285629999999999</v>
      </c>
      <c r="G8968" s="2">
        <v>0.45671800000000001</v>
      </c>
      <c r="H8968" s="2">
        <v>0.459229</v>
      </c>
      <c r="J8968" s="2">
        <v>11.28844</v>
      </c>
      <c r="K8968" s="2">
        <v>0.139488</v>
      </c>
      <c r="L8968" s="2">
        <v>0.11815199999999999</v>
      </c>
    </row>
    <row r="8969" spans="1:12" x14ac:dyDescent="0.2">
      <c r="A8969" s="2">
        <v>11.28914</v>
      </c>
      <c r="B8969" s="2">
        <v>29.75029</v>
      </c>
      <c r="C8969" s="2">
        <v>1.8901000000000001E-2</v>
      </c>
      <c r="D8969" s="2">
        <v>0.78521300000000005</v>
      </c>
      <c r="F8969" s="2">
        <v>11.28633</v>
      </c>
      <c r="G8969" s="2">
        <v>0.45740500000000001</v>
      </c>
      <c r="H8969" s="2">
        <v>0.45902999999999999</v>
      </c>
      <c r="J8969" s="2">
        <v>11.28914</v>
      </c>
      <c r="K8969" s="2">
        <v>0.14002600000000001</v>
      </c>
      <c r="L8969" s="2">
        <v>0.11888700000000001</v>
      </c>
    </row>
    <row r="8970" spans="1:12" x14ac:dyDescent="0.2">
      <c r="A8970" s="2">
        <v>11.28984</v>
      </c>
      <c r="B8970" s="2">
        <v>29.741499999999998</v>
      </c>
      <c r="C8970" s="2">
        <v>1.8432E-2</v>
      </c>
      <c r="D8970" s="2">
        <v>0.78510599999999997</v>
      </c>
      <c r="F8970" s="2">
        <v>11.287039999999999</v>
      </c>
      <c r="G8970" s="2">
        <v>0.45712999999999998</v>
      </c>
      <c r="H8970" s="2">
        <v>0.45861099999999999</v>
      </c>
      <c r="J8970" s="2">
        <v>11.28984</v>
      </c>
      <c r="K8970" s="2">
        <v>0.140789</v>
      </c>
      <c r="L8970" s="2">
        <v>0.11951100000000001</v>
      </c>
    </row>
    <row r="8971" spans="1:12" x14ac:dyDescent="0.2">
      <c r="A8971" s="2">
        <v>11.29054</v>
      </c>
      <c r="B8971" s="2">
        <v>29.732209999999998</v>
      </c>
      <c r="C8971" s="2">
        <v>1.8089000000000001E-2</v>
      </c>
      <c r="D8971" s="2">
        <v>0.78488500000000005</v>
      </c>
      <c r="F8971" s="2">
        <v>11.287739999999999</v>
      </c>
      <c r="G8971" s="2">
        <v>0.45743600000000001</v>
      </c>
      <c r="H8971" s="2">
        <v>0.45867200000000002</v>
      </c>
      <c r="J8971" s="2">
        <v>11.29054</v>
      </c>
      <c r="K8971" s="2">
        <v>0.14007600000000001</v>
      </c>
      <c r="L8971" s="2">
        <v>0.119782</v>
      </c>
    </row>
    <row r="8972" spans="1:12" x14ac:dyDescent="0.2">
      <c r="A8972" s="2">
        <v>11.29124</v>
      </c>
      <c r="B8972" s="2">
        <v>29.722750000000001</v>
      </c>
      <c r="C8972" s="2">
        <v>1.7912999999999998E-2</v>
      </c>
      <c r="D8972" s="2">
        <v>0.78511399999999998</v>
      </c>
      <c r="F8972" s="2">
        <v>11.28844</v>
      </c>
      <c r="G8972" s="2">
        <v>0.45814500000000002</v>
      </c>
      <c r="H8972" s="2">
        <v>0.45933499999999999</v>
      </c>
      <c r="J8972" s="2">
        <v>11.29124</v>
      </c>
      <c r="K8972" s="2">
        <v>0.13945199999999999</v>
      </c>
      <c r="L8972" s="2">
        <v>0.119966</v>
      </c>
    </row>
    <row r="8973" spans="1:12" x14ac:dyDescent="0.2">
      <c r="A8973" s="2">
        <v>11.29195</v>
      </c>
      <c r="B8973" s="2">
        <v>29.713460000000001</v>
      </c>
      <c r="C8973" s="2">
        <v>1.8232999999999999E-2</v>
      </c>
      <c r="D8973" s="2">
        <v>0.78534999999999999</v>
      </c>
      <c r="F8973" s="2">
        <v>11.28914</v>
      </c>
      <c r="G8973" s="2">
        <v>0.45835900000000002</v>
      </c>
      <c r="H8973" s="2">
        <v>0.45932800000000001</v>
      </c>
      <c r="J8973" s="2">
        <v>11.29195</v>
      </c>
      <c r="K8973" s="2">
        <v>0.13888700000000001</v>
      </c>
      <c r="L8973" s="2">
        <v>0.12107999999999999</v>
      </c>
    </row>
    <row r="8974" spans="1:12" x14ac:dyDescent="0.2">
      <c r="A8974" s="2">
        <v>11.29265</v>
      </c>
      <c r="B8974" s="2">
        <v>29.70384</v>
      </c>
      <c r="C8974" s="2">
        <v>1.7836999999999999E-2</v>
      </c>
      <c r="D8974" s="2">
        <v>0.78541099999999997</v>
      </c>
      <c r="F8974" s="2">
        <v>11.28984</v>
      </c>
      <c r="G8974" s="2">
        <v>0.45923599999999998</v>
      </c>
      <c r="H8974" s="2">
        <v>0.45956399999999997</v>
      </c>
      <c r="J8974" s="2">
        <v>11.29265</v>
      </c>
      <c r="K8974" s="2">
        <v>0.13919200000000001</v>
      </c>
      <c r="L8974" s="2">
        <v>0.121266</v>
      </c>
    </row>
    <row r="8975" spans="1:12" x14ac:dyDescent="0.2">
      <c r="A8975" s="2">
        <v>11.29335</v>
      </c>
      <c r="B8975" s="2">
        <v>29.69388</v>
      </c>
      <c r="C8975" s="2">
        <v>1.7569999999999999E-2</v>
      </c>
      <c r="D8975" s="2">
        <v>0.78523600000000005</v>
      </c>
      <c r="F8975" s="2">
        <v>11.29054</v>
      </c>
      <c r="G8975" s="2">
        <v>0.45989200000000002</v>
      </c>
      <c r="H8975" s="2">
        <v>0.459984</v>
      </c>
      <c r="J8975" s="2">
        <v>11.29335</v>
      </c>
      <c r="K8975" s="2">
        <v>0.13947100000000001</v>
      </c>
      <c r="L8975" s="2">
        <v>0.121571</v>
      </c>
    </row>
    <row r="8976" spans="1:12" x14ac:dyDescent="0.2">
      <c r="A8976" s="2">
        <v>11.29405</v>
      </c>
      <c r="B8976" s="2">
        <v>29.684470000000001</v>
      </c>
      <c r="C8976" s="2">
        <v>1.7920999999999999E-2</v>
      </c>
      <c r="D8976" s="2">
        <v>0.78519000000000005</v>
      </c>
      <c r="F8976" s="2">
        <v>11.29124</v>
      </c>
      <c r="G8976" s="2">
        <v>0.45985399999999998</v>
      </c>
      <c r="H8976" s="2">
        <v>0.46025100000000002</v>
      </c>
      <c r="J8976" s="2">
        <v>11.29405</v>
      </c>
      <c r="K8976" s="2">
        <v>0.13996500000000001</v>
      </c>
      <c r="L8976" s="2">
        <v>0.121475</v>
      </c>
    </row>
    <row r="8977" spans="1:12" x14ac:dyDescent="0.2">
      <c r="A8977" s="2">
        <v>11.294750000000001</v>
      </c>
      <c r="B8977" s="2">
        <v>29.675329999999999</v>
      </c>
      <c r="C8977" s="2">
        <v>1.8161E-2</v>
      </c>
      <c r="D8977" s="2">
        <v>0.78521300000000005</v>
      </c>
      <c r="F8977" s="2">
        <v>11.29195</v>
      </c>
      <c r="G8977" s="2">
        <v>0.45954099999999998</v>
      </c>
      <c r="H8977" s="2">
        <v>0.46002999999999999</v>
      </c>
      <c r="J8977" s="2">
        <v>11.294750000000001</v>
      </c>
      <c r="K8977" s="2">
        <v>0.13975699999999999</v>
      </c>
      <c r="L8977" s="2">
        <v>0.120827</v>
      </c>
    </row>
    <row r="8978" spans="1:12" x14ac:dyDescent="0.2">
      <c r="A8978" s="2">
        <v>11.295450000000001</v>
      </c>
      <c r="B8978" s="2">
        <v>29.666229999999999</v>
      </c>
      <c r="C8978" s="2">
        <v>1.8297999999999998E-2</v>
      </c>
      <c r="D8978" s="2">
        <v>0.785022</v>
      </c>
      <c r="F8978" s="2">
        <v>11.29265</v>
      </c>
      <c r="G8978" s="2">
        <v>0.45876299999999998</v>
      </c>
      <c r="H8978" s="2">
        <v>0.46021299999999998</v>
      </c>
      <c r="J8978" s="2">
        <v>11.295450000000001</v>
      </c>
      <c r="K8978" s="2">
        <v>0.139982</v>
      </c>
      <c r="L8978" s="2">
        <v>0.12014900000000001</v>
      </c>
    </row>
    <row r="8979" spans="1:12" x14ac:dyDescent="0.2">
      <c r="A8979" s="2">
        <v>11.296150000000001</v>
      </c>
      <c r="B8979" s="2">
        <v>29.657360000000001</v>
      </c>
      <c r="C8979" s="2">
        <v>1.8436000000000001E-2</v>
      </c>
      <c r="D8979" s="2">
        <v>0.78526600000000002</v>
      </c>
      <c r="F8979" s="2">
        <v>11.29335</v>
      </c>
      <c r="G8979" s="2">
        <v>0.458679</v>
      </c>
      <c r="H8979" s="2">
        <v>0.46083099999999999</v>
      </c>
      <c r="J8979" s="2">
        <v>11.296150000000001</v>
      </c>
      <c r="K8979" s="2">
        <v>0.13963100000000001</v>
      </c>
      <c r="L8979" s="2">
        <v>0.12002</v>
      </c>
    </row>
    <row r="8980" spans="1:12" x14ac:dyDescent="0.2">
      <c r="A8980" s="2">
        <v>11.296860000000001</v>
      </c>
      <c r="B8980" s="2">
        <v>29.648599999999998</v>
      </c>
      <c r="C8980" s="2">
        <v>1.9195E-2</v>
      </c>
      <c r="D8980" s="2">
        <v>0.78545699999999996</v>
      </c>
      <c r="F8980" s="2">
        <v>11.29405</v>
      </c>
      <c r="G8980" s="2">
        <v>0.45894600000000002</v>
      </c>
      <c r="H8980" s="2">
        <v>0.46107500000000001</v>
      </c>
      <c r="J8980" s="2">
        <v>11.296860000000001</v>
      </c>
      <c r="K8980" s="2">
        <v>0.139732</v>
      </c>
      <c r="L8980" s="2">
        <v>0.11989</v>
      </c>
    </row>
    <row r="8981" spans="1:12" x14ac:dyDescent="0.2">
      <c r="A8981" s="2">
        <v>11.297560000000001</v>
      </c>
      <c r="B8981" s="2">
        <v>29.639489999999999</v>
      </c>
      <c r="C8981" s="2">
        <v>1.8352E-2</v>
      </c>
      <c r="D8981" s="2">
        <v>0.785609</v>
      </c>
      <c r="F8981" s="2">
        <v>11.294750000000001</v>
      </c>
      <c r="G8981" s="2">
        <v>0.458847</v>
      </c>
      <c r="H8981" s="2">
        <v>0.46122000000000002</v>
      </c>
      <c r="J8981" s="2">
        <v>11.297560000000001</v>
      </c>
      <c r="K8981" s="2">
        <v>0.139433</v>
      </c>
      <c r="L8981" s="2">
        <v>0.11955399999999999</v>
      </c>
    </row>
    <row r="8982" spans="1:12" x14ac:dyDescent="0.2">
      <c r="A8982" s="2">
        <v>11.298260000000001</v>
      </c>
      <c r="B8982" s="2">
        <v>29.630369999999999</v>
      </c>
      <c r="C8982" s="2">
        <v>1.8745000000000001E-2</v>
      </c>
      <c r="D8982" s="2">
        <v>0.78564800000000001</v>
      </c>
      <c r="F8982" s="2">
        <v>11.295450000000001</v>
      </c>
      <c r="G8982" s="2">
        <v>0.45926699999999998</v>
      </c>
      <c r="H8982" s="2">
        <v>0.46155499999999999</v>
      </c>
      <c r="J8982" s="2">
        <v>11.298260000000001</v>
      </c>
      <c r="K8982" s="2">
        <v>0.139601</v>
      </c>
      <c r="L8982" s="2">
        <v>0.12003999999999999</v>
      </c>
    </row>
    <row r="8983" spans="1:12" x14ac:dyDescent="0.2">
      <c r="A8983" s="2">
        <v>11.298959999999999</v>
      </c>
      <c r="B8983" s="2">
        <v>29.621120000000001</v>
      </c>
      <c r="C8983" s="2">
        <v>1.8905000000000002E-2</v>
      </c>
      <c r="D8983" s="2">
        <v>0.78555600000000003</v>
      </c>
      <c r="F8983" s="2">
        <v>11.296150000000001</v>
      </c>
      <c r="G8983" s="2">
        <v>0.45880100000000001</v>
      </c>
      <c r="H8983" s="2">
        <v>0.46172299999999999</v>
      </c>
      <c r="J8983" s="2">
        <v>11.298959999999999</v>
      </c>
      <c r="K8983" s="2">
        <v>0.14000099999999999</v>
      </c>
      <c r="L8983" s="2">
        <v>0.121091</v>
      </c>
    </row>
    <row r="8984" spans="1:12" x14ac:dyDescent="0.2">
      <c r="A8984" s="2">
        <v>11.299659999999999</v>
      </c>
      <c r="B8984" s="2">
        <v>29.611820000000002</v>
      </c>
      <c r="C8984" s="2">
        <v>1.8848E-2</v>
      </c>
      <c r="D8984" s="2">
        <v>0.78531200000000001</v>
      </c>
      <c r="F8984" s="2">
        <v>11.296860000000001</v>
      </c>
      <c r="G8984" s="2">
        <v>0.45879399999999998</v>
      </c>
      <c r="H8984" s="2">
        <v>0.46218100000000001</v>
      </c>
      <c r="J8984" s="2">
        <v>11.299659999999999</v>
      </c>
      <c r="K8984" s="2">
        <v>0.13967099999999999</v>
      </c>
      <c r="L8984" s="2">
        <v>0.121181</v>
      </c>
    </row>
    <row r="8985" spans="1:12" x14ac:dyDescent="0.2">
      <c r="A8985" s="2">
        <v>11.30036</v>
      </c>
      <c r="B8985" s="2">
        <v>29.602509999999999</v>
      </c>
      <c r="C8985" s="2">
        <v>1.9606999999999999E-2</v>
      </c>
      <c r="D8985" s="2">
        <v>0.78508299999999998</v>
      </c>
      <c r="F8985" s="2">
        <v>11.297560000000001</v>
      </c>
      <c r="G8985" s="2">
        <v>0.45882400000000001</v>
      </c>
      <c r="H8985" s="2">
        <v>0.46198299999999998</v>
      </c>
      <c r="J8985" s="2">
        <v>11.30036</v>
      </c>
      <c r="K8985" s="2">
        <v>0.139603</v>
      </c>
      <c r="L8985" s="2">
        <v>0.12185</v>
      </c>
    </row>
    <row r="8986" spans="1:12" x14ac:dyDescent="0.2">
      <c r="A8986" s="2">
        <v>11.30106</v>
      </c>
      <c r="B8986" s="2">
        <v>29.593810000000001</v>
      </c>
      <c r="C8986" s="2">
        <v>2.0374E-2</v>
      </c>
      <c r="D8986" s="2">
        <v>0.78557100000000002</v>
      </c>
      <c r="F8986" s="2">
        <v>11.298260000000001</v>
      </c>
      <c r="G8986" s="2">
        <v>0.45890799999999998</v>
      </c>
      <c r="H8986" s="2">
        <v>0.46186100000000002</v>
      </c>
      <c r="J8986" s="2">
        <v>11.30106</v>
      </c>
      <c r="K8986" s="2">
        <v>0.13929</v>
      </c>
      <c r="L8986" s="2">
        <v>0.121513</v>
      </c>
    </row>
    <row r="8987" spans="1:12" x14ac:dyDescent="0.2">
      <c r="A8987" s="2">
        <v>11.30176</v>
      </c>
      <c r="B8987" s="2">
        <v>29.584849999999999</v>
      </c>
      <c r="C8987" s="2">
        <v>2.0156E-2</v>
      </c>
      <c r="D8987" s="2">
        <v>0.785609</v>
      </c>
      <c r="F8987" s="2">
        <v>11.298959999999999</v>
      </c>
      <c r="G8987" s="2">
        <v>0.45927400000000002</v>
      </c>
      <c r="H8987" s="2">
        <v>0.46192899999999998</v>
      </c>
      <c r="J8987" s="2">
        <v>11.30176</v>
      </c>
      <c r="K8987" s="2">
        <v>0.13908599999999999</v>
      </c>
      <c r="L8987" s="2">
        <v>0.121415</v>
      </c>
    </row>
    <row r="8988" spans="1:12" x14ac:dyDescent="0.2">
      <c r="A8988" s="2">
        <v>11.30247</v>
      </c>
      <c r="B8988" s="2">
        <v>29.575330000000001</v>
      </c>
      <c r="C8988" s="2">
        <v>1.9889E-2</v>
      </c>
      <c r="D8988" s="2">
        <v>0.78576199999999996</v>
      </c>
      <c r="F8988" s="2">
        <v>11.299659999999999</v>
      </c>
      <c r="G8988" s="2">
        <v>0.45951799999999998</v>
      </c>
      <c r="H8988" s="2">
        <v>0.46204400000000001</v>
      </c>
      <c r="J8988" s="2">
        <v>11.30247</v>
      </c>
      <c r="K8988" s="2">
        <v>0.13943800000000001</v>
      </c>
      <c r="L8988" s="2">
        <v>0.12088</v>
      </c>
    </row>
    <row r="8989" spans="1:12" x14ac:dyDescent="0.2">
      <c r="A8989" s="2">
        <v>11.30317</v>
      </c>
      <c r="B8989" s="2">
        <v>29.566520000000001</v>
      </c>
      <c r="C8989" s="2">
        <v>2.0229E-2</v>
      </c>
      <c r="D8989" s="2">
        <v>0.78579299999999996</v>
      </c>
      <c r="F8989" s="2">
        <v>11.30036</v>
      </c>
      <c r="G8989" s="2">
        <v>0.45940399999999998</v>
      </c>
      <c r="H8989" s="2">
        <v>0.46227299999999999</v>
      </c>
      <c r="J8989" s="2">
        <v>11.30317</v>
      </c>
      <c r="K8989" s="2">
        <v>0.139932</v>
      </c>
      <c r="L8989" s="2">
        <v>0.12096</v>
      </c>
    </row>
    <row r="8990" spans="1:12" x14ac:dyDescent="0.2">
      <c r="A8990" s="2">
        <v>11.30387</v>
      </c>
      <c r="B8990" s="2">
        <v>29.557759999999998</v>
      </c>
      <c r="C8990" s="2">
        <v>1.9824000000000001E-2</v>
      </c>
      <c r="D8990" s="2">
        <v>0.78602099999999997</v>
      </c>
      <c r="F8990" s="2">
        <v>11.30106</v>
      </c>
      <c r="G8990" s="2">
        <v>0.459229</v>
      </c>
      <c r="H8990" s="2">
        <v>0.46245599999999998</v>
      </c>
      <c r="J8990" s="2">
        <v>11.30387</v>
      </c>
      <c r="K8990" s="2">
        <v>0.14035400000000001</v>
      </c>
      <c r="L8990" s="2">
        <v>0.12070400000000001</v>
      </c>
    </row>
    <row r="8991" spans="1:12" x14ac:dyDescent="0.2">
      <c r="A8991" s="2">
        <v>11.30457</v>
      </c>
      <c r="B8991" s="2">
        <v>29.548629999999999</v>
      </c>
      <c r="C8991" s="2">
        <v>2.0034E-2</v>
      </c>
      <c r="D8991" s="2">
        <v>0.78571599999999997</v>
      </c>
      <c r="F8991" s="2">
        <v>11.30176</v>
      </c>
      <c r="G8991" s="2">
        <v>0.45902999999999999</v>
      </c>
      <c r="H8991" s="2">
        <v>0.46299699999999999</v>
      </c>
      <c r="J8991" s="2">
        <v>11.30457</v>
      </c>
      <c r="K8991" s="2">
        <v>0.14021500000000001</v>
      </c>
      <c r="L8991" s="2">
        <v>0.12124</v>
      </c>
    </row>
    <row r="8992" spans="1:12" x14ac:dyDescent="0.2">
      <c r="A8992" s="2">
        <v>11.30527</v>
      </c>
      <c r="B8992" s="2">
        <v>29.5397</v>
      </c>
      <c r="C8992" s="2">
        <v>1.9678999999999999E-2</v>
      </c>
      <c r="D8992" s="2">
        <v>0.78565499999999999</v>
      </c>
      <c r="F8992" s="2">
        <v>11.30247</v>
      </c>
      <c r="G8992" s="2">
        <v>0.45861099999999999</v>
      </c>
      <c r="H8992" s="2">
        <v>0.46287499999999998</v>
      </c>
      <c r="J8992" s="2">
        <v>11.30527</v>
      </c>
      <c r="K8992" s="2">
        <v>0.140512</v>
      </c>
      <c r="L8992" s="2">
        <v>0.121575</v>
      </c>
    </row>
    <row r="8993" spans="1:12" x14ac:dyDescent="0.2">
      <c r="A8993" s="2">
        <v>11.30597</v>
      </c>
      <c r="B8993" s="2">
        <v>29.530889999999999</v>
      </c>
      <c r="C8993" s="2">
        <v>1.9664000000000001E-2</v>
      </c>
      <c r="D8993" s="2">
        <v>0.785999</v>
      </c>
      <c r="F8993" s="2">
        <v>11.30317</v>
      </c>
      <c r="G8993" s="2">
        <v>0.45867200000000002</v>
      </c>
      <c r="H8993" s="2">
        <v>0.462341</v>
      </c>
      <c r="J8993" s="2">
        <v>11.30597</v>
      </c>
      <c r="K8993" s="2">
        <v>0.140348</v>
      </c>
      <c r="L8993" s="2">
        <v>0.121115</v>
      </c>
    </row>
    <row r="8994" spans="1:12" x14ac:dyDescent="0.2">
      <c r="A8994" s="2">
        <v>11.30667</v>
      </c>
      <c r="B8994" s="2">
        <v>29.52224</v>
      </c>
      <c r="C8994" s="2">
        <v>1.9213999999999998E-2</v>
      </c>
      <c r="D8994" s="2">
        <v>0.78626600000000002</v>
      </c>
      <c r="F8994" s="2">
        <v>11.30387</v>
      </c>
      <c r="G8994" s="2">
        <v>0.45933499999999999</v>
      </c>
      <c r="H8994" s="2">
        <v>0.46260099999999998</v>
      </c>
      <c r="J8994" s="2">
        <v>11.30667</v>
      </c>
      <c r="K8994" s="2">
        <v>0.14045099999999999</v>
      </c>
      <c r="L8994" s="2">
        <v>0.12058199999999999</v>
      </c>
    </row>
    <row r="8995" spans="1:12" x14ac:dyDescent="0.2">
      <c r="A8995" s="2">
        <v>11.30738</v>
      </c>
      <c r="B8995" s="2">
        <v>29.514050000000001</v>
      </c>
      <c r="C8995" s="2">
        <v>1.9E-2</v>
      </c>
      <c r="D8995" s="2">
        <v>0.78631099999999998</v>
      </c>
      <c r="F8995" s="2">
        <v>11.30457</v>
      </c>
      <c r="G8995" s="2">
        <v>0.45932800000000001</v>
      </c>
      <c r="H8995" s="2">
        <v>0.46259299999999998</v>
      </c>
      <c r="J8995" s="2">
        <v>11.30738</v>
      </c>
      <c r="K8995" s="2">
        <v>0.140047</v>
      </c>
      <c r="L8995" s="2">
        <v>0.12020500000000001</v>
      </c>
    </row>
    <row r="8996" spans="1:12" x14ac:dyDescent="0.2">
      <c r="A8996" s="2">
        <v>11.30808</v>
      </c>
      <c r="B8996" s="2">
        <v>29.50582</v>
      </c>
      <c r="C8996" s="2">
        <v>1.9251999999999998E-2</v>
      </c>
      <c r="D8996" s="2">
        <v>0.78692899999999999</v>
      </c>
      <c r="F8996" s="2">
        <v>11.30527</v>
      </c>
      <c r="G8996" s="2">
        <v>0.45956399999999997</v>
      </c>
      <c r="H8996" s="2">
        <v>0.46240199999999998</v>
      </c>
      <c r="J8996" s="2">
        <v>11.30808</v>
      </c>
      <c r="K8996" s="2">
        <v>0.14027400000000001</v>
      </c>
      <c r="L8996" s="2">
        <v>0.12035700000000001</v>
      </c>
    </row>
    <row r="8997" spans="1:12" x14ac:dyDescent="0.2">
      <c r="A8997" s="2">
        <v>11.30878</v>
      </c>
      <c r="B8997" s="2">
        <v>29.49747</v>
      </c>
      <c r="C8997" s="2">
        <v>1.9016000000000002E-2</v>
      </c>
      <c r="D8997" s="2">
        <v>0.78737199999999996</v>
      </c>
      <c r="F8997" s="2">
        <v>11.30597</v>
      </c>
      <c r="G8997" s="2">
        <v>0.459984</v>
      </c>
      <c r="H8997" s="2">
        <v>0.46229599999999998</v>
      </c>
      <c r="J8997" s="2">
        <v>11.30878</v>
      </c>
      <c r="K8997" s="2">
        <v>0.14077000000000001</v>
      </c>
      <c r="L8997" s="2">
        <v>0.120403</v>
      </c>
    </row>
    <row r="8998" spans="1:12" x14ac:dyDescent="0.2">
      <c r="A8998" s="2">
        <v>11.309480000000001</v>
      </c>
      <c r="B8998" s="2">
        <v>29.488939999999999</v>
      </c>
      <c r="C8998" s="2">
        <v>1.9377999999999999E-2</v>
      </c>
      <c r="D8998" s="2">
        <v>0.78798999999999997</v>
      </c>
      <c r="F8998" s="2">
        <v>11.30667</v>
      </c>
      <c r="G8998" s="2">
        <v>0.46025100000000002</v>
      </c>
      <c r="H8998" s="2">
        <v>0.46237899999999998</v>
      </c>
      <c r="J8998" s="2">
        <v>11.309480000000001</v>
      </c>
      <c r="K8998" s="2">
        <v>0.141567</v>
      </c>
      <c r="L8998" s="2">
        <v>0.120806</v>
      </c>
    </row>
    <row r="8999" spans="1:12" x14ac:dyDescent="0.2">
      <c r="A8999" s="2">
        <v>11.310180000000001</v>
      </c>
      <c r="B8999" s="2">
        <v>29.479880000000001</v>
      </c>
      <c r="C8999" s="2">
        <v>1.9397000000000001E-2</v>
      </c>
      <c r="D8999" s="2">
        <v>0.78750200000000004</v>
      </c>
      <c r="F8999" s="2">
        <v>11.30738</v>
      </c>
      <c r="G8999" s="2">
        <v>0.46002999999999999</v>
      </c>
      <c r="H8999" s="2">
        <v>0.461922</v>
      </c>
      <c r="J8999" s="2">
        <v>11.310180000000001</v>
      </c>
      <c r="K8999" s="2">
        <v>0.14165900000000001</v>
      </c>
      <c r="L8999" s="2">
        <v>0.121047</v>
      </c>
    </row>
    <row r="9000" spans="1:12" x14ac:dyDescent="0.2">
      <c r="A9000" s="2">
        <v>11.310879999999999</v>
      </c>
      <c r="B9000" s="2">
        <v>29.471039999999999</v>
      </c>
      <c r="C9000" s="2">
        <v>1.9762999999999999E-2</v>
      </c>
      <c r="D9000" s="2">
        <v>0.78787499999999999</v>
      </c>
      <c r="F9000" s="2">
        <v>11.30808</v>
      </c>
      <c r="G9000" s="2">
        <v>0.46021299999999998</v>
      </c>
      <c r="H9000" s="2">
        <v>0.46160099999999998</v>
      </c>
      <c r="J9000" s="2">
        <v>11.310879999999999</v>
      </c>
      <c r="K9000" s="2">
        <v>0.141184</v>
      </c>
      <c r="L9000" s="2">
        <v>0.12099799999999999</v>
      </c>
    </row>
    <row r="9001" spans="1:12" x14ac:dyDescent="0.2">
      <c r="A9001" s="2">
        <v>11.311579999999999</v>
      </c>
      <c r="B9001" s="2">
        <v>29.462730000000001</v>
      </c>
      <c r="C9001" s="2">
        <v>1.9598999999999998E-2</v>
      </c>
      <c r="D9001" s="2">
        <v>0.78855399999999998</v>
      </c>
      <c r="F9001" s="2">
        <v>11.30878</v>
      </c>
      <c r="G9001" s="2">
        <v>0.46083099999999999</v>
      </c>
      <c r="H9001" s="2">
        <v>0.461617</v>
      </c>
      <c r="J9001" s="2">
        <v>11.311579999999999</v>
      </c>
      <c r="K9001" s="2">
        <v>0.140655</v>
      </c>
      <c r="L9001" s="2">
        <v>0.120835</v>
      </c>
    </row>
    <row r="9002" spans="1:12" x14ac:dyDescent="0.2">
      <c r="A9002" s="2">
        <v>11.312279999999999</v>
      </c>
      <c r="B9002" s="2">
        <v>29.454699999999999</v>
      </c>
      <c r="C9002" s="2">
        <v>1.9255999999999999E-2</v>
      </c>
      <c r="D9002" s="2">
        <v>0.78919499999999998</v>
      </c>
      <c r="F9002" s="2">
        <v>11.309480000000001</v>
      </c>
      <c r="G9002" s="2">
        <v>0.46107500000000001</v>
      </c>
      <c r="H9002" s="2">
        <v>0.46173900000000001</v>
      </c>
      <c r="J9002" s="2">
        <v>11.312279999999999</v>
      </c>
      <c r="K9002" s="2">
        <v>0.140655</v>
      </c>
      <c r="L9002" s="2">
        <v>0.12113400000000001</v>
      </c>
    </row>
    <row r="9003" spans="1:12" x14ac:dyDescent="0.2">
      <c r="A9003" s="2">
        <v>11.312989999999999</v>
      </c>
      <c r="B9003" s="2">
        <v>29.4465</v>
      </c>
      <c r="C9003" s="2">
        <v>1.9682999999999999E-2</v>
      </c>
      <c r="D9003" s="2">
        <v>0.78882099999999999</v>
      </c>
      <c r="F9003" s="2">
        <v>11.310180000000001</v>
      </c>
      <c r="G9003" s="2">
        <v>0.46122000000000002</v>
      </c>
      <c r="H9003" s="2">
        <v>0.46180700000000002</v>
      </c>
      <c r="J9003" s="2">
        <v>11.312989999999999</v>
      </c>
      <c r="K9003" s="2">
        <v>0.139852</v>
      </c>
      <c r="L9003" s="2">
        <v>0.121472</v>
      </c>
    </row>
    <row r="9004" spans="1:12" x14ac:dyDescent="0.2">
      <c r="A9004" s="2">
        <v>11.313689999999999</v>
      </c>
      <c r="B9004" s="2">
        <v>29.437850000000001</v>
      </c>
      <c r="C9004" s="2">
        <v>2.0178999999999999E-2</v>
      </c>
      <c r="D9004" s="2">
        <v>0.789439</v>
      </c>
      <c r="F9004" s="2">
        <v>11.310879999999999</v>
      </c>
      <c r="G9004" s="2">
        <v>0.46155499999999999</v>
      </c>
      <c r="H9004" s="2">
        <v>0.46191399999999999</v>
      </c>
      <c r="J9004" s="2">
        <v>11.313689999999999</v>
      </c>
      <c r="K9004" s="2">
        <v>0.139599</v>
      </c>
      <c r="L9004" s="2">
        <v>0.121757</v>
      </c>
    </row>
    <row r="9005" spans="1:12" x14ac:dyDescent="0.2">
      <c r="A9005" s="2">
        <v>11.31439</v>
      </c>
      <c r="B9005" s="2">
        <v>29.429200000000002</v>
      </c>
      <c r="C9005" s="2">
        <v>2.0414999999999999E-2</v>
      </c>
      <c r="D9005" s="2">
        <v>0.78937100000000004</v>
      </c>
      <c r="F9005" s="2">
        <v>11.311579999999999</v>
      </c>
      <c r="G9005" s="2">
        <v>0.46172299999999999</v>
      </c>
      <c r="H9005" s="2">
        <v>0.46218100000000001</v>
      </c>
      <c r="J9005" s="2">
        <v>11.31439</v>
      </c>
      <c r="K9005" s="2">
        <v>0.139377</v>
      </c>
      <c r="L9005" s="2">
        <v>0.122435</v>
      </c>
    </row>
    <row r="9006" spans="1:12" x14ac:dyDescent="0.2">
      <c r="A9006" s="2">
        <v>11.31509</v>
      </c>
      <c r="B9006" s="2">
        <v>29.420819999999999</v>
      </c>
      <c r="C9006" s="2">
        <v>2.0556999999999999E-2</v>
      </c>
      <c r="D9006" s="2">
        <v>0.78978300000000001</v>
      </c>
      <c r="F9006" s="2">
        <v>11.312279999999999</v>
      </c>
      <c r="G9006" s="2">
        <v>0.46218100000000001</v>
      </c>
      <c r="H9006" s="2">
        <v>0.46231100000000003</v>
      </c>
      <c r="J9006" s="2">
        <v>11.31509</v>
      </c>
      <c r="K9006" s="2">
        <v>0.13925199999999999</v>
      </c>
      <c r="L9006" s="2">
        <v>0.12256599999999999</v>
      </c>
    </row>
    <row r="9007" spans="1:12" x14ac:dyDescent="0.2">
      <c r="A9007" s="2">
        <v>11.31579</v>
      </c>
      <c r="B9007" s="2">
        <v>29.412379999999999</v>
      </c>
      <c r="C9007" s="2">
        <v>2.0899999999999998E-2</v>
      </c>
      <c r="D9007" s="2">
        <v>0.79024799999999995</v>
      </c>
      <c r="F9007" s="2">
        <v>11.312989999999999</v>
      </c>
      <c r="G9007" s="2">
        <v>0.46198299999999998</v>
      </c>
      <c r="H9007" s="2">
        <v>0.462563</v>
      </c>
      <c r="J9007" s="2">
        <v>11.31579</v>
      </c>
      <c r="K9007" s="2">
        <v>0.138513</v>
      </c>
      <c r="L9007" s="2">
        <v>0.123075</v>
      </c>
    </row>
    <row r="9008" spans="1:12" x14ac:dyDescent="0.2">
      <c r="A9008" s="2">
        <v>11.31649</v>
      </c>
      <c r="B9008" s="2">
        <v>29.403770000000002</v>
      </c>
      <c r="C9008" s="2">
        <v>2.1510000000000001E-2</v>
      </c>
      <c r="D9008" s="2">
        <v>0.790439</v>
      </c>
      <c r="F9008" s="2">
        <v>11.313689999999999</v>
      </c>
      <c r="G9008" s="2">
        <v>0.46186100000000002</v>
      </c>
      <c r="H9008" s="2">
        <v>0.46233400000000002</v>
      </c>
      <c r="J9008" s="2">
        <v>11.31649</v>
      </c>
      <c r="K9008" s="2">
        <v>0.13758600000000001</v>
      </c>
      <c r="L9008" s="2">
        <v>0.123223</v>
      </c>
    </row>
    <row r="9009" spans="1:12" x14ac:dyDescent="0.2">
      <c r="A9009" s="2">
        <v>11.3172</v>
      </c>
      <c r="B9009" s="2">
        <v>29.395389999999999</v>
      </c>
      <c r="C9009" s="2">
        <v>2.2169999999999999E-2</v>
      </c>
      <c r="D9009" s="2">
        <v>0.79079699999999997</v>
      </c>
      <c r="F9009" s="2">
        <v>11.31439</v>
      </c>
      <c r="G9009" s="2">
        <v>0.46192899999999998</v>
      </c>
      <c r="H9009" s="2">
        <v>0.46214300000000003</v>
      </c>
      <c r="J9009" s="2">
        <v>11.3172</v>
      </c>
      <c r="K9009" s="2">
        <v>0.136961</v>
      </c>
      <c r="L9009" s="2">
        <v>0.123433</v>
      </c>
    </row>
    <row r="9010" spans="1:12" x14ac:dyDescent="0.2">
      <c r="A9010" s="2">
        <v>11.3179</v>
      </c>
      <c r="B9010" s="2">
        <v>29.387170000000001</v>
      </c>
      <c r="C9010" s="2">
        <v>2.2578000000000001E-2</v>
      </c>
      <c r="D9010" s="2">
        <v>0.79126300000000005</v>
      </c>
      <c r="F9010" s="2">
        <v>11.31509</v>
      </c>
      <c r="G9010" s="2">
        <v>0.46204400000000001</v>
      </c>
      <c r="H9010" s="2">
        <v>0.46196700000000002</v>
      </c>
      <c r="J9010" s="2">
        <v>11.3179</v>
      </c>
      <c r="K9010" s="2">
        <v>0.13642699999999999</v>
      </c>
      <c r="L9010" s="2">
        <v>0.12360599999999999</v>
      </c>
    </row>
    <row r="9011" spans="1:12" x14ac:dyDescent="0.2">
      <c r="A9011" s="2">
        <v>11.3186</v>
      </c>
      <c r="B9011" s="2">
        <v>29.379100000000001</v>
      </c>
      <c r="C9011" s="2">
        <v>2.2551999999999999E-2</v>
      </c>
      <c r="D9011" s="2">
        <v>0.79191900000000004</v>
      </c>
      <c r="F9011" s="2">
        <v>11.31579</v>
      </c>
      <c r="G9011" s="2">
        <v>0.46227299999999999</v>
      </c>
      <c r="H9011" s="2">
        <v>0.46199800000000002</v>
      </c>
      <c r="J9011" s="2">
        <v>11.3186</v>
      </c>
      <c r="K9011" s="2">
        <v>0.135708</v>
      </c>
      <c r="L9011" s="2">
        <v>0.12320200000000001</v>
      </c>
    </row>
    <row r="9012" spans="1:12" x14ac:dyDescent="0.2">
      <c r="A9012" s="2">
        <v>11.3193</v>
      </c>
      <c r="B9012" s="2">
        <v>29.371099999999998</v>
      </c>
      <c r="C9012" s="2">
        <v>2.3043999999999999E-2</v>
      </c>
      <c r="D9012" s="2">
        <v>0.79256700000000002</v>
      </c>
      <c r="F9012" s="2">
        <v>11.31649</v>
      </c>
      <c r="G9012" s="2">
        <v>0.46245599999999998</v>
      </c>
      <c r="H9012" s="2">
        <v>0.46182299999999998</v>
      </c>
      <c r="J9012" s="2">
        <v>11.3193</v>
      </c>
      <c r="K9012" s="2">
        <v>0.13589799999999999</v>
      </c>
      <c r="L9012" s="2">
        <v>0.12381399999999999</v>
      </c>
    </row>
    <row r="9013" spans="1:12" x14ac:dyDescent="0.2">
      <c r="A9013" s="2">
        <v>11.32</v>
      </c>
      <c r="B9013" s="2">
        <v>29.362960000000001</v>
      </c>
      <c r="C9013" s="2">
        <v>2.3269000000000001E-2</v>
      </c>
      <c r="D9013" s="2">
        <v>0.79288800000000004</v>
      </c>
      <c r="F9013" s="2">
        <v>11.3172</v>
      </c>
      <c r="G9013" s="2">
        <v>0.46299699999999999</v>
      </c>
      <c r="H9013" s="2">
        <v>0.46176099999999998</v>
      </c>
      <c r="J9013" s="2">
        <v>11.32</v>
      </c>
      <c r="K9013" s="2">
        <v>0.13635</v>
      </c>
      <c r="L9013" s="2">
        <v>0.124066</v>
      </c>
    </row>
    <row r="9014" spans="1:12" x14ac:dyDescent="0.2">
      <c r="A9014" s="2">
        <v>11.3207</v>
      </c>
      <c r="B9014" s="2">
        <v>29.354849999999999</v>
      </c>
      <c r="C9014" s="2">
        <v>2.3616000000000002E-2</v>
      </c>
      <c r="D9014" s="2">
        <v>0.79259000000000002</v>
      </c>
      <c r="F9014" s="2">
        <v>11.3179</v>
      </c>
      <c r="G9014" s="2">
        <v>0.46287499999999998</v>
      </c>
      <c r="H9014" s="2">
        <v>0.46169300000000002</v>
      </c>
      <c r="J9014" s="2">
        <v>11.3207</v>
      </c>
      <c r="K9014" s="2">
        <v>0.13613900000000001</v>
      </c>
      <c r="L9014" s="2">
        <v>0.12501999999999999</v>
      </c>
    </row>
    <row r="9015" spans="1:12" x14ac:dyDescent="0.2">
      <c r="A9015" s="2">
        <v>11.321400000000001</v>
      </c>
      <c r="B9015" s="2">
        <v>29.34675</v>
      </c>
      <c r="C9015" s="2">
        <v>2.4035999999999998E-2</v>
      </c>
      <c r="D9015" s="2">
        <v>0.79258300000000004</v>
      </c>
      <c r="F9015" s="2">
        <v>11.3186</v>
      </c>
      <c r="G9015" s="2">
        <v>0.462341</v>
      </c>
      <c r="H9015" s="2">
        <v>0.46177699999999999</v>
      </c>
      <c r="J9015" s="2">
        <v>11.321400000000001</v>
      </c>
      <c r="K9015" s="2">
        <v>0.135959</v>
      </c>
      <c r="L9015" s="2">
        <v>0.125831</v>
      </c>
    </row>
    <row r="9016" spans="1:12" x14ac:dyDescent="0.2">
      <c r="A9016" s="2">
        <v>11.322100000000001</v>
      </c>
      <c r="B9016" s="2">
        <v>29.338699999999999</v>
      </c>
      <c r="C9016" s="2">
        <v>2.4253E-2</v>
      </c>
      <c r="D9016" s="2">
        <v>0.79330000000000001</v>
      </c>
      <c r="F9016" s="2">
        <v>11.3193</v>
      </c>
      <c r="G9016" s="2">
        <v>0.46260099999999998</v>
      </c>
      <c r="H9016" s="2">
        <v>0.46200600000000003</v>
      </c>
      <c r="J9016" s="2">
        <v>11.322100000000001</v>
      </c>
      <c r="K9016" s="2">
        <v>0.13611200000000001</v>
      </c>
      <c r="L9016" s="2">
        <v>0.126716</v>
      </c>
    </row>
    <row r="9017" spans="1:12" x14ac:dyDescent="0.2">
      <c r="A9017" s="2">
        <v>11.32281</v>
      </c>
      <c r="B9017" s="2">
        <v>29.330570000000002</v>
      </c>
      <c r="C9017" s="2">
        <v>2.4497000000000001E-2</v>
      </c>
      <c r="D9017" s="2">
        <v>0.79340699999999997</v>
      </c>
      <c r="F9017" s="2">
        <v>11.32</v>
      </c>
      <c r="G9017" s="2">
        <v>0.46259299999999998</v>
      </c>
      <c r="H9017" s="2">
        <v>0.462227</v>
      </c>
      <c r="J9017" s="2">
        <v>11.32281</v>
      </c>
      <c r="K9017" s="2">
        <v>0.13584099999999999</v>
      </c>
      <c r="L9017" s="2">
        <v>0.12759100000000001</v>
      </c>
    </row>
    <row r="9018" spans="1:12" x14ac:dyDescent="0.2">
      <c r="A9018" s="2">
        <v>11.323510000000001</v>
      </c>
      <c r="B9018" s="2">
        <v>29.321940000000001</v>
      </c>
      <c r="C9018" s="2">
        <v>2.4669E-2</v>
      </c>
      <c r="D9018" s="2">
        <v>0.79293400000000003</v>
      </c>
      <c r="F9018" s="2">
        <v>11.3207</v>
      </c>
      <c r="G9018" s="2">
        <v>0.46240199999999998</v>
      </c>
      <c r="H9018" s="2">
        <v>0.46179999999999999</v>
      </c>
      <c r="J9018" s="2">
        <v>11.323510000000001</v>
      </c>
      <c r="K9018" s="2">
        <v>0.13561599999999999</v>
      </c>
      <c r="L9018" s="2">
        <v>0.12795400000000001</v>
      </c>
    </row>
    <row r="9019" spans="1:12" x14ac:dyDescent="0.2">
      <c r="A9019" s="2">
        <v>11.324210000000001</v>
      </c>
      <c r="B9019" s="2">
        <v>29.31315</v>
      </c>
      <c r="C9019" s="2">
        <v>2.5076999999999999E-2</v>
      </c>
      <c r="D9019" s="2">
        <v>0.79300999999999999</v>
      </c>
      <c r="F9019" s="2">
        <v>11.321400000000001</v>
      </c>
      <c r="G9019" s="2">
        <v>0.46229599999999998</v>
      </c>
      <c r="H9019" s="2">
        <v>0.46148699999999998</v>
      </c>
      <c r="J9019" s="2">
        <v>11.324210000000001</v>
      </c>
      <c r="K9019" s="2">
        <v>0.13486100000000001</v>
      </c>
      <c r="L9019" s="2">
        <v>0.12835299999999999</v>
      </c>
    </row>
    <row r="9020" spans="1:12" x14ac:dyDescent="0.2">
      <c r="A9020" s="2">
        <v>11.324909999999999</v>
      </c>
      <c r="B9020" s="2">
        <v>29.30463</v>
      </c>
      <c r="C9020" s="2">
        <v>2.5656999999999999E-2</v>
      </c>
      <c r="D9020" s="2">
        <v>0.79381900000000005</v>
      </c>
      <c r="F9020" s="2">
        <v>11.322100000000001</v>
      </c>
      <c r="G9020" s="2">
        <v>0.46237899999999998</v>
      </c>
      <c r="H9020" s="2">
        <v>0.46202900000000002</v>
      </c>
      <c r="J9020" s="2">
        <v>11.324909999999999</v>
      </c>
      <c r="K9020" s="2">
        <v>0.134352</v>
      </c>
      <c r="L9020" s="2">
        <v>0.128328</v>
      </c>
    </row>
    <row r="9021" spans="1:12" x14ac:dyDescent="0.2">
      <c r="A9021" s="2">
        <v>11.325609999999999</v>
      </c>
      <c r="B9021" s="2">
        <v>29.296530000000001</v>
      </c>
      <c r="C9021" s="2">
        <v>2.6186999999999998E-2</v>
      </c>
      <c r="D9021" s="2">
        <v>0.79443699999999995</v>
      </c>
      <c r="F9021" s="2">
        <v>11.32281</v>
      </c>
      <c r="G9021" s="2">
        <v>0.461922</v>
      </c>
      <c r="H9021" s="2">
        <v>0.46210499999999999</v>
      </c>
      <c r="J9021" s="2">
        <v>11.325609999999999</v>
      </c>
      <c r="K9021" s="2">
        <v>0.13412099999999999</v>
      </c>
      <c r="L9021" s="2">
        <v>0.128357</v>
      </c>
    </row>
    <row r="9022" spans="1:12" x14ac:dyDescent="0.2">
      <c r="A9022" s="2">
        <v>11.326309999999999</v>
      </c>
      <c r="B9022" s="2">
        <v>29.28903</v>
      </c>
      <c r="C9022" s="2">
        <v>2.6622E-2</v>
      </c>
      <c r="D9022" s="2">
        <v>0.79458899999999999</v>
      </c>
      <c r="F9022" s="2">
        <v>11.323510000000001</v>
      </c>
      <c r="G9022" s="2">
        <v>0.46160099999999998</v>
      </c>
      <c r="H9022" s="2">
        <v>0.46188400000000002</v>
      </c>
      <c r="J9022" s="2">
        <v>11.326309999999999</v>
      </c>
      <c r="K9022" s="2">
        <v>0.13478499999999999</v>
      </c>
      <c r="L9022" s="2">
        <v>0.128638</v>
      </c>
    </row>
    <row r="9023" spans="1:12" x14ac:dyDescent="0.2">
      <c r="A9023" s="2">
        <v>11.32701</v>
      </c>
      <c r="B9023" s="2">
        <v>29.28182</v>
      </c>
      <c r="C9023" s="2">
        <v>2.7193999999999999E-2</v>
      </c>
      <c r="D9023" s="2">
        <v>0.79520000000000002</v>
      </c>
      <c r="F9023" s="2">
        <v>11.324210000000001</v>
      </c>
      <c r="G9023" s="2">
        <v>0.461617</v>
      </c>
      <c r="H9023" s="2">
        <v>0.462059</v>
      </c>
      <c r="J9023" s="2">
        <v>11.32701</v>
      </c>
      <c r="K9023" s="2">
        <v>0.13481899999999999</v>
      </c>
      <c r="L9023" s="2">
        <v>0.129274</v>
      </c>
    </row>
    <row r="9024" spans="1:12" x14ac:dyDescent="0.2">
      <c r="A9024" s="2">
        <v>11.327719999999999</v>
      </c>
      <c r="B9024" s="2">
        <v>29.27459</v>
      </c>
      <c r="C9024" s="2">
        <v>2.7800999999999999E-2</v>
      </c>
      <c r="D9024" s="2">
        <v>0.79570300000000005</v>
      </c>
      <c r="F9024" s="2">
        <v>11.324909999999999</v>
      </c>
      <c r="G9024" s="2">
        <v>0.46173900000000001</v>
      </c>
      <c r="H9024" s="2">
        <v>0.46171600000000002</v>
      </c>
      <c r="J9024" s="2">
        <v>11.327719999999999</v>
      </c>
      <c r="K9024" s="2">
        <v>0.13456899999999999</v>
      </c>
      <c r="L9024" s="2">
        <v>0.12934000000000001</v>
      </c>
    </row>
    <row r="9025" spans="1:12" x14ac:dyDescent="0.2">
      <c r="A9025" s="2">
        <v>11.328419999999999</v>
      </c>
      <c r="B9025" s="2">
        <v>29.267109999999999</v>
      </c>
      <c r="C9025" s="2">
        <v>2.8292999999999999E-2</v>
      </c>
      <c r="D9025" s="2">
        <v>0.79647400000000002</v>
      </c>
      <c r="F9025" s="2">
        <v>11.325609999999999</v>
      </c>
      <c r="G9025" s="2">
        <v>0.46180700000000002</v>
      </c>
      <c r="H9025" s="2">
        <v>0.46160899999999999</v>
      </c>
      <c r="J9025" s="2">
        <v>11.328419999999999</v>
      </c>
      <c r="K9025" s="2">
        <v>0.13375600000000001</v>
      </c>
      <c r="L9025" s="2">
        <v>0.12912999999999999</v>
      </c>
    </row>
    <row r="9026" spans="1:12" x14ac:dyDescent="0.2">
      <c r="A9026" s="2">
        <v>11.32912</v>
      </c>
      <c r="B9026" s="2">
        <v>29.259319999999999</v>
      </c>
      <c r="C9026" s="2">
        <v>2.8368999999999998E-2</v>
      </c>
      <c r="D9026" s="2">
        <v>0.79741200000000001</v>
      </c>
      <c r="F9026" s="2">
        <v>11.326309999999999</v>
      </c>
      <c r="G9026" s="2">
        <v>0.46191399999999999</v>
      </c>
      <c r="H9026" s="2">
        <v>0.461754</v>
      </c>
      <c r="J9026" s="2">
        <v>11.32912</v>
      </c>
      <c r="K9026" s="2">
        <v>0.13362299999999999</v>
      </c>
      <c r="L9026" s="2">
        <v>0.12958900000000001</v>
      </c>
    </row>
    <row r="9027" spans="1:12" x14ac:dyDescent="0.2">
      <c r="A9027" s="2">
        <v>11.32982</v>
      </c>
      <c r="B9027" s="2">
        <v>29.251650000000001</v>
      </c>
      <c r="C9027" s="2">
        <v>2.8494999999999999E-2</v>
      </c>
      <c r="D9027" s="2">
        <v>0.79784699999999997</v>
      </c>
      <c r="F9027" s="2">
        <v>11.32701</v>
      </c>
      <c r="G9027" s="2">
        <v>0.46218100000000001</v>
      </c>
      <c r="H9027" s="2">
        <v>0.46218900000000002</v>
      </c>
      <c r="J9027" s="2">
        <v>11.32982</v>
      </c>
      <c r="K9027" s="2">
        <v>0.133629</v>
      </c>
      <c r="L9027" s="2">
        <v>0.130333</v>
      </c>
    </row>
    <row r="9028" spans="1:12" x14ac:dyDescent="0.2">
      <c r="A9028" s="2">
        <v>11.33052</v>
      </c>
      <c r="B9028" s="2">
        <v>29.243950000000002</v>
      </c>
      <c r="C9028" s="2">
        <v>2.8541E-2</v>
      </c>
      <c r="D9028" s="2">
        <v>0.79826699999999995</v>
      </c>
      <c r="F9028" s="2">
        <v>11.327719999999999</v>
      </c>
      <c r="G9028" s="2">
        <v>0.46231100000000003</v>
      </c>
      <c r="H9028" s="2">
        <v>0.46260099999999998</v>
      </c>
      <c r="J9028" s="2">
        <v>11.33052</v>
      </c>
      <c r="K9028" s="2">
        <v>0.133655</v>
      </c>
      <c r="L9028" s="2">
        <v>0.13084499999999999</v>
      </c>
    </row>
    <row r="9029" spans="1:12" x14ac:dyDescent="0.2">
      <c r="A9029" s="2">
        <v>11.33122</v>
      </c>
      <c r="B9029" s="2">
        <v>29.235669999999999</v>
      </c>
      <c r="C9029" s="2">
        <v>2.8414999999999999E-2</v>
      </c>
      <c r="D9029" s="2">
        <v>0.79799200000000003</v>
      </c>
      <c r="F9029" s="2">
        <v>11.328419999999999</v>
      </c>
      <c r="G9029" s="2">
        <v>0.462563</v>
      </c>
      <c r="H9029" s="2">
        <v>0.46233400000000002</v>
      </c>
      <c r="J9029" s="2">
        <v>11.33122</v>
      </c>
      <c r="K9029" s="2">
        <v>0.13317300000000001</v>
      </c>
      <c r="L9029" s="2">
        <v>0.13078100000000001</v>
      </c>
    </row>
    <row r="9030" spans="1:12" x14ac:dyDescent="0.2">
      <c r="A9030" s="2">
        <v>11.33192</v>
      </c>
      <c r="B9030" s="2">
        <v>29.227329999999998</v>
      </c>
      <c r="C9030" s="2">
        <v>2.8659E-2</v>
      </c>
      <c r="D9030" s="2">
        <v>0.79814499999999999</v>
      </c>
      <c r="F9030" s="2">
        <v>11.32912</v>
      </c>
      <c r="G9030" s="2">
        <v>0.46233400000000002</v>
      </c>
      <c r="H9030" s="2">
        <v>0.462418</v>
      </c>
      <c r="J9030" s="2">
        <v>11.33192</v>
      </c>
      <c r="K9030" s="2">
        <v>0.132603</v>
      </c>
      <c r="L9030" s="2">
        <v>0.131325</v>
      </c>
    </row>
    <row r="9031" spans="1:12" x14ac:dyDescent="0.2">
      <c r="A9031" s="2">
        <v>11.33262</v>
      </c>
      <c r="B9031" s="2">
        <v>29.219539999999999</v>
      </c>
      <c r="C9031" s="2">
        <v>2.8476000000000001E-2</v>
      </c>
      <c r="D9031" s="2">
        <v>0.79835800000000001</v>
      </c>
      <c r="F9031" s="2">
        <v>11.32982</v>
      </c>
      <c r="G9031" s="2">
        <v>0.46214300000000003</v>
      </c>
      <c r="H9031" s="2">
        <v>0.46240199999999998</v>
      </c>
      <c r="J9031" s="2">
        <v>11.33262</v>
      </c>
      <c r="K9031" s="2">
        <v>0.13211200000000001</v>
      </c>
      <c r="L9031" s="2">
        <v>0.13167899999999999</v>
      </c>
    </row>
    <row r="9032" spans="1:12" x14ac:dyDescent="0.2">
      <c r="A9032" s="2">
        <v>11.33333</v>
      </c>
      <c r="B9032" s="2">
        <v>29.212009999999999</v>
      </c>
      <c r="C9032" s="2">
        <v>2.7983999999999998E-2</v>
      </c>
      <c r="D9032" s="2">
        <v>0.79882399999999998</v>
      </c>
      <c r="F9032" s="2">
        <v>11.33052</v>
      </c>
      <c r="G9032" s="2">
        <v>0.46196700000000002</v>
      </c>
      <c r="H9032" s="2">
        <v>0.46216600000000002</v>
      </c>
      <c r="J9032" s="2">
        <v>11.33333</v>
      </c>
      <c r="K9032" s="2">
        <v>0.13264500000000001</v>
      </c>
      <c r="L9032" s="2">
        <v>0.13158900000000001</v>
      </c>
    </row>
    <row r="9033" spans="1:12" x14ac:dyDescent="0.2">
      <c r="A9033" s="2">
        <v>11.33403</v>
      </c>
      <c r="B9033" s="2">
        <v>29.204440000000002</v>
      </c>
      <c r="C9033" s="2">
        <v>2.8354000000000001E-2</v>
      </c>
      <c r="D9033" s="2">
        <v>0.79912899999999998</v>
      </c>
      <c r="F9033" s="2">
        <v>11.33122</v>
      </c>
      <c r="G9033" s="2">
        <v>0.46199800000000002</v>
      </c>
      <c r="H9033" s="2">
        <v>0.46201300000000001</v>
      </c>
      <c r="J9033" s="2">
        <v>11.33403</v>
      </c>
      <c r="K9033" s="2">
        <v>0.13270000000000001</v>
      </c>
      <c r="L9033" s="2">
        <v>0.13088900000000001</v>
      </c>
    </row>
    <row r="9034" spans="1:12" x14ac:dyDescent="0.2">
      <c r="A9034" s="2">
        <v>11.33473</v>
      </c>
      <c r="B9034" s="2">
        <v>29.196940000000001</v>
      </c>
      <c r="C9034" s="2">
        <v>2.8392000000000001E-2</v>
      </c>
      <c r="D9034" s="2">
        <v>0.79947199999999996</v>
      </c>
      <c r="F9034" s="2">
        <v>11.33192</v>
      </c>
      <c r="G9034" s="2">
        <v>0.46182299999999998</v>
      </c>
      <c r="H9034" s="2">
        <v>0.46154800000000001</v>
      </c>
      <c r="J9034" s="2">
        <v>11.33473</v>
      </c>
      <c r="K9034" s="2">
        <v>0.132772</v>
      </c>
      <c r="L9034" s="2">
        <v>0.131357</v>
      </c>
    </row>
    <row r="9035" spans="1:12" x14ac:dyDescent="0.2">
      <c r="A9035" s="2">
        <v>11.335430000000001</v>
      </c>
      <c r="B9035" s="2">
        <v>29.18966</v>
      </c>
      <c r="C9035" s="2">
        <v>2.8590000000000001E-2</v>
      </c>
      <c r="D9035" s="2">
        <v>0.80009799999999998</v>
      </c>
      <c r="F9035" s="2">
        <v>11.33262</v>
      </c>
      <c r="G9035" s="2">
        <v>0.46176099999999998</v>
      </c>
      <c r="H9035" s="2">
        <v>0.461227</v>
      </c>
      <c r="J9035" s="2">
        <v>11.335430000000001</v>
      </c>
      <c r="K9035" s="2">
        <v>0.13273599999999999</v>
      </c>
      <c r="L9035" s="2">
        <v>0.13145499999999999</v>
      </c>
    </row>
    <row r="9036" spans="1:12" x14ac:dyDescent="0.2">
      <c r="A9036" s="2">
        <v>11.336130000000001</v>
      </c>
      <c r="B9036" s="2">
        <v>29.18177</v>
      </c>
      <c r="C9036" s="2">
        <v>2.9090000000000001E-2</v>
      </c>
      <c r="D9036" s="2">
        <v>0.79983099999999996</v>
      </c>
      <c r="F9036" s="2">
        <v>11.33333</v>
      </c>
      <c r="G9036" s="2">
        <v>0.46169300000000002</v>
      </c>
      <c r="H9036" s="2">
        <v>0.46121200000000001</v>
      </c>
      <c r="J9036" s="2">
        <v>11.336130000000001</v>
      </c>
      <c r="K9036" s="2">
        <v>0.132831</v>
      </c>
      <c r="L9036" s="2">
        <v>0.13231499999999999</v>
      </c>
    </row>
    <row r="9037" spans="1:12" x14ac:dyDescent="0.2">
      <c r="A9037" s="2">
        <v>11.336830000000001</v>
      </c>
      <c r="B9037" s="2">
        <v>29.17407</v>
      </c>
      <c r="C9037" s="2">
        <v>2.9678E-2</v>
      </c>
      <c r="D9037" s="2">
        <v>0.80023500000000003</v>
      </c>
      <c r="F9037" s="2">
        <v>11.33403</v>
      </c>
      <c r="G9037" s="2">
        <v>0.46177699999999999</v>
      </c>
      <c r="H9037" s="2">
        <v>0.46126600000000001</v>
      </c>
      <c r="J9037" s="2">
        <v>11.336830000000001</v>
      </c>
      <c r="K9037" s="2">
        <v>0.13328000000000001</v>
      </c>
      <c r="L9037" s="2">
        <v>0.132968</v>
      </c>
    </row>
    <row r="9038" spans="1:12" x14ac:dyDescent="0.2">
      <c r="A9038" s="2">
        <v>11.337540000000001</v>
      </c>
      <c r="B9038" s="2">
        <v>29.167000000000002</v>
      </c>
      <c r="C9038" s="2">
        <v>3.0162000000000001E-2</v>
      </c>
      <c r="D9038" s="2">
        <v>0.80040999999999995</v>
      </c>
      <c r="F9038" s="2">
        <v>11.33473</v>
      </c>
      <c r="G9038" s="2">
        <v>0.46200600000000003</v>
      </c>
      <c r="H9038" s="2">
        <v>0.46154800000000001</v>
      </c>
      <c r="J9038" s="2">
        <v>11.337540000000001</v>
      </c>
      <c r="K9038" s="2">
        <v>0.13348199999999999</v>
      </c>
      <c r="L9038" s="2">
        <v>0.13333900000000001</v>
      </c>
    </row>
    <row r="9039" spans="1:12" x14ac:dyDescent="0.2">
      <c r="A9039" s="2">
        <v>11.338240000000001</v>
      </c>
      <c r="B9039" s="2">
        <v>29.159490000000002</v>
      </c>
      <c r="C9039" s="2">
        <v>3.0841E-2</v>
      </c>
      <c r="D9039" s="2">
        <v>0.80071599999999998</v>
      </c>
      <c r="F9039" s="2">
        <v>11.335430000000001</v>
      </c>
      <c r="G9039" s="2">
        <v>0.462227</v>
      </c>
      <c r="H9039" s="2">
        <v>0.46155499999999999</v>
      </c>
      <c r="J9039" s="2">
        <v>11.338240000000001</v>
      </c>
      <c r="K9039" s="2">
        <v>0.132967</v>
      </c>
      <c r="L9039" s="2">
        <v>0.13398699999999999</v>
      </c>
    </row>
    <row r="9040" spans="1:12" x14ac:dyDescent="0.2">
      <c r="A9040" s="2">
        <v>11.338939999999999</v>
      </c>
      <c r="B9040" s="2">
        <v>29.15166</v>
      </c>
      <c r="C9040" s="2">
        <v>3.1306E-2</v>
      </c>
      <c r="D9040" s="2">
        <v>0.80060900000000002</v>
      </c>
      <c r="F9040" s="2">
        <v>11.336130000000001</v>
      </c>
      <c r="G9040" s="2">
        <v>0.46179999999999999</v>
      </c>
      <c r="H9040" s="2">
        <v>0.46157799999999999</v>
      </c>
      <c r="J9040" s="2">
        <v>11.338939999999999</v>
      </c>
      <c r="K9040" s="2">
        <v>0.13234699999999999</v>
      </c>
      <c r="L9040" s="2">
        <v>0.13434199999999999</v>
      </c>
    </row>
    <row r="9041" spans="1:12" x14ac:dyDescent="0.2">
      <c r="A9041" s="2">
        <v>11.339639999999999</v>
      </c>
      <c r="B9041" s="2">
        <v>29.143879999999999</v>
      </c>
      <c r="C9041" s="2">
        <v>3.1302999999999997E-2</v>
      </c>
      <c r="D9041" s="2">
        <v>0.80091400000000001</v>
      </c>
      <c r="F9041" s="2">
        <v>11.336830000000001</v>
      </c>
      <c r="G9041" s="2">
        <v>0.46148699999999998</v>
      </c>
      <c r="H9041" s="2">
        <v>0.46118199999999998</v>
      </c>
      <c r="J9041" s="2">
        <v>11.339639999999999</v>
      </c>
      <c r="K9041" s="2">
        <v>0.132553</v>
      </c>
      <c r="L9041" s="2">
        <v>0.133821</v>
      </c>
    </row>
    <row r="9042" spans="1:12" x14ac:dyDescent="0.2">
      <c r="A9042" s="2">
        <v>11.340339999999999</v>
      </c>
      <c r="B9042" s="2">
        <v>29.136150000000001</v>
      </c>
      <c r="C9042" s="2">
        <v>3.1417E-2</v>
      </c>
      <c r="D9042" s="2">
        <v>0.80127300000000001</v>
      </c>
      <c r="F9042" s="2">
        <v>11.337540000000001</v>
      </c>
      <c r="G9042" s="2">
        <v>0.46202900000000002</v>
      </c>
      <c r="H9042" s="2">
        <v>0.46079999999999999</v>
      </c>
      <c r="J9042" s="2">
        <v>11.340339999999999</v>
      </c>
      <c r="K9042" s="2">
        <v>0.13273199999999999</v>
      </c>
      <c r="L9042" s="2">
        <v>0.134071</v>
      </c>
    </row>
    <row r="9043" spans="1:12" x14ac:dyDescent="0.2">
      <c r="A9043" s="2">
        <v>11.34104</v>
      </c>
      <c r="B9043" s="2">
        <v>29.128730000000001</v>
      </c>
      <c r="C9043" s="2">
        <v>3.1656999999999998E-2</v>
      </c>
      <c r="D9043" s="2">
        <v>0.80063899999999999</v>
      </c>
      <c r="F9043" s="2">
        <v>11.338240000000001</v>
      </c>
      <c r="G9043" s="2">
        <v>0.46210499999999999</v>
      </c>
      <c r="H9043" s="2">
        <v>0.46120499999999998</v>
      </c>
      <c r="J9043" s="2">
        <v>11.34104</v>
      </c>
      <c r="K9043" s="2">
        <v>0.13301499999999999</v>
      </c>
      <c r="L9043" s="2">
        <v>0.13437499999999999</v>
      </c>
    </row>
    <row r="9044" spans="1:12" x14ac:dyDescent="0.2">
      <c r="A9044" s="2">
        <v>11.34174</v>
      </c>
      <c r="B9044" s="2">
        <v>29.12124</v>
      </c>
      <c r="C9044" s="2">
        <v>3.2400999999999999E-2</v>
      </c>
      <c r="D9044" s="2">
        <v>0.80070799999999998</v>
      </c>
      <c r="F9044" s="2">
        <v>11.338939999999999</v>
      </c>
      <c r="G9044" s="2">
        <v>0.46188400000000002</v>
      </c>
      <c r="H9044" s="2">
        <v>0.461121</v>
      </c>
      <c r="J9044" s="2">
        <v>11.34174</v>
      </c>
      <c r="K9044" s="2">
        <v>0.13303200000000001</v>
      </c>
      <c r="L9044" s="2">
        <v>0.13464400000000001</v>
      </c>
    </row>
    <row r="9045" spans="1:12" x14ac:dyDescent="0.2">
      <c r="A9045" s="2">
        <v>11.34244</v>
      </c>
      <c r="B9045" s="2">
        <v>29.113800000000001</v>
      </c>
      <c r="C9045" s="2">
        <v>3.3015000000000003E-2</v>
      </c>
      <c r="D9045" s="2">
        <v>0.80013599999999996</v>
      </c>
      <c r="F9045" s="2">
        <v>11.339639999999999</v>
      </c>
      <c r="G9045" s="2">
        <v>0.462059</v>
      </c>
      <c r="H9045" s="2">
        <v>0.46102900000000002</v>
      </c>
      <c r="J9045" s="2">
        <v>11.34244</v>
      </c>
      <c r="K9045" s="2">
        <v>0.13317300000000001</v>
      </c>
      <c r="L9045" s="2">
        <v>0.13506499999999999</v>
      </c>
    </row>
    <row r="9046" spans="1:12" x14ac:dyDescent="0.2">
      <c r="A9046" s="2">
        <v>11.34315</v>
      </c>
      <c r="B9046" s="2">
        <v>29.106529999999999</v>
      </c>
      <c r="C9046" s="2">
        <v>3.3817E-2</v>
      </c>
      <c r="D9046" s="2">
        <v>0.79985399999999995</v>
      </c>
      <c r="F9046" s="2">
        <v>11.340339999999999</v>
      </c>
      <c r="G9046" s="2">
        <v>0.46171600000000002</v>
      </c>
      <c r="H9046" s="2">
        <v>0.46148699999999998</v>
      </c>
      <c r="J9046" s="2">
        <v>11.34315</v>
      </c>
      <c r="K9046" s="2">
        <v>0.13292699999999999</v>
      </c>
      <c r="L9046" s="2">
        <v>0.13517599999999999</v>
      </c>
    </row>
    <row r="9047" spans="1:12" x14ac:dyDescent="0.2">
      <c r="A9047" s="2">
        <v>11.34385</v>
      </c>
      <c r="B9047" s="2">
        <v>29.099270000000001</v>
      </c>
      <c r="C9047" s="2">
        <v>3.4324E-2</v>
      </c>
      <c r="D9047" s="2">
        <v>0.79992200000000002</v>
      </c>
      <c r="F9047" s="2">
        <v>11.34104</v>
      </c>
      <c r="G9047" s="2">
        <v>0.46160899999999999</v>
      </c>
      <c r="H9047" s="2">
        <v>0.46148699999999998</v>
      </c>
      <c r="J9047" s="2">
        <v>11.34385</v>
      </c>
      <c r="K9047" s="2">
        <v>0.13203200000000001</v>
      </c>
      <c r="L9047" s="2">
        <v>0.13503799999999999</v>
      </c>
    </row>
    <row r="9048" spans="1:12" x14ac:dyDescent="0.2">
      <c r="A9048" s="2">
        <v>11.34455</v>
      </c>
      <c r="B9048" s="2">
        <v>29.09235</v>
      </c>
      <c r="C9048" s="2">
        <v>3.4671E-2</v>
      </c>
      <c r="D9048" s="2">
        <v>0.79973099999999997</v>
      </c>
      <c r="F9048" s="2">
        <v>11.34174</v>
      </c>
      <c r="G9048" s="2">
        <v>0.461754</v>
      </c>
      <c r="H9048" s="2">
        <v>0.46147899999999997</v>
      </c>
      <c r="J9048" s="2">
        <v>11.34455</v>
      </c>
      <c r="K9048" s="2">
        <v>0.131573</v>
      </c>
      <c r="L9048" s="2">
        <v>0.134877</v>
      </c>
    </row>
    <row r="9049" spans="1:12" x14ac:dyDescent="0.2">
      <c r="A9049" s="2">
        <v>11.34525</v>
      </c>
      <c r="B9049" s="2">
        <v>29.085599999999999</v>
      </c>
      <c r="C9049" s="2">
        <v>3.4613999999999999E-2</v>
      </c>
      <c r="D9049" s="2">
        <v>0.80012099999999997</v>
      </c>
      <c r="F9049" s="2">
        <v>11.34244</v>
      </c>
      <c r="G9049" s="2">
        <v>0.46218900000000002</v>
      </c>
      <c r="H9049" s="2">
        <v>0.46202100000000002</v>
      </c>
      <c r="J9049" s="2">
        <v>11.34525</v>
      </c>
      <c r="K9049" s="2">
        <v>0.13134799999999999</v>
      </c>
      <c r="L9049" s="2">
        <v>0.13556499999999999</v>
      </c>
    </row>
    <row r="9050" spans="1:12" x14ac:dyDescent="0.2">
      <c r="A9050" s="2">
        <v>11.34595</v>
      </c>
      <c r="B9050" s="2">
        <v>29.078510000000001</v>
      </c>
      <c r="C9050" s="2">
        <v>3.4541000000000002E-2</v>
      </c>
      <c r="D9050" s="2">
        <v>0.80016600000000004</v>
      </c>
      <c r="F9050" s="2">
        <v>11.34315</v>
      </c>
      <c r="G9050" s="2">
        <v>0.46260099999999998</v>
      </c>
      <c r="H9050" s="2">
        <v>0.46250200000000002</v>
      </c>
      <c r="J9050" s="2">
        <v>11.34595</v>
      </c>
      <c r="K9050" s="2">
        <v>0.131574</v>
      </c>
      <c r="L9050" s="2">
        <v>0.135988</v>
      </c>
    </row>
    <row r="9051" spans="1:12" x14ac:dyDescent="0.2">
      <c r="A9051" s="2">
        <v>11.34665</v>
      </c>
      <c r="B9051" s="2">
        <v>29.07122</v>
      </c>
      <c r="C9051" s="2">
        <v>3.5029999999999999E-2</v>
      </c>
      <c r="D9051" s="2">
        <v>0.80027300000000001</v>
      </c>
      <c r="F9051" s="2">
        <v>11.34385</v>
      </c>
      <c r="G9051" s="2">
        <v>0.46233400000000002</v>
      </c>
      <c r="H9051" s="2">
        <v>0.46254000000000001</v>
      </c>
      <c r="J9051" s="2">
        <v>11.34665</v>
      </c>
      <c r="K9051" s="2">
        <v>0.13183800000000001</v>
      </c>
      <c r="L9051" s="2">
        <v>0.13649700000000001</v>
      </c>
    </row>
    <row r="9052" spans="1:12" x14ac:dyDescent="0.2">
      <c r="A9052" s="2">
        <v>11.34735</v>
      </c>
      <c r="B9052" s="2">
        <v>29.063659999999999</v>
      </c>
      <c r="C9052" s="2">
        <v>3.5605999999999999E-2</v>
      </c>
      <c r="D9052" s="2">
        <v>0.80069299999999999</v>
      </c>
      <c r="F9052" s="2">
        <v>11.34455</v>
      </c>
      <c r="G9052" s="2">
        <v>0.462418</v>
      </c>
      <c r="H9052" s="2">
        <v>0.46212799999999998</v>
      </c>
      <c r="J9052" s="2">
        <v>11.34735</v>
      </c>
      <c r="K9052" s="2">
        <v>0.13147500000000001</v>
      </c>
      <c r="L9052" s="2">
        <v>0.13724</v>
      </c>
    </row>
    <row r="9053" spans="1:12" x14ac:dyDescent="0.2">
      <c r="A9053" s="2">
        <v>11.34806</v>
      </c>
      <c r="B9053" s="2">
        <v>29.056090000000001</v>
      </c>
      <c r="C9053" s="2">
        <v>3.5624999999999997E-2</v>
      </c>
      <c r="D9053" s="2">
        <v>0.80118100000000003</v>
      </c>
      <c r="F9053" s="2">
        <v>11.34525</v>
      </c>
      <c r="G9053" s="2">
        <v>0.46240199999999998</v>
      </c>
      <c r="H9053" s="2">
        <v>0.46204400000000001</v>
      </c>
      <c r="J9053" s="2">
        <v>11.34806</v>
      </c>
      <c r="K9053" s="2">
        <v>0.13172700000000001</v>
      </c>
      <c r="L9053" s="2">
        <v>0.13717699999999999</v>
      </c>
    </row>
    <row r="9054" spans="1:12" x14ac:dyDescent="0.2">
      <c r="A9054" s="2">
        <v>11.34876</v>
      </c>
      <c r="B9054" s="2">
        <v>29.048960000000001</v>
      </c>
      <c r="C9054" s="2">
        <v>3.5781E-2</v>
      </c>
      <c r="D9054" s="2">
        <v>0.80124200000000001</v>
      </c>
      <c r="F9054" s="2">
        <v>11.34595</v>
      </c>
      <c r="G9054" s="2">
        <v>0.46216600000000002</v>
      </c>
      <c r="H9054" s="2">
        <v>0.46216600000000002</v>
      </c>
      <c r="J9054" s="2">
        <v>11.34876</v>
      </c>
      <c r="K9054" s="2">
        <v>0.13153100000000001</v>
      </c>
      <c r="L9054" s="2">
        <v>0.13741400000000001</v>
      </c>
    </row>
    <row r="9055" spans="1:12" x14ac:dyDescent="0.2">
      <c r="A9055" s="2">
        <v>11.349460000000001</v>
      </c>
      <c r="B9055" s="2">
        <v>29.042059999999999</v>
      </c>
      <c r="C9055" s="2">
        <v>3.5922000000000003E-2</v>
      </c>
      <c r="D9055" s="2">
        <v>0.80197399999999996</v>
      </c>
      <c r="F9055" s="2">
        <v>11.34665</v>
      </c>
      <c r="G9055" s="2">
        <v>0.46201300000000001</v>
      </c>
      <c r="H9055" s="2">
        <v>0.46218900000000002</v>
      </c>
      <c r="J9055" s="2">
        <v>11.349460000000001</v>
      </c>
      <c r="K9055" s="2">
        <v>0.131189</v>
      </c>
      <c r="L9055" s="2">
        <v>0.13761699999999999</v>
      </c>
    </row>
    <row r="9056" spans="1:12" x14ac:dyDescent="0.2">
      <c r="A9056" s="2">
        <v>11.350160000000001</v>
      </c>
      <c r="B9056" s="2">
        <v>29.035360000000001</v>
      </c>
      <c r="C9056" s="2">
        <v>3.6075000000000003E-2</v>
      </c>
      <c r="D9056" s="2">
        <v>0.80231799999999998</v>
      </c>
      <c r="F9056" s="2">
        <v>11.34735</v>
      </c>
      <c r="G9056" s="2">
        <v>0.46154800000000001</v>
      </c>
      <c r="H9056" s="2">
        <v>0.462646</v>
      </c>
      <c r="J9056" s="2">
        <v>11.350160000000001</v>
      </c>
      <c r="K9056" s="2">
        <v>0.13134799999999999</v>
      </c>
      <c r="L9056" s="2">
        <v>0.13824500000000001</v>
      </c>
    </row>
    <row r="9057" spans="1:12" x14ac:dyDescent="0.2">
      <c r="A9057" s="2">
        <v>11.350860000000001</v>
      </c>
      <c r="B9057" s="2">
        <v>29.028559999999999</v>
      </c>
      <c r="C9057" s="2">
        <v>3.5983000000000001E-2</v>
      </c>
      <c r="D9057" s="2">
        <v>0.80236399999999997</v>
      </c>
      <c r="F9057" s="2">
        <v>11.34806</v>
      </c>
      <c r="G9057" s="2">
        <v>0.461227</v>
      </c>
      <c r="H9057" s="2">
        <v>0.46308899999999997</v>
      </c>
      <c r="J9057" s="2">
        <v>11.350860000000001</v>
      </c>
      <c r="K9057" s="2">
        <v>0.13113</v>
      </c>
      <c r="L9057" s="2">
        <v>0.13813</v>
      </c>
    </row>
    <row r="9058" spans="1:12" x14ac:dyDescent="0.2">
      <c r="A9058" s="2">
        <v>11.351559999999999</v>
      </c>
      <c r="B9058" s="2">
        <v>29.021450000000002</v>
      </c>
      <c r="C9058" s="2">
        <v>3.5732E-2</v>
      </c>
      <c r="D9058" s="2">
        <v>0.80272200000000005</v>
      </c>
      <c r="F9058" s="2">
        <v>11.34876</v>
      </c>
      <c r="G9058" s="2">
        <v>0.46121200000000001</v>
      </c>
      <c r="H9058" s="2">
        <v>0.46330300000000002</v>
      </c>
      <c r="J9058" s="2">
        <v>11.351559999999999</v>
      </c>
      <c r="K9058" s="2">
        <v>0.131382</v>
      </c>
      <c r="L9058" s="2">
        <v>0.13850100000000001</v>
      </c>
    </row>
    <row r="9059" spans="1:12" x14ac:dyDescent="0.2">
      <c r="A9059" s="2">
        <v>11.352259999999999</v>
      </c>
      <c r="B9059" s="2">
        <v>29.014430000000001</v>
      </c>
      <c r="C9059" s="2">
        <v>3.5826999999999998E-2</v>
      </c>
      <c r="D9059" s="2">
        <v>0.802867</v>
      </c>
      <c r="F9059" s="2">
        <v>11.349460000000001</v>
      </c>
      <c r="G9059" s="2">
        <v>0.46126600000000001</v>
      </c>
      <c r="H9059" s="2">
        <v>0.46353100000000003</v>
      </c>
      <c r="J9059" s="2">
        <v>11.352259999999999</v>
      </c>
      <c r="K9059" s="2">
        <v>0.131943</v>
      </c>
      <c r="L9059" s="2">
        <v>0.138906</v>
      </c>
    </row>
    <row r="9060" spans="1:12" x14ac:dyDescent="0.2">
      <c r="A9060" s="2">
        <v>11.352959999999999</v>
      </c>
      <c r="B9060" s="2">
        <v>29.00752</v>
      </c>
      <c r="C9060" s="2">
        <v>3.5968E-2</v>
      </c>
      <c r="D9060" s="2">
        <v>0.80303500000000005</v>
      </c>
      <c r="F9060" s="2">
        <v>11.350160000000001</v>
      </c>
      <c r="G9060" s="2">
        <v>0.46154800000000001</v>
      </c>
      <c r="H9060" s="2">
        <v>0.46351599999999998</v>
      </c>
      <c r="J9060" s="2">
        <v>11.352959999999999</v>
      </c>
      <c r="K9060" s="2">
        <v>0.131855</v>
      </c>
      <c r="L9060" s="2">
        <v>0.13930999999999999</v>
      </c>
    </row>
    <row r="9061" spans="1:12" x14ac:dyDescent="0.2">
      <c r="A9061" s="2">
        <v>11.353669999999999</v>
      </c>
      <c r="B9061" s="2">
        <v>29.000309999999999</v>
      </c>
      <c r="C9061" s="2">
        <v>3.5720000000000002E-2</v>
      </c>
      <c r="D9061" s="2">
        <v>0.80298899999999995</v>
      </c>
      <c r="F9061" s="2">
        <v>11.350860000000001</v>
      </c>
      <c r="G9061" s="2">
        <v>0.46155499999999999</v>
      </c>
      <c r="H9061" s="2">
        <v>0.463783</v>
      </c>
      <c r="J9061" s="2">
        <v>11.353669999999999</v>
      </c>
      <c r="K9061" s="2">
        <v>0.13207199999999999</v>
      </c>
      <c r="L9061" s="2">
        <v>0.13961799999999999</v>
      </c>
    </row>
    <row r="9062" spans="1:12" x14ac:dyDescent="0.2">
      <c r="A9062" s="2">
        <v>11.354369999999999</v>
      </c>
      <c r="B9062" s="2">
        <v>28.993289999999998</v>
      </c>
      <c r="C9062" s="2">
        <v>3.5631999999999997E-2</v>
      </c>
      <c r="D9062" s="2">
        <v>0.80323299999999997</v>
      </c>
      <c r="F9062" s="2">
        <v>11.351559999999999</v>
      </c>
      <c r="G9062" s="2">
        <v>0.46157799999999999</v>
      </c>
      <c r="H9062" s="2">
        <v>0.46418799999999999</v>
      </c>
      <c r="J9062" s="2">
        <v>11.354369999999999</v>
      </c>
      <c r="K9062" s="2">
        <v>0.13203999999999999</v>
      </c>
      <c r="L9062" s="2">
        <v>0.14002999999999999</v>
      </c>
    </row>
    <row r="9063" spans="1:12" x14ac:dyDescent="0.2">
      <c r="A9063" s="2">
        <v>11.35507</v>
      </c>
      <c r="B9063" s="2">
        <v>28.986599999999999</v>
      </c>
      <c r="C9063" s="2">
        <v>3.5875999999999998E-2</v>
      </c>
      <c r="D9063" s="2">
        <v>0.80389699999999997</v>
      </c>
      <c r="F9063" s="2">
        <v>11.352259999999999</v>
      </c>
      <c r="G9063" s="2">
        <v>0.46118199999999998</v>
      </c>
      <c r="H9063" s="2">
        <v>0.46441700000000002</v>
      </c>
      <c r="J9063" s="2">
        <v>11.35507</v>
      </c>
      <c r="K9063" s="2">
        <v>0.132274</v>
      </c>
      <c r="L9063" s="2">
        <v>0.13977400000000001</v>
      </c>
    </row>
    <row r="9064" spans="1:12" x14ac:dyDescent="0.2">
      <c r="A9064" s="2">
        <v>11.35577</v>
      </c>
      <c r="B9064" s="2">
        <v>28.979859999999999</v>
      </c>
      <c r="C9064" s="2">
        <v>3.5838000000000002E-2</v>
      </c>
      <c r="D9064" s="2">
        <v>0.80460699999999996</v>
      </c>
      <c r="F9064" s="2">
        <v>11.352959999999999</v>
      </c>
      <c r="G9064" s="2">
        <v>0.46079999999999999</v>
      </c>
      <c r="H9064" s="2">
        <v>0.46460699999999999</v>
      </c>
      <c r="J9064" s="2">
        <v>11.35577</v>
      </c>
      <c r="K9064" s="2">
        <v>0.13231599999999999</v>
      </c>
      <c r="L9064" s="2">
        <v>0.13959299999999999</v>
      </c>
    </row>
    <row r="9065" spans="1:12" x14ac:dyDescent="0.2">
      <c r="A9065" s="2">
        <v>11.35647</v>
      </c>
      <c r="B9065" s="2">
        <v>28.97317</v>
      </c>
      <c r="C9065" s="2">
        <v>3.6181999999999999E-2</v>
      </c>
      <c r="D9065" s="2">
        <v>0.80489699999999997</v>
      </c>
      <c r="F9065" s="2">
        <v>11.353669999999999</v>
      </c>
      <c r="G9065" s="2">
        <v>0.46120499999999998</v>
      </c>
      <c r="H9065" s="2">
        <v>0.46445500000000001</v>
      </c>
      <c r="J9065" s="2">
        <v>11.35647</v>
      </c>
      <c r="K9065" s="2">
        <v>0.13247100000000001</v>
      </c>
      <c r="L9065" s="2">
        <v>0.139512</v>
      </c>
    </row>
    <row r="9066" spans="1:12" x14ac:dyDescent="0.2">
      <c r="A9066" s="2">
        <v>11.35717</v>
      </c>
      <c r="B9066" s="2">
        <v>28.966429999999999</v>
      </c>
      <c r="C9066" s="2">
        <v>3.6365000000000001E-2</v>
      </c>
      <c r="D9066" s="2">
        <v>0.80537000000000003</v>
      </c>
      <c r="F9066" s="2">
        <v>11.354369999999999</v>
      </c>
      <c r="G9066" s="2">
        <v>0.461121</v>
      </c>
      <c r="H9066" s="2">
        <v>0.46412700000000001</v>
      </c>
      <c r="J9066" s="2">
        <v>11.35717</v>
      </c>
      <c r="K9066" s="2">
        <v>0.132273</v>
      </c>
      <c r="L9066" s="2">
        <v>0.13968900000000001</v>
      </c>
    </row>
    <row r="9067" spans="1:12" x14ac:dyDescent="0.2">
      <c r="A9067" s="2">
        <v>11.35787</v>
      </c>
      <c r="B9067" s="2">
        <v>28.95945</v>
      </c>
      <c r="C9067" s="2">
        <v>3.6636000000000002E-2</v>
      </c>
      <c r="D9067" s="2">
        <v>0.80619399999999997</v>
      </c>
      <c r="F9067" s="2">
        <v>11.35507</v>
      </c>
      <c r="G9067" s="2">
        <v>0.46102900000000002</v>
      </c>
      <c r="H9067" s="2">
        <v>0.46401999999999999</v>
      </c>
      <c r="J9067" s="2">
        <v>11.35787</v>
      </c>
      <c r="K9067" s="2">
        <v>0.13194800000000001</v>
      </c>
      <c r="L9067" s="2">
        <v>0.13946600000000001</v>
      </c>
    </row>
    <row r="9068" spans="1:12" x14ac:dyDescent="0.2">
      <c r="A9068" s="2">
        <v>11.35858</v>
      </c>
      <c r="B9068" s="2">
        <v>28.953189999999999</v>
      </c>
      <c r="C9068" s="2">
        <v>3.6570999999999999E-2</v>
      </c>
      <c r="D9068" s="2">
        <v>0.807056</v>
      </c>
      <c r="F9068" s="2">
        <v>11.35577</v>
      </c>
      <c r="G9068" s="2">
        <v>0.46148699999999998</v>
      </c>
      <c r="H9068" s="2">
        <v>0.46417199999999997</v>
      </c>
      <c r="J9068" s="2">
        <v>11.35858</v>
      </c>
      <c r="K9068" s="2">
        <v>0.131906</v>
      </c>
      <c r="L9068" s="2">
        <v>0.13983400000000001</v>
      </c>
    </row>
    <row r="9069" spans="1:12" x14ac:dyDescent="0.2">
      <c r="A9069" s="2">
        <v>11.35928</v>
      </c>
      <c r="B9069" s="2">
        <v>28.94725</v>
      </c>
      <c r="C9069" s="2">
        <v>3.6638999999999998E-2</v>
      </c>
      <c r="D9069" s="2">
        <v>0.80723100000000003</v>
      </c>
      <c r="F9069" s="2">
        <v>11.35647</v>
      </c>
      <c r="G9069" s="2">
        <v>0.46148699999999998</v>
      </c>
      <c r="H9069" s="2">
        <v>0.46465299999999998</v>
      </c>
      <c r="J9069" s="2">
        <v>11.35928</v>
      </c>
      <c r="K9069" s="2">
        <v>0.13181100000000001</v>
      </c>
      <c r="L9069" s="2">
        <v>0.13977600000000001</v>
      </c>
    </row>
    <row r="9070" spans="1:12" x14ac:dyDescent="0.2">
      <c r="A9070" s="2">
        <v>11.35998</v>
      </c>
      <c r="B9070" s="2">
        <v>28.94079</v>
      </c>
      <c r="C9070" s="2">
        <v>3.6552000000000001E-2</v>
      </c>
      <c r="D9070" s="2">
        <v>0.80713199999999996</v>
      </c>
      <c r="F9070" s="2">
        <v>11.35717</v>
      </c>
      <c r="G9070" s="2">
        <v>0.46147899999999997</v>
      </c>
      <c r="H9070" s="2">
        <v>0.46427200000000002</v>
      </c>
      <c r="J9070" s="2">
        <v>11.35998</v>
      </c>
      <c r="K9070" s="2">
        <v>0.13159199999999999</v>
      </c>
      <c r="L9070" s="2">
        <v>0.13977300000000001</v>
      </c>
    </row>
    <row r="9071" spans="1:12" x14ac:dyDescent="0.2">
      <c r="A9071" s="2">
        <v>11.36068</v>
      </c>
      <c r="B9071" s="2">
        <v>28.93469</v>
      </c>
      <c r="C9071" s="2">
        <v>3.6559000000000001E-2</v>
      </c>
      <c r="D9071" s="2">
        <v>0.807315</v>
      </c>
      <c r="F9071" s="2">
        <v>11.35787</v>
      </c>
      <c r="G9071" s="2">
        <v>0.46202100000000002</v>
      </c>
      <c r="H9071" s="2">
        <v>0.463669</v>
      </c>
      <c r="J9071" s="2">
        <v>11.36068</v>
      </c>
      <c r="K9071" s="2">
        <v>0.131971</v>
      </c>
      <c r="L9071" s="2">
        <v>0.140152</v>
      </c>
    </row>
    <row r="9072" spans="1:12" x14ac:dyDescent="0.2">
      <c r="A9072" s="2">
        <v>11.36138</v>
      </c>
      <c r="B9072" s="2">
        <v>28.92867</v>
      </c>
      <c r="C9072" s="2">
        <v>3.7039999999999997E-2</v>
      </c>
      <c r="D9072" s="2">
        <v>0.80760500000000002</v>
      </c>
      <c r="F9072" s="2">
        <v>11.35858</v>
      </c>
      <c r="G9072" s="2">
        <v>0.46250200000000002</v>
      </c>
      <c r="H9072" s="2">
        <v>0.46357700000000002</v>
      </c>
      <c r="J9072" s="2">
        <v>11.36138</v>
      </c>
      <c r="K9072" s="2">
        <v>0.13133</v>
      </c>
      <c r="L9072" s="2">
        <v>0.14077899999999999</v>
      </c>
    </row>
    <row r="9073" spans="1:12" x14ac:dyDescent="0.2">
      <c r="A9073" s="2">
        <v>11.362080000000001</v>
      </c>
      <c r="B9073" s="2">
        <v>28.92229</v>
      </c>
      <c r="C9073" s="2">
        <v>3.7165999999999998E-2</v>
      </c>
      <c r="D9073" s="2">
        <v>0.80810899999999997</v>
      </c>
      <c r="F9073" s="2">
        <v>11.35928</v>
      </c>
      <c r="G9073" s="2">
        <v>0.46254000000000001</v>
      </c>
      <c r="H9073" s="2">
        <v>0.463478</v>
      </c>
      <c r="J9073" s="2">
        <v>11.362080000000001</v>
      </c>
      <c r="K9073" s="2">
        <v>0.131132</v>
      </c>
      <c r="L9073" s="2">
        <v>0.14050099999999999</v>
      </c>
    </row>
    <row r="9074" spans="1:12" x14ac:dyDescent="0.2">
      <c r="A9074" s="2">
        <v>11.362780000000001</v>
      </c>
      <c r="B9074" s="2">
        <v>28.91619</v>
      </c>
      <c r="C9074" s="2">
        <v>3.7109000000000003E-2</v>
      </c>
      <c r="D9074" s="2">
        <v>0.80822300000000002</v>
      </c>
      <c r="F9074" s="2">
        <v>11.35998</v>
      </c>
      <c r="G9074" s="2">
        <v>0.46212799999999998</v>
      </c>
      <c r="H9074" s="2">
        <v>0.46346999999999999</v>
      </c>
      <c r="J9074" s="2">
        <v>11.362780000000001</v>
      </c>
      <c r="K9074" s="2">
        <v>0.13161500000000001</v>
      </c>
      <c r="L9074" s="2">
        <v>0.14058599999999999</v>
      </c>
    </row>
    <row r="9075" spans="1:12" x14ac:dyDescent="0.2">
      <c r="A9075" s="2">
        <v>11.363490000000001</v>
      </c>
      <c r="B9075" s="2">
        <v>28.910080000000001</v>
      </c>
      <c r="C9075" s="2">
        <v>3.7025000000000002E-2</v>
      </c>
      <c r="D9075" s="2">
        <v>0.80801699999999999</v>
      </c>
      <c r="F9075" s="2">
        <v>11.36068</v>
      </c>
      <c r="G9075" s="2">
        <v>0.46204400000000001</v>
      </c>
      <c r="H9075" s="2">
        <v>0.463364</v>
      </c>
      <c r="J9075" s="2">
        <v>11.363490000000001</v>
      </c>
      <c r="K9075" s="2">
        <v>0.132551</v>
      </c>
      <c r="L9075" s="2">
        <v>0.14075099999999999</v>
      </c>
    </row>
    <row r="9076" spans="1:12" x14ac:dyDescent="0.2">
      <c r="A9076" s="2">
        <v>11.364190000000001</v>
      </c>
      <c r="B9076" s="2">
        <v>28.903729999999999</v>
      </c>
      <c r="C9076" s="2">
        <v>3.7719000000000003E-2</v>
      </c>
      <c r="D9076" s="2">
        <v>0.808284</v>
      </c>
      <c r="F9076" s="2">
        <v>11.36138</v>
      </c>
      <c r="G9076" s="2">
        <v>0.46216600000000002</v>
      </c>
      <c r="H9076" s="2">
        <v>0.46331800000000001</v>
      </c>
      <c r="J9076" s="2">
        <v>11.364190000000001</v>
      </c>
      <c r="K9076" s="2">
        <v>0.13281599999999999</v>
      </c>
      <c r="L9076" s="2">
        <v>0.14052899999999999</v>
      </c>
    </row>
    <row r="9077" spans="1:12" x14ac:dyDescent="0.2">
      <c r="A9077" s="2">
        <v>11.364890000000001</v>
      </c>
      <c r="B9077" s="2">
        <v>28.897220000000001</v>
      </c>
      <c r="C9077" s="2">
        <v>3.8001E-2</v>
      </c>
      <c r="D9077" s="2">
        <v>0.80863499999999999</v>
      </c>
      <c r="F9077" s="2">
        <v>11.362080000000001</v>
      </c>
      <c r="G9077" s="2">
        <v>0.46218900000000002</v>
      </c>
      <c r="H9077" s="2">
        <v>0.46318100000000001</v>
      </c>
      <c r="J9077" s="2">
        <v>11.364890000000001</v>
      </c>
      <c r="K9077" s="2">
        <v>0.132498</v>
      </c>
      <c r="L9077" s="2">
        <v>0.14055500000000001</v>
      </c>
    </row>
    <row r="9078" spans="1:12" x14ac:dyDescent="0.2">
      <c r="A9078" s="2">
        <v>11.365589999999999</v>
      </c>
      <c r="B9078" s="2">
        <v>28.890730000000001</v>
      </c>
      <c r="C9078" s="2">
        <v>3.8492999999999999E-2</v>
      </c>
      <c r="D9078" s="2">
        <v>0.80924499999999999</v>
      </c>
      <c r="F9078" s="2">
        <v>11.362780000000001</v>
      </c>
      <c r="G9078" s="2">
        <v>0.462646</v>
      </c>
      <c r="H9078" s="2">
        <v>0.46259299999999998</v>
      </c>
      <c r="J9078" s="2">
        <v>11.365589999999999</v>
      </c>
      <c r="K9078" s="2">
        <v>0.13297800000000001</v>
      </c>
      <c r="L9078" s="2">
        <v>0.140901</v>
      </c>
    </row>
    <row r="9079" spans="1:12" x14ac:dyDescent="0.2">
      <c r="A9079" s="2">
        <v>11.366289999999999</v>
      </c>
      <c r="B9079" s="2">
        <v>28.884709999999998</v>
      </c>
      <c r="C9079" s="2">
        <v>3.8528E-2</v>
      </c>
      <c r="D9079" s="2">
        <v>0.80980200000000002</v>
      </c>
      <c r="F9079" s="2">
        <v>11.363490000000001</v>
      </c>
      <c r="G9079" s="2">
        <v>0.46308899999999997</v>
      </c>
      <c r="H9079" s="2">
        <v>0.462196</v>
      </c>
      <c r="J9079" s="2">
        <v>11.366289999999999</v>
      </c>
      <c r="K9079" s="2">
        <v>0.133633</v>
      </c>
      <c r="L9079" s="2">
        <v>0.141545</v>
      </c>
    </row>
    <row r="9080" spans="1:12" x14ac:dyDescent="0.2">
      <c r="A9080" s="2">
        <v>11.366989999999999</v>
      </c>
      <c r="B9080" s="2">
        <v>28.879059999999999</v>
      </c>
      <c r="C9080" s="2">
        <v>3.9577000000000001E-2</v>
      </c>
      <c r="D9080" s="2">
        <v>0.81001599999999996</v>
      </c>
      <c r="F9080" s="2">
        <v>11.364190000000001</v>
      </c>
      <c r="G9080" s="2">
        <v>0.46330300000000002</v>
      </c>
      <c r="H9080" s="2">
        <v>0.46212799999999998</v>
      </c>
      <c r="J9080" s="2">
        <v>11.366989999999999</v>
      </c>
      <c r="K9080" s="2">
        <v>0.13386500000000001</v>
      </c>
      <c r="L9080" s="2">
        <v>0.14190900000000001</v>
      </c>
    </row>
    <row r="9081" spans="1:12" x14ac:dyDescent="0.2">
      <c r="A9081" s="2">
        <v>11.36769</v>
      </c>
      <c r="B9081" s="2">
        <v>28.87302</v>
      </c>
      <c r="C9081" s="2">
        <v>4.0129999999999999E-2</v>
      </c>
      <c r="D9081" s="2">
        <v>0.81025199999999997</v>
      </c>
      <c r="F9081" s="2">
        <v>11.364890000000001</v>
      </c>
      <c r="G9081" s="2">
        <v>0.46353100000000003</v>
      </c>
      <c r="H9081" s="2">
        <v>0.46231800000000001</v>
      </c>
      <c r="J9081" s="2">
        <v>11.36769</v>
      </c>
      <c r="K9081" s="2">
        <v>0.13442999999999999</v>
      </c>
      <c r="L9081" s="2">
        <v>0.14183100000000001</v>
      </c>
    </row>
    <row r="9082" spans="1:12" x14ac:dyDescent="0.2">
      <c r="A9082" s="2">
        <v>11.368399999999999</v>
      </c>
      <c r="B9082" s="2">
        <v>28.866849999999999</v>
      </c>
      <c r="C9082" s="2">
        <v>4.0786000000000003E-2</v>
      </c>
      <c r="D9082" s="2">
        <v>0.81076400000000004</v>
      </c>
      <c r="F9082" s="2">
        <v>11.365589999999999</v>
      </c>
      <c r="G9082" s="2">
        <v>0.46351599999999998</v>
      </c>
      <c r="H9082" s="2">
        <v>0.46235700000000002</v>
      </c>
      <c r="J9082" s="2">
        <v>11.368399999999999</v>
      </c>
      <c r="K9082" s="2">
        <v>0.13434599999999999</v>
      </c>
      <c r="L9082" s="2">
        <v>0.14191699999999999</v>
      </c>
    </row>
    <row r="9083" spans="1:12" x14ac:dyDescent="0.2">
      <c r="A9083" s="2">
        <v>11.3691</v>
      </c>
      <c r="B9083" s="2">
        <v>28.860859999999999</v>
      </c>
      <c r="C9083" s="2">
        <v>4.0877999999999998E-2</v>
      </c>
      <c r="D9083" s="2">
        <v>0.81139700000000003</v>
      </c>
      <c r="F9083" s="2">
        <v>11.366289999999999</v>
      </c>
      <c r="G9083" s="2">
        <v>0.463783</v>
      </c>
      <c r="H9083" s="2">
        <v>0.46247100000000002</v>
      </c>
      <c r="J9083" s="2">
        <v>11.3691</v>
      </c>
      <c r="K9083" s="2">
        <v>0.13449800000000001</v>
      </c>
      <c r="L9083" s="2">
        <v>0.142372</v>
      </c>
    </row>
    <row r="9084" spans="1:12" x14ac:dyDescent="0.2">
      <c r="A9084" s="2">
        <v>11.3698</v>
      </c>
      <c r="B9084" s="2">
        <v>28.854649999999999</v>
      </c>
      <c r="C9084" s="2">
        <v>4.1121999999999999E-2</v>
      </c>
      <c r="D9084" s="2">
        <v>0.811809</v>
      </c>
      <c r="F9084" s="2">
        <v>11.366989999999999</v>
      </c>
      <c r="G9084" s="2">
        <v>0.46418799999999999</v>
      </c>
      <c r="H9084" s="2">
        <v>0.46279900000000002</v>
      </c>
      <c r="J9084" s="2">
        <v>11.3698</v>
      </c>
      <c r="K9084" s="2">
        <v>0.134687</v>
      </c>
      <c r="L9084" s="2">
        <v>0.14271400000000001</v>
      </c>
    </row>
    <row r="9085" spans="1:12" x14ac:dyDescent="0.2">
      <c r="A9085" s="2">
        <v>11.3705</v>
      </c>
      <c r="B9085" s="2">
        <v>28.848659999999999</v>
      </c>
      <c r="C9085" s="2">
        <v>4.1167000000000002E-2</v>
      </c>
      <c r="D9085" s="2">
        <v>0.81228900000000004</v>
      </c>
      <c r="F9085" s="2">
        <v>11.36769</v>
      </c>
      <c r="G9085" s="2">
        <v>0.46441700000000002</v>
      </c>
      <c r="H9085" s="2">
        <v>0.46268500000000001</v>
      </c>
      <c r="J9085" s="2">
        <v>11.3705</v>
      </c>
      <c r="K9085" s="2">
        <v>0.13431699999999999</v>
      </c>
      <c r="L9085" s="2">
        <v>0.14282900000000001</v>
      </c>
    </row>
    <row r="9086" spans="1:12" x14ac:dyDescent="0.2">
      <c r="A9086" s="2">
        <v>11.3712</v>
      </c>
      <c r="B9086" s="2">
        <v>28.843240000000002</v>
      </c>
      <c r="C9086" s="2">
        <v>4.1357999999999999E-2</v>
      </c>
      <c r="D9086" s="2">
        <v>0.81270900000000001</v>
      </c>
      <c r="F9086" s="2">
        <v>11.368399999999999</v>
      </c>
      <c r="G9086" s="2">
        <v>0.46460699999999999</v>
      </c>
      <c r="H9086" s="2">
        <v>0.46297500000000003</v>
      </c>
      <c r="J9086" s="2">
        <v>11.3712</v>
      </c>
      <c r="K9086" s="2">
        <v>0.13384399999999999</v>
      </c>
      <c r="L9086" s="2">
        <v>0.14280200000000001</v>
      </c>
    </row>
    <row r="9087" spans="1:12" x14ac:dyDescent="0.2">
      <c r="A9087" s="2">
        <v>11.3719</v>
      </c>
      <c r="B9087" s="2">
        <v>28.837810000000001</v>
      </c>
      <c r="C9087" s="2">
        <v>4.1187000000000001E-2</v>
      </c>
      <c r="D9087" s="2">
        <v>0.81280799999999997</v>
      </c>
      <c r="F9087" s="2">
        <v>11.3691</v>
      </c>
      <c r="G9087" s="2">
        <v>0.46445500000000001</v>
      </c>
      <c r="H9087" s="2">
        <v>0.46321899999999999</v>
      </c>
      <c r="J9087" s="2">
        <v>11.3719</v>
      </c>
      <c r="K9087" s="2">
        <v>0.13334299999999999</v>
      </c>
      <c r="L9087" s="2">
        <v>0.14246800000000001</v>
      </c>
    </row>
    <row r="9088" spans="1:12" x14ac:dyDescent="0.2">
      <c r="A9088" s="2">
        <v>11.3726</v>
      </c>
      <c r="B9088" s="2">
        <v>28.831949999999999</v>
      </c>
      <c r="C9088" s="2">
        <v>4.0857999999999998E-2</v>
      </c>
      <c r="D9088" s="2">
        <v>0.81306</v>
      </c>
      <c r="F9088" s="2">
        <v>11.3698</v>
      </c>
      <c r="G9088" s="2">
        <v>0.46412700000000001</v>
      </c>
      <c r="H9088" s="2">
        <v>0.46305099999999999</v>
      </c>
      <c r="J9088" s="2">
        <v>11.3726</v>
      </c>
      <c r="K9088" s="2">
        <v>0.13276499999999999</v>
      </c>
      <c r="L9088" s="2">
        <v>0.14233199999999999</v>
      </c>
    </row>
    <row r="9089" spans="1:12" x14ac:dyDescent="0.2">
      <c r="A9089" s="2">
        <v>11.3733</v>
      </c>
      <c r="B9089" s="2">
        <v>28.82666</v>
      </c>
      <c r="C9089" s="2">
        <v>4.0800999999999997E-2</v>
      </c>
      <c r="D9089" s="2">
        <v>0.81348699999999996</v>
      </c>
      <c r="F9089" s="2">
        <v>11.3705</v>
      </c>
      <c r="G9089" s="2">
        <v>0.46401999999999999</v>
      </c>
      <c r="H9089" s="2">
        <v>0.46308100000000002</v>
      </c>
      <c r="J9089" s="2">
        <v>11.3733</v>
      </c>
      <c r="K9089" s="2">
        <v>0.13270000000000001</v>
      </c>
      <c r="L9089" s="2">
        <v>0.14211799999999999</v>
      </c>
    </row>
    <row r="9090" spans="1:12" x14ac:dyDescent="0.2">
      <c r="A9090" s="2">
        <v>11.37401</v>
      </c>
      <c r="B9090" s="2">
        <v>28.821919999999999</v>
      </c>
      <c r="C9090" s="2">
        <v>4.1438000000000003E-2</v>
      </c>
      <c r="D9090" s="2">
        <v>0.81427300000000002</v>
      </c>
      <c r="F9090" s="2">
        <v>11.3712</v>
      </c>
      <c r="G9090" s="2">
        <v>0.46417199999999997</v>
      </c>
      <c r="H9090" s="2">
        <v>0.46305800000000003</v>
      </c>
      <c r="J9090" s="2">
        <v>11.37401</v>
      </c>
      <c r="K9090" s="2">
        <v>0.13288900000000001</v>
      </c>
      <c r="L9090" s="2">
        <v>0.141988</v>
      </c>
    </row>
    <row r="9091" spans="1:12" x14ac:dyDescent="0.2">
      <c r="A9091" s="2">
        <v>11.37471</v>
      </c>
      <c r="B9091" s="2">
        <v>28.817319999999999</v>
      </c>
      <c r="C9091" s="2">
        <v>4.1987999999999998E-2</v>
      </c>
      <c r="D9091" s="2">
        <v>0.81504399999999999</v>
      </c>
      <c r="F9091" s="2">
        <v>11.3719</v>
      </c>
      <c r="G9091" s="2">
        <v>0.46465299999999998</v>
      </c>
      <c r="H9091" s="2">
        <v>0.46344000000000002</v>
      </c>
      <c r="J9091" s="2">
        <v>11.37471</v>
      </c>
      <c r="K9091" s="2">
        <v>0.132604</v>
      </c>
      <c r="L9091" s="2">
        <v>0.14193</v>
      </c>
    </row>
    <row r="9092" spans="1:12" x14ac:dyDescent="0.2">
      <c r="A9092" s="2">
        <v>11.37541</v>
      </c>
      <c r="B9092" s="2">
        <v>28.812550000000002</v>
      </c>
      <c r="C9092" s="2">
        <v>4.2194000000000002E-2</v>
      </c>
      <c r="D9092" s="2">
        <v>0.81582900000000003</v>
      </c>
      <c r="F9092" s="2">
        <v>11.3726</v>
      </c>
      <c r="G9092" s="2">
        <v>0.46427200000000002</v>
      </c>
      <c r="H9092" s="2">
        <v>0.46342499999999998</v>
      </c>
      <c r="J9092" s="2">
        <v>11.37541</v>
      </c>
      <c r="K9092" s="2">
        <v>0.132191</v>
      </c>
      <c r="L9092" s="2">
        <v>0.14189599999999999</v>
      </c>
    </row>
    <row r="9093" spans="1:12" x14ac:dyDescent="0.2">
      <c r="A9093" s="2">
        <v>11.376110000000001</v>
      </c>
      <c r="B9093" s="2">
        <v>28.807410000000001</v>
      </c>
      <c r="C9093" s="2">
        <v>4.2533000000000001E-2</v>
      </c>
      <c r="D9093" s="2">
        <v>0.81644700000000003</v>
      </c>
      <c r="F9093" s="2">
        <v>11.3733</v>
      </c>
      <c r="G9093" s="2">
        <v>0.463669</v>
      </c>
      <c r="H9093" s="2">
        <v>0.46321899999999999</v>
      </c>
      <c r="J9093" s="2">
        <v>11.376110000000001</v>
      </c>
      <c r="K9093" s="2">
        <v>0.13186100000000001</v>
      </c>
      <c r="L9093" s="2">
        <v>0.142067</v>
      </c>
    </row>
    <row r="9094" spans="1:12" x14ac:dyDescent="0.2">
      <c r="A9094" s="2">
        <v>11.376810000000001</v>
      </c>
      <c r="B9094" s="2">
        <v>28.802160000000001</v>
      </c>
      <c r="C9094" s="2">
        <v>4.2326999999999997E-2</v>
      </c>
      <c r="D9094" s="2">
        <v>0.81733999999999996</v>
      </c>
      <c r="F9094" s="2">
        <v>11.37401</v>
      </c>
      <c r="G9094" s="2">
        <v>0.46357700000000002</v>
      </c>
      <c r="H9094" s="2">
        <v>0.46340199999999998</v>
      </c>
      <c r="J9094" s="2">
        <v>11.376810000000001</v>
      </c>
      <c r="K9094" s="2">
        <v>0.13122400000000001</v>
      </c>
      <c r="L9094" s="2">
        <v>0.14228199999999999</v>
      </c>
    </row>
    <row r="9095" spans="1:12" x14ac:dyDescent="0.2">
      <c r="A9095" s="2">
        <v>11.377509999999999</v>
      </c>
      <c r="B9095" s="2">
        <v>28.796489999999999</v>
      </c>
      <c r="C9095" s="2">
        <v>4.2365E-2</v>
      </c>
      <c r="D9095" s="2">
        <v>0.81786700000000001</v>
      </c>
      <c r="F9095" s="2">
        <v>11.37471</v>
      </c>
      <c r="G9095" s="2">
        <v>0.463478</v>
      </c>
      <c r="H9095" s="2">
        <v>0.46337899999999999</v>
      </c>
      <c r="J9095" s="2">
        <v>11.377509999999999</v>
      </c>
      <c r="K9095" s="2">
        <v>0.13125999999999999</v>
      </c>
      <c r="L9095" s="2">
        <v>0.14244000000000001</v>
      </c>
    </row>
    <row r="9096" spans="1:12" x14ac:dyDescent="0.2">
      <c r="A9096" s="2">
        <v>11.378209999999999</v>
      </c>
      <c r="B9096" s="2">
        <v>28.79063</v>
      </c>
      <c r="C9096" s="2">
        <v>4.2609000000000001E-2</v>
      </c>
      <c r="D9096" s="2">
        <v>0.81837800000000005</v>
      </c>
      <c r="F9096" s="2">
        <v>11.37541</v>
      </c>
      <c r="G9096" s="2">
        <v>0.46346999999999999</v>
      </c>
      <c r="H9096" s="2">
        <v>0.46299000000000001</v>
      </c>
      <c r="J9096" s="2">
        <v>11.378209999999999</v>
      </c>
      <c r="K9096" s="2">
        <v>0.131662</v>
      </c>
      <c r="L9096" s="2">
        <v>0.14310899999999999</v>
      </c>
    </row>
    <row r="9097" spans="1:12" x14ac:dyDescent="0.2">
      <c r="A9097" s="2">
        <v>11.378920000000001</v>
      </c>
      <c r="B9097" s="2">
        <v>28.78529</v>
      </c>
      <c r="C9097" s="2">
        <v>4.2972000000000003E-2</v>
      </c>
      <c r="D9097" s="2">
        <v>0.81917899999999999</v>
      </c>
      <c r="F9097" s="2">
        <v>11.376110000000001</v>
      </c>
      <c r="G9097" s="2">
        <v>0.463364</v>
      </c>
      <c r="H9097" s="2">
        <v>0.462723</v>
      </c>
      <c r="J9097" s="2">
        <v>11.378920000000001</v>
      </c>
      <c r="K9097" s="2">
        <v>0.13248599999999999</v>
      </c>
      <c r="L9097" s="2">
        <v>0.14386099999999999</v>
      </c>
    </row>
    <row r="9098" spans="1:12" x14ac:dyDescent="0.2">
      <c r="A9098" s="2">
        <v>11.379619999999999</v>
      </c>
      <c r="B9098" s="2">
        <v>28.780439999999999</v>
      </c>
      <c r="C9098" s="2">
        <v>4.3257999999999998E-2</v>
      </c>
      <c r="D9098" s="2">
        <v>0.82008700000000001</v>
      </c>
      <c r="F9098" s="2">
        <v>11.376810000000001</v>
      </c>
      <c r="G9098" s="2">
        <v>0.46331800000000001</v>
      </c>
      <c r="H9098" s="2">
        <v>0.462509</v>
      </c>
      <c r="J9098" s="2">
        <v>11.379619999999999</v>
      </c>
      <c r="K9098" s="2">
        <v>0.13225700000000001</v>
      </c>
      <c r="L9098" s="2">
        <v>0.14438200000000001</v>
      </c>
    </row>
    <row r="9099" spans="1:12" x14ac:dyDescent="0.2">
      <c r="A9099" s="2">
        <v>11.380319999999999</v>
      </c>
      <c r="B9099" s="2">
        <v>28.775659999999998</v>
      </c>
      <c r="C9099" s="2">
        <v>4.3864E-2</v>
      </c>
      <c r="D9099" s="2">
        <v>0.820407</v>
      </c>
      <c r="F9099" s="2">
        <v>11.377509999999999</v>
      </c>
      <c r="G9099" s="2">
        <v>0.46318100000000001</v>
      </c>
      <c r="H9099" s="2">
        <v>0.46221899999999999</v>
      </c>
      <c r="J9099" s="2">
        <v>11.380319999999999</v>
      </c>
      <c r="K9099" s="2">
        <v>0.13217100000000001</v>
      </c>
      <c r="L9099" s="2">
        <v>0.144348</v>
      </c>
    </row>
    <row r="9100" spans="1:12" x14ac:dyDescent="0.2">
      <c r="A9100" s="2">
        <v>11.381019999999999</v>
      </c>
      <c r="B9100" s="2">
        <v>28.770849999999999</v>
      </c>
      <c r="C9100" s="2">
        <v>4.4375999999999999E-2</v>
      </c>
      <c r="D9100" s="2">
        <v>0.82084999999999997</v>
      </c>
      <c r="F9100" s="2">
        <v>11.378209999999999</v>
      </c>
      <c r="G9100" s="2">
        <v>0.46259299999999998</v>
      </c>
      <c r="H9100" s="2">
        <v>0.46181499999999998</v>
      </c>
      <c r="J9100" s="2">
        <v>11.381019999999999</v>
      </c>
      <c r="K9100" s="2">
        <v>0.13233400000000001</v>
      </c>
      <c r="L9100" s="2">
        <v>0.144538</v>
      </c>
    </row>
    <row r="9101" spans="1:12" x14ac:dyDescent="0.2">
      <c r="A9101" s="2">
        <v>11.38172</v>
      </c>
      <c r="B9101" s="2">
        <v>28.766110000000001</v>
      </c>
      <c r="C9101" s="2">
        <v>4.4596999999999998E-2</v>
      </c>
      <c r="D9101" s="2">
        <v>0.82098700000000002</v>
      </c>
      <c r="F9101" s="2">
        <v>11.378920000000001</v>
      </c>
      <c r="G9101" s="2">
        <v>0.462196</v>
      </c>
      <c r="H9101" s="2">
        <v>0.46151700000000001</v>
      </c>
      <c r="J9101" s="2">
        <v>11.38172</v>
      </c>
      <c r="K9101" s="2">
        <v>0.13242300000000001</v>
      </c>
      <c r="L9101" s="2">
        <v>0.14488799999999999</v>
      </c>
    </row>
    <row r="9102" spans="1:12" x14ac:dyDescent="0.2">
      <c r="A9102" s="2">
        <v>11.38242</v>
      </c>
      <c r="B9102" s="2">
        <v>28.761410000000001</v>
      </c>
      <c r="C9102" s="2">
        <v>4.4925E-2</v>
      </c>
      <c r="D9102" s="2">
        <v>0.82114699999999996</v>
      </c>
      <c r="F9102" s="2">
        <v>11.379619999999999</v>
      </c>
      <c r="G9102" s="2">
        <v>0.46212799999999998</v>
      </c>
      <c r="H9102" s="2">
        <v>0.46167000000000002</v>
      </c>
      <c r="J9102" s="2">
        <v>11.38242</v>
      </c>
      <c r="K9102" s="2">
        <v>0.132912</v>
      </c>
      <c r="L9102" s="2">
        <v>0.14458599999999999</v>
      </c>
    </row>
    <row r="9103" spans="1:12" x14ac:dyDescent="0.2">
      <c r="A9103" s="2">
        <v>11.38312</v>
      </c>
      <c r="B9103" s="2">
        <v>28.756679999999999</v>
      </c>
      <c r="C9103" s="2">
        <v>4.5401999999999998E-2</v>
      </c>
      <c r="D9103" s="2">
        <v>0.82159700000000002</v>
      </c>
      <c r="F9103" s="2">
        <v>11.380319999999999</v>
      </c>
      <c r="G9103" s="2">
        <v>0.46231800000000001</v>
      </c>
      <c r="H9103" s="2">
        <v>0.4617</v>
      </c>
      <c r="J9103" s="2">
        <v>11.38312</v>
      </c>
      <c r="K9103" s="2">
        <v>0.13305500000000001</v>
      </c>
      <c r="L9103" s="2">
        <v>0.14460100000000001</v>
      </c>
    </row>
    <row r="9104" spans="1:12" x14ac:dyDescent="0.2">
      <c r="A9104" s="2">
        <v>11.38383</v>
      </c>
      <c r="B9104" s="2">
        <v>28.752140000000001</v>
      </c>
      <c r="C9104" s="2">
        <v>4.5756999999999999E-2</v>
      </c>
      <c r="D9104" s="2">
        <v>0.82148299999999996</v>
      </c>
      <c r="F9104" s="2">
        <v>11.381019999999999</v>
      </c>
      <c r="G9104" s="2">
        <v>0.46235700000000002</v>
      </c>
      <c r="H9104" s="2">
        <v>0.46150999999999998</v>
      </c>
      <c r="J9104" s="2">
        <v>11.38383</v>
      </c>
      <c r="K9104" s="2">
        <v>0.13295299999999999</v>
      </c>
      <c r="L9104" s="2">
        <v>0.144512</v>
      </c>
    </row>
    <row r="9105" spans="1:12" x14ac:dyDescent="0.2">
      <c r="A9105" s="2">
        <v>11.38453</v>
      </c>
      <c r="B9105" s="2">
        <v>28.747319999999998</v>
      </c>
      <c r="C9105" s="2">
        <v>4.6171999999999998E-2</v>
      </c>
      <c r="D9105" s="2">
        <v>0.82144499999999998</v>
      </c>
      <c r="F9105" s="2">
        <v>11.38172</v>
      </c>
      <c r="G9105" s="2">
        <v>0.46247100000000002</v>
      </c>
      <c r="H9105" s="2">
        <v>0.461586</v>
      </c>
      <c r="J9105" s="2">
        <v>11.38453</v>
      </c>
      <c r="K9105" s="2">
        <v>0.13297600000000001</v>
      </c>
      <c r="L9105" s="2">
        <v>0.14402300000000001</v>
      </c>
    </row>
    <row r="9106" spans="1:12" x14ac:dyDescent="0.2">
      <c r="A9106" s="2">
        <v>11.38523</v>
      </c>
      <c r="B9106" s="2">
        <v>28.742380000000001</v>
      </c>
      <c r="C9106" s="2">
        <v>4.6385999999999997E-2</v>
      </c>
      <c r="D9106" s="2">
        <v>0.82198599999999999</v>
      </c>
      <c r="F9106" s="2">
        <v>11.38242</v>
      </c>
      <c r="G9106" s="2">
        <v>0.46279900000000002</v>
      </c>
      <c r="H9106" s="2">
        <v>0.46166200000000002</v>
      </c>
      <c r="J9106" s="2">
        <v>11.38523</v>
      </c>
      <c r="K9106" s="2">
        <v>0.13298599999999999</v>
      </c>
      <c r="L9106" s="2">
        <v>0.14379800000000001</v>
      </c>
    </row>
    <row r="9107" spans="1:12" x14ac:dyDescent="0.2">
      <c r="A9107" s="2">
        <v>11.38593</v>
      </c>
      <c r="B9107" s="2">
        <v>28.737300000000001</v>
      </c>
      <c r="C9107" s="2">
        <v>4.6764E-2</v>
      </c>
      <c r="D9107" s="2">
        <v>0.82236799999999999</v>
      </c>
      <c r="F9107" s="2">
        <v>11.38312</v>
      </c>
      <c r="G9107" s="2">
        <v>0.46268500000000001</v>
      </c>
      <c r="H9107" s="2">
        <v>0.46149400000000002</v>
      </c>
      <c r="J9107" s="2">
        <v>11.38593</v>
      </c>
      <c r="K9107" s="2">
        <v>0.133297</v>
      </c>
      <c r="L9107" s="2">
        <v>0.143678</v>
      </c>
    </row>
    <row r="9108" spans="1:12" x14ac:dyDescent="0.2">
      <c r="A9108" s="2">
        <v>11.38663</v>
      </c>
      <c r="B9108" s="2">
        <v>28.732700000000001</v>
      </c>
      <c r="C9108" s="2">
        <v>4.7060999999999999E-2</v>
      </c>
      <c r="D9108" s="2">
        <v>0.82308499999999996</v>
      </c>
      <c r="F9108" s="2">
        <v>11.38383</v>
      </c>
      <c r="G9108" s="2">
        <v>0.46297500000000003</v>
      </c>
      <c r="H9108" s="2">
        <v>0.46131100000000003</v>
      </c>
      <c r="J9108" s="2">
        <v>11.38663</v>
      </c>
      <c r="K9108" s="2">
        <v>0.133242</v>
      </c>
      <c r="L9108" s="2">
        <v>0.14347599999999999</v>
      </c>
    </row>
    <row r="9109" spans="1:12" x14ac:dyDescent="0.2">
      <c r="A9109" s="2">
        <v>11.38733</v>
      </c>
      <c r="B9109" s="2">
        <v>28.72831</v>
      </c>
      <c r="C9109" s="2">
        <v>4.7163999999999998E-2</v>
      </c>
      <c r="D9109" s="2">
        <v>0.82342099999999996</v>
      </c>
      <c r="F9109" s="2">
        <v>11.38453</v>
      </c>
      <c r="G9109" s="2">
        <v>0.46321899999999999</v>
      </c>
      <c r="H9109" s="2">
        <v>0.461281</v>
      </c>
      <c r="J9109" s="2">
        <v>11.38733</v>
      </c>
      <c r="K9109" s="2">
        <v>0.13289200000000001</v>
      </c>
      <c r="L9109" s="2">
        <v>0.14302999999999999</v>
      </c>
    </row>
    <row r="9110" spans="1:12" x14ac:dyDescent="0.2">
      <c r="A9110" s="2">
        <v>11.388030000000001</v>
      </c>
      <c r="B9110" s="2">
        <v>28.723610000000001</v>
      </c>
      <c r="C9110" s="2">
        <v>4.7796999999999999E-2</v>
      </c>
      <c r="D9110" s="2">
        <v>0.82419100000000001</v>
      </c>
      <c r="F9110" s="2">
        <v>11.38523</v>
      </c>
      <c r="G9110" s="2">
        <v>0.46305099999999999</v>
      </c>
      <c r="H9110" s="2">
        <v>0.46131100000000003</v>
      </c>
      <c r="J9110" s="2">
        <v>11.388030000000001</v>
      </c>
      <c r="K9110" s="2">
        <v>0.13275300000000001</v>
      </c>
      <c r="L9110" s="2">
        <v>0.142565</v>
      </c>
    </row>
    <row r="9111" spans="1:12" x14ac:dyDescent="0.2">
      <c r="A9111" s="2">
        <v>11.38874</v>
      </c>
      <c r="B9111" s="2">
        <v>28.71932</v>
      </c>
      <c r="C9111" s="2">
        <v>4.8212999999999999E-2</v>
      </c>
      <c r="D9111" s="2">
        <v>0.824573</v>
      </c>
      <c r="F9111" s="2">
        <v>11.38593</v>
      </c>
      <c r="G9111" s="2">
        <v>0.46308100000000002</v>
      </c>
      <c r="H9111" s="2">
        <v>0.46106000000000003</v>
      </c>
      <c r="J9111" s="2">
        <v>11.38874</v>
      </c>
      <c r="K9111" s="2">
        <v>0.132606</v>
      </c>
      <c r="L9111" s="2">
        <v>0.14230999999999999</v>
      </c>
    </row>
    <row r="9112" spans="1:12" x14ac:dyDescent="0.2">
      <c r="A9112" s="2">
        <v>11.38944</v>
      </c>
      <c r="B9112" s="2">
        <v>28.715489999999999</v>
      </c>
      <c r="C9112" s="2">
        <v>4.8308999999999998E-2</v>
      </c>
      <c r="D9112" s="2">
        <v>0.82515300000000003</v>
      </c>
      <c r="F9112" s="2">
        <v>11.38663</v>
      </c>
      <c r="G9112" s="2">
        <v>0.46305800000000003</v>
      </c>
      <c r="H9112" s="2">
        <v>0.46066299999999999</v>
      </c>
      <c r="J9112" s="2">
        <v>11.38944</v>
      </c>
      <c r="K9112" s="2">
        <v>0.132685</v>
      </c>
      <c r="L9112" s="2">
        <v>0.14172499999999999</v>
      </c>
    </row>
    <row r="9113" spans="1:12" x14ac:dyDescent="0.2">
      <c r="A9113" s="2">
        <v>11.390140000000001</v>
      </c>
      <c r="B9113" s="2">
        <v>28.710529999999999</v>
      </c>
      <c r="C9113" s="2">
        <v>4.8362000000000002E-2</v>
      </c>
      <c r="D9113" s="2">
        <v>0.82530499999999996</v>
      </c>
      <c r="F9113" s="2">
        <v>11.38733</v>
      </c>
      <c r="G9113" s="2">
        <v>0.46344000000000002</v>
      </c>
      <c r="H9113" s="2">
        <v>0.46066299999999999</v>
      </c>
      <c r="J9113" s="2">
        <v>11.390140000000001</v>
      </c>
      <c r="K9113" s="2">
        <v>0.13262199999999999</v>
      </c>
      <c r="L9113" s="2">
        <v>0.14179600000000001</v>
      </c>
    </row>
    <row r="9114" spans="1:12" x14ac:dyDescent="0.2">
      <c r="A9114" s="2">
        <v>11.390840000000001</v>
      </c>
      <c r="B9114" s="2">
        <v>28.706119999999999</v>
      </c>
      <c r="C9114" s="2">
        <v>4.8578999999999997E-2</v>
      </c>
      <c r="D9114" s="2">
        <v>0.82541200000000003</v>
      </c>
      <c r="F9114" s="2">
        <v>11.388030000000001</v>
      </c>
      <c r="G9114" s="2">
        <v>0.46342499999999998</v>
      </c>
      <c r="H9114" s="2">
        <v>0.46074700000000002</v>
      </c>
      <c r="J9114" s="2">
        <v>11.390840000000001</v>
      </c>
      <c r="K9114" s="2">
        <v>0.132463</v>
      </c>
      <c r="L9114" s="2">
        <v>0.141758</v>
      </c>
    </row>
    <row r="9115" spans="1:12" x14ac:dyDescent="0.2">
      <c r="A9115" s="2">
        <v>11.391540000000001</v>
      </c>
      <c r="B9115" s="2">
        <v>28.701609999999999</v>
      </c>
      <c r="C9115" s="2">
        <v>4.8704999999999998E-2</v>
      </c>
      <c r="D9115" s="2">
        <v>0.82525199999999999</v>
      </c>
      <c r="F9115" s="2">
        <v>11.38874</v>
      </c>
      <c r="G9115" s="2">
        <v>0.46321899999999999</v>
      </c>
      <c r="H9115" s="2">
        <v>0.46089200000000002</v>
      </c>
      <c r="J9115" s="2">
        <v>11.391540000000001</v>
      </c>
      <c r="K9115" s="2">
        <v>0.13286000000000001</v>
      </c>
      <c r="L9115" s="2">
        <v>0.14162</v>
      </c>
    </row>
    <row r="9116" spans="1:12" x14ac:dyDescent="0.2">
      <c r="A9116" s="2">
        <v>11.392239999999999</v>
      </c>
      <c r="B9116" s="2">
        <v>28.69735</v>
      </c>
      <c r="C9116" s="2">
        <v>4.8770000000000001E-2</v>
      </c>
      <c r="D9116" s="2">
        <v>0.82556499999999999</v>
      </c>
      <c r="F9116" s="2">
        <v>11.38944</v>
      </c>
      <c r="G9116" s="2">
        <v>0.46340199999999998</v>
      </c>
      <c r="H9116" s="2">
        <v>0.46119700000000002</v>
      </c>
      <c r="J9116" s="2">
        <v>11.392239999999999</v>
      </c>
      <c r="K9116" s="2">
        <v>0.13309099999999999</v>
      </c>
      <c r="L9116" s="2">
        <v>0.14172699999999999</v>
      </c>
    </row>
    <row r="9117" spans="1:12" x14ac:dyDescent="0.2">
      <c r="A9117" s="2">
        <v>11.392939999999999</v>
      </c>
      <c r="B9117" s="2">
        <v>28.692959999999999</v>
      </c>
      <c r="C9117" s="2">
        <v>4.9312000000000002E-2</v>
      </c>
      <c r="D9117" s="2">
        <v>0.82468699999999995</v>
      </c>
      <c r="F9117" s="2">
        <v>11.390140000000001</v>
      </c>
      <c r="G9117" s="2">
        <v>0.46337899999999999</v>
      </c>
      <c r="H9117" s="2">
        <v>0.46128799999999998</v>
      </c>
      <c r="J9117" s="2">
        <v>11.392939999999999</v>
      </c>
      <c r="K9117" s="2">
        <v>0.13385</v>
      </c>
      <c r="L9117" s="2">
        <v>0.141537</v>
      </c>
    </row>
    <row r="9118" spans="1:12" x14ac:dyDescent="0.2">
      <c r="A9118" s="2">
        <v>11.39364</v>
      </c>
      <c r="B9118" s="2">
        <v>28.689160000000001</v>
      </c>
      <c r="C9118" s="2">
        <v>4.9506000000000001E-2</v>
      </c>
      <c r="D9118" s="2">
        <v>0.82442000000000004</v>
      </c>
      <c r="F9118" s="2">
        <v>11.390840000000001</v>
      </c>
      <c r="G9118" s="2">
        <v>0.46299000000000001</v>
      </c>
      <c r="H9118" s="2">
        <v>0.46109800000000001</v>
      </c>
      <c r="J9118" s="2">
        <v>11.39364</v>
      </c>
      <c r="K9118" s="2">
        <v>0.13455900000000001</v>
      </c>
      <c r="L9118" s="2">
        <v>0.141459</v>
      </c>
    </row>
    <row r="9119" spans="1:12" x14ac:dyDescent="0.2">
      <c r="A9119" s="2">
        <v>11.394349999999999</v>
      </c>
      <c r="B9119" s="2">
        <v>28.684850000000001</v>
      </c>
      <c r="C9119" s="2">
        <v>4.9518E-2</v>
      </c>
      <c r="D9119" s="2">
        <v>0.824847</v>
      </c>
      <c r="F9119" s="2">
        <v>11.391540000000001</v>
      </c>
      <c r="G9119" s="2">
        <v>0.462723</v>
      </c>
      <c r="H9119" s="2">
        <v>0.460617</v>
      </c>
      <c r="J9119" s="2">
        <v>11.394349999999999</v>
      </c>
      <c r="K9119" s="2">
        <v>0.13520399999999999</v>
      </c>
      <c r="L9119" s="2">
        <v>0.14149200000000001</v>
      </c>
    </row>
    <row r="9120" spans="1:12" x14ac:dyDescent="0.2">
      <c r="A9120" s="2">
        <v>11.395049999999999</v>
      </c>
      <c r="B9120" s="2">
        <v>28.68047</v>
      </c>
      <c r="C9120" s="2">
        <v>4.9865E-2</v>
      </c>
      <c r="D9120" s="2">
        <v>0.82449600000000001</v>
      </c>
      <c r="F9120" s="2">
        <v>11.392239999999999</v>
      </c>
      <c r="G9120" s="2">
        <v>0.462509</v>
      </c>
      <c r="H9120" s="2">
        <v>0.46022000000000002</v>
      </c>
      <c r="J9120" s="2">
        <v>11.395049999999999</v>
      </c>
      <c r="K9120" s="2">
        <v>0.13558600000000001</v>
      </c>
      <c r="L9120" s="2">
        <v>0.14153499999999999</v>
      </c>
    </row>
    <row r="9121" spans="1:12" x14ac:dyDescent="0.2">
      <c r="A9121" s="2">
        <v>11.39575</v>
      </c>
      <c r="B9121" s="2">
        <v>28.676089999999999</v>
      </c>
      <c r="C9121" s="2">
        <v>5.0154999999999998E-2</v>
      </c>
      <c r="D9121" s="2">
        <v>0.824596</v>
      </c>
      <c r="F9121" s="2">
        <v>11.392939999999999</v>
      </c>
      <c r="G9121" s="2">
        <v>0.46221899999999999</v>
      </c>
      <c r="H9121" s="2">
        <v>0.46048699999999998</v>
      </c>
      <c r="J9121" s="2">
        <v>11.39575</v>
      </c>
      <c r="K9121" s="2">
        <v>0.13567699999999999</v>
      </c>
      <c r="L9121" s="2">
        <v>0.14155699999999999</v>
      </c>
    </row>
    <row r="9122" spans="1:12" x14ac:dyDescent="0.2">
      <c r="A9122" s="2">
        <v>11.39645</v>
      </c>
      <c r="B9122" s="2">
        <v>28.67154</v>
      </c>
      <c r="C9122" s="2">
        <v>5.0277000000000002E-2</v>
      </c>
      <c r="D9122" s="2">
        <v>0.82407699999999995</v>
      </c>
      <c r="F9122" s="2">
        <v>11.39364</v>
      </c>
      <c r="G9122" s="2">
        <v>0.46181499999999998</v>
      </c>
      <c r="H9122" s="2">
        <v>0.46048699999999998</v>
      </c>
      <c r="J9122" s="2">
        <v>11.39645</v>
      </c>
      <c r="K9122" s="2">
        <v>0.136043</v>
      </c>
      <c r="L9122" s="2">
        <v>0.14124500000000001</v>
      </c>
    </row>
    <row r="9123" spans="1:12" x14ac:dyDescent="0.2">
      <c r="A9123" s="2">
        <v>11.39715</v>
      </c>
      <c r="B9123" s="2">
        <v>28.667560000000002</v>
      </c>
      <c r="C9123" s="2">
        <v>5.0951999999999997E-2</v>
      </c>
      <c r="D9123" s="2">
        <v>0.82384000000000002</v>
      </c>
      <c r="F9123" s="2">
        <v>11.394349999999999</v>
      </c>
      <c r="G9123" s="2">
        <v>0.46151700000000001</v>
      </c>
      <c r="H9123" s="2">
        <v>0.46051799999999998</v>
      </c>
      <c r="J9123" s="2">
        <v>11.39715</v>
      </c>
      <c r="K9123" s="2">
        <v>0.136158</v>
      </c>
      <c r="L9123" s="2">
        <v>0.14110800000000001</v>
      </c>
    </row>
    <row r="9124" spans="1:12" x14ac:dyDescent="0.2">
      <c r="A9124" s="2">
        <v>11.39785</v>
      </c>
      <c r="B9124" s="2">
        <v>28.663550000000001</v>
      </c>
      <c r="C9124" s="2">
        <v>5.1566000000000001E-2</v>
      </c>
      <c r="D9124" s="2">
        <v>0.824268</v>
      </c>
      <c r="F9124" s="2">
        <v>11.395049999999999</v>
      </c>
      <c r="G9124" s="2">
        <v>0.46167000000000002</v>
      </c>
      <c r="H9124" s="2">
        <v>0.46077699999999999</v>
      </c>
      <c r="J9124" s="2">
        <v>11.39785</v>
      </c>
      <c r="K9124" s="2">
        <v>0.13617299999999999</v>
      </c>
      <c r="L9124" s="2">
        <v>0.14082</v>
      </c>
    </row>
    <row r="9125" spans="1:12" x14ac:dyDescent="0.2">
      <c r="A9125" s="2">
        <v>11.39855</v>
      </c>
      <c r="B9125" s="2">
        <v>28.658840000000001</v>
      </c>
      <c r="C9125" s="2">
        <v>5.1830000000000001E-2</v>
      </c>
      <c r="D9125" s="2">
        <v>0.82444300000000004</v>
      </c>
      <c r="F9125" s="2">
        <v>11.39575</v>
      </c>
      <c r="G9125" s="2">
        <v>0.4617</v>
      </c>
      <c r="H9125" s="2">
        <v>0.460976</v>
      </c>
      <c r="J9125" s="2">
        <v>11.39855</v>
      </c>
      <c r="K9125" s="2">
        <v>0.136019</v>
      </c>
      <c r="L9125" s="2">
        <v>0.140788</v>
      </c>
    </row>
    <row r="9126" spans="1:12" x14ac:dyDescent="0.2">
      <c r="A9126" s="2">
        <v>11.39926</v>
      </c>
      <c r="B9126" s="2">
        <v>28.654039999999998</v>
      </c>
      <c r="C9126" s="2">
        <v>5.1669E-2</v>
      </c>
      <c r="D9126" s="2">
        <v>0.82499199999999995</v>
      </c>
      <c r="F9126" s="2">
        <v>11.39645</v>
      </c>
      <c r="G9126" s="2">
        <v>0.46150999999999998</v>
      </c>
      <c r="H9126" s="2">
        <v>0.46063999999999999</v>
      </c>
      <c r="J9126" s="2">
        <v>11.39926</v>
      </c>
      <c r="K9126" s="2">
        <v>0.13605500000000001</v>
      </c>
      <c r="L9126" s="2">
        <v>0.14108299999999999</v>
      </c>
    </row>
    <row r="9127" spans="1:12" x14ac:dyDescent="0.2">
      <c r="A9127" s="2">
        <v>11.39996</v>
      </c>
      <c r="B9127" s="2">
        <v>28.650359999999999</v>
      </c>
      <c r="C9127" s="2">
        <v>5.1813999999999999E-2</v>
      </c>
      <c r="D9127" s="2">
        <v>0.82549600000000001</v>
      </c>
      <c r="F9127" s="2">
        <v>11.39715</v>
      </c>
      <c r="G9127" s="2">
        <v>0.461586</v>
      </c>
      <c r="H9127" s="2">
        <v>0.460289</v>
      </c>
      <c r="J9127" s="2">
        <v>11.39996</v>
      </c>
      <c r="K9127" s="2">
        <v>0.13606799999999999</v>
      </c>
      <c r="L9127" s="2">
        <v>0.14094100000000001</v>
      </c>
    </row>
    <row r="9128" spans="1:12" x14ac:dyDescent="0.2">
      <c r="A9128" s="2">
        <v>11.40066</v>
      </c>
      <c r="B9128" s="2">
        <v>28.64639</v>
      </c>
      <c r="C9128" s="2">
        <v>5.1685000000000002E-2</v>
      </c>
      <c r="D9128" s="2">
        <v>0.82595399999999997</v>
      </c>
      <c r="F9128" s="2">
        <v>11.39785</v>
      </c>
      <c r="G9128" s="2">
        <v>0.46166200000000002</v>
      </c>
      <c r="H9128" s="2">
        <v>0.460289</v>
      </c>
      <c r="J9128" s="2">
        <v>11.40066</v>
      </c>
      <c r="K9128" s="2">
        <v>0.13536799999999999</v>
      </c>
      <c r="L9128" s="2">
        <v>0.14083799999999999</v>
      </c>
    </row>
    <row r="9129" spans="1:12" x14ac:dyDescent="0.2">
      <c r="A9129" s="2">
        <v>11.40136</v>
      </c>
      <c r="B9129" s="2">
        <v>28.642769999999999</v>
      </c>
      <c r="C9129" s="2">
        <v>5.2165000000000003E-2</v>
      </c>
      <c r="D9129" s="2">
        <v>0.82628900000000005</v>
      </c>
      <c r="F9129" s="2">
        <v>11.39855</v>
      </c>
      <c r="G9129" s="2">
        <v>0.46149400000000002</v>
      </c>
      <c r="H9129" s="2">
        <v>0.46047199999999999</v>
      </c>
      <c r="J9129" s="2">
        <v>11.40136</v>
      </c>
      <c r="K9129" s="2">
        <v>0.135382</v>
      </c>
      <c r="L9129" s="2">
        <v>0.14076</v>
      </c>
    </row>
    <row r="9130" spans="1:12" x14ac:dyDescent="0.2">
      <c r="A9130" s="2">
        <v>11.402060000000001</v>
      </c>
      <c r="B9130" s="2">
        <v>28.638950000000001</v>
      </c>
      <c r="C9130" s="2">
        <v>5.1768000000000002E-2</v>
      </c>
      <c r="D9130" s="2">
        <v>0.82669400000000004</v>
      </c>
      <c r="F9130" s="2">
        <v>11.39926</v>
      </c>
      <c r="G9130" s="2">
        <v>0.46131100000000003</v>
      </c>
      <c r="H9130" s="2">
        <v>0.46085399999999999</v>
      </c>
      <c r="J9130" s="2">
        <v>11.402060000000001</v>
      </c>
      <c r="K9130" s="2">
        <v>0.135986</v>
      </c>
      <c r="L9130" s="2">
        <v>0.14063700000000001</v>
      </c>
    </row>
    <row r="9131" spans="1:12" x14ac:dyDescent="0.2">
      <c r="A9131" s="2">
        <v>11.402760000000001</v>
      </c>
      <c r="B9131" s="2">
        <v>28.634640000000001</v>
      </c>
      <c r="C9131" s="2">
        <v>5.2424999999999999E-2</v>
      </c>
      <c r="D9131" s="2">
        <v>0.82664800000000005</v>
      </c>
      <c r="F9131" s="2">
        <v>11.39996</v>
      </c>
      <c r="G9131" s="2">
        <v>0.461281</v>
      </c>
      <c r="H9131" s="2">
        <v>0.460808</v>
      </c>
      <c r="J9131" s="2">
        <v>11.402760000000001</v>
      </c>
      <c r="K9131" s="2">
        <v>0.13611599999999999</v>
      </c>
      <c r="L9131" s="2">
        <v>0.140482</v>
      </c>
    </row>
    <row r="9132" spans="1:12" x14ac:dyDescent="0.2">
      <c r="A9132" s="2">
        <v>11.403460000000001</v>
      </c>
      <c r="B9132" s="2">
        <v>28.63036</v>
      </c>
      <c r="C9132" s="2">
        <v>5.2837000000000002E-2</v>
      </c>
      <c r="D9132" s="2">
        <v>0.82672400000000001</v>
      </c>
      <c r="F9132" s="2">
        <v>11.40066</v>
      </c>
      <c r="G9132" s="2">
        <v>0.46131100000000003</v>
      </c>
      <c r="H9132" s="2">
        <v>0.46066299999999999</v>
      </c>
      <c r="J9132" s="2">
        <v>11.403460000000001</v>
      </c>
      <c r="K9132" s="2">
        <v>0.136328</v>
      </c>
      <c r="L9132" s="2">
        <v>0.14025499999999999</v>
      </c>
    </row>
    <row r="9133" spans="1:12" x14ac:dyDescent="0.2">
      <c r="A9133" s="2">
        <v>11.404170000000001</v>
      </c>
      <c r="B9133" s="2">
        <v>28.626080000000002</v>
      </c>
      <c r="C9133" s="2">
        <v>5.3248999999999998E-2</v>
      </c>
      <c r="D9133" s="2">
        <v>0.82686199999999999</v>
      </c>
      <c r="F9133" s="2">
        <v>11.40136</v>
      </c>
      <c r="G9133" s="2">
        <v>0.46106000000000003</v>
      </c>
      <c r="H9133" s="2">
        <v>0.46047199999999999</v>
      </c>
      <c r="J9133" s="2">
        <v>11.404170000000001</v>
      </c>
      <c r="K9133" s="2">
        <v>0.13632</v>
      </c>
      <c r="L9133" s="2">
        <v>0.140151</v>
      </c>
    </row>
    <row r="9134" spans="1:12" x14ac:dyDescent="0.2">
      <c r="A9134" s="2">
        <v>11.404870000000001</v>
      </c>
      <c r="B9134" s="2">
        <v>28.621980000000001</v>
      </c>
      <c r="C9134" s="2">
        <v>5.3450999999999999E-2</v>
      </c>
      <c r="D9134" s="2">
        <v>0.82700700000000005</v>
      </c>
      <c r="F9134" s="2">
        <v>11.402060000000001</v>
      </c>
      <c r="G9134" s="2">
        <v>0.46066299999999999</v>
      </c>
      <c r="H9134" s="2">
        <v>0.46036500000000002</v>
      </c>
      <c r="J9134" s="2">
        <v>11.404870000000001</v>
      </c>
      <c r="K9134" s="2">
        <v>0.13657900000000001</v>
      </c>
      <c r="L9134" s="2">
        <v>0.14000199999999999</v>
      </c>
    </row>
    <row r="9135" spans="1:12" x14ac:dyDescent="0.2">
      <c r="A9135" s="2">
        <v>11.405570000000001</v>
      </c>
      <c r="B9135" s="2">
        <v>28.618400000000001</v>
      </c>
      <c r="C9135" s="2">
        <v>5.3476999999999997E-2</v>
      </c>
      <c r="D9135" s="2">
        <v>0.82721299999999998</v>
      </c>
      <c r="F9135" s="2">
        <v>11.402760000000001</v>
      </c>
      <c r="G9135" s="2">
        <v>0.46066299999999999</v>
      </c>
      <c r="H9135" s="2">
        <v>0.46057900000000002</v>
      </c>
      <c r="J9135" s="2">
        <v>11.405570000000001</v>
      </c>
      <c r="K9135" s="2">
        <v>0.13730999999999999</v>
      </c>
      <c r="L9135" s="2">
        <v>0.13981499999999999</v>
      </c>
    </row>
    <row r="9136" spans="1:12" x14ac:dyDescent="0.2">
      <c r="A9136" s="2">
        <v>11.406269999999999</v>
      </c>
      <c r="B9136" s="2">
        <v>28.614609999999999</v>
      </c>
      <c r="C9136" s="2">
        <v>5.3900999999999998E-2</v>
      </c>
      <c r="D9136" s="2">
        <v>0.82722799999999996</v>
      </c>
      <c r="F9136" s="2">
        <v>11.403460000000001</v>
      </c>
      <c r="G9136" s="2">
        <v>0.46074700000000002</v>
      </c>
      <c r="H9136" s="2">
        <v>0.46050999999999997</v>
      </c>
      <c r="J9136" s="2">
        <v>11.406269999999999</v>
      </c>
      <c r="K9136" s="2">
        <v>0.138075</v>
      </c>
      <c r="L9136" s="2">
        <v>0.139708</v>
      </c>
    </row>
    <row r="9137" spans="1:12" x14ac:dyDescent="0.2">
      <c r="A9137" s="2">
        <v>11.406969999999999</v>
      </c>
      <c r="B9137" s="2">
        <v>28.610589999999998</v>
      </c>
      <c r="C9137" s="2">
        <v>5.4457999999999999E-2</v>
      </c>
      <c r="D9137" s="2">
        <v>0.82715899999999998</v>
      </c>
      <c r="F9137" s="2">
        <v>11.404170000000001</v>
      </c>
      <c r="G9137" s="2">
        <v>0.46089200000000002</v>
      </c>
      <c r="H9137" s="2">
        <v>0.45999899999999999</v>
      </c>
      <c r="J9137" s="2">
        <v>11.406969999999999</v>
      </c>
      <c r="K9137" s="2">
        <v>0.13917499999999999</v>
      </c>
      <c r="L9137" s="2">
        <v>0.139629</v>
      </c>
    </row>
    <row r="9138" spans="1:12" x14ac:dyDescent="0.2">
      <c r="A9138" s="2">
        <v>11.40767</v>
      </c>
      <c r="B9138" s="2">
        <v>28.606639999999999</v>
      </c>
      <c r="C9138" s="2">
        <v>5.5042000000000001E-2</v>
      </c>
      <c r="D9138" s="2">
        <v>0.82737300000000003</v>
      </c>
      <c r="F9138" s="2">
        <v>11.404870000000001</v>
      </c>
      <c r="G9138" s="2">
        <v>0.46119700000000002</v>
      </c>
      <c r="H9138" s="2">
        <v>0.46005200000000002</v>
      </c>
      <c r="J9138" s="2">
        <v>11.40767</v>
      </c>
      <c r="K9138" s="2">
        <v>0.13983300000000001</v>
      </c>
      <c r="L9138" s="2">
        <v>0.139741</v>
      </c>
    </row>
    <row r="9139" spans="1:12" x14ac:dyDescent="0.2">
      <c r="A9139" s="2">
        <v>11.40837</v>
      </c>
      <c r="B9139" s="2">
        <v>28.602820000000001</v>
      </c>
      <c r="C9139" s="2">
        <v>5.5354E-2</v>
      </c>
      <c r="D9139" s="2">
        <v>0.82758600000000004</v>
      </c>
      <c r="F9139" s="2">
        <v>11.405570000000001</v>
      </c>
      <c r="G9139" s="2">
        <v>0.46128799999999998</v>
      </c>
      <c r="H9139" s="2">
        <v>0.46056399999999997</v>
      </c>
      <c r="J9139" s="2">
        <v>11.40837</v>
      </c>
      <c r="K9139" s="2">
        <v>0.14025099999999999</v>
      </c>
      <c r="L9139" s="2">
        <v>0.13988900000000001</v>
      </c>
    </row>
    <row r="9140" spans="1:12" x14ac:dyDescent="0.2">
      <c r="A9140" s="2">
        <v>11.409079999999999</v>
      </c>
      <c r="B9140" s="2">
        <v>28.59834</v>
      </c>
      <c r="C9140" s="2">
        <v>5.5517999999999998E-2</v>
      </c>
      <c r="D9140" s="2">
        <v>0.82763200000000003</v>
      </c>
      <c r="F9140" s="2">
        <v>11.406269999999999</v>
      </c>
      <c r="G9140" s="2">
        <v>0.46109800000000001</v>
      </c>
      <c r="H9140" s="2">
        <v>0.46067799999999998</v>
      </c>
      <c r="J9140" s="2">
        <v>11.409079999999999</v>
      </c>
      <c r="K9140" s="2">
        <v>0.140955</v>
      </c>
      <c r="L9140" s="2">
        <v>0.14029700000000001</v>
      </c>
    </row>
    <row r="9141" spans="1:12" x14ac:dyDescent="0.2">
      <c r="A9141" s="2">
        <v>11.40978</v>
      </c>
      <c r="B9141" s="2">
        <v>28.594069999999999</v>
      </c>
      <c r="C9141" s="2">
        <v>5.5773999999999997E-2</v>
      </c>
      <c r="D9141" s="2">
        <v>0.82788399999999995</v>
      </c>
      <c r="F9141" s="2">
        <v>11.406969999999999</v>
      </c>
      <c r="G9141" s="2">
        <v>0.460617</v>
      </c>
      <c r="H9141" s="2">
        <v>0.46038099999999998</v>
      </c>
      <c r="J9141" s="2">
        <v>11.40978</v>
      </c>
      <c r="K9141" s="2">
        <v>0.14155000000000001</v>
      </c>
      <c r="L9141" s="2">
        <v>0.14082700000000001</v>
      </c>
    </row>
    <row r="9142" spans="1:12" x14ac:dyDescent="0.2">
      <c r="A9142" s="2">
        <v>11.41048</v>
      </c>
      <c r="B9142" s="2">
        <v>28.58971</v>
      </c>
      <c r="C9142" s="2">
        <v>5.6288999999999999E-2</v>
      </c>
      <c r="D9142" s="2">
        <v>0.82834200000000002</v>
      </c>
      <c r="F9142" s="2">
        <v>11.40767</v>
      </c>
      <c r="G9142" s="2">
        <v>0.46022000000000002</v>
      </c>
      <c r="H9142" s="2">
        <v>0.46067799999999998</v>
      </c>
      <c r="J9142" s="2">
        <v>11.41048</v>
      </c>
      <c r="K9142" s="2">
        <v>0.14194300000000001</v>
      </c>
      <c r="L9142" s="2">
        <v>0.14071600000000001</v>
      </c>
    </row>
    <row r="9143" spans="1:12" x14ac:dyDescent="0.2">
      <c r="A9143" s="2">
        <v>11.41118</v>
      </c>
      <c r="B9143" s="2">
        <v>28.5855</v>
      </c>
      <c r="C9143" s="2">
        <v>5.6602E-2</v>
      </c>
      <c r="D9143" s="2">
        <v>0.82863900000000001</v>
      </c>
      <c r="F9143" s="2">
        <v>11.40837</v>
      </c>
      <c r="G9143" s="2">
        <v>0.46048699999999998</v>
      </c>
      <c r="H9143" s="2">
        <v>0.461067</v>
      </c>
      <c r="J9143" s="2">
        <v>11.41118</v>
      </c>
      <c r="K9143" s="2">
        <v>0.14188600000000001</v>
      </c>
      <c r="L9143" s="2">
        <v>0.140489</v>
      </c>
    </row>
    <row r="9144" spans="1:12" x14ac:dyDescent="0.2">
      <c r="A9144" s="2">
        <v>11.41188</v>
      </c>
      <c r="B9144" s="2">
        <v>28.58173</v>
      </c>
      <c r="C9144" s="2">
        <v>5.7299999999999997E-2</v>
      </c>
      <c r="D9144" s="2">
        <v>0.82889100000000004</v>
      </c>
      <c r="F9144" s="2">
        <v>11.409079999999999</v>
      </c>
      <c r="G9144" s="2">
        <v>0.46048699999999998</v>
      </c>
      <c r="H9144" s="2">
        <v>0.46094499999999999</v>
      </c>
      <c r="J9144" s="2">
        <v>11.41188</v>
      </c>
      <c r="K9144" s="2">
        <v>0.14217199999999999</v>
      </c>
      <c r="L9144" s="2">
        <v>0.14047699999999999</v>
      </c>
    </row>
    <row r="9145" spans="1:12" x14ac:dyDescent="0.2">
      <c r="A9145" s="2">
        <v>11.41258</v>
      </c>
      <c r="B9145" s="2">
        <v>28.578479999999999</v>
      </c>
      <c r="C9145" s="2">
        <v>5.7674000000000003E-2</v>
      </c>
      <c r="D9145" s="2">
        <v>0.82922700000000005</v>
      </c>
      <c r="F9145" s="2">
        <v>11.40978</v>
      </c>
      <c r="G9145" s="2">
        <v>0.46051799999999998</v>
      </c>
      <c r="H9145" s="2">
        <v>0.46077000000000001</v>
      </c>
      <c r="J9145" s="2">
        <v>11.41258</v>
      </c>
      <c r="K9145" s="2">
        <v>0.14241400000000001</v>
      </c>
      <c r="L9145" s="2">
        <v>0.14057500000000001</v>
      </c>
    </row>
    <row r="9146" spans="1:12" x14ac:dyDescent="0.2">
      <c r="A9146" s="2">
        <v>11.41328</v>
      </c>
      <c r="B9146" s="2">
        <v>28.575089999999999</v>
      </c>
      <c r="C9146" s="2">
        <v>5.7750000000000003E-2</v>
      </c>
      <c r="D9146" s="2">
        <v>0.82961600000000002</v>
      </c>
      <c r="F9146" s="2">
        <v>11.41048</v>
      </c>
      <c r="G9146" s="2">
        <v>0.46077699999999999</v>
      </c>
      <c r="H9146" s="2">
        <v>0.46058700000000002</v>
      </c>
      <c r="J9146" s="2">
        <v>11.41328</v>
      </c>
      <c r="K9146" s="2">
        <v>0.142183</v>
      </c>
      <c r="L9146" s="2">
        <v>0.140182</v>
      </c>
    </row>
    <row r="9147" spans="1:12" x14ac:dyDescent="0.2">
      <c r="A9147" s="2">
        <v>11.41398</v>
      </c>
      <c r="B9147" s="2">
        <v>28.571739999999998</v>
      </c>
      <c r="C9147" s="2">
        <v>5.7681000000000003E-2</v>
      </c>
      <c r="D9147" s="2">
        <v>0.82999000000000001</v>
      </c>
      <c r="F9147" s="2">
        <v>11.41118</v>
      </c>
      <c r="G9147" s="2">
        <v>0.460976</v>
      </c>
      <c r="H9147" s="2">
        <v>0.460617</v>
      </c>
      <c r="J9147" s="2">
        <v>11.41398</v>
      </c>
      <c r="K9147" s="2">
        <v>0.14240800000000001</v>
      </c>
      <c r="L9147" s="2">
        <v>0.139712</v>
      </c>
    </row>
    <row r="9148" spans="1:12" x14ac:dyDescent="0.2">
      <c r="A9148" s="2">
        <v>11.41469</v>
      </c>
      <c r="B9148" s="2">
        <v>28.568069999999999</v>
      </c>
      <c r="C9148" s="2">
        <v>5.7834000000000003E-2</v>
      </c>
      <c r="D9148" s="2">
        <v>0.83053100000000002</v>
      </c>
      <c r="F9148" s="2">
        <v>11.41188</v>
      </c>
      <c r="G9148" s="2">
        <v>0.46063999999999999</v>
      </c>
      <c r="H9148" s="2">
        <v>0.46073900000000001</v>
      </c>
      <c r="J9148" s="2">
        <v>11.41469</v>
      </c>
      <c r="K9148" s="2">
        <v>0.142845</v>
      </c>
      <c r="L9148" s="2">
        <v>0.13971</v>
      </c>
    </row>
    <row r="9149" spans="1:12" x14ac:dyDescent="0.2">
      <c r="A9149" s="2">
        <v>11.41539</v>
      </c>
      <c r="B9149" s="2">
        <v>28.564319999999999</v>
      </c>
      <c r="C9149" s="2">
        <v>5.7898999999999999E-2</v>
      </c>
      <c r="D9149" s="2">
        <v>0.83067599999999997</v>
      </c>
      <c r="F9149" s="2">
        <v>11.41258</v>
      </c>
      <c r="G9149" s="2">
        <v>0.460289</v>
      </c>
      <c r="H9149" s="2">
        <v>0.46086899999999997</v>
      </c>
      <c r="J9149" s="2">
        <v>11.41539</v>
      </c>
      <c r="K9149" s="2">
        <v>0.14341100000000001</v>
      </c>
      <c r="L9149" s="2">
        <v>0.139847</v>
      </c>
    </row>
    <row r="9150" spans="1:12" x14ac:dyDescent="0.2">
      <c r="A9150" s="2">
        <v>11.416090000000001</v>
      </c>
      <c r="B9150" s="2">
        <v>28.561389999999999</v>
      </c>
      <c r="C9150" s="2">
        <v>5.8402000000000003E-2</v>
      </c>
      <c r="D9150" s="2">
        <v>0.830592</v>
      </c>
      <c r="F9150" s="2">
        <v>11.41328</v>
      </c>
      <c r="G9150" s="2">
        <v>0.460289</v>
      </c>
      <c r="H9150" s="2">
        <v>0.461372</v>
      </c>
      <c r="J9150" s="2">
        <v>11.416090000000001</v>
      </c>
      <c r="K9150" s="2">
        <v>0.14341100000000001</v>
      </c>
      <c r="L9150" s="2">
        <v>0.13971600000000001</v>
      </c>
    </row>
    <row r="9151" spans="1:12" x14ac:dyDescent="0.2">
      <c r="A9151" s="2">
        <v>11.416790000000001</v>
      </c>
      <c r="B9151" s="2">
        <v>28.557929999999999</v>
      </c>
      <c r="C9151" s="2">
        <v>5.8500999999999997E-2</v>
      </c>
      <c r="D9151" s="2">
        <v>0.83078300000000005</v>
      </c>
      <c r="F9151" s="2">
        <v>11.41398</v>
      </c>
      <c r="G9151" s="2">
        <v>0.46047199999999999</v>
      </c>
      <c r="H9151" s="2">
        <v>0.461754</v>
      </c>
      <c r="J9151" s="2">
        <v>11.416790000000001</v>
      </c>
      <c r="K9151" s="2">
        <v>0.14363300000000001</v>
      </c>
      <c r="L9151" s="2">
        <v>0.13986299999999999</v>
      </c>
    </row>
    <row r="9152" spans="1:12" x14ac:dyDescent="0.2">
      <c r="A9152" s="2">
        <v>11.417490000000001</v>
      </c>
      <c r="B9152" s="2">
        <v>28.55444</v>
      </c>
      <c r="C9152" s="2">
        <v>5.8242000000000002E-2</v>
      </c>
      <c r="D9152" s="2">
        <v>0.83056200000000002</v>
      </c>
      <c r="F9152" s="2">
        <v>11.41469</v>
      </c>
      <c r="G9152" s="2">
        <v>0.46085399999999999</v>
      </c>
      <c r="H9152" s="2">
        <v>0.46160099999999998</v>
      </c>
      <c r="J9152" s="2">
        <v>11.417490000000001</v>
      </c>
      <c r="K9152" s="2">
        <v>0.143507</v>
      </c>
      <c r="L9152" s="2">
        <v>0.13994799999999999</v>
      </c>
    </row>
    <row r="9153" spans="1:12" x14ac:dyDescent="0.2">
      <c r="A9153" s="2">
        <v>11.418189999999999</v>
      </c>
      <c r="B9153" s="2">
        <v>28.551369999999999</v>
      </c>
      <c r="C9153" s="2">
        <v>5.8143E-2</v>
      </c>
      <c r="D9153" s="2">
        <v>0.830318</v>
      </c>
      <c r="F9153" s="2">
        <v>11.41539</v>
      </c>
      <c r="G9153" s="2">
        <v>0.460808</v>
      </c>
      <c r="H9153" s="2">
        <v>0.46147199999999999</v>
      </c>
      <c r="J9153" s="2">
        <v>11.418189999999999</v>
      </c>
      <c r="K9153" s="2">
        <v>0.143455</v>
      </c>
      <c r="L9153" s="2">
        <v>0.14016500000000001</v>
      </c>
    </row>
    <row r="9154" spans="1:12" x14ac:dyDescent="0.2">
      <c r="A9154" s="2">
        <v>11.418889999999999</v>
      </c>
      <c r="B9154" s="2">
        <v>28.548120000000001</v>
      </c>
      <c r="C9154" s="2">
        <v>5.8230999999999998E-2</v>
      </c>
      <c r="D9154" s="2">
        <v>0.83060800000000001</v>
      </c>
      <c r="F9154" s="2">
        <v>11.416090000000001</v>
      </c>
      <c r="G9154" s="2">
        <v>0.46066299999999999</v>
      </c>
      <c r="H9154" s="2">
        <v>0.461426</v>
      </c>
      <c r="J9154" s="2">
        <v>11.418889999999999</v>
      </c>
      <c r="K9154" s="2">
        <v>0.143873</v>
      </c>
      <c r="L9154" s="2">
        <v>0.14041899999999999</v>
      </c>
    </row>
    <row r="9155" spans="1:12" x14ac:dyDescent="0.2">
      <c r="A9155" s="2">
        <v>11.419600000000001</v>
      </c>
      <c r="B9155" s="2">
        <v>28.544930000000001</v>
      </c>
      <c r="C9155" s="2">
        <v>5.815E-2</v>
      </c>
      <c r="D9155" s="2">
        <v>0.83082100000000003</v>
      </c>
      <c r="F9155" s="2">
        <v>11.416790000000001</v>
      </c>
      <c r="G9155" s="2">
        <v>0.46047199999999999</v>
      </c>
      <c r="H9155" s="2">
        <v>0.461281</v>
      </c>
      <c r="J9155" s="2">
        <v>11.419600000000001</v>
      </c>
      <c r="K9155" s="2">
        <v>0.144123</v>
      </c>
      <c r="L9155" s="2">
        <v>0.14105400000000001</v>
      </c>
    </row>
    <row r="9156" spans="1:12" x14ac:dyDescent="0.2">
      <c r="A9156" s="2">
        <v>11.420299999999999</v>
      </c>
      <c r="B9156" s="2">
        <v>28.541689999999999</v>
      </c>
      <c r="C9156" s="2">
        <v>5.8257000000000003E-2</v>
      </c>
      <c r="D9156" s="2">
        <v>0.830646</v>
      </c>
      <c r="F9156" s="2">
        <v>11.417490000000001</v>
      </c>
      <c r="G9156" s="2">
        <v>0.46036500000000002</v>
      </c>
      <c r="H9156" s="2">
        <v>0.46101399999999998</v>
      </c>
      <c r="J9156" s="2">
        <v>11.420299999999999</v>
      </c>
      <c r="K9156" s="2">
        <v>0.14459</v>
      </c>
      <c r="L9156" s="2">
        <v>0.14124900000000001</v>
      </c>
    </row>
    <row r="9157" spans="1:12" x14ac:dyDescent="0.2">
      <c r="A9157" s="2">
        <v>11.420999999999999</v>
      </c>
      <c r="B9157" s="2">
        <v>28.538430000000002</v>
      </c>
      <c r="C9157" s="2">
        <v>5.8493999999999997E-2</v>
      </c>
      <c r="D9157" s="2">
        <v>0.83076000000000005</v>
      </c>
      <c r="F9157" s="2">
        <v>11.418189999999999</v>
      </c>
      <c r="G9157" s="2">
        <v>0.46057900000000002</v>
      </c>
      <c r="H9157" s="2">
        <v>0.46110499999999999</v>
      </c>
      <c r="J9157" s="2">
        <v>11.420999999999999</v>
      </c>
      <c r="K9157" s="2">
        <v>0.144987</v>
      </c>
      <c r="L9157" s="2">
        <v>0.141955</v>
      </c>
    </row>
    <row r="9158" spans="1:12" x14ac:dyDescent="0.2">
      <c r="A9158" s="2">
        <v>11.4217</v>
      </c>
      <c r="B9158" s="2">
        <v>28.535129999999999</v>
      </c>
      <c r="C9158" s="2">
        <v>5.8779999999999999E-2</v>
      </c>
      <c r="D9158" s="2">
        <v>0.83079099999999995</v>
      </c>
      <c r="F9158" s="2">
        <v>11.418889999999999</v>
      </c>
      <c r="G9158" s="2">
        <v>0.46050999999999997</v>
      </c>
      <c r="H9158" s="2">
        <v>0.461586</v>
      </c>
      <c r="J9158" s="2">
        <v>11.4217</v>
      </c>
      <c r="K9158" s="2">
        <v>0.14459</v>
      </c>
      <c r="L9158" s="2">
        <v>0.142569</v>
      </c>
    </row>
    <row r="9159" spans="1:12" x14ac:dyDescent="0.2">
      <c r="A9159" s="2">
        <v>11.4224</v>
      </c>
      <c r="B9159" s="2">
        <v>28.532070000000001</v>
      </c>
      <c r="C9159" s="2">
        <v>5.8818000000000002E-2</v>
      </c>
      <c r="D9159" s="2">
        <v>0.83061499999999999</v>
      </c>
      <c r="F9159" s="2">
        <v>11.419600000000001</v>
      </c>
      <c r="G9159" s="2">
        <v>0.45999899999999999</v>
      </c>
      <c r="H9159" s="2">
        <v>0.46181499999999998</v>
      </c>
      <c r="J9159" s="2">
        <v>11.4224</v>
      </c>
      <c r="K9159" s="2">
        <v>0.143932</v>
      </c>
      <c r="L9159" s="2">
        <v>0.14274200000000001</v>
      </c>
    </row>
    <row r="9160" spans="1:12" x14ac:dyDescent="0.2">
      <c r="A9160" s="2">
        <v>11.4231</v>
      </c>
      <c r="B9160" s="2">
        <v>28.529199999999999</v>
      </c>
      <c r="C9160" s="2">
        <v>5.8890999999999999E-2</v>
      </c>
      <c r="D9160" s="2">
        <v>0.829959</v>
      </c>
      <c r="F9160" s="2">
        <v>11.420299999999999</v>
      </c>
      <c r="G9160" s="2">
        <v>0.46005200000000002</v>
      </c>
      <c r="H9160" s="2">
        <v>0.46176099999999998</v>
      </c>
      <c r="J9160" s="2">
        <v>11.4231</v>
      </c>
      <c r="K9160" s="2">
        <v>0.143707</v>
      </c>
      <c r="L9160" s="2">
        <v>0.14299100000000001</v>
      </c>
    </row>
    <row r="9161" spans="1:12" x14ac:dyDescent="0.2">
      <c r="A9161" s="2">
        <v>11.4238</v>
      </c>
      <c r="B9161" s="2">
        <v>28.526299999999999</v>
      </c>
      <c r="C9161" s="2">
        <v>5.9295E-2</v>
      </c>
      <c r="D9161" s="2">
        <v>0.82945599999999997</v>
      </c>
      <c r="F9161" s="2">
        <v>11.420999999999999</v>
      </c>
      <c r="G9161" s="2">
        <v>0.46056399999999997</v>
      </c>
      <c r="H9161" s="2">
        <v>0.46183800000000003</v>
      </c>
      <c r="J9161" s="2">
        <v>11.4238</v>
      </c>
      <c r="K9161" s="2">
        <v>0.14394000000000001</v>
      </c>
      <c r="L9161" s="2">
        <v>0.14366100000000001</v>
      </c>
    </row>
    <row r="9162" spans="1:12" x14ac:dyDescent="0.2">
      <c r="A9162" s="2">
        <v>11.42451</v>
      </c>
      <c r="B9162" s="2">
        <v>28.522839999999999</v>
      </c>
      <c r="C9162" s="2">
        <v>5.9894000000000003E-2</v>
      </c>
      <c r="D9162" s="2">
        <v>0.82889900000000005</v>
      </c>
      <c r="F9162" s="2">
        <v>11.4217</v>
      </c>
      <c r="G9162" s="2">
        <v>0.46067799999999998</v>
      </c>
      <c r="H9162" s="2">
        <v>0.461731</v>
      </c>
      <c r="J9162" s="2">
        <v>11.42451</v>
      </c>
      <c r="K9162" s="2">
        <v>0.143488</v>
      </c>
      <c r="L9162" s="2">
        <v>0.14460700000000001</v>
      </c>
    </row>
    <row r="9163" spans="1:12" x14ac:dyDescent="0.2">
      <c r="A9163" s="2">
        <v>11.42521</v>
      </c>
      <c r="B9163" s="2">
        <v>28.520350000000001</v>
      </c>
      <c r="C9163" s="2">
        <v>6.0344000000000002E-2</v>
      </c>
      <c r="D9163" s="2">
        <v>0.82908199999999999</v>
      </c>
      <c r="F9163" s="2">
        <v>11.4224</v>
      </c>
      <c r="G9163" s="2">
        <v>0.46038099999999998</v>
      </c>
      <c r="H9163" s="2">
        <v>0.46207399999999998</v>
      </c>
      <c r="J9163" s="2">
        <v>11.42521</v>
      </c>
      <c r="K9163" s="2">
        <v>0.14355100000000001</v>
      </c>
      <c r="L9163" s="2">
        <v>0.14457600000000001</v>
      </c>
    </row>
    <row r="9164" spans="1:12" x14ac:dyDescent="0.2">
      <c r="A9164" s="2">
        <v>11.42591</v>
      </c>
      <c r="B9164" s="2">
        <v>28.517589999999998</v>
      </c>
      <c r="C9164" s="2">
        <v>6.0618999999999999E-2</v>
      </c>
      <c r="D9164" s="2">
        <v>0.82886000000000004</v>
      </c>
      <c r="F9164" s="2">
        <v>11.4231</v>
      </c>
      <c r="G9164" s="2">
        <v>0.46067799999999998</v>
      </c>
      <c r="H9164" s="2">
        <v>0.46181499999999998</v>
      </c>
      <c r="J9164" s="2">
        <v>11.42591</v>
      </c>
      <c r="K9164" s="2">
        <v>0.14332800000000001</v>
      </c>
      <c r="L9164" s="2">
        <v>0.14432300000000001</v>
      </c>
    </row>
    <row r="9165" spans="1:12" x14ac:dyDescent="0.2">
      <c r="A9165" s="2">
        <v>11.42661</v>
      </c>
      <c r="B9165" s="2">
        <v>28.514769999999999</v>
      </c>
      <c r="C9165" s="2">
        <v>6.1115000000000003E-2</v>
      </c>
      <c r="D9165" s="2">
        <v>0.82850999999999997</v>
      </c>
      <c r="F9165" s="2">
        <v>11.4238</v>
      </c>
      <c r="G9165" s="2">
        <v>0.461067</v>
      </c>
      <c r="H9165" s="2">
        <v>0.46172299999999999</v>
      </c>
      <c r="J9165" s="2">
        <v>11.42661</v>
      </c>
      <c r="K9165" s="2">
        <v>0.14291699999999999</v>
      </c>
      <c r="L9165" s="2">
        <v>0.14406099999999999</v>
      </c>
    </row>
    <row r="9166" spans="1:12" x14ac:dyDescent="0.2">
      <c r="A9166" s="2">
        <v>11.42731</v>
      </c>
      <c r="B9166" s="2">
        <v>28.511880000000001</v>
      </c>
      <c r="C9166" s="2">
        <v>6.1484999999999998E-2</v>
      </c>
      <c r="D9166" s="2">
        <v>0.82874599999999998</v>
      </c>
      <c r="F9166" s="2">
        <v>11.42451</v>
      </c>
      <c r="G9166" s="2">
        <v>0.46094499999999999</v>
      </c>
      <c r="H9166" s="2">
        <v>0.46130399999999999</v>
      </c>
      <c r="J9166" s="2">
        <v>11.42731</v>
      </c>
      <c r="K9166" s="2">
        <v>0.142536</v>
      </c>
      <c r="L9166" s="2">
        <v>0.143875</v>
      </c>
    </row>
    <row r="9167" spans="1:12" x14ac:dyDescent="0.2">
      <c r="A9167" s="2">
        <v>11.42801</v>
      </c>
      <c r="B9167" s="2">
        <v>28.509119999999999</v>
      </c>
      <c r="C9167" s="2">
        <v>6.1622000000000003E-2</v>
      </c>
      <c r="D9167" s="2">
        <v>0.82977599999999996</v>
      </c>
      <c r="F9167" s="2">
        <v>11.42521</v>
      </c>
      <c r="G9167" s="2">
        <v>0.46077000000000001</v>
      </c>
      <c r="H9167" s="2">
        <v>0.46105200000000002</v>
      </c>
      <c r="J9167" s="2">
        <v>11.42801</v>
      </c>
      <c r="K9167" s="2">
        <v>0.142206</v>
      </c>
      <c r="L9167" s="2">
        <v>0.144149</v>
      </c>
    </row>
    <row r="9168" spans="1:12" x14ac:dyDescent="0.2">
      <c r="A9168" s="2">
        <v>11.428710000000001</v>
      </c>
      <c r="B9168" s="2">
        <v>28.506019999999999</v>
      </c>
      <c r="C9168" s="2">
        <v>6.1922999999999999E-2</v>
      </c>
      <c r="D9168" s="2">
        <v>0.83005799999999996</v>
      </c>
      <c r="F9168" s="2">
        <v>11.42591</v>
      </c>
      <c r="G9168" s="2">
        <v>0.46058700000000002</v>
      </c>
      <c r="H9168" s="2">
        <v>0.46154800000000001</v>
      </c>
      <c r="J9168" s="2">
        <v>11.428710000000001</v>
      </c>
      <c r="K9168" s="2">
        <v>0.14185700000000001</v>
      </c>
      <c r="L9168" s="2">
        <v>0.14438300000000001</v>
      </c>
    </row>
    <row r="9169" spans="1:12" x14ac:dyDescent="0.2">
      <c r="A9169" s="2">
        <v>11.42942</v>
      </c>
      <c r="B9169" s="2">
        <v>28.503319999999999</v>
      </c>
      <c r="C9169" s="2">
        <v>6.2141000000000002E-2</v>
      </c>
      <c r="D9169" s="2">
        <v>0.83029500000000001</v>
      </c>
      <c r="F9169" s="2">
        <v>11.42661</v>
      </c>
      <c r="G9169" s="2">
        <v>0.460617</v>
      </c>
      <c r="H9169" s="2">
        <v>0.46202100000000002</v>
      </c>
      <c r="J9169" s="2">
        <v>11.42942</v>
      </c>
      <c r="K9169" s="2">
        <v>0.141647</v>
      </c>
      <c r="L9169" s="2">
        <v>0.144645</v>
      </c>
    </row>
    <row r="9170" spans="1:12" x14ac:dyDescent="0.2">
      <c r="A9170" s="2">
        <v>11.430120000000001</v>
      </c>
      <c r="B9170" s="2">
        <v>28.500599999999999</v>
      </c>
      <c r="C9170" s="2">
        <v>6.2246999999999997E-2</v>
      </c>
      <c r="D9170" s="2">
        <v>0.83102699999999996</v>
      </c>
      <c r="F9170" s="2">
        <v>11.42731</v>
      </c>
      <c r="G9170" s="2">
        <v>0.46073900000000001</v>
      </c>
      <c r="H9170" s="2">
        <v>0.46259299999999998</v>
      </c>
      <c r="J9170" s="2">
        <v>11.430120000000001</v>
      </c>
      <c r="K9170" s="2">
        <v>0.14179</v>
      </c>
      <c r="L9170" s="2">
        <v>0.14498</v>
      </c>
    </row>
    <row r="9171" spans="1:12" x14ac:dyDescent="0.2">
      <c r="A9171" s="2">
        <v>11.430820000000001</v>
      </c>
      <c r="B9171" s="2">
        <v>28.498280000000001</v>
      </c>
      <c r="C9171" s="2">
        <v>6.2422999999999999E-2</v>
      </c>
      <c r="D9171" s="2">
        <v>0.83127099999999998</v>
      </c>
      <c r="F9171" s="2">
        <v>11.42801</v>
      </c>
      <c r="G9171" s="2">
        <v>0.46086899999999997</v>
      </c>
      <c r="H9171" s="2">
        <v>0.46257799999999999</v>
      </c>
      <c r="J9171" s="2">
        <v>11.430820000000001</v>
      </c>
      <c r="K9171" s="2">
        <v>0.14242299999999999</v>
      </c>
      <c r="L9171" s="2">
        <v>0.14518600000000001</v>
      </c>
    </row>
    <row r="9172" spans="1:12" x14ac:dyDescent="0.2">
      <c r="A9172" s="2">
        <v>11.431520000000001</v>
      </c>
      <c r="B9172" s="2">
        <v>28.495830000000002</v>
      </c>
      <c r="C9172" s="2">
        <v>6.2475999999999997E-2</v>
      </c>
      <c r="D9172" s="2">
        <v>0.831569</v>
      </c>
      <c r="F9172" s="2">
        <v>11.428710000000001</v>
      </c>
      <c r="G9172" s="2">
        <v>0.461372</v>
      </c>
      <c r="H9172" s="2">
        <v>0.462677</v>
      </c>
      <c r="J9172" s="2">
        <v>11.431520000000001</v>
      </c>
      <c r="K9172" s="2">
        <v>0.142628</v>
      </c>
      <c r="L9172" s="2">
        <v>0.14507300000000001</v>
      </c>
    </row>
    <row r="9173" spans="1:12" x14ac:dyDescent="0.2">
      <c r="A9173" s="2">
        <v>11.432219999999999</v>
      </c>
      <c r="B9173" s="2">
        <v>28.49381</v>
      </c>
      <c r="C9173" s="2">
        <v>6.2812000000000007E-2</v>
      </c>
      <c r="D9173" s="2">
        <v>0.83157700000000001</v>
      </c>
      <c r="F9173" s="2">
        <v>11.42942</v>
      </c>
      <c r="G9173" s="2">
        <v>0.461754</v>
      </c>
      <c r="H9173" s="2">
        <v>0.46248600000000001</v>
      </c>
      <c r="J9173" s="2">
        <v>11.432219999999999</v>
      </c>
      <c r="K9173" s="2">
        <v>0.14307</v>
      </c>
      <c r="L9173" s="2">
        <v>0.14538699999999999</v>
      </c>
    </row>
    <row r="9174" spans="1:12" x14ac:dyDescent="0.2">
      <c r="A9174" s="2">
        <v>11.432919999999999</v>
      </c>
      <c r="B9174" s="2">
        <v>28.492010000000001</v>
      </c>
      <c r="C9174" s="2">
        <v>6.2979999999999994E-2</v>
      </c>
      <c r="D9174" s="2">
        <v>0.83201099999999995</v>
      </c>
      <c r="F9174" s="2">
        <v>11.430120000000001</v>
      </c>
      <c r="G9174" s="2">
        <v>0.46160099999999998</v>
      </c>
      <c r="H9174" s="2">
        <v>0.4627</v>
      </c>
      <c r="J9174" s="2">
        <v>11.432919999999999</v>
      </c>
      <c r="K9174" s="2">
        <v>0.142902</v>
      </c>
      <c r="L9174" s="2">
        <v>0.14611199999999999</v>
      </c>
    </row>
    <row r="9175" spans="1:12" x14ac:dyDescent="0.2">
      <c r="A9175" s="2">
        <v>11.433619999999999</v>
      </c>
      <c r="B9175" s="2">
        <v>28.490269999999999</v>
      </c>
      <c r="C9175" s="2">
        <v>6.3467999999999997E-2</v>
      </c>
      <c r="D9175" s="2">
        <v>0.83203400000000005</v>
      </c>
      <c r="F9175" s="2">
        <v>11.430820000000001</v>
      </c>
      <c r="G9175" s="2">
        <v>0.46147199999999999</v>
      </c>
      <c r="H9175" s="2">
        <v>0.46266200000000002</v>
      </c>
      <c r="J9175" s="2">
        <v>11.433619999999999</v>
      </c>
      <c r="K9175" s="2">
        <v>0.142628</v>
      </c>
      <c r="L9175" s="2">
        <v>0.14648600000000001</v>
      </c>
    </row>
    <row r="9176" spans="1:12" x14ac:dyDescent="0.2">
      <c r="A9176" s="2">
        <v>11.43432</v>
      </c>
      <c r="B9176" s="2">
        <v>28.48864</v>
      </c>
      <c r="C9176" s="2">
        <v>6.4093999999999998E-2</v>
      </c>
      <c r="D9176" s="2">
        <v>0.83259899999999998</v>
      </c>
      <c r="F9176" s="2">
        <v>11.431520000000001</v>
      </c>
      <c r="G9176" s="2">
        <v>0.461426</v>
      </c>
      <c r="H9176" s="2">
        <v>0.4627</v>
      </c>
      <c r="J9176" s="2">
        <v>11.43432</v>
      </c>
      <c r="K9176" s="2">
        <v>0.14287900000000001</v>
      </c>
      <c r="L9176" s="2">
        <v>0.14660100000000001</v>
      </c>
    </row>
    <row r="9177" spans="1:12" x14ac:dyDescent="0.2">
      <c r="A9177" s="2">
        <v>11.435029999999999</v>
      </c>
      <c r="B9177" s="2">
        <v>28.486139999999999</v>
      </c>
      <c r="C9177" s="2">
        <v>6.4666000000000001E-2</v>
      </c>
      <c r="D9177" s="2">
        <v>0.83288099999999998</v>
      </c>
      <c r="F9177" s="2">
        <v>11.432219999999999</v>
      </c>
      <c r="G9177" s="2">
        <v>0.461281</v>
      </c>
      <c r="H9177" s="2">
        <v>0.46301300000000001</v>
      </c>
      <c r="J9177" s="2">
        <v>11.435029999999999</v>
      </c>
      <c r="K9177" s="2">
        <v>0.143181</v>
      </c>
      <c r="L9177" s="2">
        <v>0.147178</v>
      </c>
    </row>
    <row r="9178" spans="1:12" x14ac:dyDescent="0.2">
      <c r="A9178" s="2">
        <v>11.43573</v>
      </c>
      <c r="B9178" s="2">
        <v>28.483799999999999</v>
      </c>
      <c r="C9178" s="2">
        <v>6.5172999999999995E-2</v>
      </c>
      <c r="D9178" s="2">
        <v>0.83291899999999996</v>
      </c>
      <c r="F9178" s="2">
        <v>11.432919999999999</v>
      </c>
      <c r="G9178" s="2">
        <v>0.46101399999999998</v>
      </c>
      <c r="H9178" s="2">
        <v>0.46299000000000001</v>
      </c>
      <c r="J9178" s="2">
        <v>11.43573</v>
      </c>
      <c r="K9178" s="2">
        <v>0.14396700000000001</v>
      </c>
      <c r="L9178" s="2">
        <v>0.147398</v>
      </c>
    </row>
    <row r="9179" spans="1:12" x14ac:dyDescent="0.2">
      <c r="A9179" s="2">
        <v>11.43643</v>
      </c>
      <c r="B9179" s="2">
        <v>28.4816</v>
      </c>
      <c r="C9179" s="2">
        <v>6.5645999999999996E-2</v>
      </c>
      <c r="D9179" s="2">
        <v>0.83273600000000003</v>
      </c>
      <c r="F9179" s="2">
        <v>11.433619999999999</v>
      </c>
      <c r="G9179" s="2">
        <v>0.46110499999999999</v>
      </c>
      <c r="H9179" s="2">
        <v>0.46338699999999999</v>
      </c>
      <c r="J9179" s="2">
        <v>11.43643</v>
      </c>
      <c r="K9179" s="2">
        <v>0.14382700000000001</v>
      </c>
      <c r="L9179" s="2">
        <v>0.147505</v>
      </c>
    </row>
    <row r="9180" spans="1:12" x14ac:dyDescent="0.2">
      <c r="A9180" s="2">
        <v>11.43713</v>
      </c>
      <c r="B9180" s="2">
        <v>28.479510000000001</v>
      </c>
      <c r="C9180" s="2">
        <v>6.6214999999999996E-2</v>
      </c>
      <c r="D9180" s="2">
        <v>0.83291199999999999</v>
      </c>
      <c r="F9180" s="2">
        <v>11.43432</v>
      </c>
      <c r="G9180" s="2">
        <v>0.461586</v>
      </c>
      <c r="H9180" s="2">
        <v>0.46367599999999998</v>
      </c>
      <c r="J9180" s="2">
        <v>11.43713</v>
      </c>
      <c r="K9180" s="2">
        <v>0.14322799999999999</v>
      </c>
      <c r="L9180" s="2">
        <v>0.14779500000000001</v>
      </c>
    </row>
    <row r="9181" spans="1:12" x14ac:dyDescent="0.2">
      <c r="A9181" s="2">
        <v>11.43783</v>
      </c>
      <c r="B9181" s="2">
        <v>28.477789999999999</v>
      </c>
      <c r="C9181" s="2">
        <v>6.6554000000000002E-2</v>
      </c>
      <c r="D9181" s="2">
        <v>0.83306400000000003</v>
      </c>
      <c r="F9181" s="2">
        <v>11.435029999999999</v>
      </c>
      <c r="G9181" s="2">
        <v>0.46181499999999998</v>
      </c>
      <c r="H9181" s="2">
        <v>0.463783</v>
      </c>
      <c r="J9181" s="2">
        <v>11.43783</v>
      </c>
      <c r="K9181" s="2">
        <v>0.14325099999999999</v>
      </c>
      <c r="L9181" s="2">
        <v>0.14866599999999999</v>
      </c>
    </row>
    <row r="9182" spans="1:12" x14ac:dyDescent="0.2">
      <c r="A9182" s="2">
        <v>11.43853</v>
      </c>
      <c r="B9182" s="2">
        <v>28.47608</v>
      </c>
      <c r="C9182" s="2">
        <v>6.6718E-2</v>
      </c>
      <c r="D9182" s="2">
        <v>0.83328599999999997</v>
      </c>
      <c r="F9182" s="2">
        <v>11.43573</v>
      </c>
      <c r="G9182" s="2">
        <v>0.46176099999999998</v>
      </c>
      <c r="H9182" s="2">
        <v>0.46385999999999999</v>
      </c>
      <c r="J9182" s="2">
        <v>11.43853</v>
      </c>
      <c r="K9182" s="2">
        <v>0.14330799999999999</v>
      </c>
      <c r="L9182" s="2">
        <v>0.149448</v>
      </c>
    </row>
    <row r="9183" spans="1:12" x14ac:dyDescent="0.2">
      <c r="A9183" s="2">
        <v>11.43923</v>
      </c>
      <c r="B9183" s="2">
        <v>28.4742</v>
      </c>
      <c r="C9183" s="2">
        <v>6.6687999999999997E-2</v>
      </c>
      <c r="D9183" s="2">
        <v>0.83316299999999999</v>
      </c>
      <c r="F9183" s="2">
        <v>11.43643</v>
      </c>
      <c r="G9183" s="2">
        <v>0.46183800000000003</v>
      </c>
      <c r="H9183" s="2">
        <v>0.46370699999999998</v>
      </c>
      <c r="J9183" s="2">
        <v>11.43923</v>
      </c>
      <c r="K9183" s="2">
        <v>0.14350499999999999</v>
      </c>
      <c r="L9183" s="2">
        <v>0.14932799999999999</v>
      </c>
    </row>
    <row r="9184" spans="1:12" x14ac:dyDescent="0.2">
      <c r="A9184" s="2">
        <v>11.43994</v>
      </c>
      <c r="B9184" s="2">
        <v>28.47231</v>
      </c>
      <c r="C9184" s="2">
        <v>6.6917000000000004E-2</v>
      </c>
      <c r="D9184" s="2">
        <v>0.83327799999999996</v>
      </c>
      <c r="F9184" s="2">
        <v>11.43713</v>
      </c>
      <c r="G9184" s="2">
        <v>0.461731</v>
      </c>
      <c r="H9184" s="2">
        <v>0.46344800000000003</v>
      </c>
      <c r="J9184" s="2">
        <v>11.43994</v>
      </c>
      <c r="K9184" s="2">
        <v>0.14369799999999999</v>
      </c>
      <c r="L9184" s="2">
        <v>0.149615</v>
      </c>
    </row>
    <row r="9185" spans="1:12" x14ac:dyDescent="0.2">
      <c r="A9185" s="2">
        <v>11.44064</v>
      </c>
      <c r="B9185" s="2">
        <v>28.469940000000001</v>
      </c>
      <c r="C9185" s="2">
        <v>6.726E-2</v>
      </c>
      <c r="D9185" s="2">
        <v>0.83352999999999999</v>
      </c>
      <c r="F9185" s="2">
        <v>11.43783</v>
      </c>
      <c r="G9185" s="2">
        <v>0.46207399999999998</v>
      </c>
      <c r="H9185" s="2">
        <v>0.46322600000000003</v>
      </c>
      <c r="J9185" s="2">
        <v>11.44064</v>
      </c>
      <c r="K9185" s="2">
        <v>0.14382</v>
      </c>
      <c r="L9185" s="2">
        <v>0.15004700000000001</v>
      </c>
    </row>
    <row r="9186" spans="1:12" x14ac:dyDescent="0.2">
      <c r="A9186" s="2">
        <v>11.44134</v>
      </c>
      <c r="B9186" s="2">
        <v>28.467860000000002</v>
      </c>
      <c r="C9186" s="2">
        <v>6.7671999999999996E-2</v>
      </c>
      <c r="D9186" s="2">
        <v>0.83352199999999999</v>
      </c>
      <c r="F9186" s="2">
        <v>11.43853</v>
      </c>
      <c r="G9186" s="2">
        <v>0.46181499999999998</v>
      </c>
      <c r="H9186" s="2">
        <v>0.46340900000000002</v>
      </c>
      <c r="J9186" s="2">
        <v>11.44134</v>
      </c>
      <c r="K9186" s="2">
        <v>0.14379900000000001</v>
      </c>
      <c r="L9186" s="2">
        <v>0.15026200000000001</v>
      </c>
    </row>
    <row r="9187" spans="1:12" x14ac:dyDescent="0.2">
      <c r="A9187" s="2">
        <v>11.44204</v>
      </c>
      <c r="B9187" s="2">
        <v>28.466349999999998</v>
      </c>
      <c r="C9187" s="2">
        <v>6.7790000000000003E-2</v>
      </c>
      <c r="D9187" s="2">
        <v>0.83362899999999995</v>
      </c>
      <c r="F9187" s="2">
        <v>11.43923</v>
      </c>
      <c r="G9187" s="2">
        <v>0.46172299999999999</v>
      </c>
      <c r="H9187" s="2">
        <v>0.46379900000000002</v>
      </c>
      <c r="J9187" s="2">
        <v>11.44204</v>
      </c>
      <c r="K9187" s="2">
        <v>0.143127</v>
      </c>
      <c r="L9187" s="2">
        <v>0.15076400000000001</v>
      </c>
    </row>
    <row r="9188" spans="1:12" x14ac:dyDescent="0.2">
      <c r="A9188" s="2">
        <v>11.442740000000001</v>
      </c>
      <c r="B9188" s="2">
        <v>28.463930000000001</v>
      </c>
      <c r="C9188" s="2">
        <v>6.7949999999999997E-2</v>
      </c>
      <c r="D9188" s="2">
        <v>0.83366700000000005</v>
      </c>
      <c r="F9188" s="2">
        <v>11.43994</v>
      </c>
      <c r="G9188" s="2">
        <v>0.46130399999999999</v>
      </c>
      <c r="H9188" s="2">
        <v>0.463814</v>
      </c>
      <c r="J9188" s="2">
        <v>11.442740000000001</v>
      </c>
      <c r="K9188" s="2">
        <v>0.14321900000000001</v>
      </c>
      <c r="L9188" s="2">
        <v>0.15121699999999999</v>
      </c>
    </row>
    <row r="9189" spans="1:12" x14ac:dyDescent="0.2">
      <c r="A9189" s="2">
        <v>11.443440000000001</v>
      </c>
      <c r="B9189" s="2">
        <v>28.462810000000001</v>
      </c>
      <c r="C9189" s="2">
        <v>6.8454000000000001E-2</v>
      </c>
      <c r="D9189" s="2">
        <v>0.83362899999999995</v>
      </c>
      <c r="F9189" s="2">
        <v>11.44064</v>
      </c>
      <c r="G9189" s="2">
        <v>0.46105200000000002</v>
      </c>
      <c r="H9189" s="2">
        <v>0.46344800000000003</v>
      </c>
      <c r="J9189" s="2">
        <v>11.443440000000001</v>
      </c>
      <c r="K9189" s="2">
        <v>0.14290600000000001</v>
      </c>
      <c r="L9189" s="2">
        <v>0.151618</v>
      </c>
    </row>
    <row r="9190" spans="1:12" x14ac:dyDescent="0.2">
      <c r="A9190" s="2">
        <v>11.444140000000001</v>
      </c>
      <c r="B9190" s="2">
        <v>28.461649999999999</v>
      </c>
      <c r="C9190" s="2">
        <v>6.8823999999999996E-2</v>
      </c>
      <c r="D9190" s="2">
        <v>0.83359799999999995</v>
      </c>
      <c r="F9190" s="2">
        <v>11.44134</v>
      </c>
      <c r="G9190" s="2">
        <v>0.46154800000000001</v>
      </c>
      <c r="H9190" s="2">
        <v>0.46318799999999999</v>
      </c>
      <c r="J9190" s="2">
        <v>11.444140000000001</v>
      </c>
      <c r="K9190" s="2">
        <v>0.14285999999999999</v>
      </c>
      <c r="L9190" s="2">
        <v>0.15147099999999999</v>
      </c>
    </row>
    <row r="9191" spans="1:12" x14ac:dyDescent="0.2">
      <c r="A9191" s="2">
        <v>11.444850000000001</v>
      </c>
      <c r="B9191" s="2">
        <v>28.46012</v>
      </c>
      <c r="C9191" s="2">
        <v>6.9038000000000002E-2</v>
      </c>
      <c r="D9191" s="2">
        <v>0.83343800000000001</v>
      </c>
      <c r="F9191" s="2">
        <v>11.44204</v>
      </c>
      <c r="G9191" s="2">
        <v>0.46202100000000002</v>
      </c>
      <c r="H9191" s="2">
        <v>0.46291399999999999</v>
      </c>
      <c r="J9191" s="2">
        <v>11.444850000000001</v>
      </c>
      <c r="K9191" s="2">
        <v>0.14260800000000001</v>
      </c>
      <c r="L9191" s="2">
        <v>0.15131700000000001</v>
      </c>
    </row>
    <row r="9192" spans="1:12" x14ac:dyDescent="0.2">
      <c r="A9192" s="2">
        <v>11.445550000000001</v>
      </c>
      <c r="B9192" s="2">
        <v>28.458919999999999</v>
      </c>
      <c r="C9192" s="2">
        <v>6.9349999999999995E-2</v>
      </c>
      <c r="D9192" s="2">
        <v>0.83311000000000002</v>
      </c>
      <c r="F9192" s="2">
        <v>11.442740000000001</v>
      </c>
      <c r="G9192" s="2">
        <v>0.46259299999999998</v>
      </c>
      <c r="H9192" s="2">
        <v>0.46260099999999998</v>
      </c>
      <c r="J9192" s="2">
        <v>11.445550000000001</v>
      </c>
      <c r="K9192" s="2">
        <v>0.14257400000000001</v>
      </c>
      <c r="L9192" s="2">
        <v>0.15206800000000001</v>
      </c>
    </row>
    <row r="9193" spans="1:12" x14ac:dyDescent="0.2">
      <c r="A9193" s="2">
        <v>11.446249999999999</v>
      </c>
      <c r="B9193" s="2">
        <v>28.457750000000001</v>
      </c>
      <c r="C9193" s="2">
        <v>6.9433999999999996E-2</v>
      </c>
      <c r="D9193" s="2">
        <v>0.83265199999999995</v>
      </c>
      <c r="F9193" s="2">
        <v>11.443440000000001</v>
      </c>
      <c r="G9193" s="2">
        <v>0.46257799999999999</v>
      </c>
      <c r="H9193" s="2">
        <v>0.46237899999999998</v>
      </c>
      <c r="J9193" s="2">
        <v>11.446249999999999</v>
      </c>
      <c r="K9193" s="2">
        <v>0.14263100000000001</v>
      </c>
      <c r="L9193" s="2">
        <v>0.15308099999999999</v>
      </c>
    </row>
    <row r="9194" spans="1:12" x14ac:dyDescent="0.2">
      <c r="A9194" s="2">
        <v>11.446949999999999</v>
      </c>
      <c r="B9194" s="2">
        <v>28.45693</v>
      </c>
      <c r="C9194" s="2">
        <v>6.9652000000000006E-2</v>
      </c>
      <c r="D9194" s="2">
        <v>0.83259899999999998</v>
      </c>
      <c r="F9194" s="2">
        <v>11.444140000000001</v>
      </c>
      <c r="G9194" s="2">
        <v>0.462677</v>
      </c>
      <c r="H9194" s="2">
        <v>0.46246300000000001</v>
      </c>
      <c r="J9194" s="2">
        <v>11.446949999999999</v>
      </c>
      <c r="K9194" s="2">
        <v>0.14307</v>
      </c>
      <c r="L9194" s="2">
        <v>0.15376500000000001</v>
      </c>
    </row>
    <row r="9195" spans="1:12" x14ac:dyDescent="0.2">
      <c r="A9195" s="2">
        <v>11.447649999999999</v>
      </c>
      <c r="B9195" s="2">
        <v>28.455390000000001</v>
      </c>
      <c r="C9195" s="2">
        <v>6.9980000000000001E-2</v>
      </c>
      <c r="D9195" s="2">
        <v>0.83247700000000002</v>
      </c>
      <c r="F9195" s="2">
        <v>11.444850000000001</v>
      </c>
      <c r="G9195" s="2">
        <v>0.46248600000000001</v>
      </c>
      <c r="H9195" s="2">
        <v>0.46292899999999998</v>
      </c>
      <c r="J9195" s="2">
        <v>11.447649999999999</v>
      </c>
      <c r="K9195" s="2">
        <v>0.14289299999999999</v>
      </c>
      <c r="L9195" s="2">
        <v>0.15405099999999999</v>
      </c>
    </row>
    <row r="9196" spans="1:12" x14ac:dyDescent="0.2">
      <c r="A9196" s="2">
        <v>11.44835</v>
      </c>
      <c r="B9196" s="2">
        <v>28.454789999999999</v>
      </c>
      <c r="C9196" s="2">
        <v>7.0399000000000003E-2</v>
      </c>
      <c r="D9196" s="2">
        <v>0.83185900000000002</v>
      </c>
      <c r="F9196" s="2">
        <v>11.445550000000001</v>
      </c>
      <c r="G9196" s="2">
        <v>0.4627</v>
      </c>
      <c r="H9196" s="2">
        <v>0.46330300000000002</v>
      </c>
      <c r="J9196" s="2">
        <v>11.44835</v>
      </c>
      <c r="K9196" s="2">
        <v>0.143148</v>
      </c>
      <c r="L9196" s="2">
        <v>0.15446199999999999</v>
      </c>
    </row>
    <row r="9197" spans="1:12" x14ac:dyDescent="0.2">
      <c r="A9197" s="2">
        <v>11.44905</v>
      </c>
      <c r="B9197" s="2">
        <v>28.453900000000001</v>
      </c>
      <c r="C9197" s="2">
        <v>7.0594000000000004E-2</v>
      </c>
      <c r="D9197" s="2">
        <v>0.83129399999999998</v>
      </c>
      <c r="F9197" s="2">
        <v>11.446249999999999</v>
      </c>
      <c r="G9197" s="2">
        <v>0.46266200000000002</v>
      </c>
      <c r="H9197" s="2">
        <v>0.46331</v>
      </c>
      <c r="J9197" s="2">
        <v>11.44905</v>
      </c>
      <c r="K9197" s="2">
        <v>0.142933</v>
      </c>
      <c r="L9197" s="2">
        <v>0.15479100000000001</v>
      </c>
    </row>
    <row r="9198" spans="1:12" x14ac:dyDescent="0.2">
      <c r="A9198" s="2">
        <v>11.449759999999999</v>
      </c>
      <c r="B9198" s="2">
        <v>28.453130000000002</v>
      </c>
      <c r="C9198" s="2">
        <v>7.1531999999999998E-2</v>
      </c>
      <c r="D9198" s="2">
        <v>0.83118000000000003</v>
      </c>
      <c r="F9198" s="2">
        <v>11.446949999999999</v>
      </c>
      <c r="G9198" s="2">
        <v>0.4627</v>
      </c>
      <c r="H9198" s="2">
        <v>0.46345500000000001</v>
      </c>
      <c r="J9198" s="2">
        <v>11.449759999999999</v>
      </c>
      <c r="K9198" s="2">
        <v>0.14275499999999999</v>
      </c>
      <c r="L9198" s="2">
        <v>0.154692</v>
      </c>
    </row>
    <row r="9199" spans="1:12" x14ac:dyDescent="0.2">
      <c r="A9199" s="2">
        <v>11.45046</v>
      </c>
      <c r="B9199" s="2">
        <v>28.452570000000001</v>
      </c>
      <c r="C9199" s="2">
        <v>7.1642999999999998E-2</v>
      </c>
      <c r="D9199" s="2">
        <v>0.83152300000000001</v>
      </c>
      <c r="F9199" s="2">
        <v>11.447649999999999</v>
      </c>
      <c r="G9199" s="2">
        <v>0.46301300000000001</v>
      </c>
      <c r="H9199" s="2">
        <v>0.463669</v>
      </c>
      <c r="J9199" s="2">
        <v>11.45046</v>
      </c>
      <c r="K9199" s="2">
        <v>0.142429</v>
      </c>
      <c r="L9199" s="2">
        <v>0.15468499999999999</v>
      </c>
    </row>
    <row r="9200" spans="1:12" x14ac:dyDescent="0.2">
      <c r="A9200" s="2">
        <v>11.45116</v>
      </c>
      <c r="B9200" s="2">
        <v>28.452159999999999</v>
      </c>
      <c r="C9200" s="2">
        <v>7.1811E-2</v>
      </c>
      <c r="D9200" s="2">
        <v>0.83173699999999995</v>
      </c>
      <c r="F9200" s="2">
        <v>11.44835</v>
      </c>
      <c r="G9200" s="2">
        <v>0.46299000000000001</v>
      </c>
      <c r="H9200" s="2">
        <v>0.46325699999999997</v>
      </c>
      <c r="J9200" s="2">
        <v>11.45116</v>
      </c>
      <c r="K9200" s="2">
        <v>0.142786</v>
      </c>
      <c r="L9200" s="2">
        <v>0.15493599999999999</v>
      </c>
    </row>
    <row r="9201" spans="1:12" x14ac:dyDescent="0.2">
      <c r="A9201" s="2">
        <v>11.45186</v>
      </c>
      <c r="B9201" s="2">
        <v>28.451339999999998</v>
      </c>
      <c r="C9201" s="2">
        <v>7.2539999999999993E-2</v>
      </c>
      <c r="D9201" s="2">
        <v>0.83223999999999998</v>
      </c>
      <c r="F9201" s="2">
        <v>11.44905</v>
      </c>
      <c r="G9201" s="2">
        <v>0.46338699999999999</v>
      </c>
      <c r="H9201" s="2">
        <v>0.46305800000000003</v>
      </c>
      <c r="J9201" s="2">
        <v>11.45186</v>
      </c>
      <c r="K9201" s="2">
        <v>0.14269599999999999</v>
      </c>
      <c r="L9201" s="2">
        <v>0.154836</v>
      </c>
    </row>
    <row r="9202" spans="1:12" x14ac:dyDescent="0.2">
      <c r="A9202" s="2">
        <v>11.45256</v>
      </c>
      <c r="B9202" s="2">
        <v>28.450479999999999</v>
      </c>
      <c r="C9202" s="2">
        <v>7.3020000000000002E-2</v>
      </c>
      <c r="D9202" s="2">
        <v>0.83304900000000004</v>
      </c>
      <c r="F9202" s="2">
        <v>11.449759999999999</v>
      </c>
      <c r="G9202" s="2">
        <v>0.46367599999999998</v>
      </c>
      <c r="H9202" s="2">
        <v>0.46360000000000001</v>
      </c>
      <c r="J9202" s="2">
        <v>11.45256</v>
      </c>
      <c r="K9202" s="2">
        <v>0.14291000000000001</v>
      </c>
      <c r="L9202" s="2">
        <v>0.15462600000000001</v>
      </c>
    </row>
    <row r="9203" spans="1:12" x14ac:dyDescent="0.2">
      <c r="A9203" s="2">
        <v>11.45326</v>
      </c>
      <c r="B9203" s="2">
        <v>28.449380000000001</v>
      </c>
      <c r="C9203" s="2">
        <v>7.3421E-2</v>
      </c>
      <c r="D9203" s="2">
        <v>0.833453</v>
      </c>
      <c r="F9203" s="2">
        <v>11.45046</v>
      </c>
      <c r="G9203" s="2">
        <v>0.463783</v>
      </c>
      <c r="H9203" s="2">
        <v>0.46387499999999998</v>
      </c>
      <c r="J9203" s="2">
        <v>11.45326</v>
      </c>
      <c r="K9203" s="2">
        <v>0.14311199999999999</v>
      </c>
      <c r="L9203" s="2">
        <v>0.154641</v>
      </c>
    </row>
    <row r="9204" spans="1:12" x14ac:dyDescent="0.2">
      <c r="A9204" s="2">
        <v>11.45396</v>
      </c>
      <c r="B9204" s="2">
        <v>28.448329999999999</v>
      </c>
      <c r="C9204" s="2">
        <v>7.3676000000000005E-2</v>
      </c>
      <c r="D9204" s="2">
        <v>0.83343800000000001</v>
      </c>
      <c r="F9204" s="2">
        <v>11.45116</v>
      </c>
      <c r="G9204" s="2">
        <v>0.46385999999999999</v>
      </c>
      <c r="H9204" s="2">
        <v>0.46371499999999999</v>
      </c>
      <c r="J9204" s="2">
        <v>11.45396</v>
      </c>
      <c r="K9204" s="2">
        <v>0.142954</v>
      </c>
      <c r="L9204" s="2">
        <v>0.15481500000000001</v>
      </c>
    </row>
    <row r="9205" spans="1:12" x14ac:dyDescent="0.2">
      <c r="A9205" s="2">
        <v>11.454660000000001</v>
      </c>
      <c r="B9205" s="2">
        <v>28.44772</v>
      </c>
      <c r="C9205" s="2">
        <v>7.4206999999999995E-2</v>
      </c>
      <c r="D9205" s="2">
        <v>0.83360599999999996</v>
      </c>
      <c r="F9205" s="2">
        <v>11.45186</v>
      </c>
      <c r="G9205" s="2">
        <v>0.46370699999999998</v>
      </c>
      <c r="H9205" s="2">
        <v>0.46379900000000002</v>
      </c>
      <c r="J9205" s="2">
        <v>11.454660000000001</v>
      </c>
      <c r="K9205" s="2">
        <v>0.14330799999999999</v>
      </c>
      <c r="L9205" s="2">
        <v>0.154781</v>
      </c>
    </row>
    <row r="9206" spans="1:12" x14ac:dyDescent="0.2">
      <c r="A9206" s="2">
        <v>11.45537</v>
      </c>
      <c r="B9206" s="2">
        <v>28.44708</v>
      </c>
      <c r="C9206" s="2">
        <v>7.4431999999999998E-2</v>
      </c>
      <c r="D9206" s="2">
        <v>0.83347599999999999</v>
      </c>
      <c r="F9206" s="2">
        <v>11.45256</v>
      </c>
      <c r="G9206" s="2">
        <v>0.46344800000000003</v>
      </c>
      <c r="H9206" s="2">
        <v>0.463646</v>
      </c>
      <c r="J9206" s="2">
        <v>11.45537</v>
      </c>
      <c r="K9206" s="2">
        <v>0.14336399999999999</v>
      </c>
      <c r="L9206" s="2">
        <v>0.154558</v>
      </c>
    </row>
    <row r="9207" spans="1:12" x14ac:dyDescent="0.2">
      <c r="A9207" s="2">
        <v>11.45607</v>
      </c>
      <c r="B9207" s="2">
        <v>28.446179999999998</v>
      </c>
      <c r="C9207" s="2">
        <v>7.4469999999999995E-2</v>
      </c>
      <c r="D9207" s="2">
        <v>0.83289599999999997</v>
      </c>
      <c r="F9207" s="2">
        <v>11.45326</v>
      </c>
      <c r="G9207" s="2">
        <v>0.46322600000000003</v>
      </c>
      <c r="H9207" s="2">
        <v>0.46337899999999999</v>
      </c>
      <c r="J9207" s="2">
        <v>11.45607</v>
      </c>
      <c r="K9207" s="2">
        <v>0.14369799999999999</v>
      </c>
      <c r="L9207" s="2">
        <v>0.154054</v>
      </c>
    </row>
    <row r="9208" spans="1:12" x14ac:dyDescent="0.2">
      <c r="A9208" s="2">
        <v>11.456770000000001</v>
      </c>
      <c r="B9208" s="2">
        <v>28.445360000000001</v>
      </c>
      <c r="C9208" s="2">
        <v>7.5190999999999994E-2</v>
      </c>
      <c r="D9208" s="2">
        <v>0.83297299999999996</v>
      </c>
      <c r="F9208" s="2">
        <v>11.45396</v>
      </c>
      <c r="G9208" s="2">
        <v>0.46340900000000002</v>
      </c>
      <c r="H9208" s="2">
        <v>0.46284500000000001</v>
      </c>
      <c r="J9208" s="2">
        <v>11.456770000000001</v>
      </c>
      <c r="K9208" s="2">
        <v>0.14452300000000001</v>
      </c>
      <c r="L9208" s="2">
        <v>0.15359900000000001</v>
      </c>
    </row>
    <row r="9209" spans="1:12" x14ac:dyDescent="0.2">
      <c r="A9209" s="2">
        <v>11.457470000000001</v>
      </c>
      <c r="B9209" s="2">
        <v>28.444710000000001</v>
      </c>
      <c r="C9209" s="2">
        <v>7.6034000000000004E-2</v>
      </c>
      <c r="D9209" s="2">
        <v>0.83374300000000001</v>
      </c>
      <c r="F9209" s="2">
        <v>11.454660000000001</v>
      </c>
      <c r="G9209" s="2">
        <v>0.46379900000000002</v>
      </c>
      <c r="H9209" s="2">
        <v>0.46283000000000002</v>
      </c>
      <c r="J9209" s="2">
        <v>11.457470000000001</v>
      </c>
      <c r="K9209" s="2">
        <v>0.14560899999999999</v>
      </c>
      <c r="L9209" s="2">
        <v>0.15373700000000001</v>
      </c>
    </row>
    <row r="9210" spans="1:12" x14ac:dyDescent="0.2">
      <c r="A9210" s="2">
        <v>11.458170000000001</v>
      </c>
      <c r="B9210" s="2">
        <v>28.443829999999998</v>
      </c>
      <c r="C9210" s="2">
        <v>7.6701000000000005E-2</v>
      </c>
      <c r="D9210" s="2">
        <v>0.83468200000000004</v>
      </c>
      <c r="F9210" s="2">
        <v>11.45537</v>
      </c>
      <c r="G9210" s="2">
        <v>0.463814</v>
      </c>
      <c r="H9210" s="2">
        <v>0.46316499999999999</v>
      </c>
      <c r="J9210" s="2">
        <v>11.458170000000001</v>
      </c>
      <c r="K9210" s="2">
        <v>0.14621700000000001</v>
      </c>
      <c r="L9210" s="2">
        <v>0.15434999999999999</v>
      </c>
    </row>
    <row r="9211" spans="1:12" x14ac:dyDescent="0.2">
      <c r="A9211" s="2">
        <v>11.458869999999999</v>
      </c>
      <c r="B9211" s="2">
        <v>28.443059999999999</v>
      </c>
      <c r="C9211" s="2">
        <v>7.7341999999999994E-2</v>
      </c>
      <c r="D9211" s="2">
        <v>0.83564300000000002</v>
      </c>
      <c r="F9211" s="2">
        <v>11.45607</v>
      </c>
      <c r="G9211" s="2">
        <v>0.46344800000000003</v>
      </c>
      <c r="H9211" s="2">
        <v>0.46301300000000001</v>
      </c>
      <c r="J9211" s="2">
        <v>11.458869999999999</v>
      </c>
      <c r="K9211" s="2">
        <v>0.14655499999999999</v>
      </c>
      <c r="L9211" s="2">
        <v>0.154811</v>
      </c>
    </row>
    <row r="9212" spans="1:12" x14ac:dyDescent="0.2">
      <c r="A9212" s="2">
        <v>11.459569999999999</v>
      </c>
      <c r="B9212" s="2">
        <v>28.44285</v>
      </c>
      <c r="C9212" s="2">
        <v>7.7476000000000003E-2</v>
      </c>
      <c r="D9212" s="2">
        <v>0.83563500000000002</v>
      </c>
      <c r="F9212" s="2">
        <v>11.456770000000001</v>
      </c>
      <c r="G9212" s="2">
        <v>0.46318799999999999</v>
      </c>
      <c r="H9212" s="2">
        <v>0.46279100000000001</v>
      </c>
      <c r="J9212" s="2">
        <v>11.459569999999999</v>
      </c>
      <c r="K9212" s="2">
        <v>0.14713799999999999</v>
      </c>
      <c r="L9212" s="2">
        <v>0.15488099999999999</v>
      </c>
    </row>
    <row r="9213" spans="1:12" x14ac:dyDescent="0.2">
      <c r="A9213" s="2">
        <v>11.460279999999999</v>
      </c>
      <c r="B9213" s="2">
        <v>28.442769999999999</v>
      </c>
      <c r="C9213" s="2">
        <v>7.7834E-2</v>
      </c>
      <c r="D9213" s="2">
        <v>0.83610099999999998</v>
      </c>
      <c r="F9213" s="2">
        <v>11.457470000000001</v>
      </c>
      <c r="G9213" s="2">
        <v>0.46291399999999999</v>
      </c>
      <c r="H9213" s="2">
        <v>0.46244000000000002</v>
      </c>
      <c r="J9213" s="2">
        <v>11.460279999999999</v>
      </c>
      <c r="K9213" s="2">
        <v>0.14760799999999999</v>
      </c>
      <c r="L9213" s="2">
        <v>0.15514900000000001</v>
      </c>
    </row>
    <row r="9214" spans="1:12" x14ac:dyDescent="0.2">
      <c r="A9214" s="2">
        <v>11.460979999999999</v>
      </c>
      <c r="B9214" s="2">
        <v>28.44238</v>
      </c>
      <c r="C9214" s="2">
        <v>7.8314999999999996E-2</v>
      </c>
      <c r="D9214" s="2">
        <v>0.83678699999999995</v>
      </c>
      <c r="F9214" s="2">
        <v>11.458170000000001</v>
      </c>
      <c r="G9214" s="2">
        <v>0.46260099999999998</v>
      </c>
      <c r="H9214" s="2">
        <v>0.462196</v>
      </c>
      <c r="J9214" s="2">
        <v>11.460979999999999</v>
      </c>
      <c r="K9214" s="2">
        <v>0.14824300000000001</v>
      </c>
      <c r="L9214" s="2">
        <v>0.155527</v>
      </c>
    </row>
    <row r="9215" spans="1:12" x14ac:dyDescent="0.2">
      <c r="A9215" s="2">
        <v>11.461679999999999</v>
      </c>
      <c r="B9215" s="2">
        <v>28.44228</v>
      </c>
      <c r="C9215" s="2">
        <v>7.8265000000000001E-2</v>
      </c>
      <c r="D9215" s="2">
        <v>0.83752000000000004</v>
      </c>
      <c r="F9215" s="2">
        <v>11.458869999999999</v>
      </c>
      <c r="G9215" s="2">
        <v>0.46237899999999998</v>
      </c>
      <c r="H9215" s="2">
        <v>0.46187600000000001</v>
      </c>
      <c r="J9215" s="2">
        <v>11.461679999999999</v>
      </c>
      <c r="K9215" s="2">
        <v>0.148397</v>
      </c>
      <c r="L9215" s="2">
        <v>0.15572</v>
      </c>
    </row>
    <row r="9216" spans="1:12" x14ac:dyDescent="0.2">
      <c r="A9216" s="2">
        <v>11.46238</v>
      </c>
      <c r="B9216" s="2">
        <v>28.44209</v>
      </c>
      <c r="C9216" s="2">
        <v>7.8639000000000001E-2</v>
      </c>
      <c r="D9216" s="2">
        <v>0.83721500000000004</v>
      </c>
      <c r="F9216" s="2">
        <v>11.459569999999999</v>
      </c>
      <c r="G9216" s="2">
        <v>0.46246300000000001</v>
      </c>
      <c r="H9216" s="2">
        <v>0.46184500000000001</v>
      </c>
      <c r="J9216" s="2">
        <v>11.46238</v>
      </c>
      <c r="K9216" s="2">
        <v>0.14907100000000001</v>
      </c>
      <c r="L9216" s="2">
        <v>0.15556500000000001</v>
      </c>
    </row>
    <row r="9217" spans="1:12" x14ac:dyDescent="0.2">
      <c r="A9217" s="2">
        <v>11.46308</v>
      </c>
      <c r="B9217" s="2">
        <v>28.441739999999999</v>
      </c>
      <c r="C9217" s="2">
        <v>7.9466999999999996E-2</v>
      </c>
      <c r="D9217" s="2">
        <v>0.83774899999999997</v>
      </c>
      <c r="F9217" s="2">
        <v>11.460279999999999</v>
      </c>
      <c r="G9217" s="2">
        <v>0.46292899999999998</v>
      </c>
      <c r="H9217" s="2">
        <v>0.461594</v>
      </c>
      <c r="J9217" s="2">
        <v>11.46308</v>
      </c>
      <c r="K9217" s="2">
        <v>0.14972299999999999</v>
      </c>
      <c r="L9217" s="2">
        <v>0.155638</v>
      </c>
    </row>
    <row r="9218" spans="1:12" x14ac:dyDescent="0.2">
      <c r="A9218" s="2">
        <v>11.46378</v>
      </c>
      <c r="B9218" s="2">
        <v>28.441890000000001</v>
      </c>
      <c r="C9218" s="2">
        <v>7.9939999999999997E-2</v>
      </c>
      <c r="D9218" s="2">
        <v>0.83816100000000004</v>
      </c>
      <c r="F9218" s="2">
        <v>11.460979999999999</v>
      </c>
      <c r="G9218" s="2">
        <v>0.46330300000000002</v>
      </c>
      <c r="H9218" s="2">
        <v>0.46073900000000001</v>
      </c>
      <c r="J9218" s="2">
        <v>11.46378</v>
      </c>
      <c r="K9218" s="2">
        <v>0.14931900000000001</v>
      </c>
      <c r="L9218" s="2">
        <v>0.15579599999999999</v>
      </c>
    </row>
    <row r="9219" spans="1:12" x14ac:dyDescent="0.2">
      <c r="A9219" s="2">
        <v>11.46448</v>
      </c>
      <c r="B9219" s="2">
        <v>28.44162</v>
      </c>
      <c r="C9219" s="2">
        <v>8.0310000000000006E-2</v>
      </c>
      <c r="D9219" s="2">
        <v>0.83844300000000005</v>
      </c>
      <c r="F9219" s="2">
        <v>11.461679999999999</v>
      </c>
      <c r="G9219" s="2">
        <v>0.46331</v>
      </c>
      <c r="H9219" s="2">
        <v>0.46023599999999998</v>
      </c>
      <c r="J9219" s="2">
        <v>11.46448</v>
      </c>
      <c r="K9219" s="2">
        <v>0.149366</v>
      </c>
      <c r="L9219" s="2">
        <v>0.15579299999999999</v>
      </c>
    </row>
    <row r="9220" spans="1:12" x14ac:dyDescent="0.2">
      <c r="A9220" s="2">
        <v>11.46519</v>
      </c>
      <c r="B9220" s="2">
        <v>28.44183</v>
      </c>
      <c r="C9220" s="2">
        <v>8.0779000000000004E-2</v>
      </c>
      <c r="D9220" s="2">
        <v>0.83796199999999998</v>
      </c>
      <c r="F9220" s="2">
        <v>11.46238</v>
      </c>
      <c r="G9220" s="2">
        <v>0.46345500000000001</v>
      </c>
      <c r="H9220" s="2">
        <v>0.46011400000000002</v>
      </c>
      <c r="J9220" s="2">
        <v>11.46519</v>
      </c>
      <c r="K9220" s="2">
        <v>0.14960300000000001</v>
      </c>
      <c r="L9220" s="2">
        <v>0.15590499999999999</v>
      </c>
    </row>
    <row r="9221" spans="1:12" x14ac:dyDescent="0.2">
      <c r="A9221" s="2">
        <v>11.46589</v>
      </c>
      <c r="B9221" s="2">
        <v>28.44191</v>
      </c>
      <c r="C9221" s="2">
        <v>8.1476999999999994E-2</v>
      </c>
      <c r="D9221" s="2">
        <v>0.83796999999999999</v>
      </c>
      <c r="F9221" s="2">
        <v>11.46308</v>
      </c>
      <c r="G9221" s="2">
        <v>0.463669</v>
      </c>
      <c r="H9221" s="2">
        <v>0.46032699999999999</v>
      </c>
      <c r="J9221" s="2">
        <v>11.46589</v>
      </c>
      <c r="K9221" s="2">
        <v>0.14901</v>
      </c>
      <c r="L9221" s="2">
        <v>0.15615499999999999</v>
      </c>
    </row>
    <row r="9222" spans="1:12" x14ac:dyDescent="0.2">
      <c r="A9222" s="2">
        <v>11.46659</v>
      </c>
      <c r="B9222" s="2">
        <v>28.441939999999999</v>
      </c>
      <c r="C9222" s="2">
        <v>8.1920000000000007E-2</v>
      </c>
      <c r="D9222" s="2">
        <v>0.83857999999999999</v>
      </c>
      <c r="F9222" s="2">
        <v>11.46378</v>
      </c>
      <c r="G9222" s="2">
        <v>0.46325699999999997</v>
      </c>
      <c r="H9222" s="2">
        <v>0.46032699999999999</v>
      </c>
      <c r="J9222" s="2">
        <v>11.46659</v>
      </c>
      <c r="K9222" s="2">
        <v>0.14883199999999999</v>
      </c>
      <c r="L9222" s="2">
        <v>0.156385</v>
      </c>
    </row>
    <row r="9223" spans="1:12" x14ac:dyDescent="0.2">
      <c r="A9223" s="2">
        <v>11.46729</v>
      </c>
      <c r="B9223" s="2">
        <v>28.441389999999998</v>
      </c>
      <c r="C9223" s="2">
        <v>8.1865999999999994E-2</v>
      </c>
      <c r="D9223" s="2">
        <v>0.83880200000000005</v>
      </c>
      <c r="F9223" s="2">
        <v>11.46448</v>
      </c>
      <c r="G9223" s="2">
        <v>0.46305800000000003</v>
      </c>
      <c r="H9223" s="2">
        <v>0.45983099999999999</v>
      </c>
      <c r="J9223" s="2">
        <v>11.46729</v>
      </c>
      <c r="K9223" s="2">
        <v>0.148619</v>
      </c>
      <c r="L9223" s="2">
        <v>0.15659200000000001</v>
      </c>
    </row>
    <row r="9224" spans="1:12" x14ac:dyDescent="0.2">
      <c r="A9224" s="2">
        <v>11.46799</v>
      </c>
      <c r="B9224" s="2">
        <v>28.441199999999998</v>
      </c>
      <c r="C9224" s="2">
        <v>8.2416000000000003E-2</v>
      </c>
      <c r="D9224" s="2">
        <v>0.83903000000000005</v>
      </c>
      <c r="F9224" s="2">
        <v>11.46519</v>
      </c>
      <c r="G9224" s="2">
        <v>0.46360000000000001</v>
      </c>
      <c r="H9224" s="2">
        <v>0.45935799999999999</v>
      </c>
      <c r="J9224" s="2">
        <v>11.46799</v>
      </c>
      <c r="K9224" s="2">
        <v>0.148895</v>
      </c>
      <c r="L9224" s="2">
        <v>0.15649399999999999</v>
      </c>
    </row>
    <row r="9225" spans="1:12" x14ac:dyDescent="0.2">
      <c r="A9225" s="2">
        <v>11.46869</v>
      </c>
      <c r="B9225" s="2">
        <v>28.441320000000001</v>
      </c>
      <c r="C9225" s="2">
        <v>8.2454E-2</v>
      </c>
      <c r="D9225" s="2">
        <v>0.83914500000000003</v>
      </c>
      <c r="F9225" s="2">
        <v>11.46589</v>
      </c>
      <c r="G9225" s="2">
        <v>0.46387499999999998</v>
      </c>
      <c r="H9225" s="2">
        <v>0.45902300000000001</v>
      </c>
      <c r="J9225" s="2">
        <v>11.46869</v>
      </c>
      <c r="K9225" s="2">
        <v>0.14913899999999999</v>
      </c>
      <c r="L9225" s="2">
        <v>0.15632599999999999</v>
      </c>
    </row>
    <row r="9226" spans="1:12" x14ac:dyDescent="0.2">
      <c r="A9226" s="2">
        <v>11.469390000000001</v>
      </c>
      <c r="B9226" s="2">
        <v>28.44182</v>
      </c>
      <c r="C9226" s="2">
        <v>8.2850999999999994E-2</v>
      </c>
      <c r="D9226" s="2">
        <v>0.838893</v>
      </c>
      <c r="F9226" s="2">
        <v>11.46659</v>
      </c>
      <c r="G9226" s="2">
        <v>0.46371499999999999</v>
      </c>
      <c r="H9226" s="2">
        <v>0.45914500000000003</v>
      </c>
      <c r="J9226" s="2">
        <v>11.469390000000001</v>
      </c>
      <c r="K9226" s="2">
        <v>0.14854800000000001</v>
      </c>
      <c r="L9226" s="2">
        <v>0.15620200000000001</v>
      </c>
    </row>
    <row r="9227" spans="1:12" x14ac:dyDescent="0.2">
      <c r="A9227" s="2">
        <v>11.4701</v>
      </c>
      <c r="B9227" s="2">
        <v>28.442129999999999</v>
      </c>
      <c r="C9227" s="2">
        <v>8.3502999999999994E-2</v>
      </c>
      <c r="D9227" s="2">
        <v>0.83887800000000001</v>
      </c>
      <c r="F9227" s="2">
        <v>11.46729</v>
      </c>
      <c r="G9227" s="2">
        <v>0.46379900000000002</v>
      </c>
      <c r="H9227" s="2">
        <v>0.45904499999999998</v>
      </c>
      <c r="J9227" s="2">
        <v>11.4701</v>
      </c>
      <c r="K9227" s="2">
        <v>0.14851900000000001</v>
      </c>
      <c r="L9227" s="2">
        <v>0.15595100000000001</v>
      </c>
    </row>
    <row r="9228" spans="1:12" x14ac:dyDescent="0.2">
      <c r="A9228" s="2">
        <v>11.470800000000001</v>
      </c>
      <c r="B9228" s="2">
        <v>28.442720000000001</v>
      </c>
      <c r="C9228" s="2">
        <v>8.3816000000000002E-2</v>
      </c>
      <c r="D9228" s="2">
        <v>0.83931999999999995</v>
      </c>
      <c r="F9228" s="2">
        <v>11.46799</v>
      </c>
      <c r="G9228" s="2">
        <v>0.463646</v>
      </c>
      <c r="H9228" s="2">
        <v>0.45909899999999998</v>
      </c>
      <c r="J9228" s="2">
        <v>11.470800000000001</v>
      </c>
      <c r="K9228" s="2">
        <v>0.148506</v>
      </c>
      <c r="L9228" s="2">
        <v>0.156083</v>
      </c>
    </row>
    <row r="9229" spans="1:12" x14ac:dyDescent="0.2">
      <c r="A9229" s="2">
        <v>11.471500000000001</v>
      </c>
      <c r="B9229" s="2">
        <v>28.44276</v>
      </c>
      <c r="C9229" s="2">
        <v>8.4044999999999995E-2</v>
      </c>
      <c r="D9229" s="2">
        <v>0.83980100000000002</v>
      </c>
      <c r="F9229" s="2">
        <v>11.46869</v>
      </c>
      <c r="G9229" s="2">
        <v>0.46337899999999999</v>
      </c>
      <c r="H9229" s="2">
        <v>0.45883200000000002</v>
      </c>
      <c r="J9229" s="2">
        <v>11.471500000000001</v>
      </c>
      <c r="K9229" s="2">
        <v>0.148344</v>
      </c>
      <c r="L9229" s="2">
        <v>0.156221</v>
      </c>
    </row>
    <row r="9230" spans="1:12" x14ac:dyDescent="0.2">
      <c r="A9230" s="2">
        <v>11.472200000000001</v>
      </c>
      <c r="B9230" s="2">
        <v>28.44275</v>
      </c>
      <c r="C9230" s="2">
        <v>8.4059999999999996E-2</v>
      </c>
      <c r="D9230" s="2">
        <v>0.83991499999999997</v>
      </c>
      <c r="F9230" s="2">
        <v>11.469390000000001</v>
      </c>
      <c r="G9230" s="2">
        <v>0.46284500000000001</v>
      </c>
      <c r="H9230" s="2">
        <v>0.45787800000000001</v>
      </c>
      <c r="J9230" s="2">
        <v>11.472200000000001</v>
      </c>
      <c r="K9230" s="2">
        <v>0.14854800000000001</v>
      </c>
      <c r="L9230" s="2">
        <v>0.15632799999999999</v>
      </c>
    </row>
    <row r="9231" spans="1:12" x14ac:dyDescent="0.2">
      <c r="A9231" s="2">
        <v>11.472899999999999</v>
      </c>
      <c r="B9231" s="2">
        <v>28.442879999999999</v>
      </c>
      <c r="C9231" s="2">
        <v>8.4322999999999995E-2</v>
      </c>
      <c r="D9231" s="2">
        <v>0.84007600000000004</v>
      </c>
      <c r="F9231" s="2">
        <v>11.4701</v>
      </c>
      <c r="G9231" s="2">
        <v>0.46283000000000002</v>
      </c>
      <c r="H9231" s="2">
        <v>0.45755800000000002</v>
      </c>
      <c r="J9231" s="2">
        <v>11.472899999999999</v>
      </c>
      <c r="K9231" s="2">
        <v>0.14891199999999999</v>
      </c>
      <c r="L9231" s="2">
        <v>0.15656</v>
      </c>
    </row>
    <row r="9232" spans="1:12" x14ac:dyDescent="0.2">
      <c r="A9232" s="2">
        <v>11.473599999999999</v>
      </c>
      <c r="B9232" s="2">
        <v>28.44286</v>
      </c>
      <c r="C9232" s="2">
        <v>8.4514000000000006E-2</v>
      </c>
      <c r="D9232" s="2">
        <v>0.84024399999999999</v>
      </c>
      <c r="F9232" s="2">
        <v>11.470800000000001</v>
      </c>
      <c r="G9232" s="2">
        <v>0.46316499999999999</v>
      </c>
      <c r="H9232" s="2">
        <v>0.45749699999999999</v>
      </c>
      <c r="J9232" s="2">
        <v>11.473599999999999</v>
      </c>
      <c r="K9232" s="2">
        <v>0.14917</v>
      </c>
      <c r="L9232" s="2">
        <v>0.15664700000000001</v>
      </c>
    </row>
    <row r="9233" spans="1:12" x14ac:dyDescent="0.2">
      <c r="A9233" s="2">
        <v>11.474299999999999</v>
      </c>
      <c r="B9233" s="2">
        <v>28.44333</v>
      </c>
      <c r="C9233" s="2">
        <v>8.5181000000000007E-2</v>
      </c>
      <c r="D9233" s="2">
        <v>0.84106000000000003</v>
      </c>
      <c r="F9233" s="2">
        <v>11.471500000000001</v>
      </c>
      <c r="G9233" s="2">
        <v>0.46301300000000001</v>
      </c>
      <c r="H9233" s="2">
        <v>0.45784000000000002</v>
      </c>
      <c r="J9233" s="2">
        <v>11.474299999999999</v>
      </c>
      <c r="K9233" s="2">
        <v>0.14893700000000001</v>
      </c>
      <c r="L9233" s="2">
        <v>0.15718399999999999</v>
      </c>
    </row>
    <row r="9234" spans="1:12" x14ac:dyDescent="0.2">
      <c r="A9234" s="2">
        <v>11.475</v>
      </c>
      <c r="B9234" s="2">
        <v>28.444240000000001</v>
      </c>
      <c r="C9234" s="2">
        <v>8.5444999999999993E-2</v>
      </c>
      <c r="D9234" s="2">
        <v>0.84072400000000003</v>
      </c>
      <c r="F9234" s="2">
        <v>11.472200000000001</v>
      </c>
      <c r="G9234" s="2">
        <v>0.46279100000000001</v>
      </c>
      <c r="H9234" s="2">
        <v>0.457733</v>
      </c>
      <c r="J9234" s="2">
        <v>11.475</v>
      </c>
      <c r="K9234" s="2">
        <v>0.14871000000000001</v>
      </c>
      <c r="L9234" s="2">
        <v>0.15726899999999999</v>
      </c>
    </row>
    <row r="9235" spans="1:12" x14ac:dyDescent="0.2">
      <c r="A9235" s="2">
        <v>11.475709999999999</v>
      </c>
      <c r="B9235" s="2">
        <v>28.445080000000001</v>
      </c>
      <c r="C9235" s="2">
        <v>8.5567000000000004E-2</v>
      </c>
      <c r="D9235" s="2">
        <v>0.84162400000000004</v>
      </c>
      <c r="F9235" s="2">
        <v>11.472899999999999</v>
      </c>
      <c r="G9235" s="2">
        <v>0.46244000000000002</v>
      </c>
      <c r="H9235" s="2">
        <v>0.45800000000000002</v>
      </c>
      <c r="J9235" s="2">
        <v>11.475709999999999</v>
      </c>
      <c r="K9235" s="2">
        <v>0.148594</v>
      </c>
      <c r="L9235" s="2">
        <v>0.156888</v>
      </c>
    </row>
    <row r="9236" spans="1:12" x14ac:dyDescent="0.2">
      <c r="A9236" s="2">
        <v>11.47641</v>
      </c>
      <c r="B9236" s="2">
        <v>28.44595</v>
      </c>
      <c r="C9236" s="2">
        <v>8.5947999999999997E-2</v>
      </c>
      <c r="D9236" s="2">
        <v>0.84221199999999996</v>
      </c>
      <c r="F9236" s="2">
        <v>11.473599999999999</v>
      </c>
      <c r="G9236" s="2">
        <v>0.462196</v>
      </c>
      <c r="H9236" s="2">
        <v>0.45761099999999999</v>
      </c>
      <c r="J9236" s="2">
        <v>11.47641</v>
      </c>
      <c r="K9236" s="2">
        <v>0.14877499999999999</v>
      </c>
      <c r="L9236" s="2">
        <v>0.15681400000000001</v>
      </c>
    </row>
    <row r="9237" spans="1:12" x14ac:dyDescent="0.2">
      <c r="A9237" s="2">
        <v>11.47711</v>
      </c>
      <c r="B9237" s="2">
        <v>28.445920000000001</v>
      </c>
      <c r="C9237" s="2">
        <v>8.6474999999999996E-2</v>
      </c>
      <c r="D9237" s="2">
        <v>0.842113</v>
      </c>
      <c r="F9237" s="2">
        <v>11.474299999999999</v>
      </c>
      <c r="G9237" s="2">
        <v>0.46187600000000001</v>
      </c>
      <c r="H9237" s="2">
        <v>0.45737499999999998</v>
      </c>
      <c r="J9237" s="2">
        <v>11.47711</v>
      </c>
      <c r="K9237" s="2">
        <v>0.14887800000000001</v>
      </c>
      <c r="L9237" s="2">
        <v>0.15670700000000001</v>
      </c>
    </row>
    <row r="9238" spans="1:12" x14ac:dyDescent="0.2">
      <c r="A9238" s="2">
        <v>11.47781</v>
      </c>
      <c r="B9238" s="2">
        <v>28.44717</v>
      </c>
      <c r="C9238" s="2">
        <v>8.6978E-2</v>
      </c>
      <c r="D9238" s="2">
        <v>0.842441</v>
      </c>
      <c r="F9238" s="2">
        <v>11.475</v>
      </c>
      <c r="G9238" s="2">
        <v>0.46184500000000001</v>
      </c>
      <c r="H9238" s="2">
        <v>0.45729799999999998</v>
      </c>
      <c r="J9238" s="2">
        <v>11.47781</v>
      </c>
      <c r="K9238" s="2">
        <v>0.14843899999999999</v>
      </c>
      <c r="L9238" s="2">
        <v>0.156611</v>
      </c>
    </row>
    <row r="9239" spans="1:12" x14ac:dyDescent="0.2">
      <c r="A9239" s="2">
        <v>11.47851</v>
      </c>
      <c r="B9239" s="2">
        <v>28.44801</v>
      </c>
      <c r="C9239" s="2">
        <v>8.7436E-2</v>
      </c>
      <c r="D9239" s="2">
        <v>0.84318800000000005</v>
      </c>
      <c r="F9239" s="2">
        <v>11.475709999999999</v>
      </c>
      <c r="G9239" s="2">
        <v>0.461594</v>
      </c>
      <c r="H9239" s="2">
        <v>0.45757300000000001</v>
      </c>
      <c r="J9239" s="2">
        <v>11.47851</v>
      </c>
      <c r="K9239" s="2">
        <v>0.14820800000000001</v>
      </c>
      <c r="L9239" s="2">
        <v>0.15660499999999999</v>
      </c>
    </row>
    <row r="9240" spans="1:12" x14ac:dyDescent="0.2">
      <c r="A9240" s="2">
        <v>11.47921</v>
      </c>
      <c r="B9240" s="2">
        <v>28.449359999999999</v>
      </c>
      <c r="C9240" s="2">
        <v>8.7978000000000001E-2</v>
      </c>
      <c r="D9240" s="2">
        <v>0.84317299999999995</v>
      </c>
      <c r="F9240" s="2">
        <v>11.47641</v>
      </c>
      <c r="G9240" s="2">
        <v>0.46073900000000001</v>
      </c>
      <c r="H9240" s="2">
        <v>0.45719100000000001</v>
      </c>
      <c r="J9240" s="2">
        <v>11.47921</v>
      </c>
      <c r="K9240" s="2">
        <v>0.14822199999999999</v>
      </c>
      <c r="L9240" s="2">
        <v>0.157143</v>
      </c>
    </row>
    <row r="9241" spans="1:12" x14ac:dyDescent="0.2">
      <c r="A9241" s="2">
        <v>11.47991</v>
      </c>
      <c r="B9241" s="2">
        <v>28.450099999999999</v>
      </c>
      <c r="C9241" s="2">
        <v>8.8206000000000007E-2</v>
      </c>
      <c r="D9241" s="2">
        <v>0.84316599999999997</v>
      </c>
      <c r="F9241" s="2">
        <v>11.47711</v>
      </c>
      <c r="G9241" s="2">
        <v>0.46023599999999998</v>
      </c>
      <c r="H9241" s="2">
        <v>0.45751999999999998</v>
      </c>
      <c r="J9241" s="2">
        <v>11.47991</v>
      </c>
      <c r="K9241" s="2">
        <v>0.14830599999999999</v>
      </c>
      <c r="L9241" s="2">
        <v>0.15787799999999999</v>
      </c>
    </row>
    <row r="9242" spans="1:12" x14ac:dyDescent="0.2">
      <c r="A9242" s="2">
        <v>11.48062</v>
      </c>
      <c r="B9242" s="2">
        <v>28.451329999999999</v>
      </c>
      <c r="C9242" s="2">
        <v>8.8267999999999999E-2</v>
      </c>
      <c r="D9242" s="2">
        <v>0.84392100000000003</v>
      </c>
      <c r="F9242" s="2">
        <v>11.47781</v>
      </c>
      <c r="G9242" s="2">
        <v>0.46011400000000002</v>
      </c>
      <c r="H9242" s="2">
        <v>0.457237</v>
      </c>
      <c r="J9242" s="2">
        <v>11.48062</v>
      </c>
      <c r="K9242" s="2">
        <v>0.14819299999999999</v>
      </c>
      <c r="L9242" s="2">
        <v>0.157721</v>
      </c>
    </row>
    <row r="9243" spans="1:12" x14ac:dyDescent="0.2">
      <c r="A9243" s="2">
        <v>11.48132</v>
      </c>
      <c r="B9243" s="2">
        <v>28.452780000000001</v>
      </c>
      <c r="C9243" s="2">
        <v>8.8526999999999995E-2</v>
      </c>
      <c r="D9243" s="2">
        <v>0.84492</v>
      </c>
      <c r="F9243" s="2">
        <v>11.47851</v>
      </c>
      <c r="G9243" s="2">
        <v>0.46032699999999999</v>
      </c>
      <c r="H9243" s="2">
        <v>0.45680199999999999</v>
      </c>
      <c r="J9243" s="2">
        <v>11.48132</v>
      </c>
      <c r="K9243" s="2">
        <v>0.14837400000000001</v>
      </c>
      <c r="L9243" s="2">
        <v>0.157163</v>
      </c>
    </row>
    <row r="9244" spans="1:12" x14ac:dyDescent="0.2">
      <c r="A9244" s="2">
        <v>11.48202</v>
      </c>
      <c r="B9244" s="2">
        <v>28.453489999999999</v>
      </c>
      <c r="C9244" s="2">
        <v>8.8957999999999995E-2</v>
      </c>
      <c r="D9244" s="2">
        <v>0.84526400000000002</v>
      </c>
      <c r="F9244" s="2">
        <v>11.47921</v>
      </c>
      <c r="G9244" s="2">
        <v>0.46032699999999999</v>
      </c>
      <c r="H9244" s="2">
        <v>0.45691700000000002</v>
      </c>
      <c r="J9244" s="2">
        <v>11.48202</v>
      </c>
      <c r="K9244" s="2">
        <v>0.14827699999999999</v>
      </c>
      <c r="L9244" s="2">
        <v>0.15671299999999999</v>
      </c>
    </row>
    <row r="9245" spans="1:12" x14ac:dyDescent="0.2">
      <c r="A9245" s="2">
        <v>11.48272</v>
      </c>
      <c r="B9245" s="2">
        <v>28.454540000000001</v>
      </c>
      <c r="C9245" s="2">
        <v>8.9594999999999994E-2</v>
      </c>
      <c r="D9245" s="2">
        <v>0.84593499999999999</v>
      </c>
      <c r="F9245" s="2">
        <v>11.47991</v>
      </c>
      <c r="G9245" s="2">
        <v>0.45983099999999999</v>
      </c>
      <c r="H9245" s="2">
        <v>0.45674100000000001</v>
      </c>
      <c r="J9245" s="2">
        <v>11.48272</v>
      </c>
      <c r="K9245" s="2">
        <v>0.148205</v>
      </c>
      <c r="L9245" s="2">
        <v>0.15671299999999999</v>
      </c>
    </row>
    <row r="9246" spans="1:12" x14ac:dyDescent="0.2">
      <c r="A9246" s="2">
        <v>11.483420000000001</v>
      </c>
      <c r="B9246" s="2">
        <v>28.455559999999998</v>
      </c>
      <c r="C9246" s="2">
        <v>9.0022000000000005E-2</v>
      </c>
      <c r="D9246" s="2">
        <v>0.84666699999999995</v>
      </c>
      <c r="F9246" s="2">
        <v>11.48062</v>
      </c>
      <c r="G9246" s="2">
        <v>0.45935799999999999</v>
      </c>
      <c r="H9246" s="2">
        <v>0.45658900000000002</v>
      </c>
      <c r="J9246" s="2">
        <v>11.483420000000001</v>
      </c>
      <c r="K9246" s="2">
        <v>0.14835300000000001</v>
      </c>
      <c r="L9246" s="2">
        <v>0.15668199999999999</v>
      </c>
    </row>
    <row r="9247" spans="1:12" x14ac:dyDescent="0.2">
      <c r="A9247" s="2">
        <v>11.484120000000001</v>
      </c>
      <c r="B9247" s="2">
        <v>28.456569999999999</v>
      </c>
      <c r="C9247" s="2">
        <v>8.9941999999999994E-2</v>
      </c>
      <c r="D9247" s="2">
        <v>0.84714800000000001</v>
      </c>
      <c r="F9247" s="2">
        <v>11.48132</v>
      </c>
      <c r="G9247" s="2">
        <v>0.45902300000000001</v>
      </c>
      <c r="H9247" s="2">
        <v>0.45636700000000002</v>
      </c>
      <c r="J9247" s="2">
        <v>11.484120000000001</v>
      </c>
      <c r="K9247" s="2">
        <v>0.14851200000000001</v>
      </c>
      <c r="L9247" s="2">
        <v>0.15639700000000001</v>
      </c>
    </row>
    <row r="9248" spans="1:12" x14ac:dyDescent="0.2">
      <c r="A9248" s="2">
        <v>11.484819999999999</v>
      </c>
      <c r="B9248" s="2">
        <v>28.457689999999999</v>
      </c>
      <c r="C9248" s="2">
        <v>8.9735999999999996E-2</v>
      </c>
      <c r="D9248" s="2">
        <v>0.84753699999999998</v>
      </c>
      <c r="F9248" s="2">
        <v>11.48202</v>
      </c>
      <c r="G9248" s="2">
        <v>0.45914500000000003</v>
      </c>
      <c r="H9248" s="2">
        <v>0.45603199999999999</v>
      </c>
      <c r="J9248" s="2">
        <v>11.484819999999999</v>
      </c>
      <c r="K9248" s="2">
        <v>0.148392</v>
      </c>
      <c r="L9248" s="2">
        <v>0.15634000000000001</v>
      </c>
    </row>
    <row r="9249" spans="1:12" x14ac:dyDescent="0.2">
      <c r="A9249" s="2">
        <v>11.485530000000001</v>
      </c>
      <c r="B9249" s="2">
        <v>28.45909</v>
      </c>
      <c r="C9249" s="2">
        <v>9.0025999999999995E-2</v>
      </c>
      <c r="D9249" s="2">
        <v>0.84753699999999998</v>
      </c>
      <c r="F9249" s="2">
        <v>11.48272</v>
      </c>
      <c r="G9249" s="2">
        <v>0.45904499999999998</v>
      </c>
      <c r="H9249" s="2">
        <v>0.45572699999999999</v>
      </c>
      <c r="J9249" s="2">
        <v>11.485530000000001</v>
      </c>
      <c r="K9249" s="2">
        <v>0.14829800000000001</v>
      </c>
      <c r="L9249" s="2">
        <v>0.156057</v>
      </c>
    </row>
    <row r="9250" spans="1:12" x14ac:dyDescent="0.2">
      <c r="A9250" s="2">
        <v>11.486230000000001</v>
      </c>
      <c r="B9250" s="2">
        <v>28.459980000000002</v>
      </c>
      <c r="C9250" s="2">
        <v>9.0549000000000004E-2</v>
      </c>
      <c r="D9250" s="2">
        <v>0.84808700000000004</v>
      </c>
      <c r="F9250" s="2">
        <v>11.483420000000001</v>
      </c>
      <c r="G9250" s="2">
        <v>0.45909899999999998</v>
      </c>
      <c r="H9250" s="2">
        <v>0.45571099999999998</v>
      </c>
      <c r="J9250" s="2">
        <v>11.486230000000001</v>
      </c>
      <c r="K9250" s="2">
        <v>0.148178</v>
      </c>
      <c r="L9250" s="2">
        <v>0.155782</v>
      </c>
    </row>
    <row r="9251" spans="1:12" x14ac:dyDescent="0.2">
      <c r="A9251" s="2">
        <v>11.486929999999999</v>
      </c>
      <c r="B9251" s="2">
        <v>28.46134</v>
      </c>
      <c r="C9251" s="2">
        <v>9.0923000000000004E-2</v>
      </c>
      <c r="D9251" s="2">
        <v>0.84842200000000001</v>
      </c>
      <c r="F9251" s="2">
        <v>11.484120000000001</v>
      </c>
      <c r="G9251" s="2">
        <v>0.45883200000000002</v>
      </c>
      <c r="H9251" s="2">
        <v>0.45513199999999998</v>
      </c>
      <c r="J9251" s="2">
        <v>11.486929999999999</v>
      </c>
      <c r="K9251" s="2">
        <v>0.14799300000000001</v>
      </c>
      <c r="L9251" s="2">
        <v>0.15585499999999999</v>
      </c>
    </row>
    <row r="9252" spans="1:12" x14ac:dyDescent="0.2">
      <c r="A9252" s="2">
        <v>11.487629999999999</v>
      </c>
      <c r="B9252" s="2">
        <v>28.46256</v>
      </c>
      <c r="C9252" s="2">
        <v>9.1796000000000003E-2</v>
      </c>
      <c r="D9252" s="2">
        <v>0.84875800000000001</v>
      </c>
      <c r="F9252" s="2">
        <v>11.484819999999999</v>
      </c>
      <c r="G9252" s="2">
        <v>0.45787800000000001</v>
      </c>
      <c r="H9252" s="2">
        <v>0.454453</v>
      </c>
      <c r="J9252" s="2">
        <v>11.487629999999999</v>
      </c>
      <c r="K9252" s="2">
        <v>0.14763999999999999</v>
      </c>
      <c r="L9252" s="2">
        <v>0.156308</v>
      </c>
    </row>
    <row r="9253" spans="1:12" x14ac:dyDescent="0.2">
      <c r="A9253" s="2">
        <v>11.488329999999999</v>
      </c>
      <c r="B9253" s="2">
        <v>28.463899999999999</v>
      </c>
      <c r="C9253" s="2">
        <v>9.2281000000000002E-2</v>
      </c>
      <c r="D9253" s="2">
        <v>0.84953599999999996</v>
      </c>
      <c r="F9253" s="2">
        <v>11.485530000000001</v>
      </c>
      <c r="G9253" s="2">
        <v>0.45755800000000002</v>
      </c>
      <c r="H9253" s="2">
        <v>0.45375100000000002</v>
      </c>
      <c r="J9253" s="2">
        <v>11.488329999999999</v>
      </c>
      <c r="K9253" s="2">
        <v>0.14723</v>
      </c>
      <c r="L9253" s="2">
        <v>0.15648899999999999</v>
      </c>
    </row>
    <row r="9254" spans="1:12" x14ac:dyDescent="0.2">
      <c r="A9254" s="2">
        <v>11.48903</v>
      </c>
      <c r="B9254" s="2">
        <v>28.465340000000001</v>
      </c>
      <c r="C9254" s="2">
        <v>9.2990000000000003E-2</v>
      </c>
      <c r="D9254" s="2">
        <v>0.85023800000000005</v>
      </c>
      <c r="F9254" s="2">
        <v>11.486230000000001</v>
      </c>
      <c r="G9254" s="2">
        <v>0.45749699999999999</v>
      </c>
      <c r="H9254" s="2">
        <v>0.453926</v>
      </c>
      <c r="J9254" s="2">
        <v>11.48903</v>
      </c>
      <c r="K9254" s="2">
        <v>0.14713799999999999</v>
      </c>
      <c r="L9254" s="2">
        <v>0.15635099999999999</v>
      </c>
    </row>
    <row r="9255" spans="1:12" x14ac:dyDescent="0.2">
      <c r="A9255" s="2">
        <v>11.48973</v>
      </c>
      <c r="B9255" s="2">
        <v>28.466480000000001</v>
      </c>
      <c r="C9255" s="2">
        <v>9.3085000000000001E-2</v>
      </c>
      <c r="D9255" s="2">
        <v>0.85058100000000003</v>
      </c>
      <c r="F9255" s="2">
        <v>11.486929999999999</v>
      </c>
      <c r="G9255" s="2">
        <v>0.45784000000000002</v>
      </c>
      <c r="H9255" s="2">
        <v>0.45404099999999997</v>
      </c>
      <c r="J9255" s="2">
        <v>11.48973</v>
      </c>
      <c r="K9255" s="2">
        <v>0.14682400000000001</v>
      </c>
      <c r="L9255" s="2">
        <v>0.15653</v>
      </c>
    </row>
    <row r="9256" spans="1:12" x14ac:dyDescent="0.2">
      <c r="A9256" s="2">
        <v>11.49044</v>
      </c>
      <c r="B9256" s="2">
        <v>28.468119999999999</v>
      </c>
      <c r="C9256" s="2">
        <v>9.3463000000000004E-2</v>
      </c>
      <c r="D9256" s="2">
        <v>0.85090900000000003</v>
      </c>
      <c r="F9256" s="2">
        <v>11.487629999999999</v>
      </c>
      <c r="G9256" s="2">
        <v>0.457733</v>
      </c>
      <c r="H9256" s="2">
        <v>0.45430799999999999</v>
      </c>
      <c r="J9256" s="2">
        <v>11.49044</v>
      </c>
      <c r="K9256" s="2">
        <v>0.14649400000000001</v>
      </c>
      <c r="L9256" s="2">
        <v>0.15714400000000001</v>
      </c>
    </row>
    <row r="9257" spans="1:12" x14ac:dyDescent="0.2">
      <c r="A9257" s="2">
        <v>11.49114</v>
      </c>
      <c r="B9257" s="2">
        <v>28.470050000000001</v>
      </c>
      <c r="C9257" s="2">
        <v>9.4348000000000001E-2</v>
      </c>
      <c r="D9257" s="2">
        <v>0.85170299999999999</v>
      </c>
      <c r="F9257" s="2">
        <v>11.488329999999999</v>
      </c>
      <c r="G9257" s="2">
        <v>0.45800000000000002</v>
      </c>
      <c r="H9257" s="2">
        <v>0.45466600000000001</v>
      </c>
      <c r="J9257" s="2">
        <v>11.49114</v>
      </c>
      <c r="K9257" s="2">
        <v>0.14652599999999999</v>
      </c>
      <c r="L9257" s="2">
        <v>0.15779599999999999</v>
      </c>
    </row>
    <row r="9258" spans="1:12" x14ac:dyDescent="0.2">
      <c r="A9258" s="2">
        <v>11.49184</v>
      </c>
      <c r="B9258" s="2">
        <v>28.47222</v>
      </c>
      <c r="C9258" s="2">
        <v>9.4591999999999996E-2</v>
      </c>
      <c r="D9258" s="2">
        <v>0.85200799999999999</v>
      </c>
      <c r="F9258" s="2">
        <v>11.48903</v>
      </c>
      <c r="G9258" s="2">
        <v>0.45761099999999999</v>
      </c>
      <c r="H9258" s="2">
        <v>0.45469700000000002</v>
      </c>
      <c r="J9258" s="2">
        <v>11.49184</v>
      </c>
      <c r="K9258" s="2">
        <v>0.146149</v>
      </c>
      <c r="L9258" s="2">
        <v>0.15821499999999999</v>
      </c>
    </row>
    <row r="9259" spans="1:12" x14ac:dyDescent="0.2">
      <c r="A9259" s="2">
        <v>11.49254</v>
      </c>
      <c r="B9259" s="2">
        <v>28.474080000000001</v>
      </c>
      <c r="C9259" s="2">
        <v>9.4848000000000002E-2</v>
      </c>
      <c r="D9259" s="2">
        <v>0.85195500000000002</v>
      </c>
      <c r="F9259" s="2">
        <v>11.48973</v>
      </c>
      <c r="G9259" s="2">
        <v>0.45737499999999998</v>
      </c>
      <c r="H9259" s="2">
        <v>0.45428499999999999</v>
      </c>
      <c r="J9259" s="2">
        <v>11.49254</v>
      </c>
      <c r="K9259" s="2">
        <v>0.14550399999999999</v>
      </c>
      <c r="L9259" s="2">
        <v>0.15862399999999999</v>
      </c>
    </row>
    <row r="9260" spans="1:12" x14ac:dyDescent="0.2">
      <c r="A9260" s="2">
        <v>11.49324</v>
      </c>
      <c r="B9260" s="2">
        <v>28.475680000000001</v>
      </c>
      <c r="C9260" s="2">
        <v>9.4848000000000002E-2</v>
      </c>
      <c r="D9260" s="2">
        <v>0.85257300000000003</v>
      </c>
      <c r="F9260" s="2">
        <v>11.49044</v>
      </c>
      <c r="G9260" s="2">
        <v>0.45729799999999998</v>
      </c>
      <c r="H9260" s="2">
        <v>0.45377299999999998</v>
      </c>
      <c r="J9260" s="2">
        <v>11.49324</v>
      </c>
      <c r="K9260" s="2">
        <v>0.14561099999999999</v>
      </c>
      <c r="L9260" s="2">
        <v>0.15843199999999999</v>
      </c>
    </row>
    <row r="9261" spans="1:12" x14ac:dyDescent="0.2">
      <c r="A9261" s="2">
        <v>11.49394</v>
      </c>
      <c r="B9261" s="2">
        <v>28.477460000000001</v>
      </c>
      <c r="C9261" s="2">
        <v>9.4821000000000003E-2</v>
      </c>
      <c r="D9261" s="2">
        <v>0.85296899999999998</v>
      </c>
      <c r="F9261" s="2">
        <v>11.49114</v>
      </c>
      <c r="G9261" s="2">
        <v>0.45757300000000001</v>
      </c>
      <c r="H9261" s="2">
        <v>0.45413199999999998</v>
      </c>
      <c r="J9261" s="2">
        <v>11.49394</v>
      </c>
      <c r="K9261" s="2">
        <v>0.145399</v>
      </c>
      <c r="L9261" s="2">
        <v>0.158058</v>
      </c>
    </row>
    <row r="9262" spans="1:12" x14ac:dyDescent="0.2">
      <c r="A9262" s="2">
        <v>11.49464</v>
      </c>
      <c r="B9262" s="2">
        <v>28.479410000000001</v>
      </c>
      <c r="C9262" s="2">
        <v>9.5348000000000002E-2</v>
      </c>
      <c r="D9262" s="2">
        <v>0.85355700000000001</v>
      </c>
      <c r="F9262" s="2">
        <v>11.49184</v>
      </c>
      <c r="G9262" s="2">
        <v>0.45719100000000001</v>
      </c>
      <c r="H9262" s="2">
        <v>0.45445999999999998</v>
      </c>
      <c r="J9262" s="2">
        <v>11.49464</v>
      </c>
      <c r="K9262" s="2">
        <v>0.144956</v>
      </c>
      <c r="L9262" s="2">
        <v>0.15836700000000001</v>
      </c>
    </row>
    <row r="9263" spans="1:12" x14ac:dyDescent="0.2">
      <c r="A9263" s="2">
        <v>11.495340000000001</v>
      </c>
      <c r="B9263" s="2">
        <v>28.48113</v>
      </c>
      <c r="C9263" s="2">
        <v>9.5881999999999995E-2</v>
      </c>
      <c r="D9263" s="2">
        <v>0.85408300000000004</v>
      </c>
      <c r="F9263" s="2">
        <v>11.49254</v>
      </c>
      <c r="G9263" s="2">
        <v>0.45751999999999998</v>
      </c>
      <c r="H9263" s="2">
        <v>0.45431500000000002</v>
      </c>
      <c r="J9263" s="2">
        <v>11.495340000000001</v>
      </c>
      <c r="K9263" s="2">
        <v>0.14432700000000001</v>
      </c>
      <c r="L9263" s="2">
        <v>0.15878900000000001</v>
      </c>
    </row>
    <row r="9264" spans="1:12" x14ac:dyDescent="0.2">
      <c r="A9264" s="2">
        <v>11.49605</v>
      </c>
      <c r="B9264" s="2">
        <v>28.482849999999999</v>
      </c>
      <c r="C9264" s="2">
        <v>9.6518999999999994E-2</v>
      </c>
      <c r="D9264" s="2">
        <v>0.85412100000000002</v>
      </c>
      <c r="F9264" s="2">
        <v>11.49324</v>
      </c>
      <c r="G9264" s="2">
        <v>0.457237</v>
      </c>
      <c r="H9264" s="2">
        <v>0.454208</v>
      </c>
      <c r="J9264" s="2">
        <v>11.49605</v>
      </c>
      <c r="K9264" s="2">
        <v>0.14427899999999999</v>
      </c>
      <c r="L9264" s="2">
        <v>0.15884799999999999</v>
      </c>
    </row>
    <row r="9265" spans="1:12" x14ac:dyDescent="0.2">
      <c r="A9265" s="2">
        <v>11.49675</v>
      </c>
      <c r="B9265" s="2">
        <v>28.48508</v>
      </c>
      <c r="C9265" s="2">
        <v>9.7021999999999997E-2</v>
      </c>
      <c r="D9265" s="2">
        <v>0.85433499999999996</v>
      </c>
      <c r="F9265" s="2">
        <v>11.49394</v>
      </c>
      <c r="G9265" s="2">
        <v>0.45680199999999999</v>
      </c>
      <c r="H9265" s="2">
        <v>0.45434600000000003</v>
      </c>
      <c r="J9265" s="2">
        <v>11.49675</v>
      </c>
      <c r="K9265" s="2">
        <v>0.14458499999999999</v>
      </c>
      <c r="L9265" s="2">
        <v>0.159022</v>
      </c>
    </row>
    <row r="9266" spans="1:12" x14ac:dyDescent="0.2">
      <c r="A9266" s="2">
        <v>11.497450000000001</v>
      </c>
      <c r="B9266" s="2">
        <v>28.487220000000001</v>
      </c>
      <c r="C9266" s="2">
        <v>9.7358E-2</v>
      </c>
      <c r="D9266" s="2">
        <v>0.85488399999999998</v>
      </c>
      <c r="F9266" s="2">
        <v>11.49464</v>
      </c>
      <c r="G9266" s="2">
        <v>0.45691700000000002</v>
      </c>
      <c r="H9266" s="2">
        <v>0.454735</v>
      </c>
      <c r="J9266" s="2">
        <v>11.497450000000001</v>
      </c>
      <c r="K9266" s="2">
        <v>0.14454800000000001</v>
      </c>
      <c r="L9266" s="2">
        <v>0.15951100000000001</v>
      </c>
    </row>
    <row r="9267" spans="1:12" x14ac:dyDescent="0.2">
      <c r="A9267" s="2">
        <v>11.498150000000001</v>
      </c>
      <c r="B9267" s="2">
        <v>28.48929</v>
      </c>
      <c r="C9267" s="2">
        <v>9.7083000000000003E-2</v>
      </c>
      <c r="D9267" s="2">
        <v>0.85501400000000005</v>
      </c>
      <c r="F9267" s="2">
        <v>11.495340000000001</v>
      </c>
      <c r="G9267" s="2">
        <v>0.45674100000000001</v>
      </c>
      <c r="H9267" s="2">
        <v>0.45493299999999998</v>
      </c>
      <c r="J9267" s="2">
        <v>11.498150000000001</v>
      </c>
      <c r="K9267" s="2">
        <v>0.143791</v>
      </c>
      <c r="L9267" s="2">
        <v>0.15950500000000001</v>
      </c>
    </row>
    <row r="9268" spans="1:12" x14ac:dyDescent="0.2">
      <c r="A9268" s="2">
        <v>11.498849999999999</v>
      </c>
      <c r="B9268" s="2">
        <v>28.491579999999999</v>
      </c>
      <c r="C9268" s="2">
        <v>9.8067000000000001E-2</v>
      </c>
      <c r="D9268" s="2">
        <v>0.85499099999999995</v>
      </c>
      <c r="F9268" s="2">
        <v>11.49605</v>
      </c>
      <c r="G9268" s="2">
        <v>0.45658900000000002</v>
      </c>
      <c r="H9268" s="2">
        <v>0.454926</v>
      </c>
      <c r="J9268" s="2">
        <v>11.498849999999999</v>
      </c>
      <c r="K9268" s="2">
        <v>0.143875</v>
      </c>
      <c r="L9268" s="2">
        <v>0.15887699999999999</v>
      </c>
    </row>
    <row r="9269" spans="1:12" x14ac:dyDescent="0.2">
      <c r="A9269" s="2">
        <v>11.499549999999999</v>
      </c>
      <c r="B9269" s="2">
        <v>28.493839999999999</v>
      </c>
      <c r="C9269" s="2">
        <v>9.8808000000000007E-2</v>
      </c>
      <c r="D9269" s="2">
        <v>0.85541800000000001</v>
      </c>
      <c r="F9269" s="2">
        <v>11.49675</v>
      </c>
      <c r="G9269" s="2">
        <v>0.45636700000000002</v>
      </c>
      <c r="H9269" s="2">
        <v>0.45483400000000002</v>
      </c>
      <c r="J9269" s="2">
        <v>11.499549999999999</v>
      </c>
      <c r="K9269" s="2">
        <v>0.14382700000000001</v>
      </c>
      <c r="L9269" s="2">
        <v>0.15858</v>
      </c>
    </row>
    <row r="9270" spans="1:12" x14ac:dyDescent="0.2">
      <c r="A9270" s="2">
        <v>11.500249999999999</v>
      </c>
      <c r="B9270" s="2">
        <v>28.496500000000001</v>
      </c>
      <c r="C9270" s="2">
        <v>9.9307000000000006E-2</v>
      </c>
      <c r="D9270" s="2">
        <v>0.85590699999999997</v>
      </c>
      <c r="F9270" s="2">
        <v>11.497450000000001</v>
      </c>
      <c r="G9270" s="2">
        <v>0.45603199999999999</v>
      </c>
      <c r="H9270" s="2">
        <v>0.45509300000000003</v>
      </c>
      <c r="J9270" s="2">
        <v>11.500249999999999</v>
      </c>
      <c r="K9270" s="2">
        <v>0.14350499999999999</v>
      </c>
      <c r="L9270" s="2">
        <v>0.15837300000000001</v>
      </c>
    </row>
    <row r="9271" spans="1:12" x14ac:dyDescent="0.2">
      <c r="A9271" s="2">
        <v>11.500959999999999</v>
      </c>
      <c r="B9271" s="2">
        <v>28.498799999999999</v>
      </c>
      <c r="C9271" s="2">
        <v>9.9432999999999994E-2</v>
      </c>
      <c r="D9271" s="2">
        <v>0.85617399999999999</v>
      </c>
      <c r="F9271" s="2">
        <v>11.498150000000001</v>
      </c>
      <c r="G9271" s="2">
        <v>0.45572699999999999</v>
      </c>
      <c r="H9271" s="2">
        <v>0.45512399999999997</v>
      </c>
      <c r="J9271" s="2">
        <v>11.500959999999999</v>
      </c>
      <c r="K9271" s="2">
        <v>0.143598</v>
      </c>
      <c r="L9271" s="2">
        <v>0.158</v>
      </c>
    </row>
    <row r="9272" spans="1:12" x14ac:dyDescent="0.2">
      <c r="A9272" s="2">
        <v>11.501659999999999</v>
      </c>
      <c r="B9272" s="2">
        <v>28.50076</v>
      </c>
      <c r="C9272" s="2">
        <v>9.9520999999999998E-2</v>
      </c>
      <c r="D9272" s="2">
        <v>0.85634200000000005</v>
      </c>
      <c r="F9272" s="2">
        <v>11.498849999999999</v>
      </c>
      <c r="G9272" s="2">
        <v>0.45571099999999998</v>
      </c>
      <c r="H9272" s="2">
        <v>0.45444499999999999</v>
      </c>
      <c r="J9272" s="2">
        <v>11.501659999999999</v>
      </c>
      <c r="K9272" s="2">
        <v>0.143682</v>
      </c>
      <c r="L9272" s="2">
        <v>0.15790699999999999</v>
      </c>
    </row>
    <row r="9273" spans="1:12" x14ac:dyDescent="0.2">
      <c r="A9273" s="2">
        <v>11.502359999999999</v>
      </c>
      <c r="B9273" s="2">
        <v>28.50311</v>
      </c>
      <c r="C9273" s="2">
        <v>0.10019599999999999</v>
      </c>
      <c r="D9273" s="2">
        <v>0.85657000000000005</v>
      </c>
      <c r="F9273" s="2">
        <v>11.499549999999999</v>
      </c>
      <c r="G9273" s="2">
        <v>0.45513199999999998</v>
      </c>
      <c r="H9273" s="2">
        <v>0.455009</v>
      </c>
      <c r="J9273" s="2">
        <v>11.502359999999999</v>
      </c>
      <c r="K9273" s="2">
        <v>0.14369199999999999</v>
      </c>
      <c r="L9273" s="2">
        <v>0.15798699999999999</v>
      </c>
    </row>
    <row r="9274" spans="1:12" x14ac:dyDescent="0.2">
      <c r="A9274" s="2">
        <v>11.50306</v>
      </c>
      <c r="B9274" s="2">
        <v>28.50564</v>
      </c>
      <c r="C9274" s="2">
        <v>9.9982000000000001E-2</v>
      </c>
      <c r="D9274" s="2">
        <v>0.856464</v>
      </c>
      <c r="F9274" s="2">
        <v>11.500249999999999</v>
      </c>
      <c r="G9274" s="2">
        <v>0.454453</v>
      </c>
      <c r="H9274" s="2">
        <v>0.455063</v>
      </c>
      <c r="J9274" s="2">
        <v>11.50306</v>
      </c>
      <c r="K9274" s="2">
        <v>0.14350299999999999</v>
      </c>
      <c r="L9274" s="2">
        <v>0.157885</v>
      </c>
    </row>
    <row r="9275" spans="1:12" x14ac:dyDescent="0.2">
      <c r="A9275" s="2">
        <v>11.50376</v>
      </c>
      <c r="B9275" s="2">
        <v>28.508030000000002</v>
      </c>
      <c r="C9275" s="2">
        <v>0.100387</v>
      </c>
      <c r="D9275" s="2">
        <v>0.85641</v>
      </c>
      <c r="F9275" s="2">
        <v>11.500959999999999</v>
      </c>
      <c r="G9275" s="2">
        <v>0.45375100000000002</v>
      </c>
      <c r="H9275" s="2">
        <v>0.45507799999999998</v>
      </c>
      <c r="J9275" s="2">
        <v>11.50376</v>
      </c>
      <c r="K9275" s="2">
        <v>0.14338100000000001</v>
      </c>
      <c r="L9275" s="2">
        <v>0.15781700000000001</v>
      </c>
    </row>
    <row r="9276" spans="1:12" x14ac:dyDescent="0.2">
      <c r="A9276" s="2">
        <v>11.50446</v>
      </c>
      <c r="B9276" s="2">
        <v>28.5106</v>
      </c>
      <c r="C9276" s="2">
        <v>0.10065399999999999</v>
      </c>
      <c r="D9276" s="2">
        <v>0.85658599999999996</v>
      </c>
      <c r="F9276" s="2">
        <v>11.501659999999999</v>
      </c>
      <c r="G9276" s="2">
        <v>0.453926</v>
      </c>
      <c r="H9276" s="2">
        <v>0.454926</v>
      </c>
      <c r="J9276" s="2">
        <v>11.50446</v>
      </c>
      <c r="K9276" s="2">
        <v>0.14363999999999999</v>
      </c>
      <c r="L9276" s="2">
        <v>0.157559</v>
      </c>
    </row>
    <row r="9277" spans="1:12" x14ac:dyDescent="0.2">
      <c r="A9277" s="2">
        <v>11.50516</v>
      </c>
      <c r="B9277" s="2">
        <v>28.513249999999999</v>
      </c>
      <c r="C9277" s="2">
        <v>0.100906</v>
      </c>
      <c r="D9277" s="2">
        <v>0.85686799999999996</v>
      </c>
      <c r="F9277" s="2">
        <v>11.502359999999999</v>
      </c>
      <c r="G9277" s="2">
        <v>0.45404099999999997</v>
      </c>
      <c r="H9277" s="2">
        <v>0.45464300000000002</v>
      </c>
      <c r="J9277" s="2">
        <v>11.50516</v>
      </c>
      <c r="K9277" s="2">
        <v>0.14353399999999999</v>
      </c>
      <c r="L9277" s="2">
        <v>0.15784400000000001</v>
      </c>
    </row>
    <row r="9278" spans="1:12" x14ac:dyDescent="0.2">
      <c r="A9278" s="2">
        <v>11.50587</v>
      </c>
      <c r="B9278" s="2">
        <v>28.515630000000002</v>
      </c>
      <c r="C9278" s="2">
        <v>0.10123699999999999</v>
      </c>
      <c r="D9278" s="2">
        <v>0.85711999999999999</v>
      </c>
      <c r="F9278" s="2">
        <v>11.50306</v>
      </c>
      <c r="G9278" s="2">
        <v>0.45430799999999999</v>
      </c>
      <c r="H9278" s="2">
        <v>0.45464300000000002</v>
      </c>
      <c r="J9278" s="2">
        <v>11.50587</v>
      </c>
      <c r="K9278" s="2">
        <v>0.14331199999999999</v>
      </c>
      <c r="L9278" s="2">
        <v>0.15817500000000001</v>
      </c>
    </row>
    <row r="9279" spans="1:12" x14ac:dyDescent="0.2">
      <c r="A9279" s="2">
        <v>11.50657</v>
      </c>
      <c r="B9279" s="2">
        <v>28.518229999999999</v>
      </c>
      <c r="C9279" s="2">
        <v>0.101684</v>
      </c>
      <c r="D9279" s="2">
        <v>0.857684</v>
      </c>
      <c r="F9279" s="2">
        <v>11.50376</v>
      </c>
      <c r="G9279" s="2">
        <v>0.45466600000000001</v>
      </c>
      <c r="H9279" s="2">
        <v>0.454704</v>
      </c>
      <c r="J9279" s="2">
        <v>11.50657</v>
      </c>
      <c r="K9279" s="2">
        <v>0.14363100000000001</v>
      </c>
      <c r="L9279" s="2">
        <v>0.15848699999999999</v>
      </c>
    </row>
    <row r="9280" spans="1:12" x14ac:dyDescent="0.2">
      <c r="A9280" s="2">
        <v>11.50727</v>
      </c>
      <c r="B9280" s="2">
        <v>28.521460000000001</v>
      </c>
      <c r="C9280" s="2">
        <v>0.102256</v>
      </c>
      <c r="D9280" s="2">
        <v>0.85799000000000003</v>
      </c>
      <c r="F9280" s="2">
        <v>11.50446</v>
      </c>
      <c r="G9280" s="2">
        <v>0.45469700000000002</v>
      </c>
      <c r="H9280" s="2">
        <v>0.454758</v>
      </c>
      <c r="J9280" s="2">
        <v>11.50727</v>
      </c>
      <c r="K9280" s="2">
        <v>0.143846</v>
      </c>
      <c r="L9280" s="2">
        <v>0.158639</v>
      </c>
    </row>
    <row r="9281" spans="1:12" x14ac:dyDescent="0.2">
      <c r="A9281" s="2">
        <v>11.50797</v>
      </c>
      <c r="B9281" s="2">
        <v>28.524730000000002</v>
      </c>
      <c r="C9281" s="2">
        <v>0.102618</v>
      </c>
      <c r="D9281" s="2">
        <v>0.85818799999999995</v>
      </c>
      <c r="F9281" s="2">
        <v>11.50516</v>
      </c>
      <c r="G9281" s="2">
        <v>0.45428499999999999</v>
      </c>
      <c r="H9281" s="2">
        <v>0.45457500000000001</v>
      </c>
      <c r="J9281" s="2">
        <v>11.50797</v>
      </c>
      <c r="K9281" s="2">
        <v>0.14328399999999999</v>
      </c>
      <c r="L9281" s="2">
        <v>0.15812699999999999</v>
      </c>
    </row>
    <row r="9282" spans="1:12" x14ac:dyDescent="0.2">
      <c r="A9282" s="2">
        <v>11.50867</v>
      </c>
      <c r="B9282" s="2">
        <v>28.527660000000001</v>
      </c>
      <c r="C9282" s="2">
        <v>0.103301</v>
      </c>
      <c r="D9282" s="2">
        <v>0.85860700000000001</v>
      </c>
      <c r="F9282" s="2">
        <v>11.50587</v>
      </c>
      <c r="G9282" s="2">
        <v>0.45377299999999998</v>
      </c>
      <c r="H9282" s="2">
        <v>0.45464300000000002</v>
      </c>
      <c r="J9282" s="2">
        <v>11.50867</v>
      </c>
      <c r="K9282" s="2">
        <v>0.14288699999999999</v>
      </c>
      <c r="L9282" s="2">
        <v>0.157691</v>
      </c>
    </row>
    <row r="9283" spans="1:12" x14ac:dyDescent="0.2">
      <c r="A9283" s="2">
        <v>11.509370000000001</v>
      </c>
      <c r="B9283" s="2">
        <v>28.53087</v>
      </c>
      <c r="C9283" s="2">
        <v>0.10387299999999999</v>
      </c>
      <c r="D9283" s="2">
        <v>0.85911099999999996</v>
      </c>
      <c r="F9283" s="2">
        <v>11.50657</v>
      </c>
      <c r="G9283" s="2">
        <v>0.45413199999999998</v>
      </c>
      <c r="H9283" s="2">
        <v>0.45509300000000003</v>
      </c>
      <c r="J9283" s="2">
        <v>11.509370000000001</v>
      </c>
      <c r="K9283" s="2">
        <v>0.14307</v>
      </c>
      <c r="L9283" s="2">
        <v>0.15729000000000001</v>
      </c>
    </row>
    <row r="9284" spans="1:12" x14ac:dyDescent="0.2">
      <c r="A9284" s="2">
        <v>11.510070000000001</v>
      </c>
      <c r="B9284" s="2">
        <v>28.53397</v>
      </c>
      <c r="C9284" s="2">
        <v>0.10440000000000001</v>
      </c>
      <c r="D9284" s="2">
        <v>0.859599</v>
      </c>
      <c r="F9284" s="2">
        <v>11.50727</v>
      </c>
      <c r="G9284" s="2">
        <v>0.45445999999999998</v>
      </c>
      <c r="H9284" s="2">
        <v>0.455536</v>
      </c>
      <c r="J9284" s="2">
        <v>11.510070000000001</v>
      </c>
      <c r="K9284" s="2">
        <v>0.14307400000000001</v>
      </c>
      <c r="L9284" s="2">
        <v>0.15668299999999999</v>
      </c>
    </row>
    <row r="9285" spans="1:12" x14ac:dyDescent="0.2">
      <c r="A9285" s="2">
        <v>11.51078</v>
      </c>
      <c r="B9285" s="2">
        <v>28.53697</v>
      </c>
      <c r="C9285" s="2">
        <v>0.104644</v>
      </c>
      <c r="D9285" s="2">
        <v>0.860294</v>
      </c>
      <c r="F9285" s="2">
        <v>11.50797</v>
      </c>
      <c r="G9285" s="2">
        <v>0.45431500000000002</v>
      </c>
      <c r="H9285" s="2">
        <v>0.45547500000000002</v>
      </c>
      <c r="J9285" s="2">
        <v>11.51078</v>
      </c>
      <c r="K9285" s="2">
        <v>0.14322299999999999</v>
      </c>
      <c r="L9285" s="2">
        <v>0.15667200000000001</v>
      </c>
    </row>
    <row r="9286" spans="1:12" x14ac:dyDescent="0.2">
      <c r="A9286" s="2">
        <v>11.511480000000001</v>
      </c>
      <c r="B9286" s="2">
        <v>28.539899999999999</v>
      </c>
      <c r="C9286" s="2">
        <v>0.10474700000000001</v>
      </c>
      <c r="D9286" s="2">
        <v>0.86094999999999999</v>
      </c>
      <c r="F9286" s="2">
        <v>11.50867</v>
      </c>
      <c r="G9286" s="2">
        <v>0.454208</v>
      </c>
      <c r="H9286" s="2">
        <v>0.45540599999999998</v>
      </c>
      <c r="J9286" s="2">
        <v>11.511480000000001</v>
      </c>
      <c r="K9286" s="2">
        <v>0.14299799999999999</v>
      </c>
      <c r="L9286" s="2">
        <v>0.157225</v>
      </c>
    </row>
    <row r="9287" spans="1:12" x14ac:dyDescent="0.2">
      <c r="A9287" s="2">
        <v>11.512180000000001</v>
      </c>
      <c r="B9287" s="2">
        <v>28.54344</v>
      </c>
      <c r="C9287" s="2">
        <v>0.105266</v>
      </c>
      <c r="D9287" s="2">
        <v>0.86130799999999996</v>
      </c>
      <c r="F9287" s="2">
        <v>11.509370000000001</v>
      </c>
      <c r="G9287" s="2">
        <v>0.45434600000000003</v>
      </c>
      <c r="H9287" s="2">
        <v>0.45544400000000002</v>
      </c>
      <c r="J9287" s="2">
        <v>11.512180000000001</v>
      </c>
      <c r="K9287" s="2">
        <v>0.142704</v>
      </c>
      <c r="L9287" s="2">
        <v>0.157663</v>
      </c>
    </row>
    <row r="9288" spans="1:12" x14ac:dyDescent="0.2">
      <c r="A9288" s="2">
        <v>11.512879999999999</v>
      </c>
      <c r="B9288" s="2">
        <v>28.547499999999999</v>
      </c>
      <c r="C9288" s="2">
        <v>0.10560899999999999</v>
      </c>
      <c r="D9288" s="2">
        <v>0.86122399999999999</v>
      </c>
      <c r="F9288" s="2">
        <v>11.510070000000001</v>
      </c>
      <c r="G9288" s="2">
        <v>0.454735</v>
      </c>
      <c r="H9288" s="2">
        <v>0.45524599999999998</v>
      </c>
      <c r="J9288" s="2">
        <v>11.512879999999999</v>
      </c>
      <c r="K9288" s="2">
        <v>0.14285500000000001</v>
      </c>
      <c r="L9288" s="2">
        <v>0.15787599999999999</v>
      </c>
    </row>
    <row r="9289" spans="1:12" x14ac:dyDescent="0.2">
      <c r="A9289" s="2">
        <v>11.513579999999999</v>
      </c>
      <c r="B9289" s="2">
        <v>28.550920000000001</v>
      </c>
      <c r="C9289" s="2">
        <v>0.105571</v>
      </c>
      <c r="D9289" s="2">
        <v>0.86143800000000004</v>
      </c>
      <c r="F9289" s="2">
        <v>11.51078</v>
      </c>
      <c r="G9289" s="2">
        <v>0.45493299999999998</v>
      </c>
      <c r="H9289" s="2">
        <v>0.45500200000000002</v>
      </c>
      <c r="J9289" s="2">
        <v>11.513579999999999</v>
      </c>
      <c r="K9289" s="2">
        <v>0.14360600000000001</v>
      </c>
      <c r="L9289" s="2">
        <v>0.15775600000000001</v>
      </c>
    </row>
    <row r="9290" spans="1:12" x14ac:dyDescent="0.2">
      <c r="A9290" s="2">
        <v>11.514279999999999</v>
      </c>
      <c r="B9290" s="2">
        <v>28.553940000000001</v>
      </c>
      <c r="C9290" s="2">
        <v>0.10593</v>
      </c>
      <c r="D9290" s="2">
        <v>0.86197199999999996</v>
      </c>
      <c r="F9290" s="2">
        <v>11.511480000000001</v>
      </c>
      <c r="G9290" s="2">
        <v>0.454926</v>
      </c>
      <c r="H9290" s="2">
        <v>0.45552799999999999</v>
      </c>
      <c r="J9290" s="2">
        <v>11.514279999999999</v>
      </c>
      <c r="K9290" s="2">
        <v>0.14390900000000001</v>
      </c>
      <c r="L9290" s="2">
        <v>0.15764300000000001</v>
      </c>
    </row>
    <row r="9291" spans="1:12" x14ac:dyDescent="0.2">
      <c r="A9291" s="2">
        <v>11.51498</v>
      </c>
      <c r="B9291" s="2">
        <v>28.557210000000001</v>
      </c>
      <c r="C9291" s="2">
        <v>0.106502</v>
      </c>
      <c r="D9291" s="2">
        <v>0.862155</v>
      </c>
      <c r="F9291" s="2">
        <v>11.512180000000001</v>
      </c>
      <c r="G9291" s="2">
        <v>0.45483400000000002</v>
      </c>
      <c r="H9291" s="2">
        <v>0.45526899999999998</v>
      </c>
      <c r="J9291" s="2">
        <v>11.51498</v>
      </c>
      <c r="K9291" s="2">
        <v>0.14398</v>
      </c>
      <c r="L9291" s="2">
        <v>0.156859</v>
      </c>
    </row>
    <row r="9292" spans="1:12" x14ac:dyDescent="0.2">
      <c r="A9292" s="2">
        <v>11.51568</v>
      </c>
      <c r="B9292" s="2">
        <v>28.560700000000001</v>
      </c>
      <c r="C9292" s="2">
        <v>0.10713499999999999</v>
      </c>
      <c r="D9292" s="2">
        <v>0.86196399999999995</v>
      </c>
      <c r="F9292" s="2">
        <v>11.512879999999999</v>
      </c>
      <c r="G9292" s="2">
        <v>0.45509300000000003</v>
      </c>
      <c r="H9292" s="2">
        <v>0.45578800000000003</v>
      </c>
      <c r="J9292" s="2">
        <v>11.51568</v>
      </c>
      <c r="K9292" s="2">
        <v>0.14446600000000001</v>
      </c>
      <c r="L9292" s="2">
        <v>0.15640799999999999</v>
      </c>
    </row>
    <row r="9293" spans="1:12" x14ac:dyDescent="0.2">
      <c r="A9293" s="2">
        <v>11.516389999999999</v>
      </c>
      <c r="B9293" s="2">
        <v>28.56381</v>
      </c>
      <c r="C9293" s="2">
        <v>0.107707</v>
      </c>
      <c r="D9293" s="2">
        <v>0.86179700000000004</v>
      </c>
      <c r="F9293" s="2">
        <v>11.513579999999999</v>
      </c>
      <c r="G9293" s="2">
        <v>0.45512399999999997</v>
      </c>
      <c r="H9293" s="2">
        <v>0.45576499999999998</v>
      </c>
      <c r="J9293" s="2">
        <v>11.516389999999999</v>
      </c>
      <c r="K9293" s="2">
        <v>0.144928</v>
      </c>
      <c r="L9293" s="2">
        <v>0.15637100000000001</v>
      </c>
    </row>
    <row r="9294" spans="1:12" x14ac:dyDescent="0.2">
      <c r="A9294" s="2">
        <v>11.51709</v>
      </c>
      <c r="B9294" s="2">
        <v>28.566990000000001</v>
      </c>
      <c r="C9294" s="2">
        <v>0.10795100000000001</v>
      </c>
      <c r="D9294" s="2">
        <v>0.86221599999999998</v>
      </c>
      <c r="F9294" s="2">
        <v>11.514279999999999</v>
      </c>
      <c r="G9294" s="2">
        <v>0.45444499999999999</v>
      </c>
      <c r="H9294" s="2">
        <v>0.45547500000000002</v>
      </c>
      <c r="J9294" s="2">
        <v>11.51709</v>
      </c>
      <c r="K9294" s="2">
        <v>0.14538400000000001</v>
      </c>
      <c r="L9294" s="2">
        <v>0.15648000000000001</v>
      </c>
    </row>
    <row r="9295" spans="1:12" x14ac:dyDescent="0.2">
      <c r="A9295" s="2">
        <v>11.51779</v>
      </c>
      <c r="B9295" s="2">
        <v>28.570550000000001</v>
      </c>
      <c r="C9295" s="2">
        <v>0.10818</v>
      </c>
      <c r="D9295" s="2">
        <v>0.86224699999999999</v>
      </c>
      <c r="F9295" s="2">
        <v>11.51498</v>
      </c>
      <c r="G9295" s="2">
        <v>0.455009</v>
      </c>
      <c r="H9295" s="2">
        <v>0.45488000000000001</v>
      </c>
      <c r="J9295" s="2">
        <v>11.51779</v>
      </c>
      <c r="K9295" s="2">
        <v>0.14587</v>
      </c>
      <c r="L9295" s="2">
        <v>0.156559</v>
      </c>
    </row>
    <row r="9296" spans="1:12" x14ac:dyDescent="0.2">
      <c r="A9296" s="2">
        <v>11.51849</v>
      </c>
      <c r="B9296" s="2">
        <v>28.574439999999999</v>
      </c>
      <c r="C9296" s="2">
        <v>0.108779</v>
      </c>
      <c r="D9296" s="2">
        <v>0.86200299999999996</v>
      </c>
      <c r="F9296" s="2">
        <v>11.51568</v>
      </c>
      <c r="G9296" s="2">
        <v>0.455063</v>
      </c>
      <c r="H9296" s="2">
        <v>0.45445999999999998</v>
      </c>
      <c r="J9296" s="2">
        <v>11.51849</v>
      </c>
      <c r="K9296" s="2">
        <v>0.146068</v>
      </c>
      <c r="L9296" s="2">
        <v>0.15673200000000001</v>
      </c>
    </row>
    <row r="9297" spans="1:12" x14ac:dyDescent="0.2">
      <c r="A9297" s="2">
        <v>11.51919</v>
      </c>
      <c r="B9297" s="2">
        <v>28.57863</v>
      </c>
      <c r="C9297" s="2">
        <v>0.1095</v>
      </c>
      <c r="D9297" s="2">
        <v>0.86162099999999997</v>
      </c>
      <c r="F9297" s="2">
        <v>11.516389999999999</v>
      </c>
      <c r="G9297" s="2">
        <v>0.45507799999999998</v>
      </c>
      <c r="H9297" s="2">
        <v>0.45443699999999998</v>
      </c>
      <c r="J9297" s="2">
        <v>11.51919</v>
      </c>
      <c r="K9297" s="2">
        <v>0.146034</v>
      </c>
      <c r="L9297" s="2">
        <v>0.157363</v>
      </c>
    </row>
    <row r="9298" spans="1:12" x14ac:dyDescent="0.2">
      <c r="A9298" s="2">
        <v>11.51989</v>
      </c>
      <c r="B9298" s="2">
        <v>28.582730000000002</v>
      </c>
      <c r="C9298" s="2">
        <v>0.110183</v>
      </c>
      <c r="D9298" s="2">
        <v>0.86155999999999999</v>
      </c>
      <c r="F9298" s="2">
        <v>11.51709</v>
      </c>
      <c r="G9298" s="2">
        <v>0.454926</v>
      </c>
      <c r="H9298" s="2">
        <v>0.45432299999999998</v>
      </c>
      <c r="J9298" s="2">
        <v>11.51989</v>
      </c>
      <c r="K9298" s="2">
        <v>0.14632000000000001</v>
      </c>
      <c r="L9298" s="2">
        <v>0.15731300000000001</v>
      </c>
    </row>
    <row r="9299" spans="1:12" x14ac:dyDescent="0.2">
      <c r="A9299" s="2">
        <v>11.52059</v>
      </c>
      <c r="B9299" s="2">
        <v>28.586880000000001</v>
      </c>
      <c r="C9299" s="2">
        <v>0.11051900000000001</v>
      </c>
      <c r="D9299" s="2">
        <v>0.86197999999999997</v>
      </c>
      <c r="F9299" s="2">
        <v>11.51779</v>
      </c>
      <c r="G9299" s="2">
        <v>0.45464300000000002</v>
      </c>
      <c r="H9299" s="2">
        <v>0.45422400000000002</v>
      </c>
      <c r="J9299" s="2">
        <v>11.52059</v>
      </c>
      <c r="K9299" s="2">
        <v>0.14660599999999999</v>
      </c>
      <c r="L9299" s="2">
        <v>0.15697900000000001</v>
      </c>
    </row>
    <row r="9300" spans="1:12" x14ac:dyDescent="0.2">
      <c r="A9300" s="2">
        <v>11.5213</v>
      </c>
      <c r="B9300" s="2">
        <v>28.590810000000001</v>
      </c>
      <c r="C9300" s="2">
        <v>0.11085100000000001</v>
      </c>
      <c r="D9300" s="2">
        <v>0.86223099999999997</v>
      </c>
      <c r="F9300" s="2">
        <v>11.51849</v>
      </c>
      <c r="G9300" s="2">
        <v>0.45464300000000002</v>
      </c>
      <c r="H9300" s="2">
        <v>0.45401000000000002</v>
      </c>
      <c r="J9300" s="2">
        <v>11.5213</v>
      </c>
      <c r="K9300" s="2">
        <v>0.146541</v>
      </c>
      <c r="L9300" s="2">
        <v>0.15697</v>
      </c>
    </row>
    <row r="9301" spans="1:12" x14ac:dyDescent="0.2">
      <c r="A9301" s="2">
        <v>11.522</v>
      </c>
      <c r="B9301" s="2">
        <v>28.594709999999999</v>
      </c>
      <c r="C9301" s="2">
        <v>0.111274</v>
      </c>
      <c r="D9301" s="2">
        <v>0.86260499999999996</v>
      </c>
      <c r="F9301" s="2">
        <v>11.51919</v>
      </c>
      <c r="G9301" s="2">
        <v>0.454704</v>
      </c>
      <c r="H9301" s="2">
        <v>0.45429199999999997</v>
      </c>
      <c r="J9301" s="2">
        <v>11.522</v>
      </c>
      <c r="K9301" s="2">
        <v>0.146538</v>
      </c>
      <c r="L9301" s="2">
        <v>0.156975</v>
      </c>
    </row>
    <row r="9302" spans="1:12" x14ac:dyDescent="0.2">
      <c r="A9302" s="2">
        <v>11.5227</v>
      </c>
      <c r="B9302" s="2">
        <v>28.599240000000002</v>
      </c>
      <c r="C9302" s="2">
        <v>0.11162900000000001</v>
      </c>
      <c r="D9302" s="2">
        <v>0.86301700000000003</v>
      </c>
      <c r="F9302" s="2">
        <v>11.51989</v>
      </c>
      <c r="G9302" s="2">
        <v>0.454758</v>
      </c>
      <c r="H9302" s="2">
        <v>0.45416299999999998</v>
      </c>
      <c r="J9302" s="2">
        <v>11.5227</v>
      </c>
      <c r="K9302" s="2">
        <v>0.14666899999999999</v>
      </c>
      <c r="L9302" s="2">
        <v>0.15634700000000001</v>
      </c>
    </row>
    <row r="9303" spans="1:12" x14ac:dyDescent="0.2">
      <c r="A9303" s="2">
        <v>11.523400000000001</v>
      </c>
      <c r="B9303" s="2">
        <v>28.604130000000001</v>
      </c>
      <c r="C9303" s="2">
        <v>0.112151</v>
      </c>
      <c r="D9303" s="2">
        <v>0.86327699999999996</v>
      </c>
      <c r="F9303" s="2">
        <v>11.52059</v>
      </c>
      <c r="G9303" s="2">
        <v>0.45457500000000001</v>
      </c>
      <c r="H9303" s="2">
        <v>0.454453</v>
      </c>
      <c r="J9303" s="2">
        <v>11.523400000000001</v>
      </c>
      <c r="K9303" s="2">
        <v>0.14665</v>
      </c>
      <c r="L9303" s="2">
        <v>0.15601499999999999</v>
      </c>
    </row>
    <row r="9304" spans="1:12" x14ac:dyDescent="0.2">
      <c r="A9304" s="2">
        <v>11.524100000000001</v>
      </c>
      <c r="B9304" s="2">
        <v>28.608509999999999</v>
      </c>
      <c r="C9304" s="2">
        <v>0.11268499999999999</v>
      </c>
      <c r="D9304" s="2">
        <v>0.86351299999999998</v>
      </c>
      <c r="F9304" s="2">
        <v>11.5213</v>
      </c>
      <c r="G9304" s="2">
        <v>0.45464300000000002</v>
      </c>
      <c r="H9304" s="2">
        <v>0.454376</v>
      </c>
      <c r="J9304" s="2">
        <v>11.524100000000001</v>
      </c>
      <c r="K9304" s="2">
        <v>0.146866</v>
      </c>
      <c r="L9304" s="2">
        <v>0.155886</v>
      </c>
    </row>
    <row r="9305" spans="1:12" x14ac:dyDescent="0.2">
      <c r="A9305" s="2">
        <v>11.524800000000001</v>
      </c>
      <c r="B9305" s="2">
        <v>28.612880000000001</v>
      </c>
      <c r="C9305" s="2">
        <v>0.11354</v>
      </c>
      <c r="D9305" s="2">
        <v>0.86394800000000005</v>
      </c>
      <c r="F9305" s="2">
        <v>11.522</v>
      </c>
      <c r="G9305" s="2">
        <v>0.45509300000000003</v>
      </c>
      <c r="H9305" s="2">
        <v>0.45358999999999999</v>
      </c>
      <c r="J9305" s="2">
        <v>11.524800000000001</v>
      </c>
      <c r="K9305" s="2">
        <v>0.14698800000000001</v>
      </c>
      <c r="L9305" s="2">
        <v>0.15552299999999999</v>
      </c>
    </row>
    <row r="9306" spans="1:12" x14ac:dyDescent="0.2">
      <c r="A9306" s="2">
        <v>11.525499999999999</v>
      </c>
      <c r="B9306" s="2">
        <v>28.617470000000001</v>
      </c>
      <c r="C9306" s="2">
        <v>0.113925</v>
      </c>
      <c r="D9306" s="2">
        <v>0.86441299999999999</v>
      </c>
      <c r="F9306" s="2">
        <v>11.5227</v>
      </c>
      <c r="G9306" s="2">
        <v>0.455536</v>
      </c>
      <c r="H9306" s="2">
        <v>0.45305600000000001</v>
      </c>
      <c r="J9306" s="2">
        <v>11.525499999999999</v>
      </c>
      <c r="K9306" s="2">
        <v>0.146929</v>
      </c>
      <c r="L9306" s="2">
        <v>0.15470500000000001</v>
      </c>
    </row>
    <row r="9307" spans="1:12" x14ac:dyDescent="0.2">
      <c r="A9307" s="2">
        <v>11.526210000000001</v>
      </c>
      <c r="B9307" s="2">
        <v>28.6218</v>
      </c>
      <c r="C9307" s="2">
        <v>0.114139</v>
      </c>
      <c r="D9307" s="2">
        <v>0.86418499999999998</v>
      </c>
      <c r="F9307" s="2">
        <v>11.523400000000001</v>
      </c>
      <c r="G9307" s="2">
        <v>0.45547500000000002</v>
      </c>
      <c r="H9307" s="2">
        <v>0.45268999999999998</v>
      </c>
      <c r="J9307" s="2">
        <v>11.526210000000001</v>
      </c>
      <c r="K9307" s="2">
        <v>0.14646100000000001</v>
      </c>
      <c r="L9307" s="2">
        <v>0.15414900000000001</v>
      </c>
    </row>
    <row r="9308" spans="1:12" x14ac:dyDescent="0.2">
      <c r="A9308" s="2">
        <v>11.526910000000001</v>
      </c>
      <c r="B9308" s="2">
        <v>28.626080000000002</v>
      </c>
      <c r="C9308" s="2">
        <v>0.113868</v>
      </c>
      <c r="D9308" s="2">
        <v>0.86429900000000004</v>
      </c>
      <c r="F9308" s="2">
        <v>11.524100000000001</v>
      </c>
      <c r="G9308" s="2">
        <v>0.45540599999999998</v>
      </c>
      <c r="H9308" s="2">
        <v>0.451797</v>
      </c>
      <c r="J9308" s="2">
        <v>11.526910000000001</v>
      </c>
      <c r="K9308" s="2">
        <v>0.14627100000000001</v>
      </c>
      <c r="L9308" s="2">
        <v>0.15382499999999999</v>
      </c>
    </row>
    <row r="9309" spans="1:12" x14ac:dyDescent="0.2">
      <c r="A9309" s="2">
        <v>11.527609999999999</v>
      </c>
      <c r="B9309" s="2">
        <v>28.630649999999999</v>
      </c>
      <c r="C9309" s="2">
        <v>0.11372699999999999</v>
      </c>
      <c r="D9309" s="2">
        <v>0.86456599999999995</v>
      </c>
      <c r="F9309" s="2">
        <v>11.524800000000001</v>
      </c>
      <c r="G9309" s="2">
        <v>0.45544400000000002</v>
      </c>
      <c r="H9309" s="2">
        <v>0.451401</v>
      </c>
      <c r="J9309" s="2">
        <v>11.527609999999999</v>
      </c>
      <c r="K9309" s="2">
        <v>0.14655099999999999</v>
      </c>
      <c r="L9309" s="2">
        <v>0.15334600000000001</v>
      </c>
    </row>
    <row r="9310" spans="1:12" x14ac:dyDescent="0.2">
      <c r="A9310" s="2">
        <v>11.528309999999999</v>
      </c>
      <c r="B9310" s="2">
        <v>28.635670000000001</v>
      </c>
      <c r="C9310" s="2">
        <v>0.114204</v>
      </c>
      <c r="D9310" s="2">
        <v>0.86431400000000003</v>
      </c>
      <c r="F9310" s="2">
        <v>11.525499999999999</v>
      </c>
      <c r="G9310" s="2">
        <v>0.45524599999999998</v>
      </c>
      <c r="H9310" s="2">
        <v>0.45124799999999998</v>
      </c>
      <c r="J9310" s="2">
        <v>11.528309999999999</v>
      </c>
      <c r="K9310" s="2">
        <v>0.146175</v>
      </c>
      <c r="L9310" s="2">
        <v>0.15323700000000001</v>
      </c>
    </row>
    <row r="9311" spans="1:12" x14ac:dyDescent="0.2">
      <c r="A9311" s="2">
        <v>11.52901</v>
      </c>
      <c r="B9311" s="2">
        <v>28.640470000000001</v>
      </c>
      <c r="C9311" s="2">
        <v>0.114719</v>
      </c>
      <c r="D9311" s="2">
        <v>0.86394000000000004</v>
      </c>
      <c r="F9311" s="2">
        <v>11.526210000000001</v>
      </c>
      <c r="G9311" s="2">
        <v>0.45500200000000002</v>
      </c>
      <c r="H9311" s="2">
        <v>0.451187</v>
      </c>
      <c r="J9311" s="2">
        <v>11.52901</v>
      </c>
      <c r="K9311" s="2">
        <v>0.14635799999999999</v>
      </c>
      <c r="L9311" s="2">
        <v>0.15293399999999999</v>
      </c>
    </row>
    <row r="9312" spans="1:12" x14ac:dyDescent="0.2">
      <c r="A9312" s="2">
        <v>11.52971</v>
      </c>
      <c r="B9312" s="2">
        <v>28.644939999999998</v>
      </c>
      <c r="C9312" s="2">
        <v>0.1147</v>
      </c>
      <c r="D9312" s="2">
        <v>0.86328400000000005</v>
      </c>
      <c r="F9312" s="2">
        <v>11.526910000000001</v>
      </c>
      <c r="G9312" s="2">
        <v>0.45552799999999999</v>
      </c>
      <c r="H9312" s="2">
        <v>0.450737</v>
      </c>
      <c r="J9312" s="2">
        <v>11.52971</v>
      </c>
      <c r="K9312" s="2">
        <v>0.14696100000000001</v>
      </c>
      <c r="L9312" s="2">
        <v>0.152558</v>
      </c>
    </row>
    <row r="9313" spans="1:12" x14ac:dyDescent="0.2">
      <c r="A9313" s="2">
        <v>11.53041</v>
      </c>
      <c r="B9313" s="2">
        <v>28.649519999999999</v>
      </c>
      <c r="C9313" s="2">
        <v>0.114162</v>
      </c>
      <c r="D9313" s="2">
        <v>0.86275000000000002</v>
      </c>
      <c r="F9313" s="2">
        <v>11.527609999999999</v>
      </c>
      <c r="G9313" s="2">
        <v>0.45526899999999998</v>
      </c>
      <c r="H9313" s="2">
        <v>0.45050800000000002</v>
      </c>
      <c r="J9313" s="2">
        <v>11.53041</v>
      </c>
      <c r="K9313" s="2">
        <v>0.14743200000000001</v>
      </c>
      <c r="L9313" s="2">
        <v>0.151783</v>
      </c>
    </row>
    <row r="9314" spans="1:12" x14ac:dyDescent="0.2">
      <c r="A9314" s="2">
        <v>11.53112</v>
      </c>
      <c r="B9314" s="2">
        <v>28.654019999999999</v>
      </c>
      <c r="C9314" s="2">
        <v>0.11436399999999999</v>
      </c>
      <c r="D9314" s="2">
        <v>0.86246</v>
      </c>
      <c r="F9314" s="2">
        <v>11.528309999999999</v>
      </c>
      <c r="G9314" s="2">
        <v>0.45578800000000003</v>
      </c>
      <c r="H9314" s="2">
        <v>0.45034800000000003</v>
      </c>
      <c r="J9314" s="2">
        <v>11.53112</v>
      </c>
      <c r="K9314" s="2">
        <v>0.147589</v>
      </c>
      <c r="L9314" s="2">
        <v>0.151555</v>
      </c>
    </row>
    <row r="9315" spans="1:12" x14ac:dyDescent="0.2">
      <c r="A9315" s="2">
        <v>11.53182</v>
      </c>
      <c r="B9315" s="2">
        <v>28.658460000000002</v>
      </c>
      <c r="C9315" s="2">
        <v>0.114856</v>
      </c>
      <c r="D9315" s="2">
        <v>0.86236100000000004</v>
      </c>
      <c r="F9315" s="2">
        <v>11.52901</v>
      </c>
      <c r="G9315" s="2">
        <v>0.45576499999999998</v>
      </c>
      <c r="H9315" s="2">
        <v>0.45052300000000001</v>
      </c>
      <c r="J9315" s="2">
        <v>11.53182</v>
      </c>
      <c r="K9315" s="2">
        <v>0.147562</v>
      </c>
      <c r="L9315" s="2">
        <v>0.15164800000000001</v>
      </c>
    </row>
    <row r="9316" spans="1:12" x14ac:dyDescent="0.2">
      <c r="A9316" s="2">
        <v>11.53252</v>
      </c>
      <c r="B9316" s="2">
        <v>28.663489999999999</v>
      </c>
      <c r="C9316" s="2">
        <v>0.115691</v>
      </c>
      <c r="D9316" s="2">
        <v>0.86208600000000002</v>
      </c>
      <c r="F9316" s="2">
        <v>11.52971</v>
      </c>
      <c r="G9316" s="2">
        <v>0.45547500000000002</v>
      </c>
      <c r="H9316" s="2">
        <v>0.45002700000000001</v>
      </c>
      <c r="J9316" s="2">
        <v>11.53252</v>
      </c>
      <c r="K9316" s="2">
        <v>0.147091</v>
      </c>
      <c r="L9316" s="2">
        <v>0.15132599999999999</v>
      </c>
    </row>
    <row r="9317" spans="1:12" x14ac:dyDescent="0.2">
      <c r="A9317" s="2">
        <v>11.53322</v>
      </c>
      <c r="B9317" s="2">
        <v>28.668679999999998</v>
      </c>
      <c r="C9317" s="2">
        <v>0.115852</v>
      </c>
      <c r="D9317" s="2">
        <v>0.86204099999999995</v>
      </c>
      <c r="F9317" s="2">
        <v>11.53041</v>
      </c>
      <c r="G9317" s="2">
        <v>0.45488000000000001</v>
      </c>
      <c r="H9317" s="2">
        <v>0.44947799999999999</v>
      </c>
      <c r="J9317" s="2">
        <v>11.53322</v>
      </c>
      <c r="K9317" s="2">
        <v>0.14730399999999999</v>
      </c>
      <c r="L9317" s="2">
        <v>0.150923</v>
      </c>
    </row>
    <row r="9318" spans="1:12" x14ac:dyDescent="0.2">
      <c r="A9318" s="2">
        <v>11.53392</v>
      </c>
      <c r="B9318" s="2">
        <v>28.673739999999999</v>
      </c>
      <c r="C9318" s="2">
        <v>0.115981</v>
      </c>
      <c r="D9318" s="2">
        <v>0.86218600000000001</v>
      </c>
      <c r="F9318" s="2">
        <v>11.53112</v>
      </c>
      <c r="G9318" s="2">
        <v>0.45445999999999998</v>
      </c>
      <c r="H9318" s="2">
        <v>0.44960800000000001</v>
      </c>
      <c r="J9318" s="2">
        <v>11.53392</v>
      </c>
      <c r="K9318" s="2">
        <v>0.14755799999999999</v>
      </c>
      <c r="L9318" s="2">
        <v>0.15135499999999999</v>
      </c>
    </row>
    <row r="9319" spans="1:12" x14ac:dyDescent="0.2">
      <c r="A9319" s="2">
        <v>11.53462</v>
      </c>
      <c r="B9319" s="2">
        <v>28.678820000000002</v>
      </c>
      <c r="C9319" s="2">
        <v>0.116298</v>
      </c>
      <c r="D9319" s="2">
        <v>0.86239900000000003</v>
      </c>
      <c r="F9319" s="2">
        <v>11.53182</v>
      </c>
      <c r="G9319" s="2">
        <v>0.45443699999999998</v>
      </c>
      <c r="H9319" s="2">
        <v>0.44983699999999999</v>
      </c>
      <c r="J9319" s="2">
        <v>11.53462</v>
      </c>
      <c r="K9319" s="2">
        <v>0.14769699999999999</v>
      </c>
      <c r="L9319" s="2">
        <v>0.15133099999999999</v>
      </c>
    </row>
    <row r="9320" spans="1:12" x14ac:dyDescent="0.2">
      <c r="A9320" s="2">
        <v>11.53532</v>
      </c>
      <c r="B9320" s="2">
        <v>28.683820000000001</v>
      </c>
      <c r="C9320" s="2">
        <v>0.116859</v>
      </c>
      <c r="D9320" s="2">
        <v>0.86268900000000004</v>
      </c>
      <c r="F9320" s="2">
        <v>11.53252</v>
      </c>
      <c r="G9320" s="2">
        <v>0.45432299999999998</v>
      </c>
      <c r="H9320" s="2">
        <v>0.44930999999999999</v>
      </c>
      <c r="J9320" s="2">
        <v>11.53532</v>
      </c>
      <c r="K9320" s="2">
        <v>0.14810699999999999</v>
      </c>
      <c r="L9320" s="2">
        <v>0.15120900000000001</v>
      </c>
    </row>
    <row r="9321" spans="1:12" x14ac:dyDescent="0.2">
      <c r="A9321" s="2">
        <v>11.536020000000001</v>
      </c>
      <c r="B9321" s="2">
        <v>28.689080000000001</v>
      </c>
      <c r="C9321" s="2">
        <v>0.117442</v>
      </c>
      <c r="D9321" s="2">
        <v>0.86281099999999999</v>
      </c>
      <c r="F9321" s="2">
        <v>11.53322</v>
      </c>
      <c r="G9321" s="2">
        <v>0.45422400000000002</v>
      </c>
      <c r="H9321" s="2">
        <v>0.44879200000000002</v>
      </c>
      <c r="J9321" s="2">
        <v>11.536020000000001</v>
      </c>
      <c r="K9321" s="2">
        <v>0.148151</v>
      </c>
      <c r="L9321" s="2">
        <v>0.1515</v>
      </c>
    </row>
    <row r="9322" spans="1:12" x14ac:dyDescent="0.2">
      <c r="A9322" s="2">
        <v>11.53673</v>
      </c>
      <c r="B9322" s="2">
        <v>28.694369999999999</v>
      </c>
      <c r="C9322" s="2">
        <v>0.117938</v>
      </c>
      <c r="D9322" s="2">
        <v>0.862819</v>
      </c>
      <c r="F9322" s="2">
        <v>11.53392</v>
      </c>
      <c r="G9322" s="2">
        <v>0.45401000000000002</v>
      </c>
      <c r="H9322" s="2">
        <v>0.44942500000000002</v>
      </c>
      <c r="J9322" s="2">
        <v>11.53673</v>
      </c>
      <c r="K9322" s="2">
        <v>0.14791299999999999</v>
      </c>
      <c r="L9322" s="2">
        <v>0.15149599999999999</v>
      </c>
    </row>
    <row r="9323" spans="1:12" x14ac:dyDescent="0.2">
      <c r="A9323" s="2">
        <v>11.537430000000001</v>
      </c>
      <c r="B9323" s="2">
        <v>28.699729999999999</v>
      </c>
      <c r="C9323" s="2">
        <v>0.118793</v>
      </c>
      <c r="D9323" s="2">
        <v>0.86285699999999999</v>
      </c>
      <c r="F9323" s="2">
        <v>11.53462</v>
      </c>
      <c r="G9323" s="2">
        <v>0.45429199999999997</v>
      </c>
      <c r="H9323" s="2">
        <v>0.44938699999999998</v>
      </c>
      <c r="J9323" s="2">
        <v>11.537430000000001</v>
      </c>
      <c r="K9323" s="2">
        <v>0.14765300000000001</v>
      </c>
      <c r="L9323" s="2">
        <v>0.15083299999999999</v>
      </c>
    </row>
    <row r="9324" spans="1:12" x14ac:dyDescent="0.2">
      <c r="A9324" s="2">
        <v>11.538130000000001</v>
      </c>
      <c r="B9324" s="2">
        <v>28.705310000000001</v>
      </c>
      <c r="C9324" s="2">
        <v>0.11928900000000001</v>
      </c>
      <c r="D9324" s="2">
        <v>0.86332200000000003</v>
      </c>
      <c r="F9324" s="2">
        <v>11.53532</v>
      </c>
      <c r="G9324" s="2">
        <v>0.45416299999999998</v>
      </c>
      <c r="H9324" s="2">
        <v>0.44972200000000001</v>
      </c>
      <c r="J9324" s="2">
        <v>11.538130000000001</v>
      </c>
      <c r="K9324" s="2">
        <v>0.14769299999999999</v>
      </c>
      <c r="L9324" s="2">
        <v>0.150808</v>
      </c>
    </row>
    <row r="9325" spans="1:12" x14ac:dyDescent="0.2">
      <c r="A9325" s="2">
        <v>11.538830000000001</v>
      </c>
      <c r="B9325" s="2">
        <v>28.710889999999999</v>
      </c>
      <c r="C9325" s="2">
        <v>0.119689</v>
      </c>
      <c r="D9325" s="2">
        <v>0.864124</v>
      </c>
      <c r="F9325" s="2">
        <v>11.536020000000001</v>
      </c>
      <c r="G9325" s="2">
        <v>0.454453</v>
      </c>
      <c r="H9325" s="2">
        <v>0.45027200000000001</v>
      </c>
      <c r="J9325" s="2">
        <v>11.538830000000001</v>
      </c>
      <c r="K9325" s="2">
        <v>0.14762500000000001</v>
      </c>
      <c r="L9325" s="2">
        <v>0.150396</v>
      </c>
    </row>
    <row r="9326" spans="1:12" x14ac:dyDescent="0.2">
      <c r="A9326" s="2">
        <v>11.539529999999999</v>
      </c>
      <c r="B9326" s="2">
        <v>28.716239999999999</v>
      </c>
      <c r="C9326" s="2">
        <v>0.119849</v>
      </c>
      <c r="D9326" s="2">
        <v>0.86483299999999996</v>
      </c>
      <c r="F9326" s="2">
        <v>11.53673</v>
      </c>
      <c r="G9326" s="2">
        <v>0.454376</v>
      </c>
      <c r="H9326" s="2">
        <v>0.45057700000000001</v>
      </c>
      <c r="J9326" s="2">
        <v>11.539529999999999</v>
      </c>
      <c r="K9326" s="2">
        <v>0.147789</v>
      </c>
      <c r="L9326" s="2">
        <v>0.15052099999999999</v>
      </c>
    </row>
    <row r="9327" spans="1:12" x14ac:dyDescent="0.2">
      <c r="A9327" s="2">
        <v>11.540229999999999</v>
      </c>
      <c r="B9327" s="2">
        <v>28.721489999999999</v>
      </c>
      <c r="C9327" s="2">
        <v>0.12001299999999999</v>
      </c>
      <c r="D9327" s="2">
        <v>0.86540499999999998</v>
      </c>
      <c r="F9327" s="2">
        <v>11.537430000000001</v>
      </c>
      <c r="G9327" s="2">
        <v>0.45358999999999999</v>
      </c>
      <c r="H9327" s="2">
        <v>0.45056200000000002</v>
      </c>
      <c r="J9327" s="2">
        <v>11.540229999999999</v>
      </c>
      <c r="K9327" s="2">
        <v>0.14821599999999999</v>
      </c>
      <c r="L9327" s="2">
        <v>0.150593</v>
      </c>
    </row>
    <row r="9328" spans="1:12" x14ac:dyDescent="0.2">
      <c r="A9328" s="2">
        <v>11.540929999999999</v>
      </c>
      <c r="B9328" s="2">
        <v>28.72702</v>
      </c>
      <c r="C9328" s="2">
        <v>0.120391</v>
      </c>
      <c r="D9328" s="2">
        <v>0.86521499999999996</v>
      </c>
      <c r="F9328" s="2">
        <v>11.538130000000001</v>
      </c>
      <c r="G9328" s="2">
        <v>0.45305600000000001</v>
      </c>
      <c r="H9328" s="2">
        <v>0.45078299999999999</v>
      </c>
      <c r="J9328" s="2">
        <v>11.540929999999999</v>
      </c>
      <c r="K9328" s="2">
        <v>0.14807100000000001</v>
      </c>
      <c r="L9328" s="2">
        <v>0.14999599999999999</v>
      </c>
    </row>
    <row r="9329" spans="1:12" x14ac:dyDescent="0.2">
      <c r="A9329" s="2">
        <v>11.541639999999999</v>
      </c>
      <c r="B9329" s="2">
        <v>28.73255</v>
      </c>
      <c r="C9329" s="2">
        <v>0.120254</v>
      </c>
      <c r="D9329" s="2">
        <v>0.86519900000000005</v>
      </c>
      <c r="F9329" s="2">
        <v>11.538830000000001</v>
      </c>
      <c r="G9329" s="2">
        <v>0.45268999999999998</v>
      </c>
      <c r="H9329" s="2">
        <v>0.45027200000000001</v>
      </c>
      <c r="J9329" s="2">
        <v>11.541639999999999</v>
      </c>
      <c r="K9329" s="2">
        <v>0.14772399999999999</v>
      </c>
      <c r="L9329" s="2">
        <v>0.149254</v>
      </c>
    </row>
    <row r="9330" spans="1:12" x14ac:dyDescent="0.2">
      <c r="A9330" s="2">
        <v>11.542339999999999</v>
      </c>
      <c r="B9330" s="2">
        <v>28.73845</v>
      </c>
      <c r="C9330" s="2">
        <v>0.120753</v>
      </c>
      <c r="D9330" s="2">
        <v>0.86492500000000005</v>
      </c>
      <c r="F9330" s="2">
        <v>11.539529999999999</v>
      </c>
      <c r="G9330" s="2">
        <v>0.451797</v>
      </c>
      <c r="H9330" s="2">
        <v>0.45034000000000002</v>
      </c>
      <c r="J9330" s="2">
        <v>11.542339999999999</v>
      </c>
      <c r="K9330" s="2">
        <v>0.14775099999999999</v>
      </c>
      <c r="L9330" s="2">
        <v>0.148451</v>
      </c>
    </row>
    <row r="9331" spans="1:12" x14ac:dyDescent="0.2">
      <c r="A9331" s="2">
        <v>11.54304</v>
      </c>
      <c r="B9331" s="2">
        <v>28.744330000000001</v>
      </c>
      <c r="C9331" s="2">
        <v>0.120723</v>
      </c>
      <c r="D9331" s="2">
        <v>0.86492500000000005</v>
      </c>
      <c r="F9331" s="2">
        <v>11.540229999999999</v>
      </c>
      <c r="G9331" s="2">
        <v>0.451401</v>
      </c>
      <c r="H9331" s="2">
        <v>0.45030199999999998</v>
      </c>
      <c r="J9331" s="2">
        <v>11.54304</v>
      </c>
      <c r="K9331" s="2">
        <v>0.14827099999999999</v>
      </c>
      <c r="L9331" s="2">
        <v>0.14862500000000001</v>
      </c>
    </row>
    <row r="9332" spans="1:12" x14ac:dyDescent="0.2">
      <c r="A9332" s="2">
        <v>11.54374</v>
      </c>
      <c r="B9332" s="2">
        <v>28.750789999999999</v>
      </c>
      <c r="C9332" s="2">
        <v>0.120708</v>
      </c>
      <c r="D9332" s="2">
        <v>0.86472599999999999</v>
      </c>
      <c r="F9332" s="2">
        <v>11.540929999999999</v>
      </c>
      <c r="G9332" s="2">
        <v>0.45124799999999998</v>
      </c>
      <c r="H9332" s="2">
        <v>0.45003500000000002</v>
      </c>
      <c r="J9332" s="2">
        <v>11.54374</v>
      </c>
      <c r="K9332" s="2">
        <v>0.14862800000000001</v>
      </c>
      <c r="L9332" s="2">
        <v>0.14832200000000001</v>
      </c>
    </row>
    <row r="9333" spans="1:12" x14ac:dyDescent="0.2">
      <c r="A9333" s="2">
        <v>11.54444</v>
      </c>
      <c r="B9333" s="2">
        <v>28.7577</v>
      </c>
      <c r="C9333" s="2">
        <v>0.120467</v>
      </c>
      <c r="D9333" s="2">
        <v>0.86462700000000003</v>
      </c>
      <c r="F9333" s="2">
        <v>11.541639999999999</v>
      </c>
      <c r="G9333" s="2">
        <v>0.451187</v>
      </c>
      <c r="H9333" s="2">
        <v>0.44939400000000002</v>
      </c>
      <c r="J9333" s="2">
        <v>11.54444</v>
      </c>
      <c r="K9333" s="2">
        <v>0.14851200000000001</v>
      </c>
      <c r="L9333" s="2">
        <v>0.148094</v>
      </c>
    </row>
    <row r="9334" spans="1:12" x14ac:dyDescent="0.2">
      <c r="A9334" s="2">
        <v>11.54514</v>
      </c>
      <c r="B9334" s="2">
        <v>28.764510000000001</v>
      </c>
      <c r="C9334" s="2">
        <v>0.120925</v>
      </c>
      <c r="D9334" s="2">
        <v>0.86426099999999995</v>
      </c>
      <c r="F9334" s="2">
        <v>11.542339999999999</v>
      </c>
      <c r="G9334" s="2">
        <v>0.450737</v>
      </c>
      <c r="H9334" s="2">
        <v>0.44938699999999998</v>
      </c>
      <c r="J9334" s="2">
        <v>11.54514</v>
      </c>
      <c r="K9334" s="2">
        <v>0.14825199999999999</v>
      </c>
      <c r="L9334" s="2">
        <v>0.14806900000000001</v>
      </c>
    </row>
    <row r="9335" spans="1:12" x14ac:dyDescent="0.2">
      <c r="A9335" s="2">
        <v>11.54584</v>
      </c>
      <c r="B9335" s="2">
        <v>28.77102</v>
      </c>
      <c r="C9335" s="2">
        <v>0.12149699999999999</v>
      </c>
      <c r="D9335" s="2">
        <v>0.86389499999999997</v>
      </c>
      <c r="F9335" s="2">
        <v>11.54304</v>
      </c>
      <c r="G9335" s="2">
        <v>0.45050800000000002</v>
      </c>
      <c r="H9335" s="2">
        <v>0.44922600000000001</v>
      </c>
      <c r="J9335" s="2">
        <v>11.54584</v>
      </c>
      <c r="K9335" s="2">
        <v>0.147924</v>
      </c>
      <c r="L9335" s="2">
        <v>0.14816799999999999</v>
      </c>
    </row>
    <row r="9336" spans="1:12" x14ac:dyDescent="0.2">
      <c r="A9336" s="2">
        <v>11.54655</v>
      </c>
      <c r="B9336" s="2">
        <v>28.77786</v>
      </c>
      <c r="C9336" s="2">
        <v>0.12202399999999999</v>
      </c>
      <c r="D9336" s="2">
        <v>0.86458900000000005</v>
      </c>
      <c r="F9336" s="2">
        <v>11.54374</v>
      </c>
      <c r="G9336" s="2">
        <v>0.45034800000000003</v>
      </c>
      <c r="H9336" s="2">
        <v>0.44921100000000003</v>
      </c>
      <c r="J9336" s="2">
        <v>11.54655</v>
      </c>
      <c r="K9336" s="2">
        <v>0.14776800000000001</v>
      </c>
      <c r="L9336" s="2">
        <v>0.147873</v>
      </c>
    </row>
    <row r="9337" spans="1:12" x14ac:dyDescent="0.2">
      <c r="A9337" s="2">
        <v>11.54725</v>
      </c>
      <c r="B9337" s="2">
        <v>28.784310000000001</v>
      </c>
      <c r="C9337" s="2">
        <v>0.122264</v>
      </c>
      <c r="D9337" s="2">
        <v>0.86532100000000001</v>
      </c>
      <c r="F9337" s="2">
        <v>11.54444</v>
      </c>
      <c r="G9337" s="2">
        <v>0.45052300000000001</v>
      </c>
      <c r="H9337" s="2">
        <v>0.44856299999999999</v>
      </c>
      <c r="J9337" s="2">
        <v>11.54725</v>
      </c>
      <c r="K9337" s="2">
        <v>0.14771799999999999</v>
      </c>
      <c r="L9337" s="2">
        <v>0.14737600000000001</v>
      </c>
    </row>
    <row r="9338" spans="1:12" x14ac:dyDescent="0.2">
      <c r="A9338" s="2">
        <v>11.54795</v>
      </c>
      <c r="B9338" s="2">
        <v>28.790559999999999</v>
      </c>
      <c r="C9338" s="2">
        <v>0.123248</v>
      </c>
      <c r="D9338" s="2">
        <v>0.86578699999999997</v>
      </c>
      <c r="F9338" s="2">
        <v>11.54514</v>
      </c>
      <c r="G9338" s="2">
        <v>0.45002700000000001</v>
      </c>
      <c r="H9338" s="2">
        <v>0.44852399999999998</v>
      </c>
      <c r="J9338" s="2">
        <v>11.54795</v>
      </c>
      <c r="K9338" s="2">
        <v>0.14763599999999999</v>
      </c>
      <c r="L9338" s="2">
        <v>0.14685999999999999</v>
      </c>
    </row>
    <row r="9339" spans="1:12" x14ac:dyDescent="0.2">
      <c r="A9339" s="2">
        <v>11.54865</v>
      </c>
      <c r="B9339" s="2">
        <v>28.79739</v>
      </c>
      <c r="C9339" s="2">
        <v>0.123862</v>
      </c>
      <c r="D9339" s="2">
        <v>0.86645099999999997</v>
      </c>
      <c r="F9339" s="2">
        <v>11.54584</v>
      </c>
      <c r="G9339" s="2">
        <v>0.44947799999999999</v>
      </c>
      <c r="H9339" s="2">
        <v>0.44815100000000002</v>
      </c>
      <c r="J9339" s="2">
        <v>11.54865</v>
      </c>
      <c r="K9339" s="2">
        <v>0.14705799999999999</v>
      </c>
      <c r="L9339" s="2">
        <v>0.14663599999999999</v>
      </c>
    </row>
    <row r="9340" spans="1:12" x14ac:dyDescent="0.2">
      <c r="A9340" s="2">
        <v>11.54935</v>
      </c>
      <c r="B9340" s="2">
        <v>28.804110000000001</v>
      </c>
      <c r="C9340" s="2">
        <v>0.124366</v>
      </c>
      <c r="D9340" s="2">
        <v>0.86691600000000002</v>
      </c>
      <c r="F9340" s="2">
        <v>11.54655</v>
      </c>
      <c r="G9340" s="2">
        <v>0.44960800000000001</v>
      </c>
      <c r="H9340" s="2">
        <v>0.447548</v>
      </c>
      <c r="J9340" s="2">
        <v>11.54935</v>
      </c>
      <c r="K9340" s="2">
        <v>0.14650099999999999</v>
      </c>
      <c r="L9340" s="2">
        <v>0.145951</v>
      </c>
    </row>
    <row r="9341" spans="1:12" x14ac:dyDescent="0.2">
      <c r="A9341" s="2">
        <v>11.550050000000001</v>
      </c>
      <c r="B9341" s="2">
        <v>28.810749999999999</v>
      </c>
      <c r="C9341" s="2">
        <v>0.125137</v>
      </c>
      <c r="D9341" s="2">
        <v>0.86737399999999998</v>
      </c>
      <c r="F9341" s="2">
        <v>11.54725</v>
      </c>
      <c r="G9341" s="2">
        <v>0.44983699999999999</v>
      </c>
      <c r="H9341" s="2">
        <v>0.44699100000000003</v>
      </c>
      <c r="J9341" s="2">
        <v>11.550050000000001</v>
      </c>
      <c r="K9341" s="2">
        <v>0.146313</v>
      </c>
      <c r="L9341" s="2">
        <v>0.146012</v>
      </c>
    </row>
    <row r="9342" spans="1:12" x14ac:dyDescent="0.2">
      <c r="A9342" s="2">
        <v>11.550750000000001</v>
      </c>
      <c r="B9342" s="2">
        <v>28.817820000000001</v>
      </c>
      <c r="C9342" s="2">
        <v>0.12548799999999999</v>
      </c>
      <c r="D9342" s="2">
        <v>0.86754900000000001</v>
      </c>
      <c r="F9342" s="2">
        <v>11.54795</v>
      </c>
      <c r="G9342" s="2">
        <v>0.44930999999999999</v>
      </c>
      <c r="H9342" s="2">
        <v>0.446548</v>
      </c>
      <c r="J9342" s="2">
        <v>11.550750000000001</v>
      </c>
      <c r="K9342" s="2">
        <v>0.14601900000000001</v>
      </c>
      <c r="L9342" s="2">
        <v>0.146319</v>
      </c>
    </row>
    <row r="9343" spans="1:12" x14ac:dyDescent="0.2">
      <c r="A9343" s="2">
        <v>11.551460000000001</v>
      </c>
      <c r="B9343" s="2">
        <v>28.824919999999999</v>
      </c>
      <c r="C9343" s="2">
        <v>0.12587999999999999</v>
      </c>
      <c r="D9343" s="2">
        <v>0.867892</v>
      </c>
      <c r="F9343" s="2">
        <v>11.54865</v>
      </c>
      <c r="G9343" s="2">
        <v>0.44879200000000002</v>
      </c>
      <c r="H9343" s="2">
        <v>0.44667099999999998</v>
      </c>
      <c r="J9343" s="2">
        <v>11.551460000000001</v>
      </c>
      <c r="K9343" s="2">
        <v>0.145874</v>
      </c>
      <c r="L9343" s="2">
        <v>0.145756</v>
      </c>
    </row>
    <row r="9344" spans="1:12" x14ac:dyDescent="0.2">
      <c r="A9344" s="2">
        <v>11.552160000000001</v>
      </c>
      <c r="B9344" s="2">
        <v>28.832170000000001</v>
      </c>
      <c r="C9344" s="2">
        <v>0.12684599999999999</v>
      </c>
      <c r="D9344" s="2">
        <v>0.86777800000000005</v>
      </c>
      <c r="F9344" s="2">
        <v>11.54935</v>
      </c>
      <c r="G9344" s="2">
        <v>0.44942500000000002</v>
      </c>
      <c r="H9344" s="2">
        <v>0.447021</v>
      </c>
      <c r="J9344" s="2">
        <v>11.552160000000001</v>
      </c>
      <c r="K9344" s="2">
        <v>0.145819</v>
      </c>
      <c r="L9344" s="2">
        <v>0.14536199999999999</v>
      </c>
    </row>
    <row r="9345" spans="1:12" x14ac:dyDescent="0.2">
      <c r="A9345" s="2">
        <v>11.552860000000001</v>
      </c>
      <c r="B9345" s="2">
        <v>28.839200000000002</v>
      </c>
      <c r="C9345" s="2">
        <v>0.12703600000000001</v>
      </c>
      <c r="D9345" s="2">
        <v>0.868251</v>
      </c>
      <c r="F9345" s="2">
        <v>11.550050000000001</v>
      </c>
      <c r="G9345" s="2">
        <v>0.44938699999999998</v>
      </c>
      <c r="H9345" s="2">
        <v>0.44733400000000001</v>
      </c>
      <c r="J9345" s="2">
        <v>11.552860000000001</v>
      </c>
      <c r="K9345" s="2">
        <v>0.14550199999999999</v>
      </c>
      <c r="L9345" s="2">
        <v>0.14518600000000001</v>
      </c>
    </row>
    <row r="9346" spans="1:12" x14ac:dyDescent="0.2">
      <c r="A9346" s="2">
        <v>11.553559999999999</v>
      </c>
      <c r="B9346" s="2">
        <v>28.846129999999999</v>
      </c>
      <c r="C9346" s="2">
        <v>0.127807</v>
      </c>
      <c r="D9346" s="2">
        <v>0.86937299999999995</v>
      </c>
      <c r="F9346" s="2">
        <v>11.550750000000001</v>
      </c>
      <c r="G9346" s="2">
        <v>0.44972200000000001</v>
      </c>
      <c r="H9346" s="2">
        <v>0.44776899999999997</v>
      </c>
      <c r="J9346" s="2">
        <v>11.553559999999999</v>
      </c>
      <c r="K9346" s="2">
        <v>0.14525199999999999</v>
      </c>
      <c r="L9346" s="2">
        <v>0.14459</v>
      </c>
    </row>
    <row r="9347" spans="1:12" x14ac:dyDescent="0.2">
      <c r="A9347" s="2">
        <v>11.554259999999999</v>
      </c>
      <c r="B9347" s="2">
        <v>28.8523</v>
      </c>
      <c r="C9347" s="2">
        <v>0.128108</v>
      </c>
      <c r="D9347" s="2">
        <v>0.86982999999999999</v>
      </c>
      <c r="F9347" s="2">
        <v>11.551460000000001</v>
      </c>
      <c r="G9347" s="2">
        <v>0.45027200000000001</v>
      </c>
      <c r="H9347" s="2">
        <v>0.44824999999999998</v>
      </c>
      <c r="J9347" s="2">
        <v>11.554259999999999</v>
      </c>
      <c r="K9347" s="2">
        <v>0.145286</v>
      </c>
      <c r="L9347" s="2">
        <v>0.144202</v>
      </c>
    </row>
    <row r="9348" spans="1:12" x14ac:dyDescent="0.2">
      <c r="A9348" s="2">
        <v>11.554959999999999</v>
      </c>
      <c r="B9348" s="2">
        <v>28.858709999999999</v>
      </c>
      <c r="C9348" s="2">
        <v>0.12868399999999999</v>
      </c>
      <c r="D9348" s="2">
        <v>0.86944900000000003</v>
      </c>
      <c r="F9348" s="2">
        <v>11.552160000000001</v>
      </c>
      <c r="G9348" s="2">
        <v>0.45057700000000001</v>
      </c>
      <c r="H9348" s="2">
        <v>0.44864700000000002</v>
      </c>
      <c r="J9348" s="2">
        <v>11.554959999999999</v>
      </c>
      <c r="K9348" s="2">
        <v>0.14500199999999999</v>
      </c>
      <c r="L9348" s="2">
        <v>0.144039</v>
      </c>
    </row>
    <row r="9349" spans="1:12" x14ac:dyDescent="0.2">
      <c r="A9349" s="2">
        <v>11.55566</v>
      </c>
      <c r="B9349" s="2">
        <v>28.865159999999999</v>
      </c>
      <c r="C9349" s="2">
        <v>0.12926799999999999</v>
      </c>
      <c r="D9349" s="2">
        <v>0.86947200000000002</v>
      </c>
      <c r="F9349" s="2">
        <v>11.552860000000001</v>
      </c>
      <c r="G9349" s="2">
        <v>0.45056200000000002</v>
      </c>
      <c r="H9349" s="2">
        <v>0.448708</v>
      </c>
      <c r="J9349" s="2">
        <v>11.55566</v>
      </c>
      <c r="K9349" s="2">
        <v>0.14463000000000001</v>
      </c>
      <c r="L9349" s="2">
        <v>0.144149</v>
      </c>
    </row>
    <row r="9350" spans="1:12" x14ac:dyDescent="0.2">
      <c r="A9350" s="2">
        <v>11.55636</v>
      </c>
      <c r="B9350" s="2">
        <v>28.871839999999999</v>
      </c>
      <c r="C9350" s="2">
        <v>0.129825</v>
      </c>
      <c r="D9350" s="2">
        <v>0.86965499999999996</v>
      </c>
      <c r="F9350" s="2">
        <v>11.553559999999999</v>
      </c>
      <c r="G9350" s="2">
        <v>0.45078299999999999</v>
      </c>
      <c r="H9350" s="2">
        <v>0.44871499999999997</v>
      </c>
      <c r="J9350" s="2">
        <v>11.55636</v>
      </c>
      <c r="K9350" s="2">
        <v>0.144649</v>
      </c>
      <c r="L9350" s="2">
        <v>0.14419699999999999</v>
      </c>
    </row>
    <row r="9351" spans="1:12" x14ac:dyDescent="0.2">
      <c r="A9351" s="2">
        <v>11.55707</v>
      </c>
      <c r="B9351" s="2">
        <v>28.878720000000001</v>
      </c>
      <c r="C9351" s="2">
        <v>0.130023</v>
      </c>
      <c r="D9351" s="2">
        <v>0.86924299999999999</v>
      </c>
      <c r="F9351" s="2">
        <v>11.554259999999999</v>
      </c>
      <c r="G9351" s="2">
        <v>0.45027200000000001</v>
      </c>
      <c r="H9351" s="2">
        <v>0.448708</v>
      </c>
      <c r="J9351" s="2">
        <v>11.55707</v>
      </c>
      <c r="K9351" s="2">
        <v>0.144981</v>
      </c>
      <c r="L9351" s="2">
        <v>0.14388799999999999</v>
      </c>
    </row>
    <row r="9352" spans="1:12" x14ac:dyDescent="0.2">
      <c r="A9352" s="2">
        <v>11.55777</v>
      </c>
      <c r="B9352" s="2">
        <v>28.88571</v>
      </c>
      <c r="C9352" s="2">
        <v>0.13020599999999999</v>
      </c>
      <c r="D9352" s="2">
        <v>0.86873199999999995</v>
      </c>
      <c r="F9352" s="2">
        <v>11.554959999999999</v>
      </c>
      <c r="G9352" s="2">
        <v>0.45034000000000002</v>
      </c>
      <c r="H9352" s="2">
        <v>0.44888299999999998</v>
      </c>
      <c r="J9352" s="2">
        <v>11.55777</v>
      </c>
      <c r="K9352" s="2">
        <v>0.14516599999999999</v>
      </c>
      <c r="L9352" s="2">
        <v>0.14366499999999999</v>
      </c>
    </row>
    <row r="9353" spans="1:12" x14ac:dyDescent="0.2">
      <c r="A9353" s="2">
        <v>11.55847</v>
      </c>
      <c r="B9353" s="2">
        <v>28.892479999999999</v>
      </c>
      <c r="C9353" s="2">
        <v>0.13036300000000001</v>
      </c>
      <c r="D9353" s="2">
        <v>0.86869399999999997</v>
      </c>
      <c r="F9353" s="2">
        <v>11.55566</v>
      </c>
      <c r="G9353" s="2">
        <v>0.45030199999999998</v>
      </c>
      <c r="H9353" s="2">
        <v>0.44951600000000003</v>
      </c>
      <c r="J9353" s="2">
        <v>11.55847</v>
      </c>
      <c r="K9353" s="2">
        <v>0.14501900000000001</v>
      </c>
      <c r="L9353" s="2">
        <v>0.14363899999999999</v>
      </c>
    </row>
    <row r="9354" spans="1:12" x14ac:dyDescent="0.2">
      <c r="A9354" s="2">
        <v>11.55917</v>
      </c>
      <c r="B9354" s="2">
        <v>28.899730000000002</v>
      </c>
      <c r="C9354" s="2">
        <v>0.130771</v>
      </c>
      <c r="D9354" s="2">
        <v>0.86868599999999996</v>
      </c>
      <c r="F9354" s="2">
        <v>11.55636</v>
      </c>
      <c r="G9354" s="2">
        <v>0.45003500000000002</v>
      </c>
      <c r="H9354" s="2">
        <v>0.44942500000000002</v>
      </c>
      <c r="J9354" s="2">
        <v>11.55917</v>
      </c>
      <c r="K9354" s="2">
        <v>0.14490500000000001</v>
      </c>
      <c r="L9354" s="2">
        <v>0.14332800000000001</v>
      </c>
    </row>
    <row r="9355" spans="1:12" x14ac:dyDescent="0.2">
      <c r="A9355" s="2">
        <v>11.55987</v>
      </c>
      <c r="B9355" s="2">
        <v>28.90729</v>
      </c>
      <c r="C9355" s="2">
        <v>0.131076</v>
      </c>
      <c r="D9355" s="2">
        <v>0.86863999999999997</v>
      </c>
      <c r="F9355" s="2">
        <v>11.55707</v>
      </c>
      <c r="G9355" s="2">
        <v>0.44939400000000002</v>
      </c>
      <c r="H9355" s="2">
        <v>0.44991300000000001</v>
      </c>
      <c r="J9355" s="2">
        <v>11.55987</v>
      </c>
      <c r="K9355" s="2">
        <v>0.145204</v>
      </c>
      <c r="L9355" s="2">
        <v>0.14285500000000001</v>
      </c>
    </row>
    <row r="9356" spans="1:12" x14ac:dyDescent="0.2">
      <c r="A9356" s="2">
        <v>11.56057</v>
      </c>
      <c r="B9356" s="2">
        <v>28.914729999999999</v>
      </c>
      <c r="C9356" s="2">
        <v>0.13139300000000001</v>
      </c>
      <c r="D9356" s="2">
        <v>0.86876200000000003</v>
      </c>
      <c r="F9356" s="2">
        <v>11.55777</v>
      </c>
      <c r="G9356" s="2">
        <v>0.44938699999999998</v>
      </c>
      <c r="H9356" s="2">
        <v>0.45075199999999999</v>
      </c>
      <c r="J9356" s="2">
        <v>11.56057</v>
      </c>
      <c r="K9356" s="2">
        <v>0.14511099999999999</v>
      </c>
      <c r="L9356" s="2">
        <v>0.143209</v>
      </c>
    </row>
    <row r="9357" spans="1:12" x14ac:dyDescent="0.2">
      <c r="A9357" s="2">
        <v>11.56127</v>
      </c>
      <c r="B9357" s="2">
        <v>28.922840000000001</v>
      </c>
      <c r="C9357" s="2">
        <v>0.13197300000000001</v>
      </c>
      <c r="D9357" s="2">
        <v>0.86951000000000001</v>
      </c>
      <c r="F9357" s="2">
        <v>11.55847</v>
      </c>
      <c r="G9357" s="2">
        <v>0.44922600000000001</v>
      </c>
      <c r="H9357" s="2">
        <v>0.45121</v>
      </c>
      <c r="J9357" s="2">
        <v>11.56127</v>
      </c>
      <c r="K9357" s="2">
        <v>0.14485000000000001</v>
      </c>
      <c r="L9357" s="2">
        <v>0.14330499999999999</v>
      </c>
    </row>
    <row r="9358" spans="1:12" x14ac:dyDescent="0.2">
      <c r="A9358" s="2">
        <v>11.56198</v>
      </c>
      <c r="B9358" s="2">
        <v>28.930759999999999</v>
      </c>
      <c r="C9358" s="2">
        <v>0.13323099999999999</v>
      </c>
      <c r="D9358" s="2">
        <v>0.86959399999999998</v>
      </c>
      <c r="F9358" s="2">
        <v>11.55917</v>
      </c>
      <c r="G9358" s="2">
        <v>0.44921100000000003</v>
      </c>
      <c r="H9358" s="2">
        <v>0.45143899999999998</v>
      </c>
      <c r="J9358" s="2">
        <v>11.56198</v>
      </c>
      <c r="K9358" s="2">
        <v>0.14482500000000001</v>
      </c>
      <c r="L9358" s="2">
        <v>0.14327999999999999</v>
      </c>
    </row>
    <row r="9359" spans="1:12" x14ac:dyDescent="0.2">
      <c r="A9359" s="2">
        <v>11.56268</v>
      </c>
      <c r="B9359" s="2">
        <v>28.938549999999999</v>
      </c>
      <c r="C9359" s="2">
        <v>0.133994</v>
      </c>
      <c r="D9359" s="2">
        <v>0.86953999999999998</v>
      </c>
      <c r="F9359" s="2">
        <v>11.55987</v>
      </c>
      <c r="G9359" s="2">
        <v>0.44856299999999999</v>
      </c>
      <c r="H9359" s="2">
        <v>0.45191199999999998</v>
      </c>
      <c r="J9359" s="2">
        <v>11.56268</v>
      </c>
      <c r="K9359" s="2">
        <v>0.14494299999999999</v>
      </c>
      <c r="L9359" s="2">
        <v>0.142983</v>
      </c>
    </row>
    <row r="9360" spans="1:12" x14ac:dyDescent="0.2">
      <c r="A9360" s="2">
        <v>11.56338</v>
      </c>
      <c r="B9360" s="2">
        <v>28.94642</v>
      </c>
      <c r="C9360" s="2">
        <v>0.134441</v>
      </c>
      <c r="D9360" s="2">
        <v>0.86946400000000001</v>
      </c>
      <c r="F9360" s="2">
        <v>11.56057</v>
      </c>
      <c r="G9360" s="2">
        <v>0.44852399999999998</v>
      </c>
      <c r="H9360" s="2">
        <v>0.45188899999999999</v>
      </c>
      <c r="J9360" s="2">
        <v>11.56338</v>
      </c>
      <c r="K9360" s="2">
        <v>0.14519099999999999</v>
      </c>
      <c r="L9360" s="2">
        <v>0.142653</v>
      </c>
    </row>
    <row r="9361" spans="1:12" x14ac:dyDescent="0.2">
      <c r="A9361" s="2">
        <v>11.564080000000001</v>
      </c>
      <c r="B9361" s="2">
        <v>28.954529999999998</v>
      </c>
      <c r="C9361" s="2">
        <v>0.134746</v>
      </c>
      <c r="D9361" s="2">
        <v>0.86984600000000001</v>
      </c>
      <c r="F9361" s="2">
        <v>11.56127</v>
      </c>
      <c r="G9361" s="2">
        <v>0.44815100000000002</v>
      </c>
      <c r="H9361" s="2">
        <v>0.45157599999999998</v>
      </c>
      <c r="J9361" s="2">
        <v>11.564080000000001</v>
      </c>
      <c r="K9361" s="2">
        <v>0.14513200000000001</v>
      </c>
      <c r="L9361" s="2">
        <v>0.142344</v>
      </c>
    </row>
    <row r="9362" spans="1:12" x14ac:dyDescent="0.2">
      <c r="A9362" s="2">
        <v>11.564780000000001</v>
      </c>
      <c r="B9362" s="2">
        <v>28.962769999999999</v>
      </c>
      <c r="C9362" s="2">
        <v>0.13564599999999999</v>
      </c>
      <c r="D9362" s="2">
        <v>0.87070800000000004</v>
      </c>
      <c r="F9362" s="2">
        <v>11.56198</v>
      </c>
      <c r="G9362" s="2">
        <v>0.447548</v>
      </c>
      <c r="H9362" s="2">
        <v>0.45191199999999998</v>
      </c>
      <c r="J9362" s="2">
        <v>11.564780000000001</v>
      </c>
      <c r="K9362" s="2">
        <v>0.14505899999999999</v>
      </c>
      <c r="L9362" s="2">
        <v>0.14202200000000001</v>
      </c>
    </row>
    <row r="9363" spans="1:12" x14ac:dyDescent="0.2">
      <c r="A9363" s="2">
        <v>11.565480000000001</v>
      </c>
      <c r="B9363" s="2">
        <v>28.970759999999999</v>
      </c>
      <c r="C9363" s="2">
        <v>0.13655800000000001</v>
      </c>
      <c r="D9363" s="2">
        <v>0.87141000000000002</v>
      </c>
      <c r="F9363" s="2">
        <v>11.56268</v>
      </c>
      <c r="G9363" s="2">
        <v>0.44699100000000003</v>
      </c>
      <c r="H9363" s="2">
        <v>0.45222499999999999</v>
      </c>
      <c r="J9363" s="2">
        <v>11.565480000000001</v>
      </c>
      <c r="K9363" s="2">
        <v>0.14518500000000001</v>
      </c>
      <c r="L9363" s="2">
        <v>0.14180499999999999</v>
      </c>
    </row>
    <row r="9364" spans="1:12" x14ac:dyDescent="0.2">
      <c r="A9364" s="2">
        <v>11.566179999999999</v>
      </c>
      <c r="B9364" s="2">
        <v>28.979340000000001</v>
      </c>
      <c r="C9364" s="2">
        <v>0.13686699999999999</v>
      </c>
      <c r="D9364" s="2">
        <v>0.87141000000000002</v>
      </c>
      <c r="F9364" s="2">
        <v>11.56338</v>
      </c>
      <c r="G9364" s="2">
        <v>0.446548</v>
      </c>
      <c r="H9364" s="2">
        <v>0.45233899999999999</v>
      </c>
      <c r="J9364" s="2">
        <v>11.566179999999999</v>
      </c>
      <c r="K9364" s="2">
        <v>0.145119</v>
      </c>
      <c r="L9364" s="2">
        <v>0.141565</v>
      </c>
    </row>
    <row r="9365" spans="1:12" x14ac:dyDescent="0.2">
      <c r="A9365" s="2">
        <v>11.566890000000001</v>
      </c>
      <c r="B9365" s="2">
        <v>28.988240000000001</v>
      </c>
      <c r="C9365" s="2">
        <v>0.137214</v>
      </c>
      <c r="D9365" s="2">
        <v>0.87142500000000001</v>
      </c>
      <c r="F9365" s="2">
        <v>11.564080000000001</v>
      </c>
      <c r="G9365" s="2">
        <v>0.44667099999999998</v>
      </c>
      <c r="H9365" s="2">
        <v>0.452461</v>
      </c>
      <c r="J9365" s="2">
        <v>11.566890000000001</v>
      </c>
      <c r="K9365" s="2">
        <v>0.14491999999999999</v>
      </c>
      <c r="L9365" s="2">
        <v>0.14119499999999999</v>
      </c>
    </row>
    <row r="9366" spans="1:12" x14ac:dyDescent="0.2">
      <c r="A9366" s="2">
        <v>11.567589999999999</v>
      </c>
      <c r="B9366" s="2">
        <v>28.996089999999999</v>
      </c>
      <c r="C9366" s="2">
        <v>0.137958</v>
      </c>
      <c r="D9366" s="2">
        <v>0.87192800000000004</v>
      </c>
      <c r="F9366" s="2">
        <v>11.564780000000001</v>
      </c>
      <c r="G9366" s="2">
        <v>0.447021</v>
      </c>
      <c r="H9366" s="2">
        <v>0.45246900000000001</v>
      </c>
      <c r="J9366" s="2">
        <v>11.567589999999999</v>
      </c>
      <c r="K9366" s="2">
        <v>0.14501900000000001</v>
      </c>
      <c r="L9366" s="2">
        <v>0.14113400000000001</v>
      </c>
    </row>
    <row r="9367" spans="1:12" x14ac:dyDescent="0.2">
      <c r="A9367" s="2">
        <v>11.568289999999999</v>
      </c>
      <c r="B9367" s="2">
        <v>29.004169999999998</v>
      </c>
      <c r="C9367" s="2">
        <v>0.13836200000000001</v>
      </c>
      <c r="D9367" s="2">
        <v>0.872058</v>
      </c>
      <c r="F9367" s="2">
        <v>11.565480000000001</v>
      </c>
      <c r="G9367" s="2">
        <v>0.44733400000000001</v>
      </c>
      <c r="H9367" s="2">
        <v>0.45291900000000002</v>
      </c>
      <c r="J9367" s="2">
        <v>11.568289999999999</v>
      </c>
      <c r="K9367" s="2">
        <v>0.14504800000000001</v>
      </c>
      <c r="L9367" s="2">
        <v>0.14160600000000001</v>
      </c>
    </row>
    <row r="9368" spans="1:12" x14ac:dyDescent="0.2">
      <c r="A9368" s="2">
        <v>11.568989999999999</v>
      </c>
      <c r="B9368" s="2">
        <v>29.012899999999998</v>
      </c>
      <c r="C9368" s="2">
        <v>0.13855300000000001</v>
      </c>
      <c r="D9368" s="2">
        <v>0.87180599999999997</v>
      </c>
      <c r="F9368" s="2">
        <v>11.566179999999999</v>
      </c>
      <c r="G9368" s="2">
        <v>0.44776899999999997</v>
      </c>
      <c r="H9368" s="2">
        <v>0.45311000000000001</v>
      </c>
      <c r="J9368" s="2">
        <v>11.568989999999999</v>
      </c>
      <c r="K9368" s="2">
        <v>0.14499600000000001</v>
      </c>
      <c r="L9368" s="2">
        <v>0.14074</v>
      </c>
    </row>
    <row r="9369" spans="1:12" x14ac:dyDescent="0.2">
      <c r="A9369" s="2">
        <v>11.56969</v>
      </c>
      <c r="B9369" s="2">
        <v>29.021129999999999</v>
      </c>
      <c r="C9369" s="2">
        <v>0.138763</v>
      </c>
      <c r="D9369" s="2">
        <v>0.87207299999999999</v>
      </c>
      <c r="F9369" s="2">
        <v>11.566890000000001</v>
      </c>
      <c r="G9369" s="2">
        <v>0.44824999999999998</v>
      </c>
      <c r="H9369" s="2">
        <v>0.45320899999999997</v>
      </c>
      <c r="J9369" s="2">
        <v>11.56969</v>
      </c>
      <c r="K9369" s="2">
        <v>0.145374</v>
      </c>
      <c r="L9369" s="2">
        <v>0.14006099999999999</v>
      </c>
    </row>
    <row r="9370" spans="1:12" x14ac:dyDescent="0.2">
      <c r="A9370" s="2">
        <v>11.57039</v>
      </c>
      <c r="B9370" s="2">
        <v>29.02938</v>
      </c>
      <c r="C9370" s="2">
        <v>0.13911399999999999</v>
      </c>
      <c r="D9370" s="2">
        <v>0.87227900000000003</v>
      </c>
      <c r="F9370" s="2">
        <v>11.567589999999999</v>
      </c>
      <c r="G9370" s="2">
        <v>0.44864700000000002</v>
      </c>
      <c r="H9370" s="2">
        <v>0.45335399999999998</v>
      </c>
      <c r="J9370" s="2">
        <v>11.57039</v>
      </c>
      <c r="K9370" s="2">
        <v>0.14532600000000001</v>
      </c>
      <c r="L9370" s="2">
        <v>0.140347</v>
      </c>
    </row>
    <row r="9371" spans="1:12" x14ac:dyDescent="0.2">
      <c r="A9371" s="2">
        <v>11.57109</v>
      </c>
      <c r="B9371" s="2">
        <v>29.037980000000001</v>
      </c>
      <c r="C9371" s="2">
        <v>0.13953699999999999</v>
      </c>
      <c r="D9371" s="2">
        <v>0.87230200000000002</v>
      </c>
      <c r="F9371" s="2">
        <v>11.568289999999999</v>
      </c>
      <c r="G9371" s="2">
        <v>0.448708</v>
      </c>
      <c r="H9371" s="2">
        <v>0.45320899999999997</v>
      </c>
      <c r="J9371" s="2">
        <v>11.57109</v>
      </c>
      <c r="K9371" s="2">
        <v>0.14488799999999999</v>
      </c>
      <c r="L9371" s="2">
        <v>0.13952999999999999</v>
      </c>
    </row>
    <row r="9372" spans="1:12" x14ac:dyDescent="0.2">
      <c r="A9372" s="2">
        <v>11.5718</v>
      </c>
      <c r="B9372" s="2">
        <v>29.04691</v>
      </c>
      <c r="C9372" s="2">
        <v>0.13952899999999999</v>
      </c>
      <c r="D9372" s="2">
        <v>0.87243199999999999</v>
      </c>
      <c r="F9372" s="2">
        <v>11.568989999999999</v>
      </c>
      <c r="G9372" s="2">
        <v>0.44871499999999997</v>
      </c>
      <c r="H9372" s="2">
        <v>0.45344499999999999</v>
      </c>
      <c r="J9372" s="2">
        <v>11.5718</v>
      </c>
      <c r="K9372" s="2">
        <v>0.14494299999999999</v>
      </c>
      <c r="L9372" s="2">
        <v>0.13908599999999999</v>
      </c>
    </row>
    <row r="9373" spans="1:12" x14ac:dyDescent="0.2">
      <c r="A9373" s="2">
        <v>11.5725</v>
      </c>
      <c r="B9373" s="2">
        <v>29.055630000000001</v>
      </c>
      <c r="C9373" s="2">
        <v>0.13947999999999999</v>
      </c>
      <c r="D9373" s="2">
        <v>0.87252300000000005</v>
      </c>
      <c r="F9373" s="2">
        <v>11.56969</v>
      </c>
      <c r="G9373" s="2">
        <v>0.448708</v>
      </c>
      <c r="H9373" s="2">
        <v>0.453102</v>
      </c>
      <c r="J9373" s="2">
        <v>11.5725</v>
      </c>
      <c r="K9373" s="2">
        <v>0.14534900000000001</v>
      </c>
      <c r="L9373" s="2">
        <v>0.13947599999999999</v>
      </c>
    </row>
    <row r="9374" spans="1:12" x14ac:dyDescent="0.2">
      <c r="A9374" s="2">
        <v>11.5732</v>
      </c>
      <c r="B9374" s="2">
        <v>29.064350000000001</v>
      </c>
      <c r="C9374" s="2">
        <v>0.140041</v>
      </c>
      <c r="D9374" s="2">
        <v>0.87260000000000004</v>
      </c>
      <c r="F9374" s="2">
        <v>11.57039</v>
      </c>
      <c r="G9374" s="2">
        <v>0.44888299999999998</v>
      </c>
      <c r="H9374" s="2">
        <v>0.452789</v>
      </c>
      <c r="J9374" s="2">
        <v>11.5732</v>
      </c>
      <c r="K9374" s="2">
        <v>0.14538000000000001</v>
      </c>
      <c r="L9374" s="2">
        <v>0.139263</v>
      </c>
    </row>
    <row r="9375" spans="1:12" x14ac:dyDescent="0.2">
      <c r="A9375" s="2">
        <v>11.5739</v>
      </c>
      <c r="B9375" s="2">
        <v>29.073229999999999</v>
      </c>
      <c r="C9375" s="2">
        <v>0.14044100000000001</v>
      </c>
      <c r="D9375" s="2">
        <v>0.87228700000000003</v>
      </c>
      <c r="F9375" s="2">
        <v>11.57109</v>
      </c>
      <c r="G9375" s="2">
        <v>0.44951600000000003</v>
      </c>
      <c r="H9375" s="2">
        <v>0.45227099999999998</v>
      </c>
      <c r="J9375" s="2">
        <v>11.5739</v>
      </c>
      <c r="K9375" s="2">
        <v>0.14534900000000001</v>
      </c>
      <c r="L9375" s="2">
        <v>0.139378</v>
      </c>
    </row>
    <row r="9376" spans="1:12" x14ac:dyDescent="0.2">
      <c r="A9376" s="2">
        <v>11.5746</v>
      </c>
      <c r="B9376" s="2">
        <v>29.08231</v>
      </c>
      <c r="C9376" s="2">
        <v>0.14078099999999999</v>
      </c>
      <c r="D9376" s="2">
        <v>0.87189799999999995</v>
      </c>
      <c r="F9376" s="2">
        <v>11.5718</v>
      </c>
      <c r="G9376" s="2">
        <v>0.44942500000000002</v>
      </c>
      <c r="H9376" s="2">
        <v>0.45148500000000003</v>
      </c>
      <c r="J9376" s="2">
        <v>11.5746</v>
      </c>
      <c r="K9376" s="2">
        <v>0.14527300000000001</v>
      </c>
      <c r="L9376" s="2">
        <v>0.138852</v>
      </c>
    </row>
    <row r="9377" spans="1:12" x14ac:dyDescent="0.2">
      <c r="A9377" s="2">
        <v>11.5753</v>
      </c>
      <c r="B9377" s="2">
        <v>29.091100000000001</v>
      </c>
      <c r="C9377" s="2">
        <v>0.14127999999999999</v>
      </c>
      <c r="D9377" s="2">
        <v>0.871776</v>
      </c>
      <c r="F9377" s="2">
        <v>11.5725</v>
      </c>
      <c r="G9377" s="2">
        <v>0.44991300000000001</v>
      </c>
      <c r="H9377" s="2">
        <v>0.45159100000000002</v>
      </c>
      <c r="J9377" s="2">
        <v>11.5753</v>
      </c>
      <c r="K9377" s="2">
        <v>0.14501700000000001</v>
      </c>
      <c r="L9377" s="2">
        <v>0.13778899999999999</v>
      </c>
    </row>
    <row r="9378" spans="1:12" x14ac:dyDescent="0.2">
      <c r="A9378" s="2">
        <v>11.576000000000001</v>
      </c>
      <c r="B9378" s="2">
        <v>29.10005</v>
      </c>
      <c r="C9378" s="2">
        <v>0.141734</v>
      </c>
      <c r="D9378" s="2">
        <v>0.87198900000000001</v>
      </c>
      <c r="F9378" s="2">
        <v>11.5732</v>
      </c>
      <c r="G9378" s="2">
        <v>0.45075199999999999</v>
      </c>
      <c r="H9378" s="2">
        <v>0.45133200000000001</v>
      </c>
      <c r="J9378" s="2">
        <v>11.576000000000001</v>
      </c>
      <c r="K9378" s="2">
        <v>0.14530000000000001</v>
      </c>
      <c r="L9378" s="2">
        <v>0.13733200000000001</v>
      </c>
    </row>
    <row r="9379" spans="1:12" x14ac:dyDescent="0.2">
      <c r="A9379" s="2">
        <v>11.576700000000001</v>
      </c>
      <c r="B9379" s="2">
        <v>29.109159999999999</v>
      </c>
      <c r="C9379" s="2">
        <v>0.14184099999999999</v>
      </c>
      <c r="D9379" s="2">
        <v>0.87225600000000003</v>
      </c>
      <c r="F9379" s="2">
        <v>11.5739</v>
      </c>
      <c r="G9379" s="2">
        <v>0.45121</v>
      </c>
      <c r="H9379" s="2">
        <v>0.45120199999999999</v>
      </c>
      <c r="J9379" s="2">
        <v>11.576700000000001</v>
      </c>
      <c r="K9379" s="2">
        <v>0.14600199999999999</v>
      </c>
      <c r="L9379" s="2">
        <v>0.13694300000000001</v>
      </c>
    </row>
    <row r="9380" spans="1:12" x14ac:dyDescent="0.2">
      <c r="A9380" s="2">
        <v>11.57741</v>
      </c>
      <c r="B9380" s="2">
        <v>29.117909999999998</v>
      </c>
      <c r="C9380" s="2">
        <v>0.14194399999999999</v>
      </c>
      <c r="D9380" s="2">
        <v>0.87326400000000004</v>
      </c>
      <c r="F9380" s="2">
        <v>11.5746</v>
      </c>
      <c r="G9380" s="2">
        <v>0.45143899999999998</v>
      </c>
      <c r="H9380" s="2">
        <v>0.45124799999999998</v>
      </c>
      <c r="J9380" s="2">
        <v>11.57741</v>
      </c>
      <c r="K9380" s="2">
        <v>0.14629900000000001</v>
      </c>
      <c r="L9380" s="2">
        <v>0.136405</v>
      </c>
    </row>
    <row r="9381" spans="1:12" x14ac:dyDescent="0.2">
      <c r="A9381" s="2">
        <v>11.578110000000001</v>
      </c>
      <c r="B9381" s="2">
        <v>29.126809999999999</v>
      </c>
      <c r="C9381" s="2">
        <v>0.142425</v>
      </c>
      <c r="D9381" s="2">
        <v>0.87379799999999996</v>
      </c>
      <c r="F9381" s="2">
        <v>11.5753</v>
      </c>
      <c r="G9381" s="2">
        <v>0.45191199999999998</v>
      </c>
      <c r="H9381" s="2">
        <v>0.451187</v>
      </c>
      <c r="J9381" s="2">
        <v>11.578110000000001</v>
      </c>
      <c r="K9381" s="2">
        <v>0.14627799999999999</v>
      </c>
      <c r="L9381" s="2">
        <v>0.13566500000000001</v>
      </c>
    </row>
    <row r="9382" spans="1:12" x14ac:dyDescent="0.2">
      <c r="A9382" s="2">
        <v>11.578810000000001</v>
      </c>
      <c r="B9382" s="2">
        <v>29.135560000000002</v>
      </c>
      <c r="C9382" s="2">
        <v>0.14313000000000001</v>
      </c>
      <c r="D9382" s="2">
        <v>0.87407199999999996</v>
      </c>
      <c r="F9382" s="2">
        <v>11.576000000000001</v>
      </c>
      <c r="G9382" s="2">
        <v>0.45188899999999999</v>
      </c>
      <c r="H9382" s="2">
        <v>0.45150000000000001</v>
      </c>
      <c r="J9382" s="2">
        <v>11.578810000000001</v>
      </c>
      <c r="K9382" s="2">
        <v>0.146179</v>
      </c>
      <c r="L9382" s="2">
        <v>0.13563900000000001</v>
      </c>
    </row>
    <row r="9383" spans="1:12" x14ac:dyDescent="0.2">
      <c r="A9383" s="2">
        <v>11.579510000000001</v>
      </c>
      <c r="B9383" s="2">
        <v>29.144120000000001</v>
      </c>
      <c r="C9383" s="2">
        <v>0.143653</v>
      </c>
      <c r="D9383" s="2">
        <v>0.87472799999999995</v>
      </c>
      <c r="F9383" s="2">
        <v>11.576700000000001</v>
      </c>
      <c r="G9383" s="2">
        <v>0.45157599999999998</v>
      </c>
      <c r="H9383" s="2">
        <v>0.45116400000000001</v>
      </c>
      <c r="J9383" s="2">
        <v>11.579510000000001</v>
      </c>
      <c r="K9383" s="2">
        <v>0.14599599999999999</v>
      </c>
      <c r="L9383" s="2">
        <v>0.13509699999999999</v>
      </c>
    </row>
    <row r="9384" spans="1:12" x14ac:dyDescent="0.2">
      <c r="A9384" s="2">
        <v>11.580209999999999</v>
      </c>
      <c r="B9384" s="2">
        <v>29.153009999999998</v>
      </c>
      <c r="C9384" s="2">
        <v>0.14413400000000001</v>
      </c>
      <c r="D9384" s="2">
        <v>0.87497999999999998</v>
      </c>
      <c r="F9384" s="2">
        <v>11.57741</v>
      </c>
      <c r="G9384" s="2">
        <v>0.45191199999999998</v>
      </c>
      <c r="H9384" s="2">
        <v>0.45063799999999998</v>
      </c>
      <c r="J9384" s="2">
        <v>11.580209999999999</v>
      </c>
      <c r="K9384" s="2">
        <v>0.146421</v>
      </c>
      <c r="L9384" s="2">
        <v>0.134739</v>
      </c>
    </row>
    <row r="9385" spans="1:12" x14ac:dyDescent="0.2">
      <c r="A9385" s="2">
        <v>11.580909999999999</v>
      </c>
      <c r="B9385" s="2">
        <v>29.162019999999998</v>
      </c>
      <c r="C9385" s="2">
        <v>0.14447699999999999</v>
      </c>
      <c r="D9385" s="2">
        <v>0.87468999999999997</v>
      </c>
      <c r="F9385" s="2">
        <v>11.578110000000001</v>
      </c>
      <c r="G9385" s="2">
        <v>0.45222499999999999</v>
      </c>
      <c r="H9385" s="2">
        <v>0.45063799999999998</v>
      </c>
      <c r="J9385" s="2">
        <v>11.580909999999999</v>
      </c>
      <c r="K9385" s="2">
        <v>0.14705299999999999</v>
      </c>
      <c r="L9385" s="2">
        <v>0.13381999999999999</v>
      </c>
    </row>
    <row r="9386" spans="1:12" x14ac:dyDescent="0.2">
      <c r="A9386" s="2">
        <v>11.58161</v>
      </c>
      <c r="B9386" s="2">
        <v>29.17127</v>
      </c>
      <c r="C9386" s="2">
        <v>0.14474799999999999</v>
      </c>
      <c r="D9386" s="2">
        <v>0.87432399999999999</v>
      </c>
      <c r="F9386" s="2">
        <v>11.578810000000001</v>
      </c>
      <c r="G9386" s="2">
        <v>0.45233899999999999</v>
      </c>
      <c r="H9386" s="2">
        <v>0.45046999999999998</v>
      </c>
      <c r="J9386" s="2">
        <v>11.58161</v>
      </c>
      <c r="K9386" s="2">
        <v>0.14689199999999999</v>
      </c>
      <c r="L9386" s="2">
        <v>0.133385</v>
      </c>
    </row>
    <row r="9387" spans="1:12" x14ac:dyDescent="0.2">
      <c r="A9387" s="2">
        <v>11.582319999999999</v>
      </c>
      <c r="B9387" s="2">
        <v>29.180769999999999</v>
      </c>
      <c r="C9387" s="2">
        <v>0.14482</v>
      </c>
      <c r="D9387" s="2">
        <v>0.87422500000000003</v>
      </c>
      <c r="F9387" s="2">
        <v>11.579510000000001</v>
      </c>
      <c r="G9387" s="2">
        <v>0.452461</v>
      </c>
      <c r="H9387" s="2">
        <v>0.45122499999999999</v>
      </c>
      <c r="J9387" s="2">
        <v>11.582319999999999</v>
      </c>
      <c r="K9387" s="2">
        <v>0.14721500000000001</v>
      </c>
      <c r="L9387" s="2">
        <v>0.13279199999999999</v>
      </c>
    </row>
    <row r="9388" spans="1:12" x14ac:dyDescent="0.2">
      <c r="A9388" s="2">
        <v>11.583019999999999</v>
      </c>
      <c r="B9388" s="2">
        <v>29.190619999999999</v>
      </c>
      <c r="C9388" s="2">
        <v>0.14449999999999999</v>
      </c>
      <c r="D9388" s="2">
        <v>0.874255</v>
      </c>
      <c r="F9388" s="2">
        <v>11.580209999999999</v>
      </c>
      <c r="G9388" s="2">
        <v>0.45246900000000001</v>
      </c>
      <c r="H9388" s="2">
        <v>0.45127099999999998</v>
      </c>
      <c r="J9388" s="2">
        <v>11.583019999999999</v>
      </c>
      <c r="K9388" s="2">
        <v>0.14806</v>
      </c>
      <c r="L9388" s="2">
        <v>0.132352</v>
      </c>
    </row>
    <row r="9389" spans="1:12" x14ac:dyDescent="0.2">
      <c r="A9389" s="2">
        <v>11.58372</v>
      </c>
      <c r="B9389" s="2">
        <v>29.200199999999999</v>
      </c>
      <c r="C9389" s="2">
        <v>0.144256</v>
      </c>
      <c r="D9389" s="2">
        <v>0.87415600000000004</v>
      </c>
      <c r="F9389" s="2">
        <v>11.580909999999999</v>
      </c>
      <c r="G9389" s="2">
        <v>0.45291900000000002</v>
      </c>
      <c r="H9389" s="2">
        <v>0.45120199999999999</v>
      </c>
      <c r="J9389" s="2">
        <v>11.58372</v>
      </c>
      <c r="K9389" s="2">
        <v>0.148506</v>
      </c>
      <c r="L9389" s="2">
        <v>0.13222999999999999</v>
      </c>
    </row>
    <row r="9390" spans="1:12" x14ac:dyDescent="0.2">
      <c r="A9390" s="2">
        <v>11.58442</v>
      </c>
      <c r="B9390" s="2">
        <v>29.209959999999999</v>
      </c>
      <c r="C9390" s="2">
        <v>0.14424799999999999</v>
      </c>
      <c r="D9390" s="2">
        <v>0.87431599999999998</v>
      </c>
      <c r="F9390" s="2">
        <v>11.58161</v>
      </c>
      <c r="G9390" s="2">
        <v>0.45311000000000001</v>
      </c>
      <c r="H9390" s="2">
        <v>0.45161400000000002</v>
      </c>
      <c r="J9390" s="2">
        <v>11.58442</v>
      </c>
      <c r="K9390" s="2">
        <v>0.14927699999999999</v>
      </c>
      <c r="L9390" s="2">
        <v>0.13209699999999999</v>
      </c>
    </row>
    <row r="9391" spans="1:12" x14ac:dyDescent="0.2">
      <c r="A9391" s="2">
        <v>11.58512</v>
      </c>
      <c r="B9391" s="2">
        <v>29.219709999999999</v>
      </c>
      <c r="C9391" s="2">
        <v>0.14427100000000001</v>
      </c>
      <c r="D9391" s="2">
        <v>0.87468999999999997</v>
      </c>
      <c r="F9391" s="2">
        <v>11.582319999999999</v>
      </c>
      <c r="G9391" s="2">
        <v>0.45320899999999997</v>
      </c>
      <c r="H9391" s="2">
        <v>0.45292700000000002</v>
      </c>
      <c r="J9391" s="2">
        <v>11.58512</v>
      </c>
      <c r="K9391" s="2">
        <v>0.14962800000000001</v>
      </c>
      <c r="L9391" s="2">
        <v>0.131857</v>
      </c>
    </row>
    <row r="9392" spans="1:12" x14ac:dyDescent="0.2">
      <c r="A9392" s="2">
        <v>11.58582</v>
      </c>
      <c r="B9392" s="2">
        <v>29.229510000000001</v>
      </c>
      <c r="C9392" s="2">
        <v>0.14446899999999999</v>
      </c>
      <c r="D9392" s="2">
        <v>0.87501799999999996</v>
      </c>
      <c r="F9392" s="2">
        <v>11.583019999999999</v>
      </c>
      <c r="G9392" s="2">
        <v>0.45335399999999998</v>
      </c>
      <c r="H9392" s="2">
        <v>0.45295000000000002</v>
      </c>
      <c r="J9392" s="2">
        <v>11.58582</v>
      </c>
      <c r="K9392" s="2">
        <v>0.14951100000000001</v>
      </c>
      <c r="L9392" s="2">
        <v>0.130777</v>
      </c>
    </row>
    <row r="9393" spans="1:12" x14ac:dyDescent="0.2">
      <c r="A9393" s="2">
        <v>11.58652</v>
      </c>
      <c r="B9393" s="2">
        <v>29.239699999999999</v>
      </c>
      <c r="C9393" s="2">
        <v>0.144626</v>
      </c>
      <c r="D9393" s="2">
        <v>0.87511700000000003</v>
      </c>
      <c r="F9393" s="2">
        <v>11.58372</v>
      </c>
      <c r="G9393" s="2">
        <v>0.45320899999999997</v>
      </c>
      <c r="H9393" s="2">
        <v>0.45254499999999998</v>
      </c>
      <c r="J9393" s="2">
        <v>11.58652</v>
      </c>
      <c r="K9393" s="2">
        <v>0.14955499999999999</v>
      </c>
      <c r="L9393" s="2">
        <v>0.13044500000000001</v>
      </c>
    </row>
    <row r="9394" spans="1:12" x14ac:dyDescent="0.2">
      <c r="A9394" s="2">
        <v>11.58723</v>
      </c>
      <c r="B9394" s="2">
        <v>29.249580000000002</v>
      </c>
      <c r="C9394" s="2">
        <v>0.14430499999999999</v>
      </c>
      <c r="D9394" s="2">
        <v>0.87539199999999995</v>
      </c>
      <c r="F9394" s="2">
        <v>11.58442</v>
      </c>
      <c r="G9394" s="2">
        <v>0.45344499999999999</v>
      </c>
      <c r="H9394" s="2">
        <v>0.45239299999999999</v>
      </c>
      <c r="J9394" s="2">
        <v>11.58723</v>
      </c>
      <c r="K9394" s="2">
        <v>0.149452</v>
      </c>
      <c r="L9394" s="2">
        <v>0.13001199999999999</v>
      </c>
    </row>
    <row r="9395" spans="1:12" x14ac:dyDescent="0.2">
      <c r="A9395" s="2">
        <v>11.58793</v>
      </c>
      <c r="B9395" s="2">
        <v>29.25986</v>
      </c>
      <c r="C9395" s="2">
        <v>0.14477499999999999</v>
      </c>
      <c r="D9395" s="2">
        <v>0.87550700000000004</v>
      </c>
      <c r="F9395" s="2">
        <v>11.58512</v>
      </c>
      <c r="G9395" s="2">
        <v>0.453102</v>
      </c>
      <c r="H9395" s="2">
        <v>0.45235399999999998</v>
      </c>
      <c r="J9395" s="2">
        <v>11.58793</v>
      </c>
      <c r="K9395" s="2">
        <v>0.14963699999999999</v>
      </c>
      <c r="L9395" s="2">
        <v>0.12951499999999999</v>
      </c>
    </row>
    <row r="9396" spans="1:12" x14ac:dyDescent="0.2">
      <c r="A9396" s="2">
        <v>11.58863</v>
      </c>
      <c r="B9396" s="2">
        <v>29.270230000000002</v>
      </c>
      <c r="C9396" s="2">
        <v>0.14507999999999999</v>
      </c>
      <c r="D9396" s="2">
        <v>0.87568199999999996</v>
      </c>
      <c r="F9396" s="2">
        <v>11.58582</v>
      </c>
      <c r="G9396" s="2">
        <v>0.452789</v>
      </c>
      <c r="H9396" s="2">
        <v>0.45218700000000001</v>
      </c>
      <c r="J9396" s="2">
        <v>11.58863</v>
      </c>
      <c r="K9396" s="2">
        <v>0.15018100000000001</v>
      </c>
      <c r="L9396" s="2">
        <v>0.12953799999999999</v>
      </c>
    </row>
    <row r="9397" spans="1:12" x14ac:dyDescent="0.2">
      <c r="A9397" s="2">
        <v>11.58933</v>
      </c>
      <c r="B9397" s="2">
        <v>29.281030000000001</v>
      </c>
      <c r="C9397" s="2">
        <v>0.14558299999999999</v>
      </c>
      <c r="D9397" s="2">
        <v>0.87669699999999995</v>
      </c>
      <c r="F9397" s="2">
        <v>11.58652</v>
      </c>
      <c r="G9397" s="2">
        <v>0.45227099999999998</v>
      </c>
      <c r="H9397" s="2">
        <v>0.45186599999999999</v>
      </c>
      <c r="J9397" s="2">
        <v>11.58933</v>
      </c>
      <c r="K9397" s="2">
        <v>0.15051400000000001</v>
      </c>
      <c r="L9397" s="2">
        <v>0.12853400000000001</v>
      </c>
    </row>
    <row r="9398" spans="1:12" x14ac:dyDescent="0.2">
      <c r="A9398" s="2">
        <v>11.59003</v>
      </c>
      <c r="B9398" s="2">
        <v>29.291840000000001</v>
      </c>
      <c r="C9398" s="2">
        <v>0.14568300000000001</v>
      </c>
      <c r="D9398" s="2">
        <v>0.87739900000000004</v>
      </c>
      <c r="F9398" s="2">
        <v>11.58723</v>
      </c>
      <c r="G9398" s="2">
        <v>0.45148500000000003</v>
      </c>
      <c r="H9398" s="2">
        <v>0.45111800000000002</v>
      </c>
      <c r="J9398" s="2">
        <v>11.59003</v>
      </c>
      <c r="K9398" s="2">
        <v>0.15084600000000001</v>
      </c>
      <c r="L9398" s="2">
        <v>0.12781799999999999</v>
      </c>
    </row>
    <row r="9399" spans="1:12" x14ac:dyDescent="0.2">
      <c r="A9399" s="2">
        <v>11.590730000000001</v>
      </c>
      <c r="B9399" s="2">
        <v>29.30219</v>
      </c>
      <c r="C9399" s="2">
        <v>0.146068</v>
      </c>
      <c r="D9399" s="2">
        <v>0.87746000000000002</v>
      </c>
      <c r="F9399" s="2">
        <v>11.58793</v>
      </c>
      <c r="G9399" s="2">
        <v>0.45159100000000002</v>
      </c>
      <c r="H9399" s="2">
        <v>0.4506</v>
      </c>
      <c r="J9399" s="2">
        <v>11.590730000000001</v>
      </c>
      <c r="K9399" s="2">
        <v>0.15120900000000001</v>
      </c>
      <c r="L9399" s="2">
        <v>0.127637</v>
      </c>
    </row>
    <row r="9400" spans="1:12" x14ac:dyDescent="0.2">
      <c r="A9400" s="2">
        <v>11.591430000000001</v>
      </c>
      <c r="B9400" s="2">
        <v>29.312639999999998</v>
      </c>
      <c r="C9400" s="2">
        <v>0.145953</v>
      </c>
      <c r="D9400" s="2">
        <v>0.87771900000000003</v>
      </c>
      <c r="F9400" s="2">
        <v>11.58863</v>
      </c>
      <c r="G9400" s="2">
        <v>0.45133200000000001</v>
      </c>
      <c r="H9400" s="2">
        <v>0.45017200000000002</v>
      </c>
      <c r="J9400" s="2">
        <v>11.591430000000001</v>
      </c>
      <c r="K9400" s="2">
        <v>0.15117800000000001</v>
      </c>
      <c r="L9400" s="2">
        <v>0.12713099999999999</v>
      </c>
    </row>
    <row r="9401" spans="1:12" x14ac:dyDescent="0.2">
      <c r="A9401" s="2">
        <v>11.592129999999999</v>
      </c>
      <c r="B9401" s="2">
        <v>29.323799999999999</v>
      </c>
      <c r="C9401" s="2">
        <v>0.14599200000000001</v>
      </c>
      <c r="D9401" s="2">
        <v>0.87829900000000005</v>
      </c>
      <c r="F9401" s="2">
        <v>11.58933</v>
      </c>
      <c r="G9401" s="2">
        <v>0.45120199999999999</v>
      </c>
      <c r="H9401" s="2">
        <v>0.44973000000000002</v>
      </c>
      <c r="J9401" s="2">
        <v>11.592129999999999</v>
      </c>
      <c r="K9401" s="2">
        <v>0.150917</v>
      </c>
      <c r="L9401" s="2">
        <v>0.126779</v>
      </c>
    </row>
    <row r="9402" spans="1:12" x14ac:dyDescent="0.2">
      <c r="A9402" s="2">
        <v>11.592840000000001</v>
      </c>
      <c r="B9402" s="2">
        <v>29.334050000000001</v>
      </c>
      <c r="C9402" s="2">
        <v>0.14655599999999999</v>
      </c>
      <c r="D9402" s="2">
        <v>0.87847399999999998</v>
      </c>
      <c r="F9402" s="2">
        <v>11.59003</v>
      </c>
      <c r="G9402" s="2">
        <v>0.45124799999999998</v>
      </c>
      <c r="H9402" s="2">
        <v>0.44962299999999999</v>
      </c>
      <c r="J9402" s="2">
        <v>11.592840000000001</v>
      </c>
      <c r="K9402" s="2">
        <v>0.15107100000000001</v>
      </c>
      <c r="L9402" s="2">
        <v>0.126801</v>
      </c>
    </row>
    <row r="9403" spans="1:12" x14ac:dyDescent="0.2">
      <c r="A9403" s="2">
        <v>11.593540000000001</v>
      </c>
      <c r="B9403" s="2">
        <v>29.343330000000002</v>
      </c>
      <c r="C9403" s="2">
        <v>0.14685699999999999</v>
      </c>
      <c r="D9403" s="2">
        <v>0.87867300000000004</v>
      </c>
      <c r="F9403" s="2">
        <v>11.590730000000001</v>
      </c>
      <c r="G9403" s="2">
        <v>0.451187</v>
      </c>
      <c r="H9403" s="2">
        <v>0.44884499999999999</v>
      </c>
      <c r="J9403" s="2">
        <v>11.593540000000001</v>
      </c>
      <c r="K9403" s="2">
        <v>0.15173700000000001</v>
      </c>
      <c r="L9403" s="2">
        <v>0.12682099999999999</v>
      </c>
    </row>
    <row r="9404" spans="1:12" x14ac:dyDescent="0.2">
      <c r="A9404" s="2">
        <v>11.594239999999999</v>
      </c>
      <c r="B9404" s="2">
        <v>29.352879999999999</v>
      </c>
      <c r="C9404" s="2">
        <v>0.14680000000000001</v>
      </c>
      <c r="D9404" s="2">
        <v>0.87897000000000003</v>
      </c>
      <c r="F9404" s="2">
        <v>11.591430000000001</v>
      </c>
      <c r="G9404" s="2">
        <v>0.45150000000000001</v>
      </c>
      <c r="H9404" s="2">
        <v>0.44857799999999998</v>
      </c>
      <c r="J9404" s="2">
        <v>11.594239999999999</v>
      </c>
      <c r="K9404" s="2">
        <v>0.15215999999999999</v>
      </c>
      <c r="L9404" s="2">
        <v>0.12673300000000001</v>
      </c>
    </row>
    <row r="9405" spans="1:12" x14ac:dyDescent="0.2">
      <c r="A9405" s="2">
        <v>11.594939999999999</v>
      </c>
      <c r="B9405" s="2">
        <v>29.362549999999999</v>
      </c>
      <c r="C9405" s="2">
        <v>0.146949</v>
      </c>
      <c r="D9405" s="2">
        <v>0.87929100000000004</v>
      </c>
      <c r="F9405" s="2">
        <v>11.592129999999999</v>
      </c>
      <c r="G9405" s="2">
        <v>0.45116400000000001</v>
      </c>
      <c r="H9405" s="2">
        <v>0.448631</v>
      </c>
      <c r="J9405" s="2">
        <v>11.594939999999999</v>
      </c>
      <c r="K9405" s="2">
        <v>0.15194299999999999</v>
      </c>
      <c r="L9405" s="2">
        <v>0.127113</v>
      </c>
    </row>
    <row r="9406" spans="1:12" x14ac:dyDescent="0.2">
      <c r="A9406" s="2">
        <v>11.59564</v>
      </c>
      <c r="B9406" s="2">
        <v>29.373519999999999</v>
      </c>
      <c r="C9406" s="2">
        <v>0.14744499999999999</v>
      </c>
      <c r="D9406" s="2">
        <v>0.87928300000000004</v>
      </c>
      <c r="F9406" s="2">
        <v>11.592840000000001</v>
      </c>
      <c r="G9406" s="2">
        <v>0.45063799999999998</v>
      </c>
      <c r="H9406" s="2">
        <v>0.44747900000000002</v>
      </c>
      <c r="J9406" s="2">
        <v>11.59564</v>
      </c>
      <c r="K9406" s="2">
        <v>0.15199599999999999</v>
      </c>
      <c r="L9406" s="2">
        <v>0.12684999999999999</v>
      </c>
    </row>
    <row r="9407" spans="1:12" x14ac:dyDescent="0.2">
      <c r="A9407" s="2">
        <v>11.59634</v>
      </c>
      <c r="B9407" s="2">
        <v>29.383800000000001</v>
      </c>
      <c r="C9407" s="2">
        <v>0.147811</v>
      </c>
      <c r="D9407" s="2">
        <v>0.87941999999999998</v>
      </c>
      <c r="F9407" s="2">
        <v>11.593540000000001</v>
      </c>
      <c r="G9407" s="2">
        <v>0.45063799999999998</v>
      </c>
      <c r="H9407" s="2">
        <v>0.44742599999999999</v>
      </c>
      <c r="J9407" s="2">
        <v>11.59634</v>
      </c>
      <c r="K9407" s="2">
        <v>0.15234200000000001</v>
      </c>
      <c r="L9407" s="2">
        <v>0.12611700000000001</v>
      </c>
    </row>
    <row r="9408" spans="1:12" x14ac:dyDescent="0.2">
      <c r="A9408" s="2">
        <v>11.59704</v>
      </c>
      <c r="B9408" s="2">
        <v>29.394110000000001</v>
      </c>
      <c r="C9408" s="2">
        <v>0.148151</v>
      </c>
      <c r="D9408" s="2">
        <v>0.87982499999999997</v>
      </c>
      <c r="F9408" s="2">
        <v>11.594239999999999</v>
      </c>
      <c r="G9408" s="2">
        <v>0.45046999999999998</v>
      </c>
      <c r="H9408" s="2">
        <v>0.44782300000000003</v>
      </c>
      <c r="J9408" s="2">
        <v>11.59704</v>
      </c>
      <c r="K9408" s="2">
        <v>0.15260099999999999</v>
      </c>
      <c r="L9408" s="2">
        <v>0.125856</v>
      </c>
    </row>
    <row r="9409" spans="1:12" x14ac:dyDescent="0.2">
      <c r="A9409" s="2">
        <v>11.59775</v>
      </c>
      <c r="B9409" s="2">
        <v>29.404350000000001</v>
      </c>
      <c r="C9409" s="2">
        <v>0.148566</v>
      </c>
      <c r="D9409" s="2">
        <v>0.88047299999999995</v>
      </c>
      <c r="F9409" s="2">
        <v>11.594939999999999</v>
      </c>
      <c r="G9409" s="2">
        <v>0.45122499999999999</v>
      </c>
      <c r="H9409" s="2">
        <v>0.448044</v>
      </c>
      <c r="J9409" s="2">
        <v>11.59775</v>
      </c>
      <c r="K9409" s="2">
        <v>0.152807</v>
      </c>
      <c r="L9409" s="2">
        <v>0.125915</v>
      </c>
    </row>
    <row r="9410" spans="1:12" x14ac:dyDescent="0.2">
      <c r="A9410" s="2">
        <v>11.59845</v>
      </c>
      <c r="B9410" s="2">
        <v>29.414850000000001</v>
      </c>
      <c r="C9410" s="2">
        <v>0.148864</v>
      </c>
      <c r="D9410" s="2">
        <v>0.88112900000000005</v>
      </c>
      <c r="F9410" s="2">
        <v>11.59564</v>
      </c>
      <c r="G9410" s="2">
        <v>0.45127099999999998</v>
      </c>
      <c r="H9410" s="2">
        <v>0.44784499999999999</v>
      </c>
      <c r="J9410" s="2">
        <v>11.59845</v>
      </c>
      <c r="K9410" s="2">
        <v>0.15301300000000001</v>
      </c>
      <c r="L9410" s="2">
        <v>0.12619</v>
      </c>
    </row>
    <row r="9411" spans="1:12" x14ac:dyDescent="0.2">
      <c r="A9411" s="2">
        <v>11.59915</v>
      </c>
      <c r="B9411" s="2">
        <v>29.425979999999999</v>
      </c>
      <c r="C9411" s="2">
        <v>0.14952799999999999</v>
      </c>
      <c r="D9411" s="2">
        <v>0.88147299999999995</v>
      </c>
      <c r="F9411" s="2">
        <v>11.59634</v>
      </c>
      <c r="G9411" s="2">
        <v>0.45120199999999999</v>
      </c>
      <c r="H9411" s="2">
        <v>0.44799</v>
      </c>
      <c r="J9411" s="2">
        <v>11.59915</v>
      </c>
      <c r="K9411" s="2">
        <v>0.15326500000000001</v>
      </c>
      <c r="L9411" s="2">
        <v>0.12604000000000001</v>
      </c>
    </row>
    <row r="9412" spans="1:12" x14ac:dyDescent="0.2">
      <c r="A9412" s="2">
        <v>11.59985</v>
      </c>
      <c r="B9412" s="2">
        <v>29.437090000000001</v>
      </c>
      <c r="C9412" s="2">
        <v>0.14976400000000001</v>
      </c>
      <c r="D9412" s="2">
        <v>0.88108399999999998</v>
      </c>
      <c r="F9412" s="2">
        <v>11.59704</v>
      </c>
      <c r="G9412" s="2">
        <v>0.45161400000000002</v>
      </c>
      <c r="H9412" s="2">
        <v>0.447662</v>
      </c>
      <c r="J9412" s="2">
        <v>11.59985</v>
      </c>
      <c r="K9412" s="2">
        <v>0.15321499999999999</v>
      </c>
      <c r="L9412" s="2">
        <v>0.12573699999999999</v>
      </c>
    </row>
    <row r="9413" spans="1:12" x14ac:dyDescent="0.2">
      <c r="A9413" s="2">
        <v>11.60055</v>
      </c>
      <c r="B9413" s="2">
        <v>29.448260000000001</v>
      </c>
      <c r="C9413" s="2">
        <v>0.14979899999999999</v>
      </c>
      <c r="D9413" s="2">
        <v>0.88226599999999999</v>
      </c>
      <c r="F9413" s="2">
        <v>11.59775</v>
      </c>
      <c r="G9413" s="2">
        <v>0.45292700000000002</v>
      </c>
      <c r="H9413" s="2">
        <v>0.44724999999999998</v>
      </c>
      <c r="J9413" s="2">
        <v>11.60055</v>
      </c>
      <c r="K9413" s="2">
        <v>0.15304400000000001</v>
      </c>
      <c r="L9413" s="2">
        <v>0.12551799999999999</v>
      </c>
    </row>
    <row r="9414" spans="1:12" x14ac:dyDescent="0.2">
      <c r="A9414" s="2">
        <v>11.60125</v>
      </c>
      <c r="B9414" s="2">
        <v>29.459440000000001</v>
      </c>
      <c r="C9414" s="2">
        <v>0.15038599999999999</v>
      </c>
      <c r="D9414" s="2">
        <v>0.88251800000000002</v>
      </c>
      <c r="F9414" s="2">
        <v>11.59845</v>
      </c>
      <c r="G9414" s="2">
        <v>0.45295000000000002</v>
      </c>
      <c r="H9414" s="2">
        <v>0.447403</v>
      </c>
      <c r="J9414" s="2">
        <v>11.60125</v>
      </c>
      <c r="K9414" s="2">
        <v>0.153059</v>
      </c>
      <c r="L9414" s="2">
        <v>0.124655</v>
      </c>
    </row>
    <row r="9415" spans="1:12" x14ac:dyDescent="0.2">
      <c r="A9415" s="2">
        <v>11.60195</v>
      </c>
      <c r="B9415" s="2">
        <v>29.470220000000001</v>
      </c>
      <c r="C9415" s="2">
        <v>0.15084800000000001</v>
      </c>
      <c r="D9415" s="2">
        <v>0.88300599999999996</v>
      </c>
      <c r="F9415" s="2">
        <v>11.59915</v>
      </c>
      <c r="G9415" s="2">
        <v>0.45254499999999998</v>
      </c>
      <c r="H9415" s="2">
        <v>0.44670100000000001</v>
      </c>
      <c r="J9415" s="2">
        <v>11.60195</v>
      </c>
      <c r="K9415" s="2">
        <v>0.15337899999999999</v>
      </c>
      <c r="L9415" s="2">
        <v>0.12411800000000001</v>
      </c>
    </row>
    <row r="9416" spans="1:12" x14ac:dyDescent="0.2">
      <c r="A9416" s="2">
        <v>11.60266</v>
      </c>
      <c r="B9416" s="2">
        <v>29.48115</v>
      </c>
      <c r="C9416" s="2">
        <v>0.15051999999999999</v>
      </c>
      <c r="D9416" s="2">
        <v>0.88331099999999996</v>
      </c>
      <c r="F9416" s="2">
        <v>11.59985</v>
      </c>
      <c r="G9416" s="2">
        <v>0.45239299999999999</v>
      </c>
      <c r="H9416" s="2">
        <v>0.44641900000000001</v>
      </c>
      <c r="J9416" s="2">
        <v>11.60266</v>
      </c>
      <c r="K9416" s="2">
        <v>0.15379899999999999</v>
      </c>
      <c r="L9416" s="2">
        <v>0.123386</v>
      </c>
    </row>
    <row r="9417" spans="1:12" x14ac:dyDescent="0.2">
      <c r="A9417" s="2">
        <v>11.60336</v>
      </c>
      <c r="B9417" s="2">
        <v>29.492889999999999</v>
      </c>
      <c r="C9417" s="2">
        <v>0.150279</v>
      </c>
      <c r="D9417" s="2">
        <v>0.88411300000000004</v>
      </c>
      <c r="F9417" s="2">
        <v>11.60055</v>
      </c>
      <c r="G9417" s="2">
        <v>0.45235399999999998</v>
      </c>
      <c r="H9417" s="2">
        <v>0.44603700000000002</v>
      </c>
      <c r="J9417" s="2">
        <v>11.60336</v>
      </c>
      <c r="K9417" s="2">
        <v>0.15409999999999999</v>
      </c>
      <c r="L9417" s="2">
        <v>0.122807</v>
      </c>
    </row>
    <row r="9418" spans="1:12" x14ac:dyDescent="0.2">
      <c r="A9418" s="2">
        <v>11.60406</v>
      </c>
      <c r="B9418" s="2">
        <v>29.504270000000002</v>
      </c>
      <c r="C9418" s="2">
        <v>0.150508</v>
      </c>
      <c r="D9418" s="2">
        <v>0.88460799999999995</v>
      </c>
      <c r="F9418" s="2">
        <v>11.60125</v>
      </c>
      <c r="G9418" s="2">
        <v>0.45218700000000001</v>
      </c>
      <c r="H9418" s="2">
        <v>0.44637300000000002</v>
      </c>
      <c r="J9418" s="2">
        <v>11.60406</v>
      </c>
      <c r="K9418" s="2">
        <v>0.154335</v>
      </c>
      <c r="L9418" s="2">
        <v>0.12271700000000001</v>
      </c>
    </row>
    <row r="9419" spans="1:12" x14ac:dyDescent="0.2">
      <c r="A9419" s="2">
        <v>11.604760000000001</v>
      </c>
      <c r="B9419" s="2">
        <v>29.516210000000001</v>
      </c>
      <c r="C9419" s="2">
        <v>0.15073300000000001</v>
      </c>
      <c r="D9419" s="2">
        <v>0.88502800000000004</v>
      </c>
      <c r="F9419" s="2">
        <v>11.60195</v>
      </c>
      <c r="G9419" s="2">
        <v>0.45186599999999999</v>
      </c>
      <c r="H9419" s="2">
        <v>0.44672400000000001</v>
      </c>
      <c r="J9419" s="2">
        <v>11.604760000000001</v>
      </c>
      <c r="K9419" s="2">
        <v>0.15431600000000001</v>
      </c>
      <c r="L9419" s="2">
        <v>0.123127</v>
      </c>
    </row>
    <row r="9420" spans="1:12" x14ac:dyDescent="0.2">
      <c r="A9420" s="2">
        <v>11.605460000000001</v>
      </c>
      <c r="B9420" s="2">
        <v>29.528279999999999</v>
      </c>
      <c r="C9420" s="2">
        <v>0.150695</v>
      </c>
      <c r="D9420" s="2">
        <v>0.88514999999999999</v>
      </c>
      <c r="F9420" s="2">
        <v>11.60266</v>
      </c>
      <c r="G9420" s="2">
        <v>0.45111800000000002</v>
      </c>
      <c r="H9420" s="2">
        <v>0.44678499999999999</v>
      </c>
      <c r="J9420" s="2">
        <v>11.605460000000001</v>
      </c>
      <c r="K9420" s="2">
        <v>0.15465300000000001</v>
      </c>
      <c r="L9420" s="2">
        <v>0.121771</v>
      </c>
    </row>
    <row r="9421" spans="1:12" x14ac:dyDescent="0.2">
      <c r="A9421" s="2">
        <v>11.606159999999999</v>
      </c>
      <c r="B9421" s="2">
        <v>29.540089999999999</v>
      </c>
      <c r="C9421" s="2">
        <v>0.15091199999999999</v>
      </c>
      <c r="D9421" s="2">
        <v>0.88536400000000004</v>
      </c>
      <c r="F9421" s="2">
        <v>11.60336</v>
      </c>
      <c r="G9421" s="2">
        <v>0.4506</v>
      </c>
      <c r="H9421" s="2">
        <v>0.44718200000000002</v>
      </c>
      <c r="J9421" s="2">
        <v>11.606159999999999</v>
      </c>
      <c r="K9421" s="2">
        <v>0.15576499999999999</v>
      </c>
      <c r="L9421" s="2">
        <v>0.121237</v>
      </c>
    </row>
    <row r="9422" spans="1:12" x14ac:dyDescent="0.2">
      <c r="A9422" s="2">
        <v>11.606859999999999</v>
      </c>
      <c r="B9422" s="2">
        <v>29.552109999999999</v>
      </c>
      <c r="C9422" s="2">
        <v>0.15160299999999999</v>
      </c>
      <c r="D9422" s="2">
        <v>0.886104</v>
      </c>
      <c r="F9422" s="2">
        <v>11.60406</v>
      </c>
      <c r="G9422" s="2">
        <v>0.45017200000000002</v>
      </c>
      <c r="H9422" s="2">
        <v>0.447098</v>
      </c>
      <c r="J9422" s="2">
        <v>11.606859999999999</v>
      </c>
      <c r="K9422" s="2">
        <v>0.15635499999999999</v>
      </c>
      <c r="L9422" s="2">
        <v>0.120639</v>
      </c>
    </row>
    <row r="9423" spans="1:12" x14ac:dyDescent="0.2">
      <c r="A9423" s="2">
        <v>11.607570000000001</v>
      </c>
      <c r="B9423" s="2">
        <v>29.564530000000001</v>
      </c>
      <c r="C9423" s="2">
        <v>0.152396</v>
      </c>
      <c r="D9423" s="2">
        <v>0.88667600000000002</v>
      </c>
      <c r="F9423" s="2">
        <v>11.604760000000001</v>
      </c>
      <c r="G9423" s="2">
        <v>0.44973000000000002</v>
      </c>
      <c r="H9423" s="2">
        <v>0.44684600000000002</v>
      </c>
      <c r="J9423" s="2">
        <v>11.607570000000001</v>
      </c>
      <c r="K9423" s="2">
        <v>0.15653400000000001</v>
      </c>
      <c r="L9423" s="2">
        <v>0.119884</v>
      </c>
    </row>
    <row r="9424" spans="1:12" x14ac:dyDescent="0.2">
      <c r="A9424" s="2">
        <v>11.608269999999999</v>
      </c>
      <c r="B9424" s="2">
        <v>29.576339999999998</v>
      </c>
      <c r="C9424" s="2">
        <v>0.152808</v>
      </c>
      <c r="D9424" s="2">
        <v>0.88711899999999999</v>
      </c>
      <c r="F9424" s="2">
        <v>11.605460000000001</v>
      </c>
      <c r="G9424" s="2">
        <v>0.44962299999999999</v>
      </c>
      <c r="H9424" s="2">
        <v>0.44647999999999999</v>
      </c>
      <c r="J9424" s="2">
        <v>11.608269999999999</v>
      </c>
      <c r="K9424" s="2">
        <v>0.15694</v>
      </c>
      <c r="L9424" s="2">
        <v>0.11933199999999999</v>
      </c>
    </row>
    <row r="9425" spans="1:12" x14ac:dyDescent="0.2">
      <c r="A9425" s="2">
        <v>11.608969999999999</v>
      </c>
      <c r="B9425" s="2">
        <v>29.587910000000001</v>
      </c>
      <c r="C9425" s="2">
        <v>0.15318599999999999</v>
      </c>
      <c r="D9425" s="2">
        <v>0.88760700000000003</v>
      </c>
      <c r="F9425" s="2">
        <v>11.606159999999999</v>
      </c>
      <c r="G9425" s="2">
        <v>0.44884499999999999</v>
      </c>
      <c r="H9425" s="2">
        <v>0.44622800000000001</v>
      </c>
      <c r="J9425" s="2">
        <v>11.608969999999999</v>
      </c>
      <c r="K9425" s="2">
        <v>0.15737100000000001</v>
      </c>
      <c r="L9425" s="2">
        <v>0.118284</v>
      </c>
    </row>
    <row r="9426" spans="1:12" x14ac:dyDescent="0.2">
      <c r="A9426" s="2">
        <v>11.609669999999999</v>
      </c>
      <c r="B9426" s="2">
        <v>29.59994</v>
      </c>
      <c r="C9426" s="2">
        <v>0.153781</v>
      </c>
      <c r="D9426" s="2">
        <v>0.88798100000000002</v>
      </c>
      <c r="F9426" s="2">
        <v>11.606859999999999</v>
      </c>
      <c r="G9426" s="2">
        <v>0.44857799999999998</v>
      </c>
      <c r="H9426" s="2">
        <v>0.446579</v>
      </c>
      <c r="J9426" s="2">
        <v>11.609669999999999</v>
      </c>
      <c r="K9426" s="2">
        <v>0.158001</v>
      </c>
      <c r="L9426" s="2">
        <v>0.118258</v>
      </c>
    </row>
    <row r="9427" spans="1:12" x14ac:dyDescent="0.2">
      <c r="A9427" s="2">
        <v>11.61037</v>
      </c>
      <c r="B9427" s="2">
        <v>29.61225</v>
      </c>
      <c r="C9427" s="2">
        <v>0.15421199999999999</v>
      </c>
      <c r="D9427" s="2">
        <v>0.88824800000000004</v>
      </c>
      <c r="F9427" s="2">
        <v>11.607570000000001</v>
      </c>
      <c r="G9427" s="2">
        <v>0.448631</v>
      </c>
      <c r="H9427" s="2">
        <v>0.446739</v>
      </c>
      <c r="J9427" s="2">
        <v>11.61037</v>
      </c>
      <c r="K9427" s="2">
        <v>0.15844900000000001</v>
      </c>
      <c r="L9427" s="2">
        <v>0.118474</v>
      </c>
    </row>
    <row r="9428" spans="1:12" x14ac:dyDescent="0.2">
      <c r="A9428" s="2">
        <v>11.61107</v>
      </c>
      <c r="B9428" s="2">
        <v>29.62452</v>
      </c>
      <c r="C9428" s="2">
        <v>0.15486800000000001</v>
      </c>
      <c r="D9428" s="2">
        <v>0.88888100000000003</v>
      </c>
      <c r="F9428" s="2">
        <v>11.608269999999999</v>
      </c>
      <c r="G9428" s="2">
        <v>0.44747900000000002</v>
      </c>
      <c r="H9428" s="2">
        <v>0.44661699999999999</v>
      </c>
      <c r="J9428" s="2">
        <v>11.61107</v>
      </c>
      <c r="K9428" s="2">
        <v>0.15864500000000001</v>
      </c>
      <c r="L9428" s="2">
        <v>0.118101</v>
      </c>
    </row>
    <row r="9429" spans="1:12" x14ac:dyDescent="0.2">
      <c r="A9429" s="2">
        <v>11.61177</v>
      </c>
      <c r="B9429" s="2">
        <v>29.636279999999999</v>
      </c>
      <c r="C9429" s="2">
        <v>0.15559700000000001</v>
      </c>
      <c r="D9429" s="2">
        <v>0.88925500000000002</v>
      </c>
      <c r="F9429" s="2">
        <v>11.608969999999999</v>
      </c>
      <c r="G9429" s="2">
        <v>0.44742599999999999</v>
      </c>
      <c r="H9429" s="2">
        <v>0.446739</v>
      </c>
      <c r="J9429" s="2">
        <v>11.61177</v>
      </c>
      <c r="K9429" s="2">
        <v>0.15840699999999999</v>
      </c>
      <c r="L9429" s="2">
        <v>0.117724</v>
      </c>
    </row>
    <row r="9430" spans="1:12" x14ac:dyDescent="0.2">
      <c r="A9430" s="2">
        <v>11.61247</v>
      </c>
      <c r="B9430" s="2">
        <v>29.648620000000001</v>
      </c>
      <c r="C9430" s="2">
        <v>0.15620000000000001</v>
      </c>
      <c r="D9430" s="2">
        <v>0.88939199999999996</v>
      </c>
      <c r="F9430" s="2">
        <v>11.609669999999999</v>
      </c>
      <c r="G9430" s="2">
        <v>0.44782300000000003</v>
      </c>
      <c r="H9430" s="2">
        <v>0.44682300000000003</v>
      </c>
      <c r="J9430" s="2">
        <v>11.61247</v>
      </c>
      <c r="K9430" s="2">
        <v>0.158165</v>
      </c>
      <c r="L9430" s="2">
        <v>0.118385</v>
      </c>
    </row>
    <row r="9431" spans="1:12" x14ac:dyDescent="0.2">
      <c r="A9431" s="2">
        <v>11.61318</v>
      </c>
      <c r="B9431" s="2">
        <v>29.661570000000001</v>
      </c>
      <c r="C9431" s="2">
        <v>0.15676399999999999</v>
      </c>
      <c r="D9431" s="2">
        <v>0.88975099999999996</v>
      </c>
      <c r="F9431" s="2">
        <v>11.61037</v>
      </c>
      <c r="G9431" s="2">
        <v>0.448044</v>
      </c>
      <c r="H9431" s="2">
        <v>0.44730399999999998</v>
      </c>
      <c r="J9431" s="2">
        <v>11.61318</v>
      </c>
      <c r="K9431" s="2">
        <v>0.15817100000000001</v>
      </c>
      <c r="L9431" s="2">
        <v>0.118086</v>
      </c>
    </row>
    <row r="9432" spans="1:12" x14ac:dyDescent="0.2">
      <c r="A9432" s="2">
        <v>11.61388</v>
      </c>
      <c r="B9432" s="2">
        <v>29.674230000000001</v>
      </c>
      <c r="C9432" s="2">
        <v>0.157249</v>
      </c>
      <c r="D9432" s="2">
        <v>0.89007899999999995</v>
      </c>
      <c r="F9432" s="2">
        <v>11.61107</v>
      </c>
      <c r="G9432" s="2">
        <v>0.44784499999999999</v>
      </c>
      <c r="H9432" s="2">
        <v>0.447052</v>
      </c>
      <c r="J9432" s="2">
        <v>11.61388</v>
      </c>
      <c r="K9432" s="2">
        <v>0.15831700000000001</v>
      </c>
      <c r="L9432" s="2">
        <v>0.117502</v>
      </c>
    </row>
    <row r="9433" spans="1:12" x14ac:dyDescent="0.2">
      <c r="A9433" s="2">
        <v>11.61458</v>
      </c>
      <c r="B9433" s="2">
        <v>29.687000000000001</v>
      </c>
      <c r="C9433" s="2">
        <v>0.15771399999999999</v>
      </c>
      <c r="D9433" s="2">
        <v>0.890872</v>
      </c>
      <c r="F9433" s="2">
        <v>11.61177</v>
      </c>
      <c r="G9433" s="2">
        <v>0.44799</v>
      </c>
      <c r="H9433" s="2">
        <v>0.447243</v>
      </c>
      <c r="J9433" s="2">
        <v>11.61458</v>
      </c>
      <c r="K9433" s="2">
        <v>0.15885099999999999</v>
      </c>
      <c r="L9433" s="2">
        <v>0.117424</v>
      </c>
    </row>
    <row r="9434" spans="1:12" x14ac:dyDescent="0.2">
      <c r="A9434" s="2">
        <v>11.61528</v>
      </c>
      <c r="B9434" s="2">
        <v>29.699490000000001</v>
      </c>
      <c r="C9434" s="2">
        <v>0.15790499999999999</v>
      </c>
      <c r="D9434" s="2">
        <v>0.89129199999999997</v>
      </c>
      <c r="F9434" s="2">
        <v>11.61247</v>
      </c>
      <c r="G9434" s="2">
        <v>0.447662</v>
      </c>
      <c r="H9434" s="2">
        <v>0.44751000000000002</v>
      </c>
      <c r="J9434" s="2">
        <v>11.61528</v>
      </c>
      <c r="K9434" s="2">
        <v>0.15904399999999999</v>
      </c>
      <c r="L9434" s="2">
        <v>0.117103</v>
      </c>
    </row>
    <row r="9435" spans="1:12" x14ac:dyDescent="0.2">
      <c r="A9435" s="2">
        <v>11.61598</v>
      </c>
      <c r="B9435" s="2">
        <v>29.7121</v>
      </c>
      <c r="C9435" s="2">
        <v>0.158416</v>
      </c>
      <c r="D9435" s="2">
        <v>0.89137599999999995</v>
      </c>
      <c r="F9435" s="2">
        <v>11.61318</v>
      </c>
      <c r="G9435" s="2">
        <v>0.44724999999999998</v>
      </c>
      <c r="H9435" s="2">
        <v>0.44743300000000003</v>
      </c>
      <c r="J9435" s="2">
        <v>11.61598</v>
      </c>
      <c r="K9435" s="2">
        <v>0.15875400000000001</v>
      </c>
      <c r="L9435" s="2">
        <v>0.11758299999999999</v>
      </c>
    </row>
    <row r="9436" spans="1:12" x14ac:dyDescent="0.2">
      <c r="A9436" s="2">
        <v>11.616680000000001</v>
      </c>
      <c r="B9436" s="2">
        <v>29.725149999999999</v>
      </c>
      <c r="C9436" s="2">
        <v>0.15881300000000001</v>
      </c>
      <c r="D9436" s="2">
        <v>0.89155099999999998</v>
      </c>
      <c r="F9436" s="2">
        <v>11.61388</v>
      </c>
      <c r="G9436" s="2">
        <v>0.447403</v>
      </c>
      <c r="H9436" s="2">
        <v>0.44758599999999998</v>
      </c>
      <c r="J9436" s="2">
        <v>11.616680000000001</v>
      </c>
      <c r="K9436" s="2">
        <v>0.15910099999999999</v>
      </c>
      <c r="L9436" s="2">
        <v>0.11679</v>
      </c>
    </row>
    <row r="9437" spans="1:12" x14ac:dyDescent="0.2">
      <c r="A9437" s="2">
        <v>11.617380000000001</v>
      </c>
      <c r="B9437" s="2">
        <v>29.738620000000001</v>
      </c>
      <c r="C9437" s="2">
        <v>0.159305</v>
      </c>
      <c r="D9437" s="2">
        <v>0.89188699999999999</v>
      </c>
      <c r="F9437" s="2">
        <v>11.61458</v>
      </c>
      <c r="G9437" s="2">
        <v>0.44670100000000001</v>
      </c>
      <c r="H9437" s="2">
        <v>0.44770799999999999</v>
      </c>
      <c r="J9437" s="2">
        <v>11.617380000000001</v>
      </c>
      <c r="K9437" s="2">
        <v>0.15934699999999999</v>
      </c>
      <c r="L9437" s="2">
        <v>0.11618199999999999</v>
      </c>
    </row>
    <row r="9438" spans="1:12" x14ac:dyDescent="0.2">
      <c r="A9438" s="2">
        <v>11.61809</v>
      </c>
      <c r="B9438" s="2">
        <v>29.751940000000001</v>
      </c>
      <c r="C9438" s="2">
        <v>0.160022</v>
      </c>
      <c r="D9438" s="2">
        <v>0.89236800000000005</v>
      </c>
      <c r="F9438" s="2">
        <v>11.61528</v>
      </c>
      <c r="G9438" s="2">
        <v>0.44641900000000001</v>
      </c>
      <c r="H9438" s="2">
        <v>0.44755600000000001</v>
      </c>
      <c r="J9438" s="2">
        <v>11.61809</v>
      </c>
      <c r="K9438" s="2">
        <v>0.15893199999999999</v>
      </c>
      <c r="L9438" s="2">
        <v>0.115522</v>
      </c>
    </row>
    <row r="9439" spans="1:12" x14ac:dyDescent="0.2">
      <c r="A9439" s="2">
        <v>11.618790000000001</v>
      </c>
      <c r="B9439" s="2">
        <v>29.764779999999998</v>
      </c>
      <c r="C9439" s="2">
        <v>0.16084200000000001</v>
      </c>
      <c r="D9439" s="2">
        <v>0.892482</v>
      </c>
      <c r="F9439" s="2">
        <v>11.61598</v>
      </c>
      <c r="G9439" s="2">
        <v>0.44603700000000002</v>
      </c>
      <c r="H9439" s="2">
        <v>0.447739</v>
      </c>
      <c r="J9439" s="2">
        <v>11.618790000000001</v>
      </c>
      <c r="K9439" s="2">
        <v>0.15903100000000001</v>
      </c>
      <c r="L9439" s="2">
        <v>0.11468399999999999</v>
      </c>
    </row>
    <row r="9440" spans="1:12" x14ac:dyDescent="0.2">
      <c r="A9440" s="2">
        <v>11.619490000000001</v>
      </c>
      <c r="B9440" s="2">
        <v>29.777570000000001</v>
      </c>
      <c r="C9440" s="2">
        <v>0.161277</v>
      </c>
      <c r="D9440" s="2">
        <v>0.89210100000000003</v>
      </c>
      <c r="F9440" s="2">
        <v>11.616680000000001</v>
      </c>
      <c r="G9440" s="2">
        <v>0.44637300000000002</v>
      </c>
      <c r="H9440" s="2">
        <v>0.44720500000000002</v>
      </c>
      <c r="J9440" s="2">
        <v>11.619490000000001</v>
      </c>
      <c r="K9440" s="2">
        <v>0.158691</v>
      </c>
      <c r="L9440" s="2">
        <v>0.11468200000000001</v>
      </c>
    </row>
    <row r="9441" spans="1:12" x14ac:dyDescent="0.2">
      <c r="A9441" s="2">
        <v>11.620189999999999</v>
      </c>
      <c r="B9441" s="2">
        <v>29.790800000000001</v>
      </c>
      <c r="C9441" s="2">
        <v>0.16184899999999999</v>
      </c>
      <c r="D9441" s="2">
        <v>0.89161199999999996</v>
      </c>
      <c r="F9441" s="2">
        <v>11.617380000000001</v>
      </c>
      <c r="G9441" s="2">
        <v>0.44672400000000001</v>
      </c>
      <c r="H9441" s="2">
        <v>0.44649499999999998</v>
      </c>
      <c r="J9441" s="2">
        <v>11.620189999999999</v>
      </c>
      <c r="K9441" s="2">
        <v>0.158583</v>
      </c>
      <c r="L9441" s="2">
        <v>0.113748</v>
      </c>
    </row>
    <row r="9442" spans="1:12" x14ac:dyDescent="0.2">
      <c r="A9442" s="2">
        <v>11.620889999999999</v>
      </c>
      <c r="B9442" s="2">
        <v>29.80423</v>
      </c>
      <c r="C9442" s="2">
        <v>0.16234899999999999</v>
      </c>
      <c r="D9442" s="2">
        <v>0.89214599999999999</v>
      </c>
      <c r="F9442" s="2">
        <v>11.61809</v>
      </c>
      <c r="G9442" s="2">
        <v>0.44678499999999999</v>
      </c>
      <c r="H9442" s="2">
        <v>0.44663999999999998</v>
      </c>
      <c r="J9442" s="2">
        <v>11.620889999999999</v>
      </c>
      <c r="K9442" s="2">
        <v>0.15897700000000001</v>
      </c>
      <c r="L9442" s="2">
        <v>0.113375</v>
      </c>
    </row>
    <row r="9443" spans="1:12" x14ac:dyDescent="0.2">
      <c r="A9443" s="2">
        <v>11.621589999999999</v>
      </c>
      <c r="B9443" s="2">
        <v>29.817209999999999</v>
      </c>
      <c r="C9443" s="2">
        <v>0.16322300000000001</v>
      </c>
      <c r="D9443" s="2">
        <v>0.89282499999999998</v>
      </c>
      <c r="F9443" s="2">
        <v>11.618790000000001</v>
      </c>
      <c r="G9443" s="2">
        <v>0.44718200000000002</v>
      </c>
      <c r="H9443" s="2">
        <v>0.44689200000000001</v>
      </c>
      <c r="J9443" s="2">
        <v>11.621589999999999</v>
      </c>
      <c r="K9443" s="2">
        <v>0.158802</v>
      </c>
      <c r="L9443" s="2">
        <v>0.112968</v>
      </c>
    </row>
    <row r="9444" spans="1:12" x14ac:dyDescent="0.2">
      <c r="A9444" s="2">
        <v>11.62229</v>
      </c>
      <c r="B9444" s="2">
        <v>29.830660000000002</v>
      </c>
      <c r="C9444" s="2">
        <v>0.163715</v>
      </c>
      <c r="D9444" s="2">
        <v>0.89292400000000005</v>
      </c>
      <c r="F9444" s="2">
        <v>11.619490000000001</v>
      </c>
      <c r="G9444" s="2">
        <v>0.447098</v>
      </c>
      <c r="H9444" s="2">
        <v>0.44662499999999999</v>
      </c>
      <c r="J9444" s="2">
        <v>11.62229</v>
      </c>
      <c r="K9444" s="2">
        <v>0.158636</v>
      </c>
      <c r="L9444" s="2">
        <v>0.112862</v>
      </c>
    </row>
    <row r="9445" spans="1:12" x14ac:dyDescent="0.2">
      <c r="A9445" s="2">
        <v>11.622999999999999</v>
      </c>
      <c r="B9445" s="2">
        <v>29.844570000000001</v>
      </c>
      <c r="C9445" s="2">
        <v>0.164298</v>
      </c>
      <c r="D9445" s="2">
        <v>0.89290199999999997</v>
      </c>
      <c r="F9445" s="2">
        <v>11.620189999999999</v>
      </c>
      <c r="G9445" s="2">
        <v>0.44684600000000002</v>
      </c>
      <c r="H9445" s="2">
        <v>0.44633499999999998</v>
      </c>
      <c r="J9445" s="2">
        <v>11.622999999999999</v>
      </c>
      <c r="K9445" s="2">
        <v>0.158447</v>
      </c>
      <c r="L9445" s="2">
        <v>0.112326</v>
      </c>
    </row>
    <row r="9446" spans="1:12" x14ac:dyDescent="0.2">
      <c r="A9446" s="2">
        <v>11.623699999999999</v>
      </c>
      <c r="B9446" s="2">
        <v>29.858360000000001</v>
      </c>
      <c r="C9446" s="2">
        <v>0.164741</v>
      </c>
      <c r="D9446" s="2">
        <v>0.89308500000000002</v>
      </c>
      <c r="F9446" s="2">
        <v>11.620889999999999</v>
      </c>
      <c r="G9446" s="2">
        <v>0.44647999999999999</v>
      </c>
      <c r="H9446" s="2">
        <v>0.44595299999999999</v>
      </c>
      <c r="J9446" s="2">
        <v>11.623699999999999</v>
      </c>
      <c r="K9446" s="2">
        <v>0.158083</v>
      </c>
      <c r="L9446" s="2">
        <v>0.111625</v>
      </c>
    </row>
    <row r="9447" spans="1:12" x14ac:dyDescent="0.2">
      <c r="A9447" s="2">
        <v>11.6244</v>
      </c>
      <c r="B9447" s="2">
        <v>29.871839999999999</v>
      </c>
      <c r="C9447" s="2">
        <v>0.16480900000000001</v>
      </c>
      <c r="D9447" s="2">
        <v>0.89320699999999997</v>
      </c>
      <c r="F9447" s="2">
        <v>11.621589999999999</v>
      </c>
      <c r="G9447" s="2">
        <v>0.44622800000000001</v>
      </c>
      <c r="H9447" s="2">
        <v>0.445656</v>
      </c>
      <c r="J9447" s="2">
        <v>11.6244</v>
      </c>
      <c r="K9447" s="2">
        <v>0.157583</v>
      </c>
      <c r="L9447" s="2">
        <v>0.111192</v>
      </c>
    </row>
    <row r="9448" spans="1:12" x14ac:dyDescent="0.2">
      <c r="A9448" s="2">
        <v>11.6251</v>
      </c>
      <c r="B9448" s="2">
        <v>29.885480000000001</v>
      </c>
      <c r="C9448" s="2">
        <v>0.16456499999999999</v>
      </c>
      <c r="D9448" s="2">
        <v>0.89344299999999999</v>
      </c>
      <c r="F9448" s="2">
        <v>11.62229</v>
      </c>
      <c r="G9448" s="2">
        <v>0.446579</v>
      </c>
      <c r="H9448" s="2">
        <v>0.446106</v>
      </c>
      <c r="J9448" s="2">
        <v>11.6251</v>
      </c>
      <c r="K9448" s="2">
        <v>0.15709899999999999</v>
      </c>
      <c r="L9448" s="2">
        <v>0.110869</v>
      </c>
    </row>
    <row r="9449" spans="1:12" x14ac:dyDescent="0.2">
      <c r="A9449" s="2">
        <v>11.6258</v>
      </c>
      <c r="B9449" s="2">
        <v>29.899260000000002</v>
      </c>
      <c r="C9449" s="2">
        <v>0.16527500000000001</v>
      </c>
      <c r="D9449" s="2">
        <v>0.893764</v>
      </c>
      <c r="F9449" s="2">
        <v>11.622999999999999</v>
      </c>
      <c r="G9449" s="2">
        <v>0.446739</v>
      </c>
      <c r="H9449" s="2">
        <v>0.44618200000000002</v>
      </c>
      <c r="J9449" s="2">
        <v>11.6258</v>
      </c>
      <c r="K9449" s="2">
        <v>0.157162</v>
      </c>
      <c r="L9449" s="2">
        <v>0.110512</v>
      </c>
    </row>
    <row r="9450" spans="1:12" x14ac:dyDescent="0.2">
      <c r="A9450" s="2">
        <v>11.6265</v>
      </c>
      <c r="B9450" s="2">
        <v>29.913329999999998</v>
      </c>
      <c r="C9450" s="2">
        <v>0.16620199999999999</v>
      </c>
      <c r="D9450" s="2">
        <v>0.89395400000000003</v>
      </c>
      <c r="F9450" s="2">
        <v>11.623699999999999</v>
      </c>
      <c r="G9450" s="2">
        <v>0.44661699999999999</v>
      </c>
      <c r="H9450" s="2">
        <v>0.446602</v>
      </c>
      <c r="J9450" s="2">
        <v>11.6265</v>
      </c>
      <c r="K9450" s="2">
        <v>0.157471</v>
      </c>
      <c r="L9450" s="2">
        <v>0.10997899999999999</v>
      </c>
    </row>
    <row r="9451" spans="1:12" x14ac:dyDescent="0.2">
      <c r="A9451" s="2">
        <v>11.6272</v>
      </c>
      <c r="B9451" s="2">
        <v>29.92737</v>
      </c>
      <c r="C9451" s="2">
        <v>0.16636999999999999</v>
      </c>
      <c r="D9451" s="2">
        <v>0.89419899999999997</v>
      </c>
      <c r="F9451" s="2">
        <v>11.6244</v>
      </c>
      <c r="G9451" s="2">
        <v>0.446739</v>
      </c>
      <c r="H9451" s="2">
        <v>0.44695299999999999</v>
      </c>
      <c r="J9451" s="2">
        <v>11.6272</v>
      </c>
      <c r="K9451" s="2">
        <v>0.157801</v>
      </c>
      <c r="L9451" s="2">
        <v>0.109941</v>
      </c>
    </row>
    <row r="9452" spans="1:12" x14ac:dyDescent="0.2">
      <c r="A9452" s="2">
        <v>11.62791</v>
      </c>
      <c r="B9452" s="2">
        <v>29.941579999999998</v>
      </c>
      <c r="C9452" s="2">
        <v>0.16678200000000001</v>
      </c>
      <c r="D9452" s="2">
        <v>0.89441999999999999</v>
      </c>
      <c r="F9452" s="2">
        <v>11.6251</v>
      </c>
      <c r="G9452" s="2">
        <v>0.44682300000000003</v>
      </c>
      <c r="H9452" s="2">
        <v>0.44706000000000001</v>
      </c>
      <c r="J9452" s="2">
        <v>11.62791</v>
      </c>
      <c r="K9452" s="2">
        <v>0.15778900000000001</v>
      </c>
      <c r="L9452" s="2">
        <v>0.10989400000000001</v>
      </c>
    </row>
    <row r="9453" spans="1:12" x14ac:dyDescent="0.2">
      <c r="A9453" s="2">
        <v>11.62861</v>
      </c>
      <c r="B9453" s="2">
        <v>29.956119999999999</v>
      </c>
      <c r="C9453" s="2">
        <v>0.16766300000000001</v>
      </c>
      <c r="D9453" s="2">
        <v>0.89464900000000003</v>
      </c>
      <c r="F9453" s="2">
        <v>11.6258</v>
      </c>
      <c r="G9453" s="2">
        <v>0.44730399999999998</v>
      </c>
      <c r="H9453" s="2">
        <v>0.44689899999999999</v>
      </c>
      <c r="J9453" s="2">
        <v>11.62861</v>
      </c>
      <c r="K9453" s="2">
        <v>0.15775700000000001</v>
      </c>
      <c r="L9453" s="2">
        <v>0.1087</v>
      </c>
    </row>
    <row r="9454" spans="1:12" x14ac:dyDescent="0.2">
      <c r="A9454" s="2">
        <v>11.62931</v>
      </c>
      <c r="B9454" s="2">
        <v>29.970369999999999</v>
      </c>
      <c r="C9454" s="2">
        <v>0.167987</v>
      </c>
      <c r="D9454" s="2">
        <v>0.89554900000000004</v>
      </c>
      <c r="F9454" s="2">
        <v>11.6265</v>
      </c>
      <c r="G9454" s="2">
        <v>0.447052</v>
      </c>
      <c r="H9454" s="2">
        <v>0.44702900000000001</v>
      </c>
      <c r="J9454" s="2">
        <v>11.62931</v>
      </c>
      <c r="K9454" s="2">
        <v>0.157606</v>
      </c>
      <c r="L9454" s="2">
        <v>0.10843700000000001</v>
      </c>
    </row>
    <row r="9455" spans="1:12" x14ac:dyDescent="0.2">
      <c r="A9455" s="2">
        <v>11.63001</v>
      </c>
      <c r="B9455" s="2">
        <v>29.985209999999999</v>
      </c>
      <c r="C9455" s="2">
        <v>0.16836899999999999</v>
      </c>
      <c r="D9455" s="2">
        <v>0.89615900000000004</v>
      </c>
      <c r="F9455" s="2">
        <v>11.6272</v>
      </c>
      <c r="G9455" s="2">
        <v>0.447243</v>
      </c>
      <c r="H9455" s="2">
        <v>0.44667099999999998</v>
      </c>
      <c r="J9455" s="2">
        <v>11.63001</v>
      </c>
      <c r="K9455" s="2">
        <v>0.15769900000000001</v>
      </c>
      <c r="L9455" s="2">
        <v>0.10780099999999999</v>
      </c>
    </row>
    <row r="9456" spans="1:12" x14ac:dyDescent="0.2">
      <c r="A9456" s="2">
        <v>11.630710000000001</v>
      </c>
      <c r="B9456" s="2">
        <v>30.000060000000001</v>
      </c>
      <c r="C9456" s="2">
        <v>0.168903</v>
      </c>
      <c r="D9456" s="2">
        <v>0.89676999999999996</v>
      </c>
      <c r="F9456" s="2">
        <v>11.62791</v>
      </c>
      <c r="G9456" s="2">
        <v>0.44751000000000002</v>
      </c>
      <c r="H9456" s="2">
        <v>0.44718200000000002</v>
      </c>
      <c r="J9456" s="2">
        <v>11.630710000000001</v>
      </c>
      <c r="K9456" s="2">
        <v>0.15834599999999999</v>
      </c>
      <c r="L9456" s="2">
        <v>0.107808</v>
      </c>
    </row>
    <row r="9457" spans="1:12" x14ac:dyDescent="0.2">
      <c r="A9457" s="2">
        <v>11.631410000000001</v>
      </c>
      <c r="B9457" s="2">
        <v>30.014690000000002</v>
      </c>
      <c r="C9457" s="2">
        <v>0.16891</v>
      </c>
      <c r="D9457" s="2">
        <v>0.89673899999999995</v>
      </c>
      <c r="F9457" s="2">
        <v>11.62861</v>
      </c>
      <c r="G9457" s="2">
        <v>0.44743300000000003</v>
      </c>
      <c r="H9457" s="2">
        <v>0.44670900000000002</v>
      </c>
      <c r="J9457" s="2">
        <v>11.631410000000001</v>
      </c>
      <c r="K9457" s="2">
        <v>0.158279</v>
      </c>
      <c r="L9457" s="2">
        <v>0.10835599999999999</v>
      </c>
    </row>
    <row r="9458" spans="1:12" x14ac:dyDescent="0.2">
      <c r="A9458" s="2">
        <v>11.632110000000001</v>
      </c>
      <c r="B9458" s="2">
        <v>30.029319999999998</v>
      </c>
      <c r="C9458" s="2">
        <v>0.16866999999999999</v>
      </c>
      <c r="D9458" s="2">
        <v>0.89690700000000001</v>
      </c>
      <c r="F9458" s="2">
        <v>11.62931</v>
      </c>
      <c r="G9458" s="2">
        <v>0.44758599999999998</v>
      </c>
      <c r="H9458" s="2">
        <v>0.44672400000000001</v>
      </c>
      <c r="J9458" s="2">
        <v>11.632110000000001</v>
      </c>
      <c r="K9458" s="2">
        <v>0.15829499999999999</v>
      </c>
      <c r="L9458" s="2">
        <v>0.107373</v>
      </c>
    </row>
    <row r="9459" spans="1:12" x14ac:dyDescent="0.2">
      <c r="A9459" s="2">
        <v>11.632809999999999</v>
      </c>
      <c r="B9459" s="2">
        <v>30.0443</v>
      </c>
      <c r="C9459" s="2">
        <v>0.168571</v>
      </c>
      <c r="D9459" s="2">
        <v>0.89672399999999997</v>
      </c>
      <c r="F9459" s="2">
        <v>11.63001</v>
      </c>
      <c r="G9459" s="2">
        <v>0.44770799999999999</v>
      </c>
      <c r="H9459" s="2">
        <v>0.44670900000000002</v>
      </c>
      <c r="J9459" s="2">
        <v>11.632809999999999</v>
      </c>
      <c r="K9459" s="2">
        <v>0.15834000000000001</v>
      </c>
      <c r="L9459" s="2">
        <v>0.10662000000000001</v>
      </c>
    </row>
    <row r="9460" spans="1:12" x14ac:dyDescent="0.2">
      <c r="A9460" s="2">
        <v>11.633520000000001</v>
      </c>
      <c r="B9460" s="2">
        <v>30.05958</v>
      </c>
      <c r="C9460" s="2">
        <v>0.168632</v>
      </c>
      <c r="D9460" s="2">
        <v>0.89702899999999997</v>
      </c>
      <c r="F9460" s="2">
        <v>11.630710000000001</v>
      </c>
      <c r="G9460" s="2">
        <v>0.44755600000000001</v>
      </c>
      <c r="H9460" s="2">
        <v>0.44670100000000001</v>
      </c>
      <c r="J9460" s="2">
        <v>11.633520000000001</v>
      </c>
      <c r="K9460" s="2">
        <v>0.15847600000000001</v>
      </c>
      <c r="L9460" s="2">
        <v>0.10506600000000001</v>
      </c>
    </row>
    <row r="9461" spans="1:12" x14ac:dyDescent="0.2">
      <c r="A9461" s="2">
        <v>11.634219999999999</v>
      </c>
      <c r="B9461" s="2">
        <v>30.074570000000001</v>
      </c>
      <c r="C9461" s="2">
        <v>0.168521</v>
      </c>
      <c r="D9461" s="2">
        <v>0.89737199999999995</v>
      </c>
      <c r="F9461" s="2">
        <v>11.631410000000001</v>
      </c>
      <c r="G9461" s="2">
        <v>0.447739</v>
      </c>
      <c r="H9461" s="2">
        <v>0.44630399999999998</v>
      </c>
      <c r="J9461" s="2">
        <v>11.634219999999999</v>
      </c>
      <c r="K9461" s="2">
        <v>0.15878500000000001</v>
      </c>
      <c r="L9461" s="2">
        <v>0.104599</v>
      </c>
    </row>
    <row r="9462" spans="1:12" x14ac:dyDescent="0.2">
      <c r="A9462" s="2">
        <v>11.634919999999999</v>
      </c>
      <c r="B9462" s="2">
        <v>30.089289999999998</v>
      </c>
      <c r="C9462" s="2">
        <v>0.16886399999999999</v>
      </c>
      <c r="D9462" s="2">
        <v>0.897563</v>
      </c>
      <c r="F9462" s="2">
        <v>11.632110000000001</v>
      </c>
      <c r="G9462" s="2">
        <v>0.44720500000000002</v>
      </c>
      <c r="H9462" s="2">
        <v>0.44639600000000002</v>
      </c>
      <c r="J9462" s="2">
        <v>11.634919999999999</v>
      </c>
      <c r="K9462" s="2">
        <v>0.15886900000000001</v>
      </c>
      <c r="L9462" s="2">
        <v>0.103556</v>
      </c>
    </row>
    <row r="9463" spans="1:12" x14ac:dyDescent="0.2">
      <c r="A9463" s="2">
        <v>11.635619999999999</v>
      </c>
      <c r="B9463" s="2">
        <v>30.104379999999999</v>
      </c>
      <c r="C9463" s="2">
        <v>0.16904</v>
      </c>
      <c r="D9463" s="2">
        <v>0.897281</v>
      </c>
      <c r="F9463" s="2">
        <v>11.632809999999999</v>
      </c>
      <c r="G9463" s="2">
        <v>0.44649499999999998</v>
      </c>
      <c r="H9463" s="2">
        <v>0.44650299999999998</v>
      </c>
      <c r="J9463" s="2">
        <v>11.635619999999999</v>
      </c>
      <c r="K9463" s="2">
        <v>0.15890099999999999</v>
      </c>
      <c r="L9463" s="2">
        <v>0.10305400000000001</v>
      </c>
    </row>
    <row r="9464" spans="1:12" x14ac:dyDescent="0.2">
      <c r="A9464" s="2">
        <v>11.63632</v>
      </c>
      <c r="B9464" s="2">
        <v>30.119630000000001</v>
      </c>
      <c r="C9464" s="2">
        <v>0.168956</v>
      </c>
      <c r="D9464" s="2">
        <v>0.89769299999999996</v>
      </c>
      <c r="F9464" s="2">
        <v>11.633520000000001</v>
      </c>
      <c r="G9464" s="2">
        <v>0.44663999999999998</v>
      </c>
      <c r="H9464" s="2">
        <v>0.446716</v>
      </c>
      <c r="J9464" s="2">
        <v>11.63632</v>
      </c>
      <c r="K9464" s="2">
        <v>0.15903100000000001</v>
      </c>
      <c r="L9464" s="2">
        <v>0.103659</v>
      </c>
    </row>
    <row r="9465" spans="1:12" x14ac:dyDescent="0.2">
      <c r="A9465" s="2">
        <v>11.63702</v>
      </c>
      <c r="B9465" s="2">
        <v>30.13494</v>
      </c>
      <c r="C9465" s="2">
        <v>0.16939499999999999</v>
      </c>
      <c r="D9465" s="2">
        <v>0.89754800000000001</v>
      </c>
      <c r="F9465" s="2">
        <v>11.634219999999999</v>
      </c>
      <c r="G9465" s="2">
        <v>0.44689200000000001</v>
      </c>
      <c r="H9465" s="2">
        <v>0.44716600000000001</v>
      </c>
      <c r="J9465" s="2">
        <v>11.63702</v>
      </c>
      <c r="K9465" s="2">
        <v>0.159084</v>
      </c>
      <c r="L9465" s="2">
        <v>0.103547</v>
      </c>
    </row>
    <row r="9466" spans="1:12" x14ac:dyDescent="0.2">
      <c r="A9466" s="2">
        <v>11.63772</v>
      </c>
      <c r="B9466" s="2">
        <v>30.150169999999999</v>
      </c>
      <c r="C9466" s="2">
        <v>0.17009299999999999</v>
      </c>
      <c r="D9466" s="2">
        <v>0.89753300000000003</v>
      </c>
      <c r="F9466" s="2">
        <v>11.634919999999999</v>
      </c>
      <c r="G9466" s="2">
        <v>0.44662499999999999</v>
      </c>
      <c r="H9466" s="2">
        <v>0.44743300000000003</v>
      </c>
      <c r="J9466" s="2">
        <v>11.63772</v>
      </c>
      <c r="K9466" s="2">
        <v>0.15901599999999999</v>
      </c>
      <c r="L9466" s="2">
        <v>0.103642</v>
      </c>
    </row>
    <row r="9467" spans="1:12" x14ac:dyDescent="0.2">
      <c r="A9467" s="2">
        <v>11.63843</v>
      </c>
      <c r="B9467" s="2">
        <v>30.16582</v>
      </c>
      <c r="C9467" s="2">
        <v>0.17049</v>
      </c>
      <c r="D9467" s="2">
        <v>0.89818100000000001</v>
      </c>
      <c r="F9467" s="2">
        <v>11.635619999999999</v>
      </c>
      <c r="G9467" s="2">
        <v>0.44633499999999998</v>
      </c>
      <c r="H9467" s="2">
        <v>0.447876</v>
      </c>
      <c r="J9467" s="2">
        <v>11.63843</v>
      </c>
      <c r="K9467" s="2">
        <v>0.158882</v>
      </c>
      <c r="L9467" s="2">
        <v>0.102741</v>
      </c>
    </row>
    <row r="9468" spans="1:12" x14ac:dyDescent="0.2">
      <c r="A9468" s="2">
        <v>11.63913</v>
      </c>
      <c r="B9468" s="2">
        <v>30.181619999999999</v>
      </c>
      <c r="C9468" s="2">
        <v>0.17064599999999999</v>
      </c>
      <c r="D9468" s="2">
        <v>0.89859299999999998</v>
      </c>
      <c r="F9468" s="2">
        <v>11.63632</v>
      </c>
      <c r="G9468" s="2">
        <v>0.44595299999999999</v>
      </c>
      <c r="H9468" s="2">
        <v>0.44763900000000001</v>
      </c>
      <c r="J9468" s="2">
        <v>11.63913</v>
      </c>
      <c r="K9468" s="2">
        <v>0.158972</v>
      </c>
      <c r="L9468" s="2">
        <v>0.102476</v>
      </c>
    </row>
    <row r="9469" spans="1:12" x14ac:dyDescent="0.2">
      <c r="A9469" s="2">
        <v>11.63983</v>
      </c>
      <c r="B9469" s="2">
        <v>30.1968</v>
      </c>
      <c r="C9469" s="2">
        <v>0.17146600000000001</v>
      </c>
      <c r="D9469" s="2">
        <v>0.89836400000000005</v>
      </c>
      <c r="F9469" s="2">
        <v>11.63702</v>
      </c>
      <c r="G9469" s="2">
        <v>0.445656</v>
      </c>
      <c r="H9469" s="2">
        <v>0.447517</v>
      </c>
      <c r="J9469" s="2">
        <v>11.63983</v>
      </c>
      <c r="K9469" s="2">
        <v>0.159355</v>
      </c>
      <c r="L9469" s="2">
        <v>0.101744</v>
      </c>
    </row>
    <row r="9470" spans="1:12" x14ac:dyDescent="0.2">
      <c r="A9470" s="2">
        <v>11.64053</v>
      </c>
      <c r="B9470" s="2">
        <v>30.212230000000002</v>
      </c>
      <c r="C9470" s="2">
        <v>0.17169100000000001</v>
      </c>
      <c r="D9470" s="2">
        <v>0.89868499999999996</v>
      </c>
      <c r="F9470" s="2">
        <v>11.63772</v>
      </c>
      <c r="G9470" s="2">
        <v>0.446106</v>
      </c>
      <c r="H9470" s="2">
        <v>0.44764700000000002</v>
      </c>
      <c r="J9470" s="2">
        <v>11.64053</v>
      </c>
      <c r="K9470" s="2">
        <v>0.15917999999999999</v>
      </c>
      <c r="L9470" s="2">
        <v>0.10201499999999999</v>
      </c>
    </row>
    <row r="9471" spans="1:12" x14ac:dyDescent="0.2">
      <c r="A9471" s="2">
        <v>11.64123</v>
      </c>
      <c r="B9471" s="2">
        <v>30.228280000000002</v>
      </c>
      <c r="C9471" s="2">
        <v>0.17157700000000001</v>
      </c>
      <c r="D9471" s="2">
        <v>0.89888299999999999</v>
      </c>
      <c r="F9471" s="2">
        <v>11.63843</v>
      </c>
      <c r="G9471" s="2">
        <v>0.44618200000000002</v>
      </c>
      <c r="H9471" s="2">
        <v>0.44769300000000001</v>
      </c>
      <c r="J9471" s="2">
        <v>11.64123</v>
      </c>
      <c r="K9471" s="2">
        <v>0.15861500000000001</v>
      </c>
      <c r="L9471" s="2">
        <v>0.10187499999999999</v>
      </c>
    </row>
    <row r="9472" spans="1:12" x14ac:dyDescent="0.2">
      <c r="A9472" s="2">
        <v>11.64193</v>
      </c>
      <c r="B9472" s="2">
        <v>30.244479999999999</v>
      </c>
      <c r="C9472" s="2">
        <v>0.17213400000000001</v>
      </c>
      <c r="D9472" s="2">
        <v>0.89866199999999996</v>
      </c>
      <c r="F9472" s="2">
        <v>11.63913</v>
      </c>
      <c r="G9472" s="2">
        <v>0.446602</v>
      </c>
      <c r="H9472" s="2">
        <v>0.44805099999999998</v>
      </c>
      <c r="J9472" s="2">
        <v>11.64193</v>
      </c>
      <c r="K9472" s="2">
        <v>0.158502</v>
      </c>
      <c r="L9472" s="2">
        <v>0.10261000000000001</v>
      </c>
    </row>
    <row r="9473" spans="1:12" x14ac:dyDescent="0.2">
      <c r="A9473" s="2">
        <v>11.64263</v>
      </c>
      <c r="B9473" s="2">
        <v>30.260269999999998</v>
      </c>
      <c r="C9473" s="2">
        <v>0.17183999999999999</v>
      </c>
      <c r="D9473" s="2">
        <v>0.89855499999999999</v>
      </c>
      <c r="F9473" s="2">
        <v>11.63983</v>
      </c>
      <c r="G9473" s="2">
        <v>0.44695299999999999</v>
      </c>
      <c r="H9473" s="2">
        <v>0.44857799999999998</v>
      </c>
      <c r="J9473" s="2">
        <v>11.64263</v>
      </c>
      <c r="K9473" s="2">
        <v>0.158554</v>
      </c>
      <c r="L9473" s="2">
        <v>0.103106</v>
      </c>
    </row>
    <row r="9474" spans="1:12" x14ac:dyDescent="0.2">
      <c r="A9474" s="2">
        <v>11.64334</v>
      </c>
      <c r="B9474" s="2">
        <v>30.27664</v>
      </c>
      <c r="C9474" s="2">
        <v>0.171622</v>
      </c>
      <c r="D9474" s="2">
        <v>0.89912000000000003</v>
      </c>
      <c r="F9474" s="2">
        <v>11.64053</v>
      </c>
      <c r="G9474" s="2">
        <v>0.44706000000000001</v>
      </c>
      <c r="H9474" s="2">
        <v>0.44884499999999999</v>
      </c>
      <c r="J9474" s="2">
        <v>11.64334</v>
      </c>
      <c r="K9474" s="2">
        <v>0.15848000000000001</v>
      </c>
      <c r="L9474" s="2">
        <v>0.102631</v>
      </c>
    </row>
    <row r="9475" spans="1:12" x14ac:dyDescent="0.2">
      <c r="A9475" s="2">
        <v>11.64404</v>
      </c>
      <c r="B9475" s="2">
        <v>30.293330000000001</v>
      </c>
      <c r="C9475" s="2">
        <v>0.17205699999999999</v>
      </c>
      <c r="D9475" s="2">
        <v>0.89968400000000004</v>
      </c>
      <c r="F9475" s="2">
        <v>11.64123</v>
      </c>
      <c r="G9475" s="2">
        <v>0.44689899999999999</v>
      </c>
      <c r="H9475" s="2">
        <v>0.44879200000000002</v>
      </c>
      <c r="J9475" s="2">
        <v>11.64404</v>
      </c>
      <c r="K9475" s="2">
        <v>0.15847</v>
      </c>
      <c r="L9475" s="2">
        <v>0.10277699999999999</v>
      </c>
    </row>
    <row r="9476" spans="1:12" x14ac:dyDescent="0.2">
      <c r="A9476" s="2">
        <v>11.644740000000001</v>
      </c>
      <c r="B9476" s="2">
        <v>30.309460000000001</v>
      </c>
      <c r="C9476" s="2">
        <v>0.172237</v>
      </c>
      <c r="D9476" s="2">
        <v>0.90020299999999998</v>
      </c>
      <c r="F9476" s="2">
        <v>11.64193</v>
      </c>
      <c r="G9476" s="2">
        <v>0.44702900000000001</v>
      </c>
      <c r="H9476" s="2">
        <v>0.44858599999999998</v>
      </c>
      <c r="J9476" s="2">
        <v>11.644740000000001</v>
      </c>
      <c r="K9476" s="2">
        <v>0.158336</v>
      </c>
      <c r="L9476" s="2">
        <v>0.10260900000000001</v>
      </c>
    </row>
    <row r="9477" spans="1:12" x14ac:dyDescent="0.2">
      <c r="A9477" s="2">
        <v>11.645440000000001</v>
      </c>
      <c r="B9477" s="2">
        <v>30.32563</v>
      </c>
      <c r="C9477" s="2">
        <v>0.17299200000000001</v>
      </c>
      <c r="D9477" s="2">
        <v>0.90089699999999995</v>
      </c>
      <c r="F9477" s="2">
        <v>11.64263</v>
      </c>
      <c r="G9477" s="2">
        <v>0.44667099999999998</v>
      </c>
      <c r="H9477" s="2">
        <v>0.44830300000000001</v>
      </c>
      <c r="J9477" s="2">
        <v>11.645440000000001</v>
      </c>
      <c r="K9477" s="2">
        <v>0.15837300000000001</v>
      </c>
      <c r="L9477" s="2">
        <v>0.102383</v>
      </c>
    </row>
    <row r="9478" spans="1:12" x14ac:dyDescent="0.2">
      <c r="A9478" s="2">
        <v>11.646140000000001</v>
      </c>
      <c r="B9478" s="2">
        <v>30.341419999999999</v>
      </c>
      <c r="C9478" s="2">
        <v>0.17297999999999999</v>
      </c>
      <c r="D9478" s="2">
        <v>0.90110299999999999</v>
      </c>
      <c r="F9478" s="2">
        <v>11.64334</v>
      </c>
      <c r="G9478" s="2">
        <v>0.44718200000000002</v>
      </c>
      <c r="H9478" s="2">
        <v>0.44809700000000002</v>
      </c>
      <c r="J9478" s="2">
        <v>11.646140000000001</v>
      </c>
      <c r="K9478" s="2">
        <v>0.15862399999999999</v>
      </c>
      <c r="L9478" s="2">
        <v>0.102074</v>
      </c>
    </row>
    <row r="9479" spans="1:12" x14ac:dyDescent="0.2">
      <c r="A9479" s="2">
        <v>11.646839999999999</v>
      </c>
      <c r="B9479" s="2">
        <v>30.356480000000001</v>
      </c>
      <c r="C9479" s="2">
        <v>0.17377400000000001</v>
      </c>
      <c r="D9479" s="2">
        <v>0.90079799999999999</v>
      </c>
      <c r="F9479" s="2">
        <v>11.64404</v>
      </c>
      <c r="G9479" s="2">
        <v>0.44670900000000002</v>
      </c>
      <c r="H9479" s="2">
        <v>0.448181</v>
      </c>
      <c r="J9479" s="2">
        <v>11.646839999999999</v>
      </c>
      <c r="K9479" s="2">
        <v>0.15868599999999999</v>
      </c>
      <c r="L9479" s="2">
        <v>0.10226300000000001</v>
      </c>
    </row>
    <row r="9480" spans="1:12" x14ac:dyDescent="0.2">
      <c r="A9480" s="2">
        <v>11.647539999999999</v>
      </c>
      <c r="B9480" s="2">
        <v>30.371200000000002</v>
      </c>
      <c r="C9480" s="2">
        <v>0.17436499999999999</v>
      </c>
      <c r="D9480" s="2">
        <v>0.90084399999999998</v>
      </c>
      <c r="F9480" s="2">
        <v>11.644740000000001</v>
      </c>
      <c r="G9480" s="2">
        <v>0.44672400000000001</v>
      </c>
      <c r="H9480" s="2">
        <v>0.44812000000000002</v>
      </c>
      <c r="J9480" s="2">
        <v>11.647539999999999</v>
      </c>
      <c r="K9480" s="2">
        <v>0.15879799999999999</v>
      </c>
      <c r="L9480" s="2">
        <v>0.10158300000000001</v>
      </c>
    </row>
    <row r="9481" spans="1:12" x14ac:dyDescent="0.2">
      <c r="A9481" s="2">
        <v>11.648250000000001</v>
      </c>
      <c r="B9481" s="2">
        <v>30.386220000000002</v>
      </c>
      <c r="C9481" s="2">
        <v>0.17452200000000001</v>
      </c>
      <c r="D9481" s="2">
        <v>0.90101900000000001</v>
      </c>
      <c r="F9481" s="2">
        <v>11.645440000000001</v>
      </c>
      <c r="G9481" s="2">
        <v>0.44670900000000002</v>
      </c>
      <c r="H9481" s="2">
        <v>0.44777699999999998</v>
      </c>
      <c r="J9481" s="2">
        <v>11.648250000000001</v>
      </c>
      <c r="K9481" s="2">
        <v>0.158941</v>
      </c>
      <c r="L9481" s="2">
        <v>0.101231</v>
      </c>
    </row>
    <row r="9482" spans="1:12" x14ac:dyDescent="0.2">
      <c r="A9482" s="2">
        <v>11.648949999999999</v>
      </c>
      <c r="B9482" s="2">
        <v>30.402450000000002</v>
      </c>
      <c r="C9482" s="2">
        <v>0.17478099999999999</v>
      </c>
      <c r="D9482" s="2">
        <v>0.90037100000000003</v>
      </c>
      <c r="F9482" s="2">
        <v>11.646140000000001</v>
      </c>
      <c r="G9482" s="2">
        <v>0.44670100000000001</v>
      </c>
      <c r="H9482" s="2">
        <v>0.44775399999999999</v>
      </c>
      <c r="J9482" s="2">
        <v>11.648949999999999</v>
      </c>
      <c r="K9482" s="2">
        <v>0.158777</v>
      </c>
      <c r="L9482" s="2">
        <v>0.101368</v>
      </c>
    </row>
    <row r="9483" spans="1:12" x14ac:dyDescent="0.2">
      <c r="A9483" s="2">
        <v>11.649649999999999</v>
      </c>
      <c r="B9483" s="2">
        <v>30.419920000000001</v>
      </c>
      <c r="C9483" s="2">
        <v>0.174846</v>
      </c>
      <c r="D9483" s="2">
        <v>0.89968400000000004</v>
      </c>
      <c r="F9483" s="2">
        <v>11.646839999999999</v>
      </c>
      <c r="G9483" s="2">
        <v>0.44630399999999998</v>
      </c>
      <c r="H9483" s="2">
        <v>0.44765500000000003</v>
      </c>
      <c r="J9483" s="2">
        <v>11.649649999999999</v>
      </c>
      <c r="K9483" s="2">
        <v>0.15859799999999999</v>
      </c>
      <c r="L9483" s="2">
        <v>0.101602</v>
      </c>
    </row>
    <row r="9484" spans="1:12" x14ac:dyDescent="0.2">
      <c r="A9484" s="2">
        <v>11.65035</v>
      </c>
      <c r="B9484" s="2">
        <v>30.437200000000001</v>
      </c>
      <c r="C9484" s="2">
        <v>0.17528099999999999</v>
      </c>
      <c r="D9484" s="2">
        <v>0.89999700000000005</v>
      </c>
      <c r="F9484" s="2">
        <v>11.647539999999999</v>
      </c>
      <c r="G9484" s="2">
        <v>0.44639600000000002</v>
      </c>
      <c r="H9484" s="2">
        <v>0.44735000000000003</v>
      </c>
      <c r="J9484" s="2">
        <v>11.65035</v>
      </c>
      <c r="K9484" s="2">
        <v>0.15862399999999999</v>
      </c>
      <c r="L9484" s="2">
        <v>0.101688</v>
      </c>
    </row>
    <row r="9485" spans="1:12" x14ac:dyDescent="0.2">
      <c r="A9485" s="2">
        <v>11.65105</v>
      </c>
      <c r="B9485" s="2">
        <v>30.454740000000001</v>
      </c>
      <c r="C9485" s="2">
        <v>0.17515500000000001</v>
      </c>
      <c r="D9485" s="2">
        <v>0.90036300000000002</v>
      </c>
      <c r="F9485" s="2">
        <v>11.648250000000001</v>
      </c>
      <c r="G9485" s="2">
        <v>0.44650299999999998</v>
      </c>
      <c r="H9485" s="2">
        <v>0.44699100000000003</v>
      </c>
      <c r="J9485" s="2">
        <v>11.65105</v>
      </c>
      <c r="K9485" s="2">
        <v>0.15857099999999999</v>
      </c>
      <c r="L9485" s="2">
        <v>0.101177</v>
      </c>
    </row>
    <row r="9486" spans="1:12" x14ac:dyDescent="0.2">
      <c r="A9486" s="2">
        <v>11.65175</v>
      </c>
      <c r="B9486" s="2">
        <v>30.472249999999999</v>
      </c>
      <c r="C9486" s="2">
        <v>0.175765</v>
      </c>
      <c r="D9486" s="2">
        <v>0.90043899999999999</v>
      </c>
      <c r="F9486" s="2">
        <v>11.648949999999999</v>
      </c>
      <c r="G9486" s="2">
        <v>0.446716</v>
      </c>
      <c r="H9486" s="2">
        <v>0.44663199999999997</v>
      </c>
      <c r="J9486" s="2">
        <v>11.65175</v>
      </c>
      <c r="K9486" s="2">
        <v>0.15864200000000001</v>
      </c>
      <c r="L9486" s="2">
        <v>0.100939</v>
      </c>
    </row>
    <row r="9487" spans="1:12" x14ac:dyDescent="0.2">
      <c r="A9487" s="2">
        <v>11.65245</v>
      </c>
      <c r="B9487" s="2">
        <v>30.489550000000001</v>
      </c>
      <c r="C9487" s="2">
        <v>0.176952</v>
      </c>
      <c r="D9487" s="2">
        <v>0.900142</v>
      </c>
      <c r="F9487" s="2">
        <v>11.649649999999999</v>
      </c>
      <c r="G9487" s="2">
        <v>0.44716600000000001</v>
      </c>
      <c r="H9487" s="2">
        <v>0.44579299999999999</v>
      </c>
      <c r="J9487" s="2">
        <v>11.65245</v>
      </c>
      <c r="K9487" s="2">
        <v>0.158577</v>
      </c>
      <c r="L9487" s="2">
        <v>0.100878</v>
      </c>
    </row>
    <row r="9488" spans="1:12" x14ac:dyDescent="0.2">
      <c r="A9488" s="2">
        <v>11.65315</v>
      </c>
      <c r="B9488" s="2">
        <v>30.506609999999998</v>
      </c>
      <c r="C9488" s="2">
        <v>0.177592</v>
      </c>
      <c r="D9488" s="2">
        <v>0.90040100000000001</v>
      </c>
      <c r="F9488" s="2">
        <v>11.65035</v>
      </c>
      <c r="G9488" s="2">
        <v>0.44743300000000003</v>
      </c>
      <c r="H9488" s="2">
        <v>0.44540400000000002</v>
      </c>
      <c r="J9488" s="2">
        <v>11.65315</v>
      </c>
      <c r="K9488" s="2">
        <v>0.15820100000000001</v>
      </c>
      <c r="L9488" s="2">
        <v>0.10094</v>
      </c>
    </row>
    <row r="9489" spans="1:12" x14ac:dyDescent="0.2">
      <c r="A9489" s="2">
        <v>11.65386</v>
      </c>
      <c r="B9489" s="2">
        <v>30.52383</v>
      </c>
      <c r="C9489" s="2">
        <v>0.177921</v>
      </c>
      <c r="D9489" s="2">
        <v>0.90117199999999997</v>
      </c>
      <c r="F9489" s="2">
        <v>11.65105</v>
      </c>
      <c r="G9489" s="2">
        <v>0.447876</v>
      </c>
      <c r="H9489" s="2">
        <v>0.44504500000000002</v>
      </c>
      <c r="J9489" s="2">
        <v>11.65386</v>
      </c>
      <c r="K9489" s="2">
        <v>0.157501</v>
      </c>
      <c r="L9489" s="2">
        <v>0.10059999999999999</v>
      </c>
    </row>
    <row r="9490" spans="1:12" x14ac:dyDescent="0.2">
      <c r="A9490" s="2">
        <v>11.65456</v>
      </c>
      <c r="B9490" s="2">
        <v>30.541080000000001</v>
      </c>
      <c r="C9490" s="2">
        <v>0.178703</v>
      </c>
      <c r="D9490" s="2">
        <v>0.90209499999999998</v>
      </c>
      <c r="F9490" s="2">
        <v>11.65175</v>
      </c>
      <c r="G9490" s="2">
        <v>0.44763900000000001</v>
      </c>
      <c r="H9490" s="2">
        <v>0.444855</v>
      </c>
      <c r="J9490" s="2">
        <v>11.65456</v>
      </c>
      <c r="K9490" s="2">
        <v>0.15734799999999999</v>
      </c>
      <c r="L9490" s="2">
        <v>9.9751000000000006E-2</v>
      </c>
    </row>
    <row r="9491" spans="1:12" x14ac:dyDescent="0.2">
      <c r="A9491" s="2">
        <v>11.65526</v>
      </c>
      <c r="B9491" s="2">
        <v>30.558420000000002</v>
      </c>
      <c r="C9491" s="2">
        <v>0.17883199999999999</v>
      </c>
      <c r="D9491" s="2">
        <v>0.90282700000000005</v>
      </c>
      <c r="F9491" s="2">
        <v>11.65245</v>
      </c>
      <c r="G9491" s="2">
        <v>0.447517</v>
      </c>
      <c r="H9491" s="2">
        <v>0.44506099999999998</v>
      </c>
      <c r="J9491" s="2">
        <v>11.65526</v>
      </c>
      <c r="K9491" s="2">
        <v>0.15750900000000001</v>
      </c>
      <c r="L9491" s="2">
        <v>0.100133</v>
      </c>
    </row>
    <row r="9492" spans="1:12" x14ac:dyDescent="0.2">
      <c r="A9492" s="2">
        <v>11.65596</v>
      </c>
      <c r="B9492" s="2">
        <v>30.576029999999999</v>
      </c>
      <c r="C9492" s="2">
        <v>0.179145</v>
      </c>
      <c r="D9492" s="2">
        <v>0.90285800000000005</v>
      </c>
      <c r="F9492" s="2">
        <v>11.65315</v>
      </c>
      <c r="G9492" s="2">
        <v>0.44764700000000002</v>
      </c>
      <c r="H9492" s="2">
        <v>0.44493899999999997</v>
      </c>
      <c r="J9492" s="2">
        <v>11.65596</v>
      </c>
      <c r="K9492" s="2">
        <v>0.15764800000000001</v>
      </c>
      <c r="L9492" s="2">
        <v>9.9876000000000006E-2</v>
      </c>
    </row>
    <row r="9493" spans="1:12" x14ac:dyDescent="0.2">
      <c r="A9493" s="2">
        <v>11.65666</v>
      </c>
      <c r="B9493" s="2">
        <v>30.59365</v>
      </c>
      <c r="C9493" s="2">
        <v>0.17929400000000001</v>
      </c>
      <c r="D9493" s="2">
        <v>0.90299499999999999</v>
      </c>
      <c r="F9493" s="2">
        <v>11.65386</v>
      </c>
      <c r="G9493" s="2">
        <v>0.44769300000000001</v>
      </c>
      <c r="H9493" s="2">
        <v>0.44484699999999999</v>
      </c>
      <c r="J9493" s="2">
        <v>11.65666</v>
      </c>
      <c r="K9493" s="2">
        <v>0.15803300000000001</v>
      </c>
      <c r="L9493" s="2">
        <v>9.9666000000000005E-2</v>
      </c>
    </row>
    <row r="9494" spans="1:12" x14ac:dyDescent="0.2">
      <c r="A9494" s="2">
        <v>11.657360000000001</v>
      </c>
      <c r="B9494" s="2">
        <v>30.61112</v>
      </c>
      <c r="C9494" s="2">
        <v>0.17968700000000001</v>
      </c>
      <c r="D9494" s="2">
        <v>0.90326200000000001</v>
      </c>
      <c r="F9494" s="2">
        <v>11.65456</v>
      </c>
      <c r="G9494" s="2">
        <v>0.44805099999999998</v>
      </c>
      <c r="H9494" s="2">
        <v>0.44496200000000002</v>
      </c>
      <c r="J9494" s="2">
        <v>11.657360000000001</v>
      </c>
      <c r="K9494" s="2">
        <v>0.15809200000000001</v>
      </c>
      <c r="L9494" s="2">
        <v>9.9828E-2</v>
      </c>
    </row>
    <row r="9495" spans="1:12" x14ac:dyDescent="0.2">
      <c r="A9495" s="2">
        <v>11.658060000000001</v>
      </c>
      <c r="B9495" s="2">
        <v>30.62839</v>
      </c>
      <c r="C9495" s="2">
        <v>0.17971699999999999</v>
      </c>
      <c r="D9495" s="2">
        <v>0.90348399999999995</v>
      </c>
      <c r="F9495" s="2">
        <v>11.65526</v>
      </c>
      <c r="G9495" s="2">
        <v>0.44857799999999998</v>
      </c>
      <c r="H9495" s="2">
        <v>0.44480900000000001</v>
      </c>
      <c r="J9495" s="2">
        <v>11.658060000000001</v>
      </c>
      <c r="K9495" s="2">
        <v>0.15828100000000001</v>
      </c>
      <c r="L9495" s="2">
        <v>9.9732000000000001E-2</v>
      </c>
    </row>
    <row r="9496" spans="1:12" x14ac:dyDescent="0.2">
      <c r="A9496" s="2">
        <v>11.658770000000001</v>
      </c>
      <c r="B9496" s="2">
        <v>30.64584</v>
      </c>
      <c r="C9496" s="2">
        <v>0.17986199999999999</v>
      </c>
      <c r="D9496" s="2">
        <v>0.90323200000000003</v>
      </c>
      <c r="F9496" s="2">
        <v>11.65596</v>
      </c>
      <c r="G9496" s="2">
        <v>0.44884499999999999</v>
      </c>
      <c r="H9496" s="2">
        <v>0.444633</v>
      </c>
      <c r="J9496" s="2">
        <v>11.658770000000001</v>
      </c>
      <c r="K9496" s="2">
        <v>0.15817800000000001</v>
      </c>
      <c r="L9496" s="2">
        <v>9.9626999999999993E-2</v>
      </c>
    </row>
    <row r="9497" spans="1:12" x14ac:dyDescent="0.2">
      <c r="A9497" s="2">
        <v>11.659470000000001</v>
      </c>
      <c r="B9497" s="2">
        <v>30.663399999999999</v>
      </c>
      <c r="C9497" s="2">
        <v>0.18074000000000001</v>
      </c>
      <c r="D9497" s="2">
        <v>0.90310999999999997</v>
      </c>
      <c r="F9497" s="2">
        <v>11.65666</v>
      </c>
      <c r="G9497" s="2">
        <v>0.44879200000000002</v>
      </c>
      <c r="H9497" s="2">
        <v>0.44475599999999998</v>
      </c>
      <c r="J9497" s="2">
        <v>11.659470000000001</v>
      </c>
      <c r="K9497" s="2">
        <v>0.15826399999999999</v>
      </c>
      <c r="L9497" s="2">
        <v>0.100048</v>
      </c>
    </row>
    <row r="9498" spans="1:12" x14ac:dyDescent="0.2">
      <c r="A9498" s="2">
        <v>11.660170000000001</v>
      </c>
      <c r="B9498" s="2">
        <v>30.681450000000002</v>
      </c>
      <c r="C9498" s="2">
        <v>0.18137700000000001</v>
      </c>
      <c r="D9498" s="2">
        <v>0.90298800000000001</v>
      </c>
      <c r="F9498" s="2">
        <v>11.657360000000001</v>
      </c>
      <c r="G9498" s="2">
        <v>0.44858599999999998</v>
      </c>
      <c r="H9498" s="2">
        <v>0.44511400000000001</v>
      </c>
      <c r="J9498" s="2">
        <v>11.660170000000001</v>
      </c>
      <c r="K9498" s="2">
        <v>0.158752</v>
      </c>
      <c r="L9498" s="2">
        <v>0.100412</v>
      </c>
    </row>
    <row r="9499" spans="1:12" x14ac:dyDescent="0.2">
      <c r="A9499" s="2">
        <v>11.660869999999999</v>
      </c>
      <c r="B9499" s="2">
        <v>30.699670000000001</v>
      </c>
      <c r="C9499" s="2">
        <v>0.181365</v>
      </c>
      <c r="D9499" s="2">
        <v>0.90308699999999997</v>
      </c>
      <c r="F9499" s="2">
        <v>11.658060000000001</v>
      </c>
      <c r="G9499" s="2">
        <v>0.44830300000000001</v>
      </c>
      <c r="H9499" s="2">
        <v>0.44547300000000001</v>
      </c>
      <c r="J9499" s="2">
        <v>11.660869999999999</v>
      </c>
      <c r="K9499" s="2">
        <v>0.158747</v>
      </c>
      <c r="L9499" s="2">
        <v>0.100523</v>
      </c>
    </row>
    <row r="9500" spans="1:12" x14ac:dyDescent="0.2">
      <c r="A9500" s="2">
        <v>11.661569999999999</v>
      </c>
      <c r="B9500" s="2">
        <v>30.718039999999998</v>
      </c>
      <c r="C9500" s="2">
        <v>0.18157100000000001</v>
      </c>
      <c r="D9500" s="2">
        <v>0.90313299999999996</v>
      </c>
      <c r="F9500" s="2">
        <v>11.658770000000001</v>
      </c>
      <c r="G9500" s="2">
        <v>0.44809700000000002</v>
      </c>
      <c r="H9500" s="2">
        <v>0.44545699999999999</v>
      </c>
      <c r="J9500" s="2">
        <v>11.661569999999999</v>
      </c>
      <c r="K9500" s="2">
        <v>0.15876899999999999</v>
      </c>
      <c r="L9500" s="2">
        <v>0.101232</v>
      </c>
    </row>
    <row r="9501" spans="1:12" x14ac:dyDescent="0.2">
      <c r="A9501" s="2">
        <v>11.662269999999999</v>
      </c>
      <c r="B9501" s="2">
        <v>30.736180000000001</v>
      </c>
      <c r="C9501" s="2">
        <v>0.18179999999999999</v>
      </c>
      <c r="D9501" s="2">
        <v>0.90314000000000005</v>
      </c>
      <c r="F9501" s="2">
        <v>11.659470000000001</v>
      </c>
      <c r="G9501" s="2">
        <v>0.448181</v>
      </c>
      <c r="H9501" s="2">
        <v>0.44538899999999998</v>
      </c>
      <c r="J9501" s="2">
        <v>11.662269999999999</v>
      </c>
      <c r="K9501" s="2">
        <v>0.158834</v>
      </c>
      <c r="L9501" s="2">
        <v>0.10105500000000001</v>
      </c>
    </row>
    <row r="9502" spans="1:12" x14ac:dyDescent="0.2">
      <c r="A9502" s="2">
        <v>11.66297</v>
      </c>
      <c r="B9502" s="2">
        <v>30.7547</v>
      </c>
      <c r="C9502" s="2">
        <v>0.18187999999999999</v>
      </c>
      <c r="D9502" s="2">
        <v>0.90331600000000001</v>
      </c>
      <c r="F9502" s="2">
        <v>11.660170000000001</v>
      </c>
      <c r="G9502" s="2">
        <v>0.44812000000000002</v>
      </c>
      <c r="H9502" s="2">
        <v>0.44492300000000001</v>
      </c>
      <c r="J9502" s="2">
        <v>11.66297</v>
      </c>
      <c r="K9502" s="2">
        <v>0.159027</v>
      </c>
      <c r="L9502" s="2">
        <v>0.10043299999999999</v>
      </c>
    </row>
    <row r="9503" spans="1:12" x14ac:dyDescent="0.2">
      <c r="A9503" s="2">
        <v>11.663679999999999</v>
      </c>
      <c r="B9503" s="2">
        <v>30.772960000000001</v>
      </c>
      <c r="C9503" s="2">
        <v>0.182204</v>
      </c>
      <c r="D9503" s="2">
        <v>0.90311699999999995</v>
      </c>
      <c r="F9503" s="2">
        <v>11.660869999999999</v>
      </c>
      <c r="G9503" s="2">
        <v>0.44777699999999998</v>
      </c>
      <c r="H9503" s="2">
        <v>0.444878</v>
      </c>
      <c r="J9503" s="2">
        <v>11.663679999999999</v>
      </c>
      <c r="K9503" s="2">
        <v>0.15878999999999999</v>
      </c>
      <c r="L9503" s="2">
        <v>0.100924</v>
      </c>
    </row>
    <row r="9504" spans="1:12" x14ac:dyDescent="0.2">
      <c r="A9504" s="2">
        <v>11.66438</v>
      </c>
      <c r="B9504" s="2">
        <v>30.791180000000001</v>
      </c>
      <c r="C9504" s="2">
        <v>0.18247099999999999</v>
      </c>
      <c r="D9504" s="2">
        <v>0.90312499999999996</v>
      </c>
      <c r="F9504" s="2">
        <v>11.661569999999999</v>
      </c>
      <c r="G9504" s="2">
        <v>0.44775399999999999</v>
      </c>
      <c r="H9504" s="2">
        <v>0.444801</v>
      </c>
      <c r="J9504" s="2">
        <v>11.66438</v>
      </c>
      <c r="K9504" s="2">
        <v>0.15889300000000001</v>
      </c>
      <c r="L9504" s="2">
        <v>0.10026</v>
      </c>
    </row>
    <row r="9505" spans="1:12" x14ac:dyDescent="0.2">
      <c r="A9505" s="2">
        <v>11.66508</v>
      </c>
      <c r="B9505" s="2">
        <v>30.809360000000002</v>
      </c>
      <c r="C9505" s="2">
        <v>0.182639</v>
      </c>
      <c r="D9505" s="2">
        <v>0.90315599999999996</v>
      </c>
      <c r="F9505" s="2">
        <v>11.662269999999999</v>
      </c>
      <c r="G9505" s="2">
        <v>0.44765500000000003</v>
      </c>
      <c r="H9505" s="2">
        <v>0.44440499999999999</v>
      </c>
      <c r="J9505" s="2">
        <v>11.66508</v>
      </c>
      <c r="K9505" s="2">
        <v>0.15928600000000001</v>
      </c>
      <c r="L9505" s="2">
        <v>0.10019</v>
      </c>
    </row>
    <row r="9506" spans="1:12" x14ac:dyDescent="0.2">
      <c r="A9506" s="2">
        <v>11.66578</v>
      </c>
      <c r="B9506" s="2">
        <v>30.827190000000002</v>
      </c>
      <c r="C9506" s="2">
        <v>0.18323400000000001</v>
      </c>
      <c r="D9506" s="2">
        <v>0.90303299999999997</v>
      </c>
      <c r="F9506" s="2">
        <v>11.66297</v>
      </c>
      <c r="G9506" s="2">
        <v>0.44735000000000003</v>
      </c>
      <c r="H9506" s="2">
        <v>0.444023</v>
      </c>
      <c r="J9506" s="2">
        <v>11.66578</v>
      </c>
      <c r="K9506" s="2">
        <v>0.15905</v>
      </c>
      <c r="L9506" s="2">
        <v>0.10018000000000001</v>
      </c>
    </row>
    <row r="9507" spans="1:12" x14ac:dyDescent="0.2">
      <c r="A9507" s="2">
        <v>11.66648</v>
      </c>
      <c r="B9507" s="2">
        <v>30.845580000000002</v>
      </c>
      <c r="C9507" s="2">
        <v>0.18379100000000001</v>
      </c>
      <c r="D9507" s="2">
        <v>0.90315599999999996</v>
      </c>
      <c r="F9507" s="2">
        <v>11.663679999999999</v>
      </c>
      <c r="G9507" s="2">
        <v>0.44699100000000003</v>
      </c>
      <c r="H9507" s="2">
        <v>0.44422099999999998</v>
      </c>
      <c r="J9507" s="2">
        <v>11.66648</v>
      </c>
      <c r="K9507" s="2">
        <v>0.159555</v>
      </c>
      <c r="L9507" s="2">
        <v>9.9092E-2</v>
      </c>
    </row>
    <row r="9508" spans="1:12" x14ac:dyDescent="0.2">
      <c r="A9508" s="2">
        <v>11.66718</v>
      </c>
      <c r="B9508" s="2">
        <v>30.864450000000001</v>
      </c>
      <c r="C9508" s="2">
        <v>0.184612</v>
      </c>
      <c r="D9508" s="2">
        <v>0.90368999999999999</v>
      </c>
      <c r="F9508" s="2">
        <v>11.66438</v>
      </c>
      <c r="G9508" s="2">
        <v>0.44663199999999997</v>
      </c>
      <c r="H9508" s="2">
        <v>0.44425999999999999</v>
      </c>
      <c r="J9508" s="2">
        <v>11.66718</v>
      </c>
      <c r="K9508" s="2">
        <v>0.15993499999999999</v>
      </c>
      <c r="L9508" s="2">
        <v>9.8918000000000006E-2</v>
      </c>
    </row>
    <row r="9509" spans="1:12" x14ac:dyDescent="0.2">
      <c r="A9509" s="2">
        <v>11.66788</v>
      </c>
      <c r="B9509" s="2">
        <v>30.883980000000001</v>
      </c>
      <c r="C9509" s="2">
        <v>0.18553800000000001</v>
      </c>
      <c r="D9509" s="2">
        <v>0.90454400000000001</v>
      </c>
      <c r="F9509" s="2">
        <v>11.66508</v>
      </c>
      <c r="G9509" s="2">
        <v>0.44579299999999999</v>
      </c>
      <c r="H9509" s="2">
        <v>0.44411499999999998</v>
      </c>
      <c r="J9509" s="2">
        <v>11.66788</v>
      </c>
      <c r="K9509" s="2">
        <v>0.15978000000000001</v>
      </c>
      <c r="L9509" s="2">
        <v>9.8803000000000002E-2</v>
      </c>
    </row>
    <row r="9510" spans="1:12" x14ac:dyDescent="0.2">
      <c r="A9510" s="2">
        <v>11.66859</v>
      </c>
      <c r="B9510" s="2">
        <v>30.903310000000001</v>
      </c>
      <c r="C9510" s="2">
        <v>0.18634000000000001</v>
      </c>
      <c r="D9510" s="2">
        <v>0.90481900000000004</v>
      </c>
      <c r="F9510" s="2">
        <v>11.66578</v>
      </c>
      <c r="G9510" s="2">
        <v>0.44540400000000002</v>
      </c>
      <c r="H9510" s="2">
        <v>0.444077</v>
      </c>
      <c r="J9510" s="2">
        <v>11.66859</v>
      </c>
      <c r="K9510" s="2">
        <v>0.159855</v>
      </c>
      <c r="L9510" s="2">
        <v>9.9073999999999995E-2</v>
      </c>
    </row>
    <row r="9511" spans="1:12" x14ac:dyDescent="0.2">
      <c r="A9511" s="2">
        <v>11.66929</v>
      </c>
      <c r="B9511" s="2">
        <v>30.9222</v>
      </c>
      <c r="C9511" s="2">
        <v>0.18673600000000001</v>
      </c>
      <c r="D9511" s="2">
        <v>0.90546000000000004</v>
      </c>
      <c r="F9511" s="2">
        <v>11.66648</v>
      </c>
      <c r="G9511" s="2">
        <v>0.44504500000000002</v>
      </c>
      <c r="H9511" s="2">
        <v>0.44442700000000002</v>
      </c>
      <c r="J9511" s="2">
        <v>11.66929</v>
      </c>
      <c r="K9511" s="2">
        <v>0.15976499999999999</v>
      </c>
      <c r="L9511" s="2">
        <v>9.8928000000000002E-2</v>
      </c>
    </row>
    <row r="9512" spans="1:12" x14ac:dyDescent="0.2">
      <c r="A9512" s="2">
        <v>11.66999</v>
      </c>
      <c r="B9512" s="2">
        <v>30.941299999999998</v>
      </c>
      <c r="C9512" s="2">
        <v>0.187</v>
      </c>
      <c r="D9512" s="2">
        <v>0.906192</v>
      </c>
      <c r="F9512" s="2">
        <v>11.66718</v>
      </c>
      <c r="G9512" s="2">
        <v>0.444855</v>
      </c>
      <c r="H9512" s="2">
        <v>0.44456499999999999</v>
      </c>
      <c r="J9512" s="2">
        <v>11.66999</v>
      </c>
      <c r="K9512" s="2">
        <v>0.159967</v>
      </c>
      <c r="L9512" s="2">
        <v>9.8852999999999996E-2</v>
      </c>
    </row>
    <row r="9513" spans="1:12" x14ac:dyDescent="0.2">
      <c r="A9513" s="2">
        <v>11.67069</v>
      </c>
      <c r="B9513" s="2">
        <v>30.96088</v>
      </c>
      <c r="C9513" s="2">
        <v>0.18752199999999999</v>
      </c>
      <c r="D9513" s="2">
        <v>0.90661899999999995</v>
      </c>
      <c r="F9513" s="2">
        <v>11.66788</v>
      </c>
      <c r="G9513" s="2">
        <v>0.44506099999999998</v>
      </c>
      <c r="H9513" s="2">
        <v>0.44478600000000001</v>
      </c>
      <c r="J9513" s="2">
        <v>11.67069</v>
      </c>
      <c r="K9513" s="2">
        <v>0.159992</v>
      </c>
      <c r="L9513" s="2">
        <v>9.8371E-2</v>
      </c>
    </row>
    <row r="9514" spans="1:12" x14ac:dyDescent="0.2">
      <c r="A9514" s="2">
        <v>11.671390000000001</v>
      </c>
      <c r="B9514" s="2">
        <v>30.980450000000001</v>
      </c>
      <c r="C9514" s="2">
        <v>0.187778</v>
      </c>
      <c r="D9514" s="2">
        <v>0.90729800000000005</v>
      </c>
      <c r="F9514" s="2">
        <v>11.66859</v>
      </c>
      <c r="G9514" s="2">
        <v>0.44493899999999997</v>
      </c>
      <c r="H9514" s="2">
        <v>0.44464100000000001</v>
      </c>
      <c r="J9514" s="2">
        <v>11.671390000000001</v>
      </c>
      <c r="K9514" s="2">
        <v>0.16003000000000001</v>
      </c>
      <c r="L9514" s="2">
        <v>9.7907999999999995E-2</v>
      </c>
    </row>
    <row r="9515" spans="1:12" x14ac:dyDescent="0.2">
      <c r="A9515" s="2">
        <v>11.672090000000001</v>
      </c>
      <c r="B9515" s="2">
        <v>30.999829999999999</v>
      </c>
      <c r="C9515" s="2">
        <v>0.18806800000000001</v>
      </c>
      <c r="D9515" s="2">
        <v>0.90795400000000004</v>
      </c>
      <c r="F9515" s="2">
        <v>11.66929</v>
      </c>
      <c r="G9515" s="2">
        <v>0.44484699999999999</v>
      </c>
      <c r="H9515" s="2">
        <v>0.44445800000000002</v>
      </c>
      <c r="J9515" s="2">
        <v>11.672090000000001</v>
      </c>
      <c r="K9515" s="2">
        <v>0.16026699999999999</v>
      </c>
      <c r="L9515" s="2">
        <v>9.7841999999999998E-2</v>
      </c>
    </row>
    <row r="9516" spans="1:12" x14ac:dyDescent="0.2">
      <c r="A9516" s="2">
        <v>11.672790000000001</v>
      </c>
      <c r="B9516" s="2">
        <v>31.019909999999999</v>
      </c>
      <c r="C9516" s="2">
        <v>0.18892600000000001</v>
      </c>
      <c r="D9516" s="2">
        <v>0.90822899999999995</v>
      </c>
      <c r="F9516" s="2">
        <v>11.66999</v>
      </c>
      <c r="G9516" s="2">
        <v>0.44496200000000002</v>
      </c>
      <c r="H9516" s="2">
        <v>0.44427499999999998</v>
      </c>
      <c r="J9516" s="2">
        <v>11.672790000000001</v>
      </c>
      <c r="K9516" s="2">
        <v>0.16031400000000001</v>
      </c>
      <c r="L9516" s="2">
        <v>9.7512000000000001E-2</v>
      </c>
    </row>
    <row r="9517" spans="1:12" x14ac:dyDescent="0.2">
      <c r="A9517" s="2">
        <v>11.673489999999999</v>
      </c>
      <c r="B9517" s="2">
        <v>31.039960000000001</v>
      </c>
      <c r="C9517" s="2">
        <v>0.189525</v>
      </c>
      <c r="D9517" s="2">
        <v>0.90802300000000002</v>
      </c>
      <c r="F9517" s="2">
        <v>11.67069</v>
      </c>
      <c r="G9517" s="2">
        <v>0.44480900000000001</v>
      </c>
      <c r="H9517" s="2">
        <v>0.44397700000000001</v>
      </c>
      <c r="J9517" s="2">
        <v>11.673489999999999</v>
      </c>
      <c r="K9517" s="2">
        <v>0.159914</v>
      </c>
      <c r="L9517" s="2">
        <v>9.7014000000000003E-2</v>
      </c>
    </row>
    <row r="9518" spans="1:12" x14ac:dyDescent="0.2">
      <c r="A9518" s="2">
        <v>11.674200000000001</v>
      </c>
      <c r="B9518" s="2">
        <v>31.059609999999999</v>
      </c>
      <c r="C9518" s="2">
        <v>0.18970400000000001</v>
      </c>
      <c r="D9518" s="2">
        <v>0.90793900000000005</v>
      </c>
      <c r="F9518" s="2">
        <v>11.671390000000001</v>
      </c>
      <c r="G9518" s="2">
        <v>0.444633</v>
      </c>
      <c r="H9518" s="2">
        <v>0.44379400000000002</v>
      </c>
      <c r="J9518" s="2">
        <v>11.674200000000001</v>
      </c>
      <c r="K9518" s="2">
        <v>0.15998100000000001</v>
      </c>
      <c r="L9518" s="2">
        <v>9.7123000000000001E-2</v>
      </c>
    </row>
    <row r="9519" spans="1:12" x14ac:dyDescent="0.2">
      <c r="A9519" s="2">
        <v>11.674899999999999</v>
      </c>
      <c r="B9519" s="2">
        <v>31.079820000000002</v>
      </c>
      <c r="C9519" s="2">
        <v>0.190219</v>
      </c>
      <c r="D9519" s="2">
        <v>0.90815999999999997</v>
      </c>
      <c r="F9519" s="2">
        <v>11.672090000000001</v>
      </c>
      <c r="G9519" s="2">
        <v>0.44475599999999998</v>
      </c>
      <c r="H9519" s="2">
        <v>0.44355</v>
      </c>
      <c r="J9519" s="2">
        <v>11.674899999999999</v>
      </c>
      <c r="K9519" s="2">
        <v>0.15960299999999999</v>
      </c>
      <c r="L9519" s="2">
        <v>9.7151000000000001E-2</v>
      </c>
    </row>
    <row r="9520" spans="1:12" x14ac:dyDescent="0.2">
      <c r="A9520" s="2">
        <v>11.675599999999999</v>
      </c>
      <c r="B9520" s="2">
        <v>31.100249999999999</v>
      </c>
      <c r="C9520" s="2">
        <v>0.19081400000000001</v>
      </c>
      <c r="D9520" s="2">
        <v>0.90850399999999998</v>
      </c>
      <c r="F9520" s="2">
        <v>11.672790000000001</v>
      </c>
      <c r="G9520" s="2">
        <v>0.44511400000000001</v>
      </c>
      <c r="H9520" s="2">
        <v>0.44284800000000002</v>
      </c>
      <c r="J9520" s="2">
        <v>11.675599999999999</v>
      </c>
      <c r="K9520" s="2">
        <v>0.15976099999999999</v>
      </c>
      <c r="L9520" s="2">
        <v>9.6820000000000003E-2</v>
      </c>
    </row>
    <row r="9521" spans="1:12" x14ac:dyDescent="0.2">
      <c r="A9521" s="2">
        <v>11.676299999999999</v>
      </c>
      <c r="B9521" s="2">
        <v>31.1204</v>
      </c>
      <c r="C9521" s="2">
        <v>0.19089100000000001</v>
      </c>
      <c r="D9521" s="2">
        <v>0.90873999999999999</v>
      </c>
      <c r="F9521" s="2">
        <v>11.673489999999999</v>
      </c>
      <c r="G9521" s="2">
        <v>0.44547300000000001</v>
      </c>
      <c r="H9521" s="2">
        <v>0.44207800000000003</v>
      </c>
      <c r="J9521" s="2">
        <v>11.676299999999999</v>
      </c>
      <c r="K9521" s="2">
        <v>0.16011800000000001</v>
      </c>
      <c r="L9521" s="2">
        <v>9.6622E-2</v>
      </c>
    </row>
    <row r="9522" spans="1:12" x14ac:dyDescent="0.2">
      <c r="A9522" s="2">
        <v>11.677</v>
      </c>
      <c r="B9522" s="2">
        <v>31.140550000000001</v>
      </c>
      <c r="C9522" s="2">
        <v>0.19132199999999999</v>
      </c>
      <c r="D9522" s="2">
        <v>0.90913699999999997</v>
      </c>
      <c r="F9522" s="2">
        <v>11.674200000000001</v>
      </c>
      <c r="G9522" s="2">
        <v>0.44545699999999999</v>
      </c>
      <c r="H9522" s="2">
        <v>0.44148999999999999</v>
      </c>
      <c r="J9522" s="2">
        <v>11.677</v>
      </c>
      <c r="K9522" s="2">
        <v>0.16014999999999999</v>
      </c>
      <c r="L9522" s="2">
        <v>9.5939999999999998E-2</v>
      </c>
    </row>
    <row r="9523" spans="1:12" x14ac:dyDescent="0.2">
      <c r="A9523" s="2">
        <v>11.6777</v>
      </c>
      <c r="B9523" s="2">
        <v>31.160789999999999</v>
      </c>
      <c r="C9523" s="2">
        <v>0.192054</v>
      </c>
      <c r="D9523" s="2">
        <v>0.90909899999999999</v>
      </c>
      <c r="F9523" s="2">
        <v>11.674899999999999</v>
      </c>
      <c r="G9523" s="2">
        <v>0.44538899999999998</v>
      </c>
      <c r="H9523" s="2">
        <v>0.44128400000000001</v>
      </c>
      <c r="J9523" s="2">
        <v>11.6777</v>
      </c>
      <c r="K9523" s="2">
        <v>0.16056999999999999</v>
      </c>
      <c r="L9523" s="2">
        <v>9.5423999999999995E-2</v>
      </c>
    </row>
    <row r="9524" spans="1:12" x14ac:dyDescent="0.2">
      <c r="A9524" s="2">
        <v>11.6784</v>
      </c>
      <c r="B9524" s="2">
        <v>31.18102</v>
      </c>
      <c r="C9524" s="2">
        <v>0.19236300000000001</v>
      </c>
      <c r="D9524" s="2">
        <v>0.90900700000000001</v>
      </c>
      <c r="F9524" s="2">
        <v>11.675599999999999</v>
      </c>
      <c r="G9524" s="2">
        <v>0.44492300000000001</v>
      </c>
      <c r="H9524" s="2">
        <v>0.441307</v>
      </c>
      <c r="J9524" s="2">
        <v>11.6784</v>
      </c>
      <c r="K9524" s="2">
        <v>0.16079099999999999</v>
      </c>
      <c r="L9524" s="2">
        <v>9.5159999999999995E-2</v>
      </c>
    </row>
    <row r="9525" spans="1:12" x14ac:dyDescent="0.2">
      <c r="A9525" s="2">
        <v>11.67911</v>
      </c>
      <c r="B9525" s="2">
        <v>31.201460000000001</v>
      </c>
      <c r="C9525" s="2">
        <v>0.19256499999999999</v>
      </c>
      <c r="D9525" s="2">
        <v>0.90946499999999997</v>
      </c>
      <c r="F9525" s="2">
        <v>11.676299999999999</v>
      </c>
      <c r="G9525" s="2">
        <v>0.444878</v>
      </c>
      <c r="H9525" s="2">
        <v>0.44174999999999998</v>
      </c>
      <c r="J9525" s="2">
        <v>11.67911</v>
      </c>
      <c r="K9525" s="2">
        <v>0.16123199999999999</v>
      </c>
      <c r="L9525" s="2">
        <v>9.5171000000000006E-2</v>
      </c>
    </row>
    <row r="9526" spans="1:12" x14ac:dyDescent="0.2">
      <c r="A9526" s="2">
        <v>11.67981</v>
      </c>
      <c r="B9526" s="2">
        <v>31.22221</v>
      </c>
      <c r="C9526" s="2">
        <v>0.19236700000000001</v>
      </c>
      <c r="D9526" s="2">
        <v>0.90931200000000001</v>
      </c>
      <c r="F9526" s="2">
        <v>11.677</v>
      </c>
      <c r="G9526" s="2">
        <v>0.444801</v>
      </c>
      <c r="H9526" s="2">
        <v>0.44200899999999999</v>
      </c>
      <c r="J9526" s="2">
        <v>11.67981</v>
      </c>
      <c r="K9526" s="2">
        <v>0.16118199999999999</v>
      </c>
      <c r="L9526" s="2">
        <v>9.4866000000000006E-2</v>
      </c>
    </row>
    <row r="9527" spans="1:12" x14ac:dyDescent="0.2">
      <c r="A9527" s="2">
        <v>11.68051</v>
      </c>
      <c r="B9527" s="2">
        <v>31.242889999999999</v>
      </c>
      <c r="C9527" s="2">
        <v>0.19255800000000001</v>
      </c>
      <c r="D9527" s="2">
        <v>0.90932800000000003</v>
      </c>
      <c r="F9527" s="2">
        <v>11.6777</v>
      </c>
      <c r="G9527" s="2">
        <v>0.44440499999999999</v>
      </c>
      <c r="H9527" s="2">
        <v>0.442108</v>
      </c>
      <c r="J9527" s="2">
        <v>11.68051</v>
      </c>
      <c r="K9527" s="2">
        <v>0.16109299999999999</v>
      </c>
      <c r="L9527" s="2">
        <v>9.4190999999999997E-2</v>
      </c>
    </row>
    <row r="9528" spans="1:12" x14ac:dyDescent="0.2">
      <c r="A9528" s="2">
        <v>11.68121</v>
      </c>
      <c r="B9528" s="2">
        <v>31.263649999999998</v>
      </c>
      <c r="C9528" s="2">
        <v>0.19298899999999999</v>
      </c>
      <c r="D9528" s="2">
        <v>0.909717</v>
      </c>
      <c r="F9528" s="2">
        <v>11.6784</v>
      </c>
      <c r="G9528" s="2">
        <v>0.444023</v>
      </c>
      <c r="H9528" s="2">
        <v>0.44194</v>
      </c>
      <c r="J9528" s="2">
        <v>11.68121</v>
      </c>
      <c r="K9528" s="2">
        <v>0.16111200000000001</v>
      </c>
      <c r="L9528" s="2">
        <v>9.3507999999999994E-2</v>
      </c>
    </row>
    <row r="9529" spans="1:12" x14ac:dyDescent="0.2">
      <c r="A9529" s="2">
        <v>11.68191</v>
      </c>
      <c r="B9529" s="2">
        <v>31.284829999999999</v>
      </c>
      <c r="C9529" s="2">
        <v>0.19315299999999999</v>
      </c>
      <c r="D9529" s="2">
        <v>0.90996100000000002</v>
      </c>
      <c r="F9529" s="2">
        <v>11.67911</v>
      </c>
      <c r="G9529" s="2">
        <v>0.44422099999999998</v>
      </c>
      <c r="H9529" s="2">
        <v>0.44198599999999999</v>
      </c>
      <c r="J9529" s="2">
        <v>11.68191</v>
      </c>
      <c r="K9529" s="2">
        <v>0.16109299999999999</v>
      </c>
      <c r="L9529" s="2">
        <v>9.2885999999999996E-2</v>
      </c>
    </row>
    <row r="9530" spans="1:12" x14ac:dyDescent="0.2">
      <c r="A9530" s="2">
        <v>11.68261</v>
      </c>
      <c r="B9530" s="2">
        <v>31.305910000000001</v>
      </c>
      <c r="C9530" s="2">
        <v>0.19345399999999999</v>
      </c>
      <c r="D9530" s="2">
        <v>0.91012099999999996</v>
      </c>
      <c r="F9530" s="2">
        <v>11.67981</v>
      </c>
      <c r="G9530" s="2">
        <v>0.44425999999999999</v>
      </c>
      <c r="H9530" s="2">
        <v>0.44190200000000002</v>
      </c>
      <c r="J9530" s="2">
        <v>11.68261</v>
      </c>
      <c r="K9530" s="2">
        <v>0.16119600000000001</v>
      </c>
      <c r="L9530" s="2">
        <v>9.2619999999999994E-2</v>
      </c>
    </row>
    <row r="9531" spans="1:12" x14ac:dyDescent="0.2">
      <c r="A9531" s="2">
        <v>11.683310000000001</v>
      </c>
      <c r="B9531" s="2">
        <v>31.32694</v>
      </c>
      <c r="C9531" s="2">
        <v>0.193938</v>
      </c>
      <c r="D9531" s="2">
        <v>0.91061700000000001</v>
      </c>
      <c r="F9531" s="2">
        <v>11.68051</v>
      </c>
      <c r="G9531" s="2">
        <v>0.44411499999999998</v>
      </c>
      <c r="H9531" s="2">
        <v>0.44186399999999998</v>
      </c>
      <c r="J9531" s="2">
        <v>11.683310000000001</v>
      </c>
      <c r="K9531" s="2">
        <v>0.16158500000000001</v>
      </c>
      <c r="L9531" s="2">
        <v>9.2147999999999994E-2</v>
      </c>
    </row>
    <row r="9532" spans="1:12" x14ac:dyDescent="0.2">
      <c r="A9532" s="2">
        <v>11.684010000000001</v>
      </c>
      <c r="B9532" s="2">
        <v>31.347850000000001</v>
      </c>
      <c r="C9532" s="2">
        <v>0.19409100000000001</v>
      </c>
      <c r="D9532" s="2">
        <v>0.910999</v>
      </c>
      <c r="F9532" s="2">
        <v>11.68121</v>
      </c>
      <c r="G9532" s="2">
        <v>0.444077</v>
      </c>
      <c r="H9532" s="2">
        <v>0.44170399999999999</v>
      </c>
      <c r="J9532" s="2">
        <v>11.684010000000001</v>
      </c>
      <c r="K9532" s="2">
        <v>0.161941</v>
      </c>
      <c r="L9532" s="2">
        <v>9.1516E-2</v>
      </c>
    </row>
    <row r="9533" spans="1:12" x14ac:dyDescent="0.2">
      <c r="A9533" s="2">
        <v>11.68472</v>
      </c>
      <c r="B9533" s="2">
        <v>31.368790000000001</v>
      </c>
      <c r="C9533" s="2">
        <v>0.194656</v>
      </c>
      <c r="D9533" s="2">
        <v>0.91168499999999997</v>
      </c>
      <c r="F9533" s="2">
        <v>11.68191</v>
      </c>
      <c r="G9533" s="2">
        <v>0.44442700000000002</v>
      </c>
      <c r="H9533" s="2">
        <v>0.441498</v>
      </c>
      <c r="J9533" s="2">
        <v>11.68472</v>
      </c>
      <c r="K9533" s="2">
        <v>0.162268</v>
      </c>
      <c r="L9533" s="2">
        <v>9.0722999999999998E-2</v>
      </c>
    </row>
    <row r="9534" spans="1:12" x14ac:dyDescent="0.2">
      <c r="A9534" s="2">
        <v>11.685420000000001</v>
      </c>
      <c r="B9534" s="2">
        <v>31.38992</v>
      </c>
      <c r="C9534" s="2">
        <v>0.19498699999999999</v>
      </c>
      <c r="D9534" s="2">
        <v>0.91209700000000005</v>
      </c>
      <c r="F9534" s="2">
        <v>11.68261</v>
      </c>
      <c r="G9534" s="2">
        <v>0.44456499999999999</v>
      </c>
      <c r="H9534" s="2">
        <v>0.44138300000000003</v>
      </c>
      <c r="J9534" s="2">
        <v>11.685420000000001</v>
      </c>
      <c r="K9534" s="2">
        <v>0.162052</v>
      </c>
      <c r="L9534" s="2">
        <v>9.0239E-2</v>
      </c>
    </row>
    <row r="9535" spans="1:12" x14ac:dyDescent="0.2">
      <c r="A9535" s="2">
        <v>11.686120000000001</v>
      </c>
      <c r="B9535" s="2">
        <v>31.411100000000001</v>
      </c>
      <c r="C9535" s="2">
        <v>0.19554099999999999</v>
      </c>
      <c r="D9535" s="2">
        <v>0.91246300000000002</v>
      </c>
      <c r="F9535" s="2">
        <v>11.683310000000001</v>
      </c>
      <c r="G9535" s="2">
        <v>0.44478600000000001</v>
      </c>
      <c r="H9535" s="2">
        <v>0.44147500000000001</v>
      </c>
      <c r="J9535" s="2">
        <v>11.686120000000001</v>
      </c>
      <c r="K9535" s="2">
        <v>0.16205800000000001</v>
      </c>
      <c r="L9535" s="2">
        <v>9.0010999999999994E-2</v>
      </c>
    </row>
    <row r="9536" spans="1:12" x14ac:dyDescent="0.2">
      <c r="A9536" s="2">
        <v>11.686820000000001</v>
      </c>
      <c r="B9536" s="2">
        <v>31.43196</v>
      </c>
      <c r="C9536" s="2">
        <v>0.19564400000000001</v>
      </c>
      <c r="D9536" s="2">
        <v>0.91298999999999997</v>
      </c>
      <c r="F9536" s="2">
        <v>11.684010000000001</v>
      </c>
      <c r="G9536" s="2">
        <v>0.44464100000000001</v>
      </c>
      <c r="H9536" s="2">
        <v>0.44172699999999998</v>
      </c>
      <c r="J9536" s="2">
        <v>11.686820000000001</v>
      </c>
      <c r="K9536" s="2">
        <v>0.162216</v>
      </c>
      <c r="L9536" s="2">
        <v>9.0487999999999999E-2</v>
      </c>
    </row>
    <row r="9537" spans="1:12" x14ac:dyDescent="0.2">
      <c r="A9537" s="2">
        <v>11.687519999999999</v>
      </c>
      <c r="B9537" s="2">
        <v>31.452870000000001</v>
      </c>
      <c r="C9537" s="2">
        <v>0.19547200000000001</v>
      </c>
      <c r="D9537" s="2">
        <v>0.91332599999999997</v>
      </c>
      <c r="F9537" s="2">
        <v>11.68472</v>
      </c>
      <c r="G9537" s="2">
        <v>0.44445800000000002</v>
      </c>
      <c r="H9537" s="2">
        <v>0.442276</v>
      </c>
      <c r="J9537" s="2">
        <v>11.687519999999999</v>
      </c>
      <c r="K9537" s="2">
        <v>0.16267999999999999</v>
      </c>
      <c r="L9537" s="2">
        <v>9.0123999999999996E-2</v>
      </c>
    </row>
    <row r="9538" spans="1:12" x14ac:dyDescent="0.2">
      <c r="A9538" s="2">
        <v>11.688219999999999</v>
      </c>
      <c r="B9538" s="2">
        <v>31.47456</v>
      </c>
      <c r="C9538" s="2">
        <v>0.19598299999999999</v>
      </c>
      <c r="D9538" s="2">
        <v>0.91303599999999996</v>
      </c>
      <c r="F9538" s="2">
        <v>11.685420000000001</v>
      </c>
      <c r="G9538" s="2">
        <v>0.44427499999999998</v>
      </c>
      <c r="H9538" s="2">
        <v>0.44249699999999997</v>
      </c>
      <c r="J9538" s="2">
        <v>11.688219999999999</v>
      </c>
      <c r="K9538" s="2">
        <v>0.16323299999999999</v>
      </c>
      <c r="L9538" s="2">
        <v>9.0697E-2</v>
      </c>
    </row>
    <row r="9539" spans="1:12" x14ac:dyDescent="0.2">
      <c r="A9539" s="2">
        <v>11.688929999999999</v>
      </c>
      <c r="B9539" s="2">
        <v>31.49661</v>
      </c>
      <c r="C9539" s="2">
        <v>0.19581499999999999</v>
      </c>
      <c r="D9539" s="2">
        <v>0.91293599999999997</v>
      </c>
      <c r="F9539" s="2">
        <v>11.686120000000001</v>
      </c>
      <c r="G9539" s="2">
        <v>0.44397700000000001</v>
      </c>
      <c r="H9539" s="2">
        <v>0.44278000000000001</v>
      </c>
      <c r="J9539" s="2">
        <v>11.688929999999999</v>
      </c>
      <c r="K9539" s="2">
        <v>0.16383900000000001</v>
      </c>
      <c r="L9539" s="2">
        <v>9.1211E-2</v>
      </c>
    </row>
    <row r="9540" spans="1:12" x14ac:dyDescent="0.2">
      <c r="A9540" s="2">
        <v>11.689629999999999</v>
      </c>
      <c r="B9540" s="2">
        <v>31.518910000000002</v>
      </c>
      <c r="C9540" s="2">
        <v>0.19589899999999999</v>
      </c>
      <c r="D9540" s="2">
        <v>0.91333299999999995</v>
      </c>
      <c r="F9540" s="2">
        <v>11.686820000000001</v>
      </c>
      <c r="G9540" s="2">
        <v>0.44379400000000002</v>
      </c>
      <c r="H9540" s="2">
        <v>0.44286300000000001</v>
      </c>
      <c r="J9540" s="2">
        <v>11.689629999999999</v>
      </c>
      <c r="K9540" s="2">
        <v>0.16430800000000001</v>
      </c>
      <c r="L9540" s="2">
        <v>9.1610999999999998E-2</v>
      </c>
    </row>
    <row r="9541" spans="1:12" x14ac:dyDescent="0.2">
      <c r="A9541" s="2">
        <v>11.690329999999999</v>
      </c>
      <c r="B9541" s="2">
        <v>31.541160000000001</v>
      </c>
      <c r="C9541" s="2">
        <v>0.19680700000000001</v>
      </c>
      <c r="D9541" s="2">
        <v>0.91361499999999995</v>
      </c>
      <c r="F9541" s="2">
        <v>11.687519999999999</v>
      </c>
      <c r="G9541" s="2">
        <v>0.44355</v>
      </c>
      <c r="H9541" s="2">
        <v>0.44239000000000001</v>
      </c>
      <c r="J9541" s="2">
        <v>11.690329999999999</v>
      </c>
      <c r="K9541" s="2">
        <v>0.164192</v>
      </c>
      <c r="L9541" s="2">
        <v>9.1218999999999995E-2</v>
      </c>
    </row>
    <row r="9542" spans="1:12" x14ac:dyDescent="0.2">
      <c r="A9542" s="2">
        <v>11.69103</v>
      </c>
      <c r="B9542" s="2">
        <v>31.56324</v>
      </c>
      <c r="C9542" s="2">
        <v>0.19714699999999999</v>
      </c>
      <c r="D9542" s="2">
        <v>0.913852</v>
      </c>
      <c r="F9542" s="2">
        <v>11.688219999999999</v>
      </c>
      <c r="G9542" s="2">
        <v>0.44284800000000002</v>
      </c>
      <c r="H9542" s="2">
        <v>0.44223800000000002</v>
      </c>
      <c r="J9542" s="2">
        <v>11.69103</v>
      </c>
      <c r="K9542" s="2">
        <v>0.164408</v>
      </c>
      <c r="L9542" s="2">
        <v>9.1053999999999996E-2</v>
      </c>
    </row>
    <row r="9543" spans="1:12" x14ac:dyDescent="0.2">
      <c r="A9543" s="2">
        <v>11.69173</v>
      </c>
      <c r="B9543" s="2">
        <v>31.58569</v>
      </c>
      <c r="C9543" s="2">
        <v>0.19726099999999999</v>
      </c>
      <c r="D9543" s="2">
        <v>0.91402700000000003</v>
      </c>
      <c r="F9543" s="2">
        <v>11.688929999999999</v>
      </c>
      <c r="G9543" s="2">
        <v>0.44207800000000003</v>
      </c>
      <c r="H9543" s="2">
        <v>0.44270300000000001</v>
      </c>
      <c r="J9543" s="2">
        <v>11.69173</v>
      </c>
      <c r="K9543" s="2">
        <v>0.16444400000000001</v>
      </c>
      <c r="L9543" s="2">
        <v>9.1039999999999996E-2</v>
      </c>
    </row>
    <row r="9544" spans="1:12" x14ac:dyDescent="0.2">
      <c r="A9544" s="2">
        <v>11.69243</v>
      </c>
      <c r="B9544" s="2">
        <v>31.608180000000001</v>
      </c>
      <c r="C9544" s="2">
        <v>0.19745199999999999</v>
      </c>
      <c r="D9544" s="2">
        <v>0.91432500000000005</v>
      </c>
      <c r="F9544" s="2">
        <v>11.689629999999999</v>
      </c>
      <c r="G9544" s="2">
        <v>0.44148999999999999</v>
      </c>
      <c r="H9544" s="2">
        <v>0.44248199999999999</v>
      </c>
      <c r="J9544" s="2">
        <v>11.69243</v>
      </c>
      <c r="K9544" s="2">
        <v>0.164383</v>
      </c>
      <c r="L9544" s="2">
        <v>9.0574000000000002E-2</v>
      </c>
    </row>
    <row r="9545" spans="1:12" x14ac:dyDescent="0.2">
      <c r="A9545" s="2">
        <v>11.69313</v>
      </c>
      <c r="B9545" s="2">
        <v>31.63026</v>
      </c>
      <c r="C9545" s="2">
        <v>0.198077</v>
      </c>
      <c r="D9545" s="2">
        <v>0.914798</v>
      </c>
      <c r="F9545" s="2">
        <v>11.690329999999999</v>
      </c>
      <c r="G9545" s="2">
        <v>0.44128400000000001</v>
      </c>
      <c r="H9545" s="2">
        <v>0.442581</v>
      </c>
      <c r="J9545" s="2">
        <v>11.69313</v>
      </c>
      <c r="K9545" s="2">
        <v>0.16445499999999999</v>
      </c>
      <c r="L9545" s="2">
        <v>9.0768000000000001E-2</v>
      </c>
    </row>
    <row r="9546" spans="1:12" x14ac:dyDescent="0.2">
      <c r="A9546" s="2">
        <v>11.69383</v>
      </c>
      <c r="B9546" s="2">
        <v>31.65232</v>
      </c>
      <c r="C9546" s="2">
        <v>0.19842799999999999</v>
      </c>
      <c r="D9546" s="2">
        <v>0.91478999999999999</v>
      </c>
      <c r="F9546" s="2">
        <v>11.69103</v>
      </c>
      <c r="G9546" s="2">
        <v>0.441307</v>
      </c>
      <c r="H9546" s="2">
        <v>0.44268800000000003</v>
      </c>
      <c r="J9546" s="2">
        <v>11.69383</v>
      </c>
      <c r="K9546" s="2">
        <v>0.164657</v>
      </c>
      <c r="L9546" s="2">
        <v>9.0153999999999998E-2</v>
      </c>
    </row>
    <row r="9547" spans="1:12" x14ac:dyDescent="0.2">
      <c r="A9547" s="2">
        <v>11.69454</v>
      </c>
      <c r="B9547" s="2">
        <v>31.67483</v>
      </c>
      <c r="C9547" s="2">
        <v>0.19866500000000001</v>
      </c>
      <c r="D9547" s="2">
        <v>0.91533200000000003</v>
      </c>
      <c r="F9547" s="2">
        <v>11.69173</v>
      </c>
      <c r="G9547" s="2">
        <v>0.44174999999999998</v>
      </c>
      <c r="H9547" s="2">
        <v>0.44255100000000003</v>
      </c>
      <c r="J9547" s="2">
        <v>11.69454</v>
      </c>
      <c r="K9547" s="2">
        <v>0.16444400000000001</v>
      </c>
      <c r="L9547" s="2">
        <v>8.9341000000000004E-2</v>
      </c>
    </row>
    <row r="9548" spans="1:12" x14ac:dyDescent="0.2">
      <c r="A9548" s="2">
        <v>11.69524</v>
      </c>
      <c r="B9548" s="2">
        <v>31.69736</v>
      </c>
      <c r="C9548" s="2">
        <v>0.199043</v>
      </c>
      <c r="D9548" s="2">
        <v>0.91533200000000003</v>
      </c>
      <c r="F9548" s="2">
        <v>11.69243</v>
      </c>
      <c r="G9548" s="2">
        <v>0.44200899999999999</v>
      </c>
      <c r="H9548" s="2">
        <v>0.44223800000000002</v>
      </c>
      <c r="J9548" s="2">
        <v>11.69524</v>
      </c>
      <c r="K9548" s="2">
        <v>0.16436799999999999</v>
      </c>
      <c r="L9548" s="2">
        <v>8.8922000000000001E-2</v>
      </c>
    </row>
    <row r="9549" spans="1:12" x14ac:dyDescent="0.2">
      <c r="A9549" s="2">
        <v>11.69594</v>
      </c>
      <c r="B9549" s="2">
        <v>31.71931</v>
      </c>
      <c r="C9549" s="2">
        <v>0.19956499999999999</v>
      </c>
      <c r="D9549" s="2">
        <v>0.91554599999999997</v>
      </c>
      <c r="F9549" s="2">
        <v>11.69313</v>
      </c>
      <c r="G9549" s="2">
        <v>0.442108</v>
      </c>
      <c r="H9549" s="2">
        <v>0.441772</v>
      </c>
      <c r="J9549" s="2">
        <v>11.69594</v>
      </c>
      <c r="K9549" s="2">
        <v>0.16436799999999999</v>
      </c>
      <c r="L9549" s="2">
        <v>8.8527999999999996E-2</v>
      </c>
    </row>
    <row r="9550" spans="1:12" x14ac:dyDescent="0.2">
      <c r="A9550" s="2">
        <v>11.69664</v>
      </c>
      <c r="B9550" s="2">
        <v>31.741320000000002</v>
      </c>
      <c r="C9550" s="2">
        <v>0.20028599999999999</v>
      </c>
      <c r="D9550" s="2">
        <v>0.91609499999999999</v>
      </c>
      <c r="F9550" s="2">
        <v>11.69383</v>
      </c>
      <c r="G9550" s="2">
        <v>0.44194</v>
      </c>
      <c r="H9550" s="2">
        <v>0.44158199999999997</v>
      </c>
      <c r="J9550" s="2">
        <v>11.69664</v>
      </c>
      <c r="K9550" s="2">
        <v>0.164106</v>
      </c>
      <c r="L9550" s="2">
        <v>8.8034000000000001E-2</v>
      </c>
    </row>
    <row r="9551" spans="1:12" x14ac:dyDescent="0.2">
      <c r="A9551" s="2">
        <v>11.697340000000001</v>
      </c>
      <c r="B9551" s="2">
        <v>31.763570000000001</v>
      </c>
      <c r="C9551" s="2">
        <v>0.200908</v>
      </c>
      <c r="D9551" s="2">
        <v>0.91651499999999997</v>
      </c>
      <c r="F9551" s="2">
        <v>11.69454</v>
      </c>
      <c r="G9551" s="2">
        <v>0.44198599999999999</v>
      </c>
      <c r="H9551" s="2">
        <v>0.44125399999999998</v>
      </c>
      <c r="J9551" s="2">
        <v>11.697340000000001</v>
      </c>
      <c r="K9551" s="2">
        <v>0.16434699999999999</v>
      </c>
      <c r="L9551" s="2">
        <v>8.7607000000000004E-2</v>
      </c>
    </row>
    <row r="9552" spans="1:12" x14ac:dyDescent="0.2">
      <c r="A9552" s="2">
        <v>11.698040000000001</v>
      </c>
      <c r="B9552" s="2">
        <v>31.785799999999998</v>
      </c>
      <c r="C9552" s="2">
        <v>0.20120199999999999</v>
      </c>
      <c r="D9552" s="2">
        <v>0.91752900000000004</v>
      </c>
      <c r="F9552" s="2">
        <v>11.69524</v>
      </c>
      <c r="G9552" s="2">
        <v>0.44190200000000002</v>
      </c>
      <c r="H9552" s="2">
        <v>0.44108599999999998</v>
      </c>
      <c r="J9552" s="2">
        <v>11.698040000000001</v>
      </c>
      <c r="K9552" s="2">
        <v>0.16466500000000001</v>
      </c>
      <c r="L9552" s="2">
        <v>8.7221000000000007E-2</v>
      </c>
    </row>
    <row r="9553" spans="1:12" x14ac:dyDescent="0.2">
      <c r="A9553" s="2">
        <v>11.698740000000001</v>
      </c>
      <c r="B9553" s="2">
        <v>31.808869999999999</v>
      </c>
      <c r="C9553" s="2">
        <v>0.20161699999999999</v>
      </c>
      <c r="D9553" s="2">
        <v>0.91813999999999996</v>
      </c>
      <c r="F9553" s="2">
        <v>11.69594</v>
      </c>
      <c r="G9553" s="2">
        <v>0.44186399999999998</v>
      </c>
      <c r="H9553" s="2">
        <v>0.44123099999999998</v>
      </c>
      <c r="J9553" s="2">
        <v>11.698740000000001</v>
      </c>
      <c r="K9553" s="2">
        <v>0.16506000000000001</v>
      </c>
      <c r="L9553" s="2">
        <v>8.6400000000000005E-2</v>
      </c>
    </row>
    <row r="9554" spans="1:12" x14ac:dyDescent="0.2">
      <c r="A9554" s="2">
        <v>11.699450000000001</v>
      </c>
      <c r="B9554" s="2">
        <v>31.831589999999998</v>
      </c>
      <c r="C9554" s="2">
        <v>0.20175100000000001</v>
      </c>
      <c r="D9554" s="2">
        <v>0.91838399999999998</v>
      </c>
      <c r="F9554" s="2">
        <v>11.69664</v>
      </c>
      <c r="G9554" s="2">
        <v>0.44170399999999999</v>
      </c>
      <c r="H9554" s="2">
        <v>0.44138300000000003</v>
      </c>
      <c r="J9554" s="2">
        <v>11.699450000000001</v>
      </c>
      <c r="K9554" s="2">
        <v>0.16509399999999999</v>
      </c>
      <c r="L9554" s="2">
        <v>8.6472999999999994E-2</v>
      </c>
    </row>
    <row r="9555" spans="1:12" x14ac:dyDescent="0.2">
      <c r="A9555" s="2">
        <v>11.700150000000001</v>
      </c>
      <c r="B9555" s="2">
        <v>31.852969999999999</v>
      </c>
      <c r="C9555" s="2">
        <v>0.202316</v>
      </c>
      <c r="D9555" s="2">
        <v>0.91868899999999998</v>
      </c>
      <c r="F9555" s="2">
        <v>11.697340000000001</v>
      </c>
      <c r="G9555" s="2">
        <v>0.441498</v>
      </c>
      <c r="H9555" s="2">
        <v>0.44178000000000001</v>
      </c>
      <c r="J9555" s="2">
        <v>11.700150000000001</v>
      </c>
      <c r="K9555" s="2">
        <v>0.16481799999999999</v>
      </c>
      <c r="L9555" s="2">
        <v>8.6239999999999997E-2</v>
      </c>
    </row>
    <row r="9556" spans="1:12" x14ac:dyDescent="0.2">
      <c r="A9556" s="2">
        <v>11.700850000000001</v>
      </c>
      <c r="B9556" s="2">
        <v>31.873840000000001</v>
      </c>
      <c r="C9556" s="2">
        <v>0.20236100000000001</v>
      </c>
      <c r="D9556" s="2">
        <v>0.91922300000000001</v>
      </c>
      <c r="F9556" s="2">
        <v>11.698040000000001</v>
      </c>
      <c r="G9556" s="2">
        <v>0.44138300000000003</v>
      </c>
      <c r="H9556" s="2">
        <v>0.44214599999999998</v>
      </c>
      <c r="J9556" s="2">
        <v>11.700850000000001</v>
      </c>
      <c r="K9556" s="2">
        <v>0.16489999999999999</v>
      </c>
      <c r="L9556" s="2">
        <v>8.4696999999999995E-2</v>
      </c>
    </row>
    <row r="9557" spans="1:12" x14ac:dyDescent="0.2">
      <c r="A9557" s="2">
        <v>11.701549999999999</v>
      </c>
      <c r="B9557" s="2">
        <v>31.89509</v>
      </c>
      <c r="C9557" s="2">
        <v>0.202621</v>
      </c>
      <c r="D9557" s="2">
        <v>0.91931499999999999</v>
      </c>
      <c r="F9557" s="2">
        <v>11.698740000000001</v>
      </c>
      <c r="G9557" s="2">
        <v>0.44147500000000001</v>
      </c>
      <c r="H9557" s="2">
        <v>0.441971</v>
      </c>
      <c r="J9557" s="2">
        <v>11.701549999999999</v>
      </c>
      <c r="K9557" s="2">
        <v>0.16486899999999999</v>
      </c>
      <c r="L9557" s="2">
        <v>8.4813E-2</v>
      </c>
    </row>
    <row r="9558" spans="1:12" x14ac:dyDescent="0.2">
      <c r="A9558" s="2">
        <v>11.702249999999999</v>
      </c>
      <c r="B9558" s="2">
        <v>31.917560000000002</v>
      </c>
      <c r="C9558" s="2">
        <v>0.20284199999999999</v>
      </c>
      <c r="D9558" s="2">
        <v>0.91932199999999997</v>
      </c>
      <c r="F9558" s="2">
        <v>11.699450000000001</v>
      </c>
      <c r="G9558" s="2">
        <v>0.44172699999999998</v>
      </c>
      <c r="H9558" s="2">
        <v>0.441658</v>
      </c>
      <c r="J9558" s="2">
        <v>11.702249999999999</v>
      </c>
      <c r="K9558" s="2">
        <v>0.16483700000000001</v>
      </c>
      <c r="L9558" s="2">
        <v>8.5149000000000002E-2</v>
      </c>
    </row>
    <row r="9559" spans="1:12" x14ac:dyDescent="0.2">
      <c r="A9559" s="2">
        <v>11.70295</v>
      </c>
      <c r="B9559" s="2">
        <v>31.94032</v>
      </c>
      <c r="C9559" s="2">
        <v>0.20297200000000001</v>
      </c>
      <c r="D9559" s="2">
        <v>0.91969599999999996</v>
      </c>
      <c r="F9559" s="2">
        <v>11.700150000000001</v>
      </c>
      <c r="G9559" s="2">
        <v>0.442276</v>
      </c>
      <c r="H9559" s="2">
        <v>0.44170399999999999</v>
      </c>
      <c r="J9559" s="2">
        <v>11.70295</v>
      </c>
      <c r="K9559" s="2">
        <v>0.16484199999999999</v>
      </c>
      <c r="L9559" s="2">
        <v>8.5301000000000002E-2</v>
      </c>
    </row>
    <row r="9560" spans="1:12" x14ac:dyDescent="0.2">
      <c r="A9560" s="2">
        <v>11.70365</v>
      </c>
      <c r="B9560" s="2">
        <v>31.963229999999999</v>
      </c>
      <c r="C9560" s="2">
        <v>0.20296400000000001</v>
      </c>
      <c r="D9560" s="2">
        <v>0.91936799999999996</v>
      </c>
      <c r="F9560" s="2">
        <v>11.700850000000001</v>
      </c>
      <c r="G9560" s="2">
        <v>0.44249699999999997</v>
      </c>
      <c r="H9560" s="2">
        <v>0.442108</v>
      </c>
      <c r="J9560" s="2">
        <v>11.70365</v>
      </c>
      <c r="K9560" s="2">
        <v>0.164993</v>
      </c>
      <c r="L9560" s="2">
        <v>8.4964999999999999E-2</v>
      </c>
    </row>
    <row r="9561" spans="1:12" x14ac:dyDescent="0.2">
      <c r="A9561" s="2">
        <v>11.70435</v>
      </c>
      <c r="B9561" s="2">
        <v>31.98667</v>
      </c>
      <c r="C9561" s="2">
        <v>0.203288</v>
      </c>
      <c r="D9561" s="2">
        <v>0.91914700000000005</v>
      </c>
      <c r="F9561" s="2">
        <v>11.701549999999999</v>
      </c>
      <c r="G9561" s="2">
        <v>0.44278000000000001</v>
      </c>
      <c r="H9561" s="2">
        <v>0.44249699999999997</v>
      </c>
      <c r="J9561" s="2">
        <v>11.70435</v>
      </c>
      <c r="K9561" s="2">
        <v>0.16514799999999999</v>
      </c>
      <c r="L9561" s="2">
        <v>8.4878999999999996E-2</v>
      </c>
    </row>
    <row r="9562" spans="1:12" x14ac:dyDescent="0.2">
      <c r="A9562" s="2">
        <v>11.70506</v>
      </c>
      <c r="B9562" s="2">
        <v>32.009929999999997</v>
      </c>
      <c r="C9562" s="2">
        <v>0.20389099999999999</v>
      </c>
      <c r="D9562" s="2">
        <v>0.91937599999999997</v>
      </c>
      <c r="F9562" s="2">
        <v>11.702249999999999</v>
      </c>
      <c r="G9562" s="2">
        <v>0.44286300000000001</v>
      </c>
      <c r="H9562" s="2">
        <v>0.442413</v>
      </c>
      <c r="J9562" s="2">
        <v>11.70506</v>
      </c>
      <c r="K9562" s="2">
        <v>0.165382</v>
      </c>
      <c r="L9562" s="2">
        <v>8.5156999999999997E-2</v>
      </c>
    </row>
    <row r="9563" spans="1:12" x14ac:dyDescent="0.2">
      <c r="A9563" s="2">
        <v>11.70576</v>
      </c>
      <c r="B9563" s="2">
        <v>32.03342</v>
      </c>
      <c r="C9563" s="2">
        <v>0.20430300000000001</v>
      </c>
      <c r="D9563" s="2">
        <v>0.91933699999999996</v>
      </c>
      <c r="F9563" s="2">
        <v>11.70295</v>
      </c>
      <c r="G9563" s="2">
        <v>0.44239000000000001</v>
      </c>
      <c r="H9563" s="2">
        <v>0.44226100000000002</v>
      </c>
      <c r="J9563" s="2">
        <v>11.70576</v>
      </c>
      <c r="K9563" s="2">
        <v>0.164938</v>
      </c>
      <c r="L9563" s="2">
        <v>8.5199999999999998E-2</v>
      </c>
    </row>
    <row r="9564" spans="1:12" x14ac:dyDescent="0.2">
      <c r="A9564" s="2">
        <v>11.70646</v>
      </c>
      <c r="B9564" s="2">
        <v>32.056669999999997</v>
      </c>
      <c r="C9564" s="2">
        <v>0.20505100000000001</v>
      </c>
      <c r="D9564" s="2">
        <v>0.91897899999999999</v>
      </c>
      <c r="F9564" s="2">
        <v>11.70365</v>
      </c>
      <c r="G9564" s="2">
        <v>0.44223800000000002</v>
      </c>
      <c r="H9564" s="2">
        <v>0.44221500000000002</v>
      </c>
      <c r="J9564" s="2">
        <v>11.70646</v>
      </c>
      <c r="K9564" s="2">
        <v>0.16441900000000001</v>
      </c>
      <c r="L9564" s="2">
        <v>8.5349999999999995E-2</v>
      </c>
    </row>
    <row r="9565" spans="1:12" x14ac:dyDescent="0.2">
      <c r="A9565" s="2">
        <v>11.70716</v>
      </c>
      <c r="B9565" s="2">
        <v>32.081090000000003</v>
      </c>
      <c r="C9565" s="2">
        <v>0.20530599999999999</v>
      </c>
      <c r="D9565" s="2">
        <v>0.918956</v>
      </c>
      <c r="F9565" s="2">
        <v>11.70435</v>
      </c>
      <c r="G9565" s="2">
        <v>0.44270300000000001</v>
      </c>
      <c r="H9565" s="2">
        <v>0.44220700000000002</v>
      </c>
      <c r="J9565" s="2">
        <v>11.70716</v>
      </c>
      <c r="K9565" s="2">
        <v>0.16384699999999999</v>
      </c>
      <c r="L9565" s="2">
        <v>8.5110000000000005E-2</v>
      </c>
    </row>
    <row r="9566" spans="1:12" x14ac:dyDescent="0.2">
      <c r="A9566" s="2">
        <v>11.70786</v>
      </c>
      <c r="B9566" s="2">
        <v>32.104680000000002</v>
      </c>
      <c r="C9566" s="2">
        <v>0.20496700000000001</v>
      </c>
      <c r="D9566" s="2">
        <v>0.91923100000000002</v>
      </c>
      <c r="F9566" s="2">
        <v>11.70506</v>
      </c>
      <c r="G9566" s="2">
        <v>0.44248199999999999</v>
      </c>
      <c r="H9566" s="2">
        <v>0.44211600000000001</v>
      </c>
      <c r="J9566" s="2">
        <v>11.70786</v>
      </c>
      <c r="K9566" s="2">
        <v>0.163767</v>
      </c>
      <c r="L9566" s="2">
        <v>8.5379999999999998E-2</v>
      </c>
    </row>
    <row r="9567" spans="1:12" x14ac:dyDescent="0.2">
      <c r="A9567" s="2">
        <v>11.70856</v>
      </c>
      <c r="B9567" s="2">
        <v>32.128399999999999</v>
      </c>
      <c r="C9567" s="2">
        <v>0.20515</v>
      </c>
      <c r="D9567" s="2">
        <v>0.92014600000000002</v>
      </c>
      <c r="F9567" s="2">
        <v>11.70576</v>
      </c>
      <c r="G9567" s="2">
        <v>0.442581</v>
      </c>
      <c r="H9567" s="2">
        <v>0.44202399999999997</v>
      </c>
      <c r="J9567" s="2">
        <v>11.70856</v>
      </c>
      <c r="K9567" s="2">
        <v>0.16438700000000001</v>
      </c>
      <c r="L9567" s="2">
        <v>8.5874000000000006E-2</v>
      </c>
    </row>
    <row r="9568" spans="1:12" x14ac:dyDescent="0.2">
      <c r="A9568" s="2">
        <v>11.70927</v>
      </c>
      <c r="B9568" s="2">
        <v>32.152369999999998</v>
      </c>
      <c r="C9568" s="2">
        <v>0.205398</v>
      </c>
      <c r="D9568" s="2">
        <v>0.92053499999999999</v>
      </c>
      <c r="F9568" s="2">
        <v>11.70646</v>
      </c>
      <c r="G9568" s="2">
        <v>0.44268800000000003</v>
      </c>
      <c r="H9568" s="2">
        <v>0.44202399999999997</v>
      </c>
      <c r="J9568" s="2">
        <v>11.70927</v>
      </c>
      <c r="K9568" s="2">
        <v>0.164913</v>
      </c>
      <c r="L9568" s="2">
        <v>8.5573999999999997E-2</v>
      </c>
    </row>
    <row r="9569" spans="1:12" x14ac:dyDescent="0.2">
      <c r="A9569" s="2">
        <v>11.70997</v>
      </c>
      <c r="B9569" s="2">
        <v>32.176290000000002</v>
      </c>
      <c r="C9569" s="2">
        <v>0.205619</v>
      </c>
      <c r="D9569" s="2">
        <v>0.92095499999999997</v>
      </c>
      <c r="F9569" s="2">
        <v>11.70716</v>
      </c>
      <c r="G9569" s="2">
        <v>0.44255100000000003</v>
      </c>
      <c r="H9569" s="2">
        <v>0.44184099999999998</v>
      </c>
      <c r="J9569" s="2">
        <v>11.70997</v>
      </c>
      <c r="K9569" s="2">
        <v>0.165106</v>
      </c>
      <c r="L9569" s="2">
        <v>8.5324999999999998E-2</v>
      </c>
    </row>
    <row r="9570" spans="1:12" x14ac:dyDescent="0.2">
      <c r="A9570" s="2">
        <v>11.71067</v>
      </c>
      <c r="B9570" s="2">
        <v>32.19997</v>
      </c>
      <c r="C9570" s="2">
        <v>0.20593600000000001</v>
      </c>
      <c r="D9570" s="2">
        <v>0.92163399999999995</v>
      </c>
      <c r="F9570" s="2">
        <v>11.70786</v>
      </c>
      <c r="G9570" s="2">
        <v>0.44223800000000002</v>
      </c>
      <c r="H9570" s="2">
        <v>0.44200899999999999</v>
      </c>
      <c r="J9570" s="2">
        <v>11.71067</v>
      </c>
      <c r="K9570" s="2">
        <v>0.16520499999999999</v>
      </c>
      <c r="L9570" s="2">
        <v>8.5421999999999998E-2</v>
      </c>
    </row>
    <row r="9571" spans="1:12" x14ac:dyDescent="0.2">
      <c r="A9571" s="2">
        <v>11.711370000000001</v>
      </c>
      <c r="B9571" s="2">
        <v>32.223970000000001</v>
      </c>
      <c r="C9571" s="2">
        <v>0.20637800000000001</v>
      </c>
      <c r="D9571" s="2">
        <v>0.92207600000000001</v>
      </c>
      <c r="F9571" s="2">
        <v>11.70856</v>
      </c>
      <c r="G9571" s="2">
        <v>0.441772</v>
      </c>
      <c r="H9571" s="2">
        <v>0.44236799999999998</v>
      </c>
      <c r="J9571" s="2">
        <v>11.711370000000001</v>
      </c>
      <c r="K9571" s="2">
        <v>0.165191</v>
      </c>
      <c r="L9571" s="2">
        <v>8.5431999999999994E-2</v>
      </c>
    </row>
    <row r="9572" spans="1:12" x14ac:dyDescent="0.2">
      <c r="A9572" s="2">
        <v>11.712070000000001</v>
      </c>
      <c r="B9572" s="2">
        <v>32.248159999999999</v>
      </c>
      <c r="C9572" s="2">
        <v>0.206733</v>
      </c>
      <c r="D9572" s="2">
        <v>0.922176</v>
      </c>
      <c r="F9572" s="2">
        <v>11.70927</v>
      </c>
      <c r="G9572" s="2">
        <v>0.44158199999999997</v>
      </c>
      <c r="H9572" s="2">
        <v>0.44245899999999999</v>
      </c>
      <c r="J9572" s="2">
        <v>11.712070000000001</v>
      </c>
      <c r="K9572" s="2">
        <v>0.165739</v>
      </c>
      <c r="L9572" s="2">
        <v>8.5538000000000003E-2</v>
      </c>
    </row>
    <row r="9573" spans="1:12" x14ac:dyDescent="0.2">
      <c r="A9573" s="2">
        <v>11.712770000000001</v>
      </c>
      <c r="B9573" s="2">
        <v>32.272950000000002</v>
      </c>
      <c r="C9573" s="2">
        <v>0.20711099999999999</v>
      </c>
      <c r="D9573" s="2">
        <v>0.92264900000000005</v>
      </c>
      <c r="F9573" s="2">
        <v>11.70997</v>
      </c>
      <c r="G9573" s="2">
        <v>0.44125399999999998</v>
      </c>
      <c r="H9573" s="2">
        <v>0.44234499999999999</v>
      </c>
      <c r="J9573" s="2">
        <v>11.712770000000001</v>
      </c>
      <c r="K9573" s="2">
        <v>0.165296</v>
      </c>
      <c r="L9573" s="2">
        <v>8.5528000000000007E-2</v>
      </c>
    </row>
    <row r="9574" spans="1:12" x14ac:dyDescent="0.2">
      <c r="A9574" s="2">
        <v>11.713469999999999</v>
      </c>
      <c r="B9574" s="2">
        <v>32.29786</v>
      </c>
      <c r="C9574" s="2">
        <v>0.20757200000000001</v>
      </c>
      <c r="D9574" s="2">
        <v>0.92248799999999997</v>
      </c>
      <c r="F9574" s="2">
        <v>11.71067</v>
      </c>
      <c r="G9574" s="2">
        <v>0.44108599999999998</v>
      </c>
      <c r="H9574" s="2">
        <v>0.44201699999999999</v>
      </c>
      <c r="J9574" s="2">
        <v>11.713469999999999</v>
      </c>
      <c r="K9574" s="2">
        <v>0.16528699999999999</v>
      </c>
      <c r="L9574" s="2">
        <v>8.5583999999999993E-2</v>
      </c>
    </row>
    <row r="9575" spans="1:12" x14ac:dyDescent="0.2">
      <c r="A9575" s="2">
        <v>11.714169999999999</v>
      </c>
      <c r="B9575" s="2">
        <v>32.322719999999997</v>
      </c>
      <c r="C9575" s="2">
        <v>0.20793500000000001</v>
      </c>
      <c r="D9575" s="2">
        <v>0.92188599999999998</v>
      </c>
      <c r="F9575" s="2">
        <v>11.711370000000001</v>
      </c>
      <c r="G9575" s="2">
        <v>0.44123099999999998</v>
      </c>
      <c r="H9575" s="2">
        <v>0.441772</v>
      </c>
      <c r="J9575" s="2">
        <v>11.714169999999999</v>
      </c>
      <c r="K9575" s="2">
        <v>0.16534599999999999</v>
      </c>
      <c r="L9575" s="2">
        <v>8.5265999999999995E-2</v>
      </c>
    </row>
    <row r="9576" spans="1:12" x14ac:dyDescent="0.2">
      <c r="A9576" s="2">
        <v>11.714880000000001</v>
      </c>
      <c r="B9576" s="2">
        <v>32.347369999999998</v>
      </c>
      <c r="C9576" s="2">
        <v>0.208728</v>
      </c>
      <c r="D9576" s="2">
        <v>0.922122</v>
      </c>
      <c r="F9576" s="2">
        <v>11.712070000000001</v>
      </c>
      <c r="G9576" s="2">
        <v>0.44138300000000003</v>
      </c>
      <c r="H9576" s="2">
        <v>0.44169599999999998</v>
      </c>
      <c r="J9576" s="2">
        <v>11.714880000000001</v>
      </c>
      <c r="K9576" s="2">
        <v>0.16525599999999999</v>
      </c>
      <c r="L9576" s="2">
        <v>8.5251999999999994E-2</v>
      </c>
    </row>
    <row r="9577" spans="1:12" x14ac:dyDescent="0.2">
      <c r="A9577" s="2">
        <v>11.715579999999999</v>
      </c>
      <c r="B9577" s="2">
        <v>32.37247</v>
      </c>
      <c r="C9577" s="2">
        <v>0.20926600000000001</v>
      </c>
      <c r="D9577" s="2">
        <v>0.92232800000000004</v>
      </c>
      <c r="F9577" s="2">
        <v>11.712770000000001</v>
      </c>
      <c r="G9577" s="2">
        <v>0.44178000000000001</v>
      </c>
      <c r="H9577" s="2">
        <v>0.44150499999999998</v>
      </c>
      <c r="J9577" s="2">
        <v>11.715579999999999</v>
      </c>
      <c r="K9577" s="2">
        <v>0.16528699999999999</v>
      </c>
      <c r="L9577" s="2">
        <v>8.5385000000000003E-2</v>
      </c>
    </row>
    <row r="9578" spans="1:12" x14ac:dyDescent="0.2">
      <c r="A9578" s="2">
        <v>11.716279999999999</v>
      </c>
      <c r="B9578" s="2">
        <v>32.397970000000001</v>
      </c>
      <c r="C9578" s="2">
        <v>0.20982700000000001</v>
      </c>
      <c r="D9578" s="2">
        <v>0.92220599999999997</v>
      </c>
      <c r="F9578" s="2">
        <v>11.713469999999999</v>
      </c>
      <c r="G9578" s="2">
        <v>0.44214599999999998</v>
      </c>
      <c r="H9578" s="2">
        <v>0.441299</v>
      </c>
      <c r="J9578" s="2">
        <v>11.716279999999999</v>
      </c>
      <c r="K9578" s="2">
        <v>0.16514200000000001</v>
      </c>
      <c r="L9578" s="2">
        <v>8.5916999999999993E-2</v>
      </c>
    </row>
    <row r="9579" spans="1:12" x14ac:dyDescent="0.2">
      <c r="A9579" s="2">
        <v>11.71698</v>
      </c>
      <c r="B9579" s="2">
        <v>32.423580000000001</v>
      </c>
      <c r="C9579" s="2">
        <v>0.210429</v>
      </c>
      <c r="D9579" s="2">
        <v>0.92257999999999996</v>
      </c>
      <c r="F9579" s="2">
        <v>11.714169999999999</v>
      </c>
      <c r="G9579" s="2">
        <v>0.441971</v>
      </c>
      <c r="H9579" s="2">
        <v>0.44118499999999999</v>
      </c>
      <c r="J9579" s="2">
        <v>11.71698</v>
      </c>
      <c r="K9579" s="2">
        <v>0.16559599999999999</v>
      </c>
      <c r="L9579" s="2">
        <v>8.6576E-2</v>
      </c>
    </row>
    <row r="9580" spans="1:12" x14ac:dyDescent="0.2">
      <c r="A9580" s="2">
        <v>11.71768</v>
      </c>
      <c r="B9580" s="2">
        <v>32.448689999999999</v>
      </c>
      <c r="C9580" s="2">
        <v>0.21035300000000001</v>
      </c>
      <c r="D9580" s="2">
        <v>0.92283899999999996</v>
      </c>
      <c r="F9580" s="2">
        <v>11.714880000000001</v>
      </c>
      <c r="G9580" s="2">
        <v>0.441658</v>
      </c>
      <c r="H9580" s="2">
        <v>0.44096400000000002</v>
      </c>
      <c r="J9580" s="2">
        <v>11.71768</v>
      </c>
      <c r="K9580" s="2">
        <v>0.166015</v>
      </c>
      <c r="L9580" s="2">
        <v>8.6485999999999993E-2</v>
      </c>
    </row>
    <row r="9581" spans="1:12" x14ac:dyDescent="0.2">
      <c r="A9581" s="2">
        <v>11.71838</v>
      </c>
      <c r="B9581" s="2">
        <v>32.474069999999998</v>
      </c>
      <c r="C9581" s="2">
        <v>0.210754</v>
      </c>
      <c r="D9581" s="2">
        <v>0.92313699999999999</v>
      </c>
      <c r="F9581" s="2">
        <v>11.715579999999999</v>
      </c>
      <c r="G9581" s="2">
        <v>0.44170399999999999</v>
      </c>
      <c r="H9581" s="2">
        <v>0.44088699999999997</v>
      </c>
      <c r="J9581" s="2">
        <v>11.71838</v>
      </c>
      <c r="K9581" s="2">
        <v>0.165413</v>
      </c>
      <c r="L9581" s="2">
        <v>8.6264999999999994E-2</v>
      </c>
    </row>
    <row r="9582" spans="1:12" x14ac:dyDescent="0.2">
      <c r="A9582" s="2">
        <v>11.71908</v>
      </c>
      <c r="B9582" s="2">
        <v>32.499879999999997</v>
      </c>
      <c r="C9582" s="2">
        <v>0.21137500000000001</v>
      </c>
      <c r="D9582" s="2">
        <v>0.924091</v>
      </c>
      <c r="F9582" s="2">
        <v>11.716279999999999</v>
      </c>
      <c r="G9582" s="2">
        <v>0.442108</v>
      </c>
      <c r="H9582" s="2">
        <v>0.44103999999999999</v>
      </c>
      <c r="J9582" s="2">
        <v>11.71908</v>
      </c>
      <c r="K9582" s="2">
        <v>0.165155</v>
      </c>
      <c r="L9582" s="2">
        <v>8.6435999999999999E-2</v>
      </c>
    </row>
    <row r="9583" spans="1:12" x14ac:dyDescent="0.2">
      <c r="A9583" s="2">
        <v>11.71979</v>
      </c>
      <c r="B9583" s="2">
        <v>32.525620000000004</v>
      </c>
      <c r="C9583" s="2">
        <v>0.211696</v>
      </c>
      <c r="D9583" s="2">
        <v>0.92435800000000001</v>
      </c>
      <c r="F9583" s="2">
        <v>11.71698</v>
      </c>
      <c r="G9583" s="2">
        <v>0.44249699999999997</v>
      </c>
      <c r="H9583" s="2">
        <v>0.441216</v>
      </c>
      <c r="J9583" s="2">
        <v>11.71979</v>
      </c>
      <c r="K9583" s="2">
        <v>0.164797</v>
      </c>
      <c r="L9583" s="2">
        <v>8.6544999999999997E-2</v>
      </c>
    </row>
    <row r="9584" spans="1:12" x14ac:dyDescent="0.2">
      <c r="A9584" s="2">
        <v>11.72049</v>
      </c>
      <c r="B9584" s="2">
        <v>32.551499999999997</v>
      </c>
      <c r="C9584" s="2">
        <v>0.21204300000000001</v>
      </c>
      <c r="D9584" s="2">
        <v>0.92459400000000003</v>
      </c>
      <c r="F9584" s="2">
        <v>11.71768</v>
      </c>
      <c r="G9584" s="2">
        <v>0.442413</v>
      </c>
      <c r="H9584" s="2">
        <v>0.44110899999999997</v>
      </c>
      <c r="J9584" s="2">
        <v>11.72049</v>
      </c>
      <c r="K9584" s="2">
        <v>0.164797</v>
      </c>
      <c r="L9584" s="2">
        <v>8.6510000000000004E-2</v>
      </c>
    </row>
    <row r="9585" spans="1:12" x14ac:dyDescent="0.2">
      <c r="A9585" s="2">
        <v>11.72119</v>
      </c>
      <c r="B9585" s="2">
        <v>32.577869999999997</v>
      </c>
      <c r="C9585" s="2">
        <v>0.212062</v>
      </c>
      <c r="D9585" s="2">
        <v>0.92537999999999998</v>
      </c>
      <c r="F9585" s="2">
        <v>11.71838</v>
      </c>
      <c r="G9585" s="2">
        <v>0.44226100000000002</v>
      </c>
      <c r="H9585" s="2">
        <v>0.44111600000000001</v>
      </c>
      <c r="J9585" s="2">
        <v>11.72119</v>
      </c>
      <c r="K9585" s="2">
        <v>0.16475300000000001</v>
      </c>
      <c r="L9585" s="2">
        <v>8.6170999999999998E-2</v>
      </c>
    </row>
    <row r="9586" spans="1:12" x14ac:dyDescent="0.2">
      <c r="A9586" s="2">
        <v>11.72189</v>
      </c>
      <c r="B9586" s="2">
        <v>32.604039999999998</v>
      </c>
      <c r="C9586" s="2">
        <v>0.21288199999999999</v>
      </c>
      <c r="D9586" s="2">
        <v>0.92554800000000004</v>
      </c>
      <c r="F9586" s="2">
        <v>11.71908</v>
      </c>
      <c r="G9586" s="2">
        <v>0.44221500000000002</v>
      </c>
      <c r="H9586" s="2">
        <v>0.441467</v>
      </c>
      <c r="J9586" s="2">
        <v>11.72189</v>
      </c>
      <c r="K9586" s="2">
        <v>0.16448399999999999</v>
      </c>
      <c r="L9586" s="2">
        <v>8.5484000000000004E-2</v>
      </c>
    </row>
    <row r="9587" spans="1:12" x14ac:dyDescent="0.2">
      <c r="A9587" s="2">
        <v>11.72259</v>
      </c>
      <c r="B9587" s="2">
        <v>32.630540000000003</v>
      </c>
      <c r="C9587" s="2">
        <v>0.21283299999999999</v>
      </c>
      <c r="D9587" s="2">
        <v>0.92571599999999998</v>
      </c>
      <c r="F9587" s="2">
        <v>11.71979</v>
      </c>
      <c r="G9587" s="2">
        <v>0.44220700000000002</v>
      </c>
      <c r="H9587" s="2">
        <v>0.44168099999999999</v>
      </c>
      <c r="J9587" s="2">
        <v>11.72259</v>
      </c>
      <c r="K9587" s="2">
        <v>0.164129</v>
      </c>
      <c r="L9587" s="2">
        <v>8.5892999999999997E-2</v>
      </c>
    </row>
    <row r="9588" spans="1:12" x14ac:dyDescent="0.2">
      <c r="A9588" s="2">
        <v>11.72329</v>
      </c>
      <c r="B9588" s="2">
        <v>32.657139999999998</v>
      </c>
      <c r="C9588" s="2">
        <v>0.21340100000000001</v>
      </c>
      <c r="D9588" s="2">
        <v>0.92608199999999996</v>
      </c>
      <c r="F9588" s="2">
        <v>11.72049</v>
      </c>
      <c r="G9588" s="2">
        <v>0.44211600000000001</v>
      </c>
      <c r="H9588" s="2">
        <v>0.441689</v>
      </c>
      <c r="J9588" s="2">
        <v>11.72329</v>
      </c>
      <c r="K9588" s="2">
        <v>0.16403799999999999</v>
      </c>
      <c r="L9588" s="2">
        <v>8.5470000000000004E-2</v>
      </c>
    </row>
    <row r="9589" spans="1:12" x14ac:dyDescent="0.2">
      <c r="A9589" s="2">
        <v>11.723990000000001</v>
      </c>
      <c r="B9589" s="2">
        <v>32.683399999999999</v>
      </c>
      <c r="C9589" s="2">
        <v>0.21357300000000001</v>
      </c>
      <c r="D9589" s="2">
        <v>0.92650100000000002</v>
      </c>
      <c r="F9589" s="2">
        <v>11.72119</v>
      </c>
      <c r="G9589" s="2">
        <v>0.44202399999999997</v>
      </c>
      <c r="H9589" s="2">
        <v>0.44170399999999999</v>
      </c>
      <c r="J9589" s="2">
        <v>11.723990000000001</v>
      </c>
      <c r="K9589" s="2">
        <v>0.16416</v>
      </c>
      <c r="L9589" s="2">
        <v>8.5186999999999999E-2</v>
      </c>
    </row>
    <row r="9590" spans="1:12" x14ac:dyDescent="0.2">
      <c r="A9590" s="2">
        <v>11.724690000000001</v>
      </c>
      <c r="B9590" s="2">
        <v>32.70946</v>
      </c>
      <c r="C9590" s="2">
        <v>0.213809</v>
      </c>
      <c r="D9590" s="2">
        <v>0.92629499999999998</v>
      </c>
      <c r="F9590" s="2">
        <v>11.72189</v>
      </c>
      <c r="G9590" s="2">
        <v>0.44202399999999997</v>
      </c>
      <c r="H9590" s="2">
        <v>0.44187199999999999</v>
      </c>
      <c r="J9590" s="2">
        <v>11.724690000000001</v>
      </c>
      <c r="K9590" s="2">
        <v>0.16422800000000001</v>
      </c>
      <c r="L9590" s="2">
        <v>8.4820999999999994E-2</v>
      </c>
    </row>
    <row r="9591" spans="1:12" x14ac:dyDescent="0.2">
      <c r="A9591" s="2">
        <v>11.7254</v>
      </c>
      <c r="B9591" s="2">
        <v>32.735880000000002</v>
      </c>
      <c r="C9591" s="2">
        <v>0.21368300000000001</v>
      </c>
      <c r="D9591" s="2">
        <v>0.92669199999999996</v>
      </c>
      <c r="F9591" s="2">
        <v>11.72259</v>
      </c>
      <c r="G9591" s="2">
        <v>0.44184099999999998</v>
      </c>
      <c r="H9591" s="2">
        <v>0.44176500000000002</v>
      </c>
      <c r="J9591" s="2">
        <v>11.7254</v>
      </c>
      <c r="K9591" s="2">
        <v>0.16465399999999999</v>
      </c>
      <c r="L9591" s="2">
        <v>8.4556999999999993E-2</v>
      </c>
    </row>
    <row r="9592" spans="1:12" x14ac:dyDescent="0.2">
      <c r="A9592" s="2">
        <v>11.726100000000001</v>
      </c>
      <c r="B9592" s="2">
        <v>32.762300000000003</v>
      </c>
      <c r="C9592" s="2">
        <v>0.21453</v>
      </c>
      <c r="D9592" s="2">
        <v>0.92683700000000002</v>
      </c>
      <c r="F9592" s="2">
        <v>11.72329</v>
      </c>
      <c r="G9592" s="2">
        <v>0.44200899999999999</v>
      </c>
      <c r="H9592" s="2">
        <v>0.441772</v>
      </c>
      <c r="J9592" s="2">
        <v>11.726100000000001</v>
      </c>
      <c r="K9592" s="2">
        <v>0.16464599999999999</v>
      </c>
      <c r="L9592" s="2">
        <v>8.4736000000000006E-2</v>
      </c>
    </row>
    <row r="9593" spans="1:12" x14ac:dyDescent="0.2">
      <c r="A9593" s="2">
        <v>11.726800000000001</v>
      </c>
      <c r="B9593" s="2">
        <v>32.788490000000003</v>
      </c>
      <c r="C9593" s="2">
        <v>0.21485099999999999</v>
      </c>
      <c r="D9593" s="2">
        <v>0.92733299999999996</v>
      </c>
      <c r="F9593" s="2">
        <v>11.723990000000001</v>
      </c>
      <c r="G9593" s="2">
        <v>0.44236799999999998</v>
      </c>
      <c r="H9593" s="2">
        <v>0.44183299999999998</v>
      </c>
      <c r="J9593" s="2">
        <v>11.726800000000001</v>
      </c>
      <c r="K9593" s="2">
        <v>0.16503300000000001</v>
      </c>
      <c r="L9593" s="2">
        <v>8.4695999999999994E-2</v>
      </c>
    </row>
    <row r="9594" spans="1:12" x14ac:dyDescent="0.2">
      <c r="A9594" s="2">
        <v>11.727499999999999</v>
      </c>
      <c r="B9594" s="2">
        <v>32.814630000000001</v>
      </c>
      <c r="C9594" s="2">
        <v>0.214977</v>
      </c>
      <c r="D9594" s="2">
        <v>0.92795099999999997</v>
      </c>
      <c r="F9594" s="2">
        <v>11.724690000000001</v>
      </c>
      <c r="G9594" s="2">
        <v>0.44245899999999999</v>
      </c>
      <c r="H9594" s="2">
        <v>0.44209300000000001</v>
      </c>
      <c r="J9594" s="2">
        <v>11.727499999999999</v>
      </c>
      <c r="K9594" s="2">
        <v>0.16588</v>
      </c>
      <c r="L9594" s="2">
        <v>8.4209000000000006E-2</v>
      </c>
    </row>
    <row r="9595" spans="1:12" x14ac:dyDescent="0.2">
      <c r="A9595" s="2">
        <v>11.728199999999999</v>
      </c>
      <c r="B9595" s="2">
        <v>32.841349999999998</v>
      </c>
      <c r="C9595" s="2">
        <v>0.215667</v>
      </c>
      <c r="D9595" s="2">
        <v>0.92846200000000001</v>
      </c>
      <c r="F9595" s="2">
        <v>11.7254</v>
      </c>
      <c r="G9595" s="2">
        <v>0.44234499999999999</v>
      </c>
      <c r="H9595" s="2">
        <v>0.44245899999999999</v>
      </c>
      <c r="J9595" s="2">
        <v>11.728199999999999</v>
      </c>
      <c r="K9595" s="2">
        <v>0.16670199999999999</v>
      </c>
      <c r="L9595" s="2">
        <v>8.4298999999999999E-2</v>
      </c>
    </row>
    <row r="9596" spans="1:12" x14ac:dyDescent="0.2">
      <c r="A9596" s="2">
        <v>11.728899999999999</v>
      </c>
      <c r="B9596" s="2">
        <v>32.86891</v>
      </c>
      <c r="C9596" s="2">
        <v>0.216392</v>
      </c>
      <c r="D9596" s="2">
        <v>0.92862999999999996</v>
      </c>
      <c r="F9596" s="2">
        <v>11.726100000000001</v>
      </c>
      <c r="G9596" s="2">
        <v>0.44201699999999999</v>
      </c>
      <c r="H9596" s="2">
        <v>0.442963</v>
      </c>
      <c r="J9596" s="2">
        <v>11.728899999999999</v>
      </c>
      <c r="K9596" s="2">
        <v>0.16706299999999999</v>
      </c>
      <c r="L9596" s="2">
        <v>8.4589999999999999E-2</v>
      </c>
    </row>
    <row r="9597" spans="1:12" x14ac:dyDescent="0.2">
      <c r="A9597" s="2">
        <v>11.729609999999999</v>
      </c>
      <c r="B9597" s="2">
        <v>32.89649</v>
      </c>
      <c r="C9597" s="2">
        <v>0.216525</v>
      </c>
      <c r="D9597" s="2">
        <v>0.92897300000000005</v>
      </c>
      <c r="F9597" s="2">
        <v>11.726800000000001</v>
      </c>
      <c r="G9597" s="2">
        <v>0.441772</v>
      </c>
      <c r="H9597" s="2">
        <v>0.44320700000000002</v>
      </c>
      <c r="J9597" s="2">
        <v>11.729609999999999</v>
      </c>
      <c r="K9597" s="2">
        <v>0.16795099999999999</v>
      </c>
      <c r="L9597" s="2">
        <v>8.4708000000000006E-2</v>
      </c>
    </row>
    <row r="9598" spans="1:12" x14ac:dyDescent="0.2">
      <c r="A9598" s="2">
        <v>11.730309999999999</v>
      </c>
      <c r="B9598" s="2">
        <v>32.924100000000003</v>
      </c>
      <c r="C9598" s="2">
        <v>0.21701699999999999</v>
      </c>
      <c r="D9598" s="2">
        <v>0.92958399999999997</v>
      </c>
      <c r="F9598" s="2">
        <v>11.727499999999999</v>
      </c>
      <c r="G9598" s="2">
        <v>0.44169599999999998</v>
      </c>
      <c r="H9598" s="2">
        <v>0.44306200000000001</v>
      </c>
      <c r="J9598" s="2">
        <v>11.730309999999999</v>
      </c>
      <c r="K9598" s="2">
        <v>0.168293</v>
      </c>
      <c r="L9598" s="2">
        <v>8.4595000000000004E-2</v>
      </c>
    </row>
    <row r="9599" spans="1:12" x14ac:dyDescent="0.2">
      <c r="A9599" s="2">
        <v>11.731009999999999</v>
      </c>
      <c r="B9599" s="2">
        <v>32.950789999999998</v>
      </c>
      <c r="C9599" s="2">
        <v>0.21695600000000001</v>
      </c>
      <c r="D9599" s="2">
        <v>0.93001900000000004</v>
      </c>
      <c r="F9599" s="2">
        <v>11.728199999999999</v>
      </c>
      <c r="G9599" s="2">
        <v>0.44150499999999998</v>
      </c>
      <c r="H9599" s="2">
        <v>0.44329800000000003</v>
      </c>
      <c r="J9599" s="2">
        <v>11.731009999999999</v>
      </c>
      <c r="K9599" s="2">
        <v>0.168627</v>
      </c>
      <c r="L9599" s="2">
        <v>8.4439E-2</v>
      </c>
    </row>
    <row r="9600" spans="1:12" x14ac:dyDescent="0.2">
      <c r="A9600" s="2">
        <v>11.73171</v>
      </c>
      <c r="B9600" s="2">
        <v>32.978380000000001</v>
      </c>
      <c r="C9600" s="2">
        <v>0.21703600000000001</v>
      </c>
      <c r="D9600" s="2">
        <v>0.930782</v>
      </c>
      <c r="F9600" s="2">
        <v>11.728899999999999</v>
      </c>
      <c r="G9600" s="2">
        <v>0.441299</v>
      </c>
      <c r="H9600" s="2">
        <v>0.44325999999999999</v>
      </c>
      <c r="J9600" s="2">
        <v>11.73171</v>
      </c>
      <c r="K9600" s="2">
        <v>0.169241</v>
      </c>
      <c r="L9600" s="2">
        <v>8.4128999999999995E-2</v>
      </c>
    </row>
    <row r="9601" spans="1:12" x14ac:dyDescent="0.2">
      <c r="A9601" s="2">
        <v>11.73241</v>
      </c>
      <c r="B9601" s="2">
        <v>33.006279999999997</v>
      </c>
      <c r="C9601" s="2">
        <v>0.21810099999999999</v>
      </c>
      <c r="D9601" s="2">
        <v>0.93107099999999998</v>
      </c>
      <c r="F9601" s="2">
        <v>11.729609999999999</v>
      </c>
      <c r="G9601" s="2">
        <v>0.44118499999999999</v>
      </c>
      <c r="H9601" s="2">
        <v>0.443581</v>
      </c>
      <c r="J9601" s="2">
        <v>11.73241</v>
      </c>
      <c r="K9601" s="2">
        <v>0.16952500000000001</v>
      </c>
      <c r="L9601" s="2">
        <v>8.3997000000000002E-2</v>
      </c>
    </row>
    <row r="9602" spans="1:12" x14ac:dyDescent="0.2">
      <c r="A9602" s="2">
        <v>11.73311</v>
      </c>
      <c r="B9602" s="2">
        <v>33.034239999999997</v>
      </c>
      <c r="C9602" s="2">
        <v>0.21840999999999999</v>
      </c>
      <c r="D9602" s="2">
        <v>0.93093400000000004</v>
      </c>
      <c r="F9602" s="2">
        <v>11.730309999999999</v>
      </c>
      <c r="G9602" s="2">
        <v>0.44096400000000002</v>
      </c>
      <c r="H9602" s="2">
        <v>0.44445000000000001</v>
      </c>
      <c r="J9602" s="2">
        <v>11.73311</v>
      </c>
      <c r="K9602" s="2">
        <v>0.16944100000000001</v>
      </c>
      <c r="L9602" s="2">
        <v>8.4320999999999993E-2</v>
      </c>
    </row>
    <row r="9603" spans="1:12" x14ac:dyDescent="0.2">
      <c r="A9603" s="2">
        <v>11.73381</v>
      </c>
      <c r="B9603" s="2">
        <v>33.061689999999999</v>
      </c>
      <c r="C9603" s="2">
        <v>0.21910399999999999</v>
      </c>
      <c r="D9603" s="2">
        <v>0.93102600000000002</v>
      </c>
      <c r="F9603" s="2">
        <v>11.731009999999999</v>
      </c>
      <c r="G9603" s="2">
        <v>0.44088699999999997</v>
      </c>
      <c r="H9603" s="2">
        <v>0.444992</v>
      </c>
      <c r="J9603" s="2">
        <v>11.73381</v>
      </c>
      <c r="K9603" s="2">
        <v>0.16974400000000001</v>
      </c>
      <c r="L9603" s="2">
        <v>8.4898000000000001E-2</v>
      </c>
    </row>
    <row r="9604" spans="1:12" x14ac:dyDescent="0.2">
      <c r="A9604" s="2">
        <v>11.73451</v>
      </c>
      <c r="B9604" s="2">
        <v>33.089419999999997</v>
      </c>
      <c r="C9604" s="2">
        <v>0.219745</v>
      </c>
      <c r="D9604" s="2">
        <v>0.930782</v>
      </c>
      <c r="F9604" s="2">
        <v>11.73171</v>
      </c>
      <c r="G9604" s="2">
        <v>0.44103999999999999</v>
      </c>
      <c r="H9604" s="2">
        <v>0.44506800000000002</v>
      </c>
      <c r="J9604" s="2">
        <v>11.73451</v>
      </c>
      <c r="K9604" s="2">
        <v>0.17021500000000001</v>
      </c>
      <c r="L9604" s="2">
        <v>8.5264999999999994E-2</v>
      </c>
    </row>
    <row r="9605" spans="1:12" x14ac:dyDescent="0.2">
      <c r="A9605" s="2">
        <v>11.73522</v>
      </c>
      <c r="B9605" s="2">
        <v>33.117049999999999</v>
      </c>
      <c r="C9605" s="2">
        <v>0.22055</v>
      </c>
      <c r="D9605" s="2">
        <v>0.93115499999999995</v>
      </c>
      <c r="F9605" s="2">
        <v>11.73241</v>
      </c>
      <c r="G9605" s="2">
        <v>0.441216</v>
      </c>
      <c r="H9605" s="2">
        <v>0.44489299999999998</v>
      </c>
      <c r="J9605" s="2">
        <v>11.73522</v>
      </c>
      <c r="K9605" s="2">
        <v>0.170603</v>
      </c>
      <c r="L9605" s="2">
        <v>8.5112999999999994E-2</v>
      </c>
    </row>
    <row r="9606" spans="1:12" x14ac:dyDescent="0.2">
      <c r="A9606" s="2">
        <v>11.73592</v>
      </c>
      <c r="B9606" s="2">
        <v>33.145060000000001</v>
      </c>
      <c r="C9606" s="2">
        <v>0.22117899999999999</v>
      </c>
      <c r="D9606" s="2">
        <v>0.93130800000000002</v>
      </c>
      <c r="F9606" s="2">
        <v>11.73311</v>
      </c>
      <c r="G9606" s="2">
        <v>0.44110899999999997</v>
      </c>
      <c r="H9606" s="2">
        <v>0.44448100000000001</v>
      </c>
      <c r="J9606" s="2">
        <v>11.73592</v>
      </c>
      <c r="K9606" s="2">
        <v>0.17071500000000001</v>
      </c>
      <c r="L9606" s="2">
        <v>8.5654999999999995E-2</v>
      </c>
    </row>
    <row r="9607" spans="1:12" x14ac:dyDescent="0.2">
      <c r="A9607" s="2">
        <v>11.73662</v>
      </c>
      <c r="B9607" s="2">
        <v>33.173259999999999</v>
      </c>
      <c r="C9607" s="2">
        <v>0.22212100000000001</v>
      </c>
      <c r="D9607" s="2">
        <v>0.93119399999999997</v>
      </c>
      <c r="F9607" s="2">
        <v>11.73381</v>
      </c>
      <c r="G9607" s="2">
        <v>0.44111600000000001</v>
      </c>
      <c r="H9607" s="2">
        <v>0.44445000000000001</v>
      </c>
      <c r="J9607" s="2">
        <v>11.73662</v>
      </c>
      <c r="K9607" s="2">
        <v>0.17088500000000001</v>
      </c>
      <c r="L9607" s="2">
        <v>8.5281999999999997E-2</v>
      </c>
    </row>
    <row r="9608" spans="1:12" x14ac:dyDescent="0.2">
      <c r="A9608" s="2">
        <v>11.73732</v>
      </c>
      <c r="B9608" s="2">
        <v>33.201650000000001</v>
      </c>
      <c r="C9608" s="2">
        <v>0.222385</v>
      </c>
      <c r="D9608" s="2">
        <v>0.93120899999999995</v>
      </c>
      <c r="F9608" s="2">
        <v>11.73451</v>
      </c>
      <c r="G9608" s="2">
        <v>0.441467</v>
      </c>
      <c r="H9608" s="2">
        <v>0.444656</v>
      </c>
      <c r="J9608" s="2">
        <v>11.73732</v>
      </c>
      <c r="K9608" s="2">
        <v>0.17127600000000001</v>
      </c>
      <c r="L9608" s="2">
        <v>8.4635000000000002E-2</v>
      </c>
    </row>
    <row r="9609" spans="1:12" x14ac:dyDescent="0.2">
      <c r="A9609" s="2">
        <v>11.738020000000001</v>
      </c>
      <c r="B9609" s="2">
        <v>33.229930000000003</v>
      </c>
      <c r="C9609" s="2">
        <v>0.2228</v>
      </c>
      <c r="D9609" s="2">
        <v>0.93117799999999995</v>
      </c>
      <c r="F9609" s="2">
        <v>11.73522</v>
      </c>
      <c r="G9609" s="2">
        <v>0.44168099999999999</v>
      </c>
      <c r="H9609" s="2">
        <v>0.444664</v>
      </c>
      <c r="J9609" s="2">
        <v>11.738020000000001</v>
      </c>
      <c r="K9609" s="2">
        <v>0.171621</v>
      </c>
      <c r="L9609" s="2">
        <v>8.4294999999999995E-2</v>
      </c>
    </row>
    <row r="9610" spans="1:12" x14ac:dyDescent="0.2">
      <c r="A9610" s="2">
        <v>11.738720000000001</v>
      </c>
      <c r="B9610" s="2">
        <v>33.257849999999998</v>
      </c>
      <c r="C9610" s="2">
        <v>0.22315099999999999</v>
      </c>
      <c r="D9610" s="2">
        <v>0.93170500000000001</v>
      </c>
      <c r="F9610" s="2">
        <v>11.73592</v>
      </c>
      <c r="G9610" s="2">
        <v>0.441689</v>
      </c>
      <c r="H9610" s="2">
        <v>0.44448100000000001</v>
      </c>
      <c r="J9610" s="2">
        <v>11.738720000000001</v>
      </c>
      <c r="K9610" s="2">
        <v>0.171512</v>
      </c>
      <c r="L9610" s="2">
        <v>8.4414000000000003E-2</v>
      </c>
    </row>
    <row r="9611" spans="1:12" x14ac:dyDescent="0.2">
      <c r="A9611" s="2">
        <v>11.739420000000001</v>
      </c>
      <c r="B9611" s="2">
        <v>33.286119999999997</v>
      </c>
      <c r="C9611" s="2">
        <v>0.223636</v>
      </c>
      <c r="D9611" s="2">
        <v>0.93212399999999995</v>
      </c>
      <c r="F9611" s="2">
        <v>11.73662</v>
      </c>
      <c r="G9611" s="2">
        <v>0.44170399999999999</v>
      </c>
      <c r="H9611" s="2">
        <v>0.44420599999999999</v>
      </c>
      <c r="J9611" s="2">
        <v>11.739420000000001</v>
      </c>
      <c r="K9611" s="2">
        <v>0.17132900000000001</v>
      </c>
      <c r="L9611" s="2">
        <v>8.4375000000000006E-2</v>
      </c>
    </row>
    <row r="9612" spans="1:12" x14ac:dyDescent="0.2">
      <c r="A9612" s="2">
        <v>11.740130000000001</v>
      </c>
      <c r="B9612" s="2">
        <v>33.314700000000002</v>
      </c>
      <c r="C9612" s="2">
        <v>0.22387199999999999</v>
      </c>
      <c r="D9612" s="2">
        <v>0.93212399999999995</v>
      </c>
      <c r="F9612" s="2">
        <v>11.73732</v>
      </c>
      <c r="G9612" s="2">
        <v>0.44187199999999999</v>
      </c>
      <c r="H9612" s="2">
        <v>0.44413000000000002</v>
      </c>
      <c r="J9612" s="2">
        <v>11.740130000000001</v>
      </c>
      <c r="K9612" s="2">
        <v>0.17083699999999999</v>
      </c>
      <c r="L9612" s="2">
        <v>8.4062999999999999E-2</v>
      </c>
    </row>
    <row r="9613" spans="1:12" x14ac:dyDescent="0.2">
      <c r="A9613" s="2">
        <v>11.740830000000001</v>
      </c>
      <c r="B9613" s="2">
        <v>33.343609999999998</v>
      </c>
      <c r="C9613" s="2">
        <v>0.22397900000000001</v>
      </c>
      <c r="D9613" s="2">
        <v>0.93223900000000004</v>
      </c>
      <c r="F9613" s="2">
        <v>11.738020000000001</v>
      </c>
      <c r="G9613" s="2">
        <v>0.44176500000000002</v>
      </c>
      <c r="H9613" s="2">
        <v>0.44413000000000002</v>
      </c>
      <c r="J9613" s="2">
        <v>11.740830000000001</v>
      </c>
      <c r="K9613" s="2">
        <v>0.17177799999999999</v>
      </c>
      <c r="L9613" s="2">
        <v>8.3556000000000005E-2</v>
      </c>
    </row>
    <row r="9614" spans="1:12" x14ac:dyDescent="0.2">
      <c r="A9614" s="2">
        <v>11.741529999999999</v>
      </c>
      <c r="B9614" s="2">
        <v>33.372619999999998</v>
      </c>
      <c r="C9614" s="2">
        <v>0.22404399999999999</v>
      </c>
      <c r="D9614" s="2">
        <v>0.93260500000000002</v>
      </c>
      <c r="F9614" s="2">
        <v>11.738720000000001</v>
      </c>
      <c r="G9614" s="2">
        <v>0.441772</v>
      </c>
      <c r="H9614" s="2">
        <v>0.44368000000000002</v>
      </c>
      <c r="J9614" s="2">
        <v>11.741529999999999</v>
      </c>
      <c r="K9614" s="2">
        <v>0.17239599999999999</v>
      </c>
      <c r="L9614" s="2">
        <v>8.2962999999999995E-2</v>
      </c>
    </row>
    <row r="9615" spans="1:12" x14ac:dyDescent="0.2">
      <c r="A9615" s="2">
        <v>11.742229999999999</v>
      </c>
      <c r="B9615" s="2">
        <v>33.401319999999998</v>
      </c>
      <c r="C9615" s="2">
        <v>0.224796</v>
      </c>
      <c r="D9615" s="2">
        <v>0.93259000000000003</v>
      </c>
      <c r="F9615" s="2">
        <v>11.739420000000001</v>
      </c>
      <c r="G9615" s="2">
        <v>0.44183299999999998</v>
      </c>
      <c r="H9615" s="2">
        <v>0.443413</v>
      </c>
      <c r="J9615" s="2">
        <v>11.742229999999999</v>
      </c>
      <c r="K9615" s="2">
        <v>0.172541</v>
      </c>
      <c r="L9615" s="2">
        <v>8.2708000000000004E-2</v>
      </c>
    </row>
    <row r="9616" spans="1:12" x14ac:dyDescent="0.2">
      <c r="A9616" s="2">
        <v>11.742929999999999</v>
      </c>
      <c r="B9616" s="2">
        <v>33.42971</v>
      </c>
      <c r="C9616" s="2">
        <v>0.22548599999999999</v>
      </c>
      <c r="D9616" s="2">
        <v>0.93281099999999995</v>
      </c>
      <c r="F9616" s="2">
        <v>11.740130000000001</v>
      </c>
      <c r="G9616" s="2">
        <v>0.44209300000000001</v>
      </c>
      <c r="H9616" s="2">
        <v>0.44353500000000001</v>
      </c>
      <c r="J9616" s="2">
        <v>11.742929999999999</v>
      </c>
      <c r="K9616" s="2">
        <v>0.17246400000000001</v>
      </c>
      <c r="L9616" s="2">
        <v>8.2280000000000006E-2</v>
      </c>
    </row>
    <row r="9617" spans="1:12" x14ac:dyDescent="0.2">
      <c r="A9617" s="2">
        <v>11.74363</v>
      </c>
      <c r="B9617" s="2">
        <v>33.45879</v>
      </c>
      <c r="C9617" s="2">
        <v>0.226524</v>
      </c>
      <c r="D9617" s="2">
        <v>0.93265100000000001</v>
      </c>
      <c r="F9617" s="2">
        <v>11.740830000000001</v>
      </c>
      <c r="G9617" s="2">
        <v>0.44245899999999999</v>
      </c>
      <c r="H9617" s="2">
        <v>0.443832</v>
      </c>
      <c r="J9617" s="2">
        <v>11.74363</v>
      </c>
      <c r="K9617" s="2">
        <v>0.172457</v>
      </c>
      <c r="L9617" s="2">
        <v>8.2019999999999996E-2</v>
      </c>
    </row>
    <row r="9618" spans="1:12" x14ac:dyDescent="0.2">
      <c r="A9618" s="2">
        <v>11.74433</v>
      </c>
      <c r="B9618" s="2">
        <v>33.487609999999997</v>
      </c>
      <c r="C9618" s="2">
        <v>0.226962</v>
      </c>
      <c r="D9618" s="2">
        <v>0.93285700000000005</v>
      </c>
      <c r="F9618" s="2">
        <v>11.741529999999999</v>
      </c>
      <c r="G9618" s="2">
        <v>0.442963</v>
      </c>
      <c r="H9618" s="2">
        <v>0.44353500000000001</v>
      </c>
      <c r="J9618" s="2">
        <v>11.74433</v>
      </c>
      <c r="K9618" s="2">
        <v>0.172098</v>
      </c>
      <c r="L9618" s="2">
        <v>8.1797999999999996E-2</v>
      </c>
    </row>
    <row r="9619" spans="1:12" x14ac:dyDescent="0.2">
      <c r="A9619" s="2">
        <v>11.74503</v>
      </c>
      <c r="B9619" s="2">
        <v>33.516750000000002</v>
      </c>
      <c r="C9619" s="2">
        <v>0.22723699999999999</v>
      </c>
      <c r="D9619" s="2">
        <v>0.93297099999999999</v>
      </c>
      <c r="F9619" s="2">
        <v>11.742229999999999</v>
      </c>
      <c r="G9619" s="2">
        <v>0.44320700000000002</v>
      </c>
      <c r="H9619" s="2">
        <v>0.443718</v>
      </c>
      <c r="J9619" s="2">
        <v>11.74503</v>
      </c>
      <c r="K9619" s="2">
        <v>0.17199900000000001</v>
      </c>
      <c r="L9619" s="2">
        <v>8.1477999999999995E-2</v>
      </c>
    </row>
    <row r="9620" spans="1:12" x14ac:dyDescent="0.2">
      <c r="A9620" s="2">
        <v>11.74574</v>
      </c>
      <c r="B9620" s="2">
        <v>33.546280000000003</v>
      </c>
      <c r="C9620" s="2">
        <v>0.22774</v>
      </c>
      <c r="D9620" s="2">
        <v>0.93339799999999995</v>
      </c>
      <c r="F9620" s="2">
        <v>11.742929999999999</v>
      </c>
      <c r="G9620" s="2">
        <v>0.44306200000000001</v>
      </c>
      <c r="H9620" s="2">
        <v>0.44386300000000001</v>
      </c>
      <c r="J9620" s="2">
        <v>11.74574</v>
      </c>
      <c r="K9620" s="2">
        <v>0.17210400000000001</v>
      </c>
      <c r="L9620" s="2">
        <v>8.1644999999999995E-2</v>
      </c>
    </row>
    <row r="9621" spans="1:12" x14ac:dyDescent="0.2">
      <c r="A9621" s="2">
        <v>11.74644</v>
      </c>
      <c r="B9621" s="2">
        <v>33.575769999999999</v>
      </c>
      <c r="C9621" s="2">
        <v>0.22845799999999999</v>
      </c>
      <c r="D9621" s="2">
        <v>0.93323800000000001</v>
      </c>
      <c r="F9621" s="2">
        <v>11.74363</v>
      </c>
      <c r="G9621" s="2">
        <v>0.44329800000000003</v>
      </c>
      <c r="H9621" s="2">
        <v>0.44425199999999998</v>
      </c>
      <c r="J9621" s="2">
        <v>11.74644</v>
      </c>
      <c r="K9621" s="2">
        <v>0.17272699999999999</v>
      </c>
      <c r="L9621" s="2">
        <v>8.1680000000000003E-2</v>
      </c>
    </row>
    <row r="9622" spans="1:12" x14ac:dyDescent="0.2">
      <c r="A9622" s="2">
        <v>11.74714</v>
      </c>
      <c r="B9622" s="2">
        <v>33.605330000000002</v>
      </c>
      <c r="C9622" s="2">
        <v>0.22887299999999999</v>
      </c>
      <c r="D9622" s="2">
        <v>0.93306999999999995</v>
      </c>
      <c r="F9622" s="2">
        <v>11.74433</v>
      </c>
      <c r="G9622" s="2">
        <v>0.44325999999999999</v>
      </c>
      <c r="H9622" s="2">
        <v>0.44483899999999998</v>
      </c>
      <c r="J9622" s="2">
        <v>11.74714</v>
      </c>
      <c r="K9622" s="2">
        <v>0.17266799999999999</v>
      </c>
      <c r="L9622" s="2">
        <v>8.0946000000000004E-2</v>
      </c>
    </row>
    <row r="9623" spans="1:12" x14ac:dyDescent="0.2">
      <c r="A9623" s="2">
        <v>11.74784</v>
      </c>
      <c r="B9623" s="2">
        <v>33.634740000000001</v>
      </c>
      <c r="C9623" s="2">
        <v>0.22942699999999999</v>
      </c>
      <c r="D9623" s="2">
        <v>0.93268899999999999</v>
      </c>
      <c r="F9623" s="2">
        <v>11.74503</v>
      </c>
      <c r="G9623" s="2">
        <v>0.443581</v>
      </c>
      <c r="H9623" s="2">
        <v>0.44519799999999998</v>
      </c>
      <c r="J9623" s="2">
        <v>11.74784</v>
      </c>
      <c r="K9623" s="2">
        <v>0.17322299999999999</v>
      </c>
      <c r="L9623" s="2">
        <v>8.0667000000000003E-2</v>
      </c>
    </row>
    <row r="9624" spans="1:12" x14ac:dyDescent="0.2">
      <c r="A9624" s="2">
        <v>11.74854</v>
      </c>
      <c r="B9624" s="2">
        <v>33.664529999999999</v>
      </c>
      <c r="C9624" s="2">
        <v>0.2298</v>
      </c>
      <c r="D9624" s="2">
        <v>0.93252100000000004</v>
      </c>
      <c r="F9624" s="2">
        <v>11.74574</v>
      </c>
      <c r="G9624" s="2">
        <v>0.44445000000000001</v>
      </c>
      <c r="H9624" s="2">
        <v>0.44550299999999998</v>
      </c>
      <c r="J9624" s="2">
        <v>11.74854</v>
      </c>
      <c r="K9624" s="2">
        <v>0.17358799999999999</v>
      </c>
      <c r="L9624" s="2">
        <v>8.0418000000000003E-2</v>
      </c>
    </row>
    <row r="9625" spans="1:12" x14ac:dyDescent="0.2">
      <c r="A9625" s="2">
        <v>11.74924</v>
      </c>
      <c r="B9625" s="2">
        <v>33.694220000000001</v>
      </c>
      <c r="C9625" s="2">
        <v>0.23003699999999999</v>
      </c>
      <c r="D9625" s="2">
        <v>0.93303199999999997</v>
      </c>
      <c r="F9625" s="2">
        <v>11.74644</v>
      </c>
      <c r="G9625" s="2">
        <v>0.444992</v>
      </c>
      <c r="H9625" s="2">
        <v>0.44585399999999997</v>
      </c>
      <c r="J9625" s="2">
        <v>11.74924</v>
      </c>
      <c r="K9625" s="2">
        <v>0.17358799999999999</v>
      </c>
      <c r="L9625" s="2">
        <v>8.0560000000000007E-2</v>
      </c>
    </row>
    <row r="9626" spans="1:12" x14ac:dyDescent="0.2">
      <c r="A9626" s="2">
        <v>11.74995</v>
      </c>
      <c r="B9626" s="2">
        <v>33.724159999999998</v>
      </c>
      <c r="C9626" s="2">
        <v>0.230182</v>
      </c>
      <c r="D9626" s="2">
        <v>0.93319200000000002</v>
      </c>
      <c r="F9626" s="2">
        <v>11.74714</v>
      </c>
      <c r="G9626" s="2">
        <v>0.44506800000000002</v>
      </c>
      <c r="H9626" s="2">
        <v>0.44608300000000001</v>
      </c>
      <c r="J9626" s="2">
        <v>11.74995</v>
      </c>
      <c r="K9626" s="2">
        <v>0.173929</v>
      </c>
      <c r="L9626" s="2">
        <v>8.0635999999999999E-2</v>
      </c>
    </row>
    <row r="9627" spans="1:12" x14ac:dyDescent="0.2">
      <c r="A9627" s="2">
        <v>11.75065</v>
      </c>
      <c r="B9627" s="2">
        <v>33.754300000000001</v>
      </c>
      <c r="C9627" s="2">
        <v>0.23070399999999999</v>
      </c>
      <c r="D9627" s="2">
        <v>0.93314699999999995</v>
      </c>
      <c r="F9627" s="2">
        <v>11.74784</v>
      </c>
      <c r="G9627" s="2">
        <v>0.44489299999999998</v>
      </c>
      <c r="H9627" s="2">
        <v>0.44609799999999999</v>
      </c>
      <c r="J9627" s="2">
        <v>11.75065</v>
      </c>
      <c r="K9627" s="2">
        <v>0.17436399999999999</v>
      </c>
      <c r="L9627" s="2">
        <v>8.0359E-2</v>
      </c>
    </row>
    <row r="9628" spans="1:12" x14ac:dyDescent="0.2">
      <c r="A9628" s="2">
        <v>11.75135</v>
      </c>
      <c r="B9628" s="2">
        <v>33.784460000000003</v>
      </c>
      <c r="C9628" s="2">
        <v>0.23049500000000001</v>
      </c>
      <c r="D9628" s="2">
        <v>0.93329200000000001</v>
      </c>
      <c r="F9628" s="2">
        <v>11.74854</v>
      </c>
      <c r="G9628" s="2">
        <v>0.44448100000000001</v>
      </c>
      <c r="H9628" s="2">
        <v>0.446411</v>
      </c>
      <c r="J9628" s="2">
        <v>11.75135</v>
      </c>
      <c r="K9628" s="2">
        <v>0.17458099999999999</v>
      </c>
      <c r="L9628" s="2">
        <v>7.9947000000000004E-2</v>
      </c>
    </row>
    <row r="9629" spans="1:12" x14ac:dyDescent="0.2">
      <c r="A9629" s="2">
        <v>11.752050000000001</v>
      </c>
      <c r="B9629" s="2">
        <v>33.813969999999998</v>
      </c>
      <c r="C9629" s="2">
        <v>0.231021</v>
      </c>
      <c r="D9629" s="2">
        <v>0.93301699999999999</v>
      </c>
      <c r="F9629" s="2">
        <v>11.74924</v>
      </c>
      <c r="G9629" s="2">
        <v>0.44445000000000001</v>
      </c>
      <c r="H9629" s="2">
        <v>0.446907</v>
      </c>
      <c r="J9629" s="2">
        <v>11.752050000000001</v>
      </c>
      <c r="K9629" s="2">
        <v>0.17411399999999999</v>
      </c>
      <c r="L9629" s="2">
        <v>7.9169000000000003E-2</v>
      </c>
    </row>
    <row r="9630" spans="1:12" x14ac:dyDescent="0.2">
      <c r="A9630" s="2">
        <v>11.752750000000001</v>
      </c>
      <c r="B9630" s="2">
        <v>33.84469</v>
      </c>
      <c r="C9630" s="2">
        <v>0.23184099999999999</v>
      </c>
      <c r="D9630" s="2">
        <v>0.932925</v>
      </c>
      <c r="F9630" s="2">
        <v>11.74995</v>
      </c>
      <c r="G9630" s="2">
        <v>0.444656</v>
      </c>
      <c r="H9630" s="2">
        <v>0.44727299999999998</v>
      </c>
      <c r="J9630" s="2">
        <v>11.752750000000001</v>
      </c>
      <c r="K9630" s="2">
        <v>0.173817</v>
      </c>
      <c r="L9630" s="2">
        <v>7.8905000000000003E-2</v>
      </c>
    </row>
    <row r="9631" spans="1:12" x14ac:dyDescent="0.2">
      <c r="A9631" s="2">
        <v>11.753450000000001</v>
      </c>
      <c r="B9631" s="2">
        <v>33.873060000000002</v>
      </c>
      <c r="C9631" s="2">
        <v>0.232238</v>
      </c>
      <c r="D9631" s="2">
        <v>0.93310899999999997</v>
      </c>
      <c r="F9631" s="2">
        <v>11.75065</v>
      </c>
      <c r="G9631" s="2">
        <v>0.444664</v>
      </c>
      <c r="H9631" s="2">
        <v>0.44725799999999999</v>
      </c>
      <c r="J9631" s="2">
        <v>11.753450000000001</v>
      </c>
      <c r="K9631" s="2">
        <v>0.174404</v>
      </c>
      <c r="L9631" s="2">
        <v>7.9131999999999994E-2</v>
      </c>
    </row>
    <row r="9632" spans="1:12" x14ac:dyDescent="0.2">
      <c r="A9632" s="2">
        <v>11.754149999999999</v>
      </c>
      <c r="B9632" s="2">
        <v>33.899410000000003</v>
      </c>
      <c r="C9632" s="2">
        <v>0.23277600000000001</v>
      </c>
      <c r="D9632" s="2">
        <v>0.93288700000000002</v>
      </c>
      <c r="F9632" s="2">
        <v>11.75135</v>
      </c>
      <c r="G9632" s="2">
        <v>0.44448100000000001</v>
      </c>
      <c r="H9632" s="2">
        <v>0.44689200000000001</v>
      </c>
      <c r="J9632" s="2">
        <v>11.754149999999999</v>
      </c>
      <c r="K9632" s="2">
        <v>0.17472399999999999</v>
      </c>
      <c r="L9632" s="2">
        <v>7.911E-2</v>
      </c>
    </row>
    <row r="9633" spans="1:12" x14ac:dyDescent="0.2">
      <c r="A9633" s="2">
        <v>11.754849999999999</v>
      </c>
      <c r="B9633" s="2">
        <v>33.927010000000003</v>
      </c>
      <c r="C9633" s="2">
        <v>0.233325</v>
      </c>
      <c r="D9633" s="2">
        <v>0.93278000000000005</v>
      </c>
      <c r="F9633" s="2">
        <v>11.752050000000001</v>
      </c>
      <c r="G9633" s="2">
        <v>0.44420599999999999</v>
      </c>
      <c r="H9633" s="2">
        <v>0.44720500000000002</v>
      </c>
      <c r="J9633" s="2">
        <v>11.754849999999999</v>
      </c>
      <c r="K9633" s="2">
        <v>0.175035</v>
      </c>
      <c r="L9633" s="2">
        <v>7.9008999999999996E-2</v>
      </c>
    </row>
    <row r="9634" spans="1:12" x14ac:dyDescent="0.2">
      <c r="A9634" s="2">
        <v>11.755559999999999</v>
      </c>
      <c r="B9634" s="2">
        <v>33.957039999999999</v>
      </c>
      <c r="C9634" s="2">
        <v>0.23361899999999999</v>
      </c>
      <c r="D9634" s="2">
        <v>0.93217799999999995</v>
      </c>
      <c r="F9634" s="2">
        <v>11.752750000000001</v>
      </c>
      <c r="G9634" s="2">
        <v>0.44413000000000002</v>
      </c>
      <c r="H9634" s="2">
        <v>0.44792199999999999</v>
      </c>
      <c r="J9634" s="2">
        <v>11.755559999999999</v>
      </c>
      <c r="K9634" s="2">
        <v>0.17561299999999999</v>
      </c>
      <c r="L9634" s="2">
        <v>7.8828999999999996E-2</v>
      </c>
    </row>
    <row r="9635" spans="1:12" x14ac:dyDescent="0.2">
      <c r="A9635" s="2">
        <v>11.756259999999999</v>
      </c>
      <c r="B9635" s="2">
        <v>33.988430000000001</v>
      </c>
      <c r="C9635" s="2">
        <v>0.23374500000000001</v>
      </c>
      <c r="D9635" s="2">
        <v>0.93152199999999996</v>
      </c>
      <c r="F9635" s="2">
        <v>11.753450000000001</v>
      </c>
      <c r="G9635" s="2">
        <v>0.44413000000000002</v>
      </c>
      <c r="H9635" s="2">
        <v>0.448181</v>
      </c>
      <c r="J9635" s="2">
        <v>11.756259999999999</v>
      </c>
      <c r="K9635" s="2">
        <v>0.17593200000000001</v>
      </c>
      <c r="L9635" s="2">
        <v>7.8920000000000004E-2</v>
      </c>
    </row>
    <row r="9636" spans="1:12" x14ac:dyDescent="0.2">
      <c r="A9636" s="2">
        <v>11.756959999999999</v>
      </c>
      <c r="B9636" s="2">
        <v>34.02026</v>
      </c>
      <c r="C9636" s="2">
        <v>0.23352400000000001</v>
      </c>
      <c r="D9636" s="2">
        <v>0.93165900000000001</v>
      </c>
      <c r="F9636" s="2">
        <v>11.754149999999999</v>
      </c>
      <c r="G9636" s="2">
        <v>0.44368000000000002</v>
      </c>
      <c r="H9636" s="2">
        <v>0.447876</v>
      </c>
      <c r="J9636" s="2">
        <v>11.756959999999999</v>
      </c>
      <c r="K9636" s="2">
        <v>0.176542</v>
      </c>
      <c r="L9636" s="2">
        <v>7.9185000000000005E-2</v>
      </c>
    </row>
    <row r="9637" spans="1:12" x14ac:dyDescent="0.2">
      <c r="A9637" s="2">
        <v>11.75766</v>
      </c>
      <c r="B9637" s="2">
        <v>34.05209</v>
      </c>
      <c r="C9637" s="2">
        <v>0.23400000000000001</v>
      </c>
      <c r="D9637" s="2">
        <v>0.93217799999999995</v>
      </c>
      <c r="F9637" s="2">
        <v>11.754849999999999</v>
      </c>
      <c r="G9637" s="2">
        <v>0.443413</v>
      </c>
      <c r="H9637" s="2">
        <v>0.44779200000000002</v>
      </c>
      <c r="J9637" s="2">
        <v>11.75766</v>
      </c>
      <c r="K9637" s="2">
        <v>0.17688499999999999</v>
      </c>
      <c r="L9637" s="2">
        <v>7.8807000000000002E-2</v>
      </c>
    </row>
    <row r="9638" spans="1:12" x14ac:dyDescent="0.2">
      <c r="A9638" s="2">
        <v>11.75836</v>
      </c>
      <c r="B9638" s="2">
        <v>34.083849999999998</v>
      </c>
      <c r="C9638" s="2">
        <v>0.23459199999999999</v>
      </c>
      <c r="D9638" s="2">
        <v>0.93220800000000004</v>
      </c>
      <c r="F9638" s="2">
        <v>11.755559999999999</v>
      </c>
      <c r="G9638" s="2">
        <v>0.44353500000000001</v>
      </c>
      <c r="H9638" s="2">
        <v>0.44820399999999999</v>
      </c>
      <c r="J9638" s="2">
        <v>11.75836</v>
      </c>
      <c r="K9638" s="2">
        <v>0.17733399999999999</v>
      </c>
      <c r="L9638" s="2">
        <v>7.8713000000000005E-2</v>
      </c>
    </row>
    <row r="9639" spans="1:12" x14ac:dyDescent="0.2">
      <c r="A9639" s="2">
        <v>11.75906</v>
      </c>
      <c r="B9639" s="2">
        <v>34.115659999999998</v>
      </c>
      <c r="C9639" s="2">
        <v>0.23499999999999999</v>
      </c>
      <c r="D9639" s="2">
        <v>0.93208599999999997</v>
      </c>
      <c r="F9639" s="2">
        <v>11.756259999999999</v>
      </c>
      <c r="G9639" s="2">
        <v>0.443832</v>
      </c>
      <c r="H9639" s="2">
        <v>0.44839499999999999</v>
      </c>
      <c r="J9639" s="2">
        <v>11.75906</v>
      </c>
      <c r="K9639" s="2">
        <v>0.17743900000000001</v>
      </c>
      <c r="L9639" s="2">
        <v>7.8464999999999993E-2</v>
      </c>
    </row>
    <row r="9640" spans="1:12" x14ac:dyDescent="0.2">
      <c r="A9640" s="2">
        <v>11.75976</v>
      </c>
      <c r="B9640" s="2">
        <v>34.14781</v>
      </c>
      <c r="C9640" s="2">
        <v>0.23538500000000001</v>
      </c>
      <c r="D9640" s="2">
        <v>0.93217799999999995</v>
      </c>
      <c r="F9640" s="2">
        <v>11.756959999999999</v>
      </c>
      <c r="G9640" s="2">
        <v>0.44353500000000001</v>
      </c>
      <c r="H9640" s="2">
        <v>0.44864700000000002</v>
      </c>
      <c r="J9640" s="2">
        <v>11.75976</v>
      </c>
      <c r="K9640" s="2">
        <v>0.17766399999999999</v>
      </c>
      <c r="L9640" s="2">
        <v>7.8325000000000006E-2</v>
      </c>
    </row>
    <row r="9641" spans="1:12" x14ac:dyDescent="0.2">
      <c r="A9641" s="2">
        <v>11.76047</v>
      </c>
      <c r="B9641" s="2">
        <v>34.179630000000003</v>
      </c>
      <c r="C9641" s="2">
        <v>0.23619000000000001</v>
      </c>
      <c r="D9641" s="2">
        <v>0.93232300000000001</v>
      </c>
      <c r="F9641" s="2">
        <v>11.75766</v>
      </c>
      <c r="G9641" s="2">
        <v>0.443718</v>
      </c>
      <c r="H9641" s="2">
        <v>0.44925700000000002</v>
      </c>
      <c r="J9641" s="2">
        <v>11.76047</v>
      </c>
      <c r="K9641" s="2">
        <v>0.17768100000000001</v>
      </c>
      <c r="L9641" s="2">
        <v>7.8317999999999999E-2</v>
      </c>
    </row>
    <row r="9642" spans="1:12" x14ac:dyDescent="0.2">
      <c r="A9642" s="2">
        <v>11.76117</v>
      </c>
      <c r="B9642" s="2">
        <v>34.211390000000002</v>
      </c>
      <c r="C9642" s="2">
        <v>0.23662900000000001</v>
      </c>
      <c r="D9642" s="2">
        <v>0.93222400000000005</v>
      </c>
      <c r="F9642" s="2">
        <v>11.75836</v>
      </c>
      <c r="G9642" s="2">
        <v>0.44386300000000001</v>
      </c>
      <c r="H9642" s="2">
        <v>0.449799</v>
      </c>
      <c r="J9642" s="2">
        <v>11.76117</v>
      </c>
      <c r="K9642" s="2">
        <v>0.17758499999999999</v>
      </c>
      <c r="L9642" s="2">
        <v>7.8211000000000003E-2</v>
      </c>
    </row>
    <row r="9643" spans="1:12" x14ac:dyDescent="0.2">
      <c r="A9643" s="2">
        <v>11.76187</v>
      </c>
      <c r="B9643" s="2">
        <v>34.24362</v>
      </c>
      <c r="C9643" s="2">
        <v>0.23704500000000001</v>
      </c>
      <c r="D9643" s="2">
        <v>0.932315</v>
      </c>
      <c r="F9643" s="2">
        <v>11.75906</v>
      </c>
      <c r="G9643" s="2">
        <v>0.44425199999999998</v>
      </c>
      <c r="H9643" s="2">
        <v>0.44958500000000001</v>
      </c>
      <c r="J9643" s="2">
        <v>11.76187</v>
      </c>
      <c r="K9643" s="2">
        <v>0.177284</v>
      </c>
      <c r="L9643" s="2">
        <v>7.8086000000000003E-2</v>
      </c>
    </row>
    <row r="9644" spans="1:12" x14ac:dyDescent="0.2">
      <c r="A9644" s="2">
        <v>11.76257</v>
      </c>
      <c r="B9644" s="2">
        <v>34.275930000000002</v>
      </c>
      <c r="C9644" s="2">
        <v>0.237205</v>
      </c>
      <c r="D9644" s="2">
        <v>0.93240699999999999</v>
      </c>
      <c r="F9644" s="2">
        <v>11.75976</v>
      </c>
      <c r="G9644" s="2">
        <v>0.44483899999999998</v>
      </c>
      <c r="H9644" s="2">
        <v>0.44938699999999998</v>
      </c>
      <c r="J9644" s="2">
        <v>11.76257</v>
      </c>
      <c r="K9644" s="2">
        <v>0.17697499999999999</v>
      </c>
      <c r="L9644" s="2">
        <v>7.8336000000000003E-2</v>
      </c>
    </row>
    <row r="9645" spans="1:12" x14ac:dyDescent="0.2">
      <c r="A9645" s="2">
        <v>11.76327</v>
      </c>
      <c r="B9645" s="2">
        <v>34.307659999999998</v>
      </c>
      <c r="C9645" s="2">
        <v>0.23714399999999999</v>
      </c>
      <c r="D9645" s="2">
        <v>0.93290300000000004</v>
      </c>
      <c r="F9645" s="2">
        <v>11.76047</v>
      </c>
      <c r="G9645" s="2">
        <v>0.44519799999999998</v>
      </c>
      <c r="H9645" s="2">
        <v>0.44954699999999997</v>
      </c>
      <c r="J9645" s="2">
        <v>11.76327</v>
      </c>
      <c r="K9645" s="2">
        <v>0.17640900000000001</v>
      </c>
      <c r="L9645" s="2">
        <v>7.7966999999999995E-2</v>
      </c>
    </row>
    <row r="9646" spans="1:12" x14ac:dyDescent="0.2">
      <c r="A9646" s="2">
        <v>11.76397</v>
      </c>
      <c r="B9646" s="2">
        <v>34.339219999999997</v>
      </c>
      <c r="C9646" s="2">
        <v>0.23743400000000001</v>
      </c>
      <c r="D9646" s="2">
        <v>0.93300899999999998</v>
      </c>
      <c r="F9646" s="2">
        <v>11.76117</v>
      </c>
      <c r="G9646" s="2">
        <v>0.44550299999999998</v>
      </c>
      <c r="H9646" s="2">
        <v>0.44962299999999999</v>
      </c>
      <c r="J9646" s="2">
        <v>11.76397</v>
      </c>
      <c r="K9646" s="2">
        <v>0.17619099999999999</v>
      </c>
      <c r="L9646" s="2">
        <v>7.7787999999999996E-2</v>
      </c>
    </row>
    <row r="9647" spans="1:12" x14ac:dyDescent="0.2">
      <c r="A9647" s="2">
        <v>11.764670000000001</v>
      </c>
      <c r="B9647" s="2">
        <v>34.370620000000002</v>
      </c>
      <c r="C9647" s="2">
        <v>0.23774600000000001</v>
      </c>
      <c r="D9647" s="2">
        <v>0.93313900000000005</v>
      </c>
      <c r="F9647" s="2">
        <v>11.76187</v>
      </c>
      <c r="G9647" s="2">
        <v>0.44585399999999997</v>
      </c>
      <c r="H9647" s="2">
        <v>0.449654</v>
      </c>
      <c r="J9647" s="2">
        <v>11.764670000000001</v>
      </c>
      <c r="K9647" s="2">
        <v>0.17585000000000001</v>
      </c>
      <c r="L9647" s="2">
        <v>7.7604000000000006E-2</v>
      </c>
    </row>
    <row r="9648" spans="1:12" x14ac:dyDescent="0.2">
      <c r="A9648" s="2">
        <v>11.765370000000001</v>
      </c>
      <c r="B9648" s="2">
        <v>34.402360000000002</v>
      </c>
      <c r="C9648" s="2">
        <v>0.238067</v>
      </c>
      <c r="D9648" s="2">
        <v>0.93322300000000002</v>
      </c>
      <c r="F9648" s="2">
        <v>11.76257</v>
      </c>
      <c r="G9648" s="2">
        <v>0.44608300000000001</v>
      </c>
      <c r="H9648" s="2">
        <v>0.44969199999999998</v>
      </c>
      <c r="J9648" s="2">
        <v>11.765370000000001</v>
      </c>
      <c r="K9648" s="2">
        <v>0.175787</v>
      </c>
      <c r="L9648" s="2">
        <v>7.7421000000000004E-2</v>
      </c>
    </row>
    <row r="9649" spans="1:12" x14ac:dyDescent="0.2">
      <c r="A9649" s="2">
        <v>11.766080000000001</v>
      </c>
      <c r="B9649" s="2">
        <v>34.434620000000002</v>
      </c>
      <c r="C9649" s="2">
        <v>0.238593</v>
      </c>
      <c r="D9649" s="2">
        <v>0.93301699999999999</v>
      </c>
      <c r="F9649" s="2">
        <v>11.76327</v>
      </c>
      <c r="G9649" s="2">
        <v>0.44609799999999999</v>
      </c>
      <c r="H9649" s="2">
        <v>0.44957000000000003</v>
      </c>
      <c r="J9649" s="2">
        <v>11.766080000000001</v>
      </c>
      <c r="K9649" s="2">
        <v>0.17552899999999999</v>
      </c>
      <c r="L9649" s="2">
        <v>7.7650999999999998E-2</v>
      </c>
    </row>
    <row r="9650" spans="1:12" x14ac:dyDescent="0.2">
      <c r="A9650" s="2">
        <v>11.766780000000001</v>
      </c>
      <c r="B9650" s="2">
        <v>34.467260000000003</v>
      </c>
      <c r="C9650" s="2">
        <v>0.238731</v>
      </c>
      <c r="D9650" s="2">
        <v>0.93306999999999995</v>
      </c>
      <c r="F9650" s="2">
        <v>11.76397</v>
      </c>
      <c r="G9650" s="2">
        <v>0.446411</v>
      </c>
      <c r="H9650" s="2">
        <v>0.44939400000000002</v>
      </c>
      <c r="J9650" s="2">
        <v>11.766780000000001</v>
      </c>
      <c r="K9650" s="2">
        <v>0.17555000000000001</v>
      </c>
      <c r="L9650" s="2">
        <v>7.7550999999999995E-2</v>
      </c>
    </row>
    <row r="9651" spans="1:12" x14ac:dyDescent="0.2">
      <c r="A9651" s="2">
        <v>11.767480000000001</v>
      </c>
      <c r="B9651" s="2">
        <v>34.4998</v>
      </c>
      <c r="C9651" s="2">
        <v>0.23899400000000001</v>
      </c>
      <c r="D9651" s="2">
        <v>0.93309299999999995</v>
      </c>
      <c r="F9651" s="2">
        <v>11.764670000000001</v>
      </c>
      <c r="G9651" s="2">
        <v>0.446907</v>
      </c>
      <c r="H9651" s="2">
        <v>0.44966099999999998</v>
      </c>
      <c r="J9651" s="2">
        <v>11.767480000000001</v>
      </c>
      <c r="K9651" s="2">
        <v>0.17527000000000001</v>
      </c>
      <c r="L9651" s="2">
        <v>7.7143000000000003E-2</v>
      </c>
    </row>
    <row r="9652" spans="1:12" x14ac:dyDescent="0.2">
      <c r="A9652" s="2">
        <v>11.768179999999999</v>
      </c>
      <c r="B9652" s="2">
        <v>34.532389999999999</v>
      </c>
      <c r="C9652" s="2">
        <v>0.23937900000000001</v>
      </c>
      <c r="D9652" s="2">
        <v>0.93289500000000003</v>
      </c>
      <c r="F9652" s="2">
        <v>11.765370000000001</v>
      </c>
      <c r="G9652" s="2">
        <v>0.44727299999999998</v>
      </c>
      <c r="H9652" s="2">
        <v>0.449577</v>
      </c>
      <c r="J9652" s="2">
        <v>11.768179999999999</v>
      </c>
      <c r="K9652" s="2">
        <v>0.17510200000000001</v>
      </c>
      <c r="L9652" s="2">
        <v>7.6873999999999998E-2</v>
      </c>
    </row>
    <row r="9653" spans="1:12" x14ac:dyDescent="0.2">
      <c r="A9653" s="2">
        <v>11.768879999999999</v>
      </c>
      <c r="B9653" s="2">
        <v>34.565089999999998</v>
      </c>
      <c r="C9653" s="2">
        <v>0.23958499999999999</v>
      </c>
      <c r="D9653" s="2">
        <v>0.93312399999999995</v>
      </c>
      <c r="F9653" s="2">
        <v>11.766080000000001</v>
      </c>
      <c r="G9653" s="2">
        <v>0.44725799999999999</v>
      </c>
      <c r="H9653" s="2">
        <v>0.44920300000000002</v>
      </c>
      <c r="J9653" s="2">
        <v>11.768879999999999</v>
      </c>
      <c r="K9653" s="2">
        <v>0.17488500000000001</v>
      </c>
      <c r="L9653" s="2">
        <v>7.6688000000000006E-2</v>
      </c>
    </row>
    <row r="9654" spans="1:12" x14ac:dyDescent="0.2">
      <c r="A9654" s="2">
        <v>11.769579999999999</v>
      </c>
      <c r="B9654" s="2">
        <v>34.598039999999997</v>
      </c>
      <c r="C9654" s="2">
        <v>0.23949699999999999</v>
      </c>
      <c r="D9654" s="2">
        <v>0.933589</v>
      </c>
      <c r="F9654" s="2">
        <v>11.766780000000001</v>
      </c>
      <c r="G9654" s="2">
        <v>0.44689200000000001</v>
      </c>
      <c r="H9654" s="2">
        <v>0.44926500000000003</v>
      </c>
      <c r="J9654" s="2">
        <v>11.769579999999999</v>
      </c>
      <c r="K9654" s="2">
        <v>0.174732</v>
      </c>
      <c r="L9654" s="2">
        <v>7.6648999999999995E-2</v>
      </c>
    </row>
    <row r="9655" spans="1:12" x14ac:dyDescent="0.2">
      <c r="A9655" s="2">
        <v>11.770289999999999</v>
      </c>
      <c r="B9655" s="2">
        <v>34.631430000000002</v>
      </c>
      <c r="C9655" s="2">
        <v>0.23938699999999999</v>
      </c>
      <c r="D9655" s="2">
        <v>0.933971</v>
      </c>
      <c r="F9655" s="2">
        <v>11.767480000000001</v>
      </c>
      <c r="G9655" s="2">
        <v>0.44720500000000002</v>
      </c>
      <c r="H9655" s="2">
        <v>0.44982100000000003</v>
      </c>
      <c r="J9655" s="2">
        <v>11.770289999999999</v>
      </c>
      <c r="K9655" s="2">
        <v>0.17438300000000001</v>
      </c>
      <c r="L9655" s="2">
        <v>7.6703999999999994E-2</v>
      </c>
    </row>
    <row r="9656" spans="1:12" x14ac:dyDescent="0.2">
      <c r="A9656" s="2">
        <v>11.770989999999999</v>
      </c>
      <c r="B9656" s="2">
        <v>34.665019999999998</v>
      </c>
      <c r="C9656" s="2">
        <v>0.23934900000000001</v>
      </c>
      <c r="D9656" s="2">
        <v>0.93429099999999998</v>
      </c>
      <c r="F9656" s="2">
        <v>11.768179999999999</v>
      </c>
      <c r="G9656" s="2">
        <v>0.44792199999999999</v>
      </c>
      <c r="H9656" s="2">
        <v>0.45031700000000002</v>
      </c>
      <c r="J9656" s="2">
        <v>11.770989999999999</v>
      </c>
      <c r="K9656" s="2">
        <v>0.17419399999999999</v>
      </c>
      <c r="L9656" s="2">
        <v>7.6577000000000006E-2</v>
      </c>
    </row>
    <row r="9657" spans="1:12" x14ac:dyDescent="0.2">
      <c r="A9657" s="2">
        <v>11.77169</v>
      </c>
      <c r="B9657" s="2">
        <v>34.698650000000001</v>
      </c>
      <c r="C9657" s="2">
        <v>0.239398</v>
      </c>
      <c r="D9657" s="2">
        <v>0.93448900000000001</v>
      </c>
      <c r="F9657" s="2">
        <v>11.768879999999999</v>
      </c>
      <c r="G9657" s="2">
        <v>0.448181</v>
      </c>
      <c r="H9657" s="2">
        <v>0.45043899999999998</v>
      </c>
      <c r="J9657" s="2">
        <v>11.77169</v>
      </c>
      <c r="K9657" s="2">
        <v>0.173651</v>
      </c>
      <c r="L9657" s="2">
        <v>7.6749999999999999E-2</v>
      </c>
    </row>
    <row r="9658" spans="1:12" x14ac:dyDescent="0.2">
      <c r="A9658" s="2">
        <v>11.77239</v>
      </c>
      <c r="B9658" s="2">
        <v>34.732210000000002</v>
      </c>
      <c r="C9658" s="2">
        <v>0.239452</v>
      </c>
      <c r="D9658" s="2">
        <v>0.93445100000000003</v>
      </c>
      <c r="F9658" s="2">
        <v>11.769579999999999</v>
      </c>
      <c r="G9658" s="2">
        <v>0.447876</v>
      </c>
      <c r="H9658" s="2">
        <v>0.45038600000000001</v>
      </c>
      <c r="J9658" s="2">
        <v>11.77239</v>
      </c>
      <c r="K9658" s="2">
        <v>0.17324200000000001</v>
      </c>
      <c r="L9658" s="2">
        <v>7.6914999999999997E-2</v>
      </c>
    </row>
    <row r="9659" spans="1:12" x14ac:dyDescent="0.2">
      <c r="A9659" s="2">
        <v>11.77309</v>
      </c>
      <c r="B9659" s="2">
        <v>34.765819999999998</v>
      </c>
      <c r="C9659" s="2">
        <v>0.239791</v>
      </c>
      <c r="D9659" s="2">
        <v>0.93440599999999996</v>
      </c>
      <c r="F9659" s="2">
        <v>11.770289999999999</v>
      </c>
      <c r="G9659" s="2">
        <v>0.44779200000000002</v>
      </c>
      <c r="H9659" s="2">
        <v>0.45046199999999997</v>
      </c>
      <c r="J9659" s="2">
        <v>11.77309</v>
      </c>
      <c r="K9659" s="2">
        <v>0.17335700000000001</v>
      </c>
      <c r="L9659" s="2">
        <v>7.6646000000000006E-2</v>
      </c>
    </row>
    <row r="9660" spans="1:12" x14ac:dyDescent="0.2">
      <c r="A9660" s="2">
        <v>11.77379</v>
      </c>
      <c r="B9660" s="2">
        <v>34.799939999999999</v>
      </c>
      <c r="C9660" s="2">
        <v>0.240207</v>
      </c>
      <c r="D9660" s="2">
        <v>0.93466499999999997</v>
      </c>
      <c r="F9660" s="2">
        <v>11.770989999999999</v>
      </c>
      <c r="G9660" s="2">
        <v>0.44820399999999999</v>
      </c>
      <c r="H9660" s="2">
        <v>0.45031700000000002</v>
      </c>
      <c r="J9660" s="2">
        <v>11.77379</v>
      </c>
      <c r="K9660" s="2">
        <v>0.173904</v>
      </c>
      <c r="L9660" s="2">
        <v>7.6382000000000005E-2</v>
      </c>
    </row>
    <row r="9661" spans="1:12" x14ac:dyDescent="0.2">
      <c r="A9661" s="2">
        <v>11.77449</v>
      </c>
      <c r="B9661" s="2">
        <v>34.834150000000001</v>
      </c>
      <c r="C9661" s="2">
        <v>0.24074499999999999</v>
      </c>
      <c r="D9661" s="2">
        <v>0.93518400000000002</v>
      </c>
      <c r="F9661" s="2">
        <v>11.77169</v>
      </c>
      <c r="G9661" s="2">
        <v>0.44839499999999999</v>
      </c>
      <c r="H9661" s="2">
        <v>0.45032499999999998</v>
      </c>
      <c r="J9661" s="2">
        <v>11.77449</v>
      </c>
      <c r="K9661" s="2">
        <v>0.174515</v>
      </c>
      <c r="L9661" s="2">
        <v>7.6483999999999996E-2</v>
      </c>
    </row>
    <row r="9662" spans="1:12" x14ac:dyDescent="0.2">
      <c r="A9662" s="2">
        <v>11.77519</v>
      </c>
      <c r="B9662" s="2">
        <v>34.868549999999999</v>
      </c>
      <c r="C9662" s="2">
        <v>0.24187400000000001</v>
      </c>
      <c r="D9662" s="2">
        <v>0.93561899999999998</v>
      </c>
      <c r="F9662" s="2">
        <v>11.77239</v>
      </c>
      <c r="G9662" s="2">
        <v>0.44864700000000002</v>
      </c>
      <c r="H9662" s="2">
        <v>0.45038600000000001</v>
      </c>
      <c r="J9662" s="2">
        <v>11.77519</v>
      </c>
      <c r="K9662" s="2">
        <v>0.17494000000000001</v>
      </c>
      <c r="L9662" s="2">
        <v>7.6444999999999999E-2</v>
      </c>
    </row>
    <row r="9663" spans="1:12" x14ac:dyDescent="0.2">
      <c r="A9663" s="2">
        <v>11.7759</v>
      </c>
      <c r="B9663" s="2">
        <v>34.902610000000003</v>
      </c>
      <c r="C9663" s="2">
        <v>0.24237400000000001</v>
      </c>
      <c r="D9663" s="2">
        <v>0.93589299999999997</v>
      </c>
      <c r="F9663" s="2">
        <v>11.77309</v>
      </c>
      <c r="G9663" s="2">
        <v>0.44925700000000002</v>
      </c>
      <c r="H9663" s="2">
        <v>0.45061499999999999</v>
      </c>
      <c r="J9663" s="2">
        <v>11.7759</v>
      </c>
      <c r="K9663" s="2">
        <v>0.17507700000000001</v>
      </c>
      <c r="L9663" s="2">
        <v>7.6649999999999996E-2</v>
      </c>
    </row>
    <row r="9664" spans="1:12" x14ac:dyDescent="0.2">
      <c r="A9664" s="2">
        <v>11.7766</v>
      </c>
      <c r="B9664" s="2">
        <v>34.936909999999997</v>
      </c>
      <c r="C9664" s="2">
        <v>0.24308299999999999</v>
      </c>
      <c r="D9664" s="2">
        <v>0.93646499999999999</v>
      </c>
      <c r="F9664" s="2">
        <v>11.77379</v>
      </c>
      <c r="G9664" s="2">
        <v>0.449799</v>
      </c>
      <c r="H9664" s="2">
        <v>0.45139299999999999</v>
      </c>
      <c r="J9664" s="2">
        <v>11.7766</v>
      </c>
      <c r="K9664" s="2">
        <v>0.175182</v>
      </c>
      <c r="L9664" s="2">
        <v>7.6647999999999994E-2</v>
      </c>
    </row>
    <row r="9665" spans="1:12" x14ac:dyDescent="0.2">
      <c r="A9665" s="2">
        <v>11.7773</v>
      </c>
      <c r="B9665" s="2">
        <v>34.971499999999999</v>
      </c>
      <c r="C9665" s="2">
        <v>0.24367800000000001</v>
      </c>
      <c r="D9665" s="2">
        <v>0.93689999999999996</v>
      </c>
      <c r="F9665" s="2">
        <v>11.77449</v>
      </c>
      <c r="G9665" s="2">
        <v>0.44958500000000001</v>
      </c>
      <c r="H9665" s="2">
        <v>0.45220199999999999</v>
      </c>
      <c r="J9665" s="2">
        <v>11.7773</v>
      </c>
      <c r="K9665" s="2">
        <v>0.17566100000000001</v>
      </c>
      <c r="L9665" s="2">
        <v>7.6303999999999997E-2</v>
      </c>
    </row>
    <row r="9666" spans="1:12" x14ac:dyDescent="0.2">
      <c r="A9666" s="2">
        <v>11.778</v>
      </c>
      <c r="B9666" s="2">
        <v>35.006900000000002</v>
      </c>
      <c r="C9666" s="2">
        <v>0.243697</v>
      </c>
      <c r="D9666" s="2">
        <v>0.93738900000000003</v>
      </c>
      <c r="F9666" s="2">
        <v>11.77519</v>
      </c>
      <c r="G9666" s="2">
        <v>0.44938699999999998</v>
      </c>
      <c r="H9666" s="2">
        <v>0.45240799999999998</v>
      </c>
      <c r="J9666" s="2">
        <v>11.778</v>
      </c>
      <c r="K9666" s="2">
        <v>0.17615700000000001</v>
      </c>
      <c r="L9666" s="2">
        <v>7.6307E-2</v>
      </c>
    </row>
    <row r="9667" spans="1:12" x14ac:dyDescent="0.2">
      <c r="A9667" s="2">
        <v>11.778700000000001</v>
      </c>
      <c r="B9667" s="2">
        <v>35.041849999999997</v>
      </c>
      <c r="C9667" s="2">
        <v>0.243724</v>
      </c>
      <c r="D9667" s="2">
        <v>0.93751799999999996</v>
      </c>
      <c r="F9667" s="2">
        <v>11.7759</v>
      </c>
      <c r="G9667" s="2">
        <v>0.44954699999999997</v>
      </c>
      <c r="H9667" s="2">
        <v>0.45249200000000001</v>
      </c>
      <c r="J9667" s="2">
        <v>11.778700000000001</v>
      </c>
      <c r="K9667" s="2">
        <v>0.17638999999999999</v>
      </c>
      <c r="L9667" s="2">
        <v>7.6110999999999998E-2</v>
      </c>
    </row>
    <row r="9668" spans="1:12" x14ac:dyDescent="0.2">
      <c r="A9668" s="2">
        <v>11.779400000000001</v>
      </c>
      <c r="B9668" s="2">
        <v>35.076999999999998</v>
      </c>
      <c r="C9668" s="2">
        <v>0.24407499999999999</v>
      </c>
      <c r="D9668" s="2">
        <v>0.93807499999999999</v>
      </c>
      <c r="F9668" s="2">
        <v>11.7766</v>
      </c>
      <c r="G9668" s="2">
        <v>0.44962299999999999</v>
      </c>
      <c r="H9668" s="2">
        <v>0.45252999999999999</v>
      </c>
      <c r="J9668" s="2">
        <v>11.779400000000001</v>
      </c>
      <c r="K9668" s="2">
        <v>0.17694499999999999</v>
      </c>
      <c r="L9668" s="2">
        <v>7.6012999999999997E-2</v>
      </c>
    </row>
    <row r="9669" spans="1:12" x14ac:dyDescent="0.2">
      <c r="A9669" s="2">
        <v>11.780099999999999</v>
      </c>
      <c r="B9669" s="2">
        <v>35.111800000000002</v>
      </c>
      <c r="C9669" s="2">
        <v>0.24462800000000001</v>
      </c>
      <c r="D9669" s="2">
        <v>0.93771700000000002</v>
      </c>
      <c r="F9669" s="2">
        <v>11.7773</v>
      </c>
      <c r="G9669" s="2">
        <v>0.449654</v>
      </c>
      <c r="H9669" s="2">
        <v>0.45227099999999998</v>
      </c>
      <c r="J9669" s="2">
        <v>11.780099999999999</v>
      </c>
      <c r="K9669" s="2">
        <v>0.17719399999999999</v>
      </c>
      <c r="L9669" s="2">
        <v>7.5845999999999997E-2</v>
      </c>
    </row>
    <row r="9670" spans="1:12" x14ac:dyDescent="0.2">
      <c r="A9670" s="2">
        <v>11.780810000000001</v>
      </c>
      <c r="B9670" s="2">
        <v>35.147069999999999</v>
      </c>
      <c r="C9670" s="2">
        <v>0.244952</v>
      </c>
      <c r="D9670" s="2">
        <v>0.93784599999999996</v>
      </c>
      <c r="F9670" s="2">
        <v>11.778</v>
      </c>
      <c r="G9670" s="2">
        <v>0.44969199999999998</v>
      </c>
      <c r="H9670" s="2">
        <v>0.45237699999999997</v>
      </c>
      <c r="J9670" s="2">
        <v>11.780810000000001</v>
      </c>
      <c r="K9670" s="2">
        <v>0.177042</v>
      </c>
      <c r="L9670" s="2">
        <v>7.5339000000000003E-2</v>
      </c>
    </row>
    <row r="9671" spans="1:12" x14ac:dyDescent="0.2">
      <c r="A9671" s="2">
        <v>11.781510000000001</v>
      </c>
      <c r="B9671" s="2">
        <v>35.182380000000002</v>
      </c>
      <c r="C9671" s="2">
        <v>0.245311</v>
      </c>
      <c r="D9671" s="2">
        <v>0.93835000000000002</v>
      </c>
      <c r="F9671" s="2">
        <v>11.778700000000001</v>
      </c>
      <c r="G9671" s="2">
        <v>0.44957000000000003</v>
      </c>
      <c r="H9671" s="2">
        <v>0.45243800000000001</v>
      </c>
      <c r="J9671" s="2">
        <v>11.781510000000001</v>
      </c>
      <c r="K9671" s="2">
        <v>0.17675199999999999</v>
      </c>
      <c r="L9671" s="2">
        <v>7.5081999999999996E-2</v>
      </c>
    </row>
    <row r="9672" spans="1:12" x14ac:dyDescent="0.2">
      <c r="A9672" s="2">
        <v>11.782209999999999</v>
      </c>
      <c r="B9672" s="2">
        <v>35.217750000000002</v>
      </c>
      <c r="C9672" s="2">
        <v>0.24604300000000001</v>
      </c>
      <c r="D9672" s="2">
        <v>0.93876999999999999</v>
      </c>
      <c r="F9672" s="2">
        <v>11.779400000000001</v>
      </c>
      <c r="G9672" s="2">
        <v>0.44939400000000002</v>
      </c>
      <c r="H9672" s="2">
        <v>0.45228600000000002</v>
      </c>
      <c r="J9672" s="2">
        <v>11.782209999999999</v>
      </c>
      <c r="K9672" s="2">
        <v>0.17713200000000001</v>
      </c>
      <c r="L9672" s="2">
        <v>7.5144000000000002E-2</v>
      </c>
    </row>
    <row r="9673" spans="1:12" x14ac:dyDescent="0.2">
      <c r="A9673" s="2">
        <v>11.782909999999999</v>
      </c>
      <c r="B9673" s="2">
        <v>35.253549999999997</v>
      </c>
      <c r="C9673" s="2">
        <v>0.246722</v>
      </c>
      <c r="D9673" s="2">
        <v>0.93939499999999998</v>
      </c>
      <c r="F9673" s="2">
        <v>11.780099999999999</v>
      </c>
      <c r="G9673" s="2">
        <v>0.44966099999999998</v>
      </c>
      <c r="H9673" s="2">
        <v>0.45213300000000001</v>
      </c>
      <c r="J9673" s="2">
        <v>11.782909999999999</v>
      </c>
      <c r="K9673" s="2">
        <v>0.177479</v>
      </c>
      <c r="L9673" s="2">
        <v>7.4970999999999996E-2</v>
      </c>
    </row>
    <row r="9674" spans="1:12" x14ac:dyDescent="0.2">
      <c r="A9674" s="2">
        <v>11.783609999999999</v>
      </c>
      <c r="B9674" s="2">
        <v>35.289070000000002</v>
      </c>
      <c r="C9674" s="2">
        <v>0.247028</v>
      </c>
      <c r="D9674" s="2">
        <v>0.94021100000000002</v>
      </c>
      <c r="F9674" s="2">
        <v>11.780810000000001</v>
      </c>
      <c r="G9674" s="2">
        <v>0.449577</v>
      </c>
      <c r="H9674" s="2">
        <v>0.45195000000000002</v>
      </c>
      <c r="J9674" s="2">
        <v>11.783609999999999</v>
      </c>
      <c r="K9674" s="2">
        <v>0.17789099999999999</v>
      </c>
      <c r="L9674" s="2">
        <v>7.4534000000000003E-2</v>
      </c>
    </row>
    <row r="9675" spans="1:12" x14ac:dyDescent="0.2">
      <c r="A9675" s="2">
        <v>11.78431</v>
      </c>
      <c r="B9675" s="2">
        <v>35.324629999999999</v>
      </c>
      <c r="C9675" s="2">
        <v>0.24731800000000001</v>
      </c>
      <c r="D9675" s="2">
        <v>0.94050900000000004</v>
      </c>
      <c r="F9675" s="2">
        <v>11.781510000000001</v>
      </c>
      <c r="G9675" s="2">
        <v>0.44920300000000002</v>
      </c>
      <c r="H9675" s="2">
        <v>0.45165300000000003</v>
      </c>
      <c r="J9675" s="2">
        <v>11.78431</v>
      </c>
      <c r="K9675" s="2">
        <v>0.177982</v>
      </c>
      <c r="L9675" s="2">
        <v>7.4046000000000001E-2</v>
      </c>
    </row>
    <row r="9676" spans="1:12" x14ac:dyDescent="0.2">
      <c r="A9676" s="2">
        <v>11.78501</v>
      </c>
      <c r="B9676" s="2">
        <v>35.360590000000002</v>
      </c>
      <c r="C9676" s="2">
        <v>0.24761900000000001</v>
      </c>
      <c r="D9676" s="2">
        <v>0.94089100000000003</v>
      </c>
      <c r="F9676" s="2">
        <v>11.782209999999999</v>
      </c>
      <c r="G9676" s="2">
        <v>0.44926500000000003</v>
      </c>
      <c r="H9676" s="2">
        <v>0.45121800000000001</v>
      </c>
      <c r="J9676" s="2">
        <v>11.78501</v>
      </c>
      <c r="K9676" s="2">
        <v>0.17810599999999999</v>
      </c>
      <c r="L9676" s="2">
        <v>7.3689000000000004E-2</v>
      </c>
    </row>
    <row r="9677" spans="1:12" x14ac:dyDescent="0.2">
      <c r="A9677" s="2">
        <v>11.78571</v>
      </c>
      <c r="B9677" s="2">
        <v>35.396450000000002</v>
      </c>
      <c r="C9677" s="2">
        <v>0.24782499999999999</v>
      </c>
      <c r="D9677" s="2">
        <v>0.94140900000000005</v>
      </c>
      <c r="F9677" s="2">
        <v>11.782909999999999</v>
      </c>
      <c r="G9677" s="2">
        <v>0.44982100000000003</v>
      </c>
      <c r="H9677" s="2">
        <v>0.45152300000000001</v>
      </c>
      <c r="J9677" s="2">
        <v>11.78571</v>
      </c>
      <c r="K9677" s="2">
        <v>0.17818400000000001</v>
      </c>
      <c r="L9677" s="2">
        <v>7.3830999999999994E-2</v>
      </c>
    </row>
    <row r="9678" spans="1:12" x14ac:dyDescent="0.2">
      <c r="A9678" s="2">
        <v>11.78642</v>
      </c>
      <c r="B9678" s="2">
        <v>35.432519999999997</v>
      </c>
      <c r="C9678" s="2">
        <v>0.248756</v>
      </c>
      <c r="D9678" s="2">
        <v>0.94134799999999996</v>
      </c>
      <c r="F9678" s="2">
        <v>11.783609999999999</v>
      </c>
      <c r="G9678" s="2">
        <v>0.45031700000000002</v>
      </c>
      <c r="H9678" s="2">
        <v>0.45195800000000003</v>
      </c>
      <c r="J9678" s="2">
        <v>11.78642</v>
      </c>
      <c r="K9678" s="2">
        <v>0.178537</v>
      </c>
      <c r="L9678" s="2">
        <v>7.4199000000000001E-2</v>
      </c>
    </row>
    <row r="9679" spans="1:12" x14ac:dyDescent="0.2">
      <c r="A9679" s="2">
        <v>11.78712</v>
      </c>
      <c r="B9679" s="2">
        <v>35.468989999999998</v>
      </c>
      <c r="C9679" s="2">
        <v>0.24913299999999999</v>
      </c>
      <c r="D9679" s="2">
        <v>0.94200399999999995</v>
      </c>
      <c r="F9679" s="2">
        <v>11.78431</v>
      </c>
      <c r="G9679" s="2">
        <v>0.45043899999999998</v>
      </c>
      <c r="H9679" s="2">
        <v>0.45174399999999998</v>
      </c>
      <c r="J9679" s="2">
        <v>11.78712</v>
      </c>
      <c r="K9679" s="2">
        <v>0.17918799999999999</v>
      </c>
      <c r="L9679" s="2">
        <v>7.4285000000000004E-2</v>
      </c>
    </row>
    <row r="9680" spans="1:12" x14ac:dyDescent="0.2">
      <c r="A9680" s="2">
        <v>11.78782</v>
      </c>
      <c r="B9680" s="2">
        <v>35.505470000000003</v>
      </c>
      <c r="C9680" s="2">
        <v>0.24914500000000001</v>
      </c>
      <c r="D9680" s="2">
        <v>0.94201999999999997</v>
      </c>
      <c r="F9680" s="2">
        <v>11.78501</v>
      </c>
      <c r="G9680" s="2">
        <v>0.45038600000000001</v>
      </c>
      <c r="H9680" s="2">
        <v>0.45165300000000003</v>
      </c>
      <c r="J9680" s="2">
        <v>11.78782</v>
      </c>
      <c r="K9680" s="2">
        <v>0.17901800000000001</v>
      </c>
      <c r="L9680" s="2">
        <v>7.3831999999999995E-2</v>
      </c>
    </row>
    <row r="9681" spans="1:12" x14ac:dyDescent="0.2">
      <c r="A9681" s="2">
        <v>11.78852</v>
      </c>
      <c r="B9681" s="2">
        <v>35.541670000000003</v>
      </c>
      <c r="C9681" s="2">
        <v>0.249309</v>
      </c>
      <c r="D9681" s="2">
        <v>0.94237800000000005</v>
      </c>
      <c r="F9681" s="2">
        <v>11.78571</v>
      </c>
      <c r="G9681" s="2">
        <v>0.45046199999999997</v>
      </c>
      <c r="H9681" s="2">
        <v>0.45207199999999997</v>
      </c>
      <c r="J9681" s="2">
        <v>11.78852</v>
      </c>
      <c r="K9681" s="2">
        <v>0.17902499999999999</v>
      </c>
      <c r="L9681" s="2">
        <v>7.3399000000000006E-2</v>
      </c>
    </row>
    <row r="9682" spans="1:12" x14ac:dyDescent="0.2">
      <c r="A9682" s="2">
        <v>11.78922</v>
      </c>
      <c r="B9682" s="2">
        <v>35.578530000000001</v>
      </c>
      <c r="C9682" s="2">
        <v>0.24945000000000001</v>
      </c>
      <c r="D9682" s="2">
        <v>0.94260699999999997</v>
      </c>
      <c r="F9682" s="2">
        <v>11.78642</v>
      </c>
      <c r="G9682" s="2">
        <v>0.45031700000000002</v>
      </c>
      <c r="H9682" s="2">
        <v>0.45266000000000001</v>
      </c>
      <c r="J9682" s="2">
        <v>11.78922</v>
      </c>
      <c r="K9682" s="2">
        <v>0.17910400000000001</v>
      </c>
      <c r="L9682" s="2">
        <v>7.2807999999999998E-2</v>
      </c>
    </row>
    <row r="9683" spans="1:12" x14ac:dyDescent="0.2">
      <c r="A9683" s="2">
        <v>11.78992</v>
      </c>
      <c r="B9683" s="2">
        <v>35.614989999999999</v>
      </c>
      <c r="C9683" s="2">
        <v>0.24987699999999999</v>
      </c>
      <c r="D9683" s="2">
        <v>0.94278300000000004</v>
      </c>
      <c r="F9683" s="2">
        <v>11.78712</v>
      </c>
      <c r="G9683" s="2">
        <v>0.45032499999999998</v>
      </c>
      <c r="H9683" s="2">
        <v>0.452293</v>
      </c>
      <c r="J9683" s="2">
        <v>11.78992</v>
      </c>
      <c r="K9683" s="2">
        <v>0.17938000000000001</v>
      </c>
      <c r="L9683" s="2">
        <v>7.2675000000000003E-2</v>
      </c>
    </row>
    <row r="9684" spans="1:12" x14ac:dyDescent="0.2">
      <c r="A9684" s="2">
        <v>11.790620000000001</v>
      </c>
      <c r="B9684" s="2">
        <v>35.650739999999999</v>
      </c>
      <c r="C9684" s="2">
        <v>0.250365</v>
      </c>
      <c r="D9684" s="2">
        <v>0.94372900000000004</v>
      </c>
      <c r="F9684" s="2">
        <v>11.78782</v>
      </c>
      <c r="G9684" s="2">
        <v>0.45038600000000001</v>
      </c>
      <c r="H9684" s="2">
        <v>0.45173600000000003</v>
      </c>
      <c r="J9684" s="2">
        <v>11.790620000000001</v>
      </c>
      <c r="K9684" s="2">
        <v>0.17913599999999999</v>
      </c>
      <c r="L9684" s="2">
        <v>7.2785000000000002E-2</v>
      </c>
    </row>
    <row r="9685" spans="1:12" x14ac:dyDescent="0.2">
      <c r="A9685" s="2">
        <v>11.79133</v>
      </c>
      <c r="B9685" s="2">
        <v>35.687519999999999</v>
      </c>
      <c r="C9685" s="2">
        <v>0.251056</v>
      </c>
      <c r="D9685" s="2">
        <v>0.94459099999999996</v>
      </c>
      <c r="F9685" s="2">
        <v>11.78852</v>
      </c>
      <c r="G9685" s="2">
        <v>0.45061499999999999</v>
      </c>
      <c r="H9685" s="2">
        <v>0.45181300000000002</v>
      </c>
      <c r="J9685" s="2">
        <v>11.79133</v>
      </c>
      <c r="K9685" s="2">
        <v>0.17985899999999999</v>
      </c>
      <c r="L9685" s="2">
        <v>7.2389999999999996E-2</v>
      </c>
    </row>
    <row r="9686" spans="1:12" x14ac:dyDescent="0.2">
      <c r="A9686" s="2">
        <v>11.79203</v>
      </c>
      <c r="B9686" s="2">
        <v>35.723889999999997</v>
      </c>
      <c r="C9686" s="2">
        <v>0.25192199999999998</v>
      </c>
      <c r="D9686" s="2">
        <v>0.94485799999999998</v>
      </c>
      <c r="F9686" s="2">
        <v>11.78922</v>
      </c>
      <c r="G9686" s="2">
        <v>0.45139299999999999</v>
      </c>
      <c r="H9686" s="2">
        <v>0.45191999999999999</v>
      </c>
      <c r="J9686" s="2">
        <v>11.79203</v>
      </c>
      <c r="K9686" s="2">
        <v>0.180115</v>
      </c>
      <c r="L9686" s="2">
        <v>7.1689000000000003E-2</v>
      </c>
    </row>
    <row r="9687" spans="1:12" x14ac:dyDescent="0.2">
      <c r="A9687" s="2">
        <v>11.792730000000001</v>
      </c>
      <c r="B9687" s="2">
        <v>35.760689999999997</v>
      </c>
      <c r="C9687" s="2">
        <v>0.25233</v>
      </c>
      <c r="D9687" s="2">
        <v>0.94518599999999997</v>
      </c>
      <c r="F9687" s="2">
        <v>11.78992</v>
      </c>
      <c r="G9687" s="2">
        <v>0.45220199999999999</v>
      </c>
      <c r="H9687" s="2">
        <v>0.45217099999999999</v>
      </c>
      <c r="J9687" s="2">
        <v>11.792730000000001</v>
      </c>
      <c r="K9687" s="2">
        <v>0.180532</v>
      </c>
      <c r="L9687" s="2">
        <v>7.1319999999999995E-2</v>
      </c>
    </row>
    <row r="9688" spans="1:12" x14ac:dyDescent="0.2">
      <c r="A9688" s="2">
        <v>11.793430000000001</v>
      </c>
      <c r="B9688" s="2">
        <v>35.797069999999998</v>
      </c>
      <c r="C9688" s="2">
        <v>0.25244100000000003</v>
      </c>
      <c r="D9688" s="2">
        <v>0.94572000000000001</v>
      </c>
      <c r="F9688" s="2">
        <v>11.790620000000001</v>
      </c>
      <c r="G9688" s="2">
        <v>0.45240799999999998</v>
      </c>
      <c r="H9688" s="2">
        <v>0.451851</v>
      </c>
      <c r="J9688" s="2">
        <v>11.793430000000001</v>
      </c>
      <c r="K9688" s="2">
        <v>0.18102799999999999</v>
      </c>
      <c r="L9688" s="2">
        <v>7.0437E-2</v>
      </c>
    </row>
    <row r="9689" spans="1:12" x14ac:dyDescent="0.2">
      <c r="A9689" s="2">
        <v>11.794129999999999</v>
      </c>
      <c r="B9689" s="2">
        <v>35.832970000000003</v>
      </c>
      <c r="C9689" s="2">
        <v>0.25300499999999998</v>
      </c>
      <c r="D9689" s="2">
        <v>0.94589500000000004</v>
      </c>
      <c r="F9689" s="2">
        <v>11.79133</v>
      </c>
      <c r="G9689" s="2">
        <v>0.45249200000000001</v>
      </c>
      <c r="H9689" s="2">
        <v>0.45175900000000002</v>
      </c>
      <c r="J9689" s="2">
        <v>11.794129999999999</v>
      </c>
      <c r="K9689" s="2">
        <v>0.18158299999999999</v>
      </c>
      <c r="L9689" s="2">
        <v>6.9783999999999999E-2</v>
      </c>
    </row>
    <row r="9690" spans="1:12" x14ac:dyDescent="0.2">
      <c r="A9690" s="2">
        <v>11.794829999999999</v>
      </c>
      <c r="B9690" s="2">
        <v>35.869970000000002</v>
      </c>
      <c r="C9690" s="2">
        <v>0.253276</v>
      </c>
      <c r="D9690" s="2">
        <v>0.94578099999999998</v>
      </c>
      <c r="F9690" s="2">
        <v>11.79203</v>
      </c>
      <c r="G9690" s="2">
        <v>0.45252999999999999</v>
      </c>
      <c r="H9690" s="2">
        <v>0.45121</v>
      </c>
      <c r="J9690" s="2">
        <v>11.794829999999999</v>
      </c>
      <c r="K9690" s="2">
        <v>0.18147099999999999</v>
      </c>
      <c r="L9690" s="2">
        <v>6.9720000000000004E-2</v>
      </c>
    </row>
    <row r="9691" spans="1:12" x14ac:dyDescent="0.2">
      <c r="A9691" s="2">
        <v>11.795529999999999</v>
      </c>
      <c r="B9691" s="2">
        <v>35.90701</v>
      </c>
      <c r="C9691" s="2">
        <v>0.25312699999999999</v>
      </c>
      <c r="D9691" s="2">
        <v>0.94605600000000001</v>
      </c>
      <c r="F9691" s="2">
        <v>11.792730000000001</v>
      </c>
      <c r="G9691" s="2">
        <v>0.45227099999999998</v>
      </c>
      <c r="H9691" s="2">
        <v>0.45114100000000001</v>
      </c>
      <c r="J9691" s="2">
        <v>11.795529999999999</v>
      </c>
      <c r="K9691" s="2">
        <v>0.18166499999999999</v>
      </c>
      <c r="L9691" s="2">
        <v>6.9355E-2</v>
      </c>
    </row>
    <row r="9692" spans="1:12" x14ac:dyDescent="0.2">
      <c r="A9692" s="2">
        <v>11.796239999999999</v>
      </c>
      <c r="B9692" s="2">
        <v>35.944090000000003</v>
      </c>
      <c r="C9692" s="2">
        <v>0.25297500000000001</v>
      </c>
      <c r="D9692" s="2">
        <v>0.94661300000000004</v>
      </c>
      <c r="F9692" s="2">
        <v>11.793430000000001</v>
      </c>
      <c r="G9692" s="2">
        <v>0.45237699999999997</v>
      </c>
      <c r="H9692" s="2">
        <v>0.45135500000000001</v>
      </c>
      <c r="J9692" s="2">
        <v>11.796239999999999</v>
      </c>
      <c r="K9692" s="2">
        <v>0.181923</v>
      </c>
      <c r="L9692" s="2">
        <v>6.9119E-2</v>
      </c>
    </row>
    <row r="9693" spans="1:12" x14ac:dyDescent="0.2">
      <c r="A9693" s="2">
        <v>11.796939999999999</v>
      </c>
      <c r="B9693" s="2">
        <v>35.98133</v>
      </c>
      <c r="C9693" s="2">
        <v>0.25338699999999997</v>
      </c>
      <c r="D9693" s="2">
        <v>0.946017</v>
      </c>
      <c r="F9693" s="2">
        <v>11.794129999999999</v>
      </c>
      <c r="G9693" s="2">
        <v>0.45243800000000001</v>
      </c>
      <c r="H9693" s="2">
        <v>0.45163700000000001</v>
      </c>
      <c r="J9693" s="2">
        <v>11.796939999999999</v>
      </c>
      <c r="K9693" s="2">
        <v>0.18251600000000001</v>
      </c>
      <c r="L9693" s="2">
        <v>6.9200999999999999E-2</v>
      </c>
    </row>
    <row r="9694" spans="1:12" x14ac:dyDescent="0.2">
      <c r="A9694" s="2">
        <v>11.797639999999999</v>
      </c>
      <c r="B9694" s="2">
        <v>36.018749999999997</v>
      </c>
      <c r="C9694" s="2">
        <v>0.25389</v>
      </c>
      <c r="D9694" s="2">
        <v>0.94597200000000004</v>
      </c>
      <c r="F9694" s="2">
        <v>11.794829999999999</v>
      </c>
      <c r="G9694" s="2">
        <v>0.45228600000000002</v>
      </c>
      <c r="H9694" s="2">
        <v>0.45218700000000001</v>
      </c>
      <c r="J9694" s="2">
        <v>11.797639999999999</v>
      </c>
      <c r="K9694" s="2">
        <v>0.18235999999999999</v>
      </c>
      <c r="L9694" s="2">
        <v>6.9044999999999995E-2</v>
      </c>
    </row>
    <row r="9695" spans="1:12" x14ac:dyDescent="0.2">
      <c r="A9695" s="2">
        <v>11.79834</v>
      </c>
      <c r="B9695" s="2">
        <v>36.056849999999997</v>
      </c>
      <c r="C9695" s="2">
        <v>0.25439800000000001</v>
      </c>
      <c r="D9695" s="2">
        <v>0.94566700000000004</v>
      </c>
      <c r="F9695" s="2">
        <v>11.795529999999999</v>
      </c>
      <c r="G9695" s="2">
        <v>0.45213300000000001</v>
      </c>
      <c r="H9695" s="2">
        <v>0.452042</v>
      </c>
      <c r="J9695" s="2">
        <v>11.79834</v>
      </c>
      <c r="K9695" s="2">
        <v>0.18232300000000001</v>
      </c>
      <c r="L9695" s="2">
        <v>6.8835999999999994E-2</v>
      </c>
    </row>
    <row r="9696" spans="1:12" x14ac:dyDescent="0.2">
      <c r="A9696" s="2">
        <v>11.79904</v>
      </c>
      <c r="B9696" s="2">
        <v>36.094639999999998</v>
      </c>
      <c r="C9696" s="2">
        <v>0.25480599999999998</v>
      </c>
      <c r="D9696" s="2">
        <v>0.94613199999999997</v>
      </c>
      <c r="F9696" s="2">
        <v>11.796239999999999</v>
      </c>
      <c r="G9696" s="2">
        <v>0.45195000000000002</v>
      </c>
      <c r="H9696" s="2">
        <v>0.45198100000000002</v>
      </c>
      <c r="J9696" s="2">
        <v>11.79904</v>
      </c>
      <c r="K9696" s="2">
        <v>0.18293200000000001</v>
      </c>
      <c r="L9696" s="2">
        <v>6.8542000000000006E-2</v>
      </c>
    </row>
    <row r="9697" spans="1:12" x14ac:dyDescent="0.2">
      <c r="A9697" s="2">
        <v>11.79974</v>
      </c>
      <c r="B9697" s="2">
        <v>36.13252</v>
      </c>
      <c r="C9697" s="2">
        <v>0.25543900000000003</v>
      </c>
      <c r="D9697" s="2">
        <v>0.94644499999999998</v>
      </c>
      <c r="F9697" s="2">
        <v>11.796939999999999</v>
      </c>
      <c r="G9697" s="2">
        <v>0.45165300000000003</v>
      </c>
      <c r="H9697" s="2">
        <v>0.45174399999999998</v>
      </c>
      <c r="J9697" s="2">
        <v>11.79974</v>
      </c>
      <c r="K9697" s="2">
        <v>0.18344099999999999</v>
      </c>
      <c r="L9697" s="2">
        <v>6.8556000000000006E-2</v>
      </c>
    </row>
    <row r="9698" spans="1:12" x14ac:dyDescent="0.2">
      <c r="A9698" s="2">
        <v>11.80044</v>
      </c>
      <c r="B9698" s="2">
        <v>36.170290000000001</v>
      </c>
      <c r="C9698" s="2">
        <v>0.25631999999999999</v>
      </c>
      <c r="D9698" s="2">
        <v>0.94695600000000002</v>
      </c>
      <c r="F9698" s="2">
        <v>11.797639999999999</v>
      </c>
      <c r="G9698" s="2">
        <v>0.45121800000000001</v>
      </c>
      <c r="H9698" s="2">
        <v>0.45166000000000001</v>
      </c>
      <c r="J9698" s="2">
        <v>11.80044</v>
      </c>
      <c r="K9698" s="2">
        <v>0.183807</v>
      </c>
      <c r="L9698" s="2">
        <v>6.8848000000000006E-2</v>
      </c>
    </row>
    <row r="9699" spans="1:12" x14ac:dyDescent="0.2">
      <c r="A9699" s="2">
        <v>11.80115</v>
      </c>
      <c r="B9699" s="2">
        <v>36.208089999999999</v>
      </c>
      <c r="C9699" s="2">
        <v>0.25681999999999999</v>
      </c>
      <c r="D9699" s="2">
        <v>0.94724600000000003</v>
      </c>
      <c r="F9699" s="2">
        <v>11.79834</v>
      </c>
      <c r="G9699" s="2">
        <v>0.45152300000000001</v>
      </c>
      <c r="H9699" s="2">
        <v>0.45191199999999998</v>
      </c>
      <c r="J9699" s="2">
        <v>11.80115</v>
      </c>
      <c r="K9699" s="2">
        <v>0.18440999999999999</v>
      </c>
      <c r="L9699" s="2">
        <v>6.8707000000000004E-2</v>
      </c>
    </row>
    <row r="9700" spans="1:12" x14ac:dyDescent="0.2">
      <c r="A9700" s="2">
        <v>11.80185</v>
      </c>
      <c r="B9700" s="2">
        <v>36.246560000000002</v>
      </c>
      <c r="C9700" s="2">
        <v>0.256938</v>
      </c>
      <c r="D9700" s="2">
        <v>0.94750500000000004</v>
      </c>
      <c r="F9700" s="2">
        <v>11.79904</v>
      </c>
      <c r="G9700" s="2">
        <v>0.45195800000000003</v>
      </c>
      <c r="H9700" s="2">
        <v>0.45211800000000002</v>
      </c>
      <c r="J9700" s="2">
        <v>11.80185</v>
      </c>
      <c r="K9700" s="2">
        <v>0.184366</v>
      </c>
      <c r="L9700" s="2">
        <v>6.8603999999999998E-2</v>
      </c>
    </row>
    <row r="9701" spans="1:12" x14ac:dyDescent="0.2">
      <c r="A9701" s="2">
        <v>11.80255</v>
      </c>
      <c r="B9701" s="2">
        <v>36.285069999999997</v>
      </c>
      <c r="C9701" s="2">
        <v>0.25692700000000002</v>
      </c>
      <c r="D9701" s="2">
        <v>0.94776499999999997</v>
      </c>
      <c r="F9701" s="2">
        <v>11.79974</v>
      </c>
      <c r="G9701" s="2">
        <v>0.45174399999999998</v>
      </c>
      <c r="H9701" s="2">
        <v>0.452019</v>
      </c>
      <c r="J9701" s="2">
        <v>11.80255</v>
      </c>
      <c r="K9701" s="2">
        <v>0.184563</v>
      </c>
      <c r="L9701" s="2">
        <v>6.8487000000000006E-2</v>
      </c>
    </row>
    <row r="9702" spans="1:12" x14ac:dyDescent="0.2">
      <c r="A9702" s="2">
        <v>11.80325</v>
      </c>
      <c r="B9702" s="2">
        <v>36.323689999999999</v>
      </c>
      <c r="C9702" s="2">
        <v>0.25768600000000003</v>
      </c>
      <c r="D9702" s="2">
        <v>0.94790200000000002</v>
      </c>
      <c r="F9702" s="2">
        <v>11.80044</v>
      </c>
      <c r="G9702" s="2">
        <v>0.45165300000000003</v>
      </c>
      <c r="H9702" s="2">
        <v>0.45166000000000001</v>
      </c>
      <c r="J9702" s="2">
        <v>11.80325</v>
      </c>
      <c r="K9702" s="2">
        <v>0.18512899999999999</v>
      </c>
      <c r="L9702" s="2">
        <v>6.8311999999999998E-2</v>
      </c>
    </row>
    <row r="9703" spans="1:12" x14ac:dyDescent="0.2">
      <c r="A9703" s="2">
        <v>11.80395</v>
      </c>
      <c r="B9703" s="2">
        <v>36.362290000000002</v>
      </c>
      <c r="C9703" s="2">
        <v>0.25823099999999999</v>
      </c>
      <c r="D9703" s="2">
        <v>0.94816100000000003</v>
      </c>
      <c r="F9703" s="2">
        <v>11.80115</v>
      </c>
      <c r="G9703" s="2">
        <v>0.45207199999999997</v>
      </c>
      <c r="H9703" s="2">
        <v>0.45122499999999999</v>
      </c>
      <c r="J9703" s="2">
        <v>11.80395</v>
      </c>
      <c r="K9703" s="2">
        <v>0.18575800000000001</v>
      </c>
      <c r="L9703" s="2">
        <v>6.8285999999999999E-2</v>
      </c>
    </row>
    <row r="9704" spans="1:12" x14ac:dyDescent="0.2">
      <c r="A9704" s="2">
        <v>11.804650000000001</v>
      </c>
      <c r="B9704" s="2">
        <v>36.401090000000003</v>
      </c>
      <c r="C9704" s="2">
        <v>0.25842199999999999</v>
      </c>
      <c r="D9704" s="2">
        <v>0.94842800000000005</v>
      </c>
      <c r="F9704" s="2">
        <v>11.80185</v>
      </c>
      <c r="G9704" s="2">
        <v>0.45266000000000001</v>
      </c>
      <c r="H9704" s="2">
        <v>0.45102700000000001</v>
      </c>
      <c r="J9704" s="2">
        <v>11.804650000000001</v>
      </c>
      <c r="K9704" s="2">
        <v>0.186308</v>
      </c>
      <c r="L9704" s="2">
        <v>6.7823999999999995E-2</v>
      </c>
    </row>
    <row r="9705" spans="1:12" x14ac:dyDescent="0.2">
      <c r="A9705" s="2">
        <v>11.805350000000001</v>
      </c>
      <c r="B9705" s="2">
        <v>36.439990000000002</v>
      </c>
      <c r="C9705" s="2">
        <v>0.25901000000000002</v>
      </c>
      <c r="D9705" s="2">
        <v>0.94852800000000004</v>
      </c>
      <c r="F9705" s="2">
        <v>11.80255</v>
      </c>
      <c r="G9705" s="2">
        <v>0.452293</v>
      </c>
      <c r="H9705" s="2">
        <v>0.45057700000000001</v>
      </c>
      <c r="J9705" s="2">
        <v>11.805350000000001</v>
      </c>
      <c r="K9705" s="2">
        <v>0.186638</v>
      </c>
      <c r="L9705" s="2">
        <v>6.7519999999999997E-2</v>
      </c>
    </row>
    <row r="9706" spans="1:12" x14ac:dyDescent="0.2">
      <c r="A9706" s="2">
        <v>11.806050000000001</v>
      </c>
      <c r="B9706" s="2">
        <v>36.478360000000002</v>
      </c>
      <c r="C9706" s="2">
        <v>0.25930700000000001</v>
      </c>
      <c r="D9706" s="2">
        <v>0.94927499999999998</v>
      </c>
      <c r="F9706" s="2">
        <v>11.80325</v>
      </c>
      <c r="G9706" s="2">
        <v>0.45173600000000003</v>
      </c>
      <c r="H9706" s="2">
        <v>0.45034800000000003</v>
      </c>
      <c r="J9706" s="2">
        <v>11.806050000000001</v>
      </c>
      <c r="K9706" s="2">
        <v>0.18677099999999999</v>
      </c>
      <c r="L9706" s="2">
        <v>6.7419000000000007E-2</v>
      </c>
    </row>
    <row r="9707" spans="1:12" x14ac:dyDescent="0.2">
      <c r="A9707" s="2">
        <v>11.806760000000001</v>
      </c>
      <c r="B9707" s="2">
        <v>36.51473</v>
      </c>
      <c r="C9707" s="2">
        <v>0.25940200000000002</v>
      </c>
      <c r="D9707" s="2">
        <v>0.94996199999999997</v>
      </c>
      <c r="F9707" s="2">
        <v>11.80395</v>
      </c>
      <c r="G9707" s="2">
        <v>0.45181300000000002</v>
      </c>
      <c r="H9707" s="2">
        <v>0.450737</v>
      </c>
      <c r="J9707" s="2">
        <v>11.806760000000001</v>
      </c>
      <c r="K9707" s="2">
        <v>0.187588</v>
      </c>
      <c r="L9707" s="2">
        <v>6.7129999999999995E-2</v>
      </c>
    </row>
    <row r="9708" spans="1:12" x14ac:dyDescent="0.2">
      <c r="A9708" s="2">
        <v>11.807460000000001</v>
      </c>
      <c r="B9708" s="2">
        <v>36.549190000000003</v>
      </c>
      <c r="C9708" s="2">
        <v>0.25964999999999999</v>
      </c>
      <c r="D9708" s="2">
        <v>0.95041200000000003</v>
      </c>
      <c r="F9708" s="2">
        <v>11.804650000000001</v>
      </c>
      <c r="G9708" s="2">
        <v>0.45191999999999999</v>
      </c>
      <c r="H9708" s="2">
        <v>0.45093499999999997</v>
      </c>
      <c r="J9708" s="2">
        <v>11.807460000000001</v>
      </c>
      <c r="K9708" s="2">
        <v>0.18808</v>
      </c>
      <c r="L9708" s="2">
        <v>6.7041000000000003E-2</v>
      </c>
    </row>
    <row r="9709" spans="1:12" x14ac:dyDescent="0.2">
      <c r="A9709" s="2">
        <v>11.808160000000001</v>
      </c>
      <c r="B9709" s="2">
        <v>36.584159999999997</v>
      </c>
      <c r="C9709" s="2">
        <v>0.25987199999999999</v>
      </c>
      <c r="D9709" s="2">
        <v>0.95032000000000005</v>
      </c>
      <c r="F9709" s="2">
        <v>11.805350000000001</v>
      </c>
      <c r="G9709" s="2">
        <v>0.45217099999999999</v>
      </c>
      <c r="H9709" s="2">
        <v>0.45048500000000002</v>
      </c>
      <c r="J9709" s="2">
        <v>11.808160000000001</v>
      </c>
      <c r="K9709" s="2">
        <v>0.18806600000000001</v>
      </c>
      <c r="L9709" s="2">
        <v>6.7016999999999993E-2</v>
      </c>
    </row>
    <row r="9710" spans="1:12" x14ac:dyDescent="0.2">
      <c r="A9710" s="2">
        <v>11.808859999999999</v>
      </c>
      <c r="B9710" s="2">
        <v>36.620899999999999</v>
      </c>
      <c r="C9710" s="2">
        <v>0.26026500000000002</v>
      </c>
      <c r="D9710" s="2">
        <v>0.95011400000000001</v>
      </c>
      <c r="F9710" s="2">
        <v>11.806050000000001</v>
      </c>
      <c r="G9710" s="2">
        <v>0.451851</v>
      </c>
      <c r="H9710" s="2">
        <v>0.45077499999999998</v>
      </c>
      <c r="J9710" s="2">
        <v>11.808859999999999</v>
      </c>
      <c r="K9710" s="2">
        <v>0.188137</v>
      </c>
      <c r="L9710" s="2">
        <v>6.6610000000000003E-2</v>
      </c>
    </row>
    <row r="9711" spans="1:12" x14ac:dyDescent="0.2">
      <c r="A9711" s="2">
        <v>11.809559999999999</v>
      </c>
      <c r="B9711" s="2">
        <v>36.659050000000001</v>
      </c>
      <c r="C9711" s="2">
        <v>0.26074900000000001</v>
      </c>
      <c r="D9711" s="2">
        <v>0.94993899999999998</v>
      </c>
      <c r="F9711" s="2">
        <v>11.806760000000001</v>
      </c>
      <c r="G9711" s="2">
        <v>0.45175900000000002</v>
      </c>
      <c r="H9711" s="2">
        <v>0.45116400000000001</v>
      </c>
      <c r="J9711" s="2">
        <v>11.809559999999999</v>
      </c>
      <c r="K9711" s="2">
        <v>0.18808900000000001</v>
      </c>
      <c r="L9711" s="2">
        <v>6.6217999999999999E-2</v>
      </c>
    </row>
    <row r="9712" spans="1:12" x14ac:dyDescent="0.2">
      <c r="A9712" s="2">
        <v>11.81026</v>
      </c>
      <c r="B9712" s="2">
        <v>36.697560000000003</v>
      </c>
      <c r="C9712" s="2">
        <v>0.26058900000000002</v>
      </c>
      <c r="D9712" s="2">
        <v>0.94973300000000005</v>
      </c>
      <c r="F9712" s="2">
        <v>11.807460000000001</v>
      </c>
      <c r="G9712" s="2">
        <v>0.45121</v>
      </c>
      <c r="H9712" s="2">
        <v>0.45115699999999997</v>
      </c>
      <c r="J9712" s="2">
        <v>11.81026</v>
      </c>
      <c r="K9712" s="2">
        <v>0.18831200000000001</v>
      </c>
      <c r="L9712" s="2">
        <v>6.6031999999999993E-2</v>
      </c>
    </row>
    <row r="9713" spans="1:12" x14ac:dyDescent="0.2">
      <c r="A9713" s="2">
        <v>11.81096</v>
      </c>
      <c r="B9713" s="2">
        <v>36.736199999999997</v>
      </c>
      <c r="C9713" s="2">
        <v>0.26080599999999998</v>
      </c>
      <c r="D9713" s="2">
        <v>0.949847</v>
      </c>
      <c r="F9713" s="2">
        <v>11.808160000000001</v>
      </c>
      <c r="G9713" s="2">
        <v>0.45114100000000001</v>
      </c>
      <c r="H9713" s="2">
        <v>0.45095099999999999</v>
      </c>
      <c r="J9713" s="2">
        <v>11.81096</v>
      </c>
      <c r="K9713" s="2">
        <v>0.18811800000000001</v>
      </c>
      <c r="L9713" s="2">
        <v>6.5355999999999997E-2</v>
      </c>
    </row>
    <row r="9714" spans="1:12" x14ac:dyDescent="0.2">
      <c r="A9714" s="2">
        <v>11.811669999999999</v>
      </c>
      <c r="B9714" s="2">
        <v>36.775300000000001</v>
      </c>
      <c r="C9714" s="2">
        <v>0.26119500000000001</v>
      </c>
      <c r="D9714" s="2">
        <v>0.95014500000000002</v>
      </c>
      <c r="F9714" s="2">
        <v>11.808859999999999</v>
      </c>
      <c r="G9714" s="2">
        <v>0.45135500000000001</v>
      </c>
      <c r="H9714" s="2">
        <v>0.45094299999999998</v>
      </c>
      <c r="J9714" s="2">
        <v>11.811669999999999</v>
      </c>
      <c r="K9714" s="2">
        <v>0.18843799999999999</v>
      </c>
      <c r="L9714" s="2">
        <v>6.4961000000000005E-2</v>
      </c>
    </row>
    <row r="9715" spans="1:12" x14ac:dyDescent="0.2">
      <c r="A9715" s="2">
        <v>11.81237</v>
      </c>
      <c r="B9715" s="2">
        <v>36.814509999999999</v>
      </c>
      <c r="C9715" s="2">
        <v>0.26166099999999998</v>
      </c>
      <c r="D9715" s="2">
        <v>0.95006900000000005</v>
      </c>
      <c r="F9715" s="2">
        <v>11.809559999999999</v>
      </c>
      <c r="G9715" s="2">
        <v>0.45163700000000001</v>
      </c>
      <c r="H9715" s="2">
        <v>0.45084400000000002</v>
      </c>
      <c r="J9715" s="2">
        <v>11.81237</v>
      </c>
      <c r="K9715" s="2">
        <v>0.18859999999999999</v>
      </c>
      <c r="L9715" s="2">
        <v>6.5084000000000003E-2</v>
      </c>
    </row>
    <row r="9716" spans="1:12" x14ac:dyDescent="0.2">
      <c r="A9716" s="2">
        <v>11.81307</v>
      </c>
      <c r="B9716" s="2">
        <v>36.853749999999998</v>
      </c>
      <c r="C9716" s="2">
        <v>0.26191599999999998</v>
      </c>
      <c r="D9716" s="2">
        <v>0.95007600000000003</v>
      </c>
      <c r="F9716" s="2">
        <v>11.81026</v>
      </c>
      <c r="G9716" s="2">
        <v>0.45218700000000001</v>
      </c>
      <c r="H9716" s="2">
        <v>0.450714</v>
      </c>
      <c r="J9716" s="2">
        <v>11.81307</v>
      </c>
      <c r="K9716" s="2">
        <v>0.188301</v>
      </c>
      <c r="L9716" s="2">
        <v>6.4710000000000004E-2</v>
      </c>
    </row>
    <row r="9717" spans="1:12" x14ac:dyDescent="0.2">
      <c r="A9717" s="2">
        <v>11.81377</v>
      </c>
      <c r="B9717" s="2">
        <v>36.893230000000003</v>
      </c>
      <c r="C9717" s="2">
        <v>0.262347</v>
      </c>
      <c r="D9717" s="2">
        <v>0.95017499999999999</v>
      </c>
      <c r="F9717" s="2">
        <v>11.81096</v>
      </c>
      <c r="G9717" s="2">
        <v>0.452042</v>
      </c>
      <c r="H9717" s="2">
        <v>0.45061499999999999</v>
      </c>
      <c r="J9717" s="2">
        <v>11.81377</v>
      </c>
      <c r="K9717" s="2">
        <v>0.18858900000000001</v>
      </c>
      <c r="L9717" s="2">
        <v>6.4325999999999994E-2</v>
      </c>
    </row>
    <row r="9718" spans="1:12" x14ac:dyDescent="0.2">
      <c r="A9718" s="2">
        <v>11.81447</v>
      </c>
      <c r="B9718" s="2">
        <v>36.932879999999997</v>
      </c>
      <c r="C9718" s="2">
        <v>0.26278600000000002</v>
      </c>
      <c r="D9718" s="2">
        <v>0.95056499999999999</v>
      </c>
      <c r="F9718" s="2">
        <v>11.811669999999999</v>
      </c>
      <c r="G9718" s="2">
        <v>0.45198100000000002</v>
      </c>
      <c r="H9718" s="2">
        <v>0.45079000000000002</v>
      </c>
      <c r="J9718" s="2">
        <v>11.81447</v>
      </c>
      <c r="K9718" s="2">
        <v>0.18868799999999999</v>
      </c>
      <c r="L9718" s="2">
        <v>6.4221E-2</v>
      </c>
    </row>
    <row r="9719" spans="1:12" x14ac:dyDescent="0.2">
      <c r="A9719" s="2">
        <v>11.81517</v>
      </c>
      <c r="B9719" s="2">
        <v>36.9726</v>
      </c>
      <c r="C9719" s="2">
        <v>0.262847</v>
      </c>
      <c r="D9719" s="2">
        <v>0.95101500000000005</v>
      </c>
      <c r="F9719" s="2">
        <v>11.81237</v>
      </c>
      <c r="G9719" s="2">
        <v>0.45174399999999998</v>
      </c>
      <c r="H9719" s="2">
        <v>0.45110299999999998</v>
      </c>
      <c r="J9719" s="2">
        <v>11.81517</v>
      </c>
      <c r="K9719" s="2">
        <v>0.18853200000000001</v>
      </c>
      <c r="L9719" s="2">
        <v>6.4112000000000002E-2</v>
      </c>
    </row>
    <row r="9720" spans="1:12" x14ac:dyDescent="0.2">
      <c r="A9720" s="2">
        <v>11.81587</v>
      </c>
      <c r="B9720" s="2">
        <v>37.012509999999999</v>
      </c>
      <c r="C9720" s="2">
        <v>0.26269799999999999</v>
      </c>
      <c r="D9720" s="2">
        <v>0.951129</v>
      </c>
      <c r="F9720" s="2">
        <v>11.81307</v>
      </c>
      <c r="G9720" s="2">
        <v>0.45166000000000001</v>
      </c>
      <c r="H9720" s="2">
        <v>0.45118000000000003</v>
      </c>
      <c r="J9720" s="2">
        <v>11.81587</v>
      </c>
      <c r="K9720" s="2">
        <v>0.18878300000000001</v>
      </c>
      <c r="L9720" s="2">
        <v>6.4001000000000002E-2</v>
      </c>
    </row>
    <row r="9721" spans="1:12" x14ac:dyDescent="0.2">
      <c r="A9721" s="2">
        <v>11.81658</v>
      </c>
      <c r="B9721" s="2">
        <v>37.05254</v>
      </c>
      <c r="C9721" s="2">
        <v>0.26259500000000002</v>
      </c>
      <c r="D9721" s="2">
        <v>0.95122799999999996</v>
      </c>
      <c r="F9721" s="2">
        <v>11.81377</v>
      </c>
      <c r="G9721" s="2">
        <v>0.45191199999999998</v>
      </c>
      <c r="H9721" s="2">
        <v>0.45114100000000001</v>
      </c>
      <c r="J9721" s="2">
        <v>11.81658</v>
      </c>
      <c r="K9721" s="2">
        <v>0.189058</v>
      </c>
      <c r="L9721" s="2">
        <v>6.3439999999999996E-2</v>
      </c>
    </row>
    <row r="9722" spans="1:12" x14ac:dyDescent="0.2">
      <c r="A9722" s="2">
        <v>11.81728</v>
      </c>
      <c r="B9722" s="2">
        <v>37.092669999999998</v>
      </c>
      <c r="C9722" s="2">
        <v>0.26222899999999999</v>
      </c>
      <c r="D9722" s="2">
        <v>0.95125899999999997</v>
      </c>
      <c r="F9722" s="2">
        <v>11.81447</v>
      </c>
      <c r="G9722" s="2">
        <v>0.45211800000000002</v>
      </c>
      <c r="H9722" s="2">
        <v>0.45085900000000001</v>
      </c>
      <c r="J9722" s="2">
        <v>11.81728</v>
      </c>
      <c r="K9722" s="2">
        <v>0.18862499999999999</v>
      </c>
      <c r="L9722" s="2">
        <v>6.2937000000000007E-2</v>
      </c>
    </row>
    <row r="9723" spans="1:12" x14ac:dyDescent="0.2">
      <c r="A9723" s="2">
        <v>11.81798</v>
      </c>
      <c r="B9723" s="2">
        <v>37.133389999999999</v>
      </c>
      <c r="C9723" s="2">
        <v>0.26227099999999998</v>
      </c>
      <c r="D9723" s="2">
        <v>0.95103800000000005</v>
      </c>
      <c r="F9723" s="2">
        <v>11.81517</v>
      </c>
      <c r="G9723" s="2">
        <v>0.452019</v>
      </c>
      <c r="H9723" s="2">
        <v>0.45067600000000002</v>
      </c>
      <c r="J9723" s="2">
        <v>11.81798</v>
      </c>
      <c r="K9723" s="2">
        <v>0.18873200000000001</v>
      </c>
      <c r="L9723" s="2">
        <v>6.2429999999999999E-2</v>
      </c>
    </row>
    <row r="9724" spans="1:12" x14ac:dyDescent="0.2">
      <c r="A9724" s="2">
        <v>11.818680000000001</v>
      </c>
      <c r="B9724" s="2">
        <v>37.173369999999998</v>
      </c>
      <c r="C9724" s="2">
        <v>0.26300000000000001</v>
      </c>
      <c r="D9724" s="2">
        <v>0.95080900000000002</v>
      </c>
      <c r="F9724" s="2">
        <v>11.81587</v>
      </c>
      <c r="G9724" s="2">
        <v>0.45166000000000001</v>
      </c>
      <c r="H9724" s="2">
        <v>0.45083600000000001</v>
      </c>
      <c r="J9724" s="2">
        <v>11.818680000000001</v>
      </c>
      <c r="K9724" s="2">
        <v>0.18854499999999999</v>
      </c>
      <c r="L9724" s="2">
        <v>6.2096999999999999E-2</v>
      </c>
    </row>
    <row r="9725" spans="1:12" x14ac:dyDescent="0.2">
      <c r="A9725" s="2">
        <v>11.819380000000001</v>
      </c>
      <c r="B9725" s="2">
        <v>37.213909999999998</v>
      </c>
      <c r="C9725" s="2">
        <v>0.26347300000000001</v>
      </c>
      <c r="D9725" s="2">
        <v>0.95106800000000002</v>
      </c>
      <c r="F9725" s="2">
        <v>11.81658</v>
      </c>
      <c r="G9725" s="2">
        <v>0.45122499999999999</v>
      </c>
      <c r="H9725" s="2">
        <v>0.45110299999999998</v>
      </c>
      <c r="J9725" s="2">
        <v>11.819380000000001</v>
      </c>
      <c r="K9725" s="2">
        <v>0.18834500000000001</v>
      </c>
      <c r="L9725" s="2">
        <v>6.2170999999999997E-2</v>
      </c>
    </row>
    <row r="9726" spans="1:12" x14ac:dyDescent="0.2">
      <c r="A9726" s="2">
        <v>11.820080000000001</v>
      </c>
      <c r="B9726" s="2">
        <v>37.254429999999999</v>
      </c>
      <c r="C9726" s="2">
        <v>0.26386900000000002</v>
      </c>
      <c r="D9726" s="2">
        <v>0.95167100000000004</v>
      </c>
      <c r="F9726" s="2">
        <v>11.81728</v>
      </c>
      <c r="G9726" s="2">
        <v>0.45102700000000001</v>
      </c>
      <c r="H9726" s="2">
        <v>0.45111800000000002</v>
      </c>
      <c r="J9726" s="2">
        <v>11.820080000000001</v>
      </c>
      <c r="K9726" s="2">
        <v>0.18826699999999999</v>
      </c>
      <c r="L9726" s="2">
        <v>6.1936999999999999E-2</v>
      </c>
    </row>
    <row r="9727" spans="1:12" x14ac:dyDescent="0.2">
      <c r="A9727" s="2">
        <v>11.820779999999999</v>
      </c>
      <c r="B9727" s="2">
        <v>37.295310000000001</v>
      </c>
      <c r="C9727" s="2">
        <v>0.26372099999999998</v>
      </c>
      <c r="D9727" s="2">
        <v>0.95187699999999997</v>
      </c>
      <c r="F9727" s="2">
        <v>11.81798</v>
      </c>
      <c r="G9727" s="2">
        <v>0.45057700000000001</v>
      </c>
      <c r="H9727" s="2">
        <v>0.45088200000000001</v>
      </c>
      <c r="J9727" s="2">
        <v>11.820779999999999</v>
      </c>
      <c r="K9727" s="2">
        <v>0.18826499999999999</v>
      </c>
      <c r="L9727" s="2">
        <v>6.1332999999999999E-2</v>
      </c>
    </row>
    <row r="9728" spans="1:12" x14ac:dyDescent="0.2">
      <c r="A9728" s="2">
        <v>11.821490000000001</v>
      </c>
      <c r="B9728" s="2">
        <v>37.337420000000002</v>
      </c>
      <c r="C9728" s="2">
        <v>0.26404899999999998</v>
      </c>
      <c r="D9728" s="2">
        <v>0.95260900000000004</v>
      </c>
      <c r="F9728" s="2">
        <v>11.818680000000001</v>
      </c>
      <c r="G9728" s="2">
        <v>0.45034800000000003</v>
      </c>
      <c r="H9728" s="2">
        <v>0.450714</v>
      </c>
      <c r="J9728" s="2">
        <v>11.821490000000001</v>
      </c>
      <c r="K9728" s="2">
        <v>0.187887</v>
      </c>
      <c r="L9728" s="2">
        <v>6.0574999999999997E-2</v>
      </c>
    </row>
    <row r="9729" spans="1:12" x14ac:dyDescent="0.2">
      <c r="A9729" s="2">
        <v>11.822190000000001</v>
      </c>
      <c r="B9729" s="2">
        <v>37.378929999999997</v>
      </c>
      <c r="C9729" s="2">
        <v>0.26456000000000002</v>
      </c>
      <c r="D9729" s="2">
        <v>0.95250199999999996</v>
      </c>
      <c r="F9729" s="2">
        <v>11.819380000000001</v>
      </c>
      <c r="G9729" s="2">
        <v>0.450737</v>
      </c>
      <c r="H9729" s="2">
        <v>0.45116400000000001</v>
      </c>
      <c r="J9729" s="2">
        <v>11.822190000000001</v>
      </c>
      <c r="K9729" s="2">
        <v>0.18820600000000001</v>
      </c>
      <c r="L9729" s="2">
        <v>6.0201999999999999E-2</v>
      </c>
    </row>
    <row r="9730" spans="1:12" x14ac:dyDescent="0.2">
      <c r="A9730" s="2">
        <v>11.822889999999999</v>
      </c>
      <c r="B9730" s="2">
        <v>37.420749999999998</v>
      </c>
      <c r="C9730" s="2">
        <v>0.26505600000000001</v>
      </c>
      <c r="D9730" s="2">
        <v>0.95301400000000003</v>
      </c>
      <c r="F9730" s="2">
        <v>11.820080000000001</v>
      </c>
      <c r="G9730" s="2">
        <v>0.45093499999999997</v>
      </c>
      <c r="H9730" s="2">
        <v>0.45098899999999997</v>
      </c>
      <c r="J9730" s="2">
        <v>11.822889999999999</v>
      </c>
      <c r="K9730" s="2">
        <v>0.18876999999999999</v>
      </c>
      <c r="L9730" s="2">
        <v>6.0256999999999998E-2</v>
      </c>
    </row>
    <row r="9731" spans="1:12" x14ac:dyDescent="0.2">
      <c r="A9731" s="2">
        <v>11.823589999999999</v>
      </c>
      <c r="B9731" s="2">
        <v>37.462330000000001</v>
      </c>
      <c r="C9731" s="2">
        <v>0.26541799999999999</v>
      </c>
      <c r="D9731" s="2">
        <v>0.95288399999999995</v>
      </c>
      <c r="F9731" s="2">
        <v>11.820779999999999</v>
      </c>
      <c r="G9731" s="2">
        <v>0.45048500000000002</v>
      </c>
      <c r="H9731" s="2">
        <v>0.45075199999999999</v>
      </c>
      <c r="J9731" s="2">
        <v>11.823589999999999</v>
      </c>
      <c r="K9731" s="2">
        <v>0.18878500000000001</v>
      </c>
      <c r="L9731" s="2">
        <v>6.0511000000000002E-2</v>
      </c>
    </row>
    <row r="9732" spans="1:12" x14ac:dyDescent="0.2">
      <c r="A9732" s="2">
        <v>11.82429</v>
      </c>
      <c r="B9732" s="2">
        <v>37.504219999999997</v>
      </c>
      <c r="C9732" s="2">
        <v>0.26590999999999998</v>
      </c>
      <c r="D9732" s="2">
        <v>0.95298300000000002</v>
      </c>
      <c r="F9732" s="2">
        <v>11.821490000000001</v>
      </c>
      <c r="G9732" s="2">
        <v>0.45077499999999998</v>
      </c>
      <c r="H9732" s="2">
        <v>0.45049299999999998</v>
      </c>
      <c r="J9732" s="2">
        <v>11.82429</v>
      </c>
      <c r="K9732" s="2">
        <v>0.18931600000000001</v>
      </c>
      <c r="L9732" s="2">
        <v>6.0982000000000001E-2</v>
      </c>
    </row>
    <row r="9733" spans="1:12" x14ac:dyDescent="0.2">
      <c r="A9733" s="2">
        <v>11.82499</v>
      </c>
      <c r="B9733" s="2">
        <v>37.546430000000001</v>
      </c>
      <c r="C9733" s="2">
        <v>0.26625399999999999</v>
      </c>
      <c r="D9733" s="2">
        <v>0.95330400000000004</v>
      </c>
      <c r="F9733" s="2">
        <v>11.822190000000001</v>
      </c>
      <c r="G9733" s="2">
        <v>0.45116400000000001</v>
      </c>
      <c r="H9733" s="2">
        <v>0.45053900000000002</v>
      </c>
      <c r="J9733" s="2">
        <v>11.82499</v>
      </c>
      <c r="K9733" s="2">
        <v>0.18948499999999999</v>
      </c>
      <c r="L9733" s="2">
        <v>6.0846999999999998E-2</v>
      </c>
    </row>
    <row r="9734" spans="1:12" x14ac:dyDescent="0.2">
      <c r="A9734" s="2">
        <v>11.82569</v>
      </c>
      <c r="B9734" s="2">
        <v>37.588590000000003</v>
      </c>
      <c r="C9734" s="2">
        <v>0.26633400000000002</v>
      </c>
      <c r="D9734" s="2">
        <v>0.95327300000000004</v>
      </c>
      <c r="F9734" s="2">
        <v>11.822889999999999</v>
      </c>
      <c r="G9734" s="2">
        <v>0.45115699999999997</v>
      </c>
      <c r="H9734" s="2">
        <v>0.45057700000000001</v>
      </c>
      <c r="J9734" s="2">
        <v>11.82569</v>
      </c>
      <c r="K9734" s="2">
        <v>0.18986900000000001</v>
      </c>
      <c r="L9734" s="2">
        <v>6.0330000000000002E-2</v>
      </c>
    </row>
    <row r="9735" spans="1:12" x14ac:dyDescent="0.2">
      <c r="A9735" s="2">
        <v>11.82639</v>
      </c>
      <c r="B9735" s="2">
        <v>37.631810000000002</v>
      </c>
      <c r="C9735" s="2">
        <v>0.266067</v>
      </c>
      <c r="D9735" s="2">
        <v>0.95325800000000005</v>
      </c>
      <c r="F9735" s="2">
        <v>11.823589999999999</v>
      </c>
      <c r="G9735" s="2">
        <v>0.45095099999999999</v>
      </c>
      <c r="H9735" s="2">
        <v>0.45058399999999998</v>
      </c>
      <c r="J9735" s="2">
        <v>11.82639</v>
      </c>
      <c r="K9735" s="2">
        <v>0.189386</v>
      </c>
      <c r="L9735" s="2">
        <v>6.0539999999999997E-2</v>
      </c>
    </row>
    <row r="9736" spans="1:12" x14ac:dyDescent="0.2">
      <c r="A9736" s="2">
        <v>11.8271</v>
      </c>
      <c r="B9736" s="2">
        <v>37.674030000000002</v>
      </c>
      <c r="C9736" s="2">
        <v>0.26594099999999998</v>
      </c>
      <c r="D9736" s="2">
        <v>0.95344099999999998</v>
      </c>
      <c r="F9736" s="2">
        <v>11.82429</v>
      </c>
      <c r="G9736" s="2">
        <v>0.45094299999999998</v>
      </c>
      <c r="H9736" s="2">
        <v>0.45075999999999999</v>
      </c>
      <c r="J9736" s="2">
        <v>11.8271</v>
      </c>
      <c r="K9736" s="2">
        <v>0.18900700000000001</v>
      </c>
      <c r="L9736" s="2">
        <v>6.1034999999999999E-2</v>
      </c>
    </row>
    <row r="9737" spans="1:12" x14ac:dyDescent="0.2">
      <c r="A9737" s="2">
        <v>11.8278</v>
      </c>
      <c r="B9737" s="2">
        <v>37.716610000000003</v>
      </c>
      <c r="C9737" s="2">
        <v>0.266372</v>
      </c>
      <c r="D9737" s="2">
        <v>0.95344799999999996</v>
      </c>
      <c r="F9737" s="2">
        <v>11.82499</v>
      </c>
      <c r="G9737" s="2">
        <v>0.45084400000000002</v>
      </c>
      <c r="H9737" s="2">
        <v>0.45055400000000001</v>
      </c>
      <c r="J9737" s="2">
        <v>11.8278</v>
      </c>
      <c r="K9737" s="2">
        <v>0.189161</v>
      </c>
      <c r="L9737" s="2">
        <v>6.1531000000000002E-2</v>
      </c>
    </row>
    <row r="9738" spans="1:12" x14ac:dyDescent="0.2">
      <c r="A9738" s="2">
        <v>11.8285</v>
      </c>
      <c r="B9738" s="2">
        <v>37.759250000000002</v>
      </c>
      <c r="C9738" s="2">
        <v>0.26627699999999999</v>
      </c>
      <c r="D9738" s="2">
        <v>0.95369300000000001</v>
      </c>
      <c r="F9738" s="2">
        <v>11.82569</v>
      </c>
      <c r="G9738" s="2">
        <v>0.450714</v>
      </c>
      <c r="H9738" s="2">
        <v>0.450264</v>
      </c>
      <c r="J9738" s="2">
        <v>11.8285</v>
      </c>
      <c r="K9738" s="2">
        <v>0.189024</v>
      </c>
      <c r="L9738" s="2">
        <v>6.1879000000000003E-2</v>
      </c>
    </row>
    <row r="9739" spans="1:12" x14ac:dyDescent="0.2">
      <c r="A9739" s="2">
        <v>11.8292</v>
      </c>
      <c r="B9739" s="2">
        <v>37.80209</v>
      </c>
      <c r="C9739" s="2">
        <v>0.26654699999999998</v>
      </c>
      <c r="D9739" s="2">
        <v>0.95412799999999998</v>
      </c>
      <c r="F9739" s="2">
        <v>11.82639</v>
      </c>
      <c r="G9739" s="2">
        <v>0.45061499999999999</v>
      </c>
      <c r="H9739" s="2">
        <v>0.45024900000000001</v>
      </c>
      <c r="J9739" s="2">
        <v>11.8292</v>
      </c>
      <c r="K9739" s="2">
        <v>0.18884100000000001</v>
      </c>
      <c r="L9739" s="2">
        <v>6.2065000000000002E-2</v>
      </c>
    </row>
    <row r="9740" spans="1:12" x14ac:dyDescent="0.2">
      <c r="A9740" s="2">
        <v>11.8299</v>
      </c>
      <c r="B9740" s="2">
        <v>37.846249999999998</v>
      </c>
      <c r="C9740" s="2">
        <v>0.266959</v>
      </c>
      <c r="D9740" s="2">
        <v>0.95464599999999999</v>
      </c>
      <c r="F9740" s="2">
        <v>11.8271</v>
      </c>
      <c r="G9740" s="2">
        <v>0.45079000000000002</v>
      </c>
      <c r="H9740" s="2">
        <v>0.45059199999999999</v>
      </c>
      <c r="J9740" s="2">
        <v>11.8299</v>
      </c>
      <c r="K9740" s="2">
        <v>0.18936700000000001</v>
      </c>
      <c r="L9740" s="2">
        <v>6.1865000000000003E-2</v>
      </c>
    </row>
    <row r="9741" spans="1:12" x14ac:dyDescent="0.2">
      <c r="A9741" s="2">
        <v>11.8306</v>
      </c>
      <c r="B9741" s="2">
        <v>37.888599999999997</v>
      </c>
      <c r="C9741" s="2">
        <v>0.26755400000000001</v>
      </c>
      <c r="D9741" s="2">
        <v>0.95493600000000001</v>
      </c>
      <c r="F9741" s="2">
        <v>11.8278</v>
      </c>
      <c r="G9741" s="2">
        <v>0.45110299999999998</v>
      </c>
      <c r="H9741" s="2">
        <v>0.45060699999999998</v>
      </c>
      <c r="J9741" s="2">
        <v>11.8306</v>
      </c>
      <c r="K9741" s="2">
        <v>0.189613</v>
      </c>
      <c r="L9741" s="2">
        <v>6.1912000000000002E-2</v>
      </c>
    </row>
    <row r="9742" spans="1:12" x14ac:dyDescent="0.2">
      <c r="A9742" s="2">
        <v>11.831300000000001</v>
      </c>
      <c r="B9742" s="2">
        <v>37.932110000000002</v>
      </c>
      <c r="C9742" s="2">
        <v>0.26811499999999999</v>
      </c>
      <c r="D9742" s="2">
        <v>0.95499000000000001</v>
      </c>
      <c r="F9742" s="2">
        <v>11.8285</v>
      </c>
      <c r="G9742" s="2">
        <v>0.45118000000000003</v>
      </c>
      <c r="H9742" s="2">
        <v>0.44982899999999998</v>
      </c>
      <c r="J9742" s="2">
        <v>11.831300000000001</v>
      </c>
      <c r="K9742" s="2">
        <v>0.18975800000000001</v>
      </c>
      <c r="L9742" s="2">
        <v>6.1946000000000001E-2</v>
      </c>
    </row>
    <row r="9743" spans="1:12" x14ac:dyDescent="0.2">
      <c r="A9743" s="2">
        <v>11.83201</v>
      </c>
      <c r="B9743" s="2">
        <v>37.975059999999999</v>
      </c>
      <c r="C9743" s="2">
        <v>0.26856200000000002</v>
      </c>
      <c r="D9743" s="2">
        <v>0.95544700000000005</v>
      </c>
      <c r="F9743" s="2">
        <v>11.8292</v>
      </c>
      <c r="G9743" s="2">
        <v>0.45114100000000001</v>
      </c>
      <c r="H9743" s="2">
        <v>0.449654</v>
      </c>
      <c r="J9743" s="2">
        <v>11.83201</v>
      </c>
      <c r="K9743" s="2">
        <v>0.189468</v>
      </c>
      <c r="L9743" s="2">
        <v>6.1615999999999997E-2</v>
      </c>
    </row>
    <row r="9744" spans="1:12" x14ac:dyDescent="0.2">
      <c r="A9744" s="2">
        <v>11.832710000000001</v>
      </c>
      <c r="B9744" s="2">
        <v>38.018059999999998</v>
      </c>
      <c r="C9744" s="2">
        <v>0.26882499999999998</v>
      </c>
      <c r="D9744" s="2">
        <v>0.95601199999999997</v>
      </c>
      <c r="F9744" s="2">
        <v>11.8299</v>
      </c>
      <c r="G9744" s="2">
        <v>0.45085900000000001</v>
      </c>
      <c r="H9744" s="2">
        <v>0.449181</v>
      </c>
      <c r="J9744" s="2">
        <v>11.832710000000001</v>
      </c>
      <c r="K9744" s="2">
        <v>0.189611</v>
      </c>
      <c r="L9744" s="2">
        <v>6.1581999999999998E-2</v>
      </c>
    </row>
    <row r="9745" spans="1:12" x14ac:dyDescent="0.2">
      <c r="A9745" s="2">
        <v>11.833410000000001</v>
      </c>
      <c r="B9745" s="2">
        <v>38.061709999999998</v>
      </c>
      <c r="C9745" s="2">
        <v>0.268928</v>
      </c>
      <c r="D9745" s="2">
        <v>0.95695799999999998</v>
      </c>
      <c r="F9745" s="2">
        <v>11.8306</v>
      </c>
      <c r="G9745" s="2">
        <v>0.45067600000000002</v>
      </c>
      <c r="H9745" s="2">
        <v>0.448799</v>
      </c>
      <c r="J9745" s="2">
        <v>11.833410000000001</v>
      </c>
      <c r="K9745" s="2">
        <v>0.189945</v>
      </c>
      <c r="L9745" s="2">
        <v>6.1353999999999999E-2</v>
      </c>
    </row>
    <row r="9746" spans="1:12" x14ac:dyDescent="0.2">
      <c r="A9746" s="2">
        <v>11.834110000000001</v>
      </c>
      <c r="B9746" s="2">
        <v>38.103960000000001</v>
      </c>
      <c r="C9746" s="2">
        <v>0.26884400000000003</v>
      </c>
      <c r="D9746" s="2">
        <v>0.95746900000000001</v>
      </c>
      <c r="F9746" s="2">
        <v>11.831300000000001</v>
      </c>
      <c r="G9746" s="2">
        <v>0.45083600000000001</v>
      </c>
      <c r="H9746" s="2">
        <v>0.448654</v>
      </c>
      <c r="J9746" s="2">
        <v>11.834110000000001</v>
      </c>
      <c r="K9746" s="2">
        <v>0.18972600000000001</v>
      </c>
      <c r="L9746" s="2">
        <v>6.1348E-2</v>
      </c>
    </row>
    <row r="9747" spans="1:12" x14ac:dyDescent="0.2">
      <c r="A9747" s="2">
        <v>11.834809999999999</v>
      </c>
      <c r="B9747" s="2">
        <v>38.148029999999999</v>
      </c>
      <c r="C9747" s="2">
        <v>0.26851599999999998</v>
      </c>
      <c r="D9747" s="2">
        <v>0.95804900000000004</v>
      </c>
      <c r="F9747" s="2">
        <v>11.83201</v>
      </c>
      <c r="G9747" s="2">
        <v>0.45110299999999998</v>
      </c>
      <c r="H9747" s="2">
        <v>0.44892100000000001</v>
      </c>
      <c r="J9747" s="2">
        <v>11.834809999999999</v>
      </c>
      <c r="K9747" s="2">
        <v>0.189552</v>
      </c>
      <c r="L9747" s="2">
        <v>6.1515E-2</v>
      </c>
    </row>
    <row r="9748" spans="1:12" x14ac:dyDescent="0.2">
      <c r="A9748" s="2">
        <v>11.835509999999999</v>
      </c>
      <c r="B9748" s="2">
        <v>38.192079999999997</v>
      </c>
      <c r="C9748" s="2">
        <v>0.26861099999999999</v>
      </c>
      <c r="D9748" s="2">
        <v>0.95775900000000003</v>
      </c>
      <c r="F9748" s="2">
        <v>11.832710000000001</v>
      </c>
      <c r="G9748" s="2">
        <v>0.45111800000000002</v>
      </c>
      <c r="H9748" s="2">
        <v>0.44945499999999999</v>
      </c>
      <c r="J9748" s="2">
        <v>11.835509999999999</v>
      </c>
      <c r="K9748" s="2">
        <v>0.18984200000000001</v>
      </c>
      <c r="L9748" s="2">
        <v>6.1166999999999999E-2</v>
      </c>
    </row>
    <row r="9749" spans="1:12" x14ac:dyDescent="0.2">
      <c r="A9749" s="2">
        <v>11.836209999999999</v>
      </c>
      <c r="B9749" s="2">
        <v>38.235840000000003</v>
      </c>
      <c r="C9749" s="2">
        <v>0.26883200000000002</v>
      </c>
      <c r="D9749" s="2">
        <v>0.95821699999999999</v>
      </c>
      <c r="F9749" s="2">
        <v>11.833410000000001</v>
      </c>
      <c r="G9749" s="2">
        <v>0.45088200000000001</v>
      </c>
      <c r="H9749" s="2">
        <v>0.44954699999999997</v>
      </c>
      <c r="J9749" s="2">
        <v>11.836209999999999</v>
      </c>
      <c r="K9749" s="2">
        <v>0.18987299999999999</v>
      </c>
      <c r="L9749" s="2">
        <v>6.0832999999999998E-2</v>
      </c>
    </row>
    <row r="9750" spans="1:12" x14ac:dyDescent="0.2">
      <c r="A9750" s="2">
        <v>11.836919999999999</v>
      </c>
      <c r="B9750" s="2">
        <v>38.280439999999999</v>
      </c>
      <c r="C9750" s="2">
        <v>0.26951900000000001</v>
      </c>
      <c r="D9750" s="2">
        <v>0.95849899999999999</v>
      </c>
      <c r="F9750" s="2">
        <v>11.834110000000001</v>
      </c>
      <c r="G9750" s="2">
        <v>0.450714</v>
      </c>
      <c r="H9750" s="2">
        <v>0.44958500000000001</v>
      </c>
      <c r="J9750" s="2">
        <v>11.836919999999999</v>
      </c>
      <c r="K9750" s="2">
        <v>0.189947</v>
      </c>
      <c r="L9750" s="2">
        <v>6.0651999999999998E-2</v>
      </c>
    </row>
    <row r="9751" spans="1:12" x14ac:dyDescent="0.2">
      <c r="A9751" s="2">
        <v>11.837619999999999</v>
      </c>
      <c r="B9751" s="2">
        <v>38.324509999999997</v>
      </c>
      <c r="C9751" s="2">
        <v>0.27008700000000002</v>
      </c>
      <c r="D9751" s="2">
        <v>0.95900300000000005</v>
      </c>
      <c r="F9751" s="2">
        <v>11.834809999999999</v>
      </c>
      <c r="G9751" s="2">
        <v>0.45116400000000001</v>
      </c>
      <c r="H9751" s="2">
        <v>0.449905</v>
      </c>
      <c r="J9751" s="2">
        <v>11.837619999999999</v>
      </c>
      <c r="K9751" s="2">
        <v>0.189829</v>
      </c>
      <c r="L9751" s="2">
        <v>6.0417999999999999E-2</v>
      </c>
    </row>
    <row r="9752" spans="1:12" x14ac:dyDescent="0.2">
      <c r="A9752" s="2">
        <v>11.83832</v>
      </c>
      <c r="B9752" s="2">
        <v>38.369100000000003</v>
      </c>
      <c r="C9752" s="2">
        <v>0.26971400000000001</v>
      </c>
      <c r="D9752" s="2">
        <v>0.95900300000000005</v>
      </c>
      <c r="F9752" s="2">
        <v>11.835509999999999</v>
      </c>
      <c r="G9752" s="2">
        <v>0.45098899999999997</v>
      </c>
      <c r="H9752" s="2">
        <v>0.449959</v>
      </c>
      <c r="J9752" s="2">
        <v>11.83832</v>
      </c>
      <c r="K9752" s="2">
        <v>0.19007499999999999</v>
      </c>
      <c r="L9752" s="2">
        <v>6.0271999999999999E-2</v>
      </c>
    </row>
    <row r="9753" spans="1:12" x14ac:dyDescent="0.2">
      <c r="A9753" s="2">
        <v>11.83902</v>
      </c>
      <c r="B9753" s="2">
        <v>38.413699999999999</v>
      </c>
      <c r="C9753" s="2">
        <v>0.27068300000000001</v>
      </c>
      <c r="D9753" s="2">
        <v>0.95859099999999997</v>
      </c>
      <c r="F9753" s="2">
        <v>11.836209999999999</v>
      </c>
      <c r="G9753" s="2">
        <v>0.45075199999999999</v>
      </c>
      <c r="H9753" s="2">
        <v>0.450241</v>
      </c>
      <c r="J9753" s="2">
        <v>11.83902</v>
      </c>
      <c r="K9753" s="2">
        <v>0.189916</v>
      </c>
      <c r="L9753" s="2">
        <v>6.0019999999999997E-2</v>
      </c>
    </row>
    <row r="9754" spans="1:12" x14ac:dyDescent="0.2">
      <c r="A9754" s="2">
        <v>11.83972</v>
      </c>
      <c r="B9754" s="2">
        <v>38.458579999999998</v>
      </c>
      <c r="C9754" s="2">
        <v>0.27077800000000002</v>
      </c>
      <c r="D9754" s="2">
        <v>0.95880399999999999</v>
      </c>
      <c r="F9754" s="2">
        <v>11.836919999999999</v>
      </c>
      <c r="G9754" s="2">
        <v>0.45049299999999998</v>
      </c>
      <c r="H9754" s="2">
        <v>0.450623</v>
      </c>
      <c r="J9754" s="2">
        <v>11.83972</v>
      </c>
      <c r="K9754" s="2">
        <v>0.18960199999999999</v>
      </c>
      <c r="L9754" s="2">
        <v>5.9826999999999998E-2</v>
      </c>
    </row>
    <row r="9755" spans="1:12" x14ac:dyDescent="0.2">
      <c r="A9755" s="2">
        <v>11.84042</v>
      </c>
      <c r="B9755" s="2">
        <v>38.50367</v>
      </c>
      <c r="C9755" s="2">
        <v>0.270816</v>
      </c>
      <c r="D9755" s="2">
        <v>0.95898700000000003</v>
      </c>
      <c r="F9755" s="2">
        <v>11.837619999999999</v>
      </c>
      <c r="G9755" s="2">
        <v>0.45053900000000002</v>
      </c>
      <c r="H9755" s="2">
        <v>0.450874</v>
      </c>
      <c r="J9755" s="2">
        <v>11.84042</v>
      </c>
      <c r="K9755" s="2">
        <v>0.19010099999999999</v>
      </c>
      <c r="L9755" s="2">
        <v>5.9656000000000001E-2</v>
      </c>
    </row>
    <row r="9756" spans="1:12" x14ac:dyDescent="0.2">
      <c r="A9756" s="2">
        <v>11.84112</v>
      </c>
      <c r="B9756" s="2">
        <v>38.548180000000002</v>
      </c>
      <c r="C9756" s="2">
        <v>0.27143400000000001</v>
      </c>
      <c r="D9756" s="2">
        <v>0.95883499999999999</v>
      </c>
      <c r="F9756" s="2">
        <v>11.83832</v>
      </c>
      <c r="G9756" s="2">
        <v>0.45057700000000001</v>
      </c>
      <c r="H9756" s="2">
        <v>0.45127099999999998</v>
      </c>
      <c r="J9756" s="2">
        <v>11.84112</v>
      </c>
      <c r="K9756" s="2">
        <v>0.19035299999999999</v>
      </c>
      <c r="L9756" s="2">
        <v>5.9554999999999997E-2</v>
      </c>
    </row>
    <row r="9757" spans="1:12" x14ac:dyDescent="0.2">
      <c r="A9757" s="2">
        <v>11.84183</v>
      </c>
      <c r="B9757" s="2">
        <v>38.592640000000003</v>
      </c>
      <c r="C9757" s="2">
        <v>0.272067</v>
      </c>
      <c r="D9757" s="2">
        <v>0.95849200000000001</v>
      </c>
      <c r="F9757" s="2">
        <v>11.83902</v>
      </c>
      <c r="G9757" s="2">
        <v>0.45058399999999998</v>
      </c>
      <c r="H9757" s="2">
        <v>0.45102700000000001</v>
      </c>
      <c r="J9757" s="2">
        <v>11.84183</v>
      </c>
      <c r="K9757" s="2">
        <v>0.19017400000000001</v>
      </c>
      <c r="L9757" s="2">
        <v>5.9873999999999997E-2</v>
      </c>
    </row>
    <row r="9758" spans="1:12" x14ac:dyDescent="0.2">
      <c r="A9758" s="2">
        <v>11.84253</v>
      </c>
      <c r="B9758" s="2">
        <v>38.637630000000001</v>
      </c>
      <c r="C9758" s="2">
        <v>0.27277699999999999</v>
      </c>
      <c r="D9758" s="2">
        <v>0.95846100000000001</v>
      </c>
      <c r="F9758" s="2">
        <v>11.83972</v>
      </c>
      <c r="G9758" s="2">
        <v>0.45075999999999999</v>
      </c>
      <c r="H9758" s="2">
        <v>0.45060699999999998</v>
      </c>
      <c r="J9758" s="2">
        <v>11.84253</v>
      </c>
      <c r="K9758" s="2">
        <v>0.18992200000000001</v>
      </c>
      <c r="L9758" s="2">
        <v>5.9950999999999997E-2</v>
      </c>
    </row>
    <row r="9759" spans="1:12" x14ac:dyDescent="0.2">
      <c r="A9759" s="2">
        <v>11.84323</v>
      </c>
      <c r="B9759" s="2">
        <v>38.683169999999997</v>
      </c>
      <c r="C9759" s="2">
        <v>0.27330300000000002</v>
      </c>
      <c r="D9759" s="2">
        <v>0.95902600000000005</v>
      </c>
      <c r="F9759" s="2">
        <v>11.84042</v>
      </c>
      <c r="G9759" s="2">
        <v>0.45055400000000001</v>
      </c>
      <c r="H9759" s="2">
        <v>0.45091999999999999</v>
      </c>
      <c r="J9759" s="2">
        <v>11.84323</v>
      </c>
      <c r="K9759" s="2">
        <v>0.19014</v>
      </c>
      <c r="L9759" s="2">
        <v>5.9998999999999997E-2</v>
      </c>
    </row>
    <row r="9760" spans="1:12" x14ac:dyDescent="0.2">
      <c r="A9760" s="2">
        <v>11.84393</v>
      </c>
      <c r="B9760" s="2">
        <v>38.728340000000003</v>
      </c>
      <c r="C9760" s="2">
        <v>0.27311600000000003</v>
      </c>
      <c r="D9760" s="2">
        <v>0.95910899999999999</v>
      </c>
      <c r="F9760" s="2">
        <v>11.84112</v>
      </c>
      <c r="G9760" s="2">
        <v>0.450264</v>
      </c>
      <c r="H9760" s="2">
        <v>0.45075999999999999</v>
      </c>
      <c r="J9760" s="2">
        <v>11.84393</v>
      </c>
      <c r="K9760" s="2">
        <v>0.190058</v>
      </c>
      <c r="L9760" s="2">
        <v>5.9848999999999999E-2</v>
      </c>
    </row>
    <row r="9761" spans="1:12" x14ac:dyDescent="0.2">
      <c r="A9761" s="2">
        <v>11.84463</v>
      </c>
      <c r="B9761" s="2">
        <v>38.774349999999998</v>
      </c>
      <c r="C9761" s="2">
        <v>0.27265899999999998</v>
      </c>
      <c r="D9761" s="2">
        <v>0.95916299999999999</v>
      </c>
      <c r="F9761" s="2">
        <v>11.84183</v>
      </c>
      <c r="G9761" s="2">
        <v>0.45024900000000001</v>
      </c>
      <c r="H9761" s="2">
        <v>0.45036300000000001</v>
      </c>
      <c r="J9761" s="2">
        <v>11.84463</v>
      </c>
      <c r="K9761" s="2">
        <v>0.19022500000000001</v>
      </c>
      <c r="L9761" s="2">
        <v>5.9215999999999998E-2</v>
      </c>
    </row>
    <row r="9762" spans="1:12" x14ac:dyDescent="0.2">
      <c r="A9762" s="2">
        <v>11.845330000000001</v>
      </c>
      <c r="B9762" s="2">
        <v>38.820219999999999</v>
      </c>
      <c r="C9762" s="2">
        <v>0.27296399999999998</v>
      </c>
      <c r="D9762" s="2">
        <v>0.95962099999999995</v>
      </c>
      <c r="F9762" s="2">
        <v>11.84253</v>
      </c>
      <c r="G9762" s="2">
        <v>0.45059199999999999</v>
      </c>
      <c r="H9762" s="2">
        <v>0.44996599999999998</v>
      </c>
      <c r="J9762" s="2">
        <v>11.845330000000001</v>
      </c>
      <c r="K9762" s="2">
        <v>0.19022700000000001</v>
      </c>
      <c r="L9762" s="2">
        <v>5.8566E-2</v>
      </c>
    </row>
    <row r="9763" spans="1:12" x14ac:dyDescent="0.2">
      <c r="A9763" s="2">
        <v>11.846030000000001</v>
      </c>
      <c r="B9763" s="2">
        <v>38.866</v>
      </c>
      <c r="C9763" s="2">
        <v>0.27347500000000002</v>
      </c>
      <c r="D9763" s="2">
        <v>0.95965900000000004</v>
      </c>
      <c r="F9763" s="2">
        <v>11.84323</v>
      </c>
      <c r="G9763" s="2">
        <v>0.45060699999999998</v>
      </c>
      <c r="H9763" s="2">
        <v>0.45055400000000001</v>
      </c>
      <c r="J9763" s="2">
        <v>11.846030000000001</v>
      </c>
      <c r="K9763" s="2">
        <v>0.189775</v>
      </c>
      <c r="L9763" s="2">
        <v>5.8698E-2</v>
      </c>
    </row>
    <row r="9764" spans="1:12" x14ac:dyDescent="0.2">
      <c r="A9764" s="2">
        <v>11.846730000000001</v>
      </c>
      <c r="B9764" s="2">
        <v>38.911720000000003</v>
      </c>
      <c r="C9764" s="2">
        <v>0.27333000000000002</v>
      </c>
      <c r="D9764" s="2">
        <v>0.95945999999999998</v>
      </c>
      <c r="F9764" s="2">
        <v>11.84393</v>
      </c>
      <c r="G9764" s="2">
        <v>0.44982899999999998</v>
      </c>
      <c r="H9764" s="2">
        <v>0.45045499999999999</v>
      </c>
      <c r="J9764" s="2">
        <v>11.846730000000001</v>
      </c>
      <c r="K9764" s="2">
        <v>0.18893199999999999</v>
      </c>
      <c r="L9764" s="2">
        <v>5.8903999999999998E-2</v>
      </c>
    </row>
    <row r="9765" spans="1:12" x14ac:dyDescent="0.2">
      <c r="A9765" s="2">
        <v>11.847440000000001</v>
      </c>
      <c r="B9765" s="2">
        <v>38.956800000000001</v>
      </c>
      <c r="C9765" s="2">
        <v>0.27344800000000002</v>
      </c>
      <c r="D9765" s="2">
        <v>0.95959799999999995</v>
      </c>
      <c r="F9765" s="2">
        <v>11.84463</v>
      </c>
      <c r="G9765" s="2">
        <v>0.449654</v>
      </c>
      <c r="H9765" s="2">
        <v>0.44995099999999999</v>
      </c>
      <c r="J9765" s="2">
        <v>11.847440000000001</v>
      </c>
      <c r="K9765" s="2">
        <v>0.18892100000000001</v>
      </c>
      <c r="L9765" s="2">
        <v>5.8642E-2</v>
      </c>
    </row>
    <row r="9766" spans="1:12" x14ac:dyDescent="0.2">
      <c r="A9766" s="2">
        <v>11.848140000000001</v>
      </c>
      <c r="B9766" s="2">
        <v>39.002540000000003</v>
      </c>
      <c r="C9766" s="2">
        <v>0.27412300000000001</v>
      </c>
      <c r="D9766" s="2">
        <v>0.96010899999999999</v>
      </c>
      <c r="F9766" s="2">
        <v>11.845330000000001</v>
      </c>
      <c r="G9766" s="2">
        <v>0.449181</v>
      </c>
      <c r="H9766" s="2">
        <v>0.44955400000000001</v>
      </c>
      <c r="J9766" s="2">
        <v>11.848140000000001</v>
      </c>
      <c r="K9766" s="2">
        <v>0.189106</v>
      </c>
      <c r="L9766" s="2">
        <v>5.8746E-2</v>
      </c>
    </row>
    <row r="9767" spans="1:12" x14ac:dyDescent="0.2">
      <c r="A9767" s="2">
        <v>11.848839999999999</v>
      </c>
      <c r="B9767" s="2">
        <v>39.048569999999998</v>
      </c>
      <c r="C9767" s="2">
        <v>0.274455</v>
      </c>
      <c r="D9767" s="2">
        <v>0.96056699999999995</v>
      </c>
      <c r="F9767" s="2">
        <v>11.846030000000001</v>
      </c>
      <c r="G9767" s="2">
        <v>0.448799</v>
      </c>
      <c r="H9767" s="2">
        <v>0.44942500000000002</v>
      </c>
      <c r="J9767" s="2">
        <v>11.848839999999999</v>
      </c>
      <c r="K9767" s="2">
        <v>0.18906200000000001</v>
      </c>
      <c r="L9767" s="2">
        <v>5.9093E-2</v>
      </c>
    </row>
    <row r="9768" spans="1:12" x14ac:dyDescent="0.2">
      <c r="A9768" s="2">
        <v>11.849539999999999</v>
      </c>
      <c r="B9768" s="2">
        <v>39.094430000000003</v>
      </c>
      <c r="C9768" s="2">
        <v>0.27462300000000001</v>
      </c>
      <c r="D9768" s="2">
        <v>0.96065100000000003</v>
      </c>
      <c r="F9768" s="2">
        <v>11.846730000000001</v>
      </c>
      <c r="G9768" s="2">
        <v>0.448654</v>
      </c>
      <c r="H9768" s="2">
        <v>0.448967</v>
      </c>
      <c r="J9768" s="2">
        <v>11.849539999999999</v>
      </c>
      <c r="K9768" s="2">
        <v>0.18875900000000001</v>
      </c>
      <c r="L9768" s="2">
        <v>5.9433E-2</v>
      </c>
    </row>
    <row r="9769" spans="1:12" x14ac:dyDescent="0.2">
      <c r="A9769" s="2">
        <v>11.850239999999999</v>
      </c>
      <c r="B9769" s="2">
        <v>39.140810000000002</v>
      </c>
      <c r="C9769" s="2">
        <v>0.27544299999999999</v>
      </c>
      <c r="D9769" s="2">
        <v>0.96097900000000003</v>
      </c>
      <c r="F9769" s="2">
        <v>11.847440000000001</v>
      </c>
      <c r="G9769" s="2">
        <v>0.44892100000000001</v>
      </c>
      <c r="H9769" s="2">
        <v>0.44922600000000001</v>
      </c>
      <c r="J9769" s="2">
        <v>11.850239999999999</v>
      </c>
      <c r="K9769" s="2">
        <v>0.188583</v>
      </c>
      <c r="L9769" s="2">
        <v>5.9688999999999999E-2</v>
      </c>
    </row>
    <row r="9770" spans="1:12" x14ac:dyDescent="0.2">
      <c r="A9770" s="2">
        <v>11.85094</v>
      </c>
      <c r="B9770" s="2">
        <v>39.187449999999998</v>
      </c>
      <c r="C9770" s="2">
        <v>0.27643499999999999</v>
      </c>
      <c r="D9770" s="2">
        <v>0.96150500000000005</v>
      </c>
      <c r="F9770" s="2">
        <v>11.848140000000001</v>
      </c>
      <c r="G9770" s="2">
        <v>0.44945499999999999</v>
      </c>
      <c r="H9770" s="2">
        <v>0.4496</v>
      </c>
      <c r="J9770" s="2">
        <v>11.85094</v>
      </c>
      <c r="K9770" s="2">
        <v>0.18853900000000001</v>
      </c>
      <c r="L9770" s="2">
        <v>5.9649000000000001E-2</v>
      </c>
    </row>
    <row r="9771" spans="1:12" x14ac:dyDescent="0.2">
      <c r="A9771" s="2">
        <v>11.85164</v>
      </c>
      <c r="B9771" s="2">
        <v>39.23404</v>
      </c>
      <c r="C9771" s="2">
        <v>0.27696900000000002</v>
      </c>
      <c r="D9771" s="2">
        <v>0.96209999999999996</v>
      </c>
      <c r="F9771" s="2">
        <v>11.848839999999999</v>
      </c>
      <c r="G9771" s="2">
        <v>0.44954699999999997</v>
      </c>
      <c r="H9771" s="2">
        <v>0.449295</v>
      </c>
      <c r="J9771" s="2">
        <v>11.85164</v>
      </c>
      <c r="K9771" s="2">
        <v>0.188225</v>
      </c>
      <c r="L9771" s="2">
        <v>5.9739E-2</v>
      </c>
    </row>
    <row r="9772" spans="1:12" x14ac:dyDescent="0.2">
      <c r="A9772" s="2">
        <v>11.852349999999999</v>
      </c>
      <c r="B9772" s="2">
        <v>39.280279999999998</v>
      </c>
      <c r="C9772" s="2">
        <v>0.27759099999999998</v>
      </c>
      <c r="D9772" s="2">
        <v>0.96287100000000003</v>
      </c>
      <c r="F9772" s="2">
        <v>11.849539999999999</v>
      </c>
      <c r="G9772" s="2">
        <v>0.44958500000000001</v>
      </c>
      <c r="H9772" s="2">
        <v>0.44928000000000001</v>
      </c>
      <c r="J9772" s="2">
        <v>11.852349999999999</v>
      </c>
      <c r="K9772" s="2">
        <v>0.18797700000000001</v>
      </c>
      <c r="L9772" s="2">
        <v>6.0191000000000001E-2</v>
      </c>
    </row>
    <row r="9773" spans="1:12" x14ac:dyDescent="0.2">
      <c r="A9773" s="2">
        <v>11.85305</v>
      </c>
      <c r="B9773" s="2">
        <v>39.326880000000003</v>
      </c>
      <c r="C9773" s="2">
        <v>0.27778900000000001</v>
      </c>
      <c r="D9773" s="2">
        <v>0.96371799999999996</v>
      </c>
      <c r="F9773" s="2">
        <v>11.850239999999999</v>
      </c>
      <c r="G9773" s="2">
        <v>0.449905</v>
      </c>
      <c r="H9773" s="2">
        <v>0.44942500000000002</v>
      </c>
      <c r="J9773" s="2">
        <v>11.85305</v>
      </c>
      <c r="K9773" s="2">
        <v>0.18765399999999999</v>
      </c>
      <c r="L9773" s="2">
        <v>6.0521999999999999E-2</v>
      </c>
    </row>
    <row r="9774" spans="1:12" x14ac:dyDescent="0.2">
      <c r="A9774" s="2">
        <v>11.85375</v>
      </c>
      <c r="B9774" s="2">
        <v>39.373829999999998</v>
      </c>
      <c r="C9774" s="2">
        <v>0.27752199999999999</v>
      </c>
      <c r="D9774" s="2">
        <v>0.96424399999999999</v>
      </c>
      <c r="F9774" s="2">
        <v>11.85094</v>
      </c>
      <c r="G9774" s="2">
        <v>0.449959</v>
      </c>
      <c r="H9774" s="2">
        <v>0.44952399999999998</v>
      </c>
      <c r="J9774" s="2">
        <v>11.85375</v>
      </c>
      <c r="K9774" s="2">
        <v>0.18731900000000001</v>
      </c>
      <c r="L9774" s="2">
        <v>6.1005999999999998E-2</v>
      </c>
    </row>
    <row r="9775" spans="1:12" x14ac:dyDescent="0.2">
      <c r="A9775" s="2">
        <v>11.85445</v>
      </c>
      <c r="B9775" s="2">
        <v>39.42109</v>
      </c>
      <c r="C9775" s="2">
        <v>0.27763300000000002</v>
      </c>
      <c r="D9775" s="2">
        <v>0.96437399999999995</v>
      </c>
      <c r="F9775" s="2">
        <v>11.85164</v>
      </c>
      <c r="G9775" s="2">
        <v>0.450241</v>
      </c>
      <c r="H9775" s="2">
        <v>0.44950899999999999</v>
      </c>
      <c r="J9775" s="2">
        <v>11.85445</v>
      </c>
      <c r="K9775" s="2">
        <v>0.18760099999999999</v>
      </c>
      <c r="L9775" s="2">
        <v>6.1020999999999999E-2</v>
      </c>
    </row>
    <row r="9776" spans="1:12" x14ac:dyDescent="0.2">
      <c r="A9776" s="2">
        <v>11.85515</v>
      </c>
      <c r="B9776" s="2">
        <v>39.468310000000002</v>
      </c>
      <c r="C9776" s="2">
        <v>0.27835399999999999</v>
      </c>
      <c r="D9776" s="2">
        <v>0.96477100000000005</v>
      </c>
      <c r="F9776" s="2">
        <v>11.852349999999999</v>
      </c>
      <c r="G9776" s="2">
        <v>0.450623</v>
      </c>
      <c r="H9776" s="2">
        <v>0.44930300000000001</v>
      </c>
      <c r="J9776" s="2">
        <v>11.85515</v>
      </c>
      <c r="K9776" s="2">
        <v>0.187334</v>
      </c>
      <c r="L9776" s="2">
        <v>6.1098E-2</v>
      </c>
    </row>
    <row r="9777" spans="1:12" x14ac:dyDescent="0.2">
      <c r="A9777" s="2">
        <v>11.85585</v>
      </c>
      <c r="B9777" s="2">
        <v>39.51558</v>
      </c>
      <c r="C9777" s="2">
        <v>0.278476</v>
      </c>
      <c r="D9777" s="2">
        <v>0.96528899999999995</v>
      </c>
      <c r="F9777" s="2">
        <v>11.85305</v>
      </c>
      <c r="G9777" s="2">
        <v>0.450874</v>
      </c>
      <c r="H9777" s="2">
        <v>0.449326</v>
      </c>
      <c r="J9777" s="2">
        <v>11.85585</v>
      </c>
      <c r="K9777" s="2">
        <v>0.18712200000000001</v>
      </c>
      <c r="L9777" s="2">
        <v>6.1240999999999997E-2</v>
      </c>
    </row>
    <row r="9778" spans="1:12" x14ac:dyDescent="0.2">
      <c r="A9778" s="2">
        <v>11.85655</v>
      </c>
      <c r="B9778" s="2">
        <v>39.562350000000002</v>
      </c>
      <c r="C9778" s="2">
        <v>0.27827400000000002</v>
      </c>
      <c r="D9778" s="2">
        <v>0.96591499999999997</v>
      </c>
      <c r="F9778" s="2">
        <v>11.85375</v>
      </c>
      <c r="G9778" s="2">
        <v>0.45127099999999998</v>
      </c>
      <c r="H9778" s="2">
        <v>0.44902799999999998</v>
      </c>
      <c r="J9778" s="2">
        <v>11.85655</v>
      </c>
      <c r="K9778" s="2">
        <v>0.187195</v>
      </c>
      <c r="L9778" s="2">
        <v>6.1407999999999997E-2</v>
      </c>
    </row>
    <row r="9779" spans="1:12" x14ac:dyDescent="0.2">
      <c r="A9779" s="2">
        <v>11.85726</v>
      </c>
      <c r="B9779" s="2">
        <v>39.609670000000001</v>
      </c>
      <c r="C9779" s="2">
        <v>0.278445</v>
      </c>
      <c r="D9779" s="2">
        <v>0.96601400000000004</v>
      </c>
      <c r="F9779" s="2">
        <v>11.85445</v>
      </c>
      <c r="G9779" s="2">
        <v>0.45102700000000001</v>
      </c>
      <c r="H9779" s="2">
        <v>0.44889099999999998</v>
      </c>
      <c r="J9779" s="2">
        <v>11.85726</v>
      </c>
      <c r="K9779" s="2">
        <v>0.18645700000000001</v>
      </c>
      <c r="L9779" s="2">
        <v>6.1527999999999999E-2</v>
      </c>
    </row>
    <row r="9780" spans="1:12" x14ac:dyDescent="0.2">
      <c r="A9780" s="2">
        <v>11.85796</v>
      </c>
      <c r="B9780" s="2">
        <v>39.657170000000001</v>
      </c>
      <c r="C9780" s="2">
        <v>0.27903699999999998</v>
      </c>
      <c r="D9780" s="2">
        <v>0.96598399999999995</v>
      </c>
      <c r="F9780" s="2">
        <v>11.85515</v>
      </c>
      <c r="G9780" s="2">
        <v>0.45060699999999998</v>
      </c>
      <c r="H9780" s="2">
        <v>0.44869199999999998</v>
      </c>
      <c r="J9780" s="2">
        <v>11.85796</v>
      </c>
      <c r="K9780" s="2">
        <v>0.18704399999999999</v>
      </c>
      <c r="L9780" s="2">
        <v>6.1511999999999997E-2</v>
      </c>
    </row>
    <row r="9781" spans="1:12" x14ac:dyDescent="0.2">
      <c r="A9781" s="2">
        <v>11.85866</v>
      </c>
      <c r="B9781" s="2">
        <v>39.705350000000003</v>
      </c>
      <c r="C9781" s="2">
        <v>0.27922000000000002</v>
      </c>
      <c r="D9781" s="2">
        <v>0.96642600000000001</v>
      </c>
      <c r="F9781" s="2">
        <v>11.85585</v>
      </c>
      <c r="G9781" s="2">
        <v>0.45091999999999999</v>
      </c>
      <c r="H9781" s="2">
        <v>0.44883699999999999</v>
      </c>
      <c r="J9781" s="2">
        <v>11.85866</v>
      </c>
      <c r="K9781" s="2">
        <v>0.18701300000000001</v>
      </c>
      <c r="L9781" s="2">
        <v>6.1409999999999999E-2</v>
      </c>
    </row>
    <row r="9782" spans="1:12" x14ac:dyDescent="0.2">
      <c r="A9782" s="2">
        <v>11.859360000000001</v>
      </c>
      <c r="B9782" s="2">
        <v>39.752789999999997</v>
      </c>
      <c r="C9782" s="2">
        <v>0.27938000000000002</v>
      </c>
      <c r="D9782" s="2">
        <v>0.966808</v>
      </c>
      <c r="F9782" s="2">
        <v>11.85655</v>
      </c>
      <c r="G9782" s="2">
        <v>0.45075999999999999</v>
      </c>
      <c r="H9782" s="2">
        <v>0.44894400000000001</v>
      </c>
      <c r="J9782" s="2">
        <v>11.859360000000001</v>
      </c>
      <c r="K9782" s="2">
        <v>0.18610399999999999</v>
      </c>
      <c r="L9782" s="2">
        <v>6.1530000000000001E-2</v>
      </c>
    </row>
    <row r="9783" spans="1:12" x14ac:dyDescent="0.2">
      <c r="A9783" s="2">
        <v>11.860060000000001</v>
      </c>
      <c r="B9783" s="2">
        <v>39.798789999999997</v>
      </c>
      <c r="C9783" s="2">
        <v>0.27996700000000002</v>
      </c>
      <c r="D9783" s="2">
        <v>0.967113</v>
      </c>
      <c r="F9783" s="2">
        <v>11.85726</v>
      </c>
      <c r="G9783" s="2">
        <v>0.45036300000000001</v>
      </c>
      <c r="H9783" s="2">
        <v>0.44883000000000001</v>
      </c>
      <c r="J9783" s="2">
        <v>11.860060000000001</v>
      </c>
      <c r="K9783" s="2">
        <v>0.18612799999999999</v>
      </c>
      <c r="L9783" s="2">
        <v>6.1830999999999997E-2</v>
      </c>
    </row>
    <row r="9784" spans="1:12" x14ac:dyDescent="0.2">
      <c r="A9784" s="2">
        <v>11.860760000000001</v>
      </c>
      <c r="B9784" s="2">
        <v>39.84151</v>
      </c>
      <c r="C9784" s="2">
        <v>0.28062399999999998</v>
      </c>
      <c r="D9784" s="2">
        <v>0.96746399999999999</v>
      </c>
      <c r="F9784" s="2">
        <v>11.85796</v>
      </c>
      <c r="G9784" s="2">
        <v>0.44996599999999998</v>
      </c>
      <c r="H9784" s="2">
        <v>0.448631</v>
      </c>
      <c r="J9784" s="2">
        <v>11.860760000000001</v>
      </c>
      <c r="K9784" s="2">
        <v>0.18579699999999999</v>
      </c>
      <c r="L9784" s="2">
        <v>6.1928999999999998E-2</v>
      </c>
    </row>
    <row r="9785" spans="1:12" x14ac:dyDescent="0.2">
      <c r="A9785" s="2">
        <v>11.861459999999999</v>
      </c>
      <c r="B9785" s="2">
        <v>39.882570000000001</v>
      </c>
      <c r="C9785" s="2">
        <v>0.28126400000000001</v>
      </c>
      <c r="D9785" s="2">
        <v>0.96781499999999998</v>
      </c>
      <c r="F9785" s="2">
        <v>11.85866</v>
      </c>
      <c r="G9785" s="2">
        <v>0.45055400000000001</v>
      </c>
      <c r="H9785" s="2">
        <v>0.44861600000000001</v>
      </c>
      <c r="J9785" s="2">
        <v>11.861459999999999</v>
      </c>
      <c r="K9785" s="2">
        <v>0.185922</v>
      </c>
      <c r="L9785" s="2">
        <v>6.1515E-2</v>
      </c>
    </row>
    <row r="9786" spans="1:12" x14ac:dyDescent="0.2">
      <c r="A9786" s="2">
        <v>11.862159999999999</v>
      </c>
      <c r="B9786" s="2">
        <v>39.927930000000003</v>
      </c>
      <c r="C9786" s="2">
        <v>0.281696</v>
      </c>
      <c r="D9786" s="2">
        <v>0.96824200000000005</v>
      </c>
      <c r="F9786" s="2">
        <v>11.859360000000001</v>
      </c>
      <c r="G9786" s="2">
        <v>0.45045499999999999</v>
      </c>
      <c r="H9786" s="2">
        <v>0.44866899999999998</v>
      </c>
      <c r="J9786" s="2">
        <v>11.862159999999999</v>
      </c>
      <c r="K9786" s="2">
        <v>0.18607699999999999</v>
      </c>
      <c r="L9786" s="2">
        <v>6.1421000000000003E-2</v>
      </c>
    </row>
    <row r="9787" spans="1:12" x14ac:dyDescent="0.2">
      <c r="A9787" s="2">
        <v>11.862869999999999</v>
      </c>
      <c r="B9787" s="2">
        <v>39.976739999999999</v>
      </c>
      <c r="C9787" s="2">
        <v>0.28210400000000002</v>
      </c>
      <c r="D9787" s="2">
        <v>0.96895900000000001</v>
      </c>
      <c r="F9787" s="2">
        <v>11.860060000000001</v>
      </c>
      <c r="G9787" s="2">
        <v>0.44995099999999999</v>
      </c>
      <c r="H9787" s="2">
        <v>0.44895200000000002</v>
      </c>
      <c r="J9787" s="2">
        <v>11.862869999999999</v>
      </c>
      <c r="K9787" s="2">
        <v>0.185613</v>
      </c>
      <c r="L9787" s="2">
        <v>6.1373999999999998E-2</v>
      </c>
    </row>
    <row r="9788" spans="1:12" x14ac:dyDescent="0.2">
      <c r="A9788" s="2">
        <v>11.863569999999999</v>
      </c>
      <c r="B9788" s="2">
        <v>40.026670000000003</v>
      </c>
      <c r="C9788" s="2">
        <v>0.28250399999999998</v>
      </c>
      <c r="D9788" s="2">
        <v>0.96932499999999999</v>
      </c>
      <c r="F9788" s="2">
        <v>11.860760000000001</v>
      </c>
      <c r="G9788" s="2">
        <v>0.44955400000000001</v>
      </c>
      <c r="H9788" s="2">
        <v>0.44936399999999999</v>
      </c>
      <c r="J9788" s="2">
        <v>11.863569999999999</v>
      </c>
      <c r="K9788" s="2">
        <v>0.18528</v>
      </c>
      <c r="L9788" s="2">
        <v>6.1697000000000002E-2</v>
      </c>
    </row>
    <row r="9789" spans="1:12" x14ac:dyDescent="0.2">
      <c r="A9789" s="2">
        <v>11.864269999999999</v>
      </c>
      <c r="B9789" s="2">
        <v>40.076239999999999</v>
      </c>
      <c r="C9789" s="2">
        <v>0.28234399999999998</v>
      </c>
      <c r="D9789" s="2">
        <v>0.96945499999999996</v>
      </c>
      <c r="F9789" s="2">
        <v>11.861459999999999</v>
      </c>
      <c r="G9789" s="2">
        <v>0.44942500000000002</v>
      </c>
      <c r="H9789" s="2">
        <v>0.44923400000000002</v>
      </c>
      <c r="J9789" s="2">
        <v>11.864269999999999</v>
      </c>
      <c r="K9789" s="2">
        <v>0.18547</v>
      </c>
      <c r="L9789" s="2">
        <v>6.2281000000000003E-2</v>
      </c>
    </row>
    <row r="9790" spans="1:12" x14ac:dyDescent="0.2">
      <c r="A9790" s="2">
        <v>11.86497</v>
      </c>
      <c r="B9790" s="2">
        <v>40.125950000000003</v>
      </c>
      <c r="C9790" s="2">
        <v>0.28245500000000001</v>
      </c>
      <c r="D9790" s="2">
        <v>0.96980599999999995</v>
      </c>
      <c r="F9790" s="2">
        <v>11.862159999999999</v>
      </c>
      <c r="G9790" s="2">
        <v>0.448967</v>
      </c>
      <c r="H9790" s="2">
        <v>0.44913500000000001</v>
      </c>
      <c r="J9790" s="2">
        <v>11.86497</v>
      </c>
      <c r="K9790" s="2">
        <v>0.185362</v>
      </c>
      <c r="L9790" s="2">
        <v>6.2321000000000001E-2</v>
      </c>
    </row>
    <row r="9791" spans="1:12" x14ac:dyDescent="0.2">
      <c r="A9791" s="2">
        <v>11.86567</v>
      </c>
      <c r="B9791" s="2">
        <v>40.176499999999997</v>
      </c>
      <c r="C9791" s="2">
        <v>0.282775</v>
      </c>
      <c r="D9791" s="2">
        <v>0.96988200000000002</v>
      </c>
      <c r="F9791" s="2">
        <v>11.862869999999999</v>
      </c>
      <c r="G9791" s="2">
        <v>0.44922600000000001</v>
      </c>
      <c r="H9791" s="2">
        <v>0.44906600000000002</v>
      </c>
      <c r="J9791" s="2">
        <v>11.86567</v>
      </c>
      <c r="K9791" s="2">
        <v>0.184805</v>
      </c>
      <c r="L9791" s="2">
        <v>6.2534999999999993E-2</v>
      </c>
    </row>
    <row r="9792" spans="1:12" x14ac:dyDescent="0.2">
      <c r="A9792" s="2">
        <v>11.86637</v>
      </c>
      <c r="B9792" s="2">
        <v>40.226950000000002</v>
      </c>
      <c r="C9792" s="2">
        <v>0.282806</v>
      </c>
      <c r="D9792" s="2">
        <v>0.97033199999999997</v>
      </c>
      <c r="F9792" s="2">
        <v>11.863569999999999</v>
      </c>
      <c r="G9792" s="2">
        <v>0.4496</v>
      </c>
      <c r="H9792" s="2">
        <v>0.44918799999999998</v>
      </c>
      <c r="J9792" s="2">
        <v>11.86637</v>
      </c>
      <c r="K9792" s="2">
        <v>0.184641</v>
      </c>
      <c r="L9792" s="2">
        <v>6.2831999999999999E-2</v>
      </c>
    </row>
    <row r="9793" spans="1:12" x14ac:dyDescent="0.2">
      <c r="A9793" s="2">
        <v>11.86707</v>
      </c>
      <c r="B9793" s="2">
        <v>40.277410000000003</v>
      </c>
      <c r="C9793" s="2">
        <v>0.28314499999999998</v>
      </c>
      <c r="D9793" s="2">
        <v>0.97040899999999997</v>
      </c>
      <c r="F9793" s="2">
        <v>11.864269999999999</v>
      </c>
      <c r="G9793" s="2">
        <v>0.449295</v>
      </c>
      <c r="H9793" s="2">
        <v>0.44894400000000001</v>
      </c>
      <c r="J9793" s="2">
        <v>11.86707</v>
      </c>
      <c r="K9793" s="2">
        <v>0.18468300000000001</v>
      </c>
      <c r="L9793" s="2">
        <v>6.2883999999999995E-2</v>
      </c>
    </row>
    <row r="9794" spans="1:12" x14ac:dyDescent="0.2">
      <c r="A9794" s="2">
        <v>11.86778</v>
      </c>
      <c r="B9794" s="2">
        <v>40.327770000000001</v>
      </c>
      <c r="C9794" s="2">
        <v>0.283885</v>
      </c>
      <c r="D9794" s="2">
        <v>0.97017200000000003</v>
      </c>
      <c r="F9794" s="2">
        <v>11.86497</v>
      </c>
      <c r="G9794" s="2">
        <v>0.44928000000000001</v>
      </c>
      <c r="H9794" s="2">
        <v>0.44907399999999997</v>
      </c>
      <c r="J9794" s="2">
        <v>11.86778</v>
      </c>
      <c r="K9794" s="2">
        <v>0.18499199999999999</v>
      </c>
      <c r="L9794" s="2">
        <v>6.2871999999999997E-2</v>
      </c>
    </row>
    <row r="9795" spans="1:12" x14ac:dyDescent="0.2">
      <c r="A9795" s="2">
        <v>11.86848</v>
      </c>
      <c r="B9795" s="2">
        <v>40.378270000000001</v>
      </c>
      <c r="C9795" s="2">
        <v>0.28451100000000001</v>
      </c>
      <c r="D9795" s="2">
        <v>0.970302</v>
      </c>
      <c r="F9795" s="2">
        <v>11.86567</v>
      </c>
      <c r="G9795" s="2">
        <v>0.44942500000000002</v>
      </c>
      <c r="H9795" s="2">
        <v>0.449158</v>
      </c>
      <c r="J9795" s="2">
        <v>11.86848</v>
      </c>
      <c r="K9795" s="2">
        <v>0.18490400000000001</v>
      </c>
      <c r="L9795" s="2">
        <v>6.3104999999999994E-2</v>
      </c>
    </row>
    <row r="9796" spans="1:12" x14ac:dyDescent="0.2">
      <c r="A9796" s="2">
        <v>11.86918</v>
      </c>
      <c r="B9796" s="2">
        <v>40.428910000000002</v>
      </c>
      <c r="C9796" s="2">
        <v>0.28494900000000001</v>
      </c>
      <c r="D9796" s="2">
        <v>0.97024100000000002</v>
      </c>
      <c r="F9796" s="2">
        <v>11.86637</v>
      </c>
      <c r="G9796" s="2">
        <v>0.44952399999999998</v>
      </c>
      <c r="H9796" s="2">
        <v>0.44911200000000001</v>
      </c>
      <c r="J9796" s="2">
        <v>11.86918</v>
      </c>
      <c r="K9796" s="2">
        <v>0.185005</v>
      </c>
      <c r="L9796" s="2">
        <v>6.3E-2</v>
      </c>
    </row>
    <row r="9797" spans="1:12" x14ac:dyDescent="0.2">
      <c r="A9797" s="2">
        <v>11.86988</v>
      </c>
      <c r="B9797" s="2">
        <v>40.479309999999998</v>
      </c>
      <c r="C9797" s="2">
        <v>0.28507199999999999</v>
      </c>
      <c r="D9797" s="2">
        <v>0.97027099999999999</v>
      </c>
      <c r="F9797" s="2">
        <v>11.86707</v>
      </c>
      <c r="G9797" s="2">
        <v>0.44950899999999999</v>
      </c>
      <c r="H9797" s="2">
        <v>0.44911200000000001</v>
      </c>
      <c r="J9797" s="2">
        <v>11.86988</v>
      </c>
      <c r="K9797" s="2">
        <v>0.185173</v>
      </c>
      <c r="L9797" s="2">
        <v>6.2323000000000003E-2</v>
      </c>
    </row>
    <row r="9798" spans="1:12" x14ac:dyDescent="0.2">
      <c r="A9798" s="2">
        <v>11.87058</v>
      </c>
      <c r="B9798" s="2">
        <v>40.529969999999999</v>
      </c>
      <c r="C9798" s="2">
        <v>0.285049</v>
      </c>
      <c r="D9798" s="2">
        <v>0.97032499999999999</v>
      </c>
      <c r="F9798" s="2">
        <v>11.86778</v>
      </c>
      <c r="G9798" s="2">
        <v>0.44930300000000001</v>
      </c>
      <c r="H9798" s="2">
        <v>0.44920300000000002</v>
      </c>
      <c r="J9798" s="2">
        <v>11.87058</v>
      </c>
      <c r="K9798" s="2">
        <v>0.18493999999999999</v>
      </c>
      <c r="L9798" s="2">
        <v>6.2268999999999998E-2</v>
      </c>
    </row>
    <row r="9799" spans="1:12" x14ac:dyDescent="0.2">
      <c r="A9799" s="2">
        <v>11.87128</v>
      </c>
      <c r="B9799" s="2">
        <v>40.580649999999999</v>
      </c>
      <c r="C9799" s="2">
        <v>0.28494900000000001</v>
      </c>
      <c r="D9799" s="2">
        <v>0.97054600000000002</v>
      </c>
      <c r="F9799" s="2">
        <v>11.86848</v>
      </c>
      <c r="G9799" s="2">
        <v>0.449326</v>
      </c>
      <c r="H9799" s="2">
        <v>0.44920300000000002</v>
      </c>
      <c r="J9799" s="2">
        <v>11.87128</v>
      </c>
      <c r="K9799" s="2">
        <v>0.18491199999999999</v>
      </c>
      <c r="L9799" s="2">
        <v>6.2021E-2</v>
      </c>
    </row>
    <row r="9800" spans="1:12" x14ac:dyDescent="0.2">
      <c r="A9800" s="2">
        <v>11.871980000000001</v>
      </c>
      <c r="B9800" s="2">
        <v>40.630499999999998</v>
      </c>
      <c r="C9800" s="2">
        <v>0.28482000000000002</v>
      </c>
      <c r="D9800" s="2">
        <v>0.97065299999999999</v>
      </c>
      <c r="F9800" s="2">
        <v>11.86918</v>
      </c>
      <c r="G9800" s="2">
        <v>0.44902799999999998</v>
      </c>
      <c r="H9800" s="2">
        <v>0.44936399999999999</v>
      </c>
      <c r="J9800" s="2">
        <v>11.871980000000001</v>
      </c>
      <c r="K9800" s="2">
        <v>0.18478</v>
      </c>
      <c r="L9800" s="2">
        <v>6.198E-2</v>
      </c>
    </row>
    <row r="9801" spans="1:12" x14ac:dyDescent="0.2">
      <c r="A9801" s="2">
        <v>11.87269</v>
      </c>
      <c r="B9801" s="2">
        <v>40.680480000000003</v>
      </c>
      <c r="C9801" s="2">
        <v>0.28507900000000003</v>
      </c>
      <c r="D9801" s="2">
        <v>0.97136999999999996</v>
      </c>
      <c r="F9801" s="2">
        <v>11.86988</v>
      </c>
      <c r="G9801" s="2">
        <v>0.44889099999999998</v>
      </c>
      <c r="H9801" s="2">
        <v>0.44954699999999997</v>
      </c>
      <c r="J9801" s="2">
        <v>11.87269</v>
      </c>
      <c r="K9801" s="2">
        <v>0.184809</v>
      </c>
      <c r="L9801" s="2">
        <v>6.234E-2</v>
      </c>
    </row>
    <row r="9802" spans="1:12" x14ac:dyDescent="0.2">
      <c r="A9802" s="2">
        <v>11.873390000000001</v>
      </c>
      <c r="B9802" s="2">
        <v>40.731050000000003</v>
      </c>
      <c r="C9802" s="2">
        <v>0.285526</v>
      </c>
      <c r="D9802" s="2">
        <v>0.97207200000000005</v>
      </c>
      <c r="F9802" s="2">
        <v>11.87058</v>
      </c>
      <c r="G9802" s="2">
        <v>0.44869199999999998</v>
      </c>
      <c r="H9802" s="2">
        <v>0.44985999999999998</v>
      </c>
      <c r="J9802" s="2">
        <v>11.873390000000001</v>
      </c>
      <c r="K9802" s="2">
        <v>0.18429599999999999</v>
      </c>
      <c r="L9802" s="2">
        <v>6.2449999999999999E-2</v>
      </c>
    </row>
    <row r="9803" spans="1:12" x14ac:dyDescent="0.2">
      <c r="A9803" s="2">
        <v>11.874090000000001</v>
      </c>
      <c r="B9803" s="2">
        <v>40.780569999999997</v>
      </c>
      <c r="C9803" s="2">
        <v>0.28590700000000002</v>
      </c>
      <c r="D9803" s="2">
        <v>0.97202599999999995</v>
      </c>
      <c r="F9803" s="2">
        <v>11.87128</v>
      </c>
      <c r="G9803" s="2">
        <v>0.44883699999999999</v>
      </c>
      <c r="H9803" s="2">
        <v>0.44998899999999997</v>
      </c>
      <c r="J9803" s="2">
        <v>11.874090000000001</v>
      </c>
      <c r="K9803" s="2">
        <v>0.18376300000000001</v>
      </c>
      <c r="L9803" s="2">
        <v>6.1906999999999997E-2</v>
      </c>
    </row>
    <row r="9804" spans="1:12" x14ac:dyDescent="0.2">
      <c r="A9804" s="2">
        <v>11.874790000000001</v>
      </c>
      <c r="B9804" s="2">
        <v>40.831339999999997</v>
      </c>
      <c r="C9804" s="2">
        <v>0.286327</v>
      </c>
      <c r="D9804" s="2">
        <v>0.97241500000000003</v>
      </c>
      <c r="F9804" s="2">
        <v>11.871980000000001</v>
      </c>
      <c r="G9804" s="2">
        <v>0.44894400000000001</v>
      </c>
      <c r="H9804" s="2">
        <v>0.449654</v>
      </c>
      <c r="J9804" s="2">
        <v>11.874790000000001</v>
      </c>
      <c r="K9804" s="2">
        <v>0.184166</v>
      </c>
      <c r="L9804" s="2">
        <v>6.1734999999999998E-2</v>
      </c>
    </row>
    <row r="9805" spans="1:12" x14ac:dyDescent="0.2">
      <c r="A9805" s="2">
        <v>11.875489999999999</v>
      </c>
      <c r="B9805" s="2">
        <v>40.881540000000001</v>
      </c>
      <c r="C9805" s="2">
        <v>0.28690599999999999</v>
      </c>
      <c r="D9805" s="2">
        <v>0.97273600000000005</v>
      </c>
      <c r="F9805" s="2">
        <v>11.87269</v>
      </c>
      <c r="G9805" s="2">
        <v>0.44883000000000001</v>
      </c>
      <c r="H9805" s="2">
        <v>0.44947799999999999</v>
      </c>
      <c r="J9805" s="2">
        <v>11.875489999999999</v>
      </c>
      <c r="K9805" s="2">
        <v>0.18368300000000001</v>
      </c>
      <c r="L9805" s="2">
        <v>6.1976999999999997E-2</v>
      </c>
    </row>
    <row r="9806" spans="1:12" x14ac:dyDescent="0.2">
      <c r="A9806" s="2">
        <v>11.876189999999999</v>
      </c>
      <c r="B9806" s="2">
        <v>40.932670000000002</v>
      </c>
      <c r="C9806" s="2">
        <v>0.28713899999999998</v>
      </c>
      <c r="D9806" s="2">
        <v>0.97357499999999997</v>
      </c>
      <c r="F9806" s="2">
        <v>11.873390000000001</v>
      </c>
      <c r="G9806" s="2">
        <v>0.448631</v>
      </c>
      <c r="H9806" s="2">
        <v>0.44928699999999999</v>
      </c>
      <c r="J9806" s="2">
        <v>11.876189999999999</v>
      </c>
      <c r="K9806" s="2">
        <v>0.18349099999999999</v>
      </c>
      <c r="L9806" s="2">
        <v>6.1621000000000002E-2</v>
      </c>
    </row>
    <row r="9807" spans="1:12" x14ac:dyDescent="0.2">
      <c r="A9807" s="2">
        <v>11.87689</v>
      </c>
      <c r="B9807" s="2">
        <v>40.983879999999999</v>
      </c>
      <c r="C9807" s="2">
        <v>0.28697499999999998</v>
      </c>
      <c r="D9807" s="2">
        <v>0.97429200000000005</v>
      </c>
      <c r="F9807" s="2">
        <v>11.874090000000001</v>
      </c>
      <c r="G9807" s="2">
        <v>0.44861600000000001</v>
      </c>
      <c r="H9807" s="2">
        <v>0.44912000000000002</v>
      </c>
      <c r="J9807" s="2">
        <v>11.87689</v>
      </c>
      <c r="K9807" s="2">
        <v>0.18374799999999999</v>
      </c>
      <c r="L9807" s="2">
        <v>6.1119E-2</v>
      </c>
    </row>
    <row r="9808" spans="1:12" x14ac:dyDescent="0.2">
      <c r="A9808" s="2">
        <v>11.877599999999999</v>
      </c>
      <c r="B9808" s="2">
        <v>41.034739999999999</v>
      </c>
      <c r="C9808" s="2">
        <v>0.28690599999999999</v>
      </c>
      <c r="D9808" s="2">
        <v>0.97477999999999998</v>
      </c>
      <c r="F9808" s="2">
        <v>11.874790000000001</v>
      </c>
      <c r="G9808" s="2">
        <v>0.44866899999999998</v>
      </c>
      <c r="H9808" s="2">
        <v>0.44975300000000001</v>
      </c>
      <c r="J9808" s="2">
        <v>11.877599999999999</v>
      </c>
      <c r="K9808" s="2">
        <v>0.18385699999999999</v>
      </c>
      <c r="L9808" s="2">
        <v>6.0904E-2</v>
      </c>
    </row>
    <row r="9809" spans="1:12" x14ac:dyDescent="0.2">
      <c r="A9809" s="2">
        <v>11.878299999999999</v>
      </c>
      <c r="B9809" s="2">
        <v>41.085650000000001</v>
      </c>
      <c r="C9809" s="2">
        <v>0.28728399999999998</v>
      </c>
      <c r="D9809" s="2">
        <v>0.97516899999999995</v>
      </c>
      <c r="F9809" s="2">
        <v>11.875489999999999</v>
      </c>
      <c r="G9809" s="2">
        <v>0.44895200000000002</v>
      </c>
      <c r="H9809" s="2">
        <v>0.44998899999999997</v>
      </c>
      <c r="J9809" s="2">
        <v>11.878299999999999</v>
      </c>
      <c r="K9809" s="2">
        <v>0.18359900000000001</v>
      </c>
      <c r="L9809" s="2">
        <v>6.0623999999999997E-2</v>
      </c>
    </row>
    <row r="9810" spans="1:12" x14ac:dyDescent="0.2">
      <c r="A9810" s="2">
        <v>11.879</v>
      </c>
      <c r="B9810" s="2">
        <v>41.136569999999999</v>
      </c>
      <c r="C9810" s="2">
        <v>0.28812700000000002</v>
      </c>
      <c r="D9810" s="2">
        <v>0.97597</v>
      </c>
      <c r="F9810" s="2">
        <v>11.876189999999999</v>
      </c>
      <c r="G9810" s="2">
        <v>0.44936399999999999</v>
      </c>
      <c r="H9810" s="2">
        <v>0.45005000000000001</v>
      </c>
      <c r="J9810" s="2">
        <v>11.879</v>
      </c>
      <c r="K9810" s="2">
        <v>0.18332799999999999</v>
      </c>
      <c r="L9810" s="2">
        <v>6.1068999999999998E-2</v>
      </c>
    </row>
    <row r="9811" spans="1:12" x14ac:dyDescent="0.2">
      <c r="A9811" s="2">
        <v>11.8797</v>
      </c>
      <c r="B9811" s="2">
        <v>41.187809999999999</v>
      </c>
      <c r="C9811" s="2">
        <v>0.28884399999999999</v>
      </c>
      <c r="D9811" s="2">
        <v>0.97645899999999997</v>
      </c>
      <c r="F9811" s="2">
        <v>11.87689</v>
      </c>
      <c r="G9811" s="2">
        <v>0.44923400000000002</v>
      </c>
      <c r="H9811" s="2">
        <v>0.45034800000000003</v>
      </c>
      <c r="J9811" s="2">
        <v>11.8797</v>
      </c>
      <c r="K9811" s="2">
        <v>0.18301000000000001</v>
      </c>
      <c r="L9811" s="2">
        <v>6.1996000000000002E-2</v>
      </c>
    </row>
    <row r="9812" spans="1:12" x14ac:dyDescent="0.2">
      <c r="A9812" s="2">
        <v>11.8804</v>
      </c>
      <c r="B9812" s="2">
        <v>41.238950000000003</v>
      </c>
      <c r="C9812" s="2">
        <v>0.28890900000000003</v>
      </c>
      <c r="D9812" s="2">
        <v>0.97717600000000004</v>
      </c>
      <c r="F9812" s="2">
        <v>11.877599999999999</v>
      </c>
      <c r="G9812" s="2">
        <v>0.44913500000000001</v>
      </c>
      <c r="H9812" s="2">
        <v>0.45088200000000001</v>
      </c>
      <c r="J9812" s="2">
        <v>11.8804</v>
      </c>
      <c r="K9812" s="2">
        <v>0.183063</v>
      </c>
      <c r="L9812" s="2">
        <v>6.2760999999999997E-2</v>
      </c>
    </row>
    <row r="9813" spans="1:12" x14ac:dyDescent="0.2">
      <c r="A9813" s="2">
        <v>11.8811</v>
      </c>
      <c r="B9813" s="2">
        <v>41.29083</v>
      </c>
      <c r="C9813" s="2">
        <v>0.28900500000000001</v>
      </c>
      <c r="D9813" s="2">
        <v>0.97784000000000004</v>
      </c>
      <c r="F9813" s="2">
        <v>11.878299999999999</v>
      </c>
      <c r="G9813" s="2">
        <v>0.44906600000000002</v>
      </c>
      <c r="H9813" s="2">
        <v>0.45079000000000002</v>
      </c>
      <c r="J9813" s="2">
        <v>11.8811</v>
      </c>
      <c r="K9813" s="2">
        <v>0.183504</v>
      </c>
      <c r="L9813" s="2">
        <v>6.3298999999999994E-2</v>
      </c>
    </row>
    <row r="9814" spans="1:12" x14ac:dyDescent="0.2">
      <c r="A9814" s="2">
        <v>11.8818</v>
      </c>
      <c r="B9814" s="2">
        <v>41.343409999999999</v>
      </c>
      <c r="C9814" s="2">
        <v>0.28938199999999997</v>
      </c>
      <c r="D9814" s="2">
        <v>0.97836599999999996</v>
      </c>
      <c r="F9814" s="2">
        <v>11.879</v>
      </c>
      <c r="G9814" s="2">
        <v>0.44918799999999998</v>
      </c>
      <c r="H9814" s="2">
        <v>0.45055400000000001</v>
      </c>
      <c r="J9814" s="2">
        <v>11.8818</v>
      </c>
      <c r="K9814" s="2">
        <v>0.18417</v>
      </c>
      <c r="L9814" s="2">
        <v>6.3369999999999996E-2</v>
      </c>
    </row>
    <row r="9815" spans="1:12" x14ac:dyDescent="0.2">
      <c r="A9815" s="2">
        <v>11.8825</v>
      </c>
      <c r="B9815" s="2">
        <v>41.395910000000001</v>
      </c>
      <c r="C9815" s="2">
        <v>0.28945100000000001</v>
      </c>
      <c r="D9815" s="2">
        <v>0.97871699999999995</v>
      </c>
      <c r="F9815" s="2">
        <v>11.8797</v>
      </c>
      <c r="G9815" s="2">
        <v>0.44894400000000001</v>
      </c>
      <c r="H9815" s="2">
        <v>0.45075199999999999</v>
      </c>
      <c r="J9815" s="2">
        <v>11.8825</v>
      </c>
      <c r="K9815" s="2">
        <v>0.18421699999999999</v>
      </c>
      <c r="L9815" s="2">
        <v>6.3936000000000007E-2</v>
      </c>
    </row>
    <row r="9816" spans="1:12" x14ac:dyDescent="0.2">
      <c r="A9816" s="2">
        <v>11.88321</v>
      </c>
      <c r="B9816" s="2">
        <v>41.448169999999998</v>
      </c>
      <c r="C9816" s="2">
        <v>0.28955399999999998</v>
      </c>
      <c r="D9816" s="2">
        <v>0.97896899999999998</v>
      </c>
      <c r="F9816" s="2">
        <v>11.8804</v>
      </c>
      <c r="G9816" s="2">
        <v>0.44907399999999997</v>
      </c>
      <c r="H9816" s="2">
        <v>0.45125599999999999</v>
      </c>
      <c r="J9816" s="2">
        <v>11.88321</v>
      </c>
      <c r="K9816" s="2">
        <v>0.18443100000000001</v>
      </c>
      <c r="L9816" s="2">
        <v>6.4240000000000005E-2</v>
      </c>
    </row>
    <row r="9817" spans="1:12" x14ac:dyDescent="0.2">
      <c r="A9817" s="2">
        <v>11.88391</v>
      </c>
      <c r="B9817" s="2">
        <v>41.500689999999999</v>
      </c>
      <c r="C9817" s="2">
        <v>0.28972500000000001</v>
      </c>
      <c r="D9817" s="2">
        <v>0.97983900000000002</v>
      </c>
      <c r="F9817" s="2">
        <v>11.8811</v>
      </c>
      <c r="G9817" s="2">
        <v>0.449158</v>
      </c>
      <c r="H9817" s="2">
        <v>0.45127099999999998</v>
      </c>
      <c r="J9817" s="2">
        <v>11.88391</v>
      </c>
      <c r="K9817" s="2">
        <v>0.18465200000000001</v>
      </c>
      <c r="L9817" s="2">
        <v>6.4143000000000006E-2</v>
      </c>
    </row>
    <row r="9818" spans="1:12" x14ac:dyDescent="0.2">
      <c r="A9818" s="2">
        <v>11.88461</v>
      </c>
      <c r="B9818" s="2">
        <v>41.553089999999997</v>
      </c>
      <c r="C9818" s="2">
        <v>0.29014099999999998</v>
      </c>
      <c r="D9818" s="2">
        <v>0.98017399999999999</v>
      </c>
      <c r="F9818" s="2">
        <v>11.8818</v>
      </c>
      <c r="G9818" s="2">
        <v>0.44911200000000001</v>
      </c>
      <c r="H9818" s="2">
        <v>0.45212599999999997</v>
      </c>
      <c r="J9818" s="2">
        <v>11.88461</v>
      </c>
      <c r="K9818" s="2">
        <v>0.184728</v>
      </c>
      <c r="L9818" s="2">
        <v>6.3926999999999998E-2</v>
      </c>
    </row>
    <row r="9819" spans="1:12" x14ac:dyDescent="0.2">
      <c r="A9819" s="2">
        <v>11.88531</v>
      </c>
      <c r="B9819" s="2">
        <v>41.606169999999999</v>
      </c>
      <c r="C9819" s="2">
        <v>0.29032799999999997</v>
      </c>
      <c r="D9819" s="2">
        <v>0.98078500000000002</v>
      </c>
      <c r="F9819" s="2">
        <v>11.8825</v>
      </c>
      <c r="G9819" s="2">
        <v>0.44911200000000001</v>
      </c>
      <c r="H9819" s="2">
        <v>0.45175199999999999</v>
      </c>
      <c r="J9819" s="2">
        <v>11.88531</v>
      </c>
      <c r="K9819" s="2">
        <v>0.18507899999999999</v>
      </c>
      <c r="L9819" s="2">
        <v>6.3713000000000006E-2</v>
      </c>
    </row>
    <row r="9820" spans="1:12" x14ac:dyDescent="0.2">
      <c r="A9820" s="2">
        <v>11.886010000000001</v>
      </c>
      <c r="B9820" s="2">
        <v>41.658969999999997</v>
      </c>
      <c r="C9820" s="2">
        <v>0.29028199999999998</v>
      </c>
      <c r="D9820" s="2">
        <v>0.98077700000000001</v>
      </c>
      <c r="F9820" s="2">
        <v>11.88321</v>
      </c>
      <c r="G9820" s="2">
        <v>0.44920300000000002</v>
      </c>
      <c r="H9820" s="2">
        <v>0.45164500000000002</v>
      </c>
      <c r="J9820" s="2">
        <v>11.886010000000001</v>
      </c>
      <c r="K9820" s="2">
        <v>0.185087</v>
      </c>
      <c r="L9820" s="2">
        <v>6.4327999999999996E-2</v>
      </c>
    </row>
    <row r="9821" spans="1:12" x14ac:dyDescent="0.2">
      <c r="A9821" s="2">
        <v>11.886710000000001</v>
      </c>
      <c r="B9821" s="2">
        <v>41.711759999999998</v>
      </c>
      <c r="C9821" s="2">
        <v>0.29033199999999998</v>
      </c>
      <c r="D9821" s="2">
        <v>0.98068500000000003</v>
      </c>
      <c r="F9821" s="2">
        <v>11.88391</v>
      </c>
      <c r="G9821" s="2">
        <v>0.44920300000000002</v>
      </c>
      <c r="H9821" s="2">
        <v>0.45133200000000001</v>
      </c>
      <c r="J9821" s="2">
        <v>11.886710000000001</v>
      </c>
      <c r="K9821" s="2">
        <v>0.18485199999999999</v>
      </c>
      <c r="L9821" s="2">
        <v>6.4642000000000005E-2</v>
      </c>
    </row>
    <row r="9822" spans="1:12" x14ac:dyDescent="0.2">
      <c r="A9822" s="2">
        <v>11.887409999999999</v>
      </c>
      <c r="B9822" s="2">
        <v>41.765529999999998</v>
      </c>
      <c r="C9822" s="2">
        <v>0.29035100000000003</v>
      </c>
      <c r="D9822" s="2">
        <v>0.98095200000000005</v>
      </c>
      <c r="F9822" s="2">
        <v>11.88461</v>
      </c>
      <c r="G9822" s="2">
        <v>0.44936399999999999</v>
      </c>
      <c r="H9822" s="2">
        <v>0.45157599999999998</v>
      </c>
      <c r="J9822" s="2">
        <v>11.887409999999999</v>
      </c>
      <c r="K9822" s="2">
        <v>0.18535399999999999</v>
      </c>
      <c r="L9822" s="2">
        <v>6.4821000000000004E-2</v>
      </c>
    </row>
    <row r="9823" spans="1:12" x14ac:dyDescent="0.2">
      <c r="A9823" s="2">
        <v>11.888120000000001</v>
      </c>
      <c r="B9823" s="2">
        <v>41.819650000000003</v>
      </c>
      <c r="C9823" s="2">
        <v>0.29075899999999999</v>
      </c>
      <c r="D9823" s="2">
        <v>0.981097</v>
      </c>
      <c r="F9823" s="2">
        <v>11.88531</v>
      </c>
      <c r="G9823" s="2">
        <v>0.44954699999999997</v>
      </c>
      <c r="H9823" s="2">
        <v>0.451515</v>
      </c>
      <c r="J9823" s="2">
        <v>11.888120000000001</v>
      </c>
      <c r="K9823" s="2">
        <v>0.18516099999999999</v>
      </c>
      <c r="L9823" s="2">
        <v>6.4819000000000002E-2</v>
      </c>
    </row>
    <row r="9824" spans="1:12" x14ac:dyDescent="0.2">
      <c r="A9824" s="2">
        <v>11.888820000000001</v>
      </c>
      <c r="B9824" s="2">
        <v>41.87312</v>
      </c>
      <c r="C9824" s="2">
        <v>0.291518</v>
      </c>
      <c r="D9824" s="2">
        <v>0.98108200000000001</v>
      </c>
      <c r="F9824" s="2">
        <v>11.886010000000001</v>
      </c>
      <c r="G9824" s="2">
        <v>0.44985999999999998</v>
      </c>
      <c r="H9824" s="2">
        <v>0.45122499999999999</v>
      </c>
      <c r="J9824" s="2">
        <v>11.888820000000001</v>
      </c>
      <c r="K9824" s="2">
        <v>0.185831</v>
      </c>
      <c r="L9824" s="2">
        <v>6.4784999999999995E-2</v>
      </c>
    </row>
    <row r="9825" spans="1:12" x14ac:dyDescent="0.2">
      <c r="A9825" s="2">
        <v>11.889519999999999</v>
      </c>
      <c r="B9825" s="2">
        <v>41.926349999999999</v>
      </c>
      <c r="C9825" s="2">
        <v>0.29222799999999999</v>
      </c>
      <c r="D9825" s="2">
        <v>0.98055599999999998</v>
      </c>
      <c r="F9825" s="2">
        <v>11.886710000000001</v>
      </c>
      <c r="G9825" s="2">
        <v>0.44998899999999997</v>
      </c>
      <c r="H9825" s="2">
        <v>0.45121800000000001</v>
      </c>
      <c r="J9825" s="2">
        <v>11.889519999999999</v>
      </c>
      <c r="K9825" s="2">
        <v>0.18596399999999999</v>
      </c>
      <c r="L9825" s="2">
        <v>6.5170000000000006E-2</v>
      </c>
    </row>
    <row r="9826" spans="1:12" x14ac:dyDescent="0.2">
      <c r="A9826" s="2">
        <v>11.890219999999999</v>
      </c>
      <c r="B9826" s="2">
        <v>41.980449999999998</v>
      </c>
      <c r="C9826" s="2">
        <v>0.29188799999999998</v>
      </c>
      <c r="D9826" s="2">
        <v>0.9798</v>
      </c>
      <c r="F9826" s="2">
        <v>11.887409999999999</v>
      </c>
      <c r="G9826" s="2">
        <v>0.449654</v>
      </c>
      <c r="H9826" s="2">
        <v>0.45127899999999999</v>
      </c>
      <c r="J9826" s="2">
        <v>11.890219999999999</v>
      </c>
      <c r="K9826" s="2">
        <v>0.186886</v>
      </c>
      <c r="L9826" s="2">
        <v>6.5185000000000007E-2</v>
      </c>
    </row>
    <row r="9827" spans="1:12" x14ac:dyDescent="0.2">
      <c r="A9827" s="2">
        <v>11.890919999999999</v>
      </c>
      <c r="B9827" s="2">
        <v>42.0349</v>
      </c>
      <c r="C9827" s="2">
        <v>0.292491</v>
      </c>
      <c r="D9827" s="2">
        <v>0.97965500000000005</v>
      </c>
      <c r="F9827" s="2">
        <v>11.888120000000001</v>
      </c>
      <c r="G9827" s="2">
        <v>0.44947799999999999</v>
      </c>
      <c r="H9827" s="2">
        <v>0.451324</v>
      </c>
      <c r="J9827" s="2">
        <v>11.890919999999999</v>
      </c>
      <c r="K9827" s="2">
        <v>0.18734700000000001</v>
      </c>
      <c r="L9827" s="2">
        <v>6.5152000000000002E-2</v>
      </c>
    </row>
    <row r="9828" spans="1:12" x14ac:dyDescent="0.2">
      <c r="A9828" s="2">
        <v>11.89162</v>
      </c>
      <c r="B9828" s="2">
        <v>42.089019999999998</v>
      </c>
      <c r="C9828" s="2">
        <v>0.29290300000000002</v>
      </c>
      <c r="D9828" s="2">
        <v>0.97998399999999997</v>
      </c>
      <c r="F9828" s="2">
        <v>11.888820000000001</v>
      </c>
      <c r="G9828" s="2">
        <v>0.44928699999999999</v>
      </c>
      <c r="H9828" s="2">
        <v>0.45188099999999998</v>
      </c>
      <c r="J9828" s="2">
        <v>11.89162</v>
      </c>
      <c r="K9828" s="2">
        <v>0.187944</v>
      </c>
      <c r="L9828" s="2">
        <v>6.5214999999999995E-2</v>
      </c>
    </row>
    <row r="9829" spans="1:12" x14ac:dyDescent="0.2">
      <c r="A9829" s="2">
        <v>11.89232</v>
      </c>
      <c r="B9829" s="2">
        <v>42.1432</v>
      </c>
      <c r="C9829" s="2">
        <v>0.29274699999999998</v>
      </c>
      <c r="D9829" s="2">
        <v>0.98060899999999995</v>
      </c>
      <c r="F9829" s="2">
        <v>11.889519999999999</v>
      </c>
      <c r="G9829" s="2">
        <v>0.44912000000000002</v>
      </c>
      <c r="H9829" s="2">
        <v>0.45133200000000001</v>
      </c>
      <c r="J9829" s="2">
        <v>11.89232</v>
      </c>
      <c r="K9829" s="2">
        <v>0.18884999999999999</v>
      </c>
      <c r="L9829" s="2">
        <v>6.4846000000000001E-2</v>
      </c>
    </row>
    <row r="9830" spans="1:12" x14ac:dyDescent="0.2">
      <c r="A9830" s="2">
        <v>11.89303</v>
      </c>
      <c r="B9830" s="2">
        <v>42.198520000000002</v>
      </c>
      <c r="C9830" s="2">
        <v>0.292545</v>
      </c>
      <c r="D9830" s="2">
        <v>0.98117399999999999</v>
      </c>
      <c r="F9830" s="2">
        <v>11.890219999999999</v>
      </c>
      <c r="G9830" s="2">
        <v>0.44975300000000001</v>
      </c>
      <c r="H9830" s="2">
        <v>0.45147700000000002</v>
      </c>
      <c r="J9830" s="2">
        <v>11.89303</v>
      </c>
      <c r="K9830" s="2">
        <v>0.18879499999999999</v>
      </c>
      <c r="L9830" s="2">
        <v>6.4674999999999996E-2</v>
      </c>
    </row>
    <row r="9831" spans="1:12" x14ac:dyDescent="0.2">
      <c r="A9831" s="2">
        <v>11.89373</v>
      </c>
      <c r="B9831" s="2">
        <v>42.252290000000002</v>
      </c>
      <c r="C9831" s="2">
        <v>0.29318899999999998</v>
      </c>
      <c r="D9831" s="2">
        <v>0.98120399999999997</v>
      </c>
      <c r="F9831" s="2">
        <v>11.890919999999999</v>
      </c>
      <c r="G9831" s="2">
        <v>0.44998899999999997</v>
      </c>
      <c r="H9831" s="2">
        <v>0.451324</v>
      </c>
      <c r="J9831" s="2">
        <v>11.89373</v>
      </c>
      <c r="K9831" s="2">
        <v>0.18929499999999999</v>
      </c>
      <c r="L9831" s="2">
        <v>6.4522999999999997E-2</v>
      </c>
    </row>
    <row r="9832" spans="1:12" x14ac:dyDescent="0.2">
      <c r="A9832" s="2">
        <v>11.89443</v>
      </c>
      <c r="B9832" s="2">
        <v>42.306849999999997</v>
      </c>
      <c r="C9832" s="2">
        <v>0.293624</v>
      </c>
      <c r="D9832" s="2">
        <v>0.98155499999999996</v>
      </c>
      <c r="F9832" s="2">
        <v>11.89162</v>
      </c>
      <c r="G9832" s="2">
        <v>0.45005000000000001</v>
      </c>
      <c r="H9832" s="2">
        <v>0.45115699999999997</v>
      </c>
      <c r="J9832" s="2">
        <v>11.89443</v>
      </c>
      <c r="K9832" s="2">
        <v>0.190086</v>
      </c>
      <c r="L9832" s="2">
        <v>6.4094999999999999E-2</v>
      </c>
    </row>
    <row r="9833" spans="1:12" x14ac:dyDescent="0.2">
      <c r="A9833" s="2">
        <v>11.89513</v>
      </c>
      <c r="B9833" s="2">
        <v>42.361469999999997</v>
      </c>
      <c r="C9833" s="2">
        <v>0.29353600000000002</v>
      </c>
      <c r="D9833" s="2">
        <v>0.98205100000000001</v>
      </c>
      <c r="F9833" s="2">
        <v>11.89232</v>
      </c>
      <c r="G9833" s="2">
        <v>0.45034800000000003</v>
      </c>
      <c r="H9833" s="2">
        <v>0.45183600000000002</v>
      </c>
      <c r="J9833" s="2">
        <v>11.89513</v>
      </c>
      <c r="K9833" s="2">
        <v>0.19059499999999999</v>
      </c>
      <c r="L9833" s="2">
        <v>6.3589000000000007E-2</v>
      </c>
    </row>
    <row r="9834" spans="1:12" x14ac:dyDescent="0.2">
      <c r="A9834" s="2">
        <v>11.89583</v>
      </c>
      <c r="B9834" s="2">
        <v>42.415970000000002</v>
      </c>
      <c r="C9834" s="2">
        <v>0.29347499999999999</v>
      </c>
      <c r="D9834" s="2">
        <v>0.982433</v>
      </c>
      <c r="F9834" s="2">
        <v>11.89303</v>
      </c>
      <c r="G9834" s="2">
        <v>0.45088200000000001</v>
      </c>
      <c r="H9834" s="2">
        <v>0.45162999999999998</v>
      </c>
      <c r="J9834" s="2">
        <v>11.89583</v>
      </c>
      <c r="K9834" s="2">
        <v>0.19123599999999999</v>
      </c>
      <c r="L9834" s="2">
        <v>6.3249E-2</v>
      </c>
    </row>
    <row r="9835" spans="1:12" x14ac:dyDescent="0.2">
      <c r="A9835" s="2">
        <v>11.89653</v>
      </c>
      <c r="B9835" s="2">
        <v>42.47054</v>
      </c>
      <c r="C9835" s="2">
        <v>0.29369299999999998</v>
      </c>
      <c r="D9835" s="2">
        <v>0.98263100000000003</v>
      </c>
      <c r="F9835" s="2">
        <v>11.89373</v>
      </c>
      <c r="G9835" s="2">
        <v>0.45079000000000002</v>
      </c>
      <c r="H9835" s="2">
        <v>0.45160699999999998</v>
      </c>
      <c r="J9835" s="2">
        <v>11.89653</v>
      </c>
      <c r="K9835" s="2">
        <v>0.19139500000000001</v>
      </c>
      <c r="L9835" s="2">
        <v>6.3475000000000004E-2</v>
      </c>
    </row>
    <row r="9836" spans="1:12" x14ac:dyDescent="0.2">
      <c r="A9836" s="2">
        <v>11.89723</v>
      </c>
      <c r="B9836" s="2">
        <v>42.525570000000002</v>
      </c>
      <c r="C9836" s="2">
        <v>0.29385299999999998</v>
      </c>
      <c r="D9836" s="2">
        <v>0.982707</v>
      </c>
      <c r="F9836" s="2">
        <v>11.89443</v>
      </c>
      <c r="G9836" s="2">
        <v>0.45055400000000001</v>
      </c>
      <c r="H9836" s="2">
        <v>0.45145400000000002</v>
      </c>
      <c r="J9836" s="2">
        <v>11.89723</v>
      </c>
      <c r="K9836" s="2">
        <v>0.191774</v>
      </c>
      <c r="L9836" s="2">
        <v>6.3427999999999998E-2</v>
      </c>
    </row>
    <row r="9837" spans="1:12" x14ac:dyDescent="0.2">
      <c r="A9837" s="2">
        <v>11.89794</v>
      </c>
      <c r="B9837" s="2">
        <v>42.579909999999998</v>
      </c>
      <c r="C9837" s="2">
        <v>0.293933</v>
      </c>
      <c r="D9837" s="2">
        <v>0.98267700000000002</v>
      </c>
      <c r="F9837" s="2">
        <v>11.89513</v>
      </c>
      <c r="G9837" s="2">
        <v>0.45075199999999999</v>
      </c>
      <c r="H9837" s="2">
        <v>0.45129399999999997</v>
      </c>
      <c r="J9837" s="2">
        <v>11.89794</v>
      </c>
      <c r="K9837" s="2">
        <v>0.192583</v>
      </c>
      <c r="L9837" s="2">
        <v>6.3370999999999997E-2</v>
      </c>
    </row>
    <row r="9838" spans="1:12" x14ac:dyDescent="0.2">
      <c r="A9838" s="2">
        <v>11.89864</v>
      </c>
      <c r="B9838" s="2">
        <v>42.634329999999999</v>
      </c>
      <c r="C9838" s="2">
        <v>0.29411999999999999</v>
      </c>
      <c r="D9838" s="2">
        <v>0.98280599999999996</v>
      </c>
      <c r="F9838" s="2">
        <v>11.89583</v>
      </c>
      <c r="G9838" s="2">
        <v>0.45125599999999999</v>
      </c>
      <c r="H9838" s="2">
        <v>0.45121</v>
      </c>
      <c r="J9838" s="2">
        <v>11.89864</v>
      </c>
      <c r="K9838" s="2">
        <v>0.19339700000000001</v>
      </c>
      <c r="L9838" s="2">
        <v>6.2842999999999996E-2</v>
      </c>
    </row>
    <row r="9839" spans="1:12" x14ac:dyDescent="0.2">
      <c r="A9839" s="2">
        <v>11.89934</v>
      </c>
      <c r="B9839" s="2">
        <v>42.688450000000003</v>
      </c>
      <c r="C9839" s="2">
        <v>0.29468100000000003</v>
      </c>
      <c r="D9839" s="2">
        <v>0.98259300000000005</v>
      </c>
      <c r="F9839" s="2">
        <v>11.89653</v>
      </c>
      <c r="G9839" s="2">
        <v>0.45127099999999998</v>
      </c>
      <c r="H9839" s="2">
        <v>0.45099600000000001</v>
      </c>
      <c r="J9839" s="2">
        <v>11.89934</v>
      </c>
      <c r="K9839" s="2">
        <v>0.193333</v>
      </c>
      <c r="L9839" s="2">
        <v>6.2417E-2</v>
      </c>
    </row>
    <row r="9840" spans="1:12" x14ac:dyDescent="0.2">
      <c r="A9840" s="2">
        <v>11.900040000000001</v>
      </c>
      <c r="B9840" s="2">
        <v>42.74333</v>
      </c>
      <c r="C9840" s="2">
        <v>0.29533300000000001</v>
      </c>
      <c r="D9840" s="2">
        <v>0.98290599999999995</v>
      </c>
      <c r="F9840" s="2">
        <v>11.89723</v>
      </c>
      <c r="G9840" s="2">
        <v>0.45212599999999997</v>
      </c>
      <c r="H9840" s="2">
        <v>0.45127099999999998</v>
      </c>
      <c r="J9840" s="2">
        <v>11.900040000000001</v>
      </c>
      <c r="K9840" s="2">
        <v>0.19332099999999999</v>
      </c>
      <c r="L9840" s="2">
        <v>6.2247999999999998E-2</v>
      </c>
    </row>
    <row r="9841" spans="1:12" x14ac:dyDescent="0.2">
      <c r="A9841" s="2">
        <v>11.900740000000001</v>
      </c>
      <c r="B9841" s="2">
        <v>42.798189999999998</v>
      </c>
      <c r="C9841" s="2">
        <v>0.29548200000000002</v>
      </c>
      <c r="D9841" s="2">
        <v>0.98347799999999996</v>
      </c>
      <c r="F9841" s="2">
        <v>11.89794</v>
      </c>
      <c r="G9841" s="2">
        <v>0.45175199999999999</v>
      </c>
      <c r="H9841" s="2">
        <v>0.451073</v>
      </c>
      <c r="J9841" s="2">
        <v>11.900740000000001</v>
      </c>
      <c r="K9841" s="2">
        <v>0.19402900000000001</v>
      </c>
      <c r="L9841" s="2">
        <v>6.2139E-2</v>
      </c>
    </row>
    <row r="9842" spans="1:12" x14ac:dyDescent="0.2">
      <c r="A9842" s="2">
        <v>11.901439999999999</v>
      </c>
      <c r="B9842" s="2">
        <v>42.852910000000001</v>
      </c>
      <c r="C9842" s="2">
        <v>0.29610700000000001</v>
      </c>
      <c r="D9842" s="2">
        <v>0.98349299999999995</v>
      </c>
      <c r="F9842" s="2">
        <v>11.89864</v>
      </c>
      <c r="G9842" s="2">
        <v>0.45164500000000002</v>
      </c>
      <c r="H9842" s="2">
        <v>0.45148500000000003</v>
      </c>
      <c r="J9842" s="2">
        <v>11.901439999999999</v>
      </c>
      <c r="K9842" s="2">
        <v>0.19442499999999999</v>
      </c>
      <c r="L9842" s="2">
        <v>6.1487E-2</v>
      </c>
    </row>
    <row r="9843" spans="1:12" x14ac:dyDescent="0.2">
      <c r="A9843" s="2">
        <v>11.902139999999999</v>
      </c>
      <c r="B9843" s="2">
        <v>42.908140000000003</v>
      </c>
      <c r="C9843" s="2">
        <v>0.29631299999999999</v>
      </c>
      <c r="D9843" s="2">
        <v>0.98392000000000002</v>
      </c>
      <c r="F9843" s="2">
        <v>11.89934</v>
      </c>
      <c r="G9843" s="2">
        <v>0.45133200000000001</v>
      </c>
      <c r="H9843" s="2">
        <v>0.45169100000000001</v>
      </c>
      <c r="J9843" s="2">
        <v>11.902139999999999</v>
      </c>
      <c r="K9843" s="2">
        <v>0.19456499999999999</v>
      </c>
      <c r="L9843" s="2">
        <v>6.1386000000000003E-2</v>
      </c>
    </row>
    <row r="9844" spans="1:12" x14ac:dyDescent="0.2">
      <c r="A9844" s="2">
        <v>11.902839999999999</v>
      </c>
      <c r="B9844" s="2">
        <v>42.962769999999999</v>
      </c>
      <c r="C9844" s="2">
        <v>0.29626799999999998</v>
      </c>
      <c r="D9844" s="2">
        <v>0.98403499999999999</v>
      </c>
      <c r="F9844" s="2">
        <v>11.900040000000001</v>
      </c>
      <c r="G9844" s="2">
        <v>0.45157599999999998</v>
      </c>
      <c r="H9844" s="2">
        <v>0.45166000000000001</v>
      </c>
      <c r="J9844" s="2">
        <v>11.902839999999999</v>
      </c>
      <c r="K9844" s="2">
        <v>0.19456499999999999</v>
      </c>
      <c r="L9844" s="2">
        <v>6.1772000000000001E-2</v>
      </c>
    </row>
    <row r="9845" spans="1:12" x14ac:dyDescent="0.2">
      <c r="A9845" s="2">
        <v>11.903549999999999</v>
      </c>
      <c r="B9845" s="2">
        <v>43.018009999999997</v>
      </c>
      <c r="C9845" s="2">
        <v>0.29632900000000001</v>
      </c>
      <c r="D9845" s="2">
        <v>0.984348</v>
      </c>
      <c r="F9845" s="2">
        <v>11.900740000000001</v>
      </c>
      <c r="G9845" s="2">
        <v>0.451515</v>
      </c>
      <c r="H9845" s="2">
        <v>0.45222499999999999</v>
      </c>
      <c r="J9845" s="2">
        <v>11.903549999999999</v>
      </c>
      <c r="K9845" s="2">
        <v>0.195242</v>
      </c>
      <c r="L9845" s="2">
        <v>6.1825999999999999E-2</v>
      </c>
    </row>
    <row r="9846" spans="1:12" x14ac:dyDescent="0.2">
      <c r="A9846" s="2">
        <v>11.904249999999999</v>
      </c>
      <c r="B9846" s="2">
        <v>43.072980000000001</v>
      </c>
      <c r="C9846" s="2">
        <v>0.29669499999999999</v>
      </c>
      <c r="D9846" s="2">
        <v>0.98479799999999995</v>
      </c>
      <c r="F9846" s="2">
        <v>11.901439999999999</v>
      </c>
      <c r="G9846" s="2">
        <v>0.45122499999999999</v>
      </c>
      <c r="H9846" s="2">
        <v>0.45202599999999998</v>
      </c>
      <c r="J9846" s="2">
        <v>11.904249999999999</v>
      </c>
      <c r="K9846" s="2">
        <v>0.19564799999999999</v>
      </c>
      <c r="L9846" s="2">
        <v>6.1726999999999997E-2</v>
      </c>
    </row>
    <row r="9847" spans="1:12" x14ac:dyDescent="0.2">
      <c r="A9847" s="2">
        <v>11.904949999999999</v>
      </c>
      <c r="B9847" s="2">
        <v>43.127980000000001</v>
      </c>
      <c r="C9847" s="2">
        <v>0.29675600000000002</v>
      </c>
      <c r="D9847" s="2">
        <v>0.98550700000000002</v>
      </c>
      <c r="F9847" s="2">
        <v>11.902139999999999</v>
      </c>
      <c r="G9847" s="2">
        <v>0.45121800000000001</v>
      </c>
      <c r="H9847" s="2">
        <v>0.45241500000000001</v>
      </c>
      <c r="J9847" s="2">
        <v>11.904949999999999</v>
      </c>
      <c r="K9847" s="2">
        <v>0.19586400000000001</v>
      </c>
      <c r="L9847" s="2">
        <v>6.2253999999999997E-2</v>
      </c>
    </row>
    <row r="9848" spans="1:12" x14ac:dyDescent="0.2">
      <c r="A9848" s="2">
        <v>11.90565</v>
      </c>
      <c r="B9848" s="2">
        <v>43.182989999999997</v>
      </c>
      <c r="C9848" s="2">
        <v>0.29722900000000002</v>
      </c>
      <c r="D9848" s="2">
        <v>0.98618600000000001</v>
      </c>
      <c r="F9848" s="2">
        <v>11.902839999999999</v>
      </c>
      <c r="G9848" s="2">
        <v>0.45127899999999999</v>
      </c>
      <c r="H9848" s="2">
        <v>0.45217099999999999</v>
      </c>
      <c r="J9848" s="2">
        <v>11.90565</v>
      </c>
      <c r="K9848" s="2">
        <v>0.19625600000000001</v>
      </c>
      <c r="L9848" s="2">
        <v>6.2234999999999999E-2</v>
      </c>
    </row>
    <row r="9849" spans="1:12" x14ac:dyDescent="0.2">
      <c r="A9849" s="2">
        <v>11.90635</v>
      </c>
      <c r="B9849" s="2">
        <v>43.238230000000001</v>
      </c>
      <c r="C9849" s="2">
        <v>0.29783900000000002</v>
      </c>
      <c r="D9849" s="2">
        <v>0.98672800000000005</v>
      </c>
      <c r="F9849" s="2">
        <v>11.903549999999999</v>
      </c>
      <c r="G9849" s="2">
        <v>0.451324</v>
      </c>
      <c r="H9849" s="2">
        <v>0.45208700000000002</v>
      </c>
      <c r="J9849" s="2">
        <v>11.90635</v>
      </c>
      <c r="K9849" s="2">
        <v>0.19672600000000001</v>
      </c>
      <c r="L9849" s="2">
        <v>6.2736E-2</v>
      </c>
    </row>
    <row r="9850" spans="1:12" x14ac:dyDescent="0.2">
      <c r="A9850" s="2">
        <v>11.90705</v>
      </c>
      <c r="B9850" s="2">
        <v>43.294240000000002</v>
      </c>
      <c r="C9850" s="2">
        <v>0.298427</v>
      </c>
      <c r="D9850" s="2">
        <v>0.98691899999999999</v>
      </c>
      <c r="F9850" s="2">
        <v>11.904249999999999</v>
      </c>
      <c r="G9850" s="2">
        <v>0.45188099999999998</v>
      </c>
      <c r="H9850" s="2">
        <v>0.451988</v>
      </c>
      <c r="J9850" s="2">
        <v>11.90705</v>
      </c>
      <c r="K9850" s="2">
        <v>0.19739899999999999</v>
      </c>
      <c r="L9850" s="2">
        <v>6.3101000000000004E-2</v>
      </c>
    </row>
    <row r="9851" spans="1:12" x14ac:dyDescent="0.2">
      <c r="A9851" s="2">
        <v>11.90775</v>
      </c>
      <c r="B9851" s="2">
        <v>43.349809999999998</v>
      </c>
      <c r="C9851" s="2">
        <v>0.29871300000000001</v>
      </c>
      <c r="D9851" s="2">
        <v>0.987201</v>
      </c>
      <c r="F9851" s="2">
        <v>11.904949999999999</v>
      </c>
      <c r="G9851" s="2">
        <v>0.45133200000000001</v>
      </c>
      <c r="H9851" s="2">
        <v>0.45192700000000002</v>
      </c>
      <c r="J9851" s="2">
        <v>11.90775</v>
      </c>
      <c r="K9851" s="2">
        <v>0.19761600000000001</v>
      </c>
      <c r="L9851" s="2">
        <v>6.3292000000000001E-2</v>
      </c>
    </row>
    <row r="9852" spans="1:12" x14ac:dyDescent="0.2">
      <c r="A9852" s="2">
        <v>11.90846</v>
      </c>
      <c r="B9852" s="2">
        <v>43.405529999999999</v>
      </c>
      <c r="C9852" s="2">
        <v>0.29858299999999999</v>
      </c>
      <c r="D9852" s="2">
        <v>0.98784899999999998</v>
      </c>
      <c r="F9852" s="2">
        <v>11.90565</v>
      </c>
      <c r="G9852" s="2">
        <v>0.45147700000000002</v>
      </c>
      <c r="H9852" s="2">
        <v>0.45121800000000001</v>
      </c>
      <c r="J9852" s="2">
        <v>11.90846</v>
      </c>
      <c r="K9852" s="2">
        <v>0.19822699999999999</v>
      </c>
      <c r="L9852" s="2">
        <v>6.4055000000000001E-2</v>
      </c>
    </row>
    <row r="9853" spans="1:12" x14ac:dyDescent="0.2">
      <c r="A9853" s="2">
        <v>11.90916</v>
      </c>
      <c r="B9853" s="2">
        <v>43.462119999999999</v>
      </c>
      <c r="C9853" s="2">
        <v>0.29832399999999998</v>
      </c>
      <c r="D9853" s="2">
        <v>0.98799400000000004</v>
      </c>
      <c r="F9853" s="2">
        <v>11.90635</v>
      </c>
      <c r="G9853" s="2">
        <v>0.451324</v>
      </c>
      <c r="H9853" s="2">
        <v>0.45144699999999999</v>
      </c>
      <c r="J9853" s="2">
        <v>11.90916</v>
      </c>
      <c r="K9853" s="2">
        <v>0.19891</v>
      </c>
      <c r="L9853" s="2">
        <v>6.4395999999999995E-2</v>
      </c>
    </row>
    <row r="9854" spans="1:12" x14ac:dyDescent="0.2">
      <c r="A9854" s="2">
        <v>11.90986</v>
      </c>
      <c r="B9854" s="2">
        <v>43.51811</v>
      </c>
      <c r="C9854" s="2">
        <v>0.298564</v>
      </c>
      <c r="D9854" s="2">
        <v>0.98830700000000005</v>
      </c>
      <c r="F9854" s="2">
        <v>11.90705</v>
      </c>
      <c r="G9854" s="2">
        <v>0.45115699999999997</v>
      </c>
      <c r="H9854" s="2">
        <v>0.451546</v>
      </c>
      <c r="J9854" s="2">
        <v>11.90986</v>
      </c>
      <c r="K9854" s="2">
        <v>0.198437</v>
      </c>
      <c r="L9854" s="2">
        <v>6.4362000000000003E-2</v>
      </c>
    </row>
    <row r="9855" spans="1:12" x14ac:dyDescent="0.2">
      <c r="A9855" s="2">
        <v>11.91056</v>
      </c>
      <c r="B9855" s="2">
        <v>43.574779999999997</v>
      </c>
      <c r="C9855" s="2">
        <v>0.29877799999999999</v>
      </c>
      <c r="D9855" s="2">
        <v>0.98877999999999999</v>
      </c>
      <c r="F9855" s="2">
        <v>11.90775</v>
      </c>
      <c r="G9855" s="2">
        <v>0.45183600000000002</v>
      </c>
      <c r="H9855" s="2">
        <v>0.45117200000000002</v>
      </c>
      <c r="J9855" s="2">
        <v>11.91056</v>
      </c>
      <c r="K9855" s="2">
        <v>0.19911799999999999</v>
      </c>
      <c r="L9855" s="2">
        <v>6.3779000000000002E-2</v>
      </c>
    </row>
    <row r="9856" spans="1:12" x14ac:dyDescent="0.2">
      <c r="A9856" s="2">
        <v>11.91126</v>
      </c>
      <c r="B9856" s="2">
        <v>43.631259999999997</v>
      </c>
      <c r="C9856" s="2">
        <v>0.29898400000000003</v>
      </c>
      <c r="D9856" s="2">
        <v>0.98921499999999996</v>
      </c>
      <c r="F9856" s="2">
        <v>11.90846</v>
      </c>
      <c r="G9856" s="2">
        <v>0.45162999999999998</v>
      </c>
      <c r="H9856" s="2">
        <v>0.45080599999999998</v>
      </c>
      <c r="J9856" s="2">
        <v>11.91126</v>
      </c>
      <c r="K9856" s="2">
        <v>0.19994500000000001</v>
      </c>
      <c r="L9856" s="2">
        <v>6.4064999999999997E-2</v>
      </c>
    </row>
    <row r="9857" spans="1:12" x14ac:dyDescent="0.2">
      <c r="A9857" s="2">
        <v>11.911960000000001</v>
      </c>
      <c r="B9857" s="2">
        <v>43.688200000000002</v>
      </c>
      <c r="C9857" s="2">
        <v>0.29942200000000002</v>
      </c>
      <c r="D9857" s="2">
        <v>0.98968</v>
      </c>
      <c r="F9857" s="2">
        <v>11.90916</v>
      </c>
      <c r="G9857" s="2">
        <v>0.45160699999999998</v>
      </c>
      <c r="H9857" s="2">
        <v>0.45068399999999997</v>
      </c>
      <c r="J9857" s="2">
        <v>11.911960000000001</v>
      </c>
      <c r="K9857" s="2">
        <v>0.200435</v>
      </c>
      <c r="L9857" s="2">
        <v>6.3991000000000006E-2</v>
      </c>
    </row>
    <row r="9858" spans="1:12" x14ac:dyDescent="0.2">
      <c r="A9858" s="2">
        <v>11.912660000000001</v>
      </c>
      <c r="B9858" s="2">
        <v>43.745060000000002</v>
      </c>
      <c r="C9858" s="2">
        <v>0.29996400000000001</v>
      </c>
      <c r="D9858" s="2">
        <v>0.98988600000000004</v>
      </c>
      <c r="F9858" s="2">
        <v>11.90986</v>
      </c>
      <c r="G9858" s="2">
        <v>0.45145400000000002</v>
      </c>
      <c r="H9858" s="2">
        <v>0.450378</v>
      </c>
      <c r="J9858" s="2">
        <v>11.912660000000001</v>
      </c>
      <c r="K9858" s="2">
        <v>0.200546</v>
      </c>
      <c r="L9858" s="2">
        <v>6.3672000000000006E-2</v>
      </c>
    </row>
    <row r="9859" spans="1:12" x14ac:dyDescent="0.2">
      <c r="A9859" s="2">
        <v>11.91337</v>
      </c>
      <c r="B9859" s="2">
        <v>43.800690000000003</v>
      </c>
      <c r="C9859" s="2">
        <v>0.30055500000000002</v>
      </c>
      <c r="D9859" s="2">
        <v>0.98988600000000004</v>
      </c>
      <c r="F9859" s="2">
        <v>11.91056</v>
      </c>
      <c r="G9859" s="2">
        <v>0.45129399999999997</v>
      </c>
      <c r="H9859" s="2">
        <v>0.45050800000000002</v>
      </c>
      <c r="J9859" s="2">
        <v>11.91337</v>
      </c>
      <c r="K9859" s="2">
        <v>0.201408</v>
      </c>
      <c r="L9859" s="2">
        <v>6.3838000000000006E-2</v>
      </c>
    </row>
    <row r="9860" spans="1:12" x14ac:dyDescent="0.2">
      <c r="A9860" s="2">
        <v>11.914070000000001</v>
      </c>
      <c r="B9860" s="2">
        <v>43.852220000000003</v>
      </c>
      <c r="C9860" s="2">
        <v>0.30088300000000001</v>
      </c>
      <c r="D9860" s="2">
        <v>0.98992500000000005</v>
      </c>
      <c r="F9860" s="2">
        <v>11.91126</v>
      </c>
      <c r="G9860" s="2">
        <v>0.45121</v>
      </c>
      <c r="H9860" s="2">
        <v>0.45053100000000001</v>
      </c>
      <c r="J9860" s="2">
        <v>11.914070000000001</v>
      </c>
      <c r="K9860" s="2">
        <v>0.201713</v>
      </c>
      <c r="L9860" s="2">
        <v>6.3864000000000004E-2</v>
      </c>
    </row>
    <row r="9861" spans="1:12" x14ac:dyDescent="0.2">
      <c r="A9861" s="2">
        <v>11.914770000000001</v>
      </c>
      <c r="B9861" s="2">
        <v>43.901960000000003</v>
      </c>
      <c r="C9861" s="2">
        <v>0.30136000000000002</v>
      </c>
      <c r="D9861" s="2">
        <v>0.98977199999999999</v>
      </c>
      <c r="F9861" s="2">
        <v>11.911960000000001</v>
      </c>
      <c r="G9861" s="2">
        <v>0.45099600000000001</v>
      </c>
      <c r="H9861" s="2">
        <v>0.45032499999999998</v>
      </c>
      <c r="J9861" s="2">
        <v>11.914770000000001</v>
      </c>
      <c r="K9861" s="2">
        <v>0.201992</v>
      </c>
      <c r="L9861" s="2">
        <v>6.3864000000000004E-2</v>
      </c>
    </row>
    <row r="9862" spans="1:12" x14ac:dyDescent="0.2">
      <c r="A9862" s="2">
        <v>11.915469999999999</v>
      </c>
      <c r="B9862" s="2">
        <v>43.954610000000002</v>
      </c>
      <c r="C9862" s="2">
        <v>0.30184899999999998</v>
      </c>
      <c r="D9862" s="2">
        <v>0.98964200000000002</v>
      </c>
      <c r="F9862" s="2">
        <v>11.912660000000001</v>
      </c>
      <c r="G9862" s="2">
        <v>0.45127099999999998</v>
      </c>
      <c r="H9862" s="2">
        <v>0.450127</v>
      </c>
      <c r="J9862" s="2">
        <v>11.915469999999999</v>
      </c>
      <c r="K9862" s="2">
        <v>0.20227800000000001</v>
      </c>
      <c r="L9862" s="2">
        <v>6.3908000000000006E-2</v>
      </c>
    </row>
    <row r="9863" spans="1:12" x14ac:dyDescent="0.2">
      <c r="A9863" s="2">
        <v>11.916169999999999</v>
      </c>
      <c r="B9863" s="2">
        <v>44.00996</v>
      </c>
      <c r="C9863" s="2">
        <v>0.30203200000000002</v>
      </c>
      <c r="D9863" s="2">
        <v>0.98996300000000004</v>
      </c>
      <c r="F9863" s="2">
        <v>11.91337</v>
      </c>
      <c r="G9863" s="2">
        <v>0.451073</v>
      </c>
      <c r="H9863" s="2">
        <v>0.45029400000000003</v>
      </c>
      <c r="J9863" s="2">
        <v>11.916169999999999</v>
      </c>
      <c r="K9863" s="2">
        <v>0.20264799999999999</v>
      </c>
      <c r="L9863" s="2">
        <v>6.4060000000000006E-2</v>
      </c>
    </row>
    <row r="9864" spans="1:12" x14ac:dyDescent="0.2">
      <c r="A9864" s="2">
        <v>11.916869999999999</v>
      </c>
      <c r="B9864" s="2">
        <v>44.066800000000001</v>
      </c>
      <c r="C9864" s="2">
        <v>0.30207000000000001</v>
      </c>
      <c r="D9864" s="2">
        <v>0.99029100000000003</v>
      </c>
      <c r="F9864" s="2">
        <v>11.914070000000001</v>
      </c>
      <c r="G9864" s="2">
        <v>0.45148500000000003</v>
      </c>
      <c r="H9864" s="2">
        <v>0.44999699999999998</v>
      </c>
      <c r="J9864" s="2">
        <v>11.916869999999999</v>
      </c>
      <c r="K9864" s="2">
        <v>0.20272399999999999</v>
      </c>
      <c r="L9864" s="2">
        <v>6.3747999999999999E-2</v>
      </c>
    </row>
    <row r="9865" spans="1:12" x14ac:dyDescent="0.2">
      <c r="A9865" s="2">
        <v>11.91757</v>
      </c>
      <c r="B9865" s="2">
        <v>44.12379</v>
      </c>
      <c r="C9865" s="2">
        <v>0.30197099999999999</v>
      </c>
      <c r="D9865" s="2">
        <v>0.99029100000000003</v>
      </c>
      <c r="F9865" s="2">
        <v>11.914770000000001</v>
      </c>
      <c r="G9865" s="2">
        <v>0.45169100000000001</v>
      </c>
      <c r="H9865" s="2">
        <v>0.45059199999999999</v>
      </c>
      <c r="J9865" s="2">
        <v>11.91757</v>
      </c>
      <c r="K9865" s="2">
        <v>0.20293600000000001</v>
      </c>
      <c r="L9865" s="2">
        <v>6.2951999999999994E-2</v>
      </c>
    </row>
    <row r="9866" spans="1:12" x14ac:dyDescent="0.2">
      <c r="A9866" s="2">
        <v>11.918279999999999</v>
      </c>
      <c r="B9866" s="2">
        <v>44.181350000000002</v>
      </c>
      <c r="C9866" s="2">
        <v>0.30194399999999999</v>
      </c>
      <c r="D9866" s="2">
        <v>0.990398</v>
      </c>
      <c r="F9866" s="2">
        <v>11.915469999999999</v>
      </c>
      <c r="G9866" s="2">
        <v>0.45166000000000001</v>
      </c>
      <c r="H9866" s="2">
        <v>0.45049299999999998</v>
      </c>
      <c r="J9866" s="2">
        <v>11.918279999999999</v>
      </c>
      <c r="K9866" s="2">
        <v>0.20341100000000001</v>
      </c>
      <c r="L9866" s="2">
        <v>6.2534000000000006E-2</v>
      </c>
    </row>
    <row r="9867" spans="1:12" x14ac:dyDescent="0.2">
      <c r="A9867" s="2">
        <v>11.918979999999999</v>
      </c>
      <c r="B9867" s="2">
        <v>44.238950000000003</v>
      </c>
      <c r="C9867" s="2">
        <v>0.30174600000000001</v>
      </c>
      <c r="D9867" s="2">
        <v>0.99001600000000001</v>
      </c>
      <c r="F9867" s="2">
        <v>11.916169999999999</v>
      </c>
      <c r="G9867" s="2">
        <v>0.45222499999999999</v>
      </c>
      <c r="H9867" s="2">
        <v>0.45035599999999998</v>
      </c>
      <c r="J9867" s="2">
        <v>11.918979999999999</v>
      </c>
      <c r="K9867" s="2">
        <v>0.20350299999999999</v>
      </c>
      <c r="L9867" s="2">
        <v>6.2428999999999998E-2</v>
      </c>
    </row>
    <row r="9868" spans="1:12" x14ac:dyDescent="0.2">
      <c r="A9868" s="2">
        <v>11.91968</v>
      </c>
      <c r="B9868" s="2">
        <v>44.297029999999999</v>
      </c>
      <c r="C9868" s="2">
        <v>0.30171100000000001</v>
      </c>
      <c r="D9868" s="2">
        <v>0.98956599999999995</v>
      </c>
      <c r="F9868" s="2">
        <v>11.916869999999999</v>
      </c>
      <c r="G9868" s="2">
        <v>0.45202599999999998</v>
      </c>
      <c r="H9868" s="2">
        <v>0.45045499999999999</v>
      </c>
      <c r="J9868" s="2">
        <v>11.91968</v>
      </c>
      <c r="K9868" s="2">
        <v>0.20367199999999999</v>
      </c>
      <c r="L9868" s="2">
        <v>6.2107000000000002E-2</v>
      </c>
    </row>
    <row r="9869" spans="1:12" x14ac:dyDescent="0.2">
      <c r="A9869" s="2">
        <v>11.92038</v>
      </c>
      <c r="B9869" s="2">
        <v>44.355130000000003</v>
      </c>
      <c r="C9869" s="2">
        <v>0.301929</v>
      </c>
      <c r="D9869" s="2">
        <v>0.98919199999999996</v>
      </c>
      <c r="F9869" s="2">
        <v>11.91757</v>
      </c>
      <c r="G9869" s="2">
        <v>0.45241500000000001</v>
      </c>
      <c r="H9869" s="2">
        <v>0.45080599999999998</v>
      </c>
      <c r="J9869" s="2">
        <v>11.92038</v>
      </c>
      <c r="K9869" s="2">
        <v>0.204212</v>
      </c>
      <c r="L9869" s="2">
        <v>6.1929999999999999E-2</v>
      </c>
    </row>
    <row r="9870" spans="1:12" x14ac:dyDescent="0.2">
      <c r="A9870" s="2">
        <v>11.92108</v>
      </c>
      <c r="B9870" s="2">
        <v>44.413580000000003</v>
      </c>
      <c r="C9870" s="2">
        <v>0.30228300000000002</v>
      </c>
      <c r="D9870" s="2">
        <v>0.98972599999999999</v>
      </c>
      <c r="F9870" s="2">
        <v>11.918279999999999</v>
      </c>
      <c r="G9870" s="2">
        <v>0.45217099999999999</v>
      </c>
      <c r="H9870" s="2">
        <v>0.45042399999999999</v>
      </c>
      <c r="J9870" s="2">
        <v>11.92108</v>
      </c>
      <c r="K9870" s="2">
        <v>0.20510999999999999</v>
      </c>
      <c r="L9870" s="2">
        <v>6.1206999999999998E-2</v>
      </c>
    </row>
    <row r="9871" spans="1:12" x14ac:dyDescent="0.2">
      <c r="A9871" s="2">
        <v>11.92178</v>
      </c>
      <c r="B9871" s="2">
        <v>44.472230000000003</v>
      </c>
      <c r="C9871" s="2">
        <v>0.30295899999999998</v>
      </c>
      <c r="D9871" s="2">
        <v>0.99051199999999995</v>
      </c>
      <c r="F9871" s="2">
        <v>11.918979999999999</v>
      </c>
      <c r="G9871" s="2">
        <v>0.45208700000000002</v>
      </c>
      <c r="H9871" s="2">
        <v>0.45045499999999999</v>
      </c>
      <c r="J9871" s="2">
        <v>11.92178</v>
      </c>
      <c r="K9871" s="2">
        <v>0.20624100000000001</v>
      </c>
      <c r="L9871" s="2">
        <v>6.0706999999999997E-2</v>
      </c>
    </row>
    <row r="9872" spans="1:12" x14ac:dyDescent="0.2">
      <c r="A9872" s="2">
        <v>11.92248</v>
      </c>
      <c r="B9872" s="2">
        <v>44.530569999999997</v>
      </c>
      <c r="C9872" s="2">
        <v>0.30341299999999999</v>
      </c>
      <c r="D9872" s="2">
        <v>0.99084000000000005</v>
      </c>
      <c r="F9872" s="2">
        <v>11.91968</v>
      </c>
      <c r="G9872" s="2">
        <v>0.451988</v>
      </c>
      <c r="H9872" s="2">
        <v>0.45063799999999998</v>
      </c>
      <c r="J9872" s="2">
        <v>11.92248</v>
      </c>
      <c r="K9872" s="2">
        <v>0.20655399999999999</v>
      </c>
      <c r="L9872" s="2">
        <v>6.0463000000000003E-2</v>
      </c>
    </row>
    <row r="9873" spans="1:12" x14ac:dyDescent="0.2">
      <c r="A9873" s="2">
        <v>11.92318</v>
      </c>
      <c r="B9873" s="2">
        <v>44.588650000000001</v>
      </c>
      <c r="C9873" s="2">
        <v>0.30344700000000002</v>
      </c>
      <c r="D9873" s="2">
        <v>0.99146599999999996</v>
      </c>
      <c r="F9873" s="2">
        <v>11.92038</v>
      </c>
      <c r="G9873" s="2">
        <v>0.45192700000000002</v>
      </c>
      <c r="H9873" s="2">
        <v>0.45050800000000002</v>
      </c>
      <c r="J9873" s="2">
        <v>11.92318</v>
      </c>
      <c r="K9873" s="2">
        <v>0.206955</v>
      </c>
      <c r="L9873" s="2">
        <v>6.0512999999999997E-2</v>
      </c>
    </row>
    <row r="9874" spans="1:12" x14ac:dyDescent="0.2">
      <c r="A9874" s="2">
        <v>11.92389</v>
      </c>
      <c r="B9874" s="2">
        <v>44.646650000000001</v>
      </c>
      <c r="C9874" s="2">
        <v>0.30340099999999998</v>
      </c>
      <c r="D9874" s="2">
        <v>0.99229000000000001</v>
      </c>
      <c r="F9874" s="2">
        <v>11.92108</v>
      </c>
      <c r="G9874" s="2">
        <v>0.45121800000000001</v>
      </c>
      <c r="H9874" s="2">
        <v>0.45079799999999998</v>
      </c>
      <c r="J9874" s="2">
        <v>11.92389</v>
      </c>
      <c r="K9874" s="2">
        <v>0.20655799999999999</v>
      </c>
      <c r="L9874" s="2">
        <v>6.0345999999999997E-2</v>
      </c>
    </row>
    <row r="9875" spans="1:12" x14ac:dyDescent="0.2">
      <c r="A9875" s="2">
        <v>11.92459</v>
      </c>
      <c r="B9875" s="2">
        <v>44.705640000000002</v>
      </c>
      <c r="C9875" s="2">
        <v>0.30377500000000002</v>
      </c>
      <c r="D9875" s="2">
        <v>0.99330399999999996</v>
      </c>
      <c r="F9875" s="2">
        <v>11.92178</v>
      </c>
      <c r="G9875" s="2">
        <v>0.45144699999999999</v>
      </c>
      <c r="H9875" s="2">
        <v>0.45074500000000001</v>
      </c>
      <c r="J9875" s="2">
        <v>11.92459</v>
      </c>
      <c r="K9875" s="2">
        <v>0.20660400000000001</v>
      </c>
      <c r="L9875" s="2">
        <v>6.0085E-2</v>
      </c>
    </row>
    <row r="9876" spans="1:12" x14ac:dyDescent="0.2">
      <c r="A9876" s="2">
        <v>11.92529</v>
      </c>
      <c r="B9876" s="2">
        <v>44.764629999999997</v>
      </c>
      <c r="C9876" s="2">
        <v>0.30383599999999999</v>
      </c>
      <c r="D9876" s="2">
        <v>0.99415900000000001</v>
      </c>
      <c r="F9876" s="2">
        <v>11.92248</v>
      </c>
      <c r="G9876" s="2">
        <v>0.451546</v>
      </c>
      <c r="H9876" s="2">
        <v>0.45083600000000001</v>
      </c>
      <c r="J9876" s="2">
        <v>11.92529</v>
      </c>
      <c r="K9876" s="2">
        <v>0.206426</v>
      </c>
      <c r="L9876" s="2">
        <v>5.9884E-2</v>
      </c>
    </row>
    <row r="9877" spans="1:12" x14ac:dyDescent="0.2">
      <c r="A9877" s="2">
        <v>11.925990000000001</v>
      </c>
      <c r="B9877" s="2">
        <v>44.823770000000003</v>
      </c>
      <c r="C9877" s="2">
        <v>0.30410300000000001</v>
      </c>
      <c r="D9877" s="2">
        <v>0.99468500000000004</v>
      </c>
      <c r="F9877" s="2">
        <v>11.92318</v>
      </c>
      <c r="G9877" s="2">
        <v>0.45117200000000002</v>
      </c>
      <c r="H9877" s="2">
        <v>0.450768</v>
      </c>
      <c r="J9877" s="2">
        <v>11.925990000000001</v>
      </c>
      <c r="K9877" s="2">
        <v>0.20627999999999999</v>
      </c>
      <c r="L9877" s="2">
        <v>5.9907000000000002E-2</v>
      </c>
    </row>
    <row r="9878" spans="1:12" x14ac:dyDescent="0.2">
      <c r="A9878" s="2">
        <v>11.926690000000001</v>
      </c>
      <c r="B9878" s="2">
        <v>44.883180000000003</v>
      </c>
      <c r="C9878" s="2">
        <v>0.30479400000000001</v>
      </c>
      <c r="D9878" s="2">
        <v>0.995143</v>
      </c>
      <c r="F9878" s="2">
        <v>11.92389</v>
      </c>
      <c r="G9878" s="2">
        <v>0.45080599999999998</v>
      </c>
      <c r="H9878" s="2">
        <v>0.45075199999999999</v>
      </c>
      <c r="J9878" s="2">
        <v>11.926690000000001</v>
      </c>
      <c r="K9878" s="2">
        <v>0.20572599999999999</v>
      </c>
      <c r="L9878" s="2">
        <v>5.9781000000000001E-2</v>
      </c>
    </row>
    <row r="9879" spans="1:12" x14ac:dyDescent="0.2">
      <c r="A9879" s="2">
        <v>11.927390000000001</v>
      </c>
      <c r="B9879" s="2">
        <v>44.942340000000002</v>
      </c>
      <c r="C9879" s="2">
        <v>0.30555300000000002</v>
      </c>
      <c r="D9879" s="2">
        <v>0.99555499999999997</v>
      </c>
      <c r="F9879" s="2">
        <v>11.92459</v>
      </c>
      <c r="G9879" s="2">
        <v>0.45068399999999997</v>
      </c>
      <c r="H9879" s="2">
        <v>0.45097399999999999</v>
      </c>
      <c r="J9879" s="2">
        <v>11.927390000000001</v>
      </c>
      <c r="K9879" s="2">
        <v>0.20486399999999999</v>
      </c>
      <c r="L9879" s="2">
        <v>6.0132999999999999E-2</v>
      </c>
    </row>
    <row r="9880" spans="1:12" x14ac:dyDescent="0.2">
      <c r="A9880" s="2">
        <v>11.928089999999999</v>
      </c>
      <c r="B9880" s="2">
        <v>45.001950000000001</v>
      </c>
      <c r="C9880" s="2">
        <v>0.30585800000000002</v>
      </c>
      <c r="D9880" s="2">
        <v>0.99608200000000002</v>
      </c>
      <c r="F9880" s="2">
        <v>11.92529</v>
      </c>
      <c r="G9880" s="2">
        <v>0.450378</v>
      </c>
      <c r="H9880" s="2">
        <v>0.45121800000000001</v>
      </c>
      <c r="J9880" s="2">
        <v>11.928089999999999</v>
      </c>
      <c r="K9880" s="2">
        <v>0.204456</v>
      </c>
      <c r="L9880" s="2">
        <v>6.0502E-2</v>
      </c>
    </row>
    <row r="9881" spans="1:12" x14ac:dyDescent="0.2">
      <c r="A9881" s="2">
        <v>11.928800000000001</v>
      </c>
      <c r="B9881" s="2">
        <v>45.062480000000001</v>
      </c>
      <c r="C9881" s="2">
        <v>0.30582399999999998</v>
      </c>
      <c r="D9881" s="2">
        <v>0.99679899999999999</v>
      </c>
      <c r="F9881" s="2">
        <v>11.925990000000001</v>
      </c>
      <c r="G9881" s="2">
        <v>0.45050800000000002</v>
      </c>
      <c r="H9881" s="2">
        <v>0.451187</v>
      </c>
      <c r="J9881" s="2">
        <v>11.928800000000001</v>
      </c>
      <c r="K9881" s="2">
        <v>0.203981</v>
      </c>
      <c r="L9881" s="2">
        <v>6.0863E-2</v>
      </c>
    </row>
    <row r="9882" spans="1:12" x14ac:dyDescent="0.2">
      <c r="A9882" s="2">
        <v>11.929500000000001</v>
      </c>
      <c r="B9882" s="2">
        <v>45.123100000000001</v>
      </c>
      <c r="C9882" s="2">
        <v>0.306033</v>
      </c>
      <c r="D9882" s="2">
        <v>0.99702000000000002</v>
      </c>
      <c r="F9882" s="2">
        <v>11.926690000000001</v>
      </c>
      <c r="G9882" s="2">
        <v>0.45053100000000001</v>
      </c>
      <c r="H9882" s="2">
        <v>0.45140799999999998</v>
      </c>
      <c r="J9882" s="2">
        <v>11.929500000000001</v>
      </c>
      <c r="K9882" s="2">
        <v>0.203712</v>
      </c>
      <c r="L9882" s="2">
        <v>6.0892000000000002E-2</v>
      </c>
    </row>
    <row r="9883" spans="1:12" x14ac:dyDescent="0.2">
      <c r="A9883" s="2">
        <v>11.930199999999999</v>
      </c>
      <c r="B9883" s="2">
        <v>45.183619999999998</v>
      </c>
      <c r="C9883" s="2">
        <v>0.30682700000000002</v>
      </c>
      <c r="D9883" s="2">
        <v>0.99742399999999998</v>
      </c>
      <c r="F9883" s="2">
        <v>11.927390000000001</v>
      </c>
      <c r="G9883" s="2">
        <v>0.45032499999999998</v>
      </c>
      <c r="H9883" s="2">
        <v>0.45180500000000001</v>
      </c>
      <c r="J9883" s="2">
        <v>11.930199999999999</v>
      </c>
      <c r="K9883" s="2">
        <v>0.20342399999999999</v>
      </c>
      <c r="L9883" s="2">
        <v>6.0821E-2</v>
      </c>
    </row>
    <row r="9884" spans="1:12" x14ac:dyDescent="0.2">
      <c r="A9884" s="2">
        <v>11.930899999999999</v>
      </c>
      <c r="B9884" s="2">
        <v>45.244289999999999</v>
      </c>
      <c r="C9884" s="2">
        <v>0.30795600000000001</v>
      </c>
      <c r="D9884" s="2">
        <v>0.99793500000000002</v>
      </c>
      <c r="F9884" s="2">
        <v>11.928089999999999</v>
      </c>
      <c r="G9884" s="2">
        <v>0.450127</v>
      </c>
      <c r="H9884" s="2">
        <v>0.45221699999999998</v>
      </c>
      <c r="J9884" s="2">
        <v>11.930899999999999</v>
      </c>
      <c r="K9884" s="2">
        <v>0.20313200000000001</v>
      </c>
      <c r="L9884" s="2">
        <v>6.1336000000000002E-2</v>
      </c>
    </row>
    <row r="9885" spans="1:12" x14ac:dyDescent="0.2">
      <c r="A9885" s="2">
        <v>11.9316</v>
      </c>
      <c r="B9885" s="2">
        <v>45.304960000000001</v>
      </c>
      <c r="C9885" s="2">
        <v>0.30848199999999998</v>
      </c>
      <c r="D9885" s="2">
        <v>0.99820299999999995</v>
      </c>
      <c r="F9885" s="2">
        <v>11.928800000000001</v>
      </c>
      <c r="G9885" s="2">
        <v>0.45029400000000003</v>
      </c>
      <c r="H9885" s="2">
        <v>0.452316</v>
      </c>
      <c r="J9885" s="2">
        <v>11.9316</v>
      </c>
      <c r="K9885" s="2">
        <v>0.20302600000000001</v>
      </c>
      <c r="L9885" s="2">
        <v>6.1356000000000001E-2</v>
      </c>
    </row>
    <row r="9886" spans="1:12" x14ac:dyDescent="0.2">
      <c r="A9886" s="2">
        <v>11.9323</v>
      </c>
      <c r="B9886" s="2">
        <v>45.365789999999997</v>
      </c>
      <c r="C9886" s="2">
        <v>0.30910799999999999</v>
      </c>
      <c r="D9886" s="2">
        <v>0.99812599999999996</v>
      </c>
      <c r="F9886" s="2">
        <v>11.929500000000001</v>
      </c>
      <c r="G9886" s="2">
        <v>0.44999699999999998</v>
      </c>
      <c r="H9886" s="2">
        <v>0.45272800000000002</v>
      </c>
      <c r="J9886" s="2">
        <v>11.9323</v>
      </c>
      <c r="K9886" s="2">
        <v>0.20313400000000001</v>
      </c>
      <c r="L9886" s="2">
        <v>6.1400000000000003E-2</v>
      </c>
    </row>
    <row r="9887" spans="1:12" x14ac:dyDescent="0.2">
      <c r="A9887" s="2">
        <v>11.933</v>
      </c>
      <c r="B9887" s="2">
        <v>45.42624</v>
      </c>
      <c r="C9887" s="2">
        <v>0.30976399999999998</v>
      </c>
      <c r="D9887" s="2">
        <v>0.99812599999999996</v>
      </c>
      <c r="F9887" s="2">
        <v>11.930199999999999</v>
      </c>
      <c r="G9887" s="2">
        <v>0.45059199999999999</v>
      </c>
      <c r="H9887" s="2">
        <v>0.45313999999999999</v>
      </c>
      <c r="J9887" s="2">
        <v>11.933</v>
      </c>
      <c r="K9887" s="2">
        <v>0.202764</v>
      </c>
      <c r="L9887" s="2">
        <v>6.0883E-2</v>
      </c>
    </row>
    <row r="9888" spans="1:12" x14ac:dyDescent="0.2">
      <c r="A9888" s="2">
        <v>11.93371</v>
      </c>
      <c r="B9888" s="2">
        <v>45.486989999999999</v>
      </c>
      <c r="C9888" s="2">
        <v>0.31020999999999999</v>
      </c>
      <c r="D9888" s="2">
        <v>0.99791300000000005</v>
      </c>
      <c r="F9888" s="2">
        <v>11.930899999999999</v>
      </c>
      <c r="G9888" s="2">
        <v>0.45049299999999998</v>
      </c>
      <c r="H9888" s="2">
        <v>0.45339200000000002</v>
      </c>
      <c r="J9888" s="2">
        <v>11.93371</v>
      </c>
      <c r="K9888" s="2">
        <v>0.20249200000000001</v>
      </c>
      <c r="L9888" s="2">
        <v>6.0819999999999999E-2</v>
      </c>
    </row>
    <row r="9889" spans="1:12" x14ac:dyDescent="0.2">
      <c r="A9889" s="2">
        <v>11.93441</v>
      </c>
      <c r="B9889" s="2">
        <v>45.548279999999998</v>
      </c>
      <c r="C9889" s="2">
        <v>0.31053799999999998</v>
      </c>
      <c r="D9889" s="2">
        <v>0.99871399999999999</v>
      </c>
      <c r="F9889" s="2">
        <v>11.9316</v>
      </c>
      <c r="G9889" s="2">
        <v>0.45035599999999998</v>
      </c>
      <c r="H9889" s="2">
        <v>0.45358300000000001</v>
      </c>
      <c r="J9889" s="2">
        <v>11.93441</v>
      </c>
      <c r="K9889" s="2">
        <v>0.20268</v>
      </c>
      <c r="L9889" s="2">
        <v>6.0692000000000003E-2</v>
      </c>
    </row>
    <row r="9890" spans="1:12" x14ac:dyDescent="0.2">
      <c r="A9890" s="2">
        <v>11.93511</v>
      </c>
      <c r="B9890" s="2">
        <v>45.609160000000003</v>
      </c>
      <c r="C9890" s="2">
        <v>0.310527</v>
      </c>
      <c r="D9890" s="2">
        <v>0.99872899999999998</v>
      </c>
      <c r="F9890" s="2">
        <v>11.9323</v>
      </c>
      <c r="G9890" s="2">
        <v>0.45045499999999999</v>
      </c>
      <c r="H9890" s="2">
        <v>0.45382699999999998</v>
      </c>
      <c r="J9890" s="2">
        <v>11.93511</v>
      </c>
      <c r="K9890" s="2">
        <v>0.20270099999999999</v>
      </c>
      <c r="L9890" s="2">
        <v>6.0902999999999999E-2</v>
      </c>
    </row>
    <row r="9891" spans="1:12" x14ac:dyDescent="0.2">
      <c r="A9891" s="2">
        <v>11.93581</v>
      </c>
      <c r="B9891" s="2">
        <v>45.670490000000001</v>
      </c>
      <c r="C9891" s="2">
        <v>0.31048900000000001</v>
      </c>
      <c r="D9891" s="2">
        <v>0.99853800000000004</v>
      </c>
      <c r="F9891" s="2">
        <v>11.933</v>
      </c>
      <c r="G9891" s="2">
        <v>0.45080599999999998</v>
      </c>
      <c r="H9891" s="2">
        <v>0.45424700000000001</v>
      </c>
      <c r="J9891" s="2">
        <v>11.93581</v>
      </c>
      <c r="K9891" s="2">
        <v>0.20266300000000001</v>
      </c>
      <c r="L9891" s="2">
        <v>6.1068999999999998E-2</v>
      </c>
    </row>
    <row r="9892" spans="1:12" x14ac:dyDescent="0.2">
      <c r="A9892" s="2">
        <v>11.93651</v>
      </c>
      <c r="B9892" s="2">
        <v>45.732219999999998</v>
      </c>
      <c r="C9892" s="2">
        <v>0.31064900000000001</v>
      </c>
      <c r="D9892" s="2">
        <v>0.99883599999999995</v>
      </c>
      <c r="F9892" s="2">
        <v>11.93371</v>
      </c>
      <c r="G9892" s="2">
        <v>0.45042399999999999</v>
      </c>
      <c r="H9892" s="2">
        <v>0.45417000000000002</v>
      </c>
      <c r="J9892" s="2">
        <v>11.93651</v>
      </c>
      <c r="K9892" s="2">
        <v>0.20266700000000001</v>
      </c>
      <c r="L9892" s="2">
        <v>6.1511999999999997E-2</v>
      </c>
    </row>
    <row r="9893" spans="1:12" x14ac:dyDescent="0.2">
      <c r="A9893" s="2">
        <v>11.93721</v>
      </c>
      <c r="B9893" s="2">
        <v>45.793239999999997</v>
      </c>
      <c r="C9893" s="2">
        <v>0.31084000000000001</v>
      </c>
      <c r="D9893" s="2">
        <v>0.99911799999999995</v>
      </c>
      <c r="F9893" s="2">
        <v>11.93441</v>
      </c>
      <c r="G9893" s="2">
        <v>0.45045499999999999</v>
      </c>
      <c r="H9893" s="2">
        <v>0.45447500000000002</v>
      </c>
      <c r="J9893" s="2">
        <v>11.93721</v>
      </c>
      <c r="K9893" s="2">
        <v>0.202926</v>
      </c>
      <c r="L9893" s="2">
        <v>6.1691999999999997E-2</v>
      </c>
    </row>
    <row r="9894" spans="1:12" x14ac:dyDescent="0.2">
      <c r="A9894" s="2">
        <v>11.93791</v>
      </c>
      <c r="B9894" s="2">
        <v>45.854610000000001</v>
      </c>
      <c r="C9894" s="2">
        <v>0.31154199999999999</v>
      </c>
      <c r="D9894" s="2">
        <v>0.99946100000000004</v>
      </c>
      <c r="F9894" s="2">
        <v>11.93511</v>
      </c>
      <c r="G9894" s="2">
        <v>0.45063799999999998</v>
      </c>
      <c r="H9894" s="2">
        <v>0.45455899999999999</v>
      </c>
      <c r="J9894" s="2">
        <v>11.93791</v>
      </c>
      <c r="K9894" s="2">
        <v>0.20355000000000001</v>
      </c>
      <c r="L9894" s="2">
        <v>6.2030000000000002E-2</v>
      </c>
    </row>
    <row r="9895" spans="1:12" x14ac:dyDescent="0.2">
      <c r="A9895" s="2">
        <v>11.93862</v>
      </c>
      <c r="B9895" s="2">
        <v>45.916539999999998</v>
      </c>
      <c r="C9895" s="2">
        <v>0.31173600000000001</v>
      </c>
      <c r="D9895" s="2">
        <v>0.99964399999999998</v>
      </c>
      <c r="F9895" s="2">
        <v>11.93581</v>
      </c>
      <c r="G9895" s="2">
        <v>0.45050800000000002</v>
      </c>
      <c r="H9895" s="2">
        <v>0.454239</v>
      </c>
      <c r="J9895" s="2">
        <v>11.93862</v>
      </c>
      <c r="K9895" s="2">
        <v>0.20349100000000001</v>
      </c>
      <c r="L9895" s="2">
        <v>6.2038000000000003E-2</v>
      </c>
    </row>
    <row r="9896" spans="1:12" x14ac:dyDescent="0.2">
      <c r="A9896" s="2">
        <v>11.93932</v>
      </c>
      <c r="B9896" s="2">
        <v>45.977960000000003</v>
      </c>
      <c r="C9896" s="2">
        <v>0.31217899999999998</v>
      </c>
      <c r="D9896" s="2">
        <v>0.99982800000000005</v>
      </c>
      <c r="F9896" s="2">
        <v>11.93651</v>
      </c>
      <c r="G9896" s="2">
        <v>0.45079799999999998</v>
      </c>
      <c r="H9896" s="2">
        <v>0.45460499999999998</v>
      </c>
      <c r="J9896" s="2">
        <v>11.93932</v>
      </c>
      <c r="K9896" s="2">
        <v>0.20368800000000001</v>
      </c>
      <c r="L9896" s="2">
        <v>6.2212999999999997E-2</v>
      </c>
    </row>
    <row r="9897" spans="1:12" x14ac:dyDescent="0.2">
      <c r="A9897" s="2">
        <v>11.940020000000001</v>
      </c>
      <c r="B9897" s="2">
        <v>46.039670000000001</v>
      </c>
      <c r="C9897" s="2">
        <v>0.31279299999999999</v>
      </c>
      <c r="D9897" s="2">
        <v>0.99965999999999999</v>
      </c>
      <c r="F9897" s="2">
        <v>11.93721</v>
      </c>
      <c r="G9897" s="2">
        <v>0.45074500000000001</v>
      </c>
      <c r="H9897" s="2">
        <v>0.45399499999999998</v>
      </c>
      <c r="J9897" s="2">
        <v>11.940020000000001</v>
      </c>
      <c r="K9897" s="2">
        <v>0.203989</v>
      </c>
      <c r="L9897" s="2">
        <v>6.2130999999999999E-2</v>
      </c>
    </row>
    <row r="9898" spans="1:12" x14ac:dyDescent="0.2">
      <c r="A9898" s="2">
        <v>11.940720000000001</v>
      </c>
      <c r="B9898" s="2">
        <v>46.10163</v>
      </c>
      <c r="C9898" s="2">
        <v>0.31312499999999999</v>
      </c>
      <c r="D9898" s="2">
        <v>0.99943800000000005</v>
      </c>
      <c r="F9898" s="2">
        <v>11.93791</v>
      </c>
      <c r="G9898" s="2">
        <v>0.45083600000000001</v>
      </c>
      <c r="H9898" s="2">
        <v>0.45377299999999998</v>
      </c>
      <c r="J9898" s="2">
        <v>11.940720000000001</v>
      </c>
      <c r="K9898" s="2">
        <v>0.20455699999999999</v>
      </c>
      <c r="L9898" s="2">
        <v>6.2386999999999998E-2</v>
      </c>
    </row>
    <row r="9899" spans="1:12" x14ac:dyDescent="0.2">
      <c r="A9899" s="2">
        <v>11.941420000000001</v>
      </c>
      <c r="B9899" s="2">
        <v>46.163550000000001</v>
      </c>
      <c r="C9899" s="2">
        <v>0.31335800000000003</v>
      </c>
      <c r="D9899" s="2">
        <v>0.99946900000000005</v>
      </c>
      <c r="F9899" s="2">
        <v>11.93862</v>
      </c>
      <c r="G9899" s="2">
        <v>0.450768</v>
      </c>
      <c r="H9899" s="2">
        <v>0.45355200000000001</v>
      </c>
      <c r="J9899" s="2">
        <v>11.941420000000001</v>
      </c>
      <c r="K9899" s="2">
        <v>0.20413000000000001</v>
      </c>
      <c r="L9899" s="2">
        <v>6.2156999999999997E-2</v>
      </c>
    </row>
    <row r="9900" spans="1:12" x14ac:dyDescent="0.2">
      <c r="A9900" s="2">
        <v>11.942119999999999</v>
      </c>
      <c r="B9900" s="2">
        <v>46.225560000000002</v>
      </c>
      <c r="C9900" s="2">
        <v>0.31387599999999999</v>
      </c>
      <c r="D9900" s="2">
        <v>0.99968999999999997</v>
      </c>
      <c r="F9900" s="2">
        <v>11.93932</v>
      </c>
      <c r="G9900" s="2">
        <v>0.45075199999999999</v>
      </c>
      <c r="H9900" s="2">
        <v>0.45352199999999998</v>
      </c>
      <c r="J9900" s="2">
        <v>11.942119999999999</v>
      </c>
      <c r="K9900" s="2">
        <v>0.20394699999999999</v>
      </c>
      <c r="L9900" s="2">
        <v>6.2036000000000001E-2</v>
      </c>
    </row>
    <row r="9901" spans="1:12" x14ac:dyDescent="0.2">
      <c r="A9901" s="2">
        <v>11.942819999999999</v>
      </c>
      <c r="B9901" s="2">
        <v>46.287889999999997</v>
      </c>
      <c r="C9901" s="2">
        <v>0.31418200000000002</v>
      </c>
      <c r="D9901" s="2">
        <v>0.99993399999999999</v>
      </c>
      <c r="F9901" s="2">
        <v>11.940020000000001</v>
      </c>
      <c r="G9901" s="2">
        <v>0.45097399999999999</v>
      </c>
      <c r="H9901" s="2">
        <v>0.45321699999999998</v>
      </c>
      <c r="J9901" s="2">
        <v>11.942819999999999</v>
      </c>
      <c r="K9901" s="2">
        <v>0.204231</v>
      </c>
      <c r="L9901" s="2">
        <v>6.1603999999999999E-2</v>
      </c>
    </row>
    <row r="9902" spans="1:12" x14ac:dyDescent="0.2">
      <c r="A9902" s="2">
        <v>11.943519999999999</v>
      </c>
      <c r="B9902" s="2">
        <v>46.350490000000001</v>
      </c>
      <c r="C9902" s="2">
        <v>0.314861</v>
      </c>
      <c r="D9902" s="2">
        <v>1.000148</v>
      </c>
      <c r="F9902" s="2">
        <v>11.940720000000001</v>
      </c>
      <c r="G9902" s="2">
        <v>0.45121800000000001</v>
      </c>
      <c r="H9902" s="2">
        <v>0.45333899999999999</v>
      </c>
      <c r="J9902" s="2">
        <v>11.943519999999999</v>
      </c>
      <c r="K9902" s="2">
        <v>0.20391100000000001</v>
      </c>
      <c r="L9902" s="2">
        <v>6.0630000000000003E-2</v>
      </c>
    </row>
    <row r="9903" spans="1:12" x14ac:dyDescent="0.2">
      <c r="A9903" s="2">
        <v>11.944229999999999</v>
      </c>
      <c r="B9903" s="2">
        <v>46.413089999999997</v>
      </c>
      <c r="C9903" s="2">
        <v>0.31543300000000002</v>
      </c>
      <c r="D9903" s="2">
        <v>1.0005599999999999</v>
      </c>
      <c r="F9903" s="2">
        <v>11.941420000000001</v>
      </c>
      <c r="G9903" s="2">
        <v>0.451187</v>
      </c>
      <c r="H9903" s="2">
        <v>0.45341500000000001</v>
      </c>
      <c r="J9903" s="2">
        <v>11.944229999999999</v>
      </c>
      <c r="K9903" s="2">
        <v>0.20404600000000001</v>
      </c>
      <c r="L9903" s="2">
        <v>6.0648000000000001E-2</v>
      </c>
    </row>
    <row r="9904" spans="1:12" x14ac:dyDescent="0.2">
      <c r="A9904" s="2">
        <v>11.944929999999999</v>
      </c>
      <c r="B9904" s="2">
        <v>46.475960000000001</v>
      </c>
      <c r="C9904" s="2">
        <v>0.31606600000000001</v>
      </c>
      <c r="D9904" s="2">
        <v>1.0006969999999999</v>
      </c>
      <c r="F9904" s="2">
        <v>11.942119999999999</v>
      </c>
      <c r="G9904" s="2">
        <v>0.45140799999999998</v>
      </c>
      <c r="H9904" s="2">
        <v>0.45369700000000002</v>
      </c>
      <c r="J9904" s="2">
        <v>11.944929999999999</v>
      </c>
      <c r="K9904" s="2">
        <v>0.204101</v>
      </c>
      <c r="L9904" s="2">
        <v>6.0988000000000001E-2</v>
      </c>
    </row>
    <row r="9905" spans="1:12" x14ac:dyDescent="0.2">
      <c r="A9905" s="2">
        <v>11.94563</v>
      </c>
      <c r="B9905" s="2">
        <v>46.538699999999999</v>
      </c>
      <c r="C9905" s="2">
        <v>0.31611899999999998</v>
      </c>
      <c r="D9905" s="2">
        <v>1.000278</v>
      </c>
      <c r="F9905" s="2">
        <v>11.942819999999999</v>
      </c>
      <c r="G9905" s="2">
        <v>0.45180500000000001</v>
      </c>
      <c r="H9905" s="2">
        <v>0.45378099999999999</v>
      </c>
      <c r="J9905" s="2">
        <v>11.94563</v>
      </c>
      <c r="K9905" s="2">
        <v>0.20366300000000001</v>
      </c>
      <c r="L9905" s="2">
        <v>6.1212999999999997E-2</v>
      </c>
    </row>
    <row r="9906" spans="1:12" x14ac:dyDescent="0.2">
      <c r="A9906" s="2">
        <v>11.94633</v>
      </c>
      <c r="B9906" s="2">
        <v>46.601570000000002</v>
      </c>
      <c r="C9906" s="2">
        <v>0.316604</v>
      </c>
      <c r="D9906" s="2">
        <v>0.99992700000000001</v>
      </c>
      <c r="F9906" s="2">
        <v>11.943519999999999</v>
      </c>
      <c r="G9906" s="2">
        <v>0.45221699999999998</v>
      </c>
      <c r="H9906" s="2">
        <v>0.45421600000000001</v>
      </c>
      <c r="J9906" s="2">
        <v>11.94633</v>
      </c>
      <c r="K9906" s="2">
        <v>0.20286399999999999</v>
      </c>
      <c r="L9906" s="2">
        <v>6.0743999999999999E-2</v>
      </c>
    </row>
    <row r="9907" spans="1:12" x14ac:dyDescent="0.2">
      <c r="A9907" s="2">
        <v>11.94703</v>
      </c>
      <c r="B9907" s="2">
        <v>46.665059999999997</v>
      </c>
      <c r="C9907" s="2">
        <v>0.316554</v>
      </c>
      <c r="D9907" s="2">
        <v>0.99957600000000002</v>
      </c>
      <c r="F9907" s="2">
        <v>11.944229999999999</v>
      </c>
      <c r="G9907" s="2">
        <v>0.452316</v>
      </c>
      <c r="H9907" s="2">
        <v>0.45465899999999998</v>
      </c>
      <c r="J9907" s="2">
        <v>11.94703</v>
      </c>
      <c r="K9907" s="2">
        <v>0.20272999999999999</v>
      </c>
      <c r="L9907" s="2">
        <v>6.0842E-2</v>
      </c>
    </row>
    <row r="9908" spans="1:12" x14ac:dyDescent="0.2">
      <c r="A9908" s="2">
        <v>11.94773</v>
      </c>
      <c r="B9908" s="2">
        <v>46.728850000000001</v>
      </c>
      <c r="C9908" s="2">
        <v>0.31684000000000001</v>
      </c>
      <c r="D9908" s="2">
        <v>0.99989600000000001</v>
      </c>
      <c r="F9908" s="2">
        <v>11.944929999999999</v>
      </c>
      <c r="G9908" s="2">
        <v>0.45272800000000002</v>
      </c>
      <c r="H9908" s="2">
        <v>0.45478099999999999</v>
      </c>
      <c r="J9908" s="2">
        <v>11.94773</v>
      </c>
      <c r="K9908" s="2">
        <v>0.20328299999999999</v>
      </c>
      <c r="L9908" s="2">
        <v>6.1501E-2</v>
      </c>
    </row>
    <row r="9909" spans="1:12" x14ac:dyDescent="0.2">
      <c r="A9909" s="2">
        <v>11.94843</v>
      </c>
      <c r="B9909" s="2">
        <v>46.79222</v>
      </c>
      <c r="C9909" s="2">
        <v>0.31666899999999998</v>
      </c>
      <c r="D9909" s="2">
        <v>1.000407</v>
      </c>
      <c r="F9909" s="2">
        <v>11.94563</v>
      </c>
      <c r="G9909" s="2">
        <v>0.45313999999999999</v>
      </c>
      <c r="H9909" s="2">
        <v>0.454735</v>
      </c>
      <c r="J9909" s="2">
        <v>11.94843</v>
      </c>
      <c r="K9909" s="2">
        <v>0.20333699999999999</v>
      </c>
      <c r="L9909" s="2">
        <v>6.1452E-2</v>
      </c>
    </row>
    <row r="9910" spans="1:12" x14ac:dyDescent="0.2">
      <c r="A9910" s="2">
        <v>11.94914</v>
      </c>
      <c r="B9910" s="2">
        <v>46.856259999999999</v>
      </c>
      <c r="C9910" s="2">
        <v>0.317241</v>
      </c>
      <c r="D9910" s="2">
        <v>1.000575</v>
      </c>
      <c r="F9910" s="2">
        <v>11.94633</v>
      </c>
      <c r="G9910" s="2">
        <v>0.45339200000000002</v>
      </c>
      <c r="H9910" s="2">
        <v>0.45488000000000001</v>
      </c>
      <c r="J9910" s="2">
        <v>11.94914</v>
      </c>
      <c r="K9910" s="2">
        <v>0.203874</v>
      </c>
      <c r="L9910" s="2">
        <v>6.1399000000000002E-2</v>
      </c>
    </row>
    <row r="9911" spans="1:12" x14ac:dyDescent="0.2">
      <c r="A9911" s="2">
        <v>11.94984</v>
      </c>
      <c r="B9911" s="2">
        <v>46.919879999999999</v>
      </c>
      <c r="C9911" s="2">
        <v>0.31761499999999998</v>
      </c>
      <c r="D9911" s="2">
        <v>1.001315</v>
      </c>
      <c r="F9911" s="2">
        <v>11.94703</v>
      </c>
      <c r="G9911" s="2">
        <v>0.45358300000000001</v>
      </c>
      <c r="H9911" s="2">
        <v>0.455063</v>
      </c>
      <c r="J9911" s="2">
        <v>11.94984</v>
      </c>
      <c r="K9911" s="2">
        <v>0.204126</v>
      </c>
      <c r="L9911" s="2">
        <v>6.0915999999999998E-2</v>
      </c>
    </row>
    <row r="9912" spans="1:12" x14ac:dyDescent="0.2">
      <c r="A9912" s="2">
        <v>11.95054</v>
      </c>
      <c r="B9912" s="2">
        <v>46.983640000000001</v>
      </c>
      <c r="C9912" s="2">
        <v>0.31815300000000002</v>
      </c>
      <c r="D9912" s="2">
        <v>1.001987</v>
      </c>
      <c r="F9912" s="2">
        <v>11.94773</v>
      </c>
      <c r="G9912" s="2">
        <v>0.45382699999999998</v>
      </c>
      <c r="H9912" s="2">
        <v>0.454735</v>
      </c>
      <c r="J9912" s="2">
        <v>11.95054</v>
      </c>
      <c r="K9912" s="2">
        <v>0.20426</v>
      </c>
      <c r="L9912" s="2">
        <v>6.0491999999999997E-2</v>
      </c>
    </row>
    <row r="9913" spans="1:12" x14ac:dyDescent="0.2">
      <c r="A9913" s="2">
        <v>11.95124</v>
      </c>
      <c r="B9913" s="2">
        <v>47.04795</v>
      </c>
      <c r="C9913" s="2">
        <v>0.318938</v>
      </c>
      <c r="D9913" s="2">
        <v>1.002246</v>
      </c>
      <c r="F9913" s="2">
        <v>11.94843</v>
      </c>
      <c r="G9913" s="2">
        <v>0.45424700000000001</v>
      </c>
      <c r="H9913" s="2">
        <v>0.45427699999999999</v>
      </c>
      <c r="J9913" s="2">
        <v>11.95124</v>
      </c>
      <c r="K9913" s="2">
        <v>0.20445199999999999</v>
      </c>
      <c r="L9913" s="2">
        <v>5.9610999999999997E-2</v>
      </c>
    </row>
    <row r="9914" spans="1:12" x14ac:dyDescent="0.2">
      <c r="A9914" s="2">
        <v>11.95194</v>
      </c>
      <c r="B9914" s="2">
        <v>47.11121</v>
      </c>
      <c r="C9914" s="2">
        <v>0.319637</v>
      </c>
      <c r="D9914" s="2">
        <v>1.002551</v>
      </c>
      <c r="F9914" s="2">
        <v>11.94914</v>
      </c>
      <c r="G9914" s="2">
        <v>0.45417000000000002</v>
      </c>
      <c r="H9914" s="2">
        <v>0.45497100000000001</v>
      </c>
      <c r="J9914" s="2">
        <v>11.95194</v>
      </c>
      <c r="K9914" s="2">
        <v>0.205152</v>
      </c>
      <c r="L9914" s="2">
        <v>5.985E-2</v>
      </c>
    </row>
    <row r="9915" spans="1:12" x14ac:dyDescent="0.2">
      <c r="A9915" s="2">
        <v>11.952640000000001</v>
      </c>
      <c r="B9915" s="2">
        <v>47.175060000000002</v>
      </c>
      <c r="C9915" s="2">
        <v>0.32034600000000002</v>
      </c>
      <c r="D9915" s="2">
        <v>1.0026729999999999</v>
      </c>
      <c r="F9915" s="2">
        <v>11.94984</v>
      </c>
      <c r="G9915" s="2">
        <v>0.45447500000000002</v>
      </c>
      <c r="H9915" s="2">
        <v>0.45433000000000001</v>
      </c>
      <c r="J9915" s="2">
        <v>11.952640000000001</v>
      </c>
      <c r="K9915" s="2">
        <v>0.20551900000000001</v>
      </c>
      <c r="L9915" s="2">
        <v>6.0632999999999999E-2</v>
      </c>
    </row>
    <row r="9916" spans="1:12" x14ac:dyDescent="0.2">
      <c r="A9916" s="2">
        <v>11.953340000000001</v>
      </c>
      <c r="B9916" s="2">
        <v>47.23912</v>
      </c>
      <c r="C9916" s="2">
        <v>0.32126199999999999</v>
      </c>
      <c r="D9916" s="2">
        <v>1.0029170000000001</v>
      </c>
      <c r="F9916" s="2">
        <v>11.95054</v>
      </c>
      <c r="G9916" s="2">
        <v>0.45455899999999999</v>
      </c>
      <c r="H9916" s="2">
        <v>0.45394099999999998</v>
      </c>
      <c r="J9916" s="2">
        <v>11.953340000000001</v>
      </c>
      <c r="K9916" s="2">
        <v>0.20577200000000001</v>
      </c>
      <c r="L9916" s="2">
        <v>6.0380000000000003E-2</v>
      </c>
    </row>
    <row r="9917" spans="1:12" x14ac:dyDescent="0.2">
      <c r="A9917" s="2">
        <v>11.954050000000001</v>
      </c>
      <c r="B9917" s="2">
        <v>47.3033</v>
      </c>
      <c r="C9917" s="2">
        <v>0.32199800000000001</v>
      </c>
      <c r="D9917" s="2">
        <v>1.003101</v>
      </c>
      <c r="F9917" s="2">
        <v>11.95124</v>
      </c>
      <c r="G9917" s="2">
        <v>0.454239</v>
      </c>
      <c r="H9917" s="2">
        <v>0.45416299999999998</v>
      </c>
      <c r="J9917" s="2">
        <v>11.954050000000001</v>
      </c>
      <c r="K9917" s="2">
        <v>0.20553199999999999</v>
      </c>
      <c r="L9917" s="2">
        <v>6.0879999999999997E-2</v>
      </c>
    </row>
    <row r="9918" spans="1:12" x14ac:dyDescent="0.2">
      <c r="A9918" s="2">
        <v>11.954750000000001</v>
      </c>
      <c r="B9918" s="2">
        <v>47.368000000000002</v>
      </c>
      <c r="C9918" s="2">
        <v>0.32270700000000002</v>
      </c>
      <c r="D9918" s="2">
        <v>1.0037640000000001</v>
      </c>
      <c r="F9918" s="2">
        <v>11.95194</v>
      </c>
      <c r="G9918" s="2">
        <v>0.45460499999999998</v>
      </c>
      <c r="H9918" s="2">
        <v>0.45383499999999999</v>
      </c>
      <c r="J9918" s="2">
        <v>11.954750000000001</v>
      </c>
      <c r="K9918" s="2">
        <v>0.20566200000000001</v>
      </c>
      <c r="L9918" s="2">
        <v>6.1187999999999999E-2</v>
      </c>
    </row>
    <row r="9919" spans="1:12" x14ac:dyDescent="0.2">
      <c r="A9919" s="2">
        <v>11.955450000000001</v>
      </c>
      <c r="B9919" s="2">
        <v>47.432540000000003</v>
      </c>
      <c r="C9919" s="2">
        <v>0.32320300000000002</v>
      </c>
      <c r="D9919" s="2">
        <v>1.003978</v>
      </c>
      <c r="F9919" s="2">
        <v>11.952640000000001</v>
      </c>
      <c r="G9919" s="2">
        <v>0.45399499999999998</v>
      </c>
      <c r="H9919" s="2">
        <v>0.45342300000000002</v>
      </c>
      <c r="J9919" s="2">
        <v>11.955450000000001</v>
      </c>
      <c r="K9919" s="2">
        <v>0.20577200000000001</v>
      </c>
      <c r="L9919" s="2">
        <v>6.0766000000000001E-2</v>
      </c>
    </row>
    <row r="9920" spans="1:12" x14ac:dyDescent="0.2">
      <c r="A9920" s="2">
        <v>11.956149999999999</v>
      </c>
      <c r="B9920" s="2">
        <v>47.49662</v>
      </c>
      <c r="C9920" s="2">
        <v>0.32396999999999998</v>
      </c>
      <c r="D9920" s="2">
        <v>1.0038860000000001</v>
      </c>
      <c r="F9920" s="2">
        <v>11.953340000000001</v>
      </c>
      <c r="G9920" s="2">
        <v>0.45377299999999998</v>
      </c>
      <c r="H9920" s="2">
        <v>0.453629</v>
      </c>
      <c r="J9920" s="2">
        <v>11.956149999999999</v>
      </c>
      <c r="K9920" s="2">
        <v>0.20574400000000001</v>
      </c>
      <c r="L9920" s="2">
        <v>6.0914000000000003E-2</v>
      </c>
    </row>
    <row r="9921" spans="1:12" x14ac:dyDescent="0.2">
      <c r="A9921" s="2">
        <v>11.956849999999999</v>
      </c>
      <c r="B9921" s="2">
        <v>47.561160000000001</v>
      </c>
      <c r="C9921" s="2">
        <v>0.32406200000000002</v>
      </c>
      <c r="D9921" s="2">
        <v>1.0038940000000001</v>
      </c>
      <c r="F9921" s="2">
        <v>11.954050000000001</v>
      </c>
      <c r="G9921" s="2">
        <v>0.45355200000000001</v>
      </c>
      <c r="H9921" s="2">
        <v>0.45364399999999999</v>
      </c>
      <c r="J9921" s="2">
        <v>11.956849999999999</v>
      </c>
      <c r="K9921" s="2">
        <v>0.20522099999999999</v>
      </c>
      <c r="L9921" s="2">
        <v>6.1615000000000003E-2</v>
      </c>
    </row>
    <row r="9922" spans="1:12" x14ac:dyDescent="0.2">
      <c r="A9922" s="2">
        <v>11.957549999999999</v>
      </c>
      <c r="B9922" s="2">
        <v>47.625999999999998</v>
      </c>
      <c r="C9922" s="2">
        <v>0.32443499999999997</v>
      </c>
      <c r="D9922" s="2">
        <v>1.003703</v>
      </c>
      <c r="F9922" s="2">
        <v>11.954750000000001</v>
      </c>
      <c r="G9922" s="2">
        <v>0.45352199999999998</v>
      </c>
      <c r="H9922" s="2">
        <v>0.45305600000000001</v>
      </c>
      <c r="J9922" s="2">
        <v>11.957549999999999</v>
      </c>
      <c r="K9922" s="2">
        <v>0.20516999999999999</v>
      </c>
      <c r="L9922" s="2">
        <v>6.1414000000000003E-2</v>
      </c>
    </row>
    <row r="9923" spans="1:12" x14ac:dyDescent="0.2">
      <c r="A9923" s="2">
        <v>11.95825</v>
      </c>
      <c r="B9923" s="2">
        <v>47.690989999999999</v>
      </c>
      <c r="C9923" s="2">
        <v>0.32474799999999998</v>
      </c>
      <c r="D9923" s="2">
        <v>1.0035510000000001</v>
      </c>
      <c r="F9923" s="2">
        <v>11.955450000000001</v>
      </c>
      <c r="G9923" s="2">
        <v>0.45321699999999998</v>
      </c>
      <c r="H9923" s="2">
        <v>0.45323200000000002</v>
      </c>
      <c r="J9923" s="2">
        <v>11.95825</v>
      </c>
      <c r="K9923" s="2">
        <v>0.205705</v>
      </c>
      <c r="L9923" s="2">
        <v>6.0692000000000003E-2</v>
      </c>
    </row>
    <row r="9924" spans="1:12" x14ac:dyDescent="0.2">
      <c r="A9924" s="2">
        <v>11.958959999999999</v>
      </c>
      <c r="B9924" s="2">
        <v>47.756929999999997</v>
      </c>
      <c r="C9924" s="2">
        <v>0.32492799999999999</v>
      </c>
      <c r="D9924" s="2">
        <v>1.0037640000000001</v>
      </c>
      <c r="F9924" s="2">
        <v>11.956149999999999</v>
      </c>
      <c r="G9924" s="2">
        <v>0.45333899999999999</v>
      </c>
      <c r="H9924" s="2">
        <v>0.453094</v>
      </c>
      <c r="J9924" s="2">
        <v>11.958959999999999</v>
      </c>
      <c r="K9924" s="2">
        <v>0.205868</v>
      </c>
      <c r="L9924" s="2">
        <v>6.0652999999999999E-2</v>
      </c>
    </row>
    <row r="9925" spans="1:12" x14ac:dyDescent="0.2">
      <c r="A9925" s="2">
        <v>11.95966</v>
      </c>
      <c r="B9925" s="2">
        <v>47.822620000000001</v>
      </c>
      <c r="C9925" s="2">
        <v>0.32519500000000001</v>
      </c>
      <c r="D9925" s="2">
        <v>1.0037259999999999</v>
      </c>
      <c r="F9925" s="2">
        <v>11.956849999999999</v>
      </c>
      <c r="G9925" s="2">
        <v>0.45341500000000001</v>
      </c>
      <c r="H9925" s="2">
        <v>0.45296500000000001</v>
      </c>
      <c r="J9925" s="2">
        <v>11.95966</v>
      </c>
      <c r="K9925" s="2">
        <v>0.20582</v>
      </c>
      <c r="L9925" s="2">
        <v>6.0206000000000003E-2</v>
      </c>
    </row>
    <row r="9926" spans="1:12" x14ac:dyDescent="0.2">
      <c r="A9926" s="2">
        <v>11.96036</v>
      </c>
      <c r="B9926" s="2">
        <v>47.888190000000002</v>
      </c>
      <c r="C9926" s="2">
        <v>0.32564799999999999</v>
      </c>
      <c r="D9926" s="2">
        <v>1.003833</v>
      </c>
      <c r="F9926" s="2">
        <v>11.957549999999999</v>
      </c>
      <c r="G9926" s="2">
        <v>0.45369700000000002</v>
      </c>
      <c r="H9926" s="2">
        <v>0.453148</v>
      </c>
      <c r="J9926" s="2">
        <v>11.96036</v>
      </c>
      <c r="K9926" s="2">
        <v>0.20594999999999999</v>
      </c>
      <c r="L9926" s="2">
        <v>5.9785999999999999E-2</v>
      </c>
    </row>
    <row r="9927" spans="1:12" x14ac:dyDescent="0.2">
      <c r="A9927" s="2">
        <v>11.96106</v>
      </c>
      <c r="B9927" s="2">
        <v>47.953800000000001</v>
      </c>
      <c r="C9927" s="2">
        <v>0.32603799999999999</v>
      </c>
      <c r="D9927" s="2">
        <v>1.0037259999999999</v>
      </c>
      <c r="F9927" s="2">
        <v>11.95825</v>
      </c>
      <c r="G9927" s="2">
        <v>0.45378099999999999</v>
      </c>
      <c r="H9927" s="2">
        <v>0.45299499999999998</v>
      </c>
      <c r="J9927" s="2">
        <v>11.96106</v>
      </c>
      <c r="K9927" s="2">
        <v>0.20599700000000001</v>
      </c>
      <c r="L9927" s="2">
        <v>5.9428000000000002E-2</v>
      </c>
    </row>
    <row r="9928" spans="1:12" x14ac:dyDescent="0.2">
      <c r="A9928" s="2">
        <v>11.96176</v>
      </c>
      <c r="B9928" s="2">
        <v>48.02</v>
      </c>
      <c r="C9928" s="2">
        <v>0.32645299999999999</v>
      </c>
      <c r="D9928" s="2">
        <v>1.003261</v>
      </c>
      <c r="F9928" s="2">
        <v>11.958959999999999</v>
      </c>
      <c r="G9928" s="2">
        <v>0.45421600000000001</v>
      </c>
      <c r="H9928" s="2">
        <v>0.45303300000000002</v>
      </c>
      <c r="J9928" s="2">
        <v>11.96176</v>
      </c>
      <c r="K9928" s="2">
        <v>0.206619</v>
      </c>
      <c r="L9928" s="2">
        <v>5.9721999999999997E-2</v>
      </c>
    </row>
    <row r="9929" spans="1:12" x14ac:dyDescent="0.2">
      <c r="A9929" s="2">
        <v>11.96246</v>
      </c>
      <c r="B9929" s="2">
        <v>48.08623</v>
      </c>
      <c r="C9929" s="2">
        <v>0.32678499999999999</v>
      </c>
      <c r="D9929" s="2">
        <v>1.0030779999999999</v>
      </c>
      <c r="F9929" s="2">
        <v>11.95966</v>
      </c>
      <c r="G9929" s="2">
        <v>0.45465899999999998</v>
      </c>
      <c r="H9929" s="2">
        <v>0.45303300000000002</v>
      </c>
      <c r="J9929" s="2">
        <v>11.96246</v>
      </c>
      <c r="K9929" s="2">
        <v>0.20779600000000001</v>
      </c>
      <c r="L9929" s="2">
        <v>5.9568000000000003E-2</v>
      </c>
    </row>
    <row r="9930" spans="1:12" x14ac:dyDescent="0.2">
      <c r="A9930" s="2">
        <v>11.96316</v>
      </c>
      <c r="B9930" s="2">
        <v>48.152679999999997</v>
      </c>
      <c r="C9930" s="2">
        <v>0.32687699999999997</v>
      </c>
      <c r="D9930" s="2">
        <v>1.00278</v>
      </c>
      <c r="F9930" s="2">
        <v>11.96036</v>
      </c>
      <c r="G9930" s="2">
        <v>0.45478099999999999</v>
      </c>
      <c r="H9930" s="2">
        <v>0.45282699999999998</v>
      </c>
      <c r="J9930" s="2">
        <v>11.96316</v>
      </c>
      <c r="K9930" s="2">
        <v>0.20828199999999999</v>
      </c>
      <c r="L9930" s="2">
        <v>5.9359000000000002E-2</v>
      </c>
    </row>
    <row r="9931" spans="1:12" x14ac:dyDescent="0.2">
      <c r="A9931" s="2">
        <v>11.96386</v>
      </c>
      <c r="B9931" s="2">
        <v>48.219050000000003</v>
      </c>
      <c r="C9931" s="2">
        <v>0.32736100000000001</v>
      </c>
      <c r="D9931" s="2">
        <v>1.002704</v>
      </c>
      <c r="F9931" s="2">
        <v>11.96106</v>
      </c>
      <c r="G9931" s="2">
        <v>0.454735</v>
      </c>
      <c r="H9931" s="2">
        <v>0.452843</v>
      </c>
      <c r="J9931" s="2">
        <v>11.96386</v>
      </c>
      <c r="K9931" s="2">
        <v>0.20888300000000001</v>
      </c>
      <c r="L9931" s="2">
        <v>5.9090999999999998E-2</v>
      </c>
    </row>
    <row r="9932" spans="1:12" x14ac:dyDescent="0.2">
      <c r="A9932" s="2">
        <v>11.96457</v>
      </c>
      <c r="B9932" s="2">
        <v>48.285409999999999</v>
      </c>
      <c r="C9932" s="2">
        <v>0.32769300000000001</v>
      </c>
      <c r="D9932" s="2">
        <v>1.0033069999999999</v>
      </c>
      <c r="F9932" s="2">
        <v>11.96176</v>
      </c>
      <c r="G9932" s="2">
        <v>0.45488000000000001</v>
      </c>
      <c r="H9932" s="2">
        <v>0.45303300000000002</v>
      </c>
      <c r="J9932" s="2">
        <v>11.96457</v>
      </c>
      <c r="K9932" s="2">
        <v>0.209537</v>
      </c>
      <c r="L9932" s="2">
        <v>5.8924999999999998E-2</v>
      </c>
    </row>
    <row r="9933" spans="1:12" x14ac:dyDescent="0.2">
      <c r="A9933" s="2">
        <v>11.96527</v>
      </c>
      <c r="B9933" s="2">
        <v>48.352319999999999</v>
      </c>
      <c r="C9933" s="2">
        <v>0.32758999999999999</v>
      </c>
      <c r="D9933" s="2">
        <v>1.003474</v>
      </c>
      <c r="F9933" s="2">
        <v>11.96246</v>
      </c>
      <c r="G9933" s="2">
        <v>0.455063</v>
      </c>
      <c r="H9933" s="2">
        <v>0.45254499999999998</v>
      </c>
      <c r="J9933" s="2">
        <v>11.96527</v>
      </c>
      <c r="K9933" s="2">
        <v>0.21002599999999999</v>
      </c>
      <c r="L9933" s="2">
        <v>5.9053000000000001E-2</v>
      </c>
    </row>
    <row r="9934" spans="1:12" x14ac:dyDescent="0.2">
      <c r="A9934" s="2">
        <v>11.96597</v>
      </c>
      <c r="B9934" s="2">
        <v>48.419029999999999</v>
      </c>
      <c r="C9934" s="2">
        <v>0.32738400000000001</v>
      </c>
      <c r="D9934" s="2">
        <v>1.0034670000000001</v>
      </c>
      <c r="F9934" s="2">
        <v>11.96316</v>
      </c>
      <c r="G9934" s="2">
        <v>0.454735</v>
      </c>
      <c r="H9934" s="2">
        <v>0.45226300000000003</v>
      </c>
      <c r="J9934" s="2">
        <v>11.96597</v>
      </c>
      <c r="K9934" s="2">
        <v>0.21013599999999999</v>
      </c>
      <c r="L9934" s="2">
        <v>5.9542999999999999E-2</v>
      </c>
    </row>
    <row r="9935" spans="1:12" x14ac:dyDescent="0.2">
      <c r="A9935" s="2">
        <v>11.966670000000001</v>
      </c>
      <c r="B9935" s="2">
        <v>48.484290000000001</v>
      </c>
      <c r="C9935" s="2">
        <v>0.32777299999999998</v>
      </c>
      <c r="D9935" s="2">
        <v>1.003665</v>
      </c>
      <c r="F9935" s="2">
        <v>11.96386</v>
      </c>
      <c r="G9935" s="2">
        <v>0.45427699999999999</v>
      </c>
      <c r="H9935" s="2">
        <v>0.45238499999999998</v>
      </c>
      <c r="J9935" s="2">
        <v>11.966670000000001</v>
      </c>
      <c r="K9935" s="2">
        <v>0.210817</v>
      </c>
      <c r="L9935" s="2">
        <v>5.9735000000000003E-2</v>
      </c>
    </row>
    <row r="9936" spans="1:12" x14ac:dyDescent="0.2">
      <c r="A9936" s="2">
        <v>11.967370000000001</v>
      </c>
      <c r="B9936" s="2">
        <v>48.54542</v>
      </c>
      <c r="C9936" s="2">
        <v>0.32805600000000001</v>
      </c>
      <c r="D9936" s="2">
        <v>1.004054</v>
      </c>
      <c r="F9936" s="2">
        <v>11.96457</v>
      </c>
      <c r="G9936" s="2">
        <v>0.45497100000000001</v>
      </c>
      <c r="H9936" s="2">
        <v>0.45237699999999997</v>
      </c>
      <c r="J9936" s="2">
        <v>11.967370000000001</v>
      </c>
      <c r="K9936" s="2">
        <v>0.211088</v>
      </c>
      <c r="L9936" s="2">
        <v>5.9652999999999998E-2</v>
      </c>
    </row>
    <row r="9937" spans="1:12" x14ac:dyDescent="0.2">
      <c r="A9937" s="2">
        <v>11.968070000000001</v>
      </c>
      <c r="B9937" s="2">
        <v>48.604819999999997</v>
      </c>
      <c r="C9937" s="2">
        <v>0.32824999999999999</v>
      </c>
      <c r="D9937" s="2">
        <v>1.0048859999999999</v>
      </c>
      <c r="F9937" s="2">
        <v>11.96527</v>
      </c>
      <c r="G9937" s="2">
        <v>0.45433000000000001</v>
      </c>
      <c r="H9937" s="2">
        <v>0.45208700000000002</v>
      </c>
      <c r="J9937" s="2">
        <v>11.968070000000001</v>
      </c>
      <c r="K9937" s="2">
        <v>0.211199</v>
      </c>
      <c r="L9937" s="2">
        <v>5.9975000000000001E-2</v>
      </c>
    </row>
    <row r="9938" spans="1:12" x14ac:dyDescent="0.2">
      <c r="A9938" s="2">
        <v>11.968769999999999</v>
      </c>
      <c r="B9938" s="2">
        <v>48.666370000000001</v>
      </c>
      <c r="C9938" s="2">
        <v>0.32811299999999999</v>
      </c>
      <c r="D9938" s="2">
        <v>1.0053589999999999</v>
      </c>
      <c r="F9938" s="2">
        <v>11.96597</v>
      </c>
      <c r="G9938" s="2">
        <v>0.45394099999999998</v>
      </c>
      <c r="H9938" s="2">
        <v>0.45143899999999998</v>
      </c>
      <c r="J9938" s="2">
        <v>11.968769999999999</v>
      </c>
      <c r="K9938" s="2">
        <v>0.211113</v>
      </c>
      <c r="L9938" s="2">
        <v>6.0171000000000002E-2</v>
      </c>
    </row>
    <row r="9939" spans="1:12" x14ac:dyDescent="0.2">
      <c r="A9939" s="2">
        <v>11.969480000000001</v>
      </c>
      <c r="B9939" s="2">
        <v>48.732329999999997</v>
      </c>
      <c r="C9939" s="2">
        <v>0.32829599999999998</v>
      </c>
      <c r="D9939" s="2">
        <v>1.0052669999999999</v>
      </c>
      <c r="F9939" s="2">
        <v>11.966670000000001</v>
      </c>
      <c r="G9939" s="2">
        <v>0.45416299999999998</v>
      </c>
      <c r="H9939" s="2">
        <v>0.45072200000000001</v>
      </c>
      <c r="J9939" s="2">
        <v>11.969480000000001</v>
      </c>
      <c r="K9939" s="2">
        <v>0.21113199999999999</v>
      </c>
      <c r="L9939" s="2">
        <v>6.0442999999999997E-2</v>
      </c>
    </row>
    <row r="9940" spans="1:12" x14ac:dyDescent="0.2">
      <c r="A9940" s="2">
        <v>11.970179999999999</v>
      </c>
      <c r="B9940" s="2">
        <v>48.800960000000003</v>
      </c>
      <c r="C9940" s="2">
        <v>0.32888699999999998</v>
      </c>
      <c r="D9940" s="2">
        <v>1.005344</v>
      </c>
      <c r="F9940" s="2">
        <v>11.967370000000001</v>
      </c>
      <c r="G9940" s="2">
        <v>0.45383499999999999</v>
      </c>
      <c r="H9940" s="2">
        <v>0.45020300000000002</v>
      </c>
      <c r="J9940" s="2">
        <v>11.970179999999999</v>
      </c>
      <c r="K9940" s="2">
        <v>0.21176700000000001</v>
      </c>
      <c r="L9940" s="2">
        <v>6.0560000000000003E-2</v>
      </c>
    </row>
    <row r="9941" spans="1:12" x14ac:dyDescent="0.2">
      <c r="A9941" s="2">
        <v>11.970879999999999</v>
      </c>
      <c r="B9941" s="2">
        <v>48.869720000000001</v>
      </c>
      <c r="C9941" s="2">
        <v>0.329349</v>
      </c>
      <c r="D9941" s="2">
        <v>1.005336</v>
      </c>
      <c r="F9941" s="2">
        <v>11.968070000000001</v>
      </c>
      <c r="G9941" s="2">
        <v>0.45342300000000002</v>
      </c>
      <c r="H9941" s="2">
        <v>0.44995099999999999</v>
      </c>
      <c r="J9941" s="2">
        <v>11.970879999999999</v>
      </c>
      <c r="K9941" s="2">
        <v>0.211983</v>
      </c>
      <c r="L9941" s="2">
        <v>6.0857000000000001E-2</v>
      </c>
    </row>
    <row r="9942" spans="1:12" x14ac:dyDescent="0.2">
      <c r="A9942" s="2">
        <v>11.971579999999999</v>
      </c>
      <c r="B9942" s="2">
        <v>48.93817</v>
      </c>
      <c r="C9942" s="2">
        <v>0.32988299999999998</v>
      </c>
      <c r="D9942" s="2">
        <v>1.0052669999999999</v>
      </c>
      <c r="F9942" s="2">
        <v>11.968769999999999</v>
      </c>
      <c r="G9942" s="2">
        <v>0.453629</v>
      </c>
      <c r="H9942" s="2">
        <v>0.44992799999999999</v>
      </c>
      <c r="J9942" s="2">
        <v>11.971579999999999</v>
      </c>
      <c r="K9942" s="2">
        <v>0.21182599999999999</v>
      </c>
      <c r="L9942" s="2">
        <v>6.096E-2</v>
      </c>
    </row>
    <row r="9943" spans="1:12" x14ac:dyDescent="0.2">
      <c r="A9943" s="2">
        <v>11.97228</v>
      </c>
      <c r="B9943" s="2">
        <v>49.00703</v>
      </c>
      <c r="C9943" s="2">
        <v>0.33036300000000002</v>
      </c>
      <c r="D9943" s="2">
        <v>1.005595</v>
      </c>
      <c r="F9943" s="2">
        <v>11.969480000000001</v>
      </c>
      <c r="G9943" s="2">
        <v>0.45364399999999999</v>
      </c>
      <c r="H9943" s="2">
        <v>0.45005000000000001</v>
      </c>
      <c r="J9943" s="2">
        <v>11.97228</v>
      </c>
      <c r="K9943" s="2">
        <v>0.21147099999999999</v>
      </c>
      <c r="L9943" s="2">
        <v>6.0581000000000003E-2</v>
      </c>
    </row>
    <row r="9944" spans="1:12" x14ac:dyDescent="0.2">
      <c r="A9944" s="2">
        <v>11.97298</v>
      </c>
      <c r="B9944" s="2">
        <v>49.076210000000003</v>
      </c>
      <c r="C9944" s="2">
        <v>0.33069500000000002</v>
      </c>
      <c r="D9944" s="2">
        <v>1.0056560000000001</v>
      </c>
      <c r="F9944" s="2">
        <v>11.970179999999999</v>
      </c>
      <c r="G9944" s="2">
        <v>0.45305600000000001</v>
      </c>
      <c r="H9944" s="2">
        <v>0.44998199999999999</v>
      </c>
      <c r="J9944" s="2">
        <v>11.97298</v>
      </c>
      <c r="K9944" s="2">
        <v>0.21124599999999999</v>
      </c>
      <c r="L9944" s="2">
        <v>5.9582999999999997E-2</v>
      </c>
    </row>
    <row r="9945" spans="1:12" x14ac:dyDescent="0.2">
      <c r="A9945" s="2">
        <v>11.97368</v>
      </c>
      <c r="B9945" s="2">
        <v>49.145049999999998</v>
      </c>
      <c r="C9945" s="2">
        <v>0.33112599999999998</v>
      </c>
      <c r="D9945" s="2">
        <v>1.0059689999999999</v>
      </c>
      <c r="F9945" s="2">
        <v>11.970879999999999</v>
      </c>
      <c r="G9945" s="2">
        <v>0.45323200000000002</v>
      </c>
      <c r="H9945" s="2">
        <v>0.44986700000000002</v>
      </c>
      <c r="J9945" s="2">
        <v>11.97368</v>
      </c>
      <c r="K9945" s="2">
        <v>0.21101900000000001</v>
      </c>
      <c r="L9945" s="2">
        <v>5.9174999999999998E-2</v>
      </c>
    </row>
    <row r="9946" spans="1:12" x14ac:dyDescent="0.2">
      <c r="A9946" s="2">
        <v>11.97439</v>
      </c>
      <c r="B9946" s="2">
        <v>49.214019999999998</v>
      </c>
      <c r="C9946" s="2">
        <v>0.33162599999999998</v>
      </c>
      <c r="D9946" s="2">
        <v>1.006305</v>
      </c>
      <c r="F9946" s="2">
        <v>11.971579999999999</v>
      </c>
      <c r="G9946" s="2">
        <v>0.453094</v>
      </c>
      <c r="H9946" s="2">
        <v>0.45047799999999999</v>
      </c>
      <c r="J9946" s="2">
        <v>11.97439</v>
      </c>
      <c r="K9946" s="2">
        <v>0.21070800000000001</v>
      </c>
      <c r="L9946" s="2">
        <v>5.8971000000000003E-2</v>
      </c>
    </row>
    <row r="9947" spans="1:12" x14ac:dyDescent="0.2">
      <c r="A9947" s="2">
        <v>11.97509</v>
      </c>
      <c r="B9947" s="2">
        <v>49.2834</v>
      </c>
      <c r="C9947" s="2">
        <v>0.33195400000000003</v>
      </c>
      <c r="D9947" s="2">
        <v>1.006297</v>
      </c>
      <c r="F9947" s="2">
        <v>11.97228</v>
      </c>
      <c r="G9947" s="2">
        <v>0.45296500000000001</v>
      </c>
      <c r="H9947" s="2">
        <v>0.45099600000000001</v>
      </c>
      <c r="J9947" s="2">
        <v>11.97509</v>
      </c>
      <c r="K9947" s="2">
        <v>0.21041499999999999</v>
      </c>
      <c r="L9947" s="2">
        <v>5.8557999999999999E-2</v>
      </c>
    </row>
    <row r="9948" spans="1:12" x14ac:dyDescent="0.2">
      <c r="A9948" s="2">
        <v>11.97579</v>
      </c>
      <c r="B9948" s="2">
        <v>49.353070000000002</v>
      </c>
      <c r="C9948" s="2">
        <v>0.33246500000000001</v>
      </c>
      <c r="D9948" s="2">
        <v>1.006305</v>
      </c>
      <c r="F9948" s="2">
        <v>11.97298</v>
      </c>
      <c r="G9948" s="2">
        <v>0.453148</v>
      </c>
      <c r="H9948" s="2">
        <v>0.450714</v>
      </c>
      <c r="J9948" s="2">
        <v>11.97579</v>
      </c>
      <c r="K9948" s="2">
        <v>0.20940800000000001</v>
      </c>
      <c r="L9948" s="2">
        <v>5.8292999999999998E-2</v>
      </c>
    </row>
    <row r="9949" spans="1:12" x14ac:dyDescent="0.2">
      <c r="A9949" s="2">
        <v>11.97649</v>
      </c>
      <c r="B9949" s="2">
        <v>49.422170000000001</v>
      </c>
      <c r="C9949" s="2">
        <v>0.33298800000000001</v>
      </c>
      <c r="D9949" s="2">
        <v>1.006839</v>
      </c>
      <c r="F9949" s="2">
        <v>11.97368</v>
      </c>
      <c r="G9949" s="2">
        <v>0.45299499999999998</v>
      </c>
      <c r="H9949" s="2">
        <v>0.450768</v>
      </c>
      <c r="J9949" s="2">
        <v>11.97649</v>
      </c>
      <c r="K9949" s="2">
        <v>0.209448</v>
      </c>
      <c r="L9949" s="2">
        <v>5.8207000000000002E-2</v>
      </c>
    </row>
    <row r="9950" spans="1:12" x14ac:dyDescent="0.2">
      <c r="A9950" s="2">
        <v>11.97719</v>
      </c>
      <c r="B9950" s="2">
        <v>49.491120000000002</v>
      </c>
      <c r="C9950" s="2">
        <v>0.33289999999999997</v>
      </c>
      <c r="D9950" s="2">
        <v>1.0072049999999999</v>
      </c>
      <c r="F9950" s="2">
        <v>11.97439</v>
      </c>
      <c r="G9950" s="2">
        <v>0.45303300000000002</v>
      </c>
      <c r="H9950" s="2">
        <v>0.450874</v>
      </c>
      <c r="J9950" s="2">
        <v>11.97719</v>
      </c>
      <c r="K9950" s="2">
        <v>0.20954700000000001</v>
      </c>
      <c r="L9950" s="2">
        <v>5.7629E-2</v>
      </c>
    </row>
    <row r="9951" spans="1:12" x14ac:dyDescent="0.2">
      <c r="A9951" s="2">
        <v>11.97789</v>
      </c>
      <c r="B9951" s="2">
        <v>49.560369999999999</v>
      </c>
      <c r="C9951" s="2">
        <v>0.33289299999999999</v>
      </c>
      <c r="D9951" s="2">
        <v>1.007304</v>
      </c>
      <c r="F9951" s="2">
        <v>11.97509</v>
      </c>
      <c r="G9951" s="2">
        <v>0.45303300000000002</v>
      </c>
      <c r="H9951" s="2">
        <v>0.451042</v>
      </c>
      <c r="J9951" s="2">
        <v>11.97789</v>
      </c>
      <c r="K9951" s="2">
        <v>0.20946100000000001</v>
      </c>
      <c r="L9951" s="2">
        <v>5.7523999999999999E-2</v>
      </c>
    </row>
    <row r="9952" spans="1:12" x14ac:dyDescent="0.2">
      <c r="A9952" s="2">
        <v>11.978590000000001</v>
      </c>
      <c r="B9952" s="2">
        <v>49.629449999999999</v>
      </c>
      <c r="C9952" s="2">
        <v>0.332816</v>
      </c>
      <c r="D9952" s="2">
        <v>1.007541</v>
      </c>
      <c r="F9952" s="2">
        <v>11.97579</v>
      </c>
      <c r="G9952" s="2">
        <v>0.45282699999999998</v>
      </c>
      <c r="H9952" s="2">
        <v>0.45108799999999999</v>
      </c>
      <c r="J9952" s="2">
        <v>11.978590000000001</v>
      </c>
      <c r="K9952" s="2">
        <v>0.209589</v>
      </c>
      <c r="L9952" s="2">
        <v>5.7540000000000001E-2</v>
      </c>
    </row>
    <row r="9953" spans="1:12" x14ac:dyDescent="0.2">
      <c r="A9953" s="2">
        <v>11.9793</v>
      </c>
      <c r="B9953" s="2">
        <v>49.698450000000001</v>
      </c>
      <c r="C9953" s="2">
        <v>0.33293099999999998</v>
      </c>
      <c r="D9953" s="2">
        <v>1.0077389999999999</v>
      </c>
      <c r="F9953" s="2">
        <v>11.97649</v>
      </c>
      <c r="G9953" s="2">
        <v>0.452843</v>
      </c>
      <c r="H9953" s="2">
        <v>0.45084400000000002</v>
      </c>
      <c r="J9953" s="2">
        <v>11.9793</v>
      </c>
      <c r="K9953" s="2">
        <v>0.20985799999999999</v>
      </c>
      <c r="L9953" s="2">
        <v>5.8234000000000001E-2</v>
      </c>
    </row>
    <row r="9954" spans="1:12" x14ac:dyDescent="0.2">
      <c r="A9954" s="2">
        <v>11.98</v>
      </c>
      <c r="B9954" s="2">
        <v>49.767150000000001</v>
      </c>
      <c r="C9954" s="2">
        <v>0.33288099999999998</v>
      </c>
      <c r="D9954" s="2">
        <v>1.008159</v>
      </c>
      <c r="F9954" s="2">
        <v>11.97719</v>
      </c>
      <c r="G9954" s="2">
        <v>0.45303300000000002</v>
      </c>
      <c r="H9954" s="2">
        <v>0.45048500000000002</v>
      </c>
      <c r="J9954" s="2">
        <v>11.98</v>
      </c>
      <c r="K9954" s="2">
        <v>0.21024300000000001</v>
      </c>
      <c r="L9954" s="2">
        <v>5.8217999999999999E-2</v>
      </c>
    </row>
    <row r="9955" spans="1:12" x14ac:dyDescent="0.2">
      <c r="A9955" s="2">
        <v>11.980700000000001</v>
      </c>
      <c r="B9955" s="2">
        <v>49.835970000000003</v>
      </c>
      <c r="C9955" s="2">
        <v>0.333289</v>
      </c>
      <c r="D9955" s="2">
        <v>1.00864</v>
      </c>
      <c r="F9955" s="2">
        <v>11.97789</v>
      </c>
      <c r="G9955" s="2">
        <v>0.45254499999999998</v>
      </c>
      <c r="H9955" s="2">
        <v>0.45063799999999998</v>
      </c>
      <c r="J9955" s="2">
        <v>11.980700000000001</v>
      </c>
      <c r="K9955" s="2">
        <v>0.21080599999999999</v>
      </c>
      <c r="L9955" s="2">
        <v>5.8270000000000002E-2</v>
      </c>
    </row>
    <row r="9956" spans="1:12" x14ac:dyDescent="0.2">
      <c r="A9956" s="2">
        <v>11.981400000000001</v>
      </c>
      <c r="B9956" s="2">
        <v>49.904890000000002</v>
      </c>
      <c r="C9956" s="2">
        <v>0.33370499999999997</v>
      </c>
      <c r="D9956" s="2">
        <v>1.009547</v>
      </c>
      <c r="F9956" s="2">
        <v>11.978590000000001</v>
      </c>
      <c r="G9956" s="2">
        <v>0.45226300000000003</v>
      </c>
      <c r="H9956" s="2">
        <v>0.450851</v>
      </c>
      <c r="J9956" s="2">
        <v>11.981400000000001</v>
      </c>
      <c r="K9956" s="2">
        <v>0.21129600000000001</v>
      </c>
      <c r="L9956" s="2">
        <v>5.9157000000000001E-2</v>
      </c>
    </row>
    <row r="9957" spans="1:12" x14ac:dyDescent="0.2">
      <c r="A9957" s="2">
        <v>11.982100000000001</v>
      </c>
      <c r="B9957" s="2">
        <v>49.974339999999998</v>
      </c>
      <c r="C9957" s="2">
        <v>0.33474999999999999</v>
      </c>
      <c r="D9957" s="2">
        <v>1.0106379999999999</v>
      </c>
      <c r="F9957" s="2">
        <v>11.9793</v>
      </c>
      <c r="G9957" s="2">
        <v>0.45238499999999998</v>
      </c>
      <c r="H9957" s="2">
        <v>0.45048500000000002</v>
      </c>
      <c r="J9957" s="2">
        <v>11.982100000000001</v>
      </c>
      <c r="K9957" s="2">
        <v>0.211284</v>
      </c>
      <c r="L9957" s="2">
        <v>5.8823E-2</v>
      </c>
    </row>
    <row r="9958" spans="1:12" x14ac:dyDescent="0.2">
      <c r="A9958" s="2">
        <v>11.982799999999999</v>
      </c>
      <c r="B9958" s="2">
        <v>50.043520000000001</v>
      </c>
      <c r="C9958" s="2">
        <v>0.33490700000000001</v>
      </c>
      <c r="D9958" s="2">
        <v>1.010669</v>
      </c>
      <c r="F9958" s="2">
        <v>11.98</v>
      </c>
      <c r="G9958" s="2">
        <v>0.45237699999999997</v>
      </c>
      <c r="H9958" s="2">
        <v>0.44994400000000001</v>
      </c>
      <c r="J9958" s="2">
        <v>11.982799999999999</v>
      </c>
      <c r="K9958" s="2">
        <v>0.21124799999999999</v>
      </c>
      <c r="L9958" s="2">
        <v>5.8074000000000001E-2</v>
      </c>
    </row>
    <row r="9959" spans="1:12" x14ac:dyDescent="0.2">
      <c r="A9959" s="2">
        <v>11.983499999999999</v>
      </c>
      <c r="B9959" s="2">
        <v>50.112290000000002</v>
      </c>
      <c r="C9959" s="2">
        <v>0.33535300000000001</v>
      </c>
      <c r="D9959" s="2">
        <v>1.011226</v>
      </c>
      <c r="F9959" s="2">
        <v>11.980700000000001</v>
      </c>
      <c r="G9959" s="2">
        <v>0.45208700000000002</v>
      </c>
      <c r="H9959" s="2">
        <v>0.44953199999999999</v>
      </c>
      <c r="J9959" s="2">
        <v>11.983499999999999</v>
      </c>
      <c r="K9959" s="2">
        <v>0.211086</v>
      </c>
      <c r="L9959" s="2">
        <v>5.7958999999999997E-2</v>
      </c>
    </row>
    <row r="9960" spans="1:12" x14ac:dyDescent="0.2">
      <c r="A9960" s="2">
        <v>11.9842</v>
      </c>
      <c r="B9960" s="2">
        <v>50.181449999999998</v>
      </c>
      <c r="C9960" s="2">
        <v>0.33540599999999998</v>
      </c>
      <c r="D9960" s="2">
        <v>1.0118590000000001</v>
      </c>
      <c r="F9960" s="2">
        <v>11.981400000000001</v>
      </c>
      <c r="G9960" s="2">
        <v>0.45143899999999998</v>
      </c>
      <c r="H9960" s="2">
        <v>0.44935599999999998</v>
      </c>
      <c r="J9960" s="2">
        <v>11.9842</v>
      </c>
      <c r="K9960" s="2">
        <v>0.211113</v>
      </c>
      <c r="L9960" s="2">
        <v>5.7467999999999998E-2</v>
      </c>
    </row>
    <row r="9961" spans="1:12" x14ac:dyDescent="0.2">
      <c r="A9961" s="2">
        <v>11.984909999999999</v>
      </c>
      <c r="B9961" s="2">
        <v>50.25132</v>
      </c>
      <c r="C9961" s="2">
        <v>0.33551300000000001</v>
      </c>
      <c r="D9961" s="2">
        <v>1.011752</v>
      </c>
      <c r="F9961" s="2">
        <v>11.982100000000001</v>
      </c>
      <c r="G9961" s="2">
        <v>0.45072200000000001</v>
      </c>
      <c r="H9961" s="2">
        <v>0.44891399999999998</v>
      </c>
      <c r="J9961" s="2">
        <v>11.984909999999999</v>
      </c>
      <c r="K9961" s="2">
        <v>0.210949</v>
      </c>
      <c r="L9961" s="2">
        <v>5.7827000000000003E-2</v>
      </c>
    </row>
    <row r="9962" spans="1:12" x14ac:dyDescent="0.2">
      <c r="A9962" s="2">
        <v>11.985609999999999</v>
      </c>
      <c r="B9962" s="2">
        <v>50.321770000000001</v>
      </c>
      <c r="C9962" s="2">
        <v>0.335532</v>
      </c>
      <c r="D9962" s="2">
        <v>1.0122629999999999</v>
      </c>
      <c r="F9962" s="2">
        <v>11.982799999999999</v>
      </c>
      <c r="G9962" s="2">
        <v>0.45020300000000002</v>
      </c>
      <c r="H9962" s="2">
        <v>0.44908900000000002</v>
      </c>
      <c r="J9962" s="2">
        <v>11.985609999999999</v>
      </c>
      <c r="K9962" s="2">
        <v>0.21060400000000001</v>
      </c>
      <c r="L9962" s="2">
        <v>5.7875999999999997E-2</v>
      </c>
    </row>
    <row r="9963" spans="1:12" x14ac:dyDescent="0.2">
      <c r="A9963" s="2">
        <v>11.98631</v>
      </c>
      <c r="B9963" s="2">
        <v>50.392220000000002</v>
      </c>
      <c r="C9963" s="2">
        <v>0.335563</v>
      </c>
      <c r="D9963" s="2">
        <v>1.011989</v>
      </c>
      <c r="F9963" s="2">
        <v>11.983499999999999</v>
      </c>
      <c r="G9963" s="2">
        <v>0.44995099999999999</v>
      </c>
      <c r="H9963" s="2">
        <v>0.44934099999999999</v>
      </c>
      <c r="J9963" s="2">
        <v>11.98631</v>
      </c>
      <c r="K9963" s="2">
        <v>0.21077299999999999</v>
      </c>
      <c r="L9963" s="2">
        <v>5.7970000000000001E-2</v>
      </c>
    </row>
    <row r="9964" spans="1:12" x14ac:dyDescent="0.2">
      <c r="A9964" s="2">
        <v>11.98701</v>
      </c>
      <c r="B9964" s="2">
        <v>50.462879999999998</v>
      </c>
      <c r="C9964" s="2">
        <v>0.33607399999999998</v>
      </c>
      <c r="D9964" s="2">
        <v>1.0122100000000001</v>
      </c>
      <c r="F9964" s="2">
        <v>11.9842</v>
      </c>
      <c r="G9964" s="2">
        <v>0.44992799999999999</v>
      </c>
      <c r="H9964" s="2">
        <v>0.44899</v>
      </c>
      <c r="J9964" s="2">
        <v>11.98701</v>
      </c>
      <c r="K9964" s="2">
        <v>0.210781</v>
      </c>
      <c r="L9964" s="2">
        <v>5.8146000000000003E-2</v>
      </c>
    </row>
    <row r="9965" spans="1:12" x14ac:dyDescent="0.2">
      <c r="A9965" s="2">
        <v>11.98771</v>
      </c>
      <c r="B9965" s="2">
        <v>50.533270000000002</v>
      </c>
      <c r="C9965" s="2">
        <v>0.33672999999999997</v>
      </c>
      <c r="D9965" s="2">
        <v>1.0124010000000001</v>
      </c>
      <c r="F9965" s="2">
        <v>11.984909999999999</v>
      </c>
      <c r="G9965" s="2">
        <v>0.45005000000000001</v>
      </c>
      <c r="H9965" s="2">
        <v>0.448967</v>
      </c>
      <c r="J9965" s="2">
        <v>11.98771</v>
      </c>
      <c r="K9965" s="2">
        <v>0.210762</v>
      </c>
      <c r="L9965" s="2">
        <v>5.7704999999999999E-2</v>
      </c>
    </row>
    <row r="9966" spans="1:12" x14ac:dyDescent="0.2">
      <c r="A9966" s="2">
        <v>11.98841</v>
      </c>
      <c r="B9966" s="2">
        <v>50.60425</v>
      </c>
      <c r="C9966" s="2">
        <v>0.33696300000000001</v>
      </c>
      <c r="D9966" s="2">
        <v>1.012813</v>
      </c>
      <c r="F9966" s="2">
        <v>11.985609999999999</v>
      </c>
      <c r="G9966" s="2">
        <v>0.44998199999999999</v>
      </c>
      <c r="H9966" s="2">
        <v>0.44924199999999997</v>
      </c>
      <c r="J9966" s="2">
        <v>11.98841</v>
      </c>
      <c r="K9966" s="2">
        <v>0.21045900000000001</v>
      </c>
      <c r="L9966" s="2">
        <v>5.8320999999999998E-2</v>
      </c>
    </row>
    <row r="9967" spans="1:12" x14ac:dyDescent="0.2">
      <c r="A9967" s="2">
        <v>11.98911</v>
      </c>
      <c r="B9967" s="2">
        <v>50.675220000000003</v>
      </c>
      <c r="C9967" s="2">
        <v>0.33709600000000001</v>
      </c>
      <c r="D9967" s="2">
        <v>1.0134080000000001</v>
      </c>
      <c r="F9967" s="2">
        <v>11.98631</v>
      </c>
      <c r="G9967" s="2">
        <v>0.44986700000000002</v>
      </c>
      <c r="H9967" s="2">
        <v>0.449326</v>
      </c>
      <c r="J9967" s="2">
        <v>11.98911</v>
      </c>
      <c r="K9967" s="2">
        <v>0.210872</v>
      </c>
      <c r="L9967" s="2">
        <v>5.8192000000000001E-2</v>
      </c>
    </row>
    <row r="9968" spans="1:12" x14ac:dyDescent="0.2">
      <c r="A9968" s="2">
        <v>11.98982</v>
      </c>
      <c r="B9968" s="2">
        <v>50.745899999999999</v>
      </c>
      <c r="C9968" s="2">
        <v>0.33702799999999999</v>
      </c>
      <c r="D9968" s="2">
        <v>1.0137050000000001</v>
      </c>
      <c r="F9968" s="2">
        <v>11.98701</v>
      </c>
      <c r="G9968" s="2">
        <v>0.45047799999999999</v>
      </c>
      <c r="H9968" s="2">
        <v>0.449432</v>
      </c>
      <c r="J9968" s="2">
        <v>11.98982</v>
      </c>
      <c r="K9968" s="2">
        <v>0.211449</v>
      </c>
      <c r="L9968" s="2">
        <v>5.8173000000000002E-2</v>
      </c>
    </row>
    <row r="9969" spans="1:12" x14ac:dyDescent="0.2">
      <c r="A9969" s="2">
        <v>11.99052</v>
      </c>
      <c r="B9969" s="2">
        <v>50.817019999999999</v>
      </c>
      <c r="C9969" s="2">
        <v>0.33721099999999998</v>
      </c>
      <c r="D9969" s="2">
        <v>1.013919</v>
      </c>
      <c r="F9969" s="2">
        <v>11.98771</v>
      </c>
      <c r="G9969" s="2">
        <v>0.45099600000000001</v>
      </c>
      <c r="H9969" s="2">
        <v>0.44935599999999998</v>
      </c>
      <c r="J9969" s="2">
        <v>11.99052</v>
      </c>
      <c r="K9969" s="2">
        <v>0.21136099999999999</v>
      </c>
      <c r="L9969" s="2">
        <v>5.8751999999999999E-2</v>
      </c>
    </row>
    <row r="9970" spans="1:12" x14ac:dyDescent="0.2">
      <c r="A9970" s="2">
        <v>11.99122</v>
      </c>
      <c r="B9970" s="2">
        <v>50.887949999999996</v>
      </c>
      <c r="C9970" s="2">
        <v>0.336868</v>
      </c>
      <c r="D9970" s="2">
        <v>1.014491</v>
      </c>
      <c r="F9970" s="2">
        <v>11.98841</v>
      </c>
      <c r="G9970" s="2">
        <v>0.450714</v>
      </c>
      <c r="H9970" s="2">
        <v>0.44935599999999998</v>
      </c>
      <c r="J9970" s="2">
        <v>11.99122</v>
      </c>
      <c r="K9970" s="2">
        <v>0.21121200000000001</v>
      </c>
      <c r="L9970" s="2">
        <v>5.8652999999999997E-2</v>
      </c>
    </row>
    <row r="9971" spans="1:12" x14ac:dyDescent="0.2">
      <c r="A9971" s="2">
        <v>11.99192</v>
      </c>
      <c r="B9971" s="2">
        <v>50.958889999999997</v>
      </c>
      <c r="C9971" s="2">
        <v>0.33737899999999998</v>
      </c>
      <c r="D9971" s="2">
        <v>1.0148649999999999</v>
      </c>
      <c r="F9971" s="2">
        <v>11.98911</v>
      </c>
      <c r="G9971" s="2">
        <v>0.450768</v>
      </c>
      <c r="H9971" s="2">
        <v>0.449654</v>
      </c>
      <c r="J9971" s="2">
        <v>11.99192</v>
      </c>
      <c r="K9971" s="2">
        <v>0.21140999999999999</v>
      </c>
      <c r="L9971" s="2">
        <v>5.8532000000000001E-2</v>
      </c>
    </row>
    <row r="9972" spans="1:12" x14ac:dyDescent="0.2">
      <c r="A9972" s="2">
        <v>11.992620000000001</v>
      </c>
      <c r="B9972" s="2">
        <v>51.030239999999999</v>
      </c>
      <c r="C9972" s="2">
        <v>0.33758899999999997</v>
      </c>
      <c r="D9972" s="2">
        <v>1.014964</v>
      </c>
      <c r="F9972" s="2">
        <v>11.98982</v>
      </c>
      <c r="G9972" s="2">
        <v>0.450874</v>
      </c>
      <c r="H9972" s="2">
        <v>0.44944800000000001</v>
      </c>
      <c r="J9972" s="2">
        <v>11.992620000000001</v>
      </c>
      <c r="K9972" s="2">
        <v>0.21129200000000001</v>
      </c>
      <c r="L9972" s="2">
        <v>5.8715999999999997E-2</v>
      </c>
    </row>
    <row r="9973" spans="1:12" x14ac:dyDescent="0.2">
      <c r="A9973" s="2">
        <v>11.993320000000001</v>
      </c>
      <c r="B9973" s="2">
        <v>51.102139999999999</v>
      </c>
      <c r="C9973" s="2">
        <v>0.33842</v>
      </c>
      <c r="D9973" s="2">
        <v>1.0150330000000001</v>
      </c>
      <c r="F9973" s="2">
        <v>11.99052</v>
      </c>
      <c r="G9973" s="2">
        <v>0.451042</v>
      </c>
      <c r="H9973" s="2">
        <v>0.44898199999999999</v>
      </c>
      <c r="J9973" s="2">
        <v>11.993320000000001</v>
      </c>
      <c r="K9973" s="2">
        <v>0.210817</v>
      </c>
      <c r="L9973" s="2">
        <v>5.9505000000000002E-2</v>
      </c>
    </row>
    <row r="9974" spans="1:12" x14ac:dyDescent="0.2">
      <c r="A9974" s="2">
        <v>11.994020000000001</v>
      </c>
      <c r="B9974" s="2">
        <v>51.173870000000001</v>
      </c>
      <c r="C9974" s="2">
        <v>0.33885500000000002</v>
      </c>
      <c r="D9974" s="2">
        <v>1.01546</v>
      </c>
      <c r="F9974" s="2">
        <v>11.99122</v>
      </c>
      <c r="G9974" s="2">
        <v>0.45108799999999999</v>
      </c>
      <c r="H9974" s="2">
        <v>0.449013</v>
      </c>
      <c r="J9974" s="2">
        <v>11.994020000000001</v>
      </c>
      <c r="K9974" s="2">
        <v>0.21070700000000001</v>
      </c>
      <c r="L9974" s="2">
        <v>6.0143000000000002E-2</v>
      </c>
    </row>
    <row r="9975" spans="1:12" x14ac:dyDescent="0.2">
      <c r="A9975" s="2">
        <v>11.994730000000001</v>
      </c>
      <c r="B9975" s="2">
        <v>51.245609999999999</v>
      </c>
      <c r="C9975" s="2">
        <v>0.33931699999999998</v>
      </c>
      <c r="D9975" s="2">
        <v>1.0160629999999999</v>
      </c>
      <c r="F9975" s="2">
        <v>11.99192</v>
      </c>
      <c r="G9975" s="2">
        <v>0.45084400000000002</v>
      </c>
      <c r="H9975" s="2">
        <v>0.44912000000000002</v>
      </c>
      <c r="J9975" s="2">
        <v>11.994730000000001</v>
      </c>
      <c r="K9975" s="2">
        <v>0.210762</v>
      </c>
      <c r="L9975" s="2">
        <v>6.0117999999999998E-2</v>
      </c>
    </row>
    <row r="9976" spans="1:12" x14ac:dyDescent="0.2">
      <c r="A9976" s="2">
        <v>11.995430000000001</v>
      </c>
      <c r="B9976" s="2">
        <v>51.317520000000002</v>
      </c>
      <c r="C9976" s="2">
        <v>0.33973199999999998</v>
      </c>
      <c r="D9976" s="2">
        <v>1.0161389999999999</v>
      </c>
      <c r="F9976" s="2">
        <v>11.992620000000001</v>
      </c>
      <c r="G9976" s="2">
        <v>0.45048500000000002</v>
      </c>
      <c r="H9976" s="2">
        <v>0.449486</v>
      </c>
      <c r="J9976" s="2">
        <v>11.995430000000001</v>
      </c>
      <c r="K9976" s="2">
        <v>0.210697</v>
      </c>
      <c r="L9976" s="2">
        <v>6.0948000000000002E-2</v>
      </c>
    </row>
    <row r="9977" spans="1:12" x14ac:dyDescent="0.2">
      <c r="A9977" s="2">
        <v>11.996130000000001</v>
      </c>
      <c r="B9977" s="2">
        <v>51.389850000000003</v>
      </c>
      <c r="C9977" s="2">
        <v>0.33968999999999999</v>
      </c>
      <c r="D9977" s="2">
        <v>1.016216</v>
      </c>
      <c r="F9977" s="2">
        <v>11.993320000000001</v>
      </c>
      <c r="G9977" s="2">
        <v>0.45063799999999998</v>
      </c>
      <c r="H9977" s="2">
        <v>0.44988299999999998</v>
      </c>
      <c r="J9977" s="2">
        <v>11.996130000000001</v>
      </c>
      <c r="K9977" s="2">
        <v>0.210476</v>
      </c>
      <c r="L9977" s="2">
        <v>6.2016000000000002E-2</v>
      </c>
    </row>
    <row r="9978" spans="1:12" x14ac:dyDescent="0.2">
      <c r="A9978" s="2">
        <v>11.996829999999999</v>
      </c>
      <c r="B9978" s="2">
        <v>51.462319999999998</v>
      </c>
      <c r="C9978" s="2">
        <v>0.34018999999999999</v>
      </c>
      <c r="D9978" s="2">
        <v>1.016635</v>
      </c>
      <c r="F9978" s="2">
        <v>11.994020000000001</v>
      </c>
      <c r="G9978" s="2">
        <v>0.450851</v>
      </c>
      <c r="H9978" s="2">
        <v>0.44970700000000002</v>
      </c>
      <c r="J9978" s="2">
        <v>11.996829999999999</v>
      </c>
      <c r="K9978" s="2">
        <v>0.210371</v>
      </c>
      <c r="L9978" s="2">
        <v>6.2050000000000001E-2</v>
      </c>
    </row>
    <row r="9979" spans="1:12" x14ac:dyDescent="0.2">
      <c r="A9979" s="2">
        <v>11.997529999999999</v>
      </c>
      <c r="B9979" s="2">
        <v>51.533929999999998</v>
      </c>
      <c r="C9979" s="2">
        <v>0.34037699999999999</v>
      </c>
      <c r="D9979" s="2">
        <v>1.0170090000000001</v>
      </c>
      <c r="F9979" s="2">
        <v>11.994730000000001</v>
      </c>
      <c r="G9979" s="2">
        <v>0.45048500000000002</v>
      </c>
      <c r="H9979" s="2">
        <v>0.44933299999999998</v>
      </c>
      <c r="J9979" s="2">
        <v>11.997529999999999</v>
      </c>
      <c r="K9979" s="2">
        <v>0.209837</v>
      </c>
      <c r="L9979" s="2">
        <v>6.2497999999999998E-2</v>
      </c>
    </row>
    <row r="9980" spans="1:12" x14ac:dyDescent="0.2">
      <c r="A9980" s="2">
        <v>11.99823</v>
      </c>
      <c r="B9980" s="2">
        <v>51.605020000000003</v>
      </c>
      <c r="C9980" s="2">
        <v>0.340976</v>
      </c>
      <c r="D9980" s="2">
        <v>1.0175890000000001</v>
      </c>
      <c r="F9980" s="2">
        <v>11.995430000000001</v>
      </c>
      <c r="G9980" s="2">
        <v>0.44994400000000001</v>
      </c>
      <c r="H9980" s="2">
        <v>0.44909700000000002</v>
      </c>
      <c r="J9980" s="2">
        <v>11.99823</v>
      </c>
      <c r="K9980" s="2">
        <v>0.20991299999999999</v>
      </c>
      <c r="L9980" s="2">
        <v>6.2358999999999998E-2</v>
      </c>
    </row>
    <row r="9981" spans="1:12" x14ac:dyDescent="0.2">
      <c r="A9981" s="2">
        <v>11.99893</v>
      </c>
      <c r="B9981" s="2">
        <v>51.675780000000003</v>
      </c>
      <c r="C9981" s="2">
        <v>0.34113199999999999</v>
      </c>
      <c r="D9981" s="2">
        <v>1.01797</v>
      </c>
      <c r="F9981" s="2">
        <v>11.996130000000001</v>
      </c>
      <c r="G9981" s="2">
        <v>0.44953199999999999</v>
      </c>
      <c r="H9981" s="2">
        <v>0.44922600000000001</v>
      </c>
      <c r="J9981" s="2">
        <v>11.99893</v>
      </c>
      <c r="K9981" s="2">
        <v>0.210148</v>
      </c>
      <c r="L9981" s="2">
        <v>6.2482999999999997E-2</v>
      </c>
    </row>
    <row r="9982" spans="1:12" x14ac:dyDescent="0.2">
      <c r="A9982" s="2">
        <v>11.999639999999999</v>
      </c>
      <c r="B9982" s="2">
        <v>51.747700000000002</v>
      </c>
      <c r="C9982" s="2">
        <v>0.34114</v>
      </c>
      <c r="D9982" s="2">
        <v>1.017711</v>
      </c>
      <c r="F9982" s="2">
        <v>11.996829999999999</v>
      </c>
      <c r="G9982" s="2">
        <v>0.44935599999999998</v>
      </c>
      <c r="H9982" s="2">
        <v>0.44881399999999999</v>
      </c>
      <c r="J9982" s="2">
        <v>11.999639999999999</v>
      </c>
      <c r="K9982" s="2">
        <v>0.20993200000000001</v>
      </c>
      <c r="L9982" s="2">
        <v>6.2324999999999998E-2</v>
      </c>
    </row>
    <row r="9983" spans="1:12" x14ac:dyDescent="0.2">
      <c r="A9983" s="2">
        <v>12.00034</v>
      </c>
      <c r="B9983" s="2">
        <v>51.820439999999998</v>
      </c>
      <c r="C9983" s="2">
        <v>0.34135399999999999</v>
      </c>
      <c r="D9983" s="2">
        <v>1.017703</v>
      </c>
      <c r="F9983" s="2">
        <v>11.997529999999999</v>
      </c>
      <c r="G9983" s="2">
        <v>0.44891399999999998</v>
      </c>
      <c r="H9983" s="2">
        <v>0.44866899999999998</v>
      </c>
      <c r="J9983" s="2">
        <v>12.00034</v>
      </c>
      <c r="K9983" s="2">
        <v>0.20952599999999999</v>
      </c>
      <c r="L9983" s="2">
        <v>6.2210000000000001E-2</v>
      </c>
    </row>
    <row r="9984" spans="1:12" x14ac:dyDescent="0.2">
      <c r="A9984" s="2">
        <v>12.00104</v>
      </c>
      <c r="B9984" s="2">
        <v>51.892690000000002</v>
      </c>
      <c r="C9984" s="2">
        <v>0.34168199999999999</v>
      </c>
      <c r="D9984" s="2">
        <v>1.018016</v>
      </c>
      <c r="F9984" s="2">
        <v>11.99823</v>
      </c>
      <c r="G9984" s="2">
        <v>0.44908900000000002</v>
      </c>
      <c r="H9984" s="2">
        <v>0.44854699999999997</v>
      </c>
      <c r="J9984" s="2">
        <v>12.00104</v>
      </c>
      <c r="K9984" s="2">
        <v>0.20949200000000001</v>
      </c>
      <c r="L9984" s="2">
        <v>6.1499999999999999E-2</v>
      </c>
    </row>
    <row r="9985" spans="1:12" x14ac:dyDescent="0.2">
      <c r="A9985" s="2">
        <v>12.00174</v>
      </c>
      <c r="B9985" s="2">
        <v>51.964599999999997</v>
      </c>
      <c r="C9985" s="2">
        <v>0.34182699999999999</v>
      </c>
      <c r="D9985" s="2">
        <v>1.01823</v>
      </c>
      <c r="F9985" s="2">
        <v>11.99893</v>
      </c>
      <c r="G9985" s="2">
        <v>0.44934099999999999</v>
      </c>
      <c r="H9985" s="2">
        <v>0.44890600000000003</v>
      </c>
      <c r="J9985" s="2">
        <v>12.00174</v>
      </c>
      <c r="K9985" s="2">
        <v>0.20947299999999999</v>
      </c>
      <c r="L9985" s="2">
        <v>6.1747000000000003E-2</v>
      </c>
    </row>
    <row r="9986" spans="1:12" x14ac:dyDescent="0.2">
      <c r="A9986" s="2">
        <v>12.00244</v>
      </c>
      <c r="B9986" s="2">
        <v>52.037300000000002</v>
      </c>
      <c r="C9986" s="2">
        <v>0.34185700000000002</v>
      </c>
      <c r="D9986" s="2">
        <v>1.018321</v>
      </c>
      <c r="F9986" s="2">
        <v>11.999639999999999</v>
      </c>
      <c r="G9986" s="2">
        <v>0.44899</v>
      </c>
      <c r="H9986" s="2">
        <v>0.448936</v>
      </c>
      <c r="J9986" s="2">
        <v>12.00244</v>
      </c>
      <c r="K9986" s="2">
        <v>0.20930699999999999</v>
      </c>
      <c r="L9986" s="2">
        <v>6.1700999999999999E-2</v>
      </c>
    </row>
    <row r="9987" spans="1:12" x14ac:dyDescent="0.2">
      <c r="A9987" s="2">
        <v>12.00314</v>
      </c>
      <c r="B9987" s="2">
        <v>52.110080000000004</v>
      </c>
      <c r="C9987" s="2">
        <v>0.34201700000000002</v>
      </c>
      <c r="D9987" s="2">
        <v>1.018535</v>
      </c>
      <c r="F9987" s="2">
        <v>12.00034</v>
      </c>
      <c r="G9987" s="2">
        <v>0.448967</v>
      </c>
      <c r="H9987" s="2">
        <v>0.44876100000000002</v>
      </c>
      <c r="J9987" s="2">
        <v>12.00314</v>
      </c>
      <c r="K9987" s="2">
        <v>0.209505</v>
      </c>
      <c r="L9987" s="2">
        <v>6.1822000000000002E-2</v>
      </c>
    </row>
    <row r="9988" spans="1:12" x14ac:dyDescent="0.2">
      <c r="A9988" s="2">
        <v>12.00384</v>
      </c>
      <c r="B9988" s="2">
        <v>52.182899999999997</v>
      </c>
      <c r="C9988" s="2">
        <v>0.34257399999999999</v>
      </c>
      <c r="D9988" s="2">
        <v>1.0190920000000001</v>
      </c>
      <c r="F9988" s="2">
        <v>12.00104</v>
      </c>
      <c r="G9988" s="2">
        <v>0.44924199999999997</v>
      </c>
      <c r="H9988" s="2">
        <v>0.448967</v>
      </c>
      <c r="J9988" s="2">
        <v>12.00384</v>
      </c>
      <c r="K9988" s="2">
        <v>0.20938499999999999</v>
      </c>
      <c r="L9988" s="2">
        <v>6.2186999999999999E-2</v>
      </c>
    </row>
    <row r="9989" spans="1:12" x14ac:dyDescent="0.2">
      <c r="A9989" s="2">
        <v>12.00454</v>
      </c>
      <c r="B9989" s="2">
        <v>52.255549999999999</v>
      </c>
      <c r="C9989" s="2">
        <v>0.34332200000000002</v>
      </c>
      <c r="D9989" s="2">
        <v>1.0199229999999999</v>
      </c>
      <c r="F9989" s="2">
        <v>12.00174</v>
      </c>
      <c r="G9989" s="2">
        <v>0.449326</v>
      </c>
      <c r="H9989" s="2">
        <v>0.44988299999999998</v>
      </c>
      <c r="J9989" s="2">
        <v>12.00454</v>
      </c>
      <c r="K9989" s="2">
        <v>0.20929300000000001</v>
      </c>
      <c r="L9989" s="2">
        <v>6.2436999999999999E-2</v>
      </c>
    </row>
    <row r="9990" spans="1:12" x14ac:dyDescent="0.2">
      <c r="A9990" s="2">
        <v>12.00525</v>
      </c>
      <c r="B9990" s="2">
        <v>52.32835</v>
      </c>
      <c r="C9990" s="2">
        <v>0.34375299999999998</v>
      </c>
      <c r="D9990" s="2">
        <v>1.0207930000000001</v>
      </c>
      <c r="F9990" s="2">
        <v>12.00244</v>
      </c>
      <c r="G9990" s="2">
        <v>0.449432</v>
      </c>
      <c r="H9990" s="2">
        <v>0.45002700000000001</v>
      </c>
      <c r="J9990" s="2">
        <v>12.00525</v>
      </c>
      <c r="K9990" s="2">
        <v>0.208647</v>
      </c>
      <c r="L9990" s="2">
        <v>6.2497999999999998E-2</v>
      </c>
    </row>
    <row r="9991" spans="1:12" x14ac:dyDescent="0.2">
      <c r="A9991" s="2">
        <v>12.00595</v>
      </c>
      <c r="B9991" s="2">
        <v>52.401620000000001</v>
      </c>
      <c r="C9991" s="2">
        <v>0.34400500000000001</v>
      </c>
      <c r="D9991" s="2">
        <v>1.021587</v>
      </c>
      <c r="F9991" s="2">
        <v>12.00314</v>
      </c>
      <c r="G9991" s="2">
        <v>0.44935599999999998</v>
      </c>
      <c r="H9991" s="2">
        <v>0.44975300000000001</v>
      </c>
      <c r="J9991" s="2">
        <v>12.00595</v>
      </c>
      <c r="K9991" s="2">
        <v>0.20863899999999999</v>
      </c>
      <c r="L9991" s="2">
        <v>6.2292E-2</v>
      </c>
    </row>
    <row r="9992" spans="1:12" x14ac:dyDescent="0.2">
      <c r="A9992" s="2">
        <v>12.00665</v>
      </c>
      <c r="B9992" s="2">
        <v>52.474629999999998</v>
      </c>
      <c r="C9992" s="2">
        <v>0.34440500000000002</v>
      </c>
      <c r="D9992" s="2">
        <v>1.0217540000000001</v>
      </c>
      <c r="F9992" s="2">
        <v>12.00384</v>
      </c>
      <c r="G9992" s="2">
        <v>0.44935599999999998</v>
      </c>
      <c r="H9992" s="2">
        <v>0.45005000000000001</v>
      </c>
      <c r="J9992" s="2">
        <v>12.00665</v>
      </c>
      <c r="K9992" s="2">
        <v>0.20932799999999999</v>
      </c>
      <c r="L9992" s="2">
        <v>6.2486E-2</v>
      </c>
    </row>
    <row r="9993" spans="1:12" x14ac:dyDescent="0.2">
      <c r="A9993" s="2">
        <v>12.007350000000001</v>
      </c>
      <c r="B9993" s="2">
        <v>52.546950000000002</v>
      </c>
      <c r="C9993" s="2">
        <v>0.344497</v>
      </c>
      <c r="D9993" s="2">
        <v>1.021808</v>
      </c>
      <c r="F9993" s="2">
        <v>12.00454</v>
      </c>
      <c r="G9993" s="2">
        <v>0.449654</v>
      </c>
      <c r="H9993" s="2">
        <v>0.44982100000000003</v>
      </c>
      <c r="J9993" s="2">
        <v>12.007350000000001</v>
      </c>
      <c r="K9993" s="2">
        <v>0.21018600000000001</v>
      </c>
      <c r="L9993" s="2">
        <v>6.3088000000000005E-2</v>
      </c>
    </row>
    <row r="9994" spans="1:12" x14ac:dyDescent="0.2">
      <c r="A9994" s="2">
        <v>12.008050000000001</v>
      </c>
      <c r="B9994" s="2">
        <v>52.619889999999998</v>
      </c>
      <c r="C9994" s="2">
        <v>0.34468399999999999</v>
      </c>
      <c r="D9994" s="2">
        <v>1.022006</v>
      </c>
      <c r="F9994" s="2">
        <v>12.00525</v>
      </c>
      <c r="G9994" s="2">
        <v>0.44944800000000001</v>
      </c>
      <c r="H9994" s="2">
        <v>0.44982100000000003</v>
      </c>
      <c r="J9994" s="2">
        <v>12.008050000000001</v>
      </c>
      <c r="K9994" s="2">
        <v>0.21038000000000001</v>
      </c>
      <c r="L9994" s="2">
        <v>6.3523999999999997E-2</v>
      </c>
    </row>
    <row r="9995" spans="1:12" x14ac:dyDescent="0.2">
      <c r="A9995" s="2">
        <v>12.008749999999999</v>
      </c>
      <c r="B9995" s="2">
        <v>52.6935</v>
      </c>
      <c r="C9995" s="2">
        <v>0.34492800000000001</v>
      </c>
      <c r="D9995" s="2">
        <v>1.0222659999999999</v>
      </c>
      <c r="F9995" s="2">
        <v>12.00595</v>
      </c>
      <c r="G9995" s="2">
        <v>0.44898199999999999</v>
      </c>
      <c r="H9995" s="2">
        <v>0.449959</v>
      </c>
      <c r="J9995" s="2">
        <v>12.008749999999999</v>
      </c>
      <c r="K9995" s="2">
        <v>0.21076800000000001</v>
      </c>
      <c r="L9995" s="2">
        <v>6.3989000000000004E-2</v>
      </c>
    </row>
    <row r="9996" spans="1:12" x14ac:dyDescent="0.2">
      <c r="A9996" s="2">
        <v>12.009449999999999</v>
      </c>
      <c r="B9996" s="2">
        <v>52.766660000000002</v>
      </c>
      <c r="C9996" s="2">
        <v>0.34533999999999998</v>
      </c>
      <c r="D9996" s="2">
        <v>1.022807</v>
      </c>
      <c r="F9996" s="2">
        <v>12.00665</v>
      </c>
      <c r="G9996" s="2">
        <v>0.449013</v>
      </c>
      <c r="H9996" s="2">
        <v>0.449409</v>
      </c>
      <c r="J9996" s="2">
        <v>12.009449999999999</v>
      </c>
      <c r="K9996" s="2">
        <v>0.21123500000000001</v>
      </c>
      <c r="L9996" s="2">
        <v>6.4170000000000005E-2</v>
      </c>
    </row>
    <row r="9997" spans="1:12" x14ac:dyDescent="0.2">
      <c r="A9997" s="2">
        <v>12.010160000000001</v>
      </c>
      <c r="B9997" s="2">
        <v>52.839320000000001</v>
      </c>
      <c r="C9997" s="2">
        <v>0.34558</v>
      </c>
      <c r="D9997" s="2">
        <v>1.02325</v>
      </c>
      <c r="F9997" s="2">
        <v>12.007350000000001</v>
      </c>
      <c r="G9997" s="2">
        <v>0.44912000000000002</v>
      </c>
      <c r="H9997" s="2">
        <v>0.44899</v>
      </c>
      <c r="J9997" s="2">
        <v>12.010160000000001</v>
      </c>
      <c r="K9997" s="2">
        <v>0.211565</v>
      </c>
      <c r="L9997" s="2">
        <v>6.4130999999999994E-2</v>
      </c>
    </row>
    <row r="9998" spans="1:12" x14ac:dyDescent="0.2">
      <c r="A9998" s="2">
        <v>12.010859999999999</v>
      </c>
      <c r="B9998" s="2">
        <v>52.912390000000002</v>
      </c>
      <c r="C9998" s="2">
        <v>0.34566000000000002</v>
      </c>
      <c r="D9998" s="2">
        <v>1.023479</v>
      </c>
      <c r="F9998" s="2">
        <v>12.008050000000001</v>
      </c>
      <c r="G9998" s="2">
        <v>0.449486</v>
      </c>
      <c r="H9998" s="2">
        <v>0.44950899999999999</v>
      </c>
      <c r="J9998" s="2">
        <v>12.010859999999999</v>
      </c>
      <c r="K9998" s="2">
        <v>0.21269199999999999</v>
      </c>
      <c r="L9998" s="2">
        <v>6.3931000000000002E-2</v>
      </c>
    </row>
    <row r="9999" spans="1:12" x14ac:dyDescent="0.2">
      <c r="A9999" s="2">
        <v>12.011559999999999</v>
      </c>
      <c r="B9999" s="2">
        <v>52.985729999999997</v>
      </c>
      <c r="C9999" s="2">
        <v>0.34611399999999998</v>
      </c>
      <c r="D9999" s="2">
        <v>1.0237689999999999</v>
      </c>
      <c r="F9999" s="2">
        <v>12.008749999999999</v>
      </c>
      <c r="G9999" s="2">
        <v>0.44988299999999998</v>
      </c>
      <c r="H9999" s="2">
        <v>0.44982100000000003</v>
      </c>
      <c r="J9999" s="2">
        <v>12.011559999999999</v>
      </c>
      <c r="K9999" s="2">
        <v>0.21290799999999999</v>
      </c>
      <c r="L9999" s="2">
        <v>6.3898999999999997E-2</v>
      </c>
    </row>
    <row r="10000" spans="1:12" x14ac:dyDescent="0.2">
      <c r="A10000" s="2">
        <v>12.012259999999999</v>
      </c>
      <c r="B10000" s="2">
        <v>53.059019999999997</v>
      </c>
      <c r="C10000" s="2">
        <v>0.34660999999999997</v>
      </c>
      <c r="D10000" s="2">
        <v>1.0239290000000001</v>
      </c>
      <c r="F10000" s="2">
        <v>12.009449999999999</v>
      </c>
      <c r="G10000" s="2">
        <v>0.44970700000000002</v>
      </c>
      <c r="H10000" s="2">
        <v>0.45002700000000001</v>
      </c>
      <c r="J10000" s="2">
        <v>12.012259999999999</v>
      </c>
      <c r="K10000" s="2">
        <v>0.21317800000000001</v>
      </c>
      <c r="L10000" s="2">
        <v>6.4210000000000003E-2</v>
      </c>
    </row>
    <row r="10001" spans="1:12" x14ac:dyDescent="0.2">
      <c r="A10001" s="2">
        <v>12.01296</v>
      </c>
      <c r="B10001" s="2">
        <v>53.13241</v>
      </c>
      <c r="C10001" s="2">
        <v>0.34720899999999999</v>
      </c>
      <c r="D10001" s="2">
        <v>1.0241119999999999</v>
      </c>
      <c r="F10001" s="2">
        <v>12.010160000000001</v>
      </c>
      <c r="G10001" s="2">
        <v>0.44933299999999998</v>
      </c>
      <c r="H10001" s="2">
        <v>0.45019500000000001</v>
      </c>
      <c r="J10001" s="2">
        <v>12.01296</v>
      </c>
      <c r="K10001" s="2">
        <v>0.21376999999999999</v>
      </c>
      <c r="L10001" s="2">
        <v>6.4819000000000002E-2</v>
      </c>
    </row>
    <row r="10002" spans="1:12" x14ac:dyDescent="0.2">
      <c r="A10002" s="2">
        <v>12.01366</v>
      </c>
      <c r="B10002" s="2">
        <v>53.206229999999998</v>
      </c>
      <c r="C10002" s="2">
        <v>0.34788799999999998</v>
      </c>
      <c r="D10002" s="2">
        <v>1.0243329999999999</v>
      </c>
      <c r="F10002" s="2">
        <v>12.010859999999999</v>
      </c>
      <c r="G10002" s="2">
        <v>0.44909700000000002</v>
      </c>
      <c r="H10002" s="2">
        <v>0.45031700000000002</v>
      </c>
      <c r="J10002" s="2">
        <v>12.01366</v>
      </c>
      <c r="K10002" s="2">
        <v>0.214086</v>
      </c>
      <c r="L10002" s="2">
        <v>6.5210000000000004E-2</v>
      </c>
    </row>
    <row r="10003" spans="1:12" x14ac:dyDescent="0.2">
      <c r="A10003" s="2">
        <v>12.01436</v>
      </c>
      <c r="B10003" s="2">
        <v>53.280250000000002</v>
      </c>
      <c r="C10003" s="2">
        <v>0.34830800000000001</v>
      </c>
      <c r="D10003" s="2">
        <v>1.0245930000000001</v>
      </c>
      <c r="F10003" s="2">
        <v>12.011559999999999</v>
      </c>
      <c r="G10003" s="2">
        <v>0.44922600000000001</v>
      </c>
      <c r="H10003" s="2">
        <v>0.450706</v>
      </c>
      <c r="J10003" s="2">
        <v>12.01436</v>
      </c>
      <c r="K10003" s="2">
        <v>0.21387500000000001</v>
      </c>
      <c r="L10003" s="2">
        <v>6.4828999999999998E-2</v>
      </c>
    </row>
    <row r="10004" spans="1:12" x14ac:dyDescent="0.2">
      <c r="A10004" s="2">
        <v>12.01507</v>
      </c>
      <c r="B10004" s="2">
        <v>53.354230000000001</v>
      </c>
      <c r="C10004" s="2">
        <v>0.348582</v>
      </c>
      <c r="D10004" s="2">
        <v>1.0247679999999999</v>
      </c>
      <c r="F10004" s="2">
        <v>12.012259999999999</v>
      </c>
      <c r="G10004" s="2">
        <v>0.44881399999999999</v>
      </c>
      <c r="H10004" s="2">
        <v>0.45079799999999998</v>
      </c>
      <c r="J10004" s="2">
        <v>12.01507</v>
      </c>
      <c r="K10004" s="2">
        <v>0.21381900000000001</v>
      </c>
      <c r="L10004" s="2">
        <v>6.4939999999999998E-2</v>
      </c>
    </row>
    <row r="10005" spans="1:12" x14ac:dyDescent="0.2">
      <c r="A10005" s="2">
        <v>12.01577</v>
      </c>
      <c r="B10005" s="2">
        <v>53.42839</v>
      </c>
      <c r="C10005" s="2">
        <v>0.34864000000000001</v>
      </c>
      <c r="D10005" s="2">
        <v>1.024661</v>
      </c>
      <c r="F10005" s="2">
        <v>12.01296</v>
      </c>
      <c r="G10005" s="2">
        <v>0.44866899999999998</v>
      </c>
      <c r="H10005" s="2">
        <v>0.450928</v>
      </c>
      <c r="J10005" s="2">
        <v>12.01577</v>
      </c>
      <c r="K10005" s="2">
        <v>0.213648</v>
      </c>
      <c r="L10005" s="2">
        <v>6.5074999999999994E-2</v>
      </c>
    </row>
    <row r="10006" spans="1:12" x14ac:dyDescent="0.2">
      <c r="A10006" s="2">
        <v>12.01647</v>
      </c>
      <c r="B10006" s="2">
        <v>53.502740000000003</v>
      </c>
      <c r="C10006" s="2">
        <v>0.34862100000000001</v>
      </c>
      <c r="D10006" s="2">
        <v>1.024554</v>
      </c>
      <c r="F10006" s="2">
        <v>12.01366</v>
      </c>
      <c r="G10006" s="2">
        <v>0.44854699999999997</v>
      </c>
      <c r="H10006" s="2">
        <v>0.45118000000000003</v>
      </c>
      <c r="J10006" s="2">
        <v>12.01647</v>
      </c>
      <c r="K10006" s="2">
        <v>0.21365200000000001</v>
      </c>
      <c r="L10006" s="2">
        <v>6.4221E-2</v>
      </c>
    </row>
    <row r="10007" spans="1:12" x14ac:dyDescent="0.2">
      <c r="A10007" s="2">
        <v>12.01717</v>
      </c>
      <c r="B10007" s="2">
        <v>53.576680000000003</v>
      </c>
      <c r="C10007" s="2">
        <v>0.34881499999999999</v>
      </c>
      <c r="D10007" s="2">
        <v>1.024219</v>
      </c>
      <c r="F10007" s="2">
        <v>12.01436</v>
      </c>
      <c r="G10007" s="2">
        <v>0.44890600000000003</v>
      </c>
      <c r="H10007" s="2">
        <v>0.45158399999999999</v>
      </c>
      <c r="J10007" s="2">
        <v>12.01717</v>
      </c>
      <c r="K10007" s="2">
        <v>0.21413399999999999</v>
      </c>
      <c r="L10007" s="2">
        <v>6.4598000000000003E-2</v>
      </c>
    </row>
    <row r="10008" spans="1:12" x14ac:dyDescent="0.2">
      <c r="A10008" s="2">
        <v>12.01787</v>
      </c>
      <c r="B10008" s="2">
        <v>53.651150000000001</v>
      </c>
      <c r="C10008" s="2">
        <v>0.34901700000000002</v>
      </c>
      <c r="D10008" s="2">
        <v>1.024402</v>
      </c>
      <c r="F10008" s="2">
        <v>12.01507</v>
      </c>
      <c r="G10008" s="2">
        <v>0.448936</v>
      </c>
      <c r="H10008" s="2">
        <v>0.45193499999999998</v>
      </c>
      <c r="J10008" s="2">
        <v>12.01787</v>
      </c>
      <c r="K10008" s="2">
        <v>0.21428700000000001</v>
      </c>
      <c r="L10008" s="2">
        <v>6.447E-2</v>
      </c>
    </row>
    <row r="10009" spans="1:12" x14ac:dyDescent="0.2">
      <c r="A10009" s="2">
        <v>12.01857</v>
      </c>
      <c r="B10009" s="2">
        <v>53.726320000000001</v>
      </c>
      <c r="C10009" s="2">
        <v>0.349277</v>
      </c>
      <c r="D10009" s="2">
        <v>1.0243869999999999</v>
      </c>
      <c r="F10009" s="2">
        <v>12.01577</v>
      </c>
      <c r="G10009" s="2">
        <v>0.44876100000000002</v>
      </c>
      <c r="H10009" s="2">
        <v>0.45211800000000002</v>
      </c>
      <c r="J10009" s="2">
        <v>12.01857</v>
      </c>
      <c r="K10009" s="2">
        <v>0.21443000000000001</v>
      </c>
      <c r="L10009" s="2">
        <v>6.4406000000000005E-2</v>
      </c>
    </row>
    <row r="10010" spans="1:12" x14ac:dyDescent="0.2">
      <c r="A10010" s="2">
        <v>12.019270000000001</v>
      </c>
      <c r="B10010" s="2">
        <v>53.80133</v>
      </c>
      <c r="C10010" s="2">
        <v>0.34956999999999999</v>
      </c>
      <c r="D10010" s="2">
        <v>1.024448</v>
      </c>
      <c r="F10010" s="2">
        <v>12.01647</v>
      </c>
      <c r="G10010" s="2">
        <v>0.448967</v>
      </c>
      <c r="H10010" s="2">
        <v>0.45243800000000001</v>
      </c>
      <c r="J10010" s="2">
        <v>12.019270000000001</v>
      </c>
      <c r="K10010" s="2">
        <v>0.214586</v>
      </c>
      <c r="L10010" s="2">
        <v>6.4492999999999995E-2</v>
      </c>
    </row>
    <row r="10011" spans="1:12" x14ac:dyDescent="0.2">
      <c r="A10011" s="2">
        <v>12.01998</v>
      </c>
      <c r="B10011" s="2">
        <v>53.874659999999999</v>
      </c>
      <c r="C10011" s="2">
        <v>0.35015000000000002</v>
      </c>
      <c r="D10011" s="2">
        <v>1.024905</v>
      </c>
      <c r="F10011" s="2">
        <v>12.01717</v>
      </c>
      <c r="G10011" s="2">
        <v>0.44988299999999998</v>
      </c>
      <c r="H10011" s="2">
        <v>0.45274399999999998</v>
      </c>
      <c r="J10011" s="2">
        <v>12.01998</v>
      </c>
      <c r="K10011" s="2">
        <v>0.21492800000000001</v>
      </c>
      <c r="L10011" s="2">
        <v>6.4133999999999997E-2</v>
      </c>
    </row>
    <row r="10012" spans="1:12" x14ac:dyDescent="0.2">
      <c r="A10012" s="2">
        <v>12.02068</v>
      </c>
      <c r="B10012" s="2">
        <v>53.943759999999997</v>
      </c>
      <c r="C10012" s="2">
        <v>0.35065400000000002</v>
      </c>
      <c r="D10012" s="2">
        <v>1.0249969999999999</v>
      </c>
      <c r="F10012" s="2">
        <v>12.01787</v>
      </c>
      <c r="G10012" s="2">
        <v>0.45002700000000001</v>
      </c>
      <c r="H10012" s="2">
        <v>0.45291100000000001</v>
      </c>
      <c r="J10012" s="2">
        <v>12.02068</v>
      </c>
      <c r="K10012" s="2">
        <v>0.21531700000000001</v>
      </c>
      <c r="L10012" s="2">
        <v>6.4140000000000003E-2</v>
      </c>
    </row>
    <row r="10013" spans="1:12" x14ac:dyDescent="0.2">
      <c r="A10013" s="2">
        <v>12.021380000000001</v>
      </c>
      <c r="B10013" s="2">
        <v>54.009819999999998</v>
      </c>
      <c r="C10013" s="2">
        <v>0.35119899999999998</v>
      </c>
      <c r="D10013" s="2">
        <v>1.0254700000000001</v>
      </c>
      <c r="F10013" s="2">
        <v>12.01857</v>
      </c>
      <c r="G10013" s="2">
        <v>0.44975300000000001</v>
      </c>
      <c r="H10013" s="2">
        <v>0.45297999999999999</v>
      </c>
      <c r="J10013" s="2">
        <v>12.021380000000001</v>
      </c>
      <c r="K10013" s="2">
        <v>0.21563099999999999</v>
      </c>
      <c r="L10013" s="2">
        <v>6.4323000000000005E-2</v>
      </c>
    </row>
    <row r="10014" spans="1:12" x14ac:dyDescent="0.2">
      <c r="A10014" s="2">
        <v>12.022080000000001</v>
      </c>
      <c r="B10014" s="2">
        <v>54.07649</v>
      </c>
      <c r="C10014" s="2">
        <v>0.35150100000000001</v>
      </c>
      <c r="D10014" s="2">
        <v>1.026111</v>
      </c>
      <c r="F10014" s="2">
        <v>12.019270000000001</v>
      </c>
      <c r="G10014" s="2">
        <v>0.45005000000000001</v>
      </c>
      <c r="H10014" s="2">
        <v>0.453102</v>
      </c>
      <c r="J10014" s="2">
        <v>12.022080000000001</v>
      </c>
      <c r="K10014" s="2">
        <v>0.215757</v>
      </c>
      <c r="L10014" s="2">
        <v>6.3968999999999998E-2</v>
      </c>
    </row>
    <row r="10015" spans="1:12" x14ac:dyDescent="0.2">
      <c r="A10015" s="2">
        <v>12.022779999999999</v>
      </c>
      <c r="B10015" s="2">
        <v>54.148510000000002</v>
      </c>
      <c r="C10015" s="2">
        <v>0.351684</v>
      </c>
      <c r="D10015" s="2">
        <v>1.0266219999999999</v>
      </c>
      <c r="F10015" s="2">
        <v>12.01998</v>
      </c>
      <c r="G10015" s="2">
        <v>0.44982100000000003</v>
      </c>
      <c r="H10015" s="2">
        <v>0.453461</v>
      </c>
      <c r="J10015" s="2">
        <v>12.022779999999999</v>
      </c>
      <c r="K10015" s="2">
        <v>0.21632599999999999</v>
      </c>
      <c r="L10015" s="2">
        <v>6.3877000000000003E-2</v>
      </c>
    </row>
    <row r="10016" spans="1:12" x14ac:dyDescent="0.2">
      <c r="A10016" s="2">
        <v>12.023479999999999</v>
      </c>
      <c r="B10016" s="2">
        <v>54.222499999999997</v>
      </c>
      <c r="C10016" s="2">
        <v>0.35198099999999999</v>
      </c>
      <c r="D10016" s="2">
        <v>1.0267520000000001</v>
      </c>
      <c r="F10016" s="2">
        <v>12.02068</v>
      </c>
      <c r="G10016" s="2">
        <v>0.44982100000000003</v>
      </c>
      <c r="H10016" s="2">
        <v>0.45349899999999999</v>
      </c>
      <c r="J10016" s="2">
        <v>12.023479999999999</v>
      </c>
      <c r="K10016" s="2">
        <v>0.21699499999999999</v>
      </c>
      <c r="L10016" s="2">
        <v>6.3802999999999999E-2</v>
      </c>
    </row>
    <row r="10017" spans="1:12" x14ac:dyDescent="0.2">
      <c r="A10017" s="2">
        <v>12.024179999999999</v>
      </c>
      <c r="B10017" s="2">
        <v>54.296140000000001</v>
      </c>
      <c r="C10017" s="2">
        <v>0.35225600000000001</v>
      </c>
      <c r="D10017" s="2">
        <v>1.0264470000000001</v>
      </c>
      <c r="F10017" s="2">
        <v>12.021380000000001</v>
      </c>
      <c r="G10017" s="2">
        <v>0.449959</v>
      </c>
      <c r="H10017" s="2">
        <v>0.45324700000000001</v>
      </c>
      <c r="J10017" s="2">
        <v>12.024179999999999</v>
      </c>
      <c r="K10017" s="2">
        <v>0.21743199999999999</v>
      </c>
      <c r="L10017" s="2">
        <v>6.3611000000000001E-2</v>
      </c>
    </row>
    <row r="10018" spans="1:12" x14ac:dyDescent="0.2">
      <c r="A10018" s="2">
        <v>12.02488</v>
      </c>
      <c r="B10018" s="2">
        <v>54.370469999999997</v>
      </c>
      <c r="C10018" s="2">
        <v>0.35238599999999998</v>
      </c>
      <c r="D10018" s="2">
        <v>1.026248</v>
      </c>
      <c r="F10018" s="2">
        <v>12.022080000000001</v>
      </c>
      <c r="G10018" s="2">
        <v>0.449409</v>
      </c>
      <c r="H10018" s="2">
        <v>0.452957</v>
      </c>
      <c r="J10018" s="2">
        <v>12.02488</v>
      </c>
      <c r="K10018" s="2">
        <v>0.21745900000000001</v>
      </c>
      <c r="L10018" s="2">
        <v>6.3245999999999997E-2</v>
      </c>
    </row>
    <row r="10019" spans="1:12" x14ac:dyDescent="0.2">
      <c r="A10019" s="2">
        <v>12.025589999999999</v>
      </c>
      <c r="B10019" s="2">
        <v>54.445770000000003</v>
      </c>
      <c r="C10019" s="2">
        <v>0.35261100000000001</v>
      </c>
      <c r="D10019" s="2">
        <v>1.0262180000000001</v>
      </c>
      <c r="F10019" s="2">
        <v>12.022779999999999</v>
      </c>
      <c r="G10019" s="2">
        <v>0.44899</v>
      </c>
      <c r="H10019" s="2">
        <v>0.45308700000000002</v>
      </c>
      <c r="J10019" s="2">
        <v>12.025589999999999</v>
      </c>
      <c r="K10019" s="2">
        <v>0.21731600000000001</v>
      </c>
      <c r="L10019" s="2">
        <v>6.2927999999999998E-2</v>
      </c>
    </row>
    <row r="10020" spans="1:12" x14ac:dyDescent="0.2">
      <c r="A10020" s="2">
        <v>12.026289999999999</v>
      </c>
      <c r="B10020" s="2">
        <v>54.52073</v>
      </c>
      <c r="C10020" s="2">
        <v>0.35277500000000001</v>
      </c>
      <c r="D10020" s="2">
        <v>1.0261640000000001</v>
      </c>
      <c r="F10020" s="2">
        <v>12.023479999999999</v>
      </c>
      <c r="G10020" s="2">
        <v>0.44950899999999999</v>
      </c>
      <c r="H10020" s="2">
        <v>0.453148</v>
      </c>
      <c r="J10020" s="2">
        <v>12.026289999999999</v>
      </c>
      <c r="K10020" s="2">
        <v>0.217472</v>
      </c>
      <c r="L10020" s="2">
        <v>6.3003000000000003E-2</v>
      </c>
    </row>
    <row r="10021" spans="1:12" x14ac:dyDescent="0.2">
      <c r="A10021" s="2">
        <v>12.02699</v>
      </c>
      <c r="B10021" s="2">
        <v>54.596170000000001</v>
      </c>
      <c r="C10021" s="2">
        <v>0.35271400000000003</v>
      </c>
      <c r="D10021" s="2">
        <v>1.0262020000000001</v>
      </c>
      <c r="F10021" s="2">
        <v>12.024179999999999</v>
      </c>
      <c r="G10021" s="2">
        <v>0.44982100000000003</v>
      </c>
      <c r="H10021" s="2">
        <v>0.45291900000000002</v>
      </c>
      <c r="J10021" s="2">
        <v>12.02699</v>
      </c>
      <c r="K10021" s="2">
        <v>0.21784400000000001</v>
      </c>
      <c r="L10021" s="2">
        <v>6.3115000000000004E-2</v>
      </c>
    </row>
    <row r="10022" spans="1:12" x14ac:dyDescent="0.2">
      <c r="A10022" s="2">
        <v>12.02769</v>
      </c>
      <c r="B10022" s="2">
        <v>54.671149999999997</v>
      </c>
      <c r="C10022" s="2">
        <v>0.35295799999999999</v>
      </c>
      <c r="D10022" s="2">
        <v>1.0270490000000001</v>
      </c>
      <c r="F10022" s="2">
        <v>12.02488</v>
      </c>
      <c r="G10022" s="2">
        <v>0.45002700000000001</v>
      </c>
      <c r="H10022" s="2">
        <v>0.45327000000000001</v>
      </c>
      <c r="J10022" s="2">
        <v>12.02769</v>
      </c>
      <c r="K10022" s="2">
        <v>0.21843899999999999</v>
      </c>
      <c r="L10022" s="2">
        <v>6.3136999999999999E-2</v>
      </c>
    </row>
    <row r="10023" spans="1:12" x14ac:dyDescent="0.2">
      <c r="A10023" s="2">
        <v>12.02839</v>
      </c>
      <c r="B10023" s="2">
        <v>54.746630000000003</v>
      </c>
      <c r="C10023" s="2">
        <v>0.35285899999999998</v>
      </c>
      <c r="D10023" s="2">
        <v>1.027469</v>
      </c>
      <c r="F10023" s="2">
        <v>12.025589999999999</v>
      </c>
      <c r="G10023" s="2">
        <v>0.45019500000000001</v>
      </c>
      <c r="H10023" s="2">
        <v>0.45391799999999999</v>
      </c>
      <c r="J10023" s="2">
        <v>12.02839</v>
      </c>
      <c r="K10023" s="2">
        <v>0.21870200000000001</v>
      </c>
      <c r="L10023" s="2">
        <v>6.2866000000000005E-2</v>
      </c>
    </row>
    <row r="10024" spans="1:12" x14ac:dyDescent="0.2">
      <c r="A10024" s="2">
        <v>12.02909</v>
      </c>
      <c r="B10024" s="2">
        <v>54.82076</v>
      </c>
      <c r="C10024" s="2">
        <v>0.35312199999999999</v>
      </c>
      <c r="D10024" s="2">
        <v>1.0272859999999999</v>
      </c>
      <c r="F10024" s="2">
        <v>12.026289999999999</v>
      </c>
      <c r="G10024" s="2">
        <v>0.45031700000000002</v>
      </c>
      <c r="H10024" s="2">
        <v>0.45417000000000002</v>
      </c>
      <c r="J10024" s="2">
        <v>12.02909</v>
      </c>
      <c r="K10024" s="2">
        <v>0.219059</v>
      </c>
      <c r="L10024" s="2">
        <v>6.2331999999999999E-2</v>
      </c>
    </row>
    <row r="10025" spans="1:12" x14ac:dyDescent="0.2">
      <c r="A10025" s="2">
        <v>12.02979</v>
      </c>
      <c r="B10025" s="2">
        <v>54.896810000000002</v>
      </c>
      <c r="C10025" s="2">
        <v>0.35363699999999998</v>
      </c>
      <c r="D10025" s="2">
        <v>1.02756</v>
      </c>
      <c r="F10025" s="2">
        <v>12.02699</v>
      </c>
      <c r="G10025" s="2">
        <v>0.450706</v>
      </c>
      <c r="H10025" s="2">
        <v>0.45478099999999999</v>
      </c>
      <c r="J10025" s="2">
        <v>12.02979</v>
      </c>
      <c r="K10025" s="2">
        <v>0.219587</v>
      </c>
      <c r="L10025" s="2">
        <v>6.2375E-2</v>
      </c>
    </row>
    <row r="10026" spans="1:12" x14ac:dyDescent="0.2">
      <c r="A10026" s="2">
        <v>12.0305</v>
      </c>
      <c r="B10026" s="2">
        <v>54.971310000000003</v>
      </c>
      <c r="C10026" s="2">
        <v>0.35399599999999998</v>
      </c>
      <c r="D10026" s="2">
        <v>1.027911</v>
      </c>
      <c r="F10026" s="2">
        <v>12.02769</v>
      </c>
      <c r="G10026" s="2">
        <v>0.45079799999999998</v>
      </c>
      <c r="H10026" s="2">
        <v>0.45490999999999998</v>
      </c>
      <c r="J10026" s="2">
        <v>12.0305</v>
      </c>
      <c r="K10026" s="2">
        <v>0.220245</v>
      </c>
      <c r="L10026" s="2">
        <v>6.2482999999999997E-2</v>
      </c>
    </row>
    <row r="10027" spans="1:12" x14ac:dyDescent="0.2">
      <c r="A10027" s="2">
        <v>12.0312</v>
      </c>
      <c r="B10027" s="2">
        <v>55.047199999999997</v>
      </c>
      <c r="C10027" s="2">
        <v>0.35439999999999999</v>
      </c>
      <c r="D10027" s="2">
        <v>1.028354</v>
      </c>
      <c r="F10027" s="2">
        <v>12.02839</v>
      </c>
      <c r="G10027" s="2">
        <v>0.450928</v>
      </c>
      <c r="H10027" s="2">
        <v>0.45455899999999999</v>
      </c>
      <c r="J10027" s="2">
        <v>12.0312</v>
      </c>
      <c r="K10027" s="2">
        <v>0.22110199999999999</v>
      </c>
      <c r="L10027" s="2">
        <v>6.2253999999999997E-2</v>
      </c>
    </row>
    <row r="10028" spans="1:12" x14ac:dyDescent="0.2">
      <c r="A10028" s="2">
        <v>12.0319</v>
      </c>
      <c r="B10028" s="2">
        <v>55.12238</v>
      </c>
      <c r="C10028" s="2">
        <v>0.35498400000000002</v>
      </c>
      <c r="D10028" s="2">
        <v>1.0292539999999999</v>
      </c>
      <c r="F10028" s="2">
        <v>12.02909</v>
      </c>
      <c r="G10028" s="2">
        <v>0.45118000000000003</v>
      </c>
      <c r="H10028" s="2">
        <v>0.454735</v>
      </c>
      <c r="J10028" s="2">
        <v>12.0319</v>
      </c>
      <c r="K10028" s="2">
        <v>0.221828</v>
      </c>
      <c r="L10028" s="2">
        <v>6.2636999999999998E-2</v>
      </c>
    </row>
    <row r="10029" spans="1:12" x14ac:dyDescent="0.2">
      <c r="A10029" s="2">
        <v>12.0326</v>
      </c>
      <c r="B10029" s="2">
        <v>55.198889999999999</v>
      </c>
      <c r="C10029" s="2">
        <v>0.35527700000000001</v>
      </c>
      <c r="D10029" s="2">
        <v>1.029185</v>
      </c>
      <c r="F10029" s="2">
        <v>12.02979</v>
      </c>
      <c r="G10029" s="2">
        <v>0.45158399999999999</v>
      </c>
      <c r="H10029" s="2">
        <v>0.45525399999999999</v>
      </c>
      <c r="J10029" s="2">
        <v>12.0326</v>
      </c>
      <c r="K10029" s="2">
        <v>0.22237000000000001</v>
      </c>
      <c r="L10029" s="2">
        <v>6.2495000000000002E-2</v>
      </c>
    </row>
    <row r="10030" spans="1:12" x14ac:dyDescent="0.2">
      <c r="A10030" s="2">
        <v>12.033300000000001</v>
      </c>
      <c r="B10030" s="2">
        <v>55.274740000000001</v>
      </c>
      <c r="C10030" s="2">
        <v>0.35560900000000001</v>
      </c>
      <c r="D10030" s="2">
        <v>1.029193</v>
      </c>
      <c r="F10030" s="2">
        <v>12.0305</v>
      </c>
      <c r="G10030" s="2">
        <v>0.45193499999999998</v>
      </c>
      <c r="H10030" s="2">
        <v>0.45577200000000001</v>
      </c>
      <c r="J10030" s="2">
        <v>12.033300000000001</v>
      </c>
      <c r="K10030" s="2">
        <v>0.222854</v>
      </c>
      <c r="L10030" s="2">
        <v>6.2621999999999997E-2</v>
      </c>
    </row>
    <row r="10031" spans="1:12" x14ac:dyDescent="0.2">
      <c r="A10031" s="2">
        <v>12.034000000000001</v>
      </c>
      <c r="B10031" s="2">
        <v>55.351709999999997</v>
      </c>
      <c r="C10031" s="2">
        <v>0.356242</v>
      </c>
      <c r="D10031" s="2">
        <v>1.02901</v>
      </c>
      <c r="F10031" s="2">
        <v>12.0312</v>
      </c>
      <c r="G10031" s="2">
        <v>0.45211800000000002</v>
      </c>
      <c r="H10031" s="2">
        <v>0.45545200000000002</v>
      </c>
      <c r="J10031" s="2">
        <v>12.034000000000001</v>
      </c>
      <c r="K10031" s="2">
        <v>0.22291900000000001</v>
      </c>
      <c r="L10031" s="2">
        <v>6.2691999999999998E-2</v>
      </c>
    </row>
    <row r="10032" spans="1:12" x14ac:dyDescent="0.2">
      <c r="A10032" s="2">
        <v>12.034700000000001</v>
      </c>
      <c r="B10032" s="2">
        <v>55.428640000000001</v>
      </c>
      <c r="C10032" s="2">
        <v>0.356429</v>
      </c>
      <c r="D10032" s="2">
        <v>1.02888</v>
      </c>
      <c r="F10032" s="2">
        <v>12.0319</v>
      </c>
      <c r="G10032" s="2">
        <v>0.45243800000000001</v>
      </c>
      <c r="H10032" s="2">
        <v>0.45544400000000002</v>
      </c>
      <c r="J10032" s="2">
        <v>12.034700000000001</v>
      </c>
      <c r="K10032" s="2">
        <v>0.223139</v>
      </c>
      <c r="L10032" s="2">
        <v>6.3063999999999995E-2</v>
      </c>
    </row>
    <row r="10033" spans="1:12" x14ac:dyDescent="0.2">
      <c r="A10033" s="2">
        <v>12.035410000000001</v>
      </c>
      <c r="B10033" s="2">
        <v>55.506129999999999</v>
      </c>
      <c r="C10033" s="2">
        <v>0.35639500000000002</v>
      </c>
      <c r="D10033" s="2">
        <v>1.029102</v>
      </c>
      <c r="F10033" s="2">
        <v>12.0326</v>
      </c>
      <c r="G10033" s="2">
        <v>0.45274399999999998</v>
      </c>
      <c r="H10033" s="2">
        <v>0.45587899999999998</v>
      </c>
      <c r="J10033" s="2">
        <v>12.035410000000001</v>
      </c>
      <c r="K10033" s="2">
        <v>0.223806</v>
      </c>
      <c r="L10033" s="2">
        <v>6.3354999999999995E-2</v>
      </c>
    </row>
    <row r="10034" spans="1:12" x14ac:dyDescent="0.2">
      <c r="A10034" s="2">
        <v>12.036110000000001</v>
      </c>
      <c r="B10034" s="2">
        <v>55.582900000000002</v>
      </c>
      <c r="C10034" s="2">
        <v>0.35655100000000001</v>
      </c>
      <c r="D10034" s="2">
        <v>1.0293380000000001</v>
      </c>
      <c r="F10034" s="2">
        <v>12.033300000000001</v>
      </c>
      <c r="G10034" s="2">
        <v>0.45291100000000001</v>
      </c>
      <c r="H10034" s="2">
        <v>0.456123</v>
      </c>
      <c r="J10034" s="2">
        <v>12.036110000000001</v>
      </c>
      <c r="K10034" s="2">
        <v>0.22431000000000001</v>
      </c>
      <c r="L10034" s="2">
        <v>6.3395999999999994E-2</v>
      </c>
    </row>
    <row r="10035" spans="1:12" x14ac:dyDescent="0.2">
      <c r="A10035" s="2">
        <v>12.036809999999999</v>
      </c>
      <c r="B10035" s="2">
        <v>55.659500000000001</v>
      </c>
      <c r="C10035" s="2">
        <v>0.35698600000000003</v>
      </c>
      <c r="D10035" s="2">
        <v>1.0301769999999999</v>
      </c>
      <c r="F10035" s="2">
        <v>12.034000000000001</v>
      </c>
      <c r="G10035" s="2">
        <v>0.45297999999999999</v>
      </c>
      <c r="H10035" s="2">
        <v>0.45593299999999998</v>
      </c>
      <c r="J10035" s="2">
        <v>12.036809999999999</v>
      </c>
      <c r="K10035" s="2">
        <v>0.22465099999999999</v>
      </c>
      <c r="L10035" s="2">
        <v>6.3250000000000001E-2</v>
      </c>
    </row>
    <row r="10036" spans="1:12" x14ac:dyDescent="0.2">
      <c r="A10036" s="2">
        <v>12.037509999999999</v>
      </c>
      <c r="B10036" s="2">
        <v>55.738019999999999</v>
      </c>
      <c r="C10036" s="2">
        <v>0.35747099999999998</v>
      </c>
      <c r="D10036" s="2">
        <v>1.0304899999999999</v>
      </c>
      <c r="F10036" s="2">
        <v>12.034700000000001</v>
      </c>
      <c r="G10036" s="2">
        <v>0.453102</v>
      </c>
      <c r="H10036" s="2">
        <v>0.45574999999999999</v>
      </c>
      <c r="J10036" s="2">
        <v>12.037509999999999</v>
      </c>
      <c r="K10036" s="2">
        <v>0.22479399999999999</v>
      </c>
      <c r="L10036" s="2">
        <v>6.3119999999999996E-2</v>
      </c>
    </row>
    <row r="10037" spans="1:12" x14ac:dyDescent="0.2">
      <c r="A10037" s="2">
        <v>12.038209999999999</v>
      </c>
      <c r="B10037" s="2">
        <v>55.815300000000001</v>
      </c>
      <c r="C10037" s="2">
        <v>0.35782199999999997</v>
      </c>
      <c r="D10037" s="2">
        <v>1.0304059999999999</v>
      </c>
      <c r="F10037" s="2">
        <v>12.035410000000001</v>
      </c>
      <c r="G10037" s="2">
        <v>0.453461</v>
      </c>
      <c r="H10037" s="2">
        <v>0.45583299999999999</v>
      </c>
      <c r="J10037" s="2">
        <v>12.038209999999999</v>
      </c>
      <c r="K10037" s="2">
        <v>0.22503300000000001</v>
      </c>
      <c r="L10037" s="2">
        <v>6.3090999999999994E-2</v>
      </c>
    </row>
    <row r="10038" spans="1:12" x14ac:dyDescent="0.2">
      <c r="A10038" s="2">
        <v>12.03891</v>
      </c>
      <c r="B10038" s="2">
        <v>55.893520000000002</v>
      </c>
      <c r="C10038" s="2">
        <v>0.35790899999999998</v>
      </c>
      <c r="D10038" s="2">
        <v>1.0302309999999999</v>
      </c>
      <c r="F10038" s="2">
        <v>12.036110000000001</v>
      </c>
      <c r="G10038" s="2">
        <v>0.45349899999999999</v>
      </c>
      <c r="H10038" s="2">
        <v>0.45627600000000001</v>
      </c>
      <c r="J10038" s="2">
        <v>12.03891</v>
      </c>
      <c r="K10038" s="2">
        <v>0.22594800000000001</v>
      </c>
      <c r="L10038" s="2">
        <v>6.2563999999999995E-2</v>
      </c>
    </row>
    <row r="10039" spans="1:12" x14ac:dyDescent="0.2">
      <c r="A10039" s="2">
        <v>12.03961</v>
      </c>
      <c r="B10039" s="2">
        <v>55.971089999999997</v>
      </c>
      <c r="C10039" s="2">
        <v>0.35802400000000001</v>
      </c>
      <c r="D10039" s="2">
        <v>1.0303990000000001</v>
      </c>
      <c r="F10039" s="2">
        <v>12.036809999999999</v>
      </c>
      <c r="G10039" s="2">
        <v>0.45324700000000001</v>
      </c>
      <c r="H10039" s="2">
        <v>0.45658900000000002</v>
      </c>
      <c r="J10039" s="2">
        <v>12.03961</v>
      </c>
      <c r="K10039" s="2">
        <v>0.226433</v>
      </c>
      <c r="L10039" s="2">
        <v>6.2077E-2</v>
      </c>
    </row>
    <row r="10040" spans="1:12" x14ac:dyDescent="0.2">
      <c r="A10040" s="2">
        <v>12.040319999999999</v>
      </c>
      <c r="B10040" s="2">
        <v>56.04907</v>
      </c>
      <c r="C10040" s="2">
        <v>0.35833700000000002</v>
      </c>
      <c r="D10040" s="2">
        <v>1.030368</v>
      </c>
      <c r="F10040" s="2">
        <v>12.037509999999999</v>
      </c>
      <c r="G10040" s="2">
        <v>0.452957</v>
      </c>
      <c r="H10040" s="2">
        <v>0.45686300000000002</v>
      </c>
      <c r="J10040" s="2">
        <v>12.040319999999999</v>
      </c>
      <c r="K10040" s="2">
        <v>0.22645399999999999</v>
      </c>
      <c r="L10040" s="2">
        <v>6.1760000000000002E-2</v>
      </c>
    </row>
    <row r="10041" spans="1:12" x14ac:dyDescent="0.2">
      <c r="A10041" s="2">
        <v>12.04102</v>
      </c>
      <c r="B10041" s="2">
        <v>56.127540000000003</v>
      </c>
      <c r="C10041" s="2">
        <v>0.358371</v>
      </c>
      <c r="D10041" s="2">
        <v>1.030437</v>
      </c>
      <c r="F10041" s="2">
        <v>12.038209999999999</v>
      </c>
      <c r="G10041" s="2">
        <v>0.45308700000000002</v>
      </c>
      <c r="H10041" s="2">
        <v>0.457237</v>
      </c>
      <c r="J10041" s="2">
        <v>12.04102</v>
      </c>
      <c r="K10041" s="2">
        <v>0.22673199999999999</v>
      </c>
      <c r="L10041" s="2">
        <v>6.1536E-2</v>
      </c>
    </row>
    <row r="10042" spans="1:12" x14ac:dyDescent="0.2">
      <c r="A10042" s="2">
        <v>12.04172</v>
      </c>
      <c r="B10042" s="2">
        <v>56.206139999999998</v>
      </c>
      <c r="C10042" s="2">
        <v>0.35853499999999999</v>
      </c>
      <c r="D10042" s="2">
        <v>1.0310010000000001</v>
      </c>
      <c r="F10042" s="2">
        <v>12.03891</v>
      </c>
      <c r="G10042" s="2">
        <v>0.453148</v>
      </c>
      <c r="H10042" s="2">
        <v>0.45700099999999999</v>
      </c>
      <c r="J10042" s="2">
        <v>12.04172</v>
      </c>
      <c r="K10042" s="2">
        <v>0.22642499999999999</v>
      </c>
      <c r="L10042" s="2">
        <v>6.1310000000000003E-2</v>
      </c>
    </row>
    <row r="10043" spans="1:12" x14ac:dyDescent="0.2">
      <c r="A10043" s="2">
        <v>12.04242</v>
      </c>
      <c r="B10043" s="2">
        <v>56.284390000000002</v>
      </c>
      <c r="C10043" s="2">
        <v>0.358375</v>
      </c>
      <c r="D10043" s="2">
        <v>1.031261</v>
      </c>
      <c r="F10043" s="2">
        <v>12.03961</v>
      </c>
      <c r="G10043" s="2">
        <v>0.45291900000000002</v>
      </c>
      <c r="H10043" s="2">
        <v>0.45706200000000002</v>
      </c>
      <c r="J10043" s="2">
        <v>12.04242</v>
      </c>
      <c r="K10043" s="2">
        <v>0.22640199999999999</v>
      </c>
      <c r="L10043" s="2">
        <v>6.1051000000000001E-2</v>
      </c>
    </row>
    <row r="10044" spans="1:12" x14ac:dyDescent="0.2">
      <c r="A10044" s="2">
        <v>12.04312</v>
      </c>
      <c r="B10044" s="2">
        <v>56.363520000000001</v>
      </c>
      <c r="C10044" s="2">
        <v>0.35870999999999997</v>
      </c>
      <c r="D10044" s="2">
        <v>1.0313220000000001</v>
      </c>
      <c r="F10044" s="2">
        <v>12.040319999999999</v>
      </c>
      <c r="G10044" s="2">
        <v>0.45327000000000001</v>
      </c>
      <c r="H10044" s="2">
        <v>0.45748100000000003</v>
      </c>
      <c r="J10044" s="2">
        <v>12.04312</v>
      </c>
      <c r="K10044" s="2">
        <v>0.22656000000000001</v>
      </c>
      <c r="L10044" s="2">
        <v>6.1527999999999999E-2</v>
      </c>
    </row>
    <row r="10045" spans="1:12" x14ac:dyDescent="0.2">
      <c r="A10045" s="2">
        <v>12.04382</v>
      </c>
      <c r="B10045" s="2">
        <v>56.441899999999997</v>
      </c>
      <c r="C10045" s="2">
        <v>0.35878300000000002</v>
      </c>
      <c r="D10045" s="2">
        <v>1.0317179999999999</v>
      </c>
      <c r="F10045" s="2">
        <v>12.04102</v>
      </c>
      <c r="G10045" s="2">
        <v>0.45391799999999999</v>
      </c>
      <c r="H10045" s="2">
        <v>0.458092</v>
      </c>
      <c r="J10045" s="2">
        <v>12.04382</v>
      </c>
      <c r="K10045" s="2">
        <v>0.22703000000000001</v>
      </c>
      <c r="L10045" s="2">
        <v>6.1317000000000003E-2</v>
      </c>
    </row>
    <row r="10046" spans="1:12" x14ac:dyDescent="0.2">
      <c r="A10046" s="2">
        <v>12.04452</v>
      </c>
      <c r="B10046" s="2">
        <v>56.52084</v>
      </c>
      <c r="C10046" s="2">
        <v>0.358962</v>
      </c>
      <c r="D10046" s="2">
        <v>1.0320469999999999</v>
      </c>
      <c r="F10046" s="2">
        <v>12.04172</v>
      </c>
      <c r="G10046" s="2">
        <v>0.45417000000000002</v>
      </c>
      <c r="H10046" s="2">
        <v>0.45860299999999998</v>
      </c>
      <c r="J10046" s="2">
        <v>12.04452</v>
      </c>
      <c r="K10046" s="2">
        <v>0.227354</v>
      </c>
      <c r="L10046" s="2">
        <v>6.1829000000000002E-2</v>
      </c>
    </row>
    <row r="10047" spans="1:12" x14ac:dyDescent="0.2">
      <c r="A10047" s="2">
        <v>12.04522</v>
      </c>
      <c r="B10047" s="2">
        <v>56.600239999999999</v>
      </c>
      <c r="C10047" s="2">
        <v>0.358989</v>
      </c>
      <c r="D10047" s="2">
        <v>1.032008</v>
      </c>
      <c r="F10047" s="2">
        <v>12.04242</v>
      </c>
      <c r="G10047" s="2">
        <v>0.45478099999999999</v>
      </c>
      <c r="H10047" s="2">
        <v>0.45901500000000001</v>
      </c>
      <c r="J10047" s="2">
        <v>12.04522</v>
      </c>
      <c r="K10047" s="2">
        <v>0.22770699999999999</v>
      </c>
      <c r="L10047" s="2">
        <v>6.2396E-2</v>
      </c>
    </row>
    <row r="10048" spans="1:12" x14ac:dyDescent="0.2">
      <c r="A10048" s="2">
        <v>12.04593</v>
      </c>
      <c r="B10048" s="2">
        <v>56.67906</v>
      </c>
      <c r="C10048" s="2">
        <v>0.35838999999999999</v>
      </c>
      <c r="D10048" s="2">
        <v>1.0315350000000001</v>
      </c>
      <c r="F10048" s="2">
        <v>12.04312</v>
      </c>
      <c r="G10048" s="2">
        <v>0.45490999999999998</v>
      </c>
      <c r="H10048" s="2">
        <v>0.459534</v>
      </c>
      <c r="J10048" s="2">
        <v>12.04593</v>
      </c>
      <c r="K10048" s="2">
        <v>0.22781399999999999</v>
      </c>
      <c r="L10048" s="2">
        <v>6.2606999999999996E-2</v>
      </c>
    </row>
    <row r="10049" spans="1:12" x14ac:dyDescent="0.2">
      <c r="A10049" s="2">
        <v>12.04663</v>
      </c>
      <c r="B10049" s="2">
        <v>56.757269999999998</v>
      </c>
      <c r="C10049" s="2">
        <v>0.35856900000000003</v>
      </c>
      <c r="D10049" s="2">
        <v>1.0309630000000001</v>
      </c>
      <c r="F10049" s="2">
        <v>12.04382</v>
      </c>
      <c r="G10049" s="2">
        <v>0.45455899999999999</v>
      </c>
      <c r="H10049" s="2">
        <v>0.46010600000000001</v>
      </c>
      <c r="J10049" s="2">
        <v>12.04663</v>
      </c>
      <c r="K10049" s="2">
        <v>0.22811699999999999</v>
      </c>
      <c r="L10049" s="2">
        <v>6.2562999999999994E-2</v>
      </c>
    </row>
    <row r="10050" spans="1:12" x14ac:dyDescent="0.2">
      <c r="A10050" s="2">
        <v>12.047330000000001</v>
      </c>
      <c r="B10050" s="2">
        <v>56.837589999999999</v>
      </c>
      <c r="C10050" s="2">
        <v>0.35855399999999998</v>
      </c>
      <c r="D10050" s="2">
        <v>1.030894</v>
      </c>
      <c r="F10050" s="2">
        <v>12.04452</v>
      </c>
      <c r="G10050" s="2">
        <v>0.454735</v>
      </c>
      <c r="H10050" s="2">
        <v>0.46001399999999998</v>
      </c>
      <c r="J10050" s="2">
        <v>12.047330000000001</v>
      </c>
      <c r="K10050" s="2">
        <v>0.22825000000000001</v>
      </c>
      <c r="L10050" s="2">
        <v>6.1776999999999999E-2</v>
      </c>
    </row>
    <row r="10051" spans="1:12" x14ac:dyDescent="0.2">
      <c r="A10051" s="2">
        <v>12.048030000000001</v>
      </c>
      <c r="B10051" s="2">
        <v>56.917470000000002</v>
      </c>
      <c r="C10051" s="2">
        <v>0.35885899999999998</v>
      </c>
      <c r="D10051" s="2">
        <v>1.031474</v>
      </c>
      <c r="F10051" s="2">
        <v>12.04522</v>
      </c>
      <c r="G10051" s="2">
        <v>0.45525399999999999</v>
      </c>
      <c r="H10051" s="2">
        <v>0.45999099999999998</v>
      </c>
      <c r="J10051" s="2">
        <v>12.048030000000001</v>
      </c>
      <c r="K10051" s="2">
        <v>0.22785900000000001</v>
      </c>
      <c r="L10051" s="2">
        <v>6.1421999999999997E-2</v>
      </c>
    </row>
    <row r="10052" spans="1:12" x14ac:dyDescent="0.2">
      <c r="A10052" s="2">
        <v>12.048730000000001</v>
      </c>
      <c r="B10052" s="2">
        <v>56.99586</v>
      </c>
      <c r="C10052" s="2">
        <v>0.35887799999999997</v>
      </c>
      <c r="D10052" s="2">
        <v>1.031871</v>
      </c>
      <c r="F10052" s="2">
        <v>12.04593</v>
      </c>
      <c r="G10052" s="2">
        <v>0.45577200000000001</v>
      </c>
      <c r="H10052" s="2">
        <v>0.460503</v>
      </c>
      <c r="J10052" s="2">
        <v>12.048730000000001</v>
      </c>
      <c r="K10052" s="2">
        <v>0.22789400000000001</v>
      </c>
      <c r="L10052" s="2">
        <v>6.1393000000000003E-2</v>
      </c>
    </row>
    <row r="10053" spans="1:12" x14ac:dyDescent="0.2">
      <c r="A10053" s="2">
        <v>12.049429999999999</v>
      </c>
      <c r="B10053" s="2">
        <v>57.075780000000002</v>
      </c>
      <c r="C10053" s="2">
        <v>0.35909600000000003</v>
      </c>
      <c r="D10053" s="2">
        <v>1.0319929999999999</v>
      </c>
      <c r="F10053" s="2">
        <v>12.04663</v>
      </c>
      <c r="G10053" s="2">
        <v>0.45545200000000002</v>
      </c>
      <c r="H10053" s="2">
        <v>0.460785</v>
      </c>
      <c r="J10053" s="2">
        <v>12.049429999999999</v>
      </c>
      <c r="K10053" s="2">
        <v>0.228487</v>
      </c>
      <c r="L10053" s="2">
        <v>6.1478999999999999E-2</v>
      </c>
    </row>
    <row r="10054" spans="1:12" x14ac:dyDescent="0.2">
      <c r="A10054" s="2">
        <v>12.050129999999999</v>
      </c>
      <c r="B10054" s="2">
        <v>57.155619999999999</v>
      </c>
      <c r="C10054" s="2">
        <v>0.35975200000000002</v>
      </c>
      <c r="D10054" s="2">
        <v>1.0323290000000001</v>
      </c>
      <c r="F10054" s="2">
        <v>12.047330000000001</v>
      </c>
      <c r="G10054" s="2">
        <v>0.45544400000000002</v>
      </c>
      <c r="H10054" s="2">
        <v>0.46129599999999998</v>
      </c>
      <c r="J10054" s="2">
        <v>12.050129999999999</v>
      </c>
      <c r="K10054" s="2">
        <v>0.228966</v>
      </c>
      <c r="L10054" s="2">
        <v>6.1048999999999999E-2</v>
      </c>
    </row>
    <row r="10055" spans="1:12" x14ac:dyDescent="0.2">
      <c r="A10055" s="2">
        <v>12.050840000000001</v>
      </c>
      <c r="B10055" s="2">
        <v>57.235379999999999</v>
      </c>
      <c r="C10055" s="2">
        <v>0.36050300000000002</v>
      </c>
      <c r="D10055" s="2">
        <v>1.0325040000000001</v>
      </c>
      <c r="F10055" s="2">
        <v>12.048030000000001</v>
      </c>
      <c r="G10055" s="2">
        <v>0.45587899999999998</v>
      </c>
      <c r="H10055" s="2">
        <v>0.461449</v>
      </c>
      <c r="J10055" s="2">
        <v>12.050840000000001</v>
      </c>
      <c r="K10055" s="2">
        <v>0.22933600000000001</v>
      </c>
      <c r="L10055" s="2">
        <v>6.1460000000000001E-2</v>
      </c>
    </row>
    <row r="10056" spans="1:12" x14ac:dyDescent="0.2">
      <c r="A10056" s="2">
        <v>12.051539999999999</v>
      </c>
      <c r="B10056" s="2">
        <v>57.314970000000002</v>
      </c>
      <c r="C10056" s="2">
        <v>0.36048799999999998</v>
      </c>
      <c r="D10056" s="2">
        <v>1.03284</v>
      </c>
      <c r="F10056" s="2">
        <v>12.048730000000001</v>
      </c>
      <c r="G10056" s="2">
        <v>0.456123</v>
      </c>
      <c r="H10056" s="2">
        <v>0.46155499999999999</v>
      </c>
      <c r="J10056" s="2">
        <v>12.051539999999999</v>
      </c>
      <c r="K10056" s="2">
        <v>0.23055400000000001</v>
      </c>
      <c r="L10056" s="2">
        <v>6.2294000000000002E-2</v>
      </c>
    </row>
    <row r="10057" spans="1:12" x14ac:dyDescent="0.2">
      <c r="A10057" s="2">
        <v>12.052239999999999</v>
      </c>
      <c r="B10057" s="2">
        <v>57.395899999999997</v>
      </c>
      <c r="C10057" s="2">
        <v>0.36086200000000002</v>
      </c>
      <c r="D10057" s="2">
        <v>1.0331760000000001</v>
      </c>
      <c r="F10057" s="2">
        <v>12.049429999999999</v>
      </c>
      <c r="G10057" s="2">
        <v>0.45593299999999998</v>
      </c>
      <c r="H10057" s="2">
        <v>0.46130399999999999</v>
      </c>
      <c r="J10057" s="2">
        <v>12.052239999999999</v>
      </c>
      <c r="K10057" s="2">
        <v>0.23109199999999999</v>
      </c>
      <c r="L10057" s="2">
        <v>6.2422999999999999E-2</v>
      </c>
    </row>
    <row r="10058" spans="1:12" x14ac:dyDescent="0.2">
      <c r="A10058" s="2">
        <v>12.05294</v>
      </c>
      <c r="B10058" s="2">
        <v>57.475279999999998</v>
      </c>
      <c r="C10058" s="2">
        <v>0.36107600000000001</v>
      </c>
      <c r="D10058" s="2">
        <v>1.0334350000000001</v>
      </c>
      <c r="F10058" s="2">
        <v>12.050129999999999</v>
      </c>
      <c r="G10058" s="2">
        <v>0.45574999999999999</v>
      </c>
      <c r="H10058" s="2">
        <v>0.46191399999999999</v>
      </c>
      <c r="J10058" s="2">
        <v>12.05294</v>
      </c>
      <c r="K10058" s="2">
        <v>0.231817</v>
      </c>
      <c r="L10058" s="2">
        <v>6.3098000000000001E-2</v>
      </c>
    </row>
    <row r="10059" spans="1:12" x14ac:dyDescent="0.2">
      <c r="A10059" s="2">
        <v>12.05364</v>
      </c>
      <c r="B10059" s="2">
        <v>57.5563</v>
      </c>
      <c r="C10059" s="2">
        <v>0.36141099999999998</v>
      </c>
      <c r="D10059" s="2">
        <v>1.0333049999999999</v>
      </c>
      <c r="F10059" s="2">
        <v>12.050840000000001</v>
      </c>
      <c r="G10059" s="2">
        <v>0.45583299999999999</v>
      </c>
      <c r="H10059" s="2">
        <v>0.46243299999999998</v>
      </c>
      <c r="J10059" s="2">
        <v>12.05364</v>
      </c>
      <c r="K10059" s="2">
        <v>0.23238900000000001</v>
      </c>
      <c r="L10059" s="2">
        <v>6.3317999999999999E-2</v>
      </c>
    </row>
    <row r="10060" spans="1:12" x14ac:dyDescent="0.2">
      <c r="A10060" s="2">
        <v>12.05434</v>
      </c>
      <c r="B10060" s="2">
        <v>57.636879999999998</v>
      </c>
      <c r="C10060" s="2">
        <v>0.36115599999999998</v>
      </c>
      <c r="D10060" s="2">
        <v>1.032489</v>
      </c>
      <c r="F10060" s="2">
        <v>12.051539999999999</v>
      </c>
      <c r="G10060" s="2">
        <v>0.45627600000000001</v>
      </c>
      <c r="H10060" s="2">
        <v>0.46224199999999999</v>
      </c>
      <c r="J10060" s="2">
        <v>12.05434</v>
      </c>
      <c r="K10060" s="2">
        <v>0.23275199999999999</v>
      </c>
      <c r="L10060" s="2">
        <v>6.3763E-2</v>
      </c>
    </row>
    <row r="10061" spans="1:12" x14ac:dyDescent="0.2">
      <c r="A10061" s="2">
        <v>12.05504</v>
      </c>
      <c r="B10061" s="2">
        <v>57.716659999999997</v>
      </c>
      <c r="C10061" s="2">
        <v>0.36049599999999998</v>
      </c>
      <c r="D10061" s="2">
        <v>1.032314</v>
      </c>
      <c r="F10061" s="2">
        <v>12.052239999999999</v>
      </c>
      <c r="G10061" s="2">
        <v>0.45658900000000002</v>
      </c>
      <c r="H10061" s="2">
        <v>0.46224999999999999</v>
      </c>
      <c r="J10061" s="2">
        <v>12.05504</v>
      </c>
      <c r="K10061" s="2">
        <v>0.232906</v>
      </c>
      <c r="L10061" s="2">
        <v>6.4713000000000007E-2</v>
      </c>
    </row>
    <row r="10062" spans="1:12" x14ac:dyDescent="0.2">
      <c r="A10062" s="2">
        <v>12.05575</v>
      </c>
      <c r="B10062" s="2">
        <v>57.797220000000003</v>
      </c>
      <c r="C10062" s="2">
        <v>0.36077799999999999</v>
      </c>
      <c r="D10062" s="2">
        <v>1.032397</v>
      </c>
      <c r="F10062" s="2">
        <v>12.05294</v>
      </c>
      <c r="G10062" s="2">
        <v>0.45686300000000002</v>
      </c>
      <c r="H10062" s="2">
        <v>0.46311200000000002</v>
      </c>
      <c r="J10062" s="2">
        <v>12.05575</v>
      </c>
      <c r="K10062" s="2">
        <v>0.233318</v>
      </c>
      <c r="L10062" s="2">
        <v>6.5434000000000006E-2</v>
      </c>
    </row>
    <row r="10063" spans="1:12" x14ac:dyDescent="0.2">
      <c r="A10063" s="2">
        <v>12.05645</v>
      </c>
      <c r="B10063" s="2">
        <v>57.87724</v>
      </c>
      <c r="C10063" s="2">
        <v>0.36044599999999999</v>
      </c>
      <c r="D10063" s="2">
        <v>1.032062</v>
      </c>
      <c r="F10063" s="2">
        <v>12.05364</v>
      </c>
      <c r="G10063" s="2">
        <v>0.457237</v>
      </c>
      <c r="H10063" s="2">
        <v>0.46376000000000001</v>
      </c>
      <c r="J10063" s="2">
        <v>12.05645</v>
      </c>
      <c r="K10063" s="2">
        <v>0.23339799999999999</v>
      </c>
      <c r="L10063" s="2">
        <v>6.5289E-2</v>
      </c>
    </row>
    <row r="10064" spans="1:12" x14ac:dyDescent="0.2">
      <c r="A10064" s="2">
        <v>12.05715</v>
      </c>
      <c r="B10064" s="2">
        <v>57.95823</v>
      </c>
      <c r="C10064" s="2">
        <v>0.36054900000000001</v>
      </c>
      <c r="D10064" s="2">
        <v>1.032062</v>
      </c>
      <c r="F10064" s="2">
        <v>12.05434</v>
      </c>
      <c r="G10064" s="2">
        <v>0.45700099999999999</v>
      </c>
      <c r="H10064" s="2">
        <v>0.46399699999999999</v>
      </c>
      <c r="J10064" s="2">
        <v>12.05715</v>
      </c>
      <c r="K10064" s="2">
        <v>0.23336399999999999</v>
      </c>
      <c r="L10064" s="2">
        <v>6.5922999999999995E-2</v>
      </c>
    </row>
    <row r="10065" spans="1:12" x14ac:dyDescent="0.2">
      <c r="A10065" s="2">
        <v>12.05785</v>
      </c>
      <c r="B10065" s="2">
        <v>58.038510000000002</v>
      </c>
      <c r="C10065" s="2">
        <v>0.36071300000000001</v>
      </c>
      <c r="D10065" s="2">
        <v>1.0322830000000001</v>
      </c>
      <c r="F10065" s="2">
        <v>12.05504</v>
      </c>
      <c r="G10065" s="2">
        <v>0.45706200000000002</v>
      </c>
      <c r="H10065" s="2">
        <v>0.463951</v>
      </c>
      <c r="J10065" s="2">
        <v>12.05785</v>
      </c>
      <c r="K10065" s="2">
        <v>0.23313700000000001</v>
      </c>
      <c r="L10065" s="2">
        <v>6.6613000000000006E-2</v>
      </c>
    </row>
    <row r="10066" spans="1:12" x14ac:dyDescent="0.2">
      <c r="A10066" s="2">
        <v>12.05855</v>
      </c>
      <c r="B10066" s="2">
        <v>58.119149999999998</v>
      </c>
      <c r="C10066" s="2">
        <v>0.36070200000000002</v>
      </c>
      <c r="D10066" s="2">
        <v>1.0327329999999999</v>
      </c>
      <c r="F10066" s="2">
        <v>12.05575</v>
      </c>
      <c r="G10066" s="2">
        <v>0.45748100000000003</v>
      </c>
      <c r="H10066" s="2">
        <v>0.46404299999999998</v>
      </c>
      <c r="J10066" s="2">
        <v>12.05855</v>
      </c>
      <c r="K10066" s="2">
        <v>0.233265</v>
      </c>
      <c r="L10066" s="2">
        <v>6.6623000000000002E-2</v>
      </c>
    </row>
    <row r="10067" spans="1:12" x14ac:dyDescent="0.2">
      <c r="A10067" s="2">
        <v>12.05925</v>
      </c>
      <c r="B10067" s="2">
        <v>58.20017</v>
      </c>
      <c r="C10067" s="2">
        <v>0.36093799999999998</v>
      </c>
      <c r="D10067" s="2">
        <v>1.0334350000000001</v>
      </c>
      <c r="F10067" s="2">
        <v>12.05645</v>
      </c>
      <c r="G10067" s="2">
        <v>0.458092</v>
      </c>
      <c r="H10067" s="2">
        <v>0.464752</v>
      </c>
      <c r="J10067" s="2">
        <v>12.05925</v>
      </c>
      <c r="K10067" s="2">
        <v>0.233852</v>
      </c>
      <c r="L10067" s="2">
        <v>6.6657999999999995E-2</v>
      </c>
    </row>
    <row r="10068" spans="1:12" x14ac:dyDescent="0.2">
      <c r="A10068" s="2">
        <v>12.059950000000001</v>
      </c>
      <c r="B10068" s="2">
        <v>58.280839999999998</v>
      </c>
      <c r="C10068" s="2">
        <v>0.36155199999999998</v>
      </c>
      <c r="D10068" s="2">
        <v>1.0339160000000001</v>
      </c>
      <c r="F10068" s="2">
        <v>12.05715</v>
      </c>
      <c r="G10068" s="2">
        <v>0.45860299999999998</v>
      </c>
      <c r="H10068" s="2">
        <v>0.465561</v>
      </c>
      <c r="J10068" s="2">
        <v>12.059950000000001</v>
      </c>
      <c r="K10068" s="2">
        <v>0.233963</v>
      </c>
      <c r="L10068" s="2">
        <v>6.7071000000000006E-2</v>
      </c>
    </row>
    <row r="10069" spans="1:12" x14ac:dyDescent="0.2">
      <c r="A10069" s="2">
        <v>12.06066</v>
      </c>
      <c r="B10069" s="2">
        <v>58.362200000000001</v>
      </c>
      <c r="C10069" s="2">
        <v>0.36169000000000001</v>
      </c>
      <c r="D10069" s="2">
        <v>1.033763</v>
      </c>
      <c r="F10069" s="2">
        <v>12.05785</v>
      </c>
      <c r="G10069" s="2">
        <v>0.45901500000000001</v>
      </c>
      <c r="H10069" s="2">
        <v>0.466057</v>
      </c>
      <c r="J10069" s="2">
        <v>12.06066</v>
      </c>
      <c r="K10069" s="2">
        <v>0.23403299999999999</v>
      </c>
      <c r="L10069" s="2">
        <v>6.7383999999999999E-2</v>
      </c>
    </row>
    <row r="10070" spans="1:12" x14ac:dyDescent="0.2">
      <c r="A10070" s="2">
        <v>12.061360000000001</v>
      </c>
      <c r="B10070" s="2">
        <v>58.443060000000003</v>
      </c>
      <c r="C10070" s="2">
        <v>0.36180800000000002</v>
      </c>
      <c r="D10070" s="2">
        <v>1.033755</v>
      </c>
      <c r="F10070" s="2">
        <v>12.05855</v>
      </c>
      <c r="G10070" s="2">
        <v>0.459534</v>
      </c>
      <c r="H10070" s="2">
        <v>0.46643800000000002</v>
      </c>
      <c r="J10070" s="2">
        <v>12.061360000000001</v>
      </c>
      <c r="K10070" s="2">
        <v>0.23417499999999999</v>
      </c>
      <c r="L10070" s="2">
        <v>6.7272999999999999E-2</v>
      </c>
    </row>
    <row r="10071" spans="1:12" x14ac:dyDescent="0.2">
      <c r="A10071" s="2">
        <v>12.062060000000001</v>
      </c>
      <c r="B10071" s="2">
        <v>58.524679999999996</v>
      </c>
      <c r="C10071" s="2">
        <v>0.36177700000000002</v>
      </c>
      <c r="D10071" s="2">
        <v>1.0337099999999999</v>
      </c>
      <c r="F10071" s="2">
        <v>12.05925</v>
      </c>
      <c r="G10071" s="2">
        <v>0.46010600000000001</v>
      </c>
      <c r="H10071" s="2">
        <v>0.46713300000000002</v>
      </c>
      <c r="J10071" s="2">
        <v>12.062060000000001</v>
      </c>
      <c r="K10071" s="2">
        <v>0.23425799999999999</v>
      </c>
      <c r="L10071" s="2">
        <v>6.6833000000000004E-2</v>
      </c>
    </row>
    <row r="10072" spans="1:12" x14ac:dyDescent="0.2">
      <c r="A10072" s="2">
        <v>12.062760000000001</v>
      </c>
      <c r="B10072" s="2">
        <v>58.605530000000002</v>
      </c>
      <c r="C10072" s="2">
        <v>0.362178</v>
      </c>
      <c r="D10072" s="2">
        <v>1.0340530000000001</v>
      </c>
      <c r="F10072" s="2">
        <v>12.059950000000001</v>
      </c>
      <c r="G10072" s="2">
        <v>0.46001399999999998</v>
      </c>
      <c r="H10072" s="2">
        <v>0.467499</v>
      </c>
      <c r="J10072" s="2">
        <v>12.062760000000001</v>
      </c>
      <c r="K10072" s="2">
        <v>0.23461899999999999</v>
      </c>
      <c r="L10072" s="2">
        <v>6.7555000000000004E-2</v>
      </c>
    </row>
    <row r="10073" spans="1:12" x14ac:dyDescent="0.2">
      <c r="A10073" s="2">
        <v>12.063459999999999</v>
      </c>
      <c r="B10073" s="2">
        <v>58.687600000000003</v>
      </c>
      <c r="C10073" s="2">
        <v>0.36245699999999997</v>
      </c>
      <c r="D10073" s="2">
        <v>1.0343960000000001</v>
      </c>
      <c r="F10073" s="2">
        <v>12.06066</v>
      </c>
      <c r="G10073" s="2">
        <v>0.45999099999999998</v>
      </c>
      <c r="H10073" s="2">
        <v>0.46756700000000001</v>
      </c>
      <c r="J10073" s="2">
        <v>12.063459999999999</v>
      </c>
      <c r="K10073" s="2">
        <v>0.23536899999999999</v>
      </c>
      <c r="L10073" s="2">
        <v>6.7854999999999999E-2</v>
      </c>
    </row>
    <row r="10074" spans="1:12" x14ac:dyDescent="0.2">
      <c r="A10074" s="2">
        <v>12.064159999999999</v>
      </c>
      <c r="B10074" s="2">
        <v>58.769530000000003</v>
      </c>
      <c r="C10074" s="2">
        <v>0.36242200000000002</v>
      </c>
      <c r="D10074" s="2">
        <v>1.034305</v>
      </c>
      <c r="F10074" s="2">
        <v>12.061360000000001</v>
      </c>
      <c r="G10074" s="2">
        <v>0.460503</v>
      </c>
      <c r="H10074" s="2">
        <v>0.46759800000000001</v>
      </c>
      <c r="J10074" s="2">
        <v>12.064159999999999</v>
      </c>
      <c r="K10074" s="2">
        <v>0.235655</v>
      </c>
      <c r="L10074" s="2">
        <v>6.7956000000000003E-2</v>
      </c>
    </row>
    <row r="10075" spans="1:12" x14ac:dyDescent="0.2">
      <c r="A10075" s="2">
        <v>12.064859999999999</v>
      </c>
      <c r="B10075" s="2">
        <v>58.849919999999997</v>
      </c>
      <c r="C10075" s="2">
        <v>0.36210199999999998</v>
      </c>
      <c r="D10075" s="2">
        <v>1.0345489999999999</v>
      </c>
      <c r="F10075" s="2">
        <v>12.062060000000001</v>
      </c>
      <c r="G10075" s="2">
        <v>0.460785</v>
      </c>
      <c r="H10075" s="2">
        <v>0.46713300000000002</v>
      </c>
      <c r="J10075" s="2">
        <v>12.064859999999999</v>
      </c>
      <c r="K10075" s="2">
        <v>0.23592199999999999</v>
      </c>
      <c r="L10075" s="2">
        <v>6.8232000000000001E-2</v>
      </c>
    </row>
    <row r="10076" spans="1:12" x14ac:dyDescent="0.2">
      <c r="A10076" s="2">
        <v>12.06556</v>
      </c>
      <c r="B10076" s="2">
        <v>58.931989999999999</v>
      </c>
      <c r="C10076" s="2">
        <v>0.36241499999999999</v>
      </c>
      <c r="D10076" s="2">
        <v>1.035037</v>
      </c>
      <c r="F10076" s="2">
        <v>12.062760000000001</v>
      </c>
      <c r="G10076" s="2">
        <v>0.46129599999999998</v>
      </c>
      <c r="H10076" s="2">
        <v>0.46640799999999999</v>
      </c>
      <c r="J10076" s="2">
        <v>12.06556</v>
      </c>
      <c r="K10076" s="2">
        <v>0.23604600000000001</v>
      </c>
      <c r="L10076" s="2">
        <v>6.8311999999999998E-2</v>
      </c>
    </row>
    <row r="10077" spans="1:12" x14ac:dyDescent="0.2">
      <c r="A10077" s="2">
        <v>12.066269999999999</v>
      </c>
      <c r="B10077" s="2">
        <v>59.013539999999999</v>
      </c>
      <c r="C10077" s="2">
        <v>0.362292</v>
      </c>
      <c r="D10077" s="2">
        <v>1.0351140000000001</v>
      </c>
      <c r="F10077" s="2">
        <v>12.063459999999999</v>
      </c>
      <c r="G10077" s="2">
        <v>0.461449</v>
      </c>
      <c r="H10077" s="2">
        <v>0.46657599999999999</v>
      </c>
      <c r="J10077" s="2">
        <v>12.066269999999999</v>
      </c>
      <c r="K10077" s="2">
        <v>0.236261</v>
      </c>
      <c r="L10077" s="2">
        <v>6.8049999999999999E-2</v>
      </c>
    </row>
    <row r="10078" spans="1:12" x14ac:dyDescent="0.2">
      <c r="A10078" s="2">
        <v>12.06697</v>
      </c>
      <c r="B10078" s="2">
        <v>59.094970000000004</v>
      </c>
      <c r="C10078" s="2">
        <v>0.36228900000000003</v>
      </c>
      <c r="D10078" s="2">
        <v>1.035266</v>
      </c>
      <c r="F10078" s="2">
        <v>12.064159999999999</v>
      </c>
      <c r="G10078" s="2">
        <v>0.46155499999999999</v>
      </c>
      <c r="H10078" s="2">
        <v>0.46693400000000002</v>
      </c>
      <c r="J10078" s="2">
        <v>12.06697</v>
      </c>
      <c r="K10078" s="2">
        <v>0.23649999999999999</v>
      </c>
      <c r="L10078" s="2">
        <v>6.7587999999999995E-2</v>
      </c>
    </row>
    <row r="10079" spans="1:12" x14ac:dyDescent="0.2">
      <c r="A10079" s="2">
        <v>12.06767</v>
      </c>
      <c r="B10079" s="2">
        <v>59.176589999999997</v>
      </c>
      <c r="C10079" s="2">
        <v>0.36269299999999999</v>
      </c>
      <c r="D10079" s="2">
        <v>1.0357240000000001</v>
      </c>
      <c r="F10079" s="2">
        <v>12.064859999999999</v>
      </c>
      <c r="G10079" s="2">
        <v>0.46130399999999999</v>
      </c>
      <c r="H10079" s="2">
        <v>0.46700999999999998</v>
      </c>
      <c r="J10079" s="2">
        <v>12.06767</v>
      </c>
      <c r="K10079" s="2">
        <v>0.23680499999999999</v>
      </c>
      <c r="L10079" s="2">
        <v>6.7907999999999996E-2</v>
      </c>
    </row>
    <row r="10080" spans="1:12" x14ac:dyDescent="0.2">
      <c r="A10080" s="2">
        <v>12.06837</v>
      </c>
      <c r="B10080" s="2">
        <v>59.259639999999997</v>
      </c>
      <c r="C10080" s="2">
        <v>0.36277300000000001</v>
      </c>
      <c r="D10080" s="2">
        <v>1.036143</v>
      </c>
      <c r="F10080" s="2">
        <v>12.06556</v>
      </c>
      <c r="G10080" s="2">
        <v>0.46191399999999999</v>
      </c>
      <c r="H10080" s="2">
        <v>0.46727000000000002</v>
      </c>
      <c r="J10080" s="2">
        <v>12.06837</v>
      </c>
      <c r="K10080" s="2">
        <v>0.23682</v>
      </c>
      <c r="L10080" s="2">
        <v>6.8132999999999999E-2</v>
      </c>
    </row>
    <row r="10081" spans="1:12" x14ac:dyDescent="0.2">
      <c r="A10081" s="2">
        <v>12.06907</v>
      </c>
      <c r="B10081" s="2">
        <v>59.341549999999998</v>
      </c>
      <c r="C10081" s="2">
        <v>0.362483</v>
      </c>
      <c r="D10081" s="2">
        <v>1.03667</v>
      </c>
      <c r="F10081" s="2">
        <v>12.066269999999999</v>
      </c>
      <c r="G10081" s="2">
        <v>0.46243299999999998</v>
      </c>
      <c r="H10081" s="2">
        <v>0.46781899999999998</v>
      </c>
      <c r="J10081" s="2">
        <v>12.06907</v>
      </c>
      <c r="K10081" s="2">
        <v>0.23704900000000001</v>
      </c>
      <c r="L10081" s="2">
        <v>6.7885000000000001E-2</v>
      </c>
    </row>
    <row r="10082" spans="1:12" x14ac:dyDescent="0.2">
      <c r="A10082" s="2">
        <v>12.06977</v>
      </c>
      <c r="B10082" s="2">
        <v>59.424340000000001</v>
      </c>
      <c r="C10082" s="2">
        <v>0.36288399999999998</v>
      </c>
      <c r="D10082" s="2">
        <v>1.036945</v>
      </c>
      <c r="F10082" s="2">
        <v>12.06697</v>
      </c>
      <c r="G10082" s="2">
        <v>0.46224199999999999</v>
      </c>
      <c r="H10082" s="2">
        <v>0.46840700000000002</v>
      </c>
      <c r="J10082" s="2">
        <v>12.06977</v>
      </c>
      <c r="K10082" s="2">
        <v>0.237287</v>
      </c>
      <c r="L10082" s="2">
        <v>6.7827999999999999E-2</v>
      </c>
    </row>
    <row r="10083" spans="1:12" x14ac:dyDescent="0.2">
      <c r="A10083" s="2">
        <v>12.07047</v>
      </c>
      <c r="B10083" s="2">
        <v>59.506369999999997</v>
      </c>
      <c r="C10083" s="2">
        <v>0.36339500000000002</v>
      </c>
      <c r="D10083" s="2">
        <v>1.037204</v>
      </c>
      <c r="F10083" s="2">
        <v>12.06767</v>
      </c>
      <c r="G10083" s="2">
        <v>0.46224999999999999</v>
      </c>
      <c r="H10083" s="2">
        <v>0.468613</v>
      </c>
      <c r="J10083" s="2">
        <v>12.07047</v>
      </c>
      <c r="K10083" s="2">
        <v>0.237043</v>
      </c>
      <c r="L10083" s="2">
        <v>6.8041000000000004E-2</v>
      </c>
    </row>
    <row r="10084" spans="1:12" x14ac:dyDescent="0.2">
      <c r="A10084" s="2">
        <v>12.07118</v>
      </c>
      <c r="B10084" s="2">
        <v>59.589970000000001</v>
      </c>
      <c r="C10084" s="2">
        <v>0.36369200000000002</v>
      </c>
      <c r="D10084" s="2">
        <v>1.0370820000000001</v>
      </c>
      <c r="F10084" s="2">
        <v>12.06837</v>
      </c>
      <c r="G10084" s="2">
        <v>0.46311200000000002</v>
      </c>
      <c r="H10084" s="2">
        <v>0.46879599999999999</v>
      </c>
      <c r="J10084" s="2">
        <v>12.07118</v>
      </c>
      <c r="K10084" s="2">
        <v>0.237148</v>
      </c>
      <c r="L10084" s="2">
        <v>6.8460999999999994E-2</v>
      </c>
    </row>
    <row r="10085" spans="1:12" x14ac:dyDescent="0.2">
      <c r="A10085" s="2">
        <v>12.07188</v>
      </c>
      <c r="B10085" s="2">
        <v>59.673349999999999</v>
      </c>
      <c r="C10085" s="2">
        <v>0.36404300000000001</v>
      </c>
      <c r="D10085" s="2">
        <v>1.0371809999999999</v>
      </c>
      <c r="F10085" s="2">
        <v>12.06907</v>
      </c>
      <c r="G10085" s="2">
        <v>0.46376000000000001</v>
      </c>
      <c r="H10085" s="2">
        <v>0.46907799999999999</v>
      </c>
      <c r="J10085" s="2">
        <v>12.07188</v>
      </c>
      <c r="K10085" s="2">
        <v>0.237343</v>
      </c>
      <c r="L10085" s="2">
        <v>6.8054000000000003E-2</v>
      </c>
    </row>
    <row r="10086" spans="1:12" x14ac:dyDescent="0.2">
      <c r="A10086" s="2">
        <v>12.07258</v>
      </c>
      <c r="B10086" s="2">
        <v>59.756070000000001</v>
      </c>
      <c r="C10086" s="2">
        <v>0.36437900000000001</v>
      </c>
      <c r="D10086" s="2">
        <v>1.037593</v>
      </c>
      <c r="F10086" s="2">
        <v>12.06977</v>
      </c>
      <c r="G10086" s="2">
        <v>0.46399699999999999</v>
      </c>
      <c r="H10086" s="2">
        <v>0.46930699999999997</v>
      </c>
      <c r="J10086" s="2">
        <v>12.07258</v>
      </c>
      <c r="K10086" s="2">
        <v>0.23805999999999999</v>
      </c>
      <c r="L10086" s="2">
        <v>6.8129999999999996E-2</v>
      </c>
    </row>
    <row r="10087" spans="1:12" x14ac:dyDescent="0.2">
      <c r="A10087" s="2">
        <v>12.07328</v>
      </c>
      <c r="B10087" s="2">
        <v>59.837609999999998</v>
      </c>
      <c r="C10087" s="2">
        <v>0.36430299999999999</v>
      </c>
      <c r="D10087" s="2">
        <v>1.0377909999999999</v>
      </c>
      <c r="F10087" s="2">
        <v>12.07047</v>
      </c>
      <c r="G10087" s="2">
        <v>0.463951</v>
      </c>
      <c r="H10087" s="2">
        <v>0.46936800000000001</v>
      </c>
      <c r="J10087" s="2">
        <v>12.07328</v>
      </c>
      <c r="K10087" s="2">
        <v>0.238458</v>
      </c>
      <c r="L10087" s="2">
        <v>6.8251000000000006E-2</v>
      </c>
    </row>
    <row r="10088" spans="1:12" x14ac:dyDescent="0.2">
      <c r="A10088" s="2">
        <v>12.073980000000001</v>
      </c>
      <c r="B10088" s="2">
        <v>59.915730000000003</v>
      </c>
      <c r="C10088" s="2">
        <v>0.36469600000000002</v>
      </c>
      <c r="D10088" s="2">
        <v>1.0380050000000001</v>
      </c>
      <c r="F10088" s="2">
        <v>12.07118</v>
      </c>
      <c r="G10088" s="2">
        <v>0.46404299999999998</v>
      </c>
      <c r="H10088" s="2">
        <v>0.46927600000000003</v>
      </c>
      <c r="J10088" s="2">
        <v>12.073980000000001</v>
      </c>
      <c r="K10088" s="2">
        <v>0.23830599999999999</v>
      </c>
      <c r="L10088" s="2">
        <v>6.8650000000000003E-2</v>
      </c>
    </row>
    <row r="10089" spans="1:12" x14ac:dyDescent="0.2">
      <c r="A10089" s="2">
        <v>12.074680000000001</v>
      </c>
      <c r="B10089" s="2">
        <v>59.988169999999997</v>
      </c>
      <c r="C10089" s="2">
        <v>0.36505799999999999</v>
      </c>
      <c r="D10089" s="2">
        <v>1.038333</v>
      </c>
      <c r="F10089" s="2">
        <v>12.07188</v>
      </c>
      <c r="G10089" s="2">
        <v>0.464752</v>
      </c>
      <c r="H10089" s="2">
        <v>0.469055</v>
      </c>
      <c r="J10089" s="2">
        <v>12.074680000000001</v>
      </c>
      <c r="K10089" s="2">
        <v>0.238653</v>
      </c>
      <c r="L10089" s="2">
        <v>6.8963999999999998E-2</v>
      </c>
    </row>
    <row r="10090" spans="1:12" x14ac:dyDescent="0.2">
      <c r="A10090" s="2">
        <v>12.075379999999999</v>
      </c>
      <c r="B10090" s="2">
        <v>60.062710000000003</v>
      </c>
      <c r="C10090" s="2">
        <v>0.36512699999999998</v>
      </c>
      <c r="D10090" s="2">
        <v>1.0386230000000001</v>
      </c>
      <c r="F10090" s="2">
        <v>12.07258</v>
      </c>
      <c r="G10090" s="2">
        <v>0.465561</v>
      </c>
      <c r="H10090" s="2">
        <v>0.46896399999999999</v>
      </c>
      <c r="J10090" s="2">
        <v>12.075379999999999</v>
      </c>
      <c r="K10090" s="2">
        <v>0.23936399999999999</v>
      </c>
      <c r="L10090" s="2">
        <v>6.9082000000000005E-2</v>
      </c>
    </row>
    <row r="10091" spans="1:12" x14ac:dyDescent="0.2">
      <c r="A10091" s="2">
        <v>12.076090000000001</v>
      </c>
      <c r="B10091" s="2">
        <v>60.142560000000003</v>
      </c>
      <c r="C10091" s="2">
        <v>0.36531400000000003</v>
      </c>
      <c r="D10091" s="2">
        <v>1.038448</v>
      </c>
      <c r="F10091" s="2">
        <v>12.07328</v>
      </c>
      <c r="G10091" s="2">
        <v>0.466057</v>
      </c>
      <c r="H10091" s="2">
        <v>0.46930699999999997</v>
      </c>
      <c r="J10091" s="2">
        <v>12.076090000000001</v>
      </c>
      <c r="K10091" s="2">
        <v>0.239624</v>
      </c>
      <c r="L10091" s="2">
        <v>6.9149000000000002E-2</v>
      </c>
    </row>
    <row r="10092" spans="1:12" x14ac:dyDescent="0.2">
      <c r="A10092" s="2">
        <v>12.076790000000001</v>
      </c>
      <c r="B10092" s="2">
        <v>60.226179999999999</v>
      </c>
      <c r="C10092" s="2">
        <v>0.36569499999999999</v>
      </c>
      <c r="D10092" s="2">
        <v>1.0380659999999999</v>
      </c>
      <c r="F10092" s="2">
        <v>12.073980000000001</v>
      </c>
      <c r="G10092" s="2">
        <v>0.46643800000000002</v>
      </c>
      <c r="H10092" s="2">
        <v>0.46995500000000001</v>
      </c>
      <c r="J10092" s="2">
        <v>12.076790000000001</v>
      </c>
      <c r="K10092" s="2">
        <v>0.240122</v>
      </c>
      <c r="L10092" s="2">
        <v>6.9120000000000001E-2</v>
      </c>
    </row>
    <row r="10093" spans="1:12" x14ac:dyDescent="0.2">
      <c r="A10093" s="2">
        <v>12.077489999999999</v>
      </c>
      <c r="B10093" s="2">
        <v>60.310580000000002</v>
      </c>
      <c r="C10093" s="2">
        <v>0.36666399999999999</v>
      </c>
      <c r="D10093" s="2">
        <v>1.0383640000000001</v>
      </c>
      <c r="F10093" s="2">
        <v>12.074680000000001</v>
      </c>
      <c r="G10093" s="2">
        <v>0.46713300000000002</v>
      </c>
      <c r="H10093" s="2">
        <v>0.47025299999999998</v>
      </c>
      <c r="J10093" s="2">
        <v>12.077489999999999</v>
      </c>
      <c r="K10093" s="2">
        <v>0.240429</v>
      </c>
      <c r="L10093" s="2">
        <v>6.9461999999999996E-2</v>
      </c>
    </row>
    <row r="10094" spans="1:12" x14ac:dyDescent="0.2">
      <c r="A10094" s="2">
        <v>12.078189999999999</v>
      </c>
      <c r="B10094" s="2">
        <v>60.39481</v>
      </c>
      <c r="C10094" s="2">
        <v>0.36687799999999998</v>
      </c>
      <c r="D10094" s="2">
        <v>1.0387150000000001</v>
      </c>
      <c r="F10094" s="2">
        <v>12.075379999999999</v>
      </c>
      <c r="G10094" s="2">
        <v>0.467499</v>
      </c>
      <c r="H10094" s="2">
        <v>0.47018399999999999</v>
      </c>
      <c r="J10094" s="2">
        <v>12.078189999999999</v>
      </c>
      <c r="K10094" s="2">
        <v>0.240755</v>
      </c>
      <c r="L10094" s="2">
        <v>6.8806000000000006E-2</v>
      </c>
    </row>
    <row r="10095" spans="1:12" x14ac:dyDescent="0.2">
      <c r="A10095" s="2">
        <v>12.078889999999999</v>
      </c>
      <c r="B10095" s="2">
        <v>60.479259999999996</v>
      </c>
      <c r="C10095" s="2">
        <v>0.36671399999999998</v>
      </c>
      <c r="D10095" s="2">
        <v>1.038913</v>
      </c>
      <c r="F10095" s="2">
        <v>12.076090000000001</v>
      </c>
      <c r="G10095" s="2">
        <v>0.46756700000000001</v>
      </c>
      <c r="H10095" s="2">
        <v>0.46997100000000003</v>
      </c>
      <c r="J10095" s="2">
        <v>12.078889999999999</v>
      </c>
      <c r="K10095" s="2">
        <v>0.24102199999999999</v>
      </c>
      <c r="L10095" s="2">
        <v>6.8464999999999998E-2</v>
      </c>
    </row>
    <row r="10096" spans="1:12" x14ac:dyDescent="0.2">
      <c r="A10096" s="2">
        <v>12.07959</v>
      </c>
      <c r="B10096" s="2">
        <v>60.563769999999998</v>
      </c>
      <c r="C10096" s="2">
        <v>0.36676700000000001</v>
      </c>
      <c r="D10096" s="2">
        <v>1.0393250000000001</v>
      </c>
      <c r="F10096" s="2">
        <v>12.076790000000001</v>
      </c>
      <c r="G10096" s="2">
        <v>0.46759800000000001</v>
      </c>
      <c r="H10096" s="2">
        <v>0.46953600000000001</v>
      </c>
      <c r="J10096" s="2">
        <v>12.07959</v>
      </c>
      <c r="K10096" s="2">
        <v>0.24115700000000001</v>
      </c>
      <c r="L10096" s="2">
        <v>6.8371000000000001E-2</v>
      </c>
    </row>
    <row r="10097" spans="1:12" x14ac:dyDescent="0.2">
      <c r="A10097" s="2">
        <v>12.08029</v>
      </c>
      <c r="B10097" s="2">
        <v>60.648310000000002</v>
      </c>
      <c r="C10097" s="2">
        <v>0.367591</v>
      </c>
      <c r="D10097" s="2">
        <v>1.0401260000000001</v>
      </c>
      <c r="F10097" s="2">
        <v>12.077489999999999</v>
      </c>
      <c r="G10097" s="2">
        <v>0.46713300000000002</v>
      </c>
      <c r="H10097" s="2">
        <v>0.46901700000000002</v>
      </c>
      <c r="J10097" s="2">
        <v>12.08029</v>
      </c>
      <c r="K10097" s="2">
        <v>0.24124899999999999</v>
      </c>
      <c r="L10097" s="2">
        <v>6.8726999999999996E-2</v>
      </c>
    </row>
    <row r="10098" spans="1:12" x14ac:dyDescent="0.2">
      <c r="A10098" s="2">
        <v>12.081</v>
      </c>
      <c r="B10098" s="2">
        <v>60.733519999999999</v>
      </c>
      <c r="C10098" s="2">
        <v>0.36885400000000002</v>
      </c>
      <c r="D10098" s="2">
        <v>1.0409729999999999</v>
      </c>
      <c r="F10098" s="2">
        <v>12.078189999999999</v>
      </c>
      <c r="G10098" s="2">
        <v>0.46640799999999999</v>
      </c>
      <c r="H10098" s="2">
        <v>0.46862799999999999</v>
      </c>
      <c r="J10098" s="2">
        <v>12.081</v>
      </c>
      <c r="K10098" s="2">
        <v>0.241648</v>
      </c>
      <c r="L10098" s="2">
        <v>6.9070000000000006E-2</v>
      </c>
    </row>
    <row r="10099" spans="1:12" x14ac:dyDescent="0.2">
      <c r="A10099" s="2">
        <v>12.0817</v>
      </c>
      <c r="B10099" s="2">
        <v>60.819209999999998</v>
      </c>
      <c r="C10099" s="2">
        <v>0.36860999999999999</v>
      </c>
      <c r="D10099" s="2">
        <v>1.041911</v>
      </c>
      <c r="F10099" s="2">
        <v>12.078889999999999</v>
      </c>
      <c r="G10099" s="2">
        <v>0.46657599999999999</v>
      </c>
      <c r="H10099" s="2">
        <v>0.46823900000000002</v>
      </c>
      <c r="J10099" s="2">
        <v>12.0817</v>
      </c>
      <c r="K10099" s="2">
        <v>0.242142</v>
      </c>
      <c r="L10099" s="2">
        <v>6.9509000000000001E-2</v>
      </c>
    </row>
    <row r="10100" spans="1:12" x14ac:dyDescent="0.2">
      <c r="A10100" s="2">
        <v>12.0824</v>
      </c>
      <c r="B10100" s="2">
        <v>60.903619999999997</v>
      </c>
      <c r="C10100" s="2">
        <v>0.36881900000000001</v>
      </c>
      <c r="D10100" s="2">
        <v>1.0421400000000001</v>
      </c>
      <c r="F10100" s="2">
        <v>12.07959</v>
      </c>
      <c r="G10100" s="2">
        <v>0.46693400000000002</v>
      </c>
      <c r="H10100" s="2">
        <v>0.468109</v>
      </c>
      <c r="J10100" s="2">
        <v>12.0824</v>
      </c>
      <c r="K10100" s="2">
        <v>0.24265100000000001</v>
      </c>
      <c r="L10100" s="2">
        <v>7.0147000000000001E-2</v>
      </c>
    </row>
    <row r="10101" spans="1:12" x14ac:dyDescent="0.2">
      <c r="A10101" s="2">
        <v>12.0831</v>
      </c>
      <c r="B10101" s="2">
        <v>60.988419999999998</v>
      </c>
      <c r="C10101" s="2">
        <v>0.36852600000000002</v>
      </c>
      <c r="D10101" s="2">
        <v>1.0416369999999999</v>
      </c>
      <c r="F10101" s="2">
        <v>12.08029</v>
      </c>
      <c r="G10101" s="2">
        <v>0.46700999999999998</v>
      </c>
      <c r="H10101" s="2">
        <v>0.46831499999999998</v>
      </c>
      <c r="J10101" s="2">
        <v>12.0831</v>
      </c>
      <c r="K10101" s="2">
        <v>0.24340400000000001</v>
      </c>
      <c r="L10101" s="2">
        <v>7.0295999999999997E-2</v>
      </c>
    </row>
    <row r="10102" spans="1:12" x14ac:dyDescent="0.2">
      <c r="A10102" s="2">
        <v>12.0838</v>
      </c>
      <c r="B10102" s="2">
        <v>61.072209999999998</v>
      </c>
      <c r="C10102" s="2">
        <v>0.36885400000000002</v>
      </c>
      <c r="D10102" s="2">
        <v>1.042224</v>
      </c>
      <c r="F10102" s="2">
        <v>12.081</v>
      </c>
      <c r="G10102" s="2">
        <v>0.46727000000000002</v>
      </c>
      <c r="H10102" s="2">
        <v>0.46833000000000002</v>
      </c>
      <c r="J10102" s="2">
        <v>12.0838</v>
      </c>
      <c r="K10102" s="2">
        <v>0.24366599999999999</v>
      </c>
      <c r="L10102" s="2">
        <v>6.9886000000000004E-2</v>
      </c>
    </row>
    <row r="10103" spans="1:12" x14ac:dyDescent="0.2">
      <c r="A10103" s="2">
        <v>12.0845</v>
      </c>
      <c r="B10103" s="2">
        <v>61.15596</v>
      </c>
      <c r="C10103" s="2">
        <v>0.36904399999999998</v>
      </c>
      <c r="D10103" s="2">
        <v>1.0422929999999999</v>
      </c>
      <c r="F10103" s="2">
        <v>12.0817</v>
      </c>
      <c r="G10103" s="2">
        <v>0.46781899999999998</v>
      </c>
      <c r="H10103" s="2">
        <v>0.46809400000000001</v>
      </c>
      <c r="J10103" s="2">
        <v>12.0845</v>
      </c>
      <c r="K10103" s="2">
        <v>0.24354700000000001</v>
      </c>
      <c r="L10103" s="2">
        <v>6.9455000000000003E-2</v>
      </c>
    </row>
    <row r="10104" spans="1:12" x14ac:dyDescent="0.2">
      <c r="A10104" s="2">
        <v>12.0852</v>
      </c>
      <c r="B10104" s="2">
        <v>61.239849999999997</v>
      </c>
      <c r="C10104" s="2">
        <v>0.36904100000000001</v>
      </c>
      <c r="D10104" s="2">
        <v>1.0429029999999999</v>
      </c>
      <c r="F10104" s="2">
        <v>12.0824</v>
      </c>
      <c r="G10104" s="2">
        <v>0.46840700000000002</v>
      </c>
      <c r="H10104" s="2">
        <v>0.467972</v>
      </c>
      <c r="J10104" s="2">
        <v>12.0852</v>
      </c>
      <c r="K10104" s="2">
        <v>0.24362</v>
      </c>
      <c r="L10104" s="2">
        <v>6.9644999999999999E-2</v>
      </c>
    </row>
    <row r="10105" spans="1:12" x14ac:dyDescent="0.2">
      <c r="A10105" s="2">
        <v>12.085900000000001</v>
      </c>
      <c r="B10105" s="2">
        <v>61.323039999999999</v>
      </c>
      <c r="C10105" s="2">
        <v>0.36942599999999998</v>
      </c>
      <c r="D10105" s="2">
        <v>1.042735</v>
      </c>
      <c r="F10105" s="2">
        <v>12.0831</v>
      </c>
      <c r="G10105" s="2">
        <v>0.468613</v>
      </c>
      <c r="H10105" s="2">
        <v>0.46784999999999999</v>
      </c>
      <c r="J10105" s="2">
        <v>12.085900000000001</v>
      </c>
      <c r="K10105" s="2">
        <v>0.24404500000000001</v>
      </c>
      <c r="L10105" s="2">
        <v>6.8994E-2</v>
      </c>
    </row>
    <row r="10106" spans="1:12" x14ac:dyDescent="0.2">
      <c r="A10106" s="2">
        <v>12.08661</v>
      </c>
      <c r="B10106" s="2">
        <v>61.40598</v>
      </c>
      <c r="C10106" s="2">
        <v>0.37016199999999999</v>
      </c>
      <c r="D10106" s="2">
        <v>1.0429790000000001</v>
      </c>
      <c r="F10106" s="2">
        <v>12.0838</v>
      </c>
      <c r="G10106" s="2">
        <v>0.46879599999999999</v>
      </c>
      <c r="H10106" s="2">
        <v>0.46745300000000001</v>
      </c>
      <c r="J10106" s="2">
        <v>12.08661</v>
      </c>
      <c r="K10106" s="2">
        <v>0.24384900000000001</v>
      </c>
      <c r="L10106" s="2">
        <v>6.8418999999999994E-2</v>
      </c>
    </row>
    <row r="10107" spans="1:12" x14ac:dyDescent="0.2">
      <c r="A10107" s="2">
        <v>12.08731</v>
      </c>
      <c r="B10107" s="2">
        <v>61.489519999999999</v>
      </c>
      <c r="C10107" s="2">
        <v>0.37018099999999998</v>
      </c>
      <c r="D10107" s="2">
        <v>1.043201</v>
      </c>
      <c r="F10107" s="2">
        <v>12.0845</v>
      </c>
      <c r="G10107" s="2">
        <v>0.46907799999999999</v>
      </c>
      <c r="H10107" s="2">
        <v>0.46746799999999999</v>
      </c>
      <c r="J10107" s="2">
        <v>12.08731</v>
      </c>
      <c r="K10107" s="2">
        <v>0.24359900000000001</v>
      </c>
      <c r="L10107" s="2">
        <v>6.8178000000000002E-2</v>
      </c>
    </row>
    <row r="10108" spans="1:12" x14ac:dyDescent="0.2">
      <c r="A10108" s="2">
        <v>12.088010000000001</v>
      </c>
      <c r="B10108" s="2">
        <v>61.573009999999996</v>
      </c>
      <c r="C10108" s="2">
        <v>0.36989499999999997</v>
      </c>
      <c r="D10108" s="2">
        <v>1.0431550000000001</v>
      </c>
      <c r="F10108" s="2">
        <v>12.0852</v>
      </c>
      <c r="G10108" s="2">
        <v>0.46930699999999997</v>
      </c>
      <c r="H10108" s="2">
        <v>0.46756700000000001</v>
      </c>
      <c r="J10108" s="2">
        <v>12.088010000000001</v>
      </c>
      <c r="K10108" s="2">
        <v>0.243502</v>
      </c>
      <c r="L10108" s="2">
        <v>6.7760000000000001E-2</v>
      </c>
    </row>
    <row r="10109" spans="1:12" x14ac:dyDescent="0.2">
      <c r="A10109" s="2">
        <v>12.088710000000001</v>
      </c>
      <c r="B10109" s="2">
        <v>61.656779999999998</v>
      </c>
      <c r="C10109" s="2">
        <v>0.36958200000000002</v>
      </c>
      <c r="D10109" s="2">
        <v>1.04433</v>
      </c>
      <c r="F10109" s="2">
        <v>12.085900000000001</v>
      </c>
      <c r="G10109" s="2">
        <v>0.46936800000000001</v>
      </c>
      <c r="H10109" s="2">
        <v>0.467667</v>
      </c>
      <c r="J10109" s="2">
        <v>12.088710000000001</v>
      </c>
      <c r="K10109" s="2">
        <v>0.243505</v>
      </c>
      <c r="L10109" s="2">
        <v>6.7611000000000004E-2</v>
      </c>
    </row>
    <row r="10110" spans="1:12" x14ac:dyDescent="0.2">
      <c r="A10110" s="2">
        <v>12.089410000000001</v>
      </c>
      <c r="B10110" s="2">
        <v>61.740760000000002</v>
      </c>
      <c r="C10110" s="2">
        <v>0.37021199999999999</v>
      </c>
      <c r="D10110" s="2">
        <v>1.045604</v>
      </c>
      <c r="F10110" s="2">
        <v>12.08661</v>
      </c>
      <c r="G10110" s="2">
        <v>0.46927600000000003</v>
      </c>
      <c r="H10110" s="2">
        <v>0.46830699999999997</v>
      </c>
      <c r="J10110" s="2">
        <v>12.089410000000001</v>
      </c>
      <c r="K10110" s="2">
        <v>0.24337800000000001</v>
      </c>
      <c r="L10110" s="2">
        <v>6.7244999999999999E-2</v>
      </c>
    </row>
    <row r="10111" spans="1:12" x14ac:dyDescent="0.2">
      <c r="A10111" s="2">
        <v>12.090109999999999</v>
      </c>
      <c r="B10111" s="2">
        <v>61.824590000000001</v>
      </c>
      <c r="C10111" s="2">
        <v>0.37063099999999999</v>
      </c>
      <c r="D10111" s="2">
        <v>1.0454509999999999</v>
      </c>
      <c r="F10111" s="2">
        <v>12.08731</v>
      </c>
      <c r="G10111" s="2">
        <v>0.469055</v>
      </c>
      <c r="H10111" s="2">
        <v>0.468582</v>
      </c>
      <c r="J10111" s="2">
        <v>12.090109999999999</v>
      </c>
      <c r="K10111" s="2">
        <v>0.24321499999999999</v>
      </c>
      <c r="L10111" s="2">
        <v>6.6658999999999996E-2</v>
      </c>
    </row>
    <row r="10112" spans="1:12" x14ac:dyDescent="0.2">
      <c r="A10112" s="2">
        <v>12.090809999999999</v>
      </c>
      <c r="B10112" s="2">
        <v>61.90849</v>
      </c>
      <c r="C10112" s="2">
        <v>0.37046000000000001</v>
      </c>
      <c r="D10112" s="2">
        <v>1.0462910000000001</v>
      </c>
      <c r="F10112" s="2">
        <v>12.088010000000001</v>
      </c>
      <c r="G10112" s="2">
        <v>0.46896399999999999</v>
      </c>
      <c r="H10112" s="2">
        <v>0.46820800000000001</v>
      </c>
      <c r="J10112" s="2">
        <v>12.090809999999999</v>
      </c>
      <c r="K10112" s="2">
        <v>0.24321200000000001</v>
      </c>
      <c r="L10112" s="2">
        <v>6.6669000000000006E-2</v>
      </c>
    </row>
    <row r="10113" spans="1:12" x14ac:dyDescent="0.2">
      <c r="A10113" s="2">
        <v>12.091519999999999</v>
      </c>
      <c r="B10113" s="2">
        <v>61.993290000000002</v>
      </c>
      <c r="C10113" s="2">
        <v>0.37072300000000002</v>
      </c>
      <c r="D10113" s="2">
        <v>1.0469010000000001</v>
      </c>
      <c r="F10113" s="2">
        <v>12.088710000000001</v>
      </c>
      <c r="G10113" s="2">
        <v>0.46930699999999997</v>
      </c>
      <c r="H10113" s="2">
        <v>0.46791100000000002</v>
      </c>
      <c r="J10113" s="2">
        <v>12.091519999999999</v>
      </c>
      <c r="K10113" s="2">
        <v>0.24332799999999999</v>
      </c>
      <c r="L10113" s="2">
        <v>6.7241999999999996E-2</v>
      </c>
    </row>
    <row r="10114" spans="1:12" x14ac:dyDescent="0.2">
      <c r="A10114" s="2">
        <v>12.092219999999999</v>
      </c>
      <c r="B10114" s="2">
        <v>62.078189999999999</v>
      </c>
      <c r="C10114" s="2">
        <v>0.37110399999999999</v>
      </c>
      <c r="D10114" s="2">
        <v>1.0469470000000001</v>
      </c>
      <c r="F10114" s="2">
        <v>12.089410000000001</v>
      </c>
      <c r="G10114" s="2">
        <v>0.46995500000000001</v>
      </c>
      <c r="H10114" s="2">
        <v>0.46792600000000001</v>
      </c>
      <c r="J10114" s="2">
        <v>12.092219999999999</v>
      </c>
      <c r="K10114" s="2">
        <v>0.24354700000000001</v>
      </c>
      <c r="L10114" s="2">
        <v>6.7204E-2</v>
      </c>
    </row>
    <row r="10115" spans="1:12" x14ac:dyDescent="0.2">
      <c r="A10115" s="2">
        <v>12.092919999999999</v>
      </c>
      <c r="B10115" s="2">
        <v>62.163350000000001</v>
      </c>
      <c r="C10115" s="2">
        <v>0.37147799999999997</v>
      </c>
      <c r="D10115" s="2">
        <v>1.0474810000000001</v>
      </c>
      <c r="F10115" s="2">
        <v>12.090109999999999</v>
      </c>
      <c r="G10115" s="2">
        <v>0.47025299999999998</v>
      </c>
      <c r="H10115" s="2">
        <v>0.46786499999999998</v>
      </c>
      <c r="J10115" s="2">
        <v>12.092919999999999</v>
      </c>
      <c r="K10115" s="2">
        <v>0.24373</v>
      </c>
      <c r="L10115" s="2">
        <v>6.6362000000000004E-2</v>
      </c>
    </row>
    <row r="10116" spans="1:12" x14ac:dyDescent="0.2">
      <c r="A10116" s="2">
        <v>12.09362</v>
      </c>
      <c r="B10116" s="2">
        <v>62.2483</v>
      </c>
      <c r="C10116" s="2">
        <v>0.37245899999999998</v>
      </c>
      <c r="D10116" s="2">
        <v>1.0481290000000001</v>
      </c>
      <c r="F10116" s="2">
        <v>12.090809999999999</v>
      </c>
      <c r="G10116" s="2">
        <v>0.47018399999999999</v>
      </c>
      <c r="H10116" s="2">
        <v>0.46758300000000003</v>
      </c>
      <c r="J10116" s="2">
        <v>12.09362</v>
      </c>
      <c r="K10116" s="2">
        <v>0.243862</v>
      </c>
      <c r="L10116" s="2">
        <v>6.5995999999999999E-2</v>
      </c>
    </row>
    <row r="10117" spans="1:12" x14ac:dyDescent="0.2">
      <c r="A10117" s="2">
        <v>12.09432</v>
      </c>
      <c r="B10117" s="2">
        <v>62.333289999999998</v>
      </c>
      <c r="C10117" s="2">
        <v>0.37270300000000001</v>
      </c>
      <c r="D10117" s="2">
        <v>1.048305</v>
      </c>
      <c r="F10117" s="2">
        <v>12.091519999999999</v>
      </c>
      <c r="G10117" s="2">
        <v>0.46997100000000003</v>
      </c>
      <c r="H10117" s="2">
        <v>0.467194</v>
      </c>
      <c r="J10117" s="2">
        <v>12.09432</v>
      </c>
      <c r="K10117" s="2">
        <v>0.24360599999999999</v>
      </c>
      <c r="L10117" s="2">
        <v>6.5831000000000001E-2</v>
      </c>
    </row>
    <row r="10118" spans="1:12" x14ac:dyDescent="0.2">
      <c r="A10118" s="2">
        <v>12.09502</v>
      </c>
      <c r="B10118" s="2">
        <v>62.418669999999999</v>
      </c>
      <c r="C10118" s="2">
        <v>0.37241299999999999</v>
      </c>
      <c r="D10118" s="2">
        <v>1.048686</v>
      </c>
      <c r="F10118" s="2">
        <v>12.092219999999999</v>
      </c>
      <c r="G10118" s="2">
        <v>0.46953600000000001</v>
      </c>
      <c r="H10118" s="2">
        <v>0.46662900000000002</v>
      </c>
      <c r="J10118" s="2">
        <v>12.09502</v>
      </c>
      <c r="K10118" s="2">
        <v>0.243925</v>
      </c>
      <c r="L10118" s="2">
        <v>6.5493999999999997E-2</v>
      </c>
    </row>
    <row r="10119" spans="1:12" x14ac:dyDescent="0.2">
      <c r="A10119" s="2">
        <v>12.09572</v>
      </c>
      <c r="B10119" s="2">
        <v>62.503839999999997</v>
      </c>
      <c r="C10119" s="2">
        <v>0.37254599999999999</v>
      </c>
      <c r="D10119" s="2">
        <v>1.0493650000000001</v>
      </c>
      <c r="F10119" s="2">
        <v>12.092919999999999</v>
      </c>
      <c r="G10119" s="2">
        <v>0.46901700000000002</v>
      </c>
      <c r="H10119" s="2">
        <v>0.46627000000000002</v>
      </c>
      <c r="J10119" s="2">
        <v>12.09572</v>
      </c>
      <c r="K10119" s="2">
        <v>0.24473700000000001</v>
      </c>
      <c r="L10119" s="2">
        <v>6.5801999999999999E-2</v>
      </c>
    </row>
    <row r="10120" spans="1:12" x14ac:dyDescent="0.2">
      <c r="A10120" s="2">
        <v>12.09643</v>
      </c>
      <c r="B10120" s="2">
        <v>62.590029999999999</v>
      </c>
      <c r="C10120" s="2">
        <v>0.37388900000000003</v>
      </c>
      <c r="D10120" s="2">
        <v>1.049892</v>
      </c>
      <c r="F10120" s="2">
        <v>12.09362</v>
      </c>
      <c r="G10120" s="2">
        <v>0.46862799999999999</v>
      </c>
      <c r="H10120" s="2">
        <v>0.46611000000000002</v>
      </c>
      <c r="J10120" s="2">
        <v>12.09643</v>
      </c>
      <c r="K10120" s="2">
        <v>0.24517800000000001</v>
      </c>
      <c r="L10120" s="2">
        <v>6.5768999999999994E-2</v>
      </c>
    </row>
    <row r="10121" spans="1:12" x14ac:dyDescent="0.2">
      <c r="A10121" s="2">
        <v>12.09713</v>
      </c>
      <c r="B10121" s="2">
        <v>62.675379999999997</v>
      </c>
      <c r="C10121" s="2">
        <v>0.37431999999999999</v>
      </c>
      <c r="D10121" s="2">
        <v>1.0496780000000001</v>
      </c>
      <c r="F10121" s="2">
        <v>12.09432</v>
      </c>
      <c r="G10121" s="2">
        <v>0.46823900000000002</v>
      </c>
      <c r="H10121" s="2">
        <v>0.46582000000000001</v>
      </c>
      <c r="J10121" s="2">
        <v>12.09713</v>
      </c>
      <c r="K10121" s="2">
        <v>0.24526600000000001</v>
      </c>
      <c r="L10121" s="2">
        <v>6.6035999999999997E-2</v>
      </c>
    </row>
    <row r="10122" spans="1:12" x14ac:dyDescent="0.2">
      <c r="A10122" s="2">
        <v>12.09783</v>
      </c>
      <c r="B10122" s="2">
        <v>62.760719999999999</v>
      </c>
      <c r="C10122" s="2">
        <v>0.37464399999999998</v>
      </c>
      <c r="D10122" s="2">
        <v>1.049388</v>
      </c>
      <c r="F10122" s="2">
        <v>12.09502</v>
      </c>
      <c r="G10122" s="2">
        <v>0.468109</v>
      </c>
      <c r="H10122" s="2">
        <v>0.46544600000000003</v>
      </c>
      <c r="J10122" s="2">
        <v>12.09783</v>
      </c>
      <c r="K10122" s="2">
        <v>0.24546799999999999</v>
      </c>
      <c r="L10122" s="2">
        <v>6.5238000000000004E-2</v>
      </c>
    </row>
    <row r="10123" spans="1:12" x14ac:dyDescent="0.2">
      <c r="A10123" s="2">
        <v>12.09853</v>
      </c>
      <c r="B10123" s="2">
        <v>62.847070000000002</v>
      </c>
      <c r="C10123" s="2">
        <v>0.37493799999999999</v>
      </c>
      <c r="D10123" s="2">
        <v>1.049342</v>
      </c>
      <c r="F10123" s="2">
        <v>12.09572</v>
      </c>
      <c r="G10123" s="2">
        <v>0.46831499999999998</v>
      </c>
      <c r="H10123" s="2">
        <v>0.465225</v>
      </c>
      <c r="J10123" s="2">
        <v>12.09853</v>
      </c>
      <c r="K10123" s="2">
        <v>0.24576600000000001</v>
      </c>
      <c r="L10123" s="2">
        <v>6.5021999999999996E-2</v>
      </c>
    </row>
    <row r="10124" spans="1:12" x14ac:dyDescent="0.2">
      <c r="A10124" s="2">
        <v>12.09923</v>
      </c>
      <c r="B10124" s="2">
        <v>62.93253</v>
      </c>
      <c r="C10124" s="2">
        <v>0.37490000000000001</v>
      </c>
      <c r="D10124" s="2">
        <v>1.049739</v>
      </c>
      <c r="F10124" s="2">
        <v>12.09643</v>
      </c>
      <c r="G10124" s="2">
        <v>0.46833000000000002</v>
      </c>
      <c r="H10124" s="2">
        <v>0.46517900000000001</v>
      </c>
      <c r="J10124" s="2">
        <v>12.09923</v>
      </c>
      <c r="K10124" s="2">
        <v>0.24595600000000001</v>
      </c>
      <c r="L10124" s="2">
        <v>6.4759999999999998E-2</v>
      </c>
    </row>
    <row r="10125" spans="1:12" x14ac:dyDescent="0.2">
      <c r="A10125" s="2">
        <v>12.099930000000001</v>
      </c>
      <c r="B10125" s="2">
        <v>63.01925</v>
      </c>
      <c r="C10125" s="2">
        <v>0.37526999999999999</v>
      </c>
      <c r="D10125" s="2">
        <v>1.0501130000000001</v>
      </c>
      <c r="F10125" s="2">
        <v>12.09713</v>
      </c>
      <c r="G10125" s="2">
        <v>0.46809400000000001</v>
      </c>
      <c r="H10125" s="2">
        <v>0.46519500000000003</v>
      </c>
      <c r="J10125" s="2">
        <v>12.099930000000001</v>
      </c>
      <c r="K10125" s="2">
        <v>0.24616399999999999</v>
      </c>
      <c r="L10125" s="2">
        <v>6.4570000000000002E-2</v>
      </c>
    </row>
    <row r="10126" spans="1:12" x14ac:dyDescent="0.2">
      <c r="A10126" s="2">
        <v>12.100630000000001</v>
      </c>
      <c r="B10126" s="2">
        <v>63.104900000000001</v>
      </c>
      <c r="C10126" s="2">
        <v>0.37526599999999999</v>
      </c>
      <c r="D10126" s="2">
        <v>1.050586</v>
      </c>
      <c r="F10126" s="2">
        <v>12.09783</v>
      </c>
      <c r="G10126" s="2">
        <v>0.467972</v>
      </c>
      <c r="H10126" s="2">
        <v>0.46524799999999999</v>
      </c>
      <c r="J10126" s="2">
        <v>12.100630000000001</v>
      </c>
      <c r="K10126" s="2">
        <v>0.24625</v>
      </c>
      <c r="L10126" s="2">
        <v>6.4269999999999994E-2</v>
      </c>
    </row>
    <row r="10127" spans="1:12" x14ac:dyDescent="0.2">
      <c r="A10127" s="2">
        <v>12.10134</v>
      </c>
      <c r="B10127" s="2">
        <v>63.19164</v>
      </c>
      <c r="C10127" s="2">
        <v>0.37533100000000003</v>
      </c>
      <c r="D10127" s="2">
        <v>1.050883</v>
      </c>
      <c r="F10127" s="2">
        <v>12.09853</v>
      </c>
      <c r="G10127" s="2">
        <v>0.46784999999999999</v>
      </c>
      <c r="H10127" s="2">
        <v>0.46499600000000002</v>
      </c>
      <c r="J10127" s="2">
        <v>12.10134</v>
      </c>
      <c r="K10127" s="2">
        <v>0.246277</v>
      </c>
      <c r="L10127" s="2">
        <v>6.4566999999999999E-2</v>
      </c>
    </row>
    <row r="10128" spans="1:12" x14ac:dyDescent="0.2">
      <c r="A10128" s="2">
        <v>12.102040000000001</v>
      </c>
      <c r="B10128" s="2">
        <v>63.278230000000001</v>
      </c>
      <c r="C10128" s="2">
        <v>0.37601000000000001</v>
      </c>
      <c r="D10128" s="2">
        <v>1.0510740000000001</v>
      </c>
      <c r="F10128" s="2">
        <v>12.09923</v>
      </c>
      <c r="G10128" s="2">
        <v>0.46745300000000001</v>
      </c>
      <c r="H10128" s="2">
        <v>0.46445500000000001</v>
      </c>
      <c r="J10128" s="2">
        <v>12.102040000000001</v>
      </c>
      <c r="K10128" s="2">
        <v>0.24643100000000001</v>
      </c>
      <c r="L10128" s="2">
        <v>6.4897999999999997E-2</v>
      </c>
    </row>
    <row r="10129" spans="1:12" x14ac:dyDescent="0.2">
      <c r="A10129" s="2">
        <v>12.102740000000001</v>
      </c>
      <c r="B10129" s="2">
        <v>63.364640000000001</v>
      </c>
      <c r="C10129" s="2">
        <v>0.37612499999999999</v>
      </c>
      <c r="D10129" s="2">
        <v>1.0507390000000001</v>
      </c>
      <c r="F10129" s="2">
        <v>12.099930000000001</v>
      </c>
      <c r="G10129" s="2">
        <v>0.46746799999999999</v>
      </c>
      <c r="H10129" s="2">
        <v>0.46445500000000001</v>
      </c>
      <c r="J10129" s="2">
        <v>12.102740000000001</v>
      </c>
      <c r="K10129" s="2">
        <v>0.246528</v>
      </c>
      <c r="L10129" s="2">
        <v>6.4911999999999997E-2</v>
      </c>
    </row>
    <row r="10130" spans="1:12" x14ac:dyDescent="0.2">
      <c r="A10130" s="2">
        <v>12.103440000000001</v>
      </c>
      <c r="B10130" s="2">
        <v>63.45147</v>
      </c>
      <c r="C10130" s="2">
        <v>0.37620500000000001</v>
      </c>
      <c r="D10130" s="2">
        <v>1.050365</v>
      </c>
      <c r="F10130" s="2">
        <v>12.100630000000001</v>
      </c>
      <c r="G10130" s="2">
        <v>0.46756700000000001</v>
      </c>
      <c r="H10130" s="2">
        <v>0.46426400000000001</v>
      </c>
      <c r="J10130" s="2">
        <v>12.103440000000001</v>
      </c>
      <c r="K10130" s="2">
        <v>0.24676899999999999</v>
      </c>
      <c r="L10130" s="2">
        <v>6.4562999999999995E-2</v>
      </c>
    </row>
    <row r="10131" spans="1:12" x14ac:dyDescent="0.2">
      <c r="A10131" s="2">
        <v>12.104139999999999</v>
      </c>
      <c r="B10131" s="2">
        <v>63.537480000000002</v>
      </c>
      <c r="C10131" s="2">
        <v>0.376975</v>
      </c>
      <c r="D10131" s="2">
        <v>1.050243</v>
      </c>
      <c r="F10131" s="2">
        <v>12.10134</v>
      </c>
      <c r="G10131" s="2">
        <v>0.467667</v>
      </c>
      <c r="H10131" s="2">
        <v>0.464279</v>
      </c>
      <c r="J10131" s="2">
        <v>12.104139999999999</v>
      </c>
      <c r="K10131" s="2">
        <v>0.24713299999999999</v>
      </c>
      <c r="L10131" s="2">
        <v>6.4498E-2</v>
      </c>
    </row>
    <row r="10132" spans="1:12" x14ac:dyDescent="0.2">
      <c r="A10132" s="2">
        <v>12.104839999999999</v>
      </c>
      <c r="B10132" s="2">
        <v>63.625520000000002</v>
      </c>
      <c r="C10132" s="2">
        <v>0.37738300000000002</v>
      </c>
      <c r="D10132" s="2">
        <v>1.0502039999999999</v>
      </c>
      <c r="F10132" s="2">
        <v>12.102040000000001</v>
      </c>
      <c r="G10132" s="2">
        <v>0.46830699999999997</v>
      </c>
      <c r="H10132" s="2">
        <v>0.464088</v>
      </c>
      <c r="J10132" s="2">
        <v>12.104839999999999</v>
      </c>
      <c r="K10132" s="2">
        <v>0.24735799999999999</v>
      </c>
      <c r="L10132" s="2">
        <v>6.4987000000000003E-2</v>
      </c>
    </row>
    <row r="10133" spans="1:12" x14ac:dyDescent="0.2">
      <c r="A10133" s="2">
        <v>12.10554</v>
      </c>
      <c r="B10133" s="2">
        <v>63.712260000000001</v>
      </c>
      <c r="C10133" s="2">
        <v>0.37782199999999999</v>
      </c>
      <c r="D10133" s="2">
        <v>1.049838</v>
      </c>
      <c r="F10133" s="2">
        <v>12.102740000000001</v>
      </c>
      <c r="G10133" s="2">
        <v>0.468582</v>
      </c>
      <c r="H10133" s="2">
        <v>0.46375300000000003</v>
      </c>
      <c r="J10133" s="2">
        <v>12.10554</v>
      </c>
      <c r="K10133" s="2">
        <v>0.24776300000000001</v>
      </c>
      <c r="L10133" s="2">
        <v>6.4645999999999995E-2</v>
      </c>
    </row>
    <row r="10134" spans="1:12" x14ac:dyDescent="0.2">
      <c r="A10134" s="2">
        <v>12.10624</v>
      </c>
      <c r="B10134" s="2">
        <v>63.798189999999998</v>
      </c>
      <c r="C10134" s="2">
        <v>0.378249</v>
      </c>
      <c r="D10134" s="2">
        <v>1.049442</v>
      </c>
      <c r="F10134" s="2">
        <v>12.103440000000001</v>
      </c>
      <c r="G10134" s="2">
        <v>0.46820800000000001</v>
      </c>
      <c r="H10134" s="2">
        <v>0.46391300000000002</v>
      </c>
      <c r="J10134" s="2">
        <v>12.10624</v>
      </c>
      <c r="K10134" s="2">
        <v>0.24790400000000001</v>
      </c>
      <c r="L10134" s="2">
        <v>6.4352000000000006E-2</v>
      </c>
    </row>
    <row r="10135" spans="1:12" x14ac:dyDescent="0.2">
      <c r="A10135" s="2">
        <v>12.106949999999999</v>
      </c>
      <c r="B10135" s="2">
        <v>63.883479999999999</v>
      </c>
      <c r="C10135" s="2">
        <v>0.37839099999999998</v>
      </c>
      <c r="D10135" s="2">
        <v>1.0491900000000001</v>
      </c>
      <c r="F10135" s="2">
        <v>12.104139999999999</v>
      </c>
      <c r="G10135" s="2">
        <v>0.46791100000000002</v>
      </c>
      <c r="H10135" s="2">
        <v>0.46379100000000001</v>
      </c>
      <c r="J10135" s="2">
        <v>12.106949999999999</v>
      </c>
      <c r="K10135" s="2">
        <v>0.24763099999999999</v>
      </c>
      <c r="L10135" s="2">
        <v>6.4949999999999994E-2</v>
      </c>
    </row>
    <row r="10136" spans="1:12" x14ac:dyDescent="0.2">
      <c r="A10136" s="2">
        <v>12.10765</v>
      </c>
      <c r="B10136" s="2">
        <v>63.969090000000001</v>
      </c>
      <c r="C10136" s="2">
        <v>0.37849699999999997</v>
      </c>
      <c r="D10136" s="2">
        <v>1.049396</v>
      </c>
      <c r="F10136" s="2">
        <v>12.104839999999999</v>
      </c>
      <c r="G10136" s="2">
        <v>0.46792600000000001</v>
      </c>
      <c r="H10136" s="2">
        <v>0.463501</v>
      </c>
      <c r="J10136" s="2">
        <v>12.10765</v>
      </c>
      <c r="K10136" s="2">
        <v>0.24729300000000001</v>
      </c>
      <c r="L10136" s="2">
        <v>6.5244999999999997E-2</v>
      </c>
    </row>
    <row r="10137" spans="1:12" x14ac:dyDescent="0.2">
      <c r="A10137" s="2">
        <v>12.10835</v>
      </c>
      <c r="B10137" s="2">
        <v>64.056039999999996</v>
      </c>
      <c r="C10137" s="2">
        <v>0.37871500000000002</v>
      </c>
      <c r="D10137" s="2">
        <v>1.0498540000000001</v>
      </c>
      <c r="F10137" s="2">
        <v>12.10554</v>
      </c>
      <c r="G10137" s="2">
        <v>0.46786499999999998</v>
      </c>
      <c r="H10137" s="2">
        <v>0.46346999999999999</v>
      </c>
      <c r="J10137" s="2">
        <v>12.10835</v>
      </c>
      <c r="K10137" s="2">
        <v>0.247143</v>
      </c>
      <c r="L10137" s="2">
        <v>6.5235000000000001E-2</v>
      </c>
    </row>
    <row r="10138" spans="1:12" x14ac:dyDescent="0.2">
      <c r="A10138" s="2">
        <v>12.10905</v>
      </c>
      <c r="B10138" s="2">
        <v>64.141769999999994</v>
      </c>
      <c r="C10138" s="2">
        <v>0.37894699999999998</v>
      </c>
      <c r="D10138" s="2">
        <v>1.0496319999999999</v>
      </c>
      <c r="F10138" s="2">
        <v>12.10624</v>
      </c>
      <c r="G10138" s="2">
        <v>0.46758300000000003</v>
      </c>
      <c r="H10138" s="2">
        <v>0.46368399999999999</v>
      </c>
      <c r="J10138" s="2">
        <v>12.10905</v>
      </c>
      <c r="K10138" s="2">
        <v>0.24762300000000001</v>
      </c>
      <c r="L10138" s="2">
        <v>6.5056000000000003E-2</v>
      </c>
    </row>
    <row r="10139" spans="1:12" x14ac:dyDescent="0.2">
      <c r="A10139" s="2">
        <v>12.10975</v>
      </c>
      <c r="B10139" s="2">
        <v>64.228129999999993</v>
      </c>
      <c r="C10139" s="2">
        <v>0.378886</v>
      </c>
      <c r="D10139" s="2">
        <v>1.049525</v>
      </c>
      <c r="F10139" s="2">
        <v>12.106949999999999</v>
      </c>
      <c r="G10139" s="2">
        <v>0.467194</v>
      </c>
      <c r="H10139" s="2">
        <v>0.46376800000000001</v>
      </c>
      <c r="J10139" s="2">
        <v>12.10975</v>
      </c>
      <c r="K10139" s="2">
        <v>0.24793000000000001</v>
      </c>
      <c r="L10139" s="2">
        <v>6.5096000000000001E-2</v>
      </c>
    </row>
    <row r="10140" spans="1:12" x14ac:dyDescent="0.2">
      <c r="A10140" s="2">
        <v>12.11045</v>
      </c>
      <c r="B10140" s="2">
        <v>64.313999999999993</v>
      </c>
      <c r="C10140" s="2">
        <v>0.379104</v>
      </c>
      <c r="D10140" s="2">
        <v>1.049922</v>
      </c>
      <c r="F10140" s="2">
        <v>12.10765</v>
      </c>
      <c r="G10140" s="2">
        <v>0.46662900000000002</v>
      </c>
      <c r="H10140" s="2">
        <v>0.46392800000000001</v>
      </c>
      <c r="J10140" s="2">
        <v>12.11045</v>
      </c>
      <c r="K10140" s="2">
        <v>0.24785199999999999</v>
      </c>
      <c r="L10140" s="2">
        <v>6.5420000000000006E-2</v>
      </c>
    </row>
    <row r="10141" spans="1:12" x14ac:dyDescent="0.2">
      <c r="A10141" s="2">
        <v>12.11115</v>
      </c>
      <c r="B10141" s="2">
        <v>64.400620000000004</v>
      </c>
      <c r="C10141" s="2">
        <v>0.37955800000000001</v>
      </c>
      <c r="D10141" s="2">
        <v>1.050395</v>
      </c>
      <c r="F10141" s="2">
        <v>12.10835</v>
      </c>
      <c r="G10141" s="2">
        <v>0.46627000000000002</v>
      </c>
      <c r="H10141" s="2">
        <v>0.46370699999999998</v>
      </c>
      <c r="J10141" s="2">
        <v>12.11115</v>
      </c>
      <c r="K10141" s="2">
        <v>0.24788299999999999</v>
      </c>
      <c r="L10141" s="2">
        <v>6.5365000000000006E-2</v>
      </c>
    </row>
    <row r="10142" spans="1:12" x14ac:dyDescent="0.2">
      <c r="A10142" s="2">
        <v>12.11186</v>
      </c>
      <c r="B10142" s="2">
        <v>64.487340000000003</v>
      </c>
      <c r="C10142" s="2">
        <v>0.379722</v>
      </c>
      <c r="D10142" s="2">
        <v>1.050632</v>
      </c>
      <c r="F10142" s="2">
        <v>12.10905</v>
      </c>
      <c r="G10142" s="2">
        <v>0.46611000000000002</v>
      </c>
      <c r="H10142" s="2">
        <v>0.46266200000000002</v>
      </c>
      <c r="J10142" s="2">
        <v>12.11186</v>
      </c>
      <c r="K10142" s="2">
        <v>0.24806400000000001</v>
      </c>
      <c r="L10142" s="2">
        <v>6.5207000000000001E-2</v>
      </c>
    </row>
    <row r="10143" spans="1:12" x14ac:dyDescent="0.2">
      <c r="A10143" s="2">
        <v>12.11256</v>
      </c>
      <c r="B10143" s="2">
        <v>64.573689999999999</v>
      </c>
      <c r="C10143" s="2">
        <v>0.37928299999999998</v>
      </c>
      <c r="D10143" s="2">
        <v>1.0504869999999999</v>
      </c>
      <c r="F10143" s="2">
        <v>12.10975</v>
      </c>
      <c r="G10143" s="2">
        <v>0.46582000000000001</v>
      </c>
      <c r="H10143" s="2">
        <v>0.46199000000000001</v>
      </c>
      <c r="J10143" s="2">
        <v>12.11256</v>
      </c>
      <c r="K10143" s="2">
        <v>0.24815000000000001</v>
      </c>
      <c r="L10143" s="2">
        <v>6.5204999999999999E-2</v>
      </c>
    </row>
    <row r="10144" spans="1:12" x14ac:dyDescent="0.2">
      <c r="A10144" s="2">
        <v>12.11326</v>
      </c>
      <c r="B10144" s="2">
        <v>64.659649999999999</v>
      </c>
      <c r="C10144" s="2">
        <v>0.37925300000000001</v>
      </c>
      <c r="D10144" s="2">
        <v>1.050357</v>
      </c>
      <c r="F10144" s="2">
        <v>12.11045</v>
      </c>
      <c r="G10144" s="2">
        <v>0.46544600000000003</v>
      </c>
      <c r="H10144" s="2">
        <v>0.46170800000000001</v>
      </c>
      <c r="J10144" s="2">
        <v>12.11326</v>
      </c>
      <c r="K10144" s="2">
        <v>0.24802199999999999</v>
      </c>
      <c r="L10144" s="2">
        <v>6.5218999999999999E-2</v>
      </c>
    </row>
    <row r="10145" spans="1:12" x14ac:dyDescent="0.2">
      <c r="A10145" s="2">
        <v>12.113960000000001</v>
      </c>
      <c r="B10145" s="2">
        <v>64.746979999999994</v>
      </c>
      <c r="C10145" s="2">
        <v>0.37965300000000002</v>
      </c>
      <c r="D10145" s="2">
        <v>1.0502119999999999</v>
      </c>
      <c r="F10145" s="2">
        <v>12.11115</v>
      </c>
      <c r="G10145" s="2">
        <v>0.465225</v>
      </c>
      <c r="H10145" s="2">
        <v>0.46163199999999999</v>
      </c>
      <c r="J10145" s="2">
        <v>12.113960000000001</v>
      </c>
      <c r="K10145" s="2">
        <v>0.24793999999999999</v>
      </c>
      <c r="L10145" s="2">
        <v>6.5897999999999998E-2</v>
      </c>
    </row>
    <row r="10146" spans="1:12" x14ac:dyDescent="0.2">
      <c r="A10146" s="2">
        <v>12.114660000000001</v>
      </c>
      <c r="B10146" s="2">
        <v>64.833039999999997</v>
      </c>
      <c r="C10146" s="2">
        <v>0.37966100000000003</v>
      </c>
      <c r="D10146" s="2">
        <v>1.050098</v>
      </c>
      <c r="F10146" s="2">
        <v>12.11186</v>
      </c>
      <c r="G10146" s="2">
        <v>0.46517900000000001</v>
      </c>
      <c r="H10146" s="2">
        <v>0.4617</v>
      </c>
      <c r="J10146" s="2">
        <v>12.114660000000001</v>
      </c>
      <c r="K10146" s="2">
        <v>0.24792500000000001</v>
      </c>
      <c r="L10146" s="2">
        <v>6.5684000000000006E-2</v>
      </c>
    </row>
    <row r="10147" spans="1:12" x14ac:dyDescent="0.2">
      <c r="A10147" s="2">
        <v>12.115360000000001</v>
      </c>
      <c r="B10147" s="2">
        <v>64.919520000000006</v>
      </c>
      <c r="C10147" s="2">
        <v>0.37976399999999999</v>
      </c>
      <c r="D10147" s="2">
        <v>1.0500290000000001</v>
      </c>
      <c r="F10147" s="2">
        <v>12.11256</v>
      </c>
      <c r="G10147" s="2">
        <v>0.46519500000000003</v>
      </c>
      <c r="H10147" s="2">
        <v>0.461891</v>
      </c>
      <c r="J10147" s="2">
        <v>12.115360000000001</v>
      </c>
      <c r="K10147" s="2">
        <v>0.24807000000000001</v>
      </c>
      <c r="L10147" s="2">
        <v>6.5102999999999994E-2</v>
      </c>
    </row>
    <row r="10148" spans="1:12" x14ac:dyDescent="0.2">
      <c r="A10148" s="2">
        <v>12.116059999999999</v>
      </c>
      <c r="B10148" s="2">
        <v>65.005629999999996</v>
      </c>
      <c r="C10148" s="2">
        <v>0.379741</v>
      </c>
      <c r="D10148" s="2">
        <v>1.049701</v>
      </c>
      <c r="F10148" s="2">
        <v>12.11326</v>
      </c>
      <c r="G10148" s="2">
        <v>0.46524799999999999</v>
      </c>
      <c r="H10148" s="2">
        <v>0.46150200000000002</v>
      </c>
      <c r="J10148" s="2">
        <v>12.116059999999999</v>
      </c>
      <c r="K10148" s="2">
        <v>0.24798400000000001</v>
      </c>
      <c r="L10148" s="2">
        <v>6.4707000000000001E-2</v>
      </c>
    </row>
    <row r="10149" spans="1:12" x14ac:dyDescent="0.2">
      <c r="A10149" s="2">
        <v>12.116759999999999</v>
      </c>
      <c r="B10149" s="2">
        <v>65.092190000000002</v>
      </c>
      <c r="C10149" s="2">
        <v>0.38014900000000001</v>
      </c>
      <c r="D10149" s="2">
        <v>1.04922</v>
      </c>
      <c r="F10149" s="2">
        <v>12.113960000000001</v>
      </c>
      <c r="G10149" s="2">
        <v>0.46499600000000002</v>
      </c>
      <c r="H10149" s="2">
        <v>0.46104400000000001</v>
      </c>
      <c r="J10149" s="2">
        <v>12.116759999999999</v>
      </c>
      <c r="K10149" s="2">
        <v>0.24787699999999999</v>
      </c>
      <c r="L10149" s="2">
        <v>6.4475000000000005E-2</v>
      </c>
    </row>
    <row r="10150" spans="1:12" x14ac:dyDescent="0.2">
      <c r="A10150" s="2">
        <v>12.117470000000001</v>
      </c>
      <c r="B10150" s="2">
        <v>65.178489999999996</v>
      </c>
      <c r="C10150" s="2">
        <v>0.38066800000000001</v>
      </c>
      <c r="D10150" s="2">
        <v>1.0491900000000001</v>
      </c>
      <c r="F10150" s="2">
        <v>12.114660000000001</v>
      </c>
      <c r="G10150" s="2">
        <v>0.46445500000000001</v>
      </c>
      <c r="H10150" s="2">
        <v>0.46086899999999997</v>
      </c>
      <c r="J10150" s="2">
        <v>12.117470000000001</v>
      </c>
      <c r="K10150" s="2">
        <v>0.24815699999999999</v>
      </c>
      <c r="L10150" s="2">
        <v>6.4615000000000006E-2</v>
      </c>
    </row>
    <row r="10151" spans="1:12" x14ac:dyDescent="0.2">
      <c r="A10151" s="2">
        <v>12.118169999999999</v>
      </c>
      <c r="B10151" s="2">
        <v>65.265320000000003</v>
      </c>
      <c r="C10151" s="2">
        <v>0.38104900000000003</v>
      </c>
      <c r="D10151" s="2">
        <v>1.0496319999999999</v>
      </c>
      <c r="F10151" s="2">
        <v>12.115360000000001</v>
      </c>
      <c r="G10151" s="2">
        <v>0.46445500000000001</v>
      </c>
      <c r="H10151" s="2">
        <v>0.46063999999999999</v>
      </c>
      <c r="J10151" s="2">
        <v>12.118169999999999</v>
      </c>
      <c r="K10151" s="2">
        <v>0.24818799999999999</v>
      </c>
      <c r="L10151" s="2">
        <v>6.4822000000000005E-2</v>
      </c>
    </row>
    <row r="10152" spans="1:12" x14ac:dyDescent="0.2">
      <c r="A10152" s="2">
        <v>12.118869999999999</v>
      </c>
      <c r="B10152" s="2">
        <v>65.351650000000006</v>
      </c>
      <c r="C10152" s="2">
        <v>0.38104199999999999</v>
      </c>
      <c r="D10152" s="2">
        <v>1.0501510000000001</v>
      </c>
      <c r="F10152" s="2">
        <v>12.116059999999999</v>
      </c>
      <c r="G10152" s="2">
        <v>0.46426400000000001</v>
      </c>
      <c r="H10152" s="2">
        <v>0.46016699999999999</v>
      </c>
      <c r="J10152" s="2">
        <v>12.118869999999999</v>
      </c>
      <c r="K10152" s="2">
        <v>0.24827199999999999</v>
      </c>
      <c r="L10152" s="2">
        <v>6.5257999999999997E-2</v>
      </c>
    </row>
    <row r="10153" spans="1:12" x14ac:dyDescent="0.2">
      <c r="A10153" s="2">
        <v>12.11957</v>
      </c>
      <c r="B10153" s="2">
        <v>65.438689999999994</v>
      </c>
      <c r="C10153" s="2">
        <v>0.38131599999999999</v>
      </c>
      <c r="D10153" s="2">
        <v>1.050235</v>
      </c>
      <c r="F10153" s="2">
        <v>12.116759999999999</v>
      </c>
      <c r="G10153" s="2">
        <v>0.464279</v>
      </c>
      <c r="H10153" s="2">
        <v>0.46012900000000001</v>
      </c>
      <c r="J10153" s="2">
        <v>12.11957</v>
      </c>
      <c r="K10153" s="2">
        <v>0.248838</v>
      </c>
      <c r="L10153" s="2">
        <v>6.5855999999999998E-2</v>
      </c>
    </row>
    <row r="10154" spans="1:12" x14ac:dyDescent="0.2">
      <c r="A10154" s="2">
        <v>12.12027</v>
      </c>
      <c r="B10154" s="2">
        <v>65.525710000000004</v>
      </c>
      <c r="C10154" s="2">
        <v>0.38141900000000001</v>
      </c>
      <c r="D10154" s="2">
        <v>1.0497240000000001</v>
      </c>
      <c r="F10154" s="2">
        <v>12.117470000000001</v>
      </c>
      <c r="G10154" s="2">
        <v>0.464088</v>
      </c>
      <c r="H10154" s="2">
        <v>0.46015200000000001</v>
      </c>
      <c r="J10154" s="2">
        <v>12.12027</v>
      </c>
      <c r="K10154" s="2">
        <v>0.24931900000000001</v>
      </c>
      <c r="L10154" s="2">
        <v>6.6163E-2</v>
      </c>
    </row>
    <row r="10155" spans="1:12" x14ac:dyDescent="0.2">
      <c r="A10155" s="2">
        <v>12.12097</v>
      </c>
      <c r="B10155" s="2">
        <v>65.613169999999997</v>
      </c>
      <c r="C10155" s="2">
        <v>0.38125199999999998</v>
      </c>
      <c r="D10155" s="2">
        <v>1.050189</v>
      </c>
      <c r="F10155" s="2">
        <v>12.118169999999999</v>
      </c>
      <c r="G10155" s="2">
        <v>0.46375300000000003</v>
      </c>
      <c r="H10155" s="2">
        <v>0.459839</v>
      </c>
      <c r="J10155" s="2">
        <v>12.12097</v>
      </c>
      <c r="K10155" s="2">
        <v>0.249527</v>
      </c>
      <c r="L10155" s="2">
        <v>6.676E-2</v>
      </c>
    </row>
    <row r="10156" spans="1:12" x14ac:dyDescent="0.2">
      <c r="A10156" s="2">
        <v>12.12168</v>
      </c>
      <c r="B10156" s="2">
        <v>65.701099999999997</v>
      </c>
      <c r="C10156" s="2">
        <v>0.38150699999999999</v>
      </c>
      <c r="D10156" s="2">
        <v>1.04993</v>
      </c>
      <c r="F10156" s="2">
        <v>12.118869999999999</v>
      </c>
      <c r="G10156" s="2">
        <v>0.46391300000000002</v>
      </c>
      <c r="H10156" s="2">
        <v>0.45974700000000002</v>
      </c>
      <c r="J10156" s="2">
        <v>12.12168</v>
      </c>
      <c r="K10156" s="2">
        <v>0.249554</v>
      </c>
      <c r="L10156" s="2">
        <v>6.7093E-2</v>
      </c>
    </row>
    <row r="10157" spans="1:12" x14ac:dyDescent="0.2">
      <c r="A10157" s="2">
        <v>12.12238</v>
      </c>
      <c r="B10157" s="2">
        <v>65.788899999999998</v>
      </c>
      <c r="C10157" s="2">
        <v>0.38183499999999998</v>
      </c>
      <c r="D10157" s="2">
        <v>1.050281</v>
      </c>
      <c r="F10157" s="2">
        <v>12.11957</v>
      </c>
      <c r="G10157" s="2">
        <v>0.46379100000000001</v>
      </c>
      <c r="H10157" s="2">
        <v>0.45987699999999998</v>
      </c>
      <c r="J10157" s="2">
        <v>12.12238</v>
      </c>
      <c r="K10157" s="2">
        <v>0.24954799999999999</v>
      </c>
      <c r="L10157" s="2">
        <v>6.7179000000000003E-2</v>
      </c>
    </row>
    <row r="10158" spans="1:12" x14ac:dyDescent="0.2">
      <c r="A10158" s="2">
        <v>12.12308</v>
      </c>
      <c r="B10158" s="2">
        <v>65.876750000000001</v>
      </c>
      <c r="C10158" s="2">
        <v>0.38230399999999998</v>
      </c>
      <c r="D10158" s="2">
        <v>1.0508679999999999</v>
      </c>
      <c r="F10158" s="2">
        <v>12.12027</v>
      </c>
      <c r="G10158" s="2">
        <v>0.463501</v>
      </c>
      <c r="H10158" s="2">
        <v>0.45930500000000002</v>
      </c>
      <c r="J10158" s="2">
        <v>12.12308</v>
      </c>
      <c r="K10158" s="2">
        <v>0.24975</v>
      </c>
      <c r="L10158" s="2">
        <v>6.7331000000000002E-2</v>
      </c>
    </row>
    <row r="10159" spans="1:12" x14ac:dyDescent="0.2">
      <c r="A10159" s="2">
        <v>12.12378</v>
      </c>
      <c r="B10159" s="2">
        <v>65.964380000000006</v>
      </c>
      <c r="C10159" s="2">
        <v>0.38266699999999998</v>
      </c>
      <c r="D10159" s="2">
        <v>1.051334</v>
      </c>
      <c r="F10159" s="2">
        <v>12.12097</v>
      </c>
      <c r="G10159" s="2">
        <v>0.46346999999999999</v>
      </c>
      <c r="H10159" s="2">
        <v>0.45863300000000001</v>
      </c>
      <c r="J10159" s="2">
        <v>12.12378</v>
      </c>
      <c r="K10159" s="2">
        <v>0.25003799999999998</v>
      </c>
      <c r="L10159" s="2">
        <v>6.7530000000000007E-2</v>
      </c>
    </row>
    <row r="10160" spans="1:12" x14ac:dyDescent="0.2">
      <c r="A10160" s="2">
        <v>12.12448</v>
      </c>
      <c r="B10160" s="2">
        <v>66.052940000000007</v>
      </c>
      <c r="C10160" s="2">
        <v>0.38286100000000001</v>
      </c>
      <c r="D10160" s="2">
        <v>1.0512950000000001</v>
      </c>
      <c r="F10160" s="2">
        <v>12.12168</v>
      </c>
      <c r="G10160" s="2">
        <v>0.46368399999999999</v>
      </c>
      <c r="H10160" s="2">
        <v>0.458061</v>
      </c>
      <c r="J10160" s="2">
        <v>12.12448</v>
      </c>
      <c r="K10160" s="2">
        <v>0.25040600000000002</v>
      </c>
      <c r="L10160" s="2">
        <v>6.8083000000000005E-2</v>
      </c>
    </row>
    <row r="10161" spans="1:12" x14ac:dyDescent="0.2">
      <c r="A10161" s="2">
        <v>12.12518</v>
      </c>
      <c r="B10161" s="2">
        <v>66.141310000000004</v>
      </c>
      <c r="C10161" s="2">
        <v>0.38328899999999999</v>
      </c>
      <c r="D10161" s="2">
        <v>1.051936</v>
      </c>
      <c r="F10161" s="2">
        <v>12.12238</v>
      </c>
      <c r="G10161" s="2">
        <v>0.46376800000000001</v>
      </c>
      <c r="H10161" s="2">
        <v>0.45762599999999998</v>
      </c>
      <c r="J10161" s="2">
        <v>12.12518</v>
      </c>
      <c r="K10161" s="2">
        <v>0.25110199999999999</v>
      </c>
      <c r="L10161" s="2">
        <v>6.8256999999999998E-2</v>
      </c>
    </row>
    <row r="10162" spans="1:12" x14ac:dyDescent="0.2">
      <c r="A10162" s="2">
        <v>12.12588</v>
      </c>
      <c r="B10162" s="2">
        <v>66.229159999999993</v>
      </c>
      <c r="C10162" s="2">
        <v>0.383552</v>
      </c>
      <c r="D10162" s="2">
        <v>1.0521959999999999</v>
      </c>
      <c r="F10162" s="2">
        <v>12.12308</v>
      </c>
      <c r="G10162" s="2">
        <v>0.46392800000000001</v>
      </c>
      <c r="H10162" s="2">
        <v>0.45757300000000001</v>
      </c>
      <c r="J10162" s="2">
        <v>12.12588</v>
      </c>
      <c r="K10162" s="2">
        <v>0.25179800000000002</v>
      </c>
      <c r="L10162" s="2">
        <v>6.7697999999999994E-2</v>
      </c>
    </row>
    <row r="10163" spans="1:12" x14ac:dyDescent="0.2">
      <c r="A10163" s="2">
        <v>12.126580000000001</v>
      </c>
      <c r="B10163" s="2">
        <v>66.317260000000005</v>
      </c>
      <c r="C10163" s="2">
        <v>0.38390299999999999</v>
      </c>
      <c r="D10163" s="2">
        <v>1.0519210000000001</v>
      </c>
      <c r="F10163" s="2">
        <v>12.12378</v>
      </c>
      <c r="G10163" s="2">
        <v>0.46370699999999998</v>
      </c>
      <c r="H10163" s="2">
        <v>0.45755800000000002</v>
      </c>
      <c r="J10163" s="2">
        <v>12.126580000000001</v>
      </c>
      <c r="K10163" s="2">
        <v>0.25208799999999998</v>
      </c>
      <c r="L10163" s="2">
        <v>6.7395999999999998E-2</v>
      </c>
    </row>
    <row r="10164" spans="1:12" x14ac:dyDescent="0.2">
      <c r="A10164" s="2">
        <v>12.12729</v>
      </c>
      <c r="B10164" s="2">
        <v>66.400090000000006</v>
      </c>
      <c r="C10164" s="2">
        <v>0.38409700000000002</v>
      </c>
      <c r="D10164" s="2">
        <v>1.0522260000000001</v>
      </c>
      <c r="F10164" s="2">
        <v>12.12448</v>
      </c>
      <c r="G10164" s="2">
        <v>0.46266200000000002</v>
      </c>
      <c r="H10164" s="2">
        <v>0.45748899999999998</v>
      </c>
      <c r="J10164" s="2">
        <v>12.12729</v>
      </c>
      <c r="K10164" s="2">
        <v>0.25240499999999999</v>
      </c>
      <c r="L10164" s="2">
        <v>6.7388000000000003E-2</v>
      </c>
    </row>
    <row r="10165" spans="1:12" x14ac:dyDescent="0.2">
      <c r="A10165" s="2">
        <v>12.12799</v>
      </c>
      <c r="B10165" s="2">
        <v>66.476879999999994</v>
      </c>
      <c r="C10165" s="2">
        <v>0.38403199999999998</v>
      </c>
      <c r="D10165" s="2">
        <v>1.052257</v>
      </c>
      <c r="F10165" s="2">
        <v>12.12518</v>
      </c>
      <c r="G10165" s="2">
        <v>0.46199000000000001</v>
      </c>
      <c r="H10165" s="2">
        <v>0.45751999999999998</v>
      </c>
      <c r="J10165" s="2">
        <v>12.12799</v>
      </c>
      <c r="K10165" s="2">
        <v>0.25313400000000003</v>
      </c>
      <c r="L10165" s="2">
        <v>6.7827999999999999E-2</v>
      </c>
    </row>
    <row r="10166" spans="1:12" x14ac:dyDescent="0.2">
      <c r="A10166" s="2">
        <v>12.128690000000001</v>
      </c>
      <c r="B10166" s="2">
        <v>66.555179999999993</v>
      </c>
      <c r="C10166" s="2">
        <v>0.384021</v>
      </c>
      <c r="D10166" s="2">
        <v>1.0519970000000001</v>
      </c>
      <c r="F10166" s="2">
        <v>12.12588</v>
      </c>
      <c r="G10166" s="2">
        <v>0.46170800000000001</v>
      </c>
      <c r="H10166" s="2">
        <v>0.457733</v>
      </c>
      <c r="J10166" s="2">
        <v>12.128690000000001</v>
      </c>
      <c r="K10166" s="2">
        <v>0.25353199999999998</v>
      </c>
      <c r="L10166" s="2">
        <v>6.8148E-2</v>
      </c>
    </row>
    <row r="10167" spans="1:12" x14ac:dyDescent="0.2">
      <c r="A10167" s="2">
        <v>12.129390000000001</v>
      </c>
      <c r="B10167" s="2">
        <v>66.637370000000004</v>
      </c>
      <c r="C10167" s="2">
        <v>0.38442500000000002</v>
      </c>
      <c r="D10167" s="2">
        <v>1.0520890000000001</v>
      </c>
      <c r="F10167" s="2">
        <v>12.126580000000001</v>
      </c>
      <c r="G10167" s="2">
        <v>0.46163199999999999</v>
      </c>
      <c r="H10167" s="2">
        <v>0.457901</v>
      </c>
      <c r="J10167" s="2">
        <v>12.129390000000001</v>
      </c>
      <c r="K10167" s="2">
        <v>0.25364700000000001</v>
      </c>
      <c r="L10167" s="2">
        <v>6.8154999999999993E-2</v>
      </c>
    </row>
    <row r="10168" spans="1:12" x14ac:dyDescent="0.2">
      <c r="A10168" s="2">
        <v>12.130089999999999</v>
      </c>
      <c r="B10168" s="2">
        <v>66.722610000000003</v>
      </c>
      <c r="C10168" s="2">
        <v>0.38503599999999999</v>
      </c>
      <c r="D10168" s="2">
        <v>1.0519289999999999</v>
      </c>
      <c r="F10168" s="2">
        <v>12.12729</v>
      </c>
      <c r="G10168" s="2">
        <v>0.4617</v>
      </c>
      <c r="H10168" s="2">
        <v>0.45794699999999999</v>
      </c>
      <c r="J10168" s="2">
        <v>12.130089999999999</v>
      </c>
      <c r="K10168" s="2">
        <v>0.25339099999999998</v>
      </c>
      <c r="L10168" s="2">
        <v>6.8479999999999999E-2</v>
      </c>
    </row>
    <row r="10169" spans="1:12" x14ac:dyDescent="0.2">
      <c r="A10169" s="2">
        <v>12.130789999999999</v>
      </c>
      <c r="B10169" s="2">
        <v>66.809430000000006</v>
      </c>
      <c r="C10169" s="2">
        <v>0.38497799999999999</v>
      </c>
      <c r="D10169" s="2">
        <v>1.051563</v>
      </c>
      <c r="F10169" s="2">
        <v>12.12799</v>
      </c>
      <c r="G10169" s="2">
        <v>0.461891</v>
      </c>
      <c r="H10169" s="2">
        <v>0.45767200000000002</v>
      </c>
      <c r="J10169" s="2">
        <v>12.130789999999999</v>
      </c>
      <c r="K10169" s="2">
        <v>0.25346200000000002</v>
      </c>
      <c r="L10169" s="2">
        <v>6.8432000000000007E-2</v>
      </c>
    </row>
    <row r="10170" spans="1:12" x14ac:dyDescent="0.2">
      <c r="A10170" s="2">
        <v>12.131489999999999</v>
      </c>
      <c r="B10170" s="2">
        <v>66.896540000000002</v>
      </c>
      <c r="C10170" s="2">
        <v>0.38500499999999999</v>
      </c>
      <c r="D10170" s="2">
        <v>1.0513950000000001</v>
      </c>
      <c r="F10170" s="2">
        <v>12.128690000000001</v>
      </c>
      <c r="G10170" s="2">
        <v>0.46150200000000002</v>
      </c>
      <c r="H10170" s="2">
        <v>0.45733600000000002</v>
      </c>
      <c r="J10170" s="2">
        <v>12.131489999999999</v>
      </c>
      <c r="K10170" s="2">
        <v>0.253994</v>
      </c>
      <c r="L10170" s="2">
        <v>6.8647E-2</v>
      </c>
    </row>
    <row r="10171" spans="1:12" x14ac:dyDescent="0.2">
      <c r="A10171" s="2">
        <v>12.132199999999999</v>
      </c>
      <c r="B10171" s="2">
        <v>66.983509999999995</v>
      </c>
      <c r="C10171" s="2">
        <v>0.38538299999999998</v>
      </c>
      <c r="D10171" s="2">
        <v>1.05202</v>
      </c>
      <c r="F10171" s="2">
        <v>12.129390000000001</v>
      </c>
      <c r="G10171" s="2">
        <v>0.46104400000000001</v>
      </c>
      <c r="H10171" s="2">
        <v>0.45724500000000001</v>
      </c>
      <c r="J10171" s="2">
        <v>12.132199999999999</v>
      </c>
      <c r="K10171" s="2">
        <v>0.25448399999999999</v>
      </c>
      <c r="L10171" s="2">
        <v>6.8645999999999999E-2</v>
      </c>
    </row>
    <row r="10172" spans="1:12" x14ac:dyDescent="0.2">
      <c r="A10172" s="2">
        <v>12.132899999999999</v>
      </c>
      <c r="B10172" s="2">
        <v>67.070959999999999</v>
      </c>
      <c r="C10172" s="2">
        <v>0.38550899999999999</v>
      </c>
      <c r="D10172" s="2">
        <v>1.05257</v>
      </c>
      <c r="F10172" s="2">
        <v>12.130089999999999</v>
      </c>
      <c r="G10172" s="2">
        <v>0.46086899999999997</v>
      </c>
      <c r="H10172" s="2">
        <v>0.457596</v>
      </c>
      <c r="J10172" s="2">
        <v>12.132899999999999</v>
      </c>
      <c r="K10172" s="2">
        <v>0.25483899999999998</v>
      </c>
      <c r="L10172" s="2">
        <v>6.8719000000000002E-2</v>
      </c>
    </row>
    <row r="10173" spans="1:12" x14ac:dyDescent="0.2">
      <c r="A10173" s="2">
        <v>12.133599999999999</v>
      </c>
      <c r="B10173" s="2">
        <v>67.158439999999999</v>
      </c>
      <c r="C10173" s="2">
        <v>0.385772</v>
      </c>
      <c r="D10173" s="2">
        <v>1.053088</v>
      </c>
      <c r="F10173" s="2">
        <v>12.130789999999999</v>
      </c>
      <c r="G10173" s="2">
        <v>0.46063999999999999</v>
      </c>
      <c r="H10173" s="2">
        <v>0.45787</v>
      </c>
      <c r="J10173" s="2">
        <v>12.133599999999999</v>
      </c>
      <c r="K10173" s="2">
        <v>0.25450099999999998</v>
      </c>
      <c r="L10173" s="2">
        <v>6.8947999999999995E-2</v>
      </c>
    </row>
    <row r="10174" spans="1:12" x14ac:dyDescent="0.2">
      <c r="A10174" s="2">
        <v>12.1343</v>
      </c>
      <c r="B10174" s="2">
        <v>67.24615</v>
      </c>
      <c r="C10174" s="2">
        <v>0.38614599999999999</v>
      </c>
      <c r="D10174" s="2">
        <v>1.0532790000000001</v>
      </c>
      <c r="F10174" s="2">
        <v>12.131489999999999</v>
      </c>
      <c r="G10174" s="2">
        <v>0.46016699999999999</v>
      </c>
      <c r="H10174" s="2">
        <v>0.45779399999999998</v>
      </c>
      <c r="J10174" s="2">
        <v>12.1343</v>
      </c>
      <c r="K10174" s="2">
        <v>0.25464399999999998</v>
      </c>
      <c r="L10174" s="2">
        <v>6.9395999999999999E-2</v>
      </c>
    </row>
    <row r="10175" spans="1:12" x14ac:dyDescent="0.2">
      <c r="A10175" s="2">
        <v>12.135</v>
      </c>
      <c r="B10175" s="2">
        <v>67.333560000000006</v>
      </c>
      <c r="C10175" s="2">
        <v>0.38644299999999998</v>
      </c>
      <c r="D10175" s="2">
        <v>1.0534319999999999</v>
      </c>
      <c r="F10175" s="2">
        <v>12.132199999999999</v>
      </c>
      <c r="G10175" s="2">
        <v>0.46012900000000001</v>
      </c>
      <c r="H10175" s="2">
        <v>0.45800800000000003</v>
      </c>
      <c r="J10175" s="2">
        <v>12.135</v>
      </c>
      <c r="K10175" s="2">
        <v>0.25490400000000002</v>
      </c>
      <c r="L10175" s="2">
        <v>6.9637000000000004E-2</v>
      </c>
    </row>
    <row r="10176" spans="1:12" x14ac:dyDescent="0.2">
      <c r="A10176" s="2">
        <v>12.1357</v>
      </c>
      <c r="B10176" s="2">
        <v>67.420850000000002</v>
      </c>
      <c r="C10176" s="2">
        <v>0.38670300000000002</v>
      </c>
      <c r="D10176" s="2">
        <v>1.0533170000000001</v>
      </c>
      <c r="F10176" s="2">
        <v>12.132899999999999</v>
      </c>
      <c r="G10176" s="2">
        <v>0.46015200000000001</v>
      </c>
      <c r="H10176" s="2">
        <v>0.45857999999999999</v>
      </c>
      <c r="J10176" s="2">
        <v>12.1357</v>
      </c>
      <c r="K10176" s="2">
        <v>0.25514399999999998</v>
      </c>
      <c r="L10176" s="2">
        <v>6.9717000000000001E-2</v>
      </c>
    </row>
    <row r="10177" spans="1:12" x14ac:dyDescent="0.2">
      <c r="A10177" s="2">
        <v>12.1364</v>
      </c>
      <c r="B10177" s="2">
        <v>67.508250000000004</v>
      </c>
      <c r="C10177" s="2">
        <v>0.386714</v>
      </c>
      <c r="D10177" s="2">
        <v>1.05318</v>
      </c>
      <c r="F10177" s="2">
        <v>12.133599999999999</v>
      </c>
      <c r="G10177" s="2">
        <v>0.459839</v>
      </c>
      <c r="H10177" s="2">
        <v>0.45906799999999998</v>
      </c>
      <c r="J10177" s="2">
        <v>12.1364</v>
      </c>
      <c r="K10177" s="2">
        <v>0.25562299999999999</v>
      </c>
      <c r="L10177" s="2">
        <v>6.9436999999999999E-2</v>
      </c>
    </row>
    <row r="10178" spans="1:12" x14ac:dyDescent="0.2">
      <c r="A10178" s="2">
        <v>12.1371</v>
      </c>
      <c r="B10178" s="2">
        <v>67.595569999999995</v>
      </c>
      <c r="C10178" s="2">
        <v>0.38677099999999998</v>
      </c>
      <c r="D10178" s="2">
        <v>1.0535000000000001</v>
      </c>
      <c r="F10178" s="2">
        <v>12.1343</v>
      </c>
      <c r="G10178" s="2">
        <v>0.45974700000000002</v>
      </c>
      <c r="H10178" s="2">
        <v>0.45923599999999998</v>
      </c>
      <c r="J10178" s="2">
        <v>12.1371</v>
      </c>
      <c r="K10178" s="2">
        <v>0.25556400000000001</v>
      </c>
      <c r="L10178" s="2">
        <v>6.9433999999999996E-2</v>
      </c>
    </row>
    <row r="10179" spans="1:12" x14ac:dyDescent="0.2">
      <c r="A10179" s="2">
        <v>12.13781</v>
      </c>
      <c r="B10179" s="2">
        <v>67.683139999999995</v>
      </c>
      <c r="C10179" s="2">
        <v>0.38711499999999999</v>
      </c>
      <c r="D10179" s="2">
        <v>1.054195</v>
      </c>
      <c r="F10179" s="2">
        <v>12.135</v>
      </c>
      <c r="G10179" s="2">
        <v>0.45987699999999998</v>
      </c>
      <c r="H10179" s="2">
        <v>0.45961000000000002</v>
      </c>
      <c r="J10179" s="2">
        <v>12.13781</v>
      </c>
      <c r="K10179" s="2">
        <v>0.25557299999999999</v>
      </c>
      <c r="L10179" s="2">
        <v>6.9468000000000002E-2</v>
      </c>
    </row>
    <row r="10180" spans="1:12" x14ac:dyDescent="0.2">
      <c r="A10180" s="2">
        <v>12.13851</v>
      </c>
      <c r="B10180" s="2">
        <v>67.770849999999996</v>
      </c>
      <c r="C10180" s="2">
        <v>0.387515</v>
      </c>
      <c r="D10180" s="2">
        <v>1.054446</v>
      </c>
      <c r="F10180" s="2">
        <v>12.1357</v>
      </c>
      <c r="G10180" s="2">
        <v>0.45930500000000002</v>
      </c>
      <c r="H10180" s="2">
        <v>0.46004499999999998</v>
      </c>
      <c r="J10180" s="2">
        <v>12.13851</v>
      </c>
      <c r="K10180" s="2">
        <v>0.25561299999999998</v>
      </c>
      <c r="L10180" s="2">
        <v>7.0040000000000005E-2</v>
      </c>
    </row>
    <row r="10181" spans="1:12" x14ac:dyDescent="0.2">
      <c r="A10181" s="2">
        <v>12.13921</v>
      </c>
      <c r="B10181" s="2">
        <v>67.858699999999999</v>
      </c>
      <c r="C10181" s="2">
        <v>0.38751099999999999</v>
      </c>
      <c r="D10181" s="2">
        <v>1.0548740000000001</v>
      </c>
      <c r="F10181" s="2">
        <v>12.1364</v>
      </c>
      <c r="G10181" s="2">
        <v>0.45863300000000001</v>
      </c>
      <c r="H10181" s="2">
        <v>0.46030399999999999</v>
      </c>
      <c r="J10181" s="2">
        <v>12.13921</v>
      </c>
      <c r="K10181" s="2">
        <v>0.25545699999999999</v>
      </c>
      <c r="L10181" s="2">
        <v>7.0653999999999995E-2</v>
      </c>
    </row>
    <row r="10182" spans="1:12" x14ac:dyDescent="0.2">
      <c r="A10182" s="2">
        <v>12.13991</v>
      </c>
      <c r="B10182" s="2">
        <v>67.947119999999998</v>
      </c>
      <c r="C10182" s="2">
        <v>0.38710699999999998</v>
      </c>
      <c r="D10182" s="2">
        <v>1.0554460000000001</v>
      </c>
      <c r="F10182" s="2">
        <v>12.1371</v>
      </c>
      <c r="G10182" s="2">
        <v>0.458061</v>
      </c>
      <c r="H10182" s="2">
        <v>0.46086100000000002</v>
      </c>
      <c r="J10182" s="2">
        <v>12.13991</v>
      </c>
      <c r="K10182" s="2">
        <v>0.25563599999999997</v>
      </c>
      <c r="L10182" s="2">
        <v>7.0807999999999996E-2</v>
      </c>
    </row>
    <row r="10183" spans="1:12" x14ac:dyDescent="0.2">
      <c r="A10183" s="2">
        <v>12.140610000000001</v>
      </c>
      <c r="B10183" s="2">
        <v>68.035799999999995</v>
      </c>
      <c r="C10183" s="2">
        <v>0.38705400000000001</v>
      </c>
      <c r="D10183" s="2">
        <v>1.0558810000000001</v>
      </c>
      <c r="F10183" s="2">
        <v>12.13781</v>
      </c>
      <c r="G10183" s="2">
        <v>0.45762599999999998</v>
      </c>
      <c r="H10183" s="2">
        <v>0.46109</v>
      </c>
      <c r="J10183" s="2">
        <v>12.140610000000001</v>
      </c>
      <c r="K10183" s="2">
        <v>0.25584200000000001</v>
      </c>
      <c r="L10183" s="2">
        <v>7.0664000000000005E-2</v>
      </c>
    </row>
    <row r="10184" spans="1:12" x14ac:dyDescent="0.2">
      <c r="A10184" s="2">
        <v>12.141310000000001</v>
      </c>
      <c r="B10184" s="2">
        <v>68.124399999999994</v>
      </c>
      <c r="C10184" s="2">
        <v>0.38721800000000001</v>
      </c>
      <c r="D10184" s="2">
        <v>1.0565899999999999</v>
      </c>
      <c r="F10184" s="2">
        <v>12.13851</v>
      </c>
      <c r="G10184" s="2">
        <v>0.45757300000000001</v>
      </c>
      <c r="H10184" s="2">
        <v>0.46119700000000002</v>
      </c>
      <c r="J10184" s="2">
        <v>12.141310000000001</v>
      </c>
      <c r="K10184" s="2">
        <v>0.256189</v>
      </c>
      <c r="L10184" s="2">
        <v>7.0321999999999996E-2</v>
      </c>
    </row>
    <row r="10185" spans="1:12" x14ac:dyDescent="0.2">
      <c r="A10185" s="2">
        <v>12.14202</v>
      </c>
      <c r="B10185" s="2">
        <v>68.213800000000006</v>
      </c>
      <c r="C10185" s="2">
        <v>0.38740799999999997</v>
      </c>
      <c r="D10185" s="2">
        <v>1.0567279999999999</v>
      </c>
      <c r="F10185" s="2">
        <v>12.13921</v>
      </c>
      <c r="G10185" s="2">
        <v>0.45755800000000002</v>
      </c>
      <c r="H10185" s="2">
        <v>0.46171600000000002</v>
      </c>
      <c r="J10185" s="2">
        <v>12.14202</v>
      </c>
      <c r="K10185" s="2">
        <v>0.25673699999999999</v>
      </c>
      <c r="L10185" s="2">
        <v>6.9722000000000006E-2</v>
      </c>
    </row>
    <row r="10186" spans="1:12" x14ac:dyDescent="0.2">
      <c r="A10186" s="2">
        <v>12.142720000000001</v>
      </c>
      <c r="B10186" s="2">
        <v>68.302989999999994</v>
      </c>
      <c r="C10186" s="2">
        <v>0.38794600000000001</v>
      </c>
      <c r="D10186" s="2">
        <v>1.057018</v>
      </c>
      <c r="F10186" s="2">
        <v>12.13991</v>
      </c>
      <c r="G10186" s="2">
        <v>0.45748899999999998</v>
      </c>
      <c r="H10186" s="2">
        <v>0.46198299999999998</v>
      </c>
      <c r="J10186" s="2">
        <v>12.142720000000001</v>
      </c>
      <c r="K10186" s="2">
        <v>0.25677699999999998</v>
      </c>
      <c r="L10186" s="2">
        <v>6.9643999999999998E-2</v>
      </c>
    </row>
    <row r="10187" spans="1:12" x14ac:dyDescent="0.2">
      <c r="A10187" s="2">
        <v>12.143420000000001</v>
      </c>
      <c r="B10187" s="2">
        <v>68.392089999999996</v>
      </c>
      <c r="C10187" s="2">
        <v>0.38817499999999999</v>
      </c>
      <c r="D10187" s="2">
        <v>1.057361</v>
      </c>
      <c r="F10187" s="2">
        <v>12.140610000000001</v>
      </c>
      <c r="G10187" s="2">
        <v>0.45751999999999998</v>
      </c>
      <c r="H10187" s="2">
        <v>0.46201300000000001</v>
      </c>
      <c r="J10187" s="2">
        <v>12.143420000000001</v>
      </c>
      <c r="K10187" s="2">
        <v>0.25691199999999997</v>
      </c>
      <c r="L10187" s="2">
        <v>6.9570999999999994E-2</v>
      </c>
    </row>
    <row r="10188" spans="1:12" x14ac:dyDescent="0.2">
      <c r="A10188" s="2">
        <v>12.144119999999999</v>
      </c>
      <c r="B10188" s="2">
        <v>68.481549999999999</v>
      </c>
      <c r="C10188" s="2">
        <v>0.38847700000000002</v>
      </c>
      <c r="D10188" s="2">
        <v>1.0573760000000001</v>
      </c>
      <c r="F10188" s="2">
        <v>12.141310000000001</v>
      </c>
      <c r="G10188" s="2">
        <v>0.457733</v>
      </c>
      <c r="H10188" s="2">
        <v>0.46190599999999998</v>
      </c>
      <c r="J10188" s="2">
        <v>12.144119999999999</v>
      </c>
      <c r="K10188" s="2">
        <v>0.257137</v>
      </c>
      <c r="L10188" s="2">
        <v>6.9387000000000004E-2</v>
      </c>
    </row>
    <row r="10189" spans="1:12" x14ac:dyDescent="0.2">
      <c r="A10189" s="2">
        <v>12.144819999999999</v>
      </c>
      <c r="B10189" s="2">
        <v>68.570070000000001</v>
      </c>
      <c r="C10189" s="2">
        <v>0.388847</v>
      </c>
      <c r="D10189" s="2">
        <v>1.0576970000000001</v>
      </c>
      <c r="F10189" s="2">
        <v>12.14202</v>
      </c>
      <c r="G10189" s="2">
        <v>0.457901</v>
      </c>
      <c r="H10189" s="2">
        <v>0.46181499999999998</v>
      </c>
      <c r="J10189" s="2">
        <v>12.144819999999999</v>
      </c>
      <c r="K10189" s="2">
        <v>0.25736399999999998</v>
      </c>
      <c r="L10189" s="2">
        <v>6.9404999999999994E-2</v>
      </c>
    </row>
    <row r="10190" spans="1:12" x14ac:dyDescent="0.2">
      <c r="A10190" s="2">
        <v>12.145519999999999</v>
      </c>
      <c r="B10190" s="2">
        <v>68.659000000000006</v>
      </c>
      <c r="C10190" s="2">
        <v>0.389011</v>
      </c>
      <c r="D10190" s="2">
        <v>1.0574680000000001</v>
      </c>
      <c r="F10190" s="2">
        <v>12.142720000000001</v>
      </c>
      <c r="G10190" s="2">
        <v>0.45794699999999999</v>
      </c>
      <c r="H10190" s="2">
        <v>0.46207399999999998</v>
      </c>
      <c r="J10190" s="2">
        <v>12.145519999999999</v>
      </c>
      <c r="K10190" s="2">
        <v>0.25824900000000001</v>
      </c>
      <c r="L10190" s="2">
        <v>6.9329000000000002E-2</v>
      </c>
    </row>
    <row r="10191" spans="1:12" x14ac:dyDescent="0.2">
      <c r="A10191" s="2">
        <v>12.14622</v>
      </c>
      <c r="B10191" s="2">
        <v>68.748379999999997</v>
      </c>
      <c r="C10191" s="2">
        <v>0.38883099999999998</v>
      </c>
      <c r="D10191" s="2">
        <v>1.0576509999999999</v>
      </c>
      <c r="F10191" s="2">
        <v>12.143420000000001</v>
      </c>
      <c r="G10191" s="2">
        <v>0.45767200000000002</v>
      </c>
      <c r="H10191" s="2">
        <v>0.46270800000000001</v>
      </c>
      <c r="J10191" s="2">
        <v>12.14622</v>
      </c>
      <c r="K10191" s="2">
        <v>0.258741</v>
      </c>
      <c r="L10191" s="2">
        <v>6.9582000000000005E-2</v>
      </c>
    </row>
    <row r="10192" spans="1:12" x14ac:dyDescent="0.2">
      <c r="A10192" s="2">
        <v>12.14692</v>
      </c>
      <c r="B10192" s="2">
        <v>68.837779999999995</v>
      </c>
      <c r="C10192" s="2">
        <v>0.38927800000000001</v>
      </c>
      <c r="D10192" s="2">
        <v>1.0583370000000001</v>
      </c>
      <c r="F10192" s="2">
        <v>12.144119999999999</v>
      </c>
      <c r="G10192" s="2">
        <v>0.45733600000000002</v>
      </c>
      <c r="H10192" s="2">
        <v>0.46330300000000002</v>
      </c>
      <c r="J10192" s="2">
        <v>12.14692</v>
      </c>
      <c r="K10192" s="2">
        <v>0.25855800000000001</v>
      </c>
      <c r="L10192" s="2">
        <v>6.9682999999999995E-2</v>
      </c>
    </row>
    <row r="10193" spans="1:12" x14ac:dyDescent="0.2">
      <c r="A10193" s="2">
        <v>12.147629999999999</v>
      </c>
      <c r="B10193" s="2">
        <v>68.926959999999994</v>
      </c>
      <c r="C10193" s="2">
        <v>0.39018599999999998</v>
      </c>
      <c r="D10193" s="2">
        <v>1.0588869999999999</v>
      </c>
      <c r="F10193" s="2">
        <v>12.144819999999999</v>
      </c>
      <c r="G10193" s="2">
        <v>0.45724500000000001</v>
      </c>
      <c r="H10193" s="2">
        <v>0.46422600000000003</v>
      </c>
      <c r="J10193" s="2">
        <v>12.147629999999999</v>
      </c>
      <c r="K10193" s="2">
        <v>0.25883699999999998</v>
      </c>
      <c r="L10193" s="2">
        <v>6.9627999999999995E-2</v>
      </c>
    </row>
    <row r="10194" spans="1:12" x14ac:dyDescent="0.2">
      <c r="A10194" s="2">
        <v>12.14833</v>
      </c>
      <c r="B10194" s="2">
        <v>69.016660000000002</v>
      </c>
      <c r="C10194" s="2">
        <v>0.39072000000000001</v>
      </c>
      <c r="D10194" s="2">
        <v>1.0590470000000001</v>
      </c>
      <c r="F10194" s="2">
        <v>12.145519999999999</v>
      </c>
      <c r="G10194" s="2">
        <v>0.457596</v>
      </c>
      <c r="H10194" s="2">
        <v>0.46466099999999999</v>
      </c>
      <c r="J10194" s="2">
        <v>12.14833</v>
      </c>
      <c r="K10194" s="2">
        <v>0.25956099999999999</v>
      </c>
      <c r="L10194" s="2">
        <v>6.9597999999999993E-2</v>
      </c>
    </row>
    <row r="10195" spans="1:12" x14ac:dyDescent="0.2">
      <c r="A10195" s="2">
        <v>12.14903</v>
      </c>
      <c r="B10195" s="2">
        <v>69.106359999999995</v>
      </c>
      <c r="C10195" s="2">
        <v>0.39124599999999998</v>
      </c>
      <c r="D10195" s="2">
        <v>1.059261</v>
      </c>
      <c r="F10195" s="2">
        <v>12.14622</v>
      </c>
      <c r="G10195" s="2">
        <v>0.45787</v>
      </c>
      <c r="H10195" s="2">
        <v>0.46466800000000003</v>
      </c>
      <c r="J10195" s="2">
        <v>12.14903</v>
      </c>
      <c r="K10195" s="2">
        <v>0.26023499999999999</v>
      </c>
      <c r="L10195" s="2">
        <v>6.9195000000000007E-2</v>
      </c>
    </row>
    <row r="10196" spans="1:12" x14ac:dyDescent="0.2">
      <c r="A10196" s="2">
        <v>12.14973</v>
      </c>
      <c r="B10196" s="2">
        <v>69.19623</v>
      </c>
      <c r="C10196" s="2">
        <v>0.39171099999999998</v>
      </c>
      <c r="D10196" s="2">
        <v>1.059863</v>
      </c>
      <c r="F10196" s="2">
        <v>12.14692</v>
      </c>
      <c r="G10196" s="2">
        <v>0.45779399999999998</v>
      </c>
      <c r="H10196" s="2">
        <v>0.46485900000000002</v>
      </c>
      <c r="J10196" s="2">
        <v>12.14973</v>
      </c>
      <c r="K10196" s="2">
        <v>0.26064500000000002</v>
      </c>
      <c r="L10196" s="2">
        <v>6.9133E-2</v>
      </c>
    </row>
    <row r="10197" spans="1:12" x14ac:dyDescent="0.2">
      <c r="A10197" s="2">
        <v>12.15043</v>
      </c>
      <c r="B10197" s="2">
        <v>69.285709999999995</v>
      </c>
      <c r="C10197" s="2">
        <v>0.39199400000000001</v>
      </c>
      <c r="D10197" s="2">
        <v>1.0605579999999999</v>
      </c>
      <c r="F10197" s="2">
        <v>12.147629999999999</v>
      </c>
      <c r="G10197" s="2">
        <v>0.45800800000000003</v>
      </c>
      <c r="H10197" s="2">
        <v>0.46564499999999998</v>
      </c>
      <c r="J10197" s="2">
        <v>12.15043</v>
      </c>
      <c r="K10197" s="2">
        <v>0.26095800000000002</v>
      </c>
      <c r="L10197" s="2">
        <v>6.9209999999999994E-2</v>
      </c>
    </row>
    <row r="10198" spans="1:12" x14ac:dyDescent="0.2">
      <c r="A10198" s="2">
        <v>12.15113</v>
      </c>
      <c r="B10198" s="2">
        <v>69.37518</v>
      </c>
      <c r="C10198" s="2">
        <v>0.39244800000000002</v>
      </c>
      <c r="D10198" s="2">
        <v>1.061145</v>
      </c>
      <c r="F10198" s="2">
        <v>12.14833</v>
      </c>
      <c r="G10198" s="2">
        <v>0.45857999999999999</v>
      </c>
      <c r="H10198" s="2">
        <v>0.46628599999999998</v>
      </c>
      <c r="J10198" s="2">
        <v>12.15113</v>
      </c>
      <c r="K10198" s="2">
        <v>0.26135399999999998</v>
      </c>
      <c r="L10198" s="2">
        <v>6.9136000000000003E-2</v>
      </c>
    </row>
    <row r="10199" spans="1:12" x14ac:dyDescent="0.2">
      <c r="A10199" s="2">
        <v>12.15183</v>
      </c>
      <c r="B10199" s="2">
        <v>69.464569999999995</v>
      </c>
      <c r="C10199" s="2">
        <v>0.39279500000000001</v>
      </c>
      <c r="D10199" s="2">
        <v>1.061382</v>
      </c>
      <c r="F10199" s="2">
        <v>12.14903</v>
      </c>
      <c r="G10199" s="2">
        <v>0.45906799999999998</v>
      </c>
      <c r="H10199" s="2">
        <v>0.46691899999999997</v>
      </c>
      <c r="J10199" s="2">
        <v>12.15183</v>
      </c>
      <c r="K10199" s="2">
        <v>0.261598</v>
      </c>
      <c r="L10199" s="2">
        <v>6.9115999999999997E-2</v>
      </c>
    </row>
    <row r="10200" spans="1:12" x14ac:dyDescent="0.2">
      <c r="A10200" s="2">
        <v>12.15253</v>
      </c>
      <c r="B10200" s="2">
        <v>69.554320000000004</v>
      </c>
      <c r="C10200" s="2">
        <v>0.39280999999999999</v>
      </c>
      <c r="D10200" s="2">
        <v>1.061618</v>
      </c>
      <c r="F10200" s="2">
        <v>12.14973</v>
      </c>
      <c r="G10200" s="2">
        <v>0.45923599999999998</v>
      </c>
      <c r="H10200" s="2">
        <v>0.46736100000000003</v>
      </c>
      <c r="J10200" s="2">
        <v>12.15253</v>
      </c>
      <c r="K10200" s="2">
        <v>0.26180599999999998</v>
      </c>
      <c r="L10200" s="2">
        <v>6.8929000000000004E-2</v>
      </c>
    </row>
    <row r="10201" spans="1:12" x14ac:dyDescent="0.2">
      <c r="A10201" s="2">
        <v>12.15324</v>
      </c>
      <c r="B10201" s="2">
        <v>69.643910000000005</v>
      </c>
      <c r="C10201" s="2">
        <v>0.39293600000000001</v>
      </c>
      <c r="D10201" s="2">
        <v>1.061618</v>
      </c>
      <c r="F10201" s="2">
        <v>12.15043</v>
      </c>
      <c r="G10201" s="2">
        <v>0.45961000000000002</v>
      </c>
      <c r="H10201" s="2">
        <v>0.46787299999999998</v>
      </c>
      <c r="J10201" s="2">
        <v>12.15324</v>
      </c>
      <c r="K10201" s="2">
        <v>0.26234600000000002</v>
      </c>
      <c r="L10201" s="2">
        <v>6.8815000000000001E-2</v>
      </c>
    </row>
    <row r="10202" spans="1:12" x14ac:dyDescent="0.2">
      <c r="A10202" s="2">
        <v>12.15394</v>
      </c>
      <c r="B10202" s="2">
        <v>69.733680000000007</v>
      </c>
      <c r="C10202" s="2">
        <v>0.393237</v>
      </c>
      <c r="D10202" s="2">
        <v>1.061382</v>
      </c>
      <c r="F10202" s="2">
        <v>12.15113</v>
      </c>
      <c r="G10202" s="2">
        <v>0.46004499999999998</v>
      </c>
      <c r="H10202" s="2">
        <v>0.46904800000000002</v>
      </c>
      <c r="J10202" s="2">
        <v>12.15394</v>
      </c>
      <c r="K10202" s="2">
        <v>0.26295299999999999</v>
      </c>
      <c r="L10202" s="2">
        <v>6.8735000000000004E-2</v>
      </c>
    </row>
    <row r="10203" spans="1:12" x14ac:dyDescent="0.2">
      <c r="A10203" s="2">
        <v>12.154640000000001</v>
      </c>
      <c r="B10203" s="2">
        <v>69.823390000000003</v>
      </c>
      <c r="C10203" s="2">
        <v>0.39322600000000002</v>
      </c>
      <c r="D10203" s="2">
        <v>1.0616559999999999</v>
      </c>
      <c r="F10203" s="2">
        <v>12.15183</v>
      </c>
      <c r="G10203" s="2">
        <v>0.46030399999999999</v>
      </c>
      <c r="H10203" s="2">
        <v>0.469223</v>
      </c>
      <c r="J10203" s="2">
        <v>12.154640000000001</v>
      </c>
      <c r="K10203" s="2">
        <v>0.26319300000000001</v>
      </c>
      <c r="L10203" s="2">
        <v>6.8455000000000002E-2</v>
      </c>
    </row>
    <row r="10204" spans="1:12" x14ac:dyDescent="0.2">
      <c r="A10204" s="2">
        <v>12.155340000000001</v>
      </c>
      <c r="B10204" s="2">
        <v>69.913399999999996</v>
      </c>
      <c r="C10204" s="2">
        <v>0.39433200000000002</v>
      </c>
      <c r="D10204" s="2">
        <v>1.062289</v>
      </c>
      <c r="F10204" s="2">
        <v>12.15253</v>
      </c>
      <c r="G10204" s="2">
        <v>0.46086100000000002</v>
      </c>
      <c r="H10204" s="2">
        <v>0.46951300000000001</v>
      </c>
      <c r="J10204" s="2">
        <v>12.155340000000001</v>
      </c>
      <c r="K10204" s="2">
        <v>0.263376</v>
      </c>
      <c r="L10204" s="2">
        <v>6.8381999999999998E-2</v>
      </c>
    </row>
    <row r="10205" spans="1:12" x14ac:dyDescent="0.2">
      <c r="A10205" s="2">
        <v>12.156040000000001</v>
      </c>
      <c r="B10205" s="2">
        <v>70.00376</v>
      </c>
      <c r="C10205" s="2">
        <v>0.39451900000000001</v>
      </c>
      <c r="D10205" s="2">
        <v>1.0628850000000001</v>
      </c>
      <c r="F10205" s="2">
        <v>12.15324</v>
      </c>
      <c r="G10205" s="2">
        <v>0.46109</v>
      </c>
      <c r="H10205" s="2">
        <v>0.470055</v>
      </c>
      <c r="J10205" s="2">
        <v>12.156040000000001</v>
      </c>
      <c r="K10205" s="2">
        <v>0.26375900000000002</v>
      </c>
      <c r="L10205" s="2">
        <v>6.7996000000000001E-2</v>
      </c>
    </row>
    <row r="10206" spans="1:12" x14ac:dyDescent="0.2">
      <c r="A10206" s="2">
        <v>12.156739999999999</v>
      </c>
      <c r="B10206" s="2">
        <v>70.093350000000001</v>
      </c>
      <c r="C10206" s="2">
        <v>0.39528200000000002</v>
      </c>
      <c r="D10206" s="2">
        <v>1.0634490000000001</v>
      </c>
      <c r="F10206" s="2">
        <v>12.15394</v>
      </c>
      <c r="G10206" s="2">
        <v>0.46119700000000002</v>
      </c>
      <c r="H10206" s="2">
        <v>0.47083999999999998</v>
      </c>
      <c r="J10206" s="2">
        <v>12.156739999999999</v>
      </c>
      <c r="K10206" s="2">
        <v>0.26416000000000001</v>
      </c>
      <c r="L10206" s="2">
        <v>6.7348000000000005E-2</v>
      </c>
    </row>
    <row r="10207" spans="1:12" x14ac:dyDescent="0.2">
      <c r="A10207" s="2">
        <v>12.157439999999999</v>
      </c>
      <c r="B10207" s="2">
        <v>70.182590000000005</v>
      </c>
      <c r="C10207" s="2">
        <v>0.39590399999999998</v>
      </c>
      <c r="D10207" s="2">
        <v>1.063869</v>
      </c>
      <c r="F10207" s="2">
        <v>12.154640000000001</v>
      </c>
      <c r="G10207" s="2">
        <v>0.46171600000000002</v>
      </c>
      <c r="H10207" s="2">
        <v>0.471107</v>
      </c>
      <c r="J10207" s="2">
        <v>12.157439999999999</v>
      </c>
      <c r="K10207" s="2">
        <v>0.26435500000000001</v>
      </c>
      <c r="L10207" s="2">
        <v>6.7348000000000005E-2</v>
      </c>
    </row>
    <row r="10208" spans="1:12" x14ac:dyDescent="0.2">
      <c r="A10208" s="2">
        <v>12.158149999999999</v>
      </c>
      <c r="B10208" s="2">
        <v>70.272170000000003</v>
      </c>
      <c r="C10208" s="2">
        <v>0.395812</v>
      </c>
      <c r="D10208" s="2">
        <v>1.063731</v>
      </c>
      <c r="F10208" s="2">
        <v>12.155340000000001</v>
      </c>
      <c r="G10208" s="2">
        <v>0.46198299999999998</v>
      </c>
      <c r="H10208" s="2">
        <v>0.47160299999999999</v>
      </c>
      <c r="J10208" s="2">
        <v>12.158149999999999</v>
      </c>
      <c r="K10208" s="2">
        <v>0.264295</v>
      </c>
      <c r="L10208" s="2">
        <v>6.7401000000000003E-2</v>
      </c>
    </row>
    <row r="10209" spans="1:12" x14ac:dyDescent="0.2">
      <c r="A10209" s="2">
        <v>12.158849999999999</v>
      </c>
      <c r="B10209" s="2">
        <v>70.361670000000004</v>
      </c>
      <c r="C10209" s="2">
        <v>0.39603699999999997</v>
      </c>
      <c r="D10209" s="2">
        <v>1.0636859999999999</v>
      </c>
      <c r="F10209" s="2">
        <v>12.156040000000001</v>
      </c>
      <c r="G10209" s="2">
        <v>0.46201300000000001</v>
      </c>
      <c r="H10209" s="2">
        <v>0.47237400000000002</v>
      </c>
      <c r="J10209" s="2">
        <v>12.158849999999999</v>
      </c>
      <c r="K10209" s="2">
        <v>0.26422899999999999</v>
      </c>
      <c r="L10209" s="2">
        <v>6.7089999999999997E-2</v>
      </c>
    </row>
    <row r="10210" spans="1:12" x14ac:dyDescent="0.2">
      <c r="A10210" s="2">
        <v>12.159549999999999</v>
      </c>
      <c r="B10210" s="2">
        <v>70.452169999999995</v>
      </c>
      <c r="C10210" s="2">
        <v>0.39627000000000001</v>
      </c>
      <c r="D10210" s="2">
        <v>1.0638080000000001</v>
      </c>
      <c r="F10210" s="2">
        <v>12.156739999999999</v>
      </c>
      <c r="G10210" s="2">
        <v>0.46190599999999998</v>
      </c>
      <c r="H10210" s="2">
        <v>0.47266399999999997</v>
      </c>
      <c r="J10210" s="2">
        <v>12.159549999999999</v>
      </c>
      <c r="K10210" s="2">
        <v>0.26395999999999997</v>
      </c>
      <c r="L10210" s="2">
        <v>6.6575999999999996E-2</v>
      </c>
    </row>
    <row r="10211" spans="1:12" x14ac:dyDescent="0.2">
      <c r="A10211" s="2">
        <v>12.16025</v>
      </c>
      <c r="B10211" s="2">
        <v>70.542270000000002</v>
      </c>
      <c r="C10211" s="2">
        <v>0.39633499999999999</v>
      </c>
      <c r="D10211" s="2">
        <v>1.063777</v>
      </c>
      <c r="F10211" s="2">
        <v>12.157439999999999</v>
      </c>
      <c r="G10211" s="2">
        <v>0.46181499999999998</v>
      </c>
      <c r="H10211" s="2">
        <v>0.473495</v>
      </c>
      <c r="J10211" s="2">
        <v>12.16025</v>
      </c>
      <c r="K10211" s="2">
        <v>0.26372499999999999</v>
      </c>
      <c r="L10211" s="2">
        <v>6.6160999999999998E-2</v>
      </c>
    </row>
    <row r="10212" spans="1:12" x14ac:dyDescent="0.2">
      <c r="A10212" s="2">
        <v>12.16095</v>
      </c>
      <c r="B10212" s="2">
        <v>70.632379999999998</v>
      </c>
      <c r="C10212" s="2">
        <v>0.39633499999999999</v>
      </c>
      <c r="D10212" s="2">
        <v>1.0640210000000001</v>
      </c>
      <c r="F10212" s="2">
        <v>12.158149999999999</v>
      </c>
      <c r="G10212" s="2">
        <v>0.46207399999999998</v>
      </c>
      <c r="H10212" s="2">
        <v>0.47397600000000001</v>
      </c>
      <c r="J10212" s="2">
        <v>12.16095</v>
      </c>
      <c r="K10212" s="2">
        <v>0.26358199999999998</v>
      </c>
      <c r="L10212" s="2">
        <v>6.6003999999999993E-2</v>
      </c>
    </row>
    <row r="10213" spans="1:12" x14ac:dyDescent="0.2">
      <c r="A10213" s="2">
        <v>12.16165</v>
      </c>
      <c r="B10213" s="2">
        <v>70.72242</v>
      </c>
      <c r="C10213" s="2">
        <v>0.39603699999999997</v>
      </c>
      <c r="D10213" s="2">
        <v>1.064227</v>
      </c>
      <c r="F10213" s="2">
        <v>12.158849999999999</v>
      </c>
      <c r="G10213" s="2">
        <v>0.46270800000000001</v>
      </c>
      <c r="H10213" s="2">
        <v>0.47440300000000002</v>
      </c>
      <c r="J10213" s="2">
        <v>12.16165</v>
      </c>
      <c r="K10213" s="2">
        <v>0.26346599999999998</v>
      </c>
      <c r="L10213" s="2">
        <v>6.6049999999999998E-2</v>
      </c>
    </row>
    <row r="10214" spans="1:12" x14ac:dyDescent="0.2">
      <c r="A10214" s="2">
        <v>12.16235</v>
      </c>
      <c r="B10214" s="2">
        <v>70.812870000000004</v>
      </c>
      <c r="C10214" s="2">
        <v>0.39633499999999999</v>
      </c>
      <c r="D10214" s="2">
        <v>1.064433</v>
      </c>
      <c r="F10214" s="2">
        <v>12.159549999999999</v>
      </c>
      <c r="G10214" s="2">
        <v>0.46330300000000002</v>
      </c>
      <c r="H10214" s="2">
        <v>0.47493000000000002</v>
      </c>
      <c r="J10214" s="2">
        <v>12.16235</v>
      </c>
      <c r="K10214" s="2">
        <v>0.26358799999999999</v>
      </c>
      <c r="L10214" s="2">
        <v>6.5967999999999999E-2</v>
      </c>
    </row>
    <row r="10215" spans="1:12" x14ac:dyDescent="0.2">
      <c r="A10215" s="2">
        <v>12.16306</v>
      </c>
      <c r="B10215" s="2">
        <v>70.903970000000001</v>
      </c>
      <c r="C10215" s="2">
        <v>0.39657900000000001</v>
      </c>
      <c r="D10215" s="2">
        <v>1.0649599999999999</v>
      </c>
      <c r="F10215" s="2">
        <v>12.16025</v>
      </c>
      <c r="G10215" s="2">
        <v>0.46422600000000003</v>
      </c>
      <c r="H10215" s="2">
        <v>0.47537200000000002</v>
      </c>
      <c r="J10215" s="2">
        <v>12.16306</v>
      </c>
      <c r="K10215" s="2">
        <v>0.263407</v>
      </c>
      <c r="L10215" s="2">
        <v>6.5573999999999993E-2</v>
      </c>
    </row>
    <row r="10216" spans="1:12" x14ac:dyDescent="0.2">
      <c r="A10216" s="2">
        <v>12.16376</v>
      </c>
      <c r="B10216" s="2">
        <v>70.99436</v>
      </c>
      <c r="C10216" s="2">
        <v>0.39638099999999998</v>
      </c>
      <c r="D10216" s="2">
        <v>1.0653410000000001</v>
      </c>
      <c r="F10216" s="2">
        <v>12.16095</v>
      </c>
      <c r="G10216" s="2">
        <v>0.46466099999999999</v>
      </c>
      <c r="H10216" s="2">
        <v>0.47582200000000002</v>
      </c>
      <c r="J10216" s="2">
        <v>12.16376</v>
      </c>
      <c r="K10216" s="2">
        <v>0.26326699999999997</v>
      </c>
      <c r="L10216" s="2">
        <v>6.4971000000000001E-2</v>
      </c>
    </row>
    <row r="10217" spans="1:12" x14ac:dyDescent="0.2">
      <c r="A10217" s="2">
        <v>12.16446</v>
      </c>
      <c r="B10217" s="2">
        <v>71.084040000000002</v>
      </c>
      <c r="C10217" s="2">
        <v>0.39635799999999999</v>
      </c>
      <c r="D10217" s="2">
        <v>1.065631</v>
      </c>
      <c r="F10217" s="2">
        <v>12.16165</v>
      </c>
      <c r="G10217" s="2">
        <v>0.46466800000000003</v>
      </c>
      <c r="H10217" s="2">
        <v>0.47634100000000001</v>
      </c>
      <c r="J10217" s="2">
        <v>12.16446</v>
      </c>
      <c r="K10217" s="2">
        <v>0.26322200000000001</v>
      </c>
      <c r="L10217" s="2">
        <v>6.4479999999999996E-2</v>
      </c>
    </row>
    <row r="10218" spans="1:12" x14ac:dyDescent="0.2">
      <c r="A10218" s="2">
        <v>12.16516</v>
      </c>
      <c r="B10218" s="2">
        <v>71.174959999999999</v>
      </c>
      <c r="C10218" s="2">
        <v>0.39654800000000001</v>
      </c>
      <c r="D10218" s="2">
        <v>1.066066</v>
      </c>
      <c r="F10218" s="2">
        <v>12.16235</v>
      </c>
      <c r="G10218" s="2">
        <v>0.46485900000000002</v>
      </c>
      <c r="H10218" s="2">
        <v>0.47679100000000002</v>
      </c>
      <c r="J10218" s="2">
        <v>12.16516</v>
      </c>
      <c r="K10218" s="2">
        <v>0.26369799999999999</v>
      </c>
      <c r="L10218" s="2">
        <v>6.4269000000000007E-2</v>
      </c>
    </row>
    <row r="10219" spans="1:12" x14ac:dyDescent="0.2">
      <c r="A10219" s="2">
        <v>12.16586</v>
      </c>
      <c r="B10219" s="2">
        <v>71.264949999999999</v>
      </c>
      <c r="C10219" s="2">
        <v>0.396735</v>
      </c>
      <c r="D10219" s="2">
        <v>1.0664629999999999</v>
      </c>
      <c r="F10219" s="2">
        <v>12.16306</v>
      </c>
      <c r="G10219" s="2">
        <v>0.46564499999999998</v>
      </c>
      <c r="H10219" s="2">
        <v>0.47765400000000002</v>
      </c>
      <c r="J10219" s="2">
        <v>12.16586</v>
      </c>
      <c r="K10219" s="2">
        <v>0.26427600000000001</v>
      </c>
      <c r="L10219" s="2">
        <v>6.4005999999999993E-2</v>
      </c>
    </row>
    <row r="10220" spans="1:12" x14ac:dyDescent="0.2">
      <c r="A10220" s="2">
        <v>12.16656</v>
      </c>
      <c r="B10220" s="2">
        <v>71.354129999999998</v>
      </c>
      <c r="C10220" s="2">
        <v>0.39660200000000001</v>
      </c>
      <c r="D10220" s="2">
        <v>1.0665849999999999</v>
      </c>
      <c r="F10220" s="2">
        <v>12.16376</v>
      </c>
      <c r="G10220" s="2">
        <v>0.46628599999999998</v>
      </c>
      <c r="H10220" s="2">
        <v>0.47840100000000002</v>
      </c>
      <c r="J10220" s="2">
        <v>12.16656</v>
      </c>
      <c r="K10220" s="2">
        <v>0.264351</v>
      </c>
      <c r="L10220" s="2">
        <v>6.3660999999999995E-2</v>
      </c>
    </row>
    <row r="10221" spans="1:12" x14ac:dyDescent="0.2">
      <c r="A10221" s="2">
        <v>12.167260000000001</v>
      </c>
      <c r="B10221" s="2">
        <v>71.444760000000002</v>
      </c>
      <c r="C10221" s="2">
        <v>0.39654099999999998</v>
      </c>
      <c r="D10221" s="2">
        <v>1.066592</v>
      </c>
      <c r="F10221" s="2">
        <v>12.16446</v>
      </c>
      <c r="G10221" s="2">
        <v>0.46691899999999997</v>
      </c>
      <c r="H10221" s="2">
        <v>0.47911799999999999</v>
      </c>
      <c r="J10221" s="2">
        <v>12.167260000000001</v>
      </c>
      <c r="K10221" s="2">
        <v>0.26436599999999999</v>
      </c>
      <c r="L10221" s="2">
        <v>6.3497999999999999E-2</v>
      </c>
    </row>
    <row r="10222" spans="1:12" x14ac:dyDescent="0.2">
      <c r="A10222" s="2">
        <v>12.16797</v>
      </c>
      <c r="B10222" s="2">
        <v>71.535349999999994</v>
      </c>
      <c r="C10222" s="2">
        <v>0.39679300000000001</v>
      </c>
      <c r="D10222" s="2">
        <v>1.0668820000000001</v>
      </c>
      <c r="F10222" s="2">
        <v>12.16516</v>
      </c>
      <c r="G10222" s="2">
        <v>0.46736100000000003</v>
      </c>
      <c r="H10222" s="2">
        <v>0.47960700000000001</v>
      </c>
      <c r="J10222" s="2">
        <v>12.16797</v>
      </c>
      <c r="K10222" s="2">
        <v>0.26458500000000001</v>
      </c>
      <c r="L10222" s="2">
        <v>6.3458000000000001E-2</v>
      </c>
    </row>
    <row r="10223" spans="1:12" x14ac:dyDescent="0.2">
      <c r="A10223" s="2">
        <v>12.168670000000001</v>
      </c>
      <c r="B10223" s="2">
        <v>71.625479999999996</v>
      </c>
      <c r="C10223" s="2">
        <v>0.39710899999999999</v>
      </c>
      <c r="D10223" s="2">
        <v>1.067043</v>
      </c>
      <c r="F10223" s="2">
        <v>12.16586</v>
      </c>
      <c r="G10223" s="2">
        <v>0.46787299999999998</v>
      </c>
      <c r="H10223" s="2">
        <v>0.48004200000000002</v>
      </c>
      <c r="J10223" s="2">
        <v>12.168670000000001</v>
      </c>
      <c r="K10223" s="2">
        <v>0.26530799999999999</v>
      </c>
      <c r="L10223" s="2">
        <v>6.3058000000000003E-2</v>
      </c>
    </row>
    <row r="10224" spans="1:12" x14ac:dyDescent="0.2">
      <c r="A10224" s="2">
        <v>12.169370000000001</v>
      </c>
      <c r="B10224" s="2">
        <v>71.71566</v>
      </c>
      <c r="C10224" s="2">
        <v>0.39741100000000001</v>
      </c>
      <c r="D10224" s="2">
        <v>1.0674090000000001</v>
      </c>
      <c r="F10224" s="2">
        <v>12.16656</v>
      </c>
      <c r="G10224" s="2">
        <v>0.46904800000000002</v>
      </c>
      <c r="H10224" s="2">
        <v>0.48042299999999999</v>
      </c>
      <c r="J10224" s="2">
        <v>12.169370000000001</v>
      </c>
      <c r="K10224" s="2">
        <v>0.26633800000000002</v>
      </c>
      <c r="L10224" s="2">
        <v>6.2479E-2</v>
      </c>
    </row>
    <row r="10225" spans="1:12" x14ac:dyDescent="0.2">
      <c r="A10225" s="2">
        <v>12.170070000000001</v>
      </c>
      <c r="B10225" s="2">
        <v>71.806309999999996</v>
      </c>
      <c r="C10225" s="2">
        <v>0.39765499999999998</v>
      </c>
      <c r="D10225" s="2">
        <v>1.067844</v>
      </c>
      <c r="F10225" s="2">
        <v>12.167260000000001</v>
      </c>
      <c r="G10225" s="2">
        <v>0.469223</v>
      </c>
      <c r="H10225" s="2">
        <v>0.48077399999999998</v>
      </c>
      <c r="J10225" s="2">
        <v>12.170070000000001</v>
      </c>
      <c r="K10225" s="2">
        <v>0.26711400000000002</v>
      </c>
      <c r="L10225" s="2">
        <v>6.2185999999999998E-2</v>
      </c>
    </row>
    <row r="10226" spans="1:12" x14ac:dyDescent="0.2">
      <c r="A10226" s="2">
        <v>12.170769999999999</v>
      </c>
      <c r="B10226" s="2">
        <v>71.897409999999994</v>
      </c>
      <c r="C10226" s="2">
        <v>0.397845</v>
      </c>
      <c r="D10226" s="2">
        <v>1.0680499999999999</v>
      </c>
      <c r="F10226" s="2">
        <v>12.16797</v>
      </c>
      <c r="G10226" s="2">
        <v>0.46951300000000001</v>
      </c>
      <c r="H10226" s="2">
        <v>0.481041</v>
      </c>
      <c r="J10226" s="2">
        <v>12.170769999999999</v>
      </c>
      <c r="K10226" s="2">
        <v>0.267399</v>
      </c>
      <c r="L10226" s="2">
        <v>6.2031999999999997E-2</v>
      </c>
    </row>
    <row r="10227" spans="1:12" x14ac:dyDescent="0.2">
      <c r="A10227" s="2">
        <v>12.171469999999999</v>
      </c>
      <c r="B10227" s="2">
        <v>71.988280000000003</v>
      </c>
      <c r="C10227" s="2">
        <v>0.397845</v>
      </c>
      <c r="D10227" s="2">
        <v>1.068065</v>
      </c>
      <c r="F10227" s="2">
        <v>12.168670000000001</v>
      </c>
      <c r="G10227" s="2">
        <v>0.470055</v>
      </c>
      <c r="H10227" s="2">
        <v>0.48164400000000002</v>
      </c>
      <c r="J10227" s="2">
        <v>12.171469999999999</v>
      </c>
      <c r="K10227" s="2">
        <v>0.26749600000000001</v>
      </c>
      <c r="L10227" s="2">
        <v>6.1629000000000003E-2</v>
      </c>
    </row>
    <row r="10228" spans="1:12" x14ac:dyDescent="0.2">
      <c r="A10228" s="2">
        <v>12.172169999999999</v>
      </c>
      <c r="B10228" s="2">
        <v>72.079350000000005</v>
      </c>
      <c r="C10228" s="2">
        <v>0.39790300000000001</v>
      </c>
      <c r="D10228" s="2">
        <v>1.067958</v>
      </c>
      <c r="F10228" s="2">
        <v>12.169370000000001</v>
      </c>
      <c r="G10228" s="2">
        <v>0.47083999999999998</v>
      </c>
      <c r="H10228" s="2">
        <v>0.48252099999999998</v>
      </c>
      <c r="J10228" s="2">
        <v>12.172169999999999</v>
      </c>
      <c r="K10228" s="2">
        <v>0.26794000000000001</v>
      </c>
      <c r="L10228" s="2">
        <v>6.1112E-2</v>
      </c>
    </row>
    <row r="10229" spans="1:12" x14ac:dyDescent="0.2">
      <c r="A10229" s="2">
        <v>12.17287</v>
      </c>
      <c r="B10229" s="2">
        <v>72.170029999999997</v>
      </c>
      <c r="C10229" s="2">
        <v>0.39802100000000001</v>
      </c>
      <c r="D10229" s="2">
        <v>1.068446</v>
      </c>
      <c r="F10229" s="2">
        <v>12.170070000000001</v>
      </c>
      <c r="G10229" s="2">
        <v>0.471107</v>
      </c>
      <c r="H10229" s="2">
        <v>0.48291000000000001</v>
      </c>
      <c r="J10229" s="2">
        <v>12.17287</v>
      </c>
      <c r="K10229" s="2">
        <v>0.26809500000000003</v>
      </c>
      <c r="L10229" s="2">
        <v>6.0454000000000001E-2</v>
      </c>
    </row>
    <row r="10230" spans="1:12" x14ac:dyDescent="0.2">
      <c r="A10230" s="2">
        <v>12.173579999999999</v>
      </c>
      <c r="B10230" s="2">
        <v>72.260390000000001</v>
      </c>
      <c r="C10230" s="2">
        <v>0.39815099999999998</v>
      </c>
      <c r="D10230" s="2">
        <v>1.069293</v>
      </c>
      <c r="F10230" s="2">
        <v>12.170769999999999</v>
      </c>
      <c r="G10230" s="2">
        <v>0.47160299999999999</v>
      </c>
      <c r="H10230" s="2">
        <v>0.48287999999999998</v>
      </c>
      <c r="J10230" s="2">
        <v>12.173579999999999</v>
      </c>
      <c r="K10230" s="2">
        <v>0.26832899999999998</v>
      </c>
      <c r="L10230" s="2">
        <v>5.9676E-2</v>
      </c>
    </row>
    <row r="10231" spans="1:12" x14ac:dyDescent="0.2">
      <c r="A10231" s="2">
        <v>12.17428</v>
      </c>
      <c r="B10231" s="2">
        <v>72.350790000000003</v>
      </c>
      <c r="C10231" s="2">
        <v>0.39900099999999999</v>
      </c>
      <c r="D10231" s="2">
        <v>1.069431</v>
      </c>
      <c r="F10231" s="2">
        <v>12.171469999999999</v>
      </c>
      <c r="G10231" s="2">
        <v>0.47237400000000002</v>
      </c>
      <c r="H10231" s="2">
        <v>0.48319200000000001</v>
      </c>
      <c r="J10231" s="2">
        <v>12.17428</v>
      </c>
      <c r="K10231" s="2">
        <v>0.26888099999999998</v>
      </c>
      <c r="L10231" s="2">
        <v>5.9434000000000001E-2</v>
      </c>
    </row>
    <row r="10232" spans="1:12" x14ac:dyDescent="0.2">
      <c r="A10232" s="2">
        <v>12.17498</v>
      </c>
      <c r="B10232" s="2">
        <v>72.442070000000001</v>
      </c>
      <c r="C10232" s="2">
        <v>0.39972999999999997</v>
      </c>
      <c r="D10232" s="2">
        <v>1.0696289999999999</v>
      </c>
      <c r="F10232" s="2">
        <v>12.172169999999999</v>
      </c>
      <c r="G10232" s="2">
        <v>0.47266399999999997</v>
      </c>
      <c r="H10232" s="2">
        <v>0.483543</v>
      </c>
      <c r="J10232" s="2">
        <v>12.17498</v>
      </c>
      <c r="K10232" s="2">
        <v>0.26921299999999998</v>
      </c>
      <c r="L10232" s="2">
        <v>5.9284999999999997E-2</v>
      </c>
    </row>
    <row r="10233" spans="1:12" x14ac:dyDescent="0.2">
      <c r="A10233" s="2">
        <v>12.17568</v>
      </c>
      <c r="B10233" s="2">
        <v>72.53304</v>
      </c>
      <c r="C10233" s="2">
        <v>0.39974500000000002</v>
      </c>
      <c r="D10233" s="2">
        <v>1.069591</v>
      </c>
      <c r="F10233" s="2">
        <v>12.17287</v>
      </c>
      <c r="G10233" s="2">
        <v>0.473495</v>
      </c>
      <c r="H10233" s="2">
        <v>0.48433700000000002</v>
      </c>
      <c r="J10233" s="2">
        <v>12.17568</v>
      </c>
      <c r="K10233" s="2">
        <v>0.26939800000000003</v>
      </c>
      <c r="L10233" s="2">
        <v>5.9241000000000002E-2</v>
      </c>
    </row>
    <row r="10234" spans="1:12" x14ac:dyDescent="0.2">
      <c r="A10234" s="2">
        <v>12.17638</v>
      </c>
      <c r="B10234" s="2">
        <v>72.623599999999996</v>
      </c>
      <c r="C10234" s="2">
        <v>0.399924</v>
      </c>
      <c r="D10234" s="2">
        <v>1.0698270000000001</v>
      </c>
      <c r="F10234" s="2">
        <v>12.173579999999999</v>
      </c>
      <c r="G10234" s="2">
        <v>0.47397600000000001</v>
      </c>
      <c r="H10234" s="2">
        <v>0.48509200000000002</v>
      </c>
      <c r="J10234" s="2">
        <v>12.17638</v>
      </c>
      <c r="K10234" s="2">
        <v>0.26967799999999997</v>
      </c>
      <c r="L10234" s="2">
        <v>5.9887000000000003E-2</v>
      </c>
    </row>
    <row r="10235" spans="1:12" x14ac:dyDescent="0.2">
      <c r="A10235" s="2">
        <v>12.17708</v>
      </c>
      <c r="B10235" s="2">
        <v>72.713899999999995</v>
      </c>
      <c r="C10235" s="2">
        <v>0.40001199999999998</v>
      </c>
      <c r="D10235" s="2">
        <v>1.070422</v>
      </c>
      <c r="F10235" s="2">
        <v>12.17428</v>
      </c>
      <c r="G10235" s="2">
        <v>0.47440300000000002</v>
      </c>
      <c r="H10235" s="2">
        <v>0.485649</v>
      </c>
      <c r="J10235" s="2">
        <v>12.17708</v>
      </c>
      <c r="K10235" s="2">
        <v>0.26985300000000001</v>
      </c>
      <c r="L10235" s="2">
        <v>6.0288000000000001E-2</v>
      </c>
    </row>
    <row r="10236" spans="1:12" x14ac:dyDescent="0.2">
      <c r="A10236" s="2">
        <v>12.17778</v>
      </c>
      <c r="B10236" s="2">
        <v>72.804259999999999</v>
      </c>
      <c r="C10236" s="2">
        <v>0.40023300000000001</v>
      </c>
      <c r="D10236" s="2">
        <v>1.0705519999999999</v>
      </c>
      <c r="F10236" s="2">
        <v>12.17498</v>
      </c>
      <c r="G10236" s="2">
        <v>0.47493000000000002</v>
      </c>
      <c r="H10236" s="2">
        <v>0.48642000000000002</v>
      </c>
      <c r="J10236" s="2">
        <v>12.17778</v>
      </c>
      <c r="K10236" s="2">
        <v>0.27051900000000001</v>
      </c>
      <c r="L10236" s="2">
        <v>6.0073000000000001E-2</v>
      </c>
    </row>
    <row r="10237" spans="1:12" x14ac:dyDescent="0.2">
      <c r="A10237" s="2">
        <v>12.17849</v>
      </c>
      <c r="B10237" s="2">
        <v>72.895110000000003</v>
      </c>
      <c r="C10237" s="2">
        <v>0.40050000000000002</v>
      </c>
      <c r="D10237" s="2">
        <v>1.071132</v>
      </c>
      <c r="F10237" s="2">
        <v>12.17568</v>
      </c>
      <c r="G10237" s="2">
        <v>0.47537200000000002</v>
      </c>
      <c r="H10237" s="2">
        <v>0.48724400000000001</v>
      </c>
      <c r="J10237" s="2">
        <v>12.17849</v>
      </c>
      <c r="K10237" s="2">
        <v>0.271007</v>
      </c>
      <c r="L10237" s="2">
        <v>5.9658999999999997E-2</v>
      </c>
    </row>
    <row r="10238" spans="1:12" x14ac:dyDescent="0.2">
      <c r="A10238" s="2">
        <v>12.17919</v>
      </c>
      <c r="B10238" s="2">
        <v>72.986459999999994</v>
      </c>
      <c r="C10238" s="2">
        <v>0.400447</v>
      </c>
      <c r="D10238" s="2">
        <v>1.071536</v>
      </c>
      <c r="F10238" s="2">
        <v>12.17638</v>
      </c>
      <c r="G10238" s="2">
        <v>0.47582200000000002</v>
      </c>
      <c r="H10238" s="2">
        <v>0.48807499999999998</v>
      </c>
      <c r="J10238" s="2">
        <v>12.17919</v>
      </c>
      <c r="K10238" s="2">
        <v>0.270847</v>
      </c>
      <c r="L10238" s="2">
        <v>5.9771999999999999E-2</v>
      </c>
    </row>
    <row r="10239" spans="1:12" x14ac:dyDescent="0.2">
      <c r="A10239" s="2">
        <v>12.17989</v>
      </c>
      <c r="B10239" s="2">
        <v>73.077520000000007</v>
      </c>
      <c r="C10239" s="2">
        <v>0.40070600000000001</v>
      </c>
      <c r="D10239" s="2">
        <v>1.071742</v>
      </c>
      <c r="F10239" s="2">
        <v>12.17708</v>
      </c>
      <c r="G10239" s="2">
        <v>0.47634100000000001</v>
      </c>
      <c r="H10239" s="2">
        <v>0.48902099999999998</v>
      </c>
      <c r="J10239" s="2">
        <v>12.17989</v>
      </c>
      <c r="K10239" s="2">
        <v>0.27087600000000001</v>
      </c>
      <c r="L10239" s="2">
        <v>5.9666999999999998E-2</v>
      </c>
    </row>
    <row r="10240" spans="1:12" x14ac:dyDescent="0.2">
      <c r="A10240" s="2">
        <v>12.18059</v>
      </c>
      <c r="B10240" s="2">
        <v>73.164199999999994</v>
      </c>
      <c r="C10240" s="2">
        <v>0.40054200000000001</v>
      </c>
      <c r="D10240" s="2">
        <v>1.072147</v>
      </c>
      <c r="F10240" s="2">
        <v>12.17778</v>
      </c>
      <c r="G10240" s="2">
        <v>0.47679100000000002</v>
      </c>
      <c r="H10240" s="2">
        <v>0.48916599999999999</v>
      </c>
      <c r="J10240" s="2">
        <v>12.18059</v>
      </c>
      <c r="K10240" s="2">
        <v>0.27095200000000003</v>
      </c>
      <c r="L10240" s="2">
        <v>5.9420000000000001E-2</v>
      </c>
    </row>
    <row r="10241" spans="1:12" x14ac:dyDescent="0.2">
      <c r="A10241" s="2">
        <v>12.181290000000001</v>
      </c>
      <c r="B10241" s="2">
        <v>73.245549999999994</v>
      </c>
      <c r="C10241" s="2">
        <v>0.40060299999999999</v>
      </c>
      <c r="D10241" s="2">
        <v>1.072284</v>
      </c>
      <c r="F10241" s="2">
        <v>12.17849</v>
      </c>
      <c r="G10241" s="2">
        <v>0.47765400000000002</v>
      </c>
      <c r="H10241" s="2">
        <v>0.48956300000000003</v>
      </c>
      <c r="J10241" s="2">
        <v>12.181290000000001</v>
      </c>
      <c r="K10241" s="2">
        <v>0.27129199999999998</v>
      </c>
      <c r="L10241" s="2">
        <v>5.9449000000000002E-2</v>
      </c>
    </row>
    <row r="10242" spans="1:12" x14ac:dyDescent="0.2">
      <c r="A10242" s="2">
        <v>12.181990000000001</v>
      </c>
      <c r="B10242" s="2">
        <v>73.325239999999994</v>
      </c>
      <c r="C10242" s="2">
        <v>0.40065299999999998</v>
      </c>
      <c r="D10242" s="2">
        <v>1.072063</v>
      </c>
      <c r="F10242" s="2">
        <v>12.17919</v>
      </c>
      <c r="G10242" s="2">
        <v>0.47840100000000002</v>
      </c>
      <c r="H10242" s="2">
        <v>0.49008200000000002</v>
      </c>
      <c r="J10242" s="2">
        <v>12.181990000000001</v>
      </c>
      <c r="K10242" s="2">
        <v>0.27220499999999997</v>
      </c>
      <c r="L10242" s="2">
        <v>5.9711E-2</v>
      </c>
    </row>
    <row r="10243" spans="1:12" x14ac:dyDescent="0.2">
      <c r="A10243" s="2">
        <v>12.182689999999999</v>
      </c>
      <c r="B10243" s="2">
        <v>73.408810000000003</v>
      </c>
      <c r="C10243" s="2">
        <v>0.40074100000000001</v>
      </c>
      <c r="D10243" s="2">
        <v>1.072292</v>
      </c>
      <c r="F10243" s="2">
        <v>12.17989</v>
      </c>
      <c r="G10243" s="2">
        <v>0.47911799999999999</v>
      </c>
      <c r="H10243" s="2">
        <v>0.49077599999999999</v>
      </c>
      <c r="J10243" s="2">
        <v>12.182689999999999</v>
      </c>
      <c r="K10243" s="2">
        <v>0.27234799999999998</v>
      </c>
      <c r="L10243" s="2">
        <v>5.9652999999999998E-2</v>
      </c>
    </row>
    <row r="10244" spans="1:12" x14ac:dyDescent="0.2">
      <c r="A10244" s="2">
        <v>12.183400000000001</v>
      </c>
      <c r="B10244" s="2">
        <v>73.50085</v>
      </c>
      <c r="C10244" s="2">
        <v>0.40085500000000002</v>
      </c>
      <c r="D10244" s="2">
        <v>1.072589</v>
      </c>
      <c r="F10244" s="2">
        <v>12.18059</v>
      </c>
      <c r="G10244" s="2">
        <v>0.47960700000000001</v>
      </c>
      <c r="H10244" s="2">
        <v>0.491753</v>
      </c>
      <c r="J10244" s="2">
        <v>12.183400000000001</v>
      </c>
      <c r="K10244" s="2">
        <v>0.27204299999999998</v>
      </c>
      <c r="L10244" s="2">
        <v>5.9715999999999998E-2</v>
      </c>
    </row>
    <row r="10245" spans="1:12" x14ac:dyDescent="0.2">
      <c r="A10245" s="2">
        <v>12.184100000000001</v>
      </c>
      <c r="B10245" s="2">
        <v>73.592789999999994</v>
      </c>
      <c r="C10245" s="2">
        <v>0.400951</v>
      </c>
      <c r="D10245" s="2">
        <v>1.0727420000000001</v>
      </c>
      <c r="F10245" s="2">
        <v>12.181290000000001</v>
      </c>
      <c r="G10245" s="2">
        <v>0.48004200000000002</v>
      </c>
      <c r="H10245" s="2">
        <v>0.49274400000000002</v>
      </c>
      <c r="J10245" s="2">
        <v>12.184100000000001</v>
      </c>
      <c r="K10245" s="2">
        <v>0.27185599999999999</v>
      </c>
      <c r="L10245" s="2">
        <v>6.0528999999999999E-2</v>
      </c>
    </row>
    <row r="10246" spans="1:12" x14ac:dyDescent="0.2">
      <c r="A10246" s="2">
        <v>12.184799999999999</v>
      </c>
      <c r="B10246" s="2">
        <v>73.684820000000002</v>
      </c>
      <c r="C10246" s="2">
        <v>0.40093899999999999</v>
      </c>
      <c r="D10246" s="2">
        <v>1.072627</v>
      </c>
      <c r="F10246" s="2">
        <v>12.181990000000001</v>
      </c>
      <c r="G10246" s="2">
        <v>0.48042299999999999</v>
      </c>
      <c r="H10246" s="2">
        <v>0.49357600000000001</v>
      </c>
      <c r="J10246" s="2">
        <v>12.184799999999999</v>
      </c>
      <c r="K10246" s="2">
        <v>0.272123</v>
      </c>
      <c r="L10246" s="2">
        <v>6.1013999999999999E-2</v>
      </c>
    </row>
    <row r="10247" spans="1:12" x14ac:dyDescent="0.2">
      <c r="A10247" s="2">
        <v>12.185499999999999</v>
      </c>
      <c r="B10247" s="2">
        <v>73.777410000000003</v>
      </c>
      <c r="C10247" s="2">
        <v>0.40080900000000003</v>
      </c>
      <c r="D10247" s="2">
        <v>1.072543</v>
      </c>
      <c r="F10247" s="2">
        <v>12.182689999999999</v>
      </c>
      <c r="G10247" s="2">
        <v>0.48077399999999998</v>
      </c>
      <c r="H10247" s="2">
        <v>0.494255</v>
      </c>
      <c r="J10247" s="2">
        <v>12.185499999999999</v>
      </c>
      <c r="K10247" s="2">
        <v>0.27227400000000002</v>
      </c>
      <c r="L10247" s="2">
        <v>6.0955000000000002E-2</v>
      </c>
    </row>
    <row r="10248" spans="1:12" x14ac:dyDescent="0.2">
      <c r="A10248" s="2">
        <v>12.186199999999999</v>
      </c>
      <c r="B10248" s="2">
        <v>73.870419999999996</v>
      </c>
      <c r="C10248" s="2">
        <v>0.40102300000000002</v>
      </c>
      <c r="D10248" s="2">
        <v>1.0730390000000001</v>
      </c>
      <c r="F10248" s="2">
        <v>12.183400000000001</v>
      </c>
      <c r="G10248" s="2">
        <v>0.481041</v>
      </c>
      <c r="H10248" s="2">
        <v>0.49500300000000003</v>
      </c>
      <c r="J10248" s="2">
        <v>12.186199999999999</v>
      </c>
      <c r="K10248" s="2">
        <v>0.27255000000000001</v>
      </c>
      <c r="L10248" s="2">
        <v>6.0909999999999999E-2</v>
      </c>
    </row>
    <row r="10249" spans="1:12" x14ac:dyDescent="0.2">
      <c r="A10249" s="2">
        <v>12.1869</v>
      </c>
      <c r="B10249" s="2">
        <v>73.963269999999994</v>
      </c>
      <c r="C10249" s="2">
        <v>0.40121000000000001</v>
      </c>
      <c r="D10249" s="2">
        <v>1.0735349999999999</v>
      </c>
      <c r="F10249" s="2">
        <v>12.184100000000001</v>
      </c>
      <c r="G10249" s="2">
        <v>0.48164400000000002</v>
      </c>
      <c r="H10249" s="2">
        <v>0.495506</v>
      </c>
      <c r="J10249" s="2">
        <v>12.1869</v>
      </c>
      <c r="K10249" s="2">
        <v>0.27288400000000002</v>
      </c>
      <c r="L10249" s="2">
        <v>6.0748000000000003E-2</v>
      </c>
    </row>
    <row r="10250" spans="1:12" x14ac:dyDescent="0.2">
      <c r="A10250" s="2">
        <v>12.1876</v>
      </c>
      <c r="B10250" s="2">
        <v>74.05592</v>
      </c>
      <c r="C10250" s="2">
        <v>0.40117999999999998</v>
      </c>
      <c r="D10250" s="2">
        <v>1.0736110000000001</v>
      </c>
      <c r="F10250" s="2">
        <v>12.184799999999999</v>
      </c>
      <c r="G10250" s="2">
        <v>0.48252099999999998</v>
      </c>
      <c r="H10250" s="2">
        <v>0.49601000000000001</v>
      </c>
      <c r="J10250" s="2">
        <v>12.1876</v>
      </c>
      <c r="K10250" s="2">
        <v>0.27312500000000001</v>
      </c>
      <c r="L10250" s="2">
        <v>6.0740000000000002E-2</v>
      </c>
    </row>
    <row r="10251" spans="1:12" x14ac:dyDescent="0.2">
      <c r="A10251" s="2">
        <v>12.18831</v>
      </c>
      <c r="B10251" s="2">
        <v>74.148039999999995</v>
      </c>
      <c r="C10251" s="2">
        <v>0.40149200000000002</v>
      </c>
      <c r="D10251" s="2">
        <v>1.0733060000000001</v>
      </c>
      <c r="F10251" s="2">
        <v>12.185499999999999</v>
      </c>
      <c r="G10251" s="2">
        <v>0.48291000000000001</v>
      </c>
      <c r="H10251" s="2">
        <v>0.49665100000000001</v>
      </c>
      <c r="J10251" s="2">
        <v>12.18831</v>
      </c>
      <c r="K10251" s="2">
        <v>0.27320299999999997</v>
      </c>
      <c r="L10251" s="2">
        <v>6.0846999999999998E-2</v>
      </c>
    </row>
    <row r="10252" spans="1:12" x14ac:dyDescent="0.2">
      <c r="A10252" s="2">
        <v>12.18901</v>
      </c>
      <c r="B10252" s="2">
        <v>74.240489999999994</v>
      </c>
      <c r="C10252" s="2">
        <v>0.40160699999999999</v>
      </c>
      <c r="D10252" s="2">
        <v>1.073871</v>
      </c>
      <c r="F10252" s="2">
        <v>12.186199999999999</v>
      </c>
      <c r="G10252" s="2">
        <v>0.48287999999999998</v>
      </c>
      <c r="H10252" s="2">
        <v>0.49688700000000002</v>
      </c>
      <c r="J10252" s="2">
        <v>12.18901</v>
      </c>
      <c r="K10252" s="2">
        <v>0.27327499999999999</v>
      </c>
      <c r="L10252" s="2">
        <v>6.0839999999999998E-2</v>
      </c>
    </row>
    <row r="10253" spans="1:12" x14ac:dyDescent="0.2">
      <c r="A10253" s="2">
        <v>12.18971</v>
      </c>
      <c r="B10253" s="2">
        <v>74.332499999999996</v>
      </c>
      <c r="C10253" s="2">
        <v>0.40171400000000002</v>
      </c>
      <c r="D10253" s="2">
        <v>1.0744050000000001</v>
      </c>
      <c r="F10253" s="2">
        <v>12.1869</v>
      </c>
      <c r="G10253" s="2">
        <v>0.48319200000000001</v>
      </c>
      <c r="H10253" s="2">
        <v>0.49745899999999998</v>
      </c>
      <c r="J10253" s="2">
        <v>12.18971</v>
      </c>
      <c r="K10253" s="2">
        <v>0.27377499999999999</v>
      </c>
      <c r="L10253" s="2">
        <v>6.0901999999999998E-2</v>
      </c>
    </row>
    <row r="10254" spans="1:12" x14ac:dyDescent="0.2">
      <c r="A10254" s="2">
        <v>12.19041</v>
      </c>
      <c r="B10254" s="2">
        <v>74.424099999999996</v>
      </c>
      <c r="C10254" s="2">
        <v>0.40134399999999998</v>
      </c>
      <c r="D10254" s="2">
        <v>1.074786</v>
      </c>
      <c r="F10254" s="2">
        <v>12.1876</v>
      </c>
      <c r="G10254" s="2">
        <v>0.483543</v>
      </c>
      <c r="H10254" s="2">
        <v>0.49835200000000002</v>
      </c>
      <c r="J10254" s="2">
        <v>12.19041</v>
      </c>
      <c r="K10254" s="2">
        <v>0.27400400000000003</v>
      </c>
      <c r="L10254" s="2">
        <v>6.0824999999999997E-2</v>
      </c>
    </row>
    <row r="10255" spans="1:12" x14ac:dyDescent="0.2">
      <c r="A10255" s="2">
        <v>12.19111</v>
      </c>
      <c r="B10255" s="2">
        <v>74.515950000000004</v>
      </c>
      <c r="C10255" s="2">
        <v>0.40130500000000002</v>
      </c>
      <c r="D10255" s="2">
        <v>1.0746640000000001</v>
      </c>
      <c r="F10255" s="2">
        <v>12.18831</v>
      </c>
      <c r="G10255" s="2">
        <v>0.48433700000000002</v>
      </c>
      <c r="H10255" s="2">
        <v>0.49932900000000002</v>
      </c>
      <c r="J10255" s="2">
        <v>12.19111</v>
      </c>
      <c r="K10255" s="2">
        <v>0.27419300000000002</v>
      </c>
      <c r="L10255" s="2">
        <v>6.1067000000000003E-2</v>
      </c>
    </row>
    <row r="10256" spans="1:12" x14ac:dyDescent="0.2">
      <c r="A10256" s="2">
        <v>12.19181</v>
      </c>
      <c r="B10256" s="2">
        <v>74.607590000000002</v>
      </c>
      <c r="C10256" s="2">
        <v>0.40133600000000003</v>
      </c>
      <c r="D10256" s="2">
        <v>1.0748470000000001</v>
      </c>
      <c r="F10256" s="2">
        <v>12.18901</v>
      </c>
      <c r="G10256" s="2">
        <v>0.48509200000000002</v>
      </c>
      <c r="H10256" s="2">
        <v>0.49992399999999998</v>
      </c>
      <c r="J10256" s="2">
        <v>12.19181</v>
      </c>
      <c r="K10256" s="2">
        <v>0.27443099999999998</v>
      </c>
      <c r="L10256" s="2">
        <v>6.1490999999999997E-2</v>
      </c>
    </row>
    <row r="10257" spans="1:12" x14ac:dyDescent="0.2">
      <c r="A10257" s="2">
        <v>12.19251</v>
      </c>
      <c r="B10257" s="2">
        <v>74.699020000000004</v>
      </c>
      <c r="C10257" s="2">
        <v>0.40134700000000001</v>
      </c>
      <c r="D10257" s="2">
        <v>1.074214</v>
      </c>
      <c r="F10257" s="2">
        <v>12.18971</v>
      </c>
      <c r="G10257" s="2">
        <v>0.485649</v>
      </c>
      <c r="H10257" s="2">
        <v>0.50046500000000005</v>
      </c>
      <c r="J10257" s="2">
        <v>12.19251</v>
      </c>
      <c r="K10257" s="2">
        <v>0.27492499999999997</v>
      </c>
      <c r="L10257" s="2">
        <v>6.1421000000000003E-2</v>
      </c>
    </row>
    <row r="10258" spans="1:12" x14ac:dyDescent="0.2">
      <c r="A10258" s="2">
        <v>12.193210000000001</v>
      </c>
      <c r="B10258" s="2">
        <v>74.7898</v>
      </c>
      <c r="C10258" s="2">
        <v>0.40184700000000001</v>
      </c>
      <c r="D10258" s="2">
        <v>1.0741909999999999</v>
      </c>
      <c r="F10258" s="2">
        <v>12.19041</v>
      </c>
      <c r="G10258" s="2">
        <v>0.48642000000000002</v>
      </c>
      <c r="H10258" s="2">
        <v>0.50093100000000002</v>
      </c>
      <c r="J10258" s="2">
        <v>12.193210000000001</v>
      </c>
      <c r="K10258" s="2">
        <v>0.27522600000000003</v>
      </c>
      <c r="L10258" s="2">
        <v>6.1296000000000003E-2</v>
      </c>
    </row>
    <row r="10259" spans="1:12" x14ac:dyDescent="0.2">
      <c r="A10259" s="2">
        <v>12.19392</v>
      </c>
      <c r="B10259" s="2">
        <v>74.880629999999996</v>
      </c>
      <c r="C10259" s="2">
        <v>0.40207599999999999</v>
      </c>
      <c r="D10259" s="2">
        <v>1.0738859999999999</v>
      </c>
      <c r="F10259" s="2">
        <v>12.19111</v>
      </c>
      <c r="G10259" s="2">
        <v>0.48724400000000001</v>
      </c>
      <c r="H10259" s="2">
        <v>0.50149500000000002</v>
      </c>
      <c r="J10259" s="2">
        <v>12.19392</v>
      </c>
      <c r="K10259" s="2">
        <v>0.27515000000000001</v>
      </c>
      <c r="L10259" s="2">
        <v>6.1623999999999998E-2</v>
      </c>
    </row>
    <row r="10260" spans="1:12" x14ac:dyDescent="0.2">
      <c r="A10260" s="2">
        <v>12.19462</v>
      </c>
      <c r="B10260" s="2">
        <v>74.971159999999998</v>
      </c>
      <c r="C10260" s="2">
        <v>0.40244200000000002</v>
      </c>
      <c r="D10260" s="2">
        <v>1.0739700000000001</v>
      </c>
      <c r="F10260" s="2">
        <v>12.19181</v>
      </c>
      <c r="G10260" s="2">
        <v>0.48807499999999998</v>
      </c>
      <c r="H10260" s="2">
        <v>0.50237299999999996</v>
      </c>
      <c r="J10260" s="2">
        <v>12.19462</v>
      </c>
      <c r="K10260" s="2">
        <v>0.27578000000000003</v>
      </c>
      <c r="L10260" s="2">
        <v>6.2134000000000002E-2</v>
      </c>
    </row>
    <row r="10261" spans="1:12" x14ac:dyDescent="0.2">
      <c r="A10261" s="2">
        <v>12.195320000000001</v>
      </c>
      <c r="B10261" s="2">
        <v>75.062129999999996</v>
      </c>
      <c r="C10261" s="2">
        <v>0.40288499999999999</v>
      </c>
      <c r="D10261" s="2">
        <v>1.074138</v>
      </c>
      <c r="F10261" s="2">
        <v>12.19251</v>
      </c>
      <c r="G10261" s="2">
        <v>0.48902099999999998</v>
      </c>
      <c r="H10261" s="2">
        <v>0.50239599999999995</v>
      </c>
      <c r="J10261" s="2">
        <v>12.195320000000001</v>
      </c>
      <c r="K10261" s="2">
        <v>0.27633999999999997</v>
      </c>
      <c r="L10261" s="2">
        <v>6.2591999999999995E-2</v>
      </c>
    </row>
    <row r="10262" spans="1:12" x14ac:dyDescent="0.2">
      <c r="A10262" s="2">
        <v>12.196020000000001</v>
      </c>
      <c r="B10262" s="2">
        <v>75.15222</v>
      </c>
      <c r="C10262" s="2">
        <v>0.40336899999999998</v>
      </c>
      <c r="D10262" s="2">
        <v>1.0748549999999999</v>
      </c>
      <c r="F10262" s="2">
        <v>12.193210000000001</v>
      </c>
      <c r="G10262" s="2">
        <v>0.48916599999999999</v>
      </c>
      <c r="H10262" s="2">
        <v>0.50241899999999995</v>
      </c>
      <c r="J10262" s="2">
        <v>12.196020000000001</v>
      </c>
      <c r="K10262" s="2">
        <v>0.27656700000000001</v>
      </c>
      <c r="L10262" s="2">
        <v>6.2824000000000005E-2</v>
      </c>
    </row>
    <row r="10263" spans="1:12" x14ac:dyDescent="0.2">
      <c r="A10263" s="2">
        <v>12.196719999999999</v>
      </c>
      <c r="B10263" s="2">
        <v>75.242689999999996</v>
      </c>
      <c r="C10263" s="2">
        <v>0.40365499999999999</v>
      </c>
      <c r="D10263" s="2">
        <v>1.075153</v>
      </c>
      <c r="F10263" s="2">
        <v>12.19392</v>
      </c>
      <c r="G10263" s="2">
        <v>0.48956300000000003</v>
      </c>
      <c r="H10263" s="2">
        <v>0.50295999999999996</v>
      </c>
      <c r="J10263" s="2">
        <v>12.196719999999999</v>
      </c>
      <c r="K10263" s="2">
        <v>0.27709600000000001</v>
      </c>
      <c r="L10263" s="2">
        <v>6.2453000000000002E-2</v>
      </c>
    </row>
    <row r="10264" spans="1:12" x14ac:dyDescent="0.2">
      <c r="A10264" s="2">
        <v>12.197419999999999</v>
      </c>
      <c r="B10264" s="2">
        <v>75.333690000000004</v>
      </c>
      <c r="C10264" s="2">
        <v>0.40442600000000001</v>
      </c>
      <c r="D10264" s="2">
        <v>1.074802</v>
      </c>
      <c r="F10264" s="2">
        <v>12.19462</v>
      </c>
      <c r="G10264" s="2">
        <v>0.49008200000000002</v>
      </c>
      <c r="H10264" s="2">
        <v>0.50339500000000004</v>
      </c>
      <c r="J10264" s="2">
        <v>12.197419999999999</v>
      </c>
      <c r="K10264" s="2">
        <v>0.27786</v>
      </c>
      <c r="L10264" s="2">
        <v>6.2387999999999999E-2</v>
      </c>
    </row>
    <row r="10265" spans="1:12" x14ac:dyDescent="0.2">
      <c r="A10265" s="2">
        <v>12.198119999999999</v>
      </c>
      <c r="B10265" s="2">
        <v>75.423360000000002</v>
      </c>
      <c r="C10265" s="2">
        <v>0.40468500000000002</v>
      </c>
      <c r="D10265" s="2">
        <v>1.0749690000000001</v>
      </c>
      <c r="F10265" s="2">
        <v>12.195320000000001</v>
      </c>
      <c r="G10265" s="2">
        <v>0.49077599999999999</v>
      </c>
      <c r="H10265" s="2">
        <v>0.50388299999999997</v>
      </c>
      <c r="J10265" s="2">
        <v>12.198119999999999</v>
      </c>
      <c r="K10265" s="2">
        <v>0.27840599999999999</v>
      </c>
      <c r="L10265" s="2">
        <v>6.3245999999999997E-2</v>
      </c>
    </row>
    <row r="10266" spans="1:12" x14ac:dyDescent="0.2">
      <c r="A10266" s="2">
        <v>12.198829999999999</v>
      </c>
      <c r="B10266" s="2">
        <v>75.514179999999996</v>
      </c>
      <c r="C10266" s="2">
        <v>0.40549800000000003</v>
      </c>
      <c r="D10266" s="2">
        <v>1.075145</v>
      </c>
      <c r="F10266" s="2">
        <v>12.196020000000001</v>
      </c>
      <c r="G10266" s="2">
        <v>0.491753</v>
      </c>
      <c r="H10266" s="2">
        <v>0.50458499999999995</v>
      </c>
      <c r="J10266" s="2">
        <v>12.198829999999999</v>
      </c>
      <c r="K10266" s="2">
        <v>0.27872999999999998</v>
      </c>
      <c r="L10266" s="2">
        <v>6.4087000000000005E-2</v>
      </c>
    </row>
    <row r="10267" spans="1:12" x14ac:dyDescent="0.2">
      <c r="A10267" s="2">
        <v>12.199529999999999</v>
      </c>
      <c r="B10267" s="2">
        <v>75.605159999999998</v>
      </c>
      <c r="C10267" s="2">
        <v>0.40560800000000002</v>
      </c>
      <c r="D10267" s="2">
        <v>1.076038</v>
      </c>
      <c r="F10267" s="2">
        <v>12.196719999999999</v>
      </c>
      <c r="G10267" s="2">
        <v>0.49274400000000002</v>
      </c>
      <c r="H10267" s="2">
        <v>0.50487499999999996</v>
      </c>
      <c r="J10267" s="2">
        <v>12.199529999999999</v>
      </c>
      <c r="K10267" s="2">
        <v>0.27948699999999999</v>
      </c>
      <c r="L10267" s="2">
        <v>6.4602000000000007E-2</v>
      </c>
    </row>
    <row r="10268" spans="1:12" x14ac:dyDescent="0.2">
      <c r="A10268" s="2">
        <v>12.200229999999999</v>
      </c>
      <c r="B10268" s="2">
        <v>75.696539999999999</v>
      </c>
      <c r="C10268" s="2">
        <v>0.40601300000000001</v>
      </c>
      <c r="D10268" s="2">
        <v>1.0768770000000001</v>
      </c>
      <c r="F10268" s="2">
        <v>12.197419999999999</v>
      </c>
      <c r="G10268" s="2">
        <v>0.49357600000000001</v>
      </c>
      <c r="H10268" s="2">
        <v>0.50535600000000003</v>
      </c>
      <c r="J10268" s="2">
        <v>12.200229999999999</v>
      </c>
      <c r="K10268" s="2">
        <v>0.28034599999999998</v>
      </c>
      <c r="L10268" s="2">
        <v>6.4562999999999995E-2</v>
      </c>
    </row>
    <row r="10269" spans="1:12" x14ac:dyDescent="0.2">
      <c r="A10269" s="2">
        <v>12.20093</v>
      </c>
      <c r="B10269" s="2">
        <v>75.787220000000005</v>
      </c>
      <c r="C10269" s="2">
        <v>0.40613500000000002</v>
      </c>
      <c r="D10269" s="2">
        <v>1.0768770000000001</v>
      </c>
      <c r="F10269" s="2">
        <v>12.198119999999999</v>
      </c>
      <c r="G10269" s="2">
        <v>0.494255</v>
      </c>
      <c r="H10269" s="2">
        <v>0.50585899999999995</v>
      </c>
      <c r="J10269" s="2">
        <v>12.20093</v>
      </c>
      <c r="K10269" s="2">
        <v>0.28052899999999997</v>
      </c>
      <c r="L10269" s="2">
        <v>6.4570000000000002E-2</v>
      </c>
    </row>
    <row r="10270" spans="1:12" x14ac:dyDescent="0.2">
      <c r="A10270" s="2">
        <v>12.20163</v>
      </c>
      <c r="B10270" s="2">
        <v>75.878919999999994</v>
      </c>
      <c r="C10270" s="2">
        <v>0.40582200000000002</v>
      </c>
      <c r="D10270" s="2">
        <v>1.076991</v>
      </c>
      <c r="F10270" s="2">
        <v>12.198829999999999</v>
      </c>
      <c r="G10270" s="2">
        <v>0.49500300000000003</v>
      </c>
      <c r="H10270" s="2">
        <v>0.50641599999999998</v>
      </c>
      <c r="J10270" s="2">
        <v>12.20163</v>
      </c>
      <c r="K10270" s="2">
        <v>0.28043000000000001</v>
      </c>
      <c r="L10270" s="2">
        <v>6.4838000000000007E-2</v>
      </c>
    </row>
    <row r="10271" spans="1:12" x14ac:dyDescent="0.2">
      <c r="A10271" s="2">
        <v>12.20233</v>
      </c>
      <c r="B10271" s="2">
        <v>75.969380000000001</v>
      </c>
      <c r="C10271" s="2">
        <v>0.40631800000000001</v>
      </c>
      <c r="D10271" s="2">
        <v>1.0768310000000001</v>
      </c>
      <c r="F10271" s="2">
        <v>12.199529999999999</v>
      </c>
      <c r="G10271" s="2">
        <v>0.495506</v>
      </c>
      <c r="H10271" s="2">
        <v>0.50673699999999999</v>
      </c>
      <c r="J10271" s="2">
        <v>12.20233</v>
      </c>
      <c r="K10271" s="2">
        <v>0.28053299999999998</v>
      </c>
      <c r="L10271" s="2">
        <v>6.5096000000000001E-2</v>
      </c>
    </row>
    <row r="10272" spans="1:12" x14ac:dyDescent="0.2">
      <c r="A10272" s="2">
        <v>12.20303</v>
      </c>
      <c r="B10272" s="2">
        <v>76.060820000000007</v>
      </c>
      <c r="C10272" s="2">
        <v>0.40654299999999999</v>
      </c>
      <c r="D10272" s="2">
        <v>1.0772660000000001</v>
      </c>
      <c r="F10272" s="2">
        <v>12.200229999999999</v>
      </c>
      <c r="G10272" s="2">
        <v>0.49601000000000001</v>
      </c>
      <c r="H10272" s="2">
        <v>0.50743099999999997</v>
      </c>
      <c r="J10272" s="2">
        <v>12.20303</v>
      </c>
      <c r="K10272" s="2">
        <v>0.28037400000000001</v>
      </c>
      <c r="L10272" s="2">
        <v>6.5268999999999994E-2</v>
      </c>
    </row>
    <row r="10273" spans="1:12" x14ac:dyDescent="0.2">
      <c r="A10273" s="2">
        <v>12.20374</v>
      </c>
      <c r="B10273" s="2">
        <v>76.152370000000005</v>
      </c>
      <c r="C10273" s="2">
        <v>0.40661900000000001</v>
      </c>
      <c r="D10273" s="2">
        <v>1.07735</v>
      </c>
      <c r="F10273" s="2">
        <v>12.20093</v>
      </c>
      <c r="G10273" s="2">
        <v>0.49665100000000001</v>
      </c>
      <c r="H10273" s="2">
        <v>0.50788900000000003</v>
      </c>
      <c r="J10273" s="2">
        <v>12.20374</v>
      </c>
      <c r="K10273" s="2">
        <v>0.27990100000000001</v>
      </c>
      <c r="L10273" s="2">
        <v>6.5591999999999998E-2</v>
      </c>
    </row>
    <row r="10274" spans="1:12" x14ac:dyDescent="0.2">
      <c r="A10274" s="2">
        <v>12.20444</v>
      </c>
      <c r="B10274" s="2">
        <v>76.244699999999995</v>
      </c>
      <c r="C10274" s="2">
        <v>0.40675299999999998</v>
      </c>
      <c r="D10274" s="2">
        <v>1.0772809999999999</v>
      </c>
      <c r="F10274" s="2">
        <v>12.20163</v>
      </c>
      <c r="G10274" s="2">
        <v>0.49688700000000002</v>
      </c>
      <c r="H10274" s="2">
        <v>0.50917800000000002</v>
      </c>
      <c r="J10274" s="2">
        <v>12.20444</v>
      </c>
      <c r="K10274" s="2">
        <v>0.27929500000000002</v>
      </c>
      <c r="L10274" s="2">
        <v>6.6012000000000001E-2</v>
      </c>
    </row>
    <row r="10275" spans="1:12" x14ac:dyDescent="0.2">
      <c r="A10275" s="2">
        <v>12.20514</v>
      </c>
      <c r="B10275" s="2">
        <v>76.336219999999997</v>
      </c>
      <c r="C10275" s="2">
        <v>0.40751999999999999</v>
      </c>
      <c r="D10275" s="2">
        <v>1.077968</v>
      </c>
      <c r="F10275" s="2">
        <v>12.20233</v>
      </c>
      <c r="G10275" s="2">
        <v>0.49745899999999998</v>
      </c>
      <c r="H10275" s="2">
        <v>0.50978900000000005</v>
      </c>
      <c r="J10275" s="2">
        <v>12.20514</v>
      </c>
      <c r="K10275" s="2">
        <v>0.27880700000000003</v>
      </c>
      <c r="L10275" s="2">
        <v>6.6300999999999999E-2</v>
      </c>
    </row>
    <row r="10276" spans="1:12" x14ac:dyDescent="0.2">
      <c r="A10276" s="2">
        <v>12.20584</v>
      </c>
      <c r="B10276" s="2">
        <v>76.428430000000006</v>
      </c>
      <c r="C10276" s="2">
        <v>0.40770600000000001</v>
      </c>
      <c r="D10276" s="2">
        <v>1.0784940000000001</v>
      </c>
      <c r="F10276" s="2">
        <v>12.20303</v>
      </c>
      <c r="G10276" s="2">
        <v>0.49835200000000002</v>
      </c>
      <c r="H10276" s="2">
        <v>0.51042200000000004</v>
      </c>
      <c r="J10276" s="2">
        <v>12.20584</v>
      </c>
      <c r="K10276" s="2">
        <v>0.27887099999999998</v>
      </c>
      <c r="L10276" s="2">
        <v>6.6520999999999997E-2</v>
      </c>
    </row>
    <row r="10277" spans="1:12" x14ac:dyDescent="0.2">
      <c r="A10277" s="2">
        <v>12.20654</v>
      </c>
      <c r="B10277" s="2">
        <v>76.520319999999998</v>
      </c>
      <c r="C10277" s="2">
        <v>0.40821000000000002</v>
      </c>
      <c r="D10277" s="2">
        <v>1.078754</v>
      </c>
      <c r="F10277" s="2">
        <v>12.20374</v>
      </c>
      <c r="G10277" s="2">
        <v>0.49932900000000002</v>
      </c>
      <c r="H10277" s="2">
        <v>0.51086399999999998</v>
      </c>
      <c r="J10277" s="2">
        <v>12.20654</v>
      </c>
      <c r="K10277" s="2">
        <v>0.27921499999999999</v>
      </c>
      <c r="L10277" s="2">
        <v>6.7343E-2</v>
      </c>
    </row>
    <row r="10278" spans="1:12" x14ac:dyDescent="0.2">
      <c r="A10278" s="2">
        <v>12.207240000000001</v>
      </c>
      <c r="B10278" s="2">
        <v>76.612809999999996</v>
      </c>
      <c r="C10278" s="2">
        <v>0.40853</v>
      </c>
      <c r="D10278" s="2">
        <v>1.0791729999999999</v>
      </c>
      <c r="F10278" s="2">
        <v>12.20444</v>
      </c>
      <c r="G10278" s="2">
        <v>0.49992399999999998</v>
      </c>
      <c r="H10278" s="2">
        <v>0.51093299999999997</v>
      </c>
      <c r="J10278" s="2">
        <v>12.207240000000001</v>
      </c>
      <c r="K10278" s="2">
        <v>0.27924100000000002</v>
      </c>
      <c r="L10278" s="2">
        <v>6.7830000000000001E-2</v>
      </c>
    </row>
    <row r="10279" spans="1:12" x14ac:dyDescent="0.2">
      <c r="A10279" s="2">
        <v>12.207940000000001</v>
      </c>
      <c r="B10279" s="2">
        <v>76.704210000000003</v>
      </c>
      <c r="C10279" s="2">
        <v>0.40899999999999997</v>
      </c>
      <c r="D10279" s="2">
        <v>1.0787690000000001</v>
      </c>
      <c r="F10279" s="2">
        <v>12.20514</v>
      </c>
      <c r="G10279" s="2">
        <v>0.50046500000000005</v>
      </c>
      <c r="H10279" s="2">
        <v>0.51111600000000001</v>
      </c>
      <c r="J10279" s="2">
        <v>12.207940000000001</v>
      </c>
      <c r="K10279" s="2">
        <v>0.27955600000000003</v>
      </c>
      <c r="L10279" s="2">
        <v>6.7901000000000003E-2</v>
      </c>
    </row>
    <row r="10280" spans="1:12" x14ac:dyDescent="0.2">
      <c r="A10280" s="2">
        <v>12.20865</v>
      </c>
      <c r="B10280" s="2">
        <v>76.795689999999993</v>
      </c>
      <c r="C10280" s="2">
        <v>0.409217</v>
      </c>
      <c r="D10280" s="2">
        <v>1.0784560000000001</v>
      </c>
      <c r="F10280" s="2">
        <v>12.20584</v>
      </c>
      <c r="G10280" s="2">
        <v>0.50093100000000002</v>
      </c>
      <c r="H10280" s="2">
        <v>0.511513</v>
      </c>
      <c r="J10280" s="2">
        <v>12.20865</v>
      </c>
      <c r="K10280" s="2">
        <v>0.279692</v>
      </c>
      <c r="L10280" s="2">
        <v>6.8097000000000005E-2</v>
      </c>
    </row>
    <row r="10281" spans="1:12" x14ac:dyDescent="0.2">
      <c r="A10281" s="2">
        <v>12.209350000000001</v>
      </c>
      <c r="B10281" s="2">
        <v>76.888729999999995</v>
      </c>
      <c r="C10281" s="2">
        <v>0.40953800000000001</v>
      </c>
      <c r="D10281" s="2">
        <v>1.0788990000000001</v>
      </c>
      <c r="F10281" s="2">
        <v>12.20654</v>
      </c>
      <c r="G10281" s="2">
        <v>0.50149500000000002</v>
      </c>
      <c r="H10281" s="2">
        <v>0.51142900000000002</v>
      </c>
      <c r="J10281" s="2">
        <v>12.209350000000001</v>
      </c>
      <c r="K10281" s="2">
        <v>0.27979599999999999</v>
      </c>
      <c r="L10281" s="2">
        <v>6.8311999999999998E-2</v>
      </c>
    </row>
    <row r="10282" spans="1:12" x14ac:dyDescent="0.2">
      <c r="A10282" s="2">
        <v>12.210050000000001</v>
      </c>
      <c r="B10282" s="2">
        <v>76.980689999999996</v>
      </c>
      <c r="C10282" s="2">
        <v>0.41003299999999998</v>
      </c>
      <c r="D10282" s="2">
        <v>1.0794630000000001</v>
      </c>
      <c r="F10282" s="2">
        <v>12.207240000000001</v>
      </c>
      <c r="G10282" s="2">
        <v>0.50237299999999996</v>
      </c>
      <c r="H10282" s="2">
        <v>0.51129899999999995</v>
      </c>
      <c r="J10282" s="2">
        <v>12.210050000000001</v>
      </c>
      <c r="K10282" s="2">
        <v>0.27974700000000002</v>
      </c>
      <c r="L10282" s="2">
        <v>6.8339999999999998E-2</v>
      </c>
    </row>
    <row r="10283" spans="1:12" x14ac:dyDescent="0.2">
      <c r="A10283" s="2">
        <v>12.210750000000001</v>
      </c>
      <c r="B10283" s="2">
        <v>77.072450000000003</v>
      </c>
      <c r="C10283" s="2">
        <v>0.41031200000000001</v>
      </c>
      <c r="D10283" s="2">
        <v>1.0801190000000001</v>
      </c>
      <c r="F10283" s="2">
        <v>12.207940000000001</v>
      </c>
      <c r="G10283" s="2">
        <v>0.50239599999999995</v>
      </c>
      <c r="H10283" s="2">
        <v>0.51101700000000005</v>
      </c>
      <c r="J10283" s="2">
        <v>12.210750000000001</v>
      </c>
      <c r="K10283" s="2">
        <v>0.28016999999999997</v>
      </c>
      <c r="L10283" s="2">
        <v>6.8534999999999999E-2</v>
      </c>
    </row>
    <row r="10284" spans="1:12" x14ac:dyDescent="0.2">
      <c r="A10284" s="2">
        <v>12.211449999999999</v>
      </c>
      <c r="B10284" s="2">
        <v>77.166499999999999</v>
      </c>
      <c r="C10284" s="2">
        <v>0.41031200000000001</v>
      </c>
      <c r="D10284" s="2">
        <v>1.0803560000000001</v>
      </c>
      <c r="F10284" s="2">
        <v>12.20865</v>
      </c>
      <c r="G10284" s="2">
        <v>0.50241899999999995</v>
      </c>
      <c r="H10284" s="2">
        <v>0.51078000000000001</v>
      </c>
      <c r="J10284" s="2">
        <v>12.211449999999999</v>
      </c>
      <c r="K10284" s="2">
        <v>0.28046599999999999</v>
      </c>
      <c r="L10284" s="2">
        <v>6.8451999999999999E-2</v>
      </c>
    </row>
    <row r="10285" spans="1:12" x14ac:dyDescent="0.2">
      <c r="A10285" s="2">
        <v>12.212149999999999</v>
      </c>
      <c r="B10285" s="2">
        <v>77.25949</v>
      </c>
      <c r="C10285" s="2">
        <v>0.410163</v>
      </c>
      <c r="D10285" s="2">
        <v>1.0801879999999999</v>
      </c>
      <c r="F10285" s="2">
        <v>12.209350000000001</v>
      </c>
      <c r="G10285" s="2">
        <v>0.50295999999999996</v>
      </c>
      <c r="H10285" s="2">
        <v>0.51095599999999997</v>
      </c>
      <c r="J10285" s="2">
        <v>12.212149999999999</v>
      </c>
      <c r="K10285" s="2">
        <v>0.28079199999999999</v>
      </c>
      <c r="L10285" s="2">
        <v>6.8337999999999996E-2</v>
      </c>
    </row>
    <row r="10286" spans="1:12" x14ac:dyDescent="0.2">
      <c r="A10286" s="2">
        <v>12.21285</v>
      </c>
      <c r="B10286" s="2">
        <v>77.35284</v>
      </c>
      <c r="C10286" s="2">
        <v>0.41008699999999998</v>
      </c>
      <c r="D10286" s="2">
        <v>1.080959</v>
      </c>
      <c r="F10286" s="2">
        <v>12.210050000000001</v>
      </c>
      <c r="G10286" s="2">
        <v>0.50339500000000004</v>
      </c>
      <c r="H10286" s="2">
        <v>0.51098600000000005</v>
      </c>
      <c r="J10286" s="2">
        <v>12.21285</v>
      </c>
      <c r="K10286" s="2">
        <v>0.28093299999999999</v>
      </c>
      <c r="L10286" s="2">
        <v>6.8336999999999995E-2</v>
      </c>
    </row>
    <row r="10287" spans="1:12" x14ac:dyDescent="0.2">
      <c r="A10287" s="2">
        <v>12.21355</v>
      </c>
      <c r="B10287" s="2">
        <v>77.447109999999995</v>
      </c>
      <c r="C10287" s="2">
        <v>0.41008699999999998</v>
      </c>
      <c r="D10287" s="2">
        <v>1.0808819999999999</v>
      </c>
      <c r="F10287" s="2">
        <v>12.210750000000001</v>
      </c>
      <c r="G10287" s="2">
        <v>0.50388299999999997</v>
      </c>
      <c r="H10287" s="2">
        <v>0.51111600000000001</v>
      </c>
      <c r="J10287" s="2">
        <v>12.21355</v>
      </c>
      <c r="K10287" s="2">
        <v>0.28097699999999998</v>
      </c>
      <c r="L10287" s="2">
        <v>6.8618999999999999E-2</v>
      </c>
    </row>
    <row r="10288" spans="1:12" x14ac:dyDescent="0.2">
      <c r="A10288" s="2">
        <v>12.214259999999999</v>
      </c>
      <c r="B10288" s="2">
        <v>77.539010000000005</v>
      </c>
      <c r="C10288" s="2">
        <v>0.41026200000000002</v>
      </c>
      <c r="D10288" s="2">
        <v>1.0813630000000001</v>
      </c>
      <c r="F10288" s="2">
        <v>12.211449999999999</v>
      </c>
      <c r="G10288" s="2">
        <v>0.50458499999999995</v>
      </c>
      <c r="H10288" s="2">
        <v>0.51145200000000002</v>
      </c>
      <c r="J10288" s="2">
        <v>12.214259999999999</v>
      </c>
      <c r="K10288" s="2">
        <v>0.28126299999999999</v>
      </c>
      <c r="L10288" s="2">
        <v>6.8954000000000001E-2</v>
      </c>
    </row>
    <row r="10289" spans="1:12" x14ac:dyDescent="0.2">
      <c r="A10289" s="2">
        <v>12.21496</v>
      </c>
      <c r="B10289" s="2">
        <v>77.631810000000002</v>
      </c>
      <c r="C10289" s="2">
        <v>0.41003000000000001</v>
      </c>
      <c r="D10289" s="2">
        <v>1.08179</v>
      </c>
      <c r="F10289" s="2">
        <v>12.212149999999999</v>
      </c>
      <c r="G10289" s="2">
        <v>0.50487499999999996</v>
      </c>
      <c r="H10289" s="2">
        <v>0.511467</v>
      </c>
      <c r="J10289" s="2">
        <v>12.21496</v>
      </c>
      <c r="K10289" s="2">
        <v>0.281441</v>
      </c>
      <c r="L10289" s="2">
        <v>6.8984000000000004E-2</v>
      </c>
    </row>
    <row r="10290" spans="1:12" x14ac:dyDescent="0.2">
      <c r="A10290" s="2">
        <v>12.21566</v>
      </c>
      <c r="B10290" s="2">
        <v>77.723020000000005</v>
      </c>
      <c r="C10290" s="2">
        <v>0.41013300000000003</v>
      </c>
      <c r="D10290" s="2">
        <v>1.082355</v>
      </c>
      <c r="F10290" s="2">
        <v>12.21285</v>
      </c>
      <c r="G10290" s="2">
        <v>0.50535600000000003</v>
      </c>
      <c r="H10290" s="2">
        <v>0.51193200000000005</v>
      </c>
      <c r="J10290" s="2">
        <v>12.21566</v>
      </c>
      <c r="K10290" s="2">
        <v>0.28126299999999999</v>
      </c>
      <c r="L10290" s="2">
        <v>6.9026000000000004E-2</v>
      </c>
    </row>
    <row r="10291" spans="1:12" x14ac:dyDescent="0.2">
      <c r="A10291" s="2">
        <v>12.21636</v>
      </c>
      <c r="B10291" s="2">
        <v>77.814490000000006</v>
      </c>
      <c r="C10291" s="2">
        <v>0.40996500000000002</v>
      </c>
      <c r="D10291" s="2">
        <v>1.0826979999999999</v>
      </c>
      <c r="F10291" s="2">
        <v>12.21355</v>
      </c>
      <c r="G10291" s="2">
        <v>0.50585899999999995</v>
      </c>
      <c r="H10291" s="2">
        <v>0.51168100000000005</v>
      </c>
      <c r="J10291" s="2">
        <v>12.21636</v>
      </c>
      <c r="K10291" s="2">
        <v>0.28084399999999998</v>
      </c>
      <c r="L10291" s="2">
        <v>6.9181999999999994E-2</v>
      </c>
    </row>
    <row r="10292" spans="1:12" x14ac:dyDescent="0.2">
      <c r="A10292" s="2">
        <v>12.21706</v>
      </c>
      <c r="B10292" s="2">
        <v>77.907070000000004</v>
      </c>
      <c r="C10292" s="2">
        <v>0.40990399999999999</v>
      </c>
      <c r="D10292" s="2">
        <v>1.0835140000000001</v>
      </c>
      <c r="F10292" s="2">
        <v>12.214259999999999</v>
      </c>
      <c r="G10292" s="2">
        <v>0.50641599999999998</v>
      </c>
      <c r="H10292" s="2">
        <v>0.51227599999999995</v>
      </c>
      <c r="J10292" s="2">
        <v>12.21706</v>
      </c>
      <c r="K10292" s="2">
        <v>0.28037200000000001</v>
      </c>
      <c r="L10292" s="2">
        <v>6.9016999999999995E-2</v>
      </c>
    </row>
    <row r="10293" spans="1:12" x14ac:dyDescent="0.2">
      <c r="A10293" s="2">
        <v>12.21776</v>
      </c>
      <c r="B10293" s="2">
        <v>77.998819999999995</v>
      </c>
      <c r="C10293" s="2">
        <v>0.410194</v>
      </c>
      <c r="D10293" s="2">
        <v>1.0839259999999999</v>
      </c>
      <c r="F10293" s="2">
        <v>12.21496</v>
      </c>
      <c r="G10293" s="2">
        <v>0.50673699999999999</v>
      </c>
      <c r="H10293" s="2">
        <v>0.51236000000000004</v>
      </c>
      <c r="J10293" s="2">
        <v>12.21776</v>
      </c>
      <c r="K10293" s="2">
        <v>0.28020699999999998</v>
      </c>
      <c r="L10293" s="2">
        <v>6.9081000000000004E-2</v>
      </c>
    </row>
    <row r="10294" spans="1:12" x14ac:dyDescent="0.2">
      <c r="A10294" s="2">
        <v>12.21846</v>
      </c>
      <c r="B10294" s="2">
        <v>78.090940000000003</v>
      </c>
      <c r="C10294" s="2">
        <v>0.41044199999999997</v>
      </c>
      <c r="D10294" s="2">
        <v>1.084109</v>
      </c>
      <c r="F10294" s="2">
        <v>12.21566</v>
      </c>
      <c r="G10294" s="2">
        <v>0.50743099999999997</v>
      </c>
      <c r="H10294" s="2">
        <v>0.51237500000000002</v>
      </c>
      <c r="J10294" s="2">
        <v>12.21846</v>
      </c>
      <c r="K10294" s="2">
        <v>0.28042400000000001</v>
      </c>
      <c r="L10294" s="2">
        <v>6.9330000000000003E-2</v>
      </c>
    </row>
    <row r="10295" spans="1:12" x14ac:dyDescent="0.2">
      <c r="A10295" s="2">
        <v>12.21917</v>
      </c>
      <c r="B10295" s="2">
        <v>78.182079999999999</v>
      </c>
      <c r="C10295" s="2">
        <v>0.41050999999999999</v>
      </c>
      <c r="D10295" s="2">
        <v>1.0840179999999999</v>
      </c>
      <c r="F10295" s="2">
        <v>12.21636</v>
      </c>
      <c r="G10295" s="2">
        <v>0.50788900000000003</v>
      </c>
      <c r="H10295" s="2">
        <v>0.51254999999999995</v>
      </c>
      <c r="J10295" s="2">
        <v>12.21917</v>
      </c>
      <c r="K10295" s="2">
        <v>0.280947</v>
      </c>
      <c r="L10295" s="2">
        <v>6.8862000000000007E-2</v>
      </c>
    </row>
    <row r="10296" spans="1:12" x14ac:dyDescent="0.2">
      <c r="A10296" s="2">
        <v>12.21987</v>
      </c>
      <c r="B10296" s="2">
        <v>78.273709999999994</v>
      </c>
      <c r="C10296" s="2">
        <v>0.41043000000000002</v>
      </c>
      <c r="D10296" s="2">
        <v>1.0841320000000001</v>
      </c>
      <c r="F10296" s="2">
        <v>12.21706</v>
      </c>
      <c r="G10296" s="2">
        <v>0.50917800000000002</v>
      </c>
      <c r="H10296" s="2">
        <v>0.51244400000000001</v>
      </c>
      <c r="J10296" s="2">
        <v>12.21987</v>
      </c>
      <c r="K10296" s="2">
        <v>0.28093299999999999</v>
      </c>
      <c r="L10296" s="2">
        <v>6.8358000000000002E-2</v>
      </c>
    </row>
    <row r="10297" spans="1:12" x14ac:dyDescent="0.2">
      <c r="A10297" s="2">
        <v>12.22057</v>
      </c>
      <c r="B10297" s="2">
        <v>78.365269999999995</v>
      </c>
      <c r="C10297" s="2">
        <v>0.41046100000000002</v>
      </c>
      <c r="D10297" s="2">
        <v>1.084171</v>
      </c>
      <c r="F10297" s="2">
        <v>12.21776</v>
      </c>
      <c r="G10297" s="2">
        <v>0.50978900000000005</v>
      </c>
      <c r="H10297" s="2">
        <v>0.51231400000000005</v>
      </c>
      <c r="J10297" s="2">
        <v>12.22057</v>
      </c>
      <c r="K10297" s="2">
        <v>0.28109200000000001</v>
      </c>
      <c r="L10297" s="2">
        <v>6.8968000000000002E-2</v>
      </c>
    </row>
    <row r="10298" spans="1:12" x14ac:dyDescent="0.2">
      <c r="A10298" s="2">
        <v>12.221270000000001</v>
      </c>
      <c r="B10298" s="2">
        <v>78.456130000000002</v>
      </c>
      <c r="C10298" s="2">
        <v>0.41038799999999998</v>
      </c>
      <c r="D10298" s="2">
        <v>1.084552</v>
      </c>
      <c r="F10298" s="2">
        <v>12.21846</v>
      </c>
      <c r="G10298" s="2">
        <v>0.51042200000000004</v>
      </c>
      <c r="H10298" s="2">
        <v>0.512436</v>
      </c>
      <c r="J10298" s="2">
        <v>12.221270000000001</v>
      </c>
      <c r="K10298" s="2">
        <v>0.28111999999999998</v>
      </c>
      <c r="L10298" s="2">
        <v>6.9393999999999997E-2</v>
      </c>
    </row>
    <row r="10299" spans="1:12" x14ac:dyDescent="0.2">
      <c r="A10299" s="2">
        <v>12.221970000000001</v>
      </c>
      <c r="B10299" s="2">
        <v>78.547499999999999</v>
      </c>
      <c r="C10299" s="2">
        <v>0.41064400000000001</v>
      </c>
      <c r="D10299" s="2">
        <v>1.084552</v>
      </c>
      <c r="F10299" s="2">
        <v>12.21917</v>
      </c>
      <c r="G10299" s="2">
        <v>0.51086399999999998</v>
      </c>
      <c r="H10299" s="2">
        <v>0.51271800000000001</v>
      </c>
      <c r="J10299" s="2">
        <v>12.221970000000001</v>
      </c>
      <c r="K10299" s="2">
        <v>0.28130500000000003</v>
      </c>
      <c r="L10299" s="2">
        <v>6.9386000000000003E-2</v>
      </c>
    </row>
    <row r="10300" spans="1:12" x14ac:dyDescent="0.2">
      <c r="A10300" s="2">
        <v>12.222670000000001</v>
      </c>
      <c r="B10300" s="2">
        <v>78.638869999999997</v>
      </c>
      <c r="C10300" s="2">
        <v>0.41140300000000002</v>
      </c>
      <c r="D10300" s="2">
        <v>1.084743</v>
      </c>
      <c r="F10300" s="2">
        <v>12.21987</v>
      </c>
      <c r="G10300" s="2">
        <v>0.51093299999999997</v>
      </c>
      <c r="H10300" s="2">
        <v>0.51295500000000005</v>
      </c>
      <c r="J10300" s="2">
        <v>12.222670000000001</v>
      </c>
      <c r="K10300" s="2">
        <v>0.281393</v>
      </c>
      <c r="L10300" s="2">
        <v>6.9014000000000006E-2</v>
      </c>
    </row>
    <row r="10301" spans="1:12" x14ac:dyDescent="0.2">
      <c r="A10301" s="2">
        <v>12.223369999999999</v>
      </c>
      <c r="B10301" s="2">
        <v>78.730419999999995</v>
      </c>
      <c r="C10301" s="2">
        <v>0.411914</v>
      </c>
      <c r="D10301" s="2">
        <v>1.085132</v>
      </c>
      <c r="F10301" s="2">
        <v>12.22057</v>
      </c>
      <c r="G10301" s="2">
        <v>0.51111600000000001</v>
      </c>
      <c r="H10301" s="2">
        <v>0.51292400000000005</v>
      </c>
      <c r="J10301" s="2">
        <v>12.223369999999999</v>
      </c>
      <c r="K10301" s="2">
        <v>0.28126099999999998</v>
      </c>
      <c r="L10301" s="2">
        <v>6.8621000000000001E-2</v>
      </c>
    </row>
    <row r="10302" spans="1:12" x14ac:dyDescent="0.2">
      <c r="A10302" s="2">
        <v>12.224080000000001</v>
      </c>
      <c r="B10302" s="2">
        <v>78.821079999999995</v>
      </c>
      <c r="C10302" s="2">
        <v>0.41228399999999998</v>
      </c>
      <c r="D10302" s="2">
        <v>1.0849869999999999</v>
      </c>
      <c r="F10302" s="2">
        <v>12.221270000000001</v>
      </c>
      <c r="G10302" s="2">
        <v>0.511513</v>
      </c>
      <c r="H10302" s="2">
        <v>0.51297000000000004</v>
      </c>
      <c r="J10302" s="2">
        <v>12.224080000000001</v>
      </c>
      <c r="K10302" s="2">
        <v>0.28129199999999999</v>
      </c>
      <c r="L10302" s="2">
        <v>6.8820999999999993E-2</v>
      </c>
    </row>
    <row r="10303" spans="1:12" x14ac:dyDescent="0.2">
      <c r="A10303" s="2">
        <v>12.224780000000001</v>
      </c>
      <c r="B10303" s="2">
        <v>78.911190000000005</v>
      </c>
      <c r="C10303" s="2">
        <v>0.41265800000000002</v>
      </c>
      <c r="D10303" s="2">
        <v>1.0851550000000001</v>
      </c>
      <c r="F10303" s="2">
        <v>12.221970000000001</v>
      </c>
      <c r="G10303" s="2">
        <v>0.51142900000000002</v>
      </c>
      <c r="H10303" s="2">
        <v>0.51339000000000001</v>
      </c>
      <c r="J10303" s="2">
        <v>12.224780000000001</v>
      </c>
      <c r="K10303" s="2">
        <v>0.28093099999999999</v>
      </c>
      <c r="L10303" s="2">
        <v>6.8781999999999996E-2</v>
      </c>
    </row>
    <row r="10304" spans="1:12" x14ac:dyDescent="0.2">
      <c r="A10304" s="2">
        <v>12.225479999999999</v>
      </c>
      <c r="B10304" s="2">
        <v>79.00188</v>
      </c>
      <c r="C10304" s="2">
        <v>0.41245999999999999</v>
      </c>
      <c r="D10304" s="2">
        <v>1.0846439999999999</v>
      </c>
      <c r="F10304" s="2">
        <v>12.222670000000001</v>
      </c>
      <c r="G10304" s="2">
        <v>0.51129899999999995</v>
      </c>
      <c r="H10304" s="2">
        <v>0.51315299999999997</v>
      </c>
      <c r="J10304" s="2">
        <v>12.225479999999999</v>
      </c>
      <c r="K10304" s="2">
        <v>0.28101900000000002</v>
      </c>
      <c r="L10304" s="2">
        <v>6.8240999999999996E-2</v>
      </c>
    </row>
    <row r="10305" spans="1:12" x14ac:dyDescent="0.2">
      <c r="A10305" s="2">
        <v>12.226179999999999</v>
      </c>
      <c r="B10305" s="2">
        <v>79.092060000000004</v>
      </c>
      <c r="C10305" s="2">
        <v>0.41259299999999999</v>
      </c>
      <c r="D10305" s="2">
        <v>1.084346</v>
      </c>
      <c r="F10305" s="2">
        <v>12.223369999999999</v>
      </c>
      <c r="G10305" s="2">
        <v>0.51101700000000005</v>
      </c>
      <c r="H10305" s="2">
        <v>0.51294700000000004</v>
      </c>
      <c r="J10305" s="2">
        <v>12.226179999999999</v>
      </c>
      <c r="K10305" s="2">
        <v>0.28100199999999997</v>
      </c>
      <c r="L10305" s="2">
        <v>6.8010000000000001E-2</v>
      </c>
    </row>
    <row r="10306" spans="1:12" x14ac:dyDescent="0.2">
      <c r="A10306" s="2">
        <v>12.22688</v>
      </c>
      <c r="B10306" s="2">
        <v>79.182860000000005</v>
      </c>
      <c r="C10306" s="2">
        <v>0.41265400000000002</v>
      </c>
      <c r="D10306" s="2">
        <v>1.084163</v>
      </c>
      <c r="F10306" s="2">
        <v>12.224080000000001</v>
      </c>
      <c r="G10306" s="2">
        <v>0.51078000000000001</v>
      </c>
      <c r="H10306" s="2">
        <v>0.51291699999999996</v>
      </c>
      <c r="J10306" s="2">
        <v>12.22688</v>
      </c>
      <c r="K10306" s="2">
        <v>0.28116400000000003</v>
      </c>
      <c r="L10306" s="2">
        <v>6.7818000000000003E-2</v>
      </c>
    </row>
    <row r="10307" spans="1:12" x14ac:dyDescent="0.2">
      <c r="A10307" s="2">
        <v>12.22758</v>
      </c>
      <c r="B10307" s="2">
        <v>79.273160000000004</v>
      </c>
      <c r="C10307" s="2">
        <v>0.41296699999999997</v>
      </c>
      <c r="D10307" s="2">
        <v>1.0850169999999999</v>
      </c>
      <c r="F10307" s="2">
        <v>12.224780000000001</v>
      </c>
      <c r="G10307" s="2">
        <v>0.51095599999999997</v>
      </c>
      <c r="H10307" s="2">
        <v>0.51336700000000002</v>
      </c>
      <c r="J10307" s="2">
        <v>12.22758</v>
      </c>
      <c r="K10307" s="2">
        <v>0.28134100000000001</v>
      </c>
      <c r="L10307" s="2">
        <v>6.7447999999999994E-2</v>
      </c>
    </row>
    <row r="10308" spans="1:12" x14ac:dyDescent="0.2">
      <c r="A10308" s="2">
        <v>12.22828</v>
      </c>
      <c r="B10308" s="2">
        <v>79.363680000000002</v>
      </c>
      <c r="C10308" s="2">
        <v>0.41310799999999998</v>
      </c>
      <c r="D10308" s="2">
        <v>1.085658</v>
      </c>
      <c r="F10308" s="2">
        <v>12.225479999999999</v>
      </c>
      <c r="G10308" s="2">
        <v>0.51098600000000005</v>
      </c>
      <c r="H10308" s="2">
        <v>0.51397700000000002</v>
      </c>
      <c r="J10308" s="2">
        <v>12.22828</v>
      </c>
      <c r="K10308" s="2">
        <v>0.28149200000000002</v>
      </c>
      <c r="L10308" s="2">
        <v>6.7857000000000001E-2</v>
      </c>
    </row>
    <row r="10309" spans="1:12" x14ac:dyDescent="0.2">
      <c r="A10309" s="2">
        <v>12.22899</v>
      </c>
      <c r="B10309" s="2">
        <v>79.454149999999998</v>
      </c>
      <c r="C10309" s="2">
        <v>0.41314600000000001</v>
      </c>
      <c r="D10309" s="2">
        <v>1.0863529999999999</v>
      </c>
      <c r="F10309" s="2">
        <v>12.226179999999999</v>
      </c>
      <c r="G10309" s="2">
        <v>0.51111600000000001</v>
      </c>
      <c r="H10309" s="2">
        <v>0.51396900000000001</v>
      </c>
      <c r="J10309" s="2">
        <v>12.22899</v>
      </c>
      <c r="K10309" s="2">
        <v>0.282198</v>
      </c>
      <c r="L10309" s="2">
        <v>6.8087999999999996E-2</v>
      </c>
    </row>
    <row r="10310" spans="1:12" x14ac:dyDescent="0.2">
      <c r="A10310" s="2">
        <v>12.22969</v>
      </c>
      <c r="B10310" s="2">
        <v>79.544820000000001</v>
      </c>
      <c r="C10310" s="2">
        <v>0.41325299999999998</v>
      </c>
      <c r="D10310" s="2">
        <v>1.086665</v>
      </c>
      <c r="F10310" s="2">
        <v>12.22688</v>
      </c>
      <c r="G10310" s="2">
        <v>0.51145200000000002</v>
      </c>
      <c r="H10310" s="2">
        <v>0.51422100000000004</v>
      </c>
      <c r="J10310" s="2">
        <v>12.22969</v>
      </c>
      <c r="K10310" s="2">
        <v>0.28246900000000003</v>
      </c>
      <c r="L10310" s="2">
        <v>6.8058999999999995E-2</v>
      </c>
    </row>
    <row r="10311" spans="1:12" x14ac:dyDescent="0.2">
      <c r="A10311" s="2">
        <v>12.23039</v>
      </c>
      <c r="B10311" s="2">
        <v>79.635649999999998</v>
      </c>
      <c r="C10311" s="2">
        <v>0.41343200000000002</v>
      </c>
      <c r="D10311" s="2">
        <v>1.08694</v>
      </c>
      <c r="F10311" s="2">
        <v>12.22758</v>
      </c>
      <c r="G10311" s="2">
        <v>0.511467</v>
      </c>
      <c r="H10311" s="2">
        <v>0.51422900000000005</v>
      </c>
      <c r="J10311" s="2">
        <v>12.23039</v>
      </c>
      <c r="K10311" s="2">
        <v>0.282663</v>
      </c>
      <c r="L10311" s="2">
        <v>6.8110000000000004E-2</v>
      </c>
    </row>
    <row r="10312" spans="1:12" x14ac:dyDescent="0.2">
      <c r="A10312" s="2">
        <v>12.23109</v>
      </c>
      <c r="B10312" s="2">
        <v>79.726669999999999</v>
      </c>
      <c r="C10312" s="2">
        <v>0.41379500000000002</v>
      </c>
      <c r="D10312" s="2">
        <v>1.0873060000000001</v>
      </c>
      <c r="F10312" s="2">
        <v>12.22828</v>
      </c>
      <c r="G10312" s="2">
        <v>0.51193200000000005</v>
      </c>
      <c r="H10312" s="2">
        <v>0.51431300000000002</v>
      </c>
      <c r="J10312" s="2">
        <v>12.23109</v>
      </c>
      <c r="K10312" s="2">
        <v>0.28304299999999999</v>
      </c>
      <c r="L10312" s="2">
        <v>6.8458000000000005E-2</v>
      </c>
    </row>
    <row r="10313" spans="1:12" x14ac:dyDescent="0.2">
      <c r="A10313" s="2">
        <v>12.23179</v>
      </c>
      <c r="B10313" s="2">
        <v>79.81729</v>
      </c>
      <c r="C10313" s="2">
        <v>0.41424899999999998</v>
      </c>
      <c r="D10313" s="2">
        <v>1.0874820000000001</v>
      </c>
      <c r="F10313" s="2">
        <v>12.22899</v>
      </c>
      <c r="G10313" s="2">
        <v>0.51168100000000005</v>
      </c>
      <c r="H10313" s="2">
        <v>0.514046</v>
      </c>
      <c r="J10313" s="2">
        <v>12.23179</v>
      </c>
      <c r="K10313" s="2">
        <v>0.283306</v>
      </c>
      <c r="L10313" s="2">
        <v>6.9013000000000005E-2</v>
      </c>
    </row>
    <row r="10314" spans="1:12" x14ac:dyDescent="0.2">
      <c r="A10314" s="2">
        <v>12.23249</v>
      </c>
      <c r="B10314" s="2">
        <v>79.908069999999995</v>
      </c>
      <c r="C10314" s="2">
        <v>0.41391299999999998</v>
      </c>
      <c r="D10314" s="2">
        <v>1.0874740000000001</v>
      </c>
      <c r="F10314" s="2">
        <v>12.22969</v>
      </c>
      <c r="G10314" s="2">
        <v>0.51227599999999995</v>
      </c>
      <c r="H10314" s="2">
        <v>0.51377099999999998</v>
      </c>
      <c r="J10314" s="2">
        <v>12.23249</v>
      </c>
      <c r="K10314" s="2">
        <v>0.28304699999999999</v>
      </c>
      <c r="L10314" s="2">
        <v>6.9126000000000007E-2</v>
      </c>
    </row>
    <row r="10315" spans="1:12" x14ac:dyDescent="0.2">
      <c r="A10315" s="2">
        <v>12.23319</v>
      </c>
      <c r="B10315" s="2">
        <v>79.998609999999999</v>
      </c>
      <c r="C10315" s="2">
        <v>0.41409600000000002</v>
      </c>
      <c r="D10315" s="2">
        <v>1.087367</v>
      </c>
      <c r="F10315" s="2">
        <v>12.23039</v>
      </c>
      <c r="G10315" s="2">
        <v>0.51236000000000004</v>
      </c>
      <c r="H10315" s="2">
        <v>0.51353499999999996</v>
      </c>
      <c r="J10315" s="2">
        <v>12.23319</v>
      </c>
      <c r="K10315" s="2">
        <v>0.28332099999999999</v>
      </c>
      <c r="L10315" s="2">
        <v>6.8486000000000005E-2</v>
      </c>
    </row>
    <row r="10316" spans="1:12" x14ac:dyDescent="0.2">
      <c r="A10316" s="2">
        <v>12.233890000000001</v>
      </c>
      <c r="B10316" s="2">
        <v>80.086460000000002</v>
      </c>
      <c r="C10316" s="2">
        <v>0.41457300000000002</v>
      </c>
      <c r="D10316" s="2">
        <v>1.0874969999999999</v>
      </c>
      <c r="F10316" s="2">
        <v>12.23109</v>
      </c>
      <c r="G10316" s="2">
        <v>0.51237500000000002</v>
      </c>
      <c r="H10316" s="2">
        <v>0.5131</v>
      </c>
      <c r="J10316" s="2">
        <v>12.233890000000001</v>
      </c>
      <c r="K10316" s="2">
        <v>0.28357500000000002</v>
      </c>
      <c r="L10316" s="2">
        <v>6.7957000000000004E-2</v>
      </c>
    </row>
    <row r="10317" spans="1:12" x14ac:dyDescent="0.2">
      <c r="A10317" s="2">
        <v>12.2346</v>
      </c>
      <c r="B10317" s="2">
        <v>80.168819999999997</v>
      </c>
      <c r="C10317" s="2">
        <v>0.41521400000000003</v>
      </c>
      <c r="D10317" s="2">
        <v>1.0877030000000001</v>
      </c>
      <c r="F10317" s="2">
        <v>12.23179</v>
      </c>
      <c r="G10317" s="2">
        <v>0.51254999999999995</v>
      </c>
      <c r="H10317" s="2">
        <v>0.51272600000000002</v>
      </c>
      <c r="J10317" s="2">
        <v>12.2346</v>
      </c>
      <c r="K10317" s="2">
        <v>0.28361900000000001</v>
      </c>
      <c r="L10317" s="2">
        <v>6.8102999999999997E-2</v>
      </c>
    </row>
    <row r="10318" spans="1:12" x14ac:dyDescent="0.2">
      <c r="A10318" s="2">
        <v>12.235300000000001</v>
      </c>
      <c r="B10318" s="2">
        <v>80.24709</v>
      </c>
      <c r="C10318" s="2">
        <v>0.41558400000000001</v>
      </c>
      <c r="D10318" s="2">
        <v>1.0879239999999999</v>
      </c>
      <c r="F10318" s="2">
        <v>12.23249</v>
      </c>
      <c r="G10318" s="2">
        <v>0.51244400000000001</v>
      </c>
      <c r="H10318" s="2">
        <v>0.51277899999999998</v>
      </c>
      <c r="J10318" s="2">
        <v>12.235300000000001</v>
      </c>
      <c r="K10318" s="2">
        <v>0.28345700000000001</v>
      </c>
      <c r="L10318" s="2">
        <v>6.8316000000000002E-2</v>
      </c>
    </row>
    <row r="10319" spans="1:12" x14ac:dyDescent="0.2">
      <c r="A10319" s="2">
        <v>12.236000000000001</v>
      </c>
      <c r="B10319" s="2">
        <v>80.329669999999993</v>
      </c>
      <c r="C10319" s="2">
        <v>0.41643400000000003</v>
      </c>
      <c r="D10319" s="2">
        <v>1.0887709999999999</v>
      </c>
      <c r="F10319" s="2">
        <v>12.23319</v>
      </c>
      <c r="G10319" s="2">
        <v>0.51231400000000005</v>
      </c>
      <c r="H10319" s="2">
        <v>0.51205400000000001</v>
      </c>
      <c r="J10319" s="2">
        <v>12.236000000000001</v>
      </c>
      <c r="K10319" s="2">
        <v>0.28374100000000002</v>
      </c>
      <c r="L10319" s="2">
        <v>6.8614999999999995E-2</v>
      </c>
    </row>
    <row r="10320" spans="1:12" x14ac:dyDescent="0.2">
      <c r="A10320" s="2">
        <v>12.236700000000001</v>
      </c>
      <c r="B10320" s="2">
        <v>80.417450000000002</v>
      </c>
      <c r="C10320" s="2">
        <v>0.41698400000000002</v>
      </c>
      <c r="D10320" s="2">
        <v>1.0895649999999999</v>
      </c>
      <c r="F10320" s="2">
        <v>12.233890000000001</v>
      </c>
      <c r="G10320" s="2">
        <v>0.512436</v>
      </c>
      <c r="H10320" s="2">
        <v>0.51194799999999996</v>
      </c>
      <c r="J10320" s="2">
        <v>12.236700000000001</v>
      </c>
      <c r="K10320" s="2">
        <v>0.28408</v>
      </c>
      <c r="L10320" s="2">
        <v>6.8666000000000005E-2</v>
      </c>
    </row>
    <row r="10321" spans="1:12" x14ac:dyDescent="0.2">
      <c r="A10321" s="2">
        <v>12.237399999999999</v>
      </c>
      <c r="B10321" s="2">
        <v>80.506519999999995</v>
      </c>
      <c r="C10321" s="2">
        <v>0.41703299999999999</v>
      </c>
      <c r="D10321" s="2">
        <v>1.0902890000000001</v>
      </c>
      <c r="F10321" s="2">
        <v>12.2346</v>
      </c>
      <c r="G10321" s="2">
        <v>0.51271800000000001</v>
      </c>
      <c r="H10321" s="2">
        <v>0.51150499999999999</v>
      </c>
      <c r="J10321" s="2">
        <v>12.237399999999999</v>
      </c>
      <c r="K10321" s="2">
        <v>0.28409899999999999</v>
      </c>
      <c r="L10321" s="2">
        <v>6.8635000000000002E-2</v>
      </c>
    </row>
    <row r="10322" spans="1:12" x14ac:dyDescent="0.2">
      <c r="A10322" s="2">
        <v>12.238099999999999</v>
      </c>
      <c r="B10322" s="2">
        <v>80.595230000000001</v>
      </c>
      <c r="C10322" s="2">
        <v>0.41738399999999998</v>
      </c>
      <c r="D10322" s="2">
        <v>1.0905560000000001</v>
      </c>
      <c r="F10322" s="2">
        <v>12.235300000000001</v>
      </c>
      <c r="G10322" s="2">
        <v>0.51295500000000005</v>
      </c>
      <c r="H10322" s="2">
        <v>0.51142900000000002</v>
      </c>
      <c r="J10322" s="2">
        <v>12.238099999999999</v>
      </c>
      <c r="K10322" s="2">
        <v>0.28434700000000002</v>
      </c>
      <c r="L10322" s="2">
        <v>6.855E-2</v>
      </c>
    </row>
    <row r="10323" spans="1:12" x14ac:dyDescent="0.2">
      <c r="A10323" s="2">
        <v>12.238799999999999</v>
      </c>
      <c r="B10323" s="2">
        <v>80.684100000000001</v>
      </c>
      <c r="C10323" s="2">
        <v>0.41770099999999999</v>
      </c>
      <c r="D10323" s="2">
        <v>1.0910139999999999</v>
      </c>
      <c r="F10323" s="2">
        <v>12.236000000000001</v>
      </c>
      <c r="G10323" s="2">
        <v>0.51292400000000005</v>
      </c>
      <c r="H10323" s="2">
        <v>0.51091799999999998</v>
      </c>
      <c r="J10323" s="2">
        <v>12.238799999999999</v>
      </c>
      <c r="K10323" s="2">
        <v>0.28504000000000002</v>
      </c>
      <c r="L10323" s="2">
        <v>6.8676000000000001E-2</v>
      </c>
    </row>
    <row r="10324" spans="1:12" x14ac:dyDescent="0.2">
      <c r="A10324" s="2">
        <v>12.239509999999999</v>
      </c>
      <c r="B10324" s="2">
        <v>80.773420000000002</v>
      </c>
      <c r="C10324" s="2">
        <v>0.41792600000000002</v>
      </c>
      <c r="D10324" s="2">
        <v>1.0905180000000001</v>
      </c>
      <c r="F10324" s="2">
        <v>12.236700000000001</v>
      </c>
      <c r="G10324" s="2">
        <v>0.51297000000000004</v>
      </c>
      <c r="H10324" s="2">
        <v>0.51046000000000002</v>
      </c>
      <c r="J10324" s="2">
        <v>12.239509999999999</v>
      </c>
      <c r="K10324" s="2">
        <v>0.28560099999999999</v>
      </c>
      <c r="L10324" s="2">
        <v>6.8548999999999999E-2</v>
      </c>
    </row>
    <row r="10325" spans="1:12" x14ac:dyDescent="0.2">
      <c r="A10325" s="2">
        <v>12.240209999999999</v>
      </c>
      <c r="B10325" s="2">
        <v>80.862889999999993</v>
      </c>
      <c r="C10325" s="2">
        <v>0.41807100000000003</v>
      </c>
      <c r="D10325" s="2">
        <v>1.0904879999999999</v>
      </c>
      <c r="F10325" s="2">
        <v>12.237399999999999</v>
      </c>
      <c r="G10325" s="2">
        <v>0.51339000000000001</v>
      </c>
      <c r="H10325" s="2">
        <v>0.51032999999999995</v>
      </c>
      <c r="J10325" s="2">
        <v>12.240209999999999</v>
      </c>
      <c r="K10325" s="2">
        <v>0.28593800000000003</v>
      </c>
      <c r="L10325" s="2">
        <v>6.8207000000000004E-2</v>
      </c>
    </row>
    <row r="10326" spans="1:12" x14ac:dyDescent="0.2">
      <c r="A10326" s="2">
        <v>12.24091</v>
      </c>
      <c r="B10326" s="2">
        <v>80.951949999999997</v>
      </c>
      <c r="C10326" s="2">
        <v>0.41840699999999997</v>
      </c>
      <c r="D10326" s="2">
        <v>1.090244</v>
      </c>
      <c r="F10326" s="2">
        <v>12.238099999999999</v>
      </c>
      <c r="G10326" s="2">
        <v>0.51315299999999997</v>
      </c>
      <c r="H10326" s="2">
        <v>0.51001700000000005</v>
      </c>
      <c r="J10326" s="2">
        <v>12.24091</v>
      </c>
      <c r="K10326" s="2">
        <v>0.28605999999999998</v>
      </c>
      <c r="L10326" s="2">
        <v>6.8068000000000004E-2</v>
      </c>
    </row>
    <row r="10327" spans="1:12" x14ac:dyDescent="0.2">
      <c r="A10327" s="2">
        <v>12.24161</v>
      </c>
      <c r="B10327" s="2">
        <v>81.040570000000002</v>
      </c>
      <c r="C10327" s="2">
        <v>0.41861999999999999</v>
      </c>
      <c r="D10327" s="2">
        <v>1.090152</v>
      </c>
      <c r="F10327" s="2">
        <v>12.238799999999999</v>
      </c>
      <c r="G10327" s="2">
        <v>0.51294700000000004</v>
      </c>
      <c r="H10327" s="2">
        <v>0.50981100000000001</v>
      </c>
      <c r="J10327" s="2">
        <v>12.24161</v>
      </c>
      <c r="K10327" s="2">
        <v>0.286524</v>
      </c>
      <c r="L10327" s="2">
        <v>6.7732000000000001E-2</v>
      </c>
    </row>
    <row r="10328" spans="1:12" x14ac:dyDescent="0.2">
      <c r="A10328" s="2">
        <v>12.24231</v>
      </c>
      <c r="B10328" s="2">
        <v>81.129239999999996</v>
      </c>
      <c r="C10328" s="2">
        <v>0.41843000000000002</v>
      </c>
      <c r="D10328" s="2">
        <v>1.0901209999999999</v>
      </c>
      <c r="F10328" s="2">
        <v>12.239509999999999</v>
      </c>
      <c r="G10328" s="2">
        <v>0.51291699999999996</v>
      </c>
      <c r="H10328" s="2">
        <v>0.51005599999999995</v>
      </c>
      <c r="J10328" s="2">
        <v>12.24231</v>
      </c>
      <c r="K10328" s="2">
        <v>0.286972</v>
      </c>
      <c r="L10328" s="2">
        <v>6.7626000000000006E-2</v>
      </c>
    </row>
    <row r="10329" spans="1:12" x14ac:dyDescent="0.2">
      <c r="A10329" s="2">
        <v>12.24301</v>
      </c>
      <c r="B10329" s="2">
        <v>81.217910000000003</v>
      </c>
      <c r="C10329" s="2">
        <v>0.41817399999999999</v>
      </c>
      <c r="D10329" s="2">
        <v>1.0904799999999999</v>
      </c>
      <c r="F10329" s="2">
        <v>12.240209999999999</v>
      </c>
      <c r="G10329" s="2">
        <v>0.51336700000000002</v>
      </c>
      <c r="H10329" s="2">
        <v>0.51014700000000002</v>
      </c>
      <c r="J10329" s="2">
        <v>12.24301</v>
      </c>
      <c r="K10329" s="2">
        <v>0.28740500000000002</v>
      </c>
      <c r="L10329" s="2">
        <v>6.7466999999999999E-2</v>
      </c>
    </row>
    <row r="10330" spans="1:12" x14ac:dyDescent="0.2">
      <c r="A10330" s="2">
        <v>12.24371</v>
      </c>
      <c r="B10330" s="2">
        <v>81.306820000000002</v>
      </c>
      <c r="C10330" s="2">
        <v>0.41825800000000002</v>
      </c>
      <c r="D10330" s="2">
        <v>1.0906400000000001</v>
      </c>
      <c r="F10330" s="2">
        <v>12.24091</v>
      </c>
      <c r="G10330" s="2">
        <v>0.51397700000000002</v>
      </c>
      <c r="H10330" s="2">
        <v>0.50987199999999999</v>
      </c>
      <c r="J10330" s="2">
        <v>12.24371</v>
      </c>
      <c r="K10330" s="2">
        <v>0.28773300000000002</v>
      </c>
      <c r="L10330" s="2">
        <v>6.7514000000000005E-2</v>
      </c>
    </row>
    <row r="10331" spans="1:12" x14ac:dyDescent="0.2">
      <c r="A10331" s="2">
        <v>12.24442</v>
      </c>
      <c r="B10331" s="2">
        <v>81.39537</v>
      </c>
      <c r="C10331" s="2">
        <v>0.41824299999999998</v>
      </c>
      <c r="D10331" s="2">
        <v>1.0909</v>
      </c>
      <c r="F10331" s="2">
        <v>12.24161</v>
      </c>
      <c r="G10331" s="2">
        <v>0.51396900000000001</v>
      </c>
      <c r="H10331" s="2">
        <v>0.51064299999999996</v>
      </c>
      <c r="J10331" s="2">
        <v>12.24442</v>
      </c>
      <c r="K10331" s="2">
        <v>0.28771799999999997</v>
      </c>
      <c r="L10331" s="2">
        <v>6.7208000000000004E-2</v>
      </c>
    </row>
    <row r="10332" spans="1:12" x14ac:dyDescent="0.2">
      <c r="A10332" s="2">
        <v>12.24512</v>
      </c>
      <c r="B10332" s="2">
        <v>81.483770000000007</v>
      </c>
      <c r="C10332" s="2">
        <v>0.418327</v>
      </c>
      <c r="D10332" s="2">
        <v>1.0906169999999999</v>
      </c>
      <c r="F10332" s="2">
        <v>12.24231</v>
      </c>
      <c r="G10332" s="2">
        <v>0.51422100000000004</v>
      </c>
      <c r="H10332" s="2">
        <v>0.51168800000000003</v>
      </c>
      <c r="J10332" s="2">
        <v>12.24512</v>
      </c>
      <c r="K10332" s="2">
        <v>0.28807100000000002</v>
      </c>
      <c r="L10332" s="2">
        <v>6.6863000000000006E-2</v>
      </c>
    </row>
    <row r="10333" spans="1:12" x14ac:dyDescent="0.2">
      <c r="A10333" s="2">
        <v>12.24582</v>
      </c>
      <c r="B10333" s="2">
        <v>81.573089999999993</v>
      </c>
      <c r="C10333" s="2">
        <v>0.41864699999999999</v>
      </c>
      <c r="D10333" s="2">
        <v>1.0909610000000001</v>
      </c>
      <c r="F10333" s="2">
        <v>12.24301</v>
      </c>
      <c r="G10333" s="2">
        <v>0.51422900000000005</v>
      </c>
      <c r="H10333" s="2">
        <v>0.51190899999999995</v>
      </c>
      <c r="J10333" s="2">
        <v>12.24582</v>
      </c>
      <c r="K10333" s="2">
        <v>0.288242</v>
      </c>
      <c r="L10333" s="2">
        <v>6.6961999999999994E-2</v>
      </c>
    </row>
    <row r="10334" spans="1:12" x14ac:dyDescent="0.2">
      <c r="A10334" s="2">
        <v>12.24652</v>
      </c>
      <c r="B10334" s="2">
        <v>81.662660000000002</v>
      </c>
      <c r="C10334" s="2">
        <v>0.41925000000000001</v>
      </c>
      <c r="D10334" s="2">
        <v>1.0909450000000001</v>
      </c>
      <c r="F10334" s="2">
        <v>12.24371</v>
      </c>
      <c r="G10334" s="2">
        <v>0.51431300000000002</v>
      </c>
      <c r="H10334" s="2">
        <v>0.51226799999999995</v>
      </c>
      <c r="J10334" s="2">
        <v>12.24652</v>
      </c>
      <c r="K10334" s="2">
        <v>0.28865000000000002</v>
      </c>
      <c r="L10334" s="2">
        <v>6.6954E-2</v>
      </c>
    </row>
    <row r="10335" spans="1:12" x14ac:dyDescent="0.2">
      <c r="A10335" s="2">
        <v>12.24722</v>
      </c>
      <c r="B10335" s="2">
        <v>81.752170000000007</v>
      </c>
      <c r="C10335" s="2">
        <v>0.41992099999999999</v>
      </c>
      <c r="D10335" s="2">
        <v>1.0913729999999999</v>
      </c>
      <c r="F10335" s="2">
        <v>12.24442</v>
      </c>
      <c r="G10335" s="2">
        <v>0.514046</v>
      </c>
      <c r="H10335" s="2">
        <v>0.512154</v>
      </c>
      <c r="J10335" s="2">
        <v>12.24722</v>
      </c>
      <c r="K10335" s="2">
        <v>0.28919</v>
      </c>
      <c r="L10335" s="2">
        <v>6.7005999999999996E-2</v>
      </c>
    </row>
    <row r="10336" spans="1:12" x14ac:dyDescent="0.2">
      <c r="A10336" s="2">
        <v>12.247920000000001</v>
      </c>
      <c r="B10336" s="2">
        <v>81.841350000000006</v>
      </c>
      <c r="C10336" s="2">
        <v>0.42063400000000001</v>
      </c>
      <c r="D10336" s="2">
        <v>1.091296</v>
      </c>
      <c r="F10336" s="2">
        <v>12.24512</v>
      </c>
      <c r="G10336" s="2">
        <v>0.51377099999999998</v>
      </c>
      <c r="H10336" s="2">
        <v>0.51251199999999997</v>
      </c>
      <c r="J10336" s="2">
        <v>12.247920000000001</v>
      </c>
      <c r="K10336" s="2">
        <v>0.28982000000000002</v>
      </c>
      <c r="L10336" s="2">
        <v>6.6782999999999995E-2</v>
      </c>
    </row>
    <row r="10337" spans="1:12" x14ac:dyDescent="0.2">
      <c r="A10337" s="2">
        <v>12.248620000000001</v>
      </c>
      <c r="B10337" s="2">
        <v>81.93092</v>
      </c>
      <c r="C10337" s="2">
        <v>0.42126400000000003</v>
      </c>
      <c r="D10337" s="2">
        <v>1.0920970000000001</v>
      </c>
      <c r="F10337" s="2">
        <v>12.24582</v>
      </c>
      <c r="G10337" s="2">
        <v>0.51353499999999996</v>
      </c>
      <c r="H10337" s="2">
        <v>0.51313799999999998</v>
      </c>
      <c r="J10337" s="2">
        <v>12.248620000000001</v>
      </c>
      <c r="K10337" s="2">
        <v>0.290321</v>
      </c>
      <c r="L10337" s="2">
        <v>6.6558000000000006E-2</v>
      </c>
    </row>
    <row r="10338" spans="1:12" x14ac:dyDescent="0.2">
      <c r="A10338" s="2">
        <v>12.24933</v>
      </c>
      <c r="B10338" s="2">
        <v>82.020979999999994</v>
      </c>
      <c r="C10338" s="2">
        <v>0.421622</v>
      </c>
      <c r="D10338" s="2">
        <v>1.092273</v>
      </c>
      <c r="F10338" s="2">
        <v>12.24652</v>
      </c>
      <c r="G10338" s="2">
        <v>0.5131</v>
      </c>
      <c r="H10338" s="2">
        <v>0.51293200000000005</v>
      </c>
      <c r="J10338" s="2">
        <v>12.24933</v>
      </c>
      <c r="K10338" s="2">
        <v>0.29043400000000003</v>
      </c>
      <c r="L10338" s="2">
        <v>6.6219E-2</v>
      </c>
    </row>
    <row r="10339" spans="1:12" x14ac:dyDescent="0.2">
      <c r="A10339" s="2">
        <v>12.250030000000001</v>
      </c>
      <c r="B10339" s="2">
        <v>82.111069999999998</v>
      </c>
      <c r="C10339" s="2">
        <v>0.42216799999999999</v>
      </c>
      <c r="D10339" s="2">
        <v>1.09257</v>
      </c>
      <c r="F10339" s="2">
        <v>12.24722</v>
      </c>
      <c r="G10339" s="2">
        <v>0.51272600000000002</v>
      </c>
      <c r="H10339" s="2">
        <v>0.51294700000000004</v>
      </c>
      <c r="J10339" s="2">
        <v>12.250030000000001</v>
      </c>
      <c r="K10339" s="2">
        <v>0.29085499999999997</v>
      </c>
      <c r="L10339" s="2">
        <v>6.6322000000000006E-2</v>
      </c>
    </row>
    <row r="10340" spans="1:12" x14ac:dyDescent="0.2">
      <c r="A10340" s="2">
        <v>12.250730000000001</v>
      </c>
      <c r="B10340" s="2">
        <v>82.201520000000002</v>
      </c>
      <c r="C10340" s="2">
        <v>0.42289300000000002</v>
      </c>
      <c r="D10340" s="2">
        <v>1.092365</v>
      </c>
      <c r="F10340" s="2">
        <v>12.247920000000001</v>
      </c>
      <c r="G10340" s="2">
        <v>0.51277899999999998</v>
      </c>
      <c r="H10340" s="2">
        <v>0.51290899999999995</v>
      </c>
      <c r="J10340" s="2">
        <v>12.250730000000001</v>
      </c>
      <c r="K10340" s="2">
        <v>0.29144500000000001</v>
      </c>
      <c r="L10340" s="2">
        <v>6.6438999999999998E-2</v>
      </c>
    </row>
    <row r="10341" spans="1:12" x14ac:dyDescent="0.2">
      <c r="A10341" s="2">
        <v>12.251429999999999</v>
      </c>
      <c r="B10341" s="2">
        <v>82.292150000000007</v>
      </c>
      <c r="C10341" s="2">
        <v>0.42355999999999999</v>
      </c>
      <c r="D10341" s="2">
        <v>1.092441</v>
      </c>
      <c r="F10341" s="2">
        <v>12.248620000000001</v>
      </c>
      <c r="G10341" s="2">
        <v>0.51205400000000001</v>
      </c>
      <c r="H10341" s="2">
        <v>0.51347399999999999</v>
      </c>
      <c r="J10341" s="2">
        <v>12.251429999999999</v>
      </c>
      <c r="K10341" s="2">
        <v>0.29232399999999997</v>
      </c>
      <c r="L10341" s="2">
        <v>6.6237000000000004E-2</v>
      </c>
    </row>
    <row r="10342" spans="1:12" x14ac:dyDescent="0.2">
      <c r="A10342" s="2">
        <v>12.252129999999999</v>
      </c>
      <c r="B10342" s="2">
        <v>82.382649999999998</v>
      </c>
      <c r="C10342" s="2">
        <v>0.42374699999999998</v>
      </c>
      <c r="D10342" s="2">
        <v>1.092204</v>
      </c>
      <c r="F10342" s="2">
        <v>12.24933</v>
      </c>
      <c r="G10342" s="2">
        <v>0.51194799999999996</v>
      </c>
      <c r="H10342" s="2">
        <v>0.51371800000000001</v>
      </c>
      <c r="J10342" s="2">
        <v>12.252129999999999</v>
      </c>
      <c r="K10342" s="2">
        <v>0.29272399999999998</v>
      </c>
      <c r="L10342" s="2">
        <v>6.6311999999999996E-2</v>
      </c>
    </row>
    <row r="10343" spans="1:12" x14ac:dyDescent="0.2">
      <c r="A10343" s="2">
        <v>12.252829999999999</v>
      </c>
      <c r="B10343" s="2">
        <v>82.472989999999996</v>
      </c>
      <c r="C10343" s="2">
        <v>0.423732</v>
      </c>
      <c r="D10343" s="2">
        <v>1.0921810000000001</v>
      </c>
      <c r="F10343" s="2">
        <v>12.250030000000001</v>
      </c>
      <c r="G10343" s="2">
        <v>0.51150499999999999</v>
      </c>
      <c r="H10343" s="2">
        <v>0.51351899999999995</v>
      </c>
      <c r="J10343" s="2">
        <v>12.252829999999999</v>
      </c>
      <c r="K10343" s="2">
        <v>0.29340300000000002</v>
      </c>
      <c r="L10343" s="2">
        <v>6.5820000000000004E-2</v>
      </c>
    </row>
    <row r="10344" spans="1:12" x14ac:dyDescent="0.2">
      <c r="A10344" s="2">
        <v>12.25353</v>
      </c>
      <c r="B10344" s="2">
        <v>82.563929999999999</v>
      </c>
      <c r="C10344" s="2">
        <v>0.42416700000000002</v>
      </c>
      <c r="D10344" s="2">
        <v>1.0924640000000001</v>
      </c>
      <c r="F10344" s="2">
        <v>12.250730000000001</v>
      </c>
      <c r="G10344" s="2">
        <v>0.51142900000000002</v>
      </c>
      <c r="H10344" s="2">
        <v>0.51326000000000005</v>
      </c>
      <c r="J10344" s="2">
        <v>12.25353</v>
      </c>
      <c r="K10344" s="2">
        <v>0.29361900000000002</v>
      </c>
      <c r="L10344" s="2">
        <v>6.5323000000000006E-2</v>
      </c>
    </row>
    <row r="10345" spans="1:12" x14ac:dyDescent="0.2">
      <c r="A10345" s="2">
        <v>12.25423</v>
      </c>
      <c r="B10345" s="2">
        <v>82.654769999999999</v>
      </c>
      <c r="C10345" s="2">
        <v>0.42454799999999998</v>
      </c>
      <c r="D10345" s="2">
        <v>1.0926929999999999</v>
      </c>
      <c r="F10345" s="2">
        <v>12.251429999999999</v>
      </c>
      <c r="G10345" s="2">
        <v>0.51091799999999998</v>
      </c>
      <c r="H10345" s="2">
        <v>0.51300000000000001</v>
      </c>
      <c r="J10345" s="2">
        <v>12.25423</v>
      </c>
      <c r="K10345" s="2">
        <v>0.29362100000000002</v>
      </c>
      <c r="L10345" s="2">
        <v>6.5253000000000005E-2</v>
      </c>
    </row>
    <row r="10346" spans="1:12" x14ac:dyDescent="0.2">
      <c r="A10346" s="2">
        <v>12.25494</v>
      </c>
      <c r="B10346" s="2">
        <v>82.744690000000006</v>
      </c>
      <c r="C10346" s="2">
        <v>0.42492200000000002</v>
      </c>
      <c r="D10346" s="2">
        <v>1.0930820000000001</v>
      </c>
      <c r="F10346" s="2">
        <v>12.252129999999999</v>
      </c>
      <c r="G10346" s="2">
        <v>0.51046000000000002</v>
      </c>
      <c r="H10346" s="2">
        <v>0.5131</v>
      </c>
      <c r="J10346" s="2">
        <v>12.25494</v>
      </c>
      <c r="K10346" s="2">
        <v>0.293854</v>
      </c>
      <c r="L10346" s="2">
        <v>6.5207000000000001E-2</v>
      </c>
    </row>
    <row r="10347" spans="1:12" x14ac:dyDescent="0.2">
      <c r="A10347" s="2">
        <v>12.25564</v>
      </c>
      <c r="B10347" s="2">
        <v>82.835139999999996</v>
      </c>
      <c r="C10347" s="2">
        <v>0.42538799999999999</v>
      </c>
      <c r="D10347" s="2">
        <v>1.0937300000000001</v>
      </c>
      <c r="F10347" s="2">
        <v>12.252829999999999</v>
      </c>
      <c r="G10347" s="2">
        <v>0.51032999999999995</v>
      </c>
      <c r="H10347" s="2">
        <v>0.51268800000000003</v>
      </c>
      <c r="J10347" s="2">
        <v>12.25564</v>
      </c>
      <c r="K10347" s="2">
        <v>0.29390899999999998</v>
      </c>
      <c r="L10347" s="2">
        <v>6.4750000000000002E-2</v>
      </c>
    </row>
    <row r="10348" spans="1:12" x14ac:dyDescent="0.2">
      <c r="A10348" s="2">
        <v>12.25634</v>
      </c>
      <c r="B10348" s="2">
        <v>82.926069999999996</v>
      </c>
      <c r="C10348" s="2">
        <v>0.42553999999999997</v>
      </c>
      <c r="D10348" s="2">
        <v>1.093906</v>
      </c>
      <c r="F10348" s="2">
        <v>12.25353</v>
      </c>
      <c r="G10348" s="2">
        <v>0.51001700000000005</v>
      </c>
      <c r="H10348" s="2">
        <v>0.51234400000000002</v>
      </c>
      <c r="J10348" s="2">
        <v>12.25634</v>
      </c>
      <c r="K10348" s="2">
        <v>0.29436899999999999</v>
      </c>
      <c r="L10348" s="2">
        <v>6.4258999999999997E-2</v>
      </c>
    </row>
    <row r="10349" spans="1:12" x14ac:dyDescent="0.2">
      <c r="A10349" s="2">
        <v>12.25704</v>
      </c>
      <c r="B10349" s="2">
        <v>83.016069999999999</v>
      </c>
      <c r="C10349" s="2">
        <v>0.42555900000000002</v>
      </c>
      <c r="D10349" s="2">
        <v>1.094592</v>
      </c>
      <c r="F10349" s="2">
        <v>12.25423</v>
      </c>
      <c r="G10349" s="2">
        <v>0.50981100000000001</v>
      </c>
      <c r="H10349" s="2">
        <v>0.51231400000000005</v>
      </c>
      <c r="J10349" s="2">
        <v>12.25704</v>
      </c>
      <c r="K10349" s="2">
        <v>0.29404400000000003</v>
      </c>
      <c r="L10349" s="2">
        <v>6.4098000000000002E-2</v>
      </c>
    </row>
    <row r="10350" spans="1:12" x14ac:dyDescent="0.2">
      <c r="A10350" s="2">
        <v>12.25774</v>
      </c>
      <c r="B10350" s="2">
        <v>83.105519999999999</v>
      </c>
      <c r="C10350" s="2">
        <v>0.42580699999999999</v>
      </c>
      <c r="D10350" s="2">
        <v>1.0956300000000001</v>
      </c>
      <c r="F10350" s="2">
        <v>12.25494</v>
      </c>
      <c r="G10350" s="2">
        <v>0.51005599999999995</v>
      </c>
      <c r="H10350" s="2">
        <v>0.51205400000000001</v>
      </c>
      <c r="J10350" s="2">
        <v>12.25774</v>
      </c>
      <c r="K10350" s="2">
        <v>0.29381000000000002</v>
      </c>
      <c r="L10350" s="2">
        <v>6.4665E-2</v>
      </c>
    </row>
    <row r="10351" spans="1:12" x14ac:dyDescent="0.2">
      <c r="A10351" s="2">
        <v>12.25844</v>
      </c>
      <c r="B10351" s="2">
        <v>83.195589999999996</v>
      </c>
      <c r="C10351" s="2">
        <v>0.42632599999999998</v>
      </c>
      <c r="D10351" s="2">
        <v>1.095966</v>
      </c>
      <c r="F10351" s="2">
        <v>12.25564</v>
      </c>
      <c r="G10351" s="2">
        <v>0.51014700000000002</v>
      </c>
      <c r="H10351" s="2">
        <v>0.51216099999999998</v>
      </c>
      <c r="J10351" s="2">
        <v>12.25844</v>
      </c>
      <c r="K10351" s="2">
        <v>0.29413800000000001</v>
      </c>
      <c r="L10351" s="2">
        <v>6.5292000000000003E-2</v>
      </c>
    </row>
    <row r="10352" spans="1:12" x14ac:dyDescent="0.2">
      <c r="A10352" s="2">
        <v>12.25914</v>
      </c>
      <c r="B10352" s="2">
        <v>83.285319999999999</v>
      </c>
      <c r="C10352" s="2">
        <v>0.42648200000000003</v>
      </c>
      <c r="D10352" s="2">
        <v>1.0962780000000001</v>
      </c>
      <c r="F10352" s="2">
        <v>12.25634</v>
      </c>
      <c r="G10352" s="2">
        <v>0.50987199999999999</v>
      </c>
      <c r="H10352" s="2">
        <v>0.51201600000000003</v>
      </c>
      <c r="J10352" s="2">
        <v>12.25914</v>
      </c>
      <c r="K10352" s="2">
        <v>0.294435</v>
      </c>
      <c r="L10352" s="2">
        <v>6.5124000000000001E-2</v>
      </c>
    </row>
    <row r="10353" spans="1:12" x14ac:dyDescent="0.2">
      <c r="A10353" s="2">
        <v>12.25985</v>
      </c>
      <c r="B10353" s="2">
        <v>83.375150000000005</v>
      </c>
      <c r="C10353" s="2">
        <v>0.426871</v>
      </c>
      <c r="D10353" s="2">
        <v>1.0962860000000001</v>
      </c>
      <c r="F10353" s="2">
        <v>12.25704</v>
      </c>
      <c r="G10353" s="2">
        <v>0.51064299999999996</v>
      </c>
      <c r="H10353" s="2">
        <v>0.511467</v>
      </c>
      <c r="J10353" s="2">
        <v>12.25985</v>
      </c>
      <c r="K10353" s="2">
        <v>0.29450999999999999</v>
      </c>
      <c r="L10353" s="2">
        <v>6.4930000000000002E-2</v>
      </c>
    </row>
    <row r="10354" spans="1:12" x14ac:dyDescent="0.2">
      <c r="A10354" s="2">
        <v>12.26055</v>
      </c>
      <c r="B10354" s="2">
        <v>83.464799999999997</v>
      </c>
      <c r="C10354" s="2">
        <v>0.42716900000000002</v>
      </c>
      <c r="D10354" s="2">
        <v>1.096484</v>
      </c>
      <c r="F10354" s="2">
        <v>12.25774</v>
      </c>
      <c r="G10354" s="2">
        <v>0.51168800000000003</v>
      </c>
      <c r="H10354" s="2">
        <v>0.51193999999999995</v>
      </c>
      <c r="J10354" s="2">
        <v>12.26055</v>
      </c>
      <c r="K10354" s="2">
        <v>0.29469299999999998</v>
      </c>
      <c r="L10354" s="2">
        <v>6.5240000000000006E-2</v>
      </c>
    </row>
    <row r="10355" spans="1:12" x14ac:dyDescent="0.2">
      <c r="A10355" s="2">
        <v>12.26125</v>
      </c>
      <c r="B10355" s="2">
        <v>83.554860000000005</v>
      </c>
      <c r="C10355" s="2">
        <v>0.42737900000000001</v>
      </c>
      <c r="D10355" s="2">
        <v>1.096698</v>
      </c>
      <c r="F10355" s="2">
        <v>12.25844</v>
      </c>
      <c r="G10355" s="2">
        <v>0.51190899999999995</v>
      </c>
      <c r="H10355" s="2">
        <v>0.51224499999999995</v>
      </c>
      <c r="J10355" s="2">
        <v>12.26125</v>
      </c>
      <c r="K10355" s="2">
        <v>0.29491200000000001</v>
      </c>
      <c r="L10355" s="2">
        <v>6.5107999999999999E-2</v>
      </c>
    </row>
    <row r="10356" spans="1:12" x14ac:dyDescent="0.2">
      <c r="A10356" s="2">
        <v>12.261950000000001</v>
      </c>
      <c r="B10356" s="2">
        <v>83.644559999999998</v>
      </c>
      <c r="C10356" s="2">
        <v>0.42782100000000001</v>
      </c>
      <c r="D10356" s="2">
        <v>1.096927</v>
      </c>
      <c r="F10356" s="2">
        <v>12.25914</v>
      </c>
      <c r="G10356" s="2">
        <v>0.51226799999999995</v>
      </c>
      <c r="H10356" s="2">
        <v>0.51229899999999995</v>
      </c>
      <c r="J10356" s="2">
        <v>12.261950000000001</v>
      </c>
      <c r="K10356" s="2">
        <v>0.29509000000000002</v>
      </c>
      <c r="L10356" s="2">
        <v>6.4779000000000003E-2</v>
      </c>
    </row>
    <row r="10357" spans="1:12" x14ac:dyDescent="0.2">
      <c r="A10357" s="2">
        <v>12.262650000000001</v>
      </c>
      <c r="B10357" s="2">
        <v>83.734390000000005</v>
      </c>
      <c r="C10357" s="2">
        <v>0.42868299999999998</v>
      </c>
      <c r="D10357" s="2">
        <v>1.0972630000000001</v>
      </c>
      <c r="F10357" s="2">
        <v>12.25985</v>
      </c>
      <c r="G10357" s="2">
        <v>0.512154</v>
      </c>
      <c r="H10357" s="2">
        <v>0.51180999999999999</v>
      </c>
      <c r="J10357" s="2">
        <v>12.262650000000001</v>
      </c>
      <c r="K10357" s="2">
        <v>0.29530499999999998</v>
      </c>
      <c r="L10357" s="2">
        <v>6.5268999999999994E-2</v>
      </c>
    </row>
    <row r="10358" spans="1:12" x14ac:dyDescent="0.2">
      <c r="A10358" s="2">
        <v>12.263350000000001</v>
      </c>
      <c r="B10358" s="2">
        <v>83.824510000000004</v>
      </c>
      <c r="C10358" s="2">
        <v>0.42955300000000002</v>
      </c>
      <c r="D10358" s="2">
        <v>1.0976360000000001</v>
      </c>
      <c r="F10358" s="2">
        <v>12.26055</v>
      </c>
      <c r="G10358" s="2">
        <v>0.51251199999999997</v>
      </c>
      <c r="H10358" s="2">
        <v>0.51129199999999997</v>
      </c>
      <c r="J10358" s="2">
        <v>12.263350000000001</v>
      </c>
      <c r="K10358" s="2">
        <v>0.29566700000000001</v>
      </c>
      <c r="L10358" s="2">
        <v>6.4802999999999999E-2</v>
      </c>
    </row>
    <row r="10359" spans="1:12" x14ac:dyDescent="0.2">
      <c r="A10359" s="2">
        <v>12.264049999999999</v>
      </c>
      <c r="B10359" s="2">
        <v>83.914339999999996</v>
      </c>
      <c r="C10359" s="2">
        <v>0.42991600000000002</v>
      </c>
      <c r="D10359" s="2">
        <v>1.097804</v>
      </c>
      <c r="F10359" s="2">
        <v>12.26125</v>
      </c>
      <c r="G10359" s="2">
        <v>0.51313799999999998</v>
      </c>
      <c r="H10359" s="2">
        <v>0.51153599999999999</v>
      </c>
      <c r="J10359" s="2">
        <v>12.264049999999999</v>
      </c>
      <c r="K10359" s="2">
        <v>0.29581800000000003</v>
      </c>
      <c r="L10359" s="2">
        <v>6.4514000000000002E-2</v>
      </c>
    </row>
    <row r="10360" spans="1:12" x14ac:dyDescent="0.2">
      <c r="A10360" s="2">
        <v>12.264760000000001</v>
      </c>
      <c r="B10360" s="2">
        <v>84.004440000000002</v>
      </c>
      <c r="C10360" s="2">
        <v>0.43017100000000003</v>
      </c>
      <c r="D10360" s="2">
        <v>1.097736</v>
      </c>
      <c r="F10360" s="2">
        <v>12.261950000000001</v>
      </c>
      <c r="G10360" s="2">
        <v>0.51293200000000005</v>
      </c>
      <c r="H10360" s="2">
        <v>0.511208</v>
      </c>
      <c r="J10360" s="2">
        <v>12.264760000000001</v>
      </c>
      <c r="K10360" s="2">
        <v>0.29596699999999998</v>
      </c>
      <c r="L10360" s="2">
        <v>6.4348000000000002E-2</v>
      </c>
    </row>
    <row r="10361" spans="1:12" x14ac:dyDescent="0.2">
      <c r="A10361" s="2">
        <v>12.265459999999999</v>
      </c>
      <c r="B10361" s="2">
        <v>84.094800000000006</v>
      </c>
      <c r="C10361" s="2">
        <v>0.43035800000000002</v>
      </c>
      <c r="D10361" s="2">
        <v>1.09727</v>
      </c>
      <c r="F10361" s="2">
        <v>12.262650000000001</v>
      </c>
      <c r="G10361" s="2">
        <v>0.51294700000000004</v>
      </c>
      <c r="H10361" s="2">
        <v>0.51157399999999997</v>
      </c>
      <c r="J10361" s="2">
        <v>12.265459999999999</v>
      </c>
      <c r="K10361" s="2">
        <v>0.29621900000000001</v>
      </c>
      <c r="L10361" s="2">
        <v>6.4321000000000003E-2</v>
      </c>
    </row>
    <row r="10362" spans="1:12" x14ac:dyDescent="0.2">
      <c r="A10362" s="2">
        <v>12.266159999999999</v>
      </c>
      <c r="B10362" s="2">
        <v>84.184460000000001</v>
      </c>
      <c r="C10362" s="2">
        <v>0.43045</v>
      </c>
      <c r="D10362" s="2">
        <v>1.0970340000000001</v>
      </c>
      <c r="F10362" s="2">
        <v>12.263350000000001</v>
      </c>
      <c r="G10362" s="2">
        <v>0.51290899999999995</v>
      </c>
      <c r="H10362" s="2">
        <v>0.51200100000000004</v>
      </c>
      <c r="J10362" s="2">
        <v>12.266159999999999</v>
      </c>
      <c r="K10362" s="2">
        <v>0.296207</v>
      </c>
      <c r="L10362" s="2">
        <v>6.3903000000000001E-2</v>
      </c>
    </row>
    <row r="10363" spans="1:12" x14ac:dyDescent="0.2">
      <c r="A10363" s="2">
        <v>12.266859999999999</v>
      </c>
      <c r="B10363" s="2">
        <v>84.274079999999998</v>
      </c>
      <c r="C10363" s="2">
        <v>0.43065900000000001</v>
      </c>
      <c r="D10363" s="2">
        <v>1.0967899999999999</v>
      </c>
      <c r="F10363" s="2">
        <v>12.264049999999999</v>
      </c>
      <c r="G10363" s="2">
        <v>0.51347399999999999</v>
      </c>
      <c r="H10363" s="2">
        <v>0.51199300000000003</v>
      </c>
      <c r="J10363" s="2">
        <v>12.266859999999999</v>
      </c>
      <c r="K10363" s="2">
        <v>0.29600900000000002</v>
      </c>
      <c r="L10363" s="2">
        <v>6.3594999999999999E-2</v>
      </c>
    </row>
    <row r="10364" spans="1:12" x14ac:dyDescent="0.2">
      <c r="A10364" s="2">
        <v>12.26756</v>
      </c>
      <c r="B10364" s="2">
        <v>84.364109999999997</v>
      </c>
      <c r="C10364" s="2">
        <v>0.43114000000000002</v>
      </c>
      <c r="D10364" s="2">
        <v>1.0974079999999999</v>
      </c>
      <c r="F10364" s="2">
        <v>12.264760000000001</v>
      </c>
      <c r="G10364" s="2">
        <v>0.51371800000000001</v>
      </c>
      <c r="H10364" s="2">
        <v>0.51283299999999998</v>
      </c>
      <c r="J10364" s="2">
        <v>12.26756</v>
      </c>
      <c r="K10364" s="2">
        <v>0.29600500000000002</v>
      </c>
      <c r="L10364" s="2">
        <v>6.3208E-2</v>
      </c>
    </row>
    <row r="10365" spans="1:12" x14ac:dyDescent="0.2">
      <c r="A10365" s="2">
        <v>12.26826</v>
      </c>
      <c r="B10365" s="2">
        <v>84.453689999999995</v>
      </c>
      <c r="C10365" s="2">
        <v>0.43144100000000002</v>
      </c>
      <c r="D10365" s="2">
        <v>1.097987</v>
      </c>
      <c r="F10365" s="2">
        <v>12.265459999999999</v>
      </c>
      <c r="G10365" s="2">
        <v>0.51351899999999995</v>
      </c>
      <c r="H10365" s="2">
        <v>0.51331300000000002</v>
      </c>
      <c r="J10365" s="2">
        <v>12.26826</v>
      </c>
      <c r="K10365" s="2">
        <v>0.29585800000000001</v>
      </c>
      <c r="L10365" s="2">
        <v>6.3131000000000007E-2</v>
      </c>
    </row>
    <row r="10366" spans="1:12" x14ac:dyDescent="0.2">
      <c r="A10366" s="2">
        <v>12.26896</v>
      </c>
      <c r="B10366" s="2">
        <v>84.543289999999999</v>
      </c>
      <c r="C10366" s="2">
        <v>0.43124699999999999</v>
      </c>
      <c r="D10366" s="2">
        <v>1.098201</v>
      </c>
      <c r="F10366" s="2">
        <v>12.266159999999999</v>
      </c>
      <c r="G10366" s="2">
        <v>0.51326000000000005</v>
      </c>
      <c r="H10366" s="2">
        <v>0.51382399999999995</v>
      </c>
      <c r="J10366" s="2">
        <v>12.26896</v>
      </c>
      <c r="K10366" s="2">
        <v>0.29627399999999998</v>
      </c>
      <c r="L10366" s="2">
        <v>6.3516000000000003E-2</v>
      </c>
    </row>
    <row r="10367" spans="1:12" x14ac:dyDescent="0.2">
      <c r="A10367" s="2">
        <v>12.26967</v>
      </c>
      <c r="B10367" s="2">
        <v>84.632450000000006</v>
      </c>
      <c r="C10367" s="2">
        <v>0.431174</v>
      </c>
      <c r="D10367" s="2">
        <v>1.0978730000000001</v>
      </c>
      <c r="F10367" s="2">
        <v>12.266859999999999</v>
      </c>
      <c r="G10367" s="2">
        <v>0.51300000000000001</v>
      </c>
      <c r="H10367" s="2">
        <v>0.51493800000000001</v>
      </c>
      <c r="J10367" s="2">
        <v>12.26967</v>
      </c>
      <c r="K10367" s="2">
        <v>0.29660799999999998</v>
      </c>
      <c r="L10367" s="2">
        <v>6.3568E-2</v>
      </c>
    </row>
    <row r="10368" spans="1:12" x14ac:dyDescent="0.2">
      <c r="A10368" s="2">
        <v>12.27037</v>
      </c>
      <c r="B10368" s="2">
        <v>84.721819999999994</v>
      </c>
      <c r="C10368" s="2">
        <v>0.43103000000000002</v>
      </c>
      <c r="D10368" s="2">
        <v>1.097308</v>
      </c>
      <c r="F10368" s="2">
        <v>12.26756</v>
      </c>
      <c r="G10368" s="2">
        <v>0.5131</v>
      </c>
      <c r="H10368" s="2">
        <v>0.515648</v>
      </c>
      <c r="J10368" s="2">
        <v>12.27037</v>
      </c>
      <c r="K10368" s="2">
        <v>0.29671700000000001</v>
      </c>
      <c r="L10368" s="2">
        <v>6.3256999999999994E-2</v>
      </c>
    </row>
    <row r="10369" spans="1:12" x14ac:dyDescent="0.2">
      <c r="A10369" s="2">
        <v>12.27107</v>
      </c>
      <c r="B10369" s="2">
        <v>84.811250000000001</v>
      </c>
      <c r="C10369" s="2">
        <v>0.43085000000000001</v>
      </c>
      <c r="D10369" s="2">
        <v>1.0970569999999999</v>
      </c>
      <c r="F10369" s="2">
        <v>12.26826</v>
      </c>
      <c r="G10369" s="2">
        <v>0.51268800000000003</v>
      </c>
      <c r="H10369" s="2">
        <v>0.51625100000000002</v>
      </c>
      <c r="J10369" s="2">
        <v>12.27107</v>
      </c>
      <c r="K10369" s="2">
        <v>0.29669200000000001</v>
      </c>
      <c r="L10369" s="2">
        <v>6.3103999999999993E-2</v>
      </c>
    </row>
    <row r="10370" spans="1:12" x14ac:dyDescent="0.2">
      <c r="A10370" s="2">
        <v>12.27177</v>
      </c>
      <c r="B10370" s="2">
        <v>84.900480000000002</v>
      </c>
      <c r="C10370" s="2">
        <v>0.43110599999999999</v>
      </c>
      <c r="D10370" s="2">
        <v>1.096873</v>
      </c>
      <c r="F10370" s="2">
        <v>12.26896</v>
      </c>
      <c r="G10370" s="2">
        <v>0.51234400000000002</v>
      </c>
      <c r="H10370" s="2">
        <v>0.51663999999999999</v>
      </c>
      <c r="J10370" s="2">
        <v>12.27177</v>
      </c>
      <c r="K10370" s="2">
        <v>0.29679499999999998</v>
      </c>
      <c r="L10370" s="2">
        <v>6.3208E-2</v>
      </c>
    </row>
    <row r="10371" spans="1:12" x14ac:dyDescent="0.2">
      <c r="A10371" s="2">
        <v>12.27247</v>
      </c>
      <c r="B10371" s="2">
        <v>84.989519999999999</v>
      </c>
      <c r="C10371" s="2">
        <v>0.43162800000000001</v>
      </c>
      <c r="D10371" s="2">
        <v>1.0965</v>
      </c>
      <c r="F10371" s="2">
        <v>12.26967</v>
      </c>
      <c r="G10371" s="2">
        <v>0.51231400000000005</v>
      </c>
      <c r="H10371" s="2">
        <v>0.51731899999999997</v>
      </c>
      <c r="J10371" s="2">
        <v>12.27247</v>
      </c>
      <c r="K10371" s="2">
        <v>0.29745100000000002</v>
      </c>
      <c r="L10371" s="2">
        <v>6.2826000000000007E-2</v>
      </c>
    </row>
    <row r="10372" spans="1:12" x14ac:dyDescent="0.2">
      <c r="A10372" s="2">
        <v>12.27317</v>
      </c>
      <c r="B10372" s="2">
        <v>85.078159999999997</v>
      </c>
      <c r="C10372" s="2">
        <v>0.43180400000000002</v>
      </c>
      <c r="D10372" s="2">
        <v>1.0965990000000001</v>
      </c>
      <c r="F10372" s="2">
        <v>12.27037</v>
      </c>
      <c r="G10372" s="2">
        <v>0.51205400000000001</v>
      </c>
      <c r="H10372" s="2">
        <v>0.51744100000000004</v>
      </c>
      <c r="J10372" s="2">
        <v>12.27317</v>
      </c>
      <c r="K10372" s="2">
        <v>0.29779</v>
      </c>
      <c r="L10372" s="2">
        <v>6.2702999999999995E-2</v>
      </c>
    </row>
    <row r="10373" spans="1:12" x14ac:dyDescent="0.2">
      <c r="A10373" s="2">
        <v>12.273870000000001</v>
      </c>
      <c r="B10373" s="2">
        <v>85.166899999999998</v>
      </c>
      <c r="C10373" s="2">
        <v>0.43193399999999998</v>
      </c>
      <c r="D10373" s="2">
        <v>1.097186</v>
      </c>
      <c r="F10373" s="2">
        <v>12.27107</v>
      </c>
      <c r="G10373" s="2">
        <v>0.51216099999999998</v>
      </c>
      <c r="H10373" s="2">
        <v>0.51839400000000002</v>
      </c>
      <c r="J10373" s="2">
        <v>12.273870000000001</v>
      </c>
      <c r="K10373" s="2">
        <v>0.29766799999999999</v>
      </c>
      <c r="L10373" s="2">
        <v>6.2445000000000001E-2</v>
      </c>
    </row>
    <row r="10374" spans="1:12" x14ac:dyDescent="0.2">
      <c r="A10374" s="2">
        <v>12.274570000000001</v>
      </c>
      <c r="B10374" s="2">
        <v>85.255880000000005</v>
      </c>
      <c r="C10374" s="2">
        <v>0.43211699999999997</v>
      </c>
      <c r="D10374" s="2">
        <v>1.097537</v>
      </c>
      <c r="F10374" s="2">
        <v>12.27177</v>
      </c>
      <c r="G10374" s="2">
        <v>0.51201600000000003</v>
      </c>
      <c r="H10374" s="2">
        <v>0.51864600000000005</v>
      </c>
      <c r="J10374" s="2">
        <v>12.274570000000001</v>
      </c>
      <c r="K10374" s="2">
        <v>0.29799300000000001</v>
      </c>
      <c r="L10374" s="2">
        <v>6.2458E-2</v>
      </c>
    </row>
    <row r="10375" spans="1:12" x14ac:dyDescent="0.2">
      <c r="A10375" s="2">
        <v>12.27528</v>
      </c>
      <c r="B10375" s="2">
        <v>85.34442</v>
      </c>
      <c r="C10375" s="2">
        <v>0.43239899999999998</v>
      </c>
      <c r="D10375" s="2">
        <v>1.0978270000000001</v>
      </c>
      <c r="F10375" s="2">
        <v>12.27247</v>
      </c>
      <c r="G10375" s="2">
        <v>0.511467</v>
      </c>
      <c r="H10375" s="2">
        <v>0.51895100000000005</v>
      </c>
      <c r="J10375" s="2">
        <v>12.27528</v>
      </c>
      <c r="K10375" s="2">
        <v>0.29824400000000001</v>
      </c>
      <c r="L10375" s="2">
        <v>6.2547000000000005E-2</v>
      </c>
    </row>
    <row r="10376" spans="1:12" x14ac:dyDescent="0.2">
      <c r="A10376" s="2">
        <v>12.275980000000001</v>
      </c>
      <c r="B10376" s="2">
        <v>85.432419999999993</v>
      </c>
      <c r="C10376" s="2">
        <v>0.43256699999999998</v>
      </c>
      <c r="D10376" s="2">
        <v>1.0985290000000001</v>
      </c>
      <c r="F10376" s="2">
        <v>12.27317</v>
      </c>
      <c r="G10376" s="2">
        <v>0.51193999999999995</v>
      </c>
      <c r="H10376" s="2">
        <v>0.51955399999999996</v>
      </c>
      <c r="J10376" s="2">
        <v>12.275980000000001</v>
      </c>
      <c r="K10376" s="2">
        <v>0.298651</v>
      </c>
      <c r="L10376" s="2">
        <v>6.2230000000000001E-2</v>
      </c>
    </row>
    <row r="10377" spans="1:12" x14ac:dyDescent="0.2">
      <c r="A10377" s="2">
        <v>12.276680000000001</v>
      </c>
      <c r="B10377" s="2">
        <v>85.520840000000007</v>
      </c>
      <c r="C10377" s="2">
        <v>0.43242199999999997</v>
      </c>
      <c r="D10377" s="2">
        <v>1.0991010000000001</v>
      </c>
      <c r="F10377" s="2">
        <v>12.273870000000001</v>
      </c>
      <c r="G10377" s="2">
        <v>0.51224499999999995</v>
      </c>
      <c r="H10377" s="2">
        <v>0.51970700000000003</v>
      </c>
      <c r="J10377" s="2">
        <v>12.276680000000001</v>
      </c>
      <c r="K10377" s="2">
        <v>0.29879600000000001</v>
      </c>
      <c r="L10377" s="2">
        <v>6.1781000000000003E-2</v>
      </c>
    </row>
    <row r="10378" spans="1:12" x14ac:dyDescent="0.2">
      <c r="A10378" s="2">
        <v>12.277380000000001</v>
      </c>
      <c r="B10378" s="2">
        <v>85.609380000000002</v>
      </c>
      <c r="C10378" s="2">
        <v>0.43275799999999998</v>
      </c>
      <c r="D10378" s="2">
        <v>1.0995900000000001</v>
      </c>
      <c r="F10378" s="2">
        <v>12.274570000000001</v>
      </c>
      <c r="G10378" s="2">
        <v>0.51229899999999995</v>
      </c>
      <c r="H10378" s="2">
        <v>0.51959999999999995</v>
      </c>
      <c r="J10378" s="2">
        <v>12.277380000000001</v>
      </c>
      <c r="K10378" s="2">
        <v>0.298815</v>
      </c>
      <c r="L10378" s="2">
        <v>6.1781000000000003E-2</v>
      </c>
    </row>
    <row r="10379" spans="1:12" x14ac:dyDescent="0.2">
      <c r="A10379" s="2">
        <v>12.278079999999999</v>
      </c>
      <c r="B10379" s="2">
        <v>85.697599999999994</v>
      </c>
      <c r="C10379" s="2">
        <v>0.43324600000000002</v>
      </c>
      <c r="D10379" s="2">
        <v>1.099864</v>
      </c>
      <c r="F10379" s="2">
        <v>12.27528</v>
      </c>
      <c r="G10379" s="2">
        <v>0.51180999999999999</v>
      </c>
      <c r="H10379" s="2">
        <v>0.51976</v>
      </c>
      <c r="J10379" s="2">
        <v>12.278079999999999</v>
      </c>
      <c r="K10379" s="2">
        <v>0.29892000000000002</v>
      </c>
      <c r="L10379" s="2">
        <v>6.2741000000000005E-2</v>
      </c>
    </row>
    <row r="10380" spans="1:12" x14ac:dyDescent="0.2">
      <c r="A10380" s="2">
        <v>12.278779999999999</v>
      </c>
      <c r="B10380" s="2">
        <v>85.786559999999994</v>
      </c>
      <c r="C10380" s="2">
        <v>0.43302499999999999</v>
      </c>
      <c r="D10380" s="2">
        <v>1.0998410000000001</v>
      </c>
      <c r="F10380" s="2">
        <v>12.275980000000001</v>
      </c>
      <c r="G10380" s="2">
        <v>0.51129199999999997</v>
      </c>
      <c r="H10380" s="2">
        <v>0.52045399999999997</v>
      </c>
      <c r="J10380" s="2">
        <v>12.278779999999999</v>
      </c>
      <c r="K10380" s="2">
        <v>0.29914099999999999</v>
      </c>
      <c r="L10380" s="2">
        <v>6.2771999999999994E-2</v>
      </c>
    </row>
    <row r="10381" spans="1:12" x14ac:dyDescent="0.2">
      <c r="A10381" s="2">
        <v>12.27948</v>
      </c>
      <c r="B10381" s="2">
        <v>85.875780000000006</v>
      </c>
      <c r="C10381" s="2">
        <v>0.43265500000000001</v>
      </c>
      <c r="D10381" s="2">
        <v>1.1000399999999999</v>
      </c>
      <c r="F10381" s="2">
        <v>12.276680000000001</v>
      </c>
      <c r="G10381" s="2">
        <v>0.51153599999999999</v>
      </c>
      <c r="H10381" s="2">
        <v>0.52013399999999999</v>
      </c>
      <c r="J10381" s="2">
        <v>12.27948</v>
      </c>
      <c r="K10381" s="2">
        <v>0.29961399999999999</v>
      </c>
      <c r="L10381" s="2">
        <v>6.3603999999999994E-2</v>
      </c>
    </row>
    <row r="10382" spans="1:12" x14ac:dyDescent="0.2">
      <c r="A10382" s="2">
        <v>12.280189999999999</v>
      </c>
      <c r="B10382" s="2">
        <v>85.964860000000002</v>
      </c>
      <c r="C10382" s="2">
        <v>0.43270399999999998</v>
      </c>
      <c r="D10382" s="2">
        <v>1.099963</v>
      </c>
      <c r="F10382" s="2">
        <v>12.277380000000001</v>
      </c>
      <c r="G10382" s="2">
        <v>0.511208</v>
      </c>
      <c r="H10382" s="2">
        <v>0.519783</v>
      </c>
      <c r="J10382" s="2">
        <v>12.280189999999999</v>
      </c>
      <c r="K10382" s="2">
        <v>0.29998599999999997</v>
      </c>
      <c r="L10382" s="2">
        <v>6.4129000000000005E-2</v>
      </c>
    </row>
    <row r="10383" spans="1:12" x14ac:dyDescent="0.2">
      <c r="A10383" s="2">
        <v>12.280889999999999</v>
      </c>
      <c r="B10383" s="2">
        <v>86.053269999999998</v>
      </c>
      <c r="C10383" s="2">
        <v>0.43272699999999997</v>
      </c>
      <c r="D10383" s="2">
        <v>1.100009</v>
      </c>
      <c r="F10383" s="2">
        <v>12.278079999999999</v>
      </c>
      <c r="G10383" s="2">
        <v>0.51157399999999997</v>
      </c>
      <c r="H10383" s="2">
        <v>0.51966100000000004</v>
      </c>
      <c r="J10383" s="2">
        <v>12.280889999999999</v>
      </c>
      <c r="K10383" s="2">
        <v>0.30046299999999998</v>
      </c>
      <c r="L10383" s="2">
        <v>6.3834000000000002E-2</v>
      </c>
    </row>
    <row r="10384" spans="1:12" x14ac:dyDescent="0.2">
      <c r="A10384" s="2">
        <v>12.28159</v>
      </c>
      <c r="B10384" s="2">
        <v>86.141980000000004</v>
      </c>
      <c r="C10384" s="2">
        <v>0.43273499999999998</v>
      </c>
      <c r="D10384" s="2">
        <v>1.1003750000000001</v>
      </c>
      <c r="F10384" s="2">
        <v>12.278779999999999</v>
      </c>
      <c r="G10384" s="2">
        <v>0.51200100000000004</v>
      </c>
      <c r="H10384" s="2">
        <v>0.51950799999999997</v>
      </c>
      <c r="J10384" s="2">
        <v>12.28159</v>
      </c>
      <c r="K10384" s="2">
        <v>0.30095499999999997</v>
      </c>
      <c r="L10384" s="2">
        <v>6.3750000000000001E-2</v>
      </c>
    </row>
    <row r="10385" spans="1:12" x14ac:dyDescent="0.2">
      <c r="A10385" s="2">
        <v>12.28229</v>
      </c>
      <c r="B10385" s="2">
        <v>86.230289999999997</v>
      </c>
      <c r="C10385" s="2">
        <v>0.43285299999999999</v>
      </c>
      <c r="D10385" s="2">
        <v>1.100223</v>
      </c>
      <c r="F10385" s="2">
        <v>12.27948</v>
      </c>
      <c r="G10385" s="2">
        <v>0.51199300000000003</v>
      </c>
      <c r="H10385" s="2">
        <v>0.51920299999999997</v>
      </c>
      <c r="J10385" s="2">
        <v>12.28229</v>
      </c>
      <c r="K10385" s="2">
        <v>0.300844</v>
      </c>
      <c r="L10385" s="2">
        <v>6.3832E-2</v>
      </c>
    </row>
    <row r="10386" spans="1:12" x14ac:dyDescent="0.2">
      <c r="A10386" s="2">
        <v>12.28299</v>
      </c>
      <c r="B10386" s="2">
        <v>86.319209999999998</v>
      </c>
      <c r="C10386" s="2">
        <v>0.432834</v>
      </c>
      <c r="D10386" s="2">
        <v>1.099933</v>
      </c>
      <c r="F10386" s="2">
        <v>12.280189999999999</v>
      </c>
      <c r="G10386" s="2">
        <v>0.51283299999999998</v>
      </c>
      <c r="H10386" s="2">
        <v>0.51855499999999999</v>
      </c>
      <c r="J10386" s="2">
        <v>12.28299</v>
      </c>
      <c r="K10386" s="2">
        <v>0.30073699999999998</v>
      </c>
      <c r="L10386" s="2">
        <v>6.4279000000000003E-2</v>
      </c>
    </row>
    <row r="10387" spans="1:12" x14ac:dyDescent="0.2">
      <c r="A10387" s="2">
        <v>12.28369</v>
      </c>
      <c r="B10387" s="2">
        <v>86.407759999999996</v>
      </c>
      <c r="C10387" s="2">
        <v>0.43255199999999999</v>
      </c>
      <c r="D10387" s="2">
        <v>1.099628</v>
      </c>
      <c r="F10387" s="2">
        <v>12.280889999999999</v>
      </c>
      <c r="G10387" s="2">
        <v>0.51331300000000002</v>
      </c>
      <c r="H10387" s="2">
        <v>0.51781500000000003</v>
      </c>
      <c r="J10387" s="2">
        <v>12.28369</v>
      </c>
      <c r="K10387" s="2">
        <v>0.30076799999999998</v>
      </c>
      <c r="L10387" s="2">
        <v>6.4888000000000001E-2</v>
      </c>
    </row>
    <row r="10388" spans="1:12" x14ac:dyDescent="0.2">
      <c r="A10388" s="2">
        <v>12.28439</v>
      </c>
      <c r="B10388" s="2">
        <v>86.496170000000006</v>
      </c>
      <c r="C10388" s="2">
        <v>0.43249100000000001</v>
      </c>
      <c r="D10388" s="2">
        <v>1.0994600000000001</v>
      </c>
      <c r="F10388" s="2">
        <v>12.28159</v>
      </c>
      <c r="G10388" s="2">
        <v>0.51382399999999995</v>
      </c>
      <c r="H10388" s="2">
        <v>0.51779900000000001</v>
      </c>
      <c r="J10388" s="2">
        <v>12.28439</v>
      </c>
      <c r="K10388" s="2">
        <v>0.30126599999999998</v>
      </c>
      <c r="L10388" s="2">
        <v>6.4780000000000004E-2</v>
      </c>
    </row>
    <row r="10389" spans="1:12" x14ac:dyDescent="0.2">
      <c r="A10389" s="2">
        <v>12.2851</v>
      </c>
      <c r="B10389" s="2">
        <v>86.584559999999996</v>
      </c>
      <c r="C10389" s="2">
        <v>0.43251699999999998</v>
      </c>
      <c r="D10389" s="2">
        <v>1.0994900000000001</v>
      </c>
      <c r="F10389" s="2">
        <v>12.28229</v>
      </c>
      <c r="G10389" s="2">
        <v>0.51493800000000001</v>
      </c>
      <c r="H10389" s="2">
        <v>0.51800500000000005</v>
      </c>
      <c r="J10389" s="2">
        <v>12.2851</v>
      </c>
      <c r="K10389" s="2">
        <v>0.301315</v>
      </c>
      <c r="L10389" s="2">
        <v>6.4473000000000003E-2</v>
      </c>
    </row>
    <row r="10390" spans="1:12" x14ac:dyDescent="0.2">
      <c r="A10390" s="2">
        <v>12.2858</v>
      </c>
      <c r="B10390" s="2">
        <v>86.672899999999998</v>
      </c>
      <c r="C10390" s="2">
        <v>0.43221199999999999</v>
      </c>
      <c r="D10390" s="2">
        <v>1.099788</v>
      </c>
      <c r="F10390" s="2">
        <v>12.28299</v>
      </c>
      <c r="G10390" s="2">
        <v>0.515648</v>
      </c>
      <c r="H10390" s="2">
        <v>0.51807400000000003</v>
      </c>
      <c r="J10390" s="2">
        <v>12.2858</v>
      </c>
      <c r="K10390" s="2">
        <v>0.30130899999999999</v>
      </c>
      <c r="L10390" s="2">
        <v>6.4307000000000003E-2</v>
      </c>
    </row>
    <row r="10391" spans="1:12" x14ac:dyDescent="0.2">
      <c r="A10391" s="2">
        <v>12.2865</v>
      </c>
      <c r="B10391" s="2">
        <v>86.761480000000006</v>
      </c>
      <c r="C10391" s="2">
        <v>0.43220399999999998</v>
      </c>
      <c r="D10391" s="2">
        <v>1.1001160000000001</v>
      </c>
      <c r="F10391" s="2">
        <v>12.28369</v>
      </c>
      <c r="G10391" s="2">
        <v>0.51625100000000002</v>
      </c>
      <c r="H10391" s="2">
        <v>0.51778400000000002</v>
      </c>
      <c r="J10391" s="2">
        <v>12.2865</v>
      </c>
      <c r="K10391" s="2">
        <v>0.30156699999999997</v>
      </c>
      <c r="L10391" s="2">
        <v>6.4046000000000006E-2</v>
      </c>
    </row>
    <row r="10392" spans="1:12" x14ac:dyDescent="0.2">
      <c r="A10392" s="2">
        <v>12.2872</v>
      </c>
      <c r="B10392" s="2">
        <v>86.847210000000004</v>
      </c>
      <c r="C10392" s="2">
        <v>0.43257099999999998</v>
      </c>
      <c r="D10392" s="2">
        <v>1.1006119999999999</v>
      </c>
      <c r="F10392" s="2">
        <v>12.28439</v>
      </c>
      <c r="G10392" s="2">
        <v>0.51663999999999999</v>
      </c>
      <c r="H10392" s="2">
        <v>0.51738700000000004</v>
      </c>
      <c r="J10392" s="2">
        <v>12.2872</v>
      </c>
      <c r="K10392" s="2">
        <v>0.30173899999999998</v>
      </c>
      <c r="L10392" s="2">
        <v>6.3450000000000006E-2</v>
      </c>
    </row>
    <row r="10393" spans="1:12" x14ac:dyDescent="0.2">
      <c r="A10393" s="2">
        <v>12.2879</v>
      </c>
      <c r="B10393" s="2">
        <v>86.927800000000005</v>
      </c>
      <c r="C10393" s="2">
        <v>0.43287599999999998</v>
      </c>
      <c r="D10393" s="2">
        <v>1.101062</v>
      </c>
      <c r="F10393" s="2">
        <v>12.2851</v>
      </c>
      <c r="G10393" s="2">
        <v>0.51731899999999997</v>
      </c>
      <c r="H10393" s="2">
        <v>0.51775400000000005</v>
      </c>
      <c r="J10393" s="2">
        <v>12.2879</v>
      </c>
      <c r="K10393" s="2">
        <v>0.30189500000000002</v>
      </c>
      <c r="L10393" s="2">
        <v>6.3598000000000002E-2</v>
      </c>
    </row>
    <row r="10394" spans="1:12" x14ac:dyDescent="0.2">
      <c r="A10394" s="2">
        <v>12.288600000000001</v>
      </c>
      <c r="B10394" s="2">
        <v>87.005859999999998</v>
      </c>
      <c r="C10394" s="2">
        <v>0.43288300000000002</v>
      </c>
      <c r="D10394" s="2">
        <v>1.101321</v>
      </c>
      <c r="F10394" s="2">
        <v>12.2858</v>
      </c>
      <c r="G10394" s="2">
        <v>0.51744100000000004</v>
      </c>
      <c r="H10394" s="2">
        <v>0.51792899999999997</v>
      </c>
      <c r="J10394" s="2">
        <v>12.288600000000001</v>
      </c>
      <c r="K10394" s="2">
        <v>0.30257800000000001</v>
      </c>
      <c r="L10394" s="2">
        <v>6.3807000000000003E-2</v>
      </c>
    </row>
    <row r="10395" spans="1:12" x14ac:dyDescent="0.2">
      <c r="A10395" s="2">
        <v>12.289300000000001</v>
      </c>
      <c r="B10395" s="2">
        <v>87.086590000000001</v>
      </c>
      <c r="C10395" s="2">
        <v>0.43263499999999999</v>
      </c>
      <c r="D10395" s="2">
        <v>1.1016570000000001</v>
      </c>
      <c r="F10395" s="2">
        <v>12.2865</v>
      </c>
      <c r="G10395" s="2">
        <v>0.51839400000000002</v>
      </c>
      <c r="H10395" s="2">
        <v>0.51839400000000002</v>
      </c>
      <c r="J10395" s="2">
        <v>12.289300000000001</v>
      </c>
      <c r="K10395" s="2">
        <v>0.30283500000000002</v>
      </c>
      <c r="L10395" s="2">
        <v>6.3539999999999999E-2</v>
      </c>
    </row>
    <row r="10396" spans="1:12" x14ac:dyDescent="0.2">
      <c r="A10396" s="2">
        <v>12.290010000000001</v>
      </c>
      <c r="B10396" s="2">
        <v>87.173230000000004</v>
      </c>
      <c r="C10396" s="2">
        <v>0.43281500000000001</v>
      </c>
      <c r="D10396" s="2">
        <v>1.1019239999999999</v>
      </c>
      <c r="F10396" s="2">
        <v>12.2872</v>
      </c>
      <c r="G10396" s="2">
        <v>0.51864600000000005</v>
      </c>
      <c r="H10396" s="2">
        <v>0.51833300000000004</v>
      </c>
      <c r="J10396" s="2">
        <v>12.290010000000001</v>
      </c>
      <c r="K10396" s="2">
        <v>0.30328699999999997</v>
      </c>
      <c r="L10396" s="2">
        <v>6.3650999999999999E-2</v>
      </c>
    </row>
    <row r="10397" spans="1:12" x14ac:dyDescent="0.2">
      <c r="A10397" s="2">
        <v>12.290710000000001</v>
      </c>
      <c r="B10397" s="2">
        <v>87.263000000000005</v>
      </c>
      <c r="C10397" s="2">
        <v>0.43304700000000002</v>
      </c>
      <c r="D10397" s="2">
        <v>1.1019319999999999</v>
      </c>
      <c r="F10397" s="2">
        <v>12.2879</v>
      </c>
      <c r="G10397" s="2">
        <v>0.51895100000000005</v>
      </c>
      <c r="H10397" s="2">
        <v>0.51869200000000004</v>
      </c>
      <c r="J10397" s="2">
        <v>12.290710000000001</v>
      </c>
      <c r="K10397" s="2">
        <v>0.304392</v>
      </c>
      <c r="L10397" s="2">
        <v>6.3814999999999997E-2</v>
      </c>
    </row>
    <row r="10398" spans="1:12" x14ac:dyDescent="0.2">
      <c r="A10398" s="2">
        <v>12.291410000000001</v>
      </c>
      <c r="B10398" s="2">
        <v>87.352860000000007</v>
      </c>
      <c r="C10398" s="2">
        <v>0.43339100000000003</v>
      </c>
      <c r="D10398" s="2">
        <v>1.1020920000000001</v>
      </c>
      <c r="F10398" s="2">
        <v>12.288600000000001</v>
      </c>
      <c r="G10398" s="2">
        <v>0.51955399999999996</v>
      </c>
      <c r="H10398" s="2">
        <v>0.51840200000000003</v>
      </c>
      <c r="J10398" s="2">
        <v>12.291410000000001</v>
      </c>
      <c r="K10398" s="2">
        <v>0.30473299999999998</v>
      </c>
      <c r="L10398" s="2">
        <v>6.3560000000000005E-2</v>
      </c>
    </row>
    <row r="10399" spans="1:12" x14ac:dyDescent="0.2">
      <c r="A10399" s="2">
        <v>12.292109999999999</v>
      </c>
      <c r="B10399" s="2">
        <v>87.442719999999994</v>
      </c>
      <c r="C10399" s="2">
        <v>0.43368800000000002</v>
      </c>
      <c r="D10399" s="2">
        <v>1.102122</v>
      </c>
      <c r="F10399" s="2">
        <v>12.289300000000001</v>
      </c>
      <c r="G10399" s="2">
        <v>0.51970700000000003</v>
      </c>
      <c r="H10399" s="2">
        <v>0.51882200000000001</v>
      </c>
      <c r="J10399" s="2">
        <v>12.292109999999999</v>
      </c>
      <c r="K10399" s="2">
        <v>0.305591</v>
      </c>
      <c r="L10399" s="2">
        <v>6.4050999999999997E-2</v>
      </c>
    </row>
    <row r="10400" spans="1:12" x14ac:dyDescent="0.2">
      <c r="A10400" s="2">
        <v>12.292809999999999</v>
      </c>
      <c r="B10400" s="2">
        <v>87.532430000000005</v>
      </c>
      <c r="C10400" s="2">
        <v>0.43369200000000002</v>
      </c>
      <c r="D10400" s="2">
        <v>1.1021909999999999</v>
      </c>
      <c r="F10400" s="2">
        <v>12.290010000000001</v>
      </c>
      <c r="G10400" s="2">
        <v>0.51959999999999995</v>
      </c>
      <c r="H10400" s="2">
        <v>0.51957699999999996</v>
      </c>
      <c r="J10400" s="2">
        <v>12.292809999999999</v>
      </c>
      <c r="K10400" s="2">
        <v>0.306425</v>
      </c>
      <c r="L10400" s="2">
        <v>6.4015000000000002E-2</v>
      </c>
    </row>
    <row r="10401" spans="1:12" x14ac:dyDescent="0.2">
      <c r="A10401" s="2">
        <v>12.293509999999999</v>
      </c>
      <c r="B10401" s="2">
        <v>87.62209</v>
      </c>
      <c r="C10401" s="2">
        <v>0.43359300000000001</v>
      </c>
      <c r="D10401" s="2">
        <v>1.1023130000000001</v>
      </c>
      <c r="F10401" s="2">
        <v>12.290710000000001</v>
      </c>
      <c r="G10401" s="2">
        <v>0.51976</v>
      </c>
      <c r="H10401" s="2">
        <v>0.52036300000000002</v>
      </c>
      <c r="J10401" s="2">
        <v>12.293509999999999</v>
      </c>
      <c r="K10401" s="2">
        <v>0.30706</v>
      </c>
      <c r="L10401" s="2">
        <v>6.3556000000000001E-2</v>
      </c>
    </row>
    <row r="10402" spans="1:12" x14ac:dyDescent="0.2">
      <c r="A10402" s="2">
        <v>12.29421</v>
      </c>
      <c r="B10402" s="2">
        <v>87.711619999999996</v>
      </c>
      <c r="C10402" s="2">
        <v>0.43370700000000001</v>
      </c>
      <c r="D10402" s="2">
        <v>1.1026640000000001</v>
      </c>
      <c r="F10402" s="2">
        <v>12.291410000000001</v>
      </c>
      <c r="G10402" s="2">
        <v>0.52045399999999997</v>
      </c>
      <c r="H10402" s="2">
        <v>0.52061500000000005</v>
      </c>
      <c r="J10402" s="2">
        <v>12.29421</v>
      </c>
      <c r="K10402" s="2">
        <v>0.307506</v>
      </c>
      <c r="L10402" s="2">
        <v>6.3136999999999999E-2</v>
      </c>
    </row>
    <row r="10403" spans="1:12" x14ac:dyDescent="0.2">
      <c r="A10403" s="2">
        <v>12.29491</v>
      </c>
      <c r="B10403" s="2">
        <v>87.800979999999996</v>
      </c>
      <c r="C10403" s="2">
        <v>0.43385200000000002</v>
      </c>
      <c r="D10403" s="2">
        <v>1.103343</v>
      </c>
      <c r="F10403" s="2">
        <v>12.292109999999999</v>
      </c>
      <c r="G10403" s="2">
        <v>0.52013399999999999</v>
      </c>
      <c r="H10403" s="2">
        <v>0.52075199999999999</v>
      </c>
      <c r="J10403" s="2">
        <v>12.29491</v>
      </c>
      <c r="K10403" s="2">
        <v>0.30829400000000001</v>
      </c>
      <c r="L10403" s="2">
        <v>6.2861E-2</v>
      </c>
    </row>
    <row r="10404" spans="1:12" x14ac:dyDescent="0.2">
      <c r="A10404" s="2">
        <v>12.29562</v>
      </c>
      <c r="B10404" s="2">
        <v>87.889880000000005</v>
      </c>
      <c r="C10404" s="2">
        <v>0.43404700000000002</v>
      </c>
      <c r="D10404" s="2">
        <v>1.104144</v>
      </c>
      <c r="F10404" s="2">
        <v>12.292809999999999</v>
      </c>
      <c r="G10404" s="2">
        <v>0.519783</v>
      </c>
      <c r="H10404" s="2">
        <v>0.52054599999999995</v>
      </c>
      <c r="J10404" s="2">
        <v>12.29562</v>
      </c>
      <c r="K10404" s="2">
        <v>0.30848900000000001</v>
      </c>
      <c r="L10404" s="2">
        <v>6.3087000000000004E-2</v>
      </c>
    </row>
    <row r="10405" spans="1:12" x14ac:dyDescent="0.2">
      <c r="A10405" s="2">
        <v>12.29632</v>
      </c>
      <c r="B10405" s="2">
        <v>87.978030000000004</v>
      </c>
      <c r="C10405" s="2">
        <v>0.43446699999999999</v>
      </c>
      <c r="D10405" s="2">
        <v>1.1050599999999999</v>
      </c>
      <c r="F10405" s="2">
        <v>12.293509999999999</v>
      </c>
      <c r="G10405" s="2">
        <v>0.51966100000000004</v>
      </c>
      <c r="H10405" s="2">
        <v>0.52016399999999996</v>
      </c>
      <c r="J10405" s="2">
        <v>12.29632</v>
      </c>
      <c r="K10405" s="2">
        <v>0.309446</v>
      </c>
      <c r="L10405" s="2">
        <v>6.3252000000000003E-2</v>
      </c>
    </row>
    <row r="10406" spans="1:12" x14ac:dyDescent="0.2">
      <c r="A10406" s="2">
        <v>12.29702</v>
      </c>
      <c r="B10406" s="2">
        <v>88.065700000000007</v>
      </c>
      <c r="C10406" s="2">
        <v>0.43461899999999998</v>
      </c>
      <c r="D10406" s="2">
        <v>1.105235</v>
      </c>
      <c r="F10406" s="2">
        <v>12.29421</v>
      </c>
      <c r="G10406" s="2">
        <v>0.51950799999999997</v>
      </c>
      <c r="H10406" s="2">
        <v>0.52023299999999995</v>
      </c>
      <c r="J10406" s="2">
        <v>12.29702</v>
      </c>
      <c r="K10406" s="2">
        <v>0.30993799999999999</v>
      </c>
      <c r="L10406" s="2">
        <v>6.3545000000000004E-2</v>
      </c>
    </row>
    <row r="10407" spans="1:12" x14ac:dyDescent="0.2">
      <c r="A10407" s="2">
        <v>12.29772</v>
      </c>
      <c r="B10407" s="2">
        <v>88.153639999999996</v>
      </c>
      <c r="C10407" s="2">
        <v>0.43416900000000003</v>
      </c>
      <c r="D10407" s="2">
        <v>1.1054029999999999</v>
      </c>
      <c r="F10407" s="2">
        <v>12.29491</v>
      </c>
      <c r="G10407" s="2">
        <v>0.51920299999999997</v>
      </c>
      <c r="H10407" s="2">
        <v>0.52045399999999997</v>
      </c>
      <c r="J10407" s="2">
        <v>12.29772</v>
      </c>
      <c r="K10407" s="2">
        <v>0.31084200000000001</v>
      </c>
      <c r="L10407" s="2">
        <v>6.3326999999999994E-2</v>
      </c>
    </row>
    <row r="10408" spans="1:12" x14ac:dyDescent="0.2">
      <c r="A10408" s="2">
        <v>12.29842</v>
      </c>
      <c r="B10408" s="2">
        <v>88.241330000000005</v>
      </c>
      <c r="C10408" s="2">
        <v>0.43362400000000001</v>
      </c>
      <c r="D10408" s="2">
        <v>1.1056090000000001</v>
      </c>
      <c r="F10408" s="2">
        <v>12.29562</v>
      </c>
      <c r="G10408" s="2">
        <v>0.51855499999999999</v>
      </c>
      <c r="H10408" s="2">
        <v>0.52075199999999999</v>
      </c>
      <c r="J10408" s="2">
        <v>12.29842</v>
      </c>
      <c r="K10408" s="2">
        <v>0.311643</v>
      </c>
      <c r="L10408" s="2">
        <v>6.3779000000000002E-2</v>
      </c>
    </row>
    <row r="10409" spans="1:12" x14ac:dyDescent="0.2">
      <c r="A10409" s="2">
        <v>12.29912</v>
      </c>
      <c r="B10409" s="2">
        <v>88.328810000000004</v>
      </c>
      <c r="C10409" s="2">
        <v>0.43358200000000002</v>
      </c>
      <c r="D10409" s="2">
        <v>1.1057920000000001</v>
      </c>
      <c r="F10409" s="2">
        <v>12.29632</v>
      </c>
      <c r="G10409" s="2">
        <v>0.51781500000000003</v>
      </c>
      <c r="H10409" s="2">
        <v>0.52053799999999995</v>
      </c>
      <c r="J10409" s="2">
        <v>12.29912</v>
      </c>
      <c r="K10409" s="2">
        <v>0.31182500000000002</v>
      </c>
      <c r="L10409" s="2">
        <v>6.3834000000000002E-2</v>
      </c>
    </row>
    <row r="10410" spans="1:12" x14ac:dyDescent="0.2">
      <c r="A10410" s="2">
        <v>12.29982</v>
      </c>
      <c r="B10410" s="2">
        <v>88.416060000000002</v>
      </c>
      <c r="C10410" s="2">
        <v>0.43366900000000003</v>
      </c>
      <c r="D10410" s="2">
        <v>1.1062270000000001</v>
      </c>
      <c r="F10410" s="2">
        <v>12.29702</v>
      </c>
      <c r="G10410" s="2">
        <v>0.51779900000000001</v>
      </c>
      <c r="H10410" s="2">
        <v>0.52072099999999999</v>
      </c>
      <c r="J10410" s="2">
        <v>12.29982</v>
      </c>
      <c r="K10410" s="2">
        <v>0.31234699999999999</v>
      </c>
      <c r="L10410" s="2">
        <v>6.3531000000000004E-2</v>
      </c>
    </row>
    <row r="10411" spans="1:12" x14ac:dyDescent="0.2">
      <c r="A10411" s="2">
        <v>12.30053</v>
      </c>
      <c r="B10411" s="2">
        <v>88.502870000000001</v>
      </c>
      <c r="C10411" s="2">
        <v>0.43382599999999999</v>
      </c>
      <c r="D10411" s="2">
        <v>1.106387</v>
      </c>
      <c r="F10411" s="2">
        <v>12.29772</v>
      </c>
      <c r="G10411" s="2">
        <v>0.51800500000000005</v>
      </c>
      <c r="H10411" s="2">
        <v>0.52063800000000005</v>
      </c>
      <c r="J10411" s="2">
        <v>12.30053</v>
      </c>
      <c r="K10411" s="2">
        <v>0.31307600000000002</v>
      </c>
      <c r="L10411" s="2">
        <v>6.2800999999999996E-2</v>
      </c>
    </row>
    <row r="10412" spans="1:12" x14ac:dyDescent="0.2">
      <c r="A10412" s="2">
        <v>12.30123</v>
      </c>
      <c r="B10412" s="2">
        <v>88.588880000000003</v>
      </c>
      <c r="C10412" s="2">
        <v>0.43379899999999999</v>
      </c>
      <c r="D10412" s="2">
        <v>1.107181</v>
      </c>
      <c r="F10412" s="2">
        <v>12.29842</v>
      </c>
      <c r="G10412" s="2">
        <v>0.51807400000000003</v>
      </c>
      <c r="H10412" s="2">
        <v>0.52079799999999998</v>
      </c>
      <c r="J10412" s="2">
        <v>12.30123</v>
      </c>
      <c r="K10412" s="2">
        <v>0.31402000000000002</v>
      </c>
      <c r="L10412" s="2">
        <v>6.2955999999999998E-2</v>
      </c>
    </row>
    <row r="10413" spans="1:12" x14ac:dyDescent="0.2">
      <c r="A10413" s="2">
        <v>12.30193</v>
      </c>
      <c r="B10413" s="2">
        <v>88.675259999999994</v>
      </c>
      <c r="C10413" s="2">
        <v>0.43371500000000002</v>
      </c>
      <c r="D10413" s="2">
        <v>1.107677</v>
      </c>
      <c r="F10413" s="2">
        <v>12.29912</v>
      </c>
      <c r="G10413" s="2">
        <v>0.51778400000000002</v>
      </c>
      <c r="H10413" s="2">
        <v>0.52081299999999997</v>
      </c>
      <c r="J10413" s="2">
        <v>12.30193</v>
      </c>
      <c r="K10413" s="2">
        <v>0.31461299999999998</v>
      </c>
      <c r="L10413" s="2">
        <v>6.2604999999999994E-2</v>
      </c>
    </row>
    <row r="10414" spans="1:12" x14ac:dyDescent="0.2">
      <c r="A10414" s="2">
        <v>12.302630000000001</v>
      </c>
      <c r="B10414" s="2">
        <v>88.761489999999995</v>
      </c>
      <c r="C10414" s="2">
        <v>0.43339800000000001</v>
      </c>
      <c r="D10414" s="2">
        <v>1.1076919999999999</v>
      </c>
      <c r="F10414" s="2">
        <v>12.29982</v>
      </c>
      <c r="G10414" s="2">
        <v>0.51738700000000004</v>
      </c>
      <c r="H10414" s="2">
        <v>0.52043899999999998</v>
      </c>
      <c r="J10414" s="2">
        <v>12.302630000000001</v>
      </c>
      <c r="K10414" s="2">
        <v>0.31528299999999998</v>
      </c>
      <c r="L10414" s="2">
        <v>6.2907000000000005E-2</v>
      </c>
    </row>
    <row r="10415" spans="1:12" x14ac:dyDescent="0.2">
      <c r="A10415" s="2">
        <v>12.303330000000001</v>
      </c>
      <c r="B10415" s="2">
        <v>88.846990000000005</v>
      </c>
      <c r="C10415" s="2">
        <v>0.43307400000000001</v>
      </c>
      <c r="D10415" s="2">
        <v>1.1077300000000001</v>
      </c>
      <c r="F10415" s="2">
        <v>12.30053</v>
      </c>
      <c r="G10415" s="2">
        <v>0.51775400000000005</v>
      </c>
      <c r="H10415" s="2">
        <v>0.52034000000000002</v>
      </c>
      <c r="J10415" s="2">
        <v>12.303330000000001</v>
      </c>
      <c r="K10415" s="2">
        <v>0.31636799999999998</v>
      </c>
      <c r="L10415" s="2">
        <v>6.3211000000000003E-2</v>
      </c>
    </row>
    <row r="10416" spans="1:12" x14ac:dyDescent="0.2">
      <c r="A10416" s="2">
        <v>12.304029999999999</v>
      </c>
      <c r="B10416" s="2">
        <v>88.932479999999998</v>
      </c>
      <c r="C10416" s="2">
        <v>0.43329899999999999</v>
      </c>
      <c r="D10416" s="2">
        <v>1.1084320000000001</v>
      </c>
      <c r="F10416" s="2">
        <v>12.30123</v>
      </c>
      <c r="G10416" s="2">
        <v>0.51792899999999997</v>
      </c>
      <c r="H10416" s="2">
        <v>0.52014899999999997</v>
      </c>
      <c r="J10416" s="2">
        <v>12.304029999999999</v>
      </c>
      <c r="K10416" s="2">
        <v>0.31689099999999998</v>
      </c>
      <c r="L10416" s="2">
        <v>6.3007999999999995E-2</v>
      </c>
    </row>
    <row r="10417" spans="1:12" x14ac:dyDescent="0.2">
      <c r="A10417" s="2">
        <v>12.304729999999999</v>
      </c>
      <c r="B10417" s="2">
        <v>89.018360000000001</v>
      </c>
      <c r="C10417" s="2">
        <v>0.43372699999999997</v>
      </c>
      <c r="D10417" s="2">
        <v>1.1093090000000001</v>
      </c>
      <c r="F10417" s="2">
        <v>12.30193</v>
      </c>
      <c r="G10417" s="2">
        <v>0.51839400000000002</v>
      </c>
      <c r="H10417" s="2">
        <v>0.51983599999999996</v>
      </c>
      <c r="J10417" s="2">
        <v>12.304729999999999</v>
      </c>
      <c r="K10417" s="2">
        <v>0.31744600000000001</v>
      </c>
      <c r="L10417" s="2">
        <v>6.2673000000000006E-2</v>
      </c>
    </row>
    <row r="10418" spans="1:12" x14ac:dyDescent="0.2">
      <c r="A10418" s="2">
        <v>12.305440000000001</v>
      </c>
      <c r="B10418" s="2">
        <v>89.104230000000001</v>
      </c>
      <c r="C10418" s="2">
        <v>0.43395499999999998</v>
      </c>
      <c r="D10418" s="2">
        <v>1.1104000000000001</v>
      </c>
      <c r="F10418" s="2">
        <v>12.302630000000001</v>
      </c>
      <c r="G10418" s="2">
        <v>0.51833300000000004</v>
      </c>
      <c r="H10418" s="2">
        <v>0.51923399999999997</v>
      </c>
      <c r="J10418" s="2">
        <v>12.305440000000001</v>
      </c>
      <c r="K10418" s="2">
        <v>0.31820700000000002</v>
      </c>
      <c r="L10418" s="2">
        <v>6.3214999999999993E-2</v>
      </c>
    </row>
    <row r="10419" spans="1:12" x14ac:dyDescent="0.2">
      <c r="A10419" s="2">
        <v>12.306139999999999</v>
      </c>
      <c r="B10419" s="2">
        <v>89.189880000000002</v>
      </c>
      <c r="C10419" s="2">
        <v>0.43415399999999998</v>
      </c>
      <c r="D10419" s="2">
        <v>1.1104540000000001</v>
      </c>
      <c r="F10419" s="2">
        <v>12.303330000000001</v>
      </c>
      <c r="G10419" s="2">
        <v>0.51869200000000004</v>
      </c>
      <c r="H10419" s="2">
        <v>0.51911200000000002</v>
      </c>
      <c r="J10419" s="2">
        <v>12.306139999999999</v>
      </c>
      <c r="K10419" s="2">
        <v>0.31875799999999999</v>
      </c>
      <c r="L10419" s="2">
        <v>6.2939999999999996E-2</v>
      </c>
    </row>
    <row r="10420" spans="1:12" x14ac:dyDescent="0.2">
      <c r="A10420" s="2">
        <v>12.306839999999999</v>
      </c>
      <c r="B10420" s="2">
        <v>89.275480000000002</v>
      </c>
      <c r="C10420" s="2">
        <v>0.43416900000000003</v>
      </c>
      <c r="D10420" s="2">
        <v>1.1110869999999999</v>
      </c>
      <c r="F10420" s="2">
        <v>12.304029999999999</v>
      </c>
      <c r="G10420" s="2">
        <v>0.51840200000000003</v>
      </c>
      <c r="H10420" s="2">
        <v>0.51912700000000001</v>
      </c>
      <c r="J10420" s="2">
        <v>12.306839999999999</v>
      </c>
      <c r="K10420" s="2">
        <v>0.31977100000000003</v>
      </c>
      <c r="L10420" s="2">
        <v>6.2283999999999999E-2</v>
      </c>
    </row>
    <row r="10421" spans="1:12" x14ac:dyDescent="0.2">
      <c r="A10421" s="2">
        <v>12.307539999999999</v>
      </c>
      <c r="B10421" s="2">
        <v>89.360929999999996</v>
      </c>
      <c r="C10421" s="2">
        <v>0.43410799999999999</v>
      </c>
      <c r="D10421" s="2">
        <v>1.1112470000000001</v>
      </c>
      <c r="F10421" s="2">
        <v>12.304729999999999</v>
      </c>
      <c r="G10421" s="2">
        <v>0.51882200000000001</v>
      </c>
      <c r="H10421" s="2">
        <v>0.51917999999999997</v>
      </c>
      <c r="J10421" s="2">
        <v>12.307539999999999</v>
      </c>
      <c r="K10421" s="2">
        <v>0.32030500000000001</v>
      </c>
      <c r="L10421" s="2">
        <v>6.2384000000000002E-2</v>
      </c>
    </row>
    <row r="10422" spans="1:12" x14ac:dyDescent="0.2">
      <c r="A10422" s="2">
        <v>12.30824</v>
      </c>
      <c r="B10422" s="2">
        <v>89.447040000000001</v>
      </c>
      <c r="C10422" s="2">
        <v>0.43450499999999997</v>
      </c>
      <c r="D10422" s="2">
        <v>1.111278</v>
      </c>
      <c r="F10422" s="2">
        <v>12.305440000000001</v>
      </c>
      <c r="G10422" s="2">
        <v>0.51957699999999996</v>
      </c>
      <c r="H10422" s="2">
        <v>0.51874500000000001</v>
      </c>
      <c r="J10422" s="2">
        <v>12.30824</v>
      </c>
      <c r="K10422" s="2">
        <v>0.320324</v>
      </c>
      <c r="L10422" s="2">
        <v>6.2429999999999999E-2</v>
      </c>
    </row>
    <row r="10423" spans="1:12" x14ac:dyDescent="0.2">
      <c r="A10423" s="2">
        <v>12.30894</v>
      </c>
      <c r="B10423" s="2">
        <v>89.532520000000005</v>
      </c>
      <c r="C10423" s="2">
        <v>0.43453900000000001</v>
      </c>
      <c r="D10423" s="2">
        <v>1.1112470000000001</v>
      </c>
      <c r="F10423" s="2">
        <v>12.306139999999999</v>
      </c>
      <c r="G10423" s="2">
        <v>0.52036300000000002</v>
      </c>
      <c r="H10423" s="2">
        <v>0.51813500000000001</v>
      </c>
      <c r="J10423" s="2">
        <v>12.30894</v>
      </c>
      <c r="K10423" s="2">
        <v>0.32098900000000002</v>
      </c>
      <c r="L10423" s="2">
        <v>6.2488000000000002E-2</v>
      </c>
    </row>
    <row r="10424" spans="1:12" x14ac:dyDescent="0.2">
      <c r="A10424" s="2">
        <v>12.30964</v>
      </c>
      <c r="B10424" s="2">
        <v>89.618200000000002</v>
      </c>
      <c r="C10424" s="2">
        <v>0.43451600000000001</v>
      </c>
      <c r="D10424" s="2">
        <v>1.111407</v>
      </c>
      <c r="F10424" s="2">
        <v>12.306839999999999</v>
      </c>
      <c r="G10424" s="2">
        <v>0.52061500000000005</v>
      </c>
      <c r="H10424" s="2">
        <v>0.51760899999999999</v>
      </c>
      <c r="J10424" s="2">
        <v>12.30964</v>
      </c>
      <c r="K10424" s="2">
        <v>0.32094200000000001</v>
      </c>
      <c r="L10424" s="2">
        <v>6.2840999999999994E-2</v>
      </c>
    </row>
    <row r="10425" spans="1:12" x14ac:dyDescent="0.2">
      <c r="A10425" s="2">
        <v>12.31035</v>
      </c>
      <c r="B10425" s="2">
        <v>89.704300000000003</v>
      </c>
      <c r="C10425" s="2">
        <v>0.43417299999999998</v>
      </c>
      <c r="D10425" s="2">
        <v>1.11127</v>
      </c>
      <c r="F10425" s="2">
        <v>12.307539999999999</v>
      </c>
      <c r="G10425" s="2">
        <v>0.52075199999999999</v>
      </c>
      <c r="H10425" s="2">
        <v>0.51709000000000005</v>
      </c>
      <c r="J10425" s="2">
        <v>12.31035</v>
      </c>
      <c r="K10425" s="2">
        <v>0.32100299999999998</v>
      </c>
      <c r="L10425" s="2">
        <v>6.2631999999999993E-2</v>
      </c>
    </row>
    <row r="10426" spans="1:12" x14ac:dyDescent="0.2">
      <c r="A10426" s="2">
        <v>12.31105</v>
      </c>
      <c r="B10426" s="2">
        <v>89.790409999999994</v>
      </c>
      <c r="C10426" s="2">
        <v>0.43399700000000002</v>
      </c>
      <c r="D10426" s="2">
        <v>1.1113850000000001</v>
      </c>
      <c r="F10426" s="2">
        <v>12.30824</v>
      </c>
      <c r="G10426" s="2">
        <v>0.52054599999999995</v>
      </c>
      <c r="H10426" s="2">
        <v>0.51686900000000002</v>
      </c>
      <c r="J10426" s="2">
        <v>12.31105</v>
      </c>
      <c r="K10426" s="2">
        <v>0.321239</v>
      </c>
      <c r="L10426" s="2">
        <v>6.1998999999999999E-2</v>
      </c>
    </row>
    <row r="10427" spans="1:12" x14ac:dyDescent="0.2">
      <c r="A10427" s="2">
        <v>12.31175</v>
      </c>
      <c r="B10427" s="2">
        <v>89.876369999999994</v>
      </c>
      <c r="C10427" s="2">
        <v>0.43411899999999998</v>
      </c>
      <c r="D10427" s="2">
        <v>1.1114299999999999</v>
      </c>
      <c r="F10427" s="2">
        <v>12.30894</v>
      </c>
      <c r="G10427" s="2">
        <v>0.52016399999999996</v>
      </c>
      <c r="H10427" s="2">
        <v>0.51627299999999998</v>
      </c>
      <c r="J10427" s="2">
        <v>12.31175</v>
      </c>
      <c r="K10427" s="2">
        <v>0.32104300000000002</v>
      </c>
      <c r="L10427" s="2">
        <v>6.2522999999999995E-2</v>
      </c>
    </row>
    <row r="10428" spans="1:12" x14ac:dyDescent="0.2">
      <c r="A10428" s="2">
        <v>12.31245</v>
      </c>
      <c r="B10428" s="2">
        <v>89.961789999999993</v>
      </c>
      <c r="C10428" s="2">
        <v>0.43427199999999999</v>
      </c>
      <c r="D10428" s="2">
        <v>1.1113459999999999</v>
      </c>
      <c r="F10428" s="2">
        <v>12.30964</v>
      </c>
      <c r="G10428" s="2">
        <v>0.52023299999999995</v>
      </c>
      <c r="H10428" s="2">
        <v>0.51601399999999997</v>
      </c>
      <c r="J10428" s="2">
        <v>12.31245</v>
      </c>
      <c r="K10428" s="2">
        <v>0.32172200000000001</v>
      </c>
      <c r="L10428" s="2">
        <v>6.2025999999999998E-2</v>
      </c>
    </row>
    <row r="10429" spans="1:12" x14ac:dyDescent="0.2">
      <c r="A10429" s="2">
        <v>12.31315</v>
      </c>
      <c r="B10429" s="2">
        <v>90.047389999999993</v>
      </c>
      <c r="C10429" s="2">
        <v>0.43436399999999997</v>
      </c>
      <c r="D10429" s="2">
        <v>1.1121859999999999</v>
      </c>
      <c r="F10429" s="2">
        <v>12.31035</v>
      </c>
      <c r="G10429" s="2">
        <v>0.52045399999999997</v>
      </c>
      <c r="H10429" s="2">
        <v>0.51579299999999995</v>
      </c>
      <c r="J10429" s="2">
        <v>12.31315</v>
      </c>
      <c r="K10429" s="2">
        <v>0.32180199999999998</v>
      </c>
      <c r="L10429" s="2">
        <v>6.1552000000000003E-2</v>
      </c>
    </row>
    <row r="10430" spans="1:12" x14ac:dyDescent="0.2">
      <c r="A10430" s="2">
        <v>12.31385</v>
      </c>
      <c r="B10430" s="2">
        <v>90.133319999999998</v>
      </c>
      <c r="C10430" s="2">
        <v>0.43483300000000003</v>
      </c>
      <c r="D10430" s="2">
        <v>1.1127119999999999</v>
      </c>
      <c r="F10430" s="2">
        <v>12.31105</v>
      </c>
      <c r="G10430" s="2">
        <v>0.52075199999999999</v>
      </c>
      <c r="H10430" s="2">
        <v>0.51573199999999997</v>
      </c>
      <c r="J10430" s="2">
        <v>12.31385</v>
      </c>
      <c r="K10430" s="2">
        <v>0.32205899999999998</v>
      </c>
      <c r="L10430" s="2">
        <v>6.1702E-2</v>
      </c>
    </row>
    <row r="10431" spans="1:12" x14ac:dyDescent="0.2">
      <c r="A10431" s="2">
        <v>12.314550000000001</v>
      </c>
      <c r="B10431" s="2">
        <v>90.219030000000004</v>
      </c>
      <c r="C10431" s="2">
        <v>0.43490899999999999</v>
      </c>
      <c r="D10431" s="2">
        <v>1.1134599999999999</v>
      </c>
      <c r="F10431" s="2">
        <v>12.31175</v>
      </c>
      <c r="G10431" s="2">
        <v>0.52053799999999995</v>
      </c>
      <c r="H10431" s="2">
        <v>0.51593</v>
      </c>
      <c r="J10431" s="2">
        <v>12.314550000000001</v>
      </c>
      <c r="K10431" s="2">
        <v>0.32253100000000001</v>
      </c>
      <c r="L10431" s="2">
        <v>6.0672999999999998E-2</v>
      </c>
    </row>
    <row r="10432" spans="1:12" x14ac:dyDescent="0.2">
      <c r="A10432" s="2">
        <v>12.315250000000001</v>
      </c>
      <c r="B10432" s="2">
        <v>90.30386</v>
      </c>
      <c r="C10432" s="2">
        <v>0.43510399999999999</v>
      </c>
      <c r="D10432" s="2">
        <v>1.113963</v>
      </c>
      <c r="F10432" s="2">
        <v>12.31245</v>
      </c>
      <c r="G10432" s="2">
        <v>0.52072099999999999</v>
      </c>
      <c r="H10432" s="2">
        <v>0.516235</v>
      </c>
      <c r="J10432" s="2">
        <v>12.315250000000001</v>
      </c>
      <c r="K10432" s="2">
        <v>0.32312200000000002</v>
      </c>
      <c r="L10432" s="2">
        <v>5.9929000000000003E-2</v>
      </c>
    </row>
    <row r="10433" spans="1:12" x14ac:dyDescent="0.2">
      <c r="A10433" s="2">
        <v>12.31596</v>
      </c>
      <c r="B10433" s="2">
        <v>90.389399999999995</v>
      </c>
      <c r="C10433" s="2">
        <v>0.43561899999999998</v>
      </c>
      <c r="D10433" s="2">
        <v>1.114352</v>
      </c>
      <c r="F10433" s="2">
        <v>12.31315</v>
      </c>
      <c r="G10433" s="2">
        <v>0.52063800000000005</v>
      </c>
      <c r="H10433" s="2">
        <v>0.51637299999999997</v>
      </c>
      <c r="J10433" s="2">
        <v>12.31596</v>
      </c>
      <c r="K10433" s="2">
        <v>0.32353599999999999</v>
      </c>
      <c r="L10433" s="2">
        <v>6.021E-2</v>
      </c>
    </row>
    <row r="10434" spans="1:12" x14ac:dyDescent="0.2">
      <c r="A10434" s="2">
        <v>12.316660000000001</v>
      </c>
      <c r="B10434" s="2">
        <v>90.474729999999994</v>
      </c>
      <c r="C10434" s="2">
        <v>0.435832</v>
      </c>
      <c r="D10434" s="2">
        <v>1.1148180000000001</v>
      </c>
      <c r="F10434" s="2">
        <v>12.31385</v>
      </c>
      <c r="G10434" s="2">
        <v>0.52079799999999998</v>
      </c>
      <c r="H10434" s="2">
        <v>0.51667799999999997</v>
      </c>
      <c r="J10434" s="2">
        <v>12.316660000000001</v>
      </c>
      <c r="K10434" s="2">
        <v>0.323326</v>
      </c>
      <c r="L10434" s="2">
        <v>6.0350000000000001E-2</v>
      </c>
    </row>
    <row r="10435" spans="1:12" x14ac:dyDescent="0.2">
      <c r="A10435" s="2">
        <v>12.317360000000001</v>
      </c>
      <c r="B10435" s="2">
        <v>90.56</v>
      </c>
      <c r="C10435" s="2">
        <v>0.43620999999999999</v>
      </c>
      <c r="D10435" s="2">
        <v>1.115367</v>
      </c>
      <c r="F10435" s="2">
        <v>12.314550000000001</v>
      </c>
      <c r="G10435" s="2">
        <v>0.52081299999999997</v>
      </c>
      <c r="H10435" s="2">
        <v>0.516876</v>
      </c>
      <c r="J10435" s="2">
        <v>12.317360000000001</v>
      </c>
      <c r="K10435" s="2">
        <v>0.32356600000000002</v>
      </c>
      <c r="L10435" s="2">
        <v>6.0051E-2</v>
      </c>
    </row>
    <row r="10436" spans="1:12" x14ac:dyDescent="0.2">
      <c r="A10436" s="2">
        <v>12.318059999999999</v>
      </c>
      <c r="B10436" s="2">
        <v>90.644999999999996</v>
      </c>
      <c r="C10436" s="2">
        <v>0.436473</v>
      </c>
      <c r="D10436" s="2">
        <v>1.11571</v>
      </c>
      <c r="F10436" s="2">
        <v>12.315250000000001</v>
      </c>
      <c r="G10436" s="2">
        <v>0.52043899999999998</v>
      </c>
      <c r="H10436" s="2">
        <v>0.51715900000000004</v>
      </c>
      <c r="J10436" s="2">
        <v>12.318059999999999</v>
      </c>
      <c r="K10436" s="2">
        <v>0.32378400000000002</v>
      </c>
      <c r="L10436" s="2">
        <v>6.0007999999999999E-2</v>
      </c>
    </row>
    <row r="10437" spans="1:12" x14ac:dyDescent="0.2">
      <c r="A10437" s="2">
        <v>12.318759999999999</v>
      </c>
      <c r="B10437" s="2">
        <v>90.729839999999996</v>
      </c>
      <c r="C10437" s="2">
        <v>0.43705300000000002</v>
      </c>
      <c r="D10437" s="2">
        <v>1.1160079999999999</v>
      </c>
      <c r="F10437" s="2">
        <v>12.31596</v>
      </c>
      <c r="G10437" s="2">
        <v>0.52034000000000002</v>
      </c>
      <c r="H10437" s="2">
        <v>0.51775400000000005</v>
      </c>
      <c r="J10437" s="2">
        <v>12.318759999999999</v>
      </c>
      <c r="K10437" s="2">
        <v>0.324129</v>
      </c>
      <c r="L10437" s="2">
        <v>6.0040000000000003E-2</v>
      </c>
    </row>
    <row r="10438" spans="1:12" x14ac:dyDescent="0.2">
      <c r="A10438" s="2">
        <v>12.319459999999999</v>
      </c>
      <c r="B10438" s="2">
        <v>90.813800000000001</v>
      </c>
      <c r="C10438" s="2">
        <v>0.437888</v>
      </c>
      <c r="D10438" s="2">
        <v>1.1162449999999999</v>
      </c>
      <c r="F10438" s="2">
        <v>12.316660000000001</v>
      </c>
      <c r="G10438" s="2">
        <v>0.52014899999999997</v>
      </c>
      <c r="H10438" s="2">
        <v>0.51775400000000005</v>
      </c>
      <c r="J10438" s="2">
        <v>12.319459999999999</v>
      </c>
      <c r="K10438" s="2">
        <v>0.324795</v>
      </c>
      <c r="L10438" s="2">
        <v>6.0005000000000003E-2</v>
      </c>
    </row>
    <row r="10439" spans="1:12" x14ac:dyDescent="0.2">
      <c r="A10439" s="2">
        <v>12.32016</v>
      </c>
      <c r="B10439" s="2">
        <v>90.897869999999998</v>
      </c>
      <c r="C10439" s="2">
        <v>0.43834600000000001</v>
      </c>
      <c r="D10439" s="2">
        <v>1.1162669999999999</v>
      </c>
      <c r="F10439" s="2">
        <v>12.317360000000001</v>
      </c>
      <c r="G10439" s="2">
        <v>0.51983599999999996</v>
      </c>
      <c r="H10439" s="2">
        <v>0.51749400000000001</v>
      </c>
      <c r="J10439" s="2">
        <v>12.32016</v>
      </c>
      <c r="K10439" s="2">
        <v>0.32511899999999999</v>
      </c>
      <c r="L10439" s="2">
        <v>6.0269999999999997E-2</v>
      </c>
    </row>
    <row r="10440" spans="1:12" x14ac:dyDescent="0.2">
      <c r="A10440" s="2">
        <v>12.320869999999999</v>
      </c>
      <c r="B10440" s="2">
        <v>90.982709999999997</v>
      </c>
      <c r="C10440" s="2">
        <v>0.43867400000000001</v>
      </c>
      <c r="D10440" s="2">
        <v>1.116161</v>
      </c>
      <c r="F10440" s="2">
        <v>12.318059999999999</v>
      </c>
      <c r="G10440" s="2">
        <v>0.51923399999999997</v>
      </c>
      <c r="H10440" s="2">
        <v>0.51786799999999999</v>
      </c>
      <c r="J10440" s="2">
        <v>12.320869999999999</v>
      </c>
      <c r="K10440" s="2">
        <v>0.32551000000000002</v>
      </c>
      <c r="L10440" s="2">
        <v>6.0311999999999998E-2</v>
      </c>
    </row>
    <row r="10441" spans="1:12" x14ac:dyDescent="0.2">
      <c r="A10441" s="2">
        <v>12.321569999999999</v>
      </c>
      <c r="B10441" s="2">
        <v>91.066130000000001</v>
      </c>
      <c r="C10441" s="2">
        <v>0.43840299999999999</v>
      </c>
      <c r="D10441" s="2">
        <v>1.1163970000000001</v>
      </c>
      <c r="F10441" s="2">
        <v>12.318759999999999</v>
      </c>
      <c r="G10441" s="2">
        <v>0.51911200000000002</v>
      </c>
      <c r="H10441" s="2">
        <v>0.51813500000000001</v>
      </c>
      <c r="J10441" s="2">
        <v>12.321569999999999</v>
      </c>
      <c r="K10441" s="2">
        <v>0.325382</v>
      </c>
      <c r="L10441" s="2">
        <v>6.0260000000000001E-2</v>
      </c>
    </row>
    <row r="10442" spans="1:12" x14ac:dyDescent="0.2">
      <c r="A10442" s="2">
        <v>12.32227</v>
      </c>
      <c r="B10442" s="2">
        <v>91.149720000000002</v>
      </c>
      <c r="C10442" s="2">
        <v>0.43867</v>
      </c>
      <c r="D10442" s="2">
        <v>1.1170150000000001</v>
      </c>
      <c r="F10442" s="2">
        <v>12.319459999999999</v>
      </c>
      <c r="G10442" s="2">
        <v>0.51912700000000001</v>
      </c>
      <c r="H10442" s="2">
        <v>0.51776900000000003</v>
      </c>
      <c r="J10442" s="2">
        <v>12.32227</v>
      </c>
      <c r="K10442" s="2">
        <v>0.32588400000000001</v>
      </c>
      <c r="L10442" s="2">
        <v>6.1086000000000001E-2</v>
      </c>
    </row>
    <row r="10443" spans="1:12" x14ac:dyDescent="0.2">
      <c r="A10443" s="2">
        <v>12.32297</v>
      </c>
      <c r="B10443" s="2">
        <v>91.23254</v>
      </c>
      <c r="C10443" s="2">
        <v>0.43899100000000002</v>
      </c>
      <c r="D10443" s="2">
        <v>1.117389</v>
      </c>
      <c r="F10443" s="2">
        <v>12.32016</v>
      </c>
      <c r="G10443" s="2">
        <v>0.51917999999999997</v>
      </c>
      <c r="H10443" s="2">
        <v>0.51771500000000004</v>
      </c>
      <c r="J10443" s="2">
        <v>12.32297</v>
      </c>
      <c r="K10443" s="2">
        <v>0.32599800000000001</v>
      </c>
      <c r="L10443" s="2">
        <v>6.1353999999999999E-2</v>
      </c>
    </row>
    <row r="10444" spans="1:12" x14ac:dyDescent="0.2">
      <c r="A10444" s="2">
        <v>12.32367</v>
      </c>
      <c r="B10444" s="2">
        <v>91.314989999999995</v>
      </c>
      <c r="C10444" s="2">
        <v>0.43925799999999998</v>
      </c>
      <c r="D10444" s="2">
        <v>1.1176710000000001</v>
      </c>
      <c r="F10444" s="2">
        <v>12.320869999999999</v>
      </c>
      <c r="G10444" s="2">
        <v>0.51874500000000001</v>
      </c>
      <c r="H10444" s="2">
        <v>0.51792099999999996</v>
      </c>
      <c r="J10444" s="2">
        <v>12.32367</v>
      </c>
      <c r="K10444" s="2">
        <v>0.32600600000000002</v>
      </c>
      <c r="L10444" s="2">
        <v>6.164E-2</v>
      </c>
    </row>
    <row r="10445" spans="1:12" x14ac:dyDescent="0.2">
      <c r="A10445" s="2">
        <v>12.32437</v>
      </c>
      <c r="B10445" s="2">
        <v>91.397490000000005</v>
      </c>
      <c r="C10445" s="2">
        <v>0.43978800000000001</v>
      </c>
      <c r="D10445" s="2">
        <v>1.1178920000000001</v>
      </c>
      <c r="F10445" s="2">
        <v>12.321569999999999</v>
      </c>
      <c r="G10445" s="2">
        <v>0.51813500000000001</v>
      </c>
      <c r="H10445" s="2">
        <v>0.51768499999999995</v>
      </c>
      <c r="J10445" s="2">
        <v>12.32437</v>
      </c>
      <c r="K10445" s="2">
        <v>0.32599400000000001</v>
      </c>
      <c r="L10445" s="2">
        <v>6.1780000000000002E-2</v>
      </c>
    </row>
    <row r="10446" spans="1:12" x14ac:dyDescent="0.2">
      <c r="A10446" s="2">
        <v>12.32507</v>
      </c>
      <c r="B10446" s="2">
        <v>91.479969999999994</v>
      </c>
      <c r="C10446" s="2">
        <v>0.44014700000000001</v>
      </c>
      <c r="D10446" s="2">
        <v>1.117931</v>
      </c>
      <c r="F10446" s="2">
        <v>12.32227</v>
      </c>
      <c r="G10446" s="2">
        <v>0.51760899999999999</v>
      </c>
      <c r="H10446" s="2">
        <v>0.51740299999999995</v>
      </c>
      <c r="J10446" s="2">
        <v>12.32507</v>
      </c>
      <c r="K10446" s="2">
        <v>0.32564300000000002</v>
      </c>
      <c r="L10446" s="2">
        <v>6.1563E-2</v>
      </c>
    </row>
    <row r="10447" spans="1:12" x14ac:dyDescent="0.2">
      <c r="A10447" s="2">
        <v>12.32578</v>
      </c>
      <c r="B10447" s="2">
        <v>91.562809999999999</v>
      </c>
      <c r="C10447" s="2">
        <v>0.44042100000000001</v>
      </c>
      <c r="D10447" s="2">
        <v>1.117931</v>
      </c>
      <c r="F10447" s="2">
        <v>12.32297</v>
      </c>
      <c r="G10447" s="2">
        <v>0.51709000000000005</v>
      </c>
      <c r="H10447" s="2">
        <v>0.51734899999999995</v>
      </c>
      <c r="J10447" s="2">
        <v>12.32578</v>
      </c>
      <c r="K10447" s="2">
        <v>0.32536700000000002</v>
      </c>
      <c r="L10447" s="2">
        <v>6.1259000000000001E-2</v>
      </c>
    </row>
    <row r="10448" spans="1:12" x14ac:dyDescent="0.2">
      <c r="A10448" s="2">
        <v>12.32648</v>
      </c>
      <c r="B10448" s="2">
        <v>91.645160000000004</v>
      </c>
      <c r="C10448" s="2">
        <v>0.44039499999999998</v>
      </c>
      <c r="D10448" s="2">
        <v>1.1180909999999999</v>
      </c>
      <c r="F10448" s="2">
        <v>12.32367</v>
      </c>
      <c r="G10448" s="2">
        <v>0.51686900000000002</v>
      </c>
      <c r="H10448" s="2">
        <v>0.517563</v>
      </c>
      <c r="J10448" s="2">
        <v>12.32648</v>
      </c>
      <c r="K10448" s="2">
        <v>0.32565499999999997</v>
      </c>
      <c r="L10448" s="2">
        <v>6.1501E-2</v>
      </c>
    </row>
    <row r="10449" spans="1:12" x14ac:dyDescent="0.2">
      <c r="A10449" s="2">
        <v>12.32718</v>
      </c>
      <c r="B10449" s="2">
        <v>91.727509999999995</v>
      </c>
      <c r="C10449" s="2">
        <v>0.44033</v>
      </c>
      <c r="D10449" s="2">
        <v>1.1181749999999999</v>
      </c>
      <c r="F10449" s="2">
        <v>12.32437</v>
      </c>
      <c r="G10449" s="2">
        <v>0.51627299999999998</v>
      </c>
      <c r="H10449" s="2">
        <v>0.51731899999999997</v>
      </c>
      <c r="J10449" s="2">
        <v>12.32718</v>
      </c>
      <c r="K10449" s="2">
        <v>0.32605299999999998</v>
      </c>
      <c r="L10449" s="2">
        <v>6.0836000000000001E-2</v>
      </c>
    </row>
    <row r="10450" spans="1:12" x14ac:dyDescent="0.2">
      <c r="A10450" s="2">
        <v>12.32788</v>
      </c>
      <c r="B10450" s="2">
        <v>91.810180000000003</v>
      </c>
      <c r="C10450" s="2">
        <v>0.44015799999999999</v>
      </c>
      <c r="D10450" s="2">
        <v>1.1179079999999999</v>
      </c>
      <c r="F10450" s="2">
        <v>12.32507</v>
      </c>
      <c r="G10450" s="2">
        <v>0.51601399999999997</v>
      </c>
      <c r="H10450" s="2">
        <v>0.516899</v>
      </c>
      <c r="J10450" s="2">
        <v>12.32788</v>
      </c>
      <c r="K10450" s="2">
        <v>0.32633600000000001</v>
      </c>
      <c r="L10450" s="2">
        <v>6.0837000000000002E-2</v>
      </c>
    </row>
    <row r="10451" spans="1:12" x14ac:dyDescent="0.2">
      <c r="A10451" s="2">
        <v>12.328580000000001</v>
      </c>
      <c r="B10451" s="2">
        <v>91.893270000000001</v>
      </c>
      <c r="C10451" s="2">
        <v>0.44047500000000001</v>
      </c>
      <c r="D10451" s="2">
        <v>1.11819</v>
      </c>
      <c r="F10451" s="2">
        <v>12.32578</v>
      </c>
      <c r="G10451" s="2">
        <v>0.51579299999999995</v>
      </c>
      <c r="H10451" s="2">
        <v>0.51634199999999997</v>
      </c>
      <c r="J10451" s="2">
        <v>12.328580000000001</v>
      </c>
      <c r="K10451" s="2">
        <v>0.32630700000000001</v>
      </c>
      <c r="L10451" s="2">
        <v>6.1034999999999999E-2</v>
      </c>
    </row>
    <row r="10452" spans="1:12" x14ac:dyDescent="0.2">
      <c r="A10452" s="2">
        <v>12.329280000000001</v>
      </c>
      <c r="B10452" s="2">
        <v>91.97578</v>
      </c>
      <c r="C10452" s="2">
        <v>0.44037599999999999</v>
      </c>
      <c r="D10452" s="2">
        <v>1.1183959999999999</v>
      </c>
      <c r="F10452" s="2">
        <v>12.32648</v>
      </c>
      <c r="G10452" s="2">
        <v>0.51573199999999997</v>
      </c>
      <c r="H10452" s="2">
        <v>0.51625799999999999</v>
      </c>
      <c r="J10452" s="2">
        <v>12.329280000000001</v>
      </c>
      <c r="K10452" s="2">
        <v>0.32655699999999999</v>
      </c>
      <c r="L10452" s="2">
        <v>6.1613000000000001E-2</v>
      </c>
    </row>
    <row r="10453" spans="1:12" x14ac:dyDescent="0.2">
      <c r="A10453" s="2">
        <v>12.329980000000001</v>
      </c>
      <c r="B10453" s="2">
        <v>92.058239999999998</v>
      </c>
      <c r="C10453" s="2">
        <v>0.44088300000000002</v>
      </c>
      <c r="D10453" s="2">
        <v>1.1187769999999999</v>
      </c>
      <c r="F10453" s="2">
        <v>12.32718</v>
      </c>
      <c r="G10453" s="2">
        <v>0.51593</v>
      </c>
      <c r="H10453" s="2">
        <v>0.51640299999999995</v>
      </c>
      <c r="J10453" s="2">
        <v>12.329980000000001</v>
      </c>
      <c r="K10453" s="2">
        <v>0.326822</v>
      </c>
      <c r="L10453" s="2">
        <v>6.1682000000000001E-2</v>
      </c>
    </row>
    <row r="10454" spans="1:12" x14ac:dyDescent="0.2">
      <c r="A10454" s="2">
        <v>12.330690000000001</v>
      </c>
      <c r="B10454" s="2">
        <v>92.140839999999997</v>
      </c>
      <c r="C10454" s="2">
        <v>0.440498</v>
      </c>
      <c r="D10454" s="2">
        <v>1.119159</v>
      </c>
      <c r="F10454" s="2">
        <v>12.32788</v>
      </c>
      <c r="G10454" s="2">
        <v>0.516235</v>
      </c>
      <c r="H10454" s="2">
        <v>0.51619700000000002</v>
      </c>
      <c r="J10454" s="2">
        <v>12.330690000000001</v>
      </c>
      <c r="K10454" s="2">
        <v>0.32719799999999999</v>
      </c>
      <c r="L10454" s="2">
        <v>6.2010000000000003E-2</v>
      </c>
    </row>
    <row r="10455" spans="1:12" x14ac:dyDescent="0.2">
      <c r="A10455" s="2">
        <v>12.331390000000001</v>
      </c>
      <c r="B10455" s="2">
        <v>92.223070000000007</v>
      </c>
      <c r="C10455" s="2">
        <v>0.44042100000000001</v>
      </c>
      <c r="D10455" s="2">
        <v>1.1187849999999999</v>
      </c>
      <c r="F10455" s="2">
        <v>12.328580000000001</v>
      </c>
      <c r="G10455" s="2">
        <v>0.51637299999999997</v>
      </c>
      <c r="H10455" s="2">
        <v>0.51649500000000004</v>
      </c>
      <c r="J10455" s="2">
        <v>12.331390000000001</v>
      </c>
      <c r="K10455" s="2">
        <v>0.32664100000000001</v>
      </c>
      <c r="L10455" s="2">
        <v>6.2265000000000001E-2</v>
      </c>
    </row>
    <row r="10456" spans="1:12" x14ac:dyDescent="0.2">
      <c r="A10456" s="2">
        <v>12.332090000000001</v>
      </c>
      <c r="B10456" s="2">
        <v>92.305329999999998</v>
      </c>
      <c r="C10456" s="2">
        <v>0.440612</v>
      </c>
      <c r="D10456" s="2">
        <v>1.1183650000000001</v>
      </c>
      <c r="F10456" s="2">
        <v>12.329280000000001</v>
      </c>
      <c r="G10456" s="2">
        <v>0.51667799999999997</v>
      </c>
      <c r="H10456" s="2">
        <v>0.51637299999999997</v>
      </c>
      <c r="J10456" s="2">
        <v>12.332090000000001</v>
      </c>
      <c r="K10456" s="2">
        <v>0.32695000000000002</v>
      </c>
      <c r="L10456" s="2">
        <v>6.2515000000000001E-2</v>
      </c>
    </row>
    <row r="10457" spans="1:12" x14ac:dyDescent="0.2">
      <c r="A10457" s="2">
        <v>12.332789999999999</v>
      </c>
      <c r="B10457" s="2">
        <v>92.387439999999998</v>
      </c>
      <c r="C10457" s="2">
        <v>0.44067299999999998</v>
      </c>
      <c r="D10457" s="2">
        <v>1.1183810000000001</v>
      </c>
      <c r="F10457" s="2">
        <v>12.329980000000001</v>
      </c>
      <c r="G10457" s="2">
        <v>0.516876</v>
      </c>
      <c r="H10457" s="2">
        <v>0.51625100000000002</v>
      </c>
      <c r="J10457" s="2">
        <v>12.332789999999999</v>
      </c>
      <c r="K10457" s="2">
        <v>0.32627099999999998</v>
      </c>
      <c r="L10457" s="2">
        <v>6.2811000000000006E-2</v>
      </c>
    </row>
    <row r="10458" spans="1:12" x14ac:dyDescent="0.2">
      <c r="A10458" s="2">
        <v>12.333489999999999</v>
      </c>
      <c r="B10458" s="2">
        <v>92.469539999999995</v>
      </c>
      <c r="C10458" s="2">
        <v>0.44145899999999999</v>
      </c>
      <c r="D10458" s="2">
        <v>1.1183879999999999</v>
      </c>
      <c r="F10458" s="2">
        <v>12.330690000000001</v>
      </c>
      <c r="G10458" s="2">
        <v>0.51715900000000004</v>
      </c>
      <c r="H10458" s="2">
        <v>0.51619000000000004</v>
      </c>
      <c r="J10458" s="2">
        <v>12.333489999999999</v>
      </c>
      <c r="K10458" s="2">
        <v>0.32609500000000002</v>
      </c>
      <c r="L10458" s="2">
        <v>6.2496000000000003E-2</v>
      </c>
    </row>
    <row r="10459" spans="1:12" x14ac:dyDescent="0.2">
      <c r="A10459" s="2">
        <v>12.33419</v>
      </c>
      <c r="B10459" s="2">
        <v>92.551299999999998</v>
      </c>
      <c r="C10459" s="2">
        <v>0.44178699999999999</v>
      </c>
      <c r="D10459" s="2">
        <v>1.1182430000000001</v>
      </c>
      <c r="F10459" s="2">
        <v>12.331390000000001</v>
      </c>
      <c r="G10459" s="2">
        <v>0.51775400000000005</v>
      </c>
      <c r="H10459" s="2">
        <v>0.51640299999999995</v>
      </c>
      <c r="J10459" s="2">
        <v>12.33419</v>
      </c>
      <c r="K10459" s="2">
        <v>0.32660699999999998</v>
      </c>
      <c r="L10459" s="2">
        <v>6.2413999999999997E-2</v>
      </c>
    </row>
    <row r="10460" spans="1:12" x14ac:dyDescent="0.2">
      <c r="A10460" s="2">
        <v>12.33489</v>
      </c>
      <c r="B10460" s="2">
        <v>92.633030000000005</v>
      </c>
      <c r="C10460" s="2">
        <v>0.44229400000000002</v>
      </c>
      <c r="D10460" s="2">
        <v>1.1184190000000001</v>
      </c>
      <c r="F10460" s="2">
        <v>12.332090000000001</v>
      </c>
      <c r="G10460" s="2">
        <v>0.51775400000000005</v>
      </c>
      <c r="H10460" s="2">
        <v>0.51642600000000005</v>
      </c>
      <c r="J10460" s="2">
        <v>12.33489</v>
      </c>
      <c r="K10460" s="2">
        <v>0.32662000000000002</v>
      </c>
      <c r="L10460" s="2">
        <v>6.2674999999999995E-2</v>
      </c>
    </row>
    <row r="10461" spans="1:12" x14ac:dyDescent="0.2">
      <c r="A10461" s="2">
        <v>12.33559</v>
      </c>
      <c r="B10461" s="2">
        <v>92.714519999999993</v>
      </c>
      <c r="C10461" s="2">
        <v>0.44236700000000001</v>
      </c>
      <c r="D10461" s="2">
        <v>1.1187389999999999</v>
      </c>
      <c r="F10461" s="2">
        <v>12.332789999999999</v>
      </c>
      <c r="G10461" s="2">
        <v>0.51749400000000001</v>
      </c>
      <c r="H10461" s="2">
        <v>0.516594</v>
      </c>
      <c r="J10461" s="2">
        <v>12.33559</v>
      </c>
      <c r="K10461" s="2">
        <v>0.32695600000000002</v>
      </c>
      <c r="L10461" s="2">
        <v>6.2452000000000001E-2</v>
      </c>
    </row>
    <row r="10462" spans="1:12" x14ac:dyDescent="0.2">
      <c r="A10462" s="2">
        <v>12.3363</v>
      </c>
      <c r="B10462" s="2">
        <v>92.795959999999994</v>
      </c>
      <c r="C10462" s="2">
        <v>0.44315300000000002</v>
      </c>
      <c r="D10462" s="2">
        <v>1.118884</v>
      </c>
      <c r="F10462" s="2">
        <v>12.333489999999999</v>
      </c>
      <c r="G10462" s="2">
        <v>0.51786799999999999</v>
      </c>
      <c r="H10462" s="2">
        <v>0.51654800000000001</v>
      </c>
      <c r="J10462" s="2">
        <v>12.3363</v>
      </c>
      <c r="K10462" s="2">
        <v>0.32634000000000002</v>
      </c>
      <c r="L10462" s="2">
        <v>6.2428999999999998E-2</v>
      </c>
    </row>
    <row r="10463" spans="1:12" x14ac:dyDescent="0.2">
      <c r="A10463" s="2">
        <v>12.337</v>
      </c>
      <c r="B10463" s="2">
        <v>92.877440000000007</v>
      </c>
      <c r="C10463" s="2">
        <v>0.44364500000000001</v>
      </c>
      <c r="D10463" s="2">
        <v>1.1193340000000001</v>
      </c>
      <c r="F10463" s="2">
        <v>12.33419</v>
      </c>
      <c r="G10463" s="2">
        <v>0.51813500000000001</v>
      </c>
      <c r="H10463" s="2">
        <v>0.51682300000000003</v>
      </c>
      <c r="J10463" s="2">
        <v>12.337</v>
      </c>
      <c r="K10463" s="2">
        <v>0.32641199999999998</v>
      </c>
      <c r="L10463" s="2">
        <v>6.2024999999999997E-2</v>
      </c>
    </row>
    <row r="10464" spans="1:12" x14ac:dyDescent="0.2">
      <c r="A10464" s="2">
        <v>12.3377</v>
      </c>
      <c r="B10464" s="2">
        <v>92.958889999999997</v>
      </c>
      <c r="C10464" s="2">
        <v>0.44455600000000001</v>
      </c>
      <c r="D10464" s="2">
        <v>1.1194489999999999</v>
      </c>
      <c r="F10464" s="2">
        <v>12.33489</v>
      </c>
      <c r="G10464" s="2">
        <v>0.51776900000000003</v>
      </c>
      <c r="H10464" s="2">
        <v>0.51669299999999996</v>
      </c>
      <c r="J10464" s="2">
        <v>12.3377</v>
      </c>
      <c r="K10464" s="2">
        <v>0.32680100000000001</v>
      </c>
      <c r="L10464" s="2">
        <v>6.2530000000000002E-2</v>
      </c>
    </row>
    <row r="10465" spans="1:12" x14ac:dyDescent="0.2">
      <c r="A10465" s="2">
        <v>12.3384</v>
      </c>
      <c r="B10465" s="2">
        <v>93.040599999999998</v>
      </c>
      <c r="C10465" s="2">
        <v>0.44522800000000001</v>
      </c>
      <c r="D10465" s="2">
        <v>1.1193120000000001</v>
      </c>
      <c r="F10465" s="2">
        <v>12.33559</v>
      </c>
      <c r="G10465" s="2">
        <v>0.51771500000000004</v>
      </c>
      <c r="H10465" s="2">
        <v>0.51670799999999995</v>
      </c>
      <c r="J10465" s="2">
        <v>12.3384</v>
      </c>
      <c r="K10465" s="2">
        <v>0.32649800000000001</v>
      </c>
      <c r="L10465" s="2">
        <v>6.2213999999999998E-2</v>
      </c>
    </row>
    <row r="10466" spans="1:12" x14ac:dyDescent="0.2">
      <c r="A10466" s="2">
        <v>12.3391</v>
      </c>
      <c r="B10466" s="2">
        <v>93.122640000000004</v>
      </c>
      <c r="C10466" s="2">
        <v>0.44533499999999998</v>
      </c>
      <c r="D10466" s="2">
        <v>1.1193120000000001</v>
      </c>
      <c r="F10466" s="2">
        <v>12.3363</v>
      </c>
      <c r="G10466" s="2">
        <v>0.51792099999999996</v>
      </c>
      <c r="H10466" s="2">
        <v>0.51685300000000001</v>
      </c>
      <c r="J10466" s="2">
        <v>12.3391</v>
      </c>
      <c r="K10466" s="2">
        <v>0.326486</v>
      </c>
      <c r="L10466" s="2">
        <v>6.2275999999999998E-2</v>
      </c>
    </row>
    <row r="10467" spans="1:12" x14ac:dyDescent="0.2">
      <c r="A10467" s="2">
        <v>12.3398</v>
      </c>
      <c r="B10467" s="2">
        <v>93.204350000000005</v>
      </c>
      <c r="C10467" s="2">
        <v>0.44517400000000001</v>
      </c>
      <c r="D10467" s="2">
        <v>1.1193949999999999</v>
      </c>
      <c r="F10467" s="2">
        <v>12.337</v>
      </c>
      <c r="G10467" s="2">
        <v>0.51768499999999995</v>
      </c>
      <c r="H10467" s="2">
        <v>0.51688400000000001</v>
      </c>
      <c r="J10467" s="2">
        <v>12.3398</v>
      </c>
      <c r="K10467" s="2">
        <v>0.32591799999999999</v>
      </c>
      <c r="L10467" s="2">
        <v>6.1846999999999999E-2</v>
      </c>
    </row>
    <row r="10468" spans="1:12" x14ac:dyDescent="0.2">
      <c r="A10468" s="2">
        <v>12.3405</v>
      </c>
      <c r="B10468" s="2">
        <v>93.284059999999997</v>
      </c>
      <c r="C10468" s="2">
        <v>0.44561699999999999</v>
      </c>
      <c r="D10468" s="2">
        <v>1.118976</v>
      </c>
      <c r="F10468" s="2">
        <v>12.3377</v>
      </c>
      <c r="G10468" s="2">
        <v>0.51740299999999995</v>
      </c>
      <c r="H10468" s="2">
        <v>0.51708200000000004</v>
      </c>
      <c r="J10468" s="2">
        <v>12.3405</v>
      </c>
      <c r="K10468" s="2">
        <v>0.32550000000000001</v>
      </c>
      <c r="L10468" s="2">
        <v>6.1831999999999998E-2</v>
      </c>
    </row>
    <row r="10469" spans="1:12" x14ac:dyDescent="0.2">
      <c r="A10469" s="2">
        <v>12.34121</v>
      </c>
      <c r="B10469" s="2">
        <v>93.359470000000002</v>
      </c>
      <c r="C10469" s="2">
        <v>0.446071</v>
      </c>
      <c r="D10469" s="2">
        <v>1.1192200000000001</v>
      </c>
      <c r="F10469" s="2">
        <v>12.3384</v>
      </c>
      <c r="G10469" s="2">
        <v>0.51734899999999995</v>
      </c>
      <c r="H10469" s="2">
        <v>0.51728799999999997</v>
      </c>
      <c r="J10469" s="2">
        <v>12.34121</v>
      </c>
      <c r="K10469" s="2">
        <v>0.32553500000000002</v>
      </c>
      <c r="L10469" s="2">
        <v>6.1845999999999998E-2</v>
      </c>
    </row>
    <row r="10470" spans="1:12" x14ac:dyDescent="0.2">
      <c r="A10470" s="2">
        <v>12.34191</v>
      </c>
      <c r="B10470" s="2">
        <v>93.430729999999997</v>
      </c>
      <c r="C10470" s="2">
        <v>0.44614700000000002</v>
      </c>
      <c r="D10470" s="2">
        <v>1.119632</v>
      </c>
      <c r="F10470" s="2">
        <v>12.3391</v>
      </c>
      <c r="G10470" s="2">
        <v>0.517563</v>
      </c>
      <c r="H10470" s="2">
        <v>0.51696799999999998</v>
      </c>
      <c r="J10470" s="2">
        <v>12.34191</v>
      </c>
      <c r="K10470" s="2">
        <v>0.325212</v>
      </c>
      <c r="L10470" s="2">
        <v>6.2398000000000002E-2</v>
      </c>
    </row>
    <row r="10471" spans="1:12" x14ac:dyDescent="0.2">
      <c r="A10471" s="2">
        <v>12.342610000000001</v>
      </c>
      <c r="B10471" s="2">
        <v>93.503110000000007</v>
      </c>
      <c r="C10471" s="2">
        <v>0.44642199999999999</v>
      </c>
      <c r="D10471" s="2">
        <v>1.1202350000000001</v>
      </c>
      <c r="F10471" s="2">
        <v>12.3398</v>
      </c>
      <c r="G10471" s="2">
        <v>0.51731899999999997</v>
      </c>
      <c r="H10471" s="2">
        <v>0.516899</v>
      </c>
      <c r="J10471" s="2">
        <v>12.342610000000001</v>
      </c>
      <c r="K10471" s="2">
        <v>0.32467099999999999</v>
      </c>
      <c r="L10471" s="2">
        <v>6.3041E-2</v>
      </c>
    </row>
    <row r="10472" spans="1:12" x14ac:dyDescent="0.2">
      <c r="A10472" s="2">
        <v>12.343310000000001</v>
      </c>
      <c r="B10472" s="2">
        <v>93.580290000000005</v>
      </c>
      <c r="C10472" s="2">
        <v>0.44651000000000002</v>
      </c>
      <c r="D10472" s="2">
        <v>1.1206849999999999</v>
      </c>
      <c r="F10472" s="2">
        <v>12.3405</v>
      </c>
      <c r="G10472" s="2">
        <v>0.516899</v>
      </c>
      <c r="H10472" s="2">
        <v>0.51708200000000004</v>
      </c>
      <c r="J10472" s="2">
        <v>12.343310000000001</v>
      </c>
      <c r="K10472" s="2">
        <v>0.325046</v>
      </c>
      <c r="L10472" s="2">
        <v>6.3447000000000003E-2</v>
      </c>
    </row>
    <row r="10473" spans="1:12" x14ac:dyDescent="0.2">
      <c r="A10473" s="2">
        <v>12.344010000000001</v>
      </c>
      <c r="B10473" s="2">
        <v>93.658950000000004</v>
      </c>
      <c r="C10473" s="2">
        <v>0.44697100000000001</v>
      </c>
      <c r="D10473" s="2">
        <v>1.1211580000000001</v>
      </c>
      <c r="F10473" s="2">
        <v>12.34121</v>
      </c>
      <c r="G10473" s="2">
        <v>0.51634199999999997</v>
      </c>
      <c r="H10473" s="2">
        <v>0.51743300000000003</v>
      </c>
      <c r="J10473" s="2">
        <v>12.344010000000001</v>
      </c>
      <c r="K10473" s="2">
        <v>0.32527899999999998</v>
      </c>
      <c r="L10473" s="2">
        <v>6.3427999999999998E-2</v>
      </c>
    </row>
    <row r="10474" spans="1:12" x14ac:dyDescent="0.2">
      <c r="A10474" s="2">
        <v>12.344709999999999</v>
      </c>
      <c r="B10474" s="2">
        <v>93.738720000000001</v>
      </c>
      <c r="C10474" s="2">
        <v>0.44726100000000002</v>
      </c>
      <c r="D10474" s="2">
        <v>1.1215090000000001</v>
      </c>
      <c r="F10474" s="2">
        <v>12.34191</v>
      </c>
      <c r="G10474" s="2">
        <v>0.51625799999999999</v>
      </c>
      <c r="H10474" s="2">
        <v>0.51822699999999999</v>
      </c>
      <c r="J10474" s="2">
        <v>12.344709999999999</v>
      </c>
      <c r="K10474" s="2">
        <v>0.32530999999999999</v>
      </c>
      <c r="L10474" s="2">
        <v>6.2876000000000001E-2</v>
      </c>
    </row>
    <row r="10475" spans="1:12" x14ac:dyDescent="0.2">
      <c r="A10475" s="2">
        <v>12.345409999999999</v>
      </c>
      <c r="B10475" s="2">
        <v>93.817779999999999</v>
      </c>
      <c r="C10475" s="2">
        <v>0.44806600000000002</v>
      </c>
      <c r="D10475" s="2">
        <v>1.12157</v>
      </c>
      <c r="F10475" s="2">
        <v>12.342610000000001</v>
      </c>
      <c r="G10475" s="2">
        <v>0.51640299999999995</v>
      </c>
      <c r="H10475" s="2">
        <v>0.51907300000000001</v>
      </c>
      <c r="J10475" s="2">
        <v>12.345409999999999</v>
      </c>
      <c r="K10475" s="2">
        <v>0.325878</v>
      </c>
      <c r="L10475" s="2">
        <v>6.3738000000000003E-2</v>
      </c>
    </row>
    <row r="10476" spans="1:12" x14ac:dyDescent="0.2">
      <c r="A10476" s="2">
        <v>12.346120000000001</v>
      </c>
      <c r="B10476" s="2">
        <v>93.897599999999997</v>
      </c>
      <c r="C10476" s="2">
        <v>0.44895099999999999</v>
      </c>
      <c r="D10476" s="2">
        <v>1.121753</v>
      </c>
      <c r="F10476" s="2">
        <v>12.343310000000001</v>
      </c>
      <c r="G10476" s="2">
        <v>0.51619700000000002</v>
      </c>
      <c r="H10476" s="2">
        <v>0.519096</v>
      </c>
      <c r="J10476" s="2">
        <v>12.346120000000001</v>
      </c>
      <c r="K10476" s="2">
        <v>0.32644099999999998</v>
      </c>
      <c r="L10476" s="2">
        <v>6.4434000000000005E-2</v>
      </c>
    </row>
    <row r="10477" spans="1:12" x14ac:dyDescent="0.2">
      <c r="A10477" s="2">
        <v>12.346819999999999</v>
      </c>
      <c r="B10477" s="2">
        <v>93.97748</v>
      </c>
      <c r="C10477" s="2">
        <v>0.44932899999999998</v>
      </c>
      <c r="D10477" s="2">
        <v>1.1221270000000001</v>
      </c>
      <c r="F10477" s="2">
        <v>12.344010000000001</v>
      </c>
      <c r="G10477" s="2">
        <v>0.51649500000000004</v>
      </c>
      <c r="H10477" s="2">
        <v>0.51964600000000005</v>
      </c>
      <c r="J10477" s="2">
        <v>12.346819999999999</v>
      </c>
      <c r="K10477" s="2">
        <v>0.32674599999999998</v>
      </c>
      <c r="L10477" s="2">
        <v>6.4256999999999995E-2</v>
      </c>
    </row>
    <row r="10478" spans="1:12" x14ac:dyDescent="0.2">
      <c r="A10478" s="2">
        <v>12.347519999999999</v>
      </c>
      <c r="B10478" s="2">
        <v>94.057209999999998</v>
      </c>
      <c r="C10478" s="2">
        <v>0.44970199999999999</v>
      </c>
      <c r="D10478" s="2">
        <v>1.1226910000000001</v>
      </c>
      <c r="F10478" s="2">
        <v>12.344709999999999</v>
      </c>
      <c r="G10478" s="2">
        <v>0.51637299999999997</v>
      </c>
      <c r="H10478" s="2">
        <v>0.51990499999999995</v>
      </c>
      <c r="J10478" s="2">
        <v>12.347519999999999</v>
      </c>
      <c r="K10478" s="2">
        <v>0.32665</v>
      </c>
      <c r="L10478" s="2">
        <v>6.4638000000000001E-2</v>
      </c>
    </row>
    <row r="10479" spans="1:12" x14ac:dyDescent="0.2">
      <c r="A10479" s="2">
        <v>12.34822</v>
      </c>
      <c r="B10479" s="2">
        <v>94.13673</v>
      </c>
      <c r="C10479" s="2">
        <v>0.450179</v>
      </c>
      <c r="D10479" s="2">
        <v>1.122852</v>
      </c>
      <c r="F10479" s="2">
        <v>12.345409999999999</v>
      </c>
      <c r="G10479" s="2">
        <v>0.51625100000000002</v>
      </c>
      <c r="H10479" s="2">
        <v>0.52001200000000003</v>
      </c>
      <c r="J10479" s="2">
        <v>12.34822</v>
      </c>
      <c r="K10479" s="2">
        <v>0.32660299999999998</v>
      </c>
      <c r="L10479" s="2">
        <v>6.4032000000000006E-2</v>
      </c>
    </row>
    <row r="10480" spans="1:12" x14ac:dyDescent="0.2">
      <c r="A10480" s="2">
        <v>12.34892</v>
      </c>
      <c r="B10480" s="2">
        <v>94.215760000000003</v>
      </c>
      <c r="C10480" s="2">
        <v>0.45097300000000001</v>
      </c>
      <c r="D10480" s="2">
        <v>1.1230800000000001</v>
      </c>
      <c r="F10480" s="2">
        <v>12.346120000000001</v>
      </c>
      <c r="G10480" s="2">
        <v>0.51619000000000004</v>
      </c>
      <c r="H10480" s="2">
        <v>0.51973000000000003</v>
      </c>
      <c r="J10480" s="2">
        <v>12.34892</v>
      </c>
      <c r="K10480" s="2">
        <v>0.32678400000000002</v>
      </c>
      <c r="L10480" s="2">
        <v>6.3805000000000001E-2</v>
      </c>
    </row>
    <row r="10481" spans="1:12" x14ac:dyDescent="0.2">
      <c r="A10481" s="2">
        <v>12.34962</v>
      </c>
      <c r="B10481" s="2">
        <v>94.294340000000005</v>
      </c>
      <c r="C10481" s="2">
        <v>0.45143100000000003</v>
      </c>
      <c r="D10481" s="2">
        <v>1.1226609999999999</v>
      </c>
      <c r="F10481" s="2">
        <v>12.346819999999999</v>
      </c>
      <c r="G10481" s="2">
        <v>0.51640299999999995</v>
      </c>
      <c r="H10481" s="2">
        <v>0.51939400000000002</v>
      </c>
      <c r="J10481" s="2">
        <v>12.34962</v>
      </c>
      <c r="K10481" s="2">
        <v>0.32657999999999998</v>
      </c>
      <c r="L10481" s="2">
        <v>6.4019999999999994E-2</v>
      </c>
    </row>
    <row r="10482" spans="1:12" x14ac:dyDescent="0.2">
      <c r="A10482" s="2">
        <v>12.35032</v>
      </c>
      <c r="B10482" s="2">
        <v>94.372739999999993</v>
      </c>
      <c r="C10482" s="2">
        <v>0.451152</v>
      </c>
      <c r="D10482" s="2">
        <v>1.122913</v>
      </c>
      <c r="F10482" s="2">
        <v>12.347519999999999</v>
      </c>
      <c r="G10482" s="2">
        <v>0.51642600000000005</v>
      </c>
      <c r="H10482" s="2">
        <v>0.51919599999999999</v>
      </c>
      <c r="J10482" s="2">
        <v>12.35032</v>
      </c>
      <c r="K10482" s="2">
        <v>0.32600000000000001</v>
      </c>
      <c r="L10482" s="2">
        <v>6.4231999999999997E-2</v>
      </c>
    </row>
    <row r="10483" spans="1:12" x14ac:dyDescent="0.2">
      <c r="A10483" s="2">
        <v>12.35103</v>
      </c>
      <c r="B10483" s="2">
        <v>94.451310000000007</v>
      </c>
      <c r="C10483" s="2">
        <v>0.45117499999999999</v>
      </c>
      <c r="D10483" s="2">
        <v>1.122935</v>
      </c>
      <c r="F10483" s="2">
        <v>12.34822</v>
      </c>
      <c r="G10483" s="2">
        <v>0.516594</v>
      </c>
      <c r="H10483" s="2">
        <v>0.51936300000000002</v>
      </c>
      <c r="J10483" s="2">
        <v>12.35103</v>
      </c>
      <c r="K10483" s="2">
        <v>0.32557999999999998</v>
      </c>
      <c r="L10483" s="2">
        <v>6.3884999999999997E-2</v>
      </c>
    </row>
    <row r="10484" spans="1:12" x14ac:dyDescent="0.2">
      <c r="A10484" s="2">
        <v>12.35173</v>
      </c>
      <c r="B10484" s="2">
        <v>94.529880000000006</v>
      </c>
      <c r="C10484" s="2">
        <v>0.45162099999999999</v>
      </c>
      <c r="D10484" s="2">
        <v>1.1235379999999999</v>
      </c>
      <c r="F10484" s="2">
        <v>12.34892</v>
      </c>
      <c r="G10484" s="2">
        <v>0.51654800000000001</v>
      </c>
      <c r="H10484" s="2">
        <v>0.51966900000000005</v>
      </c>
      <c r="J10484" s="2">
        <v>12.35173</v>
      </c>
      <c r="K10484" s="2">
        <v>0.32578800000000002</v>
      </c>
      <c r="L10484" s="2">
        <v>6.3353999999999994E-2</v>
      </c>
    </row>
    <row r="10485" spans="1:12" x14ac:dyDescent="0.2">
      <c r="A10485" s="2">
        <v>12.35243</v>
      </c>
      <c r="B10485" s="2">
        <v>94.609129999999993</v>
      </c>
      <c r="C10485" s="2">
        <v>0.45163300000000001</v>
      </c>
      <c r="D10485" s="2">
        <v>1.123813</v>
      </c>
      <c r="F10485" s="2">
        <v>12.34962</v>
      </c>
      <c r="G10485" s="2">
        <v>0.51682300000000003</v>
      </c>
      <c r="H10485" s="2">
        <v>0.51998100000000003</v>
      </c>
      <c r="J10485" s="2">
        <v>12.35243</v>
      </c>
      <c r="K10485" s="2">
        <v>0.326179</v>
      </c>
      <c r="L10485" s="2">
        <v>6.3334000000000001E-2</v>
      </c>
    </row>
    <row r="10486" spans="1:12" x14ac:dyDescent="0.2">
      <c r="A10486" s="2">
        <v>12.35313</v>
      </c>
      <c r="B10486" s="2">
        <v>94.686999999999998</v>
      </c>
      <c r="C10486" s="2">
        <v>0.45192300000000002</v>
      </c>
      <c r="D10486" s="2">
        <v>1.1245449999999999</v>
      </c>
      <c r="F10486" s="2">
        <v>12.35032</v>
      </c>
      <c r="G10486" s="2">
        <v>0.51669299999999996</v>
      </c>
      <c r="H10486" s="2">
        <v>0.52023299999999995</v>
      </c>
      <c r="J10486" s="2">
        <v>12.35313</v>
      </c>
      <c r="K10486" s="2">
        <v>0.32652799999999998</v>
      </c>
      <c r="L10486" s="2">
        <v>6.3015000000000002E-2</v>
      </c>
    </row>
    <row r="10487" spans="1:12" x14ac:dyDescent="0.2">
      <c r="A10487" s="2">
        <v>12.35383</v>
      </c>
      <c r="B10487" s="2">
        <v>94.765119999999996</v>
      </c>
      <c r="C10487" s="2">
        <v>0.45203300000000002</v>
      </c>
      <c r="D10487" s="2">
        <v>1.125148</v>
      </c>
      <c r="F10487" s="2">
        <v>12.35103</v>
      </c>
      <c r="G10487" s="2">
        <v>0.51670799999999995</v>
      </c>
      <c r="H10487" s="2">
        <v>0.52020299999999997</v>
      </c>
      <c r="J10487" s="2">
        <v>12.35383</v>
      </c>
      <c r="K10487" s="2">
        <v>0.326872</v>
      </c>
      <c r="L10487" s="2">
        <v>6.3038999999999998E-2</v>
      </c>
    </row>
    <row r="10488" spans="1:12" x14ac:dyDescent="0.2">
      <c r="A10488" s="2">
        <v>12.35453</v>
      </c>
      <c r="B10488" s="2">
        <v>94.843739999999997</v>
      </c>
      <c r="C10488" s="2">
        <v>0.45202599999999998</v>
      </c>
      <c r="D10488" s="2">
        <v>1.1260859999999999</v>
      </c>
      <c r="F10488" s="2">
        <v>12.35173</v>
      </c>
      <c r="G10488" s="2">
        <v>0.51685300000000001</v>
      </c>
      <c r="H10488" s="2">
        <v>0.52014199999999999</v>
      </c>
      <c r="J10488" s="2">
        <v>12.35453</v>
      </c>
      <c r="K10488" s="2">
        <v>0.326492</v>
      </c>
      <c r="L10488" s="2">
        <v>6.3356999999999997E-2</v>
      </c>
    </row>
    <row r="10489" spans="1:12" x14ac:dyDescent="0.2">
      <c r="A10489" s="2">
        <v>12.355230000000001</v>
      </c>
      <c r="B10489" s="2">
        <v>94.922489999999996</v>
      </c>
      <c r="C10489" s="2">
        <v>0.45263199999999998</v>
      </c>
      <c r="D10489" s="2">
        <v>1.1268800000000001</v>
      </c>
      <c r="F10489" s="2">
        <v>12.35243</v>
      </c>
      <c r="G10489" s="2">
        <v>0.51688400000000001</v>
      </c>
      <c r="H10489" s="2">
        <v>0.52032500000000004</v>
      </c>
      <c r="J10489" s="2">
        <v>12.355230000000001</v>
      </c>
      <c r="K10489" s="2">
        <v>0.32702999999999999</v>
      </c>
      <c r="L10489" s="2">
        <v>6.2704999999999997E-2</v>
      </c>
    </row>
    <row r="10490" spans="1:12" x14ac:dyDescent="0.2">
      <c r="A10490" s="2">
        <v>12.355930000000001</v>
      </c>
      <c r="B10490" s="2">
        <v>95.001429999999999</v>
      </c>
      <c r="C10490" s="2">
        <v>0.45295999999999997</v>
      </c>
      <c r="D10490" s="2">
        <v>1.127238</v>
      </c>
      <c r="F10490" s="2">
        <v>12.35313</v>
      </c>
      <c r="G10490" s="2">
        <v>0.51708200000000004</v>
      </c>
      <c r="H10490" s="2">
        <v>0.52024800000000004</v>
      </c>
      <c r="J10490" s="2">
        <v>12.355930000000001</v>
      </c>
      <c r="K10490" s="2">
        <v>0.32694800000000002</v>
      </c>
      <c r="L10490" s="2">
        <v>6.2501000000000001E-2</v>
      </c>
    </row>
    <row r="10491" spans="1:12" x14ac:dyDescent="0.2">
      <c r="A10491" s="2">
        <v>12.356640000000001</v>
      </c>
      <c r="B10491" s="2">
        <v>95.079589999999996</v>
      </c>
      <c r="C10491" s="2">
        <v>0.453071</v>
      </c>
      <c r="D10491" s="2">
        <v>1.1274139999999999</v>
      </c>
      <c r="F10491" s="2">
        <v>12.35383</v>
      </c>
      <c r="G10491" s="2">
        <v>0.51728799999999997</v>
      </c>
      <c r="H10491" s="2">
        <v>0.52023299999999995</v>
      </c>
      <c r="J10491" s="2">
        <v>12.356640000000001</v>
      </c>
      <c r="K10491" s="2">
        <v>0.32708300000000001</v>
      </c>
      <c r="L10491" s="2">
        <v>6.2580999999999998E-2</v>
      </c>
    </row>
    <row r="10492" spans="1:12" x14ac:dyDescent="0.2">
      <c r="A10492" s="2">
        <v>12.357340000000001</v>
      </c>
      <c r="B10492" s="2">
        <v>95.158590000000004</v>
      </c>
      <c r="C10492" s="2">
        <v>0.452789</v>
      </c>
      <c r="D10492" s="2">
        <v>1.1272610000000001</v>
      </c>
      <c r="F10492" s="2">
        <v>12.35453</v>
      </c>
      <c r="G10492" s="2">
        <v>0.51696799999999998</v>
      </c>
      <c r="H10492" s="2">
        <v>0.52057600000000004</v>
      </c>
      <c r="J10492" s="2">
        <v>12.357340000000001</v>
      </c>
      <c r="K10492" s="2">
        <v>0.32777400000000001</v>
      </c>
      <c r="L10492" s="2">
        <v>6.1616999999999998E-2</v>
      </c>
    </row>
    <row r="10493" spans="1:12" x14ac:dyDescent="0.2">
      <c r="A10493" s="2">
        <v>12.358040000000001</v>
      </c>
      <c r="B10493" s="2">
        <v>95.237530000000007</v>
      </c>
      <c r="C10493" s="2">
        <v>0.45294899999999999</v>
      </c>
      <c r="D10493" s="2">
        <v>1.1274900000000001</v>
      </c>
      <c r="F10493" s="2">
        <v>12.355230000000001</v>
      </c>
      <c r="G10493" s="2">
        <v>0.516899</v>
      </c>
      <c r="H10493" s="2">
        <v>0.52005800000000002</v>
      </c>
      <c r="J10493" s="2">
        <v>12.358040000000001</v>
      </c>
      <c r="K10493" s="2">
        <v>0.32844499999999999</v>
      </c>
      <c r="L10493" s="2">
        <v>6.1683000000000002E-2</v>
      </c>
    </row>
    <row r="10494" spans="1:12" x14ac:dyDescent="0.2">
      <c r="A10494" s="2">
        <v>12.358739999999999</v>
      </c>
      <c r="B10494" s="2">
        <v>95.316119999999998</v>
      </c>
      <c r="C10494" s="2">
        <v>0.45348300000000002</v>
      </c>
      <c r="D10494" s="2">
        <v>1.127856</v>
      </c>
      <c r="F10494" s="2">
        <v>12.355930000000001</v>
      </c>
      <c r="G10494" s="2">
        <v>0.51708200000000004</v>
      </c>
      <c r="H10494" s="2">
        <v>0.520096</v>
      </c>
      <c r="J10494" s="2">
        <v>12.358739999999999</v>
      </c>
      <c r="K10494" s="2">
        <v>0.32930399999999999</v>
      </c>
      <c r="L10494" s="2">
        <v>6.1856000000000001E-2</v>
      </c>
    </row>
    <row r="10495" spans="1:12" x14ac:dyDescent="0.2">
      <c r="A10495" s="2">
        <v>12.359439999999999</v>
      </c>
      <c r="B10495" s="2">
        <v>95.39452</v>
      </c>
      <c r="C10495" s="2">
        <v>0.45369999999999999</v>
      </c>
      <c r="D10495" s="2">
        <v>1.128123</v>
      </c>
      <c r="F10495" s="2">
        <v>12.356640000000001</v>
      </c>
      <c r="G10495" s="2">
        <v>0.51743300000000003</v>
      </c>
      <c r="H10495" s="2">
        <v>0.520042</v>
      </c>
      <c r="J10495" s="2">
        <v>12.359439999999999</v>
      </c>
      <c r="K10495" s="2">
        <v>0.33010800000000001</v>
      </c>
      <c r="L10495" s="2">
        <v>6.2177000000000003E-2</v>
      </c>
    </row>
    <row r="10496" spans="1:12" x14ac:dyDescent="0.2">
      <c r="A10496" s="2">
        <v>12.360139999999999</v>
      </c>
      <c r="B10496" s="2">
        <v>95.472459999999998</v>
      </c>
      <c r="C10496" s="2">
        <v>0.45373799999999997</v>
      </c>
      <c r="D10496" s="2">
        <v>1.1285050000000001</v>
      </c>
      <c r="F10496" s="2">
        <v>12.357340000000001</v>
      </c>
      <c r="G10496" s="2">
        <v>0.51822699999999999</v>
      </c>
      <c r="H10496" s="2">
        <v>0.52079799999999998</v>
      </c>
      <c r="J10496" s="2">
        <v>12.360139999999999</v>
      </c>
      <c r="K10496" s="2">
        <v>0.33064399999999999</v>
      </c>
      <c r="L10496" s="2">
        <v>6.2003999999999997E-2</v>
      </c>
    </row>
    <row r="10497" spans="1:12" x14ac:dyDescent="0.2">
      <c r="A10497" s="2">
        <v>12.36084</v>
      </c>
      <c r="B10497" s="2">
        <v>95.550600000000003</v>
      </c>
      <c r="C10497" s="2">
        <v>0.453735</v>
      </c>
      <c r="D10497" s="2">
        <v>1.129092</v>
      </c>
      <c r="F10497" s="2">
        <v>12.358040000000001</v>
      </c>
      <c r="G10497" s="2">
        <v>0.51907300000000001</v>
      </c>
      <c r="H10497" s="2">
        <v>0.52071400000000001</v>
      </c>
      <c r="J10497" s="2">
        <v>12.36084</v>
      </c>
      <c r="K10497" s="2">
        <v>0.33119199999999999</v>
      </c>
      <c r="L10497" s="2">
        <v>6.2200999999999999E-2</v>
      </c>
    </row>
    <row r="10498" spans="1:12" x14ac:dyDescent="0.2">
      <c r="A10498" s="2">
        <v>12.361549999999999</v>
      </c>
      <c r="B10498" s="2">
        <v>95.629639999999995</v>
      </c>
      <c r="C10498" s="2">
        <v>0.45402799999999999</v>
      </c>
      <c r="D10498" s="2">
        <v>1.129192</v>
      </c>
      <c r="F10498" s="2">
        <v>12.358739999999999</v>
      </c>
      <c r="G10498" s="2">
        <v>0.519096</v>
      </c>
      <c r="H10498" s="2">
        <v>0.52133200000000002</v>
      </c>
      <c r="J10498" s="2">
        <v>12.361549999999999</v>
      </c>
      <c r="K10498" s="2">
        <v>0.331482</v>
      </c>
      <c r="L10498" s="2">
        <v>6.2162000000000002E-2</v>
      </c>
    </row>
    <row r="10499" spans="1:12" x14ac:dyDescent="0.2">
      <c r="A10499" s="2">
        <v>12.36225</v>
      </c>
      <c r="B10499" s="2">
        <v>95.708160000000007</v>
      </c>
      <c r="C10499" s="2">
        <v>0.454482</v>
      </c>
      <c r="D10499" s="2">
        <v>1.130077</v>
      </c>
      <c r="F10499" s="2">
        <v>12.359439999999999</v>
      </c>
      <c r="G10499" s="2">
        <v>0.51964600000000005</v>
      </c>
      <c r="H10499" s="2">
        <v>0.52128600000000003</v>
      </c>
      <c r="J10499" s="2">
        <v>12.36225</v>
      </c>
      <c r="K10499" s="2">
        <v>0.331596</v>
      </c>
      <c r="L10499" s="2">
        <v>6.2791E-2</v>
      </c>
    </row>
    <row r="10500" spans="1:12" x14ac:dyDescent="0.2">
      <c r="A10500" s="2">
        <v>12.36295</v>
      </c>
      <c r="B10500" s="2">
        <v>95.785719999999998</v>
      </c>
      <c r="C10500" s="2">
        <v>0.45463500000000001</v>
      </c>
      <c r="D10500" s="2">
        <v>1.13087</v>
      </c>
      <c r="F10500" s="2">
        <v>12.360139999999999</v>
      </c>
      <c r="G10500" s="2">
        <v>0.51990499999999995</v>
      </c>
      <c r="H10500" s="2">
        <v>0.521034</v>
      </c>
      <c r="J10500" s="2">
        <v>12.36295</v>
      </c>
      <c r="K10500" s="2">
        <v>0.33176600000000001</v>
      </c>
      <c r="L10500" s="2">
        <v>6.2744999999999995E-2</v>
      </c>
    </row>
    <row r="10501" spans="1:12" x14ac:dyDescent="0.2">
      <c r="A10501" s="2">
        <v>12.36365</v>
      </c>
      <c r="B10501" s="2">
        <v>95.863129999999998</v>
      </c>
      <c r="C10501" s="2">
        <v>0.45457799999999998</v>
      </c>
      <c r="D10501" s="2">
        <v>1.131686</v>
      </c>
      <c r="F10501" s="2">
        <v>12.36084</v>
      </c>
      <c r="G10501" s="2">
        <v>0.52001200000000003</v>
      </c>
      <c r="H10501" s="2">
        <v>0.52069100000000001</v>
      </c>
      <c r="J10501" s="2">
        <v>12.36365</v>
      </c>
      <c r="K10501" s="2">
        <v>0.33217000000000002</v>
      </c>
      <c r="L10501" s="2">
        <v>6.2696000000000002E-2</v>
      </c>
    </row>
    <row r="10502" spans="1:12" x14ac:dyDescent="0.2">
      <c r="A10502" s="2">
        <v>12.36435</v>
      </c>
      <c r="B10502" s="2">
        <v>95.940830000000005</v>
      </c>
      <c r="C10502" s="2">
        <v>0.45476800000000001</v>
      </c>
      <c r="D10502" s="2">
        <v>1.1316250000000001</v>
      </c>
      <c r="F10502" s="2">
        <v>12.361549999999999</v>
      </c>
      <c r="G10502" s="2">
        <v>0.51973000000000003</v>
      </c>
      <c r="H10502" s="2">
        <v>0.52033200000000002</v>
      </c>
      <c r="J10502" s="2">
        <v>12.36435</v>
      </c>
      <c r="K10502" s="2">
        <v>0.33245799999999998</v>
      </c>
      <c r="L10502" s="2">
        <v>6.2632999999999994E-2</v>
      </c>
    </row>
    <row r="10503" spans="1:12" x14ac:dyDescent="0.2">
      <c r="A10503" s="2">
        <v>12.36505</v>
      </c>
      <c r="B10503" s="2">
        <v>96.018510000000006</v>
      </c>
      <c r="C10503" s="2">
        <v>0.45513100000000001</v>
      </c>
      <c r="D10503" s="2">
        <v>1.1310610000000001</v>
      </c>
      <c r="F10503" s="2">
        <v>12.36225</v>
      </c>
      <c r="G10503" s="2">
        <v>0.51939400000000002</v>
      </c>
      <c r="H10503" s="2">
        <v>0.52034800000000003</v>
      </c>
      <c r="J10503" s="2">
        <v>12.36505</v>
      </c>
      <c r="K10503" s="2">
        <v>0.33249099999999998</v>
      </c>
      <c r="L10503" s="2">
        <v>6.2947000000000003E-2</v>
      </c>
    </row>
    <row r="10504" spans="1:12" x14ac:dyDescent="0.2">
      <c r="A10504" s="2">
        <v>12.36575</v>
      </c>
      <c r="B10504" s="2">
        <v>96.096159999999998</v>
      </c>
      <c r="C10504" s="2">
        <v>0.45553500000000002</v>
      </c>
      <c r="D10504" s="2">
        <v>1.1312739999999999</v>
      </c>
      <c r="F10504" s="2">
        <v>12.36295</v>
      </c>
      <c r="G10504" s="2">
        <v>0.51919599999999999</v>
      </c>
      <c r="H10504" s="2">
        <v>0.52072099999999999</v>
      </c>
      <c r="J10504" s="2">
        <v>12.36575</v>
      </c>
      <c r="K10504" s="2">
        <v>0.33248699999999998</v>
      </c>
      <c r="L10504" s="2">
        <v>6.2807000000000002E-2</v>
      </c>
    </row>
    <row r="10505" spans="1:12" x14ac:dyDescent="0.2">
      <c r="A10505" s="2">
        <v>12.36646</v>
      </c>
      <c r="B10505" s="2">
        <v>96.173429999999996</v>
      </c>
      <c r="C10505" s="2">
        <v>0.45555400000000001</v>
      </c>
      <c r="D10505" s="2">
        <v>1.1319920000000001</v>
      </c>
      <c r="F10505" s="2">
        <v>12.36365</v>
      </c>
      <c r="G10505" s="2">
        <v>0.51936300000000002</v>
      </c>
      <c r="H10505" s="2">
        <v>0.52061500000000005</v>
      </c>
      <c r="J10505" s="2">
        <v>12.36646</v>
      </c>
      <c r="K10505" s="2">
        <v>0.33287</v>
      </c>
      <c r="L10505" s="2">
        <v>6.2854999999999994E-2</v>
      </c>
    </row>
    <row r="10506" spans="1:12" x14ac:dyDescent="0.2">
      <c r="A10506" s="2">
        <v>12.36716</v>
      </c>
      <c r="B10506" s="2">
        <v>96.250720000000001</v>
      </c>
      <c r="C10506" s="2">
        <v>0.45580599999999999</v>
      </c>
      <c r="D10506" s="2">
        <v>1.132579</v>
      </c>
      <c r="F10506" s="2">
        <v>12.36435</v>
      </c>
      <c r="G10506" s="2">
        <v>0.51966900000000005</v>
      </c>
      <c r="H10506" s="2">
        <v>0.52143099999999998</v>
      </c>
      <c r="J10506" s="2">
        <v>12.36716</v>
      </c>
      <c r="K10506" s="2">
        <v>0.33281500000000003</v>
      </c>
      <c r="L10506" s="2">
        <v>6.2734999999999999E-2</v>
      </c>
    </row>
    <row r="10507" spans="1:12" x14ac:dyDescent="0.2">
      <c r="A10507" s="2">
        <v>12.36786</v>
      </c>
      <c r="B10507" s="2">
        <v>96.327699999999993</v>
      </c>
      <c r="C10507" s="2">
        <v>0.45600800000000002</v>
      </c>
      <c r="D10507" s="2">
        <v>1.1332279999999999</v>
      </c>
      <c r="F10507" s="2">
        <v>12.36505</v>
      </c>
      <c r="G10507" s="2">
        <v>0.51998100000000003</v>
      </c>
      <c r="H10507" s="2">
        <v>0.521675</v>
      </c>
      <c r="J10507" s="2">
        <v>12.36786</v>
      </c>
      <c r="K10507" s="2">
        <v>0.333374</v>
      </c>
      <c r="L10507" s="2">
        <v>6.2509999999999996E-2</v>
      </c>
    </row>
    <row r="10508" spans="1:12" x14ac:dyDescent="0.2">
      <c r="A10508" s="2">
        <v>12.36856</v>
      </c>
      <c r="B10508" s="2">
        <v>96.403809999999993</v>
      </c>
      <c r="C10508" s="2">
        <v>0.455814</v>
      </c>
      <c r="D10508" s="2">
        <v>1.1337619999999999</v>
      </c>
      <c r="F10508" s="2">
        <v>12.36575</v>
      </c>
      <c r="G10508" s="2">
        <v>0.52023299999999995</v>
      </c>
      <c r="H10508" s="2">
        <v>0.52209499999999998</v>
      </c>
      <c r="J10508" s="2">
        <v>12.36856</v>
      </c>
      <c r="K10508" s="2">
        <v>0.333673</v>
      </c>
      <c r="L10508" s="2">
        <v>6.2844999999999998E-2</v>
      </c>
    </row>
    <row r="10509" spans="1:12" x14ac:dyDescent="0.2">
      <c r="A10509" s="2">
        <v>12.369260000000001</v>
      </c>
      <c r="B10509" s="2">
        <v>96.480930000000001</v>
      </c>
      <c r="C10509" s="2">
        <v>0.45598100000000003</v>
      </c>
      <c r="D10509" s="2">
        <v>1.1346309999999999</v>
      </c>
      <c r="F10509" s="2">
        <v>12.36646</v>
      </c>
      <c r="G10509" s="2">
        <v>0.52020299999999997</v>
      </c>
      <c r="H10509" s="2">
        <v>0.522339</v>
      </c>
      <c r="J10509" s="2">
        <v>12.369260000000001</v>
      </c>
      <c r="K10509" s="2">
        <v>0.33355699999999999</v>
      </c>
      <c r="L10509" s="2">
        <v>6.2844999999999998E-2</v>
      </c>
    </row>
    <row r="10510" spans="1:12" x14ac:dyDescent="0.2">
      <c r="A10510" s="2">
        <v>12.369960000000001</v>
      </c>
      <c r="B10510" s="2">
        <v>96.557270000000003</v>
      </c>
      <c r="C10510" s="2">
        <v>0.45620300000000003</v>
      </c>
      <c r="D10510" s="2">
        <v>1.135005</v>
      </c>
      <c r="F10510" s="2">
        <v>12.36716</v>
      </c>
      <c r="G10510" s="2">
        <v>0.52014199999999999</v>
      </c>
      <c r="H10510" s="2">
        <v>0.52263599999999999</v>
      </c>
      <c r="J10510" s="2">
        <v>12.369960000000001</v>
      </c>
      <c r="K10510" s="2">
        <v>0.33409499999999998</v>
      </c>
      <c r="L10510" s="2">
        <v>6.2997999999999998E-2</v>
      </c>
    </row>
    <row r="10511" spans="1:12" x14ac:dyDescent="0.2">
      <c r="A10511" s="2">
        <v>12.370660000000001</v>
      </c>
      <c r="B10511" s="2">
        <v>96.633189999999999</v>
      </c>
      <c r="C10511" s="2">
        <v>0.456733</v>
      </c>
      <c r="D10511" s="2">
        <v>1.1354630000000001</v>
      </c>
      <c r="F10511" s="2">
        <v>12.36786</v>
      </c>
      <c r="G10511" s="2">
        <v>0.52032500000000004</v>
      </c>
      <c r="H10511" s="2">
        <v>0.52285800000000004</v>
      </c>
      <c r="J10511" s="2">
        <v>12.370660000000001</v>
      </c>
      <c r="K10511" s="2">
        <v>0.333868</v>
      </c>
      <c r="L10511" s="2">
        <v>6.3754000000000005E-2</v>
      </c>
    </row>
    <row r="10512" spans="1:12" x14ac:dyDescent="0.2">
      <c r="A10512" s="2">
        <v>12.371370000000001</v>
      </c>
      <c r="B10512" s="2">
        <v>96.709580000000003</v>
      </c>
      <c r="C10512" s="2">
        <v>0.45643499999999998</v>
      </c>
      <c r="D10512" s="2">
        <v>1.1358440000000001</v>
      </c>
      <c r="F10512" s="2">
        <v>12.36856</v>
      </c>
      <c r="G10512" s="2">
        <v>0.52024800000000004</v>
      </c>
      <c r="H10512" s="2">
        <v>0.52307899999999996</v>
      </c>
      <c r="J10512" s="2">
        <v>12.371370000000001</v>
      </c>
      <c r="K10512" s="2">
        <v>0.33477200000000001</v>
      </c>
      <c r="L10512" s="2">
        <v>6.2960000000000002E-2</v>
      </c>
    </row>
    <row r="10513" spans="1:12" x14ac:dyDescent="0.2">
      <c r="A10513" s="2">
        <v>12.372070000000001</v>
      </c>
      <c r="B10513" s="2">
        <v>96.786069999999995</v>
      </c>
      <c r="C10513" s="2">
        <v>0.45684000000000002</v>
      </c>
      <c r="D10513" s="2">
        <v>1.1357379999999999</v>
      </c>
      <c r="F10513" s="2">
        <v>12.369260000000001</v>
      </c>
      <c r="G10513" s="2">
        <v>0.52023299999999995</v>
      </c>
      <c r="H10513" s="2">
        <v>0.52336099999999997</v>
      </c>
      <c r="J10513" s="2">
        <v>12.372070000000001</v>
      </c>
      <c r="K10513" s="2">
        <v>0.33480399999999999</v>
      </c>
      <c r="L10513" s="2">
        <v>6.3716999999999996E-2</v>
      </c>
    </row>
    <row r="10514" spans="1:12" x14ac:dyDescent="0.2">
      <c r="A10514" s="2">
        <v>12.372769999999999</v>
      </c>
      <c r="B10514" s="2">
        <v>96.861770000000007</v>
      </c>
      <c r="C10514" s="2">
        <v>0.457042</v>
      </c>
      <c r="D10514" s="2">
        <v>1.136172</v>
      </c>
      <c r="F10514" s="2">
        <v>12.369960000000001</v>
      </c>
      <c r="G10514" s="2">
        <v>0.52057600000000004</v>
      </c>
      <c r="H10514" s="2">
        <v>0.523895</v>
      </c>
      <c r="J10514" s="2">
        <v>12.372769999999999</v>
      </c>
      <c r="K10514" s="2">
        <v>0.33449499999999999</v>
      </c>
      <c r="L10514" s="2">
        <v>6.3046000000000005E-2</v>
      </c>
    </row>
    <row r="10515" spans="1:12" x14ac:dyDescent="0.2">
      <c r="A10515" s="2">
        <v>12.373469999999999</v>
      </c>
      <c r="B10515" s="2">
        <v>96.937640000000002</v>
      </c>
      <c r="C10515" s="2">
        <v>0.45674399999999998</v>
      </c>
      <c r="D10515" s="2">
        <v>1.13676</v>
      </c>
      <c r="F10515" s="2">
        <v>12.370660000000001</v>
      </c>
      <c r="G10515" s="2">
        <v>0.52005800000000002</v>
      </c>
      <c r="H10515" s="2">
        <v>0.52413200000000004</v>
      </c>
      <c r="J10515" s="2">
        <v>12.373469999999999</v>
      </c>
      <c r="K10515" s="2">
        <v>0.33415800000000001</v>
      </c>
      <c r="L10515" s="2">
        <v>6.3152E-2</v>
      </c>
    </row>
    <row r="10516" spans="1:12" x14ac:dyDescent="0.2">
      <c r="A10516" s="2">
        <v>12.374169999999999</v>
      </c>
      <c r="B10516" s="2">
        <v>97.013859999999994</v>
      </c>
      <c r="C10516" s="2">
        <v>0.45700000000000002</v>
      </c>
      <c r="D10516" s="2">
        <v>1.1368819999999999</v>
      </c>
      <c r="F10516" s="2">
        <v>12.371370000000001</v>
      </c>
      <c r="G10516" s="2">
        <v>0.520096</v>
      </c>
      <c r="H10516" s="2">
        <v>0.524559</v>
      </c>
      <c r="J10516" s="2">
        <v>12.374169999999999</v>
      </c>
      <c r="K10516" s="2">
        <v>0.33421899999999999</v>
      </c>
      <c r="L10516" s="2">
        <v>6.3161999999999996E-2</v>
      </c>
    </row>
    <row r="10517" spans="1:12" x14ac:dyDescent="0.2">
      <c r="A10517" s="2">
        <v>12.37487</v>
      </c>
      <c r="B10517" s="2">
        <v>97.089290000000005</v>
      </c>
      <c r="C10517" s="2">
        <v>0.457706</v>
      </c>
      <c r="D10517" s="2">
        <v>1.137462</v>
      </c>
      <c r="F10517" s="2">
        <v>12.372070000000001</v>
      </c>
      <c r="G10517" s="2">
        <v>0.520042</v>
      </c>
      <c r="H10517" s="2">
        <v>0.52482600000000001</v>
      </c>
      <c r="J10517" s="2">
        <v>12.37487</v>
      </c>
      <c r="K10517" s="2">
        <v>0.33494400000000002</v>
      </c>
      <c r="L10517" s="2">
        <v>6.3533000000000006E-2</v>
      </c>
    </row>
    <row r="10518" spans="1:12" x14ac:dyDescent="0.2">
      <c r="A10518" s="2">
        <v>12.37557</v>
      </c>
      <c r="B10518" s="2">
        <v>97.164469999999994</v>
      </c>
      <c r="C10518" s="2">
        <v>0.45750400000000002</v>
      </c>
      <c r="D10518" s="2">
        <v>1.137599</v>
      </c>
      <c r="F10518" s="2">
        <v>12.372769999999999</v>
      </c>
      <c r="G10518" s="2">
        <v>0.52079799999999998</v>
      </c>
      <c r="H10518" s="2">
        <v>0.52465799999999996</v>
      </c>
      <c r="J10518" s="2">
        <v>12.37557</v>
      </c>
      <c r="K10518" s="2">
        <v>0.33532299999999998</v>
      </c>
      <c r="L10518" s="2">
        <v>6.2938999999999995E-2</v>
      </c>
    </row>
    <row r="10519" spans="1:12" x14ac:dyDescent="0.2">
      <c r="A10519" s="2">
        <v>12.37627</v>
      </c>
      <c r="B10519" s="2">
        <v>97.238799999999998</v>
      </c>
      <c r="C10519" s="2">
        <v>0.45766400000000002</v>
      </c>
      <c r="D10519" s="2">
        <v>1.1372789999999999</v>
      </c>
      <c r="F10519" s="2">
        <v>12.373469999999999</v>
      </c>
      <c r="G10519" s="2">
        <v>0.52071400000000001</v>
      </c>
      <c r="H10519" s="2">
        <v>0.52493999999999996</v>
      </c>
      <c r="J10519" s="2">
        <v>12.37627</v>
      </c>
      <c r="K10519" s="2">
        <v>0.33581299999999997</v>
      </c>
      <c r="L10519" s="2">
        <v>6.3024999999999998E-2</v>
      </c>
    </row>
    <row r="10520" spans="1:12" x14ac:dyDescent="0.2">
      <c r="A10520" s="2">
        <v>12.37698</v>
      </c>
      <c r="B10520" s="2">
        <v>97.313479999999998</v>
      </c>
      <c r="C10520" s="2">
        <v>0.458347</v>
      </c>
      <c r="D10520" s="2">
        <v>1.13734</v>
      </c>
      <c r="F10520" s="2">
        <v>12.374169999999999</v>
      </c>
      <c r="G10520" s="2">
        <v>0.52133200000000002</v>
      </c>
      <c r="H10520" s="2">
        <v>0.52572600000000003</v>
      </c>
      <c r="J10520" s="2">
        <v>12.37698</v>
      </c>
      <c r="K10520" s="2">
        <v>0.336117</v>
      </c>
      <c r="L10520" s="2">
        <v>6.3188999999999995E-2</v>
      </c>
    </row>
    <row r="10521" spans="1:12" x14ac:dyDescent="0.2">
      <c r="A10521" s="2">
        <v>12.37768</v>
      </c>
      <c r="B10521" s="2">
        <v>97.388059999999996</v>
      </c>
      <c r="C10521" s="2">
        <v>0.45889600000000003</v>
      </c>
      <c r="D10521" s="2">
        <v>1.137332</v>
      </c>
      <c r="F10521" s="2">
        <v>12.37487</v>
      </c>
      <c r="G10521" s="2">
        <v>0.52128600000000003</v>
      </c>
      <c r="H10521" s="2">
        <v>0.52632100000000004</v>
      </c>
      <c r="J10521" s="2">
        <v>12.37768</v>
      </c>
      <c r="K10521" s="2">
        <v>0.33702300000000002</v>
      </c>
      <c r="L10521" s="2">
        <v>6.3104999999999994E-2</v>
      </c>
    </row>
    <row r="10522" spans="1:12" x14ac:dyDescent="0.2">
      <c r="A10522" s="2">
        <v>12.37838</v>
      </c>
      <c r="B10522" s="2">
        <v>97.462909999999994</v>
      </c>
      <c r="C10522" s="2">
        <v>0.45876600000000001</v>
      </c>
      <c r="D10522" s="2">
        <v>1.1379809999999999</v>
      </c>
      <c r="F10522" s="2">
        <v>12.37557</v>
      </c>
      <c r="G10522" s="2">
        <v>0.521034</v>
      </c>
      <c r="H10522" s="2">
        <v>0.52648200000000001</v>
      </c>
      <c r="J10522" s="2">
        <v>12.37838</v>
      </c>
      <c r="K10522" s="2">
        <v>0.33768300000000001</v>
      </c>
      <c r="L10522" s="2">
        <v>6.2392999999999997E-2</v>
      </c>
    </row>
    <row r="10523" spans="1:12" x14ac:dyDescent="0.2">
      <c r="A10523" s="2">
        <v>12.37908</v>
      </c>
      <c r="B10523" s="2">
        <v>97.537400000000005</v>
      </c>
      <c r="C10523" s="2">
        <v>0.45889200000000002</v>
      </c>
      <c r="D10523" s="2">
        <v>1.137683</v>
      </c>
      <c r="F10523" s="2">
        <v>12.37627</v>
      </c>
      <c r="G10523" s="2">
        <v>0.52069100000000001</v>
      </c>
      <c r="H10523" s="2">
        <v>0.52643600000000002</v>
      </c>
      <c r="J10523" s="2">
        <v>12.37908</v>
      </c>
      <c r="K10523" s="2">
        <v>0.337482</v>
      </c>
      <c r="L10523" s="2">
        <v>6.2681000000000001E-2</v>
      </c>
    </row>
    <row r="10524" spans="1:12" x14ac:dyDescent="0.2">
      <c r="A10524" s="2">
        <v>12.37978</v>
      </c>
      <c r="B10524" s="2">
        <v>97.612499999999997</v>
      </c>
      <c r="C10524" s="2">
        <v>0.45936100000000002</v>
      </c>
      <c r="D10524" s="2">
        <v>1.137691</v>
      </c>
      <c r="F10524" s="2">
        <v>12.37698</v>
      </c>
      <c r="G10524" s="2">
        <v>0.52033200000000002</v>
      </c>
      <c r="H10524" s="2">
        <v>0.52587899999999999</v>
      </c>
      <c r="J10524" s="2">
        <v>12.37978</v>
      </c>
      <c r="K10524" s="2">
        <v>0.33852199999999999</v>
      </c>
      <c r="L10524" s="2">
        <v>6.2436999999999999E-2</v>
      </c>
    </row>
    <row r="10525" spans="1:12" x14ac:dyDescent="0.2">
      <c r="A10525" s="2">
        <v>12.38048</v>
      </c>
      <c r="B10525" s="2">
        <v>97.686859999999996</v>
      </c>
      <c r="C10525" s="2">
        <v>0.45966299999999999</v>
      </c>
      <c r="D10525" s="2">
        <v>1.1382099999999999</v>
      </c>
      <c r="F10525" s="2">
        <v>12.37768</v>
      </c>
      <c r="G10525" s="2">
        <v>0.52034800000000003</v>
      </c>
      <c r="H10525" s="2">
        <v>0.52539800000000003</v>
      </c>
      <c r="J10525" s="2">
        <v>12.38048</v>
      </c>
      <c r="K10525" s="2">
        <v>0.33865299999999998</v>
      </c>
      <c r="L10525" s="2">
        <v>6.1969000000000003E-2</v>
      </c>
    </row>
    <row r="10526" spans="1:12" x14ac:dyDescent="0.2">
      <c r="A10526" s="2">
        <v>12.381180000000001</v>
      </c>
      <c r="B10526" s="2">
        <v>97.760959999999997</v>
      </c>
      <c r="C10526" s="2">
        <v>0.45983000000000002</v>
      </c>
      <c r="D10526" s="2">
        <v>1.138385</v>
      </c>
      <c r="F10526" s="2">
        <v>12.37838</v>
      </c>
      <c r="G10526" s="2">
        <v>0.52072099999999999</v>
      </c>
      <c r="H10526" s="2">
        <v>0.52590199999999998</v>
      </c>
      <c r="J10526" s="2">
        <v>12.381180000000001</v>
      </c>
      <c r="K10526" s="2">
        <v>0.338806</v>
      </c>
      <c r="L10526" s="2">
        <v>6.1721999999999999E-2</v>
      </c>
    </row>
    <row r="10527" spans="1:12" x14ac:dyDescent="0.2">
      <c r="A10527" s="2">
        <v>12.38189</v>
      </c>
      <c r="B10527" s="2">
        <v>97.834869999999995</v>
      </c>
      <c r="C10527" s="2">
        <v>0.46019300000000002</v>
      </c>
      <c r="D10527" s="2">
        <v>1.1384840000000001</v>
      </c>
      <c r="F10527" s="2">
        <v>12.37908</v>
      </c>
      <c r="G10527" s="2">
        <v>0.52061500000000005</v>
      </c>
      <c r="H10527" s="2">
        <v>0.52620699999999998</v>
      </c>
      <c r="J10527" s="2">
        <v>12.38189</v>
      </c>
      <c r="K10527" s="2">
        <v>0.339445</v>
      </c>
      <c r="L10527" s="2">
        <v>6.1337000000000003E-2</v>
      </c>
    </row>
    <row r="10528" spans="1:12" x14ac:dyDescent="0.2">
      <c r="A10528" s="2">
        <v>12.38259</v>
      </c>
      <c r="B10528" s="2">
        <v>97.90804</v>
      </c>
      <c r="C10528" s="2">
        <v>0.46023900000000001</v>
      </c>
      <c r="D10528" s="2">
        <v>1.13866</v>
      </c>
      <c r="F10528" s="2">
        <v>12.37978</v>
      </c>
      <c r="G10528" s="2">
        <v>0.52143099999999998</v>
      </c>
      <c r="H10528" s="2">
        <v>0.52639800000000003</v>
      </c>
      <c r="J10528" s="2">
        <v>12.38259</v>
      </c>
      <c r="K10528" s="2">
        <v>0.33948499999999998</v>
      </c>
      <c r="L10528" s="2">
        <v>6.1318999999999999E-2</v>
      </c>
    </row>
    <row r="10529" spans="1:12" x14ac:dyDescent="0.2">
      <c r="A10529" s="2">
        <v>12.383290000000001</v>
      </c>
      <c r="B10529" s="2">
        <v>97.982010000000002</v>
      </c>
      <c r="C10529" s="2">
        <v>0.46023500000000001</v>
      </c>
      <c r="D10529" s="2">
        <v>1.139087</v>
      </c>
      <c r="F10529" s="2">
        <v>12.38048</v>
      </c>
      <c r="G10529" s="2">
        <v>0.521675</v>
      </c>
      <c r="H10529" s="2">
        <v>0.52664900000000003</v>
      </c>
      <c r="J10529" s="2">
        <v>12.383290000000001</v>
      </c>
      <c r="K10529" s="2">
        <v>0.34025899999999998</v>
      </c>
      <c r="L10529" s="2">
        <v>6.1691000000000003E-2</v>
      </c>
    </row>
    <row r="10530" spans="1:12" x14ac:dyDescent="0.2">
      <c r="A10530" s="2">
        <v>12.383990000000001</v>
      </c>
      <c r="B10530" s="2">
        <v>98.055760000000006</v>
      </c>
      <c r="C10530" s="2">
        <v>0.46024199999999998</v>
      </c>
      <c r="D10530" s="2">
        <v>1.1389039999999999</v>
      </c>
      <c r="F10530" s="2">
        <v>12.381180000000001</v>
      </c>
      <c r="G10530" s="2">
        <v>0.52209499999999998</v>
      </c>
      <c r="H10530" s="2">
        <v>0.52707700000000002</v>
      </c>
      <c r="J10530" s="2">
        <v>12.383990000000001</v>
      </c>
      <c r="K10530" s="2">
        <v>0.34094799999999997</v>
      </c>
      <c r="L10530" s="2">
        <v>6.1638999999999999E-2</v>
      </c>
    </row>
    <row r="10531" spans="1:12" x14ac:dyDescent="0.2">
      <c r="A10531" s="2">
        <v>12.384690000000001</v>
      </c>
      <c r="B10531" s="2">
        <v>98.128950000000003</v>
      </c>
      <c r="C10531" s="2">
        <v>0.46043699999999999</v>
      </c>
      <c r="D10531" s="2">
        <v>1.1396820000000001</v>
      </c>
      <c r="F10531" s="2">
        <v>12.38189</v>
      </c>
      <c r="G10531" s="2">
        <v>0.522339</v>
      </c>
      <c r="H10531" s="2">
        <v>0.52794600000000003</v>
      </c>
      <c r="J10531" s="2">
        <v>12.384690000000001</v>
      </c>
      <c r="K10531" s="2">
        <v>0.34124900000000002</v>
      </c>
      <c r="L10531" s="2">
        <v>6.1896E-2</v>
      </c>
    </row>
    <row r="10532" spans="1:12" x14ac:dyDescent="0.2">
      <c r="A10532" s="2">
        <v>12.385389999999999</v>
      </c>
      <c r="B10532" s="2">
        <v>98.202809999999999</v>
      </c>
      <c r="C10532" s="2">
        <v>0.46133000000000002</v>
      </c>
      <c r="D10532" s="2">
        <v>1.1400330000000001</v>
      </c>
      <c r="F10532" s="2">
        <v>12.38259</v>
      </c>
      <c r="G10532" s="2">
        <v>0.52263599999999999</v>
      </c>
      <c r="H10532" s="2">
        <v>0.52810699999999999</v>
      </c>
      <c r="J10532" s="2">
        <v>12.385389999999999</v>
      </c>
      <c r="K10532" s="2">
        <v>0.34216099999999999</v>
      </c>
      <c r="L10532" s="2">
        <v>6.1892000000000003E-2</v>
      </c>
    </row>
    <row r="10533" spans="1:12" x14ac:dyDescent="0.2">
      <c r="A10533" s="2">
        <v>12.386089999999999</v>
      </c>
      <c r="B10533" s="2">
        <v>98.276610000000005</v>
      </c>
      <c r="C10533" s="2">
        <v>0.461841</v>
      </c>
      <c r="D10533" s="2">
        <v>1.1402540000000001</v>
      </c>
      <c r="F10533" s="2">
        <v>12.383290000000001</v>
      </c>
      <c r="G10533" s="2">
        <v>0.52285800000000004</v>
      </c>
      <c r="H10533" s="2">
        <v>0.527756</v>
      </c>
      <c r="J10533" s="2">
        <v>12.386089999999999</v>
      </c>
      <c r="K10533" s="2">
        <v>0.34245900000000001</v>
      </c>
      <c r="L10533" s="2">
        <v>6.1761999999999997E-2</v>
      </c>
    </row>
    <row r="10534" spans="1:12" x14ac:dyDescent="0.2">
      <c r="A10534" s="2">
        <v>12.386799999999999</v>
      </c>
      <c r="B10534" s="2">
        <v>98.350080000000005</v>
      </c>
      <c r="C10534" s="2">
        <v>0.46181</v>
      </c>
      <c r="D10534" s="2">
        <v>1.14046</v>
      </c>
      <c r="F10534" s="2">
        <v>12.383990000000001</v>
      </c>
      <c r="G10534" s="2">
        <v>0.52307899999999996</v>
      </c>
      <c r="H10534" s="2">
        <v>0.52794600000000003</v>
      </c>
      <c r="J10534" s="2">
        <v>12.386799999999999</v>
      </c>
      <c r="K10534" s="2">
        <v>0.34253099999999997</v>
      </c>
      <c r="L10534" s="2">
        <v>6.1527999999999999E-2</v>
      </c>
    </row>
    <row r="10535" spans="1:12" x14ac:dyDescent="0.2">
      <c r="A10535" s="2">
        <v>12.387499999999999</v>
      </c>
      <c r="B10535" s="2">
        <v>98.423330000000007</v>
      </c>
      <c r="C10535" s="2">
        <v>0.46185599999999999</v>
      </c>
      <c r="D10535" s="2">
        <v>1.140819</v>
      </c>
      <c r="F10535" s="2">
        <v>12.384690000000001</v>
      </c>
      <c r="G10535" s="2">
        <v>0.52336099999999997</v>
      </c>
      <c r="H10535" s="2">
        <v>0.52813699999999997</v>
      </c>
      <c r="J10535" s="2">
        <v>12.387499999999999</v>
      </c>
      <c r="K10535" s="2">
        <v>0.34222999999999998</v>
      </c>
      <c r="L10535" s="2">
        <v>6.1573999999999997E-2</v>
      </c>
    </row>
    <row r="10536" spans="1:12" x14ac:dyDescent="0.2">
      <c r="A10536" s="2">
        <v>12.388199999999999</v>
      </c>
      <c r="B10536" s="2">
        <v>98.496949999999998</v>
      </c>
      <c r="C10536" s="2">
        <v>0.46232499999999999</v>
      </c>
      <c r="D10536" s="2">
        <v>1.1405670000000001</v>
      </c>
      <c r="F10536" s="2">
        <v>12.385389999999999</v>
      </c>
      <c r="G10536" s="2">
        <v>0.523895</v>
      </c>
      <c r="H10536" s="2">
        <v>0.52803800000000001</v>
      </c>
      <c r="J10536" s="2">
        <v>12.388199999999999</v>
      </c>
      <c r="K10536" s="2">
        <v>0.34250999999999998</v>
      </c>
      <c r="L10536" s="2">
        <v>6.1358999999999997E-2</v>
      </c>
    </row>
    <row r="10537" spans="1:12" x14ac:dyDescent="0.2">
      <c r="A10537" s="2">
        <v>12.3889</v>
      </c>
      <c r="B10537" s="2">
        <v>98.569789999999998</v>
      </c>
      <c r="C10537" s="2">
        <v>0.46244000000000002</v>
      </c>
      <c r="D10537" s="2">
        <v>1.140857</v>
      </c>
      <c r="F10537" s="2">
        <v>12.386089999999999</v>
      </c>
      <c r="G10537" s="2">
        <v>0.52413200000000004</v>
      </c>
      <c r="H10537" s="2">
        <v>0.52773999999999999</v>
      </c>
      <c r="J10537" s="2">
        <v>12.3889</v>
      </c>
      <c r="K10537" s="2">
        <v>0.34337400000000001</v>
      </c>
      <c r="L10537" s="2">
        <v>6.0984999999999998E-2</v>
      </c>
    </row>
    <row r="10538" spans="1:12" x14ac:dyDescent="0.2">
      <c r="A10538" s="2">
        <v>12.3896</v>
      </c>
      <c r="B10538" s="2">
        <v>98.641940000000005</v>
      </c>
      <c r="C10538" s="2">
        <v>0.46303499999999997</v>
      </c>
      <c r="D10538" s="2">
        <v>1.1412</v>
      </c>
      <c r="F10538" s="2">
        <v>12.386799999999999</v>
      </c>
      <c r="G10538" s="2">
        <v>0.524559</v>
      </c>
      <c r="H10538" s="2">
        <v>0.52803800000000001</v>
      </c>
      <c r="J10538" s="2">
        <v>12.3896</v>
      </c>
      <c r="K10538" s="2">
        <v>0.34410499999999999</v>
      </c>
      <c r="L10538" s="2">
        <v>6.0366000000000003E-2</v>
      </c>
    </row>
    <row r="10539" spans="1:12" x14ac:dyDescent="0.2">
      <c r="A10539" s="2">
        <v>12.3903</v>
      </c>
      <c r="B10539" s="2">
        <v>98.714429999999993</v>
      </c>
      <c r="C10539" s="2">
        <v>0.46290100000000001</v>
      </c>
      <c r="D10539" s="2">
        <v>1.1410629999999999</v>
      </c>
      <c r="F10539" s="2">
        <v>12.387499999999999</v>
      </c>
      <c r="G10539" s="2">
        <v>0.52482600000000001</v>
      </c>
      <c r="H10539" s="2">
        <v>0.52840399999999998</v>
      </c>
      <c r="J10539" s="2">
        <v>12.3903</v>
      </c>
      <c r="K10539" s="2">
        <v>0.344553</v>
      </c>
      <c r="L10539" s="2">
        <v>6.0350000000000001E-2</v>
      </c>
    </row>
    <row r="10540" spans="1:12" x14ac:dyDescent="0.2">
      <c r="A10540" s="2">
        <v>12.391</v>
      </c>
      <c r="B10540" s="2">
        <v>98.786270000000002</v>
      </c>
      <c r="C10540" s="2">
        <v>0.463084</v>
      </c>
      <c r="D10540" s="2">
        <v>1.141032</v>
      </c>
      <c r="F10540" s="2">
        <v>12.388199999999999</v>
      </c>
      <c r="G10540" s="2">
        <v>0.52465799999999996</v>
      </c>
      <c r="H10540" s="2">
        <v>0.52854900000000005</v>
      </c>
      <c r="J10540" s="2">
        <v>12.391</v>
      </c>
      <c r="K10540" s="2">
        <v>0.345333</v>
      </c>
      <c r="L10540" s="2">
        <v>6.0092E-2</v>
      </c>
    </row>
    <row r="10541" spans="1:12" x14ac:dyDescent="0.2">
      <c r="A10541" s="2">
        <v>12.39171</v>
      </c>
      <c r="B10541" s="2">
        <v>98.859250000000003</v>
      </c>
      <c r="C10541" s="2">
        <v>0.46416000000000002</v>
      </c>
      <c r="D10541" s="2">
        <v>1.140727</v>
      </c>
      <c r="F10541" s="2">
        <v>12.3889</v>
      </c>
      <c r="G10541" s="2">
        <v>0.52493999999999996</v>
      </c>
      <c r="H10541" s="2">
        <v>0.52860300000000005</v>
      </c>
      <c r="J10541" s="2">
        <v>12.39171</v>
      </c>
      <c r="K10541" s="2">
        <v>0.34617399999999998</v>
      </c>
      <c r="L10541" s="2">
        <v>5.9658000000000003E-2</v>
      </c>
    </row>
    <row r="10542" spans="1:12" x14ac:dyDescent="0.2">
      <c r="A10542" s="2">
        <v>12.39241</v>
      </c>
      <c r="B10542" s="2">
        <v>98.931579999999997</v>
      </c>
      <c r="C10542" s="2">
        <v>0.46443099999999998</v>
      </c>
      <c r="D10542" s="2">
        <v>1.14046</v>
      </c>
      <c r="F10542" s="2">
        <v>12.3896</v>
      </c>
      <c r="G10542" s="2">
        <v>0.52572600000000003</v>
      </c>
      <c r="H10542" s="2">
        <v>0.52880899999999997</v>
      </c>
      <c r="J10542" s="2">
        <v>12.39241</v>
      </c>
      <c r="K10542" s="2">
        <v>0.34592000000000001</v>
      </c>
      <c r="L10542" s="2">
        <v>5.9693000000000003E-2</v>
      </c>
    </row>
    <row r="10543" spans="1:12" x14ac:dyDescent="0.2">
      <c r="A10543" s="2">
        <v>12.39311</v>
      </c>
      <c r="B10543" s="2">
        <v>99.003540000000001</v>
      </c>
      <c r="C10543" s="2">
        <v>0.46444600000000003</v>
      </c>
      <c r="D10543" s="2">
        <v>1.1407119999999999</v>
      </c>
      <c r="F10543" s="2">
        <v>12.3903</v>
      </c>
      <c r="G10543" s="2">
        <v>0.52632100000000004</v>
      </c>
      <c r="H10543" s="2">
        <v>0.52921300000000004</v>
      </c>
      <c r="J10543" s="2">
        <v>12.39311</v>
      </c>
      <c r="K10543" s="2">
        <v>0.346495</v>
      </c>
      <c r="L10543" s="2">
        <v>5.9200000000000003E-2</v>
      </c>
    </row>
    <row r="10544" spans="1:12" x14ac:dyDescent="0.2">
      <c r="A10544" s="2">
        <v>12.39381</v>
      </c>
      <c r="B10544" s="2">
        <v>99.075040000000001</v>
      </c>
      <c r="C10544" s="2">
        <v>0.46466400000000002</v>
      </c>
      <c r="D10544" s="2">
        <v>1.141086</v>
      </c>
      <c r="F10544" s="2">
        <v>12.391</v>
      </c>
      <c r="G10544" s="2">
        <v>0.52648200000000001</v>
      </c>
      <c r="H10544" s="2">
        <v>0.529335</v>
      </c>
      <c r="J10544" s="2">
        <v>12.39381</v>
      </c>
      <c r="K10544" s="2">
        <v>0.34623300000000001</v>
      </c>
      <c r="L10544" s="2">
        <v>5.8271000000000003E-2</v>
      </c>
    </row>
    <row r="10545" spans="1:12" x14ac:dyDescent="0.2">
      <c r="A10545" s="2">
        <v>12.39451</v>
      </c>
      <c r="B10545" s="2">
        <v>99.142139999999998</v>
      </c>
      <c r="C10545" s="2">
        <v>0.46447300000000002</v>
      </c>
      <c r="D10545" s="2">
        <v>1.1412610000000001</v>
      </c>
      <c r="F10545" s="2">
        <v>12.39171</v>
      </c>
      <c r="G10545" s="2">
        <v>0.52643600000000002</v>
      </c>
      <c r="H10545" s="2">
        <v>0.52932699999999999</v>
      </c>
      <c r="J10545" s="2">
        <v>12.39451</v>
      </c>
      <c r="K10545" s="2">
        <v>0.34604400000000002</v>
      </c>
      <c r="L10545" s="2">
        <v>5.7882000000000003E-2</v>
      </c>
    </row>
    <row r="10546" spans="1:12" x14ac:dyDescent="0.2">
      <c r="A10546" s="2">
        <v>12.395210000000001</v>
      </c>
      <c r="B10546" s="2">
        <v>99.204930000000004</v>
      </c>
      <c r="C10546" s="2">
        <v>0.46497699999999997</v>
      </c>
      <c r="D10546" s="2">
        <v>1.1413150000000001</v>
      </c>
      <c r="F10546" s="2">
        <v>12.39241</v>
      </c>
      <c r="G10546" s="2">
        <v>0.52587899999999999</v>
      </c>
      <c r="H10546" s="2">
        <v>0.52916700000000005</v>
      </c>
      <c r="J10546" s="2">
        <v>12.395210000000001</v>
      </c>
      <c r="K10546" s="2">
        <v>0.34701500000000002</v>
      </c>
      <c r="L10546" s="2">
        <v>5.8429000000000002E-2</v>
      </c>
    </row>
    <row r="10547" spans="1:12" x14ac:dyDescent="0.2">
      <c r="A10547" s="2">
        <v>12.395910000000001</v>
      </c>
      <c r="B10547" s="2">
        <v>99.269319999999993</v>
      </c>
      <c r="C10547" s="2">
        <v>0.46532000000000001</v>
      </c>
      <c r="D10547" s="2">
        <v>1.1418410000000001</v>
      </c>
      <c r="F10547" s="2">
        <v>12.39311</v>
      </c>
      <c r="G10547" s="2">
        <v>0.52539800000000003</v>
      </c>
      <c r="H10547" s="2">
        <v>0.52940399999999999</v>
      </c>
      <c r="J10547" s="2">
        <v>12.395910000000001</v>
      </c>
      <c r="K10547" s="2">
        <v>0.34709000000000001</v>
      </c>
      <c r="L10547" s="2">
        <v>5.7893E-2</v>
      </c>
    </row>
    <row r="10548" spans="1:12" x14ac:dyDescent="0.2">
      <c r="A10548" s="2">
        <v>12.396610000000001</v>
      </c>
      <c r="B10548" s="2">
        <v>99.337419999999995</v>
      </c>
      <c r="C10548" s="2">
        <v>0.46563599999999999</v>
      </c>
      <c r="D10548" s="2">
        <v>1.1423220000000001</v>
      </c>
      <c r="F10548" s="2">
        <v>12.39381</v>
      </c>
      <c r="G10548" s="2">
        <v>0.52590199999999998</v>
      </c>
      <c r="H10548" s="2">
        <v>0.52918200000000004</v>
      </c>
      <c r="J10548" s="2">
        <v>12.396610000000001</v>
      </c>
      <c r="K10548" s="2">
        <v>0.34671400000000002</v>
      </c>
      <c r="L10548" s="2">
        <v>5.7917999999999997E-2</v>
      </c>
    </row>
    <row r="10549" spans="1:12" x14ac:dyDescent="0.2">
      <c r="A10549" s="2">
        <v>12.397320000000001</v>
      </c>
      <c r="B10549" s="2">
        <v>99.408739999999995</v>
      </c>
      <c r="C10549" s="2">
        <v>0.466312</v>
      </c>
      <c r="D10549" s="2">
        <v>1.142177</v>
      </c>
      <c r="F10549" s="2">
        <v>12.39451</v>
      </c>
      <c r="G10549" s="2">
        <v>0.52620699999999998</v>
      </c>
      <c r="H10549" s="2">
        <v>0.529335</v>
      </c>
      <c r="J10549" s="2">
        <v>12.397320000000001</v>
      </c>
      <c r="K10549" s="2">
        <v>0.34684900000000002</v>
      </c>
      <c r="L10549" s="2">
        <v>5.7657E-2</v>
      </c>
    </row>
    <row r="10550" spans="1:12" x14ac:dyDescent="0.2">
      <c r="A10550" s="2">
        <v>12.398020000000001</v>
      </c>
      <c r="B10550" s="2">
        <v>99.480969999999999</v>
      </c>
      <c r="C10550" s="2">
        <v>0.46684199999999998</v>
      </c>
      <c r="D10550" s="2">
        <v>1.1418790000000001</v>
      </c>
      <c r="F10550" s="2">
        <v>12.395210000000001</v>
      </c>
      <c r="G10550" s="2">
        <v>0.52639800000000003</v>
      </c>
      <c r="H10550" s="2">
        <v>0.52991500000000002</v>
      </c>
      <c r="J10550" s="2">
        <v>12.398020000000001</v>
      </c>
      <c r="K10550" s="2">
        <v>0.34734300000000001</v>
      </c>
      <c r="L10550" s="2">
        <v>5.7734000000000001E-2</v>
      </c>
    </row>
    <row r="10551" spans="1:12" x14ac:dyDescent="0.2">
      <c r="A10551" s="2">
        <v>12.398720000000001</v>
      </c>
      <c r="B10551" s="2">
        <v>99.55283</v>
      </c>
      <c r="C10551" s="2">
        <v>0.467117</v>
      </c>
      <c r="D10551" s="2">
        <v>1.141864</v>
      </c>
      <c r="F10551" s="2">
        <v>12.395910000000001</v>
      </c>
      <c r="G10551" s="2">
        <v>0.52664900000000003</v>
      </c>
      <c r="H10551" s="2">
        <v>0.53048700000000004</v>
      </c>
      <c r="J10551" s="2">
        <v>12.398720000000001</v>
      </c>
      <c r="K10551" s="2">
        <v>0.34716799999999998</v>
      </c>
      <c r="L10551" s="2">
        <v>5.7487000000000003E-2</v>
      </c>
    </row>
    <row r="10552" spans="1:12" x14ac:dyDescent="0.2">
      <c r="A10552" s="2">
        <v>12.399419999999999</v>
      </c>
      <c r="B10552" s="2">
        <v>99.624679999999998</v>
      </c>
      <c r="C10552" s="2">
        <v>0.46731499999999998</v>
      </c>
      <c r="D10552" s="2">
        <v>1.1420619999999999</v>
      </c>
      <c r="F10552" s="2">
        <v>12.396610000000001</v>
      </c>
      <c r="G10552" s="2">
        <v>0.52707700000000002</v>
      </c>
      <c r="H10552" s="2">
        <v>0.53104399999999996</v>
      </c>
      <c r="J10552" s="2">
        <v>12.399419999999999</v>
      </c>
      <c r="K10552" s="2">
        <v>0.34698499999999999</v>
      </c>
      <c r="L10552" s="2">
        <v>5.6918999999999997E-2</v>
      </c>
    </row>
    <row r="10553" spans="1:12" x14ac:dyDescent="0.2">
      <c r="A10553" s="2">
        <v>12.400119999999999</v>
      </c>
      <c r="B10553" s="2">
        <v>99.695790000000002</v>
      </c>
      <c r="C10553" s="2">
        <v>0.467609</v>
      </c>
      <c r="D10553" s="2">
        <v>1.142261</v>
      </c>
      <c r="F10553" s="2">
        <v>12.397320000000001</v>
      </c>
      <c r="G10553" s="2">
        <v>0.52794600000000003</v>
      </c>
      <c r="H10553" s="2">
        <v>0.531532</v>
      </c>
      <c r="J10553" s="2">
        <v>12.400119999999999</v>
      </c>
      <c r="K10553" s="2">
        <v>0.34749799999999997</v>
      </c>
      <c r="L10553" s="2">
        <v>5.6663999999999999E-2</v>
      </c>
    </row>
    <row r="10554" spans="1:12" x14ac:dyDescent="0.2">
      <c r="A10554" s="2">
        <v>12.40082</v>
      </c>
      <c r="B10554" s="2">
        <v>99.767139999999998</v>
      </c>
      <c r="C10554" s="2">
        <v>0.46757799999999999</v>
      </c>
      <c r="D10554" s="2">
        <v>1.1423369999999999</v>
      </c>
      <c r="F10554" s="2">
        <v>12.398020000000001</v>
      </c>
      <c r="G10554" s="2">
        <v>0.52810699999999999</v>
      </c>
      <c r="H10554" s="2">
        <v>0.53160099999999999</v>
      </c>
      <c r="J10554" s="2">
        <v>12.40082</v>
      </c>
      <c r="K10554" s="2">
        <v>0.34787200000000001</v>
      </c>
      <c r="L10554" s="2">
        <v>5.6242E-2</v>
      </c>
    </row>
    <row r="10555" spans="1:12" x14ac:dyDescent="0.2">
      <c r="A10555" s="2">
        <v>12.40152</v>
      </c>
      <c r="B10555" s="2">
        <v>99.838409999999996</v>
      </c>
      <c r="C10555" s="2">
        <v>0.46795199999999998</v>
      </c>
      <c r="D10555" s="2">
        <v>1.142612</v>
      </c>
      <c r="F10555" s="2">
        <v>12.398720000000001</v>
      </c>
      <c r="G10555" s="2">
        <v>0.527756</v>
      </c>
      <c r="H10555" s="2">
        <v>0.53186800000000001</v>
      </c>
      <c r="J10555" s="2">
        <v>12.40152</v>
      </c>
      <c r="K10555" s="2">
        <v>0.34837099999999999</v>
      </c>
      <c r="L10555" s="2">
        <v>5.5794999999999997E-2</v>
      </c>
    </row>
    <row r="10556" spans="1:12" x14ac:dyDescent="0.2">
      <c r="A10556" s="2">
        <v>12.402229999999999</v>
      </c>
      <c r="B10556" s="2">
        <v>99.908969999999997</v>
      </c>
      <c r="C10556" s="2">
        <v>0.46829900000000002</v>
      </c>
      <c r="D10556" s="2">
        <v>1.142909</v>
      </c>
      <c r="F10556" s="2">
        <v>12.399419999999999</v>
      </c>
      <c r="G10556" s="2">
        <v>0.52794600000000003</v>
      </c>
      <c r="H10556" s="2">
        <v>0.53159299999999998</v>
      </c>
      <c r="J10556" s="2">
        <v>12.402229999999999</v>
      </c>
      <c r="K10556" s="2">
        <v>0.348972</v>
      </c>
      <c r="L10556" s="2">
        <v>5.5736000000000001E-2</v>
      </c>
    </row>
    <row r="10557" spans="1:12" x14ac:dyDescent="0.2">
      <c r="A10557" s="2">
        <v>12.40293</v>
      </c>
      <c r="B10557" s="2">
        <v>99.979339999999993</v>
      </c>
      <c r="C10557" s="2">
        <v>0.46836</v>
      </c>
      <c r="D10557" s="2">
        <v>1.142863</v>
      </c>
      <c r="F10557" s="2">
        <v>12.400119999999999</v>
      </c>
      <c r="G10557" s="2">
        <v>0.52813699999999997</v>
      </c>
      <c r="H10557" s="2">
        <v>0.53194399999999997</v>
      </c>
      <c r="J10557" s="2">
        <v>12.40293</v>
      </c>
      <c r="K10557" s="2">
        <v>0.34920699999999999</v>
      </c>
      <c r="L10557" s="2">
        <v>5.5985E-2</v>
      </c>
    </row>
    <row r="10558" spans="1:12" x14ac:dyDescent="0.2">
      <c r="A10558" s="2">
        <v>12.40363</v>
      </c>
      <c r="B10558" s="2">
        <v>100.04949999999999</v>
      </c>
      <c r="C10558" s="2">
        <v>0.46875299999999998</v>
      </c>
      <c r="D10558" s="2">
        <v>1.1433359999999999</v>
      </c>
      <c r="F10558" s="2">
        <v>12.40082</v>
      </c>
      <c r="G10558" s="2">
        <v>0.52803800000000001</v>
      </c>
      <c r="H10558" s="2">
        <v>0.53216600000000003</v>
      </c>
      <c r="J10558" s="2">
        <v>12.40363</v>
      </c>
      <c r="K10558" s="2">
        <v>0.34916900000000001</v>
      </c>
      <c r="L10558" s="2">
        <v>5.5763E-2</v>
      </c>
    </row>
    <row r="10559" spans="1:12" x14ac:dyDescent="0.2">
      <c r="A10559" s="2">
        <v>12.40433</v>
      </c>
      <c r="B10559" s="2">
        <v>100.119</v>
      </c>
      <c r="C10559" s="2">
        <v>0.46921800000000002</v>
      </c>
      <c r="D10559" s="2">
        <v>1.143588</v>
      </c>
      <c r="F10559" s="2">
        <v>12.40152</v>
      </c>
      <c r="G10559" s="2">
        <v>0.52773999999999999</v>
      </c>
      <c r="H10559" s="2">
        <v>0.53202799999999995</v>
      </c>
      <c r="J10559" s="2">
        <v>12.40433</v>
      </c>
      <c r="K10559" s="2">
        <v>0.34929500000000002</v>
      </c>
      <c r="L10559" s="2">
        <v>5.6037999999999998E-2</v>
      </c>
    </row>
    <row r="10560" spans="1:12" x14ac:dyDescent="0.2">
      <c r="A10560" s="2">
        <v>12.40503</v>
      </c>
      <c r="B10560" s="2">
        <v>100.1885</v>
      </c>
      <c r="C10560" s="2">
        <v>0.46953499999999998</v>
      </c>
      <c r="D10560" s="2">
        <v>1.1436649999999999</v>
      </c>
      <c r="F10560" s="2">
        <v>12.402229999999999</v>
      </c>
      <c r="G10560" s="2">
        <v>0.52803800000000001</v>
      </c>
      <c r="H10560" s="2">
        <v>0.53175399999999995</v>
      </c>
      <c r="J10560" s="2">
        <v>12.40503</v>
      </c>
      <c r="K10560" s="2">
        <v>0.34961700000000001</v>
      </c>
      <c r="L10560" s="2">
        <v>5.5898999999999997E-2</v>
      </c>
    </row>
    <row r="10561" spans="1:12" x14ac:dyDescent="0.2">
      <c r="A10561" s="2">
        <v>12.40573</v>
      </c>
      <c r="B10561" s="2">
        <v>100.2574</v>
      </c>
      <c r="C10561" s="2">
        <v>0.46961900000000001</v>
      </c>
      <c r="D10561" s="2">
        <v>1.143893</v>
      </c>
      <c r="F10561" s="2">
        <v>12.40293</v>
      </c>
      <c r="G10561" s="2">
        <v>0.52840399999999998</v>
      </c>
      <c r="H10561" s="2">
        <v>0.53179200000000004</v>
      </c>
      <c r="J10561" s="2">
        <v>12.40573</v>
      </c>
      <c r="K10561" s="2">
        <v>0.35015099999999999</v>
      </c>
      <c r="L10561" s="2">
        <v>5.5896000000000001E-2</v>
      </c>
    </row>
    <row r="10562" spans="1:12" x14ac:dyDescent="0.2">
      <c r="A10562" s="2">
        <v>12.40643</v>
      </c>
      <c r="B10562" s="2">
        <v>100.32559999999999</v>
      </c>
      <c r="C10562" s="2">
        <v>0.46985199999999999</v>
      </c>
      <c r="D10562" s="2">
        <v>1.143947</v>
      </c>
      <c r="F10562" s="2">
        <v>12.40363</v>
      </c>
      <c r="G10562" s="2">
        <v>0.52854900000000005</v>
      </c>
      <c r="H10562" s="2">
        <v>0.53176900000000005</v>
      </c>
      <c r="J10562" s="2">
        <v>12.40643</v>
      </c>
      <c r="K10562" s="2">
        <v>0.35032999999999997</v>
      </c>
      <c r="L10562" s="2">
        <v>5.6195000000000002E-2</v>
      </c>
    </row>
    <row r="10563" spans="1:12" x14ac:dyDescent="0.2">
      <c r="A10563" s="2">
        <v>12.40714</v>
      </c>
      <c r="B10563" s="2">
        <v>100.39409999999999</v>
      </c>
      <c r="C10563" s="2">
        <v>0.47029399999999999</v>
      </c>
      <c r="D10563" s="2">
        <v>1.1442749999999999</v>
      </c>
      <c r="F10563" s="2">
        <v>12.40433</v>
      </c>
      <c r="G10563" s="2">
        <v>0.52860300000000005</v>
      </c>
      <c r="H10563" s="2">
        <v>0.53170799999999996</v>
      </c>
      <c r="J10563" s="2">
        <v>12.40714</v>
      </c>
      <c r="K10563" s="2">
        <v>0.35130899999999998</v>
      </c>
      <c r="L10563" s="2">
        <v>5.6238000000000003E-2</v>
      </c>
    </row>
    <row r="10564" spans="1:12" x14ac:dyDescent="0.2">
      <c r="A10564" s="2">
        <v>12.40784</v>
      </c>
      <c r="B10564" s="2">
        <v>100.4623</v>
      </c>
      <c r="C10564" s="2">
        <v>0.47062599999999999</v>
      </c>
      <c r="D10564" s="2">
        <v>1.1445190000000001</v>
      </c>
      <c r="F10564" s="2">
        <v>12.40503</v>
      </c>
      <c r="G10564" s="2">
        <v>0.52880899999999997</v>
      </c>
      <c r="H10564" s="2">
        <v>0.53162399999999999</v>
      </c>
      <c r="J10564" s="2">
        <v>12.40784</v>
      </c>
      <c r="K10564" s="2">
        <v>0.35240300000000002</v>
      </c>
      <c r="L10564" s="2">
        <v>5.6376000000000002E-2</v>
      </c>
    </row>
    <row r="10565" spans="1:12" x14ac:dyDescent="0.2">
      <c r="A10565" s="2">
        <v>12.40854</v>
      </c>
      <c r="B10565" s="2">
        <v>100.5305</v>
      </c>
      <c r="C10565" s="2">
        <v>0.47112599999999999</v>
      </c>
      <c r="D10565" s="2">
        <v>1.1444730000000001</v>
      </c>
      <c r="F10565" s="2">
        <v>12.40573</v>
      </c>
      <c r="G10565" s="2">
        <v>0.52921300000000004</v>
      </c>
      <c r="H10565" s="2">
        <v>0.53202799999999995</v>
      </c>
      <c r="J10565" s="2">
        <v>12.40854</v>
      </c>
      <c r="K10565" s="2">
        <v>0.35339900000000002</v>
      </c>
      <c r="L10565" s="2">
        <v>5.6181000000000002E-2</v>
      </c>
    </row>
    <row r="10566" spans="1:12" x14ac:dyDescent="0.2">
      <c r="A10566" s="2">
        <v>12.40924</v>
      </c>
      <c r="B10566" s="2">
        <v>100.5979</v>
      </c>
      <c r="C10566" s="2">
        <v>0.47131699999999999</v>
      </c>
      <c r="D10566" s="2">
        <v>1.144366</v>
      </c>
      <c r="F10566" s="2">
        <v>12.40643</v>
      </c>
      <c r="G10566" s="2">
        <v>0.529335</v>
      </c>
      <c r="H10566" s="2">
        <v>0.53192899999999999</v>
      </c>
      <c r="J10566" s="2">
        <v>12.40924</v>
      </c>
      <c r="K10566" s="2">
        <v>0.35400199999999998</v>
      </c>
      <c r="L10566" s="2">
        <v>5.5397000000000002E-2</v>
      </c>
    </row>
    <row r="10567" spans="1:12" x14ac:dyDescent="0.2">
      <c r="A10567" s="2">
        <v>12.409940000000001</v>
      </c>
      <c r="B10567" s="2">
        <v>100.6657</v>
      </c>
      <c r="C10567" s="2">
        <v>0.47178999999999999</v>
      </c>
      <c r="D10567" s="2">
        <v>1.144458</v>
      </c>
      <c r="F10567" s="2">
        <v>12.40714</v>
      </c>
      <c r="G10567" s="2">
        <v>0.52932699999999999</v>
      </c>
      <c r="H10567" s="2">
        <v>0.53198999999999996</v>
      </c>
      <c r="J10567" s="2">
        <v>12.409940000000001</v>
      </c>
      <c r="K10567" s="2">
        <v>0.35446299999999997</v>
      </c>
      <c r="L10567" s="2">
        <v>5.5379999999999999E-2</v>
      </c>
    </row>
    <row r="10568" spans="1:12" x14ac:dyDescent="0.2">
      <c r="A10568" s="2">
        <v>12.410640000000001</v>
      </c>
      <c r="B10568" s="2">
        <v>100.73350000000001</v>
      </c>
      <c r="C10568" s="2">
        <v>0.47220899999999999</v>
      </c>
      <c r="D10568" s="2">
        <v>1.144908</v>
      </c>
      <c r="F10568" s="2">
        <v>12.40784</v>
      </c>
      <c r="G10568" s="2">
        <v>0.52916700000000005</v>
      </c>
      <c r="H10568" s="2">
        <v>0.53253899999999998</v>
      </c>
      <c r="J10568" s="2">
        <v>12.410640000000001</v>
      </c>
      <c r="K10568" s="2">
        <v>0.35489100000000001</v>
      </c>
      <c r="L10568" s="2">
        <v>5.5670999999999998E-2</v>
      </c>
    </row>
    <row r="10569" spans="1:12" x14ac:dyDescent="0.2">
      <c r="A10569" s="2">
        <v>12.411339999999999</v>
      </c>
      <c r="B10569" s="2">
        <v>100.80119999999999</v>
      </c>
      <c r="C10569" s="2">
        <v>0.47267799999999999</v>
      </c>
      <c r="D10569" s="2">
        <v>1.1455409999999999</v>
      </c>
      <c r="F10569" s="2">
        <v>12.40854</v>
      </c>
      <c r="G10569" s="2">
        <v>0.52940399999999999</v>
      </c>
      <c r="H10569" s="2">
        <v>0.53282200000000002</v>
      </c>
      <c r="J10569" s="2">
        <v>12.411339999999999</v>
      </c>
      <c r="K10569" s="2">
        <v>0.35496299999999997</v>
      </c>
      <c r="L10569" s="2">
        <v>5.5671999999999999E-2</v>
      </c>
    </row>
    <row r="10570" spans="1:12" x14ac:dyDescent="0.2">
      <c r="A10570" s="2">
        <v>12.412050000000001</v>
      </c>
      <c r="B10570" s="2">
        <v>100.8686</v>
      </c>
      <c r="C10570" s="2">
        <v>0.47249099999999999</v>
      </c>
      <c r="D10570" s="2">
        <v>1.146129</v>
      </c>
      <c r="F10570" s="2">
        <v>12.40924</v>
      </c>
      <c r="G10570" s="2">
        <v>0.52918200000000004</v>
      </c>
      <c r="H10570" s="2">
        <v>0.53279100000000001</v>
      </c>
      <c r="J10570" s="2">
        <v>12.412050000000001</v>
      </c>
      <c r="K10570" s="2">
        <v>0.35455900000000001</v>
      </c>
      <c r="L10570" s="2">
        <v>5.5162999999999997E-2</v>
      </c>
    </row>
    <row r="10571" spans="1:12" x14ac:dyDescent="0.2">
      <c r="A10571" s="2">
        <v>12.412750000000001</v>
      </c>
      <c r="B10571" s="2">
        <v>100.9357</v>
      </c>
      <c r="C10571" s="2">
        <v>0.47259800000000002</v>
      </c>
      <c r="D10571" s="2">
        <v>1.1462129999999999</v>
      </c>
      <c r="F10571" s="2">
        <v>12.409940000000001</v>
      </c>
      <c r="G10571" s="2">
        <v>0.529335</v>
      </c>
      <c r="H10571" s="2">
        <v>0.53236399999999995</v>
      </c>
      <c r="J10571" s="2">
        <v>12.412750000000001</v>
      </c>
      <c r="K10571" s="2">
        <v>0.35439100000000001</v>
      </c>
      <c r="L10571" s="2">
        <v>5.4401999999999999E-2</v>
      </c>
    </row>
    <row r="10572" spans="1:12" x14ac:dyDescent="0.2">
      <c r="A10572" s="2">
        <v>12.413449999999999</v>
      </c>
      <c r="B10572" s="2">
        <v>101.0031</v>
      </c>
      <c r="C10572" s="2">
        <v>0.47303699999999999</v>
      </c>
      <c r="D10572" s="2">
        <v>1.1461589999999999</v>
      </c>
      <c r="F10572" s="2">
        <v>12.410640000000001</v>
      </c>
      <c r="G10572" s="2">
        <v>0.52991500000000002</v>
      </c>
      <c r="H10572" s="2">
        <v>0.53215000000000001</v>
      </c>
      <c r="J10572" s="2">
        <v>12.413449999999999</v>
      </c>
      <c r="K10572" s="2">
        <v>0.354462</v>
      </c>
      <c r="L10572" s="2">
        <v>5.4220999999999998E-2</v>
      </c>
    </row>
    <row r="10573" spans="1:12" x14ac:dyDescent="0.2">
      <c r="A10573" s="2">
        <v>12.414149999999999</v>
      </c>
      <c r="B10573" s="2">
        <v>101.0703</v>
      </c>
      <c r="C10573" s="2">
        <v>0.47320099999999998</v>
      </c>
      <c r="D10573" s="2">
        <v>1.1469450000000001</v>
      </c>
      <c r="F10573" s="2">
        <v>12.411339999999999</v>
      </c>
      <c r="G10573" s="2">
        <v>0.53048700000000004</v>
      </c>
      <c r="H10573" s="2">
        <v>0.53212700000000002</v>
      </c>
      <c r="J10573" s="2">
        <v>12.414149999999999</v>
      </c>
      <c r="K10573" s="2">
        <v>0.35474800000000001</v>
      </c>
      <c r="L10573" s="2">
        <v>5.4125E-2</v>
      </c>
    </row>
    <row r="10574" spans="1:12" x14ac:dyDescent="0.2">
      <c r="A10574" s="2">
        <v>12.414849999999999</v>
      </c>
      <c r="B10574" s="2">
        <v>101.1375</v>
      </c>
      <c r="C10574" s="2">
        <v>0.47322399999999998</v>
      </c>
      <c r="D10574" s="2">
        <v>1.1478839999999999</v>
      </c>
      <c r="F10574" s="2">
        <v>12.412050000000001</v>
      </c>
      <c r="G10574" s="2">
        <v>0.53104399999999996</v>
      </c>
      <c r="H10574" s="2">
        <v>0.53241700000000003</v>
      </c>
      <c r="J10574" s="2">
        <v>12.414849999999999</v>
      </c>
      <c r="K10574" s="2">
        <v>0.354547</v>
      </c>
      <c r="L10574" s="2">
        <v>5.3864000000000002E-2</v>
      </c>
    </row>
    <row r="10575" spans="1:12" x14ac:dyDescent="0.2">
      <c r="A10575" s="2">
        <v>12.41555</v>
      </c>
      <c r="B10575" s="2">
        <v>101.2047</v>
      </c>
      <c r="C10575" s="2">
        <v>0.47339599999999998</v>
      </c>
      <c r="D10575" s="2">
        <v>1.1481889999999999</v>
      </c>
      <c r="F10575" s="2">
        <v>12.412750000000001</v>
      </c>
      <c r="G10575" s="2">
        <v>0.531532</v>
      </c>
      <c r="H10575" s="2">
        <v>0.53291299999999997</v>
      </c>
      <c r="J10575" s="2">
        <v>12.41555</v>
      </c>
      <c r="K10575" s="2">
        <v>0.354877</v>
      </c>
      <c r="L10575" s="2">
        <v>5.3740999999999997E-2</v>
      </c>
    </row>
    <row r="10576" spans="1:12" x14ac:dyDescent="0.2">
      <c r="A10576" s="2">
        <v>12.41625</v>
      </c>
      <c r="B10576" s="2">
        <v>101.2717</v>
      </c>
      <c r="C10576" s="2">
        <v>0.47345300000000001</v>
      </c>
      <c r="D10576" s="2">
        <v>1.148936</v>
      </c>
      <c r="F10576" s="2">
        <v>12.413449999999999</v>
      </c>
      <c r="G10576" s="2">
        <v>0.53160099999999999</v>
      </c>
      <c r="H10576" s="2">
        <v>0.53294399999999997</v>
      </c>
      <c r="J10576" s="2">
        <v>12.41625</v>
      </c>
      <c r="K10576" s="2">
        <v>0.35544599999999998</v>
      </c>
      <c r="L10576" s="2">
        <v>5.3719999999999997E-2</v>
      </c>
    </row>
    <row r="10577" spans="1:12" x14ac:dyDescent="0.2">
      <c r="A10577" s="2">
        <v>12.41695</v>
      </c>
      <c r="B10577" s="2">
        <v>101.3387</v>
      </c>
      <c r="C10577" s="2">
        <v>0.47337600000000002</v>
      </c>
      <c r="D10577" s="2">
        <v>1.149127</v>
      </c>
      <c r="F10577" s="2">
        <v>12.414149999999999</v>
      </c>
      <c r="G10577" s="2">
        <v>0.53186800000000001</v>
      </c>
      <c r="H10577" s="2">
        <v>0.53292799999999996</v>
      </c>
      <c r="J10577" s="2">
        <v>12.41695</v>
      </c>
      <c r="K10577" s="2">
        <v>0.35503200000000001</v>
      </c>
      <c r="L10577" s="2">
        <v>5.3719999999999997E-2</v>
      </c>
    </row>
    <row r="10578" spans="1:12" x14ac:dyDescent="0.2">
      <c r="A10578" s="2">
        <v>12.41766</v>
      </c>
      <c r="B10578" s="2">
        <v>101.40560000000001</v>
      </c>
      <c r="C10578" s="2">
        <v>0.47362399999999999</v>
      </c>
      <c r="D10578" s="2">
        <v>1.1494549999999999</v>
      </c>
      <c r="F10578" s="2">
        <v>12.414849999999999</v>
      </c>
      <c r="G10578" s="2">
        <v>0.53159299999999998</v>
      </c>
      <c r="H10578" s="2">
        <v>0.53312700000000002</v>
      </c>
      <c r="J10578" s="2">
        <v>12.41766</v>
      </c>
      <c r="K10578" s="2">
        <v>0.35595100000000002</v>
      </c>
      <c r="L10578" s="2">
        <v>5.3786E-2</v>
      </c>
    </row>
    <row r="10579" spans="1:12" x14ac:dyDescent="0.2">
      <c r="A10579" s="2">
        <v>12.41836</v>
      </c>
      <c r="B10579" s="2">
        <v>101.4725</v>
      </c>
      <c r="C10579" s="2">
        <v>0.47404800000000002</v>
      </c>
      <c r="D10579" s="2">
        <v>1.1500349999999999</v>
      </c>
      <c r="F10579" s="2">
        <v>12.41555</v>
      </c>
      <c r="G10579" s="2">
        <v>0.53194399999999997</v>
      </c>
      <c r="H10579" s="2">
        <v>0.53320299999999998</v>
      </c>
      <c r="J10579" s="2">
        <v>12.41836</v>
      </c>
      <c r="K10579" s="2">
        <v>0.356207</v>
      </c>
      <c r="L10579" s="2">
        <v>5.3563E-2</v>
      </c>
    </row>
    <row r="10580" spans="1:12" x14ac:dyDescent="0.2">
      <c r="A10580" s="2">
        <v>12.41906</v>
      </c>
      <c r="B10580" s="2">
        <v>101.5391</v>
      </c>
      <c r="C10580" s="2">
        <v>0.47400199999999998</v>
      </c>
      <c r="D10580" s="2">
        <v>1.1503099999999999</v>
      </c>
      <c r="F10580" s="2">
        <v>12.41625</v>
      </c>
      <c r="G10580" s="2">
        <v>0.53216600000000003</v>
      </c>
      <c r="H10580" s="2">
        <v>0.53358499999999998</v>
      </c>
      <c r="J10580" s="2">
        <v>12.41906</v>
      </c>
      <c r="K10580" s="2">
        <v>0.35643799999999998</v>
      </c>
      <c r="L10580" s="2">
        <v>5.3616999999999998E-2</v>
      </c>
    </row>
    <row r="10581" spans="1:12" x14ac:dyDescent="0.2">
      <c r="A10581" s="2">
        <v>12.41976</v>
      </c>
      <c r="B10581" s="2">
        <v>101.6056</v>
      </c>
      <c r="C10581" s="2">
        <v>0.47359000000000001</v>
      </c>
      <c r="D10581" s="2">
        <v>1.1504620000000001</v>
      </c>
      <c r="F10581" s="2">
        <v>12.41695</v>
      </c>
      <c r="G10581" s="2">
        <v>0.53202799999999995</v>
      </c>
      <c r="H10581" s="2">
        <v>0.53330999999999995</v>
      </c>
      <c r="J10581" s="2">
        <v>12.41976</v>
      </c>
      <c r="K10581" s="2">
        <v>0.35699999999999998</v>
      </c>
      <c r="L10581" s="2">
        <v>5.3422999999999998E-2</v>
      </c>
    </row>
    <row r="10582" spans="1:12" x14ac:dyDescent="0.2">
      <c r="A10582" s="2">
        <v>12.42046</v>
      </c>
      <c r="B10582" s="2">
        <v>101.67189999999999</v>
      </c>
      <c r="C10582" s="2">
        <v>0.47340700000000002</v>
      </c>
      <c r="D10582" s="2">
        <v>1.15002</v>
      </c>
      <c r="F10582" s="2">
        <v>12.41766</v>
      </c>
      <c r="G10582" s="2">
        <v>0.53175399999999995</v>
      </c>
      <c r="H10582" s="2">
        <v>0.53303500000000004</v>
      </c>
      <c r="J10582" s="2">
        <v>12.42046</v>
      </c>
      <c r="K10582" s="2">
        <v>0.35719699999999999</v>
      </c>
      <c r="L10582" s="2">
        <v>5.3380999999999998E-2</v>
      </c>
    </row>
    <row r="10583" spans="1:12" x14ac:dyDescent="0.2">
      <c r="A10583" s="2">
        <v>12.42116</v>
      </c>
      <c r="B10583" s="2">
        <v>101.73779999999999</v>
      </c>
      <c r="C10583" s="2">
        <v>0.473491</v>
      </c>
      <c r="D10583" s="2">
        <v>1.1496379999999999</v>
      </c>
      <c r="F10583" s="2">
        <v>12.41836</v>
      </c>
      <c r="G10583" s="2">
        <v>0.53179200000000004</v>
      </c>
      <c r="H10583" s="2">
        <v>0.53344000000000003</v>
      </c>
      <c r="J10583" s="2">
        <v>12.42116</v>
      </c>
      <c r="K10583" s="2">
        <v>0.357626</v>
      </c>
      <c r="L10583" s="2">
        <v>5.3460000000000001E-2</v>
      </c>
    </row>
    <row r="10584" spans="1:12" x14ac:dyDescent="0.2">
      <c r="A10584" s="2">
        <v>12.421860000000001</v>
      </c>
      <c r="B10584" s="2">
        <v>101.8036</v>
      </c>
      <c r="C10584" s="2">
        <v>0.47386499999999998</v>
      </c>
      <c r="D10584" s="2">
        <v>1.149402</v>
      </c>
      <c r="F10584" s="2">
        <v>12.41906</v>
      </c>
      <c r="G10584" s="2">
        <v>0.53176900000000005</v>
      </c>
      <c r="H10584" s="2">
        <v>0.53334000000000004</v>
      </c>
      <c r="J10584" s="2">
        <v>12.421860000000001</v>
      </c>
      <c r="K10584" s="2">
        <v>0.35853600000000002</v>
      </c>
      <c r="L10584" s="2">
        <v>5.3572000000000002E-2</v>
      </c>
    </row>
    <row r="10585" spans="1:12" x14ac:dyDescent="0.2">
      <c r="A10585" s="2">
        <v>12.42257</v>
      </c>
      <c r="B10585" s="2">
        <v>101.8698</v>
      </c>
      <c r="C10585" s="2">
        <v>0.47397899999999998</v>
      </c>
      <c r="D10585" s="2">
        <v>1.148685</v>
      </c>
      <c r="F10585" s="2">
        <v>12.41976</v>
      </c>
      <c r="G10585" s="2">
        <v>0.53170799999999996</v>
      </c>
      <c r="H10585" s="2">
        <v>0.53330999999999995</v>
      </c>
      <c r="J10585" s="2">
        <v>12.42257</v>
      </c>
      <c r="K10585" s="2">
        <v>0.35992200000000002</v>
      </c>
      <c r="L10585" s="2">
        <v>5.33E-2</v>
      </c>
    </row>
    <row r="10586" spans="1:12" x14ac:dyDescent="0.2">
      <c r="A10586" s="2">
        <v>12.42327</v>
      </c>
      <c r="B10586" s="2">
        <v>101.93519999999999</v>
      </c>
      <c r="C10586" s="2">
        <v>0.47389100000000001</v>
      </c>
      <c r="D10586" s="2">
        <v>1.1490590000000001</v>
      </c>
      <c r="F10586" s="2">
        <v>12.42046</v>
      </c>
      <c r="G10586" s="2">
        <v>0.53162399999999999</v>
      </c>
      <c r="H10586" s="2">
        <v>0.53358499999999998</v>
      </c>
      <c r="J10586" s="2">
        <v>12.42327</v>
      </c>
      <c r="K10586" s="2">
        <v>0.36049399999999998</v>
      </c>
      <c r="L10586" s="2">
        <v>5.3407999999999997E-2</v>
      </c>
    </row>
    <row r="10587" spans="1:12" x14ac:dyDescent="0.2">
      <c r="A10587" s="2">
        <v>12.423970000000001</v>
      </c>
      <c r="B10587" s="2">
        <v>102.00060000000001</v>
      </c>
      <c r="C10587" s="2">
        <v>0.47369299999999998</v>
      </c>
      <c r="D10587" s="2">
        <v>1.149135</v>
      </c>
      <c r="F10587" s="2">
        <v>12.42116</v>
      </c>
      <c r="G10587" s="2">
        <v>0.53202799999999995</v>
      </c>
      <c r="H10587" s="2">
        <v>0.53351599999999999</v>
      </c>
      <c r="J10587" s="2">
        <v>12.423970000000001</v>
      </c>
      <c r="K10587" s="2">
        <v>0.36000399999999999</v>
      </c>
      <c r="L10587" s="2">
        <v>5.3120000000000001E-2</v>
      </c>
    </row>
    <row r="10588" spans="1:12" x14ac:dyDescent="0.2">
      <c r="A10588" s="2">
        <v>12.424670000000001</v>
      </c>
      <c r="B10588" s="2">
        <v>102.0665</v>
      </c>
      <c r="C10588" s="2">
        <v>0.47334599999999999</v>
      </c>
      <c r="D10588" s="2">
        <v>1.149211</v>
      </c>
      <c r="F10588" s="2">
        <v>12.421860000000001</v>
      </c>
      <c r="G10588" s="2">
        <v>0.53192899999999999</v>
      </c>
      <c r="H10588" s="2">
        <v>0.53337900000000005</v>
      </c>
      <c r="J10588" s="2">
        <v>12.424670000000001</v>
      </c>
      <c r="K10588" s="2">
        <v>0.36061100000000001</v>
      </c>
      <c r="L10588" s="2">
        <v>5.3095999999999997E-2</v>
      </c>
    </row>
    <row r="10589" spans="1:12" x14ac:dyDescent="0.2">
      <c r="A10589" s="2">
        <v>12.425369999999999</v>
      </c>
      <c r="B10589" s="2">
        <v>102.133</v>
      </c>
      <c r="C10589" s="2">
        <v>0.47375800000000001</v>
      </c>
      <c r="D10589" s="2">
        <v>1.1497759999999999</v>
      </c>
      <c r="F10589" s="2">
        <v>12.42257</v>
      </c>
      <c r="G10589" s="2">
        <v>0.53198999999999996</v>
      </c>
      <c r="H10589" s="2">
        <v>0.53309600000000001</v>
      </c>
      <c r="J10589" s="2">
        <v>12.425369999999999</v>
      </c>
      <c r="K10589" s="2">
        <v>0.36123499999999997</v>
      </c>
      <c r="L10589" s="2">
        <v>5.3510000000000002E-2</v>
      </c>
    </row>
    <row r="10590" spans="1:12" x14ac:dyDescent="0.2">
      <c r="A10590" s="2">
        <v>12.426069999999999</v>
      </c>
      <c r="B10590" s="2">
        <v>102.19889999999999</v>
      </c>
      <c r="C10590" s="2">
        <v>0.474136</v>
      </c>
      <c r="D10590" s="2">
        <v>1.15076</v>
      </c>
      <c r="F10590" s="2">
        <v>12.42327</v>
      </c>
      <c r="G10590" s="2">
        <v>0.53253899999999998</v>
      </c>
      <c r="H10590" s="2">
        <v>0.53308100000000003</v>
      </c>
      <c r="J10590" s="2">
        <v>12.426069999999999</v>
      </c>
      <c r="K10590" s="2">
        <v>0.36160599999999998</v>
      </c>
      <c r="L10590" s="2">
        <v>5.4105E-2</v>
      </c>
    </row>
    <row r="10591" spans="1:12" x14ac:dyDescent="0.2">
      <c r="A10591" s="2">
        <v>12.426769999999999</v>
      </c>
      <c r="B10591" s="2">
        <v>102.26390000000001</v>
      </c>
      <c r="C10591" s="2">
        <v>0.474136</v>
      </c>
      <c r="D10591" s="2">
        <v>1.15137</v>
      </c>
      <c r="F10591" s="2">
        <v>12.423970000000001</v>
      </c>
      <c r="G10591" s="2">
        <v>0.53282200000000002</v>
      </c>
      <c r="H10591" s="2">
        <v>0.53326399999999996</v>
      </c>
      <c r="J10591" s="2">
        <v>12.426769999999999</v>
      </c>
      <c r="K10591" s="2">
        <v>0.36160100000000001</v>
      </c>
      <c r="L10591" s="2">
        <v>5.4169000000000002E-2</v>
      </c>
    </row>
    <row r="10592" spans="1:12" x14ac:dyDescent="0.2">
      <c r="A10592" s="2">
        <v>12.427479999999999</v>
      </c>
      <c r="B10592" s="2">
        <v>102.32850000000001</v>
      </c>
      <c r="C10592" s="2">
        <v>0.47465099999999999</v>
      </c>
      <c r="D10592" s="2">
        <v>1.152042</v>
      </c>
      <c r="F10592" s="2">
        <v>12.424670000000001</v>
      </c>
      <c r="G10592" s="2">
        <v>0.53279100000000001</v>
      </c>
      <c r="H10592" s="2">
        <v>0.53330200000000005</v>
      </c>
      <c r="J10592" s="2">
        <v>12.427479999999999</v>
      </c>
      <c r="K10592" s="2">
        <v>0.36232900000000001</v>
      </c>
      <c r="L10592" s="2">
        <v>5.4919999999999997E-2</v>
      </c>
    </row>
    <row r="10593" spans="1:12" x14ac:dyDescent="0.2">
      <c r="A10593" s="2">
        <v>12.428179999999999</v>
      </c>
      <c r="B10593" s="2">
        <v>102.39230000000001</v>
      </c>
      <c r="C10593" s="2">
        <v>0.47523799999999999</v>
      </c>
      <c r="D10593" s="2">
        <v>1.1523699999999999</v>
      </c>
      <c r="F10593" s="2">
        <v>12.425369999999999</v>
      </c>
      <c r="G10593" s="2">
        <v>0.53236399999999995</v>
      </c>
      <c r="H10593" s="2">
        <v>0.53333299999999995</v>
      </c>
      <c r="J10593" s="2">
        <v>12.428179999999999</v>
      </c>
      <c r="K10593" s="2">
        <v>0.36277399999999999</v>
      </c>
      <c r="L10593" s="2">
        <v>5.5745999999999997E-2</v>
      </c>
    </row>
    <row r="10594" spans="1:12" x14ac:dyDescent="0.2">
      <c r="A10594" s="2">
        <v>12.428879999999999</v>
      </c>
      <c r="B10594" s="2">
        <v>102.4558</v>
      </c>
      <c r="C10594" s="2">
        <v>0.475497</v>
      </c>
      <c r="D10594" s="2">
        <v>1.152209</v>
      </c>
      <c r="F10594" s="2">
        <v>12.426069999999999</v>
      </c>
      <c r="G10594" s="2">
        <v>0.53215000000000001</v>
      </c>
      <c r="H10594" s="2">
        <v>0.53376800000000002</v>
      </c>
      <c r="J10594" s="2">
        <v>12.428879999999999</v>
      </c>
      <c r="K10594" s="2">
        <v>0.36323699999999998</v>
      </c>
      <c r="L10594" s="2">
        <v>5.6210999999999997E-2</v>
      </c>
    </row>
    <row r="10595" spans="1:12" x14ac:dyDescent="0.2">
      <c r="A10595" s="2">
        <v>12.42958</v>
      </c>
      <c r="B10595" s="2">
        <v>102.5198</v>
      </c>
      <c r="C10595" s="2">
        <v>0.47542499999999999</v>
      </c>
      <c r="D10595" s="2">
        <v>1.1524460000000001</v>
      </c>
      <c r="F10595" s="2">
        <v>12.426769999999999</v>
      </c>
      <c r="G10595" s="2">
        <v>0.53212700000000002</v>
      </c>
      <c r="H10595" s="2">
        <v>0.53419499999999998</v>
      </c>
      <c r="J10595" s="2">
        <v>12.42958</v>
      </c>
      <c r="K10595" s="2">
        <v>0.36355199999999999</v>
      </c>
      <c r="L10595" s="2">
        <v>5.6556000000000002E-2</v>
      </c>
    </row>
    <row r="10596" spans="1:12" x14ac:dyDescent="0.2">
      <c r="A10596" s="2">
        <v>12.43028</v>
      </c>
      <c r="B10596" s="2">
        <v>102.5835</v>
      </c>
      <c r="C10596" s="2">
        <v>0.47489500000000001</v>
      </c>
      <c r="D10596" s="2">
        <v>1.152766</v>
      </c>
      <c r="F10596" s="2">
        <v>12.427479999999999</v>
      </c>
      <c r="G10596" s="2">
        <v>0.53241700000000003</v>
      </c>
      <c r="H10596" s="2">
        <v>0.53416399999999997</v>
      </c>
      <c r="J10596" s="2">
        <v>12.43028</v>
      </c>
      <c r="K10596" s="2">
        <v>0.36329800000000001</v>
      </c>
      <c r="L10596" s="2">
        <v>5.6612999999999997E-2</v>
      </c>
    </row>
    <row r="10597" spans="1:12" x14ac:dyDescent="0.2">
      <c r="A10597" s="2">
        <v>12.43098</v>
      </c>
      <c r="B10597" s="2">
        <v>102.6469</v>
      </c>
      <c r="C10597" s="2">
        <v>0.47495599999999999</v>
      </c>
      <c r="D10597" s="2">
        <v>1.153224</v>
      </c>
      <c r="F10597" s="2">
        <v>12.428179999999999</v>
      </c>
      <c r="G10597" s="2">
        <v>0.53291299999999997</v>
      </c>
      <c r="H10597" s="2">
        <v>0.53387499999999999</v>
      </c>
      <c r="J10597" s="2">
        <v>12.43098</v>
      </c>
      <c r="K10597" s="2">
        <v>0.36398900000000001</v>
      </c>
      <c r="L10597" s="2">
        <v>5.6881000000000001E-2</v>
      </c>
    </row>
    <row r="10598" spans="1:12" x14ac:dyDescent="0.2">
      <c r="A10598" s="2">
        <v>12.43168</v>
      </c>
      <c r="B10598" s="2">
        <v>102.71</v>
      </c>
      <c r="C10598" s="2">
        <v>0.47508899999999998</v>
      </c>
      <c r="D10598" s="2">
        <v>1.1532169999999999</v>
      </c>
      <c r="F10598" s="2">
        <v>12.428879999999999</v>
      </c>
      <c r="G10598" s="2">
        <v>0.53294399999999997</v>
      </c>
      <c r="H10598" s="2">
        <v>0.53400400000000003</v>
      </c>
      <c r="J10598" s="2">
        <v>12.43168</v>
      </c>
      <c r="K10598" s="2">
        <v>0.36480299999999999</v>
      </c>
      <c r="L10598" s="2">
        <v>5.7507999999999997E-2</v>
      </c>
    </row>
    <row r="10599" spans="1:12" x14ac:dyDescent="0.2">
      <c r="A10599" s="2">
        <v>12.43238</v>
      </c>
      <c r="B10599" s="2">
        <v>102.7726</v>
      </c>
      <c r="C10599" s="2">
        <v>0.47487200000000002</v>
      </c>
      <c r="D10599" s="2">
        <v>1.1537280000000001</v>
      </c>
      <c r="F10599" s="2">
        <v>12.42958</v>
      </c>
      <c r="G10599" s="2">
        <v>0.53292799999999996</v>
      </c>
      <c r="H10599" s="2">
        <v>0.53403500000000004</v>
      </c>
      <c r="J10599" s="2">
        <v>12.43238</v>
      </c>
      <c r="K10599" s="2">
        <v>0.36522100000000002</v>
      </c>
      <c r="L10599" s="2">
        <v>5.7714000000000001E-2</v>
      </c>
    </row>
    <row r="10600" spans="1:12" x14ac:dyDescent="0.2">
      <c r="A10600" s="2">
        <v>12.43309</v>
      </c>
      <c r="B10600" s="2">
        <v>102.8351</v>
      </c>
      <c r="C10600" s="2">
        <v>0.47491800000000001</v>
      </c>
      <c r="D10600" s="2">
        <v>1.154056</v>
      </c>
      <c r="F10600" s="2">
        <v>12.43028</v>
      </c>
      <c r="G10600" s="2">
        <v>0.53312700000000002</v>
      </c>
      <c r="H10600" s="2">
        <v>0.53379799999999999</v>
      </c>
      <c r="J10600" s="2">
        <v>12.43309</v>
      </c>
      <c r="K10600" s="2">
        <v>0.36512600000000001</v>
      </c>
      <c r="L10600" s="2">
        <v>5.7570999999999997E-2</v>
      </c>
    </row>
    <row r="10601" spans="1:12" x14ac:dyDescent="0.2">
      <c r="A10601" s="2">
        <v>12.43379</v>
      </c>
      <c r="B10601" s="2">
        <v>102.8978</v>
      </c>
      <c r="C10601" s="2">
        <v>0.47528399999999998</v>
      </c>
      <c r="D10601" s="2">
        <v>1.1541319999999999</v>
      </c>
      <c r="F10601" s="2">
        <v>12.43098</v>
      </c>
      <c r="G10601" s="2">
        <v>0.53320299999999998</v>
      </c>
      <c r="H10601" s="2">
        <v>0.53395800000000004</v>
      </c>
      <c r="J10601" s="2">
        <v>12.43379</v>
      </c>
      <c r="K10601" s="2">
        <v>0.36558099999999999</v>
      </c>
      <c r="L10601" s="2">
        <v>5.7676999999999999E-2</v>
      </c>
    </row>
    <row r="10602" spans="1:12" x14ac:dyDescent="0.2">
      <c r="A10602" s="2">
        <v>12.43449</v>
      </c>
      <c r="B10602" s="2">
        <v>102.96</v>
      </c>
      <c r="C10602" s="2">
        <v>0.47550900000000001</v>
      </c>
      <c r="D10602" s="2">
        <v>1.154666</v>
      </c>
      <c r="F10602" s="2">
        <v>12.43168</v>
      </c>
      <c r="G10602" s="2">
        <v>0.53358499999999998</v>
      </c>
      <c r="H10602" s="2">
        <v>0.53388199999999997</v>
      </c>
      <c r="J10602" s="2">
        <v>12.43449</v>
      </c>
      <c r="K10602" s="2">
        <v>0.36576799999999998</v>
      </c>
      <c r="L10602" s="2">
        <v>5.8122E-2</v>
      </c>
    </row>
    <row r="10603" spans="1:12" x14ac:dyDescent="0.2">
      <c r="A10603" s="2">
        <v>12.43519</v>
      </c>
      <c r="B10603" s="2">
        <v>103.02249999999999</v>
      </c>
      <c r="C10603" s="2">
        <v>0.47586699999999998</v>
      </c>
      <c r="D10603" s="2">
        <v>1.1553070000000001</v>
      </c>
      <c r="F10603" s="2">
        <v>12.43238</v>
      </c>
      <c r="G10603" s="2">
        <v>0.53330999999999995</v>
      </c>
      <c r="H10603" s="2">
        <v>0.53359999999999996</v>
      </c>
      <c r="J10603" s="2">
        <v>12.43519</v>
      </c>
      <c r="K10603" s="2">
        <v>0.36559700000000001</v>
      </c>
      <c r="L10603" s="2">
        <v>5.8244999999999998E-2</v>
      </c>
    </row>
    <row r="10604" spans="1:12" x14ac:dyDescent="0.2">
      <c r="A10604" s="2">
        <v>12.435890000000001</v>
      </c>
      <c r="B10604" s="2">
        <v>103.0844</v>
      </c>
      <c r="C10604" s="2">
        <v>0.476165</v>
      </c>
      <c r="D10604" s="2">
        <v>1.1558409999999999</v>
      </c>
      <c r="F10604" s="2">
        <v>12.43309</v>
      </c>
      <c r="G10604" s="2">
        <v>0.53303500000000004</v>
      </c>
      <c r="H10604" s="2">
        <v>0.53361499999999995</v>
      </c>
      <c r="J10604" s="2">
        <v>12.435890000000001</v>
      </c>
      <c r="K10604" s="2">
        <v>0.36616500000000002</v>
      </c>
      <c r="L10604" s="2">
        <v>5.8393E-2</v>
      </c>
    </row>
    <row r="10605" spans="1:12" x14ac:dyDescent="0.2">
      <c r="A10605" s="2">
        <v>12.436590000000001</v>
      </c>
      <c r="B10605" s="2">
        <v>103.1459</v>
      </c>
      <c r="C10605" s="2">
        <v>0.47593999999999997</v>
      </c>
      <c r="D10605" s="2">
        <v>1.15594</v>
      </c>
      <c r="F10605" s="2">
        <v>12.43379</v>
      </c>
      <c r="G10605" s="2">
        <v>0.53344000000000003</v>
      </c>
      <c r="H10605" s="2">
        <v>0.53359999999999996</v>
      </c>
      <c r="J10605" s="2">
        <v>12.436590000000001</v>
      </c>
      <c r="K10605" s="2">
        <v>0.36611500000000002</v>
      </c>
      <c r="L10605" s="2">
        <v>5.8272999999999998E-2</v>
      </c>
    </row>
    <row r="10606" spans="1:12" x14ac:dyDescent="0.2">
      <c r="A10606" s="2">
        <v>12.437290000000001</v>
      </c>
      <c r="B10606" s="2">
        <v>103.2079</v>
      </c>
      <c r="C10606" s="2">
        <v>0.47579900000000003</v>
      </c>
      <c r="D10606" s="2">
        <v>1.15578</v>
      </c>
      <c r="F10606" s="2">
        <v>12.43449</v>
      </c>
      <c r="G10606" s="2">
        <v>0.53334000000000004</v>
      </c>
      <c r="H10606" s="2">
        <v>0.53357699999999997</v>
      </c>
      <c r="J10606" s="2">
        <v>12.437290000000001</v>
      </c>
      <c r="K10606" s="2">
        <v>0.36636000000000002</v>
      </c>
      <c r="L10606" s="2">
        <v>5.8129E-2</v>
      </c>
    </row>
    <row r="10607" spans="1:12" x14ac:dyDescent="0.2">
      <c r="A10607" s="2">
        <v>12.438000000000001</v>
      </c>
      <c r="B10607" s="2">
        <v>103.26909999999999</v>
      </c>
      <c r="C10607" s="2">
        <v>0.47602800000000001</v>
      </c>
      <c r="D10607" s="2">
        <v>1.1563220000000001</v>
      </c>
      <c r="F10607" s="2">
        <v>12.43519</v>
      </c>
      <c r="G10607" s="2">
        <v>0.53330999999999995</v>
      </c>
      <c r="H10607" s="2">
        <v>0.53357699999999997</v>
      </c>
      <c r="J10607" s="2">
        <v>12.438000000000001</v>
      </c>
      <c r="K10607" s="2">
        <v>0.36674499999999999</v>
      </c>
      <c r="L10607" s="2">
        <v>5.7919999999999999E-2</v>
      </c>
    </row>
    <row r="10608" spans="1:12" x14ac:dyDescent="0.2">
      <c r="A10608" s="2">
        <v>12.438700000000001</v>
      </c>
      <c r="B10608" s="2">
        <v>103.3301</v>
      </c>
      <c r="C10608" s="2">
        <v>0.47600900000000002</v>
      </c>
      <c r="D10608" s="2">
        <v>1.1566879999999999</v>
      </c>
      <c r="F10608" s="2">
        <v>12.435890000000001</v>
      </c>
      <c r="G10608" s="2">
        <v>0.53358499999999998</v>
      </c>
      <c r="H10608" s="2">
        <v>0.53349299999999999</v>
      </c>
      <c r="J10608" s="2">
        <v>12.438700000000001</v>
      </c>
      <c r="K10608" s="2">
        <v>0.36760900000000002</v>
      </c>
      <c r="L10608" s="2">
        <v>5.7785000000000003E-2</v>
      </c>
    </row>
    <row r="10609" spans="1:12" x14ac:dyDescent="0.2">
      <c r="A10609" s="2">
        <v>12.439399999999999</v>
      </c>
      <c r="B10609" s="2">
        <v>103.39100000000001</v>
      </c>
      <c r="C10609" s="2">
        <v>0.47584100000000001</v>
      </c>
      <c r="D10609" s="2">
        <v>1.1572370000000001</v>
      </c>
      <c r="F10609" s="2">
        <v>12.436590000000001</v>
      </c>
      <c r="G10609" s="2">
        <v>0.53351599999999999</v>
      </c>
      <c r="H10609" s="2">
        <v>0.53362299999999996</v>
      </c>
      <c r="J10609" s="2">
        <v>12.439399999999999</v>
      </c>
      <c r="K10609" s="2">
        <v>0.36865999999999999</v>
      </c>
      <c r="L10609" s="2">
        <v>5.7547000000000001E-2</v>
      </c>
    </row>
    <row r="10610" spans="1:12" x14ac:dyDescent="0.2">
      <c r="A10610" s="2">
        <v>12.440099999999999</v>
      </c>
      <c r="B10610" s="2">
        <v>103.4517</v>
      </c>
      <c r="C10610" s="2">
        <v>0.47581400000000001</v>
      </c>
      <c r="D10610" s="2">
        <v>1.158229</v>
      </c>
      <c r="F10610" s="2">
        <v>12.437290000000001</v>
      </c>
      <c r="G10610" s="2">
        <v>0.53337900000000005</v>
      </c>
      <c r="H10610" s="2">
        <v>0.533806</v>
      </c>
      <c r="J10610" s="2">
        <v>12.440099999999999</v>
      </c>
      <c r="K10610" s="2">
        <v>0.369118</v>
      </c>
      <c r="L10610" s="2">
        <v>5.7657E-2</v>
      </c>
    </row>
    <row r="10611" spans="1:12" x14ac:dyDescent="0.2">
      <c r="A10611" s="2">
        <v>12.440799999999999</v>
      </c>
      <c r="B10611" s="2">
        <v>103.51260000000001</v>
      </c>
      <c r="C10611" s="2">
        <v>0.475906</v>
      </c>
      <c r="D10611" s="2">
        <v>1.158603</v>
      </c>
      <c r="F10611" s="2">
        <v>12.438000000000001</v>
      </c>
      <c r="G10611" s="2">
        <v>0.53309600000000001</v>
      </c>
      <c r="H10611" s="2">
        <v>0.53394299999999995</v>
      </c>
      <c r="J10611" s="2">
        <v>12.440799999999999</v>
      </c>
      <c r="K10611" s="2">
        <v>0.36914200000000003</v>
      </c>
      <c r="L10611" s="2">
        <v>5.7831E-2</v>
      </c>
    </row>
    <row r="10612" spans="1:12" x14ac:dyDescent="0.2">
      <c r="A10612" s="2">
        <v>12.4415</v>
      </c>
      <c r="B10612" s="2">
        <v>103.5735</v>
      </c>
      <c r="C10612" s="2">
        <v>0.47561999999999999</v>
      </c>
      <c r="D10612" s="2">
        <v>1.158717</v>
      </c>
      <c r="F10612" s="2">
        <v>12.438700000000001</v>
      </c>
      <c r="G10612" s="2">
        <v>0.53308100000000003</v>
      </c>
      <c r="H10612" s="2">
        <v>0.53387499999999999</v>
      </c>
      <c r="J10612" s="2">
        <v>12.4415</v>
      </c>
      <c r="K10612" s="2">
        <v>0.36962099999999998</v>
      </c>
      <c r="L10612" s="2">
        <v>5.8527999999999997E-2</v>
      </c>
    </row>
    <row r="10613" spans="1:12" x14ac:dyDescent="0.2">
      <c r="A10613" s="2">
        <v>12.4422</v>
      </c>
      <c r="B10613" s="2">
        <v>103.63379999999999</v>
      </c>
      <c r="C10613" s="2">
        <v>0.47537200000000002</v>
      </c>
      <c r="D10613" s="2">
        <v>1.1590910000000001</v>
      </c>
      <c r="F10613" s="2">
        <v>12.439399999999999</v>
      </c>
      <c r="G10613" s="2">
        <v>0.53326399999999996</v>
      </c>
      <c r="H10613" s="2">
        <v>0.533806</v>
      </c>
      <c r="J10613" s="2">
        <v>12.4422</v>
      </c>
      <c r="K10613" s="2">
        <v>0.36964200000000003</v>
      </c>
      <c r="L10613" s="2">
        <v>5.8481999999999999E-2</v>
      </c>
    </row>
    <row r="10614" spans="1:12" x14ac:dyDescent="0.2">
      <c r="A10614" s="2">
        <v>12.4429</v>
      </c>
      <c r="B10614" s="2">
        <v>103.6935</v>
      </c>
      <c r="C10614" s="2">
        <v>0.47561599999999998</v>
      </c>
      <c r="D10614" s="2">
        <v>1.159305</v>
      </c>
      <c r="F10614" s="2">
        <v>12.440099999999999</v>
      </c>
      <c r="G10614" s="2">
        <v>0.53330200000000005</v>
      </c>
      <c r="H10614" s="2">
        <v>0.53396600000000005</v>
      </c>
      <c r="J10614" s="2">
        <v>12.4429</v>
      </c>
      <c r="K10614" s="2">
        <v>0.36992199999999997</v>
      </c>
      <c r="L10614" s="2">
        <v>5.8264999999999997E-2</v>
      </c>
    </row>
    <row r="10615" spans="1:12" x14ac:dyDescent="0.2">
      <c r="A10615" s="2">
        <v>12.44361</v>
      </c>
      <c r="B10615" s="2">
        <v>103.7533</v>
      </c>
      <c r="C10615" s="2">
        <v>0.47609299999999999</v>
      </c>
      <c r="D10615" s="2">
        <v>1.159915</v>
      </c>
      <c r="F10615" s="2">
        <v>12.440799999999999</v>
      </c>
      <c r="G10615" s="2">
        <v>0.53333299999999995</v>
      </c>
      <c r="H10615" s="2">
        <v>0.53393599999999997</v>
      </c>
      <c r="J10615" s="2">
        <v>12.44361</v>
      </c>
      <c r="K10615" s="2">
        <v>0.37028299999999997</v>
      </c>
      <c r="L10615" s="2">
        <v>5.8180999999999997E-2</v>
      </c>
    </row>
    <row r="10616" spans="1:12" x14ac:dyDescent="0.2">
      <c r="A10616" s="2">
        <v>12.44431</v>
      </c>
      <c r="B10616" s="2">
        <v>103.81359999999999</v>
      </c>
      <c r="C10616" s="2">
        <v>0.47620299999999999</v>
      </c>
      <c r="D10616" s="2">
        <v>1.1606780000000001</v>
      </c>
      <c r="F10616" s="2">
        <v>12.4415</v>
      </c>
      <c r="G10616" s="2">
        <v>0.53376800000000002</v>
      </c>
      <c r="H10616" s="2">
        <v>0.53395099999999995</v>
      </c>
      <c r="J10616" s="2">
        <v>12.44431</v>
      </c>
      <c r="K10616" s="2">
        <v>0.37027199999999999</v>
      </c>
      <c r="L10616" s="2">
        <v>5.8889999999999998E-2</v>
      </c>
    </row>
    <row r="10617" spans="1:12" x14ac:dyDescent="0.2">
      <c r="A10617" s="2">
        <v>12.44501</v>
      </c>
      <c r="B10617" s="2">
        <v>103.8738</v>
      </c>
      <c r="C10617" s="2">
        <v>0.47657699999999997</v>
      </c>
      <c r="D10617" s="2">
        <v>1.1611659999999999</v>
      </c>
      <c r="F10617" s="2">
        <v>12.4422</v>
      </c>
      <c r="G10617" s="2">
        <v>0.53419499999999998</v>
      </c>
      <c r="H10617" s="2">
        <v>0.53395800000000004</v>
      </c>
      <c r="J10617" s="2">
        <v>12.44501</v>
      </c>
      <c r="K10617" s="2">
        <v>0.37049500000000002</v>
      </c>
      <c r="L10617" s="2">
        <v>5.9291999999999997E-2</v>
      </c>
    </row>
    <row r="10618" spans="1:12" x14ac:dyDescent="0.2">
      <c r="A10618" s="2">
        <v>12.44571</v>
      </c>
      <c r="B10618" s="2">
        <v>103.934</v>
      </c>
      <c r="C10618" s="2">
        <v>0.47690500000000002</v>
      </c>
      <c r="D10618" s="2">
        <v>1.1613340000000001</v>
      </c>
      <c r="F10618" s="2">
        <v>12.4429</v>
      </c>
      <c r="G10618" s="2">
        <v>0.53416399999999997</v>
      </c>
      <c r="H10618" s="2">
        <v>0.53351599999999999</v>
      </c>
      <c r="J10618" s="2">
        <v>12.44571</v>
      </c>
      <c r="K10618" s="2">
        <v>0.37079200000000001</v>
      </c>
      <c r="L10618" s="2">
        <v>5.9124999999999997E-2</v>
      </c>
    </row>
    <row r="10619" spans="1:12" x14ac:dyDescent="0.2">
      <c r="A10619" s="2">
        <v>12.44641</v>
      </c>
      <c r="B10619" s="2">
        <v>103.99379999999999</v>
      </c>
      <c r="C10619" s="2">
        <v>0.47700799999999999</v>
      </c>
      <c r="D10619" s="2">
        <v>1.161449</v>
      </c>
      <c r="F10619" s="2">
        <v>12.44361</v>
      </c>
      <c r="G10619" s="2">
        <v>0.53387499999999999</v>
      </c>
      <c r="H10619" s="2">
        <v>0.53304300000000004</v>
      </c>
      <c r="J10619" s="2">
        <v>12.44641</v>
      </c>
      <c r="K10619" s="2">
        <v>0.37158799999999997</v>
      </c>
      <c r="L10619" s="2">
        <v>5.9131000000000003E-2</v>
      </c>
    </row>
    <row r="10620" spans="1:12" x14ac:dyDescent="0.2">
      <c r="A10620" s="2">
        <v>12.44711</v>
      </c>
      <c r="B10620" s="2">
        <v>104.05329999999999</v>
      </c>
      <c r="C10620" s="2">
        <v>0.47716399999999998</v>
      </c>
      <c r="D10620" s="2">
        <v>1.161494</v>
      </c>
      <c r="F10620" s="2">
        <v>12.44431</v>
      </c>
      <c r="G10620" s="2">
        <v>0.53400400000000003</v>
      </c>
      <c r="H10620" s="2">
        <v>0.53275300000000003</v>
      </c>
      <c r="J10620" s="2">
        <v>12.44711</v>
      </c>
      <c r="K10620" s="2">
        <v>0.37251299999999998</v>
      </c>
      <c r="L10620" s="2">
        <v>5.9226000000000001E-2</v>
      </c>
    </row>
    <row r="10621" spans="1:12" x14ac:dyDescent="0.2">
      <c r="A10621" s="2">
        <v>12.44782</v>
      </c>
      <c r="B10621" s="2">
        <v>104.1096</v>
      </c>
      <c r="C10621" s="2">
        <v>0.47719499999999998</v>
      </c>
      <c r="D10621" s="2">
        <v>1.1616010000000001</v>
      </c>
      <c r="F10621" s="2">
        <v>12.44501</v>
      </c>
      <c r="G10621" s="2">
        <v>0.53403500000000004</v>
      </c>
      <c r="H10621" s="2">
        <v>0.53302000000000005</v>
      </c>
      <c r="J10621" s="2">
        <v>12.44782</v>
      </c>
      <c r="K10621" s="2">
        <v>0.37279499999999999</v>
      </c>
      <c r="L10621" s="2">
        <v>5.9551E-2</v>
      </c>
    </row>
    <row r="10622" spans="1:12" x14ac:dyDescent="0.2">
      <c r="A10622" s="2">
        <v>12.44852</v>
      </c>
      <c r="B10622" s="2">
        <v>104.1623</v>
      </c>
      <c r="C10622" s="2">
        <v>0.477489</v>
      </c>
      <c r="D10622" s="2">
        <v>1.1619219999999999</v>
      </c>
      <c r="F10622" s="2">
        <v>12.44571</v>
      </c>
      <c r="G10622" s="2">
        <v>0.53379799999999999</v>
      </c>
      <c r="H10622" s="2">
        <v>0.533752</v>
      </c>
      <c r="J10622" s="2">
        <v>12.44852</v>
      </c>
      <c r="K10622" s="2">
        <v>0.37324099999999999</v>
      </c>
      <c r="L10622" s="2">
        <v>5.9770999999999998E-2</v>
      </c>
    </row>
    <row r="10623" spans="1:12" x14ac:dyDescent="0.2">
      <c r="A10623" s="2">
        <v>12.44922</v>
      </c>
      <c r="B10623" s="2">
        <v>104.21429999999999</v>
      </c>
      <c r="C10623" s="2">
        <v>0.47793099999999999</v>
      </c>
      <c r="D10623" s="2">
        <v>1.1619219999999999</v>
      </c>
      <c r="F10623" s="2">
        <v>12.44641</v>
      </c>
      <c r="G10623" s="2">
        <v>0.53395800000000004</v>
      </c>
      <c r="H10623" s="2">
        <v>0.53417199999999998</v>
      </c>
      <c r="J10623" s="2">
        <v>12.44922</v>
      </c>
      <c r="K10623" s="2">
        <v>0.37368000000000001</v>
      </c>
      <c r="L10623" s="2">
        <v>5.9658999999999997E-2</v>
      </c>
    </row>
    <row r="10624" spans="1:12" x14ac:dyDescent="0.2">
      <c r="A10624" s="2">
        <v>12.449920000000001</v>
      </c>
      <c r="B10624" s="2">
        <v>104.2687</v>
      </c>
      <c r="C10624" s="2">
        <v>0.47769499999999998</v>
      </c>
      <c r="D10624" s="2">
        <v>1.1616169999999999</v>
      </c>
      <c r="F10624" s="2">
        <v>12.44711</v>
      </c>
      <c r="G10624" s="2">
        <v>0.53388199999999997</v>
      </c>
      <c r="H10624" s="2">
        <v>0.53431700000000004</v>
      </c>
      <c r="J10624" s="2">
        <v>12.449920000000001</v>
      </c>
      <c r="K10624" s="2">
        <v>0.37436900000000001</v>
      </c>
      <c r="L10624" s="2">
        <v>6.0165000000000003E-2</v>
      </c>
    </row>
    <row r="10625" spans="1:12" x14ac:dyDescent="0.2">
      <c r="A10625" s="2">
        <v>12.450620000000001</v>
      </c>
      <c r="B10625" s="2">
        <v>104.3261</v>
      </c>
      <c r="C10625" s="2">
        <v>0.47745100000000001</v>
      </c>
      <c r="D10625" s="2">
        <v>1.161716</v>
      </c>
      <c r="F10625" s="2">
        <v>12.44782</v>
      </c>
      <c r="G10625" s="2">
        <v>0.53359999999999996</v>
      </c>
      <c r="H10625" s="2">
        <v>0.53431700000000004</v>
      </c>
      <c r="J10625" s="2">
        <v>12.450620000000001</v>
      </c>
      <c r="K10625" s="2">
        <v>0.37500600000000001</v>
      </c>
      <c r="L10625" s="2">
        <v>6.0574999999999997E-2</v>
      </c>
    </row>
    <row r="10626" spans="1:12" x14ac:dyDescent="0.2">
      <c r="A10626" s="2">
        <v>12.451320000000001</v>
      </c>
      <c r="B10626" s="2">
        <v>104.3841</v>
      </c>
      <c r="C10626" s="2">
        <v>0.47758800000000001</v>
      </c>
      <c r="D10626" s="2">
        <v>1.162212</v>
      </c>
      <c r="F10626" s="2">
        <v>12.44852</v>
      </c>
      <c r="G10626" s="2">
        <v>0.53361499999999995</v>
      </c>
      <c r="H10626" s="2">
        <v>0.53405000000000002</v>
      </c>
      <c r="J10626" s="2">
        <v>12.451320000000001</v>
      </c>
      <c r="K10626" s="2">
        <v>0.37478800000000001</v>
      </c>
      <c r="L10626" s="2">
        <v>6.1138999999999999E-2</v>
      </c>
    </row>
    <row r="10627" spans="1:12" x14ac:dyDescent="0.2">
      <c r="A10627" s="2">
        <v>12.452019999999999</v>
      </c>
      <c r="B10627" s="2">
        <v>104.44119999999999</v>
      </c>
      <c r="C10627" s="2">
        <v>0.47784300000000002</v>
      </c>
      <c r="D10627" s="2">
        <v>1.162639</v>
      </c>
      <c r="F10627" s="2">
        <v>12.44922</v>
      </c>
      <c r="G10627" s="2">
        <v>0.53359999999999996</v>
      </c>
      <c r="H10627" s="2">
        <v>0.53357699999999997</v>
      </c>
      <c r="J10627" s="2">
        <v>12.452019999999999</v>
      </c>
      <c r="K10627" s="2">
        <v>0.37531100000000001</v>
      </c>
      <c r="L10627" s="2">
        <v>6.1809999999999997E-2</v>
      </c>
    </row>
    <row r="10628" spans="1:12" x14ac:dyDescent="0.2">
      <c r="A10628" s="2">
        <v>12.452719999999999</v>
      </c>
      <c r="B10628" s="2">
        <v>104.49850000000001</v>
      </c>
      <c r="C10628" s="2">
        <v>0.47808</v>
      </c>
      <c r="D10628" s="2">
        <v>1.162509</v>
      </c>
      <c r="F10628" s="2">
        <v>12.449920000000001</v>
      </c>
      <c r="G10628" s="2">
        <v>0.53357699999999997</v>
      </c>
      <c r="H10628" s="2">
        <v>0.53344000000000003</v>
      </c>
      <c r="J10628" s="2">
        <v>12.452719999999999</v>
      </c>
      <c r="K10628" s="2">
        <v>0.37515599999999999</v>
      </c>
      <c r="L10628" s="2">
        <v>6.1969000000000003E-2</v>
      </c>
    </row>
    <row r="10629" spans="1:12" x14ac:dyDescent="0.2">
      <c r="A10629" s="2">
        <v>12.453430000000001</v>
      </c>
      <c r="B10629" s="2">
        <v>104.5556</v>
      </c>
      <c r="C10629" s="2">
        <v>0.47844599999999998</v>
      </c>
      <c r="D10629" s="2">
        <v>1.162555</v>
      </c>
      <c r="F10629" s="2">
        <v>12.450620000000001</v>
      </c>
      <c r="G10629" s="2">
        <v>0.53357699999999997</v>
      </c>
      <c r="H10629" s="2">
        <v>0.53353899999999999</v>
      </c>
      <c r="J10629" s="2">
        <v>12.453430000000001</v>
      </c>
      <c r="K10629" s="2">
        <v>0.37551699999999999</v>
      </c>
      <c r="L10629" s="2">
        <v>6.2207999999999999E-2</v>
      </c>
    </row>
    <row r="10630" spans="1:12" x14ac:dyDescent="0.2">
      <c r="A10630" s="2">
        <v>12.454129999999999</v>
      </c>
      <c r="B10630" s="2">
        <v>104.6129</v>
      </c>
      <c r="C10630" s="2">
        <v>0.47932000000000002</v>
      </c>
      <c r="D10630" s="2">
        <v>1.1627000000000001</v>
      </c>
      <c r="F10630" s="2">
        <v>12.451320000000001</v>
      </c>
      <c r="G10630" s="2">
        <v>0.53349299999999999</v>
      </c>
      <c r="H10630" s="2">
        <v>0.53365300000000004</v>
      </c>
      <c r="J10630" s="2">
        <v>12.454129999999999</v>
      </c>
      <c r="K10630" s="2">
        <v>0.37557200000000002</v>
      </c>
      <c r="L10630" s="2">
        <v>6.2397000000000001E-2</v>
      </c>
    </row>
    <row r="10631" spans="1:12" x14ac:dyDescent="0.2">
      <c r="A10631" s="2">
        <v>12.454829999999999</v>
      </c>
      <c r="B10631" s="2">
        <v>104.6699</v>
      </c>
      <c r="C10631" s="2">
        <v>0.479854</v>
      </c>
      <c r="D10631" s="2">
        <v>1.163081</v>
      </c>
      <c r="F10631" s="2">
        <v>12.452019999999999</v>
      </c>
      <c r="G10631" s="2">
        <v>0.53362299999999996</v>
      </c>
      <c r="H10631" s="2">
        <v>0.534134</v>
      </c>
      <c r="J10631" s="2">
        <v>12.454829999999999</v>
      </c>
      <c r="K10631" s="2">
        <v>0.37540400000000002</v>
      </c>
      <c r="L10631" s="2">
        <v>6.2482000000000003E-2</v>
      </c>
    </row>
    <row r="10632" spans="1:12" x14ac:dyDescent="0.2">
      <c r="A10632" s="2">
        <v>12.45553</v>
      </c>
      <c r="B10632" s="2">
        <v>104.72709999999999</v>
      </c>
      <c r="C10632" s="2">
        <v>0.48004799999999997</v>
      </c>
      <c r="D10632" s="2">
        <v>1.1638980000000001</v>
      </c>
      <c r="F10632" s="2">
        <v>12.452719999999999</v>
      </c>
      <c r="G10632" s="2">
        <v>0.533806</v>
      </c>
      <c r="H10632" s="2">
        <v>0.534775</v>
      </c>
      <c r="J10632" s="2">
        <v>12.45553</v>
      </c>
      <c r="K10632" s="2">
        <v>0.375334</v>
      </c>
      <c r="L10632" s="2">
        <v>6.2561000000000005E-2</v>
      </c>
    </row>
    <row r="10633" spans="1:12" x14ac:dyDescent="0.2">
      <c r="A10633" s="2">
        <v>12.45623</v>
      </c>
      <c r="B10633" s="2">
        <v>104.7837</v>
      </c>
      <c r="C10633" s="2">
        <v>0.48024299999999998</v>
      </c>
      <c r="D10633" s="2">
        <v>1.164622</v>
      </c>
      <c r="F10633" s="2">
        <v>12.453430000000001</v>
      </c>
      <c r="G10633" s="2">
        <v>0.53394299999999995</v>
      </c>
      <c r="H10633" s="2">
        <v>0.53494299999999995</v>
      </c>
      <c r="J10633" s="2">
        <v>12.45623</v>
      </c>
      <c r="K10633" s="2">
        <v>0.37552600000000003</v>
      </c>
      <c r="L10633" s="2">
        <v>6.2650999999999998E-2</v>
      </c>
    </row>
    <row r="10634" spans="1:12" x14ac:dyDescent="0.2">
      <c r="A10634" s="2">
        <v>12.45693</v>
      </c>
      <c r="B10634" s="2">
        <v>104.8404</v>
      </c>
      <c r="C10634" s="2">
        <v>0.48074600000000001</v>
      </c>
      <c r="D10634" s="2">
        <v>1.1652629999999999</v>
      </c>
      <c r="F10634" s="2">
        <v>12.454129999999999</v>
      </c>
      <c r="G10634" s="2">
        <v>0.53387499999999999</v>
      </c>
      <c r="H10634" s="2">
        <v>0.53481299999999998</v>
      </c>
      <c r="J10634" s="2">
        <v>12.45693</v>
      </c>
      <c r="K10634" s="2">
        <v>0.37538500000000002</v>
      </c>
      <c r="L10634" s="2">
        <v>6.3006999999999994E-2</v>
      </c>
    </row>
    <row r="10635" spans="1:12" x14ac:dyDescent="0.2">
      <c r="A10635" s="2">
        <v>12.45763</v>
      </c>
      <c r="B10635" s="2">
        <v>104.89660000000001</v>
      </c>
      <c r="C10635" s="2">
        <v>0.48138399999999998</v>
      </c>
      <c r="D10635" s="2">
        <v>1.1655150000000001</v>
      </c>
      <c r="F10635" s="2">
        <v>12.454829999999999</v>
      </c>
      <c r="G10635" s="2">
        <v>0.533806</v>
      </c>
      <c r="H10635" s="2">
        <v>0.53480499999999997</v>
      </c>
      <c r="J10635" s="2">
        <v>12.45763</v>
      </c>
      <c r="K10635" s="2">
        <v>0.37526700000000002</v>
      </c>
      <c r="L10635" s="2">
        <v>6.3900999999999999E-2</v>
      </c>
    </row>
    <row r="10636" spans="1:12" x14ac:dyDescent="0.2">
      <c r="A10636" s="2">
        <v>12.45834</v>
      </c>
      <c r="B10636" s="2">
        <v>104.95180000000001</v>
      </c>
      <c r="C10636" s="2">
        <v>0.48216900000000001</v>
      </c>
      <c r="D10636" s="2">
        <v>1.1656679999999999</v>
      </c>
      <c r="F10636" s="2">
        <v>12.45553</v>
      </c>
      <c r="G10636" s="2">
        <v>0.53396600000000005</v>
      </c>
      <c r="H10636" s="2">
        <v>0.53476699999999999</v>
      </c>
      <c r="J10636" s="2">
        <v>12.45834</v>
      </c>
      <c r="K10636" s="2">
        <v>0.37526500000000002</v>
      </c>
      <c r="L10636" s="2">
        <v>6.4611000000000002E-2</v>
      </c>
    </row>
    <row r="10637" spans="1:12" x14ac:dyDescent="0.2">
      <c r="A10637" s="2">
        <v>12.45904</v>
      </c>
      <c r="B10637" s="2">
        <v>105.008</v>
      </c>
      <c r="C10637" s="2">
        <v>0.48281400000000002</v>
      </c>
      <c r="D10637" s="2">
        <v>1.1660109999999999</v>
      </c>
      <c r="F10637" s="2">
        <v>12.45623</v>
      </c>
      <c r="G10637" s="2">
        <v>0.53393599999999997</v>
      </c>
      <c r="H10637" s="2">
        <v>0.53491999999999995</v>
      </c>
      <c r="J10637" s="2">
        <v>12.45904</v>
      </c>
      <c r="K10637" s="2">
        <v>0.37582399999999999</v>
      </c>
      <c r="L10637" s="2">
        <v>6.5037999999999999E-2</v>
      </c>
    </row>
    <row r="10638" spans="1:12" x14ac:dyDescent="0.2">
      <c r="A10638" s="2">
        <v>12.45974</v>
      </c>
      <c r="B10638" s="2">
        <v>105.0638</v>
      </c>
      <c r="C10638" s="2">
        <v>0.48327599999999998</v>
      </c>
      <c r="D10638" s="2">
        <v>1.1662170000000001</v>
      </c>
      <c r="F10638" s="2">
        <v>12.45693</v>
      </c>
      <c r="G10638" s="2">
        <v>0.53395099999999995</v>
      </c>
      <c r="H10638" s="2">
        <v>0.53514899999999999</v>
      </c>
      <c r="J10638" s="2">
        <v>12.45974</v>
      </c>
      <c r="K10638" s="2">
        <v>0.37540200000000001</v>
      </c>
      <c r="L10638" s="2">
        <v>6.5375000000000003E-2</v>
      </c>
    </row>
    <row r="10639" spans="1:12" x14ac:dyDescent="0.2">
      <c r="A10639" s="2">
        <v>12.46044</v>
      </c>
      <c r="B10639" s="2">
        <v>105.1194</v>
      </c>
      <c r="C10639" s="2">
        <v>0.48355799999999999</v>
      </c>
      <c r="D10639" s="2">
        <v>1.1661330000000001</v>
      </c>
      <c r="F10639" s="2">
        <v>12.45763</v>
      </c>
      <c r="G10639" s="2">
        <v>0.53395800000000004</v>
      </c>
      <c r="H10639" s="2">
        <v>0.535439</v>
      </c>
      <c r="J10639" s="2">
        <v>12.46044</v>
      </c>
      <c r="K10639" s="2">
        <v>0.37500600000000001</v>
      </c>
      <c r="L10639" s="2">
        <v>6.5404000000000004E-2</v>
      </c>
    </row>
    <row r="10640" spans="1:12" x14ac:dyDescent="0.2">
      <c r="A10640" s="2">
        <v>12.46114</v>
      </c>
      <c r="B10640" s="2">
        <v>105.17489999999999</v>
      </c>
      <c r="C10640" s="2">
        <v>0.48372199999999999</v>
      </c>
      <c r="D10640" s="2">
        <v>1.1661330000000001</v>
      </c>
      <c r="F10640" s="2">
        <v>12.45834</v>
      </c>
      <c r="G10640" s="2">
        <v>0.53351599999999999</v>
      </c>
      <c r="H10640" s="2">
        <v>0.53633900000000001</v>
      </c>
      <c r="J10640" s="2">
        <v>12.46114</v>
      </c>
      <c r="K10640" s="2">
        <v>0.37491200000000002</v>
      </c>
      <c r="L10640" s="2">
        <v>6.5347000000000002E-2</v>
      </c>
    </row>
    <row r="10641" spans="1:12" x14ac:dyDescent="0.2">
      <c r="A10641" s="2">
        <v>12.46184</v>
      </c>
      <c r="B10641" s="2">
        <v>105.2306</v>
      </c>
      <c r="C10641" s="2">
        <v>0.48374499999999998</v>
      </c>
      <c r="D10641" s="2">
        <v>1.1664760000000001</v>
      </c>
      <c r="F10641" s="2">
        <v>12.45904</v>
      </c>
      <c r="G10641" s="2">
        <v>0.53304300000000004</v>
      </c>
      <c r="H10641" s="2">
        <v>0.53690300000000002</v>
      </c>
      <c r="J10641" s="2">
        <v>12.46184</v>
      </c>
      <c r="K10641" s="2">
        <v>0.375143</v>
      </c>
      <c r="L10641" s="2">
        <v>6.5914E-2</v>
      </c>
    </row>
    <row r="10642" spans="1:12" x14ac:dyDescent="0.2">
      <c r="A10642" s="2">
        <v>12.462540000000001</v>
      </c>
      <c r="B10642" s="2">
        <v>105.2859</v>
      </c>
      <c r="C10642" s="2">
        <v>0.48366100000000001</v>
      </c>
      <c r="D10642" s="2">
        <v>1.166736</v>
      </c>
      <c r="F10642" s="2">
        <v>12.45974</v>
      </c>
      <c r="G10642" s="2">
        <v>0.53275300000000003</v>
      </c>
      <c r="H10642" s="2">
        <v>0.53736899999999999</v>
      </c>
      <c r="J10642" s="2">
        <v>12.462540000000001</v>
      </c>
      <c r="K10642" s="2">
        <v>0.37514700000000001</v>
      </c>
      <c r="L10642" s="2">
        <v>6.5618999999999997E-2</v>
      </c>
    </row>
    <row r="10643" spans="1:12" x14ac:dyDescent="0.2">
      <c r="A10643" s="2">
        <v>12.463240000000001</v>
      </c>
      <c r="B10643" s="2">
        <v>105.34050000000001</v>
      </c>
      <c r="C10643" s="2">
        <v>0.483516</v>
      </c>
      <c r="D10643" s="2">
        <v>1.167308</v>
      </c>
      <c r="F10643" s="2">
        <v>12.46044</v>
      </c>
      <c r="G10643" s="2">
        <v>0.53302000000000005</v>
      </c>
      <c r="H10643" s="2">
        <v>0.53788000000000002</v>
      </c>
      <c r="J10643" s="2">
        <v>12.463240000000001</v>
      </c>
      <c r="K10643" s="2">
        <v>0.37474600000000002</v>
      </c>
      <c r="L10643" s="2">
        <v>6.4897999999999997E-2</v>
      </c>
    </row>
    <row r="10644" spans="1:12" x14ac:dyDescent="0.2">
      <c r="A10644" s="2">
        <v>12.463950000000001</v>
      </c>
      <c r="B10644" s="2">
        <v>105.39570000000001</v>
      </c>
      <c r="C10644" s="2">
        <v>0.48368800000000001</v>
      </c>
      <c r="D10644" s="2">
        <v>1.1681090000000001</v>
      </c>
      <c r="F10644" s="2">
        <v>12.46114</v>
      </c>
      <c r="G10644" s="2">
        <v>0.533752</v>
      </c>
      <c r="H10644" s="2">
        <v>0.53809399999999996</v>
      </c>
      <c r="J10644" s="2">
        <v>12.463950000000001</v>
      </c>
      <c r="K10644" s="2">
        <v>0.37472299999999997</v>
      </c>
      <c r="L10644" s="2">
        <v>6.4963000000000007E-2</v>
      </c>
    </row>
    <row r="10645" spans="1:12" x14ac:dyDescent="0.2">
      <c r="A10645" s="2">
        <v>12.464650000000001</v>
      </c>
      <c r="B10645" s="2">
        <v>105.45099999999999</v>
      </c>
      <c r="C10645" s="2">
        <v>0.48454199999999997</v>
      </c>
      <c r="D10645" s="2">
        <v>1.168506</v>
      </c>
      <c r="F10645" s="2">
        <v>12.46184</v>
      </c>
      <c r="G10645" s="2">
        <v>0.53417199999999998</v>
      </c>
      <c r="H10645" s="2">
        <v>0.53809399999999996</v>
      </c>
      <c r="J10645" s="2">
        <v>12.464650000000001</v>
      </c>
      <c r="K10645" s="2">
        <v>0.37449100000000002</v>
      </c>
      <c r="L10645" s="2">
        <v>6.4754000000000006E-2</v>
      </c>
    </row>
    <row r="10646" spans="1:12" x14ac:dyDescent="0.2">
      <c r="A10646" s="2">
        <v>12.465350000000001</v>
      </c>
      <c r="B10646" s="2">
        <v>105.5055</v>
      </c>
      <c r="C10646" s="2">
        <v>0.48554199999999997</v>
      </c>
      <c r="D10646" s="2">
        <v>1.1685289999999999</v>
      </c>
      <c r="F10646" s="2">
        <v>12.462540000000001</v>
      </c>
      <c r="G10646" s="2">
        <v>0.53431700000000004</v>
      </c>
      <c r="H10646" s="2">
        <v>0.538269</v>
      </c>
      <c r="J10646" s="2">
        <v>12.465350000000001</v>
      </c>
      <c r="K10646" s="2">
        <v>0.37496000000000002</v>
      </c>
      <c r="L10646" s="2">
        <v>6.4475000000000005E-2</v>
      </c>
    </row>
    <row r="10647" spans="1:12" x14ac:dyDescent="0.2">
      <c r="A10647" s="2">
        <v>12.466049999999999</v>
      </c>
      <c r="B10647" s="2">
        <v>105.55970000000001</v>
      </c>
      <c r="C10647" s="2">
        <v>0.485709</v>
      </c>
      <c r="D10647" s="2">
        <v>1.168353</v>
      </c>
      <c r="F10647" s="2">
        <v>12.463240000000001</v>
      </c>
      <c r="G10647" s="2">
        <v>0.53431700000000004</v>
      </c>
      <c r="H10647" s="2">
        <v>0.53881100000000004</v>
      </c>
      <c r="J10647" s="2">
        <v>12.466049999999999</v>
      </c>
      <c r="K10647" s="2">
        <v>0.374809</v>
      </c>
      <c r="L10647" s="2">
        <v>6.4588999999999994E-2</v>
      </c>
    </row>
    <row r="10648" spans="1:12" x14ac:dyDescent="0.2">
      <c r="A10648" s="2">
        <v>12.466749999999999</v>
      </c>
      <c r="B10648" s="2">
        <v>105.6139</v>
      </c>
      <c r="C10648" s="2">
        <v>0.48574800000000001</v>
      </c>
      <c r="D10648" s="2">
        <v>1.1684369999999999</v>
      </c>
      <c r="F10648" s="2">
        <v>12.463950000000001</v>
      </c>
      <c r="G10648" s="2">
        <v>0.53405000000000002</v>
      </c>
      <c r="H10648" s="2">
        <v>0.53909300000000004</v>
      </c>
      <c r="J10648" s="2">
        <v>12.466749999999999</v>
      </c>
      <c r="K10648" s="2">
        <v>0.37468499999999999</v>
      </c>
      <c r="L10648" s="2">
        <v>6.4118999999999995E-2</v>
      </c>
    </row>
    <row r="10649" spans="1:12" x14ac:dyDescent="0.2">
      <c r="A10649" s="2">
        <v>12.467449999999999</v>
      </c>
      <c r="B10649" s="2">
        <v>105.6678</v>
      </c>
      <c r="C10649" s="2">
        <v>0.48615199999999997</v>
      </c>
      <c r="D10649" s="2">
        <v>1.1686970000000001</v>
      </c>
      <c r="F10649" s="2">
        <v>12.464650000000001</v>
      </c>
      <c r="G10649" s="2">
        <v>0.53357699999999997</v>
      </c>
      <c r="H10649" s="2">
        <v>0.53958899999999999</v>
      </c>
      <c r="J10649" s="2">
        <v>12.467449999999999</v>
      </c>
      <c r="K10649" s="2">
        <v>0.37484499999999998</v>
      </c>
      <c r="L10649" s="2">
        <v>6.4004000000000005E-2</v>
      </c>
    </row>
    <row r="10650" spans="1:12" x14ac:dyDescent="0.2">
      <c r="A10650" s="2">
        <v>12.468159999999999</v>
      </c>
      <c r="B10650" s="2">
        <v>105.72280000000001</v>
      </c>
      <c r="C10650" s="2">
        <v>0.48683100000000001</v>
      </c>
      <c r="D10650" s="2">
        <v>1.1687730000000001</v>
      </c>
      <c r="F10650" s="2">
        <v>12.465350000000001</v>
      </c>
      <c r="G10650" s="2">
        <v>0.53344000000000003</v>
      </c>
      <c r="H10650" s="2">
        <v>0.54013800000000001</v>
      </c>
      <c r="J10650" s="2">
        <v>12.468159999999999</v>
      </c>
      <c r="K10650" s="2">
        <v>0.37520199999999998</v>
      </c>
      <c r="L10650" s="2">
        <v>6.4092999999999997E-2</v>
      </c>
    </row>
    <row r="10651" spans="1:12" x14ac:dyDescent="0.2">
      <c r="A10651" s="2">
        <v>12.468859999999999</v>
      </c>
      <c r="B10651" s="2">
        <v>105.77719999999999</v>
      </c>
      <c r="C10651" s="2">
        <v>0.48746800000000001</v>
      </c>
      <c r="D10651" s="2">
        <v>1.168979</v>
      </c>
      <c r="F10651" s="2">
        <v>12.466049999999999</v>
      </c>
      <c r="G10651" s="2">
        <v>0.53353899999999999</v>
      </c>
      <c r="H10651" s="2">
        <v>0.54041300000000003</v>
      </c>
      <c r="J10651" s="2">
        <v>12.468859999999999</v>
      </c>
      <c r="K10651" s="2">
        <v>0.375023</v>
      </c>
      <c r="L10651" s="2">
        <v>6.4024999999999999E-2</v>
      </c>
    </row>
    <row r="10652" spans="1:12" x14ac:dyDescent="0.2">
      <c r="A10652" s="2">
        <v>12.46956</v>
      </c>
      <c r="B10652" s="2">
        <v>105.8308</v>
      </c>
      <c r="C10652" s="2">
        <v>0.48780000000000001</v>
      </c>
      <c r="D10652" s="2">
        <v>1.16936</v>
      </c>
      <c r="F10652" s="2">
        <v>12.466749999999999</v>
      </c>
      <c r="G10652" s="2">
        <v>0.53365300000000004</v>
      </c>
      <c r="H10652" s="2">
        <v>0.54072600000000004</v>
      </c>
      <c r="J10652" s="2">
        <v>12.46956</v>
      </c>
      <c r="K10652" s="2">
        <v>0.37578800000000001</v>
      </c>
      <c r="L10652" s="2">
        <v>6.3408000000000006E-2</v>
      </c>
    </row>
    <row r="10653" spans="1:12" x14ac:dyDescent="0.2">
      <c r="A10653" s="2">
        <v>12.47026</v>
      </c>
      <c r="B10653" s="2">
        <v>105.8848</v>
      </c>
      <c r="C10653" s="2">
        <v>0.48794900000000002</v>
      </c>
      <c r="D10653" s="2">
        <v>1.1696580000000001</v>
      </c>
      <c r="F10653" s="2">
        <v>12.467449999999999</v>
      </c>
      <c r="G10653" s="2">
        <v>0.534134</v>
      </c>
      <c r="H10653" s="2">
        <v>0.54122199999999998</v>
      </c>
      <c r="J10653" s="2">
        <v>12.47026</v>
      </c>
      <c r="K10653" s="2">
        <v>0.376106</v>
      </c>
      <c r="L10653" s="2">
        <v>6.2966999999999995E-2</v>
      </c>
    </row>
    <row r="10654" spans="1:12" x14ac:dyDescent="0.2">
      <c r="A10654" s="2">
        <v>12.47096</v>
      </c>
      <c r="B10654" s="2">
        <v>105.9372</v>
      </c>
      <c r="C10654" s="2">
        <v>0.48840299999999998</v>
      </c>
      <c r="D10654" s="2">
        <v>1.16978</v>
      </c>
      <c r="F10654" s="2">
        <v>12.468159999999999</v>
      </c>
      <c r="G10654" s="2">
        <v>0.534775</v>
      </c>
      <c r="H10654" s="2">
        <v>0.54128299999999996</v>
      </c>
      <c r="J10654" s="2">
        <v>12.47096</v>
      </c>
      <c r="K10654" s="2">
        <v>0.376112</v>
      </c>
      <c r="L10654" s="2">
        <v>6.2838000000000005E-2</v>
      </c>
    </row>
    <row r="10655" spans="1:12" x14ac:dyDescent="0.2">
      <c r="A10655" s="2">
        <v>12.47166</v>
      </c>
      <c r="B10655" s="2">
        <v>105.9907</v>
      </c>
      <c r="C10655" s="2">
        <v>0.48885699999999999</v>
      </c>
      <c r="D10655" s="2">
        <v>1.170245</v>
      </c>
      <c r="F10655" s="2">
        <v>12.468859999999999</v>
      </c>
      <c r="G10655" s="2">
        <v>0.53494299999999995</v>
      </c>
      <c r="H10655" s="2">
        <v>0.54171000000000002</v>
      </c>
      <c r="J10655" s="2">
        <v>12.47166</v>
      </c>
      <c r="K10655" s="2">
        <v>0.37639400000000001</v>
      </c>
      <c r="L10655" s="2">
        <v>6.3135999999999998E-2</v>
      </c>
    </row>
    <row r="10656" spans="1:12" x14ac:dyDescent="0.2">
      <c r="A10656" s="2">
        <v>12.47236</v>
      </c>
      <c r="B10656" s="2">
        <v>106.0446</v>
      </c>
      <c r="C10656" s="2">
        <v>0.48934499999999997</v>
      </c>
      <c r="D10656" s="2">
        <v>1.170139</v>
      </c>
      <c r="F10656" s="2">
        <v>12.46956</v>
      </c>
      <c r="G10656" s="2">
        <v>0.53481299999999998</v>
      </c>
      <c r="H10656" s="2">
        <v>0.54182399999999997</v>
      </c>
      <c r="J10656" s="2">
        <v>12.47236</v>
      </c>
      <c r="K10656" s="2">
        <v>0.37623800000000002</v>
      </c>
      <c r="L10656" s="2">
        <v>6.3478000000000007E-2</v>
      </c>
    </row>
    <row r="10657" spans="1:12" x14ac:dyDescent="0.2">
      <c r="A10657" s="2">
        <v>12.47306</v>
      </c>
      <c r="B10657" s="2">
        <v>106.09690000000001</v>
      </c>
      <c r="C10657" s="2">
        <v>0.489539</v>
      </c>
      <c r="D10657" s="2">
        <v>1.1699250000000001</v>
      </c>
      <c r="F10657" s="2">
        <v>12.47026</v>
      </c>
      <c r="G10657" s="2">
        <v>0.53480499999999997</v>
      </c>
      <c r="H10657" s="2">
        <v>0.54172500000000001</v>
      </c>
      <c r="J10657" s="2">
        <v>12.47306</v>
      </c>
      <c r="K10657" s="2">
        <v>0.375973</v>
      </c>
      <c r="L10657" s="2">
        <v>6.3529000000000002E-2</v>
      </c>
    </row>
    <row r="10658" spans="1:12" x14ac:dyDescent="0.2">
      <c r="A10658" s="2">
        <v>12.47377</v>
      </c>
      <c r="B10658" s="2">
        <v>106.1495</v>
      </c>
      <c r="C10658" s="2">
        <v>0.48958499999999999</v>
      </c>
      <c r="D10658" s="2">
        <v>1.1694979999999999</v>
      </c>
      <c r="F10658" s="2">
        <v>12.47096</v>
      </c>
      <c r="G10658" s="2">
        <v>0.53476699999999999</v>
      </c>
      <c r="H10658" s="2">
        <v>0.54125999999999996</v>
      </c>
      <c r="J10658" s="2">
        <v>12.47377</v>
      </c>
      <c r="K10658" s="2">
        <v>0.37567299999999998</v>
      </c>
      <c r="L10658" s="2">
        <v>6.3517000000000004E-2</v>
      </c>
    </row>
    <row r="10659" spans="1:12" x14ac:dyDescent="0.2">
      <c r="A10659" s="2">
        <v>12.47447</v>
      </c>
      <c r="B10659" s="2">
        <v>106.20180000000001</v>
      </c>
      <c r="C10659" s="2">
        <v>0.49008099999999999</v>
      </c>
      <c r="D10659" s="2">
        <v>1.1694370000000001</v>
      </c>
      <c r="F10659" s="2">
        <v>12.47166</v>
      </c>
      <c r="G10659" s="2">
        <v>0.53491999999999995</v>
      </c>
      <c r="H10659" s="2">
        <v>0.54129799999999995</v>
      </c>
      <c r="J10659" s="2">
        <v>12.47447</v>
      </c>
      <c r="K10659" s="2">
        <v>0.37493700000000002</v>
      </c>
      <c r="L10659" s="2">
        <v>6.3251000000000002E-2</v>
      </c>
    </row>
    <row r="10660" spans="1:12" x14ac:dyDescent="0.2">
      <c r="A10660" s="2">
        <v>12.47517</v>
      </c>
      <c r="B10660" s="2">
        <v>106.254</v>
      </c>
      <c r="C10660" s="2">
        <v>0.49055399999999999</v>
      </c>
      <c r="D10660" s="2">
        <v>1.168857</v>
      </c>
      <c r="F10660" s="2">
        <v>12.47236</v>
      </c>
      <c r="G10660" s="2">
        <v>0.53514899999999999</v>
      </c>
      <c r="H10660" s="2">
        <v>0.54136700000000004</v>
      </c>
      <c r="J10660" s="2">
        <v>12.47517</v>
      </c>
      <c r="K10660" s="2">
        <v>0.374969</v>
      </c>
      <c r="L10660" s="2">
        <v>6.3007999999999995E-2</v>
      </c>
    </row>
    <row r="10661" spans="1:12" x14ac:dyDescent="0.2">
      <c r="A10661" s="2">
        <v>12.47587</v>
      </c>
      <c r="B10661" s="2">
        <v>106.30629999999999</v>
      </c>
      <c r="C10661" s="2">
        <v>0.490707</v>
      </c>
      <c r="D10661" s="2">
        <v>1.16917</v>
      </c>
      <c r="F10661" s="2">
        <v>12.47306</v>
      </c>
      <c r="G10661" s="2">
        <v>0.535439</v>
      </c>
      <c r="H10661" s="2">
        <v>0.54144300000000001</v>
      </c>
      <c r="J10661" s="2">
        <v>12.47587</v>
      </c>
      <c r="K10661" s="2">
        <v>0.375305</v>
      </c>
      <c r="L10661" s="2">
        <v>6.2727000000000005E-2</v>
      </c>
    </row>
    <row r="10662" spans="1:12" x14ac:dyDescent="0.2">
      <c r="A10662" s="2">
        <v>12.476570000000001</v>
      </c>
      <c r="B10662" s="2">
        <v>106.358</v>
      </c>
      <c r="C10662" s="2">
        <v>0.49102699999999999</v>
      </c>
      <c r="D10662" s="2">
        <v>1.169376</v>
      </c>
      <c r="F10662" s="2">
        <v>12.47377</v>
      </c>
      <c r="G10662" s="2">
        <v>0.53633900000000001</v>
      </c>
      <c r="H10662" s="2">
        <v>0.54147299999999998</v>
      </c>
      <c r="J10662" s="2">
        <v>12.476570000000001</v>
      </c>
      <c r="K10662" s="2">
        <v>0.37471199999999999</v>
      </c>
      <c r="L10662" s="2">
        <v>6.2310999999999998E-2</v>
      </c>
    </row>
    <row r="10663" spans="1:12" x14ac:dyDescent="0.2">
      <c r="A10663" s="2">
        <v>12.477270000000001</v>
      </c>
      <c r="B10663" s="2">
        <v>106.4098</v>
      </c>
      <c r="C10663" s="2">
        <v>0.49136299999999999</v>
      </c>
      <c r="D10663" s="2">
        <v>1.169643</v>
      </c>
      <c r="F10663" s="2">
        <v>12.47447</v>
      </c>
      <c r="G10663" s="2">
        <v>0.53690300000000002</v>
      </c>
      <c r="H10663" s="2">
        <v>0.54165600000000003</v>
      </c>
      <c r="J10663" s="2">
        <v>12.477270000000001</v>
      </c>
      <c r="K10663" s="2">
        <v>0.37481700000000001</v>
      </c>
      <c r="L10663" s="2">
        <v>6.2035E-2</v>
      </c>
    </row>
    <row r="10664" spans="1:12" x14ac:dyDescent="0.2">
      <c r="A10664" s="2">
        <v>12.477969999999999</v>
      </c>
      <c r="B10664" s="2">
        <v>106.4618</v>
      </c>
      <c r="C10664" s="2">
        <v>0.49116399999999999</v>
      </c>
      <c r="D10664" s="2">
        <v>1.170299</v>
      </c>
      <c r="F10664" s="2">
        <v>12.47517</v>
      </c>
      <c r="G10664" s="2">
        <v>0.53736899999999999</v>
      </c>
      <c r="H10664" s="2">
        <v>0.54159500000000005</v>
      </c>
      <c r="J10664" s="2">
        <v>12.477969999999999</v>
      </c>
      <c r="K10664" s="2">
        <v>0.37465999999999999</v>
      </c>
      <c r="L10664" s="2">
        <v>6.2323000000000003E-2</v>
      </c>
    </row>
    <row r="10665" spans="1:12" x14ac:dyDescent="0.2">
      <c r="A10665" s="2">
        <v>12.478680000000001</v>
      </c>
      <c r="B10665" s="2">
        <v>106.51309999999999</v>
      </c>
      <c r="C10665" s="2">
        <v>0.49127900000000002</v>
      </c>
      <c r="D10665" s="2">
        <v>1.170825</v>
      </c>
      <c r="F10665" s="2">
        <v>12.47587</v>
      </c>
      <c r="G10665" s="2">
        <v>0.53788000000000002</v>
      </c>
      <c r="H10665" s="2">
        <v>0.54161800000000004</v>
      </c>
      <c r="J10665" s="2">
        <v>12.478680000000001</v>
      </c>
      <c r="K10665" s="2">
        <v>0.374691</v>
      </c>
      <c r="L10665" s="2">
        <v>6.2490999999999998E-2</v>
      </c>
    </row>
    <row r="10666" spans="1:12" x14ac:dyDescent="0.2">
      <c r="A10666" s="2">
        <v>12.479380000000001</v>
      </c>
      <c r="B10666" s="2">
        <v>106.5643</v>
      </c>
      <c r="C10666" s="2">
        <v>0.491313</v>
      </c>
      <c r="D10666" s="2">
        <v>1.1711149999999999</v>
      </c>
      <c r="F10666" s="2">
        <v>12.476570000000001</v>
      </c>
      <c r="G10666" s="2">
        <v>0.53809399999999996</v>
      </c>
      <c r="H10666" s="2">
        <v>0.54172500000000001</v>
      </c>
      <c r="J10666" s="2">
        <v>12.479380000000001</v>
      </c>
      <c r="K10666" s="2">
        <v>0.37538300000000002</v>
      </c>
      <c r="L10666" s="2">
        <v>6.2308000000000002E-2</v>
      </c>
    </row>
    <row r="10667" spans="1:12" x14ac:dyDescent="0.2">
      <c r="A10667" s="2">
        <v>12.480079999999999</v>
      </c>
      <c r="B10667" s="2">
        <v>106.6153</v>
      </c>
      <c r="C10667" s="2">
        <v>0.49121799999999999</v>
      </c>
      <c r="D10667" s="2">
        <v>1.1714359999999999</v>
      </c>
      <c r="F10667" s="2">
        <v>12.477270000000001</v>
      </c>
      <c r="G10667" s="2">
        <v>0.53809399999999996</v>
      </c>
      <c r="H10667" s="2">
        <v>0.54203000000000001</v>
      </c>
      <c r="J10667" s="2">
        <v>12.480079999999999</v>
      </c>
      <c r="K10667" s="2">
        <v>0.375749</v>
      </c>
      <c r="L10667" s="2">
        <v>6.2114000000000003E-2</v>
      </c>
    </row>
    <row r="10668" spans="1:12" x14ac:dyDescent="0.2">
      <c r="A10668" s="2">
        <v>12.480779999999999</v>
      </c>
      <c r="B10668" s="2">
        <v>106.6661</v>
      </c>
      <c r="C10668" s="2">
        <v>0.49130200000000002</v>
      </c>
      <c r="D10668" s="2">
        <v>1.1719090000000001</v>
      </c>
      <c r="F10668" s="2">
        <v>12.477969999999999</v>
      </c>
      <c r="G10668" s="2">
        <v>0.538269</v>
      </c>
      <c r="H10668" s="2">
        <v>0.54264100000000004</v>
      </c>
      <c r="J10668" s="2">
        <v>12.480779999999999</v>
      </c>
      <c r="K10668" s="2">
        <v>0.37583299999999997</v>
      </c>
      <c r="L10668" s="2">
        <v>6.1956999999999998E-2</v>
      </c>
    </row>
    <row r="10669" spans="1:12" x14ac:dyDescent="0.2">
      <c r="A10669" s="2">
        <v>12.481479999999999</v>
      </c>
      <c r="B10669" s="2">
        <v>106.71720000000001</v>
      </c>
      <c r="C10669" s="2">
        <v>0.49153799999999997</v>
      </c>
      <c r="D10669" s="2">
        <v>1.172488</v>
      </c>
      <c r="F10669" s="2">
        <v>12.478680000000001</v>
      </c>
      <c r="G10669" s="2">
        <v>0.53881100000000004</v>
      </c>
      <c r="H10669" s="2">
        <v>0.54313699999999998</v>
      </c>
      <c r="J10669" s="2">
        <v>12.481479999999999</v>
      </c>
      <c r="K10669" s="2">
        <v>0.37527300000000002</v>
      </c>
      <c r="L10669" s="2">
        <v>6.1779000000000001E-2</v>
      </c>
    </row>
    <row r="10670" spans="1:12" x14ac:dyDescent="0.2">
      <c r="A10670" s="2">
        <v>12.48218</v>
      </c>
      <c r="B10670" s="2">
        <v>106.7681</v>
      </c>
      <c r="C10670" s="2">
        <v>0.49173299999999998</v>
      </c>
      <c r="D10670" s="2">
        <v>1.172534</v>
      </c>
      <c r="F10670" s="2">
        <v>12.479380000000001</v>
      </c>
      <c r="G10670" s="2">
        <v>0.53909300000000004</v>
      </c>
      <c r="H10670" s="2">
        <v>0.54344199999999998</v>
      </c>
      <c r="J10670" s="2">
        <v>12.48218</v>
      </c>
      <c r="K10670" s="2">
        <v>0.375587</v>
      </c>
      <c r="L10670" s="2">
        <v>6.1492999999999999E-2</v>
      </c>
    </row>
    <row r="10671" spans="1:12" x14ac:dyDescent="0.2">
      <c r="A10671" s="2">
        <v>12.48288</v>
      </c>
      <c r="B10671" s="2">
        <v>106.8182</v>
      </c>
      <c r="C10671" s="2">
        <v>0.49215599999999998</v>
      </c>
      <c r="D10671" s="2">
        <v>1.1731670000000001</v>
      </c>
      <c r="F10671" s="2">
        <v>12.480079999999999</v>
      </c>
      <c r="G10671" s="2">
        <v>0.53958899999999999</v>
      </c>
      <c r="H10671" s="2">
        <v>0.543686</v>
      </c>
      <c r="J10671" s="2">
        <v>12.48288</v>
      </c>
      <c r="K10671" s="2">
        <v>0.37609100000000001</v>
      </c>
      <c r="L10671" s="2">
        <v>6.1529E-2</v>
      </c>
    </row>
    <row r="10672" spans="1:12" x14ac:dyDescent="0.2">
      <c r="A10672" s="2">
        <v>12.48358</v>
      </c>
      <c r="B10672" s="2">
        <v>106.8678</v>
      </c>
      <c r="C10672" s="2">
        <v>0.49271300000000001</v>
      </c>
      <c r="D10672" s="2">
        <v>1.1737550000000001</v>
      </c>
      <c r="F10672" s="2">
        <v>12.480779999999999</v>
      </c>
      <c r="G10672" s="2">
        <v>0.54013800000000001</v>
      </c>
      <c r="H10672" s="2">
        <v>0.54376999999999998</v>
      </c>
      <c r="J10672" s="2">
        <v>12.48358</v>
      </c>
      <c r="K10672" s="2">
        <v>0.376133</v>
      </c>
      <c r="L10672" s="2">
        <v>6.1563E-2</v>
      </c>
    </row>
    <row r="10673" spans="1:12" x14ac:dyDescent="0.2">
      <c r="A10673" s="2">
        <v>12.48429</v>
      </c>
      <c r="B10673" s="2">
        <v>106.9179</v>
      </c>
      <c r="C10673" s="2">
        <v>0.49297600000000003</v>
      </c>
      <c r="D10673" s="2">
        <v>1.174304</v>
      </c>
      <c r="F10673" s="2">
        <v>12.481479999999999</v>
      </c>
      <c r="G10673" s="2">
        <v>0.54041300000000003</v>
      </c>
      <c r="H10673" s="2">
        <v>0.54412799999999995</v>
      </c>
      <c r="J10673" s="2">
        <v>12.48429</v>
      </c>
      <c r="K10673" s="2">
        <v>0.376552</v>
      </c>
      <c r="L10673" s="2">
        <v>6.1684000000000003E-2</v>
      </c>
    </row>
    <row r="10674" spans="1:12" x14ac:dyDescent="0.2">
      <c r="A10674" s="2">
        <v>12.48499</v>
      </c>
      <c r="B10674" s="2">
        <v>106.96720000000001</v>
      </c>
      <c r="C10674" s="2">
        <v>0.493369</v>
      </c>
      <c r="D10674" s="2">
        <v>1.175243</v>
      </c>
      <c r="F10674" s="2">
        <v>12.48218</v>
      </c>
      <c r="G10674" s="2">
        <v>0.54072600000000004</v>
      </c>
      <c r="H10674" s="2">
        <v>0.54447199999999996</v>
      </c>
      <c r="J10674" s="2">
        <v>12.48499</v>
      </c>
      <c r="K10674" s="2">
        <v>0.37681199999999998</v>
      </c>
      <c r="L10674" s="2">
        <v>6.1723E-2</v>
      </c>
    </row>
    <row r="10675" spans="1:12" x14ac:dyDescent="0.2">
      <c r="A10675" s="2">
        <v>12.48569</v>
      </c>
      <c r="B10675" s="2">
        <v>107.0167</v>
      </c>
      <c r="C10675" s="2">
        <v>0.493701</v>
      </c>
      <c r="D10675" s="2">
        <v>1.175349</v>
      </c>
      <c r="F10675" s="2">
        <v>12.48288</v>
      </c>
      <c r="G10675" s="2">
        <v>0.54122199999999998</v>
      </c>
      <c r="H10675" s="2">
        <v>0.54468499999999997</v>
      </c>
      <c r="J10675" s="2">
        <v>12.48569</v>
      </c>
      <c r="K10675" s="2">
        <v>0.37714399999999998</v>
      </c>
      <c r="L10675" s="2">
        <v>6.1400999999999997E-2</v>
      </c>
    </row>
    <row r="10676" spans="1:12" x14ac:dyDescent="0.2">
      <c r="A10676" s="2">
        <v>12.48639</v>
      </c>
      <c r="B10676" s="2">
        <v>107.0659</v>
      </c>
      <c r="C10676" s="2">
        <v>0.49397200000000002</v>
      </c>
      <c r="D10676" s="2">
        <v>1.175365</v>
      </c>
      <c r="F10676" s="2">
        <v>12.48358</v>
      </c>
      <c r="G10676" s="2">
        <v>0.54128299999999996</v>
      </c>
      <c r="H10676" s="2">
        <v>0.54525800000000002</v>
      </c>
      <c r="J10676" s="2">
        <v>12.48639</v>
      </c>
      <c r="K10676" s="2">
        <v>0.37765900000000002</v>
      </c>
      <c r="L10676" s="2">
        <v>6.1095999999999998E-2</v>
      </c>
    </row>
    <row r="10677" spans="1:12" x14ac:dyDescent="0.2">
      <c r="A10677" s="2">
        <v>12.48709</v>
      </c>
      <c r="B10677" s="2">
        <v>107.1153</v>
      </c>
      <c r="C10677" s="2">
        <v>0.49437599999999998</v>
      </c>
      <c r="D10677" s="2">
        <v>1.1754869999999999</v>
      </c>
      <c r="F10677" s="2">
        <v>12.48429</v>
      </c>
      <c r="G10677" s="2">
        <v>0.54171000000000002</v>
      </c>
      <c r="H10677" s="2">
        <v>0.54616500000000001</v>
      </c>
      <c r="J10677" s="2">
        <v>12.48709</v>
      </c>
      <c r="K10677" s="2">
        <v>0.37834899999999999</v>
      </c>
      <c r="L10677" s="2">
        <v>6.0786E-2</v>
      </c>
    </row>
    <row r="10678" spans="1:12" x14ac:dyDescent="0.2">
      <c r="A10678" s="2">
        <v>12.48779</v>
      </c>
      <c r="B10678" s="2">
        <v>107.164</v>
      </c>
      <c r="C10678" s="2">
        <v>0.49445600000000001</v>
      </c>
      <c r="D10678" s="2">
        <v>1.176112</v>
      </c>
      <c r="F10678" s="2">
        <v>12.48499</v>
      </c>
      <c r="G10678" s="2">
        <v>0.54182399999999997</v>
      </c>
      <c r="H10678" s="2">
        <v>0.54665399999999997</v>
      </c>
      <c r="J10678" s="2">
        <v>12.48779</v>
      </c>
      <c r="K10678" s="2">
        <v>0.37868499999999999</v>
      </c>
      <c r="L10678" s="2">
        <v>6.0742999999999998E-2</v>
      </c>
    </row>
    <row r="10679" spans="1:12" x14ac:dyDescent="0.2">
      <c r="A10679" s="2">
        <v>12.4885</v>
      </c>
      <c r="B10679" s="2">
        <v>107.2131</v>
      </c>
      <c r="C10679" s="2">
        <v>0.494338</v>
      </c>
      <c r="D10679" s="2">
        <v>1.176418</v>
      </c>
      <c r="F10679" s="2">
        <v>12.48569</v>
      </c>
      <c r="G10679" s="2">
        <v>0.54172500000000001</v>
      </c>
      <c r="H10679" s="2">
        <v>0.54688999999999999</v>
      </c>
      <c r="J10679" s="2">
        <v>12.4885</v>
      </c>
      <c r="K10679" s="2">
        <v>0.37879200000000002</v>
      </c>
      <c r="L10679" s="2">
        <v>6.0450999999999998E-2</v>
      </c>
    </row>
    <row r="10680" spans="1:12" x14ac:dyDescent="0.2">
      <c r="A10680" s="2">
        <v>12.4892</v>
      </c>
      <c r="B10680" s="2">
        <v>107.2608</v>
      </c>
      <c r="C10680" s="2">
        <v>0.49449100000000001</v>
      </c>
      <c r="D10680" s="2">
        <v>1.1773940000000001</v>
      </c>
      <c r="F10680" s="2">
        <v>12.48639</v>
      </c>
      <c r="G10680" s="2">
        <v>0.54125999999999996</v>
      </c>
      <c r="H10680" s="2">
        <v>0.54705000000000004</v>
      </c>
      <c r="J10680" s="2">
        <v>12.4892</v>
      </c>
      <c r="K10680" s="2">
        <v>0.37935099999999999</v>
      </c>
      <c r="L10680" s="2">
        <v>6.0115000000000002E-2</v>
      </c>
    </row>
    <row r="10681" spans="1:12" x14ac:dyDescent="0.2">
      <c r="A10681" s="2">
        <v>12.4899</v>
      </c>
      <c r="B10681" s="2">
        <v>107.30880000000001</v>
      </c>
      <c r="C10681" s="2">
        <v>0.49457099999999998</v>
      </c>
      <c r="D10681" s="2">
        <v>1.177325</v>
      </c>
      <c r="F10681" s="2">
        <v>12.48709</v>
      </c>
      <c r="G10681" s="2">
        <v>0.54129799999999995</v>
      </c>
      <c r="H10681" s="2">
        <v>0.54708100000000004</v>
      </c>
      <c r="J10681" s="2">
        <v>12.4899</v>
      </c>
      <c r="K10681" s="2">
        <v>0.38000299999999998</v>
      </c>
      <c r="L10681" s="2">
        <v>6.0026000000000003E-2</v>
      </c>
    </row>
    <row r="10682" spans="1:12" x14ac:dyDescent="0.2">
      <c r="A10682" s="2">
        <v>12.490600000000001</v>
      </c>
      <c r="B10682" s="2">
        <v>107.3574</v>
      </c>
      <c r="C10682" s="2">
        <v>0.494724</v>
      </c>
      <c r="D10682" s="2">
        <v>1.1774480000000001</v>
      </c>
      <c r="F10682" s="2">
        <v>12.48779</v>
      </c>
      <c r="G10682" s="2">
        <v>0.54136700000000004</v>
      </c>
      <c r="H10682" s="2">
        <v>0.54717300000000002</v>
      </c>
      <c r="J10682" s="2">
        <v>12.490600000000001</v>
      </c>
      <c r="K10682" s="2">
        <v>0.380407</v>
      </c>
      <c r="L10682" s="2">
        <v>5.9923999999999998E-2</v>
      </c>
    </row>
    <row r="10683" spans="1:12" x14ac:dyDescent="0.2">
      <c r="A10683" s="2">
        <v>12.491300000000001</v>
      </c>
      <c r="B10683" s="2">
        <v>107.4051</v>
      </c>
      <c r="C10683" s="2">
        <v>0.49484600000000001</v>
      </c>
      <c r="D10683" s="2">
        <v>1.1778059999999999</v>
      </c>
      <c r="F10683" s="2">
        <v>12.4885</v>
      </c>
      <c r="G10683" s="2">
        <v>0.54144300000000001</v>
      </c>
      <c r="H10683" s="2">
        <v>0.54753099999999999</v>
      </c>
      <c r="J10683" s="2">
        <v>12.491300000000001</v>
      </c>
      <c r="K10683" s="2">
        <v>0.38101600000000002</v>
      </c>
      <c r="L10683" s="2">
        <v>5.9829E-2</v>
      </c>
    </row>
    <row r="10684" spans="1:12" x14ac:dyDescent="0.2">
      <c r="A10684" s="2">
        <v>12.492000000000001</v>
      </c>
      <c r="B10684" s="2">
        <v>107.4516</v>
      </c>
      <c r="C10684" s="2">
        <v>0.49509399999999998</v>
      </c>
      <c r="D10684" s="2">
        <v>1.1789350000000001</v>
      </c>
      <c r="F10684" s="2">
        <v>12.4892</v>
      </c>
      <c r="G10684" s="2">
        <v>0.54147299999999998</v>
      </c>
      <c r="H10684" s="2">
        <v>0.54817199999999999</v>
      </c>
      <c r="J10684" s="2">
        <v>12.492000000000001</v>
      </c>
      <c r="K10684" s="2">
        <v>0.38114199999999998</v>
      </c>
      <c r="L10684" s="2">
        <v>5.9838000000000002E-2</v>
      </c>
    </row>
    <row r="10685" spans="1:12" x14ac:dyDescent="0.2">
      <c r="A10685" s="2">
        <v>12.492699999999999</v>
      </c>
      <c r="B10685" s="2">
        <v>107.49930000000001</v>
      </c>
      <c r="C10685" s="2">
        <v>0.49518499999999999</v>
      </c>
      <c r="D10685" s="2">
        <v>1.1796979999999999</v>
      </c>
      <c r="F10685" s="2">
        <v>12.4899</v>
      </c>
      <c r="G10685" s="2">
        <v>0.54165600000000003</v>
      </c>
      <c r="H10685" s="2">
        <v>0.54869800000000002</v>
      </c>
      <c r="J10685" s="2">
        <v>12.492699999999999</v>
      </c>
      <c r="K10685" s="2">
        <v>0.38119700000000001</v>
      </c>
      <c r="L10685" s="2">
        <v>5.9330000000000001E-2</v>
      </c>
    </row>
    <row r="10686" spans="1:12" x14ac:dyDescent="0.2">
      <c r="A10686" s="2">
        <v>12.493399999999999</v>
      </c>
      <c r="B10686" s="2">
        <v>107.5467</v>
      </c>
      <c r="C10686" s="2">
        <v>0.49504799999999999</v>
      </c>
      <c r="D10686" s="2">
        <v>1.1802699999999999</v>
      </c>
      <c r="F10686" s="2">
        <v>12.490600000000001</v>
      </c>
      <c r="G10686" s="2">
        <v>0.54159500000000005</v>
      </c>
      <c r="H10686" s="2">
        <v>0.54924799999999996</v>
      </c>
      <c r="J10686" s="2">
        <v>12.493399999999999</v>
      </c>
      <c r="K10686" s="2">
        <v>0.38160500000000003</v>
      </c>
      <c r="L10686" s="2">
        <v>5.8481999999999999E-2</v>
      </c>
    </row>
    <row r="10687" spans="1:12" x14ac:dyDescent="0.2">
      <c r="A10687" s="2">
        <v>12.494109999999999</v>
      </c>
      <c r="B10687" s="2">
        <v>107.5936</v>
      </c>
      <c r="C10687" s="2">
        <v>0.49496400000000002</v>
      </c>
      <c r="D10687" s="2">
        <v>1.1806589999999999</v>
      </c>
      <c r="F10687" s="2">
        <v>12.491300000000001</v>
      </c>
      <c r="G10687" s="2">
        <v>0.54161800000000004</v>
      </c>
      <c r="H10687" s="2">
        <v>0.55024700000000004</v>
      </c>
      <c r="J10687" s="2">
        <v>12.494109999999999</v>
      </c>
      <c r="K10687" s="2">
        <v>0.38187599999999999</v>
      </c>
      <c r="L10687" s="2">
        <v>5.7909000000000002E-2</v>
      </c>
    </row>
    <row r="10688" spans="1:12" x14ac:dyDescent="0.2">
      <c r="A10688" s="2">
        <v>12.494809999999999</v>
      </c>
      <c r="B10688" s="2">
        <v>107.64</v>
      </c>
      <c r="C10688" s="2">
        <v>0.49502499999999999</v>
      </c>
      <c r="D10688" s="2">
        <v>1.1808730000000001</v>
      </c>
      <c r="F10688" s="2">
        <v>12.492000000000001</v>
      </c>
      <c r="G10688" s="2">
        <v>0.54172500000000001</v>
      </c>
      <c r="H10688" s="2">
        <v>0.55088800000000004</v>
      </c>
      <c r="J10688" s="2">
        <v>12.494809999999999</v>
      </c>
      <c r="K10688" s="2">
        <v>0.382189</v>
      </c>
      <c r="L10688" s="2">
        <v>5.7762000000000001E-2</v>
      </c>
    </row>
    <row r="10689" spans="1:12" x14ac:dyDescent="0.2">
      <c r="A10689" s="2">
        <v>12.495509999999999</v>
      </c>
      <c r="B10689" s="2">
        <v>107.6865</v>
      </c>
      <c r="C10689" s="2">
        <v>0.495174</v>
      </c>
      <c r="D10689" s="2">
        <v>1.181163</v>
      </c>
      <c r="F10689" s="2">
        <v>12.492699999999999</v>
      </c>
      <c r="G10689" s="2">
        <v>0.54203000000000001</v>
      </c>
      <c r="H10689" s="2">
        <v>0.55113199999999996</v>
      </c>
      <c r="J10689" s="2">
        <v>12.495509999999999</v>
      </c>
      <c r="K10689" s="2">
        <v>0.38247900000000001</v>
      </c>
      <c r="L10689" s="2">
        <v>5.7834999999999998E-2</v>
      </c>
    </row>
    <row r="10690" spans="1:12" x14ac:dyDescent="0.2">
      <c r="A10690" s="2">
        <v>12.49621</v>
      </c>
      <c r="B10690" s="2">
        <v>107.7329</v>
      </c>
      <c r="C10690" s="2">
        <v>0.49520399999999998</v>
      </c>
      <c r="D10690" s="2">
        <v>1.1812769999999999</v>
      </c>
      <c r="F10690" s="2">
        <v>12.493399999999999</v>
      </c>
      <c r="G10690" s="2">
        <v>0.54264100000000004</v>
      </c>
      <c r="H10690" s="2">
        <v>0.55069699999999999</v>
      </c>
      <c r="J10690" s="2">
        <v>12.49621</v>
      </c>
      <c r="K10690" s="2">
        <v>0.38269199999999998</v>
      </c>
      <c r="L10690" s="2">
        <v>5.7854000000000003E-2</v>
      </c>
    </row>
    <row r="10691" spans="1:12" x14ac:dyDescent="0.2">
      <c r="A10691" s="2">
        <v>12.49691</v>
      </c>
      <c r="B10691" s="2">
        <v>107.779</v>
      </c>
      <c r="C10691" s="2">
        <v>0.49546699999999999</v>
      </c>
      <c r="D10691" s="2">
        <v>1.181308</v>
      </c>
      <c r="F10691" s="2">
        <v>12.494109999999999</v>
      </c>
      <c r="G10691" s="2">
        <v>0.54313699999999998</v>
      </c>
      <c r="H10691" s="2">
        <v>0.55061300000000002</v>
      </c>
      <c r="J10691" s="2">
        <v>12.49691</v>
      </c>
      <c r="K10691" s="2">
        <v>0.38272699999999998</v>
      </c>
      <c r="L10691" s="2">
        <v>5.7733E-2</v>
      </c>
    </row>
    <row r="10692" spans="1:12" x14ac:dyDescent="0.2">
      <c r="A10692" s="2">
        <v>12.49761</v>
      </c>
      <c r="B10692" s="2">
        <v>107.8249</v>
      </c>
      <c r="C10692" s="2">
        <v>0.49609700000000001</v>
      </c>
      <c r="D10692" s="2">
        <v>1.181316</v>
      </c>
      <c r="F10692" s="2">
        <v>12.494809999999999</v>
      </c>
      <c r="G10692" s="2">
        <v>0.54344199999999998</v>
      </c>
      <c r="H10692" s="2">
        <v>0.550728</v>
      </c>
      <c r="J10692" s="2">
        <v>12.49761</v>
      </c>
      <c r="K10692" s="2">
        <v>0.38311600000000001</v>
      </c>
      <c r="L10692" s="2">
        <v>5.7728000000000002E-2</v>
      </c>
    </row>
    <row r="10693" spans="1:12" x14ac:dyDescent="0.2">
      <c r="A10693" s="2">
        <v>12.49831</v>
      </c>
      <c r="B10693" s="2">
        <v>107.87220000000001</v>
      </c>
      <c r="C10693" s="2">
        <v>0.49653900000000001</v>
      </c>
      <c r="D10693" s="2">
        <v>1.1815059999999999</v>
      </c>
      <c r="F10693" s="2">
        <v>12.495509999999999</v>
      </c>
      <c r="G10693" s="2">
        <v>0.543686</v>
      </c>
      <c r="H10693" s="2">
        <v>0.55076599999999998</v>
      </c>
      <c r="J10693" s="2">
        <v>12.49831</v>
      </c>
      <c r="K10693" s="2">
        <v>0.38352000000000003</v>
      </c>
      <c r="L10693" s="2">
        <v>5.8173999999999997E-2</v>
      </c>
    </row>
    <row r="10694" spans="1:12" x14ac:dyDescent="0.2">
      <c r="A10694" s="2">
        <v>12.49902</v>
      </c>
      <c r="B10694" s="2">
        <v>107.91889999999999</v>
      </c>
      <c r="C10694" s="2">
        <v>0.49676100000000001</v>
      </c>
      <c r="D10694" s="2">
        <v>1.181476</v>
      </c>
      <c r="F10694" s="2">
        <v>12.49621</v>
      </c>
      <c r="G10694" s="2">
        <v>0.54376999999999998</v>
      </c>
      <c r="H10694" s="2">
        <v>0.55051399999999995</v>
      </c>
      <c r="J10694" s="2">
        <v>12.49902</v>
      </c>
      <c r="K10694" s="2">
        <v>0.38376399999999999</v>
      </c>
      <c r="L10694" s="2">
        <v>5.8119999999999998E-2</v>
      </c>
    </row>
    <row r="10695" spans="1:12" x14ac:dyDescent="0.2">
      <c r="A10695" s="2">
        <v>12.49972</v>
      </c>
      <c r="B10695" s="2">
        <v>107.96469999999999</v>
      </c>
      <c r="C10695" s="2">
        <v>0.49690899999999999</v>
      </c>
      <c r="D10695" s="2">
        <v>1.182002</v>
      </c>
      <c r="F10695" s="2">
        <v>12.49691</v>
      </c>
      <c r="G10695" s="2">
        <v>0.54412799999999995</v>
      </c>
      <c r="H10695" s="2">
        <v>0.550674</v>
      </c>
      <c r="J10695" s="2">
        <v>12.49972</v>
      </c>
      <c r="K10695" s="2">
        <v>0.38464300000000001</v>
      </c>
      <c r="L10695" s="2">
        <v>5.7948E-2</v>
      </c>
    </row>
    <row r="10696" spans="1:12" x14ac:dyDescent="0.2">
      <c r="A10696" s="2">
        <v>12.50042</v>
      </c>
      <c r="B10696" s="2">
        <v>108.0098</v>
      </c>
      <c r="C10696" s="2">
        <v>0.496867</v>
      </c>
      <c r="D10696" s="2">
        <v>1.182628</v>
      </c>
      <c r="F10696" s="2">
        <v>12.49761</v>
      </c>
      <c r="G10696" s="2">
        <v>0.54447199999999996</v>
      </c>
      <c r="H10696" s="2">
        <v>0.55142199999999997</v>
      </c>
      <c r="J10696" s="2">
        <v>12.50042</v>
      </c>
      <c r="K10696" s="2">
        <v>0.38476500000000002</v>
      </c>
      <c r="L10696" s="2">
        <v>5.8297000000000002E-2</v>
      </c>
    </row>
    <row r="10697" spans="1:12" x14ac:dyDescent="0.2">
      <c r="A10697" s="2">
        <v>12.50112</v>
      </c>
      <c r="B10697" s="2">
        <v>108.054</v>
      </c>
      <c r="C10697" s="2">
        <v>0.49728699999999998</v>
      </c>
      <c r="D10697" s="2">
        <v>1.1834899999999999</v>
      </c>
      <c r="F10697" s="2">
        <v>12.49831</v>
      </c>
      <c r="G10697" s="2">
        <v>0.54468499999999997</v>
      </c>
      <c r="H10697" s="2">
        <v>0.55175799999999997</v>
      </c>
      <c r="J10697" s="2">
        <v>12.50112</v>
      </c>
      <c r="K10697" s="2">
        <v>0.38482499999999997</v>
      </c>
      <c r="L10697" s="2">
        <v>5.8500999999999997E-2</v>
      </c>
    </row>
    <row r="10698" spans="1:12" x14ac:dyDescent="0.2">
      <c r="A10698" s="2">
        <v>12.50182</v>
      </c>
      <c r="B10698" s="2">
        <v>108.0945</v>
      </c>
      <c r="C10698" s="2">
        <v>0.49794300000000002</v>
      </c>
      <c r="D10698" s="2">
        <v>1.1834519999999999</v>
      </c>
      <c r="F10698" s="2">
        <v>12.49902</v>
      </c>
      <c r="G10698" s="2">
        <v>0.54525800000000002</v>
      </c>
      <c r="H10698" s="2">
        <v>0.55212399999999995</v>
      </c>
      <c r="J10698" s="2">
        <v>12.50182</v>
      </c>
      <c r="K10698" s="2">
        <v>0.38522499999999998</v>
      </c>
      <c r="L10698" s="2">
        <v>5.8458000000000003E-2</v>
      </c>
    </row>
    <row r="10699" spans="1:12" x14ac:dyDescent="0.2">
      <c r="A10699" s="2">
        <v>12.502520000000001</v>
      </c>
      <c r="B10699" s="2">
        <v>108.13420000000001</v>
      </c>
      <c r="C10699" s="2">
        <v>0.49791600000000003</v>
      </c>
      <c r="D10699" s="2">
        <v>1.183986</v>
      </c>
      <c r="F10699" s="2">
        <v>12.49972</v>
      </c>
      <c r="G10699" s="2">
        <v>0.54616500000000001</v>
      </c>
      <c r="H10699" s="2">
        <v>0.55252100000000004</v>
      </c>
      <c r="J10699" s="2">
        <v>12.502520000000001</v>
      </c>
      <c r="K10699" s="2">
        <v>0.38553999999999999</v>
      </c>
      <c r="L10699" s="2">
        <v>5.8581000000000001E-2</v>
      </c>
    </row>
    <row r="10700" spans="1:12" x14ac:dyDescent="0.2">
      <c r="A10700" s="2">
        <v>12.503220000000001</v>
      </c>
      <c r="B10700" s="2">
        <v>108.1767</v>
      </c>
      <c r="C10700" s="2">
        <v>0.49750800000000001</v>
      </c>
      <c r="D10700" s="2">
        <v>1.1846730000000001</v>
      </c>
      <c r="F10700" s="2">
        <v>12.50042</v>
      </c>
      <c r="G10700" s="2">
        <v>0.54665399999999997</v>
      </c>
      <c r="H10700" s="2">
        <v>0.55287200000000003</v>
      </c>
      <c r="J10700" s="2">
        <v>12.503220000000001</v>
      </c>
      <c r="K10700" s="2">
        <v>0.38601099999999999</v>
      </c>
      <c r="L10700" s="2">
        <v>5.8365E-2</v>
      </c>
    </row>
    <row r="10701" spans="1:12" x14ac:dyDescent="0.2">
      <c r="A10701" s="2">
        <v>12.503920000000001</v>
      </c>
      <c r="B10701" s="2">
        <v>108.2214</v>
      </c>
      <c r="C10701" s="2">
        <v>0.497562</v>
      </c>
      <c r="D10701" s="2">
        <v>1.1851</v>
      </c>
      <c r="F10701" s="2">
        <v>12.50112</v>
      </c>
      <c r="G10701" s="2">
        <v>0.54688999999999999</v>
      </c>
      <c r="H10701" s="2">
        <v>0.55300099999999996</v>
      </c>
      <c r="J10701" s="2">
        <v>12.503920000000001</v>
      </c>
      <c r="K10701" s="2">
        <v>0.38661800000000002</v>
      </c>
      <c r="L10701" s="2">
        <v>5.8394000000000001E-2</v>
      </c>
    </row>
    <row r="10702" spans="1:12" x14ac:dyDescent="0.2">
      <c r="A10702" s="2">
        <v>12.504630000000001</v>
      </c>
      <c r="B10702" s="2">
        <v>108.2664</v>
      </c>
      <c r="C10702" s="2">
        <v>0.49773299999999998</v>
      </c>
      <c r="D10702" s="2">
        <v>1.1852290000000001</v>
      </c>
      <c r="F10702" s="2">
        <v>12.50182</v>
      </c>
      <c r="G10702" s="2">
        <v>0.54705000000000004</v>
      </c>
      <c r="H10702" s="2">
        <v>0.55345900000000003</v>
      </c>
      <c r="J10702" s="2">
        <v>12.504630000000001</v>
      </c>
      <c r="K10702" s="2">
        <v>0.386963</v>
      </c>
      <c r="L10702" s="2">
        <v>5.9109000000000002E-2</v>
      </c>
    </row>
    <row r="10703" spans="1:12" x14ac:dyDescent="0.2">
      <c r="A10703" s="2">
        <v>12.505330000000001</v>
      </c>
      <c r="B10703" s="2">
        <v>108.31140000000001</v>
      </c>
      <c r="C10703" s="2">
        <v>0.497722</v>
      </c>
      <c r="D10703" s="2">
        <v>1.1853130000000001</v>
      </c>
      <c r="F10703" s="2">
        <v>12.502520000000001</v>
      </c>
      <c r="G10703" s="2">
        <v>0.54708100000000004</v>
      </c>
      <c r="H10703" s="2">
        <v>0.55403899999999995</v>
      </c>
      <c r="J10703" s="2">
        <v>12.505330000000001</v>
      </c>
      <c r="K10703" s="2">
        <v>0.38756000000000002</v>
      </c>
      <c r="L10703" s="2">
        <v>5.9843E-2</v>
      </c>
    </row>
    <row r="10704" spans="1:12" x14ac:dyDescent="0.2">
      <c r="A10704" s="2">
        <v>12.506030000000001</v>
      </c>
      <c r="B10704" s="2">
        <v>108.35680000000001</v>
      </c>
      <c r="C10704" s="2">
        <v>0.49793199999999999</v>
      </c>
      <c r="D10704" s="2">
        <v>1.1859770000000001</v>
      </c>
      <c r="F10704" s="2">
        <v>12.503220000000001</v>
      </c>
      <c r="G10704" s="2">
        <v>0.54717300000000002</v>
      </c>
      <c r="H10704" s="2">
        <v>0.55435199999999996</v>
      </c>
      <c r="J10704" s="2">
        <v>12.506030000000001</v>
      </c>
      <c r="K10704" s="2">
        <v>0.38799699999999998</v>
      </c>
      <c r="L10704" s="2">
        <v>6.0328E-2</v>
      </c>
    </row>
    <row r="10705" spans="1:12" x14ac:dyDescent="0.2">
      <c r="A10705" s="2">
        <v>12.506729999999999</v>
      </c>
      <c r="B10705" s="2">
        <v>108.4014</v>
      </c>
      <c r="C10705" s="2">
        <v>0.49831700000000001</v>
      </c>
      <c r="D10705" s="2">
        <v>1.1862520000000001</v>
      </c>
      <c r="F10705" s="2">
        <v>12.503920000000001</v>
      </c>
      <c r="G10705" s="2">
        <v>0.54753099999999999</v>
      </c>
      <c r="H10705" s="2">
        <v>0.55456499999999997</v>
      </c>
      <c r="J10705" s="2">
        <v>12.506729999999999</v>
      </c>
      <c r="K10705" s="2">
        <v>0.38825999999999999</v>
      </c>
      <c r="L10705" s="2">
        <v>6.0337000000000002E-2</v>
      </c>
    </row>
    <row r="10706" spans="1:12" x14ac:dyDescent="0.2">
      <c r="A10706" s="2">
        <v>12.507429999999999</v>
      </c>
      <c r="B10706" s="2">
        <v>108.4453</v>
      </c>
      <c r="C10706" s="2">
        <v>0.49862200000000001</v>
      </c>
      <c r="D10706" s="2">
        <v>1.1863589999999999</v>
      </c>
      <c r="F10706" s="2">
        <v>12.504630000000001</v>
      </c>
      <c r="G10706" s="2">
        <v>0.54817199999999999</v>
      </c>
      <c r="H10706" s="2">
        <v>0.55490099999999998</v>
      </c>
      <c r="J10706" s="2">
        <v>12.507429999999999</v>
      </c>
      <c r="K10706" s="2">
        <v>0.38861099999999998</v>
      </c>
      <c r="L10706" s="2">
        <v>5.9942000000000002E-2</v>
      </c>
    </row>
    <row r="10707" spans="1:12" x14ac:dyDescent="0.2">
      <c r="A10707" s="2">
        <v>12.50813</v>
      </c>
      <c r="B10707" s="2">
        <v>108.4898</v>
      </c>
      <c r="C10707" s="2">
        <v>0.49951899999999999</v>
      </c>
      <c r="D10707" s="2">
        <v>1.186618</v>
      </c>
      <c r="F10707" s="2">
        <v>12.505330000000001</v>
      </c>
      <c r="G10707" s="2">
        <v>0.54869800000000002</v>
      </c>
      <c r="H10707" s="2">
        <v>0.55557299999999998</v>
      </c>
      <c r="J10707" s="2">
        <v>12.50813</v>
      </c>
      <c r="K10707" s="2">
        <v>0.389627</v>
      </c>
      <c r="L10707" s="2">
        <v>5.9868999999999999E-2</v>
      </c>
    </row>
    <row r="10708" spans="1:12" x14ac:dyDescent="0.2">
      <c r="A10708" s="2">
        <v>12.508839999999999</v>
      </c>
      <c r="B10708" s="2">
        <v>108.53319999999999</v>
      </c>
      <c r="C10708" s="2">
        <v>0.50021300000000002</v>
      </c>
      <c r="D10708" s="2">
        <v>1.1870909999999999</v>
      </c>
      <c r="F10708" s="2">
        <v>12.506030000000001</v>
      </c>
      <c r="G10708" s="2">
        <v>0.54924799999999996</v>
      </c>
      <c r="H10708" s="2">
        <v>0.55586199999999997</v>
      </c>
      <c r="J10708" s="2">
        <v>12.508839999999999</v>
      </c>
      <c r="K10708" s="2">
        <v>0.39050299999999999</v>
      </c>
      <c r="L10708" s="2">
        <v>5.978E-2</v>
      </c>
    </row>
    <row r="10709" spans="1:12" x14ac:dyDescent="0.2">
      <c r="A10709" s="2">
        <v>12.509539999999999</v>
      </c>
      <c r="B10709" s="2">
        <v>108.57640000000001</v>
      </c>
      <c r="C10709" s="2">
        <v>0.50037699999999996</v>
      </c>
      <c r="D10709" s="2">
        <v>1.1873199999999999</v>
      </c>
      <c r="F10709" s="2">
        <v>12.506729999999999</v>
      </c>
      <c r="G10709" s="2">
        <v>0.55024700000000004</v>
      </c>
      <c r="H10709" s="2">
        <v>0.55621299999999996</v>
      </c>
      <c r="J10709" s="2">
        <v>12.509539999999999</v>
      </c>
      <c r="K10709" s="2">
        <v>0.39146399999999998</v>
      </c>
      <c r="L10709" s="2">
        <v>5.9813999999999999E-2</v>
      </c>
    </row>
    <row r="10710" spans="1:12" x14ac:dyDescent="0.2">
      <c r="A10710" s="2">
        <v>12.51024</v>
      </c>
      <c r="B10710" s="2">
        <v>108.6194</v>
      </c>
      <c r="C10710" s="2">
        <v>0.500579</v>
      </c>
      <c r="D10710" s="2">
        <v>1.1882509999999999</v>
      </c>
      <c r="F10710" s="2">
        <v>12.507429999999999</v>
      </c>
      <c r="G10710" s="2">
        <v>0.55088800000000004</v>
      </c>
      <c r="H10710" s="2">
        <v>0.55652599999999997</v>
      </c>
      <c r="J10710" s="2">
        <v>12.51024</v>
      </c>
      <c r="K10710" s="2">
        <v>0.39184000000000002</v>
      </c>
      <c r="L10710" s="2">
        <v>6.0092E-2</v>
      </c>
    </row>
    <row r="10711" spans="1:12" x14ac:dyDescent="0.2">
      <c r="A10711" s="2">
        <v>12.51094</v>
      </c>
      <c r="B10711" s="2">
        <v>108.6619</v>
      </c>
      <c r="C10711" s="2">
        <v>0.50078500000000004</v>
      </c>
      <c r="D10711" s="2">
        <v>1.1885030000000001</v>
      </c>
      <c r="F10711" s="2">
        <v>12.50813</v>
      </c>
      <c r="G10711" s="2">
        <v>0.55113199999999996</v>
      </c>
      <c r="H10711" s="2">
        <v>0.55659499999999995</v>
      </c>
      <c r="J10711" s="2">
        <v>12.51094</v>
      </c>
      <c r="K10711" s="2">
        <v>0.39204600000000001</v>
      </c>
      <c r="L10711" s="2">
        <v>6.0547999999999998E-2</v>
      </c>
    </row>
    <row r="10712" spans="1:12" x14ac:dyDescent="0.2">
      <c r="A10712" s="2">
        <v>12.51164</v>
      </c>
      <c r="B10712" s="2">
        <v>108.7041</v>
      </c>
      <c r="C10712" s="2">
        <v>0.50102199999999997</v>
      </c>
      <c r="D10712" s="2">
        <v>1.188922</v>
      </c>
      <c r="F10712" s="2">
        <v>12.508839999999999</v>
      </c>
      <c r="G10712" s="2">
        <v>0.55069699999999999</v>
      </c>
      <c r="H10712" s="2">
        <v>0.55672500000000003</v>
      </c>
      <c r="J10712" s="2">
        <v>12.51164</v>
      </c>
      <c r="K10712" s="2">
        <v>0.39306400000000002</v>
      </c>
      <c r="L10712" s="2">
        <v>6.1037000000000001E-2</v>
      </c>
    </row>
    <row r="10713" spans="1:12" x14ac:dyDescent="0.2">
      <c r="A10713" s="2">
        <v>12.51234</v>
      </c>
      <c r="B10713" s="2">
        <v>108.746</v>
      </c>
      <c r="C10713" s="2">
        <v>0.50115100000000001</v>
      </c>
      <c r="D10713" s="2">
        <v>1.1892499999999999</v>
      </c>
      <c r="F10713" s="2">
        <v>12.509539999999999</v>
      </c>
      <c r="G10713" s="2">
        <v>0.55061300000000002</v>
      </c>
      <c r="H10713" s="2">
        <v>0.55707600000000002</v>
      </c>
      <c r="J10713" s="2">
        <v>12.51234</v>
      </c>
      <c r="K10713" s="2">
        <v>0.39324399999999998</v>
      </c>
      <c r="L10713" s="2">
        <v>6.1740999999999997E-2</v>
      </c>
    </row>
    <row r="10714" spans="1:12" x14ac:dyDescent="0.2">
      <c r="A10714" s="2">
        <v>12.51304</v>
      </c>
      <c r="B10714" s="2">
        <v>108.7876</v>
      </c>
      <c r="C10714" s="2">
        <v>0.50117</v>
      </c>
      <c r="D10714" s="2">
        <v>1.1891430000000001</v>
      </c>
      <c r="F10714" s="2">
        <v>12.51024</v>
      </c>
      <c r="G10714" s="2">
        <v>0.550728</v>
      </c>
      <c r="H10714" s="2">
        <v>0.55718999999999996</v>
      </c>
      <c r="J10714" s="2">
        <v>12.51304</v>
      </c>
      <c r="K10714" s="2">
        <v>0.39339099999999999</v>
      </c>
      <c r="L10714" s="2">
        <v>6.1817999999999998E-2</v>
      </c>
    </row>
    <row r="10715" spans="1:12" x14ac:dyDescent="0.2">
      <c r="A10715" s="2">
        <v>12.51374</v>
      </c>
      <c r="B10715" s="2">
        <v>108.8292</v>
      </c>
      <c r="C10715" s="2">
        <v>0.50112800000000002</v>
      </c>
      <c r="D10715" s="2">
        <v>1.188739</v>
      </c>
      <c r="F10715" s="2">
        <v>12.51094</v>
      </c>
      <c r="G10715" s="2">
        <v>0.55076599999999998</v>
      </c>
      <c r="H10715" s="2">
        <v>0.55750299999999997</v>
      </c>
      <c r="J10715" s="2">
        <v>12.51374</v>
      </c>
      <c r="K10715" s="2">
        <v>0.39367999999999997</v>
      </c>
      <c r="L10715" s="2">
        <v>6.1967000000000001E-2</v>
      </c>
    </row>
    <row r="10716" spans="1:12" x14ac:dyDescent="0.2">
      <c r="A10716" s="2">
        <v>12.51445</v>
      </c>
      <c r="B10716" s="2">
        <v>108.871</v>
      </c>
      <c r="C10716" s="2">
        <v>0.50123099999999998</v>
      </c>
      <c r="D10716" s="2">
        <v>1.188831</v>
      </c>
      <c r="F10716" s="2">
        <v>12.51164</v>
      </c>
      <c r="G10716" s="2">
        <v>0.55051399999999995</v>
      </c>
      <c r="H10716" s="2">
        <v>0.55761700000000003</v>
      </c>
      <c r="J10716" s="2">
        <v>12.51445</v>
      </c>
      <c r="K10716" s="2">
        <v>0.39358700000000002</v>
      </c>
      <c r="L10716" s="2">
        <v>6.2302999999999997E-2</v>
      </c>
    </row>
    <row r="10717" spans="1:12" x14ac:dyDescent="0.2">
      <c r="A10717" s="2">
        <v>12.51515</v>
      </c>
      <c r="B10717" s="2">
        <v>108.9128</v>
      </c>
      <c r="C10717" s="2">
        <v>0.50162399999999996</v>
      </c>
      <c r="D10717" s="2">
        <v>1.1895020000000001</v>
      </c>
      <c r="F10717" s="2">
        <v>12.51234</v>
      </c>
      <c r="G10717" s="2">
        <v>0.550674</v>
      </c>
      <c r="H10717" s="2">
        <v>0.55753299999999995</v>
      </c>
      <c r="J10717" s="2">
        <v>12.51515</v>
      </c>
      <c r="K10717" s="2">
        <v>0.39333699999999999</v>
      </c>
      <c r="L10717" s="2">
        <v>6.2324999999999998E-2</v>
      </c>
    </row>
    <row r="10718" spans="1:12" x14ac:dyDescent="0.2">
      <c r="A10718" s="2">
        <v>12.51585</v>
      </c>
      <c r="B10718" s="2">
        <v>108.9542</v>
      </c>
      <c r="C10718" s="2">
        <v>0.50169699999999995</v>
      </c>
      <c r="D10718" s="2">
        <v>1.1894180000000001</v>
      </c>
      <c r="F10718" s="2">
        <v>12.51304</v>
      </c>
      <c r="G10718" s="2">
        <v>0.55142199999999997</v>
      </c>
      <c r="H10718" s="2">
        <v>0.55798300000000001</v>
      </c>
      <c r="J10718" s="2">
        <v>12.51585</v>
      </c>
      <c r="K10718" s="2">
        <v>0.39343600000000001</v>
      </c>
      <c r="L10718" s="2">
        <v>6.2639E-2</v>
      </c>
    </row>
    <row r="10719" spans="1:12" x14ac:dyDescent="0.2">
      <c r="A10719" s="2">
        <v>12.516550000000001</v>
      </c>
      <c r="B10719" s="2">
        <v>108.9948</v>
      </c>
      <c r="C10719" s="2">
        <v>0.50174300000000005</v>
      </c>
      <c r="D10719" s="2">
        <v>1.1893339999999999</v>
      </c>
      <c r="F10719" s="2">
        <v>12.51374</v>
      </c>
      <c r="G10719" s="2">
        <v>0.55175799999999997</v>
      </c>
      <c r="H10719" s="2">
        <v>0.55795300000000003</v>
      </c>
      <c r="J10719" s="2">
        <v>12.516550000000001</v>
      </c>
      <c r="K10719" s="2">
        <v>0.39403899999999997</v>
      </c>
      <c r="L10719" s="2">
        <v>6.2778E-2</v>
      </c>
    </row>
    <row r="10720" spans="1:12" x14ac:dyDescent="0.2">
      <c r="A10720" s="2">
        <v>12.517250000000001</v>
      </c>
      <c r="B10720" s="2">
        <v>109.03530000000001</v>
      </c>
      <c r="C10720" s="2">
        <v>0.50211600000000001</v>
      </c>
      <c r="D10720" s="2">
        <v>1.1898219999999999</v>
      </c>
      <c r="F10720" s="2">
        <v>12.51445</v>
      </c>
      <c r="G10720" s="2">
        <v>0.55212399999999995</v>
      </c>
      <c r="H10720" s="2">
        <v>0.55799100000000001</v>
      </c>
      <c r="J10720" s="2">
        <v>12.517250000000001</v>
      </c>
      <c r="K10720" s="2">
        <v>0.39443800000000001</v>
      </c>
      <c r="L10720" s="2">
        <v>6.3044000000000003E-2</v>
      </c>
    </row>
    <row r="10721" spans="1:12" x14ac:dyDescent="0.2">
      <c r="A10721" s="2">
        <v>12.517950000000001</v>
      </c>
      <c r="B10721" s="2">
        <v>109.0753</v>
      </c>
      <c r="C10721" s="2">
        <v>0.50219999999999998</v>
      </c>
      <c r="D10721" s="2">
        <v>1.1899219999999999</v>
      </c>
      <c r="F10721" s="2">
        <v>12.51515</v>
      </c>
      <c r="G10721" s="2">
        <v>0.55252100000000004</v>
      </c>
      <c r="H10721" s="2">
        <v>0.55786899999999995</v>
      </c>
      <c r="J10721" s="2">
        <v>12.517950000000001</v>
      </c>
      <c r="K10721" s="2">
        <v>0.39487299999999997</v>
      </c>
      <c r="L10721" s="2">
        <v>6.3361000000000001E-2</v>
      </c>
    </row>
    <row r="10722" spans="1:12" x14ac:dyDescent="0.2">
      <c r="A10722" s="2">
        <v>12.518649999999999</v>
      </c>
      <c r="B10722" s="2">
        <v>109.1159</v>
      </c>
      <c r="C10722" s="2">
        <v>0.50199800000000006</v>
      </c>
      <c r="D10722" s="2">
        <v>1.190364</v>
      </c>
      <c r="F10722" s="2">
        <v>12.51585</v>
      </c>
      <c r="G10722" s="2">
        <v>0.55287200000000003</v>
      </c>
      <c r="H10722" s="2">
        <v>0.55766300000000002</v>
      </c>
      <c r="J10722" s="2">
        <v>12.518649999999999</v>
      </c>
      <c r="K10722" s="2">
        <v>0.39510099999999998</v>
      </c>
      <c r="L10722" s="2">
        <v>6.3603000000000007E-2</v>
      </c>
    </row>
    <row r="10723" spans="1:12" x14ac:dyDescent="0.2">
      <c r="A10723" s="2">
        <v>12.519360000000001</v>
      </c>
      <c r="B10723" s="2">
        <v>109.1568</v>
      </c>
      <c r="C10723" s="2">
        <v>0.501888</v>
      </c>
      <c r="D10723" s="2">
        <v>1.1902189999999999</v>
      </c>
      <c r="F10723" s="2">
        <v>12.516550000000001</v>
      </c>
      <c r="G10723" s="2">
        <v>0.55300099999999996</v>
      </c>
      <c r="H10723" s="2">
        <v>0.55801400000000001</v>
      </c>
      <c r="J10723" s="2">
        <v>12.519360000000001</v>
      </c>
      <c r="K10723" s="2">
        <v>0.39560899999999999</v>
      </c>
      <c r="L10723" s="2">
        <v>6.3936999999999994E-2</v>
      </c>
    </row>
    <row r="10724" spans="1:12" x14ac:dyDescent="0.2">
      <c r="A10724" s="2">
        <v>12.520060000000001</v>
      </c>
      <c r="B10724" s="2">
        <v>109.1974</v>
      </c>
      <c r="C10724" s="2">
        <v>0.50203200000000003</v>
      </c>
      <c r="D10724" s="2">
        <v>1.190196</v>
      </c>
      <c r="F10724" s="2">
        <v>12.517250000000001</v>
      </c>
      <c r="G10724" s="2">
        <v>0.55345900000000003</v>
      </c>
      <c r="H10724" s="2">
        <v>0.55817399999999995</v>
      </c>
      <c r="J10724" s="2">
        <v>12.520060000000001</v>
      </c>
      <c r="K10724" s="2">
        <v>0.39564300000000002</v>
      </c>
      <c r="L10724" s="2">
        <v>6.4060000000000006E-2</v>
      </c>
    </row>
    <row r="10725" spans="1:12" x14ac:dyDescent="0.2">
      <c r="A10725" s="2">
        <v>12.520759999999999</v>
      </c>
      <c r="B10725" s="2">
        <v>109.2367</v>
      </c>
      <c r="C10725" s="2">
        <v>0.50241400000000003</v>
      </c>
      <c r="D10725" s="2">
        <v>1.190669</v>
      </c>
      <c r="F10725" s="2">
        <v>12.517950000000001</v>
      </c>
      <c r="G10725" s="2">
        <v>0.55403899999999995</v>
      </c>
      <c r="H10725" s="2">
        <v>0.55809799999999998</v>
      </c>
      <c r="J10725" s="2">
        <v>12.520759999999999</v>
      </c>
      <c r="K10725" s="2">
        <v>0.39565299999999998</v>
      </c>
      <c r="L10725" s="2">
        <v>6.4365000000000006E-2</v>
      </c>
    </row>
    <row r="10726" spans="1:12" x14ac:dyDescent="0.2">
      <c r="A10726" s="2">
        <v>12.521459999999999</v>
      </c>
      <c r="B10726" s="2">
        <v>109.276</v>
      </c>
      <c r="C10726" s="2">
        <v>0.502521</v>
      </c>
      <c r="D10726" s="2">
        <v>1.1903870000000001</v>
      </c>
      <c r="F10726" s="2">
        <v>12.518649999999999</v>
      </c>
      <c r="G10726" s="2">
        <v>0.55435199999999996</v>
      </c>
      <c r="H10726" s="2">
        <v>0.55790700000000004</v>
      </c>
      <c r="J10726" s="2">
        <v>12.521459999999999</v>
      </c>
      <c r="K10726" s="2">
        <v>0.39582200000000001</v>
      </c>
      <c r="L10726" s="2">
        <v>6.4505999999999994E-2</v>
      </c>
    </row>
    <row r="10727" spans="1:12" x14ac:dyDescent="0.2">
      <c r="A10727" s="2">
        <v>12.52216</v>
      </c>
      <c r="B10727" s="2">
        <v>109.31489999999999</v>
      </c>
      <c r="C10727" s="2">
        <v>0.50270000000000004</v>
      </c>
      <c r="D10727" s="2">
        <v>1.1906080000000001</v>
      </c>
      <c r="F10727" s="2">
        <v>12.519360000000001</v>
      </c>
      <c r="G10727" s="2">
        <v>0.55456499999999997</v>
      </c>
      <c r="H10727" s="2">
        <v>0.55789900000000003</v>
      </c>
      <c r="J10727" s="2">
        <v>12.52216</v>
      </c>
      <c r="K10727" s="2">
        <v>0.39586199999999999</v>
      </c>
      <c r="L10727" s="2">
        <v>6.4308000000000004E-2</v>
      </c>
    </row>
    <row r="10728" spans="1:12" x14ac:dyDescent="0.2">
      <c r="A10728" s="2">
        <v>12.52286</v>
      </c>
      <c r="B10728" s="2">
        <v>109.3533</v>
      </c>
      <c r="C10728" s="2">
        <v>0.503162</v>
      </c>
      <c r="D10728" s="2">
        <v>1.1910890000000001</v>
      </c>
      <c r="F10728" s="2">
        <v>12.520060000000001</v>
      </c>
      <c r="G10728" s="2">
        <v>0.55490099999999998</v>
      </c>
      <c r="H10728" s="2">
        <v>0.55828100000000003</v>
      </c>
      <c r="J10728" s="2">
        <v>12.52286</v>
      </c>
      <c r="K10728" s="2">
        <v>0.396484</v>
      </c>
      <c r="L10728" s="2">
        <v>6.3827999999999996E-2</v>
      </c>
    </row>
    <row r="10729" spans="1:12" x14ac:dyDescent="0.2">
      <c r="A10729" s="2">
        <v>12.52356</v>
      </c>
      <c r="B10729" s="2">
        <v>109.3914</v>
      </c>
      <c r="C10729" s="2">
        <v>0.50327999999999995</v>
      </c>
      <c r="D10729" s="2">
        <v>1.191554</v>
      </c>
      <c r="F10729" s="2">
        <v>12.520759999999999</v>
      </c>
      <c r="G10729" s="2">
        <v>0.55557299999999998</v>
      </c>
      <c r="H10729" s="2">
        <v>0.55842599999999998</v>
      </c>
      <c r="J10729" s="2">
        <v>12.52356</v>
      </c>
      <c r="K10729" s="2">
        <v>0.39666200000000001</v>
      </c>
      <c r="L10729" s="2">
        <v>6.3649999999999998E-2</v>
      </c>
    </row>
    <row r="10730" spans="1:12" x14ac:dyDescent="0.2">
      <c r="A10730" s="2">
        <v>12.52426</v>
      </c>
      <c r="B10730" s="2">
        <v>109.4301</v>
      </c>
      <c r="C10730" s="2">
        <v>0.50332200000000005</v>
      </c>
      <c r="D10730" s="2">
        <v>1.19157</v>
      </c>
      <c r="F10730" s="2">
        <v>12.521459999999999</v>
      </c>
      <c r="G10730" s="2">
        <v>0.55586199999999997</v>
      </c>
      <c r="H10730" s="2">
        <v>0.55828100000000003</v>
      </c>
      <c r="J10730" s="2">
        <v>12.52426</v>
      </c>
      <c r="K10730" s="2">
        <v>0.39688899999999999</v>
      </c>
      <c r="L10730" s="2">
        <v>6.3940999999999998E-2</v>
      </c>
    </row>
    <row r="10731" spans="1:12" x14ac:dyDescent="0.2">
      <c r="A10731" s="2">
        <v>12.52497</v>
      </c>
      <c r="B10731" s="2">
        <v>109.4683</v>
      </c>
      <c r="C10731" s="2">
        <v>0.50387899999999997</v>
      </c>
      <c r="D10731" s="2">
        <v>1.1917070000000001</v>
      </c>
      <c r="F10731" s="2">
        <v>12.52216</v>
      </c>
      <c r="G10731" s="2">
        <v>0.55621299999999996</v>
      </c>
      <c r="H10731" s="2">
        <v>0.55801400000000001</v>
      </c>
      <c r="J10731" s="2">
        <v>12.52497</v>
      </c>
      <c r="K10731" s="2">
        <v>0.39707199999999998</v>
      </c>
      <c r="L10731" s="2">
        <v>6.4245999999999998E-2</v>
      </c>
    </row>
    <row r="10732" spans="1:12" x14ac:dyDescent="0.2">
      <c r="A10732" s="2">
        <v>12.52567</v>
      </c>
      <c r="B10732" s="2">
        <v>109.5064</v>
      </c>
      <c r="C10732" s="2">
        <v>0.50443199999999999</v>
      </c>
      <c r="D10732" s="2">
        <v>1.192645</v>
      </c>
      <c r="F10732" s="2">
        <v>12.52286</v>
      </c>
      <c r="G10732" s="2">
        <v>0.55652599999999997</v>
      </c>
      <c r="H10732" s="2">
        <v>0.55797600000000003</v>
      </c>
      <c r="J10732" s="2">
        <v>12.52567</v>
      </c>
      <c r="K10732" s="2">
        <v>0.39709800000000001</v>
      </c>
      <c r="L10732" s="2">
        <v>6.4480999999999997E-2</v>
      </c>
    </row>
    <row r="10733" spans="1:12" x14ac:dyDescent="0.2">
      <c r="A10733" s="2">
        <v>12.52637</v>
      </c>
      <c r="B10733" s="2">
        <v>109.54470000000001</v>
      </c>
      <c r="C10733" s="2">
        <v>0.50477499999999997</v>
      </c>
      <c r="D10733" s="2">
        <v>1.193103</v>
      </c>
      <c r="F10733" s="2">
        <v>12.52356</v>
      </c>
      <c r="G10733" s="2">
        <v>0.55659499999999995</v>
      </c>
      <c r="H10733" s="2">
        <v>0.55804399999999998</v>
      </c>
      <c r="J10733" s="2">
        <v>12.52637</v>
      </c>
      <c r="K10733" s="2">
        <v>0.39732499999999998</v>
      </c>
      <c r="L10733" s="2">
        <v>6.4556000000000002E-2</v>
      </c>
    </row>
    <row r="10734" spans="1:12" x14ac:dyDescent="0.2">
      <c r="A10734" s="2">
        <v>12.52707</v>
      </c>
      <c r="B10734" s="2">
        <v>109.5822</v>
      </c>
      <c r="C10734" s="2">
        <v>0.50481299999999996</v>
      </c>
      <c r="D10734" s="2">
        <v>1.19292</v>
      </c>
      <c r="F10734" s="2">
        <v>12.52426</v>
      </c>
      <c r="G10734" s="2">
        <v>0.55672500000000003</v>
      </c>
      <c r="H10734" s="2">
        <v>0.55875399999999997</v>
      </c>
      <c r="J10734" s="2">
        <v>12.52707</v>
      </c>
      <c r="K10734" s="2">
        <v>0.39758700000000002</v>
      </c>
      <c r="L10734" s="2">
        <v>6.4422999999999994E-2</v>
      </c>
    </row>
    <row r="10735" spans="1:12" x14ac:dyDescent="0.2">
      <c r="A10735" s="2">
        <v>12.52777</v>
      </c>
      <c r="B10735" s="2">
        <v>109.6194</v>
      </c>
      <c r="C10735" s="2">
        <v>0.50491299999999995</v>
      </c>
      <c r="D10735" s="2">
        <v>1.192607</v>
      </c>
      <c r="F10735" s="2">
        <v>12.52497</v>
      </c>
      <c r="G10735" s="2">
        <v>0.55707600000000002</v>
      </c>
      <c r="H10735" s="2">
        <v>0.55841799999999997</v>
      </c>
      <c r="J10735" s="2">
        <v>12.52777</v>
      </c>
      <c r="K10735" s="2">
        <v>0.39807300000000001</v>
      </c>
      <c r="L10735" s="2">
        <v>6.4125000000000001E-2</v>
      </c>
    </row>
    <row r="10736" spans="1:12" x14ac:dyDescent="0.2">
      <c r="A10736" s="2">
        <v>12.52847</v>
      </c>
      <c r="B10736" s="2">
        <v>109.65689999999999</v>
      </c>
      <c r="C10736" s="2">
        <v>0.50515699999999997</v>
      </c>
      <c r="D10736" s="2">
        <v>1.192393</v>
      </c>
      <c r="F10736" s="2">
        <v>12.52567</v>
      </c>
      <c r="G10736" s="2">
        <v>0.55718999999999996</v>
      </c>
      <c r="H10736" s="2">
        <v>0.55825000000000002</v>
      </c>
      <c r="J10736" s="2">
        <v>12.52847</v>
      </c>
      <c r="K10736" s="2">
        <v>0.39833600000000002</v>
      </c>
      <c r="L10736" s="2">
        <v>6.4187999999999995E-2</v>
      </c>
    </row>
    <row r="10737" spans="1:12" x14ac:dyDescent="0.2">
      <c r="A10737" s="2">
        <v>12.52918</v>
      </c>
      <c r="B10737" s="2">
        <v>109.6944</v>
      </c>
      <c r="C10737" s="2">
        <v>0.505714</v>
      </c>
      <c r="D10737" s="2">
        <v>1.1925920000000001</v>
      </c>
      <c r="F10737" s="2">
        <v>12.52637</v>
      </c>
      <c r="G10737" s="2">
        <v>0.55750299999999997</v>
      </c>
      <c r="H10737" s="2">
        <v>0.55786100000000005</v>
      </c>
      <c r="J10737" s="2">
        <v>12.52918</v>
      </c>
      <c r="K10737" s="2">
        <v>0.39896399999999999</v>
      </c>
      <c r="L10737" s="2">
        <v>6.4498E-2</v>
      </c>
    </row>
    <row r="10738" spans="1:12" x14ac:dyDescent="0.2">
      <c r="A10738" s="2">
        <v>12.52988</v>
      </c>
      <c r="B10738" s="2">
        <v>109.7313</v>
      </c>
      <c r="C10738" s="2">
        <v>0.50629299999999999</v>
      </c>
      <c r="D10738" s="2">
        <v>1.193111</v>
      </c>
      <c r="F10738" s="2">
        <v>12.52707</v>
      </c>
      <c r="G10738" s="2">
        <v>0.55761700000000003</v>
      </c>
      <c r="H10738" s="2">
        <v>0.558029</v>
      </c>
      <c r="J10738" s="2">
        <v>12.52988</v>
      </c>
      <c r="K10738" s="2">
        <v>0.39946900000000002</v>
      </c>
      <c r="L10738" s="2">
        <v>6.4341999999999996E-2</v>
      </c>
    </row>
    <row r="10739" spans="1:12" x14ac:dyDescent="0.2">
      <c r="A10739" s="2">
        <v>12.53058</v>
      </c>
      <c r="B10739" s="2">
        <v>109.7677</v>
      </c>
      <c r="C10739" s="2">
        <v>0.50672099999999998</v>
      </c>
      <c r="D10739" s="2">
        <v>1.1932020000000001</v>
      </c>
      <c r="F10739" s="2">
        <v>12.52777</v>
      </c>
      <c r="G10739" s="2">
        <v>0.55753299999999995</v>
      </c>
      <c r="H10739" s="2">
        <v>0.55792200000000003</v>
      </c>
      <c r="J10739" s="2">
        <v>12.53058</v>
      </c>
      <c r="K10739" s="2">
        <v>0.39984500000000001</v>
      </c>
      <c r="L10739" s="2">
        <v>6.4058000000000004E-2</v>
      </c>
    </row>
    <row r="10740" spans="1:12" x14ac:dyDescent="0.2">
      <c r="A10740" s="2">
        <v>12.531280000000001</v>
      </c>
      <c r="B10740" s="2">
        <v>109.80410000000001</v>
      </c>
      <c r="C10740" s="2">
        <v>0.50707199999999997</v>
      </c>
      <c r="D10740" s="2">
        <v>1.1938200000000001</v>
      </c>
      <c r="F10740" s="2">
        <v>12.52847</v>
      </c>
      <c r="G10740" s="2">
        <v>0.55798300000000001</v>
      </c>
      <c r="H10740" s="2">
        <v>0.558342</v>
      </c>
      <c r="J10740" s="2">
        <v>12.531280000000001</v>
      </c>
      <c r="K10740" s="2">
        <v>0.40051599999999998</v>
      </c>
      <c r="L10740" s="2">
        <v>6.4079999999999998E-2</v>
      </c>
    </row>
    <row r="10741" spans="1:12" x14ac:dyDescent="0.2">
      <c r="A10741" s="2">
        <v>12.531980000000001</v>
      </c>
      <c r="B10741" s="2">
        <v>109.8403</v>
      </c>
      <c r="C10741" s="2">
        <v>0.50727</v>
      </c>
      <c r="D10741" s="2">
        <v>1.1938660000000001</v>
      </c>
      <c r="F10741" s="2">
        <v>12.52918</v>
      </c>
      <c r="G10741" s="2">
        <v>0.55795300000000003</v>
      </c>
      <c r="H10741" s="2">
        <v>0.55829600000000001</v>
      </c>
      <c r="J10741" s="2">
        <v>12.531980000000001</v>
      </c>
      <c r="K10741" s="2">
        <v>0.40129100000000001</v>
      </c>
      <c r="L10741" s="2">
        <v>6.4451999999999995E-2</v>
      </c>
    </row>
    <row r="10742" spans="1:12" x14ac:dyDescent="0.2">
      <c r="A10742" s="2">
        <v>12.532679999999999</v>
      </c>
      <c r="B10742" s="2">
        <v>109.8763</v>
      </c>
      <c r="C10742" s="2">
        <v>0.50720100000000001</v>
      </c>
      <c r="D10742" s="2">
        <v>1.194156</v>
      </c>
      <c r="F10742" s="2">
        <v>12.52988</v>
      </c>
      <c r="G10742" s="2">
        <v>0.55799100000000001</v>
      </c>
      <c r="H10742" s="2">
        <v>0.55860900000000002</v>
      </c>
      <c r="J10742" s="2">
        <v>12.532679999999999</v>
      </c>
      <c r="K10742" s="2">
        <v>0.40186899999999998</v>
      </c>
      <c r="L10742" s="2">
        <v>6.4722000000000002E-2</v>
      </c>
    </row>
    <row r="10743" spans="1:12" x14ac:dyDescent="0.2">
      <c r="A10743" s="2">
        <v>12.533379999999999</v>
      </c>
      <c r="B10743" s="2">
        <v>109.91160000000001</v>
      </c>
      <c r="C10743" s="2">
        <v>0.50743799999999994</v>
      </c>
      <c r="D10743" s="2">
        <v>1.193851</v>
      </c>
      <c r="F10743" s="2">
        <v>12.53058</v>
      </c>
      <c r="G10743" s="2">
        <v>0.55786899999999995</v>
      </c>
      <c r="H10743" s="2">
        <v>0.55862400000000001</v>
      </c>
      <c r="J10743" s="2">
        <v>12.533379999999999</v>
      </c>
      <c r="K10743" s="2">
        <v>0.402138</v>
      </c>
      <c r="L10743" s="2">
        <v>6.4703999999999998E-2</v>
      </c>
    </row>
    <row r="10744" spans="1:12" x14ac:dyDescent="0.2">
      <c r="A10744" s="2">
        <v>12.534079999999999</v>
      </c>
      <c r="B10744" s="2">
        <v>109.9472</v>
      </c>
      <c r="C10744" s="2">
        <v>0.50795699999999999</v>
      </c>
      <c r="D10744" s="2">
        <v>1.1934009999999999</v>
      </c>
      <c r="F10744" s="2">
        <v>12.531280000000001</v>
      </c>
      <c r="G10744" s="2">
        <v>0.55766300000000002</v>
      </c>
      <c r="H10744" s="2">
        <v>0.55886800000000003</v>
      </c>
      <c r="J10744" s="2">
        <v>12.534079999999999</v>
      </c>
      <c r="K10744" s="2">
        <v>0.40256500000000001</v>
      </c>
      <c r="L10744" s="2">
        <v>6.5035999999999997E-2</v>
      </c>
    </row>
    <row r="10745" spans="1:12" x14ac:dyDescent="0.2">
      <c r="A10745" s="2">
        <v>12.534789999999999</v>
      </c>
      <c r="B10745" s="2">
        <v>109.9828</v>
      </c>
      <c r="C10745" s="2">
        <v>0.508189</v>
      </c>
      <c r="D10745" s="2">
        <v>1.1938279999999999</v>
      </c>
      <c r="F10745" s="2">
        <v>12.531980000000001</v>
      </c>
      <c r="G10745" s="2">
        <v>0.55801400000000001</v>
      </c>
      <c r="H10745" s="2">
        <v>0.55903599999999998</v>
      </c>
      <c r="J10745" s="2">
        <v>12.534789999999999</v>
      </c>
      <c r="K10745" s="2">
        <v>0.40301300000000001</v>
      </c>
      <c r="L10745" s="2">
        <v>6.5259999999999999E-2</v>
      </c>
    </row>
    <row r="10746" spans="1:12" x14ac:dyDescent="0.2">
      <c r="A10746" s="2">
        <v>12.535489999999999</v>
      </c>
      <c r="B10746" s="2">
        <v>110.018</v>
      </c>
      <c r="C10746" s="2">
        <v>0.50827</v>
      </c>
      <c r="D10746" s="2">
        <v>1.1942090000000001</v>
      </c>
      <c r="F10746" s="2">
        <v>12.532679999999999</v>
      </c>
      <c r="G10746" s="2">
        <v>0.55817399999999995</v>
      </c>
      <c r="H10746" s="2">
        <v>0.55894500000000003</v>
      </c>
      <c r="J10746" s="2">
        <v>12.535489999999999</v>
      </c>
      <c r="K10746" s="2">
        <v>0.40334900000000001</v>
      </c>
      <c r="L10746" s="2">
        <v>6.4999000000000001E-2</v>
      </c>
    </row>
    <row r="10747" spans="1:12" x14ac:dyDescent="0.2">
      <c r="A10747" s="2">
        <v>12.53619</v>
      </c>
      <c r="B10747" s="2">
        <v>110.0531</v>
      </c>
      <c r="C10747" s="2">
        <v>0.507907</v>
      </c>
      <c r="D10747" s="2">
        <v>1.194385</v>
      </c>
      <c r="F10747" s="2">
        <v>12.533379999999999</v>
      </c>
      <c r="G10747" s="2">
        <v>0.55809799999999998</v>
      </c>
      <c r="H10747" s="2">
        <v>0.55946399999999996</v>
      </c>
      <c r="J10747" s="2">
        <v>12.53619</v>
      </c>
      <c r="K10747" s="2">
        <v>0.40393099999999998</v>
      </c>
      <c r="L10747" s="2">
        <v>6.4862000000000003E-2</v>
      </c>
    </row>
    <row r="10748" spans="1:12" x14ac:dyDescent="0.2">
      <c r="A10748" s="2">
        <v>12.53689</v>
      </c>
      <c r="B10748" s="2">
        <v>110.08750000000001</v>
      </c>
      <c r="C10748" s="2">
        <v>0.50801399999999997</v>
      </c>
      <c r="D10748" s="2">
        <v>1.194499</v>
      </c>
      <c r="F10748" s="2">
        <v>12.534079999999999</v>
      </c>
      <c r="G10748" s="2">
        <v>0.55790700000000004</v>
      </c>
      <c r="H10748" s="2">
        <v>0.55949400000000005</v>
      </c>
      <c r="J10748" s="2">
        <v>12.53689</v>
      </c>
      <c r="K10748" s="2">
        <v>0.40442499999999998</v>
      </c>
      <c r="L10748" s="2">
        <v>6.5174999999999997E-2</v>
      </c>
    </row>
    <row r="10749" spans="1:12" x14ac:dyDescent="0.2">
      <c r="A10749" s="2">
        <v>12.53759</v>
      </c>
      <c r="B10749" s="2">
        <v>110.12179999999999</v>
      </c>
      <c r="C10749" s="2">
        <v>0.50850600000000001</v>
      </c>
      <c r="D10749" s="2">
        <v>1.195155</v>
      </c>
      <c r="F10749" s="2">
        <v>12.534789999999999</v>
      </c>
      <c r="G10749" s="2">
        <v>0.55789900000000003</v>
      </c>
      <c r="H10749" s="2">
        <v>0.55905199999999999</v>
      </c>
      <c r="J10749" s="2">
        <v>12.53759</v>
      </c>
      <c r="K10749" s="2">
        <v>0.404754</v>
      </c>
      <c r="L10749" s="2">
        <v>6.5207000000000001E-2</v>
      </c>
    </row>
    <row r="10750" spans="1:12" x14ac:dyDescent="0.2">
      <c r="A10750" s="2">
        <v>12.53829</v>
      </c>
      <c r="B10750" s="2">
        <v>110.15600000000001</v>
      </c>
      <c r="C10750" s="2">
        <v>0.50873100000000004</v>
      </c>
      <c r="D10750" s="2">
        <v>1.1959409999999999</v>
      </c>
      <c r="F10750" s="2">
        <v>12.535489999999999</v>
      </c>
      <c r="G10750" s="2">
        <v>0.55828100000000003</v>
      </c>
      <c r="H10750" s="2">
        <v>0.55882299999999996</v>
      </c>
      <c r="J10750" s="2">
        <v>12.53829</v>
      </c>
      <c r="K10750" s="2">
        <v>0.40503099999999997</v>
      </c>
      <c r="L10750" s="2">
        <v>6.5240000000000006E-2</v>
      </c>
    </row>
    <row r="10751" spans="1:12" x14ac:dyDescent="0.2">
      <c r="A10751" s="2">
        <v>12.53899</v>
      </c>
      <c r="B10751" s="2">
        <v>110.18980000000001</v>
      </c>
      <c r="C10751" s="2">
        <v>0.50838000000000005</v>
      </c>
      <c r="D10751" s="2">
        <v>1.1961170000000001</v>
      </c>
      <c r="F10751" s="2">
        <v>12.53619</v>
      </c>
      <c r="G10751" s="2">
        <v>0.55842599999999998</v>
      </c>
      <c r="H10751" s="2">
        <v>0.55872299999999997</v>
      </c>
      <c r="J10751" s="2">
        <v>12.53899</v>
      </c>
      <c r="K10751" s="2">
        <v>0.40533200000000003</v>
      </c>
      <c r="L10751" s="2">
        <v>6.5351999999999993E-2</v>
      </c>
    </row>
    <row r="10752" spans="1:12" x14ac:dyDescent="0.2">
      <c r="A10752" s="2">
        <v>12.5397</v>
      </c>
      <c r="B10752" s="2">
        <v>110.22280000000001</v>
      </c>
      <c r="C10752" s="2">
        <v>0.50873500000000005</v>
      </c>
      <c r="D10752" s="2">
        <v>1.196628</v>
      </c>
      <c r="F10752" s="2">
        <v>12.53689</v>
      </c>
      <c r="G10752" s="2">
        <v>0.55828100000000003</v>
      </c>
      <c r="H10752" s="2">
        <v>0.55812099999999998</v>
      </c>
      <c r="J10752" s="2">
        <v>12.5397</v>
      </c>
      <c r="K10752" s="2">
        <v>0.40557799999999999</v>
      </c>
      <c r="L10752" s="2">
        <v>6.4715999999999996E-2</v>
      </c>
    </row>
    <row r="10753" spans="1:12" x14ac:dyDescent="0.2">
      <c r="A10753" s="2">
        <v>12.5404</v>
      </c>
      <c r="B10753" s="2">
        <v>110.2557</v>
      </c>
      <c r="C10753" s="2">
        <v>0.50880700000000001</v>
      </c>
      <c r="D10753" s="2">
        <v>1.197147</v>
      </c>
      <c r="F10753" s="2">
        <v>12.53759</v>
      </c>
      <c r="G10753" s="2">
        <v>0.55801400000000001</v>
      </c>
      <c r="H10753" s="2">
        <v>0.55767100000000003</v>
      </c>
      <c r="J10753" s="2">
        <v>12.5404</v>
      </c>
      <c r="K10753" s="2">
        <v>0.40573700000000001</v>
      </c>
      <c r="L10753" s="2">
        <v>6.4267000000000005E-2</v>
      </c>
    </row>
    <row r="10754" spans="1:12" x14ac:dyDescent="0.2">
      <c r="A10754" s="2">
        <v>12.5411</v>
      </c>
      <c r="B10754" s="2">
        <v>110.28870000000001</v>
      </c>
      <c r="C10754" s="2">
        <v>0.50889499999999999</v>
      </c>
      <c r="D10754" s="2">
        <v>1.197314</v>
      </c>
      <c r="F10754" s="2">
        <v>12.53829</v>
      </c>
      <c r="G10754" s="2">
        <v>0.55797600000000003</v>
      </c>
      <c r="H10754" s="2">
        <v>0.55752599999999997</v>
      </c>
      <c r="J10754" s="2">
        <v>12.5411</v>
      </c>
      <c r="K10754" s="2">
        <v>0.405754</v>
      </c>
      <c r="L10754" s="2">
        <v>6.4119999999999996E-2</v>
      </c>
    </row>
    <row r="10755" spans="1:12" x14ac:dyDescent="0.2">
      <c r="A10755" s="2">
        <v>12.5418</v>
      </c>
      <c r="B10755" s="2">
        <v>110.3215</v>
      </c>
      <c r="C10755" s="2">
        <v>0.50893299999999997</v>
      </c>
      <c r="D10755" s="2">
        <v>1.197314</v>
      </c>
      <c r="F10755" s="2">
        <v>12.53899</v>
      </c>
      <c r="G10755" s="2">
        <v>0.55804399999999998</v>
      </c>
      <c r="H10755" s="2">
        <v>0.55760200000000004</v>
      </c>
      <c r="J10755" s="2">
        <v>12.5418</v>
      </c>
      <c r="K10755" s="2">
        <v>0.40603099999999998</v>
      </c>
      <c r="L10755" s="2">
        <v>6.4088000000000006E-2</v>
      </c>
    </row>
    <row r="10756" spans="1:12" x14ac:dyDescent="0.2">
      <c r="A10756" s="2">
        <v>12.5425</v>
      </c>
      <c r="B10756" s="2">
        <v>110.3536</v>
      </c>
      <c r="C10756" s="2">
        <v>0.50876200000000005</v>
      </c>
      <c r="D10756" s="2">
        <v>1.1984589999999999</v>
      </c>
      <c r="F10756" s="2">
        <v>12.5397</v>
      </c>
      <c r="G10756" s="2">
        <v>0.55875399999999997</v>
      </c>
      <c r="H10756" s="2">
        <v>0.55768600000000002</v>
      </c>
      <c r="J10756" s="2">
        <v>12.5425</v>
      </c>
      <c r="K10756" s="2">
        <v>0.406891</v>
      </c>
      <c r="L10756" s="2">
        <v>6.4370999999999998E-2</v>
      </c>
    </row>
    <row r="10757" spans="1:12" x14ac:dyDescent="0.2">
      <c r="A10757" s="2">
        <v>12.543200000000001</v>
      </c>
      <c r="B10757" s="2">
        <v>110.386</v>
      </c>
      <c r="C10757" s="2">
        <v>0.50822800000000001</v>
      </c>
      <c r="D10757" s="2">
        <v>1.199146</v>
      </c>
      <c r="F10757" s="2">
        <v>12.5404</v>
      </c>
      <c r="G10757" s="2">
        <v>0.55841799999999997</v>
      </c>
      <c r="H10757" s="2">
        <v>0.55746499999999999</v>
      </c>
      <c r="J10757" s="2">
        <v>12.543200000000001</v>
      </c>
      <c r="K10757" s="2">
        <v>0.40729100000000001</v>
      </c>
      <c r="L10757" s="2">
        <v>6.4420000000000005E-2</v>
      </c>
    </row>
    <row r="10758" spans="1:12" x14ac:dyDescent="0.2">
      <c r="A10758" s="2">
        <v>12.543900000000001</v>
      </c>
      <c r="B10758" s="2">
        <v>110.4181</v>
      </c>
      <c r="C10758" s="2">
        <v>0.50866599999999995</v>
      </c>
      <c r="D10758" s="2">
        <v>1.200237</v>
      </c>
      <c r="F10758" s="2">
        <v>12.5411</v>
      </c>
      <c r="G10758" s="2">
        <v>0.55825000000000002</v>
      </c>
      <c r="H10758" s="2">
        <v>0.55782299999999996</v>
      </c>
      <c r="J10758" s="2">
        <v>12.543900000000001</v>
      </c>
      <c r="K10758" s="2">
        <v>0.40723999999999999</v>
      </c>
      <c r="L10758" s="2">
        <v>6.4194000000000001E-2</v>
      </c>
    </row>
    <row r="10759" spans="1:12" x14ac:dyDescent="0.2">
      <c r="A10759" s="2">
        <v>12.544600000000001</v>
      </c>
      <c r="B10759" s="2">
        <v>110.4502</v>
      </c>
      <c r="C10759" s="2">
        <v>0.508525</v>
      </c>
      <c r="D10759" s="2">
        <v>1.2008700000000001</v>
      </c>
      <c r="F10759" s="2">
        <v>12.5418</v>
      </c>
      <c r="G10759" s="2">
        <v>0.55786100000000005</v>
      </c>
      <c r="H10759" s="2">
        <v>0.55799100000000001</v>
      </c>
      <c r="J10759" s="2">
        <v>12.544600000000001</v>
      </c>
      <c r="K10759" s="2">
        <v>0.40761700000000001</v>
      </c>
      <c r="L10759" s="2">
        <v>6.4332E-2</v>
      </c>
    </row>
    <row r="10760" spans="1:12" x14ac:dyDescent="0.2">
      <c r="A10760" s="2">
        <v>12.545310000000001</v>
      </c>
      <c r="B10760" s="2">
        <v>110.482</v>
      </c>
      <c r="C10760" s="2">
        <v>0.50895199999999996</v>
      </c>
      <c r="D10760" s="2">
        <v>1.2014039999999999</v>
      </c>
      <c r="F10760" s="2">
        <v>12.5425</v>
      </c>
      <c r="G10760" s="2">
        <v>0.558029</v>
      </c>
      <c r="H10760" s="2">
        <v>0.55818199999999996</v>
      </c>
      <c r="J10760" s="2">
        <v>12.545310000000001</v>
      </c>
      <c r="K10760" s="2">
        <v>0.40776000000000001</v>
      </c>
      <c r="L10760" s="2">
        <v>6.4135999999999999E-2</v>
      </c>
    </row>
    <row r="10761" spans="1:12" x14ac:dyDescent="0.2">
      <c r="A10761" s="2">
        <v>12.546010000000001</v>
      </c>
      <c r="B10761" s="2">
        <v>110.5138</v>
      </c>
      <c r="C10761" s="2">
        <v>0.50971900000000003</v>
      </c>
      <c r="D10761" s="2">
        <v>1.201389</v>
      </c>
      <c r="F10761" s="2">
        <v>12.543200000000001</v>
      </c>
      <c r="G10761" s="2">
        <v>0.55792200000000003</v>
      </c>
      <c r="H10761" s="2">
        <v>0.55850200000000005</v>
      </c>
      <c r="J10761" s="2">
        <v>12.546010000000001</v>
      </c>
      <c r="K10761" s="2">
        <v>0.407717</v>
      </c>
      <c r="L10761" s="2">
        <v>6.3392000000000004E-2</v>
      </c>
    </row>
    <row r="10762" spans="1:12" x14ac:dyDescent="0.2">
      <c r="A10762" s="2">
        <v>12.546709999999999</v>
      </c>
      <c r="B10762" s="2">
        <v>110.54519999999999</v>
      </c>
      <c r="C10762" s="2">
        <v>0.50976100000000002</v>
      </c>
      <c r="D10762" s="2">
        <v>1.2018230000000001</v>
      </c>
      <c r="F10762" s="2">
        <v>12.543900000000001</v>
      </c>
      <c r="G10762" s="2">
        <v>0.558342</v>
      </c>
      <c r="H10762" s="2">
        <v>0.55847899999999995</v>
      </c>
      <c r="J10762" s="2">
        <v>12.546709999999999</v>
      </c>
      <c r="K10762" s="2">
        <v>0.40765699999999999</v>
      </c>
      <c r="L10762" s="2">
        <v>6.2599000000000002E-2</v>
      </c>
    </row>
    <row r="10763" spans="1:12" x14ac:dyDescent="0.2">
      <c r="A10763" s="2">
        <v>12.547409999999999</v>
      </c>
      <c r="B10763" s="2">
        <v>110.5762</v>
      </c>
      <c r="C10763" s="2">
        <v>0.51041700000000001</v>
      </c>
      <c r="D10763" s="2">
        <v>1.202083</v>
      </c>
      <c r="F10763" s="2">
        <v>12.544600000000001</v>
      </c>
      <c r="G10763" s="2">
        <v>0.55829600000000001</v>
      </c>
      <c r="H10763" s="2">
        <v>0.55854800000000004</v>
      </c>
      <c r="J10763" s="2">
        <v>12.547409999999999</v>
      </c>
      <c r="K10763" s="2">
        <v>0.40821299999999999</v>
      </c>
      <c r="L10763" s="2">
        <v>6.1927999999999997E-2</v>
      </c>
    </row>
    <row r="10764" spans="1:12" x14ac:dyDescent="0.2">
      <c r="A10764" s="2">
        <v>12.548109999999999</v>
      </c>
      <c r="B10764" s="2">
        <v>110.60769999999999</v>
      </c>
      <c r="C10764" s="2">
        <v>0.51064600000000004</v>
      </c>
      <c r="D10764" s="2">
        <v>1.2020980000000001</v>
      </c>
      <c r="F10764" s="2">
        <v>12.545310000000001</v>
      </c>
      <c r="G10764" s="2">
        <v>0.55860900000000002</v>
      </c>
      <c r="H10764" s="2">
        <v>0.55873899999999999</v>
      </c>
      <c r="J10764" s="2">
        <v>12.548109999999999</v>
      </c>
      <c r="K10764" s="2">
        <v>0.40887800000000002</v>
      </c>
      <c r="L10764" s="2">
        <v>6.1806E-2</v>
      </c>
    </row>
    <row r="10765" spans="1:12" x14ac:dyDescent="0.2">
      <c r="A10765" s="2">
        <v>12.54881</v>
      </c>
      <c r="B10765" s="2">
        <v>110.6383</v>
      </c>
      <c r="C10765" s="2">
        <v>0.51123700000000005</v>
      </c>
      <c r="D10765" s="2">
        <v>1.2026779999999999</v>
      </c>
      <c r="F10765" s="2">
        <v>12.546010000000001</v>
      </c>
      <c r="G10765" s="2">
        <v>0.55862400000000001</v>
      </c>
      <c r="H10765" s="2">
        <v>0.55896000000000001</v>
      </c>
      <c r="J10765" s="2">
        <v>12.54881</v>
      </c>
      <c r="K10765" s="2">
        <v>0.40932099999999999</v>
      </c>
      <c r="L10765" s="2">
        <v>6.1922999999999999E-2</v>
      </c>
    </row>
    <row r="10766" spans="1:12" x14ac:dyDescent="0.2">
      <c r="A10766" s="2">
        <v>12.54951</v>
      </c>
      <c r="B10766" s="2">
        <v>110.6683</v>
      </c>
      <c r="C10766" s="2">
        <v>0.51206499999999999</v>
      </c>
      <c r="D10766" s="2">
        <v>1.2031810000000001</v>
      </c>
      <c r="F10766" s="2">
        <v>12.546709999999999</v>
      </c>
      <c r="G10766" s="2">
        <v>0.55886800000000003</v>
      </c>
      <c r="H10766" s="2">
        <v>0.55928</v>
      </c>
      <c r="J10766" s="2">
        <v>12.54951</v>
      </c>
      <c r="K10766" s="2">
        <v>0.40961999999999998</v>
      </c>
      <c r="L10766" s="2">
        <v>6.1677999999999997E-2</v>
      </c>
    </row>
    <row r="10767" spans="1:12" x14ac:dyDescent="0.2">
      <c r="A10767" s="2">
        <v>12.550219999999999</v>
      </c>
      <c r="B10767" s="2">
        <v>110.6982</v>
      </c>
      <c r="C10767" s="2">
        <v>0.51212999999999997</v>
      </c>
      <c r="D10767" s="2">
        <v>1.2031890000000001</v>
      </c>
      <c r="F10767" s="2">
        <v>12.547409999999999</v>
      </c>
      <c r="G10767" s="2">
        <v>0.55903599999999998</v>
      </c>
      <c r="H10767" s="2">
        <v>0.55948600000000004</v>
      </c>
      <c r="J10767" s="2">
        <v>12.550219999999999</v>
      </c>
      <c r="K10767" s="2">
        <v>0.41013500000000003</v>
      </c>
      <c r="L10767" s="2">
        <v>6.1580000000000003E-2</v>
      </c>
    </row>
    <row r="10768" spans="1:12" x14ac:dyDescent="0.2">
      <c r="A10768" s="2">
        <v>12.55092</v>
      </c>
      <c r="B10768" s="2">
        <v>110.7277</v>
      </c>
      <c r="C10768" s="2">
        <v>0.51269799999999999</v>
      </c>
      <c r="D10768" s="2">
        <v>1.2037</v>
      </c>
      <c r="F10768" s="2">
        <v>12.548109999999999</v>
      </c>
      <c r="G10768" s="2">
        <v>0.55894500000000003</v>
      </c>
      <c r="H10768" s="2">
        <v>0.55924200000000002</v>
      </c>
      <c r="J10768" s="2">
        <v>12.55092</v>
      </c>
      <c r="K10768" s="2">
        <v>0.41055999999999998</v>
      </c>
      <c r="L10768" s="2">
        <v>6.1429999999999998E-2</v>
      </c>
    </row>
    <row r="10769" spans="1:12" x14ac:dyDescent="0.2">
      <c r="A10769" s="2">
        <v>12.55162</v>
      </c>
      <c r="B10769" s="2">
        <v>110.7573</v>
      </c>
      <c r="C10769" s="2">
        <v>0.51338099999999998</v>
      </c>
      <c r="D10769" s="2">
        <v>1.2038990000000001</v>
      </c>
      <c r="F10769" s="2">
        <v>12.54881</v>
      </c>
      <c r="G10769" s="2">
        <v>0.55946399999999996</v>
      </c>
      <c r="H10769" s="2">
        <v>0.55951700000000004</v>
      </c>
      <c r="J10769" s="2">
        <v>12.55162</v>
      </c>
      <c r="K10769" s="2">
        <v>0.41078700000000001</v>
      </c>
      <c r="L10769" s="2">
        <v>6.13E-2</v>
      </c>
    </row>
    <row r="10770" spans="1:12" x14ac:dyDescent="0.2">
      <c r="A10770" s="2">
        <v>12.55232</v>
      </c>
      <c r="B10770" s="2">
        <v>110.7868</v>
      </c>
      <c r="C10770" s="2">
        <v>0.51355300000000004</v>
      </c>
      <c r="D10770" s="2">
        <v>1.2039899999999999</v>
      </c>
      <c r="F10770" s="2">
        <v>12.54951</v>
      </c>
      <c r="G10770" s="2">
        <v>0.55949400000000005</v>
      </c>
      <c r="H10770" s="2">
        <v>0.55954000000000004</v>
      </c>
      <c r="J10770" s="2">
        <v>12.55232</v>
      </c>
      <c r="K10770" s="2">
        <v>0.41091699999999998</v>
      </c>
      <c r="L10770" s="2">
        <v>6.1204000000000001E-2</v>
      </c>
    </row>
    <row r="10771" spans="1:12" x14ac:dyDescent="0.2">
      <c r="A10771" s="2">
        <v>12.55302</v>
      </c>
      <c r="B10771" s="2">
        <v>110.8167</v>
      </c>
      <c r="C10771" s="2">
        <v>0.51391500000000001</v>
      </c>
      <c r="D10771" s="2">
        <v>1.2043109999999999</v>
      </c>
      <c r="F10771" s="2">
        <v>12.550219999999999</v>
      </c>
      <c r="G10771" s="2">
        <v>0.55905199999999999</v>
      </c>
      <c r="H10771" s="2">
        <v>0.55966199999999999</v>
      </c>
      <c r="J10771" s="2">
        <v>12.55302</v>
      </c>
      <c r="K10771" s="2">
        <v>0.41107500000000002</v>
      </c>
      <c r="L10771" s="2">
        <v>6.1157000000000003E-2</v>
      </c>
    </row>
    <row r="10772" spans="1:12" x14ac:dyDescent="0.2">
      <c r="A10772" s="2">
        <v>12.55372</v>
      </c>
      <c r="B10772" s="2">
        <v>110.8462</v>
      </c>
      <c r="C10772" s="2">
        <v>0.51375099999999996</v>
      </c>
      <c r="D10772" s="2">
        <v>1.204593</v>
      </c>
      <c r="F10772" s="2">
        <v>12.55092</v>
      </c>
      <c r="G10772" s="2">
        <v>0.55882299999999996</v>
      </c>
      <c r="H10772" s="2">
        <v>0.55985300000000005</v>
      </c>
      <c r="J10772" s="2">
        <v>12.55372</v>
      </c>
      <c r="K10772" s="2">
        <v>0.411327</v>
      </c>
      <c r="L10772" s="2">
        <v>6.1216E-2</v>
      </c>
    </row>
    <row r="10773" spans="1:12" x14ac:dyDescent="0.2">
      <c r="A10773" s="2">
        <v>12.55442</v>
      </c>
      <c r="B10773" s="2">
        <v>110.8742</v>
      </c>
      <c r="C10773" s="2">
        <v>0.51437699999999997</v>
      </c>
      <c r="D10773" s="2">
        <v>1.2054860000000001</v>
      </c>
      <c r="F10773" s="2">
        <v>12.55162</v>
      </c>
      <c r="G10773" s="2">
        <v>0.55872299999999997</v>
      </c>
      <c r="H10773" s="2">
        <v>0.55970799999999998</v>
      </c>
      <c r="J10773" s="2">
        <v>12.55442</v>
      </c>
      <c r="K10773" s="2">
        <v>0.41158699999999998</v>
      </c>
      <c r="L10773" s="2">
        <v>6.1108999999999997E-2</v>
      </c>
    </row>
    <row r="10774" spans="1:12" x14ac:dyDescent="0.2">
      <c r="A10774" s="2">
        <v>12.55513</v>
      </c>
      <c r="B10774" s="2">
        <v>110.8998</v>
      </c>
      <c r="C10774" s="2">
        <v>0.51479600000000003</v>
      </c>
      <c r="D10774" s="2">
        <v>1.205608</v>
      </c>
      <c r="F10774" s="2">
        <v>12.55232</v>
      </c>
      <c r="G10774" s="2">
        <v>0.55812099999999998</v>
      </c>
      <c r="H10774" s="2">
        <v>0.55974599999999997</v>
      </c>
      <c r="J10774" s="2">
        <v>12.55513</v>
      </c>
      <c r="K10774" s="2">
        <v>0.41195999999999999</v>
      </c>
      <c r="L10774" s="2">
        <v>6.0921999999999997E-2</v>
      </c>
    </row>
    <row r="10775" spans="1:12" x14ac:dyDescent="0.2">
      <c r="A10775" s="2">
        <v>12.55583</v>
      </c>
      <c r="B10775" s="2">
        <v>110.9255</v>
      </c>
      <c r="C10775" s="2">
        <v>0.51537200000000005</v>
      </c>
      <c r="D10775" s="2">
        <v>1.205417</v>
      </c>
      <c r="F10775" s="2">
        <v>12.55302</v>
      </c>
      <c r="G10775" s="2">
        <v>0.55767100000000003</v>
      </c>
      <c r="H10775" s="2">
        <v>0.55992900000000001</v>
      </c>
      <c r="J10775" s="2">
        <v>12.55583</v>
      </c>
      <c r="K10775" s="2">
        <v>0.412273</v>
      </c>
      <c r="L10775" s="2">
        <v>6.0734000000000003E-2</v>
      </c>
    </row>
    <row r="10776" spans="1:12" x14ac:dyDescent="0.2">
      <c r="A10776" s="2">
        <v>12.55653</v>
      </c>
      <c r="B10776" s="2">
        <v>110.9522</v>
      </c>
      <c r="C10776" s="2">
        <v>0.51592199999999999</v>
      </c>
      <c r="D10776" s="2">
        <v>1.2060200000000001</v>
      </c>
      <c r="F10776" s="2">
        <v>12.55372</v>
      </c>
      <c r="G10776" s="2">
        <v>0.55752599999999997</v>
      </c>
      <c r="H10776" s="2">
        <v>0.56007399999999996</v>
      </c>
      <c r="J10776" s="2">
        <v>12.55653</v>
      </c>
      <c r="K10776" s="2">
        <v>0.41264299999999998</v>
      </c>
      <c r="L10776" s="2">
        <v>6.0791999999999999E-2</v>
      </c>
    </row>
    <row r="10777" spans="1:12" x14ac:dyDescent="0.2">
      <c r="A10777" s="2">
        <v>12.557230000000001</v>
      </c>
      <c r="B10777" s="2">
        <v>110.97969999999999</v>
      </c>
      <c r="C10777" s="2">
        <v>0.51577700000000004</v>
      </c>
      <c r="D10777" s="2">
        <v>1.2064239999999999</v>
      </c>
      <c r="F10777" s="2">
        <v>12.55442</v>
      </c>
      <c r="G10777" s="2">
        <v>0.55760200000000004</v>
      </c>
      <c r="H10777" s="2">
        <v>0.56012700000000004</v>
      </c>
      <c r="J10777" s="2">
        <v>12.557230000000001</v>
      </c>
      <c r="K10777" s="2">
        <v>0.41284500000000002</v>
      </c>
      <c r="L10777" s="2">
        <v>6.087E-2</v>
      </c>
    </row>
    <row r="10778" spans="1:12" x14ac:dyDescent="0.2">
      <c r="A10778" s="2">
        <v>12.557930000000001</v>
      </c>
      <c r="B10778" s="2">
        <v>111.00749999999999</v>
      </c>
      <c r="C10778" s="2">
        <v>0.51569299999999996</v>
      </c>
      <c r="D10778" s="2">
        <v>1.206477</v>
      </c>
      <c r="F10778" s="2">
        <v>12.55513</v>
      </c>
      <c r="G10778" s="2">
        <v>0.55768600000000002</v>
      </c>
      <c r="H10778" s="2">
        <v>0.55979900000000005</v>
      </c>
      <c r="J10778" s="2">
        <v>12.557930000000001</v>
      </c>
      <c r="K10778" s="2">
        <v>0.41279399999999999</v>
      </c>
      <c r="L10778" s="2">
        <v>6.1100000000000002E-2</v>
      </c>
    </row>
    <row r="10779" spans="1:12" x14ac:dyDescent="0.2">
      <c r="A10779" s="2">
        <v>12.558630000000001</v>
      </c>
      <c r="B10779" s="2">
        <v>111.0351</v>
      </c>
      <c r="C10779" s="2">
        <v>0.51584200000000002</v>
      </c>
      <c r="D10779" s="2">
        <v>1.206828</v>
      </c>
      <c r="F10779" s="2">
        <v>12.55583</v>
      </c>
      <c r="G10779" s="2">
        <v>0.55746499999999999</v>
      </c>
      <c r="H10779" s="2">
        <v>0.56068399999999996</v>
      </c>
      <c r="J10779" s="2">
        <v>12.558630000000001</v>
      </c>
      <c r="K10779" s="2">
        <v>0.413271</v>
      </c>
      <c r="L10779" s="2">
        <v>6.1308000000000001E-2</v>
      </c>
    </row>
    <row r="10780" spans="1:12" x14ac:dyDescent="0.2">
      <c r="A10780" s="2">
        <v>12.559329999999999</v>
      </c>
      <c r="B10780" s="2">
        <v>111.06270000000001</v>
      </c>
      <c r="C10780" s="2">
        <v>0.51624999999999999</v>
      </c>
      <c r="D10780" s="2">
        <v>1.207103</v>
      </c>
      <c r="F10780" s="2">
        <v>12.55653</v>
      </c>
      <c r="G10780" s="2">
        <v>0.55782299999999996</v>
      </c>
      <c r="H10780" s="2">
        <v>0.56109600000000004</v>
      </c>
      <c r="J10780" s="2">
        <v>12.559329999999999</v>
      </c>
      <c r="K10780" s="2">
        <v>0.41369</v>
      </c>
      <c r="L10780" s="2">
        <v>6.1203E-2</v>
      </c>
    </row>
    <row r="10781" spans="1:12" x14ac:dyDescent="0.2">
      <c r="A10781" s="2">
        <v>12.560040000000001</v>
      </c>
      <c r="B10781" s="2">
        <v>111.0902</v>
      </c>
      <c r="C10781" s="2">
        <v>0.51628399999999997</v>
      </c>
      <c r="D10781" s="2">
        <v>1.2070879999999999</v>
      </c>
      <c r="F10781" s="2">
        <v>12.557230000000001</v>
      </c>
      <c r="G10781" s="2">
        <v>0.55799100000000001</v>
      </c>
      <c r="H10781" s="2">
        <v>0.56150800000000001</v>
      </c>
      <c r="J10781" s="2">
        <v>12.560040000000001</v>
      </c>
      <c r="K10781" s="2">
        <v>0.41409699999999999</v>
      </c>
      <c r="L10781" s="2">
        <v>6.0835E-2</v>
      </c>
    </row>
    <row r="10782" spans="1:12" x14ac:dyDescent="0.2">
      <c r="A10782" s="2">
        <v>12.560739999999999</v>
      </c>
      <c r="B10782" s="2">
        <v>111.1176</v>
      </c>
      <c r="C10782" s="2">
        <v>0.51647500000000002</v>
      </c>
      <c r="D10782" s="2">
        <v>1.2068970000000001</v>
      </c>
      <c r="F10782" s="2">
        <v>12.557930000000001</v>
      </c>
      <c r="G10782" s="2">
        <v>0.55818199999999996</v>
      </c>
      <c r="H10782" s="2">
        <v>0.56185200000000002</v>
      </c>
      <c r="J10782" s="2">
        <v>12.560739999999999</v>
      </c>
      <c r="K10782" s="2">
        <v>0.41498000000000002</v>
      </c>
      <c r="L10782" s="2">
        <v>6.0301E-2</v>
      </c>
    </row>
    <row r="10783" spans="1:12" x14ac:dyDescent="0.2">
      <c r="A10783" s="2">
        <v>12.561439999999999</v>
      </c>
      <c r="B10783" s="2">
        <v>111.14449999999999</v>
      </c>
      <c r="C10783" s="2">
        <v>0.51613500000000001</v>
      </c>
      <c r="D10783" s="2">
        <v>1.207271</v>
      </c>
      <c r="F10783" s="2">
        <v>12.558630000000001</v>
      </c>
      <c r="G10783" s="2">
        <v>0.55850200000000005</v>
      </c>
      <c r="H10783" s="2">
        <v>0.56196599999999997</v>
      </c>
      <c r="J10783" s="2">
        <v>12.561439999999999</v>
      </c>
      <c r="K10783" s="2">
        <v>0.41512700000000002</v>
      </c>
      <c r="L10783" s="2">
        <v>5.9978999999999998E-2</v>
      </c>
    </row>
    <row r="10784" spans="1:12" x14ac:dyDescent="0.2">
      <c r="A10784" s="2">
        <v>12.562139999999999</v>
      </c>
      <c r="B10784" s="2">
        <v>111.1717</v>
      </c>
      <c r="C10784" s="2">
        <v>0.51660799999999996</v>
      </c>
      <c r="D10784" s="2">
        <v>1.2080029999999999</v>
      </c>
      <c r="F10784" s="2">
        <v>12.559329999999999</v>
      </c>
      <c r="G10784" s="2">
        <v>0.55847899999999995</v>
      </c>
      <c r="H10784" s="2">
        <v>0.56126399999999999</v>
      </c>
      <c r="J10784" s="2">
        <v>12.562139999999999</v>
      </c>
      <c r="K10784" s="2">
        <v>0.41525600000000001</v>
      </c>
      <c r="L10784" s="2">
        <v>5.9811999999999997E-2</v>
      </c>
    </row>
    <row r="10785" spans="1:12" x14ac:dyDescent="0.2">
      <c r="A10785" s="2">
        <v>12.56284</v>
      </c>
      <c r="B10785" s="2">
        <v>111.1991</v>
      </c>
      <c r="C10785" s="2">
        <v>0.516795</v>
      </c>
      <c r="D10785" s="2">
        <v>1.208629</v>
      </c>
      <c r="F10785" s="2">
        <v>12.560040000000001</v>
      </c>
      <c r="G10785" s="2">
        <v>0.55854800000000004</v>
      </c>
      <c r="H10785" s="2">
        <v>0.56169100000000005</v>
      </c>
      <c r="J10785" s="2">
        <v>12.56284</v>
      </c>
      <c r="K10785" s="2">
        <v>0.41569699999999998</v>
      </c>
      <c r="L10785" s="2">
        <v>5.9916999999999998E-2</v>
      </c>
    </row>
    <row r="10786" spans="1:12" x14ac:dyDescent="0.2">
      <c r="A10786" s="2">
        <v>12.56354</v>
      </c>
      <c r="B10786" s="2">
        <v>111.2257</v>
      </c>
      <c r="C10786" s="2">
        <v>0.51672300000000004</v>
      </c>
      <c r="D10786" s="2">
        <v>1.2089719999999999</v>
      </c>
      <c r="F10786" s="2">
        <v>12.560739999999999</v>
      </c>
      <c r="G10786" s="2">
        <v>0.55873899999999999</v>
      </c>
      <c r="H10786" s="2">
        <v>0.56200399999999995</v>
      </c>
      <c r="J10786" s="2">
        <v>12.56354</v>
      </c>
      <c r="K10786" s="2">
        <v>0.41601700000000003</v>
      </c>
      <c r="L10786" s="2">
        <v>6.0489000000000001E-2</v>
      </c>
    </row>
    <row r="10787" spans="1:12" x14ac:dyDescent="0.2">
      <c r="A10787" s="2">
        <v>12.56424</v>
      </c>
      <c r="B10787" s="2">
        <v>111.25149999999999</v>
      </c>
      <c r="C10787" s="2">
        <v>0.51698999999999995</v>
      </c>
      <c r="D10787" s="2">
        <v>1.209003</v>
      </c>
      <c r="F10787" s="2">
        <v>12.561439999999999</v>
      </c>
      <c r="G10787" s="2">
        <v>0.55896000000000001</v>
      </c>
      <c r="H10787" s="2">
        <v>0.56272900000000003</v>
      </c>
      <c r="J10787" s="2">
        <v>12.56424</v>
      </c>
      <c r="K10787" s="2">
        <v>0.41595599999999999</v>
      </c>
      <c r="L10787" s="2">
        <v>6.0699999999999997E-2</v>
      </c>
    </row>
    <row r="10788" spans="1:12" x14ac:dyDescent="0.2">
      <c r="A10788" s="2">
        <v>12.56494</v>
      </c>
      <c r="B10788" s="2">
        <v>111.2771</v>
      </c>
      <c r="C10788" s="2">
        <v>0.51707000000000003</v>
      </c>
      <c r="D10788" s="2">
        <v>1.2092320000000001</v>
      </c>
      <c r="F10788" s="2">
        <v>12.562139999999999</v>
      </c>
      <c r="G10788" s="2">
        <v>0.55928</v>
      </c>
      <c r="H10788" s="2">
        <v>0.56246200000000002</v>
      </c>
      <c r="J10788" s="2">
        <v>12.56494</v>
      </c>
      <c r="K10788" s="2">
        <v>0.41615999999999997</v>
      </c>
      <c r="L10788" s="2">
        <v>6.0782000000000003E-2</v>
      </c>
    </row>
    <row r="10789" spans="1:12" x14ac:dyDescent="0.2">
      <c r="A10789" s="2">
        <v>12.56565</v>
      </c>
      <c r="B10789" s="2">
        <v>111.3034</v>
      </c>
      <c r="C10789" s="2">
        <v>0.51725699999999997</v>
      </c>
      <c r="D10789" s="2">
        <v>1.210162</v>
      </c>
      <c r="F10789" s="2">
        <v>12.56284</v>
      </c>
      <c r="G10789" s="2">
        <v>0.55948600000000004</v>
      </c>
      <c r="H10789" s="2">
        <v>0.56255299999999997</v>
      </c>
      <c r="J10789" s="2">
        <v>12.56565</v>
      </c>
      <c r="K10789" s="2">
        <v>0.41680899999999999</v>
      </c>
      <c r="L10789" s="2">
        <v>6.1206999999999998E-2</v>
      </c>
    </row>
    <row r="10790" spans="1:12" x14ac:dyDescent="0.2">
      <c r="A10790" s="2">
        <v>12.56635</v>
      </c>
      <c r="B10790" s="2">
        <v>111.3296</v>
      </c>
      <c r="C10790" s="2">
        <v>0.51771100000000003</v>
      </c>
      <c r="D10790" s="2">
        <v>1.210612</v>
      </c>
      <c r="F10790" s="2">
        <v>12.56354</v>
      </c>
      <c r="G10790" s="2">
        <v>0.55924200000000002</v>
      </c>
      <c r="H10790" s="2">
        <v>0.56256099999999998</v>
      </c>
      <c r="J10790" s="2">
        <v>12.56635</v>
      </c>
      <c r="K10790" s="2">
        <v>0.416933</v>
      </c>
      <c r="L10790" s="2">
        <v>6.1144999999999998E-2</v>
      </c>
    </row>
    <row r="10791" spans="1:12" x14ac:dyDescent="0.2">
      <c r="A10791" s="2">
        <v>12.56705</v>
      </c>
      <c r="B10791" s="2">
        <v>111.3549</v>
      </c>
      <c r="C10791" s="2">
        <v>0.518146</v>
      </c>
      <c r="D10791" s="2">
        <v>1.2114210000000001</v>
      </c>
      <c r="F10791" s="2">
        <v>12.56424</v>
      </c>
      <c r="G10791" s="2">
        <v>0.55951700000000004</v>
      </c>
      <c r="H10791" s="2">
        <v>0.56282799999999999</v>
      </c>
      <c r="J10791" s="2">
        <v>12.56705</v>
      </c>
      <c r="K10791" s="2">
        <v>0.41694199999999998</v>
      </c>
      <c r="L10791" s="2">
        <v>6.0768000000000003E-2</v>
      </c>
    </row>
    <row r="10792" spans="1:12" x14ac:dyDescent="0.2">
      <c r="A10792" s="2">
        <v>12.56775</v>
      </c>
      <c r="B10792" s="2">
        <v>111.37949999999999</v>
      </c>
      <c r="C10792" s="2">
        <v>0.51874799999999999</v>
      </c>
      <c r="D10792" s="2">
        <v>1.211894</v>
      </c>
      <c r="F10792" s="2">
        <v>12.56494</v>
      </c>
      <c r="G10792" s="2">
        <v>0.55954000000000004</v>
      </c>
      <c r="H10792" s="2">
        <v>0.56264499999999995</v>
      </c>
      <c r="J10792" s="2">
        <v>12.56775</v>
      </c>
      <c r="K10792" s="2">
        <v>0.41700900000000002</v>
      </c>
      <c r="L10792" s="2">
        <v>6.0184000000000001E-2</v>
      </c>
    </row>
    <row r="10793" spans="1:12" x14ac:dyDescent="0.2">
      <c r="A10793" s="2">
        <v>12.56845</v>
      </c>
      <c r="B10793" s="2">
        <v>111.4037</v>
      </c>
      <c r="C10793" s="2">
        <v>0.51888999999999996</v>
      </c>
      <c r="D10793" s="2">
        <v>1.2128559999999999</v>
      </c>
      <c r="F10793" s="2">
        <v>12.56565</v>
      </c>
      <c r="G10793" s="2">
        <v>0.55966199999999999</v>
      </c>
      <c r="H10793" s="2">
        <v>0.56294299999999997</v>
      </c>
      <c r="J10793" s="2">
        <v>12.56845</v>
      </c>
      <c r="K10793" s="2">
        <v>0.41764200000000001</v>
      </c>
      <c r="L10793" s="2">
        <v>5.9930999999999998E-2</v>
      </c>
    </row>
    <row r="10794" spans="1:12" x14ac:dyDescent="0.2">
      <c r="A10794" s="2">
        <v>12.56915</v>
      </c>
      <c r="B10794" s="2">
        <v>111.4282</v>
      </c>
      <c r="C10794" s="2">
        <v>0.51876</v>
      </c>
      <c r="D10794" s="2">
        <v>1.213786</v>
      </c>
      <c r="F10794" s="2">
        <v>12.56635</v>
      </c>
      <c r="G10794" s="2">
        <v>0.55985300000000005</v>
      </c>
      <c r="H10794" s="2">
        <v>0.56303400000000003</v>
      </c>
      <c r="J10794" s="2">
        <v>12.56915</v>
      </c>
      <c r="K10794" s="2">
        <v>0.41828100000000001</v>
      </c>
      <c r="L10794" s="2">
        <v>5.9832000000000003E-2</v>
      </c>
    </row>
    <row r="10795" spans="1:12" x14ac:dyDescent="0.2">
      <c r="A10795" s="2">
        <v>12.569850000000001</v>
      </c>
      <c r="B10795" s="2">
        <v>111.453</v>
      </c>
      <c r="C10795" s="2">
        <v>0.51887399999999995</v>
      </c>
      <c r="D10795" s="2">
        <v>1.2139850000000001</v>
      </c>
      <c r="F10795" s="2">
        <v>12.56705</v>
      </c>
      <c r="G10795" s="2">
        <v>0.55970799999999998</v>
      </c>
      <c r="H10795" s="2">
        <v>0.563164</v>
      </c>
      <c r="J10795" s="2">
        <v>12.569850000000001</v>
      </c>
      <c r="K10795" s="2">
        <v>0.418688</v>
      </c>
      <c r="L10795" s="2">
        <v>5.9762999999999997E-2</v>
      </c>
    </row>
    <row r="10796" spans="1:12" x14ac:dyDescent="0.2">
      <c r="A10796" s="2">
        <v>12.57056</v>
      </c>
      <c r="B10796" s="2">
        <v>111.47750000000001</v>
      </c>
      <c r="C10796" s="2">
        <v>0.51932100000000003</v>
      </c>
      <c r="D10796" s="2">
        <v>1.213878</v>
      </c>
      <c r="F10796" s="2">
        <v>12.56775</v>
      </c>
      <c r="G10796" s="2">
        <v>0.55974599999999997</v>
      </c>
      <c r="H10796" s="2">
        <v>0.56254599999999999</v>
      </c>
      <c r="J10796" s="2">
        <v>12.57056</v>
      </c>
      <c r="K10796" s="2">
        <v>0.41880200000000001</v>
      </c>
      <c r="L10796" s="2">
        <v>5.9669E-2</v>
      </c>
    </row>
    <row r="10797" spans="1:12" x14ac:dyDescent="0.2">
      <c r="A10797" s="2">
        <v>12.571260000000001</v>
      </c>
      <c r="B10797" s="2">
        <v>111.502</v>
      </c>
      <c r="C10797" s="2">
        <v>0.52004899999999998</v>
      </c>
      <c r="D10797" s="2">
        <v>1.214038</v>
      </c>
      <c r="F10797" s="2">
        <v>12.56845</v>
      </c>
      <c r="G10797" s="2">
        <v>0.55992900000000001</v>
      </c>
      <c r="H10797" s="2">
        <v>0.56207300000000004</v>
      </c>
      <c r="J10797" s="2">
        <v>12.571260000000001</v>
      </c>
      <c r="K10797" s="2">
        <v>0.41902</v>
      </c>
      <c r="L10797" s="2">
        <v>5.9290000000000002E-2</v>
      </c>
    </row>
    <row r="10798" spans="1:12" x14ac:dyDescent="0.2">
      <c r="A10798" s="2">
        <v>12.571960000000001</v>
      </c>
      <c r="B10798" s="2">
        <v>111.5258</v>
      </c>
      <c r="C10798" s="2">
        <v>0.52049199999999995</v>
      </c>
      <c r="D10798" s="2">
        <v>1.2145649999999999</v>
      </c>
      <c r="F10798" s="2">
        <v>12.56915</v>
      </c>
      <c r="G10798" s="2">
        <v>0.56007399999999996</v>
      </c>
      <c r="H10798" s="2">
        <v>0.56230899999999995</v>
      </c>
      <c r="J10798" s="2">
        <v>12.571960000000001</v>
      </c>
      <c r="K10798" s="2">
        <v>0.41943200000000003</v>
      </c>
      <c r="L10798" s="2">
        <v>5.8901000000000002E-2</v>
      </c>
    </row>
    <row r="10799" spans="1:12" x14ac:dyDescent="0.2">
      <c r="A10799" s="2">
        <v>12.572660000000001</v>
      </c>
      <c r="B10799" s="2">
        <v>111.5491</v>
      </c>
      <c r="C10799" s="2">
        <v>0.52074399999999998</v>
      </c>
      <c r="D10799" s="2">
        <v>1.2146939999999999</v>
      </c>
      <c r="F10799" s="2">
        <v>12.569850000000001</v>
      </c>
      <c r="G10799" s="2">
        <v>0.56012700000000004</v>
      </c>
      <c r="H10799" s="2">
        <v>0.56275200000000003</v>
      </c>
      <c r="J10799" s="2">
        <v>12.572660000000001</v>
      </c>
      <c r="K10799" s="2">
        <v>0.41966599999999998</v>
      </c>
      <c r="L10799" s="2">
        <v>5.8531E-2</v>
      </c>
    </row>
    <row r="10800" spans="1:12" x14ac:dyDescent="0.2">
      <c r="A10800" s="2">
        <v>12.573359999999999</v>
      </c>
      <c r="B10800" s="2">
        <v>111.572</v>
      </c>
      <c r="C10800" s="2">
        <v>0.52105299999999999</v>
      </c>
      <c r="D10800" s="2">
        <v>1.214626</v>
      </c>
      <c r="F10800" s="2">
        <v>12.57056</v>
      </c>
      <c r="G10800" s="2">
        <v>0.55979900000000005</v>
      </c>
      <c r="H10800" s="2">
        <v>0.56282799999999999</v>
      </c>
      <c r="J10800" s="2">
        <v>12.573359999999999</v>
      </c>
      <c r="K10800" s="2">
        <v>0.42005900000000002</v>
      </c>
      <c r="L10800" s="2">
        <v>5.8906E-2</v>
      </c>
    </row>
    <row r="10801" spans="1:12" x14ac:dyDescent="0.2">
      <c r="A10801" s="2">
        <v>12.574059999999999</v>
      </c>
      <c r="B10801" s="2">
        <v>111.5949</v>
      </c>
      <c r="C10801" s="2">
        <v>0.52161299999999999</v>
      </c>
      <c r="D10801" s="2">
        <v>1.2143889999999999</v>
      </c>
      <c r="F10801" s="2">
        <v>12.571260000000001</v>
      </c>
      <c r="G10801" s="2">
        <v>0.56068399999999996</v>
      </c>
      <c r="H10801" s="2">
        <v>0.56310300000000002</v>
      </c>
      <c r="J10801" s="2">
        <v>12.574059999999999</v>
      </c>
      <c r="K10801" s="2">
        <v>0.42107899999999998</v>
      </c>
      <c r="L10801" s="2">
        <v>5.8956000000000001E-2</v>
      </c>
    </row>
    <row r="10802" spans="1:12" x14ac:dyDescent="0.2">
      <c r="A10802" s="2">
        <v>12.574759999999999</v>
      </c>
      <c r="B10802" s="2">
        <v>111.6181</v>
      </c>
      <c r="C10802" s="2">
        <v>0.52205199999999996</v>
      </c>
      <c r="D10802" s="2">
        <v>1.214191</v>
      </c>
      <c r="F10802" s="2">
        <v>12.571960000000001</v>
      </c>
      <c r="G10802" s="2">
        <v>0.56109600000000004</v>
      </c>
      <c r="H10802" s="2">
        <v>0.56371300000000002</v>
      </c>
      <c r="J10802" s="2">
        <v>12.574759999999999</v>
      </c>
      <c r="K10802" s="2">
        <v>0.42175099999999999</v>
      </c>
      <c r="L10802" s="2">
        <v>5.9156E-2</v>
      </c>
    </row>
    <row r="10803" spans="1:12" x14ac:dyDescent="0.2">
      <c r="A10803" s="2">
        <v>12.575469999999999</v>
      </c>
      <c r="B10803" s="2">
        <v>111.6416</v>
      </c>
      <c r="C10803" s="2">
        <v>0.52244100000000004</v>
      </c>
      <c r="D10803" s="2">
        <v>1.214412</v>
      </c>
      <c r="F10803" s="2">
        <v>12.572660000000001</v>
      </c>
      <c r="G10803" s="2">
        <v>0.56150800000000001</v>
      </c>
      <c r="H10803" s="2">
        <v>0.56378200000000001</v>
      </c>
      <c r="J10803" s="2">
        <v>12.575469999999999</v>
      </c>
      <c r="K10803" s="2">
        <v>0.422371</v>
      </c>
      <c r="L10803" s="2">
        <v>5.9437999999999998E-2</v>
      </c>
    </row>
    <row r="10804" spans="1:12" x14ac:dyDescent="0.2">
      <c r="A10804" s="2">
        <v>12.576169999999999</v>
      </c>
      <c r="B10804" s="2">
        <v>111.6643</v>
      </c>
      <c r="C10804" s="2">
        <v>0.522845</v>
      </c>
      <c r="D10804" s="2">
        <v>1.2146790000000001</v>
      </c>
      <c r="F10804" s="2">
        <v>12.573359999999999</v>
      </c>
      <c r="G10804" s="2">
        <v>0.56185200000000002</v>
      </c>
      <c r="H10804" s="2">
        <v>0.56440699999999999</v>
      </c>
      <c r="J10804" s="2">
        <v>12.576169999999999</v>
      </c>
      <c r="K10804" s="2">
        <v>0.42282900000000001</v>
      </c>
      <c r="L10804" s="2">
        <v>5.9374000000000003E-2</v>
      </c>
    </row>
    <row r="10805" spans="1:12" x14ac:dyDescent="0.2">
      <c r="A10805" s="2">
        <v>12.57687</v>
      </c>
      <c r="B10805" s="2">
        <v>111.68729999999999</v>
      </c>
      <c r="C10805" s="2">
        <v>0.52321200000000001</v>
      </c>
      <c r="D10805" s="2">
        <v>1.2149840000000001</v>
      </c>
      <c r="F10805" s="2">
        <v>12.574059999999999</v>
      </c>
      <c r="G10805" s="2">
        <v>0.56196599999999997</v>
      </c>
      <c r="H10805" s="2">
        <v>0.56455200000000005</v>
      </c>
      <c r="J10805" s="2">
        <v>12.57687</v>
      </c>
      <c r="K10805" s="2">
        <v>0.42318499999999998</v>
      </c>
      <c r="L10805" s="2">
        <v>5.9339999999999997E-2</v>
      </c>
    </row>
    <row r="10806" spans="1:12" x14ac:dyDescent="0.2">
      <c r="A10806" s="2">
        <v>12.57757</v>
      </c>
      <c r="B10806" s="2">
        <v>111.7099</v>
      </c>
      <c r="C10806" s="2">
        <v>0.52373400000000003</v>
      </c>
      <c r="D10806" s="2">
        <v>1.2151670000000001</v>
      </c>
      <c r="F10806" s="2">
        <v>12.574759999999999</v>
      </c>
      <c r="G10806" s="2">
        <v>0.56126399999999999</v>
      </c>
      <c r="H10806" s="2">
        <v>0.56455200000000005</v>
      </c>
      <c r="J10806" s="2">
        <v>12.57757</v>
      </c>
      <c r="K10806" s="2">
        <v>0.42306899999999997</v>
      </c>
      <c r="L10806" s="2">
        <v>5.9133999999999999E-2</v>
      </c>
    </row>
    <row r="10807" spans="1:12" x14ac:dyDescent="0.2">
      <c r="A10807" s="2">
        <v>12.57827</v>
      </c>
      <c r="B10807" s="2">
        <v>111.7324</v>
      </c>
      <c r="C10807" s="2">
        <v>0.52449299999999999</v>
      </c>
      <c r="D10807" s="2">
        <v>1.215282</v>
      </c>
      <c r="F10807" s="2">
        <v>12.575469999999999</v>
      </c>
      <c r="G10807" s="2">
        <v>0.56169100000000005</v>
      </c>
      <c r="H10807" s="2">
        <v>0.56481199999999998</v>
      </c>
      <c r="J10807" s="2">
        <v>12.57827</v>
      </c>
      <c r="K10807" s="2">
        <v>0.42253299999999999</v>
      </c>
      <c r="L10807" s="2">
        <v>5.9031E-2</v>
      </c>
    </row>
    <row r="10808" spans="1:12" x14ac:dyDescent="0.2">
      <c r="A10808" s="2">
        <v>12.57897</v>
      </c>
      <c r="B10808" s="2">
        <v>111.7544</v>
      </c>
      <c r="C10808" s="2">
        <v>0.52465700000000004</v>
      </c>
      <c r="D10808" s="2">
        <v>1.2150529999999999</v>
      </c>
      <c r="F10808" s="2">
        <v>12.576169999999999</v>
      </c>
      <c r="G10808" s="2">
        <v>0.56200399999999995</v>
      </c>
      <c r="H10808" s="2">
        <v>0.56520800000000004</v>
      </c>
      <c r="J10808" s="2">
        <v>12.57897</v>
      </c>
      <c r="K10808" s="2">
        <v>0.42275200000000002</v>
      </c>
      <c r="L10808" s="2">
        <v>5.9499000000000003E-2</v>
      </c>
    </row>
    <row r="10809" spans="1:12" x14ac:dyDescent="0.2">
      <c r="A10809" s="2">
        <v>12.57967</v>
      </c>
      <c r="B10809" s="2">
        <v>111.77630000000001</v>
      </c>
      <c r="C10809" s="2">
        <v>0.52455399999999996</v>
      </c>
      <c r="D10809" s="2">
        <v>1.2146030000000001</v>
      </c>
      <c r="F10809" s="2">
        <v>12.57687</v>
      </c>
      <c r="G10809" s="2">
        <v>0.56272900000000003</v>
      </c>
      <c r="H10809" s="2">
        <v>0.56552899999999995</v>
      </c>
      <c r="J10809" s="2">
        <v>12.57967</v>
      </c>
      <c r="K10809" s="2">
        <v>0.42293700000000001</v>
      </c>
      <c r="L10809" s="2">
        <v>5.9531000000000001E-2</v>
      </c>
    </row>
    <row r="10810" spans="1:12" x14ac:dyDescent="0.2">
      <c r="A10810" s="2">
        <v>12.58038</v>
      </c>
      <c r="B10810" s="2">
        <v>111.798</v>
      </c>
      <c r="C10810" s="2">
        <v>0.52452799999999999</v>
      </c>
      <c r="D10810" s="2">
        <v>1.21445</v>
      </c>
      <c r="F10810" s="2">
        <v>12.57757</v>
      </c>
      <c r="G10810" s="2">
        <v>0.56246200000000002</v>
      </c>
      <c r="H10810" s="2">
        <v>0.56587200000000004</v>
      </c>
      <c r="J10810" s="2">
        <v>12.58038</v>
      </c>
      <c r="K10810" s="2">
        <v>0.42301499999999997</v>
      </c>
      <c r="L10810" s="2">
        <v>5.9277999999999997E-2</v>
      </c>
    </row>
    <row r="10811" spans="1:12" x14ac:dyDescent="0.2">
      <c r="A10811" s="2">
        <v>12.58108</v>
      </c>
      <c r="B10811" s="2">
        <v>111.8188</v>
      </c>
      <c r="C10811" s="2">
        <v>0.52460799999999996</v>
      </c>
      <c r="D10811" s="2">
        <v>1.2148159999999999</v>
      </c>
      <c r="F10811" s="2">
        <v>12.57827</v>
      </c>
      <c r="G10811" s="2">
        <v>0.56255299999999997</v>
      </c>
      <c r="H10811" s="2">
        <v>0.56584900000000005</v>
      </c>
      <c r="J10811" s="2">
        <v>12.58108</v>
      </c>
      <c r="K10811" s="2">
        <v>0.42354000000000003</v>
      </c>
      <c r="L10811" s="2">
        <v>5.9360999999999997E-2</v>
      </c>
    </row>
    <row r="10812" spans="1:12" x14ac:dyDescent="0.2">
      <c r="A10812" s="2">
        <v>12.58178</v>
      </c>
      <c r="B10812" s="2">
        <v>111.83969999999999</v>
      </c>
      <c r="C10812" s="2">
        <v>0.52475300000000002</v>
      </c>
      <c r="D10812" s="2">
        <v>1.215274</v>
      </c>
      <c r="F10812" s="2">
        <v>12.57897</v>
      </c>
      <c r="G10812" s="2">
        <v>0.56256099999999998</v>
      </c>
      <c r="H10812" s="2">
        <v>0.56610899999999997</v>
      </c>
      <c r="J10812" s="2">
        <v>12.58178</v>
      </c>
      <c r="K10812" s="2">
        <v>0.42376900000000001</v>
      </c>
      <c r="L10812" s="2">
        <v>5.9374000000000003E-2</v>
      </c>
    </row>
    <row r="10813" spans="1:12" x14ac:dyDescent="0.2">
      <c r="A10813" s="2">
        <v>12.58248</v>
      </c>
      <c r="B10813" s="2">
        <v>111.86020000000001</v>
      </c>
      <c r="C10813" s="2">
        <v>0.52492399999999995</v>
      </c>
      <c r="D10813" s="2">
        <v>1.2157389999999999</v>
      </c>
      <c r="F10813" s="2">
        <v>12.57967</v>
      </c>
      <c r="G10813" s="2">
        <v>0.56282799999999999</v>
      </c>
      <c r="H10813" s="2">
        <v>0.56616999999999995</v>
      </c>
      <c r="J10813" s="2">
        <v>12.58248</v>
      </c>
      <c r="K10813" s="2">
        <v>0.42411199999999999</v>
      </c>
      <c r="L10813" s="2">
        <v>5.9783999999999997E-2</v>
      </c>
    </row>
    <row r="10814" spans="1:12" x14ac:dyDescent="0.2">
      <c r="A10814" s="2">
        <v>12.58318</v>
      </c>
      <c r="B10814" s="2">
        <v>111.88079999999999</v>
      </c>
      <c r="C10814" s="2">
        <v>0.52546199999999998</v>
      </c>
      <c r="D10814" s="2">
        <v>1.215938</v>
      </c>
      <c r="F10814" s="2">
        <v>12.58038</v>
      </c>
      <c r="G10814" s="2">
        <v>0.56264499999999995</v>
      </c>
      <c r="H10814" s="2">
        <v>0.566994</v>
      </c>
      <c r="J10814" s="2">
        <v>12.58318</v>
      </c>
      <c r="K10814" s="2">
        <v>0.424095</v>
      </c>
      <c r="L10814" s="2">
        <v>6.0045000000000001E-2</v>
      </c>
    </row>
    <row r="10815" spans="1:12" x14ac:dyDescent="0.2">
      <c r="A10815" s="2">
        <v>12.583880000000001</v>
      </c>
      <c r="B10815" s="2">
        <v>111.90089999999999</v>
      </c>
      <c r="C10815" s="2">
        <v>0.52561100000000005</v>
      </c>
      <c r="D10815" s="2">
        <v>1.216075</v>
      </c>
      <c r="F10815" s="2">
        <v>12.58108</v>
      </c>
      <c r="G10815" s="2">
        <v>0.56294299999999997</v>
      </c>
      <c r="H10815" s="2">
        <v>0.56752000000000002</v>
      </c>
      <c r="J10815" s="2">
        <v>12.583880000000001</v>
      </c>
      <c r="K10815" s="2">
        <v>0.42384699999999997</v>
      </c>
      <c r="L10815" s="2">
        <v>6.0065E-2</v>
      </c>
    </row>
    <row r="10816" spans="1:12" x14ac:dyDescent="0.2">
      <c r="A10816" s="2">
        <v>12.584580000000001</v>
      </c>
      <c r="B10816" s="2">
        <v>111.9213</v>
      </c>
      <c r="C10816" s="2">
        <v>0.52530600000000005</v>
      </c>
      <c r="D10816" s="2">
        <v>1.2166170000000001</v>
      </c>
      <c r="F10816" s="2">
        <v>12.58178</v>
      </c>
      <c r="G10816" s="2">
        <v>0.56303400000000003</v>
      </c>
      <c r="H10816" s="2">
        <v>0.56755100000000003</v>
      </c>
      <c r="J10816" s="2">
        <v>12.584580000000001</v>
      </c>
      <c r="K10816" s="2">
        <v>0.42361399999999999</v>
      </c>
      <c r="L10816" s="2">
        <v>6.0329000000000001E-2</v>
      </c>
    </row>
    <row r="10817" spans="1:12" x14ac:dyDescent="0.2">
      <c r="A10817" s="2">
        <v>12.585279999999999</v>
      </c>
      <c r="B10817" s="2">
        <v>111.9417</v>
      </c>
      <c r="C10817" s="2">
        <v>0.52548899999999998</v>
      </c>
      <c r="D10817" s="2">
        <v>1.217006</v>
      </c>
      <c r="F10817" s="2">
        <v>12.58248</v>
      </c>
      <c r="G10817" s="2">
        <v>0.563164</v>
      </c>
      <c r="H10817" s="2">
        <v>0.56755100000000003</v>
      </c>
      <c r="J10817" s="2">
        <v>12.585279999999999</v>
      </c>
      <c r="K10817" s="2">
        <v>0.42354599999999998</v>
      </c>
      <c r="L10817" s="2">
        <v>6.0206999999999997E-2</v>
      </c>
    </row>
    <row r="10818" spans="1:12" x14ac:dyDescent="0.2">
      <c r="A10818" s="2">
        <v>12.585990000000001</v>
      </c>
      <c r="B10818" s="2">
        <v>111.96169999999999</v>
      </c>
      <c r="C10818" s="2">
        <v>0.52573300000000001</v>
      </c>
      <c r="D10818" s="2">
        <v>1.2171430000000001</v>
      </c>
      <c r="F10818" s="2">
        <v>12.58318</v>
      </c>
      <c r="G10818" s="2">
        <v>0.56254599999999999</v>
      </c>
      <c r="H10818" s="2">
        <v>0.56792399999999998</v>
      </c>
      <c r="J10818" s="2">
        <v>12.585990000000001</v>
      </c>
      <c r="K10818" s="2">
        <v>0.42365599999999998</v>
      </c>
      <c r="L10818" s="2">
        <v>6.0187999999999998E-2</v>
      </c>
    </row>
    <row r="10819" spans="1:12" x14ac:dyDescent="0.2">
      <c r="A10819" s="2">
        <v>12.586690000000001</v>
      </c>
      <c r="B10819" s="2">
        <v>111.9811</v>
      </c>
      <c r="C10819" s="2">
        <v>0.52567600000000003</v>
      </c>
      <c r="D10819" s="2">
        <v>1.217471</v>
      </c>
      <c r="F10819" s="2">
        <v>12.583880000000001</v>
      </c>
      <c r="G10819" s="2">
        <v>0.56207300000000004</v>
      </c>
      <c r="H10819" s="2">
        <v>0.56816900000000004</v>
      </c>
      <c r="J10819" s="2">
        <v>12.586690000000001</v>
      </c>
      <c r="K10819" s="2">
        <v>0.42383399999999999</v>
      </c>
      <c r="L10819" s="2">
        <v>6.0311999999999998E-2</v>
      </c>
    </row>
    <row r="10820" spans="1:12" x14ac:dyDescent="0.2">
      <c r="A10820" s="2">
        <v>12.587389999999999</v>
      </c>
      <c r="B10820" s="2">
        <v>112.00020000000001</v>
      </c>
      <c r="C10820" s="2">
        <v>0.52558800000000006</v>
      </c>
      <c r="D10820" s="2">
        <v>1.218059</v>
      </c>
      <c r="F10820" s="2">
        <v>12.584580000000001</v>
      </c>
      <c r="G10820" s="2">
        <v>0.56230899999999995</v>
      </c>
      <c r="H10820" s="2">
        <v>0.56867199999999996</v>
      </c>
      <c r="J10820" s="2">
        <v>12.587389999999999</v>
      </c>
      <c r="K10820" s="2">
        <v>0.42435200000000001</v>
      </c>
      <c r="L10820" s="2">
        <v>6.0165000000000003E-2</v>
      </c>
    </row>
    <row r="10821" spans="1:12" x14ac:dyDescent="0.2">
      <c r="A10821" s="2">
        <v>12.588089999999999</v>
      </c>
      <c r="B10821" s="2">
        <v>112.01909999999999</v>
      </c>
      <c r="C10821" s="2">
        <v>0.52597700000000003</v>
      </c>
      <c r="D10821" s="2">
        <v>1.2183109999999999</v>
      </c>
      <c r="F10821" s="2">
        <v>12.585279999999999</v>
      </c>
      <c r="G10821" s="2">
        <v>0.56275200000000003</v>
      </c>
      <c r="H10821" s="2">
        <v>0.56919900000000001</v>
      </c>
      <c r="J10821" s="2">
        <v>12.588089999999999</v>
      </c>
      <c r="K10821" s="2">
        <v>0.42494199999999999</v>
      </c>
      <c r="L10821" s="2">
        <v>5.9796000000000002E-2</v>
      </c>
    </row>
    <row r="10822" spans="1:12" x14ac:dyDescent="0.2">
      <c r="A10822" s="2">
        <v>12.588789999999999</v>
      </c>
      <c r="B10822" s="2">
        <v>112.03789999999999</v>
      </c>
      <c r="C10822" s="2">
        <v>0.52616399999999997</v>
      </c>
      <c r="D10822" s="2">
        <v>1.2181580000000001</v>
      </c>
      <c r="F10822" s="2">
        <v>12.585990000000001</v>
      </c>
      <c r="G10822" s="2">
        <v>0.56282799999999999</v>
      </c>
      <c r="H10822" s="2">
        <v>0.56965600000000005</v>
      </c>
      <c r="J10822" s="2">
        <v>12.588789999999999</v>
      </c>
      <c r="K10822" s="2">
        <v>0.42528500000000002</v>
      </c>
      <c r="L10822" s="2">
        <v>5.9934000000000001E-2</v>
      </c>
    </row>
    <row r="10823" spans="1:12" x14ac:dyDescent="0.2">
      <c r="A10823" s="2">
        <v>12.58949</v>
      </c>
      <c r="B10823" s="2">
        <v>112.0568</v>
      </c>
      <c r="C10823" s="2">
        <v>0.52636300000000003</v>
      </c>
      <c r="D10823" s="2">
        <v>1.21828</v>
      </c>
      <c r="F10823" s="2">
        <v>12.586690000000001</v>
      </c>
      <c r="G10823" s="2">
        <v>0.56310300000000002</v>
      </c>
      <c r="H10823" s="2">
        <v>0.56979400000000002</v>
      </c>
      <c r="J10823" s="2">
        <v>12.58949</v>
      </c>
      <c r="K10823" s="2">
        <v>0.42509599999999997</v>
      </c>
      <c r="L10823" s="2">
        <v>5.9957999999999997E-2</v>
      </c>
    </row>
    <row r="10824" spans="1:12" x14ac:dyDescent="0.2">
      <c r="A10824" s="2">
        <v>12.59019</v>
      </c>
      <c r="B10824" s="2">
        <v>112.07550000000001</v>
      </c>
      <c r="C10824" s="2">
        <v>0.52656099999999995</v>
      </c>
      <c r="D10824" s="2">
        <v>1.2188140000000001</v>
      </c>
      <c r="F10824" s="2">
        <v>12.587389999999999</v>
      </c>
      <c r="G10824" s="2">
        <v>0.56371300000000002</v>
      </c>
      <c r="H10824" s="2">
        <v>0.56995399999999996</v>
      </c>
      <c r="J10824" s="2">
        <v>12.59019</v>
      </c>
      <c r="K10824" s="2">
        <v>0.42496899999999999</v>
      </c>
      <c r="L10824" s="2">
        <v>5.9905E-2</v>
      </c>
    </row>
    <row r="10825" spans="1:12" x14ac:dyDescent="0.2">
      <c r="A10825" s="2">
        <v>12.5909</v>
      </c>
      <c r="B10825" s="2">
        <v>112.0941</v>
      </c>
      <c r="C10825" s="2">
        <v>0.52681699999999998</v>
      </c>
      <c r="D10825" s="2">
        <v>1.21899</v>
      </c>
      <c r="F10825" s="2">
        <v>12.588089999999999</v>
      </c>
      <c r="G10825" s="2">
        <v>0.56378200000000001</v>
      </c>
      <c r="H10825" s="2">
        <v>0.57007600000000003</v>
      </c>
      <c r="J10825" s="2">
        <v>12.5909</v>
      </c>
      <c r="K10825" s="2">
        <v>0.425039</v>
      </c>
      <c r="L10825" s="2">
        <v>5.9947E-2</v>
      </c>
    </row>
    <row r="10826" spans="1:12" x14ac:dyDescent="0.2">
      <c r="A10826" s="2">
        <v>12.5916</v>
      </c>
      <c r="B10826" s="2">
        <v>112.1114</v>
      </c>
      <c r="C10826" s="2">
        <v>0.52727400000000002</v>
      </c>
      <c r="D10826" s="2">
        <v>1.2194780000000001</v>
      </c>
      <c r="F10826" s="2">
        <v>12.588789999999999</v>
      </c>
      <c r="G10826" s="2">
        <v>0.56440699999999999</v>
      </c>
      <c r="H10826" s="2">
        <v>0.57062500000000005</v>
      </c>
      <c r="J10826" s="2">
        <v>12.5916</v>
      </c>
      <c r="K10826" s="2">
        <v>0.425373</v>
      </c>
      <c r="L10826" s="2">
        <v>6.0074000000000002E-2</v>
      </c>
    </row>
    <row r="10827" spans="1:12" x14ac:dyDescent="0.2">
      <c r="A10827" s="2">
        <v>12.5923</v>
      </c>
      <c r="B10827" s="2">
        <v>112.12909999999999</v>
      </c>
      <c r="C10827" s="2">
        <v>0.52803699999999998</v>
      </c>
      <c r="D10827" s="2">
        <v>1.220164</v>
      </c>
      <c r="F10827" s="2">
        <v>12.58949</v>
      </c>
      <c r="G10827" s="2">
        <v>0.56455200000000005</v>
      </c>
      <c r="H10827" s="2">
        <v>0.57079299999999999</v>
      </c>
      <c r="J10827" s="2">
        <v>12.5923</v>
      </c>
      <c r="K10827" s="2">
        <v>0.42565500000000001</v>
      </c>
      <c r="L10827" s="2">
        <v>5.9954E-2</v>
      </c>
    </row>
    <row r="10828" spans="1:12" x14ac:dyDescent="0.2">
      <c r="A10828" s="2">
        <v>12.593</v>
      </c>
      <c r="B10828" s="2">
        <v>112.1467</v>
      </c>
      <c r="C10828" s="2">
        <v>0.52871599999999996</v>
      </c>
      <c r="D10828" s="2">
        <v>1.220531</v>
      </c>
      <c r="F10828" s="2">
        <v>12.59019</v>
      </c>
      <c r="G10828" s="2">
        <v>0.56455200000000005</v>
      </c>
      <c r="H10828" s="2">
        <v>0.57095300000000004</v>
      </c>
      <c r="J10828" s="2">
        <v>12.593</v>
      </c>
      <c r="K10828" s="2">
        <v>0.42590099999999997</v>
      </c>
      <c r="L10828" s="2">
        <v>5.9719000000000001E-2</v>
      </c>
    </row>
    <row r="10829" spans="1:12" x14ac:dyDescent="0.2">
      <c r="A10829" s="2">
        <v>12.5937</v>
      </c>
      <c r="B10829" s="2">
        <v>112.16419999999999</v>
      </c>
      <c r="C10829" s="2">
        <v>0.529277</v>
      </c>
      <c r="D10829" s="2">
        <v>1.2205919999999999</v>
      </c>
      <c r="F10829" s="2">
        <v>12.5909</v>
      </c>
      <c r="G10829" s="2">
        <v>0.56481199999999998</v>
      </c>
      <c r="H10829" s="2">
        <v>0.57051799999999997</v>
      </c>
      <c r="J10829" s="2">
        <v>12.5937</v>
      </c>
      <c r="K10829" s="2">
        <v>0.425983</v>
      </c>
      <c r="L10829" s="2">
        <v>5.9256999999999997E-2</v>
      </c>
    </row>
    <row r="10830" spans="1:12" x14ac:dyDescent="0.2">
      <c r="A10830" s="2">
        <v>12.5944</v>
      </c>
      <c r="B10830" s="2">
        <v>112.1816</v>
      </c>
      <c r="C10830" s="2">
        <v>0.52914700000000003</v>
      </c>
      <c r="D10830" s="2">
        <v>1.221317</v>
      </c>
      <c r="F10830" s="2">
        <v>12.5916</v>
      </c>
      <c r="G10830" s="2">
        <v>0.56520800000000004</v>
      </c>
      <c r="H10830" s="2">
        <v>0.57045699999999999</v>
      </c>
      <c r="J10830" s="2">
        <v>12.5944</v>
      </c>
      <c r="K10830" s="2">
        <v>0.42590299999999998</v>
      </c>
      <c r="L10830" s="2">
        <v>5.8930999999999997E-2</v>
      </c>
    </row>
    <row r="10831" spans="1:12" x14ac:dyDescent="0.2">
      <c r="A10831" s="2">
        <v>12.5951</v>
      </c>
      <c r="B10831" s="2">
        <v>112.1987</v>
      </c>
      <c r="C10831" s="2">
        <v>0.52895999999999999</v>
      </c>
      <c r="D10831" s="2">
        <v>1.2218659999999999</v>
      </c>
      <c r="F10831" s="2">
        <v>12.5923</v>
      </c>
      <c r="G10831" s="2">
        <v>0.56552899999999995</v>
      </c>
      <c r="H10831" s="2">
        <v>0.570496</v>
      </c>
      <c r="J10831" s="2">
        <v>12.5951</v>
      </c>
      <c r="K10831" s="2">
        <v>0.42615700000000001</v>
      </c>
      <c r="L10831" s="2">
        <v>5.9209999999999999E-2</v>
      </c>
    </row>
    <row r="10832" spans="1:12" x14ac:dyDescent="0.2">
      <c r="A10832" s="2">
        <v>12.59581</v>
      </c>
      <c r="B10832" s="2">
        <v>112.2152</v>
      </c>
      <c r="C10832" s="2">
        <v>0.52888000000000002</v>
      </c>
      <c r="D10832" s="2">
        <v>1.22211</v>
      </c>
      <c r="F10832" s="2">
        <v>12.593</v>
      </c>
      <c r="G10832" s="2">
        <v>0.56587200000000004</v>
      </c>
      <c r="H10832" s="2">
        <v>0.57027399999999995</v>
      </c>
      <c r="J10832" s="2">
        <v>12.59581</v>
      </c>
      <c r="K10832" s="2">
        <v>0.42621199999999998</v>
      </c>
      <c r="L10832" s="2">
        <v>5.9686000000000003E-2</v>
      </c>
    </row>
    <row r="10833" spans="1:12" x14ac:dyDescent="0.2">
      <c r="A10833" s="2">
        <v>12.59651</v>
      </c>
      <c r="B10833" s="2">
        <v>112.23139999999999</v>
      </c>
      <c r="C10833" s="2">
        <v>0.52939899999999995</v>
      </c>
      <c r="D10833" s="2">
        <v>1.2223010000000001</v>
      </c>
      <c r="F10833" s="2">
        <v>12.5937</v>
      </c>
      <c r="G10833" s="2">
        <v>0.56584900000000005</v>
      </c>
      <c r="H10833" s="2">
        <v>0.57021299999999997</v>
      </c>
      <c r="J10833" s="2">
        <v>12.59651</v>
      </c>
      <c r="K10833" s="2">
        <v>0.42635699999999999</v>
      </c>
      <c r="L10833" s="2">
        <v>6.0094000000000002E-2</v>
      </c>
    </row>
    <row r="10834" spans="1:12" x14ac:dyDescent="0.2">
      <c r="A10834" s="2">
        <v>12.59721</v>
      </c>
      <c r="B10834" s="2">
        <v>112.2473</v>
      </c>
      <c r="C10834" s="2">
        <v>0.52921600000000002</v>
      </c>
      <c r="D10834" s="2">
        <v>1.222621</v>
      </c>
      <c r="F10834" s="2">
        <v>12.5944</v>
      </c>
      <c r="G10834" s="2">
        <v>0.56610899999999997</v>
      </c>
      <c r="H10834" s="2">
        <v>0.57024399999999997</v>
      </c>
      <c r="J10834" s="2">
        <v>12.59721</v>
      </c>
      <c r="K10834" s="2">
        <v>0.42654599999999998</v>
      </c>
      <c r="L10834" s="2">
        <v>6.0264999999999999E-2</v>
      </c>
    </row>
    <row r="10835" spans="1:12" x14ac:dyDescent="0.2">
      <c r="A10835" s="2">
        <v>12.597910000000001</v>
      </c>
      <c r="B10835" s="2">
        <v>112.26260000000001</v>
      </c>
      <c r="C10835" s="2">
        <v>0.52923500000000001</v>
      </c>
      <c r="D10835" s="2">
        <v>1.223346</v>
      </c>
      <c r="F10835" s="2">
        <v>12.5951</v>
      </c>
      <c r="G10835" s="2">
        <v>0.56616999999999995</v>
      </c>
      <c r="H10835" s="2">
        <v>0.56988499999999997</v>
      </c>
      <c r="J10835" s="2">
        <v>12.597910000000001</v>
      </c>
      <c r="K10835" s="2">
        <v>0.42656500000000003</v>
      </c>
      <c r="L10835" s="2">
        <v>6.0512999999999997E-2</v>
      </c>
    </row>
    <row r="10836" spans="1:12" x14ac:dyDescent="0.2">
      <c r="A10836" s="2">
        <v>12.598610000000001</v>
      </c>
      <c r="B10836" s="2">
        <v>112.2783</v>
      </c>
      <c r="C10836" s="2">
        <v>0.52969299999999997</v>
      </c>
      <c r="D10836" s="2">
        <v>1.2237960000000001</v>
      </c>
      <c r="F10836" s="2">
        <v>12.59581</v>
      </c>
      <c r="G10836" s="2">
        <v>0.566994</v>
      </c>
      <c r="H10836" s="2">
        <v>0.57028199999999996</v>
      </c>
      <c r="J10836" s="2">
        <v>12.598610000000001</v>
      </c>
      <c r="K10836" s="2">
        <v>0.426624</v>
      </c>
      <c r="L10836" s="2">
        <v>6.0385000000000001E-2</v>
      </c>
    </row>
    <row r="10837" spans="1:12" x14ac:dyDescent="0.2">
      <c r="A10837" s="2">
        <v>12.599309999999999</v>
      </c>
      <c r="B10837" s="2">
        <v>112.294</v>
      </c>
      <c r="C10837" s="2">
        <v>0.52903699999999998</v>
      </c>
      <c r="D10837" s="2">
        <v>1.2242690000000001</v>
      </c>
      <c r="F10837" s="2">
        <v>12.59651</v>
      </c>
      <c r="G10837" s="2">
        <v>0.56752000000000002</v>
      </c>
      <c r="H10837" s="2">
        <v>0.57040400000000002</v>
      </c>
      <c r="J10837" s="2">
        <v>12.599309999999999</v>
      </c>
      <c r="K10837" s="2">
        <v>0.42732399999999998</v>
      </c>
      <c r="L10837" s="2">
        <v>6.0449999999999997E-2</v>
      </c>
    </row>
    <row r="10838" spans="1:12" x14ac:dyDescent="0.2">
      <c r="A10838" s="2">
        <v>12.600009999999999</v>
      </c>
      <c r="B10838" s="2">
        <v>112.3096</v>
      </c>
      <c r="C10838" s="2">
        <v>0.52920500000000004</v>
      </c>
      <c r="D10838" s="2">
        <v>1.224353</v>
      </c>
      <c r="F10838" s="2">
        <v>12.59721</v>
      </c>
      <c r="G10838" s="2">
        <v>0.56755100000000003</v>
      </c>
      <c r="H10838" s="2">
        <v>0.57055699999999998</v>
      </c>
      <c r="J10838" s="2">
        <v>12.600009999999999</v>
      </c>
      <c r="K10838" s="2">
        <v>0.42788700000000002</v>
      </c>
      <c r="L10838" s="2">
        <v>6.0336000000000001E-2</v>
      </c>
    </row>
    <row r="10839" spans="1:12" x14ac:dyDescent="0.2">
      <c r="A10839" s="2">
        <v>12.600720000000001</v>
      </c>
      <c r="B10839" s="2">
        <v>112.3248</v>
      </c>
      <c r="C10839" s="2">
        <v>0.52954000000000001</v>
      </c>
      <c r="D10839" s="2">
        <v>1.224254</v>
      </c>
      <c r="F10839" s="2">
        <v>12.597910000000001</v>
      </c>
      <c r="G10839" s="2">
        <v>0.56755100000000003</v>
      </c>
      <c r="H10839" s="2">
        <v>0.57116699999999998</v>
      </c>
      <c r="J10839" s="2">
        <v>12.600720000000001</v>
      </c>
      <c r="K10839" s="2">
        <v>0.42779899999999998</v>
      </c>
      <c r="L10839" s="2">
        <v>6.0039000000000002E-2</v>
      </c>
    </row>
    <row r="10840" spans="1:12" x14ac:dyDescent="0.2">
      <c r="A10840" s="2">
        <v>12.601419999999999</v>
      </c>
      <c r="B10840" s="2">
        <v>112.3391</v>
      </c>
      <c r="C10840" s="2">
        <v>0.52966199999999997</v>
      </c>
      <c r="D10840" s="2">
        <v>1.224918</v>
      </c>
      <c r="F10840" s="2">
        <v>12.598610000000001</v>
      </c>
      <c r="G10840" s="2">
        <v>0.56792399999999998</v>
      </c>
      <c r="H10840" s="2">
        <v>0.571793</v>
      </c>
      <c r="J10840" s="2">
        <v>12.601419999999999</v>
      </c>
      <c r="K10840" s="2">
        <v>0.42797099999999999</v>
      </c>
      <c r="L10840" s="2">
        <v>5.9615000000000001E-2</v>
      </c>
    </row>
    <row r="10841" spans="1:12" x14ac:dyDescent="0.2">
      <c r="A10841" s="2">
        <v>12.602119999999999</v>
      </c>
      <c r="B10841" s="2">
        <v>112.3539</v>
      </c>
      <c r="C10841" s="2">
        <v>0.52971599999999996</v>
      </c>
      <c r="D10841" s="2">
        <v>1.2254750000000001</v>
      </c>
      <c r="F10841" s="2">
        <v>12.599309999999999</v>
      </c>
      <c r="G10841" s="2">
        <v>0.56816900000000004</v>
      </c>
      <c r="H10841" s="2">
        <v>0.57277699999999998</v>
      </c>
      <c r="J10841" s="2">
        <v>12.602119999999999</v>
      </c>
      <c r="K10841" s="2">
        <v>0.42821500000000001</v>
      </c>
      <c r="L10841" s="2">
        <v>5.9346000000000003E-2</v>
      </c>
    </row>
    <row r="10842" spans="1:12" x14ac:dyDescent="0.2">
      <c r="A10842" s="2">
        <v>12.602819999999999</v>
      </c>
      <c r="B10842" s="2">
        <v>112.3689</v>
      </c>
      <c r="C10842" s="2">
        <v>0.529582</v>
      </c>
      <c r="D10842" s="2">
        <v>1.226451</v>
      </c>
      <c r="F10842" s="2">
        <v>12.600009999999999</v>
      </c>
      <c r="G10842" s="2">
        <v>0.56867199999999996</v>
      </c>
      <c r="H10842" s="2">
        <v>0.57338</v>
      </c>
      <c r="J10842" s="2">
        <v>12.602819999999999</v>
      </c>
      <c r="K10842" s="2">
        <v>0.42815399999999998</v>
      </c>
      <c r="L10842" s="2">
        <v>5.9135E-2</v>
      </c>
    </row>
    <row r="10843" spans="1:12" x14ac:dyDescent="0.2">
      <c r="A10843" s="2">
        <v>12.60352</v>
      </c>
      <c r="B10843" s="2">
        <v>112.384</v>
      </c>
      <c r="C10843" s="2">
        <v>0.53037599999999996</v>
      </c>
      <c r="D10843" s="2">
        <v>1.22668</v>
      </c>
      <c r="F10843" s="2">
        <v>12.600720000000001</v>
      </c>
      <c r="G10843" s="2">
        <v>0.56919900000000001</v>
      </c>
      <c r="H10843" s="2">
        <v>0.57331799999999999</v>
      </c>
      <c r="J10843" s="2">
        <v>12.60352</v>
      </c>
      <c r="K10843" s="2">
        <v>0.42777199999999999</v>
      </c>
      <c r="L10843" s="2">
        <v>5.9041000000000003E-2</v>
      </c>
    </row>
    <row r="10844" spans="1:12" x14ac:dyDescent="0.2">
      <c r="A10844" s="2">
        <v>12.60422</v>
      </c>
      <c r="B10844" s="2">
        <v>112.39830000000001</v>
      </c>
      <c r="C10844" s="2">
        <v>0.53092499999999998</v>
      </c>
      <c r="D10844" s="2">
        <v>1.226726</v>
      </c>
      <c r="F10844" s="2">
        <v>12.601419999999999</v>
      </c>
      <c r="G10844" s="2">
        <v>0.56965600000000005</v>
      </c>
      <c r="H10844" s="2">
        <v>0.57430999999999999</v>
      </c>
      <c r="J10844" s="2">
        <v>12.60422</v>
      </c>
      <c r="K10844" s="2">
        <v>0.42727999999999999</v>
      </c>
      <c r="L10844" s="2">
        <v>5.8865000000000001E-2</v>
      </c>
    </row>
    <row r="10845" spans="1:12" x14ac:dyDescent="0.2">
      <c r="A10845" s="2">
        <v>12.60492</v>
      </c>
      <c r="B10845" s="2">
        <v>112.4119</v>
      </c>
      <c r="C10845" s="2">
        <v>0.53200499999999995</v>
      </c>
      <c r="D10845" s="2">
        <v>1.2275119999999999</v>
      </c>
      <c r="F10845" s="2">
        <v>12.602119999999999</v>
      </c>
      <c r="G10845" s="2">
        <v>0.56979400000000002</v>
      </c>
      <c r="H10845" s="2">
        <v>0.57497399999999999</v>
      </c>
      <c r="J10845" s="2">
        <v>12.60492</v>
      </c>
      <c r="K10845" s="2">
        <v>0.42712800000000001</v>
      </c>
      <c r="L10845" s="2">
        <v>5.8740000000000001E-2</v>
      </c>
    </row>
    <row r="10846" spans="1:12" x14ac:dyDescent="0.2">
      <c r="A10846" s="2">
        <v>12.60562</v>
      </c>
      <c r="B10846" s="2">
        <v>112.4256</v>
      </c>
      <c r="C10846" s="2">
        <v>0.53237500000000004</v>
      </c>
      <c r="D10846" s="2">
        <v>1.228</v>
      </c>
      <c r="F10846" s="2">
        <v>12.602819999999999</v>
      </c>
      <c r="G10846" s="2">
        <v>0.56995399999999996</v>
      </c>
      <c r="H10846" s="2">
        <v>0.57612600000000003</v>
      </c>
      <c r="J10846" s="2">
        <v>12.60562</v>
      </c>
      <c r="K10846" s="2">
        <v>0.42764600000000003</v>
      </c>
      <c r="L10846" s="2">
        <v>5.8575000000000002E-2</v>
      </c>
    </row>
    <row r="10847" spans="1:12" x14ac:dyDescent="0.2">
      <c r="A10847" s="2">
        <v>12.60633</v>
      </c>
      <c r="B10847" s="2">
        <v>112.4393</v>
      </c>
      <c r="C10847" s="2">
        <v>0.53229800000000005</v>
      </c>
      <c r="D10847" s="2">
        <v>1.2284189999999999</v>
      </c>
      <c r="F10847" s="2">
        <v>12.60352</v>
      </c>
      <c r="G10847" s="2">
        <v>0.57007600000000003</v>
      </c>
      <c r="H10847" s="2">
        <v>0.57692699999999997</v>
      </c>
      <c r="J10847" s="2">
        <v>12.60633</v>
      </c>
      <c r="K10847" s="2">
        <v>0.428087</v>
      </c>
      <c r="L10847" s="2">
        <v>5.8582000000000002E-2</v>
      </c>
    </row>
    <row r="10848" spans="1:12" x14ac:dyDescent="0.2">
      <c r="A10848" s="2">
        <v>12.60703</v>
      </c>
      <c r="B10848" s="2">
        <v>112.45310000000001</v>
      </c>
      <c r="C10848" s="2">
        <v>0.53248499999999999</v>
      </c>
      <c r="D10848" s="2">
        <v>1.2285189999999999</v>
      </c>
      <c r="F10848" s="2">
        <v>12.60422</v>
      </c>
      <c r="G10848" s="2">
        <v>0.57062500000000005</v>
      </c>
      <c r="H10848" s="2">
        <v>0.57689699999999999</v>
      </c>
      <c r="J10848" s="2">
        <v>12.60703</v>
      </c>
      <c r="K10848" s="2">
        <v>0.42807600000000001</v>
      </c>
      <c r="L10848" s="2">
        <v>5.8699000000000001E-2</v>
      </c>
    </row>
    <row r="10849" spans="1:12" x14ac:dyDescent="0.2">
      <c r="A10849" s="2">
        <v>12.60773</v>
      </c>
      <c r="B10849" s="2">
        <v>112.46680000000001</v>
      </c>
      <c r="C10849" s="2">
        <v>0.53274500000000002</v>
      </c>
      <c r="D10849" s="2">
        <v>1.2290760000000001</v>
      </c>
      <c r="F10849" s="2">
        <v>12.60492</v>
      </c>
      <c r="G10849" s="2">
        <v>0.57079299999999999</v>
      </c>
      <c r="H10849" s="2">
        <v>0.57732399999999995</v>
      </c>
      <c r="J10849" s="2">
        <v>12.60773</v>
      </c>
      <c r="K10849" s="2">
        <v>0.42815999999999999</v>
      </c>
      <c r="L10849" s="2">
        <v>5.8781E-2</v>
      </c>
    </row>
    <row r="10850" spans="1:12" x14ac:dyDescent="0.2">
      <c r="A10850" s="2">
        <v>12.60843</v>
      </c>
      <c r="B10850" s="2">
        <v>112.47969999999999</v>
      </c>
      <c r="C10850" s="2">
        <v>0.53342699999999998</v>
      </c>
      <c r="D10850" s="2">
        <v>1.229312</v>
      </c>
      <c r="F10850" s="2">
        <v>12.60562</v>
      </c>
      <c r="G10850" s="2">
        <v>0.57095300000000004</v>
      </c>
      <c r="H10850" s="2">
        <v>0.57734700000000005</v>
      </c>
      <c r="J10850" s="2">
        <v>12.60843</v>
      </c>
      <c r="K10850" s="2">
        <v>0.428423</v>
      </c>
      <c r="L10850" s="2">
        <v>5.8432999999999999E-2</v>
      </c>
    </row>
    <row r="10851" spans="1:12" x14ac:dyDescent="0.2">
      <c r="A10851" s="2">
        <v>12.60913</v>
      </c>
      <c r="B10851" s="2">
        <v>112.4911</v>
      </c>
      <c r="C10851" s="2">
        <v>0.53366400000000003</v>
      </c>
      <c r="D10851" s="2">
        <v>1.2304409999999999</v>
      </c>
      <c r="F10851" s="2">
        <v>12.60633</v>
      </c>
      <c r="G10851" s="2">
        <v>0.57051799999999997</v>
      </c>
      <c r="H10851" s="2">
        <v>0.57752999999999999</v>
      </c>
      <c r="J10851" s="2">
        <v>12.60913</v>
      </c>
      <c r="K10851" s="2">
        <v>0.42832199999999998</v>
      </c>
      <c r="L10851" s="2">
        <v>5.8297000000000002E-2</v>
      </c>
    </row>
    <row r="10852" spans="1:12" x14ac:dyDescent="0.2">
      <c r="A10852" s="2">
        <v>12.609830000000001</v>
      </c>
      <c r="B10852" s="2">
        <v>112.5031</v>
      </c>
      <c r="C10852" s="2">
        <v>0.53387799999999996</v>
      </c>
      <c r="D10852" s="2">
        <v>1.23051</v>
      </c>
      <c r="F10852" s="2">
        <v>12.60703</v>
      </c>
      <c r="G10852" s="2">
        <v>0.57045699999999999</v>
      </c>
      <c r="H10852" s="2">
        <v>0.57749899999999998</v>
      </c>
      <c r="J10852" s="2">
        <v>12.609830000000001</v>
      </c>
      <c r="K10852" s="2">
        <v>0.42796699999999999</v>
      </c>
      <c r="L10852" s="2">
        <v>5.8495999999999999E-2</v>
      </c>
    </row>
    <row r="10853" spans="1:12" x14ac:dyDescent="0.2">
      <c r="A10853" s="2">
        <v>12.610530000000001</v>
      </c>
      <c r="B10853" s="2">
        <v>112.51560000000001</v>
      </c>
      <c r="C10853" s="2">
        <v>0.53412199999999999</v>
      </c>
      <c r="D10853" s="2">
        <v>1.231525</v>
      </c>
      <c r="F10853" s="2">
        <v>12.60773</v>
      </c>
      <c r="G10853" s="2">
        <v>0.570496</v>
      </c>
      <c r="H10853" s="2">
        <v>0.577461</v>
      </c>
      <c r="J10853" s="2">
        <v>12.610530000000001</v>
      </c>
      <c r="K10853" s="2">
        <v>0.42766599999999999</v>
      </c>
      <c r="L10853" s="2">
        <v>5.8694000000000003E-2</v>
      </c>
    </row>
    <row r="10854" spans="1:12" x14ac:dyDescent="0.2">
      <c r="A10854" s="2">
        <v>12.61124</v>
      </c>
      <c r="B10854" s="2">
        <v>112.5283</v>
      </c>
      <c r="C10854" s="2">
        <v>0.53453399999999995</v>
      </c>
      <c r="D10854" s="2">
        <v>1.2320739999999999</v>
      </c>
      <c r="F10854" s="2">
        <v>12.60843</v>
      </c>
      <c r="G10854" s="2">
        <v>0.57027399999999995</v>
      </c>
      <c r="H10854" s="2">
        <v>0.57747700000000002</v>
      </c>
      <c r="J10854" s="2">
        <v>12.61124</v>
      </c>
      <c r="K10854" s="2">
        <v>0.42801699999999998</v>
      </c>
      <c r="L10854" s="2">
        <v>5.8786999999999999E-2</v>
      </c>
    </row>
    <row r="10855" spans="1:12" x14ac:dyDescent="0.2">
      <c r="A10855" s="2">
        <v>12.611940000000001</v>
      </c>
      <c r="B10855" s="2">
        <v>112.54040000000001</v>
      </c>
      <c r="C10855" s="2">
        <v>0.53498000000000001</v>
      </c>
      <c r="D10855" s="2">
        <v>1.2331270000000001</v>
      </c>
      <c r="F10855" s="2">
        <v>12.60913</v>
      </c>
      <c r="G10855" s="2">
        <v>0.57021299999999997</v>
      </c>
      <c r="H10855" s="2">
        <v>0.57743800000000001</v>
      </c>
      <c r="J10855" s="2">
        <v>12.611940000000001</v>
      </c>
      <c r="K10855" s="2">
        <v>0.428423</v>
      </c>
      <c r="L10855" s="2">
        <v>5.8746E-2</v>
      </c>
    </row>
    <row r="10856" spans="1:12" x14ac:dyDescent="0.2">
      <c r="A10856" s="2">
        <v>12.612640000000001</v>
      </c>
      <c r="B10856" s="2">
        <v>112.5527</v>
      </c>
      <c r="C10856" s="2">
        <v>0.53503000000000001</v>
      </c>
      <c r="D10856" s="2">
        <v>1.2338750000000001</v>
      </c>
      <c r="F10856" s="2">
        <v>12.609830000000001</v>
      </c>
      <c r="G10856" s="2">
        <v>0.57024399999999997</v>
      </c>
      <c r="H10856" s="2">
        <v>0.57750699999999999</v>
      </c>
      <c r="J10856" s="2">
        <v>12.612640000000001</v>
      </c>
      <c r="K10856" s="2">
        <v>0.42888100000000001</v>
      </c>
      <c r="L10856" s="2">
        <v>5.9076999999999998E-2</v>
      </c>
    </row>
    <row r="10857" spans="1:12" x14ac:dyDescent="0.2">
      <c r="A10857" s="2">
        <v>12.613340000000001</v>
      </c>
      <c r="B10857" s="2">
        <v>112.56489999999999</v>
      </c>
      <c r="C10857" s="2">
        <v>0.53498400000000002</v>
      </c>
      <c r="D10857" s="2">
        <v>1.234027</v>
      </c>
      <c r="F10857" s="2">
        <v>12.610530000000001</v>
      </c>
      <c r="G10857" s="2">
        <v>0.56988499999999997</v>
      </c>
      <c r="H10857" s="2">
        <v>0.57758299999999996</v>
      </c>
      <c r="J10857" s="2">
        <v>12.613340000000001</v>
      </c>
      <c r="K10857" s="2">
        <v>0.42956499999999997</v>
      </c>
      <c r="L10857" s="2">
        <v>5.9154999999999999E-2</v>
      </c>
    </row>
    <row r="10858" spans="1:12" x14ac:dyDescent="0.2">
      <c r="A10858" s="2">
        <v>12.614039999999999</v>
      </c>
      <c r="B10858" s="2">
        <v>112.5761</v>
      </c>
      <c r="C10858" s="2">
        <v>0.535636</v>
      </c>
      <c r="D10858" s="2">
        <v>1.2345839999999999</v>
      </c>
      <c r="F10858" s="2">
        <v>12.61124</v>
      </c>
      <c r="G10858" s="2">
        <v>0.57028199999999996</v>
      </c>
      <c r="H10858" s="2">
        <v>0.57740000000000002</v>
      </c>
      <c r="J10858" s="2">
        <v>12.614039999999999</v>
      </c>
      <c r="K10858" s="2">
        <v>0.42966599999999999</v>
      </c>
      <c r="L10858" s="2">
        <v>5.8734000000000001E-2</v>
      </c>
    </row>
    <row r="10859" spans="1:12" x14ac:dyDescent="0.2">
      <c r="A10859" s="2">
        <v>12.614739999999999</v>
      </c>
      <c r="B10859" s="2">
        <v>112.5869</v>
      </c>
      <c r="C10859" s="2">
        <v>0.53652900000000003</v>
      </c>
      <c r="D10859" s="2">
        <v>1.2354609999999999</v>
      </c>
      <c r="F10859" s="2">
        <v>12.611940000000001</v>
      </c>
      <c r="G10859" s="2">
        <v>0.57040400000000002</v>
      </c>
      <c r="H10859" s="2">
        <v>0.57691199999999998</v>
      </c>
      <c r="J10859" s="2">
        <v>12.614739999999999</v>
      </c>
      <c r="K10859" s="2">
        <v>0.42981900000000001</v>
      </c>
      <c r="L10859" s="2">
        <v>5.8200000000000002E-2</v>
      </c>
    </row>
    <row r="10860" spans="1:12" x14ac:dyDescent="0.2">
      <c r="A10860" s="2">
        <v>12.61544</v>
      </c>
      <c r="B10860" s="2">
        <v>112.59820000000001</v>
      </c>
      <c r="C10860" s="2">
        <v>0.53702499999999997</v>
      </c>
      <c r="D10860" s="2">
        <v>1.2362850000000001</v>
      </c>
      <c r="F10860" s="2">
        <v>12.612640000000001</v>
      </c>
      <c r="G10860" s="2">
        <v>0.57055699999999998</v>
      </c>
      <c r="H10860" s="2">
        <v>0.57668299999999995</v>
      </c>
      <c r="J10860" s="2">
        <v>12.61544</v>
      </c>
      <c r="K10860" s="2">
        <v>0.43023899999999998</v>
      </c>
      <c r="L10860" s="2">
        <v>5.8187999999999997E-2</v>
      </c>
    </row>
    <row r="10861" spans="1:12" x14ac:dyDescent="0.2">
      <c r="A10861" s="2">
        <v>12.616149999999999</v>
      </c>
      <c r="B10861" s="2">
        <v>112.6091</v>
      </c>
      <c r="C10861" s="2">
        <v>0.53709300000000004</v>
      </c>
      <c r="D10861" s="2">
        <v>1.2363850000000001</v>
      </c>
      <c r="F10861" s="2">
        <v>12.613340000000001</v>
      </c>
      <c r="G10861" s="2">
        <v>0.57116699999999998</v>
      </c>
      <c r="H10861" s="2">
        <v>0.57702600000000004</v>
      </c>
      <c r="J10861" s="2">
        <v>12.616149999999999</v>
      </c>
      <c r="K10861" s="2">
        <v>0.43055900000000003</v>
      </c>
      <c r="L10861" s="2">
        <v>5.8277000000000002E-2</v>
      </c>
    </row>
    <row r="10862" spans="1:12" x14ac:dyDescent="0.2">
      <c r="A10862" s="2">
        <v>12.616849999999999</v>
      </c>
      <c r="B10862" s="2">
        <v>112.61960000000001</v>
      </c>
      <c r="C10862" s="2">
        <v>0.537582</v>
      </c>
      <c r="D10862" s="2">
        <v>1.2366360000000001</v>
      </c>
      <c r="F10862" s="2">
        <v>12.614039999999999</v>
      </c>
      <c r="G10862" s="2">
        <v>0.571793</v>
      </c>
      <c r="H10862" s="2">
        <v>0.57731600000000005</v>
      </c>
      <c r="J10862" s="2">
        <v>12.616849999999999</v>
      </c>
      <c r="K10862" s="2">
        <v>0.43119600000000002</v>
      </c>
      <c r="L10862" s="2">
        <v>5.8538E-2</v>
      </c>
    </row>
    <row r="10863" spans="1:12" x14ac:dyDescent="0.2">
      <c r="A10863" s="2">
        <v>12.61755</v>
      </c>
      <c r="B10863" s="2">
        <v>112.62990000000001</v>
      </c>
      <c r="C10863" s="2">
        <v>0.53795199999999999</v>
      </c>
      <c r="D10863" s="2">
        <v>1.237109</v>
      </c>
      <c r="F10863" s="2">
        <v>12.614739999999999</v>
      </c>
      <c r="G10863" s="2">
        <v>0.57277699999999998</v>
      </c>
      <c r="H10863" s="2">
        <v>0.57786599999999999</v>
      </c>
      <c r="J10863" s="2">
        <v>12.61755</v>
      </c>
      <c r="K10863" s="2">
        <v>0.431618</v>
      </c>
      <c r="L10863" s="2">
        <v>5.8455E-2</v>
      </c>
    </row>
    <row r="10864" spans="1:12" x14ac:dyDescent="0.2">
      <c r="A10864" s="2">
        <v>12.61825</v>
      </c>
      <c r="B10864" s="2">
        <v>112.6399</v>
      </c>
      <c r="C10864" s="2">
        <v>0.537883</v>
      </c>
      <c r="D10864" s="2">
        <v>1.2377880000000001</v>
      </c>
      <c r="F10864" s="2">
        <v>12.61544</v>
      </c>
      <c r="G10864" s="2">
        <v>0.57338</v>
      </c>
      <c r="H10864" s="2">
        <v>0.57774400000000004</v>
      </c>
      <c r="J10864" s="2">
        <v>12.61825</v>
      </c>
      <c r="K10864" s="2">
        <v>0.43199900000000002</v>
      </c>
      <c r="L10864" s="2">
        <v>5.8410999999999998E-2</v>
      </c>
    </row>
    <row r="10865" spans="1:12" x14ac:dyDescent="0.2">
      <c r="A10865" s="2">
        <v>12.61895</v>
      </c>
      <c r="B10865" s="2">
        <v>112.6498</v>
      </c>
      <c r="C10865" s="2">
        <v>0.53879500000000002</v>
      </c>
      <c r="D10865" s="2">
        <v>1.237781</v>
      </c>
      <c r="F10865" s="2">
        <v>12.616149999999999</v>
      </c>
      <c r="G10865" s="2">
        <v>0.57331799999999999</v>
      </c>
      <c r="H10865" s="2">
        <v>0.57722499999999999</v>
      </c>
      <c r="J10865" s="2">
        <v>12.61895</v>
      </c>
      <c r="K10865" s="2">
        <v>0.43264000000000002</v>
      </c>
      <c r="L10865" s="2">
        <v>5.8090999999999997E-2</v>
      </c>
    </row>
    <row r="10866" spans="1:12" x14ac:dyDescent="0.2">
      <c r="A10866" s="2">
        <v>12.61965</v>
      </c>
      <c r="B10866" s="2">
        <v>112.6597</v>
      </c>
      <c r="C10866" s="2">
        <v>0.53916900000000001</v>
      </c>
      <c r="D10866" s="2">
        <v>1.237544</v>
      </c>
      <c r="F10866" s="2">
        <v>12.616849999999999</v>
      </c>
      <c r="G10866" s="2">
        <v>0.57430999999999999</v>
      </c>
      <c r="H10866" s="2">
        <v>0.57719399999999998</v>
      </c>
      <c r="J10866" s="2">
        <v>12.61965</v>
      </c>
      <c r="K10866" s="2">
        <v>0.433388</v>
      </c>
      <c r="L10866" s="2">
        <v>5.7771999999999997E-2</v>
      </c>
    </row>
    <row r="10867" spans="1:12" x14ac:dyDescent="0.2">
      <c r="A10867" s="2">
        <v>12.62035</v>
      </c>
      <c r="B10867" s="2">
        <v>112.669</v>
      </c>
      <c r="C10867" s="2">
        <v>0.53899699999999995</v>
      </c>
      <c r="D10867" s="2">
        <v>1.237895</v>
      </c>
      <c r="F10867" s="2">
        <v>12.61755</v>
      </c>
      <c r="G10867" s="2">
        <v>0.57497399999999999</v>
      </c>
      <c r="H10867" s="2">
        <v>0.57796499999999995</v>
      </c>
      <c r="J10867" s="2">
        <v>12.62035</v>
      </c>
      <c r="K10867" s="2">
        <v>0.43406299999999998</v>
      </c>
      <c r="L10867" s="2">
        <v>5.8040000000000001E-2</v>
      </c>
    </row>
    <row r="10868" spans="1:12" x14ac:dyDescent="0.2">
      <c r="A10868" s="2">
        <v>12.62106</v>
      </c>
      <c r="B10868" s="2">
        <v>112.67740000000001</v>
      </c>
      <c r="C10868" s="2">
        <v>0.53935900000000003</v>
      </c>
      <c r="D10868" s="2">
        <v>1.238612</v>
      </c>
      <c r="F10868" s="2">
        <v>12.61825</v>
      </c>
      <c r="G10868" s="2">
        <v>0.57612600000000003</v>
      </c>
      <c r="H10868" s="2">
        <v>0.57791899999999996</v>
      </c>
      <c r="J10868" s="2">
        <v>12.62106</v>
      </c>
      <c r="K10868" s="2">
        <v>0.43452099999999999</v>
      </c>
      <c r="L10868" s="2">
        <v>5.8102000000000001E-2</v>
      </c>
    </row>
    <row r="10869" spans="1:12" x14ac:dyDescent="0.2">
      <c r="A10869" s="2">
        <v>12.62176</v>
      </c>
      <c r="B10869" s="2">
        <v>112.68680000000001</v>
      </c>
      <c r="C10869" s="2">
        <v>0.53968400000000005</v>
      </c>
      <c r="D10869" s="2">
        <v>1.239368</v>
      </c>
      <c r="F10869" s="2">
        <v>12.61895</v>
      </c>
      <c r="G10869" s="2">
        <v>0.57692699999999997</v>
      </c>
      <c r="H10869" s="2">
        <v>0.57796499999999995</v>
      </c>
      <c r="J10869" s="2">
        <v>12.62176</v>
      </c>
      <c r="K10869" s="2">
        <v>0.43457400000000002</v>
      </c>
      <c r="L10869" s="2">
        <v>5.8162999999999999E-2</v>
      </c>
    </row>
    <row r="10870" spans="1:12" x14ac:dyDescent="0.2">
      <c r="A10870" s="2">
        <v>12.62246</v>
      </c>
      <c r="B10870" s="2">
        <v>112.69580000000001</v>
      </c>
      <c r="C10870" s="2">
        <v>0.53974500000000003</v>
      </c>
      <c r="D10870" s="2">
        <v>1.239322</v>
      </c>
      <c r="F10870" s="2">
        <v>12.61965</v>
      </c>
      <c r="G10870" s="2">
        <v>0.57689699999999999</v>
      </c>
      <c r="H10870" s="2">
        <v>0.57836900000000002</v>
      </c>
      <c r="J10870" s="2">
        <v>12.62246</v>
      </c>
      <c r="K10870" s="2">
        <v>0.43419799999999997</v>
      </c>
      <c r="L10870" s="2">
        <v>5.7772999999999998E-2</v>
      </c>
    </row>
    <row r="10871" spans="1:12" x14ac:dyDescent="0.2">
      <c r="A10871" s="2">
        <v>12.62316</v>
      </c>
      <c r="B10871" s="2">
        <v>112.70489999999999</v>
      </c>
      <c r="C10871" s="2">
        <v>0.53988599999999998</v>
      </c>
      <c r="D10871" s="2">
        <v>1.2393069999999999</v>
      </c>
      <c r="F10871" s="2">
        <v>12.62035</v>
      </c>
      <c r="G10871" s="2">
        <v>0.57732399999999995</v>
      </c>
      <c r="H10871" s="2">
        <v>0.57885699999999995</v>
      </c>
      <c r="J10871" s="2">
        <v>12.62316</v>
      </c>
      <c r="K10871" s="2">
        <v>0.43410500000000002</v>
      </c>
      <c r="L10871" s="2">
        <v>5.7507999999999997E-2</v>
      </c>
    </row>
    <row r="10872" spans="1:12" x14ac:dyDescent="0.2">
      <c r="A10872" s="2">
        <v>12.623860000000001</v>
      </c>
      <c r="B10872" s="2">
        <v>112.7132</v>
      </c>
      <c r="C10872" s="2">
        <v>0.54081599999999996</v>
      </c>
      <c r="D10872" s="2">
        <v>1.2396579999999999</v>
      </c>
      <c r="F10872" s="2">
        <v>12.62106</v>
      </c>
      <c r="G10872" s="2">
        <v>0.57734700000000005</v>
      </c>
      <c r="H10872" s="2">
        <v>0.57949799999999996</v>
      </c>
      <c r="J10872" s="2">
        <v>12.623860000000001</v>
      </c>
      <c r="K10872" s="2">
        <v>0.43417</v>
      </c>
      <c r="L10872" s="2">
        <v>5.6780999999999998E-2</v>
      </c>
    </row>
    <row r="10873" spans="1:12" x14ac:dyDescent="0.2">
      <c r="A10873" s="2">
        <v>12.624560000000001</v>
      </c>
      <c r="B10873" s="2">
        <v>112.7213</v>
      </c>
      <c r="C10873" s="2">
        <v>0.54067200000000004</v>
      </c>
      <c r="D10873" s="2">
        <v>1.240154</v>
      </c>
      <c r="F10873" s="2">
        <v>12.62176</v>
      </c>
      <c r="G10873" s="2">
        <v>0.57752999999999999</v>
      </c>
      <c r="H10873" s="2">
        <v>0.57985699999999996</v>
      </c>
      <c r="J10873" s="2">
        <v>12.624560000000001</v>
      </c>
      <c r="K10873" s="2">
        <v>0.434452</v>
      </c>
      <c r="L10873" s="2">
        <v>5.6404999999999997E-2</v>
      </c>
    </row>
    <row r="10874" spans="1:12" x14ac:dyDescent="0.2">
      <c r="A10874" s="2">
        <v>12.625260000000001</v>
      </c>
      <c r="B10874" s="2">
        <v>112.729</v>
      </c>
      <c r="C10874" s="2">
        <v>0.54063700000000003</v>
      </c>
      <c r="D10874" s="2">
        <v>1.240848</v>
      </c>
      <c r="F10874" s="2">
        <v>12.62246</v>
      </c>
      <c r="G10874" s="2">
        <v>0.57749899999999998</v>
      </c>
      <c r="H10874" s="2">
        <v>0.57992600000000005</v>
      </c>
      <c r="J10874" s="2">
        <v>12.625260000000001</v>
      </c>
      <c r="K10874" s="2">
        <v>0.434917</v>
      </c>
      <c r="L10874" s="2">
        <v>5.6408E-2</v>
      </c>
    </row>
    <row r="10875" spans="1:12" x14ac:dyDescent="0.2">
      <c r="A10875" s="2">
        <v>12.625959999999999</v>
      </c>
      <c r="B10875" s="2">
        <v>112.7362</v>
      </c>
      <c r="C10875" s="2">
        <v>0.54075899999999999</v>
      </c>
      <c r="D10875" s="2">
        <v>1.2416640000000001</v>
      </c>
      <c r="F10875" s="2">
        <v>12.62316</v>
      </c>
      <c r="G10875" s="2">
        <v>0.577461</v>
      </c>
      <c r="H10875" s="2">
        <v>0.58014699999999997</v>
      </c>
      <c r="J10875" s="2">
        <v>12.625959999999999</v>
      </c>
      <c r="K10875" s="2">
        <v>0.43524000000000002</v>
      </c>
      <c r="L10875" s="2">
        <v>5.6441999999999999E-2</v>
      </c>
    </row>
    <row r="10876" spans="1:12" x14ac:dyDescent="0.2">
      <c r="A10876" s="2">
        <v>12.626670000000001</v>
      </c>
      <c r="B10876" s="2">
        <v>112.7436</v>
      </c>
      <c r="C10876" s="2">
        <v>0.54057200000000005</v>
      </c>
      <c r="D10876" s="2">
        <v>1.2420150000000001</v>
      </c>
      <c r="F10876" s="2">
        <v>12.623860000000001</v>
      </c>
      <c r="G10876" s="2">
        <v>0.57747700000000002</v>
      </c>
      <c r="H10876" s="2">
        <v>0.58029900000000001</v>
      </c>
      <c r="J10876" s="2">
        <v>12.626670000000001</v>
      </c>
      <c r="K10876" s="2">
        <v>0.43532700000000002</v>
      </c>
      <c r="L10876" s="2">
        <v>5.6333000000000001E-2</v>
      </c>
    </row>
    <row r="10877" spans="1:12" x14ac:dyDescent="0.2">
      <c r="A10877" s="2">
        <v>12.627370000000001</v>
      </c>
      <c r="B10877" s="2">
        <v>112.7509</v>
      </c>
      <c r="C10877" s="2">
        <v>0.54036600000000001</v>
      </c>
      <c r="D10877" s="2">
        <v>1.241992</v>
      </c>
      <c r="F10877" s="2">
        <v>12.624560000000001</v>
      </c>
      <c r="G10877" s="2">
        <v>0.57743800000000001</v>
      </c>
      <c r="H10877" s="2">
        <v>0.58043699999999998</v>
      </c>
      <c r="J10877" s="2">
        <v>12.627370000000001</v>
      </c>
      <c r="K10877" s="2">
        <v>0.43548399999999998</v>
      </c>
      <c r="L10877" s="2">
        <v>5.6485E-2</v>
      </c>
    </row>
    <row r="10878" spans="1:12" x14ac:dyDescent="0.2">
      <c r="A10878" s="2">
        <v>12.628069999999999</v>
      </c>
      <c r="B10878" s="2">
        <v>112.7578</v>
      </c>
      <c r="C10878" s="2">
        <v>0.54084699999999997</v>
      </c>
      <c r="D10878" s="2">
        <v>1.242267</v>
      </c>
      <c r="F10878" s="2">
        <v>12.625260000000001</v>
      </c>
      <c r="G10878" s="2">
        <v>0.57750699999999999</v>
      </c>
      <c r="H10878" s="2">
        <v>0.58062000000000002</v>
      </c>
      <c r="J10878" s="2">
        <v>12.628069999999999</v>
      </c>
      <c r="K10878" s="2">
        <v>0.43562299999999998</v>
      </c>
      <c r="L10878" s="2">
        <v>5.722E-2</v>
      </c>
    </row>
    <row r="10879" spans="1:12" x14ac:dyDescent="0.2">
      <c r="A10879" s="2">
        <v>12.628769999999999</v>
      </c>
      <c r="B10879" s="2">
        <v>112.765</v>
      </c>
      <c r="C10879" s="2">
        <v>0.54103000000000001</v>
      </c>
      <c r="D10879" s="2">
        <v>1.2429079999999999</v>
      </c>
      <c r="F10879" s="2">
        <v>12.625959999999999</v>
      </c>
      <c r="G10879" s="2">
        <v>0.57758299999999996</v>
      </c>
      <c r="H10879" s="2">
        <v>0.581009</v>
      </c>
      <c r="J10879" s="2">
        <v>12.628769999999999</v>
      </c>
      <c r="K10879" s="2">
        <v>0.43579699999999999</v>
      </c>
      <c r="L10879" s="2">
        <v>5.7983E-2</v>
      </c>
    </row>
    <row r="10880" spans="1:12" x14ac:dyDescent="0.2">
      <c r="A10880" s="2">
        <v>12.62947</v>
      </c>
      <c r="B10880" s="2">
        <v>112.7709</v>
      </c>
      <c r="C10880" s="2">
        <v>0.54175899999999999</v>
      </c>
      <c r="D10880" s="2">
        <v>1.2438389999999999</v>
      </c>
      <c r="F10880" s="2">
        <v>12.626670000000001</v>
      </c>
      <c r="G10880" s="2">
        <v>0.57740000000000002</v>
      </c>
      <c r="H10880" s="2">
        <v>0.58113899999999996</v>
      </c>
      <c r="J10880" s="2">
        <v>12.62947</v>
      </c>
      <c r="K10880" s="2">
        <v>0.436224</v>
      </c>
      <c r="L10880" s="2">
        <v>5.8804000000000002E-2</v>
      </c>
    </row>
    <row r="10881" spans="1:12" x14ac:dyDescent="0.2">
      <c r="A10881" s="2">
        <v>12.63017</v>
      </c>
      <c r="B10881" s="2">
        <v>112.7766</v>
      </c>
      <c r="C10881" s="2">
        <v>0.54247199999999995</v>
      </c>
      <c r="D10881" s="2">
        <v>1.2447079999999999</v>
      </c>
      <c r="F10881" s="2">
        <v>12.627370000000001</v>
      </c>
      <c r="G10881" s="2">
        <v>0.57691199999999998</v>
      </c>
      <c r="H10881" s="2">
        <v>0.58135199999999998</v>
      </c>
      <c r="J10881" s="2">
        <v>12.63017</v>
      </c>
      <c r="K10881" s="2">
        <v>0.43621199999999999</v>
      </c>
      <c r="L10881" s="2">
        <v>5.8939999999999999E-2</v>
      </c>
    </row>
    <row r="10882" spans="1:12" x14ac:dyDescent="0.2">
      <c r="A10882" s="2">
        <v>12.63087</v>
      </c>
      <c r="B10882" s="2">
        <v>112.78270000000001</v>
      </c>
      <c r="C10882" s="2">
        <v>0.54348700000000005</v>
      </c>
      <c r="D10882" s="2">
        <v>1.2453110000000001</v>
      </c>
      <c r="F10882" s="2">
        <v>12.628069999999999</v>
      </c>
      <c r="G10882" s="2">
        <v>0.57668299999999995</v>
      </c>
      <c r="H10882" s="2">
        <v>0.58205399999999996</v>
      </c>
      <c r="J10882" s="2">
        <v>12.63087</v>
      </c>
      <c r="K10882" s="2">
        <v>0.436367</v>
      </c>
      <c r="L10882" s="2">
        <v>5.9165000000000002E-2</v>
      </c>
    </row>
    <row r="10883" spans="1:12" x14ac:dyDescent="0.2">
      <c r="A10883" s="2">
        <v>12.63158</v>
      </c>
      <c r="B10883" s="2">
        <v>112.7885</v>
      </c>
      <c r="C10883" s="2">
        <v>0.54335299999999997</v>
      </c>
      <c r="D10883" s="2">
        <v>1.2456160000000001</v>
      </c>
      <c r="F10883" s="2">
        <v>12.628769999999999</v>
      </c>
      <c r="G10883" s="2">
        <v>0.57702600000000004</v>
      </c>
      <c r="H10883" s="2">
        <v>0.58178700000000005</v>
      </c>
      <c r="J10883" s="2">
        <v>12.63158</v>
      </c>
      <c r="K10883" s="2">
        <v>0.43712600000000001</v>
      </c>
      <c r="L10883" s="2">
        <v>5.9528999999999999E-2</v>
      </c>
    </row>
    <row r="10884" spans="1:12" x14ac:dyDescent="0.2">
      <c r="A10884" s="2">
        <v>12.63228</v>
      </c>
      <c r="B10884" s="2">
        <v>112.79430000000001</v>
      </c>
      <c r="C10884" s="2">
        <v>0.54390300000000003</v>
      </c>
      <c r="D10884" s="2">
        <v>1.2459370000000001</v>
      </c>
      <c r="F10884" s="2">
        <v>12.62947</v>
      </c>
      <c r="G10884" s="2">
        <v>0.57731600000000005</v>
      </c>
      <c r="H10884" s="2">
        <v>0.58257300000000001</v>
      </c>
      <c r="J10884" s="2">
        <v>12.63228</v>
      </c>
      <c r="K10884" s="2">
        <v>0.43750699999999998</v>
      </c>
      <c r="L10884" s="2">
        <v>6.0110999999999998E-2</v>
      </c>
    </row>
    <row r="10885" spans="1:12" x14ac:dyDescent="0.2">
      <c r="A10885" s="2">
        <v>12.63298</v>
      </c>
      <c r="B10885" s="2">
        <v>112.80029999999999</v>
      </c>
      <c r="C10885" s="2">
        <v>0.54469599999999996</v>
      </c>
      <c r="D10885" s="2">
        <v>1.245967</v>
      </c>
      <c r="F10885" s="2">
        <v>12.63017</v>
      </c>
      <c r="G10885" s="2">
        <v>0.57786599999999999</v>
      </c>
      <c r="H10885" s="2">
        <v>0.58333599999999997</v>
      </c>
      <c r="J10885" s="2">
        <v>12.63298</v>
      </c>
      <c r="K10885" s="2">
        <v>0.43744300000000003</v>
      </c>
      <c r="L10885" s="2">
        <v>6.0166999999999998E-2</v>
      </c>
    </row>
    <row r="10886" spans="1:12" x14ac:dyDescent="0.2">
      <c r="A10886" s="2">
        <v>12.63368</v>
      </c>
      <c r="B10886" s="2">
        <v>112.8051</v>
      </c>
      <c r="C10886" s="2">
        <v>0.54572200000000004</v>
      </c>
      <c r="D10886" s="2">
        <v>1.246021</v>
      </c>
      <c r="F10886" s="2">
        <v>12.63087</v>
      </c>
      <c r="G10886" s="2">
        <v>0.57774400000000004</v>
      </c>
      <c r="H10886" s="2">
        <v>0.58279400000000003</v>
      </c>
      <c r="J10886" s="2">
        <v>12.63368</v>
      </c>
      <c r="K10886" s="2">
        <v>0.437805</v>
      </c>
      <c r="L10886" s="2">
        <v>6.0540999999999998E-2</v>
      </c>
    </row>
    <row r="10887" spans="1:12" x14ac:dyDescent="0.2">
      <c r="A10887" s="2">
        <v>12.63438</v>
      </c>
      <c r="B10887" s="2">
        <v>112.8096</v>
      </c>
      <c r="C10887" s="2">
        <v>0.546767</v>
      </c>
      <c r="D10887" s="2">
        <v>1.2462800000000001</v>
      </c>
      <c r="F10887" s="2">
        <v>12.63158</v>
      </c>
      <c r="G10887" s="2">
        <v>0.57722499999999999</v>
      </c>
      <c r="H10887" s="2">
        <v>0.582565</v>
      </c>
      <c r="J10887" s="2">
        <v>12.63438</v>
      </c>
      <c r="K10887" s="2">
        <v>0.437363</v>
      </c>
      <c r="L10887" s="2">
        <v>6.0961000000000001E-2</v>
      </c>
    </row>
    <row r="10888" spans="1:12" x14ac:dyDescent="0.2">
      <c r="A10888" s="2">
        <v>12.63508</v>
      </c>
      <c r="B10888" s="2">
        <v>112.8141</v>
      </c>
      <c r="C10888" s="2">
        <v>0.54706500000000002</v>
      </c>
      <c r="D10888" s="2">
        <v>1.246516</v>
      </c>
      <c r="F10888" s="2">
        <v>12.63228</v>
      </c>
      <c r="G10888" s="2">
        <v>0.57719399999999998</v>
      </c>
      <c r="H10888" s="2">
        <v>0.58273299999999995</v>
      </c>
      <c r="J10888" s="2">
        <v>12.63508</v>
      </c>
      <c r="K10888" s="2">
        <v>0.437031</v>
      </c>
      <c r="L10888" s="2">
        <v>6.1468000000000002E-2</v>
      </c>
    </row>
    <row r="10889" spans="1:12" x14ac:dyDescent="0.2">
      <c r="A10889" s="2">
        <v>12.63578</v>
      </c>
      <c r="B10889" s="2">
        <v>112.81780000000001</v>
      </c>
      <c r="C10889" s="2">
        <v>0.54705000000000004</v>
      </c>
      <c r="D10889" s="2">
        <v>1.247409</v>
      </c>
      <c r="F10889" s="2">
        <v>12.63298</v>
      </c>
      <c r="G10889" s="2">
        <v>0.57796499999999995</v>
      </c>
      <c r="H10889" s="2">
        <v>0.58250400000000002</v>
      </c>
      <c r="J10889" s="2">
        <v>12.63578</v>
      </c>
      <c r="K10889" s="2">
        <v>0.43692599999999998</v>
      </c>
      <c r="L10889" s="2">
        <v>6.1788000000000003E-2</v>
      </c>
    </row>
    <row r="10890" spans="1:12" x14ac:dyDescent="0.2">
      <c r="A10890" s="2">
        <v>12.63649</v>
      </c>
      <c r="B10890" s="2">
        <v>112.822</v>
      </c>
      <c r="C10890" s="2">
        <v>0.54749599999999998</v>
      </c>
      <c r="D10890" s="2">
        <v>1.2473939999999999</v>
      </c>
      <c r="F10890" s="2">
        <v>12.63368</v>
      </c>
      <c r="G10890" s="2">
        <v>0.57791899999999996</v>
      </c>
      <c r="H10890" s="2">
        <v>0.581978</v>
      </c>
      <c r="J10890" s="2">
        <v>12.63649</v>
      </c>
      <c r="K10890" s="2">
        <v>0.43686700000000001</v>
      </c>
      <c r="L10890" s="2">
        <v>6.2278E-2</v>
      </c>
    </row>
    <row r="10891" spans="1:12" x14ac:dyDescent="0.2">
      <c r="A10891" s="2">
        <v>12.63719</v>
      </c>
      <c r="B10891" s="2">
        <v>112.8259</v>
      </c>
      <c r="C10891" s="2">
        <v>0.54764900000000005</v>
      </c>
      <c r="D10891" s="2">
        <v>1.2476529999999999</v>
      </c>
      <c r="F10891" s="2">
        <v>12.63438</v>
      </c>
      <c r="G10891" s="2">
        <v>0.57796499999999995</v>
      </c>
      <c r="H10891" s="2">
        <v>0.58185600000000004</v>
      </c>
      <c r="J10891" s="2">
        <v>12.63719</v>
      </c>
      <c r="K10891" s="2">
        <v>0.43732799999999999</v>
      </c>
      <c r="L10891" s="2">
        <v>6.2490999999999998E-2</v>
      </c>
    </row>
    <row r="10892" spans="1:12" x14ac:dyDescent="0.2">
      <c r="A10892" s="2">
        <v>12.637890000000001</v>
      </c>
      <c r="B10892" s="2">
        <v>112.8297</v>
      </c>
      <c r="C10892" s="2">
        <v>0.54768300000000003</v>
      </c>
      <c r="D10892" s="2">
        <v>1.247806</v>
      </c>
      <c r="F10892" s="2">
        <v>12.63508</v>
      </c>
      <c r="G10892" s="2">
        <v>0.57836900000000002</v>
      </c>
      <c r="H10892" s="2">
        <v>0.58194699999999999</v>
      </c>
      <c r="J10892" s="2">
        <v>12.637890000000001</v>
      </c>
      <c r="K10892" s="2">
        <v>0.437691</v>
      </c>
      <c r="L10892" s="2">
        <v>6.3116000000000005E-2</v>
      </c>
    </row>
    <row r="10893" spans="1:12" x14ac:dyDescent="0.2">
      <c r="A10893" s="2">
        <v>12.638590000000001</v>
      </c>
      <c r="B10893" s="2">
        <v>112.8331</v>
      </c>
      <c r="C10893" s="2">
        <v>0.54729399999999995</v>
      </c>
      <c r="D10893" s="2">
        <v>1.2478899999999999</v>
      </c>
      <c r="F10893" s="2">
        <v>12.63578</v>
      </c>
      <c r="G10893" s="2">
        <v>0.57885699999999995</v>
      </c>
      <c r="H10893" s="2">
        <v>0.58235899999999996</v>
      </c>
      <c r="J10893" s="2">
        <v>12.638590000000001</v>
      </c>
      <c r="K10893" s="2">
        <v>0.43795000000000001</v>
      </c>
      <c r="L10893" s="2">
        <v>6.3351000000000005E-2</v>
      </c>
    </row>
    <row r="10894" spans="1:12" x14ac:dyDescent="0.2">
      <c r="A10894" s="2">
        <v>12.639290000000001</v>
      </c>
      <c r="B10894" s="2">
        <v>112.8366</v>
      </c>
      <c r="C10894" s="2">
        <v>0.54758399999999996</v>
      </c>
      <c r="D10894" s="2">
        <v>1.2485310000000001</v>
      </c>
      <c r="F10894" s="2">
        <v>12.63649</v>
      </c>
      <c r="G10894" s="2">
        <v>0.57949799999999996</v>
      </c>
      <c r="H10894" s="2">
        <v>0.58152800000000004</v>
      </c>
      <c r="J10894" s="2">
        <v>12.639290000000001</v>
      </c>
      <c r="K10894" s="2">
        <v>0.43853599999999998</v>
      </c>
      <c r="L10894" s="2">
        <v>6.3374E-2</v>
      </c>
    </row>
    <row r="10895" spans="1:12" x14ac:dyDescent="0.2">
      <c r="A10895" s="2">
        <v>12.639989999999999</v>
      </c>
      <c r="B10895" s="2">
        <v>112.84</v>
      </c>
      <c r="C10895" s="2">
        <v>0.54737400000000003</v>
      </c>
      <c r="D10895" s="2">
        <v>1.2487060000000001</v>
      </c>
      <c r="F10895" s="2">
        <v>12.63719</v>
      </c>
      <c r="G10895" s="2">
        <v>0.57985699999999996</v>
      </c>
      <c r="H10895" s="2">
        <v>0.58150500000000005</v>
      </c>
      <c r="J10895" s="2">
        <v>12.639989999999999</v>
      </c>
      <c r="K10895" s="2">
        <v>0.43867299999999998</v>
      </c>
      <c r="L10895" s="2">
        <v>6.2849000000000002E-2</v>
      </c>
    </row>
    <row r="10896" spans="1:12" x14ac:dyDescent="0.2">
      <c r="A10896" s="2">
        <v>12.640689999999999</v>
      </c>
      <c r="B10896" s="2">
        <v>112.8429</v>
      </c>
      <c r="C10896" s="2">
        <v>0.54753399999999997</v>
      </c>
      <c r="D10896" s="2">
        <v>1.2489809999999999</v>
      </c>
      <c r="F10896" s="2">
        <v>12.637890000000001</v>
      </c>
      <c r="G10896" s="2">
        <v>0.57992600000000005</v>
      </c>
      <c r="H10896" s="2">
        <v>0.58152800000000004</v>
      </c>
      <c r="J10896" s="2">
        <v>12.640689999999999</v>
      </c>
      <c r="K10896" s="2">
        <v>0.43888100000000002</v>
      </c>
      <c r="L10896" s="2">
        <v>6.2796000000000005E-2</v>
      </c>
    </row>
    <row r="10897" spans="1:12" x14ac:dyDescent="0.2">
      <c r="A10897" s="2">
        <v>12.641400000000001</v>
      </c>
      <c r="B10897" s="2">
        <v>112.8454</v>
      </c>
      <c r="C10897" s="2">
        <v>0.547786</v>
      </c>
      <c r="D10897" s="2">
        <v>1.24966</v>
      </c>
      <c r="F10897" s="2">
        <v>12.638590000000001</v>
      </c>
      <c r="G10897" s="2">
        <v>0.58014699999999997</v>
      </c>
      <c r="H10897" s="2">
        <v>0.58151200000000003</v>
      </c>
      <c r="J10897" s="2">
        <v>12.641400000000001</v>
      </c>
      <c r="K10897" s="2">
        <v>0.43870700000000001</v>
      </c>
      <c r="L10897" s="2">
        <v>6.2955999999999998E-2</v>
      </c>
    </row>
    <row r="10898" spans="1:12" x14ac:dyDescent="0.2">
      <c r="A10898" s="2">
        <v>12.642099999999999</v>
      </c>
      <c r="B10898" s="2">
        <v>112.8484</v>
      </c>
      <c r="C10898" s="2">
        <v>0.54800700000000002</v>
      </c>
      <c r="D10898" s="2">
        <v>1.249889</v>
      </c>
      <c r="F10898" s="2">
        <v>12.639290000000001</v>
      </c>
      <c r="G10898" s="2">
        <v>0.58029900000000001</v>
      </c>
      <c r="H10898" s="2">
        <v>0.58165699999999998</v>
      </c>
      <c r="J10898" s="2">
        <v>12.642099999999999</v>
      </c>
      <c r="K10898" s="2">
        <v>0.43856800000000001</v>
      </c>
      <c r="L10898" s="2">
        <v>6.2759999999999996E-2</v>
      </c>
    </row>
    <row r="10899" spans="1:12" x14ac:dyDescent="0.2">
      <c r="A10899" s="2">
        <v>12.642799999999999</v>
      </c>
      <c r="B10899" s="2">
        <v>112.8501</v>
      </c>
      <c r="C10899" s="2">
        <v>0.54820899999999995</v>
      </c>
      <c r="D10899" s="2">
        <v>1.25024</v>
      </c>
      <c r="F10899" s="2">
        <v>12.639989999999999</v>
      </c>
      <c r="G10899" s="2">
        <v>0.58043699999999998</v>
      </c>
      <c r="H10899" s="2">
        <v>0.58176399999999995</v>
      </c>
      <c r="J10899" s="2">
        <v>12.642799999999999</v>
      </c>
      <c r="K10899" s="2">
        <v>0.43892300000000001</v>
      </c>
      <c r="L10899" s="2">
        <v>6.2780000000000002E-2</v>
      </c>
    </row>
    <row r="10900" spans="1:12" x14ac:dyDescent="0.2">
      <c r="A10900" s="2">
        <v>12.6435</v>
      </c>
      <c r="B10900" s="2">
        <v>112.8516</v>
      </c>
      <c r="C10900" s="2">
        <v>0.54846099999999998</v>
      </c>
      <c r="D10900" s="2">
        <v>1.2513000000000001</v>
      </c>
      <c r="F10900" s="2">
        <v>12.640689999999999</v>
      </c>
      <c r="G10900" s="2">
        <v>0.58062000000000002</v>
      </c>
      <c r="H10900" s="2">
        <v>0.58235199999999998</v>
      </c>
      <c r="J10900" s="2">
        <v>12.6435</v>
      </c>
      <c r="K10900" s="2">
        <v>0.438946</v>
      </c>
      <c r="L10900" s="2">
        <v>6.2853999999999993E-2</v>
      </c>
    </row>
    <row r="10901" spans="1:12" x14ac:dyDescent="0.2">
      <c r="A10901" s="2">
        <v>12.6442</v>
      </c>
      <c r="B10901" s="2">
        <v>112.8535</v>
      </c>
      <c r="C10901" s="2">
        <v>0.54855299999999996</v>
      </c>
      <c r="D10901" s="2">
        <v>1.252048</v>
      </c>
      <c r="F10901" s="2">
        <v>12.641400000000001</v>
      </c>
      <c r="G10901" s="2">
        <v>0.581009</v>
      </c>
      <c r="H10901" s="2">
        <v>0.58260299999999998</v>
      </c>
      <c r="J10901" s="2">
        <v>12.6442</v>
      </c>
      <c r="K10901" s="2">
        <v>0.43890200000000001</v>
      </c>
      <c r="L10901" s="2">
        <v>6.2828999999999996E-2</v>
      </c>
    </row>
    <row r="10902" spans="1:12" x14ac:dyDescent="0.2">
      <c r="A10902" s="2">
        <v>12.6449</v>
      </c>
      <c r="B10902" s="2">
        <v>112.8545</v>
      </c>
      <c r="C10902" s="2">
        <v>0.54895700000000003</v>
      </c>
      <c r="D10902" s="2">
        <v>1.2528490000000001</v>
      </c>
      <c r="F10902" s="2">
        <v>12.642099999999999</v>
      </c>
      <c r="G10902" s="2">
        <v>0.58113899999999996</v>
      </c>
      <c r="H10902" s="2">
        <v>0.58271799999999996</v>
      </c>
      <c r="J10902" s="2">
        <v>12.6449</v>
      </c>
      <c r="K10902" s="2">
        <v>0.43930799999999998</v>
      </c>
      <c r="L10902" s="2">
        <v>6.2868999999999994E-2</v>
      </c>
    </row>
    <row r="10903" spans="1:12" x14ac:dyDescent="0.2">
      <c r="A10903" s="2">
        <v>12.6456</v>
      </c>
      <c r="B10903" s="2">
        <v>112.8552</v>
      </c>
      <c r="C10903" s="2">
        <v>0.54935800000000001</v>
      </c>
      <c r="D10903" s="2">
        <v>1.253009</v>
      </c>
      <c r="F10903" s="2">
        <v>12.642799999999999</v>
      </c>
      <c r="G10903" s="2">
        <v>0.58135199999999998</v>
      </c>
      <c r="H10903" s="2">
        <v>0.58309900000000003</v>
      </c>
      <c r="J10903" s="2">
        <v>12.6456</v>
      </c>
      <c r="K10903" s="2">
        <v>0.43978899999999999</v>
      </c>
      <c r="L10903" s="2">
        <v>6.2920000000000004E-2</v>
      </c>
    </row>
    <row r="10904" spans="1:12" x14ac:dyDescent="0.2">
      <c r="A10904" s="2">
        <v>12.6463</v>
      </c>
      <c r="B10904" s="2">
        <v>112.85590000000001</v>
      </c>
      <c r="C10904" s="2">
        <v>0.54963200000000001</v>
      </c>
      <c r="D10904" s="2">
        <v>1.253314</v>
      </c>
      <c r="F10904" s="2">
        <v>12.6435</v>
      </c>
      <c r="G10904" s="2">
        <v>0.58205399999999996</v>
      </c>
      <c r="H10904" s="2">
        <v>0.58357199999999998</v>
      </c>
      <c r="J10904" s="2">
        <v>12.6463</v>
      </c>
      <c r="K10904" s="2">
        <v>0.439857</v>
      </c>
      <c r="L10904" s="2">
        <v>6.2792000000000001E-2</v>
      </c>
    </row>
    <row r="10905" spans="1:12" x14ac:dyDescent="0.2">
      <c r="A10905" s="2">
        <v>12.64701</v>
      </c>
      <c r="B10905" s="2">
        <v>112.8566</v>
      </c>
      <c r="C10905" s="2">
        <v>0.55020100000000005</v>
      </c>
      <c r="D10905" s="2">
        <v>1.2531159999999999</v>
      </c>
      <c r="F10905" s="2">
        <v>12.6442</v>
      </c>
      <c r="G10905" s="2">
        <v>0.58178700000000005</v>
      </c>
      <c r="H10905" s="2">
        <v>0.58374000000000004</v>
      </c>
      <c r="J10905" s="2">
        <v>12.64701</v>
      </c>
      <c r="K10905" s="2">
        <v>0.44009399999999999</v>
      </c>
      <c r="L10905" s="2">
        <v>6.3131999999999994E-2</v>
      </c>
    </row>
    <row r="10906" spans="1:12" x14ac:dyDescent="0.2">
      <c r="A10906" s="2">
        <v>12.64771</v>
      </c>
      <c r="B10906" s="2">
        <v>112.8574</v>
      </c>
      <c r="C10906" s="2">
        <v>0.55076499999999995</v>
      </c>
      <c r="D10906" s="2">
        <v>1.2529859999999999</v>
      </c>
      <c r="F10906" s="2">
        <v>12.6449</v>
      </c>
      <c r="G10906" s="2">
        <v>0.58257300000000001</v>
      </c>
      <c r="H10906" s="2">
        <v>0.58373299999999995</v>
      </c>
      <c r="J10906" s="2">
        <v>12.64771</v>
      </c>
      <c r="K10906" s="2">
        <v>0.44015100000000001</v>
      </c>
      <c r="L10906" s="2">
        <v>6.275E-2</v>
      </c>
    </row>
    <row r="10907" spans="1:12" x14ac:dyDescent="0.2">
      <c r="A10907" s="2">
        <v>12.64841</v>
      </c>
      <c r="B10907" s="2">
        <v>112.85760000000001</v>
      </c>
      <c r="C10907" s="2">
        <v>0.55078400000000005</v>
      </c>
      <c r="D10907" s="2">
        <v>1.2537339999999999</v>
      </c>
      <c r="F10907" s="2">
        <v>12.6456</v>
      </c>
      <c r="G10907" s="2">
        <v>0.58333599999999997</v>
      </c>
      <c r="H10907" s="2">
        <v>0.58386199999999999</v>
      </c>
      <c r="J10907" s="2">
        <v>12.64841</v>
      </c>
      <c r="K10907" s="2">
        <v>0.44020599999999999</v>
      </c>
      <c r="L10907" s="2">
        <v>6.2105E-2</v>
      </c>
    </row>
    <row r="10908" spans="1:12" x14ac:dyDescent="0.2">
      <c r="A10908" s="2">
        <v>12.64911</v>
      </c>
      <c r="B10908" s="2">
        <v>112.8578</v>
      </c>
      <c r="C10908" s="2">
        <v>0.55084200000000005</v>
      </c>
      <c r="D10908" s="2">
        <v>1.2544360000000001</v>
      </c>
      <c r="F10908" s="2">
        <v>12.6463</v>
      </c>
      <c r="G10908" s="2">
        <v>0.58279400000000003</v>
      </c>
      <c r="H10908" s="2">
        <v>0.58447300000000002</v>
      </c>
      <c r="J10908" s="2">
        <v>12.64911</v>
      </c>
      <c r="K10908" s="2">
        <v>0.44041599999999997</v>
      </c>
      <c r="L10908" s="2">
        <v>6.2087000000000003E-2</v>
      </c>
    </row>
    <row r="10909" spans="1:12" x14ac:dyDescent="0.2">
      <c r="A10909" s="2">
        <v>12.64981</v>
      </c>
      <c r="B10909" s="2">
        <v>112.8586</v>
      </c>
      <c r="C10909" s="2">
        <v>0.55084200000000005</v>
      </c>
      <c r="D10909" s="2">
        <v>1.2541310000000001</v>
      </c>
      <c r="F10909" s="2">
        <v>12.64701</v>
      </c>
      <c r="G10909" s="2">
        <v>0.582565</v>
      </c>
      <c r="H10909" s="2">
        <v>0.58477000000000001</v>
      </c>
      <c r="J10909" s="2">
        <v>12.64981</v>
      </c>
      <c r="K10909" s="2">
        <v>0.44049100000000002</v>
      </c>
      <c r="L10909" s="2">
        <v>6.2598000000000001E-2</v>
      </c>
    </row>
    <row r="10910" spans="1:12" x14ac:dyDescent="0.2">
      <c r="A10910" s="2">
        <v>12.650510000000001</v>
      </c>
      <c r="B10910" s="2">
        <v>112.8591</v>
      </c>
      <c r="C10910" s="2">
        <v>0.55098999999999998</v>
      </c>
      <c r="D10910" s="2">
        <v>1.2539400000000001</v>
      </c>
      <c r="F10910" s="2">
        <v>12.64771</v>
      </c>
      <c r="G10910" s="2">
        <v>0.58273299999999995</v>
      </c>
      <c r="H10910" s="2">
        <v>0.58515200000000001</v>
      </c>
      <c r="J10910" s="2">
        <v>12.650510000000001</v>
      </c>
      <c r="K10910" s="2">
        <v>0.44071900000000003</v>
      </c>
      <c r="L10910" s="2">
        <v>6.3011999999999999E-2</v>
      </c>
    </row>
    <row r="10911" spans="1:12" x14ac:dyDescent="0.2">
      <c r="A10911" s="2">
        <v>12.651210000000001</v>
      </c>
      <c r="B10911" s="2">
        <v>112.8593</v>
      </c>
      <c r="C10911" s="2">
        <v>0.55116600000000004</v>
      </c>
      <c r="D10911" s="2">
        <v>1.2548170000000001</v>
      </c>
      <c r="F10911" s="2">
        <v>12.64841</v>
      </c>
      <c r="G10911" s="2">
        <v>0.58250400000000002</v>
      </c>
      <c r="H10911" s="2">
        <v>0.58512900000000001</v>
      </c>
      <c r="J10911" s="2">
        <v>12.651210000000001</v>
      </c>
      <c r="K10911" s="2">
        <v>0.44072099999999997</v>
      </c>
      <c r="L10911" s="2">
        <v>6.3241000000000006E-2</v>
      </c>
    </row>
    <row r="10912" spans="1:12" x14ac:dyDescent="0.2">
      <c r="A10912" s="2">
        <v>12.65192</v>
      </c>
      <c r="B10912" s="2">
        <v>112.8588</v>
      </c>
      <c r="C10912" s="2">
        <v>0.55105899999999997</v>
      </c>
      <c r="D10912" s="2">
        <v>1.255199</v>
      </c>
      <c r="F10912" s="2">
        <v>12.64911</v>
      </c>
      <c r="G10912" s="2">
        <v>0.581978</v>
      </c>
      <c r="H10912" s="2">
        <v>0.58506800000000003</v>
      </c>
      <c r="J10912" s="2">
        <v>12.65192</v>
      </c>
      <c r="K10912" s="2">
        <v>0.44056299999999998</v>
      </c>
      <c r="L10912" s="2">
        <v>6.3624E-2</v>
      </c>
    </row>
    <row r="10913" spans="1:12" x14ac:dyDescent="0.2">
      <c r="A10913" s="2">
        <v>12.652620000000001</v>
      </c>
      <c r="B10913" s="2">
        <v>112.85850000000001</v>
      </c>
      <c r="C10913" s="2">
        <v>0.55084200000000005</v>
      </c>
      <c r="D10913" s="2">
        <v>1.255344</v>
      </c>
      <c r="F10913" s="2">
        <v>12.64981</v>
      </c>
      <c r="G10913" s="2">
        <v>0.58185600000000004</v>
      </c>
      <c r="H10913" s="2">
        <v>0.58504500000000004</v>
      </c>
      <c r="J10913" s="2">
        <v>12.652620000000001</v>
      </c>
      <c r="K10913" s="2">
        <v>0.44083600000000001</v>
      </c>
      <c r="L10913" s="2">
        <v>6.3753000000000004E-2</v>
      </c>
    </row>
    <row r="10914" spans="1:12" x14ac:dyDescent="0.2">
      <c r="A10914" s="2">
        <v>12.653320000000001</v>
      </c>
      <c r="B10914" s="2">
        <v>112.8575</v>
      </c>
      <c r="C10914" s="2">
        <v>0.55072299999999996</v>
      </c>
      <c r="D10914" s="2">
        <v>1.2562819999999999</v>
      </c>
      <c r="F10914" s="2">
        <v>12.650510000000001</v>
      </c>
      <c r="G10914" s="2">
        <v>0.58194699999999999</v>
      </c>
      <c r="H10914" s="2">
        <v>0.58528899999999995</v>
      </c>
      <c r="J10914" s="2">
        <v>12.653320000000001</v>
      </c>
      <c r="K10914" s="2">
        <v>0.44094499999999998</v>
      </c>
      <c r="L10914" s="2">
        <v>6.3265000000000002E-2</v>
      </c>
    </row>
    <row r="10915" spans="1:12" x14ac:dyDescent="0.2">
      <c r="A10915" s="2">
        <v>12.654019999999999</v>
      </c>
      <c r="B10915" s="2">
        <v>112.8565</v>
      </c>
      <c r="C10915" s="2">
        <v>0.55046799999999996</v>
      </c>
      <c r="D10915" s="2">
        <v>1.2568079999999999</v>
      </c>
      <c r="F10915" s="2">
        <v>12.651210000000001</v>
      </c>
      <c r="G10915" s="2">
        <v>0.58235899999999996</v>
      </c>
      <c r="H10915" s="2">
        <v>0.58560199999999996</v>
      </c>
      <c r="J10915" s="2">
        <v>12.654019999999999</v>
      </c>
      <c r="K10915" s="2">
        <v>0.44085099999999999</v>
      </c>
      <c r="L10915" s="2">
        <v>6.3398999999999997E-2</v>
      </c>
    </row>
    <row r="10916" spans="1:12" x14ac:dyDescent="0.2">
      <c r="A10916" s="2">
        <v>12.654719999999999</v>
      </c>
      <c r="B10916" s="2">
        <v>112.8556</v>
      </c>
      <c r="C10916" s="2">
        <v>0.55070399999999997</v>
      </c>
      <c r="D10916" s="2">
        <v>1.25719</v>
      </c>
      <c r="F10916" s="2">
        <v>12.65192</v>
      </c>
      <c r="G10916" s="2">
        <v>0.58152800000000004</v>
      </c>
      <c r="H10916" s="2">
        <v>0.58599900000000005</v>
      </c>
      <c r="J10916" s="2">
        <v>12.654719999999999</v>
      </c>
      <c r="K10916" s="2">
        <v>0.44069799999999998</v>
      </c>
      <c r="L10916" s="2">
        <v>6.3807000000000003E-2</v>
      </c>
    </row>
    <row r="10917" spans="1:12" x14ac:dyDescent="0.2">
      <c r="A10917" s="2">
        <v>12.655419999999999</v>
      </c>
      <c r="B10917" s="2">
        <v>112.85429999999999</v>
      </c>
      <c r="C10917" s="2">
        <v>0.550925</v>
      </c>
      <c r="D10917" s="2">
        <v>1.2574339999999999</v>
      </c>
      <c r="F10917" s="2">
        <v>12.652620000000001</v>
      </c>
      <c r="G10917" s="2">
        <v>0.58150500000000005</v>
      </c>
      <c r="H10917" s="2">
        <v>0.58632700000000004</v>
      </c>
      <c r="J10917" s="2">
        <v>12.655419999999999</v>
      </c>
      <c r="K10917" s="2">
        <v>0.44054199999999999</v>
      </c>
      <c r="L10917" s="2">
        <v>6.3594999999999999E-2</v>
      </c>
    </row>
    <row r="10918" spans="1:12" x14ac:dyDescent="0.2">
      <c r="A10918" s="2">
        <v>12.65612</v>
      </c>
      <c r="B10918" s="2">
        <v>112.8531</v>
      </c>
      <c r="C10918" s="2">
        <v>0.55105899999999997</v>
      </c>
      <c r="D10918" s="2">
        <v>1.2571589999999999</v>
      </c>
      <c r="F10918" s="2">
        <v>12.653320000000001</v>
      </c>
      <c r="G10918" s="2">
        <v>0.58152800000000004</v>
      </c>
      <c r="H10918" s="2">
        <v>0.58693700000000004</v>
      </c>
      <c r="J10918" s="2">
        <v>12.65612</v>
      </c>
      <c r="K10918" s="2">
        <v>0.440861</v>
      </c>
      <c r="L10918" s="2">
        <v>6.3644999999999993E-2</v>
      </c>
    </row>
    <row r="10919" spans="1:12" x14ac:dyDescent="0.2">
      <c r="A10919" s="2">
        <v>12.656829999999999</v>
      </c>
      <c r="B10919" s="2">
        <v>112.8511</v>
      </c>
      <c r="C10919" s="2">
        <v>0.55144800000000005</v>
      </c>
      <c r="D10919" s="2">
        <v>1.257198</v>
      </c>
      <c r="F10919" s="2">
        <v>12.654019999999999</v>
      </c>
      <c r="G10919" s="2">
        <v>0.58151200000000003</v>
      </c>
      <c r="H10919" s="2">
        <v>0.58765400000000001</v>
      </c>
      <c r="J10919" s="2">
        <v>12.656829999999999</v>
      </c>
      <c r="K10919" s="2">
        <v>0.44124400000000003</v>
      </c>
      <c r="L10919" s="2">
        <v>6.2785999999999995E-2</v>
      </c>
    </row>
    <row r="10920" spans="1:12" x14ac:dyDescent="0.2">
      <c r="A10920" s="2">
        <v>12.65753</v>
      </c>
      <c r="B10920" s="2">
        <v>112.8485</v>
      </c>
      <c r="C10920" s="2">
        <v>0.55172699999999997</v>
      </c>
      <c r="D10920" s="2">
        <v>1.258311</v>
      </c>
      <c r="F10920" s="2">
        <v>12.654719999999999</v>
      </c>
      <c r="G10920" s="2">
        <v>0.58165699999999998</v>
      </c>
      <c r="H10920" s="2">
        <v>0.58777599999999997</v>
      </c>
      <c r="J10920" s="2">
        <v>12.65753</v>
      </c>
      <c r="K10920" s="2">
        <v>0.44135799999999997</v>
      </c>
      <c r="L10920" s="2">
        <v>6.3185000000000005E-2</v>
      </c>
    </row>
    <row r="10921" spans="1:12" x14ac:dyDescent="0.2">
      <c r="A10921" s="2">
        <v>12.65823</v>
      </c>
      <c r="B10921" s="2">
        <v>112.8455</v>
      </c>
      <c r="C10921" s="2">
        <v>0.55216100000000001</v>
      </c>
      <c r="D10921" s="2">
        <v>1.259074</v>
      </c>
      <c r="F10921" s="2">
        <v>12.655419999999999</v>
      </c>
      <c r="G10921" s="2">
        <v>0.58176399999999995</v>
      </c>
      <c r="H10921" s="2">
        <v>0.58726500000000004</v>
      </c>
      <c r="J10921" s="2">
        <v>12.65823</v>
      </c>
      <c r="K10921" s="2">
        <v>0.44128800000000001</v>
      </c>
      <c r="L10921" s="2">
        <v>6.3515000000000002E-2</v>
      </c>
    </row>
    <row r="10922" spans="1:12" x14ac:dyDescent="0.2">
      <c r="A10922" s="2">
        <v>12.65893</v>
      </c>
      <c r="B10922" s="2">
        <v>112.84310000000001</v>
      </c>
      <c r="C10922" s="2">
        <v>0.55260799999999999</v>
      </c>
      <c r="D10922" s="2">
        <v>1.259074</v>
      </c>
      <c r="F10922" s="2">
        <v>12.65612</v>
      </c>
      <c r="G10922" s="2">
        <v>0.58235199999999998</v>
      </c>
      <c r="H10922" s="2">
        <v>0.58671600000000002</v>
      </c>
      <c r="J10922" s="2">
        <v>12.65893</v>
      </c>
      <c r="K10922" s="2">
        <v>0.441442</v>
      </c>
      <c r="L10922" s="2">
        <v>6.4065999999999998E-2</v>
      </c>
    </row>
    <row r="10923" spans="1:12" x14ac:dyDescent="0.2">
      <c r="A10923" s="2">
        <v>12.65963</v>
      </c>
      <c r="B10923" s="2">
        <v>112.8404</v>
      </c>
      <c r="C10923" s="2">
        <v>0.55310000000000004</v>
      </c>
      <c r="D10923" s="2">
        <v>1.258945</v>
      </c>
      <c r="F10923" s="2">
        <v>12.656829999999999</v>
      </c>
      <c r="G10923" s="2">
        <v>0.58260299999999998</v>
      </c>
      <c r="H10923" s="2">
        <v>0.58645599999999998</v>
      </c>
      <c r="J10923" s="2">
        <v>12.65963</v>
      </c>
      <c r="K10923" s="2">
        <v>0.44181399999999998</v>
      </c>
      <c r="L10923" s="2">
        <v>6.3950999999999994E-2</v>
      </c>
    </row>
    <row r="10924" spans="1:12" x14ac:dyDescent="0.2">
      <c r="A10924" s="2">
        <v>12.66033</v>
      </c>
      <c r="B10924" s="2">
        <v>112.83710000000001</v>
      </c>
      <c r="C10924" s="2">
        <v>0.55354599999999998</v>
      </c>
      <c r="D10924" s="2">
        <v>1.2590209999999999</v>
      </c>
      <c r="F10924" s="2">
        <v>12.65753</v>
      </c>
      <c r="G10924" s="2">
        <v>0.58271799999999996</v>
      </c>
      <c r="H10924" s="2">
        <v>0.58654799999999996</v>
      </c>
      <c r="J10924" s="2">
        <v>12.66033</v>
      </c>
      <c r="K10924" s="2">
        <v>0.44194600000000001</v>
      </c>
      <c r="L10924" s="2">
        <v>6.3693E-2</v>
      </c>
    </row>
    <row r="10925" spans="1:12" x14ac:dyDescent="0.2">
      <c r="A10925" s="2">
        <v>12.66103</v>
      </c>
      <c r="B10925" s="2">
        <v>112.83459999999999</v>
      </c>
      <c r="C10925" s="2">
        <v>0.554118</v>
      </c>
      <c r="D10925" s="2">
        <v>1.259433</v>
      </c>
      <c r="F10925" s="2">
        <v>12.65823</v>
      </c>
      <c r="G10925" s="2">
        <v>0.58309900000000003</v>
      </c>
      <c r="H10925" s="2">
        <v>0.58728800000000003</v>
      </c>
      <c r="J10925" s="2">
        <v>12.66103</v>
      </c>
      <c r="K10925" s="2">
        <v>0.44207200000000002</v>
      </c>
      <c r="L10925" s="2">
        <v>6.3647999999999996E-2</v>
      </c>
    </row>
    <row r="10926" spans="1:12" x14ac:dyDescent="0.2">
      <c r="A10926" s="2">
        <v>12.66174</v>
      </c>
      <c r="B10926" s="2">
        <v>112.8317</v>
      </c>
      <c r="C10926" s="2">
        <v>0.55473300000000003</v>
      </c>
      <c r="D10926" s="2">
        <v>1.260043</v>
      </c>
      <c r="F10926" s="2">
        <v>12.65893</v>
      </c>
      <c r="G10926" s="2">
        <v>0.58357199999999998</v>
      </c>
      <c r="H10926" s="2">
        <v>0.58776899999999999</v>
      </c>
      <c r="J10926" s="2">
        <v>12.66174</v>
      </c>
      <c r="K10926" s="2">
        <v>0.44209500000000002</v>
      </c>
      <c r="L10926" s="2">
        <v>6.3695000000000002E-2</v>
      </c>
    </row>
    <row r="10927" spans="1:12" x14ac:dyDescent="0.2">
      <c r="A10927" s="2">
        <v>12.66244</v>
      </c>
      <c r="B10927" s="2">
        <v>112.8284</v>
      </c>
      <c r="C10927" s="2">
        <v>0.55493899999999996</v>
      </c>
      <c r="D10927" s="2">
        <v>1.260394</v>
      </c>
      <c r="F10927" s="2">
        <v>12.65963</v>
      </c>
      <c r="G10927" s="2">
        <v>0.58374000000000004</v>
      </c>
      <c r="H10927" s="2">
        <v>0.58805799999999997</v>
      </c>
      <c r="J10927" s="2">
        <v>12.66244</v>
      </c>
      <c r="K10927" s="2">
        <v>0.44207600000000002</v>
      </c>
      <c r="L10927" s="2">
        <v>6.3930000000000001E-2</v>
      </c>
    </row>
    <row r="10928" spans="1:12" x14ac:dyDescent="0.2">
      <c r="A10928" s="2">
        <v>12.66314</v>
      </c>
      <c r="B10928" s="2">
        <v>112.8252</v>
      </c>
      <c r="C10928" s="2">
        <v>0.555122</v>
      </c>
      <c r="D10928" s="2">
        <v>1.260974</v>
      </c>
      <c r="F10928" s="2">
        <v>12.66033</v>
      </c>
      <c r="G10928" s="2">
        <v>0.58373299999999995</v>
      </c>
      <c r="H10928" s="2">
        <v>0.58840899999999996</v>
      </c>
      <c r="J10928" s="2">
        <v>12.66314</v>
      </c>
      <c r="K10928" s="2">
        <v>0.44259100000000001</v>
      </c>
      <c r="L10928" s="2">
        <v>6.3691999999999999E-2</v>
      </c>
    </row>
    <row r="10929" spans="1:12" x14ac:dyDescent="0.2">
      <c r="A10929" s="2">
        <v>12.66384</v>
      </c>
      <c r="B10929" s="2">
        <v>112.82129999999999</v>
      </c>
      <c r="C10929" s="2">
        <v>0.555087</v>
      </c>
      <c r="D10929" s="2">
        <v>1.2613939999999999</v>
      </c>
      <c r="F10929" s="2">
        <v>12.66103</v>
      </c>
      <c r="G10929" s="2">
        <v>0.58386199999999999</v>
      </c>
      <c r="H10929" s="2">
        <v>0.58842499999999998</v>
      </c>
      <c r="J10929" s="2">
        <v>12.66384</v>
      </c>
      <c r="K10929" s="2">
        <v>0.44313200000000003</v>
      </c>
      <c r="L10929" s="2">
        <v>6.3533000000000006E-2</v>
      </c>
    </row>
    <row r="10930" spans="1:12" x14ac:dyDescent="0.2">
      <c r="A10930" s="2">
        <v>12.664540000000001</v>
      </c>
      <c r="B10930" s="2">
        <v>112.8176</v>
      </c>
      <c r="C10930" s="2">
        <v>0.55523999999999996</v>
      </c>
      <c r="D10930" s="2">
        <v>1.2613859999999999</v>
      </c>
      <c r="F10930" s="2">
        <v>12.66174</v>
      </c>
      <c r="G10930" s="2">
        <v>0.58447300000000002</v>
      </c>
      <c r="H10930" s="2">
        <v>0.58870699999999998</v>
      </c>
      <c r="J10930" s="2">
        <v>12.664540000000001</v>
      </c>
      <c r="K10930" s="2">
        <v>0.44347399999999998</v>
      </c>
      <c r="L10930" s="2">
        <v>6.3628000000000004E-2</v>
      </c>
    </row>
    <row r="10931" spans="1:12" x14ac:dyDescent="0.2">
      <c r="A10931" s="2">
        <v>12.665240000000001</v>
      </c>
      <c r="B10931" s="2">
        <v>112.8137</v>
      </c>
      <c r="C10931" s="2">
        <v>0.55491199999999996</v>
      </c>
      <c r="D10931" s="2">
        <v>1.2614780000000001</v>
      </c>
      <c r="F10931" s="2">
        <v>12.66244</v>
      </c>
      <c r="G10931" s="2">
        <v>0.58477000000000001</v>
      </c>
      <c r="H10931" s="2">
        <v>0.58841699999999997</v>
      </c>
      <c r="J10931" s="2">
        <v>12.665240000000001</v>
      </c>
      <c r="K10931" s="2">
        <v>0.44377699999999998</v>
      </c>
      <c r="L10931" s="2">
        <v>6.3836000000000004E-2</v>
      </c>
    </row>
    <row r="10932" spans="1:12" x14ac:dyDescent="0.2">
      <c r="A10932" s="2">
        <v>12.665940000000001</v>
      </c>
      <c r="B10932" s="2">
        <v>112.8094</v>
      </c>
      <c r="C10932" s="2">
        <v>0.55471000000000004</v>
      </c>
      <c r="D10932" s="2">
        <v>1.261676</v>
      </c>
      <c r="F10932" s="2">
        <v>12.66314</v>
      </c>
      <c r="G10932" s="2">
        <v>0.58515200000000001</v>
      </c>
      <c r="H10932" s="2">
        <v>0.58840199999999998</v>
      </c>
      <c r="J10932" s="2">
        <v>12.665940000000001</v>
      </c>
      <c r="K10932" s="2">
        <v>0.44398300000000002</v>
      </c>
      <c r="L10932" s="2">
        <v>6.3617999999999994E-2</v>
      </c>
    </row>
    <row r="10933" spans="1:12" x14ac:dyDescent="0.2">
      <c r="A10933" s="2">
        <v>12.666639999999999</v>
      </c>
      <c r="B10933" s="2">
        <v>112.80500000000001</v>
      </c>
      <c r="C10933" s="2">
        <v>0.555423</v>
      </c>
      <c r="D10933" s="2">
        <v>1.261646</v>
      </c>
      <c r="F10933" s="2">
        <v>12.66384</v>
      </c>
      <c r="G10933" s="2">
        <v>0.58512900000000001</v>
      </c>
      <c r="H10933" s="2">
        <v>0.58956900000000001</v>
      </c>
      <c r="J10933" s="2">
        <v>12.666639999999999</v>
      </c>
      <c r="K10933" s="2">
        <v>0.44403399999999998</v>
      </c>
      <c r="L10933" s="2">
        <v>6.3450000000000006E-2</v>
      </c>
    </row>
    <row r="10934" spans="1:12" x14ac:dyDescent="0.2">
      <c r="A10934" s="2">
        <v>12.667350000000001</v>
      </c>
      <c r="B10934" s="2">
        <v>112.79989999999999</v>
      </c>
      <c r="C10934" s="2">
        <v>0.555782</v>
      </c>
      <c r="D10934" s="2">
        <v>1.2621260000000001</v>
      </c>
      <c r="F10934" s="2">
        <v>12.664540000000001</v>
      </c>
      <c r="G10934" s="2">
        <v>0.58506800000000003</v>
      </c>
      <c r="H10934" s="2">
        <v>0.59002699999999997</v>
      </c>
      <c r="J10934" s="2">
        <v>12.667350000000001</v>
      </c>
      <c r="K10934" s="2">
        <v>0.44438</v>
      </c>
      <c r="L10934" s="2">
        <v>6.2867999999999993E-2</v>
      </c>
    </row>
    <row r="10935" spans="1:12" x14ac:dyDescent="0.2">
      <c r="A10935" s="2">
        <v>12.668049999999999</v>
      </c>
      <c r="B10935" s="2">
        <v>112.79470000000001</v>
      </c>
      <c r="C10935" s="2">
        <v>0.55550699999999997</v>
      </c>
      <c r="D10935" s="2">
        <v>1.2627520000000001</v>
      </c>
      <c r="F10935" s="2">
        <v>12.665240000000001</v>
      </c>
      <c r="G10935" s="2">
        <v>0.58504500000000004</v>
      </c>
      <c r="H10935" s="2">
        <v>0.58987400000000001</v>
      </c>
      <c r="J10935" s="2">
        <v>12.668049999999999</v>
      </c>
      <c r="K10935" s="2">
        <v>0.44467499999999999</v>
      </c>
      <c r="L10935" s="2">
        <v>6.2345999999999999E-2</v>
      </c>
    </row>
    <row r="10936" spans="1:12" x14ac:dyDescent="0.2">
      <c r="A10936" s="2">
        <v>12.668749999999999</v>
      </c>
      <c r="B10936" s="2">
        <v>112.7897</v>
      </c>
      <c r="C10936" s="2">
        <v>0.55508000000000002</v>
      </c>
      <c r="D10936" s="2">
        <v>1.263309</v>
      </c>
      <c r="F10936" s="2">
        <v>12.665940000000001</v>
      </c>
      <c r="G10936" s="2">
        <v>0.58528899999999995</v>
      </c>
      <c r="H10936" s="2">
        <v>0.59029399999999999</v>
      </c>
      <c r="J10936" s="2">
        <v>12.668749999999999</v>
      </c>
      <c r="K10936" s="2">
        <v>0.44470999999999999</v>
      </c>
      <c r="L10936" s="2">
        <v>6.1685999999999998E-2</v>
      </c>
    </row>
    <row r="10937" spans="1:12" x14ac:dyDescent="0.2">
      <c r="A10937" s="2">
        <v>12.669449999999999</v>
      </c>
      <c r="B10937" s="2">
        <v>112.785</v>
      </c>
      <c r="C10937" s="2">
        <v>0.555427</v>
      </c>
      <c r="D10937" s="2">
        <v>1.2637659999999999</v>
      </c>
      <c r="F10937" s="2">
        <v>12.666639999999999</v>
      </c>
      <c r="G10937" s="2">
        <v>0.58560199999999996</v>
      </c>
      <c r="H10937" s="2">
        <v>0.59070599999999995</v>
      </c>
      <c r="J10937" s="2">
        <v>12.669449999999999</v>
      </c>
      <c r="K10937" s="2">
        <v>0.44490400000000002</v>
      </c>
      <c r="L10937" s="2">
        <v>6.1369E-2</v>
      </c>
    </row>
    <row r="10938" spans="1:12" x14ac:dyDescent="0.2">
      <c r="A10938" s="2">
        <v>12.67015</v>
      </c>
      <c r="B10938" s="2">
        <v>112.7799</v>
      </c>
      <c r="C10938" s="2">
        <v>0.55546499999999999</v>
      </c>
      <c r="D10938" s="2">
        <v>1.264232</v>
      </c>
      <c r="F10938" s="2">
        <v>12.667350000000001</v>
      </c>
      <c r="G10938" s="2">
        <v>0.58599900000000005</v>
      </c>
      <c r="H10938" s="2">
        <v>0.59100299999999995</v>
      </c>
      <c r="J10938" s="2">
        <v>12.67015</v>
      </c>
      <c r="K10938" s="2">
        <v>0.44506400000000002</v>
      </c>
      <c r="L10938" s="2">
        <v>6.1046000000000003E-2</v>
      </c>
    </row>
    <row r="10939" spans="1:12" x14ac:dyDescent="0.2">
      <c r="A10939" s="2">
        <v>12.67085</v>
      </c>
      <c r="B10939" s="2">
        <v>112.7743</v>
      </c>
      <c r="C10939" s="2">
        <v>0.55568600000000001</v>
      </c>
      <c r="D10939" s="2">
        <v>1.2642009999999999</v>
      </c>
      <c r="F10939" s="2">
        <v>12.668049999999999</v>
      </c>
      <c r="G10939" s="2">
        <v>0.58632700000000004</v>
      </c>
      <c r="H10939" s="2">
        <v>0.59115600000000001</v>
      </c>
      <c r="J10939" s="2">
        <v>12.67085</v>
      </c>
      <c r="K10939" s="2">
        <v>0.44531799999999999</v>
      </c>
      <c r="L10939" s="2">
        <v>6.1258E-2</v>
      </c>
    </row>
    <row r="10940" spans="1:12" x14ac:dyDescent="0.2">
      <c r="A10940" s="2">
        <v>12.67155</v>
      </c>
      <c r="B10940" s="2">
        <v>112.76909999999999</v>
      </c>
      <c r="C10940" s="2">
        <v>0.556064</v>
      </c>
      <c r="D10940" s="2">
        <v>1.2649950000000001</v>
      </c>
      <c r="F10940" s="2">
        <v>12.668749999999999</v>
      </c>
      <c r="G10940" s="2">
        <v>0.58693700000000004</v>
      </c>
      <c r="H10940" s="2">
        <v>0.59140000000000004</v>
      </c>
      <c r="J10940" s="2">
        <v>12.67155</v>
      </c>
      <c r="K10940" s="2">
        <v>0.44542500000000002</v>
      </c>
      <c r="L10940" s="2">
        <v>6.1233999999999997E-2</v>
      </c>
    </row>
    <row r="10941" spans="1:12" x14ac:dyDescent="0.2">
      <c r="A10941" s="2">
        <v>12.67226</v>
      </c>
      <c r="B10941" s="2">
        <v>112.7636</v>
      </c>
      <c r="C10941" s="2">
        <v>0.55642199999999997</v>
      </c>
      <c r="D10941" s="2">
        <v>1.265193</v>
      </c>
      <c r="F10941" s="2">
        <v>12.669449999999999</v>
      </c>
      <c r="G10941" s="2">
        <v>0.58765400000000001</v>
      </c>
      <c r="H10941" s="2">
        <v>0.59093499999999999</v>
      </c>
      <c r="J10941" s="2">
        <v>12.67226</v>
      </c>
      <c r="K10941" s="2">
        <v>0.44541500000000001</v>
      </c>
      <c r="L10941" s="2">
        <v>6.1767000000000002E-2</v>
      </c>
    </row>
    <row r="10942" spans="1:12" x14ac:dyDescent="0.2">
      <c r="A10942" s="2">
        <v>12.67296</v>
      </c>
      <c r="B10942" s="2">
        <v>112.75709999999999</v>
      </c>
      <c r="C10942" s="2">
        <v>0.55745999999999996</v>
      </c>
      <c r="D10942" s="2">
        <v>1.265323</v>
      </c>
      <c r="F10942" s="2">
        <v>12.67015</v>
      </c>
      <c r="G10942" s="2">
        <v>0.58777599999999997</v>
      </c>
      <c r="H10942" s="2">
        <v>0.59098099999999998</v>
      </c>
      <c r="J10942" s="2">
        <v>12.67296</v>
      </c>
      <c r="K10942" s="2">
        <v>0.44550499999999998</v>
      </c>
      <c r="L10942" s="2">
        <v>6.1355E-2</v>
      </c>
    </row>
    <row r="10943" spans="1:12" x14ac:dyDescent="0.2">
      <c r="A10943" s="2">
        <v>12.67366</v>
      </c>
      <c r="B10943" s="2">
        <v>112.7505</v>
      </c>
      <c r="C10943" s="2">
        <v>0.55788300000000002</v>
      </c>
      <c r="D10943" s="2">
        <v>1.265903</v>
      </c>
      <c r="F10943" s="2">
        <v>12.67085</v>
      </c>
      <c r="G10943" s="2">
        <v>0.58726500000000004</v>
      </c>
      <c r="H10943" s="2">
        <v>0.59103399999999995</v>
      </c>
      <c r="J10943" s="2">
        <v>12.67366</v>
      </c>
      <c r="K10943" s="2">
        <v>0.445801</v>
      </c>
      <c r="L10943" s="2">
        <v>6.1053000000000003E-2</v>
      </c>
    </row>
    <row r="10944" spans="1:12" x14ac:dyDescent="0.2">
      <c r="A10944" s="2">
        <v>12.67436</v>
      </c>
      <c r="B10944" s="2">
        <v>112.744</v>
      </c>
      <c r="C10944" s="2">
        <v>0.55814699999999995</v>
      </c>
      <c r="D10944" s="2">
        <v>1.2659100000000001</v>
      </c>
      <c r="F10944" s="2">
        <v>12.67155</v>
      </c>
      <c r="G10944" s="2">
        <v>0.58671600000000002</v>
      </c>
      <c r="H10944" s="2">
        <v>0.59159099999999998</v>
      </c>
      <c r="J10944" s="2">
        <v>12.67436</v>
      </c>
      <c r="K10944" s="2">
        <v>0.44624900000000001</v>
      </c>
      <c r="L10944" s="2">
        <v>6.0691000000000002E-2</v>
      </c>
    </row>
    <row r="10945" spans="1:12" x14ac:dyDescent="0.2">
      <c r="A10945" s="2">
        <v>12.67506</v>
      </c>
      <c r="B10945" s="2">
        <v>112.73739999999999</v>
      </c>
      <c r="C10945" s="2">
        <v>0.55792200000000003</v>
      </c>
      <c r="D10945" s="2">
        <v>1.266696</v>
      </c>
      <c r="F10945" s="2">
        <v>12.67226</v>
      </c>
      <c r="G10945" s="2">
        <v>0.58645599999999998</v>
      </c>
      <c r="H10945" s="2">
        <v>0.59168200000000004</v>
      </c>
      <c r="J10945" s="2">
        <v>12.67506</v>
      </c>
      <c r="K10945" s="2">
        <v>0.446571</v>
      </c>
      <c r="L10945" s="2">
        <v>6.1782999999999998E-2</v>
      </c>
    </row>
    <row r="10946" spans="1:12" x14ac:dyDescent="0.2">
      <c r="A10946" s="2">
        <v>12.67576</v>
      </c>
      <c r="B10946" s="2">
        <v>112.7303</v>
      </c>
      <c r="C10946" s="2">
        <v>0.55835599999999996</v>
      </c>
      <c r="D10946" s="2">
        <v>1.2668790000000001</v>
      </c>
      <c r="F10946" s="2">
        <v>12.67296</v>
      </c>
      <c r="G10946" s="2">
        <v>0.58654799999999996</v>
      </c>
      <c r="H10946" s="2">
        <v>0.59156799999999998</v>
      </c>
      <c r="J10946" s="2">
        <v>12.67576</v>
      </c>
      <c r="K10946" s="2">
        <v>0.44651600000000002</v>
      </c>
      <c r="L10946" s="2">
        <v>6.2456999999999999E-2</v>
      </c>
    </row>
    <row r="10947" spans="1:12" x14ac:dyDescent="0.2">
      <c r="A10947" s="2">
        <v>12.676460000000001</v>
      </c>
      <c r="B10947" s="2">
        <v>112.7229</v>
      </c>
      <c r="C10947" s="2">
        <v>0.558894</v>
      </c>
      <c r="D10947" s="2">
        <v>1.2670619999999999</v>
      </c>
      <c r="F10947" s="2">
        <v>12.67366</v>
      </c>
      <c r="G10947" s="2">
        <v>0.58728800000000003</v>
      </c>
      <c r="H10947" s="2">
        <v>0.59178900000000001</v>
      </c>
      <c r="J10947" s="2">
        <v>12.676460000000001</v>
      </c>
      <c r="K10947" s="2">
        <v>0.44703500000000002</v>
      </c>
      <c r="L10947" s="2">
        <v>6.2647999999999995E-2</v>
      </c>
    </row>
    <row r="10948" spans="1:12" x14ac:dyDescent="0.2">
      <c r="A10948" s="2">
        <v>12.67717</v>
      </c>
      <c r="B10948" s="2">
        <v>112.71510000000001</v>
      </c>
      <c r="C10948" s="2">
        <v>0.55946300000000004</v>
      </c>
      <c r="D10948" s="2">
        <v>1.2675050000000001</v>
      </c>
      <c r="F10948" s="2">
        <v>12.67436</v>
      </c>
      <c r="G10948" s="2">
        <v>0.58776899999999999</v>
      </c>
      <c r="H10948" s="2">
        <v>0.59224699999999997</v>
      </c>
      <c r="J10948" s="2">
        <v>12.67717</v>
      </c>
      <c r="K10948" s="2">
        <v>0.44762200000000002</v>
      </c>
      <c r="L10948" s="2">
        <v>6.2446000000000002E-2</v>
      </c>
    </row>
    <row r="10949" spans="1:12" x14ac:dyDescent="0.2">
      <c r="A10949" s="2">
        <v>12.67787</v>
      </c>
      <c r="B10949" s="2">
        <v>112.7071</v>
      </c>
      <c r="C10949" s="2">
        <v>0.56016100000000002</v>
      </c>
      <c r="D10949" s="2">
        <v>1.2676499999999999</v>
      </c>
      <c r="F10949" s="2">
        <v>12.67506</v>
      </c>
      <c r="G10949" s="2">
        <v>0.58805799999999997</v>
      </c>
      <c r="H10949" s="2">
        <v>0.59223199999999998</v>
      </c>
      <c r="J10949" s="2">
        <v>12.67787</v>
      </c>
      <c r="K10949" s="2">
        <v>0.44765500000000003</v>
      </c>
      <c r="L10949" s="2">
        <v>6.2895000000000006E-2</v>
      </c>
    </row>
    <row r="10950" spans="1:12" x14ac:dyDescent="0.2">
      <c r="A10950" s="2">
        <v>12.678570000000001</v>
      </c>
      <c r="B10950" s="2">
        <v>112.6991</v>
      </c>
      <c r="C10950" s="2">
        <v>0.56038200000000005</v>
      </c>
      <c r="D10950" s="2">
        <v>1.2675050000000001</v>
      </c>
      <c r="F10950" s="2">
        <v>12.67576</v>
      </c>
      <c r="G10950" s="2">
        <v>0.58840899999999996</v>
      </c>
      <c r="H10950" s="2">
        <v>0.59197200000000005</v>
      </c>
      <c r="J10950" s="2">
        <v>12.678570000000001</v>
      </c>
      <c r="K10950" s="2">
        <v>0.44769700000000001</v>
      </c>
      <c r="L10950" s="2">
        <v>6.3186999999999993E-2</v>
      </c>
    </row>
    <row r="10951" spans="1:12" x14ac:dyDescent="0.2">
      <c r="A10951" s="2">
        <v>12.679270000000001</v>
      </c>
      <c r="B10951" s="2">
        <v>112.6906</v>
      </c>
      <c r="C10951" s="2">
        <v>0.560886</v>
      </c>
      <c r="D10951" s="2">
        <v>1.26749</v>
      </c>
      <c r="F10951" s="2">
        <v>12.676460000000001</v>
      </c>
      <c r="G10951" s="2">
        <v>0.58842499999999998</v>
      </c>
      <c r="H10951" s="2">
        <v>0.592171</v>
      </c>
      <c r="J10951" s="2">
        <v>12.679270000000001</v>
      </c>
      <c r="K10951" s="2">
        <v>0.44795400000000002</v>
      </c>
      <c r="L10951" s="2">
        <v>6.343E-2</v>
      </c>
    </row>
    <row r="10952" spans="1:12" x14ac:dyDescent="0.2">
      <c r="A10952" s="2">
        <v>12.679970000000001</v>
      </c>
      <c r="B10952" s="2">
        <v>112.68170000000001</v>
      </c>
      <c r="C10952" s="2">
        <v>0.56115300000000001</v>
      </c>
      <c r="D10952" s="2">
        <v>1.2678860000000001</v>
      </c>
      <c r="F10952" s="2">
        <v>12.67717</v>
      </c>
      <c r="G10952" s="2">
        <v>0.58870699999999998</v>
      </c>
      <c r="H10952" s="2">
        <v>0.59272000000000002</v>
      </c>
      <c r="J10952" s="2">
        <v>12.679970000000001</v>
      </c>
      <c r="K10952" s="2">
        <v>0.44822499999999998</v>
      </c>
      <c r="L10952" s="2">
        <v>6.3739000000000004E-2</v>
      </c>
    </row>
    <row r="10953" spans="1:12" x14ac:dyDescent="0.2">
      <c r="A10953" s="2">
        <v>12.680669999999999</v>
      </c>
      <c r="B10953" s="2">
        <v>112.6729</v>
      </c>
      <c r="C10953" s="2">
        <v>0.56125899999999995</v>
      </c>
      <c r="D10953" s="2">
        <v>1.268321</v>
      </c>
      <c r="F10953" s="2">
        <v>12.67787</v>
      </c>
      <c r="G10953" s="2">
        <v>0.58841699999999997</v>
      </c>
      <c r="H10953" s="2">
        <v>0.59301800000000005</v>
      </c>
      <c r="J10953" s="2">
        <v>12.680669999999999</v>
      </c>
      <c r="K10953" s="2">
        <v>0.448465</v>
      </c>
      <c r="L10953" s="2">
        <v>6.3551999999999997E-2</v>
      </c>
    </row>
    <row r="10954" spans="1:12" x14ac:dyDescent="0.2">
      <c r="A10954" s="2">
        <v>12.681369999999999</v>
      </c>
      <c r="B10954" s="2">
        <v>112.6639</v>
      </c>
      <c r="C10954" s="2">
        <v>0.56151899999999999</v>
      </c>
      <c r="D10954" s="2">
        <v>1.268939</v>
      </c>
      <c r="F10954" s="2">
        <v>12.678570000000001</v>
      </c>
      <c r="G10954" s="2">
        <v>0.58840199999999998</v>
      </c>
      <c r="H10954" s="2">
        <v>0.59304800000000002</v>
      </c>
      <c r="J10954" s="2">
        <v>12.681369999999999</v>
      </c>
      <c r="K10954" s="2">
        <v>0.44900099999999998</v>
      </c>
      <c r="L10954" s="2">
        <v>6.3573000000000005E-2</v>
      </c>
    </row>
    <row r="10955" spans="1:12" x14ac:dyDescent="0.2">
      <c r="A10955" s="2">
        <v>12.682079999999999</v>
      </c>
      <c r="B10955" s="2">
        <v>112.655</v>
      </c>
      <c r="C10955" s="2">
        <v>0.56148500000000001</v>
      </c>
      <c r="D10955" s="2">
        <v>1.2694810000000001</v>
      </c>
      <c r="F10955" s="2">
        <v>12.679270000000001</v>
      </c>
      <c r="G10955" s="2">
        <v>0.58956900000000001</v>
      </c>
      <c r="H10955" s="2">
        <v>0.59335300000000002</v>
      </c>
      <c r="J10955" s="2">
        <v>12.682079999999999</v>
      </c>
      <c r="K10955" s="2">
        <v>0.449158</v>
      </c>
      <c r="L10955" s="2">
        <v>6.3439999999999996E-2</v>
      </c>
    </row>
    <row r="10956" spans="1:12" x14ac:dyDescent="0.2">
      <c r="A10956" s="2">
        <v>12.682779999999999</v>
      </c>
      <c r="B10956" s="2">
        <v>112.64570000000001</v>
      </c>
      <c r="C10956" s="2">
        <v>0.56151099999999998</v>
      </c>
      <c r="D10956" s="2">
        <v>1.269641</v>
      </c>
      <c r="F10956" s="2">
        <v>12.679970000000001</v>
      </c>
      <c r="G10956" s="2">
        <v>0.59002699999999997</v>
      </c>
      <c r="H10956" s="2">
        <v>0.59395600000000004</v>
      </c>
      <c r="J10956" s="2">
        <v>12.682779999999999</v>
      </c>
      <c r="K10956" s="2">
        <v>0.44924900000000001</v>
      </c>
      <c r="L10956" s="2">
        <v>6.3683000000000003E-2</v>
      </c>
    </row>
    <row r="10957" spans="1:12" x14ac:dyDescent="0.2">
      <c r="A10957" s="2">
        <v>12.683479999999999</v>
      </c>
      <c r="B10957" s="2">
        <v>112.63590000000001</v>
      </c>
      <c r="C10957" s="2">
        <v>0.56184699999999999</v>
      </c>
      <c r="D10957" s="2">
        <v>1.2695799999999999</v>
      </c>
      <c r="F10957" s="2">
        <v>12.680669999999999</v>
      </c>
      <c r="G10957" s="2">
        <v>0.58987400000000001</v>
      </c>
      <c r="H10957" s="2">
        <v>0.59444399999999997</v>
      </c>
      <c r="J10957" s="2">
        <v>12.683479999999999</v>
      </c>
      <c r="K10957" s="2">
        <v>0.44975500000000002</v>
      </c>
      <c r="L10957" s="2">
        <v>6.3993999999999995E-2</v>
      </c>
    </row>
    <row r="10958" spans="1:12" x14ac:dyDescent="0.2">
      <c r="A10958" s="2">
        <v>12.68418</v>
      </c>
      <c r="B10958" s="2">
        <v>112.6259</v>
      </c>
      <c r="C10958" s="2">
        <v>0.56188899999999997</v>
      </c>
      <c r="D10958" s="2">
        <v>1.2703279999999999</v>
      </c>
      <c r="F10958" s="2">
        <v>12.681369999999999</v>
      </c>
      <c r="G10958" s="2">
        <v>0.59029399999999999</v>
      </c>
      <c r="H10958" s="2">
        <v>0.59425399999999995</v>
      </c>
      <c r="J10958" s="2">
        <v>12.68418</v>
      </c>
      <c r="K10958" s="2">
        <v>0.45048700000000003</v>
      </c>
      <c r="L10958" s="2">
        <v>6.4490000000000006E-2</v>
      </c>
    </row>
    <row r="10959" spans="1:12" x14ac:dyDescent="0.2">
      <c r="A10959" s="2">
        <v>12.68488</v>
      </c>
      <c r="B10959" s="2">
        <v>112.61579999999999</v>
      </c>
      <c r="C10959" s="2">
        <v>0.56229300000000004</v>
      </c>
      <c r="D10959" s="2">
        <v>1.271434</v>
      </c>
      <c r="F10959" s="2">
        <v>12.682079999999999</v>
      </c>
      <c r="G10959" s="2">
        <v>0.59070599999999995</v>
      </c>
      <c r="H10959" s="2">
        <v>0.59471099999999999</v>
      </c>
      <c r="J10959" s="2">
        <v>12.68488</v>
      </c>
      <c r="K10959" s="2">
        <v>0.45093100000000003</v>
      </c>
      <c r="L10959" s="2">
        <v>6.4502000000000004E-2</v>
      </c>
    </row>
    <row r="10960" spans="1:12" x14ac:dyDescent="0.2">
      <c r="A10960" s="2">
        <v>12.68558</v>
      </c>
      <c r="B10960" s="2">
        <v>112.6049</v>
      </c>
      <c r="C10960" s="2">
        <v>0.56312899999999999</v>
      </c>
      <c r="D10960" s="2">
        <v>1.272227</v>
      </c>
      <c r="F10960" s="2">
        <v>12.682779999999999</v>
      </c>
      <c r="G10960" s="2">
        <v>0.59100299999999995</v>
      </c>
      <c r="H10960" s="2">
        <v>0.59506199999999998</v>
      </c>
      <c r="J10960" s="2">
        <v>12.68558</v>
      </c>
      <c r="K10960" s="2">
        <v>0.451376</v>
      </c>
      <c r="L10960" s="2">
        <v>6.4167000000000002E-2</v>
      </c>
    </row>
    <row r="10961" spans="1:12" x14ac:dyDescent="0.2">
      <c r="A10961" s="2">
        <v>12.68628</v>
      </c>
      <c r="B10961" s="2">
        <v>112.5942</v>
      </c>
      <c r="C10961" s="2">
        <v>0.56396400000000002</v>
      </c>
      <c r="D10961" s="2">
        <v>1.2724489999999999</v>
      </c>
      <c r="F10961" s="2">
        <v>12.683479999999999</v>
      </c>
      <c r="G10961" s="2">
        <v>0.59115600000000001</v>
      </c>
      <c r="H10961" s="2">
        <v>0.59539799999999998</v>
      </c>
      <c r="J10961" s="2">
        <v>12.68628</v>
      </c>
      <c r="K10961" s="2">
        <v>0.45200099999999999</v>
      </c>
      <c r="L10961" s="2">
        <v>6.3741000000000006E-2</v>
      </c>
    </row>
    <row r="10962" spans="1:12" x14ac:dyDescent="0.2">
      <c r="A10962" s="2">
        <v>12.68698</v>
      </c>
      <c r="B10962" s="2">
        <v>112.5834</v>
      </c>
      <c r="C10962" s="2">
        <v>0.56489100000000003</v>
      </c>
      <c r="D10962" s="2">
        <v>1.2724949999999999</v>
      </c>
      <c r="F10962" s="2">
        <v>12.68418</v>
      </c>
      <c r="G10962" s="2">
        <v>0.59140000000000004</v>
      </c>
      <c r="H10962" s="2">
        <v>0.59565000000000001</v>
      </c>
      <c r="J10962" s="2">
        <v>12.68698</v>
      </c>
      <c r="K10962" s="2">
        <v>0.45228400000000002</v>
      </c>
      <c r="L10962" s="2">
        <v>6.3559000000000004E-2</v>
      </c>
    </row>
    <row r="10963" spans="1:12" x14ac:dyDescent="0.2">
      <c r="A10963" s="2">
        <v>12.68769</v>
      </c>
      <c r="B10963" s="2">
        <v>112.5728</v>
      </c>
      <c r="C10963" s="2">
        <v>0.56602799999999998</v>
      </c>
      <c r="D10963" s="2">
        <v>1.272845</v>
      </c>
      <c r="F10963" s="2">
        <v>12.68488</v>
      </c>
      <c r="G10963" s="2">
        <v>0.59093499999999999</v>
      </c>
      <c r="H10963" s="2">
        <v>0.59560400000000002</v>
      </c>
      <c r="J10963" s="2">
        <v>12.68769</v>
      </c>
      <c r="K10963" s="2">
        <v>0.45218999999999998</v>
      </c>
      <c r="L10963" s="2">
        <v>6.3590999999999995E-2</v>
      </c>
    </row>
    <row r="10964" spans="1:12" x14ac:dyDescent="0.2">
      <c r="A10964" s="2">
        <v>12.68839</v>
      </c>
      <c r="B10964" s="2">
        <v>112.5617</v>
      </c>
      <c r="C10964" s="2">
        <v>0.56681000000000004</v>
      </c>
      <c r="D10964" s="2">
        <v>1.273166</v>
      </c>
      <c r="F10964" s="2">
        <v>12.68558</v>
      </c>
      <c r="G10964" s="2">
        <v>0.59098099999999998</v>
      </c>
      <c r="H10964" s="2">
        <v>0.59532200000000002</v>
      </c>
      <c r="J10964" s="2">
        <v>12.68839</v>
      </c>
      <c r="K10964" s="2">
        <v>0.45275300000000002</v>
      </c>
      <c r="L10964" s="2">
        <v>6.4051999999999998E-2</v>
      </c>
    </row>
    <row r="10965" spans="1:12" x14ac:dyDescent="0.2">
      <c r="A10965" s="2">
        <v>12.68909</v>
      </c>
      <c r="B10965" s="2">
        <v>112.5505</v>
      </c>
      <c r="C10965" s="2">
        <v>0.56759899999999996</v>
      </c>
      <c r="D10965" s="2">
        <v>1.274173</v>
      </c>
      <c r="F10965" s="2">
        <v>12.68628</v>
      </c>
      <c r="G10965" s="2">
        <v>0.59103399999999995</v>
      </c>
      <c r="H10965" s="2">
        <v>0.59525300000000003</v>
      </c>
      <c r="J10965" s="2">
        <v>12.68909</v>
      </c>
      <c r="K10965" s="2">
        <v>0.45356000000000002</v>
      </c>
      <c r="L10965" s="2">
        <v>6.4463000000000006E-2</v>
      </c>
    </row>
    <row r="10966" spans="1:12" x14ac:dyDescent="0.2">
      <c r="A10966" s="2">
        <v>12.68979</v>
      </c>
      <c r="B10966" s="2">
        <v>112.539</v>
      </c>
      <c r="C10966" s="2">
        <v>0.56805300000000003</v>
      </c>
      <c r="D10966" s="2">
        <v>1.2752110000000001</v>
      </c>
      <c r="F10966" s="2">
        <v>12.68698</v>
      </c>
      <c r="G10966" s="2">
        <v>0.59159099999999998</v>
      </c>
      <c r="H10966" s="2">
        <v>0.59542099999999998</v>
      </c>
      <c r="J10966" s="2">
        <v>12.68979</v>
      </c>
      <c r="K10966" s="2">
        <v>0.45412799999999998</v>
      </c>
      <c r="L10966" s="2">
        <v>6.3968999999999998E-2</v>
      </c>
    </row>
    <row r="10967" spans="1:12" x14ac:dyDescent="0.2">
      <c r="A10967" s="2">
        <v>12.69049</v>
      </c>
      <c r="B10967" s="2">
        <v>112.52670000000001</v>
      </c>
      <c r="C10967" s="2">
        <v>0.56862599999999996</v>
      </c>
      <c r="D10967" s="2">
        <v>1.2762560000000001</v>
      </c>
      <c r="F10967" s="2">
        <v>12.68769</v>
      </c>
      <c r="G10967" s="2">
        <v>0.59168200000000004</v>
      </c>
      <c r="H10967" s="2">
        <v>0.59561200000000003</v>
      </c>
      <c r="J10967" s="2">
        <v>12.69049</v>
      </c>
      <c r="K10967" s="2">
        <v>0.45448100000000002</v>
      </c>
      <c r="L10967" s="2">
        <v>6.4195000000000002E-2</v>
      </c>
    </row>
    <row r="10968" spans="1:12" x14ac:dyDescent="0.2">
      <c r="A10968" s="2">
        <v>12.691190000000001</v>
      </c>
      <c r="B10968" s="2">
        <v>112.5145</v>
      </c>
      <c r="C10968" s="2">
        <v>0.56930499999999995</v>
      </c>
      <c r="D10968" s="2">
        <v>1.277255</v>
      </c>
      <c r="F10968" s="2">
        <v>12.68839</v>
      </c>
      <c r="G10968" s="2">
        <v>0.59156799999999998</v>
      </c>
      <c r="H10968" s="2">
        <v>0.59546699999999997</v>
      </c>
      <c r="J10968" s="2">
        <v>12.691190000000001</v>
      </c>
      <c r="K10968" s="2">
        <v>0.45438899999999999</v>
      </c>
      <c r="L10968" s="2">
        <v>6.4030000000000004E-2</v>
      </c>
    </row>
    <row r="10969" spans="1:12" x14ac:dyDescent="0.2">
      <c r="A10969" s="2">
        <v>12.691890000000001</v>
      </c>
      <c r="B10969" s="2">
        <v>112.5026</v>
      </c>
      <c r="C10969" s="2">
        <v>0.56950699999999999</v>
      </c>
      <c r="D10969" s="2">
        <v>1.277698</v>
      </c>
      <c r="F10969" s="2">
        <v>12.68909</v>
      </c>
      <c r="G10969" s="2">
        <v>0.59178900000000001</v>
      </c>
      <c r="H10969" s="2">
        <v>0.59525300000000003</v>
      </c>
      <c r="J10969" s="2">
        <v>12.691890000000001</v>
      </c>
      <c r="K10969" s="2">
        <v>0.45468700000000001</v>
      </c>
      <c r="L10969" s="2">
        <v>6.4863000000000004E-2</v>
      </c>
    </row>
    <row r="10970" spans="1:12" x14ac:dyDescent="0.2">
      <c r="A10970" s="2">
        <v>12.692600000000001</v>
      </c>
      <c r="B10970" s="2">
        <v>112.4907</v>
      </c>
      <c r="C10970" s="2">
        <v>0.56921299999999997</v>
      </c>
      <c r="D10970" s="2">
        <v>1.2782469999999999</v>
      </c>
      <c r="F10970" s="2">
        <v>12.68979</v>
      </c>
      <c r="G10970" s="2">
        <v>0.59224699999999997</v>
      </c>
      <c r="H10970" s="2">
        <v>0.59574899999999997</v>
      </c>
      <c r="J10970" s="2">
        <v>12.692600000000001</v>
      </c>
      <c r="K10970" s="2">
        <v>0.45515</v>
      </c>
      <c r="L10970" s="2">
        <v>6.5346000000000001E-2</v>
      </c>
    </row>
    <row r="10971" spans="1:12" x14ac:dyDescent="0.2">
      <c r="A10971" s="2">
        <v>12.693300000000001</v>
      </c>
      <c r="B10971" s="2">
        <v>112.4782</v>
      </c>
      <c r="C10971" s="2">
        <v>0.56925899999999996</v>
      </c>
      <c r="D10971" s="2">
        <v>1.279185</v>
      </c>
      <c r="F10971" s="2">
        <v>12.69049</v>
      </c>
      <c r="G10971" s="2">
        <v>0.59223199999999998</v>
      </c>
      <c r="H10971" s="2">
        <v>0.59643599999999997</v>
      </c>
      <c r="J10971" s="2">
        <v>12.693300000000001</v>
      </c>
      <c r="K10971" s="2">
        <v>0.45511000000000001</v>
      </c>
      <c r="L10971" s="2">
        <v>6.5250000000000002E-2</v>
      </c>
    </row>
    <row r="10972" spans="1:12" x14ac:dyDescent="0.2">
      <c r="A10972" s="2">
        <v>12.694000000000001</v>
      </c>
      <c r="B10972" s="2">
        <v>112.4653</v>
      </c>
      <c r="C10972" s="2">
        <v>0.56940400000000002</v>
      </c>
      <c r="D10972" s="2">
        <v>1.2800929999999999</v>
      </c>
      <c r="F10972" s="2">
        <v>12.691190000000001</v>
      </c>
      <c r="G10972" s="2">
        <v>0.59197200000000005</v>
      </c>
      <c r="H10972" s="2">
        <v>0.59694700000000001</v>
      </c>
      <c r="J10972" s="2">
        <v>12.694000000000001</v>
      </c>
      <c r="K10972" s="2">
        <v>0.45508799999999999</v>
      </c>
      <c r="L10972" s="2">
        <v>6.5277000000000002E-2</v>
      </c>
    </row>
    <row r="10973" spans="1:12" x14ac:dyDescent="0.2">
      <c r="A10973" s="2">
        <v>12.694699999999999</v>
      </c>
      <c r="B10973" s="2">
        <v>112.4522</v>
      </c>
      <c r="C10973" s="2">
        <v>0.56972</v>
      </c>
      <c r="D10973" s="2">
        <v>1.2811999999999999</v>
      </c>
      <c r="F10973" s="2">
        <v>12.691890000000001</v>
      </c>
      <c r="G10973" s="2">
        <v>0.592171</v>
      </c>
      <c r="H10973" s="2">
        <v>0.59751100000000001</v>
      </c>
      <c r="J10973" s="2">
        <v>12.694699999999999</v>
      </c>
      <c r="K10973" s="2">
        <v>0.45525500000000002</v>
      </c>
      <c r="L10973" s="2">
        <v>6.5259999999999999E-2</v>
      </c>
    </row>
    <row r="10974" spans="1:12" x14ac:dyDescent="0.2">
      <c r="A10974" s="2">
        <v>12.695399999999999</v>
      </c>
      <c r="B10974" s="2">
        <v>112.4392</v>
      </c>
      <c r="C10974" s="2">
        <v>0.57027000000000005</v>
      </c>
      <c r="D10974" s="2">
        <v>1.28213</v>
      </c>
      <c r="F10974" s="2">
        <v>12.692600000000001</v>
      </c>
      <c r="G10974" s="2">
        <v>0.59272000000000002</v>
      </c>
      <c r="H10974" s="2">
        <v>0.59805299999999995</v>
      </c>
      <c r="J10974" s="2">
        <v>12.695399999999999</v>
      </c>
      <c r="K10974" s="2">
        <v>0.45562000000000002</v>
      </c>
      <c r="L10974" s="2">
        <v>6.5310999999999994E-2</v>
      </c>
    </row>
    <row r="10975" spans="1:12" x14ac:dyDescent="0.2">
      <c r="A10975" s="2">
        <v>12.696099999999999</v>
      </c>
      <c r="B10975" s="2">
        <v>112.42619999999999</v>
      </c>
      <c r="C10975" s="2">
        <v>0.570747</v>
      </c>
      <c r="D10975" s="2">
        <v>1.2825120000000001</v>
      </c>
      <c r="F10975" s="2">
        <v>12.693300000000001</v>
      </c>
      <c r="G10975" s="2">
        <v>0.59301800000000005</v>
      </c>
      <c r="H10975" s="2">
        <v>0.59817500000000001</v>
      </c>
      <c r="J10975" s="2">
        <v>12.696099999999999</v>
      </c>
      <c r="K10975" s="2">
        <v>0.45600499999999999</v>
      </c>
      <c r="L10975" s="2">
        <v>6.5003000000000005E-2</v>
      </c>
    </row>
    <row r="10976" spans="1:12" x14ac:dyDescent="0.2">
      <c r="A10976" s="2">
        <v>12.6968</v>
      </c>
      <c r="B10976" s="2">
        <v>112.4122</v>
      </c>
      <c r="C10976" s="2">
        <v>0.57073099999999999</v>
      </c>
      <c r="D10976" s="2">
        <v>1.2830459999999999</v>
      </c>
      <c r="F10976" s="2">
        <v>12.694000000000001</v>
      </c>
      <c r="G10976" s="2">
        <v>0.59304800000000002</v>
      </c>
      <c r="H10976" s="2">
        <v>0.59832799999999997</v>
      </c>
      <c r="J10976" s="2">
        <v>12.6968</v>
      </c>
      <c r="K10976" s="2">
        <v>0.456457</v>
      </c>
      <c r="L10976" s="2">
        <v>6.4516000000000004E-2</v>
      </c>
    </row>
    <row r="10977" spans="1:12" x14ac:dyDescent="0.2">
      <c r="A10977" s="2">
        <v>12.697509999999999</v>
      </c>
      <c r="B10977" s="2">
        <v>112.3986</v>
      </c>
      <c r="C10977" s="2">
        <v>0.57139899999999999</v>
      </c>
      <c r="D10977" s="2">
        <v>1.2832669999999999</v>
      </c>
      <c r="F10977" s="2">
        <v>12.694699999999999</v>
      </c>
      <c r="G10977" s="2">
        <v>0.59335300000000002</v>
      </c>
      <c r="H10977" s="2">
        <v>0.59903700000000004</v>
      </c>
      <c r="J10977" s="2">
        <v>12.697509999999999</v>
      </c>
      <c r="K10977" s="2">
        <v>0.45696799999999999</v>
      </c>
      <c r="L10977" s="2">
        <v>6.4172000000000007E-2</v>
      </c>
    </row>
    <row r="10978" spans="1:12" x14ac:dyDescent="0.2">
      <c r="A10978" s="2">
        <v>12.69821</v>
      </c>
      <c r="B10978" s="2">
        <v>112.38549999999999</v>
      </c>
      <c r="C10978" s="2">
        <v>0.57143299999999997</v>
      </c>
      <c r="D10978" s="2">
        <v>1.283534</v>
      </c>
      <c r="F10978" s="2">
        <v>12.695399999999999</v>
      </c>
      <c r="G10978" s="2">
        <v>0.59395600000000004</v>
      </c>
      <c r="H10978" s="2">
        <v>0.59942600000000001</v>
      </c>
      <c r="J10978" s="2">
        <v>12.69821</v>
      </c>
      <c r="K10978" s="2">
        <v>0.457125</v>
      </c>
      <c r="L10978" s="2">
        <v>6.4211000000000004E-2</v>
      </c>
    </row>
    <row r="10979" spans="1:12" x14ac:dyDescent="0.2">
      <c r="A10979" s="2">
        <v>12.69891</v>
      </c>
      <c r="B10979" s="2">
        <v>112.3717</v>
      </c>
      <c r="C10979" s="2">
        <v>0.57225700000000002</v>
      </c>
      <c r="D10979" s="2">
        <v>1.283992</v>
      </c>
      <c r="F10979" s="2">
        <v>12.696099999999999</v>
      </c>
      <c r="G10979" s="2">
        <v>0.59444399999999997</v>
      </c>
      <c r="H10979" s="2">
        <v>0.59966299999999995</v>
      </c>
      <c r="J10979" s="2">
        <v>12.69891</v>
      </c>
      <c r="K10979" s="2">
        <v>0.45727000000000001</v>
      </c>
      <c r="L10979" s="2">
        <v>6.4269999999999994E-2</v>
      </c>
    </row>
    <row r="10980" spans="1:12" x14ac:dyDescent="0.2">
      <c r="A10980" s="2">
        <v>12.69961</v>
      </c>
      <c r="B10980" s="2">
        <v>112.3578</v>
      </c>
      <c r="C10980" s="2">
        <v>0.572627</v>
      </c>
      <c r="D10980" s="2">
        <v>1.2842290000000001</v>
      </c>
      <c r="F10980" s="2">
        <v>12.6968</v>
      </c>
      <c r="G10980" s="2">
        <v>0.59425399999999995</v>
      </c>
      <c r="H10980" s="2">
        <v>0.59996000000000005</v>
      </c>
      <c r="J10980" s="2">
        <v>12.69961</v>
      </c>
      <c r="K10980" s="2">
        <v>0.45750999999999997</v>
      </c>
      <c r="L10980" s="2">
        <v>6.3839999999999994E-2</v>
      </c>
    </row>
    <row r="10981" spans="1:12" x14ac:dyDescent="0.2">
      <c r="A10981" s="2">
        <v>12.70031</v>
      </c>
      <c r="B10981" s="2">
        <v>112.34350000000001</v>
      </c>
      <c r="C10981" s="2">
        <v>0.57352000000000003</v>
      </c>
      <c r="D10981" s="2">
        <v>1.2848310000000001</v>
      </c>
      <c r="F10981" s="2">
        <v>12.697509999999999</v>
      </c>
      <c r="G10981" s="2">
        <v>0.59471099999999999</v>
      </c>
      <c r="H10981" s="2">
        <v>0.60070800000000002</v>
      </c>
      <c r="J10981" s="2">
        <v>12.70031</v>
      </c>
      <c r="K10981" s="2">
        <v>0.45765099999999997</v>
      </c>
      <c r="L10981" s="2">
        <v>6.3256999999999994E-2</v>
      </c>
    </row>
    <row r="10982" spans="1:12" x14ac:dyDescent="0.2">
      <c r="A10982" s="2">
        <v>12.70101</v>
      </c>
      <c r="B10982" s="2">
        <v>112.3292</v>
      </c>
      <c r="C10982" s="2">
        <v>0.57405399999999995</v>
      </c>
      <c r="D10982" s="2">
        <v>1.2857160000000001</v>
      </c>
      <c r="F10982" s="2">
        <v>12.69821</v>
      </c>
      <c r="G10982" s="2">
        <v>0.59506199999999998</v>
      </c>
      <c r="H10982" s="2">
        <v>0.601051</v>
      </c>
      <c r="J10982" s="2">
        <v>12.70101</v>
      </c>
      <c r="K10982" s="2">
        <v>0.45780700000000002</v>
      </c>
      <c r="L10982" s="2">
        <v>6.3273999999999997E-2</v>
      </c>
    </row>
    <row r="10983" spans="1:12" x14ac:dyDescent="0.2">
      <c r="A10983" s="2">
        <v>12.70171</v>
      </c>
      <c r="B10983" s="2">
        <v>112.3143</v>
      </c>
      <c r="C10983" s="2">
        <v>0.57403499999999996</v>
      </c>
      <c r="D10983" s="2">
        <v>1.2864180000000001</v>
      </c>
      <c r="F10983" s="2">
        <v>12.69891</v>
      </c>
      <c r="G10983" s="2">
        <v>0.59539799999999998</v>
      </c>
      <c r="H10983" s="2">
        <v>0.60055499999999995</v>
      </c>
      <c r="J10983" s="2">
        <v>12.70171</v>
      </c>
      <c r="K10983" s="2">
        <v>0.45782299999999998</v>
      </c>
      <c r="L10983" s="2">
        <v>6.2603000000000006E-2</v>
      </c>
    </row>
    <row r="10984" spans="1:12" x14ac:dyDescent="0.2">
      <c r="A10984" s="2">
        <v>12.70242</v>
      </c>
      <c r="B10984" s="2">
        <v>112.3002</v>
      </c>
      <c r="C10984" s="2">
        <v>0.57413000000000003</v>
      </c>
      <c r="D10984" s="2">
        <v>1.2866010000000001</v>
      </c>
      <c r="F10984" s="2">
        <v>12.69961</v>
      </c>
      <c r="G10984" s="2">
        <v>0.59565000000000001</v>
      </c>
      <c r="H10984" s="2">
        <v>0.60018199999999999</v>
      </c>
      <c r="J10984" s="2">
        <v>12.70242</v>
      </c>
      <c r="K10984" s="2">
        <v>0.45795799999999998</v>
      </c>
      <c r="L10984" s="2">
        <v>6.2817999999999999E-2</v>
      </c>
    </row>
    <row r="10985" spans="1:12" x14ac:dyDescent="0.2">
      <c r="A10985" s="2">
        <v>12.70312</v>
      </c>
      <c r="B10985" s="2">
        <v>112.2855</v>
      </c>
      <c r="C10985" s="2">
        <v>0.574264</v>
      </c>
      <c r="D10985" s="2">
        <v>1.2866169999999999</v>
      </c>
      <c r="F10985" s="2">
        <v>12.70031</v>
      </c>
      <c r="G10985" s="2">
        <v>0.59560400000000002</v>
      </c>
      <c r="H10985" s="2">
        <v>0.60057799999999995</v>
      </c>
      <c r="J10985" s="2">
        <v>12.70312</v>
      </c>
      <c r="K10985" s="2">
        <v>0.45840799999999998</v>
      </c>
      <c r="L10985" s="2">
        <v>6.2952999999999995E-2</v>
      </c>
    </row>
    <row r="10986" spans="1:12" x14ac:dyDescent="0.2">
      <c r="A10986" s="2">
        <v>12.70382</v>
      </c>
      <c r="B10986" s="2">
        <v>112.2698</v>
      </c>
      <c r="C10986" s="2">
        <v>0.57431299999999996</v>
      </c>
      <c r="D10986" s="2">
        <v>1.287013</v>
      </c>
      <c r="F10986" s="2">
        <v>12.70101</v>
      </c>
      <c r="G10986" s="2">
        <v>0.59532200000000002</v>
      </c>
      <c r="H10986" s="2">
        <v>0.60084499999999996</v>
      </c>
      <c r="J10986" s="2">
        <v>12.70382</v>
      </c>
      <c r="K10986" s="2">
        <v>0.45885999999999999</v>
      </c>
      <c r="L10986" s="2">
        <v>6.3117999999999994E-2</v>
      </c>
    </row>
    <row r="10987" spans="1:12" x14ac:dyDescent="0.2">
      <c r="A10987" s="2">
        <v>12.70452</v>
      </c>
      <c r="B10987" s="2">
        <v>112.254</v>
      </c>
      <c r="C10987" s="2">
        <v>0.57458399999999998</v>
      </c>
      <c r="D10987" s="2">
        <v>1.287601</v>
      </c>
      <c r="F10987" s="2">
        <v>12.70171</v>
      </c>
      <c r="G10987" s="2">
        <v>0.59525300000000003</v>
      </c>
      <c r="H10987" s="2">
        <v>0.60109699999999999</v>
      </c>
      <c r="J10987" s="2">
        <v>12.70452</v>
      </c>
      <c r="K10987" s="2">
        <v>0.45951399999999998</v>
      </c>
      <c r="L10987" s="2">
        <v>6.2260000000000003E-2</v>
      </c>
    </row>
    <row r="10988" spans="1:12" x14ac:dyDescent="0.2">
      <c r="A10988" s="2">
        <v>12.705220000000001</v>
      </c>
      <c r="B10988" s="2">
        <v>112.2383</v>
      </c>
      <c r="C10988" s="2">
        <v>0.57510700000000003</v>
      </c>
      <c r="D10988" s="2">
        <v>1.287822</v>
      </c>
      <c r="F10988" s="2">
        <v>12.70242</v>
      </c>
      <c r="G10988" s="2">
        <v>0.59542099999999998</v>
      </c>
      <c r="H10988" s="2">
        <v>0.60189800000000004</v>
      </c>
      <c r="J10988" s="2">
        <v>12.705220000000001</v>
      </c>
      <c r="K10988" s="2">
        <v>0.46046399999999998</v>
      </c>
      <c r="L10988" s="2">
        <v>6.2321000000000001E-2</v>
      </c>
    </row>
    <row r="10989" spans="1:12" x14ac:dyDescent="0.2">
      <c r="A10989" s="2">
        <v>12.705920000000001</v>
      </c>
      <c r="B10989" s="2">
        <v>112.22239999999999</v>
      </c>
      <c r="C10989" s="2">
        <v>0.57557199999999997</v>
      </c>
      <c r="D10989" s="2">
        <v>1.2878909999999999</v>
      </c>
      <c r="F10989" s="2">
        <v>12.70312</v>
      </c>
      <c r="G10989" s="2">
        <v>0.59561200000000003</v>
      </c>
      <c r="H10989" s="2">
        <v>0.60269899999999998</v>
      </c>
      <c r="J10989" s="2">
        <v>12.705920000000001</v>
      </c>
      <c r="K10989" s="2">
        <v>0.46131100000000003</v>
      </c>
      <c r="L10989" s="2">
        <v>6.1789999999999998E-2</v>
      </c>
    </row>
    <row r="10990" spans="1:12" x14ac:dyDescent="0.2">
      <c r="A10990" s="2">
        <v>12.706619999999999</v>
      </c>
      <c r="B10990" s="2">
        <v>112.2062</v>
      </c>
      <c r="C10990" s="2">
        <v>0.57594599999999996</v>
      </c>
      <c r="D10990" s="2">
        <v>1.2879210000000001</v>
      </c>
      <c r="F10990" s="2">
        <v>12.70382</v>
      </c>
      <c r="G10990" s="2">
        <v>0.59546699999999997</v>
      </c>
      <c r="H10990" s="2">
        <v>0.60339399999999999</v>
      </c>
      <c r="J10990" s="2">
        <v>12.706619999999999</v>
      </c>
      <c r="K10990" s="2">
        <v>0.46197300000000002</v>
      </c>
      <c r="L10990" s="2">
        <v>6.1674E-2</v>
      </c>
    </row>
    <row r="10991" spans="1:12" x14ac:dyDescent="0.2">
      <c r="A10991" s="2">
        <v>12.707319999999999</v>
      </c>
      <c r="B10991" s="2">
        <v>112.1892</v>
      </c>
      <c r="C10991" s="2">
        <v>0.57632000000000005</v>
      </c>
      <c r="D10991" s="2">
        <v>1.2885009999999999</v>
      </c>
      <c r="F10991" s="2">
        <v>12.70452</v>
      </c>
      <c r="G10991" s="2">
        <v>0.59525300000000003</v>
      </c>
      <c r="H10991" s="2">
        <v>0.60416400000000003</v>
      </c>
      <c r="J10991" s="2">
        <v>12.707319999999999</v>
      </c>
      <c r="K10991" s="2">
        <v>0.46221099999999998</v>
      </c>
      <c r="L10991" s="2">
        <v>6.1066000000000002E-2</v>
      </c>
    </row>
    <row r="10992" spans="1:12" x14ac:dyDescent="0.2">
      <c r="A10992" s="2">
        <v>12.708030000000001</v>
      </c>
      <c r="B10992" s="2">
        <v>112.1729</v>
      </c>
      <c r="C10992" s="2">
        <v>0.57636600000000004</v>
      </c>
      <c r="D10992" s="2">
        <v>1.2889820000000001</v>
      </c>
      <c r="F10992" s="2">
        <v>12.705220000000001</v>
      </c>
      <c r="G10992" s="2">
        <v>0.59574899999999997</v>
      </c>
      <c r="H10992" s="2">
        <v>0.60456799999999999</v>
      </c>
      <c r="J10992" s="2">
        <v>12.708030000000001</v>
      </c>
      <c r="K10992" s="2">
        <v>0.46242699999999998</v>
      </c>
      <c r="L10992" s="2">
        <v>6.1254999999999997E-2</v>
      </c>
    </row>
    <row r="10993" spans="1:12" x14ac:dyDescent="0.2">
      <c r="A10993" s="2">
        <v>12.708729999999999</v>
      </c>
      <c r="B10993" s="2">
        <v>112.1561</v>
      </c>
      <c r="C10993" s="2">
        <v>0.57659499999999997</v>
      </c>
      <c r="D10993" s="2">
        <v>1.2897449999999999</v>
      </c>
      <c r="F10993" s="2">
        <v>12.705920000000001</v>
      </c>
      <c r="G10993" s="2">
        <v>0.59643599999999997</v>
      </c>
      <c r="H10993" s="2">
        <v>0.604599</v>
      </c>
      <c r="J10993" s="2">
        <v>12.708729999999999</v>
      </c>
      <c r="K10993" s="2">
        <v>0.46268300000000001</v>
      </c>
      <c r="L10993" s="2">
        <v>6.1551000000000002E-2</v>
      </c>
    </row>
    <row r="10994" spans="1:12" x14ac:dyDescent="0.2">
      <c r="A10994" s="2">
        <v>12.709429999999999</v>
      </c>
      <c r="B10994" s="2">
        <v>112.1386</v>
      </c>
      <c r="C10994" s="2">
        <v>0.57701000000000002</v>
      </c>
      <c r="D10994" s="2">
        <v>1.2901260000000001</v>
      </c>
      <c r="F10994" s="2">
        <v>12.706619999999999</v>
      </c>
      <c r="G10994" s="2">
        <v>0.59694700000000001</v>
      </c>
      <c r="H10994" s="2">
        <v>0.60491899999999998</v>
      </c>
      <c r="J10994" s="2">
        <v>12.709429999999999</v>
      </c>
      <c r="K10994" s="2">
        <v>0.46255499999999999</v>
      </c>
      <c r="L10994" s="2">
        <v>6.2080000000000003E-2</v>
      </c>
    </row>
    <row r="10995" spans="1:12" x14ac:dyDescent="0.2">
      <c r="A10995" s="2">
        <v>12.710129999999999</v>
      </c>
      <c r="B10995" s="2">
        <v>112.1207</v>
      </c>
      <c r="C10995" s="2">
        <v>0.57764700000000002</v>
      </c>
      <c r="D10995" s="2">
        <v>1.2904850000000001</v>
      </c>
      <c r="F10995" s="2">
        <v>12.707319999999999</v>
      </c>
      <c r="G10995" s="2">
        <v>0.59751100000000001</v>
      </c>
      <c r="H10995" s="2">
        <v>0.60515600000000003</v>
      </c>
      <c r="J10995" s="2">
        <v>12.710129999999999</v>
      </c>
      <c r="K10995" s="2">
        <v>0.46279500000000001</v>
      </c>
      <c r="L10995" s="2">
        <v>6.1567999999999998E-2</v>
      </c>
    </row>
    <row r="10996" spans="1:12" x14ac:dyDescent="0.2">
      <c r="A10996" s="2">
        <v>12.71083</v>
      </c>
      <c r="B10996" s="2">
        <v>112.1035</v>
      </c>
      <c r="C10996" s="2">
        <v>0.578067</v>
      </c>
      <c r="D10996" s="2">
        <v>1.2909189999999999</v>
      </c>
      <c r="F10996" s="2">
        <v>12.708030000000001</v>
      </c>
      <c r="G10996" s="2">
        <v>0.59805299999999995</v>
      </c>
      <c r="H10996" s="2">
        <v>0.60533899999999996</v>
      </c>
      <c r="J10996" s="2">
        <v>12.71083</v>
      </c>
      <c r="K10996" s="2">
        <v>0.46332499999999999</v>
      </c>
      <c r="L10996" s="2">
        <v>6.1192999999999997E-2</v>
      </c>
    </row>
    <row r="10997" spans="1:12" x14ac:dyDescent="0.2">
      <c r="A10997" s="2">
        <v>12.71153</v>
      </c>
      <c r="B10997" s="2">
        <v>112.08629999999999</v>
      </c>
      <c r="C10997" s="2">
        <v>0.57818499999999995</v>
      </c>
      <c r="D10997" s="2">
        <v>1.2914380000000001</v>
      </c>
      <c r="F10997" s="2">
        <v>12.708729999999999</v>
      </c>
      <c r="G10997" s="2">
        <v>0.59817500000000001</v>
      </c>
      <c r="H10997" s="2">
        <v>0.60543800000000003</v>
      </c>
      <c r="J10997" s="2">
        <v>12.71153</v>
      </c>
      <c r="K10997" s="2">
        <v>0.46329500000000001</v>
      </c>
      <c r="L10997" s="2">
        <v>6.1054999999999998E-2</v>
      </c>
    </row>
    <row r="10998" spans="1:12" x14ac:dyDescent="0.2">
      <c r="A10998" s="2">
        <v>12.71223</v>
      </c>
      <c r="B10998" s="2">
        <v>112.06870000000001</v>
      </c>
      <c r="C10998" s="2">
        <v>0.57825400000000005</v>
      </c>
      <c r="D10998" s="2">
        <v>1.291858</v>
      </c>
      <c r="F10998" s="2">
        <v>12.709429999999999</v>
      </c>
      <c r="G10998" s="2">
        <v>0.59832799999999997</v>
      </c>
      <c r="H10998" s="2">
        <v>0.60564399999999996</v>
      </c>
      <c r="J10998" s="2">
        <v>12.71223</v>
      </c>
      <c r="K10998" s="2">
        <v>0.46301100000000001</v>
      </c>
      <c r="L10998" s="2">
        <v>6.1377000000000001E-2</v>
      </c>
    </row>
    <row r="10999" spans="1:12" x14ac:dyDescent="0.2">
      <c r="A10999" s="2">
        <v>12.71294</v>
      </c>
      <c r="B10999" s="2">
        <v>112.0506</v>
      </c>
      <c r="C10999" s="2">
        <v>0.57815099999999997</v>
      </c>
      <c r="D10999" s="2">
        <v>1.2923770000000001</v>
      </c>
      <c r="F10999" s="2">
        <v>12.710129999999999</v>
      </c>
      <c r="G10999" s="2">
        <v>0.59903700000000004</v>
      </c>
      <c r="H10999" s="2">
        <v>0.60623899999999997</v>
      </c>
      <c r="J10999" s="2">
        <v>12.71294</v>
      </c>
      <c r="K10999" s="2">
        <v>0.46289799999999998</v>
      </c>
      <c r="L10999" s="2">
        <v>6.0662000000000001E-2</v>
      </c>
    </row>
    <row r="11000" spans="1:12" x14ac:dyDescent="0.2">
      <c r="A11000" s="2">
        <v>12.71364</v>
      </c>
      <c r="B11000" s="2">
        <v>112.03279999999999</v>
      </c>
      <c r="C11000" s="2">
        <v>0.57850999999999997</v>
      </c>
      <c r="D11000" s="2">
        <v>1.2927580000000001</v>
      </c>
      <c r="F11000" s="2">
        <v>12.71083</v>
      </c>
      <c r="G11000" s="2">
        <v>0.59942600000000001</v>
      </c>
      <c r="H11000" s="2">
        <v>0.60722399999999999</v>
      </c>
      <c r="J11000" s="2">
        <v>12.71364</v>
      </c>
      <c r="K11000" s="2">
        <v>0.46310200000000001</v>
      </c>
      <c r="L11000" s="2">
        <v>6.0328E-2</v>
      </c>
    </row>
    <row r="11001" spans="1:12" x14ac:dyDescent="0.2">
      <c r="A11001" s="2">
        <v>12.71434</v>
      </c>
      <c r="B11001" s="2">
        <v>112.0149</v>
      </c>
      <c r="C11001" s="2">
        <v>0.57913899999999996</v>
      </c>
      <c r="D11001" s="2">
        <v>1.2929790000000001</v>
      </c>
      <c r="F11001" s="2">
        <v>12.71153</v>
      </c>
      <c r="G11001" s="2">
        <v>0.59966299999999995</v>
      </c>
      <c r="H11001" s="2">
        <v>0.607765</v>
      </c>
      <c r="J11001" s="2">
        <v>12.71434</v>
      </c>
      <c r="K11001" s="2">
        <v>0.463474</v>
      </c>
      <c r="L11001" s="2">
        <v>6.0373000000000003E-2</v>
      </c>
    </row>
    <row r="11002" spans="1:12" x14ac:dyDescent="0.2">
      <c r="A11002" s="2">
        <v>12.71504</v>
      </c>
      <c r="B11002" s="2">
        <v>111.9978</v>
      </c>
      <c r="C11002" s="2">
        <v>0.579623</v>
      </c>
      <c r="D11002" s="2">
        <v>1.2932619999999999</v>
      </c>
      <c r="F11002" s="2">
        <v>12.71223</v>
      </c>
      <c r="G11002" s="2">
        <v>0.59996000000000005</v>
      </c>
      <c r="H11002" s="2">
        <v>0.60785699999999998</v>
      </c>
      <c r="J11002" s="2">
        <v>12.71504</v>
      </c>
      <c r="K11002" s="2">
        <v>0.46352599999999999</v>
      </c>
      <c r="L11002" s="2">
        <v>6.0132999999999999E-2</v>
      </c>
    </row>
    <row r="11003" spans="1:12" x14ac:dyDescent="0.2">
      <c r="A11003" s="2">
        <v>12.71574</v>
      </c>
      <c r="B11003" s="2">
        <v>111.9815</v>
      </c>
      <c r="C11003" s="2">
        <v>0.57990600000000003</v>
      </c>
      <c r="D11003" s="2">
        <v>1.2936970000000001</v>
      </c>
      <c r="F11003" s="2">
        <v>12.71294</v>
      </c>
      <c r="G11003" s="2">
        <v>0.60070800000000002</v>
      </c>
      <c r="H11003" s="2">
        <v>0.60792500000000005</v>
      </c>
      <c r="J11003" s="2">
        <v>12.71574</v>
      </c>
      <c r="K11003" s="2">
        <v>0.46379300000000001</v>
      </c>
      <c r="L11003" s="2">
        <v>5.9784999999999998E-2</v>
      </c>
    </row>
    <row r="11004" spans="1:12" x14ac:dyDescent="0.2">
      <c r="A11004" s="2">
        <v>12.71644</v>
      </c>
      <c r="B11004" s="2">
        <v>111.9654</v>
      </c>
      <c r="C11004" s="2">
        <v>0.58006999999999997</v>
      </c>
      <c r="D11004" s="2">
        <v>1.29417</v>
      </c>
      <c r="F11004" s="2">
        <v>12.71364</v>
      </c>
      <c r="G11004" s="2">
        <v>0.601051</v>
      </c>
      <c r="H11004" s="2">
        <v>0.60844399999999998</v>
      </c>
      <c r="J11004" s="2">
        <v>12.71644</v>
      </c>
      <c r="K11004" s="2">
        <v>0.46399899999999999</v>
      </c>
      <c r="L11004" s="2">
        <v>5.9406E-2</v>
      </c>
    </row>
    <row r="11005" spans="1:12" x14ac:dyDescent="0.2">
      <c r="A11005" s="2">
        <v>12.717140000000001</v>
      </c>
      <c r="B11005" s="2">
        <v>111.9474</v>
      </c>
      <c r="C11005" s="2">
        <v>0.58052700000000002</v>
      </c>
      <c r="D11005" s="2">
        <v>1.294772</v>
      </c>
      <c r="F11005" s="2">
        <v>12.71434</v>
      </c>
      <c r="G11005" s="2">
        <v>0.60055499999999995</v>
      </c>
      <c r="H11005" s="2">
        <v>0.60893200000000003</v>
      </c>
      <c r="J11005" s="2">
        <v>12.717140000000001</v>
      </c>
      <c r="K11005" s="2">
        <v>0.46413199999999999</v>
      </c>
      <c r="L11005" s="2">
        <v>5.8793999999999999E-2</v>
      </c>
    </row>
    <row r="11006" spans="1:12" x14ac:dyDescent="0.2">
      <c r="A11006" s="2">
        <v>12.71785</v>
      </c>
      <c r="B11006" s="2">
        <v>111.9284</v>
      </c>
      <c r="C11006" s="2">
        <v>0.58140499999999995</v>
      </c>
      <c r="D11006" s="2">
        <v>1.2955049999999999</v>
      </c>
      <c r="F11006" s="2">
        <v>12.71504</v>
      </c>
      <c r="G11006" s="2">
        <v>0.60018199999999999</v>
      </c>
      <c r="H11006" s="2">
        <v>0.60913099999999998</v>
      </c>
      <c r="J11006" s="2">
        <v>12.71785</v>
      </c>
      <c r="K11006" s="2">
        <v>0.46456700000000001</v>
      </c>
      <c r="L11006" s="2">
        <v>5.8546000000000001E-2</v>
      </c>
    </row>
    <row r="11007" spans="1:12" x14ac:dyDescent="0.2">
      <c r="A11007" s="2">
        <v>12.71855</v>
      </c>
      <c r="B11007" s="2">
        <v>111.9087</v>
      </c>
      <c r="C11007" s="2">
        <v>0.58199199999999995</v>
      </c>
      <c r="D11007" s="2">
        <v>1.295955</v>
      </c>
      <c r="F11007" s="2">
        <v>12.71574</v>
      </c>
      <c r="G11007" s="2">
        <v>0.60057799999999995</v>
      </c>
      <c r="H11007" s="2">
        <v>0.60949699999999996</v>
      </c>
      <c r="J11007" s="2">
        <v>12.71855</v>
      </c>
      <c r="K11007" s="2">
        <v>0.46469300000000002</v>
      </c>
      <c r="L11007" s="2">
        <v>5.8798999999999997E-2</v>
      </c>
    </row>
    <row r="11008" spans="1:12" x14ac:dyDescent="0.2">
      <c r="A11008" s="2">
        <v>12.719250000000001</v>
      </c>
      <c r="B11008" s="2">
        <v>111.8892</v>
      </c>
      <c r="C11008" s="2">
        <v>0.58260299999999998</v>
      </c>
      <c r="D11008" s="2">
        <v>1.2960689999999999</v>
      </c>
      <c r="F11008" s="2">
        <v>12.71644</v>
      </c>
      <c r="G11008" s="2">
        <v>0.60084499999999996</v>
      </c>
      <c r="H11008" s="2">
        <v>0.61003099999999999</v>
      </c>
      <c r="J11008" s="2">
        <v>12.719250000000001</v>
      </c>
      <c r="K11008" s="2">
        <v>0.46459</v>
      </c>
      <c r="L11008" s="2">
        <v>5.8088000000000001E-2</v>
      </c>
    </row>
    <row r="11009" spans="1:12" x14ac:dyDescent="0.2">
      <c r="A11009" s="2">
        <v>12.719950000000001</v>
      </c>
      <c r="B11009" s="2">
        <v>111.8691</v>
      </c>
      <c r="C11009" s="2">
        <v>0.58307600000000004</v>
      </c>
      <c r="D11009" s="2">
        <v>1.296214</v>
      </c>
      <c r="F11009" s="2">
        <v>12.717140000000001</v>
      </c>
      <c r="G11009" s="2">
        <v>0.60109699999999999</v>
      </c>
      <c r="H11009" s="2">
        <v>0.61054200000000003</v>
      </c>
      <c r="J11009" s="2">
        <v>12.719950000000001</v>
      </c>
      <c r="K11009" s="2">
        <v>0.46453800000000001</v>
      </c>
      <c r="L11009" s="2">
        <v>5.7851E-2</v>
      </c>
    </row>
    <row r="11010" spans="1:12" x14ac:dyDescent="0.2">
      <c r="A11010" s="2">
        <v>12.720649999999999</v>
      </c>
      <c r="B11010" s="2">
        <v>111.8501</v>
      </c>
      <c r="C11010" s="2">
        <v>0.58326599999999995</v>
      </c>
      <c r="D11010" s="2">
        <v>1.296581</v>
      </c>
      <c r="F11010" s="2">
        <v>12.71785</v>
      </c>
      <c r="G11010" s="2">
        <v>0.60189800000000004</v>
      </c>
      <c r="H11010" s="2">
        <v>0.61104599999999998</v>
      </c>
      <c r="J11010" s="2">
        <v>12.720649999999999</v>
      </c>
      <c r="K11010" s="2">
        <v>0.46451199999999998</v>
      </c>
      <c r="L11010" s="2">
        <v>5.7786999999999998E-2</v>
      </c>
    </row>
    <row r="11011" spans="1:12" x14ac:dyDescent="0.2">
      <c r="A11011" s="2">
        <v>12.721349999999999</v>
      </c>
      <c r="B11011" s="2">
        <v>111.82989999999999</v>
      </c>
      <c r="C11011" s="2">
        <v>0.58347599999999999</v>
      </c>
      <c r="D11011" s="2">
        <v>1.2969010000000001</v>
      </c>
      <c r="F11011" s="2">
        <v>12.71855</v>
      </c>
      <c r="G11011" s="2">
        <v>0.60269899999999998</v>
      </c>
      <c r="H11011" s="2">
        <v>0.61153400000000002</v>
      </c>
      <c r="J11011" s="2">
        <v>12.721349999999999</v>
      </c>
      <c r="K11011" s="2">
        <v>0.46448699999999998</v>
      </c>
      <c r="L11011" s="2">
        <v>5.7986000000000003E-2</v>
      </c>
    </row>
    <row r="11012" spans="1:12" x14ac:dyDescent="0.2">
      <c r="A11012" s="2">
        <v>12.722049999999999</v>
      </c>
      <c r="B11012" s="2">
        <v>111.8095</v>
      </c>
      <c r="C11012" s="2">
        <v>0.58346900000000002</v>
      </c>
      <c r="D11012" s="2">
        <v>1.2975719999999999</v>
      </c>
      <c r="F11012" s="2">
        <v>12.719250000000001</v>
      </c>
      <c r="G11012" s="2">
        <v>0.60339399999999999</v>
      </c>
      <c r="H11012" s="2">
        <v>0.61204499999999995</v>
      </c>
      <c r="J11012" s="2">
        <v>12.722049999999999</v>
      </c>
      <c r="K11012" s="2">
        <v>0.46473900000000001</v>
      </c>
      <c r="L11012" s="2">
        <v>5.7747E-2</v>
      </c>
    </row>
    <row r="11013" spans="1:12" x14ac:dyDescent="0.2">
      <c r="A11013" s="2">
        <v>12.72275</v>
      </c>
      <c r="B11013" s="2">
        <v>111.7886</v>
      </c>
      <c r="C11013" s="2">
        <v>0.58362099999999995</v>
      </c>
      <c r="D11013" s="2">
        <v>1.2982819999999999</v>
      </c>
      <c r="F11013" s="2">
        <v>12.719950000000001</v>
      </c>
      <c r="G11013" s="2">
        <v>0.60416400000000003</v>
      </c>
      <c r="H11013" s="2">
        <v>0.61287700000000001</v>
      </c>
      <c r="J11013" s="2">
        <v>12.72275</v>
      </c>
      <c r="K11013" s="2">
        <v>0.464893</v>
      </c>
      <c r="L11013" s="2">
        <v>5.7716999999999997E-2</v>
      </c>
    </row>
    <row r="11014" spans="1:12" x14ac:dyDescent="0.2">
      <c r="A11014" s="2">
        <v>12.723459999999999</v>
      </c>
      <c r="B11014" s="2">
        <v>111.76739999999999</v>
      </c>
      <c r="C11014" s="2">
        <v>0.58362899999999995</v>
      </c>
      <c r="D11014" s="2">
        <v>1.2988310000000001</v>
      </c>
      <c r="F11014" s="2">
        <v>12.720649999999999</v>
      </c>
      <c r="G11014" s="2">
        <v>0.60456799999999999</v>
      </c>
      <c r="H11014" s="2">
        <v>0.61331899999999995</v>
      </c>
      <c r="J11014" s="2">
        <v>12.723459999999999</v>
      </c>
      <c r="K11014" s="2">
        <v>0.46474300000000002</v>
      </c>
      <c r="L11014" s="2">
        <v>5.7096000000000001E-2</v>
      </c>
    </row>
    <row r="11015" spans="1:12" x14ac:dyDescent="0.2">
      <c r="A11015" s="2">
        <v>12.724159999999999</v>
      </c>
      <c r="B11015" s="2">
        <v>111.7465</v>
      </c>
      <c r="C11015" s="2">
        <v>0.58374700000000002</v>
      </c>
      <c r="D11015" s="2">
        <v>1.298854</v>
      </c>
      <c r="F11015" s="2">
        <v>12.721349999999999</v>
      </c>
      <c r="G11015" s="2">
        <v>0.604599</v>
      </c>
      <c r="H11015" s="2">
        <v>0.61394499999999996</v>
      </c>
      <c r="J11015" s="2">
        <v>12.724159999999999</v>
      </c>
      <c r="K11015" s="2">
        <v>0.46458199999999999</v>
      </c>
      <c r="L11015" s="2">
        <v>5.6543000000000003E-2</v>
      </c>
    </row>
    <row r="11016" spans="1:12" x14ac:dyDescent="0.2">
      <c r="A11016" s="2">
        <v>12.72486</v>
      </c>
      <c r="B11016" s="2">
        <v>111.7251</v>
      </c>
      <c r="C11016" s="2">
        <v>0.58416699999999999</v>
      </c>
      <c r="D11016" s="2">
        <v>1.2989459999999999</v>
      </c>
      <c r="F11016" s="2">
        <v>12.722049999999999</v>
      </c>
      <c r="G11016" s="2">
        <v>0.60491899999999998</v>
      </c>
      <c r="H11016" s="2">
        <v>0.61438800000000005</v>
      </c>
      <c r="J11016" s="2">
        <v>12.72486</v>
      </c>
      <c r="K11016" s="2">
        <v>0.46441100000000002</v>
      </c>
      <c r="L11016" s="2">
        <v>5.6631000000000001E-2</v>
      </c>
    </row>
    <row r="11017" spans="1:12" x14ac:dyDescent="0.2">
      <c r="A11017" s="2">
        <v>12.72556</v>
      </c>
      <c r="B11017" s="2">
        <v>111.70399999999999</v>
      </c>
      <c r="C11017" s="2">
        <v>0.58424699999999996</v>
      </c>
      <c r="D11017" s="2">
        <v>1.2990139999999999</v>
      </c>
      <c r="F11017" s="2">
        <v>12.72275</v>
      </c>
      <c r="G11017" s="2">
        <v>0.60515600000000003</v>
      </c>
      <c r="H11017" s="2">
        <v>0.61456299999999997</v>
      </c>
      <c r="J11017" s="2">
        <v>12.72556</v>
      </c>
      <c r="K11017" s="2">
        <v>0.46430199999999999</v>
      </c>
      <c r="L11017" s="2">
        <v>5.6269E-2</v>
      </c>
    </row>
    <row r="11018" spans="1:12" x14ac:dyDescent="0.2">
      <c r="A11018" s="2">
        <v>12.72626</v>
      </c>
      <c r="B11018" s="2">
        <v>111.6825</v>
      </c>
      <c r="C11018" s="2">
        <v>0.58449499999999999</v>
      </c>
      <c r="D11018" s="2">
        <v>1.2992509999999999</v>
      </c>
      <c r="F11018" s="2">
        <v>12.723459999999999</v>
      </c>
      <c r="G11018" s="2">
        <v>0.60533899999999996</v>
      </c>
      <c r="H11018" s="2">
        <v>0.61486099999999999</v>
      </c>
      <c r="J11018" s="2">
        <v>12.72626</v>
      </c>
      <c r="K11018" s="2">
        <v>0.46478599999999998</v>
      </c>
      <c r="L11018" s="2">
        <v>5.6481000000000003E-2</v>
      </c>
    </row>
    <row r="11019" spans="1:12" x14ac:dyDescent="0.2">
      <c r="A11019" s="2">
        <v>12.72696</v>
      </c>
      <c r="B11019" s="2">
        <v>111.66079999999999</v>
      </c>
      <c r="C11019" s="2">
        <v>0.58519699999999997</v>
      </c>
      <c r="D11019" s="2">
        <v>1.299663</v>
      </c>
      <c r="F11019" s="2">
        <v>12.724159999999999</v>
      </c>
      <c r="G11019" s="2">
        <v>0.60543800000000003</v>
      </c>
      <c r="H11019" s="2">
        <v>0.61508200000000002</v>
      </c>
      <c r="J11019" s="2">
        <v>12.72696</v>
      </c>
      <c r="K11019" s="2">
        <v>0.46482800000000002</v>
      </c>
      <c r="L11019" s="2">
        <v>5.6534000000000001E-2</v>
      </c>
    </row>
    <row r="11020" spans="1:12" x14ac:dyDescent="0.2">
      <c r="A11020" s="2">
        <v>12.72766</v>
      </c>
      <c r="B11020" s="2">
        <v>111.639</v>
      </c>
      <c r="C11020" s="2">
        <v>0.58675299999999997</v>
      </c>
      <c r="D11020" s="2">
        <v>1.299838</v>
      </c>
      <c r="F11020" s="2">
        <v>12.72486</v>
      </c>
      <c r="G11020" s="2">
        <v>0.60564399999999996</v>
      </c>
      <c r="H11020" s="2">
        <v>0.61472300000000002</v>
      </c>
      <c r="J11020" s="2">
        <v>12.72766</v>
      </c>
      <c r="K11020" s="2">
        <v>0.46488699999999999</v>
      </c>
      <c r="L11020" s="2">
        <v>5.6128999999999998E-2</v>
      </c>
    </row>
    <row r="11021" spans="1:12" x14ac:dyDescent="0.2">
      <c r="A11021" s="2">
        <v>12.72837</v>
      </c>
      <c r="B11021" s="2">
        <v>111.61750000000001</v>
      </c>
      <c r="C11021" s="2">
        <v>0.58737499999999998</v>
      </c>
      <c r="D11021" s="2">
        <v>1.2997540000000001</v>
      </c>
      <c r="F11021" s="2">
        <v>12.72556</v>
      </c>
      <c r="G11021" s="2">
        <v>0.60623899999999997</v>
      </c>
      <c r="H11021" s="2">
        <v>0.61484499999999997</v>
      </c>
      <c r="J11021" s="2">
        <v>12.72837</v>
      </c>
      <c r="K11021" s="2">
        <v>0.46538000000000002</v>
      </c>
      <c r="L11021" s="2">
        <v>5.6363999999999997E-2</v>
      </c>
    </row>
    <row r="11022" spans="1:12" x14ac:dyDescent="0.2">
      <c r="A11022" s="2">
        <v>12.72907</v>
      </c>
      <c r="B11022" s="2">
        <v>111.596</v>
      </c>
      <c r="C11022" s="2">
        <v>0.58807699999999996</v>
      </c>
      <c r="D11022" s="2">
        <v>1.3001210000000001</v>
      </c>
      <c r="F11022" s="2">
        <v>12.72626</v>
      </c>
      <c r="G11022" s="2">
        <v>0.60722399999999999</v>
      </c>
      <c r="H11022" s="2">
        <v>0.61537200000000003</v>
      </c>
      <c r="J11022" s="2">
        <v>12.72907</v>
      </c>
      <c r="K11022" s="2">
        <v>0.46587499999999998</v>
      </c>
      <c r="L11022" s="2">
        <v>5.5888E-2</v>
      </c>
    </row>
    <row r="11023" spans="1:12" x14ac:dyDescent="0.2">
      <c r="A11023" s="2">
        <v>12.72977</v>
      </c>
      <c r="B11023" s="2">
        <v>111.57389999999999</v>
      </c>
      <c r="C11023" s="2">
        <v>0.588588</v>
      </c>
      <c r="D11023" s="2">
        <v>1.3001050000000001</v>
      </c>
      <c r="F11023" s="2">
        <v>12.72696</v>
      </c>
      <c r="G11023" s="2">
        <v>0.607765</v>
      </c>
      <c r="H11023" s="2">
        <v>0.61527299999999996</v>
      </c>
      <c r="J11023" s="2">
        <v>12.72977</v>
      </c>
      <c r="K11023" s="2">
        <v>0.46616000000000002</v>
      </c>
      <c r="L11023" s="2">
        <v>5.5803999999999999E-2</v>
      </c>
    </row>
    <row r="11024" spans="1:12" x14ac:dyDescent="0.2">
      <c r="A11024" s="2">
        <v>12.73047</v>
      </c>
      <c r="B11024" s="2">
        <v>111.55159999999999</v>
      </c>
      <c r="C11024" s="2">
        <v>0.58874400000000005</v>
      </c>
      <c r="D11024" s="2">
        <v>1.299823</v>
      </c>
      <c r="F11024" s="2">
        <v>12.72766</v>
      </c>
      <c r="G11024" s="2">
        <v>0.60785699999999998</v>
      </c>
      <c r="H11024" s="2">
        <v>0.61524999999999996</v>
      </c>
      <c r="J11024" s="2">
        <v>12.73047</v>
      </c>
      <c r="K11024" s="2">
        <v>0.46611399999999997</v>
      </c>
      <c r="L11024" s="2">
        <v>5.5788999999999998E-2</v>
      </c>
    </row>
    <row r="11025" spans="1:12" x14ac:dyDescent="0.2">
      <c r="A11025" s="2">
        <v>12.731170000000001</v>
      </c>
      <c r="B11025" s="2">
        <v>111.52889999999999</v>
      </c>
      <c r="C11025" s="2">
        <v>0.58887</v>
      </c>
      <c r="D11025" s="2">
        <v>1.299777</v>
      </c>
      <c r="F11025" s="2">
        <v>12.72837</v>
      </c>
      <c r="G11025" s="2">
        <v>0.60792500000000005</v>
      </c>
      <c r="H11025" s="2">
        <v>0.61532600000000004</v>
      </c>
      <c r="J11025" s="2">
        <v>12.731170000000001</v>
      </c>
      <c r="K11025" s="2">
        <v>0.46622999999999998</v>
      </c>
      <c r="L11025" s="2">
        <v>5.5687E-2</v>
      </c>
    </row>
    <row r="11026" spans="1:12" x14ac:dyDescent="0.2">
      <c r="A11026" s="2">
        <v>12.731870000000001</v>
      </c>
      <c r="B11026" s="2">
        <v>111.5063</v>
      </c>
      <c r="C11026" s="2">
        <v>0.58923999999999999</v>
      </c>
      <c r="D11026" s="2">
        <v>1.299876</v>
      </c>
      <c r="F11026" s="2">
        <v>12.72907</v>
      </c>
      <c r="G11026" s="2">
        <v>0.60844399999999998</v>
      </c>
      <c r="H11026" s="2">
        <v>0.61521899999999996</v>
      </c>
      <c r="J11026" s="2">
        <v>12.731870000000001</v>
      </c>
      <c r="K11026" s="2">
        <v>0.46607999999999999</v>
      </c>
      <c r="L11026" s="2">
        <v>5.5737000000000002E-2</v>
      </c>
    </row>
    <row r="11027" spans="1:12" x14ac:dyDescent="0.2">
      <c r="A11027" s="2">
        <v>12.732570000000001</v>
      </c>
      <c r="B11027" s="2">
        <v>111.4838</v>
      </c>
      <c r="C11027" s="2">
        <v>0.58933899999999995</v>
      </c>
      <c r="D11027" s="2">
        <v>1.3001510000000001</v>
      </c>
      <c r="F11027" s="2">
        <v>12.72977</v>
      </c>
      <c r="G11027" s="2">
        <v>0.60893200000000003</v>
      </c>
      <c r="H11027" s="2">
        <v>0.61505100000000001</v>
      </c>
      <c r="J11027" s="2">
        <v>12.732570000000001</v>
      </c>
      <c r="K11027" s="2">
        <v>0.46603</v>
      </c>
      <c r="L11027" s="2">
        <v>5.5254999999999999E-2</v>
      </c>
    </row>
    <row r="11028" spans="1:12" x14ac:dyDescent="0.2">
      <c r="A11028" s="2">
        <v>12.733280000000001</v>
      </c>
      <c r="B11028" s="2">
        <v>111.46</v>
      </c>
      <c r="C11028" s="2">
        <v>0.58988099999999999</v>
      </c>
      <c r="D11028" s="2">
        <v>1.3004709999999999</v>
      </c>
      <c r="F11028" s="2">
        <v>12.73047</v>
      </c>
      <c r="G11028" s="2">
        <v>0.60913099999999998</v>
      </c>
      <c r="H11028" s="2">
        <v>0.61514999999999997</v>
      </c>
      <c r="J11028" s="2">
        <v>12.733280000000001</v>
      </c>
      <c r="K11028" s="2">
        <v>0.46602199999999999</v>
      </c>
      <c r="L11028" s="2">
        <v>5.5215E-2</v>
      </c>
    </row>
    <row r="11029" spans="1:12" x14ac:dyDescent="0.2">
      <c r="A11029" s="2">
        <v>12.733980000000001</v>
      </c>
      <c r="B11029" s="2">
        <v>111.4358</v>
      </c>
      <c r="C11029" s="2">
        <v>0.59025099999999997</v>
      </c>
      <c r="D11029" s="2">
        <v>1.300548</v>
      </c>
      <c r="F11029" s="2">
        <v>12.731170000000001</v>
      </c>
      <c r="G11029" s="2">
        <v>0.60949699999999996</v>
      </c>
      <c r="H11029" s="2">
        <v>0.61550099999999996</v>
      </c>
      <c r="J11029" s="2">
        <v>12.733980000000001</v>
      </c>
      <c r="K11029" s="2">
        <v>0.465866</v>
      </c>
      <c r="L11029" s="2">
        <v>5.4954999999999997E-2</v>
      </c>
    </row>
    <row r="11030" spans="1:12" x14ac:dyDescent="0.2">
      <c r="A11030" s="2">
        <v>12.734680000000001</v>
      </c>
      <c r="B11030" s="2">
        <v>111.4117</v>
      </c>
      <c r="C11030" s="2">
        <v>0.59059799999999996</v>
      </c>
      <c r="D11030" s="2">
        <v>1.300746</v>
      </c>
      <c r="F11030" s="2">
        <v>12.731870000000001</v>
      </c>
      <c r="G11030" s="2">
        <v>0.61003099999999999</v>
      </c>
      <c r="H11030" s="2">
        <v>0.615707</v>
      </c>
      <c r="J11030" s="2">
        <v>12.734680000000001</v>
      </c>
      <c r="K11030" s="2">
        <v>0.46574599999999999</v>
      </c>
      <c r="L11030" s="2">
        <v>5.4755999999999999E-2</v>
      </c>
    </row>
    <row r="11031" spans="1:12" x14ac:dyDescent="0.2">
      <c r="A11031" s="2">
        <v>12.735379999999999</v>
      </c>
      <c r="B11031" s="2">
        <v>111.3874</v>
      </c>
      <c r="C11031" s="2">
        <v>0.59109400000000001</v>
      </c>
      <c r="D11031" s="2">
        <v>1.300945</v>
      </c>
      <c r="F11031" s="2">
        <v>12.732570000000001</v>
      </c>
      <c r="G11031" s="2">
        <v>0.61054200000000003</v>
      </c>
      <c r="H11031" s="2">
        <v>0.61569200000000002</v>
      </c>
      <c r="J11031" s="2">
        <v>12.735379999999999</v>
      </c>
      <c r="K11031" s="2">
        <v>0.46576099999999998</v>
      </c>
      <c r="L11031" s="2">
        <v>5.5093000000000003E-2</v>
      </c>
    </row>
    <row r="11032" spans="1:12" x14ac:dyDescent="0.2">
      <c r="A11032" s="2">
        <v>12.736079999999999</v>
      </c>
      <c r="B11032" s="2">
        <v>111.3631</v>
      </c>
      <c r="C11032" s="2">
        <v>0.59158999999999995</v>
      </c>
      <c r="D11032" s="2">
        <v>1.3012950000000001</v>
      </c>
      <c r="F11032" s="2">
        <v>12.733280000000001</v>
      </c>
      <c r="G11032" s="2">
        <v>0.61104599999999998</v>
      </c>
      <c r="H11032" s="2">
        <v>0.61575299999999999</v>
      </c>
      <c r="J11032" s="2">
        <v>12.736079999999999</v>
      </c>
      <c r="K11032" s="2">
        <v>0.46598000000000001</v>
      </c>
      <c r="L11032" s="2">
        <v>5.4488000000000002E-2</v>
      </c>
    </row>
    <row r="11033" spans="1:12" x14ac:dyDescent="0.2">
      <c r="A11033" s="2">
        <v>12.73678</v>
      </c>
      <c r="B11033" s="2">
        <v>111.33880000000001</v>
      </c>
      <c r="C11033" s="2">
        <v>0.59225799999999995</v>
      </c>
      <c r="D11033" s="2">
        <v>1.3018749999999999</v>
      </c>
      <c r="F11033" s="2">
        <v>12.733980000000001</v>
      </c>
      <c r="G11033" s="2">
        <v>0.61153400000000002</v>
      </c>
      <c r="H11033" s="2">
        <v>0.616035</v>
      </c>
      <c r="J11033" s="2">
        <v>12.73678</v>
      </c>
      <c r="K11033" s="2">
        <v>0.46584100000000001</v>
      </c>
      <c r="L11033" s="2">
        <v>5.5440999999999997E-2</v>
      </c>
    </row>
    <row r="11034" spans="1:12" x14ac:dyDescent="0.2">
      <c r="A11034" s="2">
        <v>12.73748</v>
      </c>
      <c r="B11034" s="2">
        <v>111.3133</v>
      </c>
      <c r="C11034" s="2">
        <v>0.59317299999999995</v>
      </c>
      <c r="D11034" s="2">
        <v>1.302524</v>
      </c>
      <c r="F11034" s="2">
        <v>12.734680000000001</v>
      </c>
      <c r="G11034" s="2">
        <v>0.61204499999999995</v>
      </c>
      <c r="H11034" s="2">
        <v>0.61616499999999996</v>
      </c>
      <c r="J11034" s="2">
        <v>12.73748</v>
      </c>
      <c r="K11034" s="2">
        <v>0.46593099999999998</v>
      </c>
      <c r="L11034" s="2">
        <v>5.5967999999999997E-2</v>
      </c>
    </row>
    <row r="11035" spans="1:12" x14ac:dyDescent="0.2">
      <c r="A11035" s="2">
        <v>12.738189999999999</v>
      </c>
      <c r="B11035" s="2">
        <v>111.2882</v>
      </c>
      <c r="C11035" s="2">
        <v>0.59404699999999999</v>
      </c>
      <c r="D11035" s="2">
        <v>1.3033859999999999</v>
      </c>
      <c r="F11035" s="2">
        <v>12.735379999999999</v>
      </c>
      <c r="G11035" s="2">
        <v>0.61287700000000001</v>
      </c>
      <c r="H11035" s="2">
        <v>0.616035</v>
      </c>
      <c r="J11035" s="2">
        <v>12.738189999999999</v>
      </c>
      <c r="K11035" s="2">
        <v>0.46622999999999998</v>
      </c>
      <c r="L11035" s="2">
        <v>5.6427999999999999E-2</v>
      </c>
    </row>
    <row r="11036" spans="1:12" x14ac:dyDescent="0.2">
      <c r="A11036" s="2">
        <v>12.73889</v>
      </c>
      <c r="B11036" s="2">
        <v>111.2636</v>
      </c>
      <c r="C11036" s="2">
        <v>0.59468399999999999</v>
      </c>
      <c r="D11036" s="2">
        <v>1.3040419999999999</v>
      </c>
      <c r="F11036" s="2">
        <v>12.736079999999999</v>
      </c>
      <c r="G11036" s="2">
        <v>0.61331899999999995</v>
      </c>
      <c r="H11036" s="2">
        <v>0.61613499999999999</v>
      </c>
      <c r="J11036" s="2">
        <v>12.73889</v>
      </c>
      <c r="K11036" s="2">
        <v>0.46641100000000002</v>
      </c>
      <c r="L11036" s="2">
        <v>5.6866E-2</v>
      </c>
    </row>
    <row r="11037" spans="1:12" x14ac:dyDescent="0.2">
      <c r="A11037" s="2">
        <v>12.73959</v>
      </c>
      <c r="B11037" s="2">
        <v>111.2383</v>
      </c>
      <c r="C11037" s="2">
        <v>0.59502699999999997</v>
      </c>
      <c r="D11037" s="2">
        <v>1.304408</v>
      </c>
      <c r="F11037" s="2">
        <v>12.73678</v>
      </c>
      <c r="G11037" s="2">
        <v>0.61394499999999996</v>
      </c>
      <c r="H11037" s="2">
        <v>0.616394</v>
      </c>
      <c r="J11037" s="2">
        <v>12.73959</v>
      </c>
      <c r="K11037" s="2">
        <v>0.46632400000000002</v>
      </c>
      <c r="L11037" s="2">
        <v>5.7319000000000002E-2</v>
      </c>
    </row>
    <row r="11038" spans="1:12" x14ac:dyDescent="0.2">
      <c r="A11038" s="2">
        <v>12.74029</v>
      </c>
      <c r="B11038" s="2">
        <v>111.212</v>
      </c>
      <c r="C11038" s="2">
        <v>0.595584</v>
      </c>
      <c r="D11038" s="2">
        <v>1.3049649999999999</v>
      </c>
      <c r="F11038" s="2">
        <v>12.73748</v>
      </c>
      <c r="G11038" s="2">
        <v>0.61438800000000005</v>
      </c>
      <c r="H11038" s="2">
        <v>0.61624900000000005</v>
      </c>
      <c r="J11038" s="2">
        <v>12.74029</v>
      </c>
      <c r="K11038" s="2">
        <v>0.46570400000000001</v>
      </c>
      <c r="L11038" s="2">
        <v>5.722E-2</v>
      </c>
    </row>
    <row r="11039" spans="1:12" x14ac:dyDescent="0.2">
      <c r="A11039" s="2">
        <v>12.74099</v>
      </c>
      <c r="B11039" s="2">
        <v>111.18600000000001</v>
      </c>
      <c r="C11039" s="2">
        <v>0.59604599999999996</v>
      </c>
      <c r="D11039" s="2">
        <v>1.3058879999999999</v>
      </c>
      <c r="F11039" s="2">
        <v>12.738189999999999</v>
      </c>
      <c r="G11039" s="2">
        <v>0.61456299999999997</v>
      </c>
      <c r="H11039" s="2">
        <v>0.61621899999999996</v>
      </c>
      <c r="J11039" s="2">
        <v>12.74099</v>
      </c>
      <c r="K11039" s="2">
        <v>0.46534900000000001</v>
      </c>
      <c r="L11039" s="2">
        <v>5.6950000000000001E-2</v>
      </c>
    </row>
    <row r="11040" spans="1:12" x14ac:dyDescent="0.2">
      <c r="A11040" s="2">
        <v>12.74169</v>
      </c>
      <c r="B11040" s="2">
        <v>111.15989999999999</v>
      </c>
      <c r="C11040" s="2">
        <v>0.59620200000000001</v>
      </c>
      <c r="D11040" s="2">
        <v>1.3069409999999999</v>
      </c>
      <c r="F11040" s="2">
        <v>12.73889</v>
      </c>
      <c r="G11040" s="2">
        <v>0.61486099999999999</v>
      </c>
      <c r="H11040" s="2">
        <v>0.61627200000000004</v>
      </c>
      <c r="J11040" s="2">
        <v>12.74169</v>
      </c>
      <c r="K11040" s="2">
        <v>0.46478399999999997</v>
      </c>
      <c r="L11040" s="2">
        <v>5.6887E-2</v>
      </c>
    </row>
    <row r="11041" spans="1:12" x14ac:dyDescent="0.2">
      <c r="A11041" s="2">
        <v>12.74239</v>
      </c>
      <c r="B11041" s="2">
        <v>111.1339</v>
      </c>
      <c r="C11041" s="2">
        <v>0.59653400000000001</v>
      </c>
      <c r="D11041" s="2">
        <v>1.307788</v>
      </c>
      <c r="F11041" s="2">
        <v>12.73959</v>
      </c>
      <c r="G11041" s="2">
        <v>0.61508200000000002</v>
      </c>
      <c r="H11041" s="2">
        <v>0.61608099999999999</v>
      </c>
      <c r="J11041" s="2">
        <v>12.74239</v>
      </c>
      <c r="K11041" s="2">
        <v>0.46442800000000001</v>
      </c>
      <c r="L11041" s="2">
        <v>5.7239999999999999E-2</v>
      </c>
    </row>
    <row r="11042" spans="1:12" x14ac:dyDescent="0.2">
      <c r="A11042" s="2">
        <v>12.74309</v>
      </c>
      <c r="B11042" s="2">
        <v>111.10720000000001</v>
      </c>
      <c r="C11042" s="2">
        <v>0.59706400000000004</v>
      </c>
      <c r="D11042" s="2">
        <v>1.3083149999999999</v>
      </c>
      <c r="F11042" s="2">
        <v>12.74029</v>
      </c>
      <c r="G11042" s="2">
        <v>0.61472300000000002</v>
      </c>
      <c r="H11042" s="2">
        <v>0.61602800000000002</v>
      </c>
      <c r="J11042" s="2">
        <v>12.74309</v>
      </c>
      <c r="K11042" s="2">
        <v>0.46420299999999998</v>
      </c>
      <c r="L11042" s="2">
        <v>5.756E-2</v>
      </c>
    </row>
    <row r="11043" spans="1:12" x14ac:dyDescent="0.2">
      <c r="A11043" s="2">
        <v>12.7438</v>
      </c>
      <c r="B11043" s="2">
        <v>111.0806</v>
      </c>
      <c r="C11043" s="2">
        <v>0.59748400000000002</v>
      </c>
      <c r="D11043" s="2">
        <v>1.3085359999999999</v>
      </c>
      <c r="F11043" s="2">
        <v>12.74099</v>
      </c>
      <c r="G11043" s="2">
        <v>0.61484499999999997</v>
      </c>
      <c r="H11043" s="2">
        <v>0.61637900000000001</v>
      </c>
      <c r="J11043" s="2">
        <v>12.7438</v>
      </c>
      <c r="K11043" s="2">
        <v>0.46432499999999999</v>
      </c>
      <c r="L11043" s="2">
        <v>5.7817E-2</v>
      </c>
    </row>
    <row r="11044" spans="1:12" x14ac:dyDescent="0.2">
      <c r="A11044" s="2">
        <v>12.7445</v>
      </c>
      <c r="B11044" s="2">
        <v>111.0545</v>
      </c>
      <c r="C11044" s="2">
        <v>0.59778100000000001</v>
      </c>
      <c r="D11044" s="2">
        <v>1.3087569999999999</v>
      </c>
      <c r="F11044" s="2">
        <v>12.74169</v>
      </c>
      <c r="G11044" s="2">
        <v>0.61537200000000003</v>
      </c>
      <c r="H11044" s="2">
        <v>0.616676</v>
      </c>
      <c r="J11044" s="2">
        <v>12.7445</v>
      </c>
      <c r="K11044" s="2">
        <v>0.46485700000000002</v>
      </c>
      <c r="L11044" s="2">
        <v>5.7300999999999998E-2</v>
      </c>
    </row>
    <row r="11045" spans="1:12" x14ac:dyDescent="0.2">
      <c r="A11045" s="2">
        <v>12.745200000000001</v>
      </c>
      <c r="B11045" s="2">
        <v>111.02809999999999</v>
      </c>
      <c r="C11045" s="2">
        <v>0.59822399999999998</v>
      </c>
      <c r="D11045" s="2">
        <v>1.3089550000000001</v>
      </c>
      <c r="F11045" s="2">
        <v>12.74239</v>
      </c>
      <c r="G11045" s="2">
        <v>0.61527299999999996</v>
      </c>
      <c r="H11045" s="2">
        <v>0.61707299999999998</v>
      </c>
      <c r="J11045" s="2">
        <v>12.745200000000001</v>
      </c>
      <c r="K11045" s="2">
        <v>0.46485300000000002</v>
      </c>
      <c r="L11045" s="2">
        <v>5.6781999999999999E-2</v>
      </c>
    </row>
    <row r="11046" spans="1:12" x14ac:dyDescent="0.2">
      <c r="A11046" s="2">
        <v>12.745900000000001</v>
      </c>
      <c r="B11046" s="2">
        <v>111.00149999999999</v>
      </c>
      <c r="C11046" s="2">
        <v>0.59859799999999996</v>
      </c>
      <c r="D11046" s="2">
        <v>1.309383</v>
      </c>
      <c r="F11046" s="2">
        <v>12.74309</v>
      </c>
      <c r="G11046" s="2">
        <v>0.61524999999999996</v>
      </c>
      <c r="H11046" s="2">
        <v>0.61751599999999995</v>
      </c>
      <c r="J11046" s="2">
        <v>12.745900000000001</v>
      </c>
      <c r="K11046" s="2">
        <v>0.46437800000000001</v>
      </c>
      <c r="L11046" s="2">
        <v>5.6690999999999998E-2</v>
      </c>
    </row>
    <row r="11047" spans="1:12" x14ac:dyDescent="0.2">
      <c r="A11047" s="2">
        <v>12.746600000000001</v>
      </c>
      <c r="B11047" s="2">
        <v>110.974</v>
      </c>
      <c r="C11047" s="2">
        <v>0.59900200000000003</v>
      </c>
      <c r="D11047" s="2">
        <v>1.309955</v>
      </c>
      <c r="F11047" s="2">
        <v>12.7438</v>
      </c>
      <c r="G11047" s="2">
        <v>0.61532600000000004</v>
      </c>
      <c r="H11047" s="2">
        <v>0.61783600000000005</v>
      </c>
      <c r="J11047" s="2">
        <v>12.746600000000001</v>
      </c>
      <c r="K11047" s="2">
        <v>0.46452900000000003</v>
      </c>
      <c r="L11047" s="2">
        <v>5.6432000000000003E-2</v>
      </c>
    </row>
    <row r="11048" spans="1:12" x14ac:dyDescent="0.2">
      <c r="A11048" s="2">
        <v>12.747299999999999</v>
      </c>
      <c r="B11048" s="2">
        <v>110.94759999999999</v>
      </c>
      <c r="C11048" s="2">
        <v>0.599437</v>
      </c>
      <c r="D11048" s="2">
        <v>1.310092</v>
      </c>
      <c r="F11048" s="2">
        <v>12.7445</v>
      </c>
      <c r="G11048" s="2">
        <v>0.61521899999999996</v>
      </c>
      <c r="H11048" s="2">
        <v>0.61785900000000005</v>
      </c>
      <c r="J11048" s="2">
        <v>12.747299999999999</v>
      </c>
      <c r="K11048" s="2">
        <v>0.46483600000000003</v>
      </c>
      <c r="L11048" s="2">
        <v>5.6168000000000003E-2</v>
      </c>
    </row>
    <row r="11049" spans="1:12" x14ac:dyDescent="0.2">
      <c r="A11049" s="2">
        <v>12.747999999999999</v>
      </c>
      <c r="B11049" s="2">
        <v>110.9209</v>
      </c>
      <c r="C11049" s="2">
        <v>0.59980299999999998</v>
      </c>
      <c r="D11049" s="2">
        <v>1.31026</v>
      </c>
      <c r="F11049" s="2">
        <v>12.745200000000001</v>
      </c>
      <c r="G11049" s="2">
        <v>0.61505100000000001</v>
      </c>
      <c r="H11049" s="2">
        <v>0.61789700000000003</v>
      </c>
      <c r="J11049" s="2">
        <v>12.747999999999999</v>
      </c>
      <c r="K11049" s="2">
        <v>0.46527499999999999</v>
      </c>
      <c r="L11049" s="2">
        <v>5.6683999999999998E-2</v>
      </c>
    </row>
    <row r="11050" spans="1:12" x14ac:dyDescent="0.2">
      <c r="A11050" s="2">
        <v>12.748710000000001</v>
      </c>
      <c r="B11050" s="2">
        <v>110.89400000000001</v>
      </c>
      <c r="C11050" s="2">
        <v>0.600047</v>
      </c>
      <c r="D11050" s="2">
        <v>1.31097</v>
      </c>
      <c r="F11050" s="2">
        <v>12.745900000000001</v>
      </c>
      <c r="G11050" s="2">
        <v>0.61514999999999997</v>
      </c>
      <c r="H11050" s="2">
        <v>0.61776699999999996</v>
      </c>
      <c r="J11050" s="2">
        <v>12.748710000000001</v>
      </c>
      <c r="K11050" s="2">
        <v>0.46535100000000001</v>
      </c>
      <c r="L11050" s="2">
        <v>5.6998E-2</v>
      </c>
    </row>
    <row r="11051" spans="1:12" x14ac:dyDescent="0.2">
      <c r="A11051" s="2">
        <v>12.749409999999999</v>
      </c>
      <c r="B11051" s="2">
        <v>110.8672</v>
      </c>
      <c r="C11051" s="2">
        <v>0.60028000000000004</v>
      </c>
      <c r="D11051" s="2">
        <v>1.3116030000000001</v>
      </c>
      <c r="F11051" s="2">
        <v>12.746600000000001</v>
      </c>
      <c r="G11051" s="2">
        <v>0.61550099999999996</v>
      </c>
      <c r="H11051" s="2">
        <v>0.61756900000000003</v>
      </c>
      <c r="J11051" s="2">
        <v>12.749409999999999</v>
      </c>
      <c r="K11051" s="2">
        <v>0.465113</v>
      </c>
      <c r="L11051" s="2">
        <v>5.7033E-2</v>
      </c>
    </row>
    <row r="11052" spans="1:12" x14ac:dyDescent="0.2">
      <c r="A11052" s="2">
        <v>12.750109999999999</v>
      </c>
      <c r="B11052" s="2">
        <v>110.83929999999999</v>
      </c>
      <c r="C11052" s="2">
        <v>0.600742</v>
      </c>
      <c r="D11052" s="2">
        <v>1.3117319999999999</v>
      </c>
      <c r="F11052" s="2">
        <v>12.747299999999999</v>
      </c>
      <c r="G11052" s="2">
        <v>0.615707</v>
      </c>
      <c r="H11052" s="2">
        <v>0.61753100000000005</v>
      </c>
      <c r="J11052" s="2">
        <v>12.750109999999999</v>
      </c>
      <c r="K11052" s="2">
        <v>0.46487000000000001</v>
      </c>
      <c r="L11052" s="2">
        <v>5.6506000000000001E-2</v>
      </c>
    </row>
    <row r="11053" spans="1:12" x14ac:dyDescent="0.2">
      <c r="A11053" s="2">
        <v>12.75081</v>
      </c>
      <c r="B11053" s="2">
        <v>110.81180000000001</v>
      </c>
      <c r="C11053" s="2">
        <v>0.60141299999999998</v>
      </c>
      <c r="D11053" s="2">
        <v>1.311992</v>
      </c>
      <c r="F11053" s="2">
        <v>12.747999999999999</v>
      </c>
      <c r="G11053" s="2">
        <v>0.61569200000000002</v>
      </c>
      <c r="H11053" s="2">
        <v>0.61780500000000005</v>
      </c>
      <c r="J11053" s="2">
        <v>12.75081</v>
      </c>
      <c r="K11053" s="2">
        <v>0.465061</v>
      </c>
      <c r="L11053" s="2">
        <v>5.7106999999999998E-2</v>
      </c>
    </row>
    <row r="11054" spans="1:12" x14ac:dyDescent="0.2">
      <c r="A11054" s="2">
        <v>12.75151</v>
      </c>
      <c r="B11054" s="2">
        <v>110.7842</v>
      </c>
      <c r="C11054" s="2">
        <v>0.60187100000000004</v>
      </c>
      <c r="D11054" s="2">
        <v>1.312419</v>
      </c>
      <c r="F11054" s="2">
        <v>12.748710000000001</v>
      </c>
      <c r="G11054" s="2">
        <v>0.61575299999999999</v>
      </c>
      <c r="H11054" s="2">
        <v>0.61785900000000005</v>
      </c>
      <c r="J11054" s="2">
        <v>12.75151</v>
      </c>
      <c r="K11054" s="2">
        <v>0.46485900000000002</v>
      </c>
      <c r="L11054" s="2">
        <v>5.7627999999999999E-2</v>
      </c>
    </row>
    <row r="11055" spans="1:12" x14ac:dyDescent="0.2">
      <c r="A11055" s="2">
        <v>12.75221</v>
      </c>
      <c r="B11055" s="2">
        <v>110.756</v>
      </c>
      <c r="C11055" s="2">
        <v>0.60192800000000002</v>
      </c>
      <c r="D11055" s="2">
        <v>1.312694</v>
      </c>
      <c r="F11055" s="2">
        <v>12.749409999999999</v>
      </c>
      <c r="G11055" s="2">
        <v>0.616035</v>
      </c>
      <c r="H11055" s="2">
        <v>0.61769099999999999</v>
      </c>
      <c r="J11055" s="2">
        <v>12.75221</v>
      </c>
      <c r="K11055" s="2">
        <v>0.46467599999999998</v>
      </c>
      <c r="L11055" s="2">
        <v>5.7721000000000001E-2</v>
      </c>
    </row>
    <row r="11056" spans="1:12" x14ac:dyDescent="0.2">
      <c r="A11056" s="2">
        <v>12.75291</v>
      </c>
      <c r="B11056" s="2">
        <v>110.7277</v>
      </c>
      <c r="C11056" s="2">
        <v>0.60198499999999999</v>
      </c>
      <c r="D11056" s="2">
        <v>1.3130520000000001</v>
      </c>
      <c r="F11056" s="2">
        <v>12.750109999999999</v>
      </c>
      <c r="G11056" s="2">
        <v>0.61616499999999996</v>
      </c>
      <c r="H11056" s="2">
        <v>0.61787400000000003</v>
      </c>
      <c r="J11056" s="2">
        <v>12.75291</v>
      </c>
      <c r="K11056" s="2">
        <v>0.464588</v>
      </c>
      <c r="L11056" s="2">
        <v>5.7412999999999999E-2</v>
      </c>
    </row>
    <row r="11057" spans="1:12" x14ac:dyDescent="0.2">
      <c r="A11057" s="2">
        <v>12.75362</v>
      </c>
      <c r="B11057" s="2">
        <v>110.6998</v>
      </c>
      <c r="C11057" s="2">
        <v>0.60212200000000005</v>
      </c>
      <c r="D11057" s="2">
        <v>1.3134189999999999</v>
      </c>
      <c r="F11057" s="2">
        <v>12.75081</v>
      </c>
      <c r="G11057" s="2">
        <v>0.616035</v>
      </c>
      <c r="H11057" s="2">
        <v>0.61803399999999997</v>
      </c>
      <c r="J11057" s="2">
        <v>12.75362</v>
      </c>
      <c r="K11057" s="2">
        <v>0.46473300000000001</v>
      </c>
      <c r="L11057" s="2">
        <v>5.7491E-2</v>
      </c>
    </row>
    <row r="11058" spans="1:12" x14ac:dyDescent="0.2">
      <c r="A11058" s="2">
        <v>12.75432</v>
      </c>
      <c r="B11058" s="2">
        <v>110.6717</v>
      </c>
      <c r="C11058" s="2">
        <v>0.60215700000000005</v>
      </c>
      <c r="D11058" s="2">
        <v>1.313571</v>
      </c>
      <c r="F11058" s="2">
        <v>12.75151</v>
      </c>
      <c r="G11058" s="2">
        <v>0.61613499999999999</v>
      </c>
      <c r="H11058" s="2">
        <v>0.61815600000000004</v>
      </c>
      <c r="J11058" s="2">
        <v>12.75432</v>
      </c>
      <c r="K11058" s="2">
        <v>0.46476499999999998</v>
      </c>
      <c r="L11058" s="2">
        <v>5.7965000000000003E-2</v>
      </c>
    </row>
    <row r="11059" spans="1:12" x14ac:dyDescent="0.2">
      <c r="A11059" s="2">
        <v>12.75502</v>
      </c>
      <c r="B11059" s="2">
        <v>110.643</v>
      </c>
      <c r="C11059" s="2">
        <v>0.60236299999999998</v>
      </c>
      <c r="D11059" s="2">
        <v>1.3138000000000001</v>
      </c>
      <c r="F11059" s="2">
        <v>12.75221</v>
      </c>
      <c r="G11059" s="2">
        <v>0.616394</v>
      </c>
      <c r="H11059" s="2">
        <v>0.61832399999999998</v>
      </c>
      <c r="J11059" s="2">
        <v>12.75502</v>
      </c>
      <c r="K11059" s="2">
        <v>0.46474399999999999</v>
      </c>
      <c r="L11059" s="2">
        <v>5.8519000000000002E-2</v>
      </c>
    </row>
    <row r="11060" spans="1:12" x14ac:dyDescent="0.2">
      <c r="A11060" s="2">
        <v>12.75572</v>
      </c>
      <c r="B11060" s="2">
        <v>110.6138</v>
      </c>
      <c r="C11060" s="2">
        <v>0.60274000000000005</v>
      </c>
      <c r="D11060" s="2">
        <v>1.314403</v>
      </c>
      <c r="F11060" s="2">
        <v>12.75291</v>
      </c>
      <c r="G11060" s="2">
        <v>0.61624900000000005</v>
      </c>
      <c r="H11060" s="2">
        <v>0.61836999999999998</v>
      </c>
      <c r="J11060" s="2">
        <v>12.75572</v>
      </c>
      <c r="K11060" s="2">
        <v>0.46467399999999998</v>
      </c>
      <c r="L11060" s="2">
        <v>5.8326999999999997E-2</v>
      </c>
    </row>
    <row r="11061" spans="1:12" x14ac:dyDescent="0.2">
      <c r="A11061" s="2">
        <v>12.75642</v>
      </c>
      <c r="B11061" s="2">
        <v>110.58450000000001</v>
      </c>
      <c r="C11061" s="2">
        <v>0.60313700000000003</v>
      </c>
      <c r="D11061" s="2">
        <v>1.3151660000000001</v>
      </c>
      <c r="F11061" s="2">
        <v>12.75362</v>
      </c>
      <c r="G11061" s="2">
        <v>0.61621899999999996</v>
      </c>
      <c r="H11061" s="2">
        <v>0.61856100000000003</v>
      </c>
      <c r="J11061" s="2">
        <v>12.75642</v>
      </c>
      <c r="K11061" s="2">
        <v>0.464777</v>
      </c>
      <c r="L11061" s="2">
        <v>5.8613999999999999E-2</v>
      </c>
    </row>
    <row r="11062" spans="1:12" x14ac:dyDescent="0.2">
      <c r="A11062" s="2">
        <v>12.75712</v>
      </c>
      <c r="B11062" s="2">
        <v>110.55500000000001</v>
      </c>
      <c r="C11062" s="2">
        <v>0.60365599999999997</v>
      </c>
      <c r="D11062" s="2">
        <v>1.3153490000000001</v>
      </c>
      <c r="F11062" s="2">
        <v>12.75432</v>
      </c>
      <c r="G11062" s="2">
        <v>0.61627200000000004</v>
      </c>
      <c r="H11062" s="2">
        <v>0.61870599999999998</v>
      </c>
      <c r="J11062" s="2">
        <v>12.75712</v>
      </c>
      <c r="K11062" s="2">
        <v>0.46459600000000001</v>
      </c>
      <c r="L11062" s="2">
        <v>5.8011E-2</v>
      </c>
    </row>
    <row r="11063" spans="1:12" x14ac:dyDescent="0.2">
      <c r="A11063" s="2">
        <v>12.757820000000001</v>
      </c>
      <c r="B11063" s="2">
        <v>110.5258</v>
      </c>
      <c r="C11063" s="2">
        <v>0.60431199999999996</v>
      </c>
      <c r="D11063" s="2">
        <v>1.315448</v>
      </c>
      <c r="F11063" s="2">
        <v>12.75502</v>
      </c>
      <c r="G11063" s="2">
        <v>0.61608099999999999</v>
      </c>
      <c r="H11063" s="2">
        <v>0.61886600000000003</v>
      </c>
      <c r="J11063" s="2">
        <v>12.757820000000001</v>
      </c>
      <c r="K11063" s="2">
        <v>0.464453</v>
      </c>
      <c r="L11063" s="2">
        <v>5.7354000000000002E-2</v>
      </c>
    </row>
    <row r="11064" spans="1:12" x14ac:dyDescent="0.2">
      <c r="A11064" s="2">
        <v>12.75853</v>
      </c>
      <c r="B11064" s="2">
        <v>110.4967</v>
      </c>
      <c r="C11064" s="2">
        <v>0.60505200000000003</v>
      </c>
      <c r="D11064" s="2">
        <v>1.31586</v>
      </c>
      <c r="F11064" s="2">
        <v>12.75572</v>
      </c>
      <c r="G11064" s="2">
        <v>0.61602800000000002</v>
      </c>
      <c r="H11064" s="2">
        <v>0.61912500000000004</v>
      </c>
      <c r="J11064" s="2">
        <v>12.75853</v>
      </c>
      <c r="K11064" s="2">
        <v>0.46431699999999998</v>
      </c>
      <c r="L11064" s="2">
        <v>5.7652000000000002E-2</v>
      </c>
    </row>
    <row r="11065" spans="1:12" x14ac:dyDescent="0.2">
      <c r="A11065" s="2">
        <v>12.759230000000001</v>
      </c>
      <c r="B11065" s="2">
        <v>110.4674</v>
      </c>
      <c r="C11065" s="2">
        <v>0.60580000000000001</v>
      </c>
      <c r="D11065" s="2">
        <v>1.316241</v>
      </c>
      <c r="F11065" s="2">
        <v>12.75642</v>
      </c>
      <c r="G11065" s="2">
        <v>0.61637900000000001</v>
      </c>
      <c r="H11065" s="2">
        <v>0.61911000000000005</v>
      </c>
      <c r="J11065" s="2">
        <v>12.759230000000001</v>
      </c>
      <c r="K11065" s="2">
        <v>0.46393800000000002</v>
      </c>
      <c r="L11065" s="2">
        <v>5.7715000000000002E-2</v>
      </c>
    </row>
    <row r="11066" spans="1:12" x14ac:dyDescent="0.2">
      <c r="A11066" s="2">
        <v>12.759930000000001</v>
      </c>
      <c r="B11066" s="2">
        <v>110.438</v>
      </c>
      <c r="C11066" s="2">
        <v>0.60650599999999999</v>
      </c>
      <c r="D11066" s="2">
        <v>1.316425</v>
      </c>
      <c r="F11066" s="2">
        <v>12.75712</v>
      </c>
      <c r="G11066" s="2">
        <v>0.616676</v>
      </c>
      <c r="H11066" s="2">
        <v>0.61911000000000005</v>
      </c>
      <c r="J11066" s="2">
        <v>12.759930000000001</v>
      </c>
      <c r="K11066" s="2">
        <v>0.464138</v>
      </c>
      <c r="L11066" s="2">
        <v>5.7713E-2</v>
      </c>
    </row>
    <row r="11067" spans="1:12" x14ac:dyDescent="0.2">
      <c r="A11067" s="2">
        <v>12.760630000000001</v>
      </c>
      <c r="B11067" s="2">
        <v>110.4085</v>
      </c>
      <c r="C11067" s="2">
        <v>0.60728800000000005</v>
      </c>
      <c r="D11067" s="2">
        <v>1.3168139999999999</v>
      </c>
      <c r="F11067" s="2">
        <v>12.757820000000001</v>
      </c>
      <c r="G11067" s="2">
        <v>0.61707299999999998</v>
      </c>
      <c r="H11067" s="2">
        <v>0.61915600000000004</v>
      </c>
      <c r="J11067" s="2">
        <v>12.760630000000001</v>
      </c>
      <c r="K11067" s="2">
        <v>0.46467799999999998</v>
      </c>
      <c r="L11067" s="2">
        <v>5.7715000000000002E-2</v>
      </c>
    </row>
    <row r="11068" spans="1:12" x14ac:dyDescent="0.2">
      <c r="A11068" s="2">
        <v>12.761329999999999</v>
      </c>
      <c r="B11068" s="2">
        <v>110.37869999999999</v>
      </c>
      <c r="C11068" s="2">
        <v>0.60817299999999996</v>
      </c>
      <c r="D11068" s="2">
        <v>1.3171040000000001</v>
      </c>
      <c r="F11068" s="2">
        <v>12.75853</v>
      </c>
      <c r="G11068" s="2">
        <v>0.61751599999999995</v>
      </c>
      <c r="H11068" s="2">
        <v>0.61943099999999995</v>
      </c>
      <c r="J11068" s="2">
        <v>12.761329999999999</v>
      </c>
      <c r="K11068" s="2">
        <v>0.46450999999999998</v>
      </c>
      <c r="L11068" s="2">
        <v>5.7511E-2</v>
      </c>
    </row>
    <row r="11069" spans="1:12" x14ac:dyDescent="0.2">
      <c r="A11069" s="2">
        <v>12.762029999999999</v>
      </c>
      <c r="B11069" s="2">
        <v>110.3484</v>
      </c>
      <c r="C11069" s="2">
        <v>0.60874099999999998</v>
      </c>
      <c r="D11069" s="2">
        <v>1.3173170000000001</v>
      </c>
      <c r="F11069" s="2">
        <v>12.759230000000001</v>
      </c>
      <c r="G11069" s="2">
        <v>0.61783600000000005</v>
      </c>
      <c r="H11069" s="2">
        <v>0.61965899999999996</v>
      </c>
      <c r="J11069" s="2">
        <v>12.762029999999999</v>
      </c>
      <c r="K11069" s="2">
        <v>0.46454600000000001</v>
      </c>
      <c r="L11069" s="2">
        <v>5.7474999999999998E-2</v>
      </c>
    </row>
    <row r="11070" spans="1:12" x14ac:dyDescent="0.2">
      <c r="A11070" s="2">
        <v>12.762729999999999</v>
      </c>
      <c r="B11070" s="2">
        <v>110.3181</v>
      </c>
      <c r="C11070" s="2">
        <v>0.60893900000000001</v>
      </c>
      <c r="D11070" s="2">
        <v>1.317477</v>
      </c>
      <c r="F11070" s="2">
        <v>12.759930000000001</v>
      </c>
      <c r="G11070" s="2">
        <v>0.61785900000000005</v>
      </c>
      <c r="H11070" s="2">
        <v>0.61997999999999998</v>
      </c>
      <c r="J11070" s="2">
        <v>12.762729999999999</v>
      </c>
      <c r="K11070" s="2">
        <v>0.46466600000000002</v>
      </c>
      <c r="L11070" s="2">
        <v>5.7371999999999999E-2</v>
      </c>
    </row>
    <row r="11071" spans="1:12" x14ac:dyDescent="0.2">
      <c r="A11071" s="2">
        <v>12.76343</v>
      </c>
      <c r="B11071" s="2">
        <v>110.28740000000001</v>
      </c>
      <c r="C11071" s="2">
        <v>0.60951200000000005</v>
      </c>
      <c r="D11071" s="2">
        <v>1.3175920000000001</v>
      </c>
      <c r="F11071" s="2">
        <v>12.760630000000001</v>
      </c>
      <c r="G11071" s="2">
        <v>0.61789700000000003</v>
      </c>
      <c r="H11071" s="2">
        <v>0.62040700000000004</v>
      </c>
      <c r="J11071" s="2">
        <v>12.76343</v>
      </c>
      <c r="K11071" s="2">
        <v>0.46495799999999998</v>
      </c>
      <c r="L11071" s="2">
        <v>5.7803E-2</v>
      </c>
    </row>
    <row r="11072" spans="1:12" x14ac:dyDescent="0.2">
      <c r="A11072" s="2">
        <v>12.764139999999999</v>
      </c>
      <c r="B11072" s="2">
        <v>110.256</v>
      </c>
      <c r="C11072" s="2">
        <v>0.609321</v>
      </c>
      <c r="D11072" s="2">
        <v>1.3178890000000001</v>
      </c>
      <c r="F11072" s="2">
        <v>12.761329999999999</v>
      </c>
      <c r="G11072" s="2">
        <v>0.61776699999999996</v>
      </c>
      <c r="H11072" s="2">
        <v>0.62057499999999999</v>
      </c>
      <c r="J11072" s="2">
        <v>12.764139999999999</v>
      </c>
      <c r="K11072" s="2">
        <v>0.465277</v>
      </c>
      <c r="L11072" s="2">
        <v>5.8083999999999997E-2</v>
      </c>
    </row>
    <row r="11073" spans="1:12" x14ac:dyDescent="0.2">
      <c r="A11073" s="2">
        <v>12.76484</v>
      </c>
      <c r="B11073" s="2">
        <v>110.22490000000001</v>
      </c>
      <c r="C11073" s="2">
        <v>0.60970599999999997</v>
      </c>
      <c r="D11073" s="2">
        <v>1.318179</v>
      </c>
      <c r="F11073" s="2">
        <v>12.762029999999999</v>
      </c>
      <c r="G11073" s="2">
        <v>0.61756900000000003</v>
      </c>
      <c r="H11073" s="2">
        <v>0.62080400000000002</v>
      </c>
      <c r="J11073" s="2">
        <v>12.76484</v>
      </c>
      <c r="K11073" s="2">
        <v>0.46526499999999998</v>
      </c>
      <c r="L11073" s="2">
        <v>5.8393E-2</v>
      </c>
    </row>
    <row r="11074" spans="1:12" x14ac:dyDescent="0.2">
      <c r="A11074" s="2">
        <v>12.76554</v>
      </c>
      <c r="B11074" s="2">
        <v>110.1939</v>
      </c>
      <c r="C11074" s="2">
        <v>0.61022900000000002</v>
      </c>
      <c r="D11074" s="2">
        <v>1.3186979999999999</v>
      </c>
      <c r="F11074" s="2">
        <v>12.762729999999999</v>
      </c>
      <c r="G11074" s="2">
        <v>0.61753100000000005</v>
      </c>
      <c r="H11074" s="2">
        <v>0.62096399999999996</v>
      </c>
      <c r="J11074" s="2">
        <v>12.76554</v>
      </c>
      <c r="K11074" s="2">
        <v>0.46549200000000002</v>
      </c>
      <c r="L11074" s="2">
        <v>5.8749999999999997E-2</v>
      </c>
    </row>
    <row r="11075" spans="1:12" x14ac:dyDescent="0.2">
      <c r="A11075" s="2">
        <v>12.76624</v>
      </c>
      <c r="B11075" s="2">
        <v>110.1623</v>
      </c>
      <c r="C11075" s="2">
        <v>0.61062899999999998</v>
      </c>
      <c r="D11075" s="2">
        <v>1.31969</v>
      </c>
      <c r="F11075" s="2">
        <v>12.76343</v>
      </c>
      <c r="G11075" s="2">
        <v>0.61780500000000005</v>
      </c>
      <c r="H11075" s="2">
        <v>0.62112400000000001</v>
      </c>
      <c r="J11075" s="2">
        <v>12.76624</v>
      </c>
      <c r="K11075" s="2">
        <v>0.46557199999999999</v>
      </c>
      <c r="L11075" s="2">
        <v>5.8763999999999997E-2</v>
      </c>
    </row>
    <row r="11076" spans="1:12" x14ac:dyDescent="0.2">
      <c r="A11076" s="2">
        <v>12.76694</v>
      </c>
      <c r="B11076" s="2">
        <v>110.13030000000001</v>
      </c>
      <c r="C11076" s="2">
        <v>0.61151800000000001</v>
      </c>
      <c r="D11076" s="2">
        <v>1.320354</v>
      </c>
      <c r="F11076" s="2">
        <v>12.764139999999999</v>
      </c>
      <c r="G11076" s="2">
        <v>0.61785900000000005</v>
      </c>
      <c r="H11076" s="2">
        <v>0.62156699999999998</v>
      </c>
      <c r="J11076" s="2">
        <v>12.76694</v>
      </c>
      <c r="K11076" s="2">
        <v>0.465673</v>
      </c>
      <c r="L11076" s="2">
        <v>5.8687999999999997E-2</v>
      </c>
    </row>
    <row r="11077" spans="1:12" x14ac:dyDescent="0.2">
      <c r="A11077" s="2">
        <v>12.76764</v>
      </c>
      <c r="B11077" s="2">
        <v>110.09869999999999</v>
      </c>
      <c r="C11077" s="2">
        <v>0.61214400000000002</v>
      </c>
      <c r="D11077" s="2">
        <v>1.3208340000000001</v>
      </c>
      <c r="F11077" s="2">
        <v>12.76484</v>
      </c>
      <c r="G11077" s="2">
        <v>0.61769099999999999</v>
      </c>
      <c r="H11077" s="2">
        <v>0.62165099999999995</v>
      </c>
      <c r="J11077" s="2">
        <v>12.76764</v>
      </c>
      <c r="K11077" s="2">
        <v>0.46587200000000001</v>
      </c>
      <c r="L11077" s="2">
        <v>5.9188999999999999E-2</v>
      </c>
    </row>
    <row r="11078" spans="1:12" x14ac:dyDescent="0.2">
      <c r="A11078" s="2">
        <v>12.76834</v>
      </c>
      <c r="B11078" s="2">
        <v>110.06780000000001</v>
      </c>
      <c r="C11078" s="2">
        <v>0.61234999999999995</v>
      </c>
      <c r="D11078" s="2">
        <v>1.321445</v>
      </c>
      <c r="F11078" s="2">
        <v>12.76554</v>
      </c>
      <c r="G11078" s="2">
        <v>0.61787400000000003</v>
      </c>
      <c r="H11078" s="2">
        <v>0.62200200000000005</v>
      </c>
      <c r="J11078" s="2">
        <v>12.76834</v>
      </c>
      <c r="K11078" s="2">
        <v>0.46618599999999999</v>
      </c>
      <c r="L11078" s="2">
        <v>5.9166000000000003E-2</v>
      </c>
    </row>
    <row r="11079" spans="1:12" x14ac:dyDescent="0.2">
      <c r="A11079" s="2">
        <v>12.76905</v>
      </c>
      <c r="B11079" s="2">
        <v>110.04</v>
      </c>
      <c r="C11079" s="2">
        <v>0.61304400000000003</v>
      </c>
      <c r="D11079" s="2">
        <v>1.3218490000000001</v>
      </c>
      <c r="F11079" s="2">
        <v>12.76624</v>
      </c>
      <c r="G11079" s="2">
        <v>0.61803399999999997</v>
      </c>
      <c r="H11079" s="2">
        <v>0.62251999999999996</v>
      </c>
      <c r="J11079" s="2">
        <v>12.76905</v>
      </c>
      <c r="K11079" s="2">
        <v>0.46643400000000002</v>
      </c>
      <c r="L11079" s="2">
        <v>5.8965999999999998E-2</v>
      </c>
    </row>
    <row r="11080" spans="1:12" x14ac:dyDescent="0.2">
      <c r="A11080" s="2">
        <v>12.76975</v>
      </c>
      <c r="B11080" s="2">
        <v>110.01179999999999</v>
      </c>
      <c r="C11080" s="2">
        <v>0.61337200000000003</v>
      </c>
      <c r="D11080" s="2">
        <v>1.3228709999999999</v>
      </c>
      <c r="F11080" s="2">
        <v>12.76694</v>
      </c>
      <c r="G11080" s="2">
        <v>0.61815600000000004</v>
      </c>
      <c r="H11080" s="2">
        <v>0.62322200000000005</v>
      </c>
      <c r="J11080" s="2">
        <v>12.76975</v>
      </c>
      <c r="K11080" s="2">
        <v>0.46652199999999999</v>
      </c>
      <c r="L11080" s="2">
        <v>5.9185000000000001E-2</v>
      </c>
    </row>
    <row r="11081" spans="1:12" x14ac:dyDescent="0.2">
      <c r="A11081" s="2">
        <v>12.77045</v>
      </c>
      <c r="B11081" s="2">
        <v>109.98180000000001</v>
      </c>
      <c r="C11081" s="2">
        <v>0.61339100000000002</v>
      </c>
      <c r="D11081" s="2">
        <v>1.3233900000000001</v>
      </c>
      <c r="F11081" s="2">
        <v>12.76764</v>
      </c>
      <c r="G11081" s="2">
        <v>0.61832399999999998</v>
      </c>
      <c r="H11081" s="2">
        <v>0.62380999999999998</v>
      </c>
      <c r="J11081" s="2">
        <v>12.77045</v>
      </c>
      <c r="K11081" s="2">
        <v>0.46640599999999999</v>
      </c>
      <c r="L11081" s="2">
        <v>5.9074000000000002E-2</v>
      </c>
    </row>
    <row r="11082" spans="1:12" x14ac:dyDescent="0.2">
      <c r="A11082" s="2">
        <v>12.77115</v>
      </c>
      <c r="B11082" s="2">
        <v>109.9504</v>
      </c>
      <c r="C11082" s="2">
        <v>0.61328000000000005</v>
      </c>
      <c r="D11082" s="2">
        <v>1.32368</v>
      </c>
      <c r="F11082" s="2">
        <v>12.76834</v>
      </c>
      <c r="G11082" s="2">
        <v>0.61836999999999998</v>
      </c>
      <c r="H11082" s="2">
        <v>0.62426800000000005</v>
      </c>
      <c r="J11082" s="2">
        <v>12.77115</v>
      </c>
      <c r="K11082" s="2">
        <v>0.46639000000000003</v>
      </c>
      <c r="L11082" s="2">
        <v>5.9485000000000003E-2</v>
      </c>
    </row>
    <row r="11083" spans="1:12" x14ac:dyDescent="0.2">
      <c r="A11083" s="2">
        <v>12.771850000000001</v>
      </c>
      <c r="B11083" s="2">
        <v>109.9188</v>
      </c>
      <c r="C11083" s="2">
        <v>0.61395200000000005</v>
      </c>
      <c r="D11083" s="2">
        <v>1.3236110000000001</v>
      </c>
      <c r="F11083" s="2">
        <v>12.76905</v>
      </c>
      <c r="G11083" s="2">
        <v>0.61856100000000003</v>
      </c>
      <c r="H11083" s="2">
        <v>0.624664</v>
      </c>
      <c r="J11083" s="2">
        <v>12.771850000000001</v>
      </c>
      <c r="K11083" s="2">
        <v>0.466692</v>
      </c>
      <c r="L11083" s="2">
        <v>5.8733E-2</v>
      </c>
    </row>
    <row r="11084" spans="1:12" x14ac:dyDescent="0.2">
      <c r="A11084" s="2">
        <v>12.772550000000001</v>
      </c>
      <c r="B11084" s="2">
        <v>109.887</v>
      </c>
      <c r="C11084" s="2">
        <v>0.61410100000000001</v>
      </c>
      <c r="D11084" s="2">
        <v>1.323566</v>
      </c>
      <c r="F11084" s="2">
        <v>12.76975</v>
      </c>
      <c r="G11084" s="2">
        <v>0.61870599999999998</v>
      </c>
      <c r="H11084" s="2">
        <v>0.62532799999999999</v>
      </c>
      <c r="J11084" s="2">
        <v>12.772550000000001</v>
      </c>
      <c r="K11084" s="2">
        <v>0.46682299999999999</v>
      </c>
      <c r="L11084" s="2">
        <v>5.8161999999999998E-2</v>
      </c>
    </row>
    <row r="11085" spans="1:12" x14ac:dyDescent="0.2">
      <c r="A11085" s="2">
        <v>12.773250000000001</v>
      </c>
      <c r="B11085" s="2">
        <v>109.8548</v>
      </c>
      <c r="C11085" s="2">
        <v>0.61474200000000001</v>
      </c>
      <c r="D11085" s="2">
        <v>1.324168</v>
      </c>
      <c r="F11085" s="2">
        <v>12.77045</v>
      </c>
      <c r="G11085" s="2">
        <v>0.61886600000000003</v>
      </c>
      <c r="H11085" s="2">
        <v>0.62610600000000005</v>
      </c>
      <c r="J11085" s="2">
        <v>12.773250000000001</v>
      </c>
      <c r="K11085" s="2">
        <v>0.466366</v>
      </c>
      <c r="L11085" s="2">
        <v>5.7437000000000002E-2</v>
      </c>
    </row>
    <row r="11086" spans="1:12" x14ac:dyDescent="0.2">
      <c r="A11086" s="2">
        <v>12.773960000000001</v>
      </c>
      <c r="B11086" s="2">
        <v>109.8223</v>
      </c>
      <c r="C11086" s="2">
        <v>0.61555800000000005</v>
      </c>
      <c r="D11086" s="2">
        <v>1.3250459999999999</v>
      </c>
      <c r="F11086" s="2">
        <v>12.77115</v>
      </c>
      <c r="G11086" s="2">
        <v>0.61912500000000004</v>
      </c>
      <c r="H11086" s="2">
        <v>0.62673999999999996</v>
      </c>
      <c r="J11086" s="2">
        <v>12.773960000000001</v>
      </c>
      <c r="K11086" s="2">
        <v>0.466034</v>
      </c>
      <c r="L11086" s="2">
        <v>5.6973000000000003E-2</v>
      </c>
    </row>
    <row r="11087" spans="1:12" x14ac:dyDescent="0.2">
      <c r="A11087" s="2">
        <v>12.774660000000001</v>
      </c>
      <c r="B11087" s="2">
        <v>109.7899</v>
      </c>
      <c r="C11087" s="2">
        <v>0.61664099999999999</v>
      </c>
      <c r="D11087" s="2">
        <v>1.325526</v>
      </c>
      <c r="F11087" s="2">
        <v>12.771850000000001</v>
      </c>
      <c r="G11087" s="2">
        <v>0.61911000000000005</v>
      </c>
      <c r="H11087" s="2">
        <v>0.62710600000000005</v>
      </c>
      <c r="J11087" s="2">
        <v>12.774660000000001</v>
      </c>
      <c r="K11087" s="2">
        <v>0.46599200000000002</v>
      </c>
      <c r="L11087" s="2">
        <v>5.6697999999999998E-2</v>
      </c>
    </row>
    <row r="11088" spans="1:12" x14ac:dyDescent="0.2">
      <c r="A11088" s="2">
        <v>12.775359999999999</v>
      </c>
      <c r="B11088" s="2">
        <v>109.7574</v>
      </c>
      <c r="C11088" s="2">
        <v>0.61719100000000005</v>
      </c>
      <c r="D11088" s="2">
        <v>1.3258620000000001</v>
      </c>
      <c r="F11088" s="2">
        <v>12.772550000000001</v>
      </c>
      <c r="G11088" s="2">
        <v>0.61911000000000005</v>
      </c>
      <c r="H11088" s="2">
        <v>0.62723499999999999</v>
      </c>
      <c r="J11088" s="2">
        <v>12.775359999999999</v>
      </c>
      <c r="K11088" s="2">
        <v>0.466308</v>
      </c>
      <c r="L11088" s="2">
        <v>5.6959000000000003E-2</v>
      </c>
    </row>
    <row r="11089" spans="1:12" x14ac:dyDescent="0.2">
      <c r="A11089" s="2">
        <v>12.776059999999999</v>
      </c>
      <c r="B11089" s="2">
        <v>109.72490000000001</v>
      </c>
      <c r="C11089" s="2">
        <v>0.61719800000000002</v>
      </c>
      <c r="D11089" s="2">
        <v>1.326022</v>
      </c>
      <c r="F11089" s="2">
        <v>12.773250000000001</v>
      </c>
      <c r="G11089" s="2">
        <v>0.61915600000000004</v>
      </c>
      <c r="H11089" s="2">
        <v>0.62717400000000001</v>
      </c>
      <c r="J11089" s="2">
        <v>12.776059999999999</v>
      </c>
      <c r="K11089" s="2">
        <v>0.46630700000000003</v>
      </c>
      <c r="L11089" s="2">
        <v>5.7187000000000002E-2</v>
      </c>
    </row>
    <row r="11090" spans="1:12" x14ac:dyDescent="0.2">
      <c r="A11090" s="2">
        <v>12.776759999999999</v>
      </c>
      <c r="B11090" s="2">
        <v>109.6926</v>
      </c>
      <c r="C11090" s="2">
        <v>0.61800299999999997</v>
      </c>
      <c r="D11090" s="2">
        <v>1.3264419999999999</v>
      </c>
      <c r="F11090" s="2">
        <v>12.773960000000001</v>
      </c>
      <c r="G11090" s="2">
        <v>0.61943099999999995</v>
      </c>
      <c r="H11090" s="2">
        <v>0.62708299999999995</v>
      </c>
      <c r="J11090" s="2">
        <v>12.776759999999999</v>
      </c>
      <c r="K11090" s="2">
        <v>0.46667799999999998</v>
      </c>
      <c r="L11090" s="2">
        <v>5.7695000000000003E-2</v>
      </c>
    </row>
    <row r="11091" spans="1:12" x14ac:dyDescent="0.2">
      <c r="A11091" s="2">
        <v>12.77746</v>
      </c>
      <c r="B11091" s="2">
        <v>109.65989999999999</v>
      </c>
      <c r="C11091" s="2">
        <v>0.61868999999999996</v>
      </c>
      <c r="D11091" s="2">
        <v>1.3268009999999999</v>
      </c>
      <c r="F11091" s="2">
        <v>12.774660000000001</v>
      </c>
      <c r="G11091" s="2">
        <v>0.61965899999999996</v>
      </c>
      <c r="H11091" s="2">
        <v>0.62719000000000003</v>
      </c>
      <c r="J11091" s="2">
        <v>12.77746</v>
      </c>
      <c r="K11091" s="2">
        <v>0.46699299999999999</v>
      </c>
      <c r="L11091" s="2">
        <v>5.7584000000000003E-2</v>
      </c>
    </row>
    <row r="11092" spans="1:12" x14ac:dyDescent="0.2">
      <c r="A11092" s="2">
        <v>12.77816</v>
      </c>
      <c r="B11092" s="2">
        <v>109.6268</v>
      </c>
      <c r="C11092" s="2">
        <v>0.61903300000000006</v>
      </c>
      <c r="D11092" s="2">
        <v>1.327113</v>
      </c>
      <c r="F11092" s="2">
        <v>12.775359999999999</v>
      </c>
      <c r="G11092" s="2">
        <v>0.61997999999999998</v>
      </c>
      <c r="H11092" s="2">
        <v>0.62728099999999998</v>
      </c>
      <c r="J11092" s="2">
        <v>12.77816</v>
      </c>
      <c r="K11092" s="2">
        <v>0.467169</v>
      </c>
      <c r="L11092" s="2">
        <v>5.7477E-2</v>
      </c>
    </row>
    <row r="11093" spans="1:12" x14ac:dyDescent="0.2">
      <c r="A11093" s="2">
        <v>12.77887</v>
      </c>
      <c r="B11093" s="2">
        <v>109.5936</v>
      </c>
      <c r="C11093" s="2">
        <v>0.61975000000000002</v>
      </c>
      <c r="D11093" s="2">
        <v>1.327739</v>
      </c>
      <c r="F11093" s="2">
        <v>12.776059999999999</v>
      </c>
      <c r="G11093" s="2">
        <v>0.62040700000000004</v>
      </c>
      <c r="H11093" s="2">
        <v>0.62721300000000002</v>
      </c>
      <c r="J11093" s="2">
        <v>12.77887</v>
      </c>
      <c r="K11093" s="2">
        <v>0.46671899999999999</v>
      </c>
      <c r="L11093" s="2">
        <v>5.6915E-2</v>
      </c>
    </row>
    <row r="11094" spans="1:12" x14ac:dyDescent="0.2">
      <c r="A11094" s="2">
        <v>12.77957</v>
      </c>
      <c r="B11094" s="2">
        <v>109.55970000000001</v>
      </c>
      <c r="C11094" s="2">
        <v>0.62071500000000002</v>
      </c>
      <c r="D11094" s="2">
        <v>1.3280670000000001</v>
      </c>
      <c r="F11094" s="2">
        <v>12.776759999999999</v>
      </c>
      <c r="G11094" s="2">
        <v>0.62057499999999999</v>
      </c>
      <c r="H11094" s="2">
        <v>0.62722</v>
      </c>
      <c r="J11094" s="2">
        <v>12.77957</v>
      </c>
      <c r="K11094" s="2">
        <v>0.46613900000000003</v>
      </c>
      <c r="L11094" s="2">
        <v>5.7076000000000002E-2</v>
      </c>
    </row>
    <row r="11095" spans="1:12" x14ac:dyDescent="0.2">
      <c r="A11095" s="2">
        <v>12.78027</v>
      </c>
      <c r="B11095" s="2">
        <v>109.5254</v>
      </c>
      <c r="C11095" s="2">
        <v>0.62090599999999996</v>
      </c>
      <c r="D11095" s="2">
        <v>1.329501</v>
      </c>
      <c r="F11095" s="2">
        <v>12.77746</v>
      </c>
      <c r="G11095" s="2">
        <v>0.62080400000000002</v>
      </c>
      <c r="H11095" s="2">
        <v>0.62725799999999998</v>
      </c>
      <c r="J11095" s="2">
        <v>12.78027</v>
      </c>
      <c r="K11095" s="2">
        <v>0.465698</v>
      </c>
      <c r="L11095" s="2">
        <v>5.7168999999999998E-2</v>
      </c>
    </row>
    <row r="11096" spans="1:12" x14ac:dyDescent="0.2">
      <c r="A11096" s="2">
        <v>12.78097</v>
      </c>
      <c r="B11096" s="2">
        <v>109.49120000000001</v>
      </c>
      <c r="C11096" s="2">
        <v>0.62119599999999997</v>
      </c>
      <c r="D11096" s="2">
        <v>1.329189</v>
      </c>
      <c r="F11096" s="2">
        <v>12.77816</v>
      </c>
      <c r="G11096" s="2">
        <v>0.62096399999999996</v>
      </c>
      <c r="H11096" s="2">
        <v>0.62740300000000004</v>
      </c>
      <c r="J11096" s="2">
        <v>12.78097</v>
      </c>
      <c r="K11096" s="2">
        <v>0.46580500000000002</v>
      </c>
      <c r="L11096" s="2">
        <v>5.7003999999999999E-2</v>
      </c>
    </row>
    <row r="11097" spans="1:12" x14ac:dyDescent="0.2">
      <c r="A11097" s="2">
        <v>12.78167</v>
      </c>
      <c r="B11097" s="2">
        <v>109.4568</v>
      </c>
      <c r="C11097" s="2">
        <v>0.62204999999999999</v>
      </c>
      <c r="D11097" s="2">
        <v>1.3296840000000001</v>
      </c>
      <c r="F11097" s="2">
        <v>12.77887</v>
      </c>
      <c r="G11097" s="2">
        <v>0.62112400000000001</v>
      </c>
      <c r="H11097" s="2">
        <v>0.62747200000000003</v>
      </c>
      <c r="J11097" s="2">
        <v>12.78167</v>
      </c>
      <c r="K11097" s="2">
        <v>0.46560800000000002</v>
      </c>
      <c r="L11097" s="2">
        <v>5.7093999999999999E-2</v>
      </c>
    </row>
    <row r="11098" spans="1:12" x14ac:dyDescent="0.2">
      <c r="A11098" s="2">
        <v>12.78237</v>
      </c>
      <c r="B11098" s="2">
        <v>109.4225</v>
      </c>
      <c r="C11098" s="2">
        <v>0.62239800000000001</v>
      </c>
      <c r="D11098" s="2">
        <v>1.3308059999999999</v>
      </c>
      <c r="F11098" s="2">
        <v>12.77957</v>
      </c>
      <c r="G11098" s="2">
        <v>0.62156699999999998</v>
      </c>
      <c r="H11098" s="2">
        <v>0.62753300000000001</v>
      </c>
      <c r="J11098" s="2">
        <v>12.78237</v>
      </c>
      <c r="K11098" s="2">
        <v>0.46590599999999999</v>
      </c>
      <c r="L11098" s="2">
        <v>5.7598000000000003E-2</v>
      </c>
    </row>
    <row r="11099" spans="1:12" x14ac:dyDescent="0.2">
      <c r="A11099" s="2">
        <v>12.78307</v>
      </c>
      <c r="B11099" s="2">
        <v>109.3871</v>
      </c>
      <c r="C11099" s="2">
        <v>0.62340499999999999</v>
      </c>
      <c r="D11099" s="2">
        <v>1.3312710000000001</v>
      </c>
      <c r="F11099" s="2">
        <v>12.78027</v>
      </c>
      <c r="G11099" s="2">
        <v>0.62165099999999995</v>
      </c>
      <c r="H11099" s="2">
        <v>0.62774700000000005</v>
      </c>
      <c r="J11099" s="2">
        <v>12.78307</v>
      </c>
      <c r="K11099" s="2">
        <v>0.46581800000000001</v>
      </c>
      <c r="L11099" s="2">
        <v>5.7020000000000001E-2</v>
      </c>
    </row>
    <row r="11100" spans="1:12" x14ac:dyDescent="0.2">
      <c r="A11100" s="2">
        <v>12.783770000000001</v>
      </c>
      <c r="B11100" s="2">
        <v>109.35080000000001</v>
      </c>
      <c r="C11100" s="2">
        <v>0.62355000000000005</v>
      </c>
      <c r="D11100" s="2">
        <v>1.331866</v>
      </c>
      <c r="F11100" s="2">
        <v>12.78097</v>
      </c>
      <c r="G11100" s="2">
        <v>0.62200200000000005</v>
      </c>
      <c r="H11100" s="2">
        <v>0.62812800000000002</v>
      </c>
      <c r="J11100" s="2">
        <v>12.783770000000001</v>
      </c>
      <c r="K11100" s="2">
        <v>0.46554000000000001</v>
      </c>
      <c r="L11100" s="2">
        <v>5.6487000000000002E-2</v>
      </c>
    </row>
    <row r="11101" spans="1:12" x14ac:dyDescent="0.2">
      <c r="A11101" s="2">
        <v>12.78448</v>
      </c>
      <c r="B11101" s="2">
        <v>109.3143</v>
      </c>
      <c r="C11101" s="2">
        <v>0.62437699999999996</v>
      </c>
      <c r="D11101" s="2">
        <v>1.3330109999999999</v>
      </c>
      <c r="F11101" s="2">
        <v>12.78167</v>
      </c>
      <c r="G11101" s="2">
        <v>0.62251999999999996</v>
      </c>
      <c r="H11101" s="2">
        <v>0.62866999999999995</v>
      </c>
      <c r="J11101" s="2">
        <v>12.78448</v>
      </c>
      <c r="K11101" s="2">
        <v>0.46568999999999999</v>
      </c>
      <c r="L11101" s="2">
        <v>5.6479000000000001E-2</v>
      </c>
    </row>
    <row r="11102" spans="1:12" x14ac:dyDescent="0.2">
      <c r="A11102" s="2">
        <v>12.78518</v>
      </c>
      <c r="B11102" s="2">
        <v>109.2784</v>
      </c>
      <c r="C11102" s="2">
        <v>0.62507900000000005</v>
      </c>
      <c r="D11102" s="2">
        <v>1.3343149999999999</v>
      </c>
      <c r="F11102" s="2">
        <v>12.78237</v>
      </c>
      <c r="G11102" s="2">
        <v>0.62322200000000005</v>
      </c>
      <c r="H11102" s="2">
        <v>0.62900500000000004</v>
      </c>
      <c r="J11102" s="2">
        <v>12.78518</v>
      </c>
      <c r="K11102" s="2">
        <v>0.46599000000000002</v>
      </c>
      <c r="L11102" s="2">
        <v>5.6394E-2</v>
      </c>
    </row>
    <row r="11103" spans="1:12" x14ac:dyDescent="0.2">
      <c r="A11103" s="2">
        <v>12.785880000000001</v>
      </c>
      <c r="B11103" s="2">
        <v>109.2424</v>
      </c>
      <c r="C11103" s="2">
        <v>0.62567099999999998</v>
      </c>
      <c r="D11103" s="2">
        <v>1.3343309999999999</v>
      </c>
      <c r="F11103" s="2">
        <v>12.78307</v>
      </c>
      <c r="G11103" s="2">
        <v>0.62380999999999998</v>
      </c>
      <c r="H11103" s="2">
        <v>0.629112</v>
      </c>
      <c r="J11103" s="2">
        <v>12.785880000000001</v>
      </c>
      <c r="K11103" s="2">
        <v>0.46548600000000001</v>
      </c>
      <c r="L11103" s="2">
        <v>5.5833000000000001E-2</v>
      </c>
    </row>
    <row r="11104" spans="1:12" x14ac:dyDescent="0.2">
      <c r="A11104" s="2">
        <v>12.786580000000001</v>
      </c>
      <c r="B11104" s="2">
        <v>109.206</v>
      </c>
      <c r="C11104" s="2">
        <v>0.62621199999999999</v>
      </c>
      <c r="D11104" s="2">
        <v>1.335353</v>
      </c>
      <c r="F11104" s="2">
        <v>12.783770000000001</v>
      </c>
      <c r="G11104" s="2">
        <v>0.62426800000000005</v>
      </c>
      <c r="H11104" s="2">
        <v>0.62927200000000005</v>
      </c>
      <c r="J11104" s="2">
        <v>12.786580000000001</v>
      </c>
      <c r="K11104" s="2">
        <v>0.46573399999999998</v>
      </c>
      <c r="L11104" s="2">
        <v>5.5599000000000003E-2</v>
      </c>
    </row>
    <row r="11105" spans="1:12" x14ac:dyDescent="0.2">
      <c r="A11105" s="2">
        <v>12.787280000000001</v>
      </c>
      <c r="B11105" s="2">
        <v>109.1695</v>
      </c>
      <c r="C11105" s="2">
        <v>0.62702100000000005</v>
      </c>
      <c r="D11105" s="2">
        <v>1.335933</v>
      </c>
      <c r="F11105" s="2">
        <v>12.78448</v>
      </c>
      <c r="G11105" s="2">
        <v>0.624664</v>
      </c>
      <c r="H11105" s="2">
        <v>0.62995100000000004</v>
      </c>
      <c r="J11105" s="2">
        <v>12.787280000000001</v>
      </c>
      <c r="K11105" s="2">
        <v>0.46613900000000003</v>
      </c>
      <c r="L11105" s="2">
        <v>5.5279000000000002E-2</v>
      </c>
    </row>
    <row r="11106" spans="1:12" x14ac:dyDescent="0.2">
      <c r="A11106" s="2">
        <v>12.787979999999999</v>
      </c>
      <c r="B11106" s="2">
        <v>109.13249999999999</v>
      </c>
      <c r="C11106" s="2">
        <v>0.62765000000000004</v>
      </c>
      <c r="D11106" s="2">
        <v>1.3366119999999999</v>
      </c>
      <c r="F11106" s="2">
        <v>12.78518</v>
      </c>
      <c r="G11106" s="2">
        <v>0.62532799999999999</v>
      </c>
      <c r="H11106" s="2">
        <v>0.63008900000000001</v>
      </c>
      <c r="J11106" s="2">
        <v>12.787979999999999</v>
      </c>
      <c r="K11106" s="2">
        <v>0.466169</v>
      </c>
      <c r="L11106" s="2">
        <v>5.5243E-2</v>
      </c>
    </row>
    <row r="11107" spans="1:12" x14ac:dyDescent="0.2">
      <c r="A11107" s="2">
        <v>12.788679999999999</v>
      </c>
      <c r="B11107" s="2">
        <v>109.0954</v>
      </c>
      <c r="C11107" s="2">
        <v>0.62781100000000001</v>
      </c>
      <c r="D11107" s="2">
        <v>1.3369930000000001</v>
      </c>
      <c r="F11107" s="2">
        <v>12.785880000000001</v>
      </c>
      <c r="G11107" s="2">
        <v>0.62610600000000005</v>
      </c>
      <c r="H11107" s="2">
        <v>0.62988299999999997</v>
      </c>
      <c r="J11107" s="2">
        <v>12.788679999999999</v>
      </c>
      <c r="K11107" s="2">
        <v>0.46627200000000002</v>
      </c>
      <c r="L11107" s="2">
        <v>5.5148000000000003E-2</v>
      </c>
    </row>
    <row r="11108" spans="1:12" x14ac:dyDescent="0.2">
      <c r="A11108" s="2">
        <v>12.789389999999999</v>
      </c>
      <c r="B11108" s="2">
        <v>109.05759999999999</v>
      </c>
      <c r="C11108" s="2">
        <v>0.62857399999999997</v>
      </c>
      <c r="D11108" s="2">
        <v>1.3380160000000001</v>
      </c>
      <c r="F11108" s="2">
        <v>12.786580000000001</v>
      </c>
      <c r="G11108" s="2">
        <v>0.62673999999999996</v>
      </c>
      <c r="H11108" s="2">
        <v>0.62970700000000002</v>
      </c>
      <c r="J11108" s="2">
        <v>12.789389999999999</v>
      </c>
      <c r="K11108" s="2">
        <v>0.46618999999999999</v>
      </c>
      <c r="L11108" s="2">
        <v>5.4977999999999999E-2</v>
      </c>
    </row>
    <row r="11109" spans="1:12" x14ac:dyDescent="0.2">
      <c r="A11109" s="2">
        <v>12.790089999999999</v>
      </c>
      <c r="B11109" s="2">
        <v>109.02</v>
      </c>
      <c r="C11109" s="2">
        <v>0.62907000000000002</v>
      </c>
      <c r="D11109" s="2">
        <v>1.3388549999999999</v>
      </c>
      <c r="F11109" s="2">
        <v>12.787280000000001</v>
      </c>
      <c r="G11109" s="2">
        <v>0.62710600000000005</v>
      </c>
      <c r="H11109" s="2">
        <v>0.62956199999999995</v>
      </c>
      <c r="J11109" s="2">
        <v>12.790089999999999</v>
      </c>
      <c r="K11109" s="2">
        <v>0.46645900000000001</v>
      </c>
      <c r="L11109" s="2">
        <v>5.4669000000000002E-2</v>
      </c>
    </row>
    <row r="11110" spans="1:12" x14ac:dyDescent="0.2">
      <c r="A11110" s="2">
        <v>12.790789999999999</v>
      </c>
      <c r="B11110" s="2">
        <v>108.98309999999999</v>
      </c>
      <c r="C11110" s="2">
        <v>0.62925299999999995</v>
      </c>
      <c r="D11110" s="2">
        <v>1.3391299999999999</v>
      </c>
      <c r="F11110" s="2">
        <v>12.787979999999999</v>
      </c>
      <c r="G11110" s="2">
        <v>0.62723499999999999</v>
      </c>
      <c r="H11110" s="2">
        <v>0.62992899999999996</v>
      </c>
      <c r="J11110" s="2">
        <v>12.790789999999999</v>
      </c>
      <c r="K11110" s="2">
        <v>0.46690500000000001</v>
      </c>
      <c r="L11110" s="2">
        <v>5.4594999999999998E-2</v>
      </c>
    </row>
    <row r="11111" spans="1:12" x14ac:dyDescent="0.2">
      <c r="A11111" s="2">
        <v>12.79149</v>
      </c>
      <c r="B11111" s="2">
        <v>108.9457</v>
      </c>
      <c r="C11111" s="2">
        <v>0.62975999999999999</v>
      </c>
      <c r="D11111" s="2">
        <v>1.3399920000000001</v>
      </c>
      <c r="F11111" s="2">
        <v>12.788679999999999</v>
      </c>
      <c r="G11111" s="2">
        <v>0.62717400000000001</v>
      </c>
      <c r="H11111" s="2">
        <v>0.63046999999999997</v>
      </c>
      <c r="J11111" s="2">
        <v>12.79149</v>
      </c>
      <c r="K11111" s="2">
        <v>0.46681400000000001</v>
      </c>
      <c r="L11111" s="2">
        <v>5.4192999999999998E-2</v>
      </c>
    </row>
    <row r="11112" spans="1:12" x14ac:dyDescent="0.2">
      <c r="A11112" s="2">
        <v>12.79219</v>
      </c>
      <c r="B11112" s="2">
        <v>108.90819999999999</v>
      </c>
      <c r="C11112" s="2">
        <v>0.63014899999999996</v>
      </c>
      <c r="D11112" s="2">
        <v>1.3411360000000001</v>
      </c>
      <c r="F11112" s="2">
        <v>12.789389999999999</v>
      </c>
      <c r="G11112" s="2">
        <v>0.62708299999999995</v>
      </c>
      <c r="H11112" s="2">
        <v>0.63065300000000002</v>
      </c>
      <c r="J11112" s="2">
        <v>12.79219</v>
      </c>
      <c r="K11112" s="2">
        <v>0.466692</v>
      </c>
      <c r="L11112" s="2">
        <v>5.4586000000000003E-2</v>
      </c>
    </row>
    <row r="11113" spans="1:12" x14ac:dyDescent="0.2">
      <c r="A11113" s="2">
        <v>12.79289</v>
      </c>
      <c r="B11113" s="2">
        <v>108.8707</v>
      </c>
      <c r="C11113" s="2">
        <v>0.63054200000000005</v>
      </c>
      <c r="D11113" s="2">
        <v>1.341998</v>
      </c>
      <c r="F11113" s="2">
        <v>12.790089999999999</v>
      </c>
      <c r="G11113" s="2">
        <v>0.62719000000000003</v>
      </c>
      <c r="H11113" s="2">
        <v>0.63056199999999996</v>
      </c>
      <c r="J11113" s="2">
        <v>12.79289</v>
      </c>
      <c r="K11113" s="2">
        <v>0.466781</v>
      </c>
      <c r="L11113" s="2">
        <v>5.4940000000000003E-2</v>
      </c>
    </row>
    <row r="11114" spans="1:12" x14ac:dyDescent="0.2">
      <c r="A11114" s="2">
        <v>12.79359</v>
      </c>
      <c r="B11114" s="2">
        <v>108.83280000000001</v>
      </c>
      <c r="C11114" s="2">
        <v>0.63062600000000002</v>
      </c>
      <c r="D11114" s="2">
        <v>1.3428990000000001</v>
      </c>
      <c r="F11114" s="2">
        <v>12.790789999999999</v>
      </c>
      <c r="G11114" s="2">
        <v>0.62728099999999998</v>
      </c>
      <c r="H11114" s="2">
        <v>0.63055399999999995</v>
      </c>
      <c r="J11114" s="2">
        <v>12.79359</v>
      </c>
      <c r="K11114" s="2">
        <v>0.46697</v>
      </c>
      <c r="L11114" s="2">
        <v>5.4940999999999997E-2</v>
      </c>
    </row>
    <row r="11115" spans="1:12" x14ac:dyDescent="0.2">
      <c r="A11115" s="2">
        <v>12.7943</v>
      </c>
      <c r="B11115" s="2">
        <v>108.7948</v>
      </c>
      <c r="C11115" s="2">
        <v>0.63078599999999996</v>
      </c>
      <c r="D11115" s="2">
        <v>1.3435319999999999</v>
      </c>
      <c r="F11115" s="2">
        <v>12.79149</v>
      </c>
      <c r="G11115" s="2">
        <v>0.62721300000000002</v>
      </c>
      <c r="H11115" s="2">
        <v>0.63083599999999995</v>
      </c>
      <c r="J11115" s="2">
        <v>12.7943</v>
      </c>
      <c r="K11115" s="2">
        <v>0.46750399999999998</v>
      </c>
      <c r="L11115" s="2">
        <v>5.4947000000000003E-2</v>
      </c>
    </row>
    <row r="11116" spans="1:12" x14ac:dyDescent="0.2">
      <c r="A11116" s="2">
        <v>12.795</v>
      </c>
      <c r="B11116" s="2">
        <v>108.7561</v>
      </c>
      <c r="C11116" s="2">
        <v>0.63111399999999995</v>
      </c>
      <c r="D11116" s="2">
        <v>1.3445689999999999</v>
      </c>
      <c r="F11116" s="2">
        <v>12.79219</v>
      </c>
      <c r="G11116" s="2">
        <v>0.62722</v>
      </c>
      <c r="H11116" s="2">
        <v>0.63114199999999998</v>
      </c>
      <c r="J11116" s="2">
        <v>12.795</v>
      </c>
      <c r="K11116" s="2">
        <v>0.46722200000000003</v>
      </c>
      <c r="L11116" s="2">
        <v>5.4724000000000002E-2</v>
      </c>
    </row>
    <row r="11117" spans="1:12" x14ac:dyDescent="0.2">
      <c r="A11117" s="2">
        <v>12.7957</v>
      </c>
      <c r="B11117" s="2">
        <v>108.71729999999999</v>
      </c>
      <c r="C11117" s="2">
        <v>0.63164799999999999</v>
      </c>
      <c r="D11117" s="2">
        <v>1.345256</v>
      </c>
      <c r="F11117" s="2">
        <v>12.79289</v>
      </c>
      <c r="G11117" s="2">
        <v>0.62725799999999998</v>
      </c>
      <c r="H11117" s="2">
        <v>0.63147699999999996</v>
      </c>
      <c r="J11117" s="2">
        <v>12.7957</v>
      </c>
      <c r="K11117" s="2">
        <v>0.46695300000000001</v>
      </c>
      <c r="L11117" s="2">
        <v>5.4581999999999999E-2</v>
      </c>
    </row>
    <row r="11118" spans="1:12" x14ac:dyDescent="0.2">
      <c r="A11118" s="2">
        <v>12.7964</v>
      </c>
      <c r="B11118" s="2">
        <v>108.6789</v>
      </c>
      <c r="C11118" s="2">
        <v>0.63169799999999998</v>
      </c>
      <c r="D11118" s="2">
        <v>1.3462780000000001</v>
      </c>
      <c r="F11118" s="2">
        <v>12.79359</v>
      </c>
      <c r="G11118" s="2">
        <v>0.62740300000000004</v>
      </c>
      <c r="H11118" s="2">
        <v>0.63160700000000003</v>
      </c>
      <c r="J11118" s="2">
        <v>12.7964</v>
      </c>
      <c r="K11118" s="2">
        <v>0.467167</v>
      </c>
      <c r="L11118" s="2">
        <v>5.4704999999999997E-2</v>
      </c>
    </row>
    <row r="11119" spans="1:12" x14ac:dyDescent="0.2">
      <c r="A11119" s="2">
        <v>12.7971</v>
      </c>
      <c r="B11119" s="2">
        <v>108.6404</v>
      </c>
      <c r="C11119" s="2">
        <v>0.63186200000000003</v>
      </c>
      <c r="D11119" s="2">
        <v>1.347064</v>
      </c>
      <c r="F11119" s="2">
        <v>12.7943</v>
      </c>
      <c r="G11119" s="2">
        <v>0.62747200000000003</v>
      </c>
      <c r="H11119" s="2">
        <v>0.63163800000000003</v>
      </c>
      <c r="J11119" s="2">
        <v>12.7971</v>
      </c>
      <c r="K11119" s="2">
        <v>0.46726400000000001</v>
      </c>
      <c r="L11119" s="2">
        <v>5.4685999999999998E-2</v>
      </c>
    </row>
    <row r="11120" spans="1:12" x14ac:dyDescent="0.2">
      <c r="A11120" s="2">
        <v>12.797800000000001</v>
      </c>
      <c r="B11120" s="2">
        <v>108.6014</v>
      </c>
      <c r="C11120" s="2">
        <v>0.63203699999999996</v>
      </c>
      <c r="D11120" s="2">
        <v>1.347858</v>
      </c>
      <c r="F11120" s="2">
        <v>12.795</v>
      </c>
      <c r="G11120" s="2">
        <v>0.62753300000000001</v>
      </c>
      <c r="H11120" s="2">
        <v>0.63159900000000002</v>
      </c>
      <c r="J11120" s="2">
        <v>12.797800000000001</v>
      </c>
      <c r="K11120" s="2">
        <v>0.46707700000000002</v>
      </c>
      <c r="L11120" s="2">
        <v>5.4373999999999999E-2</v>
      </c>
    </row>
    <row r="11121" spans="1:12" x14ac:dyDescent="0.2">
      <c r="A11121" s="2">
        <v>12.798500000000001</v>
      </c>
      <c r="B11121" s="2">
        <v>108.562</v>
      </c>
      <c r="C11121" s="2">
        <v>0.63249100000000003</v>
      </c>
      <c r="D11121" s="2">
        <v>1.348727</v>
      </c>
      <c r="F11121" s="2">
        <v>12.7957</v>
      </c>
      <c r="G11121" s="2">
        <v>0.62774700000000005</v>
      </c>
      <c r="H11121" s="2">
        <v>0.63153099999999995</v>
      </c>
      <c r="J11121" s="2">
        <v>12.798500000000001</v>
      </c>
      <c r="K11121" s="2">
        <v>0.46665200000000001</v>
      </c>
      <c r="L11121" s="2">
        <v>5.3982000000000002E-2</v>
      </c>
    </row>
    <row r="11122" spans="1:12" x14ac:dyDescent="0.2">
      <c r="A11122" s="2">
        <v>12.79921</v>
      </c>
      <c r="B11122" s="2">
        <v>108.5228</v>
      </c>
      <c r="C11122" s="2">
        <v>0.63296799999999998</v>
      </c>
      <c r="D11122" s="2">
        <v>1.349734</v>
      </c>
      <c r="F11122" s="2">
        <v>12.7964</v>
      </c>
      <c r="G11122" s="2">
        <v>0.62812800000000002</v>
      </c>
      <c r="H11122" s="2">
        <v>0.63207999999999998</v>
      </c>
      <c r="J11122" s="2">
        <v>12.79921</v>
      </c>
      <c r="K11122" s="2">
        <v>0.46637099999999998</v>
      </c>
      <c r="L11122" s="2">
        <v>5.3823000000000003E-2</v>
      </c>
    </row>
    <row r="11123" spans="1:12" x14ac:dyDescent="0.2">
      <c r="A11123" s="2">
        <v>12.799910000000001</v>
      </c>
      <c r="B11123" s="2">
        <v>108.4837</v>
      </c>
      <c r="C11123" s="2">
        <v>0.63363599999999998</v>
      </c>
      <c r="D11123" s="2">
        <v>1.351146</v>
      </c>
      <c r="F11123" s="2">
        <v>12.7971</v>
      </c>
      <c r="G11123" s="2">
        <v>0.62866999999999995</v>
      </c>
      <c r="H11123" s="2">
        <v>0.63295000000000001</v>
      </c>
      <c r="J11123" s="2">
        <v>12.799910000000001</v>
      </c>
      <c r="K11123" s="2">
        <v>0.466667</v>
      </c>
      <c r="L11123" s="2">
        <v>5.3845999999999998E-2</v>
      </c>
    </row>
    <row r="11124" spans="1:12" x14ac:dyDescent="0.2">
      <c r="A11124" s="2">
        <v>12.800610000000001</v>
      </c>
      <c r="B11124" s="2">
        <v>108.44410000000001</v>
      </c>
      <c r="C11124" s="2">
        <v>0.63412400000000002</v>
      </c>
      <c r="D11124" s="2">
        <v>1.3517330000000001</v>
      </c>
      <c r="F11124" s="2">
        <v>12.797800000000001</v>
      </c>
      <c r="G11124" s="2">
        <v>0.62900500000000004</v>
      </c>
      <c r="H11124" s="2">
        <v>0.63347600000000004</v>
      </c>
      <c r="J11124" s="2">
        <v>12.800610000000001</v>
      </c>
      <c r="K11124" s="2">
        <v>0.466223</v>
      </c>
      <c r="L11124" s="2">
        <v>5.3622000000000003E-2</v>
      </c>
    </row>
    <row r="11125" spans="1:12" x14ac:dyDescent="0.2">
      <c r="A11125" s="2">
        <v>12.801310000000001</v>
      </c>
      <c r="B11125" s="2">
        <v>108.40430000000001</v>
      </c>
      <c r="C11125" s="2">
        <v>0.63472300000000004</v>
      </c>
      <c r="D11125" s="2">
        <v>1.352031</v>
      </c>
      <c r="F11125" s="2">
        <v>12.798500000000001</v>
      </c>
      <c r="G11125" s="2">
        <v>0.629112</v>
      </c>
      <c r="H11125" s="2">
        <v>0.63368199999999997</v>
      </c>
      <c r="J11125" s="2">
        <v>12.801310000000001</v>
      </c>
      <c r="K11125" s="2">
        <v>0.46554600000000002</v>
      </c>
      <c r="L11125" s="2">
        <v>5.3815000000000002E-2</v>
      </c>
    </row>
    <row r="11126" spans="1:12" x14ac:dyDescent="0.2">
      <c r="A11126" s="2">
        <v>12.802009999999999</v>
      </c>
      <c r="B11126" s="2">
        <v>108.3647</v>
      </c>
      <c r="C11126" s="2">
        <v>0.63514300000000001</v>
      </c>
      <c r="D11126" s="2">
        <v>1.3524510000000001</v>
      </c>
      <c r="F11126" s="2">
        <v>12.79921</v>
      </c>
      <c r="G11126" s="2">
        <v>0.62927200000000005</v>
      </c>
      <c r="H11126" s="2">
        <v>0.63382700000000003</v>
      </c>
      <c r="J11126" s="2">
        <v>12.802009999999999</v>
      </c>
      <c r="K11126" s="2">
        <v>0.46535700000000002</v>
      </c>
      <c r="L11126" s="2">
        <v>5.4024000000000003E-2</v>
      </c>
    </row>
    <row r="11127" spans="1:12" x14ac:dyDescent="0.2">
      <c r="A11127" s="2">
        <v>12.802709999999999</v>
      </c>
      <c r="B11127" s="2">
        <v>108.3252</v>
      </c>
      <c r="C11127" s="2">
        <v>0.63567300000000004</v>
      </c>
      <c r="D11127" s="2">
        <v>1.3534189999999999</v>
      </c>
      <c r="F11127" s="2">
        <v>12.799910000000001</v>
      </c>
      <c r="G11127" s="2">
        <v>0.62995100000000004</v>
      </c>
      <c r="H11127" s="2">
        <v>0.63408699999999996</v>
      </c>
      <c r="J11127" s="2">
        <v>12.802709999999999</v>
      </c>
      <c r="K11127" s="2">
        <v>0.46528000000000003</v>
      </c>
      <c r="L11127" s="2">
        <v>5.3985999999999999E-2</v>
      </c>
    </row>
    <row r="11128" spans="1:12" x14ac:dyDescent="0.2">
      <c r="A11128" s="2">
        <v>12.80341</v>
      </c>
      <c r="B11128" s="2">
        <v>108.2854</v>
      </c>
      <c r="C11128" s="2">
        <v>0.63614599999999999</v>
      </c>
      <c r="D11128" s="2">
        <v>1.3539920000000001</v>
      </c>
      <c r="F11128" s="2">
        <v>12.800610000000001</v>
      </c>
      <c r="G11128" s="2">
        <v>0.63008900000000001</v>
      </c>
      <c r="H11128" s="2">
        <v>0.63446800000000003</v>
      </c>
      <c r="J11128" s="2">
        <v>12.80341</v>
      </c>
      <c r="K11128" s="2">
        <v>0.46534700000000001</v>
      </c>
      <c r="L11128" s="2">
        <v>5.3734999999999998E-2</v>
      </c>
    </row>
    <row r="11129" spans="1:12" x14ac:dyDescent="0.2">
      <c r="A11129" s="2">
        <v>12.80411</v>
      </c>
      <c r="B11129" s="2">
        <v>108.2457</v>
      </c>
      <c r="C11129" s="2">
        <v>0.63602000000000003</v>
      </c>
      <c r="D11129" s="2">
        <v>1.354152</v>
      </c>
      <c r="F11129" s="2">
        <v>12.801310000000001</v>
      </c>
      <c r="G11129" s="2">
        <v>0.62988299999999997</v>
      </c>
      <c r="H11129" s="2">
        <v>0.63432299999999997</v>
      </c>
      <c r="J11129" s="2">
        <v>12.80411</v>
      </c>
      <c r="K11129" s="2">
        <v>0.46502300000000002</v>
      </c>
      <c r="L11129" s="2">
        <v>5.3594999999999997E-2</v>
      </c>
    </row>
    <row r="11130" spans="1:12" x14ac:dyDescent="0.2">
      <c r="A11130" s="2">
        <v>12.804819999999999</v>
      </c>
      <c r="B11130" s="2">
        <v>108.20610000000001</v>
      </c>
      <c r="C11130" s="2">
        <v>0.63641300000000001</v>
      </c>
      <c r="D11130" s="2">
        <v>1.3542890000000001</v>
      </c>
      <c r="F11130" s="2">
        <v>12.802009999999999</v>
      </c>
      <c r="G11130" s="2">
        <v>0.62970700000000002</v>
      </c>
      <c r="H11130" s="2">
        <v>0.63405599999999995</v>
      </c>
      <c r="J11130" s="2">
        <v>12.804819999999999</v>
      </c>
      <c r="K11130" s="2">
        <v>0.46496799999999999</v>
      </c>
      <c r="L11130" s="2">
        <v>5.3094000000000002E-2</v>
      </c>
    </row>
    <row r="11131" spans="1:12" x14ac:dyDescent="0.2">
      <c r="A11131" s="2">
        <v>12.80552</v>
      </c>
      <c r="B11131" s="2">
        <v>108.1661</v>
      </c>
      <c r="C11131" s="2">
        <v>0.637077</v>
      </c>
      <c r="D11131" s="2">
        <v>1.355113</v>
      </c>
      <c r="F11131" s="2">
        <v>12.802709999999999</v>
      </c>
      <c r="G11131" s="2">
        <v>0.62956199999999995</v>
      </c>
      <c r="H11131" s="2">
        <v>0.63422400000000001</v>
      </c>
      <c r="J11131" s="2">
        <v>12.80552</v>
      </c>
      <c r="K11131" s="2">
        <v>0.46512199999999998</v>
      </c>
      <c r="L11131" s="2">
        <v>5.2805999999999999E-2</v>
      </c>
    </row>
    <row r="11132" spans="1:12" x14ac:dyDescent="0.2">
      <c r="A11132" s="2">
        <v>12.80622</v>
      </c>
      <c r="B11132" s="2">
        <v>108.12560000000001</v>
      </c>
      <c r="C11132" s="2">
        <v>0.63752699999999995</v>
      </c>
      <c r="D11132" s="2">
        <v>1.3559909999999999</v>
      </c>
      <c r="F11132" s="2">
        <v>12.80341</v>
      </c>
      <c r="G11132" s="2">
        <v>0.62992899999999996</v>
      </c>
      <c r="H11132" s="2">
        <v>0.63433099999999998</v>
      </c>
      <c r="J11132" s="2">
        <v>12.80622</v>
      </c>
      <c r="K11132" s="2">
        <v>0.46474300000000002</v>
      </c>
      <c r="L11132" s="2">
        <v>5.2513999999999998E-2</v>
      </c>
    </row>
    <row r="11133" spans="1:12" x14ac:dyDescent="0.2">
      <c r="A11133" s="2">
        <v>12.80692</v>
      </c>
      <c r="B11133" s="2">
        <v>108.0847</v>
      </c>
      <c r="C11133" s="2">
        <v>0.63746199999999997</v>
      </c>
      <c r="D11133" s="2">
        <v>1.3568830000000001</v>
      </c>
      <c r="F11133" s="2">
        <v>12.80411</v>
      </c>
      <c r="G11133" s="2">
        <v>0.63046999999999997</v>
      </c>
      <c r="H11133" s="2">
        <v>0.63456000000000001</v>
      </c>
      <c r="J11133" s="2">
        <v>12.80692</v>
      </c>
      <c r="K11133" s="2">
        <v>0.46495199999999998</v>
      </c>
      <c r="L11133" s="2">
        <v>5.2750999999999999E-2</v>
      </c>
    </row>
    <row r="11134" spans="1:12" x14ac:dyDescent="0.2">
      <c r="A11134" s="2">
        <v>12.80762</v>
      </c>
      <c r="B11134" s="2">
        <v>108.04430000000001</v>
      </c>
      <c r="C11134" s="2">
        <v>0.63751899999999995</v>
      </c>
      <c r="D11134" s="2">
        <v>1.3576459999999999</v>
      </c>
      <c r="F11134" s="2">
        <v>12.804819999999999</v>
      </c>
      <c r="G11134" s="2">
        <v>0.63065300000000002</v>
      </c>
      <c r="H11134" s="2">
        <v>0.63489499999999999</v>
      </c>
      <c r="J11134" s="2">
        <v>12.80762</v>
      </c>
      <c r="K11134" s="2">
        <v>0.46500999999999998</v>
      </c>
      <c r="L11134" s="2">
        <v>5.2435000000000002E-2</v>
      </c>
    </row>
    <row r="11135" spans="1:12" x14ac:dyDescent="0.2">
      <c r="A11135" s="2">
        <v>12.80832</v>
      </c>
      <c r="B11135" s="2">
        <v>108.00369999999999</v>
      </c>
      <c r="C11135" s="2">
        <v>0.63736300000000001</v>
      </c>
      <c r="D11135" s="2">
        <v>1.358112</v>
      </c>
      <c r="F11135" s="2">
        <v>12.80552</v>
      </c>
      <c r="G11135" s="2">
        <v>0.63056199999999996</v>
      </c>
      <c r="H11135" s="2">
        <v>0.635216</v>
      </c>
      <c r="J11135" s="2">
        <v>12.80832</v>
      </c>
      <c r="K11135" s="2">
        <v>0.465111</v>
      </c>
      <c r="L11135" s="2">
        <v>5.2657000000000002E-2</v>
      </c>
    </row>
    <row r="11136" spans="1:12" x14ac:dyDescent="0.2">
      <c r="A11136" s="2">
        <v>12.80902</v>
      </c>
      <c r="B11136" s="2">
        <v>107.9622</v>
      </c>
      <c r="C11136" s="2">
        <v>0.63683599999999996</v>
      </c>
      <c r="D11136" s="2">
        <v>1.358493</v>
      </c>
      <c r="F11136" s="2">
        <v>12.80622</v>
      </c>
      <c r="G11136" s="2">
        <v>0.63055399999999995</v>
      </c>
      <c r="H11136" s="2">
        <v>0.63573500000000005</v>
      </c>
      <c r="J11136" s="2">
        <v>12.80902</v>
      </c>
      <c r="K11136" s="2">
        <v>0.46554200000000001</v>
      </c>
      <c r="L11136" s="2">
        <v>5.2746000000000001E-2</v>
      </c>
    </row>
    <row r="11137" spans="1:12" x14ac:dyDescent="0.2">
      <c r="A11137" s="2">
        <v>12.80973</v>
      </c>
      <c r="B11137" s="2">
        <v>107.9209</v>
      </c>
      <c r="C11137" s="2">
        <v>0.63671</v>
      </c>
      <c r="D11137" s="2">
        <v>1.3591489999999999</v>
      </c>
      <c r="F11137" s="2">
        <v>12.80692</v>
      </c>
      <c r="G11137" s="2">
        <v>0.63083599999999995</v>
      </c>
      <c r="H11137" s="2">
        <v>0.63617699999999999</v>
      </c>
      <c r="J11137" s="2">
        <v>12.80973</v>
      </c>
      <c r="K11137" s="2">
        <v>0.46546700000000002</v>
      </c>
      <c r="L11137" s="2">
        <v>5.2759E-2</v>
      </c>
    </row>
    <row r="11138" spans="1:12" x14ac:dyDescent="0.2">
      <c r="A11138" s="2">
        <v>12.81043</v>
      </c>
      <c r="B11138" s="2">
        <v>107.8794</v>
      </c>
      <c r="C11138" s="2">
        <v>0.63711899999999999</v>
      </c>
      <c r="D11138" s="2">
        <v>1.359721</v>
      </c>
      <c r="F11138" s="2">
        <v>12.80762</v>
      </c>
      <c r="G11138" s="2">
        <v>0.63114199999999998</v>
      </c>
      <c r="H11138" s="2">
        <v>0.63678000000000001</v>
      </c>
      <c r="J11138" s="2">
        <v>12.81043</v>
      </c>
      <c r="K11138" s="2">
        <v>0.46559299999999998</v>
      </c>
      <c r="L11138" s="2">
        <v>5.2519999999999997E-2</v>
      </c>
    </row>
    <row r="11139" spans="1:12" x14ac:dyDescent="0.2">
      <c r="A11139" s="2">
        <v>12.81113</v>
      </c>
      <c r="B11139" s="2">
        <v>107.8374</v>
      </c>
      <c r="C11139" s="2">
        <v>0.63742799999999999</v>
      </c>
      <c r="D11139" s="2">
        <v>1.3602019999999999</v>
      </c>
      <c r="F11139" s="2">
        <v>12.80832</v>
      </c>
      <c r="G11139" s="2">
        <v>0.63147699999999996</v>
      </c>
      <c r="H11139" s="2">
        <v>0.63745099999999999</v>
      </c>
      <c r="J11139" s="2">
        <v>12.81113</v>
      </c>
      <c r="K11139" s="2">
        <v>0.46569199999999999</v>
      </c>
      <c r="L11139" s="2">
        <v>5.2420000000000001E-2</v>
      </c>
    </row>
    <row r="11140" spans="1:12" x14ac:dyDescent="0.2">
      <c r="A11140" s="2">
        <v>12.81183</v>
      </c>
      <c r="B11140" s="2">
        <v>107.7949</v>
      </c>
      <c r="C11140" s="2">
        <v>0.63729000000000002</v>
      </c>
      <c r="D11140" s="2">
        <v>1.360522</v>
      </c>
      <c r="F11140" s="2">
        <v>12.80902</v>
      </c>
      <c r="G11140" s="2">
        <v>0.63160700000000003</v>
      </c>
      <c r="H11140" s="2">
        <v>0.638123</v>
      </c>
      <c r="J11140" s="2">
        <v>12.81183</v>
      </c>
      <c r="K11140" s="2">
        <v>0.46567900000000001</v>
      </c>
      <c r="L11140" s="2">
        <v>5.1865000000000001E-2</v>
      </c>
    </row>
    <row r="11141" spans="1:12" x14ac:dyDescent="0.2">
      <c r="A11141" s="2">
        <v>12.812530000000001</v>
      </c>
      <c r="B11141" s="2">
        <v>107.75239999999999</v>
      </c>
      <c r="C11141" s="2">
        <v>0.63759500000000002</v>
      </c>
      <c r="D11141" s="2">
        <v>1.360957</v>
      </c>
      <c r="F11141" s="2">
        <v>12.80973</v>
      </c>
      <c r="G11141" s="2">
        <v>0.63163800000000003</v>
      </c>
      <c r="H11141" s="2">
        <v>0.63826799999999995</v>
      </c>
      <c r="J11141" s="2">
        <v>12.812530000000001</v>
      </c>
      <c r="K11141" s="2">
        <v>0.46614800000000001</v>
      </c>
      <c r="L11141" s="2">
        <v>5.1989E-2</v>
      </c>
    </row>
    <row r="11142" spans="1:12" x14ac:dyDescent="0.2">
      <c r="A11142" s="2">
        <v>12.813230000000001</v>
      </c>
      <c r="B11142" s="2">
        <v>107.7103</v>
      </c>
      <c r="C11142" s="2">
        <v>0.63830500000000001</v>
      </c>
      <c r="D11142" s="2">
        <v>1.361728</v>
      </c>
      <c r="F11142" s="2">
        <v>12.81043</v>
      </c>
      <c r="G11142" s="2">
        <v>0.63159900000000002</v>
      </c>
      <c r="H11142" s="2">
        <v>0.63864900000000002</v>
      </c>
      <c r="J11142" s="2">
        <v>12.813230000000001</v>
      </c>
      <c r="K11142" s="2">
        <v>0.46656399999999998</v>
      </c>
      <c r="L11142" s="2">
        <v>5.1862999999999999E-2</v>
      </c>
    </row>
    <row r="11143" spans="1:12" x14ac:dyDescent="0.2">
      <c r="A11143" s="2">
        <v>12.813929999999999</v>
      </c>
      <c r="B11143" s="2">
        <v>107.6678</v>
      </c>
      <c r="C11143" s="2">
        <v>0.638374</v>
      </c>
      <c r="D11143" s="2">
        <v>1.362109</v>
      </c>
      <c r="F11143" s="2">
        <v>12.81113</v>
      </c>
      <c r="G11143" s="2">
        <v>0.63153099999999995</v>
      </c>
      <c r="H11143" s="2">
        <v>0.63949599999999995</v>
      </c>
      <c r="J11143" s="2">
        <v>12.813929999999999</v>
      </c>
      <c r="K11143" s="2">
        <v>0.46714600000000001</v>
      </c>
      <c r="L11143" s="2">
        <v>5.21E-2</v>
      </c>
    </row>
    <row r="11144" spans="1:12" x14ac:dyDescent="0.2">
      <c r="A11144" s="2">
        <v>12.814640000000001</v>
      </c>
      <c r="B11144" s="2">
        <v>107.6258</v>
      </c>
      <c r="C11144" s="2">
        <v>0.63833200000000001</v>
      </c>
      <c r="D11144" s="2">
        <v>1.3628720000000001</v>
      </c>
      <c r="F11144" s="2">
        <v>12.81183</v>
      </c>
      <c r="G11144" s="2">
        <v>0.63207999999999998</v>
      </c>
      <c r="H11144" s="2">
        <v>0.63987000000000005</v>
      </c>
      <c r="J11144" s="2">
        <v>12.814640000000001</v>
      </c>
      <c r="K11144" s="2">
        <v>0.46755400000000003</v>
      </c>
      <c r="L11144" s="2">
        <v>5.1865000000000001E-2</v>
      </c>
    </row>
    <row r="11145" spans="1:12" x14ac:dyDescent="0.2">
      <c r="A11145" s="2">
        <v>12.815340000000001</v>
      </c>
      <c r="B11145" s="2">
        <v>107.5836</v>
      </c>
      <c r="C11145" s="2">
        <v>0.63852600000000004</v>
      </c>
      <c r="D11145" s="2">
        <v>1.3629640000000001</v>
      </c>
      <c r="F11145" s="2">
        <v>12.812530000000001</v>
      </c>
      <c r="G11145" s="2">
        <v>0.63295000000000001</v>
      </c>
      <c r="H11145" s="2">
        <v>0.639984</v>
      </c>
      <c r="J11145" s="2">
        <v>12.815340000000001</v>
      </c>
      <c r="K11145" s="2">
        <v>0.46788800000000003</v>
      </c>
      <c r="L11145" s="2">
        <v>5.2096000000000003E-2</v>
      </c>
    </row>
    <row r="11146" spans="1:12" x14ac:dyDescent="0.2">
      <c r="A11146" s="2">
        <v>12.816039999999999</v>
      </c>
      <c r="B11146" s="2">
        <v>107.54049999999999</v>
      </c>
      <c r="C11146" s="2">
        <v>0.63834299999999999</v>
      </c>
      <c r="D11146" s="2">
        <v>1.364055</v>
      </c>
      <c r="F11146" s="2">
        <v>12.813230000000001</v>
      </c>
      <c r="G11146" s="2">
        <v>0.63347600000000004</v>
      </c>
      <c r="H11146" s="2">
        <v>0.64054100000000003</v>
      </c>
      <c r="J11146" s="2">
        <v>12.816039999999999</v>
      </c>
      <c r="K11146" s="2">
        <v>0.46827299999999999</v>
      </c>
      <c r="L11146" s="2">
        <v>5.2306999999999999E-2</v>
      </c>
    </row>
    <row r="11147" spans="1:12" x14ac:dyDescent="0.2">
      <c r="A11147" s="2">
        <v>12.816739999999999</v>
      </c>
      <c r="B11147" s="2">
        <v>107.4974</v>
      </c>
      <c r="C11147" s="2">
        <v>0.63837699999999997</v>
      </c>
      <c r="D11147" s="2">
        <v>1.3647800000000001</v>
      </c>
      <c r="F11147" s="2">
        <v>12.813929999999999</v>
      </c>
      <c r="G11147" s="2">
        <v>0.63368199999999997</v>
      </c>
      <c r="H11147" s="2">
        <v>0.64135699999999995</v>
      </c>
      <c r="J11147" s="2">
        <v>12.816739999999999</v>
      </c>
      <c r="K11147" s="2">
        <v>0.46883200000000003</v>
      </c>
      <c r="L11147" s="2">
        <v>5.2172999999999997E-2</v>
      </c>
    </row>
    <row r="11148" spans="1:12" x14ac:dyDescent="0.2">
      <c r="A11148" s="2">
        <v>12.81744</v>
      </c>
      <c r="B11148" s="2">
        <v>107.4542</v>
      </c>
      <c r="C11148" s="2">
        <v>0.63882799999999995</v>
      </c>
      <c r="D11148" s="2">
        <v>1.3652299999999999</v>
      </c>
      <c r="F11148" s="2">
        <v>12.814640000000001</v>
      </c>
      <c r="G11148" s="2">
        <v>0.63382700000000003</v>
      </c>
      <c r="H11148" s="2">
        <v>0.64204399999999995</v>
      </c>
      <c r="J11148" s="2">
        <v>12.81744</v>
      </c>
      <c r="K11148" s="2">
        <v>0.46904000000000001</v>
      </c>
      <c r="L11148" s="2">
        <v>5.1908000000000003E-2</v>
      </c>
    </row>
    <row r="11149" spans="1:12" x14ac:dyDescent="0.2">
      <c r="A11149" s="2">
        <v>12.81814</v>
      </c>
      <c r="B11149" s="2">
        <v>107.4111</v>
      </c>
      <c r="C11149" s="2">
        <v>0.63885400000000003</v>
      </c>
      <c r="D11149" s="2">
        <v>1.3658710000000001</v>
      </c>
      <c r="F11149" s="2">
        <v>12.815340000000001</v>
      </c>
      <c r="G11149" s="2">
        <v>0.63408699999999996</v>
      </c>
      <c r="H11149" s="2">
        <v>0.64254800000000001</v>
      </c>
      <c r="J11149" s="2">
        <v>12.81814</v>
      </c>
      <c r="K11149" s="2">
        <v>0.46940799999999999</v>
      </c>
      <c r="L11149" s="2">
        <v>5.2135000000000001E-2</v>
      </c>
    </row>
    <row r="11150" spans="1:12" x14ac:dyDescent="0.2">
      <c r="A11150" s="2">
        <v>12.81884</v>
      </c>
      <c r="B11150" s="2">
        <v>107.3686</v>
      </c>
      <c r="C11150" s="2">
        <v>0.63897199999999998</v>
      </c>
      <c r="D11150" s="2">
        <v>1.3661380000000001</v>
      </c>
      <c r="F11150" s="2">
        <v>12.816039999999999</v>
      </c>
      <c r="G11150" s="2">
        <v>0.63446800000000003</v>
      </c>
      <c r="H11150" s="2">
        <v>0.64241000000000004</v>
      </c>
      <c r="J11150" s="2">
        <v>12.81884</v>
      </c>
      <c r="K11150" s="2">
        <v>0.47040900000000002</v>
      </c>
      <c r="L11150" s="2">
        <v>5.2379000000000002E-2</v>
      </c>
    </row>
    <row r="11151" spans="1:12" x14ac:dyDescent="0.2">
      <c r="A11151" s="2">
        <v>12.81955</v>
      </c>
      <c r="B11151" s="2">
        <v>107.32550000000001</v>
      </c>
      <c r="C11151" s="2">
        <v>0.63896500000000001</v>
      </c>
      <c r="D11151" s="2">
        <v>1.3668400000000001</v>
      </c>
      <c r="F11151" s="2">
        <v>12.816739999999999</v>
      </c>
      <c r="G11151" s="2">
        <v>0.63432299999999997</v>
      </c>
      <c r="H11151" s="2">
        <v>0.64258599999999999</v>
      </c>
      <c r="J11151" s="2">
        <v>12.81955</v>
      </c>
      <c r="K11151" s="2">
        <v>0.47040399999999999</v>
      </c>
      <c r="L11151" s="2">
        <v>5.2025000000000002E-2</v>
      </c>
    </row>
    <row r="11152" spans="1:12" x14ac:dyDescent="0.2">
      <c r="A11152" s="2">
        <v>12.82025</v>
      </c>
      <c r="B11152" s="2">
        <v>107.2826</v>
      </c>
      <c r="C11152" s="2">
        <v>0.63910999999999996</v>
      </c>
      <c r="D11152" s="2">
        <v>1.3671070000000001</v>
      </c>
      <c r="F11152" s="2">
        <v>12.81744</v>
      </c>
      <c r="G11152" s="2">
        <v>0.63405599999999995</v>
      </c>
      <c r="H11152" s="2">
        <v>0.64327199999999995</v>
      </c>
      <c r="J11152" s="2">
        <v>12.82025</v>
      </c>
      <c r="K11152" s="2">
        <v>0.47075800000000001</v>
      </c>
      <c r="L11152" s="2">
        <v>5.2068000000000003E-2</v>
      </c>
    </row>
    <row r="11153" spans="1:12" x14ac:dyDescent="0.2">
      <c r="A11153" s="2">
        <v>12.82095</v>
      </c>
      <c r="B11153" s="2">
        <v>107.2397</v>
      </c>
      <c r="C11153" s="2">
        <v>0.63909800000000005</v>
      </c>
      <c r="D11153" s="2">
        <v>1.3681140000000001</v>
      </c>
      <c r="F11153" s="2">
        <v>12.81814</v>
      </c>
      <c r="G11153" s="2">
        <v>0.63422400000000001</v>
      </c>
      <c r="H11153" s="2">
        <v>0.64392099999999997</v>
      </c>
      <c r="J11153" s="2">
        <v>12.82095</v>
      </c>
      <c r="K11153" s="2">
        <v>0.47091100000000002</v>
      </c>
      <c r="L11153" s="2">
        <v>5.1973999999999999E-2</v>
      </c>
    </row>
    <row r="11154" spans="1:12" x14ac:dyDescent="0.2">
      <c r="A11154" s="2">
        <v>12.82165</v>
      </c>
      <c r="B11154" s="2">
        <v>107.1982</v>
      </c>
      <c r="C11154" s="2">
        <v>0.63945700000000005</v>
      </c>
      <c r="D11154" s="2">
        <v>1.3680600000000001</v>
      </c>
      <c r="F11154" s="2">
        <v>12.81884</v>
      </c>
      <c r="G11154" s="2">
        <v>0.63433099999999998</v>
      </c>
      <c r="H11154" s="2">
        <v>0.64444699999999999</v>
      </c>
      <c r="J11154" s="2">
        <v>12.82165</v>
      </c>
      <c r="K11154" s="2">
        <v>0.47075099999999998</v>
      </c>
      <c r="L11154" s="2">
        <v>5.1804000000000003E-2</v>
      </c>
    </row>
    <row r="11155" spans="1:12" x14ac:dyDescent="0.2">
      <c r="A11155" s="2">
        <v>12.82235</v>
      </c>
      <c r="B11155" s="2">
        <v>107.1593</v>
      </c>
      <c r="C11155" s="2">
        <v>0.63940699999999995</v>
      </c>
      <c r="D11155" s="2">
        <v>1.3683879999999999</v>
      </c>
      <c r="F11155" s="2">
        <v>12.81955</v>
      </c>
      <c r="G11155" s="2">
        <v>0.63456000000000001</v>
      </c>
      <c r="H11155" s="2">
        <v>0.64463800000000004</v>
      </c>
      <c r="J11155" s="2">
        <v>12.82235</v>
      </c>
      <c r="K11155" s="2">
        <v>0.470802</v>
      </c>
      <c r="L11155" s="2">
        <v>5.2124999999999998E-2</v>
      </c>
    </row>
    <row r="11156" spans="1:12" x14ac:dyDescent="0.2">
      <c r="A11156" s="2">
        <v>12.82305</v>
      </c>
      <c r="B11156" s="2">
        <v>107.1215</v>
      </c>
      <c r="C11156" s="2">
        <v>0.63922000000000001</v>
      </c>
      <c r="D11156" s="2">
        <v>1.368922</v>
      </c>
      <c r="F11156" s="2">
        <v>12.82025</v>
      </c>
      <c r="G11156" s="2">
        <v>0.63489499999999999</v>
      </c>
      <c r="H11156" s="2">
        <v>0.64529400000000003</v>
      </c>
      <c r="J11156" s="2">
        <v>12.82305</v>
      </c>
      <c r="K11156" s="2">
        <v>0.47087699999999999</v>
      </c>
      <c r="L11156" s="2">
        <v>5.2197E-2</v>
      </c>
    </row>
    <row r="11157" spans="1:12" x14ac:dyDescent="0.2">
      <c r="A11157" s="2">
        <v>12.82375</v>
      </c>
      <c r="B11157" s="2">
        <v>107.08110000000001</v>
      </c>
      <c r="C11157" s="2">
        <v>0.63983500000000004</v>
      </c>
      <c r="D11157" s="2">
        <v>1.369739</v>
      </c>
      <c r="F11157" s="2">
        <v>12.82095</v>
      </c>
      <c r="G11157" s="2">
        <v>0.635216</v>
      </c>
      <c r="H11157" s="2">
        <v>0.64633200000000002</v>
      </c>
      <c r="J11157" s="2">
        <v>12.82375</v>
      </c>
      <c r="K11157" s="2">
        <v>0.470383</v>
      </c>
      <c r="L11157" s="2">
        <v>5.1905E-2</v>
      </c>
    </row>
    <row r="11158" spans="1:12" x14ac:dyDescent="0.2">
      <c r="A11158" s="2">
        <v>12.824450000000001</v>
      </c>
      <c r="B11158" s="2">
        <v>107.038</v>
      </c>
      <c r="C11158" s="2">
        <v>0.64008600000000004</v>
      </c>
      <c r="D11158" s="2">
        <v>1.3698459999999999</v>
      </c>
      <c r="F11158" s="2">
        <v>12.82165</v>
      </c>
      <c r="G11158" s="2">
        <v>0.63573500000000005</v>
      </c>
      <c r="H11158" s="2">
        <v>0.64735399999999998</v>
      </c>
      <c r="J11158" s="2">
        <v>12.824450000000001</v>
      </c>
      <c r="K11158" s="2">
        <v>0.47043000000000001</v>
      </c>
      <c r="L11158" s="2">
        <v>5.1651000000000002E-2</v>
      </c>
    </row>
    <row r="11159" spans="1:12" x14ac:dyDescent="0.2">
      <c r="A11159" s="2">
        <v>12.82516</v>
      </c>
      <c r="B11159" s="2">
        <v>106.9941</v>
      </c>
      <c r="C11159" s="2">
        <v>0.64019700000000002</v>
      </c>
      <c r="D11159" s="2">
        <v>1.3701350000000001</v>
      </c>
      <c r="F11159" s="2">
        <v>12.82235</v>
      </c>
      <c r="G11159" s="2">
        <v>0.63617699999999999</v>
      </c>
      <c r="H11159" s="2">
        <v>0.64816300000000004</v>
      </c>
      <c r="J11159" s="2">
        <v>12.82516</v>
      </c>
      <c r="K11159" s="2">
        <v>0.47018599999999999</v>
      </c>
      <c r="L11159" s="2">
        <v>5.1334999999999999E-2</v>
      </c>
    </row>
    <row r="11160" spans="1:12" x14ac:dyDescent="0.2">
      <c r="A11160" s="2">
        <v>12.82586</v>
      </c>
      <c r="B11160" s="2">
        <v>106.9491</v>
      </c>
      <c r="C11160" s="2">
        <v>0.64050200000000002</v>
      </c>
      <c r="D11160" s="2">
        <v>1.371097</v>
      </c>
      <c r="F11160" s="2">
        <v>12.82305</v>
      </c>
      <c r="G11160" s="2">
        <v>0.63678000000000001</v>
      </c>
      <c r="H11160" s="2">
        <v>0.64827699999999999</v>
      </c>
      <c r="J11160" s="2">
        <v>12.82586</v>
      </c>
      <c r="K11160" s="2">
        <v>0.47032200000000002</v>
      </c>
      <c r="L11160" s="2">
        <v>5.1491000000000002E-2</v>
      </c>
    </row>
    <row r="11161" spans="1:12" x14ac:dyDescent="0.2">
      <c r="A11161" s="2">
        <v>12.826560000000001</v>
      </c>
      <c r="B11161" s="2">
        <v>106.90430000000001</v>
      </c>
      <c r="C11161" s="2">
        <v>0.64082300000000003</v>
      </c>
      <c r="D11161" s="2">
        <v>1.3716839999999999</v>
      </c>
      <c r="F11161" s="2">
        <v>12.82375</v>
      </c>
      <c r="G11161" s="2">
        <v>0.63745099999999999</v>
      </c>
      <c r="H11161" s="2">
        <v>0.64796399999999998</v>
      </c>
      <c r="J11161" s="2">
        <v>12.826560000000001</v>
      </c>
      <c r="K11161" s="2">
        <v>0.47024700000000003</v>
      </c>
      <c r="L11161" s="2">
        <v>5.1922999999999997E-2</v>
      </c>
    </row>
    <row r="11162" spans="1:12" x14ac:dyDescent="0.2">
      <c r="A11162" s="2">
        <v>12.827260000000001</v>
      </c>
      <c r="B11162" s="2">
        <v>106.85939999999999</v>
      </c>
      <c r="C11162" s="2">
        <v>0.64135699999999995</v>
      </c>
      <c r="D11162" s="2">
        <v>1.3719129999999999</v>
      </c>
      <c r="F11162" s="2">
        <v>12.824450000000001</v>
      </c>
      <c r="G11162" s="2">
        <v>0.638123</v>
      </c>
      <c r="H11162" s="2">
        <v>0.648285</v>
      </c>
      <c r="J11162" s="2">
        <v>12.827260000000001</v>
      </c>
      <c r="K11162" s="2">
        <v>0.47091300000000003</v>
      </c>
      <c r="L11162" s="2">
        <v>5.2329000000000001E-2</v>
      </c>
    </row>
    <row r="11163" spans="1:12" x14ac:dyDescent="0.2">
      <c r="A11163" s="2">
        <v>12.827959999999999</v>
      </c>
      <c r="B11163" s="2">
        <v>106.81399999999999</v>
      </c>
      <c r="C11163" s="2">
        <v>0.64166599999999996</v>
      </c>
      <c r="D11163" s="2">
        <v>1.3723099999999999</v>
      </c>
      <c r="F11163" s="2">
        <v>12.82516</v>
      </c>
      <c r="G11163" s="2">
        <v>0.63826799999999995</v>
      </c>
      <c r="H11163" s="2">
        <v>0.648926</v>
      </c>
      <c r="J11163" s="2">
        <v>12.827959999999999</v>
      </c>
      <c r="K11163" s="2">
        <v>0.47100399999999998</v>
      </c>
      <c r="L11163" s="2">
        <v>5.2567000000000003E-2</v>
      </c>
    </row>
    <row r="11164" spans="1:12" x14ac:dyDescent="0.2">
      <c r="A11164" s="2">
        <v>12.828659999999999</v>
      </c>
      <c r="B11164" s="2">
        <v>106.7688</v>
      </c>
      <c r="C11164" s="2">
        <v>0.64207000000000003</v>
      </c>
      <c r="D11164" s="2">
        <v>1.3722639999999999</v>
      </c>
      <c r="F11164" s="2">
        <v>12.82586</v>
      </c>
      <c r="G11164" s="2">
        <v>0.63864900000000002</v>
      </c>
      <c r="H11164" s="2">
        <v>0.64927699999999999</v>
      </c>
      <c r="J11164" s="2">
        <v>12.828659999999999</v>
      </c>
      <c r="K11164" s="2">
        <v>0.47125800000000001</v>
      </c>
      <c r="L11164" s="2">
        <v>5.2762999999999997E-2</v>
      </c>
    </row>
    <row r="11165" spans="1:12" x14ac:dyDescent="0.2">
      <c r="A11165" s="2">
        <v>12.829359999999999</v>
      </c>
      <c r="B11165" s="2">
        <v>106.7229</v>
      </c>
      <c r="C11165" s="2">
        <v>0.64249299999999998</v>
      </c>
      <c r="D11165" s="2">
        <v>1.373019</v>
      </c>
      <c r="F11165" s="2">
        <v>12.826560000000001</v>
      </c>
      <c r="G11165" s="2">
        <v>0.63949599999999995</v>
      </c>
      <c r="H11165" s="2">
        <v>0.65009300000000003</v>
      </c>
      <c r="J11165" s="2">
        <v>12.829359999999999</v>
      </c>
      <c r="K11165" s="2">
        <v>0.471439</v>
      </c>
      <c r="L11165" s="2">
        <v>5.2754000000000002E-2</v>
      </c>
    </row>
    <row r="11166" spans="1:12" x14ac:dyDescent="0.2">
      <c r="A11166" s="2">
        <v>12.830069999999999</v>
      </c>
      <c r="B11166" s="2">
        <v>106.67740000000001</v>
      </c>
      <c r="C11166" s="2">
        <v>0.64264200000000005</v>
      </c>
      <c r="D11166" s="2">
        <v>1.3732709999999999</v>
      </c>
      <c r="F11166" s="2">
        <v>12.827260000000001</v>
      </c>
      <c r="G11166" s="2">
        <v>0.63987000000000005</v>
      </c>
      <c r="H11166" s="2">
        <v>0.65057399999999999</v>
      </c>
      <c r="J11166" s="2">
        <v>12.830069999999999</v>
      </c>
      <c r="K11166" s="2">
        <v>0.471937</v>
      </c>
      <c r="L11166" s="2">
        <v>5.3392000000000002E-2</v>
      </c>
    </row>
    <row r="11167" spans="1:12" x14ac:dyDescent="0.2">
      <c r="A11167" s="2">
        <v>12.830769999999999</v>
      </c>
      <c r="B11167" s="2">
        <v>106.63209999999999</v>
      </c>
      <c r="C11167" s="2">
        <v>0.64293599999999995</v>
      </c>
      <c r="D11167" s="2">
        <v>1.3736219999999999</v>
      </c>
      <c r="F11167" s="2">
        <v>12.827959999999999</v>
      </c>
      <c r="G11167" s="2">
        <v>0.639984</v>
      </c>
      <c r="H11167" s="2">
        <v>0.65087099999999998</v>
      </c>
      <c r="J11167" s="2">
        <v>12.830769999999999</v>
      </c>
      <c r="K11167" s="2">
        <v>0.47221200000000002</v>
      </c>
      <c r="L11167" s="2">
        <v>5.3739000000000002E-2</v>
      </c>
    </row>
    <row r="11168" spans="1:12" x14ac:dyDescent="0.2">
      <c r="A11168" s="2">
        <v>12.831469999999999</v>
      </c>
      <c r="B11168" s="2">
        <v>106.586</v>
      </c>
      <c r="C11168" s="2">
        <v>0.64321799999999996</v>
      </c>
      <c r="D11168" s="2">
        <v>1.374377</v>
      </c>
      <c r="F11168" s="2">
        <v>12.828659999999999</v>
      </c>
      <c r="G11168" s="2">
        <v>0.64054100000000003</v>
      </c>
      <c r="H11168" s="2">
        <v>0.651115</v>
      </c>
      <c r="J11168" s="2">
        <v>12.831469999999999</v>
      </c>
      <c r="K11168" s="2">
        <v>0.47213699999999997</v>
      </c>
      <c r="L11168" s="2">
        <v>5.3336000000000001E-2</v>
      </c>
    </row>
    <row r="11169" spans="1:12" x14ac:dyDescent="0.2">
      <c r="A11169" s="2">
        <v>12.83217</v>
      </c>
      <c r="B11169" s="2">
        <v>106.5402</v>
      </c>
      <c r="C11169" s="2">
        <v>0.64370700000000003</v>
      </c>
      <c r="D11169" s="2">
        <v>1.3751169999999999</v>
      </c>
      <c r="F11169" s="2">
        <v>12.829359999999999</v>
      </c>
      <c r="G11169" s="2">
        <v>0.64135699999999995</v>
      </c>
      <c r="H11169" s="2">
        <v>0.65146599999999999</v>
      </c>
      <c r="J11169" s="2">
        <v>12.83217</v>
      </c>
      <c r="K11169" s="2">
        <v>0.47202300000000003</v>
      </c>
      <c r="L11169" s="2">
        <v>5.2914000000000003E-2</v>
      </c>
    </row>
    <row r="11170" spans="1:12" x14ac:dyDescent="0.2">
      <c r="A11170" s="2">
        <v>12.83287</v>
      </c>
      <c r="B11170" s="2">
        <v>106.4941</v>
      </c>
      <c r="C11170" s="2">
        <v>0.64444699999999999</v>
      </c>
      <c r="D11170" s="2">
        <v>1.3761859999999999</v>
      </c>
      <c r="F11170" s="2">
        <v>12.830069999999999</v>
      </c>
      <c r="G11170" s="2">
        <v>0.64204399999999995</v>
      </c>
      <c r="H11170" s="2">
        <v>0.652084</v>
      </c>
      <c r="J11170" s="2">
        <v>12.83287</v>
      </c>
      <c r="K11170" s="2">
        <v>0.47267100000000001</v>
      </c>
      <c r="L11170" s="2">
        <v>5.2718000000000001E-2</v>
      </c>
    </row>
    <row r="11171" spans="1:12" x14ac:dyDescent="0.2">
      <c r="A11171" s="2">
        <v>12.83357</v>
      </c>
      <c r="B11171" s="2">
        <v>106.4486</v>
      </c>
      <c r="C11171" s="2">
        <v>0.64472499999999999</v>
      </c>
      <c r="D11171" s="2">
        <v>1.376811</v>
      </c>
      <c r="F11171" s="2">
        <v>12.830769999999999</v>
      </c>
      <c r="G11171" s="2">
        <v>0.64254800000000001</v>
      </c>
      <c r="H11171" s="2">
        <v>0.65256499999999995</v>
      </c>
      <c r="J11171" s="2">
        <v>12.83357</v>
      </c>
      <c r="K11171" s="2">
        <v>0.47346300000000002</v>
      </c>
      <c r="L11171" s="2">
        <v>5.2604999999999999E-2</v>
      </c>
    </row>
    <row r="11172" spans="1:12" x14ac:dyDescent="0.2">
      <c r="A11172" s="2">
        <v>12.83427</v>
      </c>
      <c r="B11172" s="2">
        <v>106.4034</v>
      </c>
      <c r="C11172" s="2">
        <v>0.64522100000000004</v>
      </c>
      <c r="D11172" s="2">
        <v>1.3774219999999999</v>
      </c>
      <c r="F11172" s="2">
        <v>12.831469999999999</v>
      </c>
      <c r="G11172" s="2">
        <v>0.64241000000000004</v>
      </c>
      <c r="H11172" s="2">
        <v>0.65235900000000002</v>
      </c>
      <c r="J11172" s="2">
        <v>12.83427</v>
      </c>
      <c r="K11172" s="2">
        <v>0.47414800000000001</v>
      </c>
      <c r="L11172" s="2">
        <v>5.2469000000000002E-2</v>
      </c>
    </row>
    <row r="11173" spans="1:12" x14ac:dyDescent="0.2">
      <c r="A11173" s="2">
        <v>12.83498</v>
      </c>
      <c r="B11173" s="2">
        <v>106.358</v>
      </c>
      <c r="C11173" s="2">
        <v>0.64526700000000003</v>
      </c>
      <c r="D11173" s="2">
        <v>1.377238</v>
      </c>
      <c r="F11173" s="2">
        <v>12.83217</v>
      </c>
      <c r="G11173" s="2">
        <v>0.64258599999999999</v>
      </c>
      <c r="H11173" s="2">
        <v>0.65219899999999997</v>
      </c>
      <c r="J11173" s="2">
        <v>12.83498</v>
      </c>
      <c r="K11173" s="2">
        <v>0.47434999999999999</v>
      </c>
      <c r="L11173" s="2">
        <v>5.2323000000000001E-2</v>
      </c>
    </row>
    <row r="11174" spans="1:12" x14ac:dyDescent="0.2">
      <c r="A11174" s="2">
        <v>12.83568</v>
      </c>
      <c r="B11174" s="2">
        <v>106.3125</v>
      </c>
      <c r="C11174" s="2">
        <v>0.64544999999999997</v>
      </c>
      <c r="D11174" s="2">
        <v>1.3776120000000001</v>
      </c>
      <c r="F11174" s="2">
        <v>12.83287</v>
      </c>
      <c r="G11174" s="2">
        <v>0.64327199999999995</v>
      </c>
      <c r="H11174" s="2">
        <v>0.65230600000000005</v>
      </c>
      <c r="J11174" s="2">
        <v>12.83568</v>
      </c>
      <c r="K11174" s="2">
        <v>0.47523300000000002</v>
      </c>
      <c r="L11174" s="2">
        <v>5.2488E-2</v>
      </c>
    </row>
    <row r="11175" spans="1:12" x14ac:dyDescent="0.2">
      <c r="A11175" s="2">
        <v>12.83638</v>
      </c>
      <c r="B11175" s="2">
        <v>106.26730000000001</v>
      </c>
      <c r="C11175" s="2">
        <v>0.64547699999999997</v>
      </c>
      <c r="D11175" s="2">
        <v>1.377864</v>
      </c>
      <c r="F11175" s="2">
        <v>12.83357</v>
      </c>
      <c r="G11175" s="2">
        <v>0.64392099999999997</v>
      </c>
      <c r="H11175" s="2">
        <v>0.65282399999999996</v>
      </c>
      <c r="J11175" s="2">
        <v>12.83638</v>
      </c>
      <c r="K11175" s="2">
        <v>0.47600700000000001</v>
      </c>
      <c r="L11175" s="2">
        <v>5.2396999999999999E-2</v>
      </c>
    </row>
    <row r="11176" spans="1:12" x14ac:dyDescent="0.2">
      <c r="A11176" s="2">
        <v>12.83708</v>
      </c>
      <c r="B11176" s="2">
        <v>106.2212</v>
      </c>
      <c r="C11176" s="2">
        <v>0.64535399999999998</v>
      </c>
      <c r="D11176" s="2">
        <v>1.3786419999999999</v>
      </c>
      <c r="F11176" s="2">
        <v>12.83427</v>
      </c>
      <c r="G11176" s="2">
        <v>0.64444699999999999</v>
      </c>
      <c r="H11176" s="2">
        <v>0.65329000000000004</v>
      </c>
      <c r="J11176" s="2">
        <v>12.83708</v>
      </c>
      <c r="K11176" s="2">
        <v>0.47647499999999998</v>
      </c>
      <c r="L11176" s="2">
        <v>5.2091999999999999E-2</v>
      </c>
    </row>
    <row r="11177" spans="1:12" x14ac:dyDescent="0.2">
      <c r="A11177" s="2">
        <v>12.83778</v>
      </c>
      <c r="B11177" s="2">
        <v>106.1746</v>
      </c>
      <c r="C11177" s="2">
        <v>0.64552200000000004</v>
      </c>
      <c r="D11177" s="2">
        <v>1.3787799999999999</v>
      </c>
      <c r="F11177" s="2">
        <v>12.83498</v>
      </c>
      <c r="G11177" s="2">
        <v>0.64463800000000004</v>
      </c>
      <c r="H11177" s="2">
        <v>0.653366</v>
      </c>
      <c r="J11177" s="2">
        <v>12.83778</v>
      </c>
      <c r="K11177" s="2">
        <v>0.47611999999999999</v>
      </c>
      <c r="L11177" s="2">
        <v>5.2011000000000002E-2</v>
      </c>
    </row>
    <row r="11178" spans="1:12" x14ac:dyDescent="0.2">
      <c r="A11178" s="2">
        <v>12.838480000000001</v>
      </c>
      <c r="B11178" s="2">
        <v>106.128</v>
      </c>
      <c r="C11178" s="2">
        <v>0.64606799999999998</v>
      </c>
      <c r="D11178" s="2">
        <v>1.379008</v>
      </c>
      <c r="F11178" s="2">
        <v>12.83568</v>
      </c>
      <c r="G11178" s="2">
        <v>0.64529400000000003</v>
      </c>
      <c r="H11178" s="2">
        <v>0.65342699999999998</v>
      </c>
      <c r="J11178" s="2">
        <v>12.838480000000001</v>
      </c>
      <c r="K11178" s="2">
        <v>0.47550199999999998</v>
      </c>
      <c r="L11178" s="2">
        <v>5.2139999999999999E-2</v>
      </c>
    </row>
    <row r="11179" spans="1:12" x14ac:dyDescent="0.2">
      <c r="A11179" s="2">
        <v>12.839180000000001</v>
      </c>
      <c r="B11179" s="2">
        <v>106.081</v>
      </c>
      <c r="C11179" s="2">
        <v>0.64680000000000004</v>
      </c>
      <c r="D11179" s="2">
        <v>1.3800539999999999</v>
      </c>
      <c r="F11179" s="2">
        <v>12.83638</v>
      </c>
      <c r="G11179" s="2">
        <v>0.64633200000000002</v>
      </c>
      <c r="H11179" s="2">
        <v>0.65375499999999998</v>
      </c>
      <c r="J11179" s="2">
        <v>12.839180000000001</v>
      </c>
      <c r="K11179" s="2">
        <v>0.47530299999999998</v>
      </c>
      <c r="L11179" s="2">
        <v>5.2524000000000001E-2</v>
      </c>
    </row>
    <row r="11180" spans="1:12" x14ac:dyDescent="0.2">
      <c r="A11180" s="2">
        <v>12.83989</v>
      </c>
      <c r="B11180" s="2">
        <v>106.0337</v>
      </c>
      <c r="C11180" s="2">
        <v>0.64734999999999998</v>
      </c>
      <c r="D11180" s="2">
        <v>1.3804050000000001</v>
      </c>
      <c r="F11180" s="2">
        <v>12.83708</v>
      </c>
      <c r="G11180" s="2">
        <v>0.64735399999999998</v>
      </c>
      <c r="H11180" s="2">
        <v>0.65460200000000002</v>
      </c>
      <c r="J11180" s="2">
        <v>12.83989</v>
      </c>
      <c r="K11180" s="2">
        <v>0.47517599999999999</v>
      </c>
      <c r="L11180" s="2">
        <v>5.2906000000000002E-2</v>
      </c>
    </row>
    <row r="11181" spans="1:12" x14ac:dyDescent="0.2">
      <c r="A11181" s="2">
        <v>12.840590000000001</v>
      </c>
      <c r="B11181" s="2">
        <v>105.98650000000001</v>
      </c>
      <c r="C11181" s="2">
        <v>0.64772700000000005</v>
      </c>
      <c r="D11181" s="2">
        <v>1.3808849999999999</v>
      </c>
      <c r="F11181" s="2">
        <v>12.83778</v>
      </c>
      <c r="G11181" s="2">
        <v>0.64816300000000004</v>
      </c>
      <c r="H11181" s="2">
        <v>0.65459400000000001</v>
      </c>
      <c r="J11181" s="2">
        <v>12.840590000000001</v>
      </c>
      <c r="K11181" s="2">
        <v>0.47479399999999999</v>
      </c>
      <c r="L11181" s="2">
        <v>5.2844000000000002E-2</v>
      </c>
    </row>
    <row r="11182" spans="1:12" x14ac:dyDescent="0.2">
      <c r="A11182" s="2">
        <v>12.841290000000001</v>
      </c>
      <c r="B11182" s="2">
        <v>105.9393</v>
      </c>
      <c r="C11182" s="2">
        <v>0.64795599999999998</v>
      </c>
      <c r="D11182" s="2">
        <v>1.3812059999999999</v>
      </c>
      <c r="F11182" s="2">
        <v>12.838480000000001</v>
      </c>
      <c r="G11182" s="2">
        <v>0.64827699999999999</v>
      </c>
      <c r="H11182" s="2">
        <v>0.65486900000000003</v>
      </c>
      <c r="J11182" s="2">
        <v>12.841290000000001</v>
      </c>
      <c r="K11182" s="2">
        <v>0.47511500000000001</v>
      </c>
      <c r="L11182" s="2">
        <v>5.2643000000000002E-2</v>
      </c>
    </row>
    <row r="11183" spans="1:12" x14ac:dyDescent="0.2">
      <c r="A11183" s="2">
        <v>12.841989999999999</v>
      </c>
      <c r="B11183" s="2">
        <v>105.89230000000001</v>
      </c>
      <c r="C11183" s="2">
        <v>0.64831499999999997</v>
      </c>
      <c r="D11183" s="2">
        <v>1.381732</v>
      </c>
      <c r="F11183" s="2">
        <v>12.839180000000001</v>
      </c>
      <c r="G11183" s="2">
        <v>0.64796399999999998</v>
      </c>
      <c r="H11183" s="2">
        <v>0.65533399999999997</v>
      </c>
      <c r="J11183" s="2">
        <v>12.841989999999999</v>
      </c>
      <c r="K11183" s="2">
        <v>0.47493299999999999</v>
      </c>
      <c r="L11183" s="2">
        <v>5.2339999999999998E-2</v>
      </c>
    </row>
    <row r="11184" spans="1:12" x14ac:dyDescent="0.2">
      <c r="A11184" s="2">
        <v>12.842689999999999</v>
      </c>
      <c r="B11184" s="2">
        <v>105.8449</v>
      </c>
      <c r="C11184" s="2">
        <v>0.64892499999999997</v>
      </c>
      <c r="D11184" s="2">
        <v>1.3821669999999999</v>
      </c>
      <c r="F11184" s="2">
        <v>12.83989</v>
      </c>
      <c r="G11184" s="2">
        <v>0.648285</v>
      </c>
      <c r="H11184" s="2">
        <v>0.65547200000000005</v>
      </c>
      <c r="J11184" s="2">
        <v>12.842689999999999</v>
      </c>
      <c r="K11184" s="2">
        <v>0.47502499999999998</v>
      </c>
      <c r="L11184" s="2">
        <v>5.2354999999999999E-2</v>
      </c>
    </row>
    <row r="11185" spans="1:12" x14ac:dyDescent="0.2">
      <c r="A11185" s="2">
        <v>12.843389999999999</v>
      </c>
      <c r="B11185" s="2">
        <v>105.7967</v>
      </c>
      <c r="C11185" s="2">
        <v>0.64959299999999998</v>
      </c>
      <c r="D11185" s="2">
        <v>1.3821060000000001</v>
      </c>
      <c r="F11185" s="2">
        <v>12.840590000000001</v>
      </c>
      <c r="G11185" s="2">
        <v>0.648926</v>
      </c>
      <c r="H11185" s="2">
        <v>0.65536499999999998</v>
      </c>
      <c r="J11185" s="2">
        <v>12.843389999999999</v>
      </c>
      <c r="K11185" s="2">
        <v>0.47563299999999997</v>
      </c>
      <c r="L11185" s="2">
        <v>5.2500999999999999E-2</v>
      </c>
    </row>
    <row r="11186" spans="1:12" x14ac:dyDescent="0.2">
      <c r="A11186" s="2">
        <v>12.84409</v>
      </c>
      <c r="B11186" s="2">
        <v>105.74890000000001</v>
      </c>
      <c r="C11186" s="2">
        <v>0.65045900000000001</v>
      </c>
      <c r="D11186" s="2">
        <v>1.3825179999999999</v>
      </c>
      <c r="F11186" s="2">
        <v>12.841290000000001</v>
      </c>
      <c r="G11186" s="2">
        <v>0.64927699999999999</v>
      </c>
      <c r="H11186" s="2">
        <v>0.65517400000000003</v>
      </c>
      <c r="J11186" s="2">
        <v>12.84409</v>
      </c>
      <c r="K11186" s="2">
        <v>0.47581499999999999</v>
      </c>
      <c r="L11186" s="2">
        <v>5.2652999999999998E-2</v>
      </c>
    </row>
    <row r="11187" spans="1:12" x14ac:dyDescent="0.2">
      <c r="A11187" s="2">
        <v>12.84479</v>
      </c>
      <c r="B11187" s="2">
        <v>105.7007</v>
      </c>
      <c r="C11187" s="2">
        <v>0.65082099999999998</v>
      </c>
      <c r="D11187" s="2">
        <v>1.3827469999999999</v>
      </c>
      <c r="F11187" s="2">
        <v>12.841989999999999</v>
      </c>
      <c r="G11187" s="2">
        <v>0.65009300000000003</v>
      </c>
      <c r="H11187" s="2">
        <v>0.65534999999999999</v>
      </c>
      <c r="J11187" s="2">
        <v>12.84479</v>
      </c>
      <c r="K11187" s="2">
        <v>0.47625899999999999</v>
      </c>
      <c r="L11187" s="2">
        <v>5.2615000000000002E-2</v>
      </c>
    </row>
    <row r="11188" spans="1:12" x14ac:dyDescent="0.2">
      <c r="A11188" s="2">
        <v>12.845499999999999</v>
      </c>
      <c r="B11188" s="2">
        <v>105.6523</v>
      </c>
      <c r="C11188" s="2">
        <v>0.65109899999999998</v>
      </c>
      <c r="D11188" s="2">
        <v>1.3834109999999999</v>
      </c>
      <c r="F11188" s="2">
        <v>12.842689999999999</v>
      </c>
      <c r="G11188" s="2">
        <v>0.65057399999999999</v>
      </c>
      <c r="H11188" s="2">
        <v>0.65534199999999998</v>
      </c>
      <c r="J11188" s="2">
        <v>12.845499999999999</v>
      </c>
      <c r="K11188" s="2">
        <v>0.476213</v>
      </c>
      <c r="L11188" s="2">
        <v>5.2451999999999999E-2</v>
      </c>
    </row>
    <row r="11189" spans="1:12" x14ac:dyDescent="0.2">
      <c r="A11189" s="2">
        <v>12.8462</v>
      </c>
      <c r="B11189" s="2">
        <v>105.6033</v>
      </c>
      <c r="C11189" s="2">
        <v>0.65156499999999995</v>
      </c>
      <c r="D11189" s="2">
        <v>1.384296</v>
      </c>
      <c r="F11189" s="2">
        <v>12.843389999999999</v>
      </c>
      <c r="G11189" s="2">
        <v>0.65087099999999998</v>
      </c>
      <c r="H11189" s="2">
        <v>0.65548700000000004</v>
      </c>
      <c r="J11189" s="2">
        <v>12.8462</v>
      </c>
      <c r="K11189" s="2">
        <v>0.47633900000000001</v>
      </c>
      <c r="L11189" s="2">
        <v>5.2157000000000002E-2</v>
      </c>
    </row>
    <row r="11190" spans="1:12" x14ac:dyDescent="0.2">
      <c r="A11190" s="2">
        <v>12.8469</v>
      </c>
      <c r="B11190" s="2">
        <v>105.5548</v>
      </c>
      <c r="C11190" s="2">
        <v>0.65206799999999998</v>
      </c>
      <c r="D11190" s="2">
        <v>1.3846689999999999</v>
      </c>
      <c r="F11190" s="2">
        <v>12.84409</v>
      </c>
      <c r="G11190" s="2">
        <v>0.651115</v>
      </c>
      <c r="H11190" s="2">
        <v>0.65583800000000003</v>
      </c>
      <c r="J11190" s="2">
        <v>12.8469</v>
      </c>
      <c r="K11190" s="2">
        <v>0.47674899999999998</v>
      </c>
      <c r="L11190" s="2">
        <v>5.2366999999999997E-2</v>
      </c>
    </row>
    <row r="11191" spans="1:12" x14ac:dyDescent="0.2">
      <c r="A11191" s="2">
        <v>12.8476</v>
      </c>
      <c r="B11191" s="2">
        <v>105.5063</v>
      </c>
      <c r="C11191" s="2">
        <v>0.65204899999999999</v>
      </c>
      <c r="D11191" s="2">
        <v>1.385364</v>
      </c>
      <c r="F11191" s="2">
        <v>12.84479</v>
      </c>
      <c r="G11191" s="2">
        <v>0.65146599999999999</v>
      </c>
      <c r="H11191" s="2">
        <v>0.656555</v>
      </c>
      <c r="J11191" s="2">
        <v>12.8476</v>
      </c>
      <c r="K11191" s="2">
        <v>0.47663100000000003</v>
      </c>
      <c r="L11191" s="2">
        <v>5.2429999999999997E-2</v>
      </c>
    </row>
    <row r="11192" spans="1:12" x14ac:dyDescent="0.2">
      <c r="A11192" s="2">
        <v>12.8483</v>
      </c>
      <c r="B11192" s="2">
        <v>105.4573</v>
      </c>
      <c r="C11192" s="2">
        <v>0.652335</v>
      </c>
      <c r="D11192" s="2">
        <v>1.3859589999999999</v>
      </c>
      <c r="F11192" s="2">
        <v>12.845499999999999</v>
      </c>
      <c r="G11192" s="2">
        <v>0.652084</v>
      </c>
      <c r="H11192" s="2">
        <v>0.65740200000000004</v>
      </c>
      <c r="J11192" s="2">
        <v>12.8483</v>
      </c>
      <c r="K11192" s="2">
        <v>0.47653200000000001</v>
      </c>
      <c r="L11192" s="2">
        <v>5.2306999999999999E-2</v>
      </c>
    </row>
    <row r="11193" spans="1:12" x14ac:dyDescent="0.2">
      <c r="A11193" s="2">
        <v>12.849</v>
      </c>
      <c r="B11193" s="2">
        <v>105.4087</v>
      </c>
      <c r="C11193" s="2">
        <v>0.65295000000000003</v>
      </c>
      <c r="D11193" s="2">
        <v>1.386722</v>
      </c>
      <c r="F11193" s="2">
        <v>12.8462</v>
      </c>
      <c r="G11193" s="2">
        <v>0.65256499999999995</v>
      </c>
      <c r="H11193" s="2">
        <v>0.65774500000000002</v>
      </c>
      <c r="J11193" s="2">
        <v>12.849</v>
      </c>
      <c r="K11193" s="2">
        <v>0.476908</v>
      </c>
      <c r="L11193" s="2">
        <v>5.2318999999999997E-2</v>
      </c>
    </row>
    <row r="11194" spans="1:12" x14ac:dyDescent="0.2">
      <c r="A11194" s="2">
        <v>12.8497</v>
      </c>
      <c r="B11194" s="2">
        <v>105.35939999999999</v>
      </c>
      <c r="C11194" s="2">
        <v>0.65335799999999999</v>
      </c>
      <c r="D11194" s="2">
        <v>1.3870960000000001</v>
      </c>
      <c r="F11194" s="2">
        <v>12.8469</v>
      </c>
      <c r="G11194" s="2">
        <v>0.65235900000000002</v>
      </c>
      <c r="H11194" s="2">
        <v>0.65837100000000004</v>
      </c>
      <c r="J11194" s="2">
        <v>12.8497</v>
      </c>
      <c r="K11194" s="2">
        <v>0.47716700000000001</v>
      </c>
      <c r="L11194" s="2">
        <v>5.2474E-2</v>
      </c>
    </row>
    <row r="11195" spans="1:12" x14ac:dyDescent="0.2">
      <c r="A11195" s="2">
        <v>12.85041</v>
      </c>
      <c r="B11195" s="2">
        <v>105.3091</v>
      </c>
      <c r="C11195" s="2">
        <v>0.65402499999999997</v>
      </c>
      <c r="D11195" s="2">
        <v>1.3875759999999999</v>
      </c>
      <c r="F11195" s="2">
        <v>12.8476</v>
      </c>
      <c r="G11195" s="2">
        <v>0.65219899999999997</v>
      </c>
      <c r="H11195" s="2">
        <v>0.65870700000000004</v>
      </c>
      <c r="J11195" s="2">
        <v>12.85041</v>
      </c>
      <c r="K11195" s="2">
        <v>0.47753899999999999</v>
      </c>
      <c r="L11195" s="2">
        <v>5.2430999999999998E-2</v>
      </c>
    </row>
    <row r="11196" spans="1:12" x14ac:dyDescent="0.2">
      <c r="A11196" s="2">
        <v>12.85111</v>
      </c>
      <c r="B11196" s="2">
        <v>105.25960000000001</v>
      </c>
      <c r="C11196" s="2">
        <v>0.65462799999999999</v>
      </c>
      <c r="D11196" s="2">
        <v>1.387775</v>
      </c>
      <c r="F11196" s="2">
        <v>12.8483</v>
      </c>
      <c r="G11196" s="2">
        <v>0.65230600000000005</v>
      </c>
      <c r="H11196" s="2">
        <v>0.65866899999999995</v>
      </c>
      <c r="J11196" s="2">
        <v>12.85111</v>
      </c>
      <c r="K11196" s="2">
        <v>0.47770899999999999</v>
      </c>
      <c r="L11196" s="2">
        <v>5.2576999999999999E-2</v>
      </c>
    </row>
    <row r="11197" spans="1:12" x14ac:dyDescent="0.2">
      <c r="A11197" s="2">
        <v>12.85181</v>
      </c>
      <c r="B11197" s="2">
        <v>105.20959999999999</v>
      </c>
      <c r="C11197" s="2">
        <v>0.654887</v>
      </c>
      <c r="D11197" s="2">
        <v>1.38808</v>
      </c>
      <c r="F11197" s="2">
        <v>12.849</v>
      </c>
      <c r="G11197" s="2">
        <v>0.65282399999999996</v>
      </c>
      <c r="H11197" s="2">
        <v>0.65887499999999999</v>
      </c>
      <c r="J11197" s="2">
        <v>12.85181</v>
      </c>
      <c r="K11197" s="2">
        <v>0.47776999999999997</v>
      </c>
      <c r="L11197" s="2">
        <v>5.2540000000000003E-2</v>
      </c>
    </row>
    <row r="11198" spans="1:12" x14ac:dyDescent="0.2">
      <c r="A11198" s="2">
        <v>12.852510000000001</v>
      </c>
      <c r="B11198" s="2">
        <v>105.15949999999999</v>
      </c>
      <c r="C11198" s="2">
        <v>0.65541000000000005</v>
      </c>
      <c r="D11198" s="2">
        <v>1.3887590000000001</v>
      </c>
      <c r="F11198" s="2">
        <v>12.8497</v>
      </c>
      <c r="G11198" s="2">
        <v>0.65329000000000004</v>
      </c>
      <c r="H11198" s="2">
        <v>0.65908800000000001</v>
      </c>
      <c r="J11198" s="2">
        <v>12.852510000000001</v>
      </c>
      <c r="K11198" s="2">
        <v>0.47788999999999998</v>
      </c>
      <c r="L11198" s="2">
        <v>5.2156000000000001E-2</v>
      </c>
    </row>
    <row r="11199" spans="1:12" x14ac:dyDescent="0.2">
      <c r="A11199" s="2">
        <v>12.853210000000001</v>
      </c>
      <c r="B11199" s="2">
        <v>105.1101</v>
      </c>
      <c r="C11199" s="2">
        <v>0.65636000000000005</v>
      </c>
      <c r="D11199" s="2">
        <v>1.389926</v>
      </c>
      <c r="F11199" s="2">
        <v>12.85041</v>
      </c>
      <c r="G11199" s="2">
        <v>0.653366</v>
      </c>
      <c r="H11199" s="2">
        <v>0.65912599999999999</v>
      </c>
      <c r="J11199" s="2">
        <v>12.853210000000001</v>
      </c>
      <c r="K11199" s="2">
        <v>0.47804600000000003</v>
      </c>
      <c r="L11199" s="2">
        <v>5.2201999999999998E-2</v>
      </c>
    </row>
    <row r="11200" spans="1:12" x14ac:dyDescent="0.2">
      <c r="A11200" s="2">
        <v>12.853910000000001</v>
      </c>
      <c r="B11200" s="2">
        <v>105.0611</v>
      </c>
      <c r="C11200" s="2">
        <v>0.657165</v>
      </c>
      <c r="D11200" s="2">
        <v>1.3904449999999999</v>
      </c>
      <c r="F11200" s="2">
        <v>12.85111</v>
      </c>
      <c r="G11200" s="2">
        <v>0.65342699999999998</v>
      </c>
      <c r="H11200" s="2">
        <v>0.65931700000000004</v>
      </c>
      <c r="J11200" s="2">
        <v>12.853910000000001</v>
      </c>
      <c r="K11200" s="2">
        <v>0.47798499999999999</v>
      </c>
      <c r="L11200" s="2">
        <v>5.2277999999999998E-2</v>
      </c>
    </row>
    <row r="11201" spans="1:12" x14ac:dyDescent="0.2">
      <c r="A11201" s="2">
        <v>12.854609999999999</v>
      </c>
      <c r="B11201" s="2">
        <v>105.0115</v>
      </c>
      <c r="C11201" s="2">
        <v>0.65772600000000003</v>
      </c>
      <c r="D11201" s="2">
        <v>1.3904829999999999</v>
      </c>
      <c r="F11201" s="2">
        <v>12.85181</v>
      </c>
      <c r="G11201" s="2">
        <v>0.65375499999999998</v>
      </c>
      <c r="H11201" s="2">
        <v>0.65998800000000002</v>
      </c>
      <c r="J11201" s="2">
        <v>12.854609999999999</v>
      </c>
      <c r="K11201" s="2">
        <v>0.47812100000000002</v>
      </c>
      <c r="L11201" s="2">
        <v>5.2477999999999997E-2</v>
      </c>
    </row>
    <row r="11202" spans="1:12" x14ac:dyDescent="0.2">
      <c r="A11202" s="2">
        <v>12.855320000000001</v>
      </c>
      <c r="B11202" s="2">
        <v>104.9618</v>
      </c>
      <c r="C11202" s="2">
        <v>0.65853799999999996</v>
      </c>
      <c r="D11202" s="2">
        <v>1.3907350000000001</v>
      </c>
      <c r="F11202" s="2">
        <v>12.852510000000001</v>
      </c>
      <c r="G11202" s="2">
        <v>0.65460200000000002</v>
      </c>
      <c r="H11202" s="2">
        <v>0.66024000000000005</v>
      </c>
      <c r="J11202" s="2">
        <v>12.855320000000001</v>
      </c>
      <c r="K11202" s="2">
        <v>0.47788599999999998</v>
      </c>
      <c r="L11202" s="2">
        <v>5.3100000000000001E-2</v>
      </c>
    </row>
    <row r="11203" spans="1:12" x14ac:dyDescent="0.2">
      <c r="A11203" s="2">
        <v>12.856019999999999</v>
      </c>
      <c r="B11203" s="2">
        <v>104.91160000000001</v>
      </c>
      <c r="C11203" s="2">
        <v>0.65938099999999999</v>
      </c>
      <c r="D11203" s="2">
        <v>1.390987</v>
      </c>
      <c r="F11203" s="2">
        <v>12.853210000000001</v>
      </c>
      <c r="G11203" s="2">
        <v>0.65459400000000001</v>
      </c>
      <c r="H11203" s="2">
        <v>0.66046099999999996</v>
      </c>
      <c r="J11203" s="2">
        <v>12.856019999999999</v>
      </c>
      <c r="K11203" s="2">
        <v>0.47806900000000002</v>
      </c>
      <c r="L11203" s="2">
        <v>5.3435999999999997E-2</v>
      </c>
    </row>
    <row r="11204" spans="1:12" x14ac:dyDescent="0.2">
      <c r="A11204" s="2">
        <v>12.856719999999999</v>
      </c>
      <c r="B11204" s="2">
        <v>104.8616</v>
      </c>
      <c r="C11204" s="2">
        <v>0.65949899999999995</v>
      </c>
      <c r="D11204" s="2">
        <v>1.3914139999999999</v>
      </c>
      <c r="F11204" s="2">
        <v>12.853910000000001</v>
      </c>
      <c r="G11204" s="2">
        <v>0.65486900000000003</v>
      </c>
      <c r="H11204" s="2">
        <v>0.66081199999999995</v>
      </c>
      <c r="J11204" s="2">
        <v>12.856719999999999</v>
      </c>
      <c r="K11204" s="2">
        <v>0.47820499999999999</v>
      </c>
      <c r="L11204" s="2">
        <v>5.3580999999999997E-2</v>
      </c>
    </row>
    <row r="11205" spans="1:12" x14ac:dyDescent="0.2">
      <c r="A11205" s="2">
        <v>12.857419999999999</v>
      </c>
      <c r="B11205" s="2">
        <v>104.81180000000001</v>
      </c>
      <c r="C11205" s="2">
        <v>0.65991900000000003</v>
      </c>
      <c r="D11205" s="2">
        <v>1.39194</v>
      </c>
      <c r="F11205" s="2">
        <v>12.854609999999999</v>
      </c>
      <c r="G11205" s="2">
        <v>0.65533399999999997</v>
      </c>
      <c r="H11205" s="2">
        <v>0.66080499999999998</v>
      </c>
      <c r="J11205" s="2">
        <v>12.857419999999999</v>
      </c>
      <c r="K11205" s="2">
        <v>0.47819899999999999</v>
      </c>
      <c r="L11205" s="2">
        <v>5.3857000000000002E-2</v>
      </c>
    </row>
    <row r="11206" spans="1:12" x14ac:dyDescent="0.2">
      <c r="A11206" s="2">
        <v>12.85812</v>
      </c>
      <c r="B11206" s="2">
        <v>104.7616</v>
      </c>
      <c r="C11206" s="2">
        <v>0.66073499999999996</v>
      </c>
      <c r="D11206" s="2">
        <v>1.392665</v>
      </c>
      <c r="F11206" s="2">
        <v>12.855320000000001</v>
      </c>
      <c r="G11206" s="2">
        <v>0.65547200000000005</v>
      </c>
      <c r="H11206" s="2">
        <v>0.66070600000000002</v>
      </c>
      <c r="J11206" s="2">
        <v>12.85812</v>
      </c>
      <c r="K11206" s="2">
        <v>0.47835299999999997</v>
      </c>
      <c r="L11206" s="2">
        <v>5.4137999999999999E-2</v>
      </c>
    </row>
    <row r="11207" spans="1:12" x14ac:dyDescent="0.2">
      <c r="A11207" s="2">
        <v>12.85882</v>
      </c>
      <c r="B11207" s="2">
        <v>104.711</v>
      </c>
      <c r="C11207" s="2">
        <v>0.66147900000000004</v>
      </c>
      <c r="D11207" s="2">
        <v>1.3936569999999999</v>
      </c>
      <c r="F11207" s="2">
        <v>12.856019999999999</v>
      </c>
      <c r="G11207" s="2">
        <v>0.65536499999999998</v>
      </c>
      <c r="H11207" s="2">
        <v>0.66047699999999998</v>
      </c>
      <c r="J11207" s="2">
        <v>12.85882</v>
      </c>
      <c r="K11207" s="2">
        <v>0.478773</v>
      </c>
      <c r="L11207" s="2">
        <v>5.4663000000000003E-2</v>
      </c>
    </row>
    <row r="11208" spans="1:12" x14ac:dyDescent="0.2">
      <c r="A11208" s="2">
        <v>12.85952</v>
      </c>
      <c r="B11208" s="2">
        <v>104.66030000000001</v>
      </c>
      <c r="C11208" s="2">
        <v>0.66214700000000004</v>
      </c>
      <c r="D11208" s="2">
        <v>1.394374</v>
      </c>
      <c r="F11208" s="2">
        <v>12.856719999999999</v>
      </c>
      <c r="G11208" s="2">
        <v>0.65517400000000003</v>
      </c>
      <c r="H11208" s="2">
        <v>0.66027100000000005</v>
      </c>
      <c r="J11208" s="2">
        <v>12.85952</v>
      </c>
      <c r="K11208" s="2">
        <v>0.47905300000000001</v>
      </c>
      <c r="L11208" s="2">
        <v>5.5101999999999998E-2</v>
      </c>
    </row>
    <row r="11209" spans="1:12" x14ac:dyDescent="0.2">
      <c r="A11209" s="2">
        <v>12.86023</v>
      </c>
      <c r="B11209" s="2">
        <v>104.61</v>
      </c>
      <c r="C11209" s="2">
        <v>0.66271500000000005</v>
      </c>
      <c r="D11209" s="2">
        <v>1.394695</v>
      </c>
      <c r="F11209" s="2">
        <v>12.857419999999999</v>
      </c>
      <c r="G11209" s="2">
        <v>0.65534999999999999</v>
      </c>
      <c r="H11209" s="2">
        <v>0.66078199999999998</v>
      </c>
      <c r="J11209" s="2">
        <v>12.86023</v>
      </c>
      <c r="K11209" s="2">
        <v>0.479404</v>
      </c>
      <c r="L11209" s="2">
        <v>5.5577000000000001E-2</v>
      </c>
    </row>
    <row r="11210" spans="1:12" x14ac:dyDescent="0.2">
      <c r="A11210" s="2">
        <v>12.86093</v>
      </c>
      <c r="B11210" s="2">
        <v>104.5598</v>
      </c>
      <c r="C11210" s="2">
        <v>0.66306600000000004</v>
      </c>
      <c r="D11210" s="2">
        <v>1.395076</v>
      </c>
      <c r="F11210" s="2">
        <v>12.85812</v>
      </c>
      <c r="G11210" s="2">
        <v>0.65534199999999998</v>
      </c>
      <c r="H11210" s="2">
        <v>0.66137699999999999</v>
      </c>
      <c r="J11210" s="2">
        <v>12.86093</v>
      </c>
      <c r="K11210" s="2">
        <v>0.47965600000000003</v>
      </c>
      <c r="L11210" s="2">
        <v>5.5925999999999997E-2</v>
      </c>
    </row>
    <row r="11211" spans="1:12" x14ac:dyDescent="0.2">
      <c r="A11211" s="2">
        <v>12.86163</v>
      </c>
      <c r="B11211" s="2">
        <v>104.5085</v>
      </c>
      <c r="C11211" s="2">
        <v>0.66362299999999996</v>
      </c>
      <c r="D11211" s="2">
        <v>1.395656</v>
      </c>
      <c r="F11211" s="2">
        <v>12.85882</v>
      </c>
      <c r="G11211" s="2">
        <v>0.65548700000000004</v>
      </c>
      <c r="H11211" s="2">
        <v>0.661659</v>
      </c>
      <c r="J11211" s="2">
        <v>12.86163</v>
      </c>
      <c r="K11211" s="2">
        <v>0.48026600000000003</v>
      </c>
      <c r="L11211" s="2">
        <v>5.5924000000000001E-2</v>
      </c>
    </row>
    <row r="11212" spans="1:12" x14ac:dyDescent="0.2">
      <c r="A11212" s="2">
        <v>12.86233</v>
      </c>
      <c r="B11212" s="2">
        <v>104.45740000000001</v>
      </c>
      <c r="C11212" s="2">
        <v>0.66403100000000004</v>
      </c>
      <c r="D11212" s="2">
        <v>1.3963350000000001</v>
      </c>
      <c r="F11212" s="2">
        <v>12.85952</v>
      </c>
      <c r="G11212" s="2">
        <v>0.65583800000000003</v>
      </c>
      <c r="H11212" s="2">
        <v>0.661972</v>
      </c>
      <c r="J11212" s="2">
        <v>12.86233</v>
      </c>
      <c r="K11212" s="2">
        <v>0.48040899999999997</v>
      </c>
      <c r="L11212" s="2">
        <v>5.604E-2</v>
      </c>
    </row>
    <row r="11213" spans="1:12" x14ac:dyDescent="0.2">
      <c r="A11213" s="2">
        <v>12.86303</v>
      </c>
      <c r="B11213" s="2">
        <v>104.4062</v>
      </c>
      <c r="C11213" s="2">
        <v>0.66415299999999999</v>
      </c>
      <c r="D11213" s="2">
        <v>1.3968989999999999</v>
      </c>
      <c r="F11213" s="2">
        <v>12.86023</v>
      </c>
      <c r="G11213" s="2">
        <v>0.656555</v>
      </c>
      <c r="H11213" s="2">
        <v>0.66265099999999999</v>
      </c>
      <c r="J11213" s="2">
        <v>12.86303</v>
      </c>
      <c r="K11213" s="2">
        <v>0.48092400000000002</v>
      </c>
      <c r="L11213" s="2">
        <v>5.6238000000000003E-2</v>
      </c>
    </row>
    <row r="11214" spans="1:12" x14ac:dyDescent="0.2">
      <c r="A11214" s="2">
        <v>12.86373</v>
      </c>
      <c r="B11214" s="2">
        <v>104.3548</v>
      </c>
      <c r="C11214" s="2">
        <v>0.66476400000000002</v>
      </c>
      <c r="D11214" s="2">
        <v>1.3973040000000001</v>
      </c>
      <c r="F11214" s="2">
        <v>12.86093</v>
      </c>
      <c r="G11214" s="2">
        <v>0.65740200000000004</v>
      </c>
      <c r="H11214" s="2">
        <v>0.66332999999999998</v>
      </c>
      <c r="J11214" s="2">
        <v>12.86373</v>
      </c>
      <c r="K11214" s="2">
        <v>0.48113600000000001</v>
      </c>
      <c r="L11214" s="2">
        <v>5.5837999999999999E-2</v>
      </c>
    </row>
    <row r="11215" spans="1:12" x14ac:dyDescent="0.2">
      <c r="A11215" s="2">
        <v>12.86443</v>
      </c>
      <c r="B11215" s="2">
        <v>104.30419999999999</v>
      </c>
      <c r="C11215" s="2">
        <v>0.66542000000000001</v>
      </c>
      <c r="D11215" s="2">
        <v>1.397708</v>
      </c>
      <c r="F11215" s="2">
        <v>12.86163</v>
      </c>
      <c r="G11215" s="2">
        <v>0.65774500000000002</v>
      </c>
      <c r="H11215" s="2">
        <v>0.66330699999999998</v>
      </c>
      <c r="J11215" s="2">
        <v>12.86443</v>
      </c>
      <c r="K11215" s="2">
        <v>0.481323</v>
      </c>
      <c r="L11215" s="2">
        <v>5.5565999999999997E-2</v>
      </c>
    </row>
    <row r="11216" spans="1:12" x14ac:dyDescent="0.2">
      <c r="A11216" s="2">
        <v>12.865130000000001</v>
      </c>
      <c r="B11216" s="2">
        <v>104.2534</v>
      </c>
      <c r="C11216" s="2">
        <v>0.66585099999999997</v>
      </c>
      <c r="D11216" s="2">
        <v>1.398631</v>
      </c>
      <c r="F11216" s="2">
        <v>12.86233</v>
      </c>
      <c r="G11216" s="2">
        <v>0.65837100000000004</v>
      </c>
      <c r="H11216" s="2">
        <v>0.66320000000000001</v>
      </c>
      <c r="J11216" s="2">
        <v>12.865130000000001</v>
      </c>
      <c r="K11216" s="2">
        <v>0.48175000000000001</v>
      </c>
      <c r="L11216" s="2">
        <v>5.5411000000000002E-2</v>
      </c>
    </row>
    <row r="11217" spans="1:12" x14ac:dyDescent="0.2">
      <c r="A11217" s="2">
        <v>12.86584</v>
      </c>
      <c r="B11217" s="2">
        <v>104.20269999999999</v>
      </c>
      <c r="C11217" s="2">
        <v>0.66591900000000004</v>
      </c>
      <c r="D11217" s="2">
        <v>1.3993709999999999</v>
      </c>
      <c r="F11217" s="2">
        <v>12.86303</v>
      </c>
      <c r="G11217" s="2">
        <v>0.65870700000000004</v>
      </c>
      <c r="H11217" s="2">
        <v>0.66318500000000002</v>
      </c>
      <c r="J11217" s="2">
        <v>12.86584</v>
      </c>
      <c r="K11217" s="2">
        <v>0.48198099999999999</v>
      </c>
      <c r="L11217" s="2">
        <v>5.5635999999999998E-2</v>
      </c>
    </row>
    <row r="11218" spans="1:12" x14ac:dyDescent="0.2">
      <c r="A11218" s="2">
        <v>12.866540000000001</v>
      </c>
      <c r="B11218" s="2">
        <v>104.152</v>
      </c>
      <c r="C11218" s="2">
        <v>0.66575899999999999</v>
      </c>
      <c r="D11218" s="2">
        <v>1.3997379999999999</v>
      </c>
      <c r="F11218" s="2">
        <v>12.86373</v>
      </c>
      <c r="G11218" s="2">
        <v>0.65866899999999995</v>
      </c>
      <c r="H11218" s="2">
        <v>0.663574</v>
      </c>
      <c r="J11218" s="2">
        <v>12.866540000000001</v>
      </c>
      <c r="K11218" s="2">
        <v>0.48248099999999999</v>
      </c>
      <c r="L11218" s="2">
        <v>5.6265000000000003E-2</v>
      </c>
    </row>
    <row r="11219" spans="1:12" x14ac:dyDescent="0.2">
      <c r="A11219" s="2">
        <v>12.867240000000001</v>
      </c>
      <c r="B11219" s="2">
        <v>104.1015</v>
      </c>
      <c r="C11219" s="2">
        <v>0.66596500000000003</v>
      </c>
      <c r="D11219" s="2">
        <v>1.399799</v>
      </c>
      <c r="F11219" s="2">
        <v>12.86443</v>
      </c>
      <c r="G11219" s="2">
        <v>0.65887499999999999</v>
      </c>
      <c r="H11219" s="2">
        <v>0.66489399999999999</v>
      </c>
      <c r="J11219" s="2">
        <v>12.867240000000001</v>
      </c>
      <c r="K11219" s="2">
        <v>0.48259099999999999</v>
      </c>
      <c r="L11219" s="2">
        <v>5.6838E-2</v>
      </c>
    </row>
    <row r="11220" spans="1:12" x14ac:dyDescent="0.2">
      <c r="A11220" s="2">
        <v>12.867940000000001</v>
      </c>
      <c r="B11220" s="2">
        <v>104.0506</v>
      </c>
      <c r="C11220" s="2">
        <v>0.66608699999999998</v>
      </c>
      <c r="D11220" s="2">
        <v>1.4001570000000001</v>
      </c>
      <c r="F11220" s="2">
        <v>12.865130000000001</v>
      </c>
      <c r="G11220" s="2">
        <v>0.65908800000000001</v>
      </c>
      <c r="H11220" s="2">
        <v>0.66523699999999997</v>
      </c>
      <c r="J11220" s="2">
        <v>12.867940000000001</v>
      </c>
      <c r="K11220" s="2">
        <v>0.48233399999999998</v>
      </c>
      <c r="L11220" s="2">
        <v>5.7849999999999999E-2</v>
      </c>
    </row>
    <row r="11221" spans="1:12" x14ac:dyDescent="0.2">
      <c r="A11221" s="2">
        <v>12.868639999999999</v>
      </c>
      <c r="B11221" s="2">
        <v>103.9997</v>
      </c>
      <c r="C11221" s="2">
        <v>0.66634700000000002</v>
      </c>
      <c r="D11221" s="2">
        <v>1.400439</v>
      </c>
      <c r="F11221" s="2">
        <v>12.86584</v>
      </c>
      <c r="G11221" s="2">
        <v>0.65912599999999999</v>
      </c>
      <c r="H11221" s="2">
        <v>0.66596200000000005</v>
      </c>
      <c r="J11221" s="2">
        <v>12.868639999999999</v>
      </c>
      <c r="K11221" s="2">
        <v>0.48259000000000002</v>
      </c>
      <c r="L11221" s="2">
        <v>5.8450000000000002E-2</v>
      </c>
    </row>
    <row r="11222" spans="1:12" x14ac:dyDescent="0.2">
      <c r="A11222" s="2">
        <v>12.869339999999999</v>
      </c>
      <c r="B11222" s="2">
        <v>103.94759999999999</v>
      </c>
      <c r="C11222" s="2">
        <v>0.66661800000000004</v>
      </c>
      <c r="D11222" s="2">
        <v>1.4009510000000001</v>
      </c>
      <c r="F11222" s="2">
        <v>12.866540000000001</v>
      </c>
      <c r="G11222" s="2">
        <v>0.65931700000000004</v>
      </c>
      <c r="H11222" s="2">
        <v>0.66652699999999998</v>
      </c>
      <c r="J11222" s="2">
        <v>12.869339999999999</v>
      </c>
      <c r="K11222" s="2">
        <v>0.48209600000000002</v>
      </c>
      <c r="L11222" s="2">
        <v>5.8999999999999997E-2</v>
      </c>
    </row>
    <row r="11223" spans="1:12" x14ac:dyDescent="0.2">
      <c r="A11223" s="2">
        <v>12.870039999999999</v>
      </c>
      <c r="B11223" s="2">
        <v>103.89579999999999</v>
      </c>
      <c r="C11223" s="2">
        <v>0.66712499999999997</v>
      </c>
      <c r="D11223" s="2">
        <v>1.401851</v>
      </c>
      <c r="F11223" s="2">
        <v>12.867240000000001</v>
      </c>
      <c r="G11223" s="2">
        <v>0.65998800000000002</v>
      </c>
      <c r="H11223" s="2">
        <v>0.66710700000000001</v>
      </c>
      <c r="J11223" s="2">
        <v>12.870039999999999</v>
      </c>
      <c r="K11223" s="2">
        <v>0.481655</v>
      </c>
      <c r="L11223" s="2">
        <v>5.9339999999999997E-2</v>
      </c>
    </row>
    <row r="11224" spans="1:12" x14ac:dyDescent="0.2">
      <c r="A11224" s="2">
        <v>12.870749999999999</v>
      </c>
      <c r="B11224" s="2">
        <v>103.84350000000001</v>
      </c>
      <c r="C11224" s="2">
        <v>0.66736099999999998</v>
      </c>
      <c r="D11224" s="2">
        <v>1.402606</v>
      </c>
      <c r="F11224" s="2">
        <v>12.867940000000001</v>
      </c>
      <c r="G11224" s="2">
        <v>0.66024000000000005</v>
      </c>
      <c r="H11224" s="2">
        <v>0.66744999999999999</v>
      </c>
      <c r="J11224" s="2">
        <v>12.870749999999999</v>
      </c>
      <c r="K11224" s="2">
        <v>0.48127500000000001</v>
      </c>
      <c r="L11224" s="2">
        <v>5.9251999999999999E-2</v>
      </c>
    </row>
    <row r="11225" spans="1:12" x14ac:dyDescent="0.2">
      <c r="A11225" s="2">
        <v>12.871449999999999</v>
      </c>
      <c r="B11225" s="2">
        <v>103.7912</v>
      </c>
      <c r="C11225" s="2">
        <v>0.66797200000000001</v>
      </c>
      <c r="D11225" s="2">
        <v>1.403484</v>
      </c>
      <c r="F11225" s="2">
        <v>12.868639999999999</v>
      </c>
      <c r="G11225" s="2">
        <v>0.66046099999999996</v>
      </c>
      <c r="H11225" s="2">
        <v>0.667709</v>
      </c>
      <c r="J11225" s="2">
        <v>12.871449999999999</v>
      </c>
      <c r="K11225" s="2">
        <v>0.48181099999999999</v>
      </c>
      <c r="L11225" s="2">
        <v>5.9563999999999999E-2</v>
      </c>
    </row>
    <row r="11226" spans="1:12" x14ac:dyDescent="0.2">
      <c r="A11226" s="2">
        <v>12.87215</v>
      </c>
      <c r="B11226" s="2">
        <v>103.7392</v>
      </c>
      <c r="C11226" s="2">
        <v>0.66838399999999998</v>
      </c>
      <c r="D11226" s="2">
        <v>1.4045749999999999</v>
      </c>
      <c r="F11226" s="2">
        <v>12.869339999999999</v>
      </c>
      <c r="G11226" s="2">
        <v>0.66081199999999995</v>
      </c>
      <c r="H11226" s="2">
        <v>0.66796900000000003</v>
      </c>
      <c r="J11226" s="2">
        <v>12.87215</v>
      </c>
      <c r="K11226" s="2">
        <v>0.48188599999999998</v>
      </c>
      <c r="L11226" s="2">
        <v>6.0248999999999997E-2</v>
      </c>
    </row>
    <row r="11227" spans="1:12" x14ac:dyDescent="0.2">
      <c r="A11227" s="2">
        <v>12.87285</v>
      </c>
      <c r="B11227" s="2">
        <v>103.6867</v>
      </c>
      <c r="C11227" s="2">
        <v>0.66918500000000003</v>
      </c>
      <c r="D11227" s="2">
        <v>1.4054519999999999</v>
      </c>
      <c r="F11227" s="2">
        <v>12.870039999999999</v>
      </c>
      <c r="G11227" s="2">
        <v>0.66080499999999998</v>
      </c>
      <c r="H11227" s="2">
        <v>0.66884600000000005</v>
      </c>
      <c r="J11227" s="2">
        <v>12.87285</v>
      </c>
      <c r="K11227" s="2">
        <v>0.48286600000000002</v>
      </c>
      <c r="L11227" s="2">
        <v>6.0594000000000002E-2</v>
      </c>
    </row>
    <row r="11228" spans="1:12" x14ac:dyDescent="0.2">
      <c r="A11228" s="2">
        <v>12.87355</v>
      </c>
      <c r="B11228" s="2">
        <v>103.6339</v>
      </c>
      <c r="C11228" s="2">
        <v>0.66986000000000001</v>
      </c>
      <c r="D11228" s="2">
        <v>1.406123</v>
      </c>
      <c r="F11228" s="2">
        <v>12.870749999999999</v>
      </c>
      <c r="G11228" s="2">
        <v>0.66070600000000002</v>
      </c>
      <c r="H11228" s="2">
        <v>0.66930400000000001</v>
      </c>
      <c r="J11228" s="2">
        <v>12.87355</v>
      </c>
      <c r="K11228" s="2">
        <v>0.48343999999999998</v>
      </c>
      <c r="L11228" s="2">
        <v>6.0500999999999999E-2</v>
      </c>
    </row>
    <row r="11229" spans="1:12" x14ac:dyDescent="0.2">
      <c r="A11229" s="2">
        <v>12.87425</v>
      </c>
      <c r="B11229" s="2">
        <v>103.5813</v>
      </c>
      <c r="C11229" s="2">
        <v>0.67014600000000002</v>
      </c>
      <c r="D11229" s="2">
        <v>1.4068480000000001</v>
      </c>
      <c r="F11229" s="2">
        <v>12.871449999999999</v>
      </c>
      <c r="G11229" s="2">
        <v>0.66047699999999998</v>
      </c>
      <c r="H11229" s="2">
        <v>0.66944899999999996</v>
      </c>
      <c r="J11229" s="2">
        <v>12.87425</v>
      </c>
      <c r="K11229" s="2">
        <v>0.48425299999999999</v>
      </c>
      <c r="L11229" s="2">
        <v>6.0432E-2</v>
      </c>
    </row>
    <row r="11230" spans="1:12" x14ac:dyDescent="0.2">
      <c r="A11230" s="2">
        <v>12.87495</v>
      </c>
      <c r="B11230" s="2">
        <v>103.52979999999999</v>
      </c>
      <c r="C11230" s="2">
        <v>0.67088999999999999</v>
      </c>
      <c r="D11230" s="2">
        <v>1.407573</v>
      </c>
      <c r="F11230" s="2">
        <v>12.87215</v>
      </c>
      <c r="G11230" s="2">
        <v>0.66027100000000005</v>
      </c>
      <c r="H11230" s="2">
        <v>0.66915899999999995</v>
      </c>
      <c r="J11230" s="2">
        <v>12.87495</v>
      </c>
      <c r="K11230" s="2">
        <v>0.48466100000000001</v>
      </c>
      <c r="L11230" s="2">
        <v>6.0330000000000002E-2</v>
      </c>
    </row>
    <row r="11231" spans="1:12" x14ac:dyDescent="0.2">
      <c r="A11231" s="2">
        <v>12.87565</v>
      </c>
      <c r="B11231" s="2">
        <v>103.482</v>
      </c>
      <c r="C11231" s="2">
        <v>0.67143200000000003</v>
      </c>
      <c r="D11231" s="2">
        <v>1.4080079999999999</v>
      </c>
      <c r="F11231" s="2">
        <v>12.87285</v>
      </c>
      <c r="G11231" s="2">
        <v>0.66078199999999998</v>
      </c>
      <c r="H11231" s="2">
        <v>0.66983000000000004</v>
      </c>
      <c r="J11231" s="2">
        <v>12.87565</v>
      </c>
      <c r="K11231" s="2">
        <v>0.48522599999999999</v>
      </c>
      <c r="L11231" s="2">
        <v>6.0241999999999997E-2</v>
      </c>
    </row>
    <row r="11232" spans="1:12" x14ac:dyDescent="0.2">
      <c r="A11232" s="2">
        <v>12.87636</v>
      </c>
      <c r="B11232" s="2">
        <v>103.4358</v>
      </c>
      <c r="C11232" s="2">
        <v>0.67221399999999998</v>
      </c>
      <c r="D11232" s="2">
        <v>1.4086110000000001</v>
      </c>
      <c r="F11232" s="2">
        <v>12.87355</v>
      </c>
      <c r="G11232" s="2">
        <v>0.66137699999999999</v>
      </c>
      <c r="H11232" s="2">
        <v>0.67007399999999995</v>
      </c>
      <c r="J11232" s="2">
        <v>12.87636</v>
      </c>
      <c r="K11232" s="2">
        <v>0.48597299999999999</v>
      </c>
      <c r="L11232" s="2">
        <v>6.0600000000000001E-2</v>
      </c>
    </row>
    <row r="11233" spans="1:12" x14ac:dyDescent="0.2">
      <c r="A11233" s="2">
        <v>12.87706</v>
      </c>
      <c r="B11233" s="2">
        <v>103.3869</v>
      </c>
      <c r="C11233" s="2">
        <v>0.67321299999999995</v>
      </c>
      <c r="D11233" s="2">
        <v>1.4094120000000001</v>
      </c>
      <c r="F11233" s="2">
        <v>12.87425</v>
      </c>
      <c r="G11233" s="2">
        <v>0.661659</v>
      </c>
      <c r="H11233" s="2">
        <v>0.670624</v>
      </c>
      <c r="J11233" s="2">
        <v>12.87706</v>
      </c>
      <c r="K11233" s="2">
        <v>0.486294</v>
      </c>
      <c r="L11233" s="2">
        <v>6.0883E-2</v>
      </c>
    </row>
    <row r="11234" spans="1:12" x14ac:dyDescent="0.2">
      <c r="A11234" s="2">
        <v>12.87776</v>
      </c>
      <c r="B11234" s="2">
        <v>103.3352</v>
      </c>
      <c r="C11234" s="2">
        <v>0.67403000000000002</v>
      </c>
      <c r="D11234" s="2">
        <v>1.4101900000000001</v>
      </c>
      <c r="F11234" s="2">
        <v>12.87495</v>
      </c>
      <c r="G11234" s="2">
        <v>0.661972</v>
      </c>
      <c r="H11234" s="2">
        <v>0.67075300000000004</v>
      </c>
      <c r="J11234" s="2">
        <v>12.87776</v>
      </c>
      <c r="K11234" s="2">
        <v>0.48648200000000003</v>
      </c>
      <c r="L11234" s="2">
        <v>6.1087000000000002E-2</v>
      </c>
    </row>
    <row r="11235" spans="1:12" x14ac:dyDescent="0.2">
      <c r="A11235" s="2">
        <v>12.87846</v>
      </c>
      <c r="B11235" s="2">
        <v>103.2834</v>
      </c>
      <c r="C11235" s="2">
        <v>0.67493400000000003</v>
      </c>
      <c r="D11235" s="2">
        <v>1.4106860000000001</v>
      </c>
      <c r="F11235" s="2">
        <v>12.87565</v>
      </c>
      <c r="G11235" s="2">
        <v>0.66265099999999999</v>
      </c>
      <c r="H11235" s="2">
        <v>0.67134099999999997</v>
      </c>
      <c r="J11235" s="2">
        <v>12.87846</v>
      </c>
      <c r="K11235" s="2">
        <v>0.48651699999999998</v>
      </c>
      <c r="L11235" s="2">
        <v>6.1038000000000002E-2</v>
      </c>
    </row>
    <row r="11236" spans="1:12" x14ac:dyDescent="0.2">
      <c r="A11236" s="2">
        <v>12.879160000000001</v>
      </c>
      <c r="B11236" s="2">
        <v>103.23099999999999</v>
      </c>
      <c r="C11236" s="2">
        <v>0.67520400000000003</v>
      </c>
      <c r="D11236" s="2">
        <v>1.4114260000000001</v>
      </c>
      <c r="F11236" s="2">
        <v>12.87636</v>
      </c>
      <c r="G11236" s="2">
        <v>0.66332999999999998</v>
      </c>
      <c r="H11236" s="2">
        <v>0.67147100000000004</v>
      </c>
      <c r="J11236" s="2">
        <v>12.879160000000001</v>
      </c>
      <c r="K11236" s="2">
        <v>0.48623100000000002</v>
      </c>
      <c r="L11236" s="2">
        <v>6.0804999999999998E-2</v>
      </c>
    </row>
    <row r="11237" spans="1:12" x14ac:dyDescent="0.2">
      <c r="A11237" s="2">
        <v>12.879860000000001</v>
      </c>
      <c r="B11237" s="2">
        <v>103.1788</v>
      </c>
      <c r="C11237" s="2">
        <v>0.67543299999999995</v>
      </c>
      <c r="D11237" s="2">
        <v>1.4123410000000001</v>
      </c>
      <c r="F11237" s="2">
        <v>12.87706</v>
      </c>
      <c r="G11237" s="2">
        <v>0.66330699999999998</v>
      </c>
      <c r="H11237" s="2">
        <v>0.67115800000000003</v>
      </c>
      <c r="J11237" s="2">
        <v>12.879860000000001</v>
      </c>
      <c r="K11237" s="2">
        <v>0.48602699999999999</v>
      </c>
      <c r="L11237" s="2">
        <v>6.0926000000000001E-2</v>
      </c>
    </row>
    <row r="11238" spans="1:12" x14ac:dyDescent="0.2">
      <c r="A11238" s="2">
        <v>12.880570000000001</v>
      </c>
      <c r="B11238" s="2">
        <v>103.1264</v>
      </c>
      <c r="C11238" s="2">
        <v>0.67582600000000004</v>
      </c>
      <c r="D11238" s="2">
        <v>1.4130130000000001</v>
      </c>
      <c r="F11238" s="2">
        <v>12.87776</v>
      </c>
      <c r="G11238" s="2">
        <v>0.66320000000000001</v>
      </c>
      <c r="H11238" s="2">
        <v>0.671516</v>
      </c>
      <c r="J11238" s="2">
        <v>12.880570000000001</v>
      </c>
      <c r="K11238" s="2">
        <v>0.486128</v>
      </c>
      <c r="L11238" s="2">
        <v>6.1027999999999999E-2</v>
      </c>
    </row>
    <row r="11239" spans="1:12" x14ac:dyDescent="0.2">
      <c r="A11239" s="2">
        <v>12.881270000000001</v>
      </c>
      <c r="B11239" s="2">
        <v>103.07429999999999</v>
      </c>
      <c r="C11239" s="2">
        <v>0.67632199999999998</v>
      </c>
      <c r="D11239" s="2">
        <v>1.413951</v>
      </c>
      <c r="F11239" s="2">
        <v>12.87846</v>
      </c>
      <c r="G11239" s="2">
        <v>0.66318500000000002</v>
      </c>
      <c r="H11239" s="2">
        <v>0.67194399999999999</v>
      </c>
      <c r="J11239" s="2">
        <v>12.881270000000001</v>
      </c>
      <c r="K11239" s="2">
        <v>0.48660999999999999</v>
      </c>
      <c r="L11239" s="2">
        <v>6.1501E-2</v>
      </c>
    </row>
    <row r="11240" spans="1:12" x14ac:dyDescent="0.2">
      <c r="A11240" s="2">
        <v>12.881970000000001</v>
      </c>
      <c r="B11240" s="2">
        <v>103.02160000000001</v>
      </c>
      <c r="C11240" s="2">
        <v>0.67706200000000005</v>
      </c>
      <c r="D11240" s="2">
        <v>1.414569</v>
      </c>
      <c r="F11240" s="2">
        <v>12.879160000000001</v>
      </c>
      <c r="G11240" s="2">
        <v>0.663574</v>
      </c>
      <c r="H11240" s="2">
        <v>0.671852</v>
      </c>
      <c r="J11240" s="2">
        <v>12.881970000000001</v>
      </c>
      <c r="K11240" s="2">
        <v>0.48674400000000001</v>
      </c>
      <c r="L11240" s="2">
        <v>6.1837000000000003E-2</v>
      </c>
    </row>
    <row r="11241" spans="1:12" x14ac:dyDescent="0.2">
      <c r="A11241" s="2">
        <v>12.882669999999999</v>
      </c>
      <c r="B11241" s="2">
        <v>102.9693</v>
      </c>
      <c r="C11241" s="2">
        <v>0.67801999999999996</v>
      </c>
      <c r="D11241" s="2">
        <v>1.4151720000000001</v>
      </c>
      <c r="F11241" s="2">
        <v>12.879860000000001</v>
      </c>
      <c r="G11241" s="2">
        <v>0.66489399999999999</v>
      </c>
      <c r="H11241" s="2">
        <v>0.67210400000000003</v>
      </c>
      <c r="J11241" s="2">
        <v>12.882669999999999</v>
      </c>
      <c r="K11241" s="2">
        <v>0.48726599999999998</v>
      </c>
      <c r="L11241" s="2">
        <v>6.1563E-2</v>
      </c>
    </row>
    <row r="11242" spans="1:12" x14ac:dyDescent="0.2">
      <c r="A11242" s="2">
        <v>12.883369999999999</v>
      </c>
      <c r="B11242" s="2">
        <v>102.9166</v>
      </c>
      <c r="C11242" s="2">
        <v>0.67872200000000005</v>
      </c>
      <c r="D11242" s="2">
        <v>1.4155759999999999</v>
      </c>
      <c r="F11242" s="2">
        <v>12.880570000000001</v>
      </c>
      <c r="G11242" s="2">
        <v>0.66523699999999997</v>
      </c>
      <c r="H11242" s="2">
        <v>0.67215000000000003</v>
      </c>
      <c r="J11242" s="2">
        <v>12.883369999999999</v>
      </c>
      <c r="K11242" s="2">
        <v>0.487985</v>
      </c>
      <c r="L11242" s="2">
        <v>6.1524000000000002E-2</v>
      </c>
    </row>
    <row r="11243" spans="1:12" x14ac:dyDescent="0.2">
      <c r="A11243" s="2">
        <v>12.884069999999999</v>
      </c>
      <c r="B11243" s="2">
        <v>102.8635</v>
      </c>
      <c r="C11243" s="2">
        <v>0.67915300000000001</v>
      </c>
      <c r="D11243" s="2">
        <v>1.415958</v>
      </c>
      <c r="F11243" s="2">
        <v>12.881270000000001</v>
      </c>
      <c r="G11243" s="2">
        <v>0.66596200000000005</v>
      </c>
      <c r="H11243" s="2">
        <v>0.67230999999999996</v>
      </c>
      <c r="J11243" s="2">
        <v>12.884069999999999</v>
      </c>
      <c r="K11243" s="2">
        <v>0.48852699999999999</v>
      </c>
      <c r="L11243" s="2">
        <v>6.1428000000000003E-2</v>
      </c>
    </row>
    <row r="11244" spans="1:12" x14ac:dyDescent="0.2">
      <c r="A11244" s="2">
        <v>12.88477</v>
      </c>
      <c r="B11244" s="2">
        <v>102.81019999999999</v>
      </c>
      <c r="C11244" s="2">
        <v>0.67980499999999999</v>
      </c>
      <c r="D11244" s="2">
        <v>1.4165369999999999</v>
      </c>
      <c r="F11244" s="2">
        <v>12.881970000000001</v>
      </c>
      <c r="G11244" s="2">
        <v>0.66652699999999998</v>
      </c>
      <c r="H11244" s="2">
        <v>0.67232499999999995</v>
      </c>
      <c r="J11244" s="2">
        <v>12.88477</v>
      </c>
      <c r="K11244" s="2">
        <v>0.48887000000000003</v>
      </c>
      <c r="L11244" s="2">
        <v>6.1330000000000003E-2</v>
      </c>
    </row>
    <row r="11245" spans="1:12" x14ac:dyDescent="0.2">
      <c r="A11245" s="2">
        <v>12.88547</v>
      </c>
      <c r="B11245" s="2">
        <v>102.7576</v>
      </c>
      <c r="C11245" s="2">
        <v>0.68051499999999998</v>
      </c>
      <c r="D11245" s="2">
        <v>1.417537</v>
      </c>
      <c r="F11245" s="2">
        <v>12.882669999999999</v>
      </c>
      <c r="G11245" s="2">
        <v>0.66710700000000001</v>
      </c>
      <c r="H11245" s="2">
        <v>0.67276000000000002</v>
      </c>
      <c r="J11245" s="2">
        <v>12.88547</v>
      </c>
      <c r="K11245" s="2">
        <v>0.489124</v>
      </c>
      <c r="L11245" s="2">
        <v>6.1228999999999999E-2</v>
      </c>
    </row>
    <row r="11246" spans="1:12" x14ac:dyDescent="0.2">
      <c r="A11246" s="2">
        <v>12.88618</v>
      </c>
      <c r="B11246" s="2">
        <v>102.7045</v>
      </c>
      <c r="C11246" s="2">
        <v>0.68118199999999995</v>
      </c>
      <c r="D11246" s="2">
        <v>1.4187419999999999</v>
      </c>
      <c r="F11246" s="2">
        <v>12.883369999999999</v>
      </c>
      <c r="G11246" s="2">
        <v>0.66744999999999999</v>
      </c>
      <c r="H11246" s="2">
        <v>0.67353799999999997</v>
      </c>
      <c r="J11246" s="2">
        <v>12.88618</v>
      </c>
      <c r="K11246" s="2">
        <v>0.48928199999999999</v>
      </c>
      <c r="L11246" s="2">
        <v>6.0904E-2</v>
      </c>
    </row>
    <row r="11247" spans="1:12" x14ac:dyDescent="0.2">
      <c r="A11247" s="2">
        <v>12.88688</v>
      </c>
      <c r="B11247" s="2">
        <v>102.6508</v>
      </c>
      <c r="C11247" s="2">
        <v>0.68229600000000001</v>
      </c>
      <c r="D11247" s="2">
        <v>1.4198489999999999</v>
      </c>
      <c r="F11247" s="2">
        <v>12.884069999999999</v>
      </c>
      <c r="G11247" s="2">
        <v>0.667709</v>
      </c>
      <c r="H11247" s="2">
        <v>0.67359199999999997</v>
      </c>
      <c r="J11247" s="2">
        <v>12.88688</v>
      </c>
      <c r="K11247" s="2">
        <v>0.48921399999999998</v>
      </c>
      <c r="L11247" s="2">
        <v>6.1004000000000003E-2</v>
      </c>
    </row>
    <row r="11248" spans="1:12" x14ac:dyDescent="0.2">
      <c r="A11248" s="2">
        <v>12.88758</v>
      </c>
      <c r="B11248" s="2">
        <v>102.5968</v>
      </c>
      <c r="C11248" s="2">
        <v>0.68254400000000004</v>
      </c>
      <c r="D11248" s="2">
        <v>1.420177</v>
      </c>
      <c r="F11248" s="2">
        <v>12.88477</v>
      </c>
      <c r="G11248" s="2">
        <v>0.66796900000000003</v>
      </c>
      <c r="H11248" s="2">
        <v>0.674126</v>
      </c>
      <c r="J11248" s="2">
        <v>12.88758</v>
      </c>
      <c r="K11248" s="2">
        <v>0.48901699999999998</v>
      </c>
      <c r="L11248" s="2">
        <v>6.1670999999999997E-2</v>
      </c>
    </row>
    <row r="11249" spans="1:12" x14ac:dyDescent="0.2">
      <c r="A11249" s="2">
        <v>12.88828</v>
      </c>
      <c r="B11249" s="2">
        <v>102.5425</v>
      </c>
      <c r="C11249" s="2">
        <v>0.68286800000000003</v>
      </c>
      <c r="D11249" s="2">
        <v>1.420474</v>
      </c>
      <c r="F11249" s="2">
        <v>12.88547</v>
      </c>
      <c r="G11249" s="2">
        <v>0.66884600000000005</v>
      </c>
      <c r="H11249" s="2">
        <v>0.67404200000000003</v>
      </c>
      <c r="J11249" s="2">
        <v>12.88828</v>
      </c>
      <c r="K11249" s="2">
        <v>0.489452</v>
      </c>
      <c r="L11249" s="2">
        <v>6.2107999999999997E-2</v>
      </c>
    </row>
    <row r="11250" spans="1:12" x14ac:dyDescent="0.2">
      <c r="A11250" s="2">
        <v>12.88898</v>
      </c>
      <c r="B11250" s="2">
        <v>102.4875</v>
      </c>
      <c r="C11250" s="2">
        <v>0.68315400000000004</v>
      </c>
      <c r="D11250" s="2">
        <v>1.421603</v>
      </c>
      <c r="F11250" s="2">
        <v>12.88618</v>
      </c>
      <c r="G11250" s="2">
        <v>0.66930400000000001</v>
      </c>
      <c r="H11250" s="2">
        <v>0.67466700000000002</v>
      </c>
      <c r="J11250" s="2">
        <v>12.88898</v>
      </c>
      <c r="K11250" s="2">
        <v>0.489149</v>
      </c>
      <c r="L11250" s="2">
        <v>6.2665999999999999E-2</v>
      </c>
    </row>
    <row r="11251" spans="1:12" x14ac:dyDescent="0.2">
      <c r="A11251" s="2">
        <v>12.88968</v>
      </c>
      <c r="B11251" s="2">
        <v>102.4327</v>
      </c>
      <c r="C11251" s="2">
        <v>0.68396699999999999</v>
      </c>
      <c r="D11251" s="2">
        <v>1.4228620000000001</v>
      </c>
      <c r="F11251" s="2">
        <v>12.88688</v>
      </c>
      <c r="G11251" s="2">
        <v>0.66944899999999996</v>
      </c>
      <c r="H11251" s="2">
        <v>0.67499500000000001</v>
      </c>
      <c r="J11251" s="2">
        <v>12.88968</v>
      </c>
      <c r="K11251" s="2">
        <v>0.48941200000000001</v>
      </c>
      <c r="L11251" s="2">
        <v>6.3314999999999996E-2</v>
      </c>
    </row>
    <row r="11252" spans="1:12" x14ac:dyDescent="0.2">
      <c r="A11252" s="2">
        <v>12.89038</v>
      </c>
      <c r="B11252" s="2">
        <v>102.37779999999999</v>
      </c>
      <c r="C11252" s="2">
        <v>0.68416100000000002</v>
      </c>
      <c r="D11252" s="2">
        <v>1.4236789999999999</v>
      </c>
      <c r="F11252" s="2">
        <v>12.88758</v>
      </c>
      <c r="G11252" s="2">
        <v>0.66915899999999995</v>
      </c>
      <c r="H11252" s="2">
        <v>0.67498800000000003</v>
      </c>
      <c r="J11252" s="2">
        <v>12.89038</v>
      </c>
      <c r="K11252" s="2">
        <v>0.48951099999999997</v>
      </c>
      <c r="L11252" s="2">
        <v>6.3531000000000004E-2</v>
      </c>
    </row>
    <row r="11253" spans="1:12" x14ac:dyDescent="0.2">
      <c r="A11253" s="2">
        <v>12.89109</v>
      </c>
      <c r="B11253" s="2">
        <v>102.32250000000001</v>
      </c>
      <c r="C11253" s="2">
        <v>0.68448200000000003</v>
      </c>
      <c r="D11253" s="2">
        <v>1.424388</v>
      </c>
      <c r="F11253" s="2">
        <v>12.88828</v>
      </c>
      <c r="G11253" s="2">
        <v>0.66983000000000004</v>
      </c>
      <c r="H11253" s="2">
        <v>0.67469000000000001</v>
      </c>
      <c r="J11253" s="2">
        <v>12.89109</v>
      </c>
      <c r="K11253" s="2">
        <v>0.49013099999999998</v>
      </c>
      <c r="L11253" s="2">
        <v>6.3825000000000007E-2</v>
      </c>
    </row>
    <row r="11254" spans="1:12" x14ac:dyDescent="0.2">
      <c r="A11254" s="2">
        <v>12.89179</v>
      </c>
      <c r="B11254" s="2">
        <v>102.26690000000001</v>
      </c>
      <c r="C11254" s="2">
        <v>0.68546200000000002</v>
      </c>
      <c r="D11254" s="2">
        <v>1.42506</v>
      </c>
      <c r="F11254" s="2">
        <v>12.88898</v>
      </c>
      <c r="G11254" s="2">
        <v>0.67007399999999995</v>
      </c>
      <c r="H11254" s="2">
        <v>0.67456099999999997</v>
      </c>
      <c r="J11254" s="2">
        <v>12.89179</v>
      </c>
      <c r="K11254" s="2">
        <v>0.49054300000000001</v>
      </c>
      <c r="L11254" s="2">
        <v>6.3980999999999996E-2</v>
      </c>
    </row>
    <row r="11255" spans="1:12" x14ac:dyDescent="0.2">
      <c r="A11255" s="2">
        <v>12.89249</v>
      </c>
      <c r="B11255" s="2">
        <v>102.2109</v>
      </c>
      <c r="C11255" s="2">
        <v>0.68633599999999995</v>
      </c>
      <c r="D11255" s="2">
        <v>1.425624</v>
      </c>
      <c r="F11255" s="2">
        <v>12.88968</v>
      </c>
      <c r="G11255" s="2">
        <v>0.670624</v>
      </c>
      <c r="H11255" s="2">
        <v>0.675064</v>
      </c>
      <c r="J11255" s="2">
        <v>12.89249</v>
      </c>
      <c r="K11255" s="2">
        <v>0.49112299999999998</v>
      </c>
      <c r="L11255" s="2">
        <v>6.3862000000000002E-2</v>
      </c>
    </row>
    <row r="11256" spans="1:12" x14ac:dyDescent="0.2">
      <c r="A11256" s="2">
        <v>12.893190000000001</v>
      </c>
      <c r="B11256" s="2">
        <v>102.1551</v>
      </c>
      <c r="C11256" s="2">
        <v>0.68670200000000003</v>
      </c>
      <c r="D11256" s="2">
        <v>1.426059</v>
      </c>
      <c r="F11256" s="2">
        <v>12.89038</v>
      </c>
      <c r="G11256" s="2">
        <v>0.67075300000000004</v>
      </c>
      <c r="H11256" s="2">
        <v>0.67575099999999999</v>
      </c>
      <c r="J11256" s="2">
        <v>12.893190000000001</v>
      </c>
      <c r="K11256" s="2">
        <v>0.49128300000000003</v>
      </c>
      <c r="L11256" s="2">
        <v>6.3607999999999998E-2</v>
      </c>
    </row>
    <row r="11257" spans="1:12" x14ac:dyDescent="0.2">
      <c r="A11257" s="2">
        <v>12.893890000000001</v>
      </c>
      <c r="B11257" s="2">
        <v>102.09990000000001</v>
      </c>
      <c r="C11257" s="2">
        <v>0.68701900000000005</v>
      </c>
      <c r="D11257" s="2">
        <v>1.4263110000000001</v>
      </c>
      <c r="F11257" s="2">
        <v>12.89109</v>
      </c>
      <c r="G11257" s="2">
        <v>0.67134099999999997</v>
      </c>
      <c r="H11257" s="2">
        <v>0.67559800000000003</v>
      </c>
      <c r="J11257" s="2">
        <v>12.893890000000001</v>
      </c>
      <c r="K11257" s="2">
        <v>0.491815</v>
      </c>
      <c r="L11257" s="2">
        <v>6.3440999999999997E-2</v>
      </c>
    </row>
    <row r="11258" spans="1:12" x14ac:dyDescent="0.2">
      <c r="A11258" s="2">
        <v>12.894590000000001</v>
      </c>
      <c r="B11258" s="2">
        <v>102.04430000000001</v>
      </c>
      <c r="C11258" s="2">
        <v>0.68724700000000005</v>
      </c>
      <c r="D11258" s="2">
        <v>1.4273560000000001</v>
      </c>
      <c r="F11258" s="2">
        <v>12.89179</v>
      </c>
      <c r="G11258" s="2">
        <v>0.67147100000000004</v>
      </c>
      <c r="H11258" s="2">
        <v>0.67624700000000004</v>
      </c>
      <c r="J11258" s="2">
        <v>12.894590000000001</v>
      </c>
      <c r="K11258" s="2">
        <v>0.49254599999999998</v>
      </c>
      <c r="L11258" s="2">
        <v>6.3520999999999994E-2</v>
      </c>
    </row>
    <row r="11259" spans="1:12" x14ac:dyDescent="0.2">
      <c r="A11259" s="2">
        <v>12.895289999999999</v>
      </c>
      <c r="B11259" s="2">
        <v>101.9881</v>
      </c>
      <c r="C11259" s="2">
        <v>0.68734700000000004</v>
      </c>
      <c r="D11259" s="2">
        <v>1.4283710000000001</v>
      </c>
      <c r="F11259" s="2">
        <v>12.89249</v>
      </c>
      <c r="G11259" s="2">
        <v>0.67115800000000003</v>
      </c>
      <c r="H11259" s="2">
        <v>0.67624700000000004</v>
      </c>
      <c r="J11259" s="2">
        <v>12.895289999999999</v>
      </c>
      <c r="K11259" s="2">
        <v>0.49302699999999999</v>
      </c>
      <c r="L11259" s="2">
        <v>6.3802999999999999E-2</v>
      </c>
    </row>
    <row r="11260" spans="1:12" x14ac:dyDescent="0.2">
      <c r="A11260" s="2">
        <v>12.895989999999999</v>
      </c>
      <c r="B11260" s="2">
        <v>101.9318</v>
      </c>
      <c r="C11260" s="2">
        <v>0.68825099999999995</v>
      </c>
      <c r="D11260" s="2">
        <v>1.429027</v>
      </c>
      <c r="F11260" s="2">
        <v>12.893190000000001</v>
      </c>
      <c r="G11260" s="2">
        <v>0.671516</v>
      </c>
      <c r="H11260" s="2">
        <v>0.67620100000000005</v>
      </c>
      <c r="J11260" s="2">
        <v>12.895989999999999</v>
      </c>
      <c r="K11260" s="2">
        <v>0.492649</v>
      </c>
      <c r="L11260" s="2">
        <v>6.3836000000000004E-2</v>
      </c>
    </row>
    <row r="11261" spans="1:12" x14ac:dyDescent="0.2">
      <c r="A11261" s="2">
        <v>12.896699999999999</v>
      </c>
      <c r="B11261" s="2">
        <v>101.8759</v>
      </c>
      <c r="C11261" s="2">
        <v>0.688415</v>
      </c>
      <c r="D11261" s="2">
        <v>1.4299040000000001</v>
      </c>
      <c r="F11261" s="2">
        <v>12.893890000000001</v>
      </c>
      <c r="G11261" s="2">
        <v>0.67194399999999999</v>
      </c>
      <c r="H11261" s="2">
        <v>0.676346</v>
      </c>
      <c r="J11261" s="2">
        <v>12.896699999999999</v>
      </c>
      <c r="K11261" s="2">
        <v>0.49241600000000002</v>
      </c>
      <c r="L11261" s="2">
        <v>6.3794000000000003E-2</v>
      </c>
    </row>
    <row r="11262" spans="1:12" x14ac:dyDescent="0.2">
      <c r="A11262" s="2">
        <v>12.897399999999999</v>
      </c>
      <c r="B11262" s="2">
        <v>101.82</v>
      </c>
      <c r="C11262" s="2">
        <v>0.68903300000000001</v>
      </c>
      <c r="D11262" s="2">
        <v>1.430957</v>
      </c>
      <c r="F11262" s="2">
        <v>12.894590000000001</v>
      </c>
      <c r="G11262" s="2">
        <v>0.671852</v>
      </c>
      <c r="H11262" s="2">
        <v>0.67663600000000002</v>
      </c>
      <c r="J11262" s="2">
        <v>12.897399999999999</v>
      </c>
      <c r="K11262" s="2">
        <v>0.49217</v>
      </c>
      <c r="L11262" s="2">
        <v>6.3801999999999998E-2</v>
      </c>
    </row>
    <row r="11263" spans="1:12" x14ac:dyDescent="0.2">
      <c r="A11263" s="2">
        <v>12.898099999999999</v>
      </c>
      <c r="B11263" s="2">
        <v>101.76390000000001</v>
      </c>
      <c r="C11263" s="2">
        <v>0.68978399999999995</v>
      </c>
      <c r="D11263" s="2">
        <v>1.4323380000000001</v>
      </c>
      <c r="F11263" s="2">
        <v>12.895289999999999</v>
      </c>
      <c r="G11263" s="2">
        <v>0.67210400000000003</v>
      </c>
      <c r="H11263" s="2">
        <v>0.67685700000000004</v>
      </c>
      <c r="J11263" s="2">
        <v>12.898099999999999</v>
      </c>
      <c r="K11263" s="2">
        <v>0.49186099999999999</v>
      </c>
      <c r="L11263" s="2">
        <v>6.3755999999999993E-2</v>
      </c>
    </row>
    <row r="11264" spans="1:12" x14ac:dyDescent="0.2">
      <c r="A11264" s="2">
        <v>12.8988</v>
      </c>
      <c r="B11264" s="2">
        <v>101.7081</v>
      </c>
      <c r="C11264" s="2">
        <v>0.69071899999999997</v>
      </c>
      <c r="D11264" s="2">
        <v>1.4335659999999999</v>
      </c>
      <c r="F11264" s="2">
        <v>12.895989999999999</v>
      </c>
      <c r="G11264" s="2">
        <v>0.67215000000000003</v>
      </c>
      <c r="H11264" s="2">
        <v>0.67701</v>
      </c>
      <c r="J11264" s="2">
        <v>12.8988</v>
      </c>
      <c r="K11264" s="2">
        <v>0.49254399999999998</v>
      </c>
      <c r="L11264" s="2">
        <v>6.4265000000000003E-2</v>
      </c>
    </row>
    <row r="11265" spans="1:12" x14ac:dyDescent="0.2">
      <c r="A11265" s="2">
        <v>12.8995</v>
      </c>
      <c r="B11265" s="2">
        <v>101.652</v>
      </c>
      <c r="C11265" s="2">
        <v>0.69078399999999995</v>
      </c>
      <c r="D11265" s="2">
        <v>1.4339630000000001</v>
      </c>
      <c r="F11265" s="2">
        <v>12.896699999999999</v>
      </c>
      <c r="G11265" s="2">
        <v>0.67230999999999996</v>
      </c>
      <c r="H11265" s="2">
        <v>0.67712399999999995</v>
      </c>
      <c r="J11265" s="2">
        <v>12.8995</v>
      </c>
      <c r="K11265" s="2">
        <v>0.492479</v>
      </c>
      <c r="L11265" s="2">
        <v>6.4899999999999999E-2</v>
      </c>
    </row>
    <row r="11266" spans="1:12" x14ac:dyDescent="0.2">
      <c r="A11266" s="2">
        <v>12.9002</v>
      </c>
      <c r="B11266" s="2">
        <v>101.5955</v>
      </c>
      <c r="C11266" s="2">
        <v>0.69122600000000001</v>
      </c>
      <c r="D11266" s="2">
        <v>1.434283</v>
      </c>
      <c r="F11266" s="2">
        <v>12.897399999999999</v>
      </c>
      <c r="G11266" s="2">
        <v>0.67232499999999995</v>
      </c>
      <c r="H11266" s="2">
        <v>0.67752100000000004</v>
      </c>
      <c r="J11266" s="2">
        <v>12.9002</v>
      </c>
      <c r="K11266" s="2">
        <v>0.49225200000000002</v>
      </c>
      <c r="L11266" s="2">
        <v>6.5197000000000005E-2</v>
      </c>
    </row>
    <row r="11267" spans="1:12" x14ac:dyDescent="0.2">
      <c r="A11267" s="2">
        <v>12.90091</v>
      </c>
      <c r="B11267" s="2">
        <v>101.5389</v>
      </c>
      <c r="C11267" s="2">
        <v>0.69243500000000002</v>
      </c>
      <c r="D11267" s="2">
        <v>1.4344889999999999</v>
      </c>
      <c r="F11267" s="2">
        <v>12.898099999999999</v>
      </c>
      <c r="G11267" s="2">
        <v>0.67276000000000002</v>
      </c>
      <c r="H11267" s="2">
        <v>0.677902</v>
      </c>
      <c r="J11267" s="2">
        <v>12.90091</v>
      </c>
      <c r="K11267" s="2">
        <v>0.492452</v>
      </c>
      <c r="L11267" s="2">
        <v>6.5369999999999998E-2</v>
      </c>
    </row>
    <row r="11268" spans="1:12" x14ac:dyDescent="0.2">
      <c r="A11268" s="2">
        <v>12.90161</v>
      </c>
      <c r="B11268" s="2">
        <v>101.482</v>
      </c>
      <c r="C11268" s="2">
        <v>0.69328999999999996</v>
      </c>
      <c r="D11268" s="2">
        <v>1.4355880000000001</v>
      </c>
      <c r="F11268" s="2">
        <v>12.8988</v>
      </c>
      <c r="G11268" s="2">
        <v>0.67353799999999997</v>
      </c>
      <c r="H11268" s="2">
        <v>0.67765799999999998</v>
      </c>
      <c r="J11268" s="2">
        <v>12.90161</v>
      </c>
      <c r="K11268" s="2">
        <v>0.49270199999999997</v>
      </c>
      <c r="L11268" s="2">
        <v>6.5379000000000007E-2</v>
      </c>
    </row>
    <row r="11269" spans="1:12" x14ac:dyDescent="0.2">
      <c r="A11269" s="2">
        <v>12.90231</v>
      </c>
      <c r="B11269" s="2">
        <v>101.42529999999999</v>
      </c>
      <c r="C11269" s="2">
        <v>0.69371700000000003</v>
      </c>
      <c r="D11269" s="2">
        <v>1.436687</v>
      </c>
      <c r="F11269" s="2">
        <v>12.8995</v>
      </c>
      <c r="G11269" s="2">
        <v>0.67359199999999997</v>
      </c>
      <c r="H11269" s="2">
        <v>0.677338</v>
      </c>
      <c r="J11269" s="2">
        <v>12.90231</v>
      </c>
      <c r="K11269" s="2">
        <v>0.49296600000000002</v>
      </c>
      <c r="L11269" s="2">
        <v>6.5106999999999998E-2</v>
      </c>
    </row>
    <row r="11270" spans="1:12" x14ac:dyDescent="0.2">
      <c r="A11270" s="2">
        <v>12.90301</v>
      </c>
      <c r="B11270" s="2">
        <v>101.3682</v>
      </c>
      <c r="C11270" s="2">
        <v>0.69425899999999996</v>
      </c>
      <c r="D11270" s="2">
        <v>1.437503</v>
      </c>
      <c r="F11270" s="2">
        <v>12.9002</v>
      </c>
      <c r="G11270" s="2">
        <v>0.674126</v>
      </c>
      <c r="H11270" s="2">
        <v>0.67732199999999998</v>
      </c>
      <c r="J11270" s="2">
        <v>12.90301</v>
      </c>
      <c r="K11270" s="2">
        <v>0.493755</v>
      </c>
      <c r="L11270" s="2">
        <v>6.4227999999999993E-2</v>
      </c>
    </row>
    <row r="11271" spans="1:12" x14ac:dyDescent="0.2">
      <c r="A11271" s="2">
        <v>12.90371</v>
      </c>
      <c r="B11271" s="2">
        <v>101.3111</v>
      </c>
      <c r="C11271" s="2">
        <v>0.69471700000000003</v>
      </c>
      <c r="D11271" s="2">
        <v>1.43848</v>
      </c>
      <c r="F11271" s="2">
        <v>12.90091</v>
      </c>
      <c r="G11271" s="2">
        <v>0.67404200000000003</v>
      </c>
      <c r="H11271" s="2">
        <v>0.67730699999999999</v>
      </c>
      <c r="J11271" s="2">
        <v>12.90371</v>
      </c>
      <c r="K11271" s="2">
        <v>0.49397999999999997</v>
      </c>
      <c r="L11271" s="2">
        <v>6.3742999999999994E-2</v>
      </c>
    </row>
    <row r="11272" spans="1:12" x14ac:dyDescent="0.2">
      <c r="A11272" s="2">
        <v>12.90441</v>
      </c>
      <c r="B11272" s="2">
        <v>101.25449999999999</v>
      </c>
      <c r="C11272" s="2">
        <v>0.69525800000000004</v>
      </c>
      <c r="D11272" s="2">
        <v>1.4388380000000001</v>
      </c>
      <c r="F11272" s="2">
        <v>12.90161</v>
      </c>
      <c r="G11272" s="2">
        <v>0.67466700000000002</v>
      </c>
      <c r="H11272" s="2">
        <v>0.67781100000000005</v>
      </c>
      <c r="J11272" s="2">
        <v>12.90441</v>
      </c>
      <c r="K11272" s="2">
        <v>0.494278</v>
      </c>
      <c r="L11272" s="2">
        <v>6.3644000000000006E-2</v>
      </c>
    </row>
    <row r="11273" spans="1:12" x14ac:dyDescent="0.2">
      <c r="A11273" s="2">
        <v>12.905110000000001</v>
      </c>
      <c r="B11273" s="2">
        <v>101.1978</v>
      </c>
      <c r="C11273" s="2">
        <v>0.69584199999999996</v>
      </c>
      <c r="D11273" s="2">
        <v>1.4394100000000001</v>
      </c>
      <c r="F11273" s="2">
        <v>12.90231</v>
      </c>
      <c r="G11273" s="2">
        <v>0.67499500000000001</v>
      </c>
      <c r="H11273" s="2">
        <v>0.67811600000000005</v>
      </c>
      <c r="J11273" s="2">
        <v>12.905110000000001</v>
      </c>
      <c r="K11273" s="2">
        <v>0.495172</v>
      </c>
      <c r="L11273" s="2">
        <v>6.3269000000000006E-2</v>
      </c>
    </row>
    <row r="11274" spans="1:12" x14ac:dyDescent="0.2">
      <c r="A11274" s="2">
        <v>12.905810000000001</v>
      </c>
      <c r="B11274" s="2">
        <v>101.1408</v>
      </c>
      <c r="C11274" s="2">
        <v>0.69664700000000002</v>
      </c>
      <c r="D11274" s="2">
        <v>1.440585</v>
      </c>
      <c r="F11274" s="2">
        <v>12.90301</v>
      </c>
      <c r="G11274" s="2">
        <v>0.67498800000000003</v>
      </c>
      <c r="H11274" s="2">
        <v>0.67819200000000002</v>
      </c>
      <c r="J11274" s="2">
        <v>12.905810000000001</v>
      </c>
      <c r="K11274" s="2">
        <v>0.49508099999999999</v>
      </c>
      <c r="L11274" s="2">
        <v>6.3178999999999999E-2</v>
      </c>
    </row>
    <row r="11275" spans="1:12" x14ac:dyDescent="0.2">
      <c r="A11275" s="2">
        <v>12.90652</v>
      </c>
      <c r="B11275" s="2">
        <v>101.0836</v>
      </c>
      <c r="C11275" s="2">
        <v>0.69739799999999996</v>
      </c>
      <c r="D11275" s="2">
        <v>1.441127</v>
      </c>
      <c r="F11275" s="2">
        <v>12.90371</v>
      </c>
      <c r="G11275" s="2">
        <v>0.67469000000000001</v>
      </c>
      <c r="H11275" s="2">
        <v>0.67833699999999997</v>
      </c>
      <c r="J11275" s="2">
        <v>12.90652</v>
      </c>
      <c r="K11275" s="2">
        <v>0.49507499999999999</v>
      </c>
      <c r="L11275" s="2">
        <v>6.2998999999999999E-2</v>
      </c>
    </row>
    <row r="11276" spans="1:12" x14ac:dyDescent="0.2">
      <c r="A11276" s="2">
        <v>12.907220000000001</v>
      </c>
      <c r="B11276" s="2">
        <v>101.0261</v>
      </c>
      <c r="C11276" s="2">
        <v>0.69837099999999996</v>
      </c>
      <c r="D11276" s="2">
        <v>1.4415309999999999</v>
      </c>
      <c r="F11276" s="2">
        <v>12.90441</v>
      </c>
      <c r="G11276" s="2">
        <v>0.67456099999999997</v>
      </c>
      <c r="H11276" s="2">
        <v>0.67869599999999997</v>
      </c>
      <c r="J11276" s="2">
        <v>12.907220000000001</v>
      </c>
      <c r="K11276" s="2">
        <v>0.495396</v>
      </c>
      <c r="L11276" s="2">
        <v>6.2703999999999996E-2</v>
      </c>
    </row>
    <row r="11277" spans="1:12" x14ac:dyDescent="0.2">
      <c r="A11277" s="2">
        <v>12.907920000000001</v>
      </c>
      <c r="B11277" s="2">
        <v>100.9687</v>
      </c>
      <c r="C11277" s="2">
        <v>0.698322</v>
      </c>
      <c r="D11277" s="2">
        <v>1.4424239999999999</v>
      </c>
      <c r="F11277" s="2">
        <v>12.905110000000001</v>
      </c>
      <c r="G11277" s="2">
        <v>0.675064</v>
      </c>
      <c r="H11277" s="2">
        <v>0.67913800000000002</v>
      </c>
      <c r="J11277" s="2">
        <v>12.907920000000001</v>
      </c>
      <c r="K11277" s="2">
        <v>0.49509999999999998</v>
      </c>
      <c r="L11277" s="2">
        <v>6.2391000000000002E-2</v>
      </c>
    </row>
    <row r="11278" spans="1:12" x14ac:dyDescent="0.2">
      <c r="A11278" s="2">
        <v>12.908620000000001</v>
      </c>
      <c r="B11278" s="2">
        <v>100.9114</v>
      </c>
      <c r="C11278" s="2">
        <v>0.69816100000000003</v>
      </c>
      <c r="D11278" s="2">
        <v>1.44337</v>
      </c>
      <c r="F11278" s="2">
        <v>12.905810000000001</v>
      </c>
      <c r="G11278" s="2">
        <v>0.67575099999999999</v>
      </c>
      <c r="H11278" s="2">
        <v>0.67985499999999999</v>
      </c>
      <c r="J11278" s="2">
        <v>12.908620000000001</v>
      </c>
      <c r="K11278" s="2">
        <v>0.49515700000000001</v>
      </c>
      <c r="L11278" s="2">
        <v>6.2517000000000003E-2</v>
      </c>
    </row>
    <row r="11279" spans="1:12" x14ac:dyDescent="0.2">
      <c r="A11279" s="2">
        <v>12.909319999999999</v>
      </c>
      <c r="B11279" s="2">
        <v>100.854</v>
      </c>
      <c r="C11279" s="2">
        <v>0.69838999999999996</v>
      </c>
      <c r="D11279" s="2">
        <v>1.444682</v>
      </c>
      <c r="F11279" s="2">
        <v>12.90652</v>
      </c>
      <c r="G11279" s="2">
        <v>0.67559800000000003</v>
      </c>
      <c r="H11279" s="2">
        <v>0.68075600000000003</v>
      </c>
      <c r="J11279" s="2">
        <v>12.909319999999999</v>
      </c>
      <c r="K11279" s="2">
        <v>0.495392</v>
      </c>
      <c r="L11279" s="2">
        <v>6.2729999999999994E-2</v>
      </c>
    </row>
    <row r="11280" spans="1:12" x14ac:dyDescent="0.2">
      <c r="A11280" s="2">
        <v>12.910019999999999</v>
      </c>
      <c r="B11280" s="2">
        <v>100.7961</v>
      </c>
      <c r="C11280" s="2">
        <v>0.69854700000000003</v>
      </c>
      <c r="D11280" s="2">
        <v>1.445438</v>
      </c>
      <c r="F11280" s="2">
        <v>12.907220000000001</v>
      </c>
      <c r="G11280" s="2">
        <v>0.67624700000000004</v>
      </c>
      <c r="H11280" s="2">
        <v>0.68106800000000001</v>
      </c>
      <c r="J11280" s="2">
        <v>12.910019999999999</v>
      </c>
      <c r="K11280" s="2">
        <v>0.495388</v>
      </c>
      <c r="L11280" s="2">
        <v>6.3076999999999994E-2</v>
      </c>
    </row>
    <row r="11281" spans="1:12" x14ac:dyDescent="0.2">
      <c r="A11281" s="2">
        <v>12.91072</v>
      </c>
      <c r="B11281" s="2">
        <v>100.73820000000001</v>
      </c>
      <c r="C11281" s="2">
        <v>0.69890099999999999</v>
      </c>
      <c r="D11281" s="2">
        <v>1.4462999999999999</v>
      </c>
      <c r="F11281" s="2">
        <v>12.907920000000001</v>
      </c>
      <c r="G11281" s="2">
        <v>0.67624700000000004</v>
      </c>
      <c r="H11281" s="2">
        <v>0.68131299999999995</v>
      </c>
      <c r="J11281" s="2">
        <v>12.91072</v>
      </c>
      <c r="K11281" s="2">
        <v>0.49531700000000001</v>
      </c>
      <c r="L11281" s="2">
        <v>6.3412999999999997E-2</v>
      </c>
    </row>
    <row r="11282" spans="1:12" x14ac:dyDescent="0.2">
      <c r="A11282" s="2">
        <v>12.911429999999999</v>
      </c>
      <c r="B11282" s="2">
        <v>100.68089999999999</v>
      </c>
      <c r="C11282" s="2">
        <v>0.69934399999999997</v>
      </c>
      <c r="D11282" s="2">
        <v>1.4471309999999999</v>
      </c>
      <c r="F11282" s="2">
        <v>12.908620000000001</v>
      </c>
      <c r="G11282" s="2">
        <v>0.67620100000000005</v>
      </c>
      <c r="H11282" s="2">
        <v>0.681755</v>
      </c>
      <c r="J11282" s="2">
        <v>12.911429999999999</v>
      </c>
      <c r="K11282" s="2">
        <v>0.49572899999999998</v>
      </c>
      <c r="L11282" s="2">
        <v>6.3328999999999996E-2</v>
      </c>
    </row>
    <row r="11283" spans="1:12" x14ac:dyDescent="0.2">
      <c r="A11283" s="2">
        <v>12.912129999999999</v>
      </c>
      <c r="B11283" s="2">
        <v>100.623</v>
      </c>
      <c r="C11283" s="2">
        <v>0.69967599999999996</v>
      </c>
      <c r="D11283" s="2">
        <v>1.4477800000000001</v>
      </c>
      <c r="F11283" s="2">
        <v>12.909319999999999</v>
      </c>
      <c r="G11283" s="2">
        <v>0.676346</v>
      </c>
      <c r="H11283" s="2">
        <v>0.682365</v>
      </c>
      <c r="J11283" s="2">
        <v>12.912129999999999</v>
      </c>
      <c r="K11283" s="2">
        <v>0.49602499999999999</v>
      </c>
      <c r="L11283" s="2">
        <v>6.3323000000000004E-2</v>
      </c>
    </row>
    <row r="11284" spans="1:12" x14ac:dyDescent="0.2">
      <c r="A11284" s="2">
        <v>12.91283</v>
      </c>
      <c r="B11284" s="2">
        <v>100.5651</v>
      </c>
      <c r="C11284" s="2">
        <v>0.69960299999999997</v>
      </c>
      <c r="D11284" s="2">
        <v>1.448993</v>
      </c>
      <c r="F11284" s="2">
        <v>12.910019999999999</v>
      </c>
      <c r="G11284" s="2">
        <v>0.67663600000000002</v>
      </c>
      <c r="H11284" s="2">
        <v>0.68276999999999999</v>
      </c>
      <c r="J11284" s="2">
        <v>12.91283</v>
      </c>
      <c r="K11284" s="2">
        <v>0.496286</v>
      </c>
      <c r="L11284" s="2">
        <v>6.3225000000000003E-2</v>
      </c>
    </row>
    <row r="11285" spans="1:12" x14ac:dyDescent="0.2">
      <c r="A11285" s="2">
        <v>12.91353</v>
      </c>
      <c r="B11285" s="2">
        <v>100.50709999999999</v>
      </c>
      <c r="C11285" s="2">
        <v>0.69952300000000001</v>
      </c>
      <c r="D11285" s="2">
        <v>1.4502440000000001</v>
      </c>
      <c r="F11285" s="2">
        <v>12.91072</v>
      </c>
      <c r="G11285" s="2">
        <v>0.67685700000000004</v>
      </c>
      <c r="H11285" s="2">
        <v>0.683365</v>
      </c>
      <c r="J11285" s="2">
        <v>12.91353</v>
      </c>
      <c r="K11285" s="2">
        <v>0.49611499999999997</v>
      </c>
      <c r="L11285" s="2">
        <v>6.3072000000000003E-2</v>
      </c>
    </row>
    <row r="11286" spans="1:12" x14ac:dyDescent="0.2">
      <c r="A11286" s="2">
        <v>12.91423</v>
      </c>
      <c r="B11286" s="2">
        <v>100.4492</v>
      </c>
      <c r="C11286" s="2">
        <v>0.70009500000000002</v>
      </c>
      <c r="D11286" s="2">
        <v>1.45103</v>
      </c>
      <c r="F11286" s="2">
        <v>12.911429999999999</v>
      </c>
      <c r="G11286" s="2">
        <v>0.67701</v>
      </c>
      <c r="H11286" s="2">
        <v>0.68386100000000005</v>
      </c>
      <c r="J11286" s="2">
        <v>12.91423</v>
      </c>
      <c r="K11286" s="2">
        <v>0.49671500000000002</v>
      </c>
      <c r="L11286" s="2">
        <v>6.3267000000000004E-2</v>
      </c>
    </row>
    <row r="11287" spans="1:12" x14ac:dyDescent="0.2">
      <c r="A11287" s="2">
        <v>12.91493</v>
      </c>
      <c r="B11287" s="2">
        <v>100.39060000000001</v>
      </c>
      <c r="C11287" s="2">
        <v>0.70128599999999996</v>
      </c>
      <c r="D11287" s="2">
        <v>1.451862</v>
      </c>
      <c r="F11287" s="2">
        <v>12.912129999999999</v>
      </c>
      <c r="G11287" s="2">
        <v>0.67712399999999995</v>
      </c>
      <c r="H11287" s="2">
        <v>0.68466199999999999</v>
      </c>
      <c r="J11287" s="2">
        <v>12.91493</v>
      </c>
      <c r="K11287" s="2">
        <v>0.49681599999999998</v>
      </c>
      <c r="L11287" s="2">
        <v>6.3117999999999994E-2</v>
      </c>
    </row>
    <row r="11288" spans="1:12" x14ac:dyDescent="0.2">
      <c r="A11288" s="2">
        <v>12.91563</v>
      </c>
      <c r="B11288" s="2">
        <v>100.3321</v>
      </c>
      <c r="C11288" s="2">
        <v>0.70170900000000003</v>
      </c>
      <c r="D11288" s="2">
        <v>1.452159</v>
      </c>
      <c r="F11288" s="2">
        <v>12.91283</v>
      </c>
      <c r="G11288" s="2">
        <v>0.67752100000000004</v>
      </c>
      <c r="H11288" s="2">
        <v>0.68489100000000003</v>
      </c>
      <c r="J11288" s="2">
        <v>12.91563</v>
      </c>
      <c r="K11288" s="2">
        <v>0.49754900000000002</v>
      </c>
      <c r="L11288" s="2">
        <v>6.3395000000000007E-2</v>
      </c>
    </row>
    <row r="11289" spans="1:12" x14ac:dyDescent="0.2">
      <c r="A11289" s="2">
        <v>12.91633</v>
      </c>
      <c r="B11289" s="2">
        <v>100.2734</v>
      </c>
      <c r="C11289" s="2">
        <v>0.70241100000000001</v>
      </c>
      <c r="D11289" s="2">
        <v>1.45248</v>
      </c>
      <c r="F11289" s="2">
        <v>12.91353</v>
      </c>
      <c r="G11289" s="2">
        <v>0.677902</v>
      </c>
      <c r="H11289" s="2">
        <v>0.68500499999999998</v>
      </c>
      <c r="J11289" s="2">
        <v>12.91633</v>
      </c>
      <c r="K11289" s="2">
        <v>0.49778</v>
      </c>
      <c r="L11289" s="2">
        <v>6.3433000000000003E-2</v>
      </c>
    </row>
    <row r="11290" spans="1:12" x14ac:dyDescent="0.2">
      <c r="A11290" s="2">
        <v>12.91704</v>
      </c>
      <c r="B11290" s="2">
        <v>100.2145</v>
      </c>
      <c r="C11290" s="2">
        <v>0.70259799999999994</v>
      </c>
      <c r="D11290" s="2">
        <v>1.453136</v>
      </c>
      <c r="F11290" s="2">
        <v>12.91423</v>
      </c>
      <c r="G11290" s="2">
        <v>0.67765799999999998</v>
      </c>
      <c r="H11290" s="2">
        <v>0.68536399999999997</v>
      </c>
      <c r="J11290" s="2">
        <v>12.91704</v>
      </c>
      <c r="K11290" s="2">
        <v>0.49809599999999998</v>
      </c>
      <c r="L11290" s="2">
        <v>6.3067999999999999E-2</v>
      </c>
    </row>
    <row r="11291" spans="1:12" x14ac:dyDescent="0.2">
      <c r="A11291" s="2">
        <v>12.91774</v>
      </c>
      <c r="B11291" s="2">
        <v>100.1557</v>
      </c>
      <c r="C11291" s="2">
        <v>0.70259400000000005</v>
      </c>
      <c r="D11291" s="2">
        <v>1.4538759999999999</v>
      </c>
      <c r="F11291" s="2">
        <v>12.91493</v>
      </c>
      <c r="G11291" s="2">
        <v>0.677338</v>
      </c>
      <c r="H11291" s="2">
        <v>0.68559300000000001</v>
      </c>
      <c r="J11291" s="2">
        <v>12.91774</v>
      </c>
      <c r="K11291" s="2">
        <v>0.49809399999999998</v>
      </c>
      <c r="L11291" s="2">
        <v>6.3091999999999995E-2</v>
      </c>
    </row>
    <row r="11292" spans="1:12" x14ac:dyDescent="0.2">
      <c r="A11292" s="2">
        <v>12.91844</v>
      </c>
      <c r="B11292" s="2">
        <v>100.0966</v>
      </c>
      <c r="C11292" s="2">
        <v>0.70315899999999998</v>
      </c>
      <c r="D11292" s="2">
        <v>1.454906</v>
      </c>
      <c r="F11292" s="2">
        <v>12.91563</v>
      </c>
      <c r="G11292" s="2">
        <v>0.67732199999999998</v>
      </c>
      <c r="H11292" s="2">
        <v>0.68645500000000004</v>
      </c>
      <c r="J11292" s="2">
        <v>12.91844</v>
      </c>
      <c r="K11292" s="2">
        <v>0.49820900000000001</v>
      </c>
      <c r="L11292" s="2">
        <v>6.2937999999999994E-2</v>
      </c>
    </row>
    <row r="11293" spans="1:12" x14ac:dyDescent="0.2">
      <c r="A11293" s="2">
        <v>12.919140000000001</v>
      </c>
      <c r="B11293" s="2">
        <v>100.0376</v>
      </c>
      <c r="C11293" s="2">
        <v>0.70294500000000004</v>
      </c>
      <c r="D11293" s="2">
        <v>1.4558359999999999</v>
      </c>
      <c r="F11293" s="2">
        <v>12.91633</v>
      </c>
      <c r="G11293" s="2">
        <v>0.67730699999999999</v>
      </c>
      <c r="H11293" s="2">
        <v>0.68678300000000003</v>
      </c>
      <c r="J11293" s="2">
        <v>12.919140000000001</v>
      </c>
      <c r="K11293" s="2">
        <v>0.498421</v>
      </c>
      <c r="L11293" s="2">
        <v>6.2896999999999995E-2</v>
      </c>
    </row>
    <row r="11294" spans="1:12" x14ac:dyDescent="0.2">
      <c r="A11294" s="2">
        <v>12.919840000000001</v>
      </c>
      <c r="B11294" s="2">
        <v>99.978170000000006</v>
      </c>
      <c r="C11294" s="2">
        <v>0.70325800000000005</v>
      </c>
      <c r="D11294" s="2">
        <v>1.456836</v>
      </c>
      <c r="F11294" s="2">
        <v>12.91704</v>
      </c>
      <c r="G11294" s="2">
        <v>0.67781100000000005</v>
      </c>
      <c r="H11294" s="2">
        <v>0.68691999999999998</v>
      </c>
      <c r="J11294" s="2">
        <v>12.919840000000001</v>
      </c>
      <c r="K11294" s="2">
        <v>0.499031</v>
      </c>
      <c r="L11294" s="2">
        <v>6.3060000000000005E-2</v>
      </c>
    </row>
    <row r="11295" spans="1:12" x14ac:dyDescent="0.2">
      <c r="A11295" s="2">
        <v>12.920540000000001</v>
      </c>
      <c r="B11295" s="2">
        <v>99.918660000000003</v>
      </c>
      <c r="C11295" s="2">
        <v>0.70375699999999997</v>
      </c>
      <c r="D11295" s="2">
        <v>1.4574309999999999</v>
      </c>
      <c r="F11295" s="2">
        <v>12.91774</v>
      </c>
      <c r="G11295" s="2">
        <v>0.67811600000000005</v>
      </c>
      <c r="H11295" s="2">
        <v>0.68731699999999996</v>
      </c>
      <c r="J11295" s="2">
        <v>12.920540000000001</v>
      </c>
      <c r="K11295" s="2">
        <v>0.49883300000000003</v>
      </c>
      <c r="L11295" s="2">
        <v>6.3209000000000001E-2</v>
      </c>
    </row>
    <row r="11296" spans="1:12" x14ac:dyDescent="0.2">
      <c r="A11296" s="2">
        <v>12.921250000000001</v>
      </c>
      <c r="B11296" s="2">
        <v>99.859620000000007</v>
      </c>
      <c r="C11296" s="2">
        <v>0.70419600000000004</v>
      </c>
      <c r="D11296" s="2">
        <v>1.457843</v>
      </c>
      <c r="F11296" s="2">
        <v>12.91844</v>
      </c>
      <c r="G11296" s="2">
        <v>0.67819200000000002</v>
      </c>
      <c r="H11296" s="2">
        <v>0.68694299999999997</v>
      </c>
      <c r="J11296" s="2">
        <v>12.921250000000001</v>
      </c>
      <c r="K11296" s="2">
        <v>0.49928099999999997</v>
      </c>
      <c r="L11296" s="2">
        <v>6.3630000000000006E-2</v>
      </c>
    </row>
    <row r="11297" spans="1:12" x14ac:dyDescent="0.2">
      <c r="A11297" s="2">
        <v>12.921950000000001</v>
      </c>
      <c r="B11297" s="2">
        <v>99.800449999999998</v>
      </c>
      <c r="C11297" s="2">
        <v>0.70411999999999997</v>
      </c>
      <c r="D11297" s="2">
        <v>1.458682</v>
      </c>
      <c r="F11297" s="2">
        <v>12.919140000000001</v>
      </c>
      <c r="G11297" s="2">
        <v>0.67833699999999997</v>
      </c>
      <c r="H11297" s="2">
        <v>0.68727899999999997</v>
      </c>
      <c r="J11297" s="2">
        <v>12.921950000000001</v>
      </c>
      <c r="K11297" s="2">
        <v>0.49962600000000001</v>
      </c>
      <c r="L11297" s="2">
        <v>6.3769999999999993E-2</v>
      </c>
    </row>
    <row r="11298" spans="1:12" x14ac:dyDescent="0.2">
      <c r="A11298" s="2">
        <v>12.922650000000001</v>
      </c>
      <c r="B11298" s="2">
        <v>99.741119999999995</v>
      </c>
      <c r="C11298" s="2">
        <v>0.70509999999999995</v>
      </c>
      <c r="D11298" s="2">
        <v>1.459689</v>
      </c>
      <c r="F11298" s="2">
        <v>12.919840000000001</v>
      </c>
      <c r="G11298" s="2">
        <v>0.67869599999999997</v>
      </c>
      <c r="H11298" s="2">
        <v>0.68704200000000004</v>
      </c>
      <c r="J11298" s="2">
        <v>12.922650000000001</v>
      </c>
      <c r="K11298" s="2">
        <v>0.49984699999999999</v>
      </c>
      <c r="L11298" s="2">
        <v>6.3559000000000004E-2</v>
      </c>
    </row>
    <row r="11299" spans="1:12" x14ac:dyDescent="0.2">
      <c r="A11299" s="2">
        <v>12.923349999999999</v>
      </c>
      <c r="B11299" s="2">
        <v>99.681749999999994</v>
      </c>
      <c r="C11299" s="2">
        <v>0.70562999999999998</v>
      </c>
      <c r="D11299" s="2">
        <v>1.4605509999999999</v>
      </c>
      <c r="F11299" s="2">
        <v>12.920540000000001</v>
      </c>
      <c r="G11299" s="2">
        <v>0.67913800000000002</v>
      </c>
      <c r="H11299" s="2">
        <v>0.68779800000000002</v>
      </c>
      <c r="J11299" s="2">
        <v>12.923349999999999</v>
      </c>
      <c r="K11299" s="2">
        <v>0.49970999999999999</v>
      </c>
      <c r="L11299" s="2">
        <v>6.3311000000000006E-2</v>
      </c>
    </row>
    <row r="11300" spans="1:12" x14ac:dyDescent="0.2">
      <c r="A11300" s="2">
        <v>12.924049999999999</v>
      </c>
      <c r="B11300" s="2">
        <v>99.62285</v>
      </c>
      <c r="C11300" s="2">
        <v>0.70625199999999999</v>
      </c>
      <c r="D11300" s="2">
        <v>1.46123</v>
      </c>
      <c r="F11300" s="2">
        <v>12.921250000000001</v>
      </c>
      <c r="G11300" s="2">
        <v>0.67985499999999999</v>
      </c>
      <c r="H11300" s="2">
        <v>0.68830899999999995</v>
      </c>
      <c r="J11300" s="2">
        <v>12.924049999999999</v>
      </c>
      <c r="K11300" s="2">
        <v>0.50050499999999998</v>
      </c>
      <c r="L11300" s="2">
        <v>6.2839999999999993E-2</v>
      </c>
    </row>
    <row r="11301" spans="1:12" x14ac:dyDescent="0.2">
      <c r="A11301" s="2">
        <v>12.92475</v>
      </c>
      <c r="B11301" s="2">
        <v>99.563310000000001</v>
      </c>
      <c r="C11301" s="2">
        <v>0.70651600000000003</v>
      </c>
      <c r="D11301" s="2">
        <v>1.4613830000000001</v>
      </c>
      <c r="F11301" s="2">
        <v>12.921950000000001</v>
      </c>
      <c r="G11301" s="2">
        <v>0.68075600000000003</v>
      </c>
      <c r="H11301" s="2">
        <v>0.68838500000000002</v>
      </c>
      <c r="J11301" s="2">
        <v>12.92475</v>
      </c>
      <c r="K11301" s="2">
        <v>0.50056400000000001</v>
      </c>
      <c r="L11301" s="2">
        <v>6.2327E-2</v>
      </c>
    </row>
    <row r="11302" spans="1:12" x14ac:dyDescent="0.2">
      <c r="A11302" s="2">
        <v>12.92545</v>
      </c>
      <c r="B11302" s="2">
        <v>99.503749999999997</v>
      </c>
      <c r="C11302" s="2">
        <v>0.70713300000000001</v>
      </c>
      <c r="D11302" s="2">
        <v>1.4621770000000001</v>
      </c>
      <c r="F11302" s="2">
        <v>12.922650000000001</v>
      </c>
      <c r="G11302" s="2">
        <v>0.68106800000000001</v>
      </c>
      <c r="H11302" s="2">
        <v>0.68864400000000003</v>
      </c>
      <c r="J11302" s="2">
        <v>12.92545</v>
      </c>
      <c r="K11302" s="2">
        <v>0.50077400000000005</v>
      </c>
      <c r="L11302" s="2">
        <v>6.1924E-2</v>
      </c>
    </row>
    <row r="11303" spans="1:12" x14ac:dyDescent="0.2">
      <c r="A11303" s="2">
        <v>12.92615</v>
      </c>
      <c r="B11303" s="2">
        <v>99.444689999999994</v>
      </c>
      <c r="C11303" s="2">
        <v>0.70712600000000003</v>
      </c>
      <c r="D11303" s="2">
        <v>1.4630460000000001</v>
      </c>
      <c r="F11303" s="2">
        <v>12.923349999999999</v>
      </c>
      <c r="G11303" s="2">
        <v>0.68131299999999995</v>
      </c>
      <c r="H11303" s="2">
        <v>0.68978899999999999</v>
      </c>
      <c r="J11303" s="2">
        <v>12.92615</v>
      </c>
      <c r="K11303" s="2">
        <v>0.50076299999999996</v>
      </c>
      <c r="L11303" s="2">
        <v>6.1580999999999997E-2</v>
      </c>
    </row>
    <row r="11304" spans="1:12" x14ac:dyDescent="0.2">
      <c r="A11304" s="2">
        <v>12.92686</v>
      </c>
      <c r="B11304" s="2">
        <v>99.386110000000002</v>
      </c>
      <c r="C11304" s="2">
        <v>0.70698499999999997</v>
      </c>
      <c r="D11304" s="2">
        <v>1.464297</v>
      </c>
      <c r="F11304" s="2">
        <v>12.924049999999999</v>
      </c>
      <c r="G11304" s="2">
        <v>0.681755</v>
      </c>
      <c r="H11304" s="2">
        <v>0.69024700000000005</v>
      </c>
      <c r="J11304" s="2">
        <v>12.92686</v>
      </c>
      <c r="K11304" s="2">
        <v>0.50083699999999998</v>
      </c>
      <c r="L11304" s="2">
        <v>6.1731000000000001E-2</v>
      </c>
    </row>
    <row r="11305" spans="1:12" x14ac:dyDescent="0.2">
      <c r="A11305" s="2">
        <v>12.92756</v>
      </c>
      <c r="B11305" s="2">
        <v>99.326899999999995</v>
      </c>
      <c r="C11305" s="2">
        <v>0.70730099999999996</v>
      </c>
      <c r="D11305" s="2">
        <v>1.465236</v>
      </c>
      <c r="F11305" s="2">
        <v>12.92475</v>
      </c>
      <c r="G11305" s="2">
        <v>0.682365</v>
      </c>
      <c r="H11305" s="2">
        <v>0.69030000000000002</v>
      </c>
      <c r="J11305" s="2">
        <v>12.92756</v>
      </c>
      <c r="K11305" s="2">
        <v>0.50105299999999997</v>
      </c>
      <c r="L11305" s="2">
        <v>6.1751E-2</v>
      </c>
    </row>
    <row r="11306" spans="1:12" x14ac:dyDescent="0.2">
      <c r="A11306" s="2">
        <v>12.92826</v>
      </c>
      <c r="B11306" s="2">
        <v>99.268690000000007</v>
      </c>
      <c r="C11306" s="2">
        <v>0.707839</v>
      </c>
      <c r="D11306" s="2">
        <v>1.466342</v>
      </c>
      <c r="F11306" s="2">
        <v>12.92545</v>
      </c>
      <c r="G11306" s="2">
        <v>0.68276999999999999</v>
      </c>
      <c r="H11306" s="2">
        <v>0.69037599999999999</v>
      </c>
      <c r="J11306" s="2">
        <v>12.92826</v>
      </c>
      <c r="K11306" s="2">
        <v>0.50159200000000004</v>
      </c>
      <c r="L11306" s="2">
        <v>6.2031999999999997E-2</v>
      </c>
    </row>
    <row r="11307" spans="1:12" x14ac:dyDescent="0.2">
      <c r="A11307" s="2">
        <v>12.92896</v>
      </c>
      <c r="B11307" s="2">
        <v>99.214010000000002</v>
      </c>
      <c r="C11307" s="2">
        <v>0.70840000000000003</v>
      </c>
      <c r="D11307" s="2">
        <v>1.467654</v>
      </c>
      <c r="F11307" s="2">
        <v>12.92615</v>
      </c>
      <c r="G11307" s="2">
        <v>0.683365</v>
      </c>
      <c r="H11307" s="2">
        <v>0.69146700000000005</v>
      </c>
      <c r="J11307" s="2">
        <v>12.92896</v>
      </c>
      <c r="K11307" s="2">
        <v>0.50147399999999998</v>
      </c>
      <c r="L11307" s="2">
        <v>6.2357000000000003E-2</v>
      </c>
    </row>
    <row r="11308" spans="1:12" x14ac:dyDescent="0.2">
      <c r="A11308" s="2">
        <v>12.92966</v>
      </c>
      <c r="B11308" s="2">
        <v>99.161500000000004</v>
      </c>
      <c r="C11308" s="2">
        <v>0.70885399999999998</v>
      </c>
      <c r="D11308" s="2">
        <v>1.4679599999999999</v>
      </c>
      <c r="F11308" s="2">
        <v>12.92686</v>
      </c>
      <c r="G11308" s="2">
        <v>0.68386100000000005</v>
      </c>
      <c r="H11308" s="2">
        <v>0.69133</v>
      </c>
      <c r="J11308" s="2">
        <v>12.92966</v>
      </c>
      <c r="K11308" s="2">
        <v>0.50100100000000003</v>
      </c>
      <c r="L11308" s="2">
        <v>6.2184999999999997E-2</v>
      </c>
    </row>
    <row r="11309" spans="1:12" x14ac:dyDescent="0.2">
      <c r="A11309" s="2">
        <v>12.93036</v>
      </c>
      <c r="B11309" s="2">
        <v>99.107640000000004</v>
      </c>
      <c r="C11309" s="2">
        <v>0.70979599999999998</v>
      </c>
      <c r="D11309" s="2">
        <v>1.4676929999999999</v>
      </c>
      <c r="F11309" s="2">
        <v>12.92756</v>
      </c>
      <c r="G11309" s="2">
        <v>0.68466199999999999</v>
      </c>
      <c r="H11309" s="2">
        <v>0.69113899999999995</v>
      </c>
      <c r="J11309" s="2">
        <v>12.93036</v>
      </c>
      <c r="K11309" s="2">
        <v>0.500915</v>
      </c>
      <c r="L11309" s="2">
        <v>6.2264E-2</v>
      </c>
    </row>
    <row r="11310" spans="1:12" x14ac:dyDescent="0.2">
      <c r="A11310" s="2">
        <v>12.93106</v>
      </c>
      <c r="B11310" s="2">
        <v>99.049319999999994</v>
      </c>
      <c r="C11310" s="2">
        <v>0.70997900000000003</v>
      </c>
      <c r="D11310" s="2">
        <v>1.468234</v>
      </c>
      <c r="F11310" s="2">
        <v>12.92826</v>
      </c>
      <c r="G11310" s="2">
        <v>0.68489100000000003</v>
      </c>
      <c r="H11310" s="2">
        <v>0.69123800000000002</v>
      </c>
      <c r="J11310" s="2">
        <v>12.93106</v>
      </c>
      <c r="K11310" s="2">
        <v>0.50112299999999999</v>
      </c>
      <c r="L11310" s="2">
        <v>6.2322000000000002E-2</v>
      </c>
    </row>
    <row r="11311" spans="1:12" x14ac:dyDescent="0.2">
      <c r="A11311" s="2">
        <v>12.93177</v>
      </c>
      <c r="B11311" s="2">
        <v>98.989080000000001</v>
      </c>
      <c r="C11311" s="2">
        <v>0.71086800000000006</v>
      </c>
      <c r="D11311" s="2">
        <v>1.4688600000000001</v>
      </c>
      <c r="F11311" s="2">
        <v>12.92896</v>
      </c>
      <c r="G11311" s="2">
        <v>0.68500499999999998</v>
      </c>
      <c r="H11311" s="2">
        <v>0.69158900000000001</v>
      </c>
      <c r="J11311" s="2">
        <v>12.93177</v>
      </c>
      <c r="K11311" s="2">
        <v>0.50064600000000004</v>
      </c>
      <c r="L11311" s="2">
        <v>6.2619999999999995E-2</v>
      </c>
    </row>
    <row r="11312" spans="1:12" x14ac:dyDescent="0.2">
      <c r="A11312" s="2">
        <v>12.93247</v>
      </c>
      <c r="B11312" s="2">
        <v>98.928210000000007</v>
      </c>
      <c r="C11312" s="2">
        <v>0.71114999999999995</v>
      </c>
      <c r="D11312" s="2">
        <v>1.469363</v>
      </c>
      <c r="F11312" s="2">
        <v>12.92966</v>
      </c>
      <c r="G11312" s="2">
        <v>0.68536399999999997</v>
      </c>
      <c r="H11312" s="2">
        <v>0.69188700000000003</v>
      </c>
      <c r="J11312" s="2">
        <v>12.93247</v>
      </c>
      <c r="K11312" s="2">
        <v>0.50067300000000003</v>
      </c>
      <c r="L11312" s="2">
        <v>6.2566999999999998E-2</v>
      </c>
    </row>
    <row r="11313" spans="1:12" x14ac:dyDescent="0.2">
      <c r="A11313" s="2">
        <v>12.93317</v>
      </c>
      <c r="B11313" s="2">
        <v>98.866910000000004</v>
      </c>
      <c r="C11313" s="2">
        <v>0.71137499999999998</v>
      </c>
      <c r="D11313" s="2">
        <v>1.469897</v>
      </c>
      <c r="F11313" s="2">
        <v>12.93036</v>
      </c>
      <c r="G11313" s="2">
        <v>0.68559300000000001</v>
      </c>
      <c r="H11313" s="2">
        <v>0.69194</v>
      </c>
      <c r="J11313" s="2">
        <v>12.93317</v>
      </c>
      <c r="K11313" s="2">
        <v>0.50095000000000001</v>
      </c>
      <c r="L11313" s="2">
        <v>6.2366999999999999E-2</v>
      </c>
    </row>
    <row r="11314" spans="1:12" x14ac:dyDescent="0.2">
      <c r="A11314" s="2">
        <v>12.933870000000001</v>
      </c>
      <c r="B11314" s="2">
        <v>98.805660000000003</v>
      </c>
      <c r="C11314" s="2">
        <v>0.71123400000000003</v>
      </c>
      <c r="D11314" s="2">
        <v>1.470256</v>
      </c>
      <c r="F11314" s="2">
        <v>12.93106</v>
      </c>
      <c r="G11314" s="2">
        <v>0.68645500000000004</v>
      </c>
      <c r="H11314" s="2">
        <v>0.692276</v>
      </c>
      <c r="J11314" s="2">
        <v>12.933870000000001</v>
      </c>
      <c r="K11314" s="2">
        <v>0.500973</v>
      </c>
      <c r="L11314" s="2">
        <v>6.2347E-2</v>
      </c>
    </row>
    <row r="11315" spans="1:12" x14ac:dyDescent="0.2">
      <c r="A11315" s="2">
        <v>12.934570000000001</v>
      </c>
      <c r="B11315" s="2">
        <v>98.744749999999996</v>
      </c>
      <c r="C11315" s="2">
        <v>0.71199299999999999</v>
      </c>
      <c r="D11315" s="2">
        <v>1.4711179999999999</v>
      </c>
      <c r="F11315" s="2">
        <v>12.93177</v>
      </c>
      <c r="G11315" s="2">
        <v>0.68678300000000003</v>
      </c>
      <c r="H11315" s="2">
        <v>0.69286300000000001</v>
      </c>
      <c r="J11315" s="2">
        <v>12.934570000000001</v>
      </c>
      <c r="K11315" s="2">
        <v>0.50127999999999995</v>
      </c>
      <c r="L11315" s="2">
        <v>6.1990000000000003E-2</v>
      </c>
    </row>
    <row r="11316" spans="1:12" x14ac:dyDescent="0.2">
      <c r="A11316" s="2">
        <v>12.935269999999999</v>
      </c>
      <c r="B11316" s="2">
        <v>98.683440000000004</v>
      </c>
      <c r="C11316" s="2">
        <v>0.71287500000000004</v>
      </c>
      <c r="D11316" s="2">
        <v>1.472415</v>
      </c>
      <c r="F11316" s="2">
        <v>12.93247</v>
      </c>
      <c r="G11316" s="2">
        <v>0.68691999999999998</v>
      </c>
      <c r="H11316" s="2">
        <v>0.69348100000000001</v>
      </c>
      <c r="J11316" s="2">
        <v>12.935269999999999</v>
      </c>
      <c r="K11316" s="2">
        <v>0.50203699999999996</v>
      </c>
      <c r="L11316" s="2">
        <v>6.1513999999999999E-2</v>
      </c>
    </row>
    <row r="11317" spans="1:12" x14ac:dyDescent="0.2">
      <c r="A11317" s="2">
        <v>12.935969999999999</v>
      </c>
      <c r="B11317" s="2">
        <v>98.622029999999995</v>
      </c>
      <c r="C11317" s="2">
        <v>0.71317600000000003</v>
      </c>
      <c r="D11317" s="2">
        <v>1.473125</v>
      </c>
      <c r="F11317" s="2">
        <v>12.93317</v>
      </c>
      <c r="G11317" s="2">
        <v>0.68731699999999996</v>
      </c>
      <c r="H11317" s="2">
        <v>0.69426699999999997</v>
      </c>
      <c r="J11317" s="2">
        <v>12.935969999999999</v>
      </c>
      <c r="K11317" s="2">
        <v>0.50263199999999997</v>
      </c>
      <c r="L11317" s="2">
        <v>6.0880999999999998E-2</v>
      </c>
    </row>
    <row r="11318" spans="1:12" x14ac:dyDescent="0.2">
      <c r="A11318" s="2">
        <v>12.936669999999999</v>
      </c>
      <c r="B11318" s="2">
        <v>98.560720000000003</v>
      </c>
      <c r="C11318" s="2">
        <v>0.714175</v>
      </c>
      <c r="D11318" s="2">
        <v>1.473384</v>
      </c>
      <c r="F11318" s="2">
        <v>12.933870000000001</v>
      </c>
      <c r="G11318" s="2">
        <v>0.68694299999999997</v>
      </c>
      <c r="H11318" s="2">
        <v>0.69497699999999996</v>
      </c>
      <c r="J11318" s="2">
        <v>12.936669999999999</v>
      </c>
      <c r="K11318" s="2">
        <v>0.50236499999999995</v>
      </c>
      <c r="L11318" s="2">
        <v>6.0534999999999999E-2</v>
      </c>
    </row>
    <row r="11319" spans="1:12" x14ac:dyDescent="0.2">
      <c r="A11319" s="2">
        <v>12.937379999999999</v>
      </c>
      <c r="B11319" s="2">
        <v>98.499570000000006</v>
      </c>
      <c r="C11319" s="2">
        <v>0.71459099999999998</v>
      </c>
      <c r="D11319" s="2">
        <v>1.473827</v>
      </c>
      <c r="F11319" s="2">
        <v>12.934570000000001</v>
      </c>
      <c r="G11319" s="2">
        <v>0.68727899999999997</v>
      </c>
      <c r="H11319" s="2">
        <v>0.69531299999999996</v>
      </c>
      <c r="J11319" s="2">
        <v>12.937379999999999</v>
      </c>
      <c r="K11319" s="2">
        <v>0.50282099999999996</v>
      </c>
      <c r="L11319" s="2">
        <v>6.0391E-2</v>
      </c>
    </row>
    <row r="11320" spans="1:12" x14ac:dyDescent="0.2">
      <c r="A11320" s="2">
        <v>12.938079999999999</v>
      </c>
      <c r="B11320" s="2">
        <v>98.438400000000001</v>
      </c>
      <c r="C11320" s="2">
        <v>0.71527799999999997</v>
      </c>
      <c r="D11320" s="2">
        <v>1.474834</v>
      </c>
      <c r="F11320" s="2">
        <v>12.935269999999999</v>
      </c>
      <c r="G11320" s="2">
        <v>0.68704200000000004</v>
      </c>
      <c r="H11320" s="2">
        <v>0.69596899999999995</v>
      </c>
      <c r="J11320" s="2">
        <v>12.938079999999999</v>
      </c>
      <c r="K11320" s="2">
        <v>0.50255000000000005</v>
      </c>
      <c r="L11320" s="2">
        <v>6.0760000000000002E-2</v>
      </c>
    </row>
    <row r="11321" spans="1:12" x14ac:dyDescent="0.2">
      <c r="A11321" s="2">
        <v>12.93878</v>
      </c>
      <c r="B11321" s="2">
        <v>98.377300000000005</v>
      </c>
      <c r="C11321" s="2">
        <v>0.71562899999999996</v>
      </c>
      <c r="D11321" s="2">
        <v>1.475482</v>
      </c>
      <c r="F11321" s="2">
        <v>12.935969999999999</v>
      </c>
      <c r="G11321" s="2">
        <v>0.68779800000000002</v>
      </c>
      <c r="H11321" s="2">
        <v>0.69594599999999995</v>
      </c>
      <c r="J11321" s="2">
        <v>12.93878</v>
      </c>
      <c r="K11321" s="2">
        <v>0.50203699999999996</v>
      </c>
      <c r="L11321" s="2">
        <v>6.1610999999999999E-2</v>
      </c>
    </row>
    <row r="11322" spans="1:12" x14ac:dyDescent="0.2">
      <c r="A11322" s="2">
        <v>12.93948</v>
      </c>
      <c r="B11322" s="2">
        <v>98.316190000000006</v>
      </c>
      <c r="C11322" s="2">
        <v>0.71636900000000003</v>
      </c>
      <c r="D11322" s="2">
        <v>1.476688</v>
      </c>
      <c r="F11322" s="2">
        <v>12.936669999999999</v>
      </c>
      <c r="G11322" s="2">
        <v>0.68830899999999995</v>
      </c>
      <c r="H11322" s="2">
        <v>0.696129</v>
      </c>
      <c r="J11322" s="2">
        <v>12.93948</v>
      </c>
      <c r="K11322" s="2">
        <v>0.50239699999999998</v>
      </c>
      <c r="L11322" s="2">
        <v>6.1621000000000002E-2</v>
      </c>
    </row>
    <row r="11323" spans="1:12" x14ac:dyDescent="0.2">
      <c r="A11323" s="2">
        <v>12.94018</v>
      </c>
      <c r="B11323" s="2">
        <v>98.255009999999999</v>
      </c>
      <c r="C11323" s="2">
        <v>0.71675800000000001</v>
      </c>
      <c r="D11323" s="2">
        <v>1.4776260000000001</v>
      </c>
      <c r="F11323" s="2">
        <v>12.937379999999999</v>
      </c>
      <c r="G11323" s="2">
        <v>0.68838500000000002</v>
      </c>
      <c r="H11323" s="2">
        <v>0.69621999999999995</v>
      </c>
      <c r="J11323" s="2">
        <v>12.94018</v>
      </c>
      <c r="K11323" s="2">
        <v>0.50218600000000002</v>
      </c>
      <c r="L11323" s="2">
        <v>6.1669000000000002E-2</v>
      </c>
    </row>
    <row r="11324" spans="1:12" x14ac:dyDescent="0.2">
      <c r="A11324" s="2">
        <v>12.94088</v>
      </c>
      <c r="B11324" s="2">
        <v>98.194000000000003</v>
      </c>
      <c r="C11324" s="2">
        <v>0.71685299999999996</v>
      </c>
      <c r="D11324" s="2">
        <v>1.4781679999999999</v>
      </c>
      <c r="F11324" s="2">
        <v>12.938079999999999</v>
      </c>
      <c r="G11324" s="2">
        <v>0.68864400000000003</v>
      </c>
      <c r="H11324" s="2">
        <v>0.69677</v>
      </c>
      <c r="J11324" s="2">
        <v>12.94088</v>
      </c>
      <c r="K11324" s="2">
        <v>0.50275199999999998</v>
      </c>
      <c r="L11324" s="2">
        <v>6.1552999999999997E-2</v>
      </c>
    </row>
    <row r="11325" spans="1:12" x14ac:dyDescent="0.2">
      <c r="A11325" s="2">
        <v>12.94159</v>
      </c>
      <c r="B11325" s="2">
        <v>98.133480000000006</v>
      </c>
      <c r="C11325" s="2">
        <v>0.71669300000000002</v>
      </c>
      <c r="D11325" s="2">
        <v>1.478702</v>
      </c>
      <c r="F11325" s="2">
        <v>12.93878</v>
      </c>
      <c r="G11325" s="2">
        <v>0.68978899999999999</v>
      </c>
      <c r="H11325" s="2">
        <v>0.69722700000000004</v>
      </c>
      <c r="J11325" s="2">
        <v>12.94159</v>
      </c>
      <c r="K11325" s="2">
        <v>0.50310900000000003</v>
      </c>
      <c r="L11325" s="2">
        <v>6.1439000000000001E-2</v>
      </c>
    </row>
    <row r="11326" spans="1:12" x14ac:dyDescent="0.2">
      <c r="A11326" s="2">
        <v>12.94229</v>
      </c>
      <c r="B11326" s="2">
        <v>98.073319999999995</v>
      </c>
      <c r="C11326" s="2">
        <v>0.717059</v>
      </c>
      <c r="D11326" s="2">
        <v>1.479015</v>
      </c>
      <c r="F11326" s="2">
        <v>12.93948</v>
      </c>
      <c r="G11326" s="2">
        <v>0.69024700000000005</v>
      </c>
      <c r="H11326" s="2">
        <v>0.69751700000000005</v>
      </c>
      <c r="J11326" s="2">
        <v>12.94229</v>
      </c>
      <c r="K11326" s="2">
        <v>0.50297099999999995</v>
      </c>
      <c r="L11326" s="2">
        <v>6.1476999999999997E-2</v>
      </c>
    </row>
    <row r="11327" spans="1:12" x14ac:dyDescent="0.2">
      <c r="A11327" s="2">
        <v>12.94299</v>
      </c>
      <c r="B11327" s="2">
        <v>98.01276</v>
      </c>
      <c r="C11327" s="2">
        <v>0.71767700000000001</v>
      </c>
      <c r="D11327" s="2">
        <v>1.4797469999999999</v>
      </c>
      <c r="F11327" s="2">
        <v>12.94018</v>
      </c>
      <c r="G11327" s="2">
        <v>0.69030000000000002</v>
      </c>
      <c r="H11327" s="2">
        <v>0.69785299999999995</v>
      </c>
      <c r="J11327" s="2">
        <v>12.94299</v>
      </c>
      <c r="K11327" s="2">
        <v>0.50363899999999995</v>
      </c>
      <c r="L11327" s="2">
        <v>6.1934999999999997E-2</v>
      </c>
    </row>
    <row r="11328" spans="1:12" x14ac:dyDescent="0.2">
      <c r="A11328" s="2">
        <v>12.94369</v>
      </c>
      <c r="B11328" s="2">
        <v>97.952389999999994</v>
      </c>
      <c r="C11328" s="2">
        <v>0.718719</v>
      </c>
      <c r="D11328" s="2">
        <v>1.4801439999999999</v>
      </c>
      <c r="F11328" s="2">
        <v>12.94088</v>
      </c>
      <c r="G11328" s="2">
        <v>0.69037599999999999</v>
      </c>
      <c r="H11328" s="2">
        <v>0.69776199999999999</v>
      </c>
      <c r="J11328" s="2">
        <v>12.94369</v>
      </c>
      <c r="K11328" s="2">
        <v>0.50440200000000002</v>
      </c>
      <c r="L11328" s="2">
        <v>6.2373999999999999E-2</v>
      </c>
    </row>
    <row r="11329" spans="1:12" x14ac:dyDescent="0.2">
      <c r="A11329" s="2">
        <v>12.94439</v>
      </c>
      <c r="B11329" s="2">
        <v>97.892319999999998</v>
      </c>
      <c r="C11329" s="2">
        <v>0.71944699999999995</v>
      </c>
      <c r="D11329" s="2">
        <v>1.4806779999999999</v>
      </c>
      <c r="F11329" s="2">
        <v>12.94159</v>
      </c>
      <c r="G11329" s="2">
        <v>0.69146700000000005</v>
      </c>
      <c r="H11329" s="2">
        <v>0.69745599999999996</v>
      </c>
      <c r="J11329" s="2">
        <v>12.94439</v>
      </c>
      <c r="K11329" s="2">
        <v>0.50472399999999995</v>
      </c>
      <c r="L11329" s="2">
        <v>6.2558000000000002E-2</v>
      </c>
    </row>
    <row r="11330" spans="1:12" x14ac:dyDescent="0.2">
      <c r="A11330" s="2">
        <v>12.94509</v>
      </c>
      <c r="B11330" s="2">
        <v>97.832139999999995</v>
      </c>
      <c r="C11330" s="2">
        <v>0.72015700000000005</v>
      </c>
      <c r="D11330" s="2">
        <v>1.4818450000000001</v>
      </c>
      <c r="F11330" s="2">
        <v>12.94229</v>
      </c>
      <c r="G11330" s="2">
        <v>0.69133</v>
      </c>
      <c r="H11330" s="2">
        <v>0.69795200000000002</v>
      </c>
      <c r="J11330" s="2">
        <v>12.94509</v>
      </c>
      <c r="K11330" s="2">
        <v>0.50508500000000001</v>
      </c>
      <c r="L11330" s="2">
        <v>6.2399000000000003E-2</v>
      </c>
    </row>
    <row r="11331" spans="1:12" x14ac:dyDescent="0.2">
      <c r="A11331" s="2">
        <v>12.945790000000001</v>
      </c>
      <c r="B11331" s="2">
        <v>97.772109999999998</v>
      </c>
      <c r="C11331" s="2">
        <v>0.72061799999999998</v>
      </c>
      <c r="D11331" s="2">
        <v>1.4825159999999999</v>
      </c>
      <c r="F11331" s="2">
        <v>12.94299</v>
      </c>
      <c r="G11331" s="2">
        <v>0.69113899999999995</v>
      </c>
      <c r="H11331" s="2">
        <v>0.69860100000000003</v>
      </c>
      <c r="J11331" s="2">
        <v>12.945790000000001</v>
      </c>
      <c r="K11331" s="2">
        <v>0.50529800000000002</v>
      </c>
      <c r="L11331" s="2">
        <v>6.2498999999999999E-2</v>
      </c>
    </row>
    <row r="11332" spans="1:12" x14ac:dyDescent="0.2">
      <c r="A11332" s="2">
        <v>12.946490000000001</v>
      </c>
      <c r="B11332" s="2">
        <v>97.711590000000001</v>
      </c>
      <c r="C11332" s="2">
        <v>0.72112200000000004</v>
      </c>
      <c r="D11332" s="2">
        <v>1.4828060000000001</v>
      </c>
      <c r="F11332" s="2">
        <v>12.94369</v>
      </c>
      <c r="G11332" s="2">
        <v>0.69123800000000002</v>
      </c>
      <c r="H11332" s="2">
        <v>0.69934799999999997</v>
      </c>
      <c r="J11332" s="2">
        <v>12.946490000000001</v>
      </c>
      <c r="K11332" s="2">
        <v>0.50553499999999996</v>
      </c>
      <c r="L11332" s="2">
        <v>6.2554999999999999E-2</v>
      </c>
    </row>
    <row r="11333" spans="1:12" x14ac:dyDescent="0.2">
      <c r="A11333" s="2">
        <v>12.9472</v>
      </c>
      <c r="B11333" s="2">
        <v>97.650559999999999</v>
      </c>
      <c r="C11333" s="2">
        <v>0.72164499999999998</v>
      </c>
      <c r="D11333" s="2">
        <v>1.483195</v>
      </c>
      <c r="F11333" s="2">
        <v>12.94439</v>
      </c>
      <c r="G11333" s="2">
        <v>0.69158900000000001</v>
      </c>
      <c r="H11333" s="2">
        <v>0.69948600000000005</v>
      </c>
      <c r="J11333" s="2">
        <v>12.9472</v>
      </c>
      <c r="K11333" s="2">
        <v>0.50537500000000002</v>
      </c>
      <c r="L11333" s="2">
        <v>6.2713000000000005E-2</v>
      </c>
    </row>
    <row r="11334" spans="1:12" x14ac:dyDescent="0.2">
      <c r="A11334" s="2">
        <v>12.947900000000001</v>
      </c>
      <c r="B11334" s="2">
        <v>97.58954</v>
      </c>
      <c r="C11334" s="2">
        <v>0.72244900000000001</v>
      </c>
      <c r="D11334" s="2">
        <v>1.483333</v>
      </c>
      <c r="F11334" s="2">
        <v>12.94509</v>
      </c>
      <c r="G11334" s="2">
        <v>0.69188700000000003</v>
      </c>
      <c r="H11334" s="2">
        <v>0.69966099999999998</v>
      </c>
      <c r="J11334" s="2">
        <v>12.947900000000001</v>
      </c>
      <c r="K11334" s="2">
        <v>0.50503299999999995</v>
      </c>
      <c r="L11334" s="2">
        <v>6.2775999999999998E-2</v>
      </c>
    </row>
    <row r="11335" spans="1:12" x14ac:dyDescent="0.2">
      <c r="A11335" s="2">
        <v>12.948600000000001</v>
      </c>
      <c r="B11335" s="2">
        <v>97.528459999999995</v>
      </c>
      <c r="C11335" s="2">
        <v>0.72308700000000004</v>
      </c>
      <c r="D11335" s="2">
        <v>1.4844010000000001</v>
      </c>
      <c r="F11335" s="2">
        <v>12.945790000000001</v>
      </c>
      <c r="G11335" s="2">
        <v>0.69194</v>
      </c>
      <c r="H11335" s="2">
        <v>0.69939399999999996</v>
      </c>
      <c r="J11335" s="2">
        <v>12.948600000000001</v>
      </c>
      <c r="K11335" s="2">
        <v>0.50579099999999999</v>
      </c>
      <c r="L11335" s="2">
        <v>6.3365000000000005E-2</v>
      </c>
    </row>
    <row r="11336" spans="1:12" x14ac:dyDescent="0.2">
      <c r="A11336" s="2">
        <v>12.949299999999999</v>
      </c>
      <c r="B11336" s="2">
        <v>97.467269999999999</v>
      </c>
      <c r="C11336" s="2">
        <v>0.72341100000000003</v>
      </c>
      <c r="D11336" s="2">
        <v>1.485179</v>
      </c>
      <c r="F11336" s="2">
        <v>12.946490000000001</v>
      </c>
      <c r="G11336" s="2">
        <v>0.692276</v>
      </c>
      <c r="H11336" s="2">
        <v>0.69995099999999999</v>
      </c>
      <c r="J11336" s="2">
        <v>12.949299999999999</v>
      </c>
      <c r="K11336" s="2">
        <v>0.50575800000000004</v>
      </c>
      <c r="L11336" s="2">
        <v>6.3200999999999993E-2</v>
      </c>
    </row>
    <row r="11337" spans="1:12" x14ac:dyDescent="0.2">
      <c r="A11337" s="2">
        <v>12.95</v>
      </c>
      <c r="B11337" s="2">
        <v>97.405289999999994</v>
      </c>
      <c r="C11337" s="2">
        <v>0.72353999999999996</v>
      </c>
      <c r="D11337" s="2">
        <v>1.48627</v>
      </c>
      <c r="F11337" s="2">
        <v>12.9472</v>
      </c>
      <c r="G11337" s="2">
        <v>0.69286300000000001</v>
      </c>
      <c r="H11337" s="2">
        <v>0.69953900000000002</v>
      </c>
      <c r="J11337" s="2">
        <v>12.95</v>
      </c>
      <c r="K11337" s="2">
        <v>0.50576200000000004</v>
      </c>
      <c r="L11337" s="2">
        <v>6.3381000000000007E-2</v>
      </c>
    </row>
    <row r="11338" spans="1:12" x14ac:dyDescent="0.2">
      <c r="A11338" s="2">
        <v>12.950699999999999</v>
      </c>
      <c r="B11338" s="2">
        <v>97.343369999999993</v>
      </c>
      <c r="C11338" s="2">
        <v>0.72388799999999998</v>
      </c>
      <c r="D11338" s="2">
        <v>1.48698</v>
      </c>
      <c r="F11338" s="2">
        <v>12.947900000000001</v>
      </c>
      <c r="G11338" s="2">
        <v>0.69348100000000001</v>
      </c>
      <c r="H11338" s="2">
        <v>0.70005799999999996</v>
      </c>
      <c r="J11338" s="2">
        <v>12.950699999999999</v>
      </c>
      <c r="K11338" s="2">
        <v>0.50543000000000005</v>
      </c>
      <c r="L11338" s="2">
        <v>6.3464000000000007E-2</v>
      </c>
    </row>
    <row r="11339" spans="1:12" x14ac:dyDescent="0.2">
      <c r="A11339" s="2">
        <v>12.9514</v>
      </c>
      <c r="B11339" s="2">
        <v>97.281270000000006</v>
      </c>
      <c r="C11339" s="2">
        <v>0.72436400000000001</v>
      </c>
      <c r="D11339" s="2">
        <v>1.4878720000000001</v>
      </c>
      <c r="F11339" s="2">
        <v>12.948600000000001</v>
      </c>
      <c r="G11339" s="2">
        <v>0.69426699999999997</v>
      </c>
      <c r="H11339" s="2">
        <v>0.70050800000000002</v>
      </c>
      <c r="J11339" s="2">
        <v>12.9514</v>
      </c>
      <c r="K11339" s="2">
        <v>0.50510999999999995</v>
      </c>
      <c r="L11339" s="2">
        <v>6.3074000000000005E-2</v>
      </c>
    </row>
    <row r="11340" spans="1:12" x14ac:dyDescent="0.2">
      <c r="A11340" s="2">
        <v>12.952109999999999</v>
      </c>
      <c r="B11340" s="2">
        <v>97.219149999999999</v>
      </c>
      <c r="C11340" s="2">
        <v>0.72479199999999999</v>
      </c>
      <c r="D11340" s="2">
        <v>1.489169</v>
      </c>
      <c r="F11340" s="2">
        <v>12.949299999999999</v>
      </c>
      <c r="G11340" s="2">
        <v>0.69497699999999996</v>
      </c>
      <c r="H11340" s="2">
        <v>0.70119500000000001</v>
      </c>
      <c r="J11340" s="2">
        <v>12.952109999999999</v>
      </c>
      <c r="K11340" s="2">
        <v>0.50499700000000003</v>
      </c>
      <c r="L11340" s="2">
        <v>6.3210000000000002E-2</v>
      </c>
    </row>
    <row r="11341" spans="1:12" x14ac:dyDescent="0.2">
      <c r="A11341" s="2">
        <v>12.952809999999999</v>
      </c>
      <c r="B11341" s="2">
        <v>97.156890000000004</v>
      </c>
      <c r="C11341" s="2">
        <v>0.725383</v>
      </c>
      <c r="D11341" s="2">
        <v>1.4895130000000001</v>
      </c>
      <c r="F11341" s="2">
        <v>12.95</v>
      </c>
      <c r="G11341" s="2">
        <v>0.69531299999999996</v>
      </c>
      <c r="H11341" s="2">
        <v>0.70105700000000004</v>
      </c>
      <c r="J11341" s="2">
        <v>12.952809999999999</v>
      </c>
      <c r="K11341" s="2">
        <v>0.50507000000000002</v>
      </c>
      <c r="L11341" s="2">
        <v>6.3458000000000001E-2</v>
      </c>
    </row>
    <row r="11342" spans="1:12" x14ac:dyDescent="0.2">
      <c r="A11342" s="2">
        <v>12.95351</v>
      </c>
      <c r="B11342" s="2">
        <v>97.094329999999999</v>
      </c>
      <c r="C11342" s="2">
        <v>0.72594800000000004</v>
      </c>
      <c r="D11342" s="2">
        <v>1.4900469999999999</v>
      </c>
      <c r="F11342" s="2">
        <v>12.950699999999999</v>
      </c>
      <c r="G11342" s="2">
        <v>0.69596899999999995</v>
      </c>
      <c r="H11342" s="2">
        <v>0.70131699999999997</v>
      </c>
      <c r="J11342" s="2">
        <v>12.95351</v>
      </c>
      <c r="K11342" s="2">
        <v>0.504444</v>
      </c>
      <c r="L11342" s="2">
        <v>6.3787999999999997E-2</v>
      </c>
    </row>
    <row r="11343" spans="1:12" x14ac:dyDescent="0.2">
      <c r="A11343" s="2">
        <v>12.95421</v>
      </c>
      <c r="B11343" s="2">
        <v>97.031559999999999</v>
      </c>
      <c r="C11343" s="2">
        <v>0.72672599999999998</v>
      </c>
      <c r="D11343" s="2">
        <v>1.4910079999999999</v>
      </c>
      <c r="F11343" s="2">
        <v>12.9514</v>
      </c>
      <c r="G11343" s="2">
        <v>0.69594599999999995</v>
      </c>
      <c r="H11343" s="2">
        <v>0.70140100000000005</v>
      </c>
      <c r="J11343" s="2">
        <v>12.95421</v>
      </c>
      <c r="K11343" s="2">
        <v>0.50353599999999998</v>
      </c>
      <c r="L11343" s="2">
        <v>6.4021999999999996E-2</v>
      </c>
    </row>
    <row r="11344" spans="1:12" x14ac:dyDescent="0.2">
      <c r="A11344" s="2">
        <v>12.95491</v>
      </c>
      <c r="B11344" s="2">
        <v>96.968540000000004</v>
      </c>
      <c r="C11344" s="2">
        <v>0.72737799999999997</v>
      </c>
      <c r="D11344" s="2">
        <v>1.491458</v>
      </c>
      <c r="F11344" s="2">
        <v>12.952109999999999</v>
      </c>
      <c r="G11344" s="2">
        <v>0.696129</v>
      </c>
      <c r="H11344" s="2">
        <v>0.70204900000000003</v>
      </c>
      <c r="J11344" s="2">
        <v>12.95491</v>
      </c>
      <c r="K11344" s="2">
        <v>0.50299199999999999</v>
      </c>
      <c r="L11344" s="2">
        <v>6.3948000000000005E-2</v>
      </c>
    </row>
    <row r="11345" spans="1:12" x14ac:dyDescent="0.2">
      <c r="A11345" s="2">
        <v>12.95561</v>
      </c>
      <c r="B11345" s="2">
        <v>96.905929999999998</v>
      </c>
      <c r="C11345" s="2">
        <v>0.72767599999999999</v>
      </c>
      <c r="D11345" s="2">
        <v>1.492885</v>
      </c>
      <c r="F11345" s="2">
        <v>12.952809999999999</v>
      </c>
      <c r="G11345" s="2">
        <v>0.69621999999999995</v>
      </c>
      <c r="H11345" s="2">
        <v>0.70210300000000003</v>
      </c>
      <c r="J11345" s="2">
        <v>12.95561</v>
      </c>
      <c r="K11345" s="2">
        <v>0.503</v>
      </c>
      <c r="L11345" s="2">
        <v>6.3955999999999999E-2</v>
      </c>
    </row>
    <row r="11346" spans="1:12" x14ac:dyDescent="0.2">
      <c r="A11346" s="2">
        <v>12.95631</v>
      </c>
      <c r="B11346" s="2">
        <v>96.842709999999997</v>
      </c>
      <c r="C11346" s="2">
        <v>0.72848800000000002</v>
      </c>
      <c r="D11346" s="2">
        <v>1.4933270000000001</v>
      </c>
      <c r="F11346" s="2">
        <v>12.95351</v>
      </c>
      <c r="G11346" s="2">
        <v>0.69677</v>
      </c>
      <c r="H11346" s="2">
        <v>0.70257599999999998</v>
      </c>
      <c r="J11346" s="2">
        <v>12.95631</v>
      </c>
      <c r="K11346" s="2">
        <v>0.50273699999999999</v>
      </c>
      <c r="L11346" s="2">
        <v>6.4097000000000001E-2</v>
      </c>
    </row>
    <row r="11347" spans="1:12" x14ac:dyDescent="0.2">
      <c r="A11347" s="2">
        <v>12.95701</v>
      </c>
      <c r="B11347" s="2">
        <v>96.779399999999995</v>
      </c>
      <c r="C11347" s="2">
        <v>0.72889999999999999</v>
      </c>
      <c r="D11347" s="2">
        <v>1.4937009999999999</v>
      </c>
      <c r="F11347" s="2">
        <v>12.95421</v>
      </c>
      <c r="G11347" s="2">
        <v>0.69722700000000004</v>
      </c>
      <c r="H11347" s="2">
        <v>0.70296499999999995</v>
      </c>
      <c r="J11347" s="2">
        <v>12.95701</v>
      </c>
      <c r="K11347" s="2">
        <v>0.50282300000000002</v>
      </c>
      <c r="L11347" s="2">
        <v>6.4134999999999998E-2</v>
      </c>
    </row>
    <row r="11348" spans="1:12" x14ac:dyDescent="0.2">
      <c r="A11348" s="2">
        <v>12.95772</v>
      </c>
      <c r="B11348" s="2">
        <v>96.716840000000005</v>
      </c>
      <c r="C11348" s="2">
        <v>0.72966299999999995</v>
      </c>
      <c r="D11348" s="2">
        <v>1.493938</v>
      </c>
      <c r="F11348" s="2">
        <v>12.95491</v>
      </c>
      <c r="G11348" s="2">
        <v>0.69751700000000005</v>
      </c>
      <c r="H11348" s="2">
        <v>0.70338400000000001</v>
      </c>
      <c r="J11348" s="2">
        <v>12.95772</v>
      </c>
      <c r="K11348" s="2">
        <v>0.50327500000000003</v>
      </c>
      <c r="L11348" s="2">
        <v>6.4415E-2</v>
      </c>
    </row>
    <row r="11349" spans="1:12" x14ac:dyDescent="0.2">
      <c r="A11349" s="2">
        <v>12.95842</v>
      </c>
      <c r="B11349" s="2">
        <v>96.653869999999998</v>
      </c>
      <c r="C11349" s="2">
        <v>0.72980400000000001</v>
      </c>
      <c r="D11349" s="2">
        <v>1.494594</v>
      </c>
      <c r="F11349" s="2">
        <v>12.95561</v>
      </c>
      <c r="G11349" s="2">
        <v>0.69785299999999995</v>
      </c>
      <c r="H11349" s="2">
        <v>0.70332300000000003</v>
      </c>
      <c r="J11349" s="2">
        <v>12.95842</v>
      </c>
      <c r="K11349" s="2">
        <v>0.50376100000000001</v>
      </c>
      <c r="L11349" s="2">
        <v>6.404E-2</v>
      </c>
    </row>
    <row r="11350" spans="1:12" x14ac:dyDescent="0.2">
      <c r="A11350" s="2">
        <v>12.95912</v>
      </c>
      <c r="B11350" s="2">
        <v>96.590010000000007</v>
      </c>
      <c r="C11350" s="2">
        <v>0.73068900000000003</v>
      </c>
      <c r="D11350" s="2">
        <v>1.4951810000000001</v>
      </c>
      <c r="F11350" s="2">
        <v>12.95631</v>
      </c>
      <c r="G11350" s="2">
        <v>0.69776199999999999</v>
      </c>
      <c r="H11350" s="2">
        <v>0.703148</v>
      </c>
      <c r="J11350" s="2">
        <v>12.95912</v>
      </c>
      <c r="K11350" s="2">
        <v>0.50389099999999998</v>
      </c>
      <c r="L11350" s="2">
        <v>6.3969999999999999E-2</v>
      </c>
    </row>
    <row r="11351" spans="1:12" x14ac:dyDescent="0.2">
      <c r="A11351" s="2">
        <v>12.959820000000001</v>
      </c>
      <c r="B11351" s="2">
        <v>96.526470000000003</v>
      </c>
      <c r="C11351" s="2">
        <v>0.73103300000000004</v>
      </c>
      <c r="D11351" s="2">
        <v>1.496059</v>
      </c>
      <c r="F11351" s="2">
        <v>12.95701</v>
      </c>
      <c r="G11351" s="2">
        <v>0.69745599999999996</v>
      </c>
      <c r="H11351" s="2">
        <v>0.703407</v>
      </c>
      <c r="J11351" s="2">
        <v>12.959820000000001</v>
      </c>
      <c r="K11351" s="2">
        <v>0.50419000000000003</v>
      </c>
      <c r="L11351" s="2">
        <v>6.3518000000000005E-2</v>
      </c>
    </row>
    <row r="11352" spans="1:12" x14ac:dyDescent="0.2">
      <c r="A11352" s="2">
        <v>12.960520000000001</v>
      </c>
      <c r="B11352" s="2">
        <v>96.463030000000003</v>
      </c>
      <c r="C11352" s="2">
        <v>0.73185999999999996</v>
      </c>
      <c r="D11352" s="2">
        <v>1.496623</v>
      </c>
      <c r="F11352" s="2">
        <v>12.95772</v>
      </c>
      <c r="G11352" s="2">
        <v>0.69795200000000002</v>
      </c>
      <c r="H11352" s="2">
        <v>0.70363600000000004</v>
      </c>
      <c r="J11352" s="2">
        <v>12.960520000000001</v>
      </c>
      <c r="K11352" s="2">
        <v>0.50470300000000001</v>
      </c>
      <c r="L11352" s="2">
        <v>6.3450999999999994E-2</v>
      </c>
    </row>
    <row r="11353" spans="1:12" x14ac:dyDescent="0.2">
      <c r="A11353" s="2">
        <v>12.961220000000001</v>
      </c>
      <c r="B11353" s="2">
        <v>96.399289999999993</v>
      </c>
      <c r="C11353" s="2">
        <v>0.73247499999999999</v>
      </c>
      <c r="D11353" s="2">
        <v>1.497951</v>
      </c>
      <c r="F11353" s="2">
        <v>12.95842</v>
      </c>
      <c r="G11353" s="2">
        <v>0.69860100000000003</v>
      </c>
      <c r="H11353" s="2">
        <v>0.70356799999999997</v>
      </c>
      <c r="J11353" s="2">
        <v>12.961220000000001</v>
      </c>
      <c r="K11353" s="2">
        <v>0.50481799999999999</v>
      </c>
      <c r="L11353" s="2">
        <v>6.3271999999999995E-2</v>
      </c>
    </row>
    <row r="11354" spans="1:12" x14ac:dyDescent="0.2">
      <c r="A11354" s="2">
        <v>12.961930000000001</v>
      </c>
      <c r="B11354" s="2">
        <v>96.335679999999996</v>
      </c>
      <c r="C11354" s="2">
        <v>0.73309999999999997</v>
      </c>
      <c r="D11354" s="2">
        <v>1.49834</v>
      </c>
      <c r="F11354" s="2">
        <v>12.95912</v>
      </c>
      <c r="G11354" s="2">
        <v>0.69934799999999997</v>
      </c>
      <c r="H11354" s="2">
        <v>0.70401000000000002</v>
      </c>
      <c r="J11354" s="2">
        <v>12.961930000000001</v>
      </c>
      <c r="K11354" s="2">
        <v>0.50529500000000005</v>
      </c>
      <c r="L11354" s="2">
        <v>6.3002000000000002E-2</v>
      </c>
    </row>
    <row r="11355" spans="1:12" x14ac:dyDescent="0.2">
      <c r="A11355" s="2">
        <v>12.962630000000001</v>
      </c>
      <c r="B11355" s="2">
        <v>96.272000000000006</v>
      </c>
      <c r="C11355" s="2">
        <v>0.73375599999999996</v>
      </c>
      <c r="D11355" s="2">
        <v>1.499171</v>
      </c>
      <c r="F11355" s="2">
        <v>12.959820000000001</v>
      </c>
      <c r="G11355" s="2">
        <v>0.69948600000000005</v>
      </c>
      <c r="H11355" s="2">
        <v>0.70430800000000005</v>
      </c>
      <c r="J11355" s="2">
        <v>12.962630000000001</v>
      </c>
      <c r="K11355" s="2">
        <v>0.50492300000000001</v>
      </c>
      <c r="L11355" s="2">
        <v>6.3043000000000002E-2</v>
      </c>
    </row>
    <row r="11356" spans="1:12" x14ac:dyDescent="0.2">
      <c r="A11356" s="2">
        <v>12.963329999999999</v>
      </c>
      <c r="B11356" s="2">
        <v>96.208849999999998</v>
      </c>
      <c r="C11356" s="2">
        <v>0.73429</v>
      </c>
      <c r="D11356" s="2">
        <v>1.4995449999999999</v>
      </c>
      <c r="F11356" s="2">
        <v>12.960520000000001</v>
      </c>
      <c r="G11356" s="2">
        <v>0.69966099999999998</v>
      </c>
      <c r="H11356" s="2">
        <v>0.70423100000000005</v>
      </c>
      <c r="J11356" s="2">
        <v>12.963329999999999</v>
      </c>
      <c r="K11356" s="2">
        <v>0.50467700000000004</v>
      </c>
      <c r="L11356" s="2">
        <v>6.3194E-2</v>
      </c>
    </row>
    <row r="11357" spans="1:12" x14ac:dyDescent="0.2">
      <c r="A11357" s="2">
        <v>12.964029999999999</v>
      </c>
      <c r="B11357" s="2">
        <v>96.145340000000004</v>
      </c>
      <c r="C11357" s="2">
        <v>0.734657</v>
      </c>
      <c r="D11357" s="2">
        <v>1.5008729999999999</v>
      </c>
      <c r="F11357" s="2">
        <v>12.961220000000001</v>
      </c>
      <c r="G11357" s="2">
        <v>0.69939399999999996</v>
      </c>
      <c r="H11357" s="2">
        <v>0.70416299999999998</v>
      </c>
      <c r="J11357" s="2">
        <v>12.964029999999999</v>
      </c>
      <c r="K11357" s="2">
        <v>0.50477799999999995</v>
      </c>
      <c r="L11357" s="2">
        <v>6.3087000000000004E-2</v>
      </c>
    </row>
    <row r="11358" spans="1:12" x14ac:dyDescent="0.2">
      <c r="A11358" s="2">
        <v>12.964729999999999</v>
      </c>
      <c r="B11358" s="2">
        <v>96.082210000000003</v>
      </c>
      <c r="C11358" s="2">
        <v>0.73515600000000003</v>
      </c>
      <c r="D11358" s="2">
        <v>1.5023150000000001</v>
      </c>
      <c r="F11358" s="2">
        <v>12.961930000000001</v>
      </c>
      <c r="G11358" s="2">
        <v>0.69995099999999999</v>
      </c>
      <c r="H11358" s="2">
        <v>0.70438400000000001</v>
      </c>
      <c r="J11358" s="2">
        <v>12.964729999999999</v>
      </c>
      <c r="K11358" s="2">
        <v>0.50518600000000002</v>
      </c>
      <c r="L11358" s="2">
        <v>6.3395999999999994E-2</v>
      </c>
    </row>
    <row r="11359" spans="1:12" x14ac:dyDescent="0.2">
      <c r="A11359" s="2">
        <v>12.96543</v>
      </c>
      <c r="B11359" s="2">
        <v>96.019469999999998</v>
      </c>
      <c r="C11359" s="2">
        <v>0.73556100000000002</v>
      </c>
      <c r="D11359" s="2">
        <v>1.503932</v>
      </c>
      <c r="F11359" s="2">
        <v>12.962630000000001</v>
      </c>
      <c r="G11359" s="2">
        <v>0.69953900000000002</v>
      </c>
      <c r="H11359" s="2">
        <v>0.70533000000000001</v>
      </c>
      <c r="J11359" s="2">
        <v>12.96543</v>
      </c>
      <c r="K11359" s="2">
        <v>0.50577700000000003</v>
      </c>
      <c r="L11359" s="2">
        <v>6.3065999999999997E-2</v>
      </c>
    </row>
    <row r="11360" spans="1:12" x14ac:dyDescent="0.2">
      <c r="A11360" s="2">
        <v>12.96613</v>
      </c>
      <c r="B11360" s="2">
        <v>95.956010000000006</v>
      </c>
      <c r="C11360" s="2">
        <v>0.73617900000000003</v>
      </c>
      <c r="D11360" s="2">
        <v>1.5046189999999999</v>
      </c>
      <c r="F11360" s="2">
        <v>12.963329999999999</v>
      </c>
      <c r="G11360" s="2">
        <v>0.70005799999999996</v>
      </c>
      <c r="H11360" s="2">
        <v>0.70594800000000002</v>
      </c>
      <c r="J11360" s="2">
        <v>12.96613</v>
      </c>
      <c r="K11360" s="2">
        <v>0.50573699999999999</v>
      </c>
      <c r="L11360" s="2">
        <v>6.2567999999999999E-2</v>
      </c>
    </row>
    <row r="11361" spans="1:12" x14ac:dyDescent="0.2">
      <c r="A11361" s="2">
        <v>12.96683</v>
      </c>
      <c r="B11361" s="2">
        <v>95.89264</v>
      </c>
      <c r="C11361" s="2">
        <v>0.73640700000000003</v>
      </c>
      <c r="D11361" s="2">
        <v>1.5055419999999999</v>
      </c>
      <c r="F11361" s="2">
        <v>12.964029999999999</v>
      </c>
      <c r="G11361" s="2">
        <v>0.70050800000000002</v>
      </c>
      <c r="H11361" s="2">
        <v>0.70669599999999999</v>
      </c>
      <c r="J11361" s="2">
        <v>12.96683</v>
      </c>
      <c r="K11361" s="2">
        <v>0.50603699999999996</v>
      </c>
      <c r="L11361" s="2">
        <v>6.2417E-2</v>
      </c>
    </row>
    <row r="11362" spans="1:12" x14ac:dyDescent="0.2">
      <c r="A11362" s="2">
        <v>12.96754</v>
      </c>
      <c r="B11362" s="2">
        <v>95.829939999999993</v>
      </c>
      <c r="C11362" s="2">
        <v>0.73667400000000005</v>
      </c>
      <c r="D11362" s="2">
        <v>1.505763</v>
      </c>
      <c r="F11362" s="2">
        <v>12.964729999999999</v>
      </c>
      <c r="G11362" s="2">
        <v>0.70119500000000001</v>
      </c>
      <c r="H11362" s="2">
        <v>0.707237</v>
      </c>
      <c r="J11362" s="2">
        <v>12.96754</v>
      </c>
      <c r="K11362" s="2">
        <v>0.50641599999999998</v>
      </c>
      <c r="L11362" s="2">
        <v>6.2448999999999998E-2</v>
      </c>
    </row>
    <row r="11363" spans="1:12" x14ac:dyDescent="0.2">
      <c r="A11363" s="2">
        <v>12.96824</v>
      </c>
      <c r="B11363" s="2">
        <v>95.767259999999993</v>
      </c>
      <c r="C11363" s="2">
        <v>0.73734999999999995</v>
      </c>
      <c r="D11363" s="2">
        <v>1.505908</v>
      </c>
      <c r="F11363" s="2">
        <v>12.96543</v>
      </c>
      <c r="G11363" s="2">
        <v>0.70105700000000004</v>
      </c>
      <c r="H11363" s="2">
        <v>0.70745800000000003</v>
      </c>
      <c r="J11363" s="2">
        <v>12.96824</v>
      </c>
      <c r="K11363" s="2">
        <v>0.50699399999999994</v>
      </c>
      <c r="L11363" s="2">
        <v>6.2595999999999999E-2</v>
      </c>
    </row>
    <row r="11364" spans="1:12" x14ac:dyDescent="0.2">
      <c r="A11364" s="2">
        <v>12.96894</v>
      </c>
      <c r="B11364" s="2">
        <v>95.704800000000006</v>
      </c>
      <c r="C11364" s="2">
        <v>0.73801300000000003</v>
      </c>
      <c r="D11364" s="2">
        <v>1.5070140000000001</v>
      </c>
      <c r="F11364" s="2">
        <v>12.96613</v>
      </c>
      <c r="G11364" s="2">
        <v>0.70131699999999997</v>
      </c>
      <c r="H11364" s="2">
        <v>0.70770999999999995</v>
      </c>
      <c r="J11364" s="2">
        <v>12.96894</v>
      </c>
      <c r="K11364" s="2">
        <v>0.50677099999999997</v>
      </c>
      <c r="L11364" s="2">
        <v>6.2348000000000001E-2</v>
      </c>
    </row>
    <row r="11365" spans="1:12" x14ac:dyDescent="0.2">
      <c r="A11365" s="2">
        <v>12.96964</v>
      </c>
      <c r="B11365" s="2">
        <v>95.641850000000005</v>
      </c>
      <c r="C11365" s="2">
        <v>0.73853199999999997</v>
      </c>
      <c r="D11365" s="2">
        <v>1.507457</v>
      </c>
      <c r="F11365" s="2">
        <v>12.96683</v>
      </c>
      <c r="G11365" s="2">
        <v>0.70140100000000005</v>
      </c>
      <c r="H11365" s="2">
        <v>0.70791599999999999</v>
      </c>
      <c r="J11365" s="2">
        <v>12.96964</v>
      </c>
      <c r="K11365" s="2">
        <v>0.50648700000000002</v>
      </c>
      <c r="L11365" s="2">
        <v>6.2365999999999998E-2</v>
      </c>
    </row>
    <row r="11366" spans="1:12" x14ac:dyDescent="0.2">
      <c r="A11366" s="2">
        <v>12.97034</v>
      </c>
      <c r="B11366" s="2">
        <v>95.578659999999999</v>
      </c>
      <c r="C11366" s="2">
        <v>0.73882199999999998</v>
      </c>
      <c r="D11366" s="2">
        <v>1.5081819999999999</v>
      </c>
      <c r="F11366" s="2">
        <v>12.96754</v>
      </c>
      <c r="G11366" s="2">
        <v>0.70204900000000003</v>
      </c>
      <c r="H11366" s="2">
        <v>0.70814500000000002</v>
      </c>
      <c r="J11366" s="2">
        <v>12.97034</v>
      </c>
      <c r="K11366" s="2">
        <v>0.50573699999999999</v>
      </c>
      <c r="L11366" s="2">
        <v>6.2200999999999999E-2</v>
      </c>
    </row>
    <row r="11367" spans="1:12" x14ac:dyDescent="0.2">
      <c r="A11367" s="2">
        <v>12.97104</v>
      </c>
      <c r="B11367" s="2">
        <v>95.516239999999996</v>
      </c>
      <c r="C11367" s="2">
        <v>0.73859699999999995</v>
      </c>
      <c r="D11367" s="2">
        <v>1.5096160000000001</v>
      </c>
      <c r="F11367" s="2">
        <v>12.96824</v>
      </c>
      <c r="G11367" s="2">
        <v>0.70210300000000003</v>
      </c>
      <c r="H11367" s="2">
        <v>0.70813000000000004</v>
      </c>
      <c r="J11367" s="2">
        <v>12.97104</v>
      </c>
      <c r="K11367" s="2">
        <v>0.50520299999999996</v>
      </c>
      <c r="L11367" s="2">
        <v>6.2329000000000002E-2</v>
      </c>
    </row>
    <row r="11368" spans="1:12" x14ac:dyDescent="0.2">
      <c r="A11368" s="2">
        <v>12.97174</v>
      </c>
      <c r="B11368" s="2">
        <v>95.453659999999999</v>
      </c>
      <c r="C11368" s="2">
        <v>0.73838300000000001</v>
      </c>
      <c r="D11368" s="2">
        <v>1.5104249999999999</v>
      </c>
      <c r="F11368" s="2">
        <v>12.96894</v>
      </c>
      <c r="G11368" s="2">
        <v>0.70257599999999998</v>
      </c>
      <c r="H11368" s="2">
        <v>0.70807600000000004</v>
      </c>
      <c r="J11368" s="2">
        <v>12.97174</v>
      </c>
      <c r="K11368" s="2">
        <v>0.50548199999999999</v>
      </c>
      <c r="L11368" s="2">
        <v>6.2429999999999999E-2</v>
      </c>
    </row>
    <row r="11369" spans="1:12" x14ac:dyDescent="0.2">
      <c r="A11369" s="2">
        <v>12.97245</v>
      </c>
      <c r="B11369" s="2">
        <v>95.391159999999999</v>
      </c>
      <c r="C11369" s="2">
        <v>0.738734</v>
      </c>
      <c r="D11369" s="2">
        <v>1.5111950000000001</v>
      </c>
      <c r="F11369" s="2">
        <v>12.96964</v>
      </c>
      <c r="G11369" s="2">
        <v>0.70296499999999995</v>
      </c>
      <c r="H11369" s="2">
        <v>0.70801499999999995</v>
      </c>
      <c r="J11369" s="2">
        <v>12.97245</v>
      </c>
      <c r="K11369" s="2">
        <v>0.50536300000000001</v>
      </c>
      <c r="L11369" s="2">
        <v>6.2822000000000003E-2</v>
      </c>
    </row>
    <row r="11370" spans="1:12" x14ac:dyDescent="0.2">
      <c r="A11370" s="2">
        <v>12.97315</v>
      </c>
      <c r="B11370" s="2">
        <v>95.328519999999997</v>
      </c>
      <c r="C11370" s="2">
        <v>0.73885999999999996</v>
      </c>
      <c r="D11370" s="2">
        <v>1.511806</v>
      </c>
      <c r="F11370" s="2">
        <v>12.97034</v>
      </c>
      <c r="G11370" s="2">
        <v>0.70338400000000001</v>
      </c>
      <c r="H11370" s="2">
        <v>0.70807600000000004</v>
      </c>
      <c r="J11370" s="2">
        <v>12.97315</v>
      </c>
      <c r="K11370" s="2">
        <v>0.50516700000000003</v>
      </c>
      <c r="L11370" s="2">
        <v>6.2812999999999994E-2</v>
      </c>
    </row>
    <row r="11371" spans="1:12" x14ac:dyDescent="0.2">
      <c r="A11371" s="2">
        <v>12.973850000000001</v>
      </c>
      <c r="B11371" s="2">
        <v>95.265900000000002</v>
      </c>
      <c r="C11371" s="2">
        <v>0.73956200000000005</v>
      </c>
      <c r="D11371" s="2">
        <v>1.5125919999999999</v>
      </c>
      <c r="F11371" s="2">
        <v>12.97104</v>
      </c>
      <c r="G11371" s="2">
        <v>0.70332300000000003</v>
      </c>
      <c r="H11371" s="2">
        <v>0.70898399999999995</v>
      </c>
      <c r="J11371" s="2">
        <v>12.973850000000001</v>
      </c>
      <c r="K11371" s="2">
        <v>0.50528700000000004</v>
      </c>
      <c r="L11371" s="2">
        <v>6.1914999999999998E-2</v>
      </c>
    </row>
    <row r="11372" spans="1:12" x14ac:dyDescent="0.2">
      <c r="A11372" s="2">
        <v>12.974550000000001</v>
      </c>
      <c r="B11372" s="2">
        <v>95.203450000000004</v>
      </c>
      <c r="C11372" s="2">
        <v>0.74007299999999998</v>
      </c>
      <c r="D11372" s="2">
        <v>1.512805</v>
      </c>
      <c r="F11372" s="2">
        <v>12.97174</v>
      </c>
      <c r="G11372" s="2">
        <v>0.703148</v>
      </c>
      <c r="H11372" s="2">
        <v>0.70906800000000003</v>
      </c>
      <c r="J11372" s="2">
        <v>12.974550000000001</v>
      </c>
      <c r="K11372" s="2">
        <v>0.50536899999999996</v>
      </c>
      <c r="L11372" s="2">
        <v>6.1384000000000001E-2</v>
      </c>
    </row>
    <row r="11373" spans="1:12" x14ac:dyDescent="0.2">
      <c r="A11373" s="2">
        <v>12.975250000000001</v>
      </c>
      <c r="B11373" s="2">
        <v>95.14085</v>
      </c>
      <c r="C11373" s="2">
        <v>0.74032100000000001</v>
      </c>
      <c r="D11373" s="2">
        <v>1.5135989999999999</v>
      </c>
      <c r="F11373" s="2">
        <v>12.97245</v>
      </c>
      <c r="G11373" s="2">
        <v>0.703407</v>
      </c>
      <c r="H11373" s="2">
        <v>0.70899999999999996</v>
      </c>
      <c r="J11373" s="2">
        <v>12.975250000000001</v>
      </c>
      <c r="K11373" s="2">
        <v>0.50535600000000003</v>
      </c>
      <c r="L11373" s="2">
        <v>6.1362E-2</v>
      </c>
    </row>
    <row r="11374" spans="1:12" x14ac:dyDescent="0.2">
      <c r="A11374" s="2">
        <v>12.975949999999999</v>
      </c>
      <c r="B11374" s="2">
        <v>95.077969999999993</v>
      </c>
      <c r="C11374" s="2">
        <v>0.74099700000000002</v>
      </c>
      <c r="D11374" s="2">
        <v>1.514545</v>
      </c>
      <c r="F11374" s="2">
        <v>12.97315</v>
      </c>
      <c r="G11374" s="2">
        <v>0.70363600000000004</v>
      </c>
      <c r="H11374" s="2">
        <v>0.70904500000000004</v>
      </c>
      <c r="J11374" s="2">
        <v>12.975949999999999</v>
      </c>
      <c r="K11374" s="2">
        <v>0.50525299999999995</v>
      </c>
      <c r="L11374" s="2">
        <v>6.1748999999999998E-2</v>
      </c>
    </row>
    <row r="11375" spans="1:12" x14ac:dyDescent="0.2">
      <c r="A11375" s="2">
        <v>12.976649999999999</v>
      </c>
      <c r="B11375" s="2">
        <v>95.014859999999999</v>
      </c>
      <c r="C11375" s="2">
        <v>0.74188500000000002</v>
      </c>
      <c r="D11375" s="2">
        <v>1.516086</v>
      </c>
      <c r="F11375" s="2">
        <v>12.973850000000001</v>
      </c>
      <c r="G11375" s="2">
        <v>0.70356799999999997</v>
      </c>
      <c r="H11375" s="2">
        <v>0.70935800000000004</v>
      </c>
      <c r="J11375" s="2">
        <v>12.976649999999999</v>
      </c>
      <c r="K11375" s="2">
        <v>0.50437900000000002</v>
      </c>
      <c r="L11375" s="2">
        <v>6.1874999999999999E-2</v>
      </c>
    </row>
    <row r="11376" spans="1:12" x14ac:dyDescent="0.2">
      <c r="A11376" s="2">
        <v>12.977349999999999</v>
      </c>
      <c r="B11376" s="2">
        <v>94.951539999999994</v>
      </c>
      <c r="C11376" s="2">
        <v>0.74249600000000004</v>
      </c>
      <c r="D11376" s="2">
        <v>1.5176959999999999</v>
      </c>
      <c r="F11376" s="2">
        <v>12.974550000000001</v>
      </c>
      <c r="G11376" s="2">
        <v>0.70401000000000002</v>
      </c>
      <c r="H11376" s="2">
        <v>0.70991499999999996</v>
      </c>
      <c r="J11376" s="2">
        <v>12.977349999999999</v>
      </c>
      <c r="K11376" s="2">
        <v>0.50433700000000004</v>
      </c>
      <c r="L11376" s="2">
        <v>6.1703000000000001E-2</v>
      </c>
    </row>
    <row r="11377" spans="1:12" x14ac:dyDescent="0.2">
      <c r="A11377" s="2">
        <v>12.978059999999999</v>
      </c>
      <c r="B11377" s="2">
        <v>94.887860000000003</v>
      </c>
      <c r="C11377" s="2">
        <v>0.74306000000000005</v>
      </c>
      <c r="D11377" s="2">
        <v>1.5186649999999999</v>
      </c>
      <c r="F11377" s="2">
        <v>12.975250000000001</v>
      </c>
      <c r="G11377" s="2">
        <v>0.70430800000000005</v>
      </c>
      <c r="H11377" s="2">
        <v>0.70959499999999998</v>
      </c>
      <c r="J11377" s="2">
        <v>12.978059999999999</v>
      </c>
      <c r="K11377" s="2">
        <v>0.50426800000000005</v>
      </c>
      <c r="L11377" s="2">
        <v>6.1197000000000001E-2</v>
      </c>
    </row>
    <row r="11378" spans="1:12" x14ac:dyDescent="0.2">
      <c r="A11378" s="2">
        <v>12.978759999999999</v>
      </c>
      <c r="B11378" s="2">
        <v>94.823750000000004</v>
      </c>
      <c r="C11378" s="2">
        <v>0.74362499999999998</v>
      </c>
      <c r="D11378" s="2">
        <v>1.5196719999999999</v>
      </c>
      <c r="F11378" s="2">
        <v>12.975949999999999</v>
      </c>
      <c r="G11378" s="2">
        <v>0.70423100000000005</v>
      </c>
      <c r="H11378" s="2">
        <v>0.70996099999999995</v>
      </c>
      <c r="J11378" s="2">
        <v>12.978759999999999</v>
      </c>
      <c r="K11378" s="2">
        <v>0.503973</v>
      </c>
      <c r="L11378" s="2">
        <v>6.0897E-2</v>
      </c>
    </row>
    <row r="11379" spans="1:12" x14ac:dyDescent="0.2">
      <c r="A11379" s="2">
        <v>12.97946</v>
      </c>
      <c r="B11379" s="2">
        <v>94.759349999999998</v>
      </c>
      <c r="C11379" s="2">
        <v>0.74405600000000005</v>
      </c>
      <c r="D11379" s="2">
        <v>1.5200990000000001</v>
      </c>
      <c r="F11379" s="2">
        <v>12.976649999999999</v>
      </c>
      <c r="G11379" s="2">
        <v>0.70416299999999998</v>
      </c>
      <c r="H11379" s="2">
        <v>0.71065500000000004</v>
      </c>
      <c r="J11379" s="2">
        <v>12.97946</v>
      </c>
      <c r="K11379" s="2">
        <v>0.50377099999999997</v>
      </c>
      <c r="L11379" s="2">
        <v>6.0703E-2</v>
      </c>
    </row>
    <row r="11380" spans="1:12" x14ac:dyDescent="0.2">
      <c r="A11380" s="2">
        <v>12.98016</v>
      </c>
      <c r="B11380" s="2">
        <v>94.695080000000004</v>
      </c>
      <c r="C11380" s="2">
        <v>0.74447600000000003</v>
      </c>
      <c r="D11380" s="2">
        <v>1.5204960000000001</v>
      </c>
      <c r="F11380" s="2">
        <v>12.977349999999999</v>
      </c>
      <c r="G11380" s="2">
        <v>0.70438400000000001</v>
      </c>
      <c r="H11380" s="2">
        <v>0.71143299999999998</v>
      </c>
      <c r="J11380" s="2">
        <v>12.98016</v>
      </c>
      <c r="K11380" s="2">
        <v>0.50343700000000002</v>
      </c>
      <c r="L11380" s="2">
        <v>6.0309000000000001E-2</v>
      </c>
    </row>
    <row r="11381" spans="1:12" x14ac:dyDescent="0.2">
      <c r="A11381" s="2">
        <v>12.98086</v>
      </c>
      <c r="B11381" s="2">
        <v>94.630189999999999</v>
      </c>
      <c r="C11381" s="2">
        <v>0.74515799999999999</v>
      </c>
      <c r="D11381" s="2">
        <v>1.521136</v>
      </c>
      <c r="F11381" s="2">
        <v>12.978059999999999</v>
      </c>
      <c r="G11381" s="2">
        <v>0.70533000000000001</v>
      </c>
      <c r="H11381" s="2">
        <v>0.71125000000000005</v>
      </c>
      <c r="J11381" s="2">
        <v>12.98086</v>
      </c>
      <c r="K11381" s="2">
        <v>0.50414499999999995</v>
      </c>
      <c r="L11381" s="2">
        <v>5.9905E-2</v>
      </c>
    </row>
    <row r="11382" spans="1:12" x14ac:dyDescent="0.2">
      <c r="A11382" s="2">
        <v>12.98156</v>
      </c>
      <c r="B11382" s="2">
        <v>94.566450000000003</v>
      </c>
      <c r="C11382" s="2">
        <v>0.74571500000000002</v>
      </c>
      <c r="D11382" s="2">
        <v>1.5221439999999999</v>
      </c>
      <c r="F11382" s="2">
        <v>12.978759999999999</v>
      </c>
      <c r="G11382" s="2">
        <v>0.70594800000000002</v>
      </c>
      <c r="H11382" s="2">
        <v>0.71112799999999998</v>
      </c>
      <c r="J11382" s="2">
        <v>12.98156</v>
      </c>
      <c r="K11382" s="2">
        <v>0.50332100000000002</v>
      </c>
      <c r="L11382" s="2">
        <v>6.0242999999999998E-2</v>
      </c>
    </row>
    <row r="11383" spans="1:12" x14ac:dyDescent="0.2">
      <c r="A11383" s="2">
        <v>12.98226</v>
      </c>
      <c r="B11383" s="2">
        <v>94.506789999999995</v>
      </c>
      <c r="C11383" s="2">
        <v>0.74628399999999995</v>
      </c>
      <c r="D11383" s="2">
        <v>1.523601</v>
      </c>
      <c r="F11383" s="2">
        <v>12.97946</v>
      </c>
      <c r="G11383" s="2">
        <v>0.70669599999999999</v>
      </c>
      <c r="H11383" s="2">
        <v>0.711121</v>
      </c>
      <c r="J11383" s="2">
        <v>12.98226</v>
      </c>
      <c r="K11383" s="2">
        <v>0.50301499999999999</v>
      </c>
      <c r="L11383" s="2">
        <v>6.0295000000000001E-2</v>
      </c>
    </row>
    <row r="11384" spans="1:12" x14ac:dyDescent="0.2">
      <c r="A11384" s="2">
        <v>12.98297</v>
      </c>
      <c r="B11384" s="2">
        <v>94.450199999999995</v>
      </c>
      <c r="C11384" s="2">
        <v>0.74690599999999996</v>
      </c>
      <c r="D11384" s="2">
        <v>1.524356</v>
      </c>
      <c r="F11384" s="2">
        <v>12.98016</v>
      </c>
      <c r="G11384" s="2">
        <v>0.707237</v>
      </c>
      <c r="H11384" s="2">
        <v>0.71131900000000003</v>
      </c>
      <c r="J11384" s="2">
        <v>12.98297</v>
      </c>
      <c r="K11384" s="2">
        <v>0.50324599999999997</v>
      </c>
      <c r="L11384" s="2">
        <v>6.0485999999999998E-2</v>
      </c>
    </row>
    <row r="11385" spans="1:12" x14ac:dyDescent="0.2">
      <c r="A11385" s="2">
        <v>12.98367</v>
      </c>
      <c r="B11385" s="2">
        <v>94.392979999999994</v>
      </c>
      <c r="C11385" s="2">
        <v>0.747359</v>
      </c>
      <c r="D11385" s="2">
        <v>1.5246459999999999</v>
      </c>
      <c r="F11385" s="2">
        <v>12.98086</v>
      </c>
      <c r="G11385" s="2">
        <v>0.70745800000000003</v>
      </c>
      <c r="H11385" s="2">
        <v>0.71149399999999996</v>
      </c>
      <c r="J11385" s="2">
        <v>12.98367</v>
      </c>
      <c r="K11385" s="2">
        <v>0.50291799999999998</v>
      </c>
      <c r="L11385" s="2">
        <v>6.0436999999999998E-2</v>
      </c>
    </row>
    <row r="11386" spans="1:12" x14ac:dyDescent="0.2">
      <c r="A11386" s="2">
        <v>12.98437</v>
      </c>
      <c r="B11386" s="2">
        <v>94.33211</v>
      </c>
      <c r="C11386" s="2">
        <v>0.74821400000000005</v>
      </c>
      <c r="D11386" s="2">
        <v>1.525142</v>
      </c>
      <c r="F11386" s="2">
        <v>12.98156</v>
      </c>
      <c r="G11386" s="2">
        <v>0.70770999999999995</v>
      </c>
      <c r="H11386" s="2">
        <v>0.71079999999999999</v>
      </c>
      <c r="J11386" s="2">
        <v>12.98437</v>
      </c>
      <c r="K11386" s="2">
        <v>0.50295599999999996</v>
      </c>
      <c r="L11386" s="2">
        <v>6.0687999999999999E-2</v>
      </c>
    </row>
    <row r="11387" spans="1:12" x14ac:dyDescent="0.2">
      <c r="A11387" s="2">
        <v>12.98507</v>
      </c>
      <c r="B11387" s="2">
        <v>94.26961</v>
      </c>
      <c r="C11387" s="2">
        <v>0.74908799999999998</v>
      </c>
      <c r="D11387" s="2">
        <v>1.5252939999999999</v>
      </c>
      <c r="F11387" s="2">
        <v>12.98226</v>
      </c>
      <c r="G11387" s="2">
        <v>0.70791599999999999</v>
      </c>
      <c r="H11387" s="2">
        <v>0.71131100000000003</v>
      </c>
      <c r="J11387" s="2">
        <v>12.98507</v>
      </c>
      <c r="K11387" s="2">
        <v>0.503965</v>
      </c>
      <c r="L11387" s="2">
        <v>6.0621000000000001E-2</v>
      </c>
    </row>
    <row r="11388" spans="1:12" x14ac:dyDescent="0.2">
      <c r="A11388" s="2">
        <v>12.98577</v>
      </c>
      <c r="B11388" s="2">
        <v>94.205889999999997</v>
      </c>
      <c r="C11388" s="2">
        <v>0.74977400000000005</v>
      </c>
      <c r="D11388" s="2">
        <v>1.526027</v>
      </c>
      <c r="F11388" s="2">
        <v>12.98297</v>
      </c>
      <c r="G11388" s="2">
        <v>0.70814500000000002</v>
      </c>
      <c r="H11388" s="2">
        <v>0.71178399999999997</v>
      </c>
      <c r="J11388" s="2">
        <v>12.98577</v>
      </c>
      <c r="K11388" s="2">
        <v>0.50347500000000001</v>
      </c>
      <c r="L11388" s="2">
        <v>6.0250999999999999E-2</v>
      </c>
    </row>
    <row r="11389" spans="1:12" x14ac:dyDescent="0.2">
      <c r="A11389" s="2">
        <v>12.986470000000001</v>
      </c>
      <c r="B11389" s="2">
        <v>94.143069999999994</v>
      </c>
      <c r="C11389" s="2">
        <v>0.75026199999999998</v>
      </c>
      <c r="D11389" s="2">
        <v>1.5264009999999999</v>
      </c>
      <c r="F11389" s="2">
        <v>12.98367</v>
      </c>
      <c r="G11389" s="2">
        <v>0.70813000000000004</v>
      </c>
      <c r="H11389" s="2">
        <v>0.711731</v>
      </c>
      <c r="J11389" s="2">
        <v>12.986470000000001</v>
      </c>
      <c r="K11389" s="2">
        <v>0.50355899999999998</v>
      </c>
      <c r="L11389" s="2">
        <v>6.0290999999999997E-2</v>
      </c>
    </row>
    <row r="11390" spans="1:12" x14ac:dyDescent="0.2">
      <c r="A11390" s="2">
        <v>12.987170000000001</v>
      </c>
      <c r="B11390" s="2">
        <v>94.080380000000005</v>
      </c>
      <c r="C11390" s="2">
        <v>0.75046100000000004</v>
      </c>
      <c r="D11390" s="2">
        <v>1.5267440000000001</v>
      </c>
      <c r="F11390" s="2">
        <v>12.98437</v>
      </c>
      <c r="G11390" s="2">
        <v>0.70807600000000004</v>
      </c>
      <c r="H11390" s="2">
        <v>0.711395</v>
      </c>
      <c r="J11390" s="2">
        <v>12.987170000000001</v>
      </c>
      <c r="K11390" s="2">
        <v>0.50359500000000001</v>
      </c>
      <c r="L11390" s="2">
        <v>6.0958999999999999E-2</v>
      </c>
    </row>
    <row r="11391" spans="1:12" x14ac:dyDescent="0.2">
      <c r="A11391" s="2">
        <v>12.987880000000001</v>
      </c>
      <c r="B11391" s="2">
        <v>94.016949999999994</v>
      </c>
      <c r="C11391" s="2">
        <v>0.75067399999999995</v>
      </c>
      <c r="D11391" s="2">
        <v>1.528011</v>
      </c>
      <c r="F11391" s="2">
        <v>12.98507</v>
      </c>
      <c r="G11391" s="2">
        <v>0.70801499999999995</v>
      </c>
      <c r="H11391" s="2">
        <v>0.71160100000000004</v>
      </c>
      <c r="J11391" s="2">
        <v>12.987880000000001</v>
      </c>
      <c r="K11391" s="2">
        <v>0.50326099999999996</v>
      </c>
      <c r="L11391" s="2">
        <v>6.0636000000000002E-2</v>
      </c>
    </row>
    <row r="11392" spans="1:12" x14ac:dyDescent="0.2">
      <c r="A11392" s="2">
        <v>12.988580000000001</v>
      </c>
      <c r="B11392" s="2">
        <v>93.954800000000006</v>
      </c>
      <c r="C11392" s="2">
        <v>0.75113600000000003</v>
      </c>
      <c r="D11392" s="2">
        <v>1.529399</v>
      </c>
      <c r="F11392" s="2">
        <v>12.98577</v>
      </c>
      <c r="G11392" s="2">
        <v>0.70807600000000004</v>
      </c>
      <c r="H11392" s="2">
        <v>0.71128100000000005</v>
      </c>
      <c r="J11392" s="2">
        <v>12.988580000000001</v>
      </c>
      <c r="K11392" s="2">
        <v>0.50355099999999997</v>
      </c>
      <c r="L11392" s="2">
        <v>6.0474E-2</v>
      </c>
    </row>
    <row r="11393" spans="1:12" x14ac:dyDescent="0.2">
      <c r="A11393" s="2">
        <v>12.989280000000001</v>
      </c>
      <c r="B11393" s="2">
        <v>93.892089999999996</v>
      </c>
      <c r="C11393" s="2">
        <v>0.75165899999999997</v>
      </c>
      <c r="D11393" s="2">
        <v>1.530437</v>
      </c>
      <c r="F11393" s="2">
        <v>12.986470000000001</v>
      </c>
      <c r="G11393" s="2">
        <v>0.70898399999999995</v>
      </c>
      <c r="H11393" s="2">
        <v>0.71191400000000005</v>
      </c>
      <c r="J11393" s="2">
        <v>12.989280000000001</v>
      </c>
      <c r="K11393" s="2">
        <v>0.50378800000000001</v>
      </c>
      <c r="L11393" s="2">
        <v>6.0103999999999998E-2</v>
      </c>
    </row>
    <row r="11394" spans="1:12" x14ac:dyDescent="0.2">
      <c r="A11394" s="2">
        <v>12.989979999999999</v>
      </c>
      <c r="B11394" s="2">
        <v>93.829849999999993</v>
      </c>
      <c r="C11394" s="2">
        <v>0.75205500000000003</v>
      </c>
      <c r="D11394" s="2">
        <v>1.5311920000000001</v>
      </c>
      <c r="F11394" s="2">
        <v>12.987170000000001</v>
      </c>
      <c r="G11394" s="2">
        <v>0.70906800000000003</v>
      </c>
      <c r="H11394" s="2">
        <v>0.71181499999999998</v>
      </c>
      <c r="J11394" s="2">
        <v>12.989979999999999</v>
      </c>
      <c r="K11394" s="2">
        <v>0.50354900000000002</v>
      </c>
      <c r="L11394" s="2">
        <v>6.0224E-2</v>
      </c>
    </row>
    <row r="11395" spans="1:12" x14ac:dyDescent="0.2">
      <c r="A11395" s="2">
        <v>12.990679999999999</v>
      </c>
      <c r="B11395" s="2">
        <v>93.767719999999997</v>
      </c>
      <c r="C11395" s="2">
        <v>0.75267300000000004</v>
      </c>
      <c r="D11395" s="2">
        <v>1.5316799999999999</v>
      </c>
      <c r="F11395" s="2">
        <v>12.987880000000001</v>
      </c>
      <c r="G11395" s="2">
        <v>0.70899999999999996</v>
      </c>
      <c r="H11395" s="2">
        <v>0.71173900000000001</v>
      </c>
      <c r="J11395" s="2">
        <v>12.990679999999999</v>
      </c>
      <c r="K11395" s="2">
        <v>0.50366599999999995</v>
      </c>
      <c r="L11395" s="2">
        <v>6.0186999999999997E-2</v>
      </c>
    </row>
    <row r="11396" spans="1:12" x14ac:dyDescent="0.2">
      <c r="A11396" s="2">
        <v>12.991379999999999</v>
      </c>
      <c r="B11396" s="2">
        <v>93.704909999999998</v>
      </c>
      <c r="C11396" s="2">
        <v>0.75331000000000004</v>
      </c>
      <c r="D11396" s="2">
        <v>1.532802</v>
      </c>
      <c r="F11396" s="2">
        <v>12.988580000000001</v>
      </c>
      <c r="G11396" s="2">
        <v>0.70904500000000004</v>
      </c>
      <c r="H11396" s="2">
        <v>0.71215099999999998</v>
      </c>
      <c r="J11396" s="2">
        <v>12.991379999999999</v>
      </c>
      <c r="K11396" s="2">
        <v>0.50401700000000005</v>
      </c>
      <c r="L11396" s="2">
        <v>5.9817000000000002E-2</v>
      </c>
    </row>
    <row r="11397" spans="1:12" x14ac:dyDescent="0.2">
      <c r="A11397" s="2">
        <v>12.99208</v>
      </c>
      <c r="B11397" s="2">
        <v>93.64246</v>
      </c>
      <c r="C11397" s="2">
        <v>0.75406600000000001</v>
      </c>
      <c r="D11397" s="2">
        <v>1.533771</v>
      </c>
      <c r="F11397" s="2">
        <v>12.989280000000001</v>
      </c>
      <c r="G11397" s="2">
        <v>0.70935800000000004</v>
      </c>
      <c r="H11397" s="2">
        <v>0.71237200000000001</v>
      </c>
      <c r="J11397" s="2">
        <v>12.99208</v>
      </c>
      <c r="K11397" s="2">
        <v>0.50353199999999998</v>
      </c>
      <c r="L11397" s="2">
        <v>5.9278999999999998E-2</v>
      </c>
    </row>
    <row r="11398" spans="1:12" x14ac:dyDescent="0.2">
      <c r="A11398" s="2">
        <v>12.992789999999999</v>
      </c>
      <c r="B11398" s="2">
        <v>93.579449999999994</v>
      </c>
      <c r="C11398" s="2">
        <v>0.754382</v>
      </c>
      <c r="D11398" s="2">
        <v>1.5348539999999999</v>
      </c>
      <c r="F11398" s="2">
        <v>12.989979999999999</v>
      </c>
      <c r="G11398" s="2">
        <v>0.70991499999999996</v>
      </c>
      <c r="H11398" s="2">
        <v>0.71266200000000002</v>
      </c>
      <c r="J11398" s="2">
        <v>12.992789999999999</v>
      </c>
      <c r="K11398" s="2">
        <v>0.50293900000000002</v>
      </c>
      <c r="L11398" s="2">
        <v>5.8495999999999999E-2</v>
      </c>
    </row>
    <row r="11399" spans="1:12" x14ac:dyDescent="0.2">
      <c r="A11399" s="2">
        <v>12.99349</v>
      </c>
      <c r="B11399" s="2">
        <v>93.51549</v>
      </c>
      <c r="C11399" s="2">
        <v>0.75511499999999998</v>
      </c>
      <c r="D11399" s="2">
        <v>1.535739</v>
      </c>
      <c r="F11399" s="2">
        <v>12.990679999999999</v>
      </c>
      <c r="G11399" s="2">
        <v>0.70959499999999998</v>
      </c>
      <c r="H11399" s="2">
        <v>0.71352400000000005</v>
      </c>
      <c r="J11399" s="2">
        <v>12.99349</v>
      </c>
      <c r="K11399" s="2">
        <v>0.50229100000000004</v>
      </c>
      <c r="L11399" s="2">
        <v>5.8795E-2</v>
      </c>
    </row>
    <row r="11400" spans="1:12" x14ac:dyDescent="0.2">
      <c r="A11400" s="2">
        <v>12.99419</v>
      </c>
      <c r="B11400" s="2">
        <v>93.452209999999994</v>
      </c>
      <c r="C11400" s="2">
        <v>0.75534000000000001</v>
      </c>
      <c r="D11400" s="2">
        <v>1.536548</v>
      </c>
      <c r="F11400" s="2">
        <v>12.991379999999999</v>
      </c>
      <c r="G11400" s="2">
        <v>0.70996099999999995</v>
      </c>
      <c r="H11400" s="2">
        <v>0.71413400000000005</v>
      </c>
      <c r="J11400" s="2">
        <v>12.99419</v>
      </c>
      <c r="K11400" s="2">
        <v>0.50167799999999996</v>
      </c>
      <c r="L11400" s="2">
        <v>5.9031E-2</v>
      </c>
    </row>
    <row r="11401" spans="1:12" x14ac:dyDescent="0.2">
      <c r="A11401" s="2">
        <v>12.99489</v>
      </c>
      <c r="B11401" s="2">
        <v>93.388400000000004</v>
      </c>
      <c r="C11401" s="2">
        <v>0.75597300000000001</v>
      </c>
      <c r="D11401" s="2">
        <v>1.5377000000000001</v>
      </c>
      <c r="F11401" s="2">
        <v>12.99208</v>
      </c>
      <c r="G11401" s="2">
        <v>0.71065500000000004</v>
      </c>
      <c r="H11401" s="2">
        <v>0.71466799999999997</v>
      </c>
      <c r="J11401" s="2">
        <v>12.99489</v>
      </c>
      <c r="K11401" s="2">
        <v>0.50168400000000002</v>
      </c>
      <c r="L11401" s="2">
        <v>5.9284999999999997E-2</v>
      </c>
    </row>
    <row r="11402" spans="1:12" x14ac:dyDescent="0.2">
      <c r="A11402" s="2">
        <v>12.99559</v>
      </c>
      <c r="B11402" s="2">
        <v>93.324299999999994</v>
      </c>
      <c r="C11402" s="2">
        <v>0.75615200000000005</v>
      </c>
      <c r="D11402" s="2">
        <v>1.5384249999999999</v>
      </c>
      <c r="F11402" s="2">
        <v>12.992789999999999</v>
      </c>
      <c r="G11402" s="2">
        <v>0.71143299999999998</v>
      </c>
      <c r="H11402" s="2">
        <v>0.714943</v>
      </c>
      <c r="J11402" s="2">
        <v>12.99559</v>
      </c>
      <c r="K11402" s="2">
        <v>0.50168000000000001</v>
      </c>
      <c r="L11402" s="2">
        <v>5.9152000000000003E-2</v>
      </c>
    </row>
    <row r="11403" spans="1:12" x14ac:dyDescent="0.2">
      <c r="A11403" s="2">
        <v>12.99629</v>
      </c>
      <c r="B11403" s="2">
        <v>93.259950000000003</v>
      </c>
      <c r="C11403" s="2">
        <v>0.75688900000000003</v>
      </c>
      <c r="D11403" s="2">
        <v>1.5390729999999999</v>
      </c>
      <c r="F11403" s="2">
        <v>12.99349</v>
      </c>
      <c r="G11403" s="2">
        <v>0.71125000000000005</v>
      </c>
      <c r="H11403" s="2">
        <v>0.71480600000000005</v>
      </c>
      <c r="J11403" s="2">
        <v>12.99629</v>
      </c>
      <c r="K11403" s="2">
        <v>0.50183999999999995</v>
      </c>
      <c r="L11403" s="2">
        <v>5.9069999999999998E-2</v>
      </c>
    </row>
    <row r="11404" spans="1:12" x14ac:dyDescent="0.2">
      <c r="A11404" s="2">
        <v>12.99699</v>
      </c>
      <c r="B11404" s="2">
        <v>93.19502</v>
      </c>
      <c r="C11404" s="2">
        <v>0.75764399999999998</v>
      </c>
      <c r="D11404" s="2">
        <v>1.5400879999999999</v>
      </c>
      <c r="F11404" s="2">
        <v>12.99419</v>
      </c>
      <c r="G11404" s="2">
        <v>0.71112799999999998</v>
      </c>
      <c r="H11404" s="2">
        <v>0.71504199999999996</v>
      </c>
      <c r="J11404" s="2">
        <v>12.99699</v>
      </c>
      <c r="K11404" s="2">
        <v>0.50159799999999999</v>
      </c>
      <c r="L11404" s="2">
        <v>5.8770000000000003E-2</v>
      </c>
    </row>
    <row r="11405" spans="1:12" x14ac:dyDescent="0.2">
      <c r="A11405" s="2">
        <v>12.99769</v>
      </c>
      <c r="B11405" s="2">
        <v>93.130840000000006</v>
      </c>
      <c r="C11405" s="2">
        <v>0.75795699999999999</v>
      </c>
      <c r="D11405" s="2">
        <v>1.5411250000000001</v>
      </c>
      <c r="F11405" s="2">
        <v>12.99489</v>
      </c>
      <c r="G11405" s="2">
        <v>0.711121</v>
      </c>
      <c r="H11405" s="2">
        <v>0.71580500000000002</v>
      </c>
      <c r="J11405" s="2">
        <v>12.99769</v>
      </c>
      <c r="K11405" s="2">
        <v>0.50095500000000004</v>
      </c>
      <c r="L11405" s="2">
        <v>5.8200000000000002E-2</v>
      </c>
    </row>
    <row r="11406" spans="1:12" x14ac:dyDescent="0.2">
      <c r="A11406" s="2">
        <v>12.9984</v>
      </c>
      <c r="B11406" s="2">
        <v>93.065770000000001</v>
      </c>
      <c r="C11406" s="2">
        <v>0.75871999999999995</v>
      </c>
      <c r="D11406" s="2">
        <v>1.5414920000000001</v>
      </c>
      <c r="F11406" s="2">
        <v>12.99559</v>
      </c>
      <c r="G11406" s="2">
        <v>0.71131900000000003</v>
      </c>
      <c r="H11406" s="2">
        <v>0.71615600000000001</v>
      </c>
      <c r="J11406" s="2">
        <v>12.9984</v>
      </c>
      <c r="K11406" s="2">
        <v>0.50086799999999998</v>
      </c>
      <c r="L11406" s="2">
        <v>5.7331E-2</v>
      </c>
    </row>
    <row r="11407" spans="1:12" x14ac:dyDescent="0.2">
      <c r="A11407" s="2">
        <v>12.9991</v>
      </c>
      <c r="B11407" s="2">
        <v>93.000320000000002</v>
      </c>
      <c r="C11407" s="2">
        <v>0.75968500000000005</v>
      </c>
      <c r="D11407" s="2">
        <v>1.5419039999999999</v>
      </c>
      <c r="F11407" s="2">
        <v>12.99629</v>
      </c>
      <c r="G11407" s="2">
        <v>0.71149399999999996</v>
      </c>
      <c r="H11407" s="2">
        <v>0.71705600000000003</v>
      </c>
      <c r="J11407" s="2">
        <v>12.9991</v>
      </c>
      <c r="K11407" s="2">
        <v>0.500946</v>
      </c>
      <c r="L11407" s="2">
        <v>5.7258999999999997E-2</v>
      </c>
    </row>
    <row r="11408" spans="1:12" x14ac:dyDescent="0.2">
      <c r="A11408" s="2">
        <v>12.9998</v>
      </c>
      <c r="B11408" s="2">
        <v>92.934950000000001</v>
      </c>
      <c r="C11408" s="2">
        <v>0.76053199999999999</v>
      </c>
      <c r="D11408" s="2">
        <v>1.542476</v>
      </c>
      <c r="F11408" s="2">
        <v>12.99699</v>
      </c>
      <c r="G11408" s="2">
        <v>0.71079999999999999</v>
      </c>
      <c r="H11408" s="2">
        <v>0.71779599999999999</v>
      </c>
      <c r="J11408" s="2">
        <v>12.9998</v>
      </c>
      <c r="K11408" s="2">
        <v>0.50083900000000003</v>
      </c>
      <c r="L11408" s="2">
        <v>5.7075000000000001E-2</v>
      </c>
    </row>
    <row r="11409" spans="1:12" x14ac:dyDescent="0.2">
      <c r="A11409" s="2">
        <v>13.000500000000001</v>
      </c>
      <c r="B11409" s="2">
        <v>92.869829999999993</v>
      </c>
      <c r="C11409" s="2">
        <v>0.76118399999999997</v>
      </c>
      <c r="D11409" s="2">
        <v>1.54314</v>
      </c>
      <c r="F11409" s="2">
        <v>12.99769</v>
      </c>
      <c r="G11409" s="2">
        <v>0.71131100000000003</v>
      </c>
      <c r="H11409" s="2">
        <v>0.71801000000000004</v>
      </c>
      <c r="J11409" s="2">
        <v>13.000500000000001</v>
      </c>
      <c r="K11409" s="2">
        <v>0.50028399999999995</v>
      </c>
      <c r="L11409" s="2">
        <v>5.6950000000000001E-2</v>
      </c>
    </row>
    <row r="11410" spans="1:12" x14ac:dyDescent="0.2">
      <c r="A11410" s="2">
        <v>13.001200000000001</v>
      </c>
      <c r="B11410" s="2">
        <v>92.804109999999994</v>
      </c>
      <c r="C11410" s="2">
        <v>0.76214899999999997</v>
      </c>
      <c r="D11410" s="2">
        <v>1.543674</v>
      </c>
      <c r="F11410" s="2">
        <v>12.9984</v>
      </c>
      <c r="G11410" s="2">
        <v>0.71178399999999997</v>
      </c>
      <c r="H11410" s="2">
        <v>0.71840700000000002</v>
      </c>
      <c r="J11410" s="2">
        <v>13.001200000000001</v>
      </c>
      <c r="K11410" s="2">
        <v>0.500637</v>
      </c>
      <c r="L11410" s="2">
        <v>5.7637000000000001E-2</v>
      </c>
    </row>
    <row r="11411" spans="1:12" x14ac:dyDescent="0.2">
      <c r="A11411" s="2">
        <v>13.001899999999999</v>
      </c>
      <c r="B11411" s="2">
        <v>92.738950000000003</v>
      </c>
      <c r="C11411" s="2">
        <v>0.76322900000000005</v>
      </c>
      <c r="D11411" s="2">
        <v>1.5444370000000001</v>
      </c>
      <c r="F11411" s="2">
        <v>12.9991</v>
      </c>
      <c r="G11411" s="2">
        <v>0.711731</v>
      </c>
      <c r="H11411" s="2">
        <v>0.71894100000000005</v>
      </c>
      <c r="J11411" s="2">
        <v>13.001899999999999</v>
      </c>
      <c r="K11411" s="2">
        <v>0.50102599999999997</v>
      </c>
      <c r="L11411" s="2">
        <v>5.7695000000000003E-2</v>
      </c>
    </row>
    <row r="11412" spans="1:12" x14ac:dyDescent="0.2">
      <c r="A11412" s="2">
        <v>13.002599999999999</v>
      </c>
      <c r="B11412" s="2">
        <v>92.673720000000003</v>
      </c>
      <c r="C11412" s="2">
        <v>0.76410999999999996</v>
      </c>
      <c r="D11412" s="2">
        <v>1.5457179999999999</v>
      </c>
      <c r="F11412" s="2">
        <v>12.9998</v>
      </c>
      <c r="G11412" s="2">
        <v>0.711395</v>
      </c>
      <c r="H11412" s="2">
        <v>0.71951299999999996</v>
      </c>
      <c r="J11412" s="2">
        <v>13.002599999999999</v>
      </c>
      <c r="K11412" s="2">
        <v>0.50141899999999995</v>
      </c>
      <c r="L11412" s="2">
        <v>5.7084999999999997E-2</v>
      </c>
    </row>
    <row r="11413" spans="1:12" x14ac:dyDescent="0.2">
      <c r="A11413" s="2">
        <v>13.003310000000001</v>
      </c>
      <c r="B11413" s="2">
        <v>92.607960000000006</v>
      </c>
      <c r="C11413" s="2">
        <v>0.76489600000000002</v>
      </c>
      <c r="D11413" s="2">
        <v>1.546802</v>
      </c>
      <c r="F11413" s="2">
        <v>13.000500000000001</v>
      </c>
      <c r="G11413" s="2">
        <v>0.71160100000000004</v>
      </c>
      <c r="H11413" s="2">
        <v>0.72036699999999998</v>
      </c>
      <c r="J11413" s="2">
        <v>13.003310000000001</v>
      </c>
      <c r="K11413" s="2">
        <v>0.50100299999999998</v>
      </c>
      <c r="L11413" s="2">
        <v>5.6493000000000002E-2</v>
      </c>
    </row>
    <row r="11414" spans="1:12" x14ac:dyDescent="0.2">
      <c r="A11414" s="2">
        <v>13.004009999999999</v>
      </c>
      <c r="B11414" s="2">
        <v>92.543090000000007</v>
      </c>
      <c r="C11414" s="2">
        <v>0.76598299999999997</v>
      </c>
      <c r="D11414" s="2">
        <v>1.547687</v>
      </c>
      <c r="F11414" s="2">
        <v>13.001200000000001</v>
      </c>
      <c r="G11414" s="2">
        <v>0.71128100000000005</v>
      </c>
      <c r="H11414" s="2">
        <v>0.72087100000000004</v>
      </c>
      <c r="J11414" s="2">
        <v>13.004009999999999</v>
      </c>
      <c r="K11414" s="2">
        <v>0.50073199999999995</v>
      </c>
      <c r="L11414" s="2">
        <v>5.6481999999999997E-2</v>
      </c>
    </row>
    <row r="11415" spans="1:12" x14ac:dyDescent="0.2">
      <c r="A11415" s="2">
        <v>13.004709999999999</v>
      </c>
      <c r="B11415" s="2">
        <v>92.477429999999998</v>
      </c>
      <c r="C11415" s="2">
        <v>0.76691699999999996</v>
      </c>
      <c r="D11415" s="2">
        <v>1.5486789999999999</v>
      </c>
      <c r="F11415" s="2">
        <v>13.001899999999999</v>
      </c>
      <c r="G11415" s="2">
        <v>0.71191400000000005</v>
      </c>
      <c r="H11415" s="2">
        <v>0.721001</v>
      </c>
      <c r="J11415" s="2">
        <v>13.004709999999999</v>
      </c>
      <c r="K11415" s="2">
        <v>0.500641</v>
      </c>
      <c r="L11415" s="2">
        <v>5.6427999999999999E-2</v>
      </c>
    </row>
    <row r="11416" spans="1:12" x14ac:dyDescent="0.2">
      <c r="A11416" s="2">
        <v>13.005409999999999</v>
      </c>
      <c r="B11416" s="2">
        <v>92.412570000000002</v>
      </c>
      <c r="C11416" s="2">
        <v>0.76772600000000002</v>
      </c>
      <c r="D11416" s="2">
        <v>1.549258</v>
      </c>
      <c r="F11416" s="2">
        <v>13.002599999999999</v>
      </c>
      <c r="G11416" s="2">
        <v>0.71181499999999998</v>
      </c>
      <c r="H11416" s="2">
        <v>0.72153500000000004</v>
      </c>
      <c r="J11416" s="2">
        <v>13.005409999999999</v>
      </c>
      <c r="K11416" s="2">
        <v>0.50119199999999997</v>
      </c>
      <c r="L11416" s="2">
        <v>5.6683999999999998E-2</v>
      </c>
    </row>
    <row r="11417" spans="1:12" x14ac:dyDescent="0.2">
      <c r="A11417" s="2">
        <v>13.00611</v>
      </c>
      <c r="B11417" s="2">
        <v>92.346050000000005</v>
      </c>
      <c r="C11417" s="2">
        <v>0.76916399999999996</v>
      </c>
      <c r="D11417" s="2">
        <v>1.550319</v>
      </c>
      <c r="F11417" s="2">
        <v>13.003310000000001</v>
      </c>
      <c r="G11417" s="2">
        <v>0.71173900000000001</v>
      </c>
      <c r="H11417" s="2">
        <v>0.72210700000000005</v>
      </c>
      <c r="J11417" s="2">
        <v>13.00611</v>
      </c>
      <c r="K11417" s="2">
        <v>0.50120500000000001</v>
      </c>
      <c r="L11417" s="2">
        <v>5.6436E-2</v>
      </c>
    </row>
    <row r="11418" spans="1:12" x14ac:dyDescent="0.2">
      <c r="A11418" s="2">
        <v>13.00681</v>
      </c>
      <c r="B11418" s="2">
        <v>92.280550000000005</v>
      </c>
      <c r="C11418" s="2">
        <v>0.76996500000000001</v>
      </c>
      <c r="D11418" s="2">
        <v>1.551334</v>
      </c>
      <c r="F11418" s="2">
        <v>13.004009999999999</v>
      </c>
      <c r="G11418" s="2">
        <v>0.71215099999999998</v>
      </c>
      <c r="H11418" s="2">
        <v>0.72283900000000001</v>
      </c>
      <c r="J11418" s="2">
        <v>13.00681</v>
      </c>
      <c r="K11418" s="2">
        <v>0.50080499999999994</v>
      </c>
      <c r="L11418" s="2">
        <v>5.6405999999999998E-2</v>
      </c>
    </row>
    <row r="11419" spans="1:12" x14ac:dyDescent="0.2">
      <c r="A11419" s="2">
        <v>13.00751</v>
      </c>
      <c r="B11419" s="2">
        <v>92.21454</v>
      </c>
      <c r="C11419" s="2">
        <v>0.77075899999999997</v>
      </c>
      <c r="D11419" s="2">
        <v>1.552081</v>
      </c>
      <c r="F11419" s="2">
        <v>13.004709999999999</v>
      </c>
      <c r="G11419" s="2">
        <v>0.71237200000000001</v>
      </c>
      <c r="H11419" s="2">
        <v>0.72359499999999999</v>
      </c>
      <c r="J11419" s="2">
        <v>13.00751</v>
      </c>
      <c r="K11419" s="2">
        <v>0.50089399999999995</v>
      </c>
      <c r="L11419" s="2">
        <v>5.5808000000000003E-2</v>
      </c>
    </row>
    <row r="11420" spans="1:12" x14ac:dyDescent="0.2">
      <c r="A11420" s="2">
        <v>13.00822</v>
      </c>
      <c r="B11420" s="2">
        <v>92.148470000000003</v>
      </c>
      <c r="C11420" s="2">
        <v>0.77188800000000002</v>
      </c>
      <c r="D11420" s="2">
        <v>1.55321</v>
      </c>
      <c r="F11420" s="2">
        <v>13.005409999999999</v>
      </c>
      <c r="G11420" s="2">
        <v>0.71266200000000002</v>
      </c>
      <c r="H11420" s="2">
        <v>0.72404500000000005</v>
      </c>
      <c r="J11420" s="2">
        <v>13.00822</v>
      </c>
      <c r="K11420" s="2">
        <v>0.50102000000000002</v>
      </c>
      <c r="L11420" s="2">
        <v>5.6235E-2</v>
      </c>
    </row>
    <row r="11421" spans="1:12" x14ac:dyDescent="0.2">
      <c r="A11421" s="2">
        <v>13.00892</v>
      </c>
      <c r="B11421" s="2">
        <v>92.082459999999998</v>
      </c>
      <c r="C11421" s="2">
        <v>0.77287600000000001</v>
      </c>
      <c r="D11421" s="2">
        <v>1.5545150000000001</v>
      </c>
      <c r="F11421" s="2">
        <v>13.00611</v>
      </c>
      <c r="G11421" s="2">
        <v>0.71352400000000005</v>
      </c>
      <c r="H11421" s="2">
        <v>0.72415200000000002</v>
      </c>
      <c r="J11421" s="2">
        <v>13.00892</v>
      </c>
      <c r="K11421" s="2">
        <v>0.50039500000000003</v>
      </c>
      <c r="L11421" s="2">
        <v>5.6549000000000002E-2</v>
      </c>
    </row>
    <row r="11422" spans="1:12" x14ac:dyDescent="0.2">
      <c r="A11422" s="2">
        <v>13.00962</v>
      </c>
      <c r="B11422" s="2">
        <v>92.016819999999996</v>
      </c>
      <c r="C11422" s="2">
        <v>0.773841</v>
      </c>
      <c r="D11422" s="2">
        <v>1.555606</v>
      </c>
      <c r="F11422" s="2">
        <v>13.00681</v>
      </c>
      <c r="G11422" s="2">
        <v>0.71413400000000005</v>
      </c>
      <c r="H11422" s="2">
        <v>0.72487599999999996</v>
      </c>
      <c r="J11422" s="2">
        <v>13.00962</v>
      </c>
      <c r="K11422" s="2">
        <v>0.50009899999999996</v>
      </c>
      <c r="L11422" s="2">
        <v>5.6561E-2</v>
      </c>
    </row>
    <row r="11423" spans="1:12" x14ac:dyDescent="0.2">
      <c r="A11423" s="2">
        <v>13.01032</v>
      </c>
      <c r="B11423" s="2">
        <v>91.951160000000002</v>
      </c>
      <c r="C11423" s="2">
        <v>0.77482099999999998</v>
      </c>
      <c r="D11423" s="2">
        <v>1.5565899999999999</v>
      </c>
      <c r="F11423" s="2">
        <v>13.00751</v>
      </c>
      <c r="G11423" s="2">
        <v>0.71466799999999997</v>
      </c>
      <c r="H11423" s="2">
        <v>0.72521999999999998</v>
      </c>
      <c r="J11423" s="2">
        <v>13.01032</v>
      </c>
      <c r="K11423" s="2">
        <v>0.49986399999999998</v>
      </c>
      <c r="L11423" s="2">
        <v>5.6002000000000003E-2</v>
      </c>
    </row>
    <row r="11424" spans="1:12" x14ac:dyDescent="0.2">
      <c r="A11424" s="2">
        <v>13.01102</v>
      </c>
      <c r="B11424" s="2">
        <v>91.885220000000004</v>
      </c>
      <c r="C11424" s="2">
        <v>0.77569500000000002</v>
      </c>
      <c r="D11424" s="2">
        <v>1.557391</v>
      </c>
      <c r="F11424" s="2">
        <v>13.00822</v>
      </c>
      <c r="G11424" s="2">
        <v>0.714943</v>
      </c>
      <c r="H11424" s="2">
        <v>0.72558599999999995</v>
      </c>
      <c r="J11424" s="2">
        <v>13.01102</v>
      </c>
      <c r="K11424" s="2">
        <v>0.50004199999999999</v>
      </c>
      <c r="L11424" s="2">
        <v>5.5543000000000002E-2</v>
      </c>
    </row>
    <row r="11425" spans="1:12" x14ac:dyDescent="0.2">
      <c r="A11425" s="2">
        <v>13.01172</v>
      </c>
      <c r="B11425" s="2">
        <v>91.819429999999997</v>
      </c>
      <c r="C11425" s="2">
        <v>0.77645399999999998</v>
      </c>
      <c r="D11425" s="2">
        <v>1.558063</v>
      </c>
      <c r="F11425" s="2">
        <v>13.00892</v>
      </c>
      <c r="G11425" s="2">
        <v>0.71480600000000005</v>
      </c>
      <c r="H11425" s="2">
        <v>0.72641800000000001</v>
      </c>
      <c r="J11425" s="2">
        <v>13.01172</v>
      </c>
      <c r="K11425" s="2">
        <v>0.500973</v>
      </c>
      <c r="L11425" s="2">
        <v>5.5490999999999999E-2</v>
      </c>
    </row>
    <row r="11426" spans="1:12" x14ac:dyDescent="0.2">
      <c r="A11426" s="2">
        <v>13.012420000000001</v>
      </c>
      <c r="B11426" s="2">
        <v>91.753309999999999</v>
      </c>
      <c r="C11426" s="2">
        <v>0.77716799999999997</v>
      </c>
      <c r="D11426" s="2">
        <v>1.5582689999999999</v>
      </c>
      <c r="F11426" s="2">
        <v>13.00962</v>
      </c>
      <c r="G11426" s="2">
        <v>0.71504199999999996</v>
      </c>
      <c r="H11426" s="2">
        <v>0.72648599999999997</v>
      </c>
      <c r="J11426" s="2">
        <v>13.012420000000001</v>
      </c>
      <c r="K11426" s="2">
        <v>0.50105299999999997</v>
      </c>
      <c r="L11426" s="2">
        <v>5.5043000000000002E-2</v>
      </c>
    </row>
    <row r="11427" spans="1:12" x14ac:dyDescent="0.2">
      <c r="A11427" s="2">
        <v>13.013120000000001</v>
      </c>
      <c r="B11427" s="2">
        <v>91.687330000000003</v>
      </c>
      <c r="C11427" s="2">
        <v>0.77791500000000002</v>
      </c>
      <c r="D11427" s="2">
        <v>1.5587569999999999</v>
      </c>
      <c r="F11427" s="2">
        <v>13.01032</v>
      </c>
      <c r="G11427" s="2">
        <v>0.71580500000000002</v>
      </c>
      <c r="H11427" s="2">
        <v>0.72683699999999996</v>
      </c>
      <c r="J11427" s="2">
        <v>13.013120000000001</v>
      </c>
      <c r="K11427" s="2">
        <v>0.50070700000000001</v>
      </c>
      <c r="L11427" s="2">
        <v>5.4989999999999997E-2</v>
      </c>
    </row>
    <row r="11428" spans="1:12" x14ac:dyDescent="0.2">
      <c r="A11428" s="2">
        <v>13.01383</v>
      </c>
      <c r="B11428" s="2">
        <v>91.621629999999996</v>
      </c>
      <c r="C11428" s="2">
        <v>0.77854800000000002</v>
      </c>
      <c r="D11428" s="2">
        <v>1.5591999999999999</v>
      </c>
      <c r="F11428" s="2">
        <v>13.01102</v>
      </c>
      <c r="G11428" s="2">
        <v>0.71615600000000001</v>
      </c>
      <c r="H11428" s="2">
        <v>0.72720300000000004</v>
      </c>
      <c r="J11428" s="2">
        <v>13.01383</v>
      </c>
      <c r="K11428" s="2">
        <v>0.50023099999999998</v>
      </c>
      <c r="L11428" s="2">
        <v>5.4820000000000001E-2</v>
      </c>
    </row>
    <row r="11429" spans="1:12" x14ac:dyDescent="0.2">
      <c r="A11429" s="2">
        <v>13.014530000000001</v>
      </c>
      <c r="B11429" s="2">
        <v>91.555660000000003</v>
      </c>
      <c r="C11429" s="2">
        <v>0.779227</v>
      </c>
      <c r="D11429" s="2">
        <v>1.5597259999999999</v>
      </c>
      <c r="F11429" s="2">
        <v>13.01172</v>
      </c>
      <c r="G11429" s="2">
        <v>0.71705600000000003</v>
      </c>
      <c r="H11429" s="2">
        <v>0.72770699999999999</v>
      </c>
      <c r="J11429" s="2">
        <v>13.014530000000001</v>
      </c>
      <c r="K11429" s="2">
        <v>0.50013099999999999</v>
      </c>
      <c r="L11429" s="2">
        <v>5.4823999999999998E-2</v>
      </c>
    </row>
    <row r="11430" spans="1:12" x14ac:dyDescent="0.2">
      <c r="A11430" s="2">
        <v>13.015230000000001</v>
      </c>
      <c r="B11430" s="2">
        <v>91.490849999999995</v>
      </c>
      <c r="C11430" s="2">
        <v>0.78021200000000002</v>
      </c>
      <c r="D11430" s="2">
        <v>1.560619</v>
      </c>
      <c r="F11430" s="2">
        <v>13.012420000000001</v>
      </c>
      <c r="G11430" s="2">
        <v>0.71779599999999999</v>
      </c>
      <c r="H11430" s="2">
        <v>0.72802699999999998</v>
      </c>
      <c r="J11430" s="2">
        <v>13.015230000000001</v>
      </c>
      <c r="K11430" s="2">
        <v>0.50070899999999996</v>
      </c>
      <c r="L11430" s="2">
        <v>5.5417000000000001E-2</v>
      </c>
    </row>
    <row r="11431" spans="1:12" x14ac:dyDescent="0.2">
      <c r="A11431" s="2">
        <v>13.015930000000001</v>
      </c>
      <c r="B11431" s="2">
        <v>91.425370000000001</v>
      </c>
      <c r="C11431" s="2">
        <v>0.78100499999999995</v>
      </c>
      <c r="D11431" s="2">
        <v>1.561923</v>
      </c>
      <c r="F11431" s="2">
        <v>13.013120000000001</v>
      </c>
      <c r="G11431" s="2">
        <v>0.71801000000000004</v>
      </c>
      <c r="H11431" s="2">
        <v>0.72851600000000005</v>
      </c>
      <c r="J11431" s="2">
        <v>13.015930000000001</v>
      </c>
      <c r="K11431" s="2">
        <v>0.50011799999999995</v>
      </c>
      <c r="L11431" s="2">
        <v>5.5995000000000003E-2</v>
      </c>
    </row>
    <row r="11432" spans="1:12" x14ac:dyDescent="0.2">
      <c r="A11432" s="2">
        <v>13.016629999999999</v>
      </c>
      <c r="B11432" s="2">
        <v>91.360780000000005</v>
      </c>
      <c r="C11432" s="2">
        <v>0.78170300000000004</v>
      </c>
      <c r="D11432" s="2">
        <v>1.562999</v>
      </c>
      <c r="F11432" s="2">
        <v>13.01383</v>
      </c>
      <c r="G11432" s="2">
        <v>0.71840700000000002</v>
      </c>
      <c r="H11432" s="2">
        <v>0.72875999999999996</v>
      </c>
      <c r="J11432" s="2">
        <v>13.016629999999999</v>
      </c>
      <c r="K11432" s="2">
        <v>0.50062200000000001</v>
      </c>
      <c r="L11432" s="2">
        <v>5.6050000000000003E-2</v>
      </c>
    </row>
    <row r="11433" spans="1:12" x14ac:dyDescent="0.2">
      <c r="A11433" s="2">
        <v>13.017329999999999</v>
      </c>
      <c r="B11433" s="2">
        <v>91.295029999999997</v>
      </c>
      <c r="C11433" s="2">
        <v>0.78225599999999995</v>
      </c>
      <c r="D11433" s="2">
        <v>1.5635250000000001</v>
      </c>
      <c r="F11433" s="2">
        <v>13.014530000000001</v>
      </c>
      <c r="G11433" s="2">
        <v>0.71894100000000005</v>
      </c>
      <c r="H11433" s="2">
        <v>0.72943899999999995</v>
      </c>
      <c r="J11433" s="2">
        <v>13.017329999999999</v>
      </c>
      <c r="K11433" s="2">
        <v>0.50139199999999995</v>
      </c>
      <c r="L11433" s="2">
        <v>5.5523999999999997E-2</v>
      </c>
    </row>
    <row r="11434" spans="1:12" x14ac:dyDescent="0.2">
      <c r="A11434" s="2">
        <v>13.01803</v>
      </c>
      <c r="B11434" s="2">
        <v>91.230639999999994</v>
      </c>
      <c r="C11434" s="2">
        <v>0.78301500000000002</v>
      </c>
      <c r="D11434" s="2">
        <v>1.564449</v>
      </c>
      <c r="F11434" s="2">
        <v>13.015230000000001</v>
      </c>
      <c r="G11434" s="2">
        <v>0.71951299999999996</v>
      </c>
      <c r="H11434" s="2">
        <v>0.729904</v>
      </c>
      <c r="J11434" s="2">
        <v>13.01803</v>
      </c>
      <c r="K11434" s="2">
        <v>0.50160199999999999</v>
      </c>
      <c r="L11434" s="2">
        <v>5.5263E-2</v>
      </c>
    </row>
    <row r="11435" spans="1:12" x14ac:dyDescent="0.2">
      <c r="A11435" s="2">
        <v>13.018739999999999</v>
      </c>
      <c r="B11435" s="2">
        <v>91.165149999999997</v>
      </c>
      <c r="C11435" s="2">
        <v>0.78427400000000003</v>
      </c>
      <c r="D11435" s="2">
        <v>1.5654399999999999</v>
      </c>
      <c r="F11435" s="2">
        <v>13.015930000000001</v>
      </c>
      <c r="G11435" s="2">
        <v>0.72036699999999998</v>
      </c>
      <c r="H11435" s="2">
        <v>0.73049900000000001</v>
      </c>
      <c r="J11435" s="2">
        <v>13.018739999999999</v>
      </c>
      <c r="K11435" s="2">
        <v>0.50160400000000005</v>
      </c>
      <c r="L11435" s="2">
        <v>5.4810999999999999E-2</v>
      </c>
    </row>
    <row r="11436" spans="1:12" x14ac:dyDescent="0.2">
      <c r="A11436" s="2">
        <v>13.019439999999999</v>
      </c>
      <c r="B11436" s="2">
        <v>91.099270000000004</v>
      </c>
      <c r="C11436" s="2">
        <v>0.78512099999999996</v>
      </c>
      <c r="D11436" s="2">
        <v>1.5662640000000001</v>
      </c>
      <c r="F11436" s="2">
        <v>13.016629999999999</v>
      </c>
      <c r="G11436" s="2">
        <v>0.72087100000000004</v>
      </c>
      <c r="H11436" s="2">
        <v>0.73191799999999996</v>
      </c>
      <c r="J11436" s="2">
        <v>13.019439999999999</v>
      </c>
      <c r="K11436" s="2">
        <v>0.50154500000000002</v>
      </c>
      <c r="L11436" s="2">
        <v>5.4335000000000001E-2</v>
      </c>
    </row>
    <row r="11437" spans="1:12" x14ac:dyDescent="0.2">
      <c r="A11437" s="2">
        <v>13.02014</v>
      </c>
      <c r="B11437" s="2">
        <v>91.034000000000006</v>
      </c>
      <c r="C11437" s="2">
        <v>0.78581900000000005</v>
      </c>
      <c r="D11437" s="2">
        <v>1.5673630000000001</v>
      </c>
      <c r="F11437" s="2">
        <v>13.017329999999999</v>
      </c>
      <c r="G11437" s="2">
        <v>0.721001</v>
      </c>
      <c r="H11437" s="2">
        <v>0.73300900000000002</v>
      </c>
      <c r="J11437" s="2">
        <v>13.02014</v>
      </c>
      <c r="K11437" s="2">
        <v>0.50034699999999999</v>
      </c>
      <c r="L11437" s="2">
        <v>5.4810999999999999E-2</v>
      </c>
    </row>
    <row r="11438" spans="1:12" x14ac:dyDescent="0.2">
      <c r="A11438" s="2">
        <v>13.02084</v>
      </c>
      <c r="B11438" s="2">
        <v>90.968980000000002</v>
      </c>
      <c r="C11438" s="2">
        <v>0.78653600000000001</v>
      </c>
      <c r="D11438" s="2">
        <v>1.5682940000000001</v>
      </c>
      <c r="F11438" s="2">
        <v>13.01803</v>
      </c>
      <c r="G11438" s="2">
        <v>0.72153500000000004</v>
      </c>
      <c r="H11438" s="2">
        <v>0.73330700000000004</v>
      </c>
      <c r="J11438" s="2">
        <v>13.02084</v>
      </c>
      <c r="K11438" s="2">
        <v>0.50025900000000001</v>
      </c>
      <c r="L11438" s="2">
        <v>5.5107999999999997E-2</v>
      </c>
    </row>
    <row r="11439" spans="1:12" x14ac:dyDescent="0.2">
      <c r="A11439" s="2">
        <v>13.02154</v>
      </c>
      <c r="B11439" s="2">
        <v>90.904070000000004</v>
      </c>
      <c r="C11439" s="2">
        <v>0.78747100000000003</v>
      </c>
      <c r="D11439" s="2">
        <v>1.569507</v>
      </c>
      <c r="F11439" s="2">
        <v>13.018739999999999</v>
      </c>
      <c r="G11439" s="2">
        <v>0.72210700000000005</v>
      </c>
      <c r="H11439" s="2">
        <v>0.734039</v>
      </c>
      <c r="J11439" s="2">
        <v>13.02154</v>
      </c>
      <c r="K11439" s="2">
        <v>0.50027600000000005</v>
      </c>
      <c r="L11439" s="2">
        <v>5.5597000000000001E-2</v>
      </c>
    </row>
    <row r="11440" spans="1:12" x14ac:dyDescent="0.2">
      <c r="A11440" s="2">
        <v>13.02224</v>
      </c>
      <c r="B11440" s="2">
        <v>90.838930000000005</v>
      </c>
      <c r="C11440" s="2">
        <v>0.78855399999999998</v>
      </c>
      <c r="D11440" s="2">
        <v>1.5705519999999999</v>
      </c>
      <c r="F11440" s="2">
        <v>13.019439999999999</v>
      </c>
      <c r="G11440" s="2">
        <v>0.72283900000000001</v>
      </c>
      <c r="H11440" s="2">
        <v>0.73474899999999999</v>
      </c>
      <c r="J11440" s="2">
        <v>13.02224</v>
      </c>
      <c r="K11440" s="2">
        <v>0.49976900000000002</v>
      </c>
      <c r="L11440" s="2">
        <v>5.4924000000000001E-2</v>
      </c>
    </row>
    <row r="11441" spans="1:12" x14ac:dyDescent="0.2">
      <c r="A11441" s="2">
        <v>13.02294</v>
      </c>
      <c r="B11441" s="2">
        <v>90.773300000000006</v>
      </c>
      <c r="C11441" s="2">
        <v>0.78965300000000005</v>
      </c>
      <c r="D11441" s="2">
        <v>1.5708420000000001</v>
      </c>
      <c r="F11441" s="2">
        <v>13.02014</v>
      </c>
      <c r="G11441" s="2">
        <v>0.72359499999999999</v>
      </c>
      <c r="H11441" s="2">
        <v>0.73531299999999999</v>
      </c>
      <c r="J11441" s="2">
        <v>13.02294</v>
      </c>
      <c r="K11441" s="2">
        <v>0.50001099999999998</v>
      </c>
      <c r="L11441" s="2">
        <v>5.5503999999999998E-2</v>
      </c>
    </row>
    <row r="11442" spans="1:12" x14ac:dyDescent="0.2">
      <c r="A11442" s="2">
        <v>13.02365</v>
      </c>
      <c r="B11442" s="2">
        <v>90.707369999999997</v>
      </c>
      <c r="C11442" s="2">
        <v>0.79039300000000001</v>
      </c>
      <c r="D11442" s="2">
        <v>1.571475</v>
      </c>
      <c r="F11442" s="2">
        <v>13.02084</v>
      </c>
      <c r="G11442" s="2">
        <v>0.72404500000000005</v>
      </c>
      <c r="H11442" s="2">
        <v>0.73610699999999996</v>
      </c>
      <c r="J11442" s="2">
        <v>13.02365</v>
      </c>
      <c r="K11442" s="2">
        <v>0.50011000000000005</v>
      </c>
      <c r="L11442" s="2">
        <v>5.5335000000000002E-2</v>
      </c>
    </row>
    <row r="11443" spans="1:12" x14ac:dyDescent="0.2">
      <c r="A11443" s="2">
        <v>13.02435</v>
      </c>
      <c r="B11443" s="2">
        <v>90.641800000000003</v>
      </c>
      <c r="C11443" s="2">
        <v>0.79105700000000001</v>
      </c>
      <c r="D11443" s="2">
        <v>1.572665</v>
      </c>
      <c r="F11443" s="2">
        <v>13.02154</v>
      </c>
      <c r="G11443" s="2">
        <v>0.72415200000000002</v>
      </c>
      <c r="H11443" s="2">
        <v>0.73648100000000005</v>
      </c>
      <c r="J11443" s="2">
        <v>13.02435</v>
      </c>
      <c r="K11443" s="2">
        <v>0.49997900000000001</v>
      </c>
      <c r="L11443" s="2">
        <v>5.5488000000000003E-2</v>
      </c>
    </row>
    <row r="11444" spans="1:12" x14ac:dyDescent="0.2">
      <c r="A11444" s="2">
        <v>13.02505</v>
      </c>
      <c r="B11444" s="2">
        <v>90.575460000000007</v>
      </c>
      <c r="C11444" s="2">
        <v>0.791354</v>
      </c>
      <c r="D11444" s="2">
        <v>1.573558</v>
      </c>
      <c r="F11444" s="2">
        <v>13.02224</v>
      </c>
      <c r="G11444" s="2">
        <v>0.72487599999999996</v>
      </c>
      <c r="H11444" s="2">
        <v>0.737236</v>
      </c>
      <c r="J11444" s="2">
        <v>13.02505</v>
      </c>
      <c r="K11444" s="2">
        <v>0.49994100000000002</v>
      </c>
      <c r="L11444" s="2">
        <v>5.5336000000000003E-2</v>
      </c>
    </row>
    <row r="11445" spans="1:12" x14ac:dyDescent="0.2">
      <c r="A11445" s="2">
        <v>13.02575</v>
      </c>
      <c r="B11445" s="2">
        <v>90.508799999999994</v>
      </c>
      <c r="C11445" s="2">
        <v>0.791736</v>
      </c>
      <c r="D11445" s="2">
        <v>1.5745119999999999</v>
      </c>
      <c r="F11445" s="2">
        <v>13.02294</v>
      </c>
      <c r="G11445" s="2">
        <v>0.72521999999999998</v>
      </c>
      <c r="H11445" s="2">
        <v>0.73777000000000004</v>
      </c>
      <c r="J11445" s="2">
        <v>13.02575</v>
      </c>
      <c r="K11445" s="2">
        <v>0.50011000000000005</v>
      </c>
      <c r="L11445" s="2">
        <v>5.5821000000000003E-2</v>
      </c>
    </row>
    <row r="11446" spans="1:12" x14ac:dyDescent="0.2">
      <c r="A11446" s="2">
        <v>13.026450000000001</v>
      </c>
      <c r="B11446" s="2">
        <v>90.44247</v>
      </c>
      <c r="C11446" s="2">
        <v>0.791995</v>
      </c>
      <c r="D11446" s="2">
        <v>1.5751139999999999</v>
      </c>
      <c r="F11446" s="2">
        <v>13.02365</v>
      </c>
      <c r="G11446" s="2">
        <v>0.72558599999999995</v>
      </c>
      <c r="H11446" s="2">
        <v>0.73858599999999996</v>
      </c>
      <c r="J11446" s="2">
        <v>13.026450000000001</v>
      </c>
      <c r="K11446" s="2">
        <v>0.50010699999999997</v>
      </c>
      <c r="L11446" s="2">
        <v>5.5974999999999997E-2</v>
      </c>
    </row>
    <row r="11447" spans="1:12" x14ac:dyDescent="0.2">
      <c r="A11447" s="2">
        <v>13.027150000000001</v>
      </c>
      <c r="B11447" s="2">
        <v>90.376480000000001</v>
      </c>
      <c r="C11447" s="2">
        <v>0.79199900000000001</v>
      </c>
      <c r="D11447" s="2">
        <v>1.576198</v>
      </c>
      <c r="F11447" s="2">
        <v>13.02435</v>
      </c>
      <c r="G11447" s="2">
        <v>0.72641800000000001</v>
      </c>
      <c r="H11447" s="2">
        <v>0.73939500000000002</v>
      </c>
      <c r="J11447" s="2">
        <v>13.027150000000001</v>
      </c>
      <c r="K11447" s="2">
        <v>0.50072099999999997</v>
      </c>
      <c r="L11447" s="2">
        <v>5.6224999999999997E-2</v>
      </c>
    </row>
    <row r="11448" spans="1:12" x14ac:dyDescent="0.2">
      <c r="A11448" s="2">
        <v>13.027850000000001</v>
      </c>
      <c r="B11448" s="2">
        <v>90.310699999999997</v>
      </c>
      <c r="C11448" s="2">
        <v>0.79226200000000002</v>
      </c>
      <c r="D11448" s="2">
        <v>1.5772660000000001</v>
      </c>
      <c r="F11448" s="2">
        <v>13.02505</v>
      </c>
      <c r="G11448" s="2">
        <v>0.72648599999999997</v>
      </c>
      <c r="H11448" s="2">
        <v>0.73995200000000005</v>
      </c>
      <c r="J11448" s="2">
        <v>13.027850000000001</v>
      </c>
      <c r="K11448" s="2">
        <v>0.50156999999999996</v>
      </c>
      <c r="L11448" s="2">
        <v>5.6431000000000002E-2</v>
      </c>
    </row>
    <row r="11449" spans="1:12" x14ac:dyDescent="0.2">
      <c r="A11449" s="2">
        <v>13.028560000000001</v>
      </c>
      <c r="B11449" s="2">
        <v>90.243470000000002</v>
      </c>
      <c r="C11449" s="2">
        <v>0.79273099999999996</v>
      </c>
      <c r="D11449" s="2">
        <v>1.5779749999999999</v>
      </c>
      <c r="F11449" s="2">
        <v>13.02575</v>
      </c>
      <c r="G11449" s="2">
        <v>0.72683699999999996</v>
      </c>
      <c r="H11449" s="2">
        <v>0.74025700000000005</v>
      </c>
      <c r="J11449" s="2">
        <v>13.028560000000001</v>
      </c>
      <c r="K11449" s="2">
        <v>0.50206899999999999</v>
      </c>
      <c r="L11449" s="2">
        <v>5.6273999999999998E-2</v>
      </c>
    </row>
    <row r="11450" spans="1:12" x14ac:dyDescent="0.2">
      <c r="A11450" s="2">
        <v>13.029260000000001</v>
      </c>
      <c r="B11450" s="2">
        <v>90.177700000000002</v>
      </c>
      <c r="C11450" s="2">
        <v>0.79320800000000002</v>
      </c>
      <c r="D11450" s="2">
        <v>1.578632</v>
      </c>
      <c r="F11450" s="2">
        <v>13.026450000000001</v>
      </c>
      <c r="G11450" s="2">
        <v>0.72720300000000004</v>
      </c>
      <c r="H11450" s="2">
        <v>0.74031800000000003</v>
      </c>
      <c r="J11450" s="2">
        <v>13.029260000000001</v>
      </c>
      <c r="K11450" s="2">
        <v>0.50262200000000001</v>
      </c>
      <c r="L11450" s="2">
        <v>5.5983999999999999E-2</v>
      </c>
    </row>
    <row r="11451" spans="1:12" x14ac:dyDescent="0.2">
      <c r="A11451" s="2">
        <v>13.029960000000001</v>
      </c>
      <c r="B11451" s="2">
        <v>90.111069999999998</v>
      </c>
      <c r="C11451" s="2">
        <v>0.79379599999999995</v>
      </c>
      <c r="D11451" s="2">
        <v>1.5788530000000001</v>
      </c>
      <c r="F11451" s="2">
        <v>13.027150000000001</v>
      </c>
      <c r="G11451" s="2">
        <v>0.72770699999999999</v>
      </c>
      <c r="H11451" s="2">
        <v>0.74041000000000001</v>
      </c>
      <c r="J11451" s="2">
        <v>13.029960000000001</v>
      </c>
      <c r="K11451" s="2">
        <v>0.502668</v>
      </c>
      <c r="L11451" s="2">
        <v>5.6587999999999999E-2</v>
      </c>
    </row>
    <row r="11452" spans="1:12" x14ac:dyDescent="0.2">
      <c r="A11452" s="2">
        <v>13.030659999999999</v>
      </c>
      <c r="B11452" s="2">
        <v>90.044499999999999</v>
      </c>
      <c r="C11452" s="2">
        <v>0.79446300000000003</v>
      </c>
      <c r="D11452" s="2">
        <v>1.5793410000000001</v>
      </c>
      <c r="F11452" s="2">
        <v>13.027850000000001</v>
      </c>
      <c r="G11452" s="2">
        <v>0.72802699999999998</v>
      </c>
      <c r="H11452" s="2">
        <v>0.74071500000000001</v>
      </c>
      <c r="J11452" s="2">
        <v>13.030659999999999</v>
      </c>
      <c r="K11452" s="2">
        <v>0.50258199999999997</v>
      </c>
      <c r="L11452" s="2">
        <v>5.6315999999999998E-2</v>
      </c>
    </row>
    <row r="11453" spans="1:12" x14ac:dyDescent="0.2">
      <c r="A11453" s="2">
        <v>13.031359999999999</v>
      </c>
      <c r="B11453" s="2">
        <v>89.978359999999995</v>
      </c>
      <c r="C11453" s="2">
        <v>0.79477600000000004</v>
      </c>
      <c r="D11453" s="2">
        <v>1.5804549999999999</v>
      </c>
      <c r="F11453" s="2">
        <v>13.028560000000001</v>
      </c>
      <c r="G11453" s="2">
        <v>0.72851600000000005</v>
      </c>
      <c r="H11453" s="2">
        <v>0.74157700000000004</v>
      </c>
      <c r="J11453" s="2">
        <v>13.031359999999999</v>
      </c>
      <c r="K11453" s="2">
        <v>0.50271399999999999</v>
      </c>
      <c r="L11453" s="2">
        <v>5.6515000000000003E-2</v>
      </c>
    </row>
    <row r="11454" spans="1:12" x14ac:dyDescent="0.2">
      <c r="A11454" s="2">
        <v>13.03206</v>
      </c>
      <c r="B11454" s="2">
        <v>89.912080000000003</v>
      </c>
      <c r="C11454" s="2">
        <v>0.79512700000000003</v>
      </c>
      <c r="D11454" s="2">
        <v>1.5816300000000001</v>
      </c>
      <c r="F11454" s="2">
        <v>13.029260000000001</v>
      </c>
      <c r="G11454" s="2">
        <v>0.72875999999999996</v>
      </c>
      <c r="H11454" s="2">
        <v>0.74199700000000002</v>
      </c>
      <c r="J11454" s="2">
        <v>13.03206</v>
      </c>
      <c r="K11454" s="2">
        <v>0.50260499999999997</v>
      </c>
      <c r="L11454" s="2">
        <v>5.6568E-2</v>
      </c>
    </row>
    <row r="11455" spans="1:12" x14ac:dyDescent="0.2">
      <c r="A11455" s="2">
        <v>13.03276</v>
      </c>
      <c r="B11455" s="2">
        <v>89.845510000000004</v>
      </c>
      <c r="C11455" s="2">
        <v>0.79606200000000005</v>
      </c>
      <c r="D11455" s="2">
        <v>1.582492</v>
      </c>
      <c r="F11455" s="2">
        <v>13.029960000000001</v>
      </c>
      <c r="G11455" s="2">
        <v>0.72943899999999995</v>
      </c>
      <c r="H11455" s="2">
        <v>0.74208099999999999</v>
      </c>
      <c r="J11455" s="2">
        <v>13.03276</v>
      </c>
      <c r="K11455" s="2">
        <v>0.50350200000000001</v>
      </c>
      <c r="L11455" s="2">
        <v>5.7284000000000002E-2</v>
      </c>
    </row>
    <row r="11456" spans="1:12" x14ac:dyDescent="0.2">
      <c r="A11456" s="2">
        <v>13.03346</v>
      </c>
      <c r="B11456" s="2">
        <v>89.779880000000006</v>
      </c>
      <c r="C11456" s="2">
        <v>0.79691199999999995</v>
      </c>
      <c r="D11456" s="2">
        <v>1.583369</v>
      </c>
      <c r="F11456" s="2">
        <v>13.030659999999999</v>
      </c>
      <c r="G11456" s="2">
        <v>0.729904</v>
      </c>
      <c r="H11456" s="2">
        <v>0.74281299999999995</v>
      </c>
      <c r="J11456" s="2">
        <v>13.03346</v>
      </c>
      <c r="K11456" s="2">
        <v>0.50428399999999995</v>
      </c>
      <c r="L11456" s="2">
        <v>5.7697999999999999E-2</v>
      </c>
    </row>
    <row r="11457" spans="1:12" x14ac:dyDescent="0.2">
      <c r="A11457" s="2">
        <v>13.03417</v>
      </c>
      <c r="B11457" s="2">
        <v>89.713939999999994</v>
      </c>
      <c r="C11457" s="2">
        <v>0.79743900000000001</v>
      </c>
      <c r="D11457" s="2">
        <v>1.5843609999999999</v>
      </c>
      <c r="F11457" s="2">
        <v>13.031359999999999</v>
      </c>
      <c r="G11457" s="2">
        <v>0.73049900000000001</v>
      </c>
      <c r="H11457" s="2">
        <v>0.74309499999999995</v>
      </c>
      <c r="J11457" s="2">
        <v>13.03417</v>
      </c>
      <c r="K11457" s="2">
        <v>0.50499300000000003</v>
      </c>
      <c r="L11457" s="2">
        <v>5.7570999999999997E-2</v>
      </c>
    </row>
    <row r="11458" spans="1:12" x14ac:dyDescent="0.2">
      <c r="A11458" s="2">
        <v>13.03487</v>
      </c>
      <c r="B11458" s="2">
        <v>89.648319999999998</v>
      </c>
      <c r="C11458" s="2">
        <v>0.79754199999999997</v>
      </c>
      <c r="D11458" s="2">
        <v>1.585315</v>
      </c>
      <c r="F11458" s="2">
        <v>13.03206</v>
      </c>
      <c r="G11458" s="2">
        <v>0.73191799999999996</v>
      </c>
      <c r="H11458" s="2">
        <v>0.74342299999999994</v>
      </c>
      <c r="J11458" s="2">
        <v>13.03487</v>
      </c>
      <c r="K11458" s="2">
        <v>0.50520299999999996</v>
      </c>
      <c r="L11458" s="2">
        <v>5.7280999999999999E-2</v>
      </c>
    </row>
    <row r="11459" spans="1:12" x14ac:dyDescent="0.2">
      <c r="A11459" s="2">
        <v>13.03557</v>
      </c>
      <c r="B11459" s="2">
        <v>89.586150000000004</v>
      </c>
      <c r="C11459" s="2">
        <v>0.79795799999999995</v>
      </c>
      <c r="D11459" s="2">
        <v>1.586597</v>
      </c>
      <c r="F11459" s="2">
        <v>13.03276</v>
      </c>
      <c r="G11459" s="2">
        <v>0.73300900000000002</v>
      </c>
      <c r="H11459" s="2">
        <v>0.74370599999999998</v>
      </c>
      <c r="J11459" s="2">
        <v>13.03557</v>
      </c>
      <c r="K11459" s="2">
        <v>0.50581500000000001</v>
      </c>
      <c r="L11459" s="2">
        <v>5.7827000000000003E-2</v>
      </c>
    </row>
    <row r="11460" spans="1:12" x14ac:dyDescent="0.2">
      <c r="A11460" s="2">
        <v>13.03627</v>
      </c>
      <c r="B11460" s="2">
        <v>89.528149999999997</v>
      </c>
      <c r="C11460" s="2">
        <v>0.79797300000000004</v>
      </c>
      <c r="D11460" s="2">
        <v>1.5879239999999999</v>
      </c>
      <c r="F11460" s="2">
        <v>13.03346</v>
      </c>
      <c r="G11460" s="2">
        <v>0.73330700000000004</v>
      </c>
      <c r="H11460" s="2">
        <v>0.74430799999999997</v>
      </c>
      <c r="J11460" s="2">
        <v>13.03627</v>
      </c>
      <c r="K11460" s="2">
        <v>0.50627699999999998</v>
      </c>
      <c r="L11460" s="2">
        <v>5.7327000000000003E-2</v>
      </c>
    </row>
    <row r="11461" spans="1:12" x14ac:dyDescent="0.2">
      <c r="A11461" s="2">
        <v>13.03697</v>
      </c>
      <c r="B11461" s="2">
        <v>89.469160000000002</v>
      </c>
      <c r="C11461" s="2">
        <v>0.79816699999999996</v>
      </c>
      <c r="D11461" s="2">
        <v>1.5893660000000001</v>
      </c>
      <c r="F11461" s="2">
        <v>13.03417</v>
      </c>
      <c r="G11461" s="2">
        <v>0.734039</v>
      </c>
      <c r="H11461" s="2">
        <v>0.74443800000000004</v>
      </c>
      <c r="J11461" s="2">
        <v>13.03697</v>
      </c>
      <c r="K11461" s="2">
        <v>0.50596600000000003</v>
      </c>
      <c r="L11461" s="2">
        <v>5.7278000000000003E-2</v>
      </c>
    </row>
    <row r="11462" spans="1:12" x14ac:dyDescent="0.2">
      <c r="A11462" s="2">
        <v>13.03767</v>
      </c>
      <c r="B11462" s="2">
        <v>89.406049999999993</v>
      </c>
      <c r="C11462" s="2">
        <v>0.79838500000000001</v>
      </c>
      <c r="D11462" s="2">
        <v>1.5906709999999999</v>
      </c>
      <c r="F11462" s="2">
        <v>13.03487</v>
      </c>
      <c r="G11462" s="2">
        <v>0.73474899999999999</v>
      </c>
      <c r="H11462" s="2">
        <v>0.74453000000000003</v>
      </c>
      <c r="J11462" s="2">
        <v>13.03767</v>
      </c>
      <c r="K11462" s="2">
        <v>0.50581699999999996</v>
      </c>
      <c r="L11462" s="2">
        <v>5.7341999999999997E-2</v>
      </c>
    </row>
    <row r="11463" spans="1:12" x14ac:dyDescent="0.2">
      <c r="A11463" s="2">
        <v>13.03837</v>
      </c>
      <c r="B11463" s="2">
        <v>89.340029999999999</v>
      </c>
      <c r="C11463" s="2">
        <v>0.79854899999999995</v>
      </c>
      <c r="D11463" s="2">
        <v>1.591472</v>
      </c>
      <c r="F11463" s="2">
        <v>13.03557</v>
      </c>
      <c r="G11463" s="2">
        <v>0.73531299999999999</v>
      </c>
      <c r="H11463" s="2">
        <v>0.74475100000000005</v>
      </c>
      <c r="J11463" s="2">
        <v>13.03837</v>
      </c>
      <c r="K11463" s="2">
        <v>0.50607100000000005</v>
      </c>
      <c r="L11463" s="2">
        <v>5.7882000000000003E-2</v>
      </c>
    </row>
    <row r="11464" spans="1:12" x14ac:dyDescent="0.2">
      <c r="A11464" s="2">
        <v>13.03908</v>
      </c>
      <c r="B11464" s="2">
        <v>89.273359999999997</v>
      </c>
      <c r="C11464" s="2">
        <v>0.798736</v>
      </c>
      <c r="D11464" s="2">
        <v>1.5921890000000001</v>
      </c>
      <c r="F11464" s="2">
        <v>13.03627</v>
      </c>
      <c r="G11464" s="2">
        <v>0.73610699999999996</v>
      </c>
      <c r="H11464" s="2">
        <v>0.74515500000000001</v>
      </c>
      <c r="J11464" s="2">
        <v>13.03908</v>
      </c>
      <c r="K11464" s="2">
        <v>0.50643899999999997</v>
      </c>
      <c r="L11464" s="2">
        <v>5.7822999999999999E-2</v>
      </c>
    </row>
    <row r="11465" spans="1:12" x14ac:dyDescent="0.2">
      <c r="A11465" s="2">
        <v>13.03978</v>
      </c>
      <c r="B11465" s="2">
        <v>89.206329999999994</v>
      </c>
      <c r="C11465" s="2">
        <v>0.79883099999999996</v>
      </c>
      <c r="D11465" s="2">
        <v>1.592937</v>
      </c>
      <c r="F11465" s="2">
        <v>13.03697</v>
      </c>
      <c r="G11465" s="2">
        <v>0.73648100000000005</v>
      </c>
      <c r="H11465" s="2">
        <v>0.745865</v>
      </c>
      <c r="J11465" s="2">
        <v>13.03978</v>
      </c>
      <c r="K11465" s="2">
        <v>0.50676500000000002</v>
      </c>
      <c r="L11465" s="2">
        <v>5.8332000000000002E-2</v>
      </c>
    </row>
    <row r="11466" spans="1:12" x14ac:dyDescent="0.2">
      <c r="A11466" s="2">
        <v>13.040480000000001</v>
      </c>
      <c r="B11466" s="2">
        <v>89.139020000000002</v>
      </c>
      <c r="C11466" s="2">
        <v>0.79918599999999995</v>
      </c>
      <c r="D11466" s="2">
        <v>1.593906</v>
      </c>
      <c r="F11466" s="2">
        <v>13.03767</v>
      </c>
      <c r="G11466" s="2">
        <v>0.737236</v>
      </c>
      <c r="H11466" s="2">
        <v>0.74658999999999998</v>
      </c>
      <c r="J11466" s="2">
        <v>13.040480000000001</v>
      </c>
      <c r="K11466" s="2">
        <v>0.506162</v>
      </c>
      <c r="L11466" s="2">
        <v>5.8577999999999998E-2</v>
      </c>
    </row>
    <row r="11467" spans="1:12" x14ac:dyDescent="0.2">
      <c r="A11467" s="2">
        <v>13.041180000000001</v>
      </c>
      <c r="B11467" s="2">
        <v>89.071839999999995</v>
      </c>
      <c r="C11467" s="2">
        <v>0.79929700000000004</v>
      </c>
      <c r="D11467" s="2">
        <v>1.5949660000000001</v>
      </c>
      <c r="F11467" s="2">
        <v>13.03837</v>
      </c>
      <c r="G11467" s="2">
        <v>0.73777000000000004</v>
      </c>
      <c r="H11467" s="2">
        <v>0.74726099999999995</v>
      </c>
      <c r="J11467" s="2">
        <v>13.041180000000001</v>
      </c>
      <c r="K11467" s="2">
        <v>0.50659399999999999</v>
      </c>
      <c r="L11467" s="2">
        <v>5.9097999999999998E-2</v>
      </c>
    </row>
    <row r="11468" spans="1:12" x14ac:dyDescent="0.2">
      <c r="A11468" s="2">
        <v>13.041880000000001</v>
      </c>
      <c r="B11468" s="2">
        <v>89.004530000000003</v>
      </c>
      <c r="C11468" s="2">
        <v>0.79975799999999997</v>
      </c>
      <c r="D11468" s="2">
        <v>1.5957440000000001</v>
      </c>
      <c r="F11468" s="2">
        <v>13.03908</v>
      </c>
      <c r="G11468" s="2">
        <v>0.73858599999999996</v>
      </c>
      <c r="H11468" s="2">
        <v>0.74809999999999999</v>
      </c>
      <c r="J11468" s="2">
        <v>13.041880000000001</v>
      </c>
      <c r="K11468" s="2">
        <v>0.50694300000000003</v>
      </c>
      <c r="L11468" s="2">
        <v>5.9018000000000001E-2</v>
      </c>
    </row>
    <row r="11469" spans="1:12" x14ac:dyDescent="0.2">
      <c r="A11469" s="2">
        <v>13.042579999999999</v>
      </c>
      <c r="B11469" s="2">
        <v>88.937449999999998</v>
      </c>
      <c r="C11469" s="2">
        <v>0.79999799999999999</v>
      </c>
      <c r="D11469" s="2">
        <v>1.596706</v>
      </c>
      <c r="F11469" s="2">
        <v>13.03978</v>
      </c>
      <c r="G11469" s="2">
        <v>0.73939500000000002</v>
      </c>
      <c r="H11469" s="2">
        <v>0.74868800000000002</v>
      </c>
      <c r="J11469" s="2">
        <v>13.042579999999999</v>
      </c>
      <c r="K11469" s="2">
        <v>0.50673999999999997</v>
      </c>
      <c r="L11469" s="2">
        <v>5.9478000000000003E-2</v>
      </c>
    </row>
    <row r="11470" spans="1:12" x14ac:dyDescent="0.2">
      <c r="A11470" s="2">
        <v>13.043279999999999</v>
      </c>
      <c r="B11470" s="2">
        <v>88.870869999999996</v>
      </c>
      <c r="C11470" s="2">
        <v>0.80033399999999999</v>
      </c>
      <c r="D11470" s="2">
        <v>1.5975140000000001</v>
      </c>
      <c r="F11470" s="2">
        <v>13.040480000000001</v>
      </c>
      <c r="G11470" s="2">
        <v>0.73995200000000005</v>
      </c>
      <c r="H11470" s="2">
        <v>0.74908399999999997</v>
      </c>
      <c r="J11470" s="2">
        <v>13.043279999999999</v>
      </c>
      <c r="K11470" s="2">
        <v>0.50687800000000005</v>
      </c>
      <c r="L11470" s="2">
        <v>5.9204E-2</v>
      </c>
    </row>
    <row r="11471" spans="1:12" x14ac:dyDescent="0.2">
      <c r="A11471" s="2">
        <v>13.043990000000001</v>
      </c>
      <c r="B11471" s="2">
        <v>88.803970000000007</v>
      </c>
      <c r="C11471" s="2">
        <v>0.80052900000000005</v>
      </c>
      <c r="D11471" s="2">
        <v>1.5980559999999999</v>
      </c>
      <c r="F11471" s="2">
        <v>13.041180000000001</v>
      </c>
      <c r="G11471" s="2">
        <v>0.74025700000000005</v>
      </c>
      <c r="H11471" s="2">
        <v>0.74961900000000004</v>
      </c>
      <c r="J11471" s="2">
        <v>13.043990000000001</v>
      </c>
      <c r="K11471" s="2">
        <v>0.50754900000000003</v>
      </c>
      <c r="L11471" s="2">
        <v>5.8978999999999997E-2</v>
      </c>
    </row>
    <row r="11472" spans="1:12" x14ac:dyDescent="0.2">
      <c r="A11472" s="2">
        <v>13.044689999999999</v>
      </c>
      <c r="B11472" s="2">
        <v>88.736680000000007</v>
      </c>
      <c r="C11472" s="2">
        <v>0.80053300000000005</v>
      </c>
      <c r="D11472" s="2">
        <v>1.5986210000000001</v>
      </c>
      <c r="F11472" s="2">
        <v>13.041880000000001</v>
      </c>
      <c r="G11472" s="2">
        <v>0.74031800000000003</v>
      </c>
      <c r="H11472" s="2">
        <v>0.74958800000000003</v>
      </c>
      <c r="J11472" s="2">
        <v>13.044689999999999</v>
      </c>
      <c r="K11472" s="2">
        <v>0.50741000000000003</v>
      </c>
      <c r="L11472" s="2">
        <v>5.9517E-2</v>
      </c>
    </row>
    <row r="11473" spans="1:12" x14ac:dyDescent="0.2">
      <c r="A11473" s="2">
        <v>13.045389999999999</v>
      </c>
      <c r="B11473" s="2">
        <v>88.669539999999998</v>
      </c>
      <c r="C11473" s="2">
        <v>0.80150900000000003</v>
      </c>
      <c r="D11473" s="2">
        <v>1.5989720000000001</v>
      </c>
      <c r="F11473" s="2">
        <v>13.042579999999999</v>
      </c>
      <c r="G11473" s="2">
        <v>0.74041000000000001</v>
      </c>
      <c r="H11473" s="2">
        <v>0.75008399999999997</v>
      </c>
      <c r="J11473" s="2">
        <v>13.045389999999999</v>
      </c>
      <c r="K11473" s="2">
        <v>0.50800699999999999</v>
      </c>
      <c r="L11473" s="2">
        <v>6.0478999999999998E-2</v>
      </c>
    </row>
    <row r="11474" spans="1:12" x14ac:dyDescent="0.2">
      <c r="A11474" s="2">
        <v>13.04609</v>
      </c>
      <c r="B11474" s="2">
        <v>88.602620000000002</v>
      </c>
      <c r="C11474" s="2">
        <v>0.80187900000000001</v>
      </c>
      <c r="D11474" s="2">
        <v>1.5993299999999999</v>
      </c>
      <c r="F11474" s="2">
        <v>13.043279999999999</v>
      </c>
      <c r="G11474" s="2">
        <v>0.74071500000000001</v>
      </c>
      <c r="H11474" s="2">
        <v>0.75058000000000002</v>
      </c>
      <c r="J11474" s="2">
        <v>13.04609</v>
      </c>
      <c r="K11474" s="2">
        <v>0.50837299999999996</v>
      </c>
      <c r="L11474" s="2">
        <v>6.053E-2</v>
      </c>
    </row>
    <row r="11475" spans="1:12" x14ac:dyDescent="0.2">
      <c r="A11475" s="2">
        <v>13.04679</v>
      </c>
      <c r="B11475" s="2">
        <v>88.535679999999999</v>
      </c>
      <c r="C11475" s="2">
        <v>0.80261199999999999</v>
      </c>
      <c r="D11475" s="2">
        <v>1.6001240000000001</v>
      </c>
      <c r="F11475" s="2">
        <v>13.043990000000001</v>
      </c>
      <c r="G11475" s="2">
        <v>0.74157700000000004</v>
      </c>
      <c r="H11475" s="2">
        <v>0.75055700000000003</v>
      </c>
      <c r="J11475" s="2">
        <v>13.04679</v>
      </c>
      <c r="K11475" s="2">
        <v>0.50770199999999999</v>
      </c>
      <c r="L11475" s="2">
        <v>6.0287E-2</v>
      </c>
    </row>
    <row r="11476" spans="1:12" x14ac:dyDescent="0.2">
      <c r="A11476" s="2">
        <v>13.04749</v>
      </c>
      <c r="B11476" s="2">
        <v>88.469239999999999</v>
      </c>
      <c r="C11476" s="2">
        <v>0.80280600000000002</v>
      </c>
      <c r="D11476" s="2">
        <v>1.6017030000000001</v>
      </c>
      <c r="F11476" s="2">
        <v>13.044689999999999</v>
      </c>
      <c r="G11476" s="2">
        <v>0.74199700000000002</v>
      </c>
      <c r="H11476" s="2">
        <v>0.75104499999999996</v>
      </c>
      <c r="J11476" s="2">
        <v>13.04749</v>
      </c>
      <c r="K11476" s="2">
        <v>0.50791299999999995</v>
      </c>
      <c r="L11476" s="2">
        <v>6.0838999999999997E-2</v>
      </c>
    </row>
    <row r="11477" spans="1:12" x14ac:dyDescent="0.2">
      <c r="A11477" s="2">
        <v>13.04819</v>
      </c>
      <c r="B11477" s="2">
        <v>88.403279999999995</v>
      </c>
      <c r="C11477" s="2">
        <v>0.80309600000000003</v>
      </c>
      <c r="D11477" s="2">
        <v>1.603084</v>
      </c>
      <c r="F11477" s="2">
        <v>13.045389999999999</v>
      </c>
      <c r="G11477" s="2">
        <v>0.74208099999999999</v>
      </c>
      <c r="H11477" s="2">
        <v>0.75208299999999995</v>
      </c>
      <c r="J11477" s="2">
        <v>13.04819</v>
      </c>
      <c r="K11477" s="2">
        <v>0.50850899999999999</v>
      </c>
      <c r="L11477" s="2">
        <v>6.1018999999999997E-2</v>
      </c>
    </row>
    <row r="11478" spans="1:12" x14ac:dyDescent="0.2">
      <c r="A11478" s="2">
        <v>13.0489</v>
      </c>
      <c r="B11478" s="2">
        <v>88.337509999999995</v>
      </c>
      <c r="C11478" s="2">
        <v>0.80362999999999996</v>
      </c>
      <c r="D11478" s="2">
        <v>1.6042050000000001</v>
      </c>
      <c r="F11478" s="2">
        <v>13.04609</v>
      </c>
      <c r="G11478" s="2">
        <v>0.74281299999999995</v>
      </c>
      <c r="H11478" s="2">
        <v>0.75251000000000001</v>
      </c>
      <c r="J11478" s="2">
        <v>13.0489</v>
      </c>
      <c r="K11478" s="2">
        <v>0.50912100000000005</v>
      </c>
      <c r="L11478" s="2">
        <v>6.1283999999999998E-2</v>
      </c>
    </row>
    <row r="11479" spans="1:12" x14ac:dyDescent="0.2">
      <c r="A11479" s="2">
        <v>13.0496</v>
      </c>
      <c r="B11479" s="2">
        <v>88.271699999999996</v>
      </c>
      <c r="C11479" s="2">
        <v>0.80397300000000005</v>
      </c>
      <c r="D11479" s="2">
        <v>1.6057920000000001</v>
      </c>
      <c r="F11479" s="2">
        <v>13.04679</v>
      </c>
      <c r="G11479" s="2">
        <v>0.74309499999999995</v>
      </c>
      <c r="H11479" s="2">
        <v>0.75251800000000002</v>
      </c>
      <c r="J11479" s="2">
        <v>13.0496</v>
      </c>
      <c r="K11479" s="2">
        <v>0.50907100000000005</v>
      </c>
      <c r="L11479" s="2">
        <v>6.1586000000000002E-2</v>
      </c>
    </row>
    <row r="11480" spans="1:12" x14ac:dyDescent="0.2">
      <c r="A11480" s="2">
        <v>13.0503</v>
      </c>
      <c r="B11480" s="2">
        <v>88.206069999999997</v>
      </c>
      <c r="C11480" s="2">
        <v>0.80386999999999997</v>
      </c>
      <c r="D11480" s="2">
        <v>1.606754</v>
      </c>
      <c r="F11480" s="2">
        <v>13.04749</v>
      </c>
      <c r="G11480" s="2">
        <v>0.74342299999999994</v>
      </c>
      <c r="H11480" s="2">
        <v>0.75251000000000001</v>
      </c>
      <c r="J11480" s="2">
        <v>13.0503</v>
      </c>
      <c r="K11480" s="2">
        <v>0.50905599999999995</v>
      </c>
      <c r="L11480" s="2">
        <v>6.1518000000000003E-2</v>
      </c>
    </row>
    <row r="11481" spans="1:12" x14ac:dyDescent="0.2">
      <c r="A11481" s="2">
        <v>13.051</v>
      </c>
      <c r="B11481" s="2">
        <v>88.140209999999996</v>
      </c>
      <c r="C11481" s="2">
        <v>0.80424799999999996</v>
      </c>
      <c r="D11481" s="2">
        <v>1.6070660000000001</v>
      </c>
      <c r="F11481" s="2">
        <v>13.04819</v>
      </c>
      <c r="G11481" s="2">
        <v>0.74370599999999998</v>
      </c>
      <c r="H11481" s="2">
        <v>0.75246400000000002</v>
      </c>
      <c r="J11481" s="2">
        <v>13.051</v>
      </c>
      <c r="K11481" s="2">
        <v>0.50942200000000004</v>
      </c>
      <c r="L11481" s="2">
        <v>6.1242999999999999E-2</v>
      </c>
    </row>
    <row r="11482" spans="1:12" x14ac:dyDescent="0.2">
      <c r="A11482" s="2">
        <v>13.0517</v>
      </c>
      <c r="B11482" s="2">
        <v>88.074839999999995</v>
      </c>
      <c r="C11482" s="2">
        <v>0.80502600000000002</v>
      </c>
      <c r="D11482" s="2">
        <v>1.6077220000000001</v>
      </c>
      <c r="F11482" s="2">
        <v>13.0489</v>
      </c>
      <c r="G11482" s="2">
        <v>0.74430799999999997</v>
      </c>
      <c r="H11482" s="2">
        <v>0.75291399999999997</v>
      </c>
      <c r="J11482" s="2">
        <v>13.0517</v>
      </c>
      <c r="K11482" s="2">
        <v>0.50995400000000002</v>
      </c>
      <c r="L11482" s="2">
        <v>6.1344999999999997E-2</v>
      </c>
    </row>
    <row r="11483" spans="1:12" x14ac:dyDescent="0.2">
      <c r="A11483" s="2">
        <v>13.0524</v>
      </c>
      <c r="B11483" s="2">
        <v>88.009919999999994</v>
      </c>
      <c r="C11483" s="2">
        <v>0.80574000000000001</v>
      </c>
      <c r="D11483" s="2">
        <v>1.609027</v>
      </c>
      <c r="F11483" s="2">
        <v>13.0496</v>
      </c>
      <c r="G11483" s="2">
        <v>0.74443800000000004</v>
      </c>
      <c r="H11483" s="2">
        <v>0.75300599999999995</v>
      </c>
      <c r="J11483" s="2">
        <v>13.0524</v>
      </c>
      <c r="K11483" s="2">
        <v>0.50991799999999998</v>
      </c>
      <c r="L11483" s="2">
        <v>6.1603999999999999E-2</v>
      </c>
    </row>
    <row r="11484" spans="1:12" x14ac:dyDescent="0.2">
      <c r="A11484" s="2">
        <v>13.053100000000001</v>
      </c>
      <c r="B11484" s="2">
        <v>87.944019999999995</v>
      </c>
      <c r="C11484" s="2">
        <v>0.80610199999999999</v>
      </c>
      <c r="D11484" s="2">
        <v>1.6095919999999999</v>
      </c>
      <c r="F11484" s="2">
        <v>13.0503</v>
      </c>
      <c r="G11484" s="2">
        <v>0.74453000000000003</v>
      </c>
      <c r="H11484" s="2">
        <v>0.75318099999999999</v>
      </c>
      <c r="J11484" s="2">
        <v>13.053100000000001</v>
      </c>
      <c r="K11484" s="2">
        <v>0.50996799999999998</v>
      </c>
      <c r="L11484" s="2">
        <v>6.1836000000000002E-2</v>
      </c>
    </row>
    <row r="11485" spans="1:12" x14ac:dyDescent="0.2">
      <c r="A11485" s="2">
        <v>13.053800000000001</v>
      </c>
      <c r="B11485" s="2">
        <v>87.878110000000007</v>
      </c>
      <c r="C11485" s="2">
        <v>0.80617799999999995</v>
      </c>
      <c r="D11485" s="2">
        <v>1.6104609999999999</v>
      </c>
      <c r="F11485" s="2">
        <v>13.051</v>
      </c>
      <c r="G11485" s="2">
        <v>0.74475100000000005</v>
      </c>
      <c r="H11485" s="2">
        <v>0.75383</v>
      </c>
      <c r="J11485" s="2">
        <v>13.053800000000001</v>
      </c>
      <c r="K11485" s="2">
        <v>0.51034299999999999</v>
      </c>
      <c r="L11485" s="2">
        <v>6.1919000000000002E-2</v>
      </c>
    </row>
    <row r="11486" spans="1:12" x14ac:dyDescent="0.2">
      <c r="A11486" s="2">
        <v>13.054510000000001</v>
      </c>
      <c r="B11486" s="2">
        <v>87.811980000000005</v>
      </c>
      <c r="C11486" s="2">
        <v>0.80622400000000005</v>
      </c>
      <c r="D11486" s="2">
        <v>1.6120030000000001</v>
      </c>
      <c r="F11486" s="2">
        <v>13.0517</v>
      </c>
      <c r="G11486" s="2">
        <v>0.74515500000000001</v>
      </c>
      <c r="H11486" s="2">
        <v>0.75402100000000005</v>
      </c>
      <c r="J11486" s="2">
        <v>13.054510000000001</v>
      </c>
      <c r="K11486" s="2">
        <v>0.51021899999999998</v>
      </c>
      <c r="L11486" s="2">
        <v>6.1821000000000001E-2</v>
      </c>
    </row>
    <row r="11487" spans="1:12" x14ac:dyDescent="0.2">
      <c r="A11487" s="2">
        <v>13.055210000000001</v>
      </c>
      <c r="B11487" s="2">
        <v>87.745649999999998</v>
      </c>
      <c r="C11487" s="2">
        <v>0.80617799999999995</v>
      </c>
      <c r="D11487" s="2">
        <v>1.613704</v>
      </c>
      <c r="F11487" s="2">
        <v>13.0524</v>
      </c>
      <c r="G11487" s="2">
        <v>0.745865</v>
      </c>
      <c r="H11487" s="2">
        <v>0.75434900000000005</v>
      </c>
      <c r="J11487" s="2">
        <v>13.055210000000001</v>
      </c>
      <c r="K11487" s="2">
        <v>0.51043099999999997</v>
      </c>
      <c r="L11487" s="2">
        <v>6.1254999999999997E-2</v>
      </c>
    </row>
    <row r="11488" spans="1:12" x14ac:dyDescent="0.2">
      <c r="A11488" s="2">
        <v>13.055910000000001</v>
      </c>
      <c r="B11488" s="2">
        <v>87.679519999999997</v>
      </c>
      <c r="C11488" s="2">
        <v>0.80646399999999996</v>
      </c>
      <c r="D11488" s="2">
        <v>1.6145579999999999</v>
      </c>
      <c r="F11488" s="2">
        <v>13.053100000000001</v>
      </c>
      <c r="G11488" s="2">
        <v>0.74658999999999998</v>
      </c>
      <c r="H11488" s="2">
        <v>0.75506600000000001</v>
      </c>
      <c r="J11488" s="2">
        <v>13.055910000000001</v>
      </c>
      <c r="K11488" s="2">
        <v>0.51075499999999996</v>
      </c>
      <c r="L11488" s="2">
        <v>6.0824000000000003E-2</v>
      </c>
    </row>
    <row r="11489" spans="1:12" x14ac:dyDescent="0.2">
      <c r="A11489" s="2">
        <v>13.056609999999999</v>
      </c>
      <c r="B11489" s="2">
        <v>87.612930000000006</v>
      </c>
      <c r="C11489" s="2">
        <v>0.80678899999999998</v>
      </c>
      <c r="D11489" s="2">
        <v>1.615558</v>
      </c>
      <c r="F11489" s="2">
        <v>13.053800000000001</v>
      </c>
      <c r="G11489" s="2">
        <v>0.74726099999999995</v>
      </c>
      <c r="H11489" s="2">
        <v>0.75514999999999999</v>
      </c>
      <c r="J11489" s="2">
        <v>13.056609999999999</v>
      </c>
      <c r="K11489" s="2">
        <v>0.51114800000000005</v>
      </c>
      <c r="L11489" s="2">
        <v>6.1263999999999999E-2</v>
      </c>
    </row>
    <row r="11490" spans="1:12" x14ac:dyDescent="0.2">
      <c r="A11490" s="2">
        <v>13.057309999999999</v>
      </c>
      <c r="B11490" s="2">
        <v>87.546449999999993</v>
      </c>
      <c r="C11490" s="2">
        <v>0.807342</v>
      </c>
      <c r="D11490" s="2">
        <v>1.616641</v>
      </c>
      <c r="F11490" s="2">
        <v>13.054510000000001</v>
      </c>
      <c r="G11490" s="2">
        <v>0.74809999999999999</v>
      </c>
      <c r="H11490" s="2">
        <v>0.75554699999999997</v>
      </c>
      <c r="J11490" s="2">
        <v>13.057309999999999</v>
      </c>
      <c r="K11490" s="2">
        <v>0.511911</v>
      </c>
      <c r="L11490" s="2">
        <v>6.1192999999999997E-2</v>
      </c>
    </row>
    <row r="11491" spans="1:12" x14ac:dyDescent="0.2">
      <c r="A11491" s="2">
        <v>13.058009999999999</v>
      </c>
      <c r="B11491" s="2">
        <v>87.479370000000003</v>
      </c>
      <c r="C11491" s="2">
        <v>0.80810499999999996</v>
      </c>
      <c r="D11491" s="2">
        <v>1.6177630000000001</v>
      </c>
      <c r="F11491" s="2">
        <v>13.055210000000001</v>
      </c>
      <c r="G11491" s="2">
        <v>0.74868800000000002</v>
      </c>
      <c r="H11491" s="2">
        <v>0.75608799999999998</v>
      </c>
      <c r="J11491" s="2">
        <v>13.058009999999999</v>
      </c>
      <c r="K11491" s="2">
        <v>0.51242399999999999</v>
      </c>
      <c r="L11491" s="2">
        <v>6.0415000000000003E-2</v>
      </c>
    </row>
    <row r="11492" spans="1:12" x14ac:dyDescent="0.2">
      <c r="A11492" s="2">
        <v>13.05871</v>
      </c>
      <c r="B11492" s="2">
        <v>87.412809999999993</v>
      </c>
      <c r="C11492" s="2">
        <v>0.80877200000000005</v>
      </c>
      <c r="D11492" s="2">
        <v>1.618312</v>
      </c>
      <c r="F11492" s="2">
        <v>13.055910000000001</v>
      </c>
      <c r="G11492" s="2">
        <v>0.74908399999999997</v>
      </c>
      <c r="H11492" s="2">
        <v>0.75637799999999999</v>
      </c>
      <c r="J11492" s="2">
        <v>13.05871</v>
      </c>
      <c r="K11492" s="2">
        <v>0.51251800000000003</v>
      </c>
      <c r="L11492" s="2">
        <v>6.0437999999999999E-2</v>
      </c>
    </row>
    <row r="11493" spans="1:12" x14ac:dyDescent="0.2">
      <c r="A11493" s="2">
        <v>13.059419999999999</v>
      </c>
      <c r="B11493" s="2">
        <v>87.34554</v>
      </c>
      <c r="C11493" s="2">
        <v>0.80938600000000005</v>
      </c>
      <c r="D11493" s="2">
        <v>1.619121</v>
      </c>
      <c r="F11493" s="2">
        <v>13.056609999999999</v>
      </c>
      <c r="G11493" s="2">
        <v>0.74961900000000004</v>
      </c>
      <c r="H11493" s="2">
        <v>0.75663800000000003</v>
      </c>
      <c r="J11493" s="2">
        <v>13.059419999999999</v>
      </c>
      <c r="K11493" s="2">
        <v>0.51253099999999996</v>
      </c>
      <c r="L11493" s="2">
        <v>6.0819999999999999E-2</v>
      </c>
    </row>
    <row r="11494" spans="1:12" x14ac:dyDescent="0.2">
      <c r="A11494" s="2">
        <v>13.06012</v>
      </c>
      <c r="B11494" s="2">
        <v>87.278760000000005</v>
      </c>
      <c r="C11494" s="2">
        <v>0.81029099999999998</v>
      </c>
      <c r="D11494" s="2">
        <v>1.6201129999999999</v>
      </c>
      <c r="F11494" s="2">
        <v>13.057309999999999</v>
      </c>
      <c r="G11494" s="2">
        <v>0.74958800000000003</v>
      </c>
      <c r="H11494" s="2">
        <v>0.757301</v>
      </c>
      <c r="J11494" s="2">
        <v>13.06012</v>
      </c>
      <c r="K11494" s="2">
        <v>0.51275599999999999</v>
      </c>
      <c r="L11494" s="2">
        <v>6.0961000000000001E-2</v>
      </c>
    </row>
    <row r="11495" spans="1:12" x14ac:dyDescent="0.2">
      <c r="A11495" s="2">
        <v>13.06082</v>
      </c>
      <c r="B11495" s="2">
        <v>87.212360000000004</v>
      </c>
      <c r="C11495" s="2">
        <v>0.81127899999999997</v>
      </c>
      <c r="D11495" s="2">
        <v>1.621181</v>
      </c>
      <c r="F11495" s="2">
        <v>13.058009999999999</v>
      </c>
      <c r="G11495" s="2">
        <v>0.75008399999999997</v>
      </c>
      <c r="H11495" s="2">
        <v>0.75829299999999999</v>
      </c>
      <c r="J11495" s="2">
        <v>13.06082</v>
      </c>
      <c r="K11495" s="2">
        <v>0.51273100000000005</v>
      </c>
      <c r="L11495" s="2">
        <v>6.0498999999999997E-2</v>
      </c>
    </row>
    <row r="11496" spans="1:12" x14ac:dyDescent="0.2">
      <c r="A11496" s="2">
        <v>13.06152</v>
      </c>
      <c r="B11496" s="2">
        <v>87.145939999999996</v>
      </c>
      <c r="C11496" s="2">
        <v>0.81218299999999999</v>
      </c>
      <c r="D11496" s="2">
        <v>1.6218669999999999</v>
      </c>
      <c r="F11496" s="2">
        <v>13.05871</v>
      </c>
      <c r="G11496" s="2">
        <v>0.75058000000000002</v>
      </c>
      <c r="H11496" s="2">
        <v>0.75868199999999997</v>
      </c>
      <c r="J11496" s="2">
        <v>13.06152</v>
      </c>
      <c r="K11496" s="2">
        <v>0.512602</v>
      </c>
      <c r="L11496" s="2">
        <v>6.0402999999999998E-2</v>
      </c>
    </row>
    <row r="11497" spans="1:12" x14ac:dyDescent="0.2">
      <c r="A11497" s="2">
        <v>13.06222</v>
      </c>
      <c r="B11497" s="2">
        <v>87.078770000000006</v>
      </c>
      <c r="C11497" s="2">
        <v>0.81330800000000003</v>
      </c>
      <c r="D11497" s="2">
        <v>1.6224700000000001</v>
      </c>
      <c r="F11497" s="2">
        <v>13.059419999999999</v>
      </c>
      <c r="G11497" s="2">
        <v>0.75055700000000003</v>
      </c>
      <c r="H11497" s="2">
        <v>0.75875099999999995</v>
      </c>
      <c r="J11497" s="2">
        <v>13.06222</v>
      </c>
      <c r="K11497" s="2">
        <v>0.51214199999999999</v>
      </c>
      <c r="L11497" s="2">
        <v>6.0595999999999997E-2</v>
      </c>
    </row>
    <row r="11498" spans="1:12" x14ac:dyDescent="0.2">
      <c r="A11498" s="2">
        <v>13.06292</v>
      </c>
      <c r="B11498" s="2">
        <v>87.011830000000003</v>
      </c>
      <c r="C11498" s="2">
        <v>0.81425400000000003</v>
      </c>
      <c r="D11498" s="2">
        <v>1.6239269999999999</v>
      </c>
      <c r="F11498" s="2">
        <v>13.06012</v>
      </c>
      <c r="G11498" s="2">
        <v>0.75104499999999996</v>
      </c>
      <c r="H11498" s="2">
        <v>0.75918600000000003</v>
      </c>
      <c r="J11498" s="2">
        <v>13.06292</v>
      </c>
      <c r="K11498" s="2">
        <v>0.51166900000000004</v>
      </c>
      <c r="L11498" s="2">
        <v>6.0886999999999997E-2</v>
      </c>
    </row>
    <row r="11499" spans="1:12" x14ac:dyDescent="0.2">
      <c r="A11499" s="2">
        <v>13.06362</v>
      </c>
      <c r="B11499" s="2">
        <v>86.945790000000002</v>
      </c>
      <c r="C11499" s="2">
        <v>0.81493300000000002</v>
      </c>
      <c r="D11499" s="2">
        <v>1.6247739999999999</v>
      </c>
      <c r="F11499" s="2">
        <v>13.06082</v>
      </c>
      <c r="G11499" s="2">
        <v>0.75208299999999995</v>
      </c>
      <c r="H11499" s="2">
        <v>0.75980400000000003</v>
      </c>
      <c r="J11499" s="2">
        <v>13.06362</v>
      </c>
      <c r="K11499" s="2">
        <v>0.51155099999999998</v>
      </c>
      <c r="L11499" s="2">
        <v>6.0951999999999999E-2</v>
      </c>
    </row>
    <row r="11500" spans="1:12" x14ac:dyDescent="0.2">
      <c r="A11500" s="2">
        <v>13.06433</v>
      </c>
      <c r="B11500" s="2">
        <v>86.87894</v>
      </c>
      <c r="C11500" s="2">
        <v>0.81569599999999998</v>
      </c>
      <c r="D11500" s="2">
        <v>1.62659</v>
      </c>
      <c r="F11500" s="2">
        <v>13.06152</v>
      </c>
      <c r="G11500" s="2">
        <v>0.75251000000000001</v>
      </c>
      <c r="H11500" s="2">
        <v>0.76037600000000005</v>
      </c>
      <c r="J11500" s="2">
        <v>13.06433</v>
      </c>
      <c r="K11500" s="2">
        <v>0.51150700000000004</v>
      </c>
      <c r="L11500" s="2">
        <v>6.1227999999999998E-2</v>
      </c>
    </row>
    <row r="11501" spans="1:12" x14ac:dyDescent="0.2">
      <c r="A11501" s="2">
        <v>13.06503</v>
      </c>
      <c r="B11501" s="2">
        <v>86.812389999999994</v>
      </c>
      <c r="C11501" s="2">
        <v>0.81631399999999998</v>
      </c>
      <c r="D11501" s="2">
        <v>1.627704</v>
      </c>
      <c r="F11501" s="2">
        <v>13.06222</v>
      </c>
      <c r="G11501" s="2">
        <v>0.75251800000000002</v>
      </c>
      <c r="H11501" s="2">
        <v>0.76066599999999995</v>
      </c>
      <c r="J11501" s="2">
        <v>13.06503</v>
      </c>
      <c r="K11501" s="2">
        <v>0.51148000000000005</v>
      </c>
      <c r="L11501" s="2">
        <v>6.0318999999999998E-2</v>
      </c>
    </row>
    <row r="11502" spans="1:12" x14ac:dyDescent="0.2">
      <c r="A11502" s="2">
        <v>13.06573</v>
      </c>
      <c r="B11502" s="2">
        <v>86.745909999999995</v>
      </c>
      <c r="C11502" s="2">
        <v>0.81658900000000001</v>
      </c>
      <c r="D11502" s="2">
        <v>1.628719</v>
      </c>
      <c r="F11502" s="2">
        <v>13.06292</v>
      </c>
      <c r="G11502" s="2">
        <v>0.75251000000000001</v>
      </c>
      <c r="H11502" s="2">
        <v>0.76121499999999997</v>
      </c>
      <c r="J11502" s="2">
        <v>13.06573</v>
      </c>
      <c r="K11502" s="2">
        <v>0.51157200000000003</v>
      </c>
      <c r="L11502" s="2">
        <v>6.0770999999999999E-2</v>
      </c>
    </row>
    <row r="11503" spans="1:12" x14ac:dyDescent="0.2">
      <c r="A11503" s="2">
        <v>13.06643</v>
      </c>
      <c r="B11503" s="2">
        <v>86.679829999999995</v>
      </c>
      <c r="C11503" s="2">
        <v>0.81728299999999998</v>
      </c>
      <c r="D11503" s="2">
        <v>1.6293139999999999</v>
      </c>
      <c r="F11503" s="2">
        <v>13.06362</v>
      </c>
      <c r="G11503" s="2">
        <v>0.75246400000000002</v>
      </c>
      <c r="H11503" s="2">
        <v>0.76198600000000005</v>
      </c>
      <c r="J11503" s="2">
        <v>13.06643</v>
      </c>
      <c r="K11503" s="2">
        <v>0.51160600000000001</v>
      </c>
      <c r="L11503" s="2">
        <v>6.0352000000000003E-2</v>
      </c>
    </row>
    <row r="11504" spans="1:12" x14ac:dyDescent="0.2">
      <c r="A11504" s="2">
        <v>13.067130000000001</v>
      </c>
      <c r="B11504" s="2">
        <v>86.612530000000007</v>
      </c>
      <c r="C11504" s="2">
        <v>0.81784000000000001</v>
      </c>
      <c r="D11504" s="2">
        <v>1.6297410000000001</v>
      </c>
      <c r="F11504" s="2">
        <v>13.06433</v>
      </c>
      <c r="G11504" s="2">
        <v>0.75291399999999997</v>
      </c>
      <c r="H11504" s="2">
        <v>0.76269500000000001</v>
      </c>
      <c r="J11504" s="2">
        <v>13.067130000000001</v>
      </c>
      <c r="K11504" s="2">
        <v>0.51194399999999995</v>
      </c>
      <c r="L11504" s="2">
        <v>6.0842E-2</v>
      </c>
    </row>
    <row r="11505" spans="1:12" x14ac:dyDescent="0.2">
      <c r="A11505" s="2">
        <v>13.067830000000001</v>
      </c>
      <c r="B11505" s="2">
        <v>86.546940000000006</v>
      </c>
      <c r="C11505" s="2">
        <v>0.81830499999999995</v>
      </c>
      <c r="D11505" s="2">
        <v>1.630511</v>
      </c>
      <c r="F11505" s="2">
        <v>13.06503</v>
      </c>
      <c r="G11505" s="2">
        <v>0.75300599999999995</v>
      </c>
      <c r="H11505" s="2">
        <v>0.76330600000000004</v>
      </c>
      <c r="J11505" s="2">
        <v>13.067830000000001</v>
      </c>
      <c r="K11505" s="2">
        <v>0.51219700000000001</v>
      </c>
      <c r="L11505" s="2">
        <v>6.0575999999999998E-2</v>
      </c>
    </row>
    <row r="11506" spans="1:12" x14ac:dyDescent="0.2">
      <c r="A11506" s="2">
        <v>13.068530000000001</v>
      </c>
      <c r="B11506" s="2">
        <v>86.479780000000005</v>
      </c>
      <c r="C11506" s="2">
        <v>0.81851099999999999</v>
      </c>
      <c r="D11506" s="2">
        <v>1.631488</v>
      </c>
      <c r="F11506" s="2">
        <v>13.06573</v>
      </c>
      <c r="G11506" s="2">
        <v>0.75318099999999999</v>
      </c>
      <c r="H11506" s="2">
        <v>0.763428</v>
      </c>
      <c r="J11506" s="2">
        <v>13.068530000000001</v>
      </c>
      <c r="K11506" s="2">
        <v>0.51200500000000004</v>
      </c>
      <c r="L11506" s="2">
        <v>6.0396999999999999E-2</v>
      </c>
    </row>
    <row r="11507" spans="1:12" x14ac:dyDescent="0.2">
      <c r="A11507" s="2">
        <v>13.069240000000001</v>
      </c>
      <c r="B11507" s="2">
        <v>86.413899999999998</v>
      </c>
      <c r="C11507" s="2">
        <v>0.81878600000000001</v>
      </c>
      <c r="D11507" s="2">
        <v>1.6325639999999999</v>
      </c>
      <c r="F11507" s="2">
        <v>13.06643</v>
      </c>
      <c r="G11507" s="2">
        <v>0.75383</v>
      </c>
      <c r="H11507" s="2">
        <v>0.76354999999999995</v>
      </c>
      <c r="J11507" s="2">
        <v>13.069240000000001</v>
      </c>
      <c r="K11507" s="2">
        <v>0.51177799999999996</v>
      </c>
      <c r="L11507" s="2">
        <v>6.0179000000000003E-2</v>
      </c>
    </row>
    <row r="11508" spans="1:12" x14ac:dyDescent="0.2">
      <c r="A11508" s="2">
        <v>13.069940000000001</v>
      </c>
      <c r="B11508" s="2">
        <v>86.347729999999999</v>
      </c>
      <c r="C11508" s="2">
        <v>0.81925899999999996</v>
      </c>
      <c r="D11508" s="2">
        <v>1.633769</v>
      </c>
      <c r="F11508" s="2">
        <v>13.067130000000001</v>
      </c>
      <c r="G11508" s="2">
        <v>0.75402100000000005</v>
      </c>
      <c r="H11508" s="2">
        <v>0.76377099999999998</v>
      </c>
      <c r="J11508" s="2">
        <v>13.069940000000001</v>
      </c>
      <c r="K11508" s="2">
        <v>0.512127</v>
      </c>
      <c r="L11508" s="2">
        <v>5.9866999999999997E-2</v>
      </c>
    </row>
    <row r="11509" spans="1:12" x14ac:dyDescent="0.2">
      <c r="A11509" s="2">
        <v>13.070639999999999</v>
      </c>
      <c r="B11509" s="2">
        <v>86.281040000000004</v>
      </c>
      <c r="C11509" s="2">
        <v>0.81995300000000004</v>
      </c>
      <c r="D11509" s="2">
        <v>1.6339140000000001</v>
      </c>
      <c r="F11509" s="2">
        <v>13.067830000000001</v>
      </c>
      <c r="G11509" s="2">
        <v>0.75434900000000005</v>
      </c>
      <c r="H11509" s="2">
        <v>0.76369500000000001</v>
      </c>
      <c r="J11509" s="2">
        <v>13.070639999999999</v>
      </c>
      <c r="K11509" s="2">
        <v>0.51178699999999999</v>
      </c>
      <c r="L11509" s="2">
        <v>5.8860000000000003E-2</v>
      </c>
    </row>
    <row r="11510" spans="1:12" x14ac:dyDescent="0.2">
      <c r="A11510" s="2">
        <v>13.071339999999999</v>
      </c>
      <c r="B11510" s="2">
        <v>86.216059999999999</v>
      </c>
      <c r="C11510" s="2">
        <v>0.82088799999999995</v>
      </c>
      <c r="D11510" s="2">
        <v>1.63483</v>
      </c>
      <c r="F11510" s="2">
        <v>13.068530000000001</v>
      </c>
      <c r="G11510" s="2">
        <v>0.75506600000000001</v>
      </c>
      <c r="H11510" s="2">
        <v>0.76364900000000002</v>
      </c>
      <c r="J11510" s="2">
        <v>13.071339999999999</v>
      </c>
      <c r="K11510" s="2">
        <v>0.51107800000000003</v>
      </c>
      <c r="L11510" s="2">
        <v>5.9213000000000002E-2</v>
      </c>
    </row>
    <row r="11511" spans="1:12" x14ac:dyDescent="0.2">
      <c r="A11511" s="2">
        <v>13.072039999999999</v>
      </c>
      <c r="B11511" s="2">
        <v>86.150220000000004</v>
      </c>
      <c r="C11511" s="2">
        <v>0.82188000000000005</v>
      </c>
      <c r="D11511" s="2">
        <v>1.6350739999999999</v>
      </c>
      <c r="F11511" s="2">
        <v>13.069240000000001</v>
      </c>
      <c r="G11511" s="2">
        <v>0.75514999999999999</v>
      </c>
      <c r="H11511" s="2">
        <v>0.76370199999999999</v>
      </c>
      <c r="J11511" s="2">
        <v>13.072039999999999</v>
      </c>
      <c r="K11511" s="2">
        <v>0.51124899999999995</v>
      </c>
      <c r="L11511" s="2">
        <v>5.9256000000000003E-2</v>
      </c>
    </row>
    <row r="11512" spans="1:12" x14ac:dyDescent="0.2">
      <c r="A11512" s="2">
        <v>13.07274</v>
      </c>
      <c r="B11512" s="2">
        <v>86.085530000000006</v>
      </c>
      <c r="C11512" s="2">
        <v>0.82258100000000001</v>
      </c>
      <c r="D11512" s="2">
        <v>1.6361110000000001</v>
      </c>
      <c r="F11512" s="2">
        <v>13.069940000000001</v>
      </c>
      <c r="G11512" s="2">
        <v>0.75554699999999997</v>
      </c>
      <c r="H11512" s="2">
        <v>0.76394700000000004</v>
      </c>
      <c r="J11512" s="2">
        <v>13.07274</v>
      </c>
      <c r="K11512" s="2">
        <v>0.51109899999999997</v>
      </c>
      <c r="L11512" s="2">
        <v>5.9721999999999997E-2</v>
      </c>
    </row>
    <row r="11513" spans="1:12" x14ac:dyDescent="0.2">
      <c r="A11513" s="2">
        <v>13.07344</v>
      </c>
      <c r="B11513" s="2">
        <v>86.019069999999999</v>
      </c>
      <c r="C11513" s="2">
        <v>0.82353100000000001</v>
      </c>
      <c r="D11513" s="2">
        <v>1.63663</v>
      </c>
      <c r="F11513" s="2">
        <v>13.070639999999999</v>
      </c>
      <c r="G11513" s="2">
        <v>0.75608799999999998</v>
      </c>
      <c r="H11513" s="2">
        <v>0.764374</v>
      </c>
      <c r="J11513" s="2">
        <v>13.07344</v>
      </c>
      <c r="K11513" s="2">
        <v>0.51116499999999998</v>
      </c>
      <c r="L11513" s="2">
        <v>5.9541999999999998E-2</v>
      </c>
    </row>
    <row r="11514" spans="1:12" x14ac:dyDescent="0.2">
      <c r="A11514" s="2">
        <v>13.07414</v>
      </c>
      <c r="B11514" s="2">
        <v>85.951650000000001</v>
      </c>
      <c r="C11514" s="2">
        <v>0.82443900000000003</v>
      </c>
      <c r="D11514" s="2">
        <v>1.6377820000000001</v>
      </c>
      <c r="F11514" s="2">
        <v>13.071339999999999</v>
      </c>
      <c r="G11514" s="2">
        <v>0.75637799999999999</v>
      </c>
      <c r="H11514" s="2">
        <v>0.76467099999999999</v>
      </c>
      <c r="J11514" s="2">
        <v>13.07414</v>
      </c>
      <c r="K11514" s="2">
        <v>0.51147100000000001</v>
      </c>
      <c r="L11514" s="2">
        <v>5.9558E-2</v>
      </c>
    </row>
    <row r="11515" spans="1:12" x14ac:dyDescent="0.2">
      <c r="A11515" s="2">
        <v>13.07485</v>
      </c>
      <c r="B11515" s="2">
        <v>85.885559999999998</v>
      </c>
      <c r="C11515" s="2">
        <v>0.825214</v>
      </c>
      <c r="D11515" s="2">
        <v>1.638782</v>
      </c>
      <c r="F11515" s="2">
        <v>13.072039999999999</v>
      </c>
      <c r="G11515" s="2">
        <v>0.75663800000000003</v>
      </c>
      <c r="H11515" s="2">
        <v>0.76520500000000002</v>
      </c>
      <c r="J11515" s="2">
        <v>13.07485</v>
      </c>
      <c r="K11515" s="2">
        <v>0.51155099999999998</v>
      </c>
      <c r="L11515" s="2">
        <v>5.8948E-2</v>
      </c>
    </row>
    <row r="11516" spans="1:12" x14ac:dyDescent="0.2">
      <c r="A11516" s="2">
        <v>13.07555</v>
      </c>
      <c r="B11516" s="2">
        <v>85.81944</v>
      </c>
      <c r="C11516" s="2">
        <v>0.82636900000000002</v>
      </c>
      <c r="D11516" s="2">
        <v>1.640056</v>
      </c>
      <c r="F11516" s="2">
        <v>13.07274</v>
      </c>
      <c r="G11516" s="2">
        <v>0.757301</v>
      </c>
      <c r="H11516" s="2">
        <v>0.765343</v>
      </c>
      <c r="J11516" s="2">
        <v>13.07555</v>
      </c>
      <c r="K11516" s="2">
        <v>0.51188299999999998</v>
      </c>
      <c r="L11516" s="2">
        <v>5.9102000000000002E-2</v>
      </c>
    </row>
    <row r="11517" spans="1:12" x14ac:dyDescent="0.2">
      <c r="A11517" s="2">
        <v>13.07625</v>
      </c>
      <c r="B11517" s="2">
        <v>85.753590000000003</v>
      </c>
      <c r="C11517" s="2">
        <v>0.82721999999999996</v>
      </c>
      <c r="D11517" s="2">
        <v>1.6408039999999999</v>
      </c>
      <c r="F11517" s="2">
        <v>13.07344</v>
      </c>
      <c r="G11517" s="2">
        <v>0.75829299999999999</v>
      </c>
      <c r="H11517" s="2">
        <v>0.76532</v>
      </c>
      <c r="J11517" s="2">
        <v>13.07625</v>
      </c>
      <c r="K11517" s="2">
        <v>0.51183699999999999</v>
      </c>
      <c r="L11517" s="2">
        <v>5.8971999999999997E-2</v>
      </c>
    </row>
    <row r="11518" spans="1:12" x14ac:dyDescent="0.2">
      <c r="A11518" s="2">
        <v>13.07695</v>
      </c>
      <c r="B11518" s="2">
        <v>85.688130000000001</v>
      </c>
      <c r="C11518" s="2">
        <v>0.82793000000000005</v>
      </c>
      <c r="D11518" s="2">
        <v>1.64178</v>
      </c>
      <c r="F11518" s="2">
        <v>13.07414</v>
      </c>
      <c r="G11518" s="2">
        <v>0.75868199999999997</v>
      </c>
      <c r="H11518" s="2">
        <v>0.76524400000000004</v>
      </c>
      <c r="J11518" s="2">
        <v>13.07695</v>
      </c>
      <c r="K11518" s="2">
        <v>0.51160600000000001</v>
      </c>
      <c r="L11518" s="2">
        <v>5.8668999999999999E-2</v>
      </c>
    </row>
    <row r="11519" spans="1:12" x14ac:dyDescent="0.2">
      <c r="A11519" s="2">
        <v>13.07765</v>
      </c>
      <c r="B11519" s="2">
        <v>85.622410000000002</v>
      </c>
      <c r="C11519" s="2">
        <v>0.828708</v>
      </c>
      <c r="D11519" s="2">
        <v>1.642787</v>
      </c>
      <c r="F11519" s="2">
        <v>13.07485</v>
      </c>
      <c r="G11519" s="2">
        <v>0.75875099999999995</v>
      </c>
      <c r="H11519" s="2">
        <v>0.76542699999999997</v>
      </c>
      <c r="J11519" s="2">
        <v>13.07765</v>
      </c>
      <c r="K11519" s="2">
        <v>0.51188800000000001</v>
      </c>
      <c r="L11519" s="2">
        <v>5.8722000000000003E-2</v>
      </c>
    </row>
    <row r="11520" spans="1:12" x14ac:dyDescent="0.2">
      <c r="A11520" s="2">
        <v>13.07835</v>
      </c>
      <c r="B11520" s="2">
        <v>85.556899999999999</v>
      </c>
      <c r="C11520" s="2">
        <v>0.82960400000000001</v>
      </c>
      <c r="D11520" s="2">
        <v>1.6435500000000001</v>
      </c>
      <c r="F11520" s="2">
        <v>13.07555</v>
      </c>
      <c r="G11520" s="2">
        <v>0.75918600000000003</v>
      </c>
      <c r="H11520" s="2">
        <v>0.76588400000000001</v>
      </c>
      <c r="J11520" s="2">
        <v>13.07835</v>
      </c>
      <c r="K11520" s="2">
        <v>0.51249500000000003</v>
      </c>
      <c r="L11520" s="2">
        <v>5.8451000000000003E-2</v>
      </c>
    </row>
    <row r="11521" spans="1:12" x14ac:dyDescent="0.2">
      <c r="A11521" s="2">
        <v>13.079050000000001</v>
      </c>
      <c r="B11521" s="2">
        <v>85.491460000000004</v>
      </c>
      <c r="C11521" s="2">
        <v>0.83000099999999999</v>
      </c>
      <c r="D11521" s="2">
        <v>1.6447560000000001</v>
      </c>
      <c r="F11521" s="2">
        <v>13.07625</v>
      </c>
      <c r="G11521" s="2">
        <v>0.75980400000000003</v>
      </c>
      <c r="H11521" s="2">
        <v>0.76622800000000002</v>
      </c>
      <c r="J11521" s="2">
        <v>13.079050000000001</v>
      </c>
      <c r="K11521" s="2">
        <v>0.51282499999999998</v>
      </c>
      <c r="L11521" s="2">
        <v>5.8500999999999997E-2</v>
      </c>
    </row>
    <row r="11522" spans="1:12" x14ac:dyDescent="0.2">
      <c r="A11522" s="2">
        <v>13.07976</v>
      </c>
      <c r="B11522" s="2">
        <v>85.425960000000003</v>
      </c>
      <c r="C11522" s="2">
        <v>0.83086300000000002</v>
      </c>
      <c r="D11522" s="2">
        <v>1.6461440000000001</v>
      </c>
      <c r="F11522" s="2">
        <v>13.07695</v>
      </c>
      <c r="G11522" s="2">
        <v>0.76037600000000005</v>
      </c>
      <c r="H11522" s="2">
        <v>0.76664699999999997</v>
      </c>
      <c r="J11522" s="2">
        <v>13.07976</v>
      </c>
      <c r="K11522" s="2">
        <v>0.51347500000000001</v>
      </c>
      <c r="L11522" s="2">
        <v>5.8293999999999999E-2</v>
      </c>
    </row>
    <row r="11523" spans="1:12" x14ac:dyDescent="0.2">
      <c r="A11523" s="2">
        <v>13.08046</v>
      </c>
      <c r="B11523" s="2">
        <v>85.36063</v>
      </c>
      <c r="C11523" s="2">
        <v>0.83176300000000003</v>
      </c>
      <c r="D11523" s="2">
        <v>1.6478299999999999</v>
      </c>
      <c r="F11523" s="2">
        <v>13.07765</v>
      </c>
      <c r="G11523" s="2">
        <v>0.76066599999999995</v>
      </c>
      <c r="H11523" s="2">
        <v>0.76700599999999997</v>
      </c>
      <c r="J11523" s="2">
        <v>13.08046</v>
      </c>
      <c r="K11523" s="2">
        <v>0.51349999999999996</v>
      </c>
      <c r="L11523" s="2">
        <v>5.7722000000000002E-2</v>
      </c>
    </row>
    <row r="11524" spans="1:12" x14ac:dyDescent="0.2">
      <c r="A11524" s="2">
        <v>13.081160000000001</v>
      </c>
      <c r="B11524" s="2">
        <v>85.295150000000007</v>
      </c>
      <c r="C11524" s="2">
        <v>0.83194299999999999</v>
      </c>
      <c r="D11524" s="2">
        <v>1.649219</v>
      </c>
      <c r="F11524" s="2">
        <v>13.07835</v>
      </c>
      <c r="G11524" s="2">
        <v>0.76121499999999997</v>
      </c>
      <c r="H11524" s="2">
        <v>0.76747900000000002</v>
      </c>
      <c r="J11524" s="2">
        <v>13.081160000000001</v>
      </c>
      <c r="K11524" s="2">
        <v>0.51343499999999997</v>
      </c>
      <c r="L11524" s="2">
        <v>5.8094E-2</v>
      </c>
    </row>
    <row r="11525" spans="1:12" x14ac:dyDescent="0.2">
      <c r="A11525" s="2">
        <v>13.081860000000001</v>
      </c>
      <c r="B11525" s="2">
        <v>85.229770000000002</v>
      </c>
      <c r="C11525" s="2">
        <v>0.832847</v>
      </c>
      <c r="D11525" s="2">
        <v>1.6496919999999999</v>
      </c>
      <c r="F11525" s="2">
        <v>13.079050000000001</v>
      </c>
      <c r="G11525" s="2">
        <v>0.76198600000000005</v>
      </c>
      <c r="H11525" s="2">
        <v>0.76840200000000003</v>
      </c>
      <c r="J11525" s="2">
        <v>13.081860000000001</v>
      </c>
      <c r="K11525" s="2">
        <v>0.51382799999999995</v>
      </c>
      <c r="L11525" s="2">
        <v>5.8305999999999997E-2</v>
      </c>
    </row>
    <row r="11526" spans="1:12" x14ac:dyDescent="0.2">
      <c r="A11526" s="2">
        <v>13.082560000000001</v>
      </c>
      <c r="B11526" s="2">
        <v>85.164249999999996</v>
      </c>
      <c r="C11526" s="2">
        <v>0.83365199999999995</v>
      </c>
      <c r="D11526" s="2">
        <v>1.650104</v>
      </c>
      <c r="F11526" s="2">
        <v>13.07976</v>
      </c>
      <c r="G11526" s="2">
        <v>0.76269500000000001</v>
      </c>
      <c r="H11526" s="2">
        <v>0.76879900000000001</v>
      </c>
      <c r="J11526" s="2">
        <v>13.082560000000001</v>
      </c>
      <c r="K11526" s="2">
        <v>0.51378999999999997</v>
      </c>
      <c r="L11526" s="2">
        <v>5.8289000000000001E-2</v>
      </c>
    </row>
    <row r="11527" spans="1:12" x14ac:dyDescent="0.2">
      <c r="A11527" s="2">
        <v>13.083259999999999</v>
      </c>
      <c r="B11527" s="2">
        <v>85.098219999999998</v>
      </c>
      <c r="C11527" s="2">
        <v>0.83452499999999996</v>
      </c>
      <c r="D11527" s="2">
        <v>1.6507369999999999</v>
      </c>
      <c r="F11527" s="2">
        <v>13.08046</v>
      </c>
      <c r="G11527" s="2">
        <v>0.76330600000000004</v>
      </c>
      <c r="H11527" s="2">
        <v>0.76855499999999999</v>
      </c>
      <c r="J11527" s="2">
        <v>13.083259999999999</v>
      </c>
      <c r="K11527" s="2">
        <v>0.51334599999999997</v>
      </c>
      <c r="L11527" s="2">
        <v>5.8089000000000002E-2</v>
      </c>
    </row>
    <row r="11528" spans="1:12" x14ac:dyDescent="0.2">
      <c r="A11528" s="2">
        <v>13.083959999999999</v>
      </c>
      <c r="B11528" s="2">
        <v>85.032550000000001</v>
      </c>
      <c r="C11528" s="2">
        <v>0.83515899999999998</v>
      </c>
      <c r="D11528" s="2">
        <v>1.6518360000000001</v>
      </c>
      <c r="F11528" s="2">
        <v>13.081160000000001</v>
      </c>
      <c r="G11528" s="2">
        <v>0.763428</v>
      </c>
      <c r="H11528" s="2">
        <v>0.76902000000000004</v>
      </c>
      <c r="J11528" s="2">
        <v>13.083959999999999</v>
      </c>
      <c r="K11528" s="2">
        <v>0.51290100000000005</v>
      </c>
      <c r="L11528" s="2">
        <v>5.7831E-2</v>
      </c>
    </row>
    <row r="11529" spans="1:12" x14ac:dyDescent="0.2">
      <c r="A11529" s="2">
        <v>13.084669999999999</v>
      </c>
      <c r="B11529" s="2">
        <v>84.966539999999995</v>
      </c>
      <c r="C11529" s="2">
        <v>0.83595600000000003</v>
      </c>
      <c r="D11529" s="2">
        <v>1.6524460000000001</v>
      </c>
      <c r="F11529" s="2">
        <v>13.081860000000001</v>
      </c>
      <c r="G11529" s="2">
        <v>0.76354999999999995</v>
      </c>
      <c r="H11529" s="2">
        <v>0.76950799999999997</v>
      </c>
      <c r="J11529" s="2">
        <v>13.084669999999999</v>
      </c>
      <c r="K11529" s="2">
        <v>0.51312400000000002</v>
      </c>
      <c r="L11529" s="2">
        <v>5.722E-2</v>
      </c>
    </row>
    <row r="11530" spans="1:12" x14ac:dyDescent="0.2">
      <c r="A11530" s="2">
        <v>13.085369999999999</v>
      </c>
      <c r="B11530" s="2">
        <v>84.900130000000004</v>
      </c>
      <c r="C11530" s="2">
        <v>0.83709299999999998</v>
      </c>
      <c r="D11530" s="2">
        <v>1.6537729999999999</v>
      </c>
      <c r="F11530" s="2">
        <v>13.082560000000001</v>
      </c>
      <c r="G11530" s="2">
        <v>0.76377099999999998</v>
      </c>
      <c r="H11530" s="2">
        <v>0.77010299999999998</v>
      </c>
      <c r="J11530" s="2">
        <v>13.085369999999999</v>
      </c>
      <c r="K11530" s="2">
        <v>0.51289700000000005</v>
      </c>
      <c r="L11530" s="2">
        <v>5.7055000000000002E-2</v>
      </c>
    </row>
    <row r="11531" spans="1:12" x14ac:dyDescent="0.2">
      <c r="A11531" s="2">
        <v>13.086069999999999</v>
      </c>
      <c r="B11531" s="2">
        <v>84.834140000000005</v>
      </c>
      <c r="C11531" s="2">
        <v>0.837978</v>
      </c>
      <c r="D11531" s="2">
        <v>1.654803</v>
      </c>
      <c r="F11531" s="2">
        <v>13.083259999999999</v>
      </c>
      <c r="G11531" s="2">
        <v>0.76369500000000001</v>
      </c>
      <c r="H11531" s="2">
        <v>0.77104899999999998</v>
      </c>
      <c r="J11531" s="2">
        <v>13.086069999999999</v>
      </c>
      <c r="K11531" s="2">
        <v>0.51264699999999996</v>
      </c>
      <c r="L11531" s="2">
        <v>5.6603000000000001E-2</v>
      </c>
    </row>
    <row r="11532" spans="1:12" x14ac:dyDescent="0.2">
      <c r="A11532" s="2">
        <v>13.08677</v>
      </c>
      <c r="B11532" s="2">
        <v>84.767849999999996</v>
      </c>
      <c r="C11532" s="2">
        <v>0.83862999999999999</v>
      </c>
      <c r="D11532" s="2">
        <v>1.6559710000000001</v>
      </c>
      <c r="F11532" s="2">
        <v>13.083959999999999</v>
      </c>
      <c r="G11532" s="2">
        <v>0.76364900000000002</v>
      </c>
      <c r="H11532" s="2">
        <v>0.77142299999999997</v>
      </c>
      <c r="J11532" s="2">
        <v>13.08677</v>
      </c>
      <c r="K11532" s="2">
        <v>0.51219000000000003</v>
      </c>
      <c r="L11532" s="2">
        <v>5.6370000000000003E-2</v>
      </c>
    </row>
    <row r="11533" spans="1:12" x14ac:dyDescent="0.2">
      <c r="A11533" s="2">
        <v>13.08747</v>
      </c>
      <c r="B11533" s="2">
        <v>84.701049999999995</v>
      </c>
      <c r="C11533" s="2">
        <v>0.83946200000000004</v>
      </c>
      <c r="D11533" s="2">
        <v>1.6566730000000001</v>
      </c>
      <c r="F11533" s="2">
        <v>13.084669999999999</v>
      </c>
      <c r="G11533" s="2">
        <v>0.76370199999999999</v>
      </c>
      <c r="H11533" s="2">
        <v>0.77210999999999996</v>
      </c>
      <c r="J11533" s="2">
        <v>13.08747</v>
      </c>
      <c r="K11533" s="2">
        <v>0.51171100000000003</v>
      </c>
      <c r="L11533" s="2">
        <v>5.6434999999999999E-2</v>
      </c>
    </row>
    <row r="11534" spans="1:12" x14ac:dyDescent="0.2">
      <c r="A11534" s="2">
        <v>13.08817</v>
      </c>
      <c r="B11534" s="2">
        <v>84.635040000000004</v>
      </c>
      <c r="C11534" s="2">
        <v>0.84054099999999998</v>
      </c>
      <c r="D11534" s="2">
        <v>1.65787</v>
      </c>
      <c r="F11534" s="2">
        <v>13.085369999999999</v>
      </c>
      <c r="G11534" s="2">
        <v>0.76394700000000004</v>
      </c>
      <c r="H11534" s="2">
        <v>0.77299499999999999</v>
      </c>
      <c r="J11534" s="2">
        <v>13.08817</v>
      </c>
      <c r="K11534" s="2">
        <v>0.51165899999999997</v>
      </c>
      <c r="L11534" s="2">
        <v>5.5962999999999999E-2</v>
      </c>
    </row>
    <row r="11535" spans="1:12" x14ac:dyDescent="0.2">
      <c r="A11535" s="2">
        <v>13.08887</v>
      </c>
      <c r="B11535" s="2">
        <v>84.572479999999999</v>
      </c>
      <c r="C11535" s="2">
        <v>0.84152099999999996</v>
      </c>
      <c r="D11535" s="2">
        <v>1.6587400000000001</v>
      </c>
      <c r="F11535" s="2">
        <v>13.086069999999999</v>
      </c>
      <c r="G11535" s="2">
        <v>0.764374</v>
      </c>
      <c r="H11535" s="2">
        <v>0.77310900000000005</v>
      </c>
      <c r="J11535" s="2">
        <v>13.08887</v>
      </c>
      <c r="K11535" s="2">
        <v>0.51166500000000004</v>
      </c>
      <c r="L11535" s="2">
        <v>5.6079999999999998E-2</v>
      </c>
    </row>
    <row r="11536" spans="1:12" x14ac:dyDescent="0.2">
      <c r="A11536" s="2">
        <v>13.08958</v>
      </c>
      <c r="B11536" s="2">
        <v>84.514070000000004</v>
      </c>
      <c r="C11536" s="2">
        <v>0.84243699999999999</v>
      </c>
      <c r="D11536" s="2">
        <v>1.6590910000000001</v>
      </c>
      <c r="F11536" s="2">
        <v>13.08677</v>
      </c>
      <c r="G11536" s="2">
        <v>0.76467099999999999</v>
      </c>
      <c r="H11536" s="2">
        <v>0.77340699999999996</v>
      </c>
      <c r="J11536" s="2">
        <v>13.08958</v>
      </c>
      <c r="K11536" s="2">
        <v>0.51207499999999995</v>
      </c>
      <c r="L11536" s="2">
        <v>5.6297E-2</v>
      </c>
    </row>
    <row r="11537" spans="1:12" x14ac:dyDescent="0.2">
      <c r="A11537" s="2">
        <v>13.09028</v>
      </c>
      <c r="B11537" s="2">
        <v>84.455920000000006</v>
      </c>
      <c r="C11537" s="2">
        <v>0.843696</v>
      </c>
      <c r="D11537" s="2">
        <v>1.659877</v>
      </c>
      <c r="F11537" s="2">
        <v>13.08747</v>
      </c>
      <c r="G11537" s="2">
        <v>0.76520500000000002</v>
      </c>
      <c r="H11537" s="2">
        <v>0.77388800000000002</v>
      </c>
      <c r="J11537" s="2">
        <v>13.09028</v>
      </c>
      <c r="K11537" s="2">
        <v>0.51261500000000004</v>
      </c>
      <c r="L11537" s="2">
        <v>5.663E-2</v>
      </c>
    </row>
    <row r="11538" spans="1:12" x14ac:dyDescent="0.2">
      <c r="A11538" s="2">
        <v>13.09098</v>
      </c>
      <c r="B11538" s="2">
        <v>84.3947</v>
      </c>
      <c r="C11538" s="2">
        <v>0.84476799999999996</v>
      </c>
      <c r="D11538" s="2">
        <v>1.66093</v>
      </c>
      <c r="F11538" s="2">
        <v>13.08817</v>
      </c>
      <c r="G11538" s="2">
        <v>0.765343</v>
      </c>
      <c r="H11538" s="2">
        <v>0.77419300000000002</v>
      </c>
      <c r="J11538" s="2">
        <v>13.09098</v>
      </c>
      <c r="K11538" s="2">
        <v>0.51300199999999996</v>
      </c>
      <c r="L11538" s="2">
        <v>5.6343999999999998E-2</v>
      </c>
    </row>
    <row r="11539" spans="1:12" x14ac:dyDescent="0.2">
      <c r="A11539" s="2">
        <v>13.09168</v>
      </c>
      <c r="B11539" s="2">
        <v>84.330579999999998</v>
      </c>
      <c r="C11539" s="2">
        <v>0.84547300000000003</v>
      </c>
      <c r="D11539" s="2">
        <v>1.6616470000000001</v>
      </c>
      <c r="F11539" s="2">
        <v>13.08887</v>
      </c>
      <c r="G11539" s="2">
        <v>0.76532</v>
      </c>
      <c r="H11539" s="2">
        <v>0.77462799999999998</v>
      </c>
      <c r="J11539" s="2">
        <v>13.09168</v>
      </c>
      <c r="K11539" s="2">
        <v>0.51304400000000006</v>
      </c>
      <c r="L11539" s="2">
        <v>5.5551999999999997E-2</v>
      </c>
    </row>
    <row r="11540" spans="1:12" x14ac:dyDescent="0.2">
      <c r="A11540" s="2">
        <v>13.09238</v>
      </c>
      <c r="B11540" s="2">
        <v>84.265339999999995</v>
      </c>
      <c r="C11540" s="2">
        <v>0.84609900000000005</v>
      </c>
      <c r="D11540" s="2">
        <v>1.662585</v>
      </c>
      <c r="F11540" s="2">
        <v>13.08958</v>
      </c>
      <c r="G11540" s="2">
        <v>0.76524400000000004</v>
      </c>
      <c r="H11540" s="2">
        <v>0.77497099999999997</v>
      </c>
      <c r="J11540" s="2">
        <v>13.09238</v>
      </c>
      <c r="K11540" s="2">
        <v>0.51306700000000005</v>
      </c>
      <c r="L11540" s="2">
        <v>5.5099000000000002E-2</v>
      </c>
    </row>
    <row r="11541" spans="1:12" x14ac:dyDescent="0.2">
      <c r="A11541" s="2">
        <v>13.09308</v>
      </c>
      <c r="B11541" s="2">
        <v>84.200760000000002</v>
      </c>
      <c r="C11541" s="2">
        <v>0.84667899999999996</v>
      </c>
      <c r="D11541" s="2">
        <v>1.663333</v>
      </c>
      <c r="F11541" s="2">
        <v>13.09028</v>
      </c>
      <c r="G11541" s="2">
        <v>0.76542699999999997</v>
      </c>
      <c r="H11541" s="2">
        <v>0.77495599999999998</v>
      </c>
      <c r="J11541" s="2">
        <v>13.09308</v>
      </c>
      <c r="K11541" s="2">
        <v>0.51278900000000005</v>
      </c>
      <c r="L11541" s="2">
        <v>5.5303999999999999E-2</v>
      </c>
    </row>
    <row r="11542" spans="1:12" x14ac:dyDescent="0.2">
      <c r="A11542" s="2">
        <v>13.093780000000001</v>
      </c>
      <c r="B11542" s="2">
        <v>84.136150000000001</v>
      </c>
      <c r="C11542" s="2">
        <v>0.84744600000000003</v>
      </c>
      <c r="D11542" s="2">
        <v>1.6638440000000001</v>
      </c>
      <c r="F11542" s="2">
        <v>13.09098</v>
      </c>
      <c r="G11542" s="2">
        <v>0.76588400000000001</v>
      </c>
      <c r="H11542" s="2">
        <v>0.7752</v>
      </c>
      <c r="J11542" s="2">
        <v>13.093780000000001</v>
      </c>
      <c r="K11542" s="2">
        <v>0.51248499999999997</v>
      </c>
      <c r="L11542" s="2">
        <v>5.4982999999999997E-2</v>
      </c>
    </row>
    <row r="11543" spans="1:12" x14ac:dyDescent="0.2">
      <c r="A11543" s="2">
        <v>13.094480000000001</v>
      </c>
      <c r="B11543" s="2">
        <v>84.0715</v>
      </c>
      <c r="C11543" s="2">
        <v>0.84822399999999998</v>
      </c>
      <c r="D11543" s="2">
        <v>1.664561</v>
      </c>
      <c r="F11543" s="2">
        <v>13.09168</v>
      </c>
      <c r="G11543" s="2">
        <v>0.76622800000000002</v>
      </c>
      <c r="H11543" s="2">
        <v>0.77574200000000004</v>
      </c>
      <c r="J11543" s="2">
        <v>13.094480000000001</v>
      </c>
      <c r="K11543" s="2">
        <v>0.513347</v>
      </c>
      <c r="L11543" s="2">
        <v>5.4157999999999998E-2</v>
      </c>
    </row>
    <row r="11544" spans="1:12" x14ac:dyDescent="0.2">
      <c r="A11544" s="2">
        <v>13.095190000000001</v>
      </c>
      <c r="B11544" s="2">
        <v>84.006929999999997</v>
      </c>
      <c r="C11544" s="2">
        <v>0.84904400000000002</v>
      </c>
      <c r="D11544" s="2">
        <v>1.6655759999999999</v>
      </c>
      <c r="F11544" s="2">
        <v>13.09238</v>
      </c>
      <c r="G11544" s="2">
        <v>0.76664699999999997</v>
      </c>
      <c r="H11544" s="2">
        <v>0.77594799999999997</v>
      </c>
      <c r="J11544" s="2">
        <v>13.095190000000001</v>
      </c>
      <c r="K11544" s="2">
        <v>0.51388199999999995</v>
      </c>
      <c r="L11544" s="2">
        <v>5.3690000000000002E-2</v>
      </c>
    </row>
    <row r="11545" spans="1:12" x14ac:dyDescent="0.2">
      <c r="A11545" s="2">
        <v>13.095890000000001</v>
      </c>
      <c r="B11545" s="2">
        <v>83.942149999999998</v>
      </c>
      <c r="C11545" s="2">
        <v>0.84978399999999998</v>
      </c>
      <c r="D11545" s="2">
        <v>1.666812</v>
      </c>
      <c r="F11545" s="2">
        <v>13.09308</v>
      </c>
      <c r="G11545" s="2">
        <v>0.76700599999999997</v>
      </c>
      <c r="H11545" s="2">
        <v>0.77597000000000005</v>
      </c>
      <c r="J11545" s="2">
        <v>13.095890000000001</v>
      </c>
      <c r="K11545" s="2">
        <v>0.51427800000000001</v>
      </c>
      <c r="L11545" s="2">
        <v>5.3703000000000001E-2</v>
      </c>
    </row>
    <row r="11546" spans="1:12" x14ac:dyDescent="0.2">
      <c r="A11546" s="2">
        <v>13.096590000000001</v>
      </c>
      <c r="B11546" s="2">
        <v>83.877139999999997</v>
      </c>
      <c r="C11546" s="2">
        <v>0.85034500000000002</v>
      </c>
      <c r="D11546" s="2">
        <v>1.6676280000000001</v>
      </c>
      <c r="F11546" s="2">
        <v>13.093780000000001</v>
      </c>
      <c r="G11546" s="2">
        <v>0.76747900000000002</v>
      </c>
      <c r="H11546" s="2">
        <v>0.77628299999999995</v>
      </c>
      <c r="J11546" s="2">
        <v>13.096590000000001</v>
      </c>
      <c r="K11546" s="2">
        <v>0.51470400000000005</v>
      </c>
      <c r="L11546" s="2">
        <v>5.3654E-2</v>
      </c>
    </row>
    <row r="11547" spans="1:12" x14ac:dyDescent="0.2">
      <c r="A11547" s="2">
        <v>13.097289999999999</v>
      </c>
      <c r="B11547" s="2">
        <v>83.812299999999993</v>
      </c>
      <c r="C11547" s="2">
        <v>0.85088699999999995</v>
      </c>
      <c r="D11547" s="2">
        <v>1.667926</v>
      </c>
      <c r="F11547" s="2">
        <v>13.094480000000001</v>
      </c>
      <c r="G11547" s="2">
        <v>0.76840200000000003</v>
      </c>
      <c r="H11547" s="2">
        <v>0.77680199999999999</v>
      </c>
      <c r="J11547" s="2">
        <v>13.097289999999999</v>
      </c>
      <c r="K11547" s="2">
        <v>0.51523399999999997</v>
      </c>
      <c r="L11547" s="2">
        <v>5.3795999999999997E-2</v>
      </c>
    </row>
    <row r="11548" spans="1:12" x14ac:dyDescent="0.2">
      <c r="A11548" s="2">
        <v>13.097989999999999</v>
      </c>
      <c r="B11548" s="2">
        <v>83.748220000000003</v>
      </c>
      <c r="C11548" s="2">
        <v>0.851684</v>
      </c>
      <c r="D11548" s="2">
        <v>1.6685209999999999</v>
      </c>
      <c r="F11548" s="2">
        <v>13.095190000000001</v>
      </c>
      <c r="G11548" s="2">
        <v>0.76879900000000001</v>
      </c>
      <c r="H11548" s="2">
        <v>0.777138</v>
      </c>
      <c r="J11548" s="2">
        <v>13.097989999999999</v>
      </c>
      <c r="K11548" s="2">
        <v>0.51553899999999997</v>
      </c>
      <c r="L11548" s="2">
        <v>5.3432E-2</v>
      </c>
    </row>
    <row r="11549" spans="1:12" x14ac:dyDescent="0.2">
      <c r="A11549" s="2">
        <v>13.09869</v>
      </c>
      <c r="B11549" s="2">
        <v>83.683409999999995</v>
      </c>
      <c r="C11549" s="2">
        <v>0.85210300000000005</v>
      </c>
      <c r="D11549" s="2">
        <v>1.6692990000000001</v>
      </c>
      <c r="F11549" s="2">
        <v>13.095890000000001</v>
      </c>
      <c r="G11549" s="2">
        <v>0.76855499999999999</v>
      </c>
      <c r="H11549" s="2">
        <v>0.77722199999999997</v>
      </c>
      <c r="J11549" s="2">
        <v>13.09869</v>
      </c>
      <c r="K11549" s="2">
        <v>0.51561500000000005</v>
      </c>
      <c r="L11549" s="2">
        <v>5.3283999999999998E-2</v>
      </c>
    </row>
    <row r="11550" spans="1:12" x14ac:dyDescent="0.2">
      <c r="A11550" s="2">
        <v>13.09939</v>
      </c>
      <c r="B11550" s="2">
        <v>83.618870000000001</v>
      </c>
      <c r="C11550" s="2">
        <v>0.85225200000000001</v>
      </c>
      <c r="D11550" s="2">
        <v>1.670161</v>
      </c>
      <c r="F11550" s="2">
        <v>13.096590000000001</v>
      </c>
      <c r="G11550" s="2">
        <v>0.76902000000000004</v>
      </c>
      <c r="H11550" s="2">
        <v>0.77728299999999995</v>
      </c>
      <c r="J11550" s="2">
        <v>13.09939</v>
      </c>
      <c r="K11550" s="2">
        <v>0.51540699999999995</v>
      </c>
      <c r="L11550" s="2">
        <v>5.3075999999999998E-2</v>
      </c>
    </row>
    <row r="11551" spans="1:12" x14ac:dyDescent="0.2">
      <c r="A11551" s="2">
        <v>13.100099999999999</v>
      </c>
      <c r="B11551" s="2">
        <v>83.554209999999998</v>
      </c>
      <c r="C11551" s="2">
        <v>0.85282800000000003</v>
      </c>
      <c r="D11551" s="2">
        <v>1.6715040000000001</v>
      </c>
      <c r="F11551" s="2">
        <v>13.097289999999999</v>
      </c>
      <c r="G11551" s="2">
        <v>0.76950799999999997</v>
      </c>
      <c r="H11551" s="2">
        <v>0.77777099999999999</v>
      </c>
      <c r="J11551" s="2">
        <v>13.100099999999999</v>
      </c>
      <c r="K11551" s="2">
        <v>0.51525900000000002</v>
      </c>
      <c r="L11551" s="2">
        <v>5.3566999999999997E-2</v>
      </c>
    </row>
    <row r="11552" spans="1:12" x14ac:dyDescent="0.2">
      <c r="A11552" s="2">
        <v>13.1008</v>
      </c>
      <c r="B11552" s="2">
        <v>83.489080000000001</v>
      </c>
      <c r="C11552" s="2">
        <v>0.85363699999999998</v>
      </c>
      <c r="D11552" s="2">
        <v>1.672809</v>
      </c>
      <c r="F11552" s="2">
        <v>13.097989999999999</v>
      </c>
      <c r="G11552" s="2">
        <v>0.77010299999999998</v>
      </c>
      <c r="H11552" s="2">
        <v>0.77839700000000001</v>
      </c>
      <c r="J11552" s="2">
        <v>13.1008</v>
      </c>
      <c r="K11552" s="2">
        <v>0.515123</v>
      </c>
      <c r="L11552" s="2">
        <v>5.3508E-2</v>
      </c>
    </row>
    <row r="11553" spans="1:12" x14ac:dyDescent="0.2">
      <c r="A11553" s="2">
        <v>13.1015</v>
      </c>
      <c r="B11553" s="2">
        <v>83.423460000000006</v>
      </c>
      <c r="C11553" s="2">
        <v>0.85459099999999999</v>
      </c>
      <c r="D11553" s="2">
        <v>1.6736789999999999</v>
      </c>
      <c r="F11553" s="2">
        <v>13.09869</v>
      </c>
      <c r="G11553" s="2">
        <v>0.77104899999999998</v>
      </c>
      <c r="H11553" s="2">
        <v>0.77839700000000001</v>
      </c>
      <c r="J11553" s="2">
        <v>13.1015</v>
      </c>
      <c r="K11553" s="2">
        <v>0.51487000000000005</v>
      </c>
      <c r="L11553" s="2">
        <v>5.3782999999999997E-2</v>
      </c>
    </row>
    <row r="11554" spans="1:12" x14ac:dyDescent="0.2">
      <c r="A11554" s="2">
        <v>13.1022</v>
      </c>
      <c r="B11554" s="2">
        <v>83.358339999999998</v>
      </c>
      <c r="C11554" s="2">
        <v>0.85602100000000003</v>
      </c>
      <c r="D11554" s="2">
        <v>1.674571</v>
      </c>
      <c r="F11554" s="2">
        <v>13.09939</v>
      </c>
      <c r="G11554" s="2">
        <v>0.77142299999999997</v>
      </c>
      <c r="H11554" s="2">
        <v>0.77841199999999999</v>
      </c>
      <c r="J11554" s="2">
        <v>13.1022</v>
      </c>
      <c r="K11554" s="2">
        <v>0.51447900000000002</v>
      </c>
      <c r="L11554" s="2">
        <v>5.3754999999999997E-2</v>
      </c>
    </row>
    <row r="11555" spans="1:12" x14ac:dyDescent="0.2">
      <c r="A11555" s="2">
        <v>13.1029</v>
      </c>
      <c r="B11555" s="2">
        <v>83.293340000000001</v>
      </c>
      <c r="C11555" s="2">
        <v>0.85710799999999998</v>
      </c>
      <c r="D11555" s="2">
        <v>1.6754709999999999</v>
      </c>
      <c r="F11555" s="2">
        <v>13.100099999999999</v>
      </c>
      <c r="G11555" s="2">
        <v>0.77210999999999996</v>
      </c>
      <c r="H11555" s="2">
        <v>0.77864100000000003</v>
      </c>
      <c r="J11555" s="2">
        <v>13.1029</v>
      </c>
      <c r="K11555" s="2">
        <v>0.514154</v>
      </c>
      <c r="L11555" s="2">
        <v>5.3553999999999997E-2</v>
      </c>
    </row>
    <row r="11556" spans="1:12" x14ac:dyDescent="0.2">
      <c r="A11556" s="2">
        <v>13.1036</v>
      </c>
      <c r="B11556" s="2">
        <v>83.22878</v>
      </c>
      <c r="C11556" s="2">
        <v>0.858043</v>
      </c>
      <c r="D11556" s="2">
        <v>1.6761889999999999</v>
      </c>
      <c r="F11556" s="2">
        <v>13.1008</v>
      </c>
      <c r="G11556" s="2">
        <v>0.77299499999999999</v>
      </c>
      <c r="H11556" s="2">
        <v>0.77904499999999999</v>
      </c>
      <c r="J11556" s="2">
        <v>13.1036</v>
      </c>
      <c r="K11556" s="2">
        <v>0.51388199999999995</v>
      </c>
      <c r="L11556" s="2">
        <v>5.3768999999999997E-2</v>
      </c>
    </row>
    <row r="11557" spans="1:12" x14ac:dyDescent="0.2">
      <c r="A11557" s="2">
        <v>13.1043</v>
      </c>
      <c r="B11557" s="2">
        <v>83.163830000000004</v>
      </c>
      <c r="C11557" s="2">
        <v>0.85873699999999997</v>
      </c>
      <c r="D11557" s="2">
        <v>1.6768829999999999</v>
      </c>
      <c r="F11557" s="2">
        <v>13.1015</v>
      </c>
      <c r="G11557" s="2">
        <v>0.77310900000000005</v>
      </c>
      <c r="H11557" s="2">
        <v>0.77962500000000001</v>
      </c>
      <c r="J11557" s="2">
        <v>13.1043</v>
      </c>
      <c r="K11557" s="2">
        <v>0.51372099999999998</v>
      </c>
      <c r="L11557" s="2">
        <v>5.4273000000000002E-2</v>
      </c>
    </row>
    <row r="11558" spans="1:12" x14ac:dyDescent="0.2">
      <c r="A11558" s="2">
        <v>13.10501</v>
      </c>
      <c r="B11558" s="2">
        <v>83.098309999999998</v>
      </c>
      <c r="C11558" s="2">
        <v>0.85953100000000004</v>
      </c>
      <c r="D11558" s="2">
        <v>1.6776690000000001</v>
      </c>
      <c r="F11558" s="2">
        <v>13.1022</v>
      </c>
      <c r="G11558" s="2">
        <v>0.77340699999999996</v>
      </c>
      <c r="H11558" s="2">
        <v>0.78031200000000001</v>
      </c>
      <c r="J11558" s="2">
        <v>13.10501</v>
      </c>
      <c r="K11558" s="2">
        <v>0.51303699999999997</v>
      </c>
      <c r="L11558" s="2">
        <v>5.4445E-2</v>
      </c>
    </row>
    <row r="11559" spans="1:12" x14ac:dyDescent="0.2">
      <c r="A11559" s="2">
        <v>13.10571</v>
      </c>
      <c r="B11559" s="2">
        <v>83.033100000000005</v>
      </c>
      <c r="C11559" s="2">
        <v>0.86051500000000003</v>
      </c>
      <c r="D11559" s="2">
        <v>1.678615</v>
      </c>
      <c r="F11559" s="2">
        <v>13.1029</v>
      </c>
      <c r="G11559" s="2">
        <v>0.77388800000000002</v>
      </c>
      <c r="H11559" s="2">
        <v>0.78108999999999995</v>
      </c>
      <c r="J11559" s="2">
        <v>13.10571</v>
      </c>
      <c r="K11559" s="2">
        <v>0.51292800000000005</v>
      </c>
      <c r="L11559" s="2">
        <v>5.5058000000000003E-2</v>
      </c>
    </row>
    <row r="11560" spans="1:12" x14ac:dyDescent="0.2">
      <c r="A11560" s="2">
        <v>13.10641</v>
      </c>
      <c r="B11560" s="2">
        <v>82.967699999999994</v>
      </c>
      <c r="C11560" s="2">
        <v>0.86096899999999998</v>
      </c>
      <c r="D11560" s="2">
        <v>1.679462</v>
      </c>
      <c r="F11560" s="2">
        <v>13.1036</v>
      </c>
      <c r="G11560" s="2">
        <v>0.77419300000000002</v>
      </c>
      <c r="H11560" s="2">
        <v>0.78178400000000003</v>
      </c>
      <c r="J11560" s="2">
        <v>13.10641</v>
      </c>
      <c r="K11560" s="2">
        <v>0.51344699999999999</v>
      </c>
      <c r="L11560" s="2">
        <v>5.4494000000000001E-2</v>
      </c>
    </row>
    <row r="11561" spans="1:12" x14ac:dyDescent="0.2">
      <c r="A11561" s="2">
        <v>13.10711</v>
      </c>
      <c r="B11561" s="2">
        <v>82.901049999999998</v>
      </c>
      <c r="C11561" s="2">
        <v>0.86162499999999997</v>
      </c>
      <c r="D11561" s="2">
        <v>1.6803159999999999</v>
      </c>
      <c r="F11561" s="2">
        <v>13.1043</v>
      </c>
      <c r="G11561" s="2">
        <v>0.77462799999999998</v>
      </c>
      <c r="H11561" s="2">
        <v>0.78260799999999997</v>
      </c>
      <c r="J11561" s="2">
        <v>13.10711</v>
      </c>
      <c r="K11561" s="2">
        <v>0.51395599999999997</v>
      </c>
      <c r="L11561" s="2">
        <v>5.3629000000000003E-2</v>
      </c>
    </row>
    <row r="11562" spans="1:12" x14ac:dyDescent="0.2">
      <c r="A11562" s="2">
        <v>13.107810000000001</v>
      </c>
      <c r="B11562" s="2">
        <v>82.836200000000005</v>
      </c>
      <c r="C11562" s="2">
        <v>0.86257499999999998</v>
      </c>
      <c r="D11562" s="2">
        <v>1.681567</v>
      </c>
      <c r="F11562" s="2">
        <v>13.10501</v>
      </c>
      <c r="G11562" s="2">
        <v>0.77497099999999997</v>
      </c>
      <c r="H11562" s="2">
        <v>0.78356899999999996</v>
      </c>
      <c r="J11562" s="2">
        <v>13.107810000000001</v>
      </c>
      <c r="K11562" s="2">
        <v>0.51392899999999997</v>
      </c>
      <c r="L11562" s="2">
        <v>5.3088999999999997E-2</v>
      </c>
    </row>
    <row r="11563" spans="1:12" x14ac:dyDescent="0.2">
      <c r="A11563" s="2">
        <v>13.108510000000001</v>
      </c>
      <c r="B11563" s="2">
        <v>82.770219999999995</v>
      </c>
      <c r="C11563" s="2">
        <v>0.86323899999999998</v>
      </c>
      <c r="D11563" s="2">
        <v>1.68259</v>
      </c>
      <c r="F11563" s="2">
        <v>13.10571</v>
      </c>
      <c r="G11563" s="2">
        <v>0.77495599999999998</v>
      </c>
      <c r="H11563" s="2">
        <v>0.78433200000000003</v>
      </c>
      <c r="J11563" s="2">
        <v>13.108510000000001</v>
      </c>
      <c r="K11563" s="2">
        <v>0.51365300000000003</v>
      </c>
      <c r="L11563" s="2">
        <v>5.2951999999999999E-2</v>
      </c>
    </row>
    <row r="11564" spans="1:12" x14ac:dyDescent="0.2">
      <c r="A11564" s="2">
        <v>13.109209999999999</v>
      </c>
      <c r="B11564" s="2">
        <v>82.704700000000003</v>
      </c>
      <c r="C11564" s="2">
        <v>0.86365400000000003</v>
      </c>
      <c r="D11564" s="2">
        <v>1.683673</v>
      </c>
      <c r="F11564" s="2">
        <v>13.10641</v>
      </c>
      <c r="G11564" s="2">
        <v>0.7752</v>
      </c>
      <c r="H11564" s="2">
        <v>0.78488899999999995</v>
      </c>
      <c r="J11564" s="2">
        <v>13.109209999999999</v>
      </c>
      <c r="K11564" s="2">
        <v>0.51337600000000005</v>
      </c>
      <c r="L11564" s="2">
        <v>5.2678999999999997E-2</v>
      </c>
    </row>
    <row r="11565" spans="1:12" x14ac:dyDescent="0.2">
      <c r="A11565" s="2">
        <v>13.109920000000001</v>
      </c>
      <c r="B11565" s="2">
        <v>82.640020000000007</v>
      </c>
      <c r="C11565" s="2">
        <v>0.86396300000000004</v>
      </c>
      <c r="D11565" s="2">
        <v>1.68455</v>
      </c>
      <c r="F11565" s="2">
        <v>13.10711</v>
      </c>
      <c r="G11565" s="2">
        <v>0.77574200000000004</v>
      </c>
      <c r="H11565" s="2">
        <v>0.78504200000000002</v>
      </c>
      <c r="J11565" s="2">
        <v>13.109920000000001</v>
      </c>
      <c r="K11565" s="2">
        <v>0.51327299999999998</v>
      </c>
      <c r="L11565" s="2">
        <v>5.2788000000000002E-2</v>
      </c>
    </row>
    <row r="11566" spans="1:12" x14ac:dyDescent="0.2">
      <c r="A11566" s="2">
        <v>13.110620000000001</v>
      </c>
      <c r="B11566" s="2">
        <v>82.573670000000007</v>
      </c>
      <c r="C11566" s="2">
        <v>0.86461600000000005</v>
      </c>
      <c r="D11566" s="2">
        <v>1.6855500000000001</v>
      </c>
      <c r="F11566" s="2">
        <v>13.107810000000001</v>
      </c>
      <c r="G11566" s="2">
        <v>0.77594799999999997</v>
      </c>
      <c r="H11566" s="2">
        <v>0.78516399999999997</v>
      </c>
      <c r="J11566" s="2">
        <v>13.110620000000001</v>
      </c>
      <c r="K11566" s="2">
        <v>0.51339299999999999</v>
      </c>
      <c r="L11566" s="2">
        <v>5.2403999999999999E-2</v>
      </c>
    </row>
    <row r="11567" spans="1:12" x14ac:dyDescent="0.2">
      <c r="A11567" s="2">
        <v>13.111319999999999</v>
      </c>
      <c r="B11567" s="2">
        <v>82.507999999999996</v>
      </c>
      <c r="C11567" s="2">
        <v>0.865703</v>
      </c>
      <c r="D11567" s="2">
        <v>1.6866030000000001</v>
      </c>
      <c r="F11567" s="2">
        <v>13.108510000000001</v>
      </c>
      <c r="G11567" s="2">
        <v>0.77597000000000005</v>
      </c>
      <c r="H11567" s="2">
        <v>0.78597300000000003</v>
      </c>
      <c r="J11567" s="2">
        <v>13.111319999999999</v>
      </c>
      <c r="K11567" s="2">
        <v>0.51335299999999995</v>
      </c>
      <c r="L11567" s="2">
        <v>5.2745E-2</v>
      </c>
    </row>
    <row r="11568" spans="1:12" x14ac:dyDescent="0.2">
      <c r="A11568" s="2">
        <v>13.112019999999999</v>
      </c>
      <c r="B11568" s="2">
        <v>82.442400000000006</v>
      </c>
      <c r="C11568" s="2">
        <v>0.86677099999999996</v>
      </c>
      <c r="D11568" s="2">
        <v>1.6873579999999999</v>
      </c>
      <c r="F11568" s="2">
        <v>13.109209999999999</v>
      </c>
      <c r="G11568" s="2">
        <v>0.77628299999999995</v>
      </c>
      <c r="H11568" s="2">
        <v>0.78686500000000004</v>
      </c>
      <c r="J11568" s="2">
        <v>13.112019999999999</v>
      </c>
      <c r="K11568" s="2">
        <v>0.51359399999999999</v>
      </c>
      <c r="L11568" s="2">
        <v>5.3079000000000001E-2</v>
      </c>
    </row>
    <row r="11569" spans="1:12" x14ac:dyDescent="0.2">
      <c r="A11569" s="2">
        <v>13.112719999999999</v>
      </c>
      <c r="B11569" s="2">
        <v>82.376069999999999</v>
      </c>
      <c r="C11569" s="2">
        <v>0.867641</v>
      </c>
      <c r="D11569" s="2">
        <v>1.6882740000000001</v>
      </c>
      <c r="F11569" s="2">
        <v>13.109920000000001</v>
      </c>
      <c r="G11569" s="2">
        <v>0.77680199999999999</v>
      </c>
      <c r="H11569" s="2">
        <v>0.78743700000000005</v>
      </c>
      <c r="J11569" s="2">
        <v>13.112719999999999</v>
      </c>
      <c r="K11569" s="2">
        <v>0.51361800000000002</v>
      </c>
      <c r="L11569" s="2">
        <v>5.2888999999999999E-2</v>
      </c>
    </row>
    <row r="11570" spans="1:12" x14ac:dyDescent="0.2">
      <c r="A11570" s="2">
        <v>13.11342</v>
      </c>
      <c r="B11570" s="2">
        <v>82.310969999999998</v>
      </c>
      <c r="C11570" s="2">
        <v>0.868251</v>
      </c>
      <c r="D11570" s="2">
        <v>1.6893339999999999</v>
      </c>
      <c r="F11570" s="2">
        <v>13.110620000000001</v>
      </c>
      <c r="G11570" s="2">
        <v>0.777138</v>
      </c>
      <c r="H11570" s="2">
        <v>0.78791</v>
      </c>
      <c r="J11570" s="2">
        <v>13.11342</v>
      </c>
      <c r="K11570" s="2">
        <v>0.51362200000000002</v>
      </c>
      <c r="L11570" s="2">
        <v>5.2793E-2</v>
      </c>
    </row>
    <row r="11571" spans="1:12" x14ac:dyDescent="0.2">
      <c r="A11571" s="2">
        <v>13.11412</v>
      </c>
      <c r="B11571" s="2">
        <v>82.244889999999998</v>
      </c>
      <c r="C11571" s="2">
        <v>0.86920900000000001</v>
      </c>
      <c r="D11571" s="2">
        <v>1.6899059999999999</v>
      </c>
      <c r="F11571" s="2">
        <v>13.111319999999999</v>
      </c>
      <c r="G11571" s="2">
        <v>0.77722199999999997</v>
      </c>
      <c r="H11571" s="2">
        <v>0.78838299999999994</v>
      </c>
      <c r="J11571" s="2">
        <v>13.11412</v>
      </c>
      <c r="K11571" s="2">
        <v>0.51386200000000004</v>
      </c>
      <c r="L11571" s="2">
        <v>5.3371000000000002E-2</v>
      </c>
    </row>
    <row r="11572" spans="1:12" x14ac:dyDescent="0.2">
      <c r="A11572" s="2">
        <v>13.11482</v>
      </c>
      <c r="B11572" s="2">
        <v>82.179370000000006</v>
      </c>
      <c r="C11572" s="2">
        <v>0.86981900000000001</v>
      </c>
      <c r="D11572" s="2">
        <v>1.690067</v>
      </c>
      <c r="F11572" s="2">
        <v>13.112019999999999</v>
      </c>
      <c r="G11572" s="2">
        <v>0.77728299999999995</v>
      </c>
      <c r="H11572" s="2">
        <v>0.78899399999999997</v>
      </c>
      <c r="J11572" s="2">
        <v>13.11482</v>
      </c>
      <c r="K11572" s="2">
        <v>0.51395400000000002</v>
      </c>
      <c r="L11572" s="2">
        <v>5.321E-2</v>
      </c>
    </row>
    <row r="11573" spans="1:12" x14ac:dyDescent="0.2">
      <c r="A11573" s="2">
        <v>13.11553</v>
      </c>
      <c r="B11573" s="2">
        <v>82.114199999999997</v>
      </c>
      <c r="C11573" s="2">
        <v>0.87040600000000001</v>
      </c>
      <c r="D11573" s="2">
        <v>1.690585</v>
      </c>
      <c r="F11573" s="2">
        <v>13.112719999999999</v>
      </c>
      <c r="G11573" s="2">
        <v>0.77777099999999999</v>
      </c>
      <c r="H11573" s="2">
        <v>0.78968000000000005</v>
      </c>
      <c r="J11573" s="2">
        <v>13.11553</v>
      </c>
      <c r="K11573" s="2">
        <v>0.51400400000000002</v>
      </c>
      <c r="L11573" s="2">
        <v>5.3249999999999999E-2</v>
      </c>
    </row>
    <row r="11574" spans="1:12" x14ac:dyDescent="0.2">
      <c r="A11574" s="2">
        <v>13.11623</v>
      </c>
      <c r="B11574" s="2">
        <v>82.048220000000001</v>
      </c>
      <c r="C11574" s="2">
        <v>0.87136000000000002</v>
      </c>
      <c r="D11574" s="2">
        <v>1.690944</v>
      </c>
      <c r="F11574" s="2">
        <v>13.11342</v>
      </c>
      <c r="G11574" s="2">
        <v>0.77839700000000001</v>
      </c>
      <c r="H11574" s="2">
        <v>0.79038200000000003</v>
      </c>
      <c r="J11574" s="2">
        <v>13.11623</v>
      </c>
      <c r="K11574" s="2">
        <v>0.51377899999999999</v>
      </c>
      <c r="L11574" s="2">
        <v>5.3142000000000002E-2</v>
      </c>
    </row>
    <row r="11575" spans="1:12" x14ac:dyDescent="0.2">
      <c r="A11575" s="2">
        <v>13.11693</v>
      </c>
      <c r="B11575" s="2">
        <v>81.982900000000001</v>
      </c>
      <c r="C11575" s="2">
        <v>0.87227900000000003</v>
      </c>
      <c r="D11575" s="2">
        <v>1.6920120000000001</v>
      </c>
      <c r="F11575" s="2">
        <v>13.11412</v>
      </c>
      <c r="G11575" s="2">
        <v>0.77839700000000001</v>
      </c>
      <c r="H11575" s="2">
        <v>0.790825</v>
      </c>
      <c r="J11575" s="2">
        <v>13.11693</v>
      </c>
      <c r="K11575" s="2">
        <v>0.51394799999999996</v>
      </c>
      <c r="L11575" s="2">
        <v>5.3113E-2</v>
      </c>
    </row>
    <row r="11576" spans="1:12" x14ac:dyDescent="0.2">
      <c r="A11576" s="2">
        <v>13.11763</v>
      </c>
      <c r="B11576" s="2">
        <v>81.917079999999999</v>
      </c>
      <c r="C11576" s="2">
        <v>0.87295100000000003</v>
      </c>
      <c r="D11576" s="2">
        <v>1.6934389999999999</v>
      </c>
      <c r="F11576" s="2">
        <v>13.11482</v>
      </c>
      <c r="G11576" s="2">
        <v>0.77841199999999999</v>
      </c>
      <c r="H11576" s="2">
        <v>0.79083999999999999</v>
      </c>
      <c r="J11576" s="2">
        <v>13.11763</v>
      </c>
      <c r="K11576" s="2">
        <v>0.51427599999999996</v>
      </c>
      <c r="L11576" s="2">
        <v>5.2934000000000002E-2</v>
      </c>
    </row>
    <row r="11577" spans="1:12" x14ac:dyDescent="0.2">
      <c r="A11577" s="2">
        <v>13.11833</v>
      </c>
      <c r="B11577" s="2">
        <v>81.851870000000005</v>
      </c>
      <c r="C11577" s="2">
        <v>0.87379399999999996</v>
      </c>
      <c r="D11577" s="2">
        <v>1.6947589999999999</v>
      </c>
      <c r="F11577" s="2">
        <v>13.11553</v>
      </c>
      <c r="G11577" s="2">
        <v>0.77864100000000003</v>
      </c>
      <c r="H11577" s="2">
        <v>0.79135100000000003</v>
      </c>
      <c r="J11577" s="2">
        <v>13.11833</v>
      </c>
      <c r="K11577" s="2">
        <v>0.51443499999999998</v>
      </c>
      <c r="L11577" s="2">
        <v>5.3205000000000002E-2</v>
      </c>
    </row>
    <row r="11578" spans="1:12" x14ac:dyDescent="0.2">
      <c r="A11578" s="2">
        <v>13.11903</v>
      </c>
      <c r="B11578" s="2">
        <v>81.786760000000001</v>
      </c>
      <c r="C11578" s="2">
        <v>0.87484700000000004</v>
      </c>
      <c r="D11578" s="2">
        <v>1.6956819999999999</v>
      </c>
      <c r="F11578" s="2">
        <v>13.11623</v>
      </c>
      <c r="G11578" s="2">
        <v>0.77904499999999999</v>
      </c>
      <c r="H11578" s="2">
        <v>0.79183999999999999</v>
      </c>
      <c r="J11578" s="2">
        <v>13.11903</v>
      </c>
      <c r="K11578" s="2">
        <v>0.51485199999999998</v>
      </c>
      <c r="L11578" s="2">
        <v>5.3096999999999998E-2</v>
      </c>
    </row>
    <row r="11579" spans="1:12" x14ac:dyDescent="0.2">
      <c r="A11579" s="2">
        <v>13.119730000000001</v>
      </c>
      <c r="B11579" s="2">
        <v>81.721469999999997</v>
      </c>
      <c r="C11579" s="2">
        <v>0.87566299999999997</v>
      </c>
      <c r="D11579" s="2">
        <v>1.69678</v>
      </c>
      <c r="F11579" s="2">
        <v>13.11693</v>
      </c>
      <c r="G11579" s="2">
        <v>0.77962500000000001</v>
      </c>
      <c r="H11579" s="2">
        <v>0.792099</v>
      </c>
      <c r="J11579" s="2">
        <v>13.119730000000001</v>
      </c>
      <c r="K11579" s="2">
        <v>0.51483900000000005</v>
      </c>
      <c r="L11579" s="2">
        <v>5.3289000000000003E-2</v>
      </c>
    </row>
    <row r="11580" spans="1:12" x14ac:dyDescent="0.2">
      <c r="A11580" s="2">
        <v>13.12044</v>
      </c>
      <c r="B11580" s="2">
        <v>81.656419999999997</v>
      </c>
      <c r="C11580" s="2">
        <v>0.87631899999999996</v>
      </c>
      <c r="D11580" s="2">
        <v>1.6977720000000001</v>
      </c>
      <c r="F11580" s="2">
        <v>13.11763</v>
      </c>
      <c r="G11580" s="2">
        <v>0.78031200000000001</v>
      </c>
      <c r="H11580" s="2">
        <v>0.79216799999999998</v>
      </c>
      <c r="J11580" s="2">
        <v>13.12044</v>
      </c>
      <c r="K11580" s="2">
        <v>0.51502599999999998</v>
      </c>
      <c r="L11580" s="2">
        <v>5.3277999999999999E-2</v>
      </c>
    </row>
    <row r="11581" spans="1:12" x14ac:dyDescent="0.2">
      <c r="A11581" s="2">
        <v>13.12114</v>
      </c>
      <c r="B11581" s="2">
        <v>81.591610000000003</v>
      </c>
      <c r="C11581" s="2">
        <v>0.87707100000000005</v>
      </c>
      <c r="D11581" s="2">
        <v>1.6991229999999999</v>
      </c>
      <c r="F11581" s="2">
        <v>13.11833</v>
      </c>
      <c r="G11581" s="2">
        <v>0.78108999999999995</v>
      </c>
      <c r="H11581" s="2">
        <v>0.79197700000000004</v>
      </c>
      <c r="J11581" s="2">
        <v>13.12114</v>
      </c>
      <c r="K11581" s="2">
        <v>0.515768</v>
      </c>
      <c r="L11581" s="2">
        <v>5.3749999999999999E-2</v>
      </c>
    </row>
    <row r="11582" spans="1:12" x14ac:dyDescent="0.2">
      <c r="A11582" s="2">
        <v>13.121840000000001</v>
      </c>
      <c r="B11582" s="2">
        <v>81.526660000000007</v>
      </c>
      <c r="C11582" s="2">
        <v>0.87761999999999996</v>
      </c>
      <c r="D11582" s="2">
        <v>1.7003889999999999</v>
      </c>
      <c r="F11582" s="2">
        <v>13.11903</v>
      </c>
      <c r="G11582" s="2">
        <v>0.78178400000000003</v>
      </c>
      <c r="H11582" s="2">
        <v>0.79213</v>
      </c>
      <c r="J11582" s="2">
        <v>13.121840000000001</v>
      </c>
      <c r="K11582" s="2">
        <v>0.51618900000000001</v>
      </c>
      <c r="L11582" s="2">
        <v>5.3946000000000001E-2</v>
      </c>
    </row>
    <row r="11583" spans="1:12" x14ac:dyDescent="0.2">
      <c r="A11583" s="2">
        <v>13.122540000000001</v>
      </c>
      <c r="B11583" s="2">
        <v>81.461240000000004</v>
      </c>
      <c r="C11583" s="2">
        <v>0.87810100000000002</v>
      </c>
      <c r="D11583" s="2">
        <v>1.7019679999999999</v>
      </c>
      <c r="F11583" s="2">
        <v>13.119730000000001</v>
      </c>
      <c r="G11583" s="2">
        <v>0.78260799999999997</v>
      </c>
      <c r="H11583" s="2">
        <v>0.79241200000000001</v>
      </c>
      <c r="J11583" s="2">
        <v>13.122540000000001</v>
      </c>
      <c r="K11583" s="2">
        <v>0.51682099999999997</v>
      </c>
      <c r="L11583" s="2">
        <v>5.3814000000000001E-2</v>
      </c>
    </row>
    <row r="11584" spans="1:12" x14ac:dyDescent="0.2">
      <c r="A11584" s="2">
        <v>13.123239999999999</v>
      </c>
      <c r="B11584" s="2">
        <v>81.396500000000003</v>
      </c>
      <c r="C11584" s="2">
        <v>0.87860799999999994</v>
      </c>
      <c r="D11584" s="2">
        <v>1.703006</v>
      </c>
      <c r="F11584" s="2">
        <v>13.12044</v>
      </c>
      <c r="G11584" s="2">
        <v>0.78356899999999996</v>
      </c>
      <c r="H11584" s="2">
        <v>0.79253399999999996</v>
      </c>
      <c r="J11584" s="2">
        <v>13.123239999999999</v>
      </c>
      <c r="K11584" s="2">
        <v>0.51728799999999997</v>
      </c>
      <c r="L11584" s="2">
        <v>5.4593999999999997E-2</v>
      </c>
    </row>
    <row r="11585" spans="1:12" x14ac:dyDescent="0.2">
      <c r="A11585" s="2">
        <v>13.123939999999999</v>
      </c>
      <c r="B11585" s="2">
        <v>81.332229999999996</v>
      </c>
      <c r="C11585" s="2">
        <v>0.87925600000000004</v>
      </c>
      <c r="D11585" s="2">
        <v>1.7039219999999999</v>
      </c>
      <c r="F11585" s="2">
        <v>13.12114</v>
      </c>
      <c r="G11585" s="2">
        <v>0.78433200000000003</v>
      </c>
      <c r="H11585" s="2">
        <v>0.79310599999999998</v>
      </c>
      <c r="J11585" s="2">
        <v>13.123939999999999</v>
      </c>
      <c r="K11585" s="2">
        <v>0.51719499999999996</v>
      </c>
      <c r="L11585" s="2">
        <v>5.5155000000000003E-2</v>
      </c>
    </row>
    <row r="11586" spans="1:12" x14ac:dyDescent="0.2">
      <c r="A11586" s="2">
        <v>13.124639999999999</v>
      </c>
      <c r="B11586" s="2">
        <v>81.267080000000007</v>
      </c>
      <c r="C11586" s="2">
        <v>0.88012999999999997</v>
      </c>
      <c r="D11586" s="2">
        <v>1.704707</v>
      </c>
      <c r="F11586" s="2">
        <v>13.121840000000001</v>
      </c>
      <c r="G11586" s="2">
        <v>0.78488899999999995</v>
      </c>
      <c r="H11586" s="2">
        <v>0.79364800000000002</v>
      </c>
      <c r="J11586" s="2">
        <v>13.124639999999999</v>
      </c>
      <c r="K11586" s="2">
        <v>0.51698500000000003</v>
      </c>
      <c r="L11586" s="2">
        <v>5.4961000000000003E-2</v>
      </c>
    </row>
    <row r="11587" spans="1:12" x14ac:dyDescent="0.2">
      <c r="A11587" s="2">
        <v>13.125349999999999</v>
      </c>
      <c r="B11587" s="2">
        <v>81.202809999999999</v>
      </c>
      <c r="C11587" s="2">
        <v>0.88072499999999998</v>
      </c>
      <c r="D11587" s="2">
        <v>1.7055389999999999</v>
      </c>
      <c r="F11587" s="2">
        <v>13.122540000000001</v>
      </c>
      <c r="G11587" s="2">
        <v>0.78504200000000002</v>
      </c>
      <c r="H11587" s="2">
        <v>0.79391500000000004</v>
      </c>
      <c r="J11587" s="2">
        <v>13.125349999999999</v>
      </c>
      <c r="K11587" s="2">
        <v>0.51693100000000003</v>
      </c>
      <c r="L11587" s="2">
        <v>5.5037000000000003E-2</v>
      </c>
    </row>
    <row r="11588" spans="1:12" x14ac:dyDescent="0.2">
      <c r="A11588" s="2">
        <v>13.126049999999999</v>
      </c>
      <c r="B11588" s="2">
        <v>81.138549999999995</v>
      </c>
      <c r="C11588" s="2">
        <v>0.88141599999999998</v>
      </c>
      <c r="D11588" s="2">
        <v>1.706561</v>
      </c>
      <c r="F11588" s="2">
        <v>13.123239999999999</v>
      </c>
      <c r="G11588" s="2">
        <v>0.78516399999999997</v>
      </c>
      <c r="H11588" s="2">
        <v>0.79418900000000003</v>
      </c>
      <c r="J11588" s="2">
        <v>13.126049999999999</v>
      </c>
      <c r="K11588" s="2">
        <v>0.51709400000000005</v>
      </c>
      <c r="L11588" s="2">
        <v>5.5696000000000002E-2</v>
      </c>
    </row>
    <row r="11589" spans="1:12" x14ac:dyDescent="0.2">
      <c r="A11589" s="2">
        <v>13.126749999999999</v>
      </c>
      <c r="B11589" s="2">
        <v>81.07338</v>
      </c>
      <c r="C11589" s="2">
        <v>0.88219800000000004</v>
      </c>
      <c r="D11589" s="2">
        <v>1.7076450000000001</v>
      </c>
      <c r="F11589" s="2">
        <v>13.123939999999999</v>
      </c>
      <c r="G11589" s="2">
        <v>0.78597300000000003</v>
      </c>
      <c r="H11589" s="2">
        <v>0.79432700000000001</v>
      </c>
      <c r="J11589" s="2">
        <v>13.126749999999999</v>
      </c>
      <c r="K11589" s="2">
        <v>0.51742500000000002</v>
      </c>
      <c r="L11589" s="2">
        <v>5.6284000000000001E-2</v>
      </c>
    </row>
    <row r="11590" spans="1:12" x14ac:dyDescent="0.2">
      <c r="A11590" s="2">
        <v>13.12745</v>
      </c>
      <c r="B11590" s="2">
        <v>81.008840000000006</v>
      </c>
      <c r="C11590" s="2">
        <v>0.88266299999999998</v>
      </c>
      <c r="D11590" s="2">
        <v>1.7086749999999999</v>
      </c>
      <c r="F11590" s="2">
        <v>13.124639999999999</v>
      </c>
      <c r="G11590" s="2">
        <v>0.78686500000000004</v>
      </c>
      <c r="H11590" s="2">
        <v>0.79479200000000005</v>
      </c>
      <c r="J11590" s="2">
        <v>13.12745</v>
      </c>
      <c r="K11590" s="2">
        <v>0.517702</v>
      </c>
      <c r="L11590" s="2">
        <v>5.6744000000000003E-2</v>
      </c>
    </row>
    <row r="11591" spans="1:12" x14ac:dyDescent="0.2">
      <c r="A11591" s="2">
        <v>13.12815</v>
      </c>
      <c r="B11591" s="2">
        <v>80.94426</v>
      </c>
      <c r="C11591" s="2">
        <v>0.88359799999999999</v>
      </c>
      <c r="D11591" s="2">
        <v>1.7093989999999999</v>
      </c>
      <c r="F11591" s="2">
        <v>13.125349999999999</v>
      </c>
      <c r="G11591" s="2">
        <v>0.78743700000000005</v>
      </c>
      <c r="H11591" s="2">
        <v>0.79586800000000002</v>
      </c>
      <c r="J11591" s="2">
        <v>13.12815</v>
      </c>
      <c r="K11591" s="2">
        <v>0.517849</v>
      </c>
      <c r="L11591" s="2">
        <v>5.6902000000000001E-2</v>
      </c>
    </row>
    <row r="11592" spans="1:12" x14ac:dyDescent="0.2">
      <c r="A11592" s="2">
        <v>13.12885</v>
      </c>
      <c r="B11592" s="2">
        <v>80.879379999999998</v>
      </c>
      <c r="C11592" s="2">
        <v>0.88448300000000002</v>
      </c>
      <c r="D11592" s="2">
        <v>1.710712</v>
      </c>
      <c r="F11592" s="2">
        <v>13.126049999999999</v>
      </c>
      <c r="G11592" s="2">
        <v>0.78791</v>
      </c>
      <c r="H11592" s="2">
        <v>0.79679100000000003</v>
      </c>
      <c r="J11592" s="2">
        <v>13.12885</v>
      </c>
      <c r="K11592" s="2">
        <v>0.51819999999999999</v>
      </c>
      <c r="L11592" s="2">
        <v>5.7312000000000002E-2</v>
      </c>
    </row>
    <row r="11593" spans="1:12" x14ac:dyDescent="0.2">
      <c r="A11593" s="2">
        <v>13.12955</v>
      </c>
      <c r="B11593" s="2">
        <v>80.814030000000002</v>
      </c>
      <c r="C11593" s="2">
        <v>0.88527999999999996</v>
      </c>
      <c r="D11593" s="2">
        <v>1.7115590000000001</v>
      </c>
      <c r="F11593" s="2">
        <v>13.126749999999999</v>
      </c>
      <c r="G11593" s="2">
        <v>0.78838299999999994</v>
      </c>
      <c r="H11593" s="2">
        <v>0.79730199999999996</v>
      </c>
      <c r="J11593" s="2">
        <v>13.12955</v>
      </c>
      <c r="K11593" s="2">
        <v>0.51749800000000001</v>
      </c>
      <c r="L11593" s="2">
        <v>5.8076000000000003E-2</v>
      </c>
    </row>
    <row r="11594" spans="1:12" x14ac:dyDescent="0.2">
      <c r="A11594" s="2">
        <v>13.13026</v>
      </c>
      <c r="B11594" s="2">
        <v>80.748800000000003</v>
      </c>
      <c r="C11594" s="2">
        <v>0.88633300000000004</v>
      </c>
      <c r="D11594" s="2">
        <v>1.7123440000000001</v>
      </c>
      <c r="F11594" s="2">
        <v>13.12745</v>
      </c>
      <c r="G11594" s="2">
        <v>0.78899399999999997</v>
      </c>
      <c r="H11594" s="2">
        <v>0.79765299999999995</v>
      </c>
      <c r="J11594" s="2">
        <v>13.13026</v>
      </c>
      <c r="K11594" s="2">
        <v>0.51678599999999997</v>
      </c>
      <c r="L11594" s="2">
        <v>5.8249000000000002E-2</v>
      </c>
    </row>
    <row r="11595" spans="1:12" x14ac:dyDescent="0.2">
      <c r="A11595" s="2">
        <v>13.13096</v>
      </c>
      <c r="B11595" s="2">
        <v>80.683490000000006</v>
      </c>
      <c r="C11595" s="2">
        <v>0.887374</v>
      </c>
      <c r="D11595" s="2">
        <v>1.712955</v>
      </c>
      <c r="F11595" s="2">
        <v>13.12815</v>
      </c>
      <c r="G11595" s="2">
        <v>0.78968000000000005</v>
      </c>
      <c r="H11595" s="2">
        <v>0.79795099999999997</v>
      </c>
      <c r="J11595" s="2">
        <v>13.13096</v>
      </c>
      <c r="K11595" s="2">
        <v>0.51665700000000003</v>
      </c>
      <c r="L11595" s="2">
        <v>5.8249000000000002E-2</v>
      </c>
    </row>
    <row r="11596" spans="1:12" x14ac:dyDescent="0.2">
      <c r="A11596" s="2">
        <v>13.13166</v>
      </c>
      <c r="B11596" s="2">
        <v>80.618650000000002</v>
      </c>
      <c r="C11596" s="2">
        <v>0.88819400000000004</v>
      </c>
      <c r="D11596" s="2">
        <v>1.713992</v>
      </c>
      <c r="F11596" s="2">
        <v>13.12885</v>
      </c>
      <c r="G11596" s="2">
        <v>0.79038200000000003</v>
      </c>
      <c r="H11596" s="2">
        <v>0.79820999999999998</v>
      </c>
      <c r="J11596" s="2">
        <v>13.13166</v>
      </c>
      <c r="K11596" s="2">
        <v>0.51659999999999995</v>
      </c>
      <c r="L11596" s="2">
        <v>5.8339000000000002E-2</v>
      </c>
    </row>
    <row r="11597" spans="1:12" x14ac:dyDescent="0.2">
      <c r="A11597" s="2">
        <v>13.13236</v>
      </c>
      <c r="B11597" s="2">
        <v>80.553280000000001</v>
      </c>
      <c r="C11597" s="2">
        <v>0.88915200000000005</v>
      </c>
      <c r="D11597" s="2">
        <v>1.715381</v>
      </c>
      <c r="F11597" s="2">
        <v>13.12955</v>
      </c>
      <c r="G11597" s="2">
        <v>0.790825</v>
      </c>
      <c r="H11597" s="2">
        <v>0.79832499999999995</v>
      </c>
      <c r="J11597" s="2">
        <v>13.13236</v>
      </c>
      <c r="K11597" s="2">
        <v>0.51655600000000002</v>
      </c>
      <c r="L11597" s="2">
        <v>5.8104999999999997E-2</v>
      </c>
    </row>
    <row r="11598" spans="1:12" x14ac:dyDescent="0.2">
      <c r="A11598" s="2">
        <v>13.13306</v>
      </c>
      <c r="B11598" s="2">
        <v>80.487499999999997</v>
      </c>
      <c r="C11598" s="2">
        <v>0.89018600000000003</v>
      </c>
      <c r="D11598" s="2">
        <v>1.7166170000000001</v>
      </c>
      <c r="F11598" s="2">
        <v>13.13026</v>
      </c>
      <c r="G11598" s="2">
        <v>0.79083999999999999</v>
      </c>
      <c r="H11598" s="2">
        <v>0.79866000000000004</v>
      </c>
      <c r="J11598" s="2">
        <v>13.13306</v>
      </c>
      <c r="K11598" s="2">
        <v>0.51615100000000003</v>
      </c>
      <c r="L11598" s="2">
        <v>5.8058999999999999E-2</v>
      </c>
    </row>
    <row r="11599" spans="1:12" x14ac:dyDescent="0.2">
      <c r="A11599" s="2">
        <v>13.133760000000001</v>
      </c>
      <c r="B11599" s="2">
        <v>80.422259999999994</v>
      </c>
      <c r="C11599" s="2">
        <v>0.89109700000000003</v>
      </c>
      <c r="D11599" s="2">
        <v>1.7178599999999999</v>
      </c>
      <c r="F11599" s="2">
        <v>13.13096</v>
      </c>
      <c r="G11599" s="2">
        <v>0.79135100000000003</v>
      </c>
      <c r="H11599" s="2">
        <v>0.79923200000000005</v>
      </c>
      <c r="J11599" s="2">
        <v>13.133760000000001</v>
      </c>
      <c r="K11599" s="2">
        <v>0.51594499999999999</v>
      </c>
      <c r="L11599" s="2">
        <v>5.8206000000000001E-2</v>
      </c>
    </row>
    <row r="11600" spans="1:12" x14ac:dyDescent="0.2">
      <c r="A11600" s="2">
        <v>13.134460000000001</v>
      </c>
      <c r="B11600" s="2">
        <v>80.357380000000006</v>
      </c>
      <c r="C11600" s="2">
        <v>0.89225699999999997</v>
      </c>
      <c r="D11600" s="2">
        <v>1.7192639999999999</v>
      </c>
      <c r="F11600" s="2">
        <v>13.13166</v>
      </c>
      <c r="G11600" s="2">
        <v>0.79183999999999999</v>
      </c>
      <c r="H11600" s="2">
        <v>0.79998800000000003</v>
      </c>
      <c r="J11600" s="2">
        <v>13.134460000000001</v>
      </c>
      <c r="K11600" s="2">
        <v>0.51620999999999995</v>
      </c>
      <c r="L11600" s="2">
        <v>5.8535999999999998E-2</v>
      </c>
    </row>
    <row r="11601" spans="1:12" x14ac:dyDescent="0.2">
      <c r="A11601" s="2">
        <v>13.135160000000001</v>
      </c>
      <c r="B11601" s="2">
        <v>80.292360000000002</v>
      </c>
      <c r="C11601" s="2">
        <v>0.89368700000000001</v>
      </c>
      <c r="D11601" s="2">
        <v>1.7200420000000001</v>
      </c>
      <c r="F11601" s="2">
        <v>13.13236</v>
      </c>
      <c r="G11601" s="2">
        <v>0.792099</v>
      </c>
      <c r="H11601" s="2">
        <v>0.80052199999999996</v>
      </c>
      <c r="J11601" s="2">
        <v>13.135160000000001</v>
      </c>
      <c r="K11601" s="2">
        <v>0.516455</v>
      </c>
      <c r="L11601" s="2">
        <v>5.8694999999999997E-2</v>
      </c>
    </row>
    <row r="11602" spans="1:12" x14ac:dyDescent="0.2">
      <c r="A11602" s="2">
        <v>13.135870000000001</v>
      </c>
      <c r="B11602" s="2">
        <v>80.227620000000002</v>
      </c>
      <c r="C11602" s="2">
        <v>0.895034</v>
      </c>
      <c r="D11602" s="2">
        <v>1.7203930000000001</v>
      </c>
      <c r="F11602" s="2">
        <v>13.13306</v>
      </c>
      <c r="G11602" s="2">
        <v>0.79216799999999998</v>
      </c>
      <c r="H11602" s="2">
        <v>0.80076599999999998</v>
      </c>
      <c r="J11602" s="2">
        <v>13.135870000000001</v>
      </c>
      <c r="K11602" s="2">
        <v>0.51650600000000002</v>
      </c>
      <c r="L11602" s="2">
        <v>5.8629000000000001E-2</v>
      </c>
    </row>
    <row r="11603" spans="1:12" x14ac:dyDescent="0.2">
      <c r="A11603" s="2">
        <v>13.136570000000001</v>
      </c>
      <c r="B11603" s="2">
        <v>80.163039999999995</v>
      </c>
      <c r="C11603" s="2">
        <v>0.89599899999999999</v>
      </c>
      <c r="D11603" s="2">
        <v>1.721568</v>
      </c>
      <c r="F11603" s="2">
        <v>13.133760000000001</v>
      </c>
      <c r="G11603" s="2">
        <v>0.79197700000000004</v>
      </c>
      <c r="H11603" s="2">
        <v>0.80110899999999996</v>
      </c>
      <c r="J11603" s="2">
        <v>13.136570000000001</v>
      </c>
      <c r="K11603" s="2">
        <v>0.516598</v>
      </c>
      <c r="L11603" s="2">
        <v>5.8520000000000003E-2</v>
      </c>
    </row>
    <row r="11604" spans="1:12" x14ac:dyDescent="0.2">
      <c r="A11604" s="2">
        <v>13.137269999999999</v>
      </c>
      <c r="B11604" s="2">
        <v>80.097980000000007</v>
      </c>
      <c r="C11604" s="2">
        <v>0.89669699999999997</v>
      </c>
      <c r="D11604" s="2">
        <v>1.72285</v>
      </c>
      <c r="F11604" s="2">
        <v>13.134460000000001</v>
      </c>
      <c r="G11604" s="2">
        <v>0.79213</v>
      </c>
      <c r="H11604" s="2">
        <v>0.80154400000000003</v>
      </c>
      <c r="J11604" s="2">
        <v>13.137269999999999</v>
      </c>
      <c r="K11604" s="2">
        <v>0.51695599999999997</v>
      </c>
      <c r="L11604" s="2">
        <v>5.8667999999999998E-2</v>
      </c>
    </row>
    <row r="11605" spans="1:12" x14ac:dyDescent="0.2">
      <c r="A11605" s="2">
        <v>13.137969999999999</v>
      </c>
      <c r="B11605" s="2">
        <v>80.033199999999994</v>
      </c>
      <c r="C11605" s="2">
        <v>0.89742200000000005</v>
      </c>
      <c r="D11605" s="2">
        <v>1.723811</v>
      </c>
      <c r="F11605" s="2">
        <v>13.135160000000001</v>
      </c>
      <c r="G11605" s="2">
        <v>0.79241200000000001</v>
      </c>
      <c r="H11605" s="2">
        <v>0.80207099999999998</v>
      </c>
      <c r="J11605" s="2">
        <v>13.137969999999999</v>
      </c>
      <c r="K11605" s="2">
        <v>0.51747500000000002</v>
      </c>
      <c r="L11605" s="2">
        <v>5.8928000000000001E-2</v>
      </c>
    </row>
    <row r="11606" spans="1:12" x14ac:dyDescent="0.2">
      <c r="A11606" s="2">
        <v>13.138669999999999</v>
      </c>
      <c r="B11606" s="2">
        <v>79.968230000000005</v>
      </c>
      <c r="C11606" s="2">
        <v>0.897926</v>
      </c>
      <c r="D11606" s="2">
        <v>1.7252529999999999</v>
      </c>
      <c r="F11606" s="2">
        <v>13.135870000000001</v>
      </c>
      <c r="G11606" s="2">
        <v>0.79253399999999996</v>
      </c>
      <c r="H11606" s="2">
        <v>0.80304699999999996</v>
      </c>
      <c r="J11606" s="2">
        <v>13.138669999999999</v>
      </c>
      <c r="K11606" s="2">
        <v>0.51811600000000002</v>
      </c>
      <c r="L11606" s="2">
        <v>5.8896999999999998E-2</v>
      </c>
    </row>
    <row r="11607" spans="1:12" x14ac:dyDescent="0.2">
      <c r="A11607" s="2">
        <v>13.13937</v>
      </c>
      <c r="B11607" s="2">
        <v>79.903499999999994</v>
      </c>
      <c r="C11607" s="2">
        <v>0.89883000000000002</v>
      </c>
      <c r="D11607" s="2">
        <v>1.726901</v>
      </c>
      <c r="F11607" s="2">
        <v>13.136570000000001</v>
      </c>
      <c r="G11607" s="2">
        <v>0.79310599999999998</v>
      </c>
      <c r="H11607" s="2">
        <v>0.803566</v>
      </c>
      <c r="J11607" s="2">
        <v>13.13937</v>
      </c>
      <c r="K11607" s="2">
        <v>0.51842900000000003</v>
      </c>
      <c r="L11607" s="2">
        <v>5.8899E-2</v>
      </c>
    </row>
    <row r="11608" spans="1:12" x14ac:dyDescent="0.2">
      <c r="A11608" s="2">
        <v>13.14007</v>
      </c>
      <c r="B11608" s="2">
        <v>79.838560000000001</v>
      </c>
      <c r="C11608" s="2">
        <v>0.89990499999999995</v>
      </c>
      <c r="D11608" s="2">
        <v>1.7285950000000001</v>
      </c>
      <c r="F11608" s="2">
        <v>13.137269999999999</v>
      </c>
      <c r="G11608" s="2">
        <v>0.79364800000000002</v>
      </c>
      <c r="H11608" s="2">
        <v>0.80355799999999999</v>
      </c>
      <c r="J11608" s="2">
        <v>13.14007</v>
      </c>
      <c r="K11608" s="2">
        <v>0.51862299999999995</v>
      </c>
      <c r="L11608" s="2">
        <v>5.9236999999999998E-2</v>
      </c>
    </row>
    <row r="11609" spans="1:12" x14ac:dyDescent="0.2">
      <c r="A11609" s="2">
        <v>13.140779999999999</v>
      </c>
      <c r="B11609" s="2">
        <v>79.773390000000006</v>
      </c>
      <c r="C11609" s="2">
        <v>0.90066500000000005</v>
      </c>
      <c r="D11609" s="2">
        <v>1.7299990000000001</v>
      </c>
      <c r="F11609" s="2">
        <v>13.137969999999999</v>
      </c>
      <c r="G11609" s="2">
        <v>0.79391500000000004</v>
      </c>
      <c r="H11609" s="2">
        <v>0.80361199999999999</v>
      </c>
      <c r="J11609" s="2">
        <v>13.140779999999999</v>
      </c>
      <c r="K11609" s="2">
        <v>0.51866100000000004</v>
      </c>
      <c r="L11609" s="2">
        <v>5.9365000000000001E-2</v>
      </c>
    </row>
    <row r="11610" spans="1:12" x14ac:dyDescent="0.2">
      <c r="A11610" s="2">
        <v>13.14148</v>
      </c>
      <c r="B11610" s="2">
        <v>79.708659999999995</v>
      </c>
      <c r="C11610" s="2">
        <v>0.90140799999999999</v>
      </c>
      <c r="D11610" s="2">
        <v>1.7312190000000001</v>
      </c>
      <c r="F11610" s="2">
        <v>13.138669999999999</v>
      </c>
      <c r="G11610" s="2">
        <v>0.79418900000000003</v>
      </c>
      <c r="H11610" s="2">
        <v>0.80396299999999998</v>
      </c>
      <c r="J11610" s="2">
        <v>13.14148</v>
      </c>
      <c r="K11610" s="2">
        <v>0.51841499999999996</v>
      </c>
      <c r="L11610" s="2">
        <v>5.9889999999999999E-2</v>
      </c>
    </row>
    <row r="11611" spans="1:12" x14ac:dyDescent="0.2">
      <c r="A11611" s="2">
        <v>13.14218</v>
      </c>
      <c r="B11611" s="2">
        <v>79.646590000000003</v>
      </c>
      <c r="C11611" s="2">
        <v>0.90210299999999999</v>
      </c>
      <c r="D11611" s="2">
        <v>1.7322569999999999</v>
      </c>
      <c r="F11611" s="2">
        <v>13.13937</v>
      </c>
      <c r="G11611" s="2">
        <v>0.79432700000000001</v>
      </c>
      <c r="H11611" s="2">
        <v>0.80377200000000004</v>
      </c>
      <c r="J11611" s="2">
        <v>13.14218</v>
      </c>
      <c r="K11611" s="2">
        <v>0.51797899999999997</v>
      </c>
      <c r="L11611" s="2">
        <v>6.0415999999999997E-2</v>
      </c>
    </row>
    <row r="11612" spans="1:12" x14ac:dyDescent="0.2">
      <c r="A11612" s="2">
        <v>13.14288</v>
      </c>
      <c r="B11612" s="2">
        <v>79.587860000000006</v>
      </c>
      <c r="C11612" s="2">
        <v>0.90298800000000001</v>
      </c>
      <c r="D11612" s="2">
        <v>1.733401</v>
      </c>
      <c r="F11612" s="2">
        <v>13.14007</v>
      </c>
      <c r="G11612" s="2">
        <v>0.79479200000000005</v>
      </c>
      <c r="H11612" s="2">
        <v>0.80374900000000005</v>
      </c>
      <c r="J11612" s="2">
        <v>13.14288</v>
      </c>
      <c r="K11612" s="2">
        <v>0.51832</v>
      </c>
      <c r="L11612" s="2">
        <v>6.0741000000000003E-2</v>
      </c>
    </row>
    <row r="11613" spans="1:12" x14ac:dyDescent="0.2">
      <c r="A11613" s="2">
        <v>13.14358</v>
      </c>
      <c r="B11613" s="2">
        <v>79.532640000000001</v>
      </c>
      <c r="C11613" s="2">
        <v>0.90411300000000006</v>
      </c>
      <c r="D11613" s="2">
        <v>1.7346299999999999</v>
      </c>
      <c r="F11613" s="2">
        <v>13.140779999999999</v>
      </c>
      <c r="G11613" s="2">
        <v>0.79586800000000002</v>
      </c>
      <c r="H11613" s="2">
        <v>0.80343600000000004</v>
      </c>
      <c r="J11613" s="2">
        <v>13.14358</v>
      </c>
      <c r="K11613" s="2">
        <v>0.51886699999999997</v>
      </c>
      <c r="L11613" s="2">
        <v>6.1029E-2</v>
      </c>
    </row>
    <row r="11614" spans="1:12" x14ac:dyDescent="0.2">
      <c r="A11614" s="2">
        <v>13.14428</v>
      </c>
      <c r="B11614" s="2">
        <v>79.473269999999999</v>
      </c>
      <c r="C11614" s="2">
        <v>0.90536799999999995</v>
      </c>
      <c r="D11614" s="2">
        <v>1.735568</v>
      </c>
      <c r="F11614" s="2">
        <v>13.14148</v>
      </c>
      <c r="G11614" s="2">
        <v>0.79679100000000003</v>
      </c>
      <c r="H11614" s="2">
        <v>0.80340599999999995</v>
      </c>
      <c r="J11614" s="2">
        <v>13.14428</v>
      </c>
      <c r="K11614" s="2">
        <v>0.51890700000000001</v>
      </c>
      <c r="L11614" s="2">
        <v>6.1234999999999998E-2</v>
      </c>
    </row>
    <row r="11615" spans="1:12" x14ac:dyDescent="0.2">
      <c r="A11615" s="2">
        <v>13.14498</v>
      </c>
      <c r="B11615" s="2">
        <v>79.409419999999997</v>
      </c>
      <c r="C11615" s="2">
        <v>0.90668400000000005</v>
      </c>
      <c r="D11615" s="2">
        <v>1.7364459999999999</v>
      </c>
      <c r="F11615" s="2">
        <v>13.14218</v>
      </c>
      <c r="G11615" s="2">
        <v>0.79730199999999996</v>
      </c>
      <c r="H11615" s="2">
        <v>0.80355100000000002</v>
      </c>
      <c r="J11615" s="2">
        <v>13.14498</v>
      </c>
      <c r="K11615" s="2">
        <v>0.51903299999999997</v>
      </c>
      <c r="L11615" s="2">
        <v>6.1275000000000003E-2</v>
      </c>
    </row>
    <row r="11616" spans="1:12" x14ac:dyDescent="0.2">
      <c r="A11616" s="2">
        <v>13.14569</v>
      </c>
      <c r="B11616" s="2">
        <v>79.344350000000006</v>
      </c>
      <c r="C11616" s="2">
        <v>0.90783999999999998</v>
      </c>
      <c r="D11616" s="2">
        <v>1.737392</v>
      </c>
      <c r="F11616" s="2">
        <v>13.14288</v>
      </c>
      <c r="G11616" s="2">
        <v>0.79765299999999995</v>
      </c>
      <c r="H11616" s="2">
        <v>0.80373399999999995</v>
      </c>
      <c r="J11616" s="2">
        <v>13.14569</v>
      </c>
      <c r="K11616" s="2">
        <v>0.51905199999999996</v>
      </c>
      <c r="L11616" s="2">
        <v>6.1338999999999998E-2</v>
      </c>
    </row>
    <row r="11617" spans="1:12" x14ac:dyDescent="0.2">
      <c r="A11617" s="2">
        <v>13.14639</v>
      </c>
      <c r="B11617" s="2">
        <v>79.279820000000001</v>
      </c>
      <c r="C11617" s="2">
        <v>0.908771</v>
      </c>
      <c r="D11617" s="2">
        <v>1.738559</v>
      </c>
      <c r="F11617" s="2">
        <v>13.14358</v>
      </c>
      <c r="G11617" s="2">
        <v>0.79795099999999997</v>
      </c>
      <c r="H11617" s="2">
        <v>0.80380200000000002</v>
      </c>
      <c r="J11617" s="2">
        <v>13.14639</v>
      </c>
      <c r="K11617" s="2">
        <v>0.51885999999999999</v>
      </c>
      <c r="L11617" s="2">
        <v>6.1251E-2</v>
      </c>
    </row>
    <row r="11618" spans="1:12" x14ac:dyDescent="0.2">
      <c r="A11618" s="2">
        <v>13.14709</v>
      </c>
      <c r="B11618" s="2">
        <v>79.214070000000007</v>
      </c>
      <c r="C11618" s="2">
        <v>0.90956000000000004</v>
      </c>
      <c r="D11618" s="2">
        <v>1.739886</v>
      </c>
      <c r="F11618" s="2">
        <v>13.14428</v>
      </c>
      <c r="G11618" s="2">
        <v>0.79820999999999998</v>
      </c>
      <c r="H11618" s="2">
        <v>0.80349000000000004</v>
      </c>
      <c r="J11618" s="2">
        <v>13.14709</v>
      </c>
      <c r="K11618" s="2">
        <v>0.518926</v>
      </c>
      <c r="L11618" s="2">
        <v>6.1094000000000002E-2</v>
      </c>
    </row>
    <row r="11619" spans="1:12" x14ac:dyDescent="0.2">
      <c r="A11619" s="2">
        <v>13.147790000000001</v>
      </c>
      <c r="B11619" s="2">
        <v>79.149060000000006</v>
      </c>
      <c r="C11619" s="2">
        <v>0.91028500000000001</v>
      </c>
      <c r="D11619" s="2">
        <v>1.7410460000000001</v>
      </c>
      <c r="F11619" s="2">
        <v>13.14498</v>
      </c>
      <c r="G11619" s="2">
        <v>0.79832499999999995</v>
      </c>
      <c r="H11619" s="2">
        <v>0.80362699999999998</v>
      </c>
      <c r="J11619" s="2">
        <v>13.147790000000001</v>
      </c>
      <c r="K11619" s="2">
        <v>0.51926000000000005</v>
      </c>
      <c r="L11619" s="2">
        <v>6.1670000000000003E-2</v>
      </c>
    </row>
    <row r="11620" spans="1:12" x14ac:dyDescent="0.2">
      <c r="A11620" s="2">
        <v>13.148490000000001</v>
      </c>
      <c r="B11620" s="2">
        <v>79.084779999999995</v>
      </c>
      <c r="C11620" s="2">
        <v>0.91130800000000001</v>
      </c>
      <c r="D11620" s="2">
        <v>1.7418169999999999</v>
      </c>
      <c r="F11620" s="2">
        <v>13.14569</v>
      </c>
      <c r="G11620" s="2">
        <v>0.79866000000000004</v>
      </c>
      <c r="H11620" s="2">
        <v>0.80405400000000005</v>
      </c>
      <c r="J11620" s="2">
        <v>13.148490000000001</v>
      </c>
      <c r="K11620" s="2">
        <v>0.51915900000000004</v>
      </c>
      <c r="L11620" s="2">
        <v>6.2091E-2</v>
      </c>
    </row>
    <row r="11621" spans="1:12" x14ac:dyDescent="0.2">
      <c r="A11621" s="2">
        <v>13.149190000000001</v>
      </c>
      <c r="B11621" s="2">
        <v>79.020099999999999</v>
      </c>
      <c r="C11621" s="2">
        <v>0.91233399999999998</v>
      </c>
      <c r="D11621" s="2">
        <v>1.743274</v>
      </c>
      <c r="F11621" s="2">
        <v>13.14639</v>
      </c>
      <c r="G11621" s="2">
        <v>0.79923200000000005</v>
      </c>
      <c r="H11621" s="2">
        <v>0.80435199999999996</v>
      </c>
      <c r="J11621" s="2">
        <v>13.149190000000001</v>
      </c>
      <c r="K11621" s="2">
        <v>0.51885999999999999</v>
      </c>
      <c r="L11621" s="2">
        <v>6.1723E-2</v>
      </c>
    </row>
    <row r="11622" spans="1:12" x14ac:dyDescent="0.2">
      <c r="A11622" s="2">
        <v>13.149889999999999</v>
      </c>
      <c r="B11622" s="2">
        <v>78.955370000000002</v>
      </c>
      <c r="C11622" s="2">
        <v>0.913165</v>
      </c>
      <c r="D11622" s="2">
        <v>1.7447239999999999</v>
      </c>
      <c r="F11622" s="2">
        <v>13.14709</v>
      </c>
      <c r="G11622" s="2">
        <v>0.79998800000000003</v>
      </c>
      <c r="H11622" s="2">
        <v>0.80444300000000002</v>
      </c>
      <c r="J11622" s="2">
        <v>13.149889999999999</v>
      </c>
      <c r="K11622" s="2">
        <v>0.51901600000000003</v>
      </c>
      <c r="L11622" s="2">
        <v>6.1809999999999997E-2</v>
      </c>
    </row>
    <row r="11623" spans="1:12" x14ac:dyDescent="0.2">
      <c r="A11623" s="2">
        <v>13.150600000000001</v>
      </c>
      <c r="B11623" s="2">
        <v>78.891159999999999</v>
      </c>
      <c r="C11623" s="2">
        <v>0.91422999999999999</v>
      </c>
      <c r="D11623" s="2">
        <v>1.7459819999999999</v>
      </c>
      <c r="F11623" s="2">
        <v>13.147790000000001</v>
      </c>
      <c r="G11623" s="2">
        <v>0.80052199999999996</v>
      </c>
      <c r="H11623" s="2">
        <v>0.80435900000000005</v>
      </c>
      <c r="J11623" s="2">
        <v>13.150600000000001</v>
      </c>
      <c r="K11623" s="2">
        <v>0.51905400000000002</v>
      </c>
      <c r="L11623" s="2">
        <v>6.1719999999999997E-2</v>
      </c>
    </row>
    <row r="11624" spans="1:12" x14ac:dyDescent="0.2">
      <c r="A11624" s="2">
        <v>13.151300000000001</v>
      </c>
      <c r="B11624" s="2">
        <v>78.827380000000005</v>
      </c>
      <c r="C11624" s="2">
        <v>0.91492799999999996</v>
      </c>
      <c r="D11624" s="2">
        <v>1.7472179999999999</v>
      </c>
      <c r="F11624" s="2">
        <v>13.148490000000001</v>
      </c>
      <c r="G11624" s="2">
        <v>0.80076599999999998</v>
      </c>
      <c r="H11624" s="2">
        <v>0.80454300000000001</v>
      </c>
      <c r="J11624" s="2">
        <v>13.151300000000001</v>
      </c>
      <c r="K11624" s="2">
        <v>0.51881600000000005</v>
      </c>
      <c r="L11624" s="2">
        <v>6.1758E-2</v>
      </c>
    </row>
    <row r="11625" spans="1:12" x14ac:dyDescent="0.2">
      <c r="A11625" s="2">
        <v>13.151999999999999</v>
      </c>
      <c r="B11625" s="2">
        <v>78.763350000000003</v>
      </c>
      <c r="C11625" s="2">
        <v>0.915462</v>
      </c>
      <c r="D11625" s="2">
        <v>1.7480420000000001</v>
      </c>
      <c r="F11625" s="2">
        <v>13.149190000000001</v>
      </c>
      <c r="G11625" s="2">
        <v>0.80110899999999996</v>
      </c>
      <c r="H11625" s="2">
        <v>0.80458799999999997</v>
      </c>
      <c r="J11625" s="2">
        <v>13.151999999999999</v>
      </c>
      <c r="K11625" s="2">
        <v>0.51868000000000003</v>
      </c>
      <c r="L11625" s="2">
        <v>6.1759000000000001E-2</v>
      </c>
    </row>
    <row r="11626" spans="1:12" x14ac:dyDescent="0.2">
      <c r="A11626" s="2">
        <v>13.152699999999999</v>
      </c>
      <c r="B11626" s="2">
        <v>78.699370000000002</v>
      </c>
      <c r="C11626" s="2">
        <v>0.91656400000000005</v>
      </c>
      <c r="D11626" s="2">
        <v>1.7484919999999999</v>
      </c>
      <c r="F11626" s="2">
        <v>13.149889999999999</v>
      </c>
      <c r="G11626" s="2">
        <v>0.80154400000000003</v>
      </c>
      <c r="H11626" s="2">
        <v>0.80478700000000003</v>
      </c>
      <c r="J11626" s="2">
        <v>13.152699999999999</v>
      </c>
      <c r="K11626" s="2">
        <v>0.51876100000000003</v>
      </c>
      <c r="L11626" s="2">
        <v>6.2031000000000003E-2</v>
      </c>
    </row>
    <row r="11627" spans="1:12" x14ac:dyDescent="0.2">
      <c r="A11627" s="2">
        <v>13.1534</v>
      </c>
      <c r="B11627" s="2">
        <v>78.634919999999994</v>
      </c>
      <c r="C11627" s="2">
        <v>0.91755600000000004</v>
      </c>
      <c r="D11627" s="2">
        <v>1.749377</v>
      </c>
      <c r="F11627" s="2">
        <v>13.150600000000001</v>
      </c>
      <c r="G11627" s="2">
        <v>0.80207099999999998</v>
      </c>
      <c r="H11627" s="2">
        <v>0.80499299999999996</v>
      </c>
      <c r="J11627" s="2">
        <v>13.1534</v>
      </c>
      <c r="K11627" s="2">
        <v>0.51900800000000002</v>
      </c>
      <c r="L11627" s="2">
        <v>6.2260999999999997E-2</v>
      </c>
    </row>
    <row r="11628" spans="1:12" x14ac:dyDescent="0.2">
      <c r="A11628" s="2">
        <v>13.1541</v>
      </c>
      <c r="B11628" s="2">
        <v>78.570830000000001</v>
      </c>
      <c r="C11628" s="2">
        <v>0.91848300000000005</v>
      </c>
      <c r="D11628" s="2">
        <v>1.750011</v>
      </c>
      <c r="F11628" s="2">
        <v>13.151300000000001</v>
      </c>
      <c r="G11628" s="2">
        <v>0.80304699999999996</v>
      </c>
      <c r="H11628" s="2">
        <v>0.80503100000000005</v>
      </c>
      <c r="J11628" s="2">
        <v>13.1541</v>
      </c>
      <c r="K11628" s="2">
        <v>0.51904700000000004</v>
      </c>
      <c r="L11628" s="2">
        <v>6.2739000000000003E-2</v>
      </c>
    </row>
    <row r="11629" spans="1:12" x14ac:dyDescent="0.2">
      <c r="A11629" s="2">
        <v>13.1548</v>
      </c>
      <c r="B11629" s="2">
        <v>78.506789999999995</v>
      </c>
      <c r="C11629" s="2">
        <v>0.91939099999999996</v>
      </c>
      <c r="D11629" s="2">
        <v>1.750766</v>
      </c>
      <c r="F11629" s="2">
        <v>13.151999999999999</v>
      </c>
      <c r="G11629" s="2">
        <v>0.803566</v>
      </c>
      <c r="H11629" s="2">
        <v>0.80545</v>
      </c>
      <c r="J11629" s="2">
        <v>13.1548</v>
      </c>
      <c r="K11629" s="2">
        <v>0.51919199999999999</v>
      </c>
      <c r="L11629" s="2">
        <v>6.2773999999999996E-2</v>
      </c>
    </row>
    <row r="11630" spans="1:12" x14ac:dyDescent="0.2">
      <c r="A11630" s="2">
        <v>13.1555</v>
      </c>
      <c r="B11630" s="2">
        <v>78.443160000000006</v>
      </c>
      <c r="C11630" s="2">
        <v>0.92011200000000004</v>
      </c>
      <c r="D11630" s="2">
        <v>1.751598</v>
      </c>
      <c r="F11630" s="2">
        <v>13.152699999999999</v>
      </c>
      <c r="G11630" s="2">
        <v>0.80355799999999999</v>
      </c>
      <c r="H11630" s="2">
        <v>0.80623599999999995</v>
      </c>
      <c r="J11630" s="2">
        <v>13.1555</v>
      </c>
      <c r="K11630" s="2">
        <v>0.51958800000000005</v>
      </c>
      <c r="L11630" s="2">
        <v>6.2633999999999995E-2</v>
      </c>
    </row>
    <row r="11631" spans="1:12" x14ac:dyDescent="0.2">
      <c r="A11631" s="2">
        <v>13.15621</v>
      </c>
      <c r="B11631" s="2">
        <v>78.378919999999994</v>
      </c>
      <c r="C11631" s="2">
        <v>0.92086699999999999</v>
      </c>
      <c r="D11631" s="2">
        <v>1.751857</v>
      </c>
      <c r="F11631" s="2">
        <v>13.1534</v>
      </c>
      <c r="G11631" s="2">
        <v>0.80361199999999999</v>
      </c>
      <c r="H11631" s="2">
        <v>0.80676999999999999</v>
      </c>
      <c r="J11631" s="2">
        <v>13.15621</v>
      </c>
      <c r="K11631" s="2">
        <v>0.51956400000000003</v>
      </c>
      <c r="L11631" s="2">
        <v>6.2507999999999994E-2</v>
      </c>
    </row>
    <row r="11632" spans="1:12" x14ac:dyDescent="0.2">
      <c r="A11632" s="2">
        <v>13.15691</v>
      </c>
      <c r="B11632" s="2">
        <v>78.315200000000004</v>
      </c>
      <c r="C11632" s="2">
        <v>0.92193499999999995</v>
      </c>
      <c r="D11632" s="2">
        <v>1.7518800000000001</v>
      </c>
      <c r="F11632" s="2">
        <v>13.1541</v>
      </c>
      <c r="G11632" s="2">
        <v>0.80396299999999998</v>
      </c>
      <c r="H11632" s="2">
        <v>0.80709799999999998</v>
      </c>
      <c r="J11632" s="2">
        <v>13.15691</v>
      </c>
      <c r="K11632" s="2">
        <v>0.51930399999999999</v>
      </c>
      <c r="L11632" s="2">
        <v>6.2493E-2</v>
      </c>
    </row>
    <row r="11633" spans="1:12" x14ac:dyDescent="0.2">
      <c r="A11633" s="2">
        <v>13.15761</v>
      </c>
      <c r="B11633" s="2">
        <v>78.252319999999997</v>
      </c>
      <c r="C11633" s="2">
        <v>0.92293099999999995</v>
      </c>
      <c r="D11633" s="2">
        <v>1.7529170000000001</v>
      </c>
      <c r="F11633" s="2">
        <v>13.1548</v>
      </c>
      <c r="G11633" s="2">
        <v>0.80377200000000004</v>
      </c>
      <c r="H11633" s="2">
        <v>0.80733500000000002</v>
      </c>
      <c r="J11633" s="2">
        <v>13.15761</v>
      </c>
      <c r="K11633" s="2">
        <v>0.51920900000000003</v>
      </c>
      <c r="L11633" s="2">
        <v>6.2787999999999997E-2</v>
      </c>
    </row>
    <row r="11634" spans="1:12" x14ac:dyDescent="0.2">
      <c r="A11634" s="2">
        <v>13.15831</v>
      </c>
      <c r="B11634" s="2">
        <v>78.189149999999998</v>
      </c>
      <c r="C11634" s="2">
        <v>0.92382399999999998</v>
      </c>
      <c r="D11634" s="2">
        <v>1.7541310000000001</v>
      </c>
      <c r="F11634" s="2">
        <v>13.1555</v>
      </c>
      <c r="G11634" s="2">
        <v>0.80374900000000005</v>
      </c>
      <c r="H11634" s="2">
        <v>0.807396</v>
      </c>
      <c r="J11634" s="2">
        <v>13.15831</v>
      </c>
      <c r="K11634" s="2">
        <v>0.51907099999999995</v>
      </c>
      <c r="L11634" s="2">
        <v>6.2622999999999998E-2</v>
      </c>
    </row>
    <row r="11635" spans="1:12" x14ac:dyDescent="0.2">
      <c r="A11635" s="2">
        <v>13.15901</v>
      </c>
      <c r="B11635" s="2">
        <v>78.125200000000007</v>
      </c>
      <c r="C11635" s="2">
        <v>0.92462500000000003</v>
      </c>
      <c r="D11635" s="2">
        <v>1.7553589999999999</v>
      </c>
      <c r="F11635" s="2">
        <v>13.15621</v>
      </c>
      <c r="G11635" s="2">
        <v>0.80343600000000004</v>
      </c>
      <c r="H11635" s="2">
        <v>0.80773899999999998</v>
      </c>
      <c r="J11635" s="2">
        <v>13.15901</v>
      </c>
      <c r="K11635" s="2">
        <v>0.51887099999999997</v>
      </c>
      <c r="L11635" s="2">
        <v>6.2289999999999998E-2</v>
      </c>
    </row>
    <row r="11636" spans="1:12" x14ac:dyDescent="0.2">
      <c r="A11636" s="2">
        <v>13.15971</v>
      </c>
      <c r="B11636" s="2">
        <v>78.061689999999999</v>
      </c>
      <c r="C11636" s="2">
        <v>0.92511299999999996</v>
      </c>
      <c r="D11636" s="2">
        <v>1.7571669999999999</v>
      </c>
      <c r="F11636" s="2">
        <v>13.15691</v>
      </c>
      <c r="G11636" s="2">
        <v>0.80340599999999995</v>
      </c>
      <c r="H11636" s="2">
        <v>0.80820499999999995</v>
      </c>
      <c r="J11636" s="2">
        <v>13.15971</v>
      </c>
      <c r="K11636" s="2">
        <v>0.51901799999999998</v>
      </c>
      <c r="L11636" s="2">
        <v>6.2996999999999997E-2</v>
      </c>
    </row>
    <row r="11637" spans="1:12" x14ac:dyDescent="0.2">
      <c r="A11637" s="2">
        <v>13.160410000000001</v>
      </c>
      <c r="B11637" s="2">
        <v>77.997609999999995</v>
      </c>
      <c r="C11637" s="2">
        <v>0.92616600000000004</v>
      </c>
      <c r="D11637" s="2">
        <v>1.7584869999999999</v>
      </c>
      <c r="F11637" s="2">
        <v>13.15761</v>
      </c>
      <c r="G11637" s="2">
        <v>0.80355100000000002</v>
      </c>
      <c r="H11637" s="2">
        <v>0.808311</v>
      </c>
      <c r="J11637" s="2">
        <v>13.160410000000001</v>
      </c>
      <c r="K11637" s="2">
        <v>0.519146</v>
      </c>
      <c r="L11637" s="2">
        <v>6.3300999999999996E-2</v>
      </c>
    </row>
    <row r="11638" spans="1:12" x14ac:dyDescent="0.2">
      <c r="A11638" s="2">
        <v>13.16112</v>
      </c>
      <c r="B11638" s="2">
        <v>77.933880000000002</v>
      </c>
      <c r="C11638" s="2">
        <v>0.92721500000000001</v>
      </c>
      <c r="D11638" s="2">
        <v>1.760089</v>
      </c>
      <c r="F11638" s="2">
        <v>13.15831</v>
      </c>
      <c r="G11638" s="2">
        <v>0.80373399999999995</v>
      </c>
      <c r="H11638" s="2">
        <v>0.80841099999999999</v>
      </c>
      <c r="J11638" s="2">
        <v>13.16112</v>
      </c>
      <c r="K11638" s="2">
        <v>0.51880999999999999</v>
      </c>
      <c r="L11638" s="2">
        <v>6.3214000000000006E-2</v>
      </c>
    </row>
    <row r="11639" spans="1:12" x14ac:dyDescent="0.2">
      <c r="A11639" s="2">
        <v>13.161820000000001</v>
      </c>
      <c r="B11639" s="2">
        <v>77.870149999999995</v>
      </c>
      <c r="C11639" s="2">
        <v>0.92831300000000005</v>
      </c>
      <c r="D11639" s="2">
        <v>1.7612559999999999</v>
      </c>
      <c r="F11639" s="2">
        <v>13.15901</v>
      </c>
      <c r="G11639" s="2">
        <v>0.80380200000000002</v>
      </c>
      <c r="H11639" s="2">
        <v>0.809006</v>
      </c>
      <c r="J11639" s="2">
        <v>13.161820000000001</v>
      </c>
      <c r="K11639" s="2">
        <v>0.51805100000000004</v>
      </c>
      <c r="L11639" s="2">
        <v>6.3009999999999997E-2</v>
      </c>
    </row>
    <row r="11640" spans="1:12" x14ac:dyDescent="0.2">
      <c r="A11640" s="2">
        <v>13.162520000000001</v>
      </c>
      <c r="B11640" s="2">
        <v>77.806830000000005</v>
      </c>
      <c r="C11640" s="2">
        <v>0.93008000000000002</v>
      </c>
      <c r="D11640" s="2">
        <v>1.7628200000000001</v>
      </c>
      <c r="F11640" s="2">
        <v>13.15971</v>
      </c>
      <c r="G11640" s="2">
        <v>0.80349000000000004</v>
      </c>
      <c r="H11640" s="2">
        <v>0.80947100000000005</v>
      </c>
      <c r="J11640" s="2">
        <v>13.162520000000001</v>
      </c>
      <c r="K11640" s="2">
        <v>0.51739500000000005</v>
      </c>
      <c r="L11640" s="2">
        <v>6.2900999999999999E-2</v>
      </c>
    </row>
    <row r="11641" spans="1:12" x14ac:dyDescent="0.2">
      <c r="A11641" s="2">
        <v>13.163220000000001</v>
      </c>
      <c r="B11641" s="2">
        <v>77.742840000000001</v>
      </c>
      <c r="C11641" s="2">
        <v>0.93109799999999998</v>
      </c>
      <c r="D11641" s="2">
        <v>1.764003</v>
      </c>
      <c r="F11641" s="2">
        <v>13.160410000000001</v>
      </c>
      <c r="G11641" s="2">
        <v>0.80362699999999998</v>
      </c>
      <c r="H11641" s="2">
        <v>0.80915099999999995</v>
      </c>
      <c r="J11641" s="2">
        <v>13.163220000000001</v>
      </c>
      <c r="K11641" s="2">
        <v>0.51746400000000004</v>
      </c>
      <c r="L11641" s="2">
        <v>6.2889E-2</v>
      </c>
    </row>
    <row r="11642" spans="1:12" x14ac:dyDescent="0.2">
      <c r="A11642" s="2">
        <v>13.163919999999999</v>
      </c>
      <c r="B11642" s="2">
        <v>77.678880000000007</v>
      </c>
      <c r="C11642" s="2">
        <v>0.93125500000000005</v>
      </c>
      <c r="D11642" s="2">
        <v>1.765285</v>
      </c>
      <c r="F11642" s="2">
        <v>13.16112</v>
      </c>
      <c r="G11642" s="2">
        <v>0.80405400000000005</v>
      </c>
      <c r="H11642" s="2">
        <v>0.80907399999999996</v>
      </c>
      <c r="J11642" s="2">
        <v>13.163919999999999</v>
      </c>
      <c r="K11642" s="2">
        <v>0.51771500000000004</v>
      </c>
      <c r="L11642" s="2">
        <v>6.2959000000000001E-2</v>
      </c>
    </row>
    <row r="11643" spans="1:12" x14ac:dyDescent="0.2">
      <c r="A11643" s="2">
        <v>13.164619999999999</v>
      </c>
      <c r="B11643" s="2">
        <v>77.614760000000004</v>
      </c>
      <c r="C11643" s="2">
        <v>0.932616</v>
      </c>
      <c r="D11643" s="2">
        <v>1.766551</v>
      </c>
      <c r="F11643" s="2">
        <v>13.161820000000001</v>
      </c>
      <c r="G11643" s="2">
        <v>0.80435199999999996</v>
      </c>
      <c r="H11643" s="2">
        <v>0.80930299999999999</v>
      </c>
      <c r="J11643" s="2">
        <v>13.164619999999999</v>
      </c>
      <c r="K11643" s="2">
        <v>0.51802000000000004</v>
      </c>
      <c r="L11643" s="2">
        <v>6.3029000000000002E-2</v>
      </c>
    </row>
    <row r="11644" spans="1:12" x14ac:dyDescent="0.2">
      <c r="A11644" s="2">
        <v>13.165319999999999</v>
      </c>
      <c r="B11644" s="2">
        <v>77.550629999999998</v>
      </c>
      <c r="C11644" s="2">
        <v>0.93374900000000005</v>
      </c>
      <c r="D11644" s="2">
        <v>1.7675810000000001</v>
      </c>
      <c r="F11644" s="2">
        <v>13.162520000000001</v>
      </c>
      <c r="G11644" s="2">
        <v>0.80444300000000002</v>
      </c>
      <c r="H11644" s="2">
        <v>0.80956300000000003</v>
      </c>
      <c r="J11644" s="2">
        <v>13.165319999999999</v>
      </c>
      <c r="K11644" s="2">
        <v>0.51809099999999997</v>
      </c>
      <c r="L11644" s="2">
        <v>6.3099000000000002E-2</v>
      </c>
    </row>
    <row r="11645" spans="1:12" x14ac:dyDescent="0.2">
      <c r="A11645" s="2">
        <v>13.166029999999999</v>
      </c>
      <c r="B11645" s="2">
        <v>77.486450000000005</v>
      </c>
      <c r="C11645" s="2">
        <v>0.93457699999999999</v>
      </c>
      <c r="D11645" s="2">
        <v>1.7685040000000001</v>
      </c>
      <c r="F11645" s="2">
        <v>13.163220000000001</v>
      </c>
      <c r="G11645" s="2">
        <v>0.80435900000000005</v>
      </c>
      <c r="H11645" s="2">
        <v>0.80976099999999995</v>
      </c>
      <c r="J11645" s="2">
        <v>13.166029999999999</v>
      </c>
      <c r="K11645" s="2">
        <v>0.51779200000000003</v>
      </c>
      <c r="L11645" s="2">
        <v>6.3269000000000006E-2</v>
      </c>
    </row>
    <row r="11646" spans="1:12" x14ac:dyDescent="0.2">
      <c r="A11646" s="2">
        <v>13.166729999999999</v>
      </c>
      <c r="B11646" s="2">
        <v>77.422250000000005</v>
      </c>
      <c r="C11646" s="2">
        <v>0.93532099999999996</v>
      </c>
      <c r="D11646" s="2">
        <v>1.7694730000000001</v>
      </c>
      <c r="F11646" s="2">
        <v>13.163919999999999</v>
      </c>
      <c r="G11646" s="2">
        <v>0.80454300000000001</v>
      </c>
      <c r="H11646" s="2">
        <v>0.81015800000000004</v>
      </c>
      <c r="J11646" s="2">
        <v>13.166729999999999</v>
      </c>
      <c r="K11646" s="2">
        <v>0.51776699999999998</v>
      </c>
      <c r="L11646" s="2">
        <v>6.3279000000000002E-2</v>
      </c>
    </row>
    <row r="11647" spans="1:12" x14ac:dyDescent="0.2">
      <c r="A11647" s="2">
        <v>13.16743</v>
      </c>
      <c r="B11647" s="2">
        <v>77.359399999999994</v>
      </c>
      <c r="C11647" s="2">
        <v>0.93654599999999999</v>
      </c>
      <c r="D11647" s="2">
        <v>1.7703660000000001</v>
      </c>
      <c r="F11647" s="2">
        <v>13.164619999999999</v>
      </c>
      <c r="G11647" s="2">
        <v>0.80458799999999997</v>
      </c>
      <c r="H11647" s="2">
        <v>0.810616</v>
      </c>
      <c r="J11647" s="2">
        <v>13.16743</v>
      </c>
      <c r="K11647" s="2">
        <v>0.51773400000000003</v>
      </c>
      <c r="L11647" s="2">
        <v>6.3155000000000003E-2</v>
      </c>
    </row>
    <row r="11648" spans="1:12" x14ac:dyDescent="0.2">
      <c r="A11648" s="2">
        <v>13.16813</v>
      </c>
      <c r="B11648" s="2">
        <v>77.295649999999995</v>
      </c>
      <c r="C11648" s="2">
        <v>0.93749499999999997</v>
      </c>
      <c r="D11648" s="2">
        <v>1.7710140000000001</v>
      </c>
      <c r="F11648" s="2">
        <v>13.165319999999999</v>
      </c>
      <c r="G11648" s="2">
        <v>0.80478700000000003</v>
      </c>
      <c r="H11648" s="2">
        <v>0.81068399999999996</v>
      </c>
      <c r="J11648" s="2">
        <v>13.16813</v>
      </c>
      <c r="K11648" s="2">
        <v>0.51808200000000004</v>
      </c>
      <c r="L11648" s="2">
        <v>6.3307000000000002E-2</v>
      </c>
    </row>
    <row r="11649" spans="1:12" x14ac:dyDescent="0.2">
      <c r="A11649" s="2">
        <v>13.16883</v>
      </c>
      <c r="B11649" s="2">
        <v>77.231570000000005</v>
      </c>
      <c r="C11649" s="2">
        <v>0.93873499999999999</v>
      </c>
      <c r="D11649" s="2">
        <v>1.771533</v>
      </c>
      <c r="F11649" s="2">
        <v>13.166029999999999</v>
      </c>
      <c r="G11649" s="2">
        <v>0.80499299999999996</v>
      </c>
      <c r="H11649" s="2">
        <v>0.81062299999999998</v>
      </c>
      <c r="J11649" s="2">
        <v>13.16883</v>
      </c>
      <c r="K11649" s="2">
        <v>0.518204</v>
      </c>
      <c r="L11649" s="2">
        <v>6.3432000000000002E-2</v>
      </c>
    </row>
    <row r="11650" spans="1:12" x14ac:dyDescent="0.2">
      <c r="A11650" s="2">
        <v>13.16953</v>
      </c>
      <c r="B11650" s="2">
        <v>77.167190000000005</v>
      </c>
      <c r="C11650" s="2">
        <v>0.94019600000000003</v>
      </c>
      <c r="D11650" s="2">
        <v>1.772548</v>
      </c>
      <c r="F11650" s="2">
        <v>13.166729999999999</v>
      </c>
      <c r="G11650" s="2">
        <v>0.80503100000000005</v>
      </c>
      <c r="H11650" s="2">
        <v>0.81086000000000003</v>
      </c>
      <c r="J11650" s="2">
        <v>13.16953</v>
      </c>
      <c r="K11650" s="2">
        <v>0.51790199999999997</v>
      </c>
      <c r="L11650" s="2">
        <v>6.3407000000000005E-2</v>
      </c>
    </row>
    <row r="11651" spans="1:12" x14ac:dyDescent="0.2">
      <c r="A11651" s="2">
        <v>13.17023</v>
      </c>
      <c r="B11651" s="2">
        <v>77.103189999999998</v>
      </c>
      <c r="C11651" s="2">
        <v>0.941245</v>
      </c>
      <c r="D11651" s="2">
        <v>1.7735399999999999</v>
      </c>
      <c r="F11651" s="2">
        <v>13.16743</v>
      </c>
      <c r="G11651" s="2">
        <v>0.80545</v>
      </c>
      <c r="H11651" s="2">
        <v>0.81101999999999996</v>
      </c>
      <c r="J11651" s="2">
        <v>13.17023</v>
      </c>
      <c r="K11651" s="2">
        <v>0.51767099999999999</v>
      </c>
      <c r="L11651" s="2">
        <v>6.3159999999999994E-2</v>
      </c>
    </row>
    <row r="11652" spans="1:12" x14ac:dyDescent="0.2">
      <c r="A11652" s="2">
        <v>13.17094</v>
      </c>
      <c r="B11652" s="2">
        <v>77.038899999999998</v>
      </c>
      <c r="C11652" s="2">
        <v>0.94169899999999995</v>
      </c>
      <c r="D11652" s="2">
        <v>1.7746770000000001</v>
      </c>
      <c r="F11652" s="2">
        <v>13.16813</v>
      </c>
      <c r="G11652" s="2">
        <v>0.80623599999999995</v>
      </c>
      <c r="H11652" s="2">
        <v>0.81130199999999997</v>
      </c>
      <c r="J11652" s="2">
        <v>13.17094</v>
      </c>
      <c r="K11652" s="2">
        <v>0.51785599999999998</v>
      </c>
      <c r="L11652" s="2">
        <v>6.3427999999999998E-2</v>
      </c>
    </row>
    <row r="11653" spans="1:12" x14ac:dyDescent="0.2">
      <c r="A11653" s="2">
        <v>13.17164</v>
      </c>
      <c r="B11653" s="2">
        <v>76.974999999999994</v>
      </c>
      <c r="C11653" s="2">
        <v>0.94248100000000001</v>
      </c>
      <c r="D11653" s="2">
        <v>1.775096</v>
      </c>
      <c r="F11653" s="2">
        <v>13.16883</v>
      </c>
      <c r="G11653" s="2">
        <v>0.80676999999999999</v>
      </c>
      <c r="H11653" s="2">
        <v>0.81179000000000001</v>
      </c>
      <c r="J11653" s="2">
        <v>13.17164</v>
      </c>
      <c r="K11653" s="2">
        <v>0.51809300000000003</v>
      </c>
      <c r="L11653" s="2">
        <v>6.3925999999999997E-2</v>
      </c>
    </row>
    <row r="11654" spans="1:12" x14ac:dyDescent="0.2">
      <c r="A11654" s="2">
        <v>13.17234</v>
      </c>
      <c r="B11654" s="2">
        <v>76.911159999999995</v>
      </c>
      <c r="C11654" s="2">
        <v>0.94282500000000002</v>
      </c>
      <c r="D11654" s="2">
        <v>1.775836</v>
      </c>
      <c r="F11654" s="2">
        <v>13.16953</v>
      </c>
      <c r="G11654" s="2">
        <v>0.80709799999999998</v>
      </c>
      <c r="H11654" s="2">
        <v>0.81224099999999999</v>
      </c>
      <c r="J11654" s="2">
        <v>13.17234</v>
      </c>
      <c r="K11654" s="2">
        <v>0.51786600000000005</v>
      </c>
      <c r="L11654" s="2">
        <v>6.3823000000000005E-2</v>
      </c>
    </row>
    <row r="11655" spans="1:12" x14ac:dyDescent="0.2">
      <c r="A11655" s="2">
        <v>13.17304</v>
      </c>
      <c r="B11655" s="2">
        <v>76.846810000000005</v>
      </c>
      <c r="C11655" s="2">
        <v>0.94342700000000002</v>
      </c>
      <c r="D11655" s="2">
        <v>1.777217</v>
      </c>
      <c r="F11655" s="2">
        <v>13.17023</v>
      </c>
      <c r="G11655" s="2">
        <v>0.80733500000000002</v>
      </c>
      <c r="H11655" s="2">
        <v>0.81239300000000003</v>
      </c>
      <c r="J11655" s="2">
        <v>13.17304</v>
      </c>
      <c r="K11655" s="2">
        <v>0.51730500000000001</v>
      </c>
      <c r="L11655" s="2">
        <v>6.3733999999999999E-2</v>
      </c>
    </row>
    <row r="11656" spans="1:12" x14ac:dyDescent="0.2">
      <c r="A11656" s="2">
        <v>13.17374</v>
      </c>
      <c r="B11656" s="2">
        <v>76.78331</v>
      </c>
      <c r="C11656" s="2">
        <v>0.94500300000000004</v>
      </c>
      <c r="D11656" s="2">
        <v>1.777515</v>
      </c>
      <c r="F11656" s="2">
        <v>13.17094</v>
      </c>
      <c r="G11656" s="2">
        <v>0.807396</v>
      </c>
      <c r="H11656" s="2">
        <v>0.81213400000000002</v>
      </c>
      <c r="J11656" s="2">
        <v>13.17374</v>
      </c>
      <c r="K11656" s="2">
        <v>0.51696399999999998</v>
      </c>
      <c r="L11656" s="2">
        <v>6.4004000000000005E-2</v>
      </c>
    </row>
    <row r="11657" spans="1:12" x14ac:dyDescent="0.2">
      <c r="A11657" s="2">
        <v>13.174440000000001</v>
      </c>
      <c r="B11657" s="2">
        <v>76.720150000000004</v>
      </c>
      <c r="C11657" s="2">
        <v>0.94652899999999995</v>
      </c>
      <c r="D11657" s="2">
        <v>1.7777590000000001</v>
      </c>
      <c r="F11657" s="2">
        <v>13.17164</v>
      </c>
      <c r="G11657" s="2">
        <v>0.80773899999999998</v>
      </c>
      <c r="H11657" s="2">
        <v>0.81208000000000002</v>
      </c>
      <c r="J11657" s="2">
        <v>13.174440000000001</v>
      </c>
      <c r="K11657" s="2">
        <v>0.51686299999999996</v>
      </c>
      <c r="L11657" s="2">
        <v>6.3937999999999995E-2</v>
      </c>
    </row>
    <row r="11658" spans="1:12" x14ac:dyDescent="0.2">
      <c r="A11658" s="2">
        <v>13.175140000000001</v>
      </c>
      <c r="B11658" s="2">
        <v>76.656170000000003</v>
      </c>
      <c r="C11658" s="2">
        <v>0.94699800000000001</v>
      </c>
      <c r="D11658" s="2">
        <v>1.7785059999999999</v>
      </c>
      <c r="F11658" s="2">
        <v>13.17234</v>
      </c>
      <c r="G11658" s="2">
        <v>0.80820499999999995</v>
      </c>
      <c r="H11658" s="2">
        <v>0.81260699999999997</v>
      </c>
      <c r="J11658" s="2">
        <v>13.175140000000001</v>
      </c>
      <c r="K11658" s="2">
        <v>0.51685099999999995</v>
      </c>
      <c r="L11658" s="2">
        <v>6.4268000000000006E-2</v>
      </c>
    </row>
    <row r="11659" spans="1:12" x14ac:dyDescent="0.2">
      <c r="A11659" s="2">
        <v>13.175840000000001</v>
      </c>
      <c r="B11659" s="2">
        <v>76.592789999999994</v>
      </c>
      <c r="C11659" s="2">
        <v>0.94795499999999999</v>
      </c>
      <c r="D11659" s="2">
        <v>1.7790859999999999</v>
      </c>
      <c r="F11659" s="2">
        <v>13.17304</v>
      </c>
      <c r="G11659" s="2">
        <v>0.808311</v>
      </c>
      <c r="H11659" s="2">
        <v>0.81312600000000002</v>
      </c>
      <c r="J11659" s="2">
        <v>13.175840000000001</v>
      </c>
      <c r="K11659" s="2">
        <v>0.51696399999999998</v>
      </c>
      <c r="L11659" s="2">
        <v>6.4657000000000006E-2</v>
      </c>
    </row>
    <row r="11660" spans="1:12" x14ac:dyDescent="0.2">
      <c r="A11660" s="2">
        <v>13.176550000000001</v>
      </c>
      <c r="B11660" s="2">
        <v>76.530460000000005</v>
      </c>
      <c r="C11660" s="2">
        <v>0.94928299999999999</v>
      </c>
      <c r="D11660" s="2">
        <v>1.7803070000000001</v>
      </c>
      <c r="F11660" s="2">
        <v>13.17374</v>
      </c>
      <c r="G11660" s="2">
        <v>0.80841099999999999</v>
      </c>
      <c r="H11660" s="2">
        <v>0.81381999999999999</v>
      </c>
      <c r="J11660" s="2">
        <v>13.176550000000001</v>
      </c>
      <c r="K11660" s="2">
        <v>0.517069</v>
      </c>
      <c r="L11660" s="2">
        <v>6.4791000000000001E-2</v>
      </c>
    </row>
    <row r="11661" spans="1:12" x14ac:dyDescent="0.2">
      <c r="A11661" s="2">
        <v>13.177250000000001</v>
      </c>
      <c r="B11661" s="2">
        <v>76.467789999999994</v>
      </c>
      <c r="C11661" s="2">
        <v>0.95067100000000004</v>
      </c>
      <c r="D11661" s="2">
        <v>1.781528</v>
      </c>
      <c r="F11661" s="2">
        <v>13.174440000000001</v>
      </c>
      <c r="G11661" s="2">
        <v>0.809006</v>
      </c>
      <c r="H11661" s="2">
        <v>0.81447599999999998</v>
      </c>
      <c r="J11661" s="2">
        <v>13.177250000000001</v>
      </c>
      <c r="K11661" s="2">
        <v>0.51737</v>
      </c>
      <c r="L11661" s="2">
        <v>6.5372E-2</v>
      </c>
    </row>
    <row r="11662" spans="1:12" x14ac:dyDescent="0.2">
      <c r="A11662" s="2">
        <v>13.177949999999999</v>
      </c>
      <c r="B11662" s="2">
        <v>76.405469999999994</v>
      </c>
      <c r="C11662" s="2">
        <v>0.95156799999999997</v>
      </c>
      <c r="D11662" s="2">
        <v>1.7820240000000001</v>
      </c>
      <c r="F11662" s="2">
        <v>13.175140000000001</v>
      </c>
      <c r="G11662" s="2">
        <v>0.80947100000000005</v>
      </c>
      <c r="H11662" s="2">
        <v>0.81472</v>
      </c>
      <c r="J11662" s="2">
        <v>13.177949999999999</v>
      </c>
      <c r="K11662" s="2">
        <v>0.51742299999999997</v>
      </c>
      <c r="L11662" s="2">
        <v>6.5823000000000007E-2</v>
      </c>
    </row>
    <row r="11663" spans="1:12" x14ac:dyDescent="0.2">
      <c r="A11663" s="2">
        <v>13.178649999999999</v>
      </c>
      <c r="B11663" s="2">
        <v>76.342150000000004</v>
      </c>
      <c r="C11663" s="2">
        <v>0.95235700000000001</v>
      </c>
      <c r="D11663" s="2">
        <v>1.7834049999999999</v>
      </c>
      <c r="F11663" s="2">
        <v>13.175840000000001</v>
      </c>
      <c r="G11663" s="2">
        <v>0.80915099999999995</v>
      </c>
      <c r="H11663" s="2">
        <v>0.815384</v>
      </c>
      <c r="J11663" s="2">
        <v>13.178649999999999</v>
      </c>
      <c r="K11663" s="2">
        <v>0.51728399999999997</v>
      </c>
      <c r="L11663" s="2">
        <v>6.6165000000000002E-2</v>
      </c>
    </row>
    <row r="11664" spans="1:12" x14ac:dyDescent="0.2">
      <c r="A11664" s="2">
        <v>13.179349999999999</v>
      </c>
      <c r="B11664" s="2">
        <v>76.279240000000001</v>
      </c>
      <c r="C11664" s="2">
        <v>0.95307799999999998</v>
      </c>
      <c r="D11664" s="2">
        <v>1.7843960000000001</v>
      </c>
      <c r="F11664" s="2">
        <v>13.176550000000001</v>
      </c>
      <c r="G11664" s="2">
        <v>0.80907399999999996</v>
      </c>
      <c r="H11664" s="2">
        <v>0.81603199999999998</v>
      </c>
      <c r="J11664" s="2">
        <v>13.179349999999999</v>
      </c>
      <c r="K11664" s="2">
        <v>0.51754</v>
      </c>
      <c r="L11664" s="2">
        <v>6.6209000000000004E-2</v>
      </c>
    </row>
    <row r="11665" spans="1:12" x14ac:dyDescent="0.2">
      <c r="A11665" s="2">
        <v>13.18005</v>
      </c>
      <c r="B11665" s="2">
        <v>76.216149999999999</v>
      </c>
      <c r="C11665" s="2">
        <v>0.95416199999999995</v>
      </c>
      <c r="D11665" s="2">
        <v>1.785312</v>
      </c>
      <c r="F11665" s="2">
        <v>13.177250000000001</v>
      </c>
      <c r="G11665" s="2">
        <v>0.80930299999999999</v>
      </c>
      <c r="H11665" s="2">
        <v>0.81645999999999996</v>
      </c>
      <c r="J11665" s="2">
        <v>13.18005</v>
      </c>
      <c r="K11665" s="2">
        <v>0.51764299999999996</v>
      </c>
      <c r="L11665" s="2">
        <v>6.6225999999999993E-2</v>
      </c>
    </row>
    <row r="11666" spans="1:12" x14ac:dyDescent="0.2">
      <c r="A11666" s="2">
        <v>13.18075</v>
      </c>
      <c r="B11666" s="2">
        <v>76.153689999999997</v>
      </c>
      <c r="C11666" s="2">
        <v>0.95489800000000002</v>
      </c>
      <c r="D11666" s="2">
        <v>1.786311</v>
      </c>
      <c r="F11666" s="2">
        <v>13.177949999999999</v>
      </c>
      <c r="G11666" s="2">
        <v>0.80956300000000003</v>
      </c>
      <c r="H11666" s="2">
        <v>0.81664999999999999</v>
      </c>
      <c r="J11666" s="2">
        <v>13.18075</v>
      </c>
      <c r="K11666" s="2">
        <v>0.51779900000000001</v>
      </c>
      <c r="L11666" s="2">
        <v>6.6368999999999997E-2</v>
      </c>
    </row>
    <row r="11667" spans="1:12" x14ac:dyDescent="0.2">
      <c r="A11667" s="2">
        <v>13.18146</v>
      </c>
      <c r="B11667" s="2">
        <v>76.091419999999999</v>
      </c>
      <c r="C11667" s="2">
        <v>0.95523800000000003</v>
      </c>
      <c r="D11667" s="2">
        <v>1.7874479999999999</v>
      </c>
      <c r="F11667" s="2">
        <v>13.178649999999999</v>
      </c>
      <c r="G11667" s="2">
        <v>0.80976099999999995</v>
      </c>
      <c r="H11667" s="2">
        <v>0.81662000000000001</v>
      </c>
      <c r="J11667" s="2">
        <v>13.18146</v>
      </c>
      <c r="K11667" s="2">
        <v>0.51816200000000001</v>
      </c>
      <c r="L11667" s="2">
        <v>6.6471000000000002E-2</v>
      </c>
    </row>
    <row r="11668" spans="1:12" x14ac:dyDescent="0.2">
      <c r="A11668" s="2">
        <v>13.18216</v>
      </c>
      <c r="B11668" s="2">
        <v>76.028800000000004</v>
      </c>
      <c r="C11668" s="2">
        <v>0.95561499999999999</v>
      </c>
      <c r="D11668" s="2">
        <v>1.7879670000000001</v>
      </c>
      <c r="F11668" s="2">
        <v>13.179349999999999</v>
      </c>
      <c r="G11668" s="2">
        <v>0.81015800000000004</v>
      </c>
      <c r="H11668" s="2">
        <v>0.81679500000000005</v>
      </c>
      <c r="J11668" s="2">
        <v>13.18216</v>
      </c>
      <c r="K11668" s="2">
        <v>0.51823200000000003</v>
      </c>
      <c r="L11668" s="2">
        <v>6.6743999999999998E-2</v>
      </c>
    </row>
    <row r="11669" spans="1:12" x14ac:dyDescent="0.2">
      <c r="A11669" s="2">
        <v>13.18286</v>
      </c>
      <c r="B11669" s="2">
        <v>75.966470000000001</v>
      </c>
      <c r="C11669" s="2">
        <v>0.95692699999999997</v>
      </c>
      <c r="D11669" s="2">
        <v>1.7889360000000001</v>
      </c>
      <c r="F11669" s="2">
        <v>13.18005</v>
      </c>
      <c r="G11669" s="2">
        <v>0.810616</v>
      </c>
      <c r="H11669" s="2">
        <v>0.81750500000000004</v>
      </c>
      <c r="J11669" s="2">
        <v>13.18286</v>
      </c>
      <c r="K11669" s="2">
        <v>0.51800900000000005</v>
      </c>
      <c r="L11669" s="2">
        <v>6.6416000000000003E-2</v>
      </c>
    </row>
    <row r="11670" spans="1:12" x14ac:dyDescent="0.2">
      <c r="A11670" s="2">
        <v>13.18356</v>
      </c>
      <c r="B11670" s="2">
        <v>75.903999999999996</v>
      </c>
      <c r="C11670" s="2">
        <v>0.95844200000000002</v>
      </c>
      <c r="D11670" s="2">
        <v>1.7900339999999999</v>
      </c>
      <c r="F11670" s="2">
        <v>13.18075</v>
      </c>
      <c r="G11670" s="2">
        <v>0.81068399999999996</v>
      </c>
      <c r="H11670" s="2">
        <v>0.81808499999999995</v>
      </c>
      <c r="J11670" s="2">
        <v>13.18356</v>
      </c>
      <c r="K11670" s="2">
        <v>0.51799399999999995</v>
      </c>
      <c r="L11670" s="2">
        <v>6.6233E-2</v>
      </c>
    </row>
    <row r="11671" spans="1:12" x14ac:dyDescent="0.2">
      <c r="A11671" s="2">
        <v>13.18426</v>
      </c>
      <c r="B11671" s="2">
        <v>75.841859999999997</v>
      </c>
      <c r="C11671" s="2">
        <v>0.95886899999999997</v>
      </c>
      <c r="D11671" s="2">
        <v>1.791164</v>
      </c>
      <c r="F11671" s="2">
        <v>13.18146</v>
      </c>
      <c r="G11671" s="2">
        <v>0.81062299999999998</v>
      </c>
      <c r="H11671" s="2">
        <v>0.81830599999999998</v>
      </c>
      <c r="J11671" s="2">
        <v>13.18426</v>
      </c>
      <c r="K11671" s="2">
        <v>0.51821499999999998</v>
      </c>
      <c r="L11671" s="2">
        <v>6.6242999999999996E-2</v>
      </c>
    </row>
    <row r="11672" spans="1:12" x14ac:dyDescent="0.2">
      <c r="A11672" s="2">
        <v>13.18496</v>
      </c>
      <c r="B11672" s="2">
        <v>75.780109999999993</v>
      </c>
      <c r="C11672" s="2">
        <v>0.95988799999999996</v>
      </c>
      <c r="D11672" s="2">
        <v>1.7922009999999999</v>
      </c>
      <c r="F11672" s="2">
        <v>13.18216</v>
      </c>
      <c r="G11672" s="2">
        <v>0.81086000000000003</v>
      </c>
      <c r="H11672" s="2">
        <v>0.81877100000000003</v>
      </c>
      <c r="J11672" s="2">
        <v>13.18496</v>
      </c>
      <c r="K11672" s="2">
        <v>0.518015</v>
      </c>
      <c r="L11672" s="2">
        <v>6.6031999999999993E-2</v>
      </c>
    </row>
    <row r="11673" spans="1:12" x14ac:dyDescent="0.2">
      <c r="A11673" s="2">
        <v>13.18566</v>
      </c>
      <c r="B11673" s="2">
        <v>75.718239999999994</v>
      </c>
      <c r="C11673" s="2">
        <v>0.96070800000000001</v>
      </c>
      <c r="D11673" s="2">
        <v>1.7932920000000001</v>
      </c>
      <c r="F11673" s="2">
        <v>13.18286</v>
      </c>
      <c r="G11673" s="2">
        <v>0.81101999999999996</v>
      </c>
      <c r="H11673" s="2">
        <v>0.82009900000000002</v>
      </c>
      <c r="J11673" s="2">
        <v>13.18566</v>
      </c>
      <c r="K11673" s="2">
        <v>0.51790800000000004</v>
      </c>
      <c r="L11673" s="2">
        <v>6.6564999999999999E-2</v>
      </c>
    </row>
    <row r="11674" spans="1:12" x14ac:dyDescent="0.2">
      <c r="A11674" s="2">
        <v>13.18637</v>
      </c>
      <c r="B11674" s="2">
        <v>75.656739999999999</v>
      </c>
      <c r="C11674" s="2">
        <v>0.96187500000000004</v>
      </c>
      <c r="D11674" s="2">
        <v>1.794681</v>
      </c>
      <c r="F11674" s="2">
        <v>13.18356</v>
      </c>
      <c r="G11674" s="2">
        <v>0.81130199999999997</v>
      </c>
      <c r="H11674" s="2">
        <v>0.82064099999999995</v>
      </c>
      <c r="J11674" s="2">
        <v>13.18637</v>
      </c>
      <c r="K11674" s="2">
        <v>0.51828399999999997</v>
      </c>
      <c r="L11674" s="2">
        <v>6.7050999999999999E-2</v>
      </c>
    </row>
    <row r="11675" spans="1:12" x14ac:dyDescent="0.2">
      <c r="A11675" s="2">
        <v>13.18707</v>
      </c>
      <c r="B11675" s="2">
        <v>75.595399999999998</v>
      </c>
      <c r="C11675" s="2">
        <v>0.96314500000000003</v>
      </c>
      <c r="D11675" s="2">
        <v>1.7958860000000001</v>
      </c>
      <c r="F11675" s="2">
        <v>13.18426</v>
      </c>
      <c r="G11675" s="2">
        <v>0.81179000000000001</v>
      </c>
      <c r="H11675" s="2">
        <v>0.82096100000000005</v>
      </c>
      <c r="J11675" s="2">
        <v>13.18707</v>
      </c>
      <c r="K11675" s="2">
        <v>0.51844599999999996</v>
      </c>
      <c r="L11675" s="2">
        <v>6.7069000000000004E-2</v>
      </c>
    </row>
    <row r="11676" spans="1:12" x14ac:dyDescent="0.2">
      <c r="A11676" s="2">
        <v>13.18777</v>
      </c>
      <c r="B11676" s="2">
        <v>75.534189999999995</v>
      </c>
      <c r="C11676" s="2">
        <v>0.96393099999999998</v>
      </c>
      <c r="D11676" s="2">
        <v>1.797382</v>
      </c>
      <c r="F11676" s="2">
        <v>13.18496</v>
      </c>
      <c r="G11676" s="2">
        <v>0.81224099999999999</v>
      </c>
      <c r="H11676" s="2">
        <v>0.82160900000000003</v>
      </c>
      <c r="J11676" s="2">
        <v>13.18777</v>
      </c>
      <c r="K11676" s="2">
        <v>0.51810400000000001</v>
      </c>
      <c r="L11676" s="2">
        <v>6.7183000000000007E-2</v>
      </c>
    </row>
    <row r="11677" spans="1:12" x14ac:dyDescent="0.2">
      <c r="A11677" s="2">
        <v>13.188470000000001</v>
      </c>
      <c r="B11677" s="2">
        <v>75.473309999999998</v>
      </c>
      <c r="C11677" s="2">
        <v>0.96507900000000002</v>
      </c>
      <c r="D11677" s="2">
        <v>1.7990219999999999</v>
      </c>
      <c r="F11677" s="2">
        <v>13.18566</v>
      </c>
      <c r="G11677" s="2">
        <v>0.81239300000000003</v>
      </c>
      <c r="H11677" s="2">
        <v>0.82245599999999996</v>
      </c>
      <c r="J11677" s="2">
        <v>13.188470000000001</v>
      </c>
      <c r="K11677" s="2">
        <v>0.51812199999999997</v>
      </c>
      <c r="L11677" s="2">
        <v>6.7158999999999996E-2</v>
      </c>
    </row>
    <row r="11678" spans="1:12" x14ac:dyDescent="0.2">
      <c r="A11678" s="2">
        <v>13.189170000000001</v>
      </c>
      <c r="B11678" s="2">
        <v>75.412689999999998</v>
      </c>
      <c r="C11678" s="2">
        <v>0.96597599999999995</v>
      </c>
      <c r="D11678" s="2">
        <v>1.8004640000000001</v>
      </c>
      <c r="F11678" s="2">
        <v>13.18637</v>
      </c>
      <c r="G11678" s="2">
        <v>0.81213400000000002</v>
      </c>
      <c r="H11678" s="2">
        <v>0.82333400000000001</v>
      </c>
      <c r="J11678" s="2">
        <v>13.189170000000001</v>
      </c>
      <c r="K11678" s="2">
        <v>0.51846099999999995</v>
      </c>
      <c r="L11678" s="2">
        <v>6.6767999999999994E-2</v>
      </c>
    </row>
    <row r="11679" spans="1:12" x14ac:dyDescent="0.2">
      <c r="A11679" s="2">
        <v>13.189870000000001</v>
      </c>
      <c r="B11679" s="2">
        <v>75.35136</v>
      </c>
      <c r="C11679" s="2">
        <v>0.96681499999999998</v>
      </c>
      <c r="D11679" s="2">
        <v>1.801555</v>
      </c>
      <c r="F11679" s="2">
        <v>13.18707</v>
      </c>
      <c r="G11679" s="2">
        <v>0.81208000000000002</v>
      </c>
      <c r="H11679" s="2">
        <v>0.82379199999999997</v>
      </c>
      <c r="J11679" s="2">
        <v>13.189870000000001</v>
      </c>
      <c r="K11679" s="2">
        <v>0.51844199999999996</v>
      </c>
      <c r="L11679" s="2">
        <v>6.6743999999999998E-2</v>
      </c>
    </row>
    <row r="11680" spans="1:12" x14ac:dyDescent="0.2">
      <c r="A11680" s="2">
        <v>13.190569999999999</v>
      </c>
      <c r="B11680" s="2">
        <v>75.290329999999997</v>
      </c>
      <c r="C11680" s="2">
        <v>0.96806599999999998</v>
      </c>
      <c r="D11680" s="2">
        <v>1.802905</v>
      </c>
      <c r="F11680" s="2">
        <v>13.18777</v>
      </c>
      <c r="G11680" s="2">
        <v>0.81260699999999997</v>
      </c>
      <c r="H11680" s="2">
        <v>0.82380699999999996</v>
      </c>
      <c r="J11680" s="2">
        <v>13.190569999999999</v>
      </c>
      <c r="K11680" s="2">
        <v>0.51813500000000001</v>
      </c>
      <c r="L11680" s="2">
        <v>6.6805000000000003E-2</v>
      </c>
    </row>
    <row r="11681" spans="1:12" x14ac:dyDescent="0.2">
      <c r="A11681" s="2">
        <v>13.191280000000001</v>
      </c>
      <c r="B11681" s="2">
        <v>75.229600000000005</v>
      </c>
      <c r="C11681" s="2">
        <v>0.96947799999999995</v>
      </c>
      <c r="D11681" s="2">
        <v>1.8045530000000001</v>
      </c>
      <c r="F11681" s="2">
        <v>13.188470000000001</v>
      </c>
      <c r="G11681" s="2">
        <v>0.81312600000000002</v>
      </c>
      <c r="H11681" s="2">
        <v>0.82414200000000004</v>
      </c>
      <c r="J11681" s="2">
        <v>13.191280000000001</v>
      </c>
      <c r="K11681" s="2">
        <v>0.51784699999999995</v>
      </c>
      <c r="L11681" s="2">
        <v>6.7432000000000006E-2</v>
      </c>
    </row>
    <row r="11682" spans="1:12" x14ac:dyDescent="0.2">
      <c r="A11682" s="2">
        <v>13.191979999999999</v>
      </c>
      <c r="B11682" s="2">
        <v>75.167850000000001</v>
      </c>
      <c r="C11682" s="2">
        <v>0.97049600000000003</v>
      </c>
      <c r="D11682" s="2">
        <v>1.8058430000000001</v>
      </c>
      <c r="F11682" s="2">
        <v>13.189170000000001</v>
      </c>
      <c r="G11682" s="2">
        <v>0.81381999999999999</v>
      </c>
      <c r="H11682" s="2">
        <v>0.82476000000000005</v>
      </c>
      <c r="J11682" s="2">
        <v>13.191979999999999</v>
      </c>
      <c r="K11682" s="2">
        <v>0.51794600000000002</v>
      </c>
      <c r="L11682" s="2">
        <v>6.7627000000000007E-2</v>
      </c>
    </row>
    <row r="11683" spans="1:12" x14ac:dyDescent="0.2">
      <c r="A11683" s="2">
        <v>13.192679999999999</v>
      </c>
      <c r="B11683" s="2">
        <v>75.106210000000004</v>
      </c>
      <c r="C11683" s="2">
        <v>0.97138500000000005</v>
      </c>
      <c r="D11683" s="2">
        <v>1.8064910000000001</v>
      </c>
      <c r="F11683" s="2">
        <v>13.189870000000001</v>
      </c>
      <c r="G11683" s="2">
        <v>0.81447599999999998</v>
      </c>
      <c r="H11683" s="2">
        <v>0.82559199999999999</v>
      </c>
      <c r="J11683" s="2">
        <v>13.192679999999999</v>
      </c>
      <c r="K11683" s="2">
        <v>0.51794799999999996</v>
      </c>
      <c r="L11683" s="2">
        <v>6.7859000000000003E-2</v>
      </c>
    </row>
    <row r="11684" spans="1:12" x14ac:dyDescent="0.2">
      <c r="A11684" s="2">
        <v>13.193379999999999</v>
      </c>
      <c r="B11684" s="2">
        <v>75.044520000000006</v>
      </c>
      <c r="C11684" s="2">
        <v>0.97241900000000003</v>
      </c>
      <c r="D11684" s="2">
        <v>1.807544</v>
      </c>
      <c r="F11684" s="2">
        <v>13.190569999999999</v>
      </c>
      <c r="G11684" s="2">
        <v>0.81472</v>
      </c>
      <c r="H11684" s="2">
        <v>0.82662199999999997</v>
      </c>
      <c r="J11684" s="2">
        <v>13.193379999999999</v>
      </c>
      <c r="K11684" s="2">
        <v>0.51759900000000003</v>
      </c>
      <c r="L11684" s="2">
        <v>6.7896999999999999E-2</v>
      </c>
    </row>
    <row r="11685" spans="1:12" x14ac:dyDescent="0.2">
      <c r="A11685" s="2">
        <v>13.19408</v>
      </c>
      <c r="B11685" s="2">
        <v>74.983320000000006</v>
      </c>
      <c r="C11685" s="2">
        <v>0.97369700000000003</v>
      </c>
      <c r="D11685" s="2">
        <v>1.80881</v>
      </c>
      <c r="F11685" s="2">
        <v>13.191280000000001</v>
      </c>
      <c r="G11685" s="2">
        <v>0.815384</v>
      </c>
      <c r="H11685" s="2">
        <v>0.82752999999999999</v>
      </c>
      <c r="J11685" s="2">
        <v>13.19408</v>
      </c>
      <c r="K11685" s="2">
        <v>0.51741800000000004</v>
      </c>
      <c r="L11685" s="2">
        <v>6.7641000000000007E-2</v>
      </c>
    </row>
    <row r="11686" spans="1:12" x14ac:dyDescent="0.2">
      <c r="A11686" s="2">
        <v>13.19478</v>
      </c>
      <c r="B11686" s="2">
        <v>74.922290000000004</v>
      </c>
      <c r="C11686" s="2">
        <v>0.97520399999999996</v>
      </c>
      <c r="D11686" s="2">
        <v>1.8098099999999999</v>
      </c>
      <c r="F11686" s="2">
        <v>13.191979999999999</v>
      </c>
      <c r="G11686" s="2">
        <v>0.81603199999999998</v>
      </c>
      <c r="H11686" s="2">
        <v>0.82752999999999999</v>
      </c>
      <c r="J11686" s="2">
        <v>13.19478</v>
      </c>
      <c r="K11686" s="2">
        <v>0.51749599999999996</v>
      </c>
      <c r="L11686" s="2">
        <v>6.7499000000000003E-2</v>
      </c>
    </row>
    <row r="11687" spans="1:12" x14ac:dyDescent="0.2">
      <c r="A11687" s="2">
        <v>13.19548</v>
      </c>
      <c r="B11687" s="2">
        <v>74.86224</v>
      </c>
      <c r="C11687" s="2">
        <v>0.976329</v>
      </c>
      <c r="D11687" s="2">
        <v>1.810924</v>
      </c>
      <c r="F11687" s="2">
        <v>13.192679999999999</v>
      </c>
      <c r="G11687" s="2">
        <v>0.81645999999999996</v>
      </c>
      <c r="H11687" s="2">
        <v>0.82801100000000005</v>
      </c>
      <c r="J11687" s="2">
        <v>13.19548</v>
      </c>
      <c r="K11687" s="2">
        <v>0.51757600000000004</v>
      </c>
      <c r="L11687" s="2">
        <v>6.7742999999999998E-2</v>
      </c>
    </row>
    <row r="11688" spans="1:12" x14ac:dyDescent="0.2">
      <c r="A11688" s="2">
        <v>13.19618</v>
      </c>
      <c r="B11688" s="2">
        <v>74.805980000000005</v>
      </c>
      <c r="C11688" s="2">
        <v>0.97755000000000003</v>
      </c>
      <c r="D11688" s="2">
        <v>1.8120000000000001</v>
      </c>
      <c r="F11688" s="2">
        <v>13.193379999999999</v>
      </c>
      <c r="G11688" s="2">
        <v>0.81664999999999999</v>
      </c>
      <c r="H11688" s="2">
        <v>0.82846799999999998</v>
      </c>
      <c r="J11688" s="2">
        <v>13.19618</v>
      </c>
      <c r="K11688" s="2">
        <v>0.51798999999999995</v>
      </c>
      <c r="L11688" s="2">
        <v>6.8212999999999996E-2</v>
      </c>
    </row>
    <row r="11689" spans="1:12" x14ac:dyDescent="0.2">
      <c r="A11689" s="2">
        <v>13.19689</v>
      </c>
      <c r="B11689" s="2">
        <v>74.753159999999994</v>
      </c>
      <c r="C11689" s="2">
        <v>0.97823599999999999</v>
      </c>
      <c r="D11689" s="2">
        <v>1.8129150000000001</v>
      </c>
      <c r="F11689" s="2">
        <v>13.19408</v>
      </c>
      <c r="G11689" s="2">
        <v>0.81662000000000001</v>
      </c>
      <c r="H11689" s="2">
        <v>0.82887299999999997</v>
      </c>
      <c r="J11689" s="2">
        <v>13.19689</v>
      </c>
      <c r="K11689" s="2">
        <v>0.51831400000000005</v>
      </c>
      <c r="L11689" s="2">
        <v>6.8654000000000007E-2</v>
      </c>
    </row>
    <row r="11690" spans="1:12" x14ac:dyDescent="0.2">
      <c r="A11690" s="2">
        <v>13.19759</v>
      </c>
      <c r="B11690" s="2">
        <v>74.697400000000002</v>
      </c>
      <c r="C11690" s="2">
        <v>0.97885800000000001</v>
      </c>
      <c r="D11690" s="2">
        <v>1.813747</v>
      </c>
      <c r="F11690" s="2">
        <v>13.19478</v>
      </c>
      <c r="G11690" s="2">
        <v>0.81679500000000005</v>
      </c>
      <c r="H11690" s="2">
        <v>0.82924699999999996</v>
      </c>
      <c r="J11690" s="2">
        <v>13.19759</v>
      </c>
      <c r="K11690" s="2">
        <v>0.51837900000000003</v>
      </c>
      <c r="L11690" s="2">
        <v>6.8900000000000003E-2</v>
      </c>
    </row>
    <row r="11691" spans="1:12" x14ac:dyDescent="0.2">
      <c r="A11691" s="2">
        <v>13.19829</v>
      </c>
      <c r="B11691" s="2">
        <v>74.638949999999994</v>
      </c>
      <c r="C11691" s="2">
        <v>0.98034200000000005</v>
      </c>
      <c r="D11691" s="2">
        <v>1.8144100000000001</v>
      </c>
      <c r="F11691" s="2">
        <v>13.19548</v>
      </c>
      <c r="G11691" s="2">
        <v>0.81750500000000004</v>
      </c>
      <c r="H11691" s="2">
        <v>0.82986499999999996</v>
      </c>
      <c r="J11691" s="2">
        <v>13.19829</v>
      </c>
      <c r="K11691" s="2">
        <v>0.51831199999999999</v>
      </c>
      <c r="L11691" s="2">
        <v>6.9251999999999994E-2</v>
      </c>
    </row>
    <row r="11692" spans="1:12" x14ac:dyDescent="0.2">
      <c r="A11692" s="2">
        <v>13.19899</v>
      </c>
      <c r="B11692" s="2">
        <v>74.579279999999997</v>
      </c>
      <c r="C11692" s="2">
        <v>0.98146</v>
      </c>
      <c r="D11692" s="2">
        <v>1.81541</v>
      </c>
      <c r="F11692" s="2">
        <v>13.19618</v>
      </c>
      <c r="G11692" s="2">
        <v>0.81808499999999995</v>
      </c>
      <c r="H11692" s="2">
        <v>0.83039099999999999</v>
      </c>
      <c r="J11692" s="2">
        <v>13.19899</v>
      </c>
      <c r="K11692" s="2">
        <v>0.518347</v>
      </c>
      <c r="L11692" s="2">
        <v>6.9371000000000002E-2</v>
      </c>
    </row>
    <row r="11693" spans="1:12" x14ac:dyDescent="0.2">
      <c r="A11693" s="2">
        <v>13.19969</v>
      </c>
      <c r="B11693" s="2">
        <v>74.519589999999994</v>
      </c>
      <c r="C11693" s="2">
        <v>0.98195200000000005</v>
      </c>
      <c r="D11693" s="2">
        <v>1.816737</v>
      </c>
      <c r="F11693" s="2">
        <v>13.19689</v>
      </c>
      <c r="G11693" s="2">
        <v>0.81830599999999998</v>
      </c>
      <c r="H11693" s="2">
        <v>0.83085600000000004</v>
      </c>
      <c r="J11693" s="2">
        <v>13.19969</v>
      </c>
      <c r="K11693" s="2">
        <v>0.51865000000000006</v>
      </c>
      <c r="L11693" s="2">
        <v>6.9644999999999999E-2</v>
      </c>
    </row>
    <row r="11694" spans="1:12" x14ac:dyDescent="0.2">
      <c r="A11694" s="2">
        <v>13.200390000000001</v>
      </c>
      <c r="B11694" s="2">
        <v>74.459689999999995</v>
      </c>
      <c r="C11694" s="2">
        <v>0.98248999999999997</v>
      </c>
      <c r="D11694" s="2">
        <v>1.8182940000000001</v>
      </c>
      <c r="F11694" s="2">
        <v>13.19759</v>
      </c>
      <c r="G11694" s="2">
        <v>0.81877100000000003</v>
      </c>
      <c r="H11694" s="2">
        <v>0.83084899999999995</v>
      </c>
      <c r="J11694" s="2">
        <v>13.200390000000001</v>
      </c>
      <c r="K11694" s="2">
        <v>0.51888599999999996</v>
      </c>
      <c r="L11694" s="2">
        <v>7.0502999999999996E-2</v>
      </c>
    </row>
    <row r="11695" spans="1:12" x14ac:dyDescent="0.2">
      <c r="A11695" s="2">
        <v>13.201090000000001</v>
      </c>
      <c r="B11695" s="2">
        <v>74.400149999999996</v>
      </c>
      <c r="C11695" s="2">
        <v>0.983344</v>
      </c>
      <c r="D11695" s="2">
        <v>1.8198350000000001</v>
      </c>
      <c r="F11695" s="2">
        <v>13.19829</v>
      </c>
      <c r="G11695" s="2">
        <v>0.82009900000000002</v>
      </c>
      <c r="H11695" s="2">
        <v>0.83129900000000001</v>
      </c>
      <c r="J11695" s="2">
        <v>13.201090000000001</v>
      </c>
      <c r="K11695" s="2">
        <v>0.51924099999999995</v>
      </c>
      <c r="L11695" s="2">
        <v>7.1342000000000003E-2</v>
      </c>
    </row>
    <row r="11696" spans="1:12" x14ac:dyDescent="0.2">
      <c r="A11696" s="2">
        <v>13.2018</v>
      </c>
      <c r="B11696" s="2">
        <v>74.340689999999995</v>
      </c>
      <c r="C11696" s="2">
        <v>0.98449200000000003</v>
      </c>
      <c r="D11696" s="2">
        <v>1.8212159999999999</v>
      </c>
      <c r="F11696" s="2">
        <v>13.19899</v>
      </c>
      <c r="G11696" s="2">
        <v>0.82064099999999995</v>
      </c>
      <c r="H11696" s="2">
        <v>0.83177199999999996</v>
      </c>
      <c r="J11696" s="2">
        <v>13.2018</v>
      </c>
      <c r="K11696" s="2">
        <v>0.51919700000000002</v>
      </c>
      <c r="L11696" s="2">
        <v>7.1636000000000005E-2</v>
      </c>
    </row>
    <row r="11697" spans="1:12" x14ac:dyDescent="0.2">
      <c r="A11697" s="2">
        <v>13.202500000000001</v>
      </c>
      <c r="B11697" s="2">
        <v>74.281350000000003</v>
      </c>
      <c r="C11697" s="2">
        <v>0.985545</v>
      </c>
      <c r="D11697" s="2">
        <v>1.822643</v>
      </c>
      <c r="F11697" s="2">
        <v>13.19969</v>
      </c>
      <c r="G11697" s="2">
        <v>0.82096100000000005</v>
      </c>
      <c r="H11697" s="2">
        <v>0.832283</v>
      </c>
      <c r="J11697" s="2">
        <v>13.202500000000001</v>
      </c>
      <c r="K11697" s="2">
        <v>0.51887099999999997</v>
      </c>
      <c r="L11697" s="2">
        <v>7.1912000000000004E-2</v>
      </c>
    </row>
    <row r="11698" spans="1:12" x14ac:dyDescent="0.2">
      <c r="A11698" s="2">
        <v>13.203200000000001</v>
      </c>
      <c r="B11698" s="2">
        <v>74.222279999999998</v>
      </c>
      <c r="C11698" s="2">
        <v>0.985927</v>
      </c>
      <c r="D11698" s="2">
        <v>1.823833</v>
      </c>
      <c r="F11698" s="2">
        <v>13.200390000000001</v>
      </c>
      <c r="G11698" s="2">
        <v>0.82160900000000003</v>
      </c>
      <c r="H11698" s="2">
        <v>0.83297699999999997</v>
      </c>
      <c r="J11698" s="2">
        <v>13.203200000000001</v>
      </c>
      <c r="K11698" s="2">
        <v>0.51883500000000005</v>
      </c>
      <c r="L11698" s="2">
        <v>7.2468000000000005E-2</v>
      </c>
    </row>
    <row r="11699" spans="1:12" x14ac:dyDescent="0.2">
      <c r="A11699" s="2">
        <v>13.203900000000001</v>
      </c>
      <c r="B11699" s="2">
        <v>74.163470000000004</v>
      </c>
      <c r="C11699" s="2">
        <v>0.98688799999999999</v>
      </c>
      <c r="D11699" s="2">
        <v>1.825107</v>
      </c>
      <c r="F11699" s="2">
        <v>13.201090000000001</v>
      </c>
      <c r="G11699" s="2">
        <v>0.82245599999999996</v>
      </c>
      <c r="H11699" s="2">
        <v>0.83366399999999996</v>
      </c>
      <c r="J11699" s="2">
        <v>13.203900000000001</v>
      </c>
      <c r="K11699" s="2">
        <v>0.51886399999999999</v>
      </c>
      <c r="L11699" s="2">
        <v>7.2798000000000002E-2</v>
      </c>
    </row>
    <row r="11700" spans="1:12" x14ac:dyDescent="0.2">
      <c r="A11700" s="2">
        <v>13.204599999999999</v>
      </c>
      <c r="B11700" s="2">
        <v>74.105170000000001</v>
      </c>
      <c r="C11700" s="2">
        <v>0.98791799999999996</v>
      </c>
      <c r="D11700" s="2">
        <v>1.8267850000000001</v>
      </c>
      <c r="F11700" s="2">
        <v>13.2018</v>
      </c>
      <c r="G11700" s="2">
        <v>0.82333400000000001</v>
      </c>
      <c r="H11700" s="2">
        <v>0.83429699999999996</v>
      </c>
      <c r="J11700" s="2">
        <v>13.204599999999999</v>
      </c>
      <c r="K11700" s="2">
        <v>0.518791</v>
      </c>
      <c r="L11700" s="2">
        <v>7.2803999999999994E-2</v>
      </c>
    </row>
    <row r="11701" spans="1:12" x14ac:dyDescent="0.2">
      <c r="A11701" s="2">
        <v>13.205299999999999</v>
      </c>
      <c r="B11701" s="2">
        <v>74.046459999999996</v>
      </c>
      <c r="C11701" s="2">
        <v>0.98865800000000004</v>
      </c>
      <c r="D11701" s="2">
        <v>1.828433</v>
      </c>
      <c r="F11701" s="2">
        <v>13.202500000000001</v>
      </c>
      <c r="G11701" s="2">
        <v>0.82379199999999997</v>
      </c>
      <c r="H11701" s="2">
        <v>0.83457199999999998</v>
      </c>
      <c r="J11701" s="2">
        <v>13.205299999999999</v>
      </c>
      <c r="K11701" s="2">
        <v>0.51888599999999996</v>
      </c>
      <c r="L11701" s="2">
        <v>7.2939000000000004E-2</v>
      </c>
    </row>
    <row r="11702" spans="1:12" x14ac:dyDescent="0.2">
      <c r="A11702" s="2">
        <v>13.206</v>
      </c>
      <c r="B11702" s="2">
        <v>73.98836</v>
      </c>
      <c r="C11702" s="2">
        <v>0.98963500000000004</v>
      </c>
      <c r="D11702" s="2">
        <v>1.8300129999999999</v>
      </c>
      <c r="F11702" s="2">
        <v>13.203200000000001</v>
      </c>
      <c r="G11702" s="2">
        <v>0.82380699999999996</v>
      </c>
      <c r="H11702" s="2">
        <v>0.83489999999999998</v>
      </c>
      <c r="J11702" s="2">
        <v>13.206</v>
      </c>
      <c r="K11702" s="2">
        <v>0.51889399999999997</v>
      </c>
      <c r="L11702" s="2">
        <v>7.2745000000000004E-2</v>
      </c>
    </row>
    <row r="11703" spans="1:12" x14ac:dyDescent="0.2">
      <c r="A11703" s="2">
        <v>13.206709999999999</v>
      </c>
      <c r="B11703" s="2">
        <v>73.92998</v>
      </c>
      <c r="C11703" s="2">
        <v>0.99032100000000001</v>
      </c>
      <c r="D11703" s="2">
        <v>1.831874</v>
      </c>
      <c r="F11703" s="2">
        <v>13.203900000000001</v>
      </c>
      <c r="G11703" s="2">
        <v>0.82414200000000004</v>
      </c>
      <c r="H11703" s="2">
        <v>0.83519699999999997</v>
      </c>
      <c r="J11703" s="2">
        <v>13.206709999999999</v>
      </c>
      <c r="K11703" s="2">
        <v>0.51863800000000004</v>
      </c>
      <c r="L11703" s="2">
        <v>7.2470999999999994E-2</v>
      </c>
    </row>
    <row r="11704" spans="1:12" x14ac:dyDescent="0.2">
      <c r="A11704" s="2">
        <v>13.207409999999999</v>
      </c>
      <c r="B11704" s="2">
        <v>73.870959999999997</v>
      </c>
      <c r="C11704" s="2">
        <v>0.99133199999999999</v>
      </c>
      <c r="D11704" s="2">
        <v>1.833064</v>
      </c>
      <c r="F11704" s="2">
        <v>13.204599999999999</v>
      </c>
      <c r="G11704" s="2">
        <v>0.82476000000000005</v>
      </c>
      <c r="H11704" s="2">
        <v>0.83539600000000003</v>
      </c>
      <c r="J11704" s="2">
        <v>13.207409999999999</v>
      </c>
      <c r="K11704" s="2">
        <v>0.51872600000000002</v>
      </c>
      <c r="L11704" s="2">
        <v>7.2389999999999996E-2</v>
      </c>
    </row>
    <row r="11705" spans="1:12" x14ac:dyDescent="0.2">
      <c r="A11705" s="2">
        <v>13.20811</v>
      </c>
      <c r="B11705" s="2">
        <v>73.811760000000007</v>
      </c>
      <c r="C11705" s="2">
        <v>0.99221000000000004</v>
      </c>
      <c r="D11705" s="2">
        <v>1.834346</v>
      </c>
      <c r="F11705" s="2">
        <v>13.205299999999999</v>
      </c>
      <c r="G11705" s="2">
        <v>0.82559199999999999</v>
      </c>
      <c r="H11705" s="2">
        <v>0.83583099999999999</v>
      </c>
      <c r="J11705" s="2">
        <v>13.20811</v>
      </c>
      <c r="K11705" s="2">
        <v>0.51890700000000001</v>
      </c>
      <c r="L11705" s="2">
        <v>7.2494000000000003E-2</v>
      </c>
    </row>
    <row r="11706" spans="1:12" x14ac:dyDescent="0.2">
      <c r="A11706" s="2">
        <v>13.20881</v>
      </c>
      <c r="B11706" s="2">
        <v>73.752619999999993</v>
      </c>
      <c r="C11706" s="2">
        <v>0.99295299999999997</v>
      </c>
      <c r="D11706" s="2">
        <v>1.83588</v>
      </c>
      <c r="F11706" s="2">
        <v>13.206</v>
      </c>
      <c r="G11706" s="2">
        <v>0.82662199999999997</v>
      </c>
      <c r="H11706" s="2">
        <v>0.83638000000000001</v>
      </c>
      <c r="J11706" s="2">
        <v>13.20881</v>
      </c>
      <c r="K11706" s="2">
        <v>0.51873000000000002</v>
      </c>
      <c r="L11706" s="2">
        <v>7.3066999999999993E-2</v>
      </c>
    </row>
    <row r="11707" spans="1:12" x14ac:dyDescent="0.2">
      <c r="A11707" s="2">
        <v>13.20951</v>
      </c>
      <c r="B11707" s="2">
        <v>73.69341</v>
      </c>
      <c r="C11707" s="2">
        <v>0.99375100000000005</v>
      </c>
      <c r="D11707" s="2">
        <v>1.836902</v>
      </c>
      <c r="F11707" s="2">
        <v>13.206709999999999</v>
      </c>
      <c r="G11707" s="2">
        <v>0.82752999999999999</v>
      </c>
      <c r="H11707" s="2">
        <v>0.83676899999999999</v>
      </c>
      <c r="J11707" s="2">
        <v>13.20951</v>
      </c>
      <c r="K11707" s="2">
        <v>0.51837699999999998</v>
      </c>
      <c r="L11707" s="2">
        <v>7.3685E-2</v>
      </c>
    </row>
    <row r="11708" spans="1:12" x14ac:dyDescent="0.2">
      <c r="A11708" s="2">
        <v>13.21021</v>
      </c>
      <c r="B11708" s="2">
        <v>73.633520000000004</v>
      </c>
      <c r="C11708" s="2">
        <v>0.99501700000000004</v>
      </c>
      <c r="D11708" s="2">
        <v>1.8383210000000001</v>
      </c>
      <c r="F11708" s="2">
        <v>13.207409999999999</v>
      </c>
      <c r="G11708" s="2">
        <v>0.82752999999999999</v>
      </c>
      <c r="H11708" s="2">
        <v>0.83745599999999998</v>
      </c>
      <c r="J11708" s="2">
        <v>13.21021</v>
      </c>
      <c r="K11708" s="2">
        <v>0.51833899999999999</v>
      </c>
      <c r="L11708" s="2">
        <v>7.3692999999999995E-2</v>
      </c>
    </row>
    <row r="11709" spans="1:12" x14ac:dyDescent="0.2">
      <c r="A11709" s="2">
        <v>13.21091</v>
      </c>
      <c r="B11709" s="2">
        <v>73.573629999999994</v>
      </c>
      <c r="C11709" s="2">
        <v>0.99584499999999998</v>
      </c>
      <c r="D11709" s="2">
        <v>1.8396939999999999</v>
      </c>
      <c r="F11709" s="2">
        <v>13.20811</v>
      </c>
      <c r="G11709" s="2">
        <v>0.82801100000000005</v>
      </c>
      <c r="H11709" s="2">
        <v>0.83805799999999997</v>
      </c>
      <c r="J11709" s="2">
        <v>13.21091</v>
      </c>
      <c r="K11709" s="2">
        <v>0.51841000000000004</v>
      </c>
      <c r="L11709" s="2">
        <v>7.3677999999999993E-2</v>
      </c>
    </row>
    <row r="11710" spans="1:12" x14ac:dyDescent="0.2">
      <c r="A11710" s="2">
        <v>13.21162</v>
      </c>
      <c r="B11710" s="2">
        <v>73.513710000000003</v>
      </c>
      <c r="C11710" s="2">
        <v>0.997031</v>
      </c>
      <c r="D11710" s="2">
        <v>1.8407169999999999</v>
      </c>
      <c r="F11710" s="2">
        <v>13.20881</v>
      </c>
      <c r="G11710" s="2">
        <v>0.82846799999999998</v>
      </c>
      <c r="H11710" s="2">
        <v>0.83888200000000002</v>
      </c>
      <c r="J11710" s="2">
        <v>13.21162</v>
      </c>
      <c r="K11710" s="2">
        <v>0.51846899999999996</v>
      </c>
      <c r="L11710" s="2">
        <v>7.3649000000000006E-2</v>
      </c>
    </row>
    <row r="11711" spans="1:12" x14ac:dyDescent="0.2">
      <c r="A11711" s="2">
        <v>13.21232</v>
      </c>
      <c r="B11711" s="2">
        <v>73.453100000000006</v>
      </c>
      <c r="C11711" s="2">
        <v>0.997421</v>
      </c>
      <c r="D11711" s="2">
        <v>1.8420669999999999</v>
      </c>
      <c r="F11711" s="2">
        <v>13.20951</v>
      </c>
      <c r="G11711" s="2">
        <v>0.82887299999999997</v>
      </c>
      <c r="H11711" s="2">
        <v>0.83930199999999999</v>
      </c>
      <c r="J11711" s="2">
        <v>13.21232</v>
      </c>
      <c r="K11711" s="2">
        <v>0.518455</v>
      </c>
      <c r="L11711" s="2">
        <v>7.3192999999999994E-2</v>
      </c>
    </row>
    <row r="11712" spans="1:12" x14ac:dyDescent="0.2">
      <c r="A11712" s="2">
        <v>13.21302</v>
      </c>
      <c r="B11712" s="2">
        <v>73.392300000000006</v>
      </c>
      <c r="C11712" s="2">
        <v>0.99861800000000001</v>
      </c>
      <c r="D11712" s="2">
        <v>1.843242</v>
      </c>
      <c r="F11712" s="2">
        <v>13.21021</v>
      </c>
      <c r="G11712" s="2">
        <v>0.82924699999999996</v>
      </c>
      <c r="H11712" s="2">
        <v>0.84027099999999999</v>
      </c>
      <c r="J11712" s="2">
        <v>13.21302</v>
      </c>
      <c r="K11712" s="2">
        <v>0.51813100000000001</v>
      </c>
      <c r="L11712" s="2">
        <v>7.2883000000000003E-2</v>
      </c>
    </row>
    <row r="11713" spans="1:12" x14ac:dyDescent="0.2">
      <c r="A11713" s="2">
        <v>13.21372</v>
      </c>
      <c r="B11713" s="2">
        <v>73.332250000000002</v>
      </c>
      <c r="C11713" s="2">
        <v>1.0000180000000001</v>
      </c>
      <c r="D11713" s="2">
        <v>1.8438289999999999</v>
      </c>
      <c r="F11713" s="2">
        <v>13.21091</v>
      </c>
      <c r="G11713" s="2">
        <v>0.82986499999999996</v>
      </c>
      <c r="H11713" s="2">
        <v>0.84091199999999999</v>
      </c>
      <c r="J11713" s="2">
        <v>13.21372</v>
      </c>
      <c r="K11713" s="2">
        <v>0.51790199999999997</v>
      </c>
      <c r="L11713" s="2">
        <v>7.2706999999999994E-2</v>
      </c>
    </row>
    <row r="11714" spans="1:12" x14ac:dyDescent="0.2">
      <c r="A11714" s="2">
        <v>13.21442</v>
      </c>
      <c r="B11714" s="2">
        <v>73.272080000000003</v>
      </c>
      <c r="C11714" s="2">
        <v>1.0014110000000001</v>
      </c>
      <c r="D11714" s="2">
        <v>1.8446</v>
      </c>
      <c r="F11714" s="2">
        <v>13.21162</v>
      </c>
      <c r="G11714" s="2">
        <v>0.83039099999999999</v>
      </c>
      <c r="H11714" s="2">
        <v>0.84104199999999996</v>
      </c>
      <c r="J11714" s="2">
        <v>13.21442</v>
      </c>
      <c r="K11714" s="2">
        <v>0.51768899999999995</v>
      </c>
      <c r="L11714" s="2">
        <v>7.3316000000000006E-2</v>
      </c>
    </row>
    <row r="11715" spans="1:12" x14ac:dyDescent="0.2">
      <c r="A11715" s="2">
        <v>13.215120000000001</v>
      </c>
      <c r="B11715" s="2">
        <v>73.211299999999994</v>
      </c>
      <c r="C11715" s="2">
        <v>1.0021549999999999</v>
      </c>
      <c r="D11715" s="2">
        <v>1.8456680000000001</v>
      </c>
      <c r="F11715" s="2">
        <v>13.21232</v>
      </c>
      <c r="G11715" s="2">
        <v>0.83085600000000004</v>
      </c>
      <c r="H11715" s="2">
        <v>0.84157599999999999</v>
      </c>
      <c r="J11715" s="2">
        <v>13.215120000000001</v>
      </c>
      <c r="K11715" s="2">
        <v>0.51750499999999999</v>
      </c>
      <c r="L11715" s="2">
        <v>7.3874999999999996E-2</v>
      </c>
    </row>
    <row r="11716" spans="1:12" x14ac:dyDescent="0.2">
      <c r="A11716" s="2">
        <v>13.215820000000001</v>
      </c>
      <c r="B11716" s="2">
        <v>73.151330000000002</v>
      </c>
      <c r="C11716" s="2">
        <v>1.0026349999999999</v>
      </c>
      <c r="D11716" s="2">
        <v>1.8464309999999999</v>
      </c>
      <c r="F11716" s="2">
        <v>13.21302</v>
      </c>
      <c r="G11716" s="2">
        <v>0.83084899999999995</v>
      </c>
      <c r="H11716" s="2">
        <v>0.84262099999999995</v>
      </c>
      <c r="J11716" s="2">
        <v>13.215820000000001</v>
      </c>
      <c r="K11716" s="2">
        <v>0.51756999999999997</v>
      </c>
      <c r="L11716" s="2">
        <v>7.3887999999999995E-2</v>
      </c>
    </row>
    <row r="11717" spans="1:12" x14ac:dyDescent="0.2">
      <c r="A11717" s="2">
        <v>13.216519999999999</v>
      </c>
      <c r="B11717" s="2">
        <v>73.091250000000002</v>
      </c>
      <c r="C11717" s="2">
        <v>1.003566</v>
      </c>
      <c r="D11717" s="2">
        <v>1.8473539999999999</v>
      </c>
      <c r="F11717" s="2">
        <v>13.21372</v>
      </c>
      <c r="G11717" s="2">
        <v>0.83129900000000001</v>
      </c>
      <c r="H11717" s="2">
        <v>0.84339900000000001</v>
      </c>
      <c r="J11717" s="2">
        <v>13.216519999999999</v>
      </c>
      <c r="K11717" s="2">
        <v>0.51747299999999996</v>
      </c>
      <c r="L11717" s="2">
        <v>7.4020000000000002E-2</v>
      </c>
    </row>
    <row r="11718" spans="1:12" x14ac:dyDescent="0.2">
      <c r="A11718" s="2">
        <v>13.217230000000001</v>
      </c>
      <c r="B11718" s="2">
        <v>73.031139999999994</v>
      </c>
      <c r="C11718" s="2">
        <v>1.004562</v>
      </c>
      <c r="D11718" s="2">
        <v>1.848438</v>
      </c>
      <c r="F11718" s="2">
        <v>13.21442</v>
      </c>
      <c r="G11718" s="2">
        <v>0.83177199999999996</v>
      </c>
      <c r="H11718" s="2">
        <v>0.84442099999999998</v>
      </c>
      <c r="J11718" s="2">
        <v>13.217230000000001</v>
      </c>
      <c r="K11718" s="2">
        <v>0.51759500000000003</v>
      </c>
      <c r="L11718" s="2">
        <v>7.4038999999999994E-2</v>
      </c>
    </row>
    <row r="11719" spans="1:12" x14ac:dyDescent="0.2">
      <c r="A11719" s="2">
        <v>13.217930000000001</v>
      </c>
      <c r="B11719" s="2">
        <v>72.970830000000007</v>
      </c>
      <c r="C11719" s="2">
        <v>1.005374</v>
      </c>
      <c r="D11719" s="2">
        <v>1.849261</v>
      </c>
      <c r="F11719" s="2">
        <v>13.215120000000001</v>
      </c>
      <c r="G11719" s="2">
        <v>0.832283</v>
      </c>
      <c r="H11719" s="2">
        <v>0.84480999999999995</v>
      </c>
      <c r="J11719" s="2">
        <v>13.217930000000001</v>
      </c>
      <c r="K11719" s="2">
        <v>0.51805100000000004</v>
      </c>
      <c r="L11719" s="2">
        <v>7.4244000000000004E-2</v>
      </c>
    </row>
    <row r="11720" spans="1:12" x14ac:dyDescent="0.2">
      <c r="A11720" s="2">
        <v>13.218629999999999</v>
      </c>
      <c r="B11720" s="2">
        <v>72.910659999999993</v>
      </c>
      <c r="C11720" s="2">
        <v>1.0060990000000001</v>
      </c>
      <c r="D11720" s="2">
        <v>1.8503909999999999</v>
      </c>
      <c r="F11720" s="2">
        <v>13.215820000000001</v>
      </c>
      <c r="G11720" s="2">
        <v>0.83297699999999997</v>
      </c>
      <c r="H11720" s="2">
        <v>0.84500900000000001</v>
      </c>
      <c r="J11720" s="2">
        <v>13.218629999999999</v>
      </c>
      <c r="K11720" s="2">
        <v>0.51808699999999996</v>
      </c>
      <c r="L11720" s="2">
        <v>7.4398000000000006E-2</v>
      </c>
    </row>
    <row r="11721" spans="1:12" x14ac:dyDescent="0.2">
      <c r="A11721" s="2">
        <v>13.219329999999999</v>
      </c>
      <c r="B11721" s="2">
        <v>72.850890000000007</v>
      </c>
      <c r="C11721" s="2">
        <v>1.0067440000000001</v>
      </c>
      <c r="D11721" s="2">
        <v>1.85155</v>
      </c>
      <c r="F11721" s="2">
        <v>13.216519999999999</v>
      </c>
      <c r="G11721" s="2">
        <v>0.83366399999999996</v>
      </c>
      <c r="H11721" s="2">
        <v>0.84567300000000001</v>
      </c>
      <c r="J11721" s="2">
        <v>13.219329999999999</v>
      </c>
      <c r="K11721" s="2">
        <v>0.51794399999999996</v>
      </c>
      <c r="L11721" s="2">
        <v>7.4876999999999999E-2</v>
      </c>
    </row>
    <row r="11722" spans="1:12" x14ac:dyDescent="0.2">
      <c r="A11722" s="2">
        <v>13.22003</v>
      </c>
      <c r="B11722" s="2">
        <v>72.791160000000005</v>
      </c>
      <c r="C11722" s="2">
        <v>1.0077130000000001</v>
      </c>
      <c r="D11722" s="2">
        <v>1.8525039999999999</v>
      </c>
      <c r="F11722" s="2">
        <v>13.217230000000001</v>
      </c>
      <c r="G11722" s="2">
        <v>0.83429699999999996</v>
      </c>
      <c r="H11722" s="2">
        <v>0.84597800000000001</v>
      </c>
      <c r="J11722" s="2">
        <v>13.22003</v>
      </c>
      <c r="K11722" s="2">
        <v>0.51794799999999996</v>
      </c>
      <c r="L11722" s="2">
        <v>7.5623999999999997E-2</v>
      </c>
    </row>
    <row r="11723" spans="1:12" x14ac:dyDescent="0.2">
      <c r="A11723" s="2">
        <v>13.22073</v>
      </c>
      <c r="B11723" s="2">
        <v>72.731359999999995</v>
      </c>
      <c r="C11723" s="2">
        <v>1.008796</v>
      </c>
      <c r="D11723" s="2">
        <v>1.8537250000000001</v>
      </c>
      <c r="F11723" s="2">
        <v>13.217930000000001</v>
      </c>
      <c r="G11723" s="2">
        <v>0.83457199999999998</v>
      </c>
      <c r="H11723" s="2">
        <v>0.845947</v>
      </c>
      <c r="J11723" s="2">
        <v>13.22073</v>
      </c>
      <c r="K11723" s="2">
        <v>0.51774399999999998</v>
      </c>
      <c r="L11723" s="2">
        <v>7.5819999999999999E-2</v>
      </c>
    </row>
    <row r="11724" spans="1:12" x14ac:dyDescent="0.2">
      <c r="A11724" s="2">
        <v>13.22143</v>
      </c>
      <c r="B11724" s="2">
        <v>72.671350000000004</v>
      </c>
      <c r="C11724" s="2">
        <v>1.009517</v>
      </c>
      <c r="D11724" s="2">
        <v>1.8547469999999999</v>
      </c>
      <c r="F11724" s="2">
        <v>13.218629999999999</v>
      </c>
      <c r="G11724" s="2">
        <v>0.83489999999999998</v>
      </c>
      <c r="H11724" s="2">
        <v>0.84599299999999999</v>
      </c>
      <c r="J11724" s="2">
        <v>13.22143</v>
      </c>
      <c r="K11724" s="2">
        <v>0.517401</v>
      </c>
      <c r="L11724" s="2">
        <v>7.5582999999999997E-2</v>
      </c>
    </row>
    <row r="11725" spans="1:12" x14ac:dyDescent="0.2">
      <c r="A11725" s="2">
        <v>13.22214</v>
      </c>
      <c r="B11725" s="2">
        <v>72.61103</v>
      </c>
      <c r="C11725" s="2">
        <v>1.0107379999999999</v>
      </c>
      <c r="D11725" s="2">
        <v>1.8563339999999999</v>
      </c>
      <c r="F11725" s="2">
        <v>13.219329999999999</v>
      </c>
      <c r="G11725" s="2">
        <v>0.83519699999999997</v>
      </c>
      <c r="H11725" s="2">
        <v>0.84637499999999999</v>
      </c>
      <c r="J11725" s="2">
        <v>13.22214</v>
      </c>
      <c r="K11725" s="2">
        <v>0.51716799999999996</v>
      </c>
      <c r="L11725" s="2">
        <v>7.5509000000000007E-2</v>
      </c>
    </row>
    <row r="11726" spans="1:12" x14ac:dyDescent="0.2">
      <c r="A11726" s="2">
        <v>13.22284</v>
      </c>
      <c r="B11726" s="2">
        <v>72.551109999999994</v>
      </c>
      <c r="C11726" s="2">
        <v>1.011665</v>
      </c>
      <c r="D11726" s="2">
        <v>1.857326</v>
      </c>
      <c r="F11726" s="2">
        <v>13.22003</v>
      </c>
      <c r="G11726" s="2">
        <v>0.83539600000000003</v>
      </c>
      <c r="H11726" s="2">
        <v>0.84706099999999995</v>
      </c>
      <c r="J11726" s="2">
        <v>13.22284</v>
      </c>
      <c r="K11726" s="2">
        <v>0.51711600000000002</v>
      </c>
      <c r="L11726" s="2">
        <v>7.5458999999999998E-2</v>
      </c>
    </row>
    <row r="11727" spans="1:12" x14ac:dyDescent="0.2">
      <c r="A11727" s="2">
        <v>13.22354</v>
      </c>
      <c r="B11727" s="2">
        <v>72.491259999999997</v>
      </c>
      <c r="C11727" s="2">
        <v>1.012588</v>
      </c>
      <c r="D11727" s="2">
        <v>1.857883</v>
      </c>
      <c r="F11727" s="2">
        <v>13.22073</v>
      </c>
      <c r="G11727" s="2">
        <v>0.83583099999999999</v>
      </c>
      <c r="H11727" s="2">
        <v>0.84732099999999999</v>
      </c>
      <c r="J11727" s="2">
        <v>13.22354</v>
      </c>
      <c r="K11727" s="2">
        <v>0.51692199999999999</v>
      </c>
      <c r="L11727" s="2">
        <v>7.5342000000000006E-2</v>
      </c>
    </row>
    <row r="11728" spans="1:12" x14ac:dyDescent="0.2">
      <c r="A11728" s="2">
        <v>13.22424</v>
      </c>
      <c r="B11728" s="2">
        <v>72.431489999999997</v>
      </c>
      <c r="C11728" s="2">
        <v>1.0133239999999999</v>
      </c>
      <c r="D11728" s="2">
        <v>1.8592789999999999</v>
      </c>
      <c r="F11728" s="2">
        <v>13.22143</v>
      </c>
      <c r="G11728" s="2">
        <v>0.83638000000000001</v>
      </c>
      <c r="H11728" s="2">
        <v>0.84765599999999997</v>
      </c>
      <c r="J11728" s="2">
        <v>13.22424</v>
      </c>
      <c r="K11728" s="2">
        <v>0.51651000000000002</v>
      </c>
      <c r="L11728" s="2">
        <v>7.5473999999999999E-2</v>
      </c>
    </row>
    <row r="11729" spans="1:12" x14ac:dyDescent="0.2">
      <c r="A11729" s="2">
        <v>13.22494</v>
      </c>
      <c r="B11729" s="2">
        <v>72.372280000000003</v>
      </c>
      <c r="C11729" s="2">
        <v>1.0142659999999999</v>
      </c>
      <c r="D11729" s="2">
        <v>1.8608659999999999</v>
      </c>
      <c r="F11729" s="2">
        <v>13.22214</v>
      </c>
      <c r="G11729" s="2">
        <v>0.83676899999999999</v>
      </c>
      <c r="H11729" s="2">
        <v>0.84851799999999999</v>
      </c>
      <c r="J11729" s="2">
        <v>13.22494</v>
      </c>
      <c r="K11729" s="2">
        <v>0.51624499999999995</v>
      </c>
      <c r="L11729" s="2">
        <v>7.5885999999999995E-2</v>
      </c>
    </row>
    <row r="11730" spans="1:12" x14ac:dyDescent="0.2">
      <c r="A11730" s="2">
        <v>13.22564</v>
      </c>
      <c r="B11730" s="2">
        <v>72.312820000000002</v>
      </c>
      <c r="C11730" s="2">
        <v>1.015334</v>
      </c>
      <c r="D11730" s="2">
        <v>1.861812</v>
      </c>
      <c r="F11730" s="2">
        <v>13.22284</v>
      </c>
      <c r="G11730" s="2">
        <v>0.83745599999999998</v>
      </c>
      <c r="H11730" s="2">
        <v>0.84889999999999999</v>
      </c>
      <c r="J11730" s="2">
        <v>13.22564</v>
      </c>
      <c r="K11730" s="2">
        <v>0.51611099999999999</v>
      </c>
      <c r="L11730" s="2">
        <v>7.6252E-2</v>
      </c>
    </row>
    <row r="11731" spans="1:12" x14ac:dyDescent="0.2">
      <c r="A11731" s="2">
        <v>13.22634</v>
      </c>
      <c r="B11731" s="2">
        <v>72.253200000000007</v>
      </c>
      <c r="C11731" s="2">
        <v>1.016059</v>
      </c>
      <c r="D11731" s="2">
        <v>1.862994</v>
      </c>
      <c r="F11731" s="2">
        <v>13.22354</v>
      </c>
      <c r="G11731" s="2">
        <v>0.83805799999999997</v>
      </c>
      <c r="H11731" s="2">
        <v>0.84953299999999998</v>
      </c>
      <c r="J11731" s="2">
        <v>13.22634</v>
      </c>
      <c r="K11731" s="2">
        <v>0.51611099999999999</v>
      </c>
      <c r="L11731" s="2">
        <v>7.6032000000000002E-2</v>
      </c>
    </row>
    <row r="11732" spans="1:12" x14ac:dyDescent="0.2">
      <c r="A11732" s="2">
        <v>13.22705</v>
      </c>
      <c r="B11732" s="2">
        <v>72.193039999999996</v>
      </c>
      <c r="C11732" s="2">
        <v>1.0168790000000001</v>
      </c>
      <c r="D11732" s="2">
        <v>1.8644970000000001</v>
      </c>
      <c r="F11732" s="2">
        <v>13.22424</v>
      </c>
      <c r="G11732" s="2">
        <v>0.83888200000000002</v>
      </c>
      <c r="H11732" s="2">
        <v>0.850159</v>
      </c>
      <c r="J11732" s="2">
        <v>13.22705</v>
      </c>
      <c r="K11732" s="2">
        <v>0.51596799999999998</v>
      </c>
      <c r="L11732" s="2">
        <v>7.5758000000000006E-2</v>
      </c>
    </row>
    <row r="11733" spans="1:12" x14ac:dyDescent="0.2">
      <c r="A11733" s="2">
        <v>13.22775</v>
      </c>
      <c r="B11733" s="2">
        <v>72.133219999999994</v>
      </c>
      <c r="C11733" s="2">
        <v>1.017978</v>
      </c>
      <c r="D11733" s="2">
        <v>1.8658859999999999</v>
      </c>
      <c r="F11733" s="2">
        <v>13.22494</v>
      </c>
      <c r="G11733" s="2">
        <v>0.83930199999999999</v>
      </c>
      <c r="H11733" s="2">
        <v>0.85048699999999999</v>
      </c>
      <c r="J11733" s="2">
        <v>13.22775</v>
      </c>
      <c r="K11733" s="2">
        <v>0.51579699999999995</v>
      </c>
      <c r="L11733" s="2">
        <v>7.5247999999999995E-2</v>
      </c>
    </row>
    <row r="11734" spans="1:12" x14ac:dyDescent="0.2">
      <c r="A11734" s="2">
        <v>13.22845</v>
      </c>
      <c r="B11734" s="2">
        <v>72.073260000000005</v>
      </c>
      <c r="C11734" s="2">
        <v>1.0188550000000001</v>
      </c>
      <c r="D11734" s="2">
        <v>1.866862</v>
      </c>
      <c r="F11734" s="2">
        <v>13.22564</v>
      </c>
      <c r="G11734" s="2">
        <v>0.84027099999999999</v>
      </c>
      <c r="H11734" s="2">
        <v>0.85092199999999996</v>
      </c>
      <c r="J11734" s="2">
        <v>13.22845</v>
      </c>
      <c r="K11734" s="2">
        <v>0.51582899999999998</v>
      </c>
      <c r="L11734" s="2">
        <v>7.5233999999999995E-2</v>
      </c>
    </row>
    <row r="11735" spans="1:12" x14ac:dyDescent="0.2">
      <c r="A11735" s="2">
        <v>13.229150000000001</v>
      </c>
      <c r="B11735" s="2">
        <v>72.013019999999997</v>
      </c>
      <c r="C11735" s="2">
        <v>1.0197590000000001</v>
      </c>
      <c r="D11735" s="2">
        <v>1.8677859999999999</v>
      </c>
      <c r="F11735" s="2">
        <v>13.22634</v>
      </c>
      <c r="G11735" s="2">
        <v>0.84091199999999999</v>
      </c>
      <c r="H11735" s="2">
        <v>0.85092199999999996</v>
      </c>
      <c r="J11735" s="2">
        <v>13.229150000000001</v>
      </c>
      <c r="K11735" s="2">
        <v>0.51600100000000004</v>
      </c>
      <c r="L11735" s="2">
        <v>7.5619000000000006E-2</v>
      </c>
    </row>
    <row r="11736" spans="1:12" x14ac:dyDescent="0.2">
      <c r="A11736" s="2">
        <v>13.229850000000001</v>
      </c>
      <c r="B11736" s="2">
        <v>71.953270000000003</v>
      </c>
      <c r="C11736" s="2">
        <v>1.0203580000000001</v>
      </c>
      <c r="D11736" s="2">
        <v>1.868846</v>
      </c>
      <c r="F11736" s="2">
        <v>13.22705</v>
      </c>
      <c r="G11736" s="2">
        <v>0.84104199999999996</v>
      </c>
      <c r="H11736" s="2">
        <v>0.85137200000000002</v>
      </c>
      <c r="J11736" s="2">
        <v>13.229850000000001</v>
      </c>
      <c r="K11736" s="2">
        <v>0.51617999999999997</v>
      </c>
      <c r="L11736" s="2">
        <v>7.5725000000000001E-2</v>
      </c>
    </row>
    <row r="11737" spans="1:12" x14ac:dyDescent="0.2">
      <c r="A11737" s="2">
        <v>13.230549999999999</v>
      </c>
      <c r="B11737" s="2">
        <v>71.894260000000003</v>
      </c>
      <c r="C11737" s="2">
        <v>1.0211170000000001</v>
      </c>
      <c r="D11737" s="2">
        <v>1.8700969999999999</v>
      </c>
      <c r="F11737" s="2">
        <v>13.22775</v>
      </c>
      <c r="G11737" s="2">
        <v>0.84157599999999999</v>
      </c>
      <c r="H11737" s="2">
        <v>0.85165400000000002</v>
      </c>
      <c r="J11737" s="2">
        <v>13.230549999999999</v>
      </c>
      <c r="K11737" s="2">
        <v>0.51631499999999997</v>
      </c>
      <c r="L11737" s="2">
        <v>7.5217000000000006E-2</v>
      </c>
    </row>
    <row r="11738" spans="1:12" x14ac:dyDescent="0.2">
      <c r="A11738" s="2">
        <v>13.231249999999999</v>
      </c>
      <c r="B11738" s="2">
        <v>71.835449999999994</v>
      </c>
      <c r="C11738" s="2">
        <v>1.021892</v>
      </c>
      <c r="D11738" s="2">
        <v>1.871318</v>
      </c>
      <c r="F11738" s="2">
        <v>13.22845</v>
      </c>
      <c r="G11738" s="2">
        <v>0.84262099999999995</v>
      </c>
      <c r="H11738" s="2">
        <v>0.85208099999999998</v>
      </c>
      <c r="J11738" s="2">
        <v>13.231249999999999</v>
      </c>
      <c r="K11738" s="2">
        <v>0.51635200000000003</v>
      </c>
      <c r="L11738" s="2">
        <v>7.4804999999999996E-2</v>
      </c>
    </row>
    <row r="11739" spans="1:12" x14ac:dyDescent="0.2">
      <c r="A11739" s="2">
        <v>13.231960000000001</v>
      </c>
      <c r="B11739" s="2">
        <v>71.776089999999996</v>
      </c>
      <c r="C11739" s="2">
        <v>1.0229330000000001</v>
      </c>
      <c r="D11739" s="2">
        <v>1.872905</v>
      </c>
      <c r="F11739" s="2">
        <v>13.229150000000001</v>
      </c>
      <c r="G11739" s="2">
        <v>0.84339900000000001</v>
      </c>
      <c r="H11739" s="2">
        <v>0.85295900000000002</v>
      </c>
      <c r="J11739" s="2">
        <v>13.231960000000001</v>
      </c>
      <c r="K11739" s="2">
        <v>0.51649699999999998</v>
      </c>
      <c r="L11739" s="2">
        <v>7.4551999999999993E-2</v>
      </c>
    </row>
    <row r="11740" spans="1:12" x14ac:dyDescent="0.2">
      <c r="A11740" s="2">
        <v>13.232659999999999</v>
      </c>
      <c r="B11740" s="2">
        <v>71.717029999999994</v>
      </c>
      <c r="C11740" s="2">
        <v>1.023952</v>
      </c>
      <c r="D11740" s="2">
        <v>1.8740950000000001</v>
      </c>
      <c r="F11740" s="2">
        <v>13.229850000000001</v>
      </c>
      <c r="G11740" s="2">
        <v>0.84442099999999998</v>
      </c>
      <c r="H11740" s="2">
        <v>0.85363</v>
      </c>
      <c r="J11740" s="2">
        <v>13.232659999999999</v>
      </c>
      <c r="K11740" s="2">
        <v>0.51682499999999998</v>
      </c>
      <c r="L11740" s="2">
        <v>7.4399999999999994E-2</v>
      </c>
    </row>
    <row r="11741" spans="1:12" x14ac:dyDescent="0.2">
      <c r="A11741" s="2">
        <v>13.233359999999999</v>
      </c>
      <c r="B11741" s="2">
        <v>71.657939999999996</v>
      </c>
      <c r="C11741" s="2">
        <v>1.024448</v>
      </c>
      <c r="D11741" s="2">
        <v>1.8750560000000001</v>
      </c>
      <c r="F11741" s="2">
        <v>13.230549999999999</v>
      </c>
      <c r="G11741" s="2">
        <v>0.84480999999999995</v>
      </c>
      <c r="H11741" s="2">
        <v>0.85412600000000005</v>
      </c>
      <c r="J11741" s="2">
        <v>13.233359999999999</v>
      </c>
      <c r="K11741" s="2">
        <v>0.51697099999999996</v>
      </c>
      <c r="L11741" s="2">
        <v>7.4254000000000001E-2</v>
      </c>
    </row>
    <row r="11742" spans="1:12" x14ac:dyDescent="0.2">
      <c r="A11742" s="2">
        <v>13.234059999999999</v>
      </c>
      <c r="B11742" s="2">
        <v>71.598820000000003</v>
      </c>
      <c r="C11742" s="2">
        <v>1.0259050000000001</v>
      </c>
      <c r="D11742" s="2">
        <v>1.8764529999999999</v>
      </c>
      <c r="F11742" s="2">
        <v>13.231249999999999</v>
      </c>
      <c r="G11742" s="2">
        <v>0.84500900000000001</v>
      </c>
      <c r="H11742" s="2">
        <v>0.85484300000000002</v>
      </c>
      <c r="J11742" s="2">
        <v>13.234059999999999</v>
      </c>
      <c r="K11742" s="2">
        <v>0.51670199999999999</v>
      </c>
      <c r="L11742" s="2">
        <v>7.4235999999999996E-2</v>
      </c>
    </row>
    <row r="11743" spans="1:12" x14ac:dyDescent="0.2">
      <c r="A11743" s="2">
        <v>13.23476</v>
      </c>
      <c r="B11743" s="2">
        <v>71.53931</v>
      </c>
      <c r="C11743" s="2">
        <v>1.0273509999999999</v>
      </c>
      <c r="D11743" s="2">
        <v>1.877856</v>
      </c>
      <c r="F11743" s="2">
        <v>13.231960000000001</v>
      </c>
      <c r="G11743" s="2">
        <v>0.84567300000000001</v>
      </c>
      <c r="H11743" s="2">
        <v>0.85459099999999999</v>
      </c>
      <c r="J11743" s="2">
        <v>13.23476</v>
      </c>
      <c r="K11743" s="2">
        <v>0.516571</v>
      </c>
      <c r="L11743" s="2">
        <v>7.3968000000000006E-2</v>
      </c>
    </row>
    <row r="11744" spans="1:12" x14ac:dyDescent="0.2">
      <c r="A11744" s="2">
        <v>13.23546</v>
      </c>
      <c r="B11744" s="2">
        <v>71.480519999999999</v>
      </c>
      <c r="C11744" s="2">
        <v>1.0283880000000001</v>
      </c>
      <c r="D11744" s="2">
        <v>1.8791610000000001</v>
      </c>
      <c r="F11744" s="2">
        <v>13.232659999999999</v>
      </c>
      <c r="G11744" s="2">
        <v>0.84597800000000001</v>
      </c>
      <c r="H11744" s="2">
        <v>0.85539200000000004</v>
      </c>
      <c r="J11744" s="2">
        <v>13.23546</v>
      </c>
      <c r="K11744" s="2">
        <v>0.51695999999999998</v>
      </c>
      <c r="L11744" s="2">
        <v>7.3398000000000005E-2</v>
      </c>
    </row>
    <row r="11745" spans="1:12" x14ac:dyDescent="0.2">
      <c r="A11745" s="2">
        <v>13.23616</v>
      </c>
      <c r="B11745" s="2">
        <v>71.421809999999994</v>
      </c>
      <c r="C11745" s="2">
        <v>1.0294110000000001</v>
      </c>
      <c r="D11745" s="2">
        <v>1.8801760000000001</v>
      </c>
      <c r="F11745" s="2">
        <v>13.233359999999999</v>
      </c>
      <c r="G11745" s="2">
        <v>0.845947</v>
      </c>
      <c r="H11745" s="2">
        <v>0.85594199999999998</v>
      </c>
      <c r="J11745" s="2">
        <v>13.23616</v>
      </c>
      <c r="K11745" s="2">
        <v>0.517235</v>
      </c>
      <c r="L11745" s="2">
        <v>7.2626999999999997E-2</v>
      </c>
    </row>
    <row r="11746" spans="1:12" x14ac:dyDescent="0.2">
      <c r="A11746" s="2">
        <v>13.23686</v>
      </c>
      <c r="B11746" s="2">
        <v>71.362960000000001</v>
      </c>
      <c r="C11746" s="2">
        <v>1.030257</v>
      </c>
      <c r="D11746" s="2">
        <v>1.881267</v>
      </c>
      <c r="F11746" s="2">
        <v>13.234059999999999</v>
      </c>
      <c r="G11746" s="2">
        <v>0.84599299999999999</v>
      </c>
      <c r="H11746" s="2">
        <v>0.85624699999999998</v>
      </c>
      <c r="J11746" s="2">
        <v>13.23686</v>
      </c>
      <c r="K11746" s="2">
        <v>0.51715599999999995</v>
      </c>
      <c r="L11746" s="2">
        <v>7.2197999999999998E-2</v>
      </c>
    </row>
    <row r="11747" spans="1:12" x14ac:dyDescent="0.2">
      <c r="A11747" s="2">
        <v>13.23757</v>
      </c>
      <c r="B11747" s="2">
        <v>71.304130000000001</v>
      </c>
      <c r="C11747" s="2">
        <v>1.030589</v>
      </c>
      <c r="D11747" s="2">
        <v>1.882655</v>
      </c>
      <c r="F11747" s="2">
        <v>13.23476</v>
      </c>
      <c r="G11747" s="2">
        <v>0.84637499999999999</v>
      </c>
      <c r="H11747" s="2">
        <v>0.85683399999999998</v>
      </c>
      <c r="J11747" s="2">
        <v>13.23757</v>
      </c>
      <c r="K11747" s="2">
        <v>0.51684399999999997</v>
      </c>
      <c r="L11747" s="2">
        <v>7.2149000000000005E-2</v>
      </c>
    </row>
    <row r="11748" spans="1:12" x14ac:dyDescent="0.2">
      <c r="A11748" s="2">
        <v>13.23827</v>
      </c>
      <c r="B11748" s="2">
        <v>71.245710000000003</v>
      </c>
      <c r="C11748" s="2">
        <v>1.031711</v>
      </c>
      <c r="D11748" s="2">
        <v>1.884296</v>
      </c>
      <c r="F11748" s="2">
        <v>13.23546</v>
      </c>
      <c r="G11748" s="2">
        <v>0.84706099999999995</v>
      </c>
      <c r="H11748" s="2">
        <v>0.85743000000000003</v>
      </c>
      <c r="J11748" s="2">
        <v>13.23827</v>
      </c>
      <c r="K11748" s="2">
        <v>0.51671400000000001</v>
      </c>
      <c r="L11748" s="2">
        <v>7.2007000000000002E-2</v>
      </c>
    </row>
    <row r="11749" spans="1:12" x14ac:dyDescent="0.2">
      <c r="A11749" s="2">
        <v>13.23897</v>
      </c>
      <c r="B11749" s="2">
        <v>71.186869999999999</v>
      </c>
      <c r="C11749" s="2">
        <v>1.0323359999999999</v>
      </c>
      <c r="D11749" s="2">
        <v>1.8855930000000001</v>
      </c>
      <c r="F11749" s="2">
        <v>13.23616</v>
      </c>
      <c r="G11749" s="2">
        <v>0.84732099999999999</v>
      </c>
      <c r="H11749" s="2">
        <v>0.85829900000000003</v>
      </c>
      <c r="J11749" s="2">
        <v>13.23897</v>
      </c>
      <c r="K11749" s="2">
        <v>0.51676900000000003</v>
      </c>
      <c r="L11749" s="2">
        <v>7.1716000000000002E-2</v>
      </c>
    </row>
    <row r="11750" spans="1:12" x14ac:dyDescent="0.2">
      <c r="A11750" s="2">
        <v>13.23967</v>
      </c>
      <c r="B11750" s="2">
        <v>71.127709999999993</v>
      </c>
      <c r="C11750" s="2">
        <v>1.033115</v>
      </c>
      <c r="D11750" s="2">
        <v>1.8861950000000001</v>
      </c>
      <c r="F11750" s="2">
        <v>13.23686</v>
      </c>
      <c r="G11750" s="2">
        <v>0.84765599999999997</v>
      </c>
      <c r="H11750" s="2">
        <v>0.85807</v>
      </c>
      <c r="J11750" s="2">
        <v>13.23967</v>
      </c>
      <c r="K11750" s="2">
        <v>0.51717900000000006</v>
      </c>
      <c r="L11750" s="2">
        <v>7.1610999999999994E-2</v>
      </c>
    </row>
    <row r="11751" spans="1:12" x14ac:dyDescent="0.2">
      <c r="A11751" s="2">
        <v>13.24037</v>
      </c>
      <c r="B11751" s="2">
        <v>71.068989999999999</v>
      </c>
      <c r="C11751" s="2">
        <v>1.034316</v>
      </c>
      <c r="D11751" s="2">
        <v>1.886806</v>
      </c>
      <c r="F11751" s="2">
        <v>13.23757</v>
      </c>
      <c r="G11751" s="2">
        <v>0.84851799999999999</v>
      </c>
      <c r="H11751" s="2">
        <v>0.858429</v>
      </c>
      <c r="J11751" s="2">
        <v>13.24037</v>
      </c>
      <c r="K11751" s="2">
        <v>0.517378</v>
      </c>
      <c r="L11751" s="2">
        <v>7.1753999999999998E-2</v>
      </c>
    </row>
    <row r="11752" spans="1:12" x14ac:dyDescent="0.2">
      <c r="A11752" s="2">
        <v>13.241070000000001</v>
      </c>
      <c r="B11752" s="2">
        <v>71.010159999999999</v>
      </c>
      <c r="C11752" s="2">
        <v>1.035644</v>
      </c>
      <c r="D11752" s="2">
        <v>1.8878740000000001</v>
      </c>
      <c r="F11752" s="2">
        <v>13.23827</v>
      </c>
      <c r="G11752" s="2">
        <v>0.84889999999999999</v>
      </c>
      <c r="H11752" s="2">
        <v>0.85925300000000004</v>
      </c>
      <c r="J11752" s="2">
        <v>13.241070000000001</v>
      </c>
      <c r="K11752" s="2">
        <v>0.51737999999999995</v>
      </c>
      <c r="L11752" s="2">
        <v>7.2039000000000006E-2</v>
      </c>
    </row>
    <row r="11753" spans="1:12" x14ac:dyDescent="0.2">
      <c r="A11753" s="2">
        <v>13.241770000000001</v>
      </c>
      <c r="B11753" s="2">
        <v>70.951800000000006</v>
      </c>
      <c r="C11753" s="2">
        <v>1.0369060000000001</v>
      </c>
      <c r="D11753" s="2">
        <v>1.8893390000000001</v>
      </c>
      <c r="F11753" s="2">
        <v>13.23897</v>
      </c>
      <c r="G11753" s="2">
        <v>0.84953299999999998</v>
      </c>
      <c r="H11753" s="2">
        <v>0.86004599999999998</v>
      </c>
      <c r="J11753" s="2">
        <v>13.241770000000001</v>
      </c>
      <c r="K11753" s="2">
        <v>0.51731300000000002</v>
      </c>
      <c r="L11753" s="2">
        <v>7.2358000000000006E-2</v>
      </c>
    </row>
    <row r="11754" spans="1:12" x14ac:dyDescent="0.2">
      <c r="A11754" s="2">
        <v>13.24248</v>
      </c>
      <c r="B11754" s="2">
        <v>70.8934</v>
      </c>
      <c r="C11754" s="2">
        <v>1.038287</v>
      </c>
      <c r="D11754" s="2">
        <v>1.890933</v>
      </c>
      <c r="F11754" s="2">
        <v>13.23967</v>
      </c>
      <c r="G11754" s="2">
        <v>0.850159</v>
      </c>
      <c r="H11754" s="2">
        <v>0.86096200000000001</v>
      </c>
      <c r="J11754" s="2">
        <v>13.24248</v>
      </c>
      <c r="K11754" s="2">
        <v>0.51717000000000002</v>
      </c>
      <c r="L11754" s="2">
        <v>7.2505E-2</v>
      </c>
    </row>
    <row r="11755" spans="1:12" x14ac:dyDescent="0.2">
      <c r="A11755" s="2">
        <v>13.243180000000001</v>
      </c>
      <c r="B11755" s="2">
        <v>70.834109999999995</v>
      </c>
      <c r="C11755" s="2">
        <v>1.0397479999999999</v>
      </c>
      <c r="D11755" s="2">
        <v>1.8920090000000001</v>
      </c>
      <c r="F11755" s="2">
        <v>13.24037</v>
      </c>
      <c r="G11755" s="2">
        <v>0.85048699999999999</v>
      </c>
      <c r="H11755" s="2">
        <v>0.86177099999999995</v>
      </c>
      <c r="J11755" s="2">
        <v>13.243180000000001</v>
      </c>
      <c r="K11755" s="2">
        <v>0.517042</v>
      </c>
      <c r="L11755" s="2">
        <v>7.2777999999999995E-2</v>
      </c>
    </row>
    <row r="11756" spans="1:12" x14ac:dyDescent="0.2">
      <c r="A11756" s="2">
        <v>13.243880000000001</v>
      </c>
      <c r="B11756" s="2">
        <v>70.775419999999997</v>
      </c>
      <c r="C11756" s="2">
        <v>1.040675</v>
      </c>
      <c r="D11756" s="2">
        <v>1.893367</v>
      </c>
      <c r="F11756" s="2">
        <v>13.241070000000001</v>
      </c>
      <c r="G11756" s="2">
        <v>0.85092199999999996</v>
      </c>
      <c r="H11756" s="2">
        <v>0.86244200000000004</v>
      </c>
      <c r="J11756" s="2">
        <v>13.243880000000001</v>
      </c>
      <c r="K11756" s="2">
        <v>0.51696200000000003</v>
      </c>
      <c r="L11756" s="2">
        <v>7.2576000000000002E-2</v>
      </c>
    </row>
    <row r="11757" spans="1:12" x14ac:dyDescent="0.2">
      <c r="A11757" s="2">
        <v>13.244579999999999</v>
      </c>
      <c r="B11757" s="2">
        <v>70.716989999999996</v>
      </c>
      <c r="C11757" s="2">
        <v>1.0416859999999999</v>
      </c>
      <c r="D11757" s="2">
        <v>1.8952819999999999</v>
      </c>
      <c r="F11757" s="2">
        <v>13.241770000000001</v>
      </c>
      <c r="G11757" s="2">
        <v>0.85092199999999996</v>
      </c>
      <c r="H11757" s="2">
        <v>0.86339600000000005</v>
      </c>
      <c r="J11757" s="2">
        <v>13.244579999999999</v>
      </c>
      <c r="K11757" s="2">
        <v>0.51695800000000003</v>
      </c>
      <c r="L11757" s="2">
        <v>7.1892999999999999E-2</v>
      </c>
    </row>
    <row r="11758" spans="1:12" x14ac:dyDescent="0.2">
      <c r="A11758" s="2">
        <v>13.245279999999999</v>
      </c>
      <c r="B11758" s="2">
        <v>70.658789999999996</v>
      </c>
      <c r="C11758" s="2">
        <v>1.042537</v>
      </c>
      <c r="D11758" s="2">
        <v>1.896587</v>
      </c>
      <c r="F11758" s="2">
        <v>13.24248</v>
      </c>
      <c r="G11758" s="2">
        <v>0.85137200000000002</v>
      </c>
      <c r="H11758" s="2">
        <v>0.86410500000000001</v>
      </c>
      <c r="J11758" s="2">
        <v>13.245279999999999</v>
      </c>
      <c r="K11758" s="2">
        <v>0.51704000000000006</v>
      </c>
      <c r="L11758" s="2">
        <v>7.1563000000000002E-2</v>
      </c>
    </row>
    <row r="11759" spans="1:12" x14ac:dyDescent="0.2">
      <c r="A11759" s="2">
        <v>13.245979999999999</v>
      </c>
      <c r="B11759" s="2">
        <v>70.600399999999993</v>
      </c>
      <c r="C11759" s="2">
        <v>1.043674</v>
      </c>
      <c r="D11759" s="2">
        <v>1.897594</v>
      </c>
      <c r="F11759" s="2">
        <v>13.243180000000001</v>
      </c>
      <c r="G11759" s="2">
        <v>0.85165400000000002</v>
      </c>
      <c r="H11759" s="2">
        <v>0.86482199999999998</v>
      </c>
      <c r="J11759" s="2">
        <v>13.245979999999999</v>
      </c>
      <c r="K11759" s="2">
        <v>0.51684600000000003</v>
      </c>
      <c r="L11759" s="2">
        <v>7.1337999999999999E-2</v>
      </c>
    </row>
    <row r="11760" spans="1:12" x14ac:dyDescent="0.2">
      <c r="A11760" s="2">
        <v>13.24668</v>
      </c>
      <c r="B11760" s="2">
        <v>70.542599999999993</v>
      </c>
      <c r="C11760" s="2">
        <v>1.044448</v>
      </c>
      <c r="D11760" s="2">
        <v>1.8989290000000001</v>
      </c>
      <c r="F11760" s="2">
        <v>13.243880000000001</v>
      </c>
      <c r="G11760" s="2">
        <v>0.85208099999999998</v>
      </c>
      <c r="H11760" s="2">
        <v>0.86461600000000005</v>
      </c>
      <c r="J11760" s="2">
        <v>13.24668</v>
      </c>
      <c r="K11760" s="2">
        <v>0.51702499999999996</v>
      </c>
      <c r="L11760" s="2">
        <v>7.1152999999999994E-2</v>
      </c>
    </row>
    <row r="11761" spans="1:12" x14ac:dyDescent="0.2">
      <c r="A11761" s="2">
        <v>13.247389999999999</v>
      </c>
      <c r="B11761" s="2">
        <v>70.484710000000007</v>
      </c>
      <c r="C11761" s="2">
        <v>1.045509</v>
      </c>
      <c r="D11761" s="2">
        <v>1.900188</v>
      </c>
      <c r="F11761" s="2">
        <v>13.244579999999999</v>
      </c>
      <c r="G11761" s="2">
        <v>0.85295900000000002</v>
      </c>
      <c r="H11761" s="2">
        <v>0.86511199999999999</v>
      </c>
      <c r="J11761" s="2">
        <v>13.247389999999999</v>
      </c>
      <c r="K11761" s="2">
        <v>0.51732400000000001</v>
      </c>
      <c r="L11761" s="2">
        <v>7.1389999999999995E-2</v>
      </c>
    </row>
    <row r="11762" spans="1:12" x14ac:dyDescent="0.2">
      <c r="A11762" s="2">
        <v>13.248089999999999</v>
      </c>
      <c r="B11762" s="2">
        <v>70.426720000000003</v>
      </c>
      <c r="C11762" s="2">
        <v>1.046313</v>
      </c>
      <c r="D11762" s="2">
        <v>1.9016219999999999</v>
      </c>
      <c r="F11762" s="2">
        <v>13.245279999999999</v>
      </c>
      <c r="G11762" s="2">
        <v>0.85363</v>
      </c>
      <c r="H11762" s="2">
        <v>0.86550899999999997</v>
      </c>
      <c r="J11762" s="2">
        <v>13.248089999999999</v>
      </c>
      <c r="K11762" s="2">
        <v>0.51732199999999995</v>
      </c>
      <c r="L11762" s="2">
        <v>7.1625999999999995E-2</v>
      </c>
    </row>
    <row r="11763" spans="1:12" x14ac:dyDescent="0.2">
      <c r="A11763" s="2">
        <v>13.24879</v>
      </c>
      <c r="B11763" s="2">
        <v>70.370159999999998</v>
      </c>
      <c r="C11763" s="2">
        <v>1.046996</v>
      </c>
      <c r="D11763" s="2">
        <v>1.9035139999999999</v>
      </c>
      <c r="F11763" s="2">
        <v>13.245979999999999</v>
      </c>
      <c r="G11763" s="2">
        <v>0.85412600000000005</v>
      </c>
      <c r="H11763" s="2">
        <v>0.86549399999999999</v>
      </c>
      <c r="J11763" s="2">
        <v>13.24879</v>
      </c>
      <c r="K11763" s="2">
        <v>0.51733399999999996</v>
      </c>
      <c r="L11763" s="2">
        <v>7.1606000000000003E-2</v>
      </c>
    </row>
    <row r="11764" spans="1:12" x14ac:dyDescent="0.2">
      <c r="A11764" s="2">
        <v>13.24949</v>
      </c>
      <c r="B11764" s="2">
        <v>70.317740000000001</v>
      </c>
      <c r="C11764" s="2">
        <v>1.047828</v>
      </c>
      <c r="D11764" s="2">
        <v>1.9053599999999999</v>
      </c>
      <c r="F11764" s="2">
        <v>13.24668</v>
      </c>
      <c r="G11764" s="2">
        <v>0.85484300000000002</v>
      </c>
      <c r="H11764" s="2">
        <v>0.866066</v>
      </c>
      <c r="J11764" s="2">
        <v>13.24949</v>
      </c>
      <c r="K11764" s="2">
        <v>0.51748300000000003</v>
      </c>
      <c r="L11764" s="2">
        <v>7.1268999999999999E-2</v>
      </c>
    </row>
    <row r="11765" spans="1:12" x14ac:dyDescent="0.2">
      <c r="A11765" s="2">
        <v>13.25019</v>
      </c>
      <c r="B11765" s="2">
        <v>70.267309999999995</v>
      </c>
      <c r="C11765" s="2">
        <v>1.0491550000000001</v>
      </c>
      <c r="D11765" s="2">
        <v>1.9067179999999999</v>
      </c>
      <c r="F11765" s="2">
        <v>13.247389999999999</v>
      </c>
      <c r="G11765" s="2">
        <v>0.85459099999999999</v>
      </c>
      <c r="H11765" s="2">
        <v>0.86634800000000001</v>
      </c>
      <c r="J11765" s="2">
        <v>13.25019</v>
      </c>
      <c r="K11765" s="2">
        <v>0.51786600000000005</v>
      </c>
      <c r="L11765" s="2">
        <v>7.0817000000000005E-2</v>
      </c>
    </row>
    <row r="11766" spans="1:12" x14ac:dyDescent="0.2">
      <c r="A11766" s="2">
        <v>13.25089</v>
      </c>
      <c r="B11766" s="2">
        <v>70.215119999999999</v>
      </c>
      <c r="C11766" s="2">
        <v>1.050613</v>
      </c>
      <c r="D11766" s="2">
        <v>1.907878</v>
      </c>
      <c r="F11766" s="2">
        <v>13.248089999999999</v>
      </c>
      <c r="G11766" s="2">
        <v>0.85539200000000004</v>
      </c>
      <c r="H11766" s="2">
        <v>0.86664600000000003</v>
      </c>
      <c r="J11766" s="2">
        <v>13.25089</v>
      </c>
      <c r="K11766" s="2">
        <v>0.51741999999999999</v>
      </c>
      <c r="L11766" s="2">
        <v>7.0854E-2</v>
      </c>
    </row>
    <row r="11767" spans="1:12" x14ac:dyDescent="0.2">
      <c r="A11767" s="2">
        <v>13.25159</v>
      </c>
      <c r="B11767" s="2">
        <v>70.159570000000002</v>
      </c>
      <c r="C11767" s="2">
        <v>1.051582</v>
      </c>
      <c r="D11767" s="2">
        <v>1.9091830000000001</v>
      </c>
      <c r="F11767" s="2">
        <v>13.24879</v>
      </c>
      <c r="G11767" s="2">
        <v>0.85594199999999998</v>
      </c>
      <c r="H11767" s="2">
        <v>0.86728700000000003</v>
      </c>
      <c r="J11767" s="2">
        <v>13.25159</v>
      </c>
      <c r="K11767" s="2">
        <v>0.517042</v>
      </c>
      <c r="L11767" s="2">
        <v>7.0715E-2</v>
      </c>
    </row>
    <row r="11768" spans="1:12" x14ac:dyDescent="0.2">
      <c r="A11768" s="2">
        <v>13.2523</v>
      </c>
      <c r="B11768" s="2">
        <v>70.102149999999995</v>
      </c>
      <c r="C11768" s="2">
        <v>1.052821</v>
      </c>
      <c r="D11768" s="2">
        <v>1.910968</v>
      </c>
      <c r="F11768" s="2">
        <v>13.24949</v>
      </c>
      <c r="G11768" s="2">
        <v>0.85624699999999998</v>
      </c>
      <c r="H11768" s="2">
        <v>0.86718799999999996</v>
      </c>
      <c r="J11768" s="2">
        <v>13.2523</v>
      </c>
      <c r="K11768" s="2">
        <v>0.51717900000000006</v>
      </c>
      <c r="L11768" s="2">
        <v>7.0375999999999994E-2</v>
      </c>
    </row>
    <row r="11769" spans="1:12" x14ac:dyDescent="0.2">
      <c r="A11769" s="2">
        <v>13.253</v>
      </c>
      <c r="B11769" s="2">
        <v>70.044420000000002</v>
      </c>
      <c r="C11769" s="2">
        <v>1.053653</v>
      </c>
      <c r="D11769" s="2">
        <v>1.9124399999999999</v>
      </c>
      <c r="F11769" s="2">
        <v>13.25019</v>
      </c>
      <c r="G11769" s="2">
        <v>0.85683399999999998</v>
      </c>
      <c r="H11769" s="2">
        <v>0.86782099999999995</v>
      </c>
      <c r="J11769" s="2">
        <v>13.253</v>
      </c>
      <c r="K11769" s="2">
        <v>0.516849</v>
      </c>
      <c r="L11769" s="2">
        <v>7.0129999999999998E-2</v>
      </c>
    </row>
    <row r="11770" spans="1:12" x14ac:dyDescent="0.2">
      <c r="A11770" s="2">
        <v>13.2537</v>
      </c>
      <c r="B11770" s="2">
        <v>69.986369999999994</v>
      </c>
      <c r="C11770" s="2">
        <v>1.0543210000000001</v>
      </c>
      <c r="D11770" s="2">
        <v>1.9134089999999999</v>
      </c>
      <c r="F11770" s="2">
        <v>13.25089</v>
      </c>
      <c r="G11770" s="2">
        <v>0.85743000000000003</v>
      </c>
      <c r="H11770" s="2">
        <v>0.86833199999999999</v>
      </c>
      <c r="J11770" s="2">
        <v>13.2537</v>
      </c>
      <c r="K11770" s="2">
        <v>0.516872</v>
      </c>
      <c r="L11770" s="2">
        <v>7.0112999999999995E-2</v>
      </c>
    </row>
    <row r="11771" spans="1:12" x14ac:dyDescent="0.2">
      <c r="A11771" s="2">
        <v>13.2544</v>
      </c>
      <c r="B11771" s="2">
        <v>69.928439999999995</v>
      </c>
      <c r="C11771" s="2">
        <v>1.0558540000000001</v>
      </c>
      <c r="D11771" s="2">
        <v>1.914447</v>
      </c>
      <c r="F11771" s="2">
        <v>13.25159</v>
      </c>
      <c r="G11771" s="2">
        <v>0.85829900000000003</v>
      </c>
      <c r="H11771" s="2">
        <v>0.86877400000000005</v>
      </c>
      <c r="J11771" s="2">
        <v>13.2544</v>
      </c>
      <c r="K11771" s="2">
        <v>0.51699399999999995</v>
      </c>
      <c r="L11771" s="2">
        <v>6.9948999999999997E-2</v>
      </c>
    </row>
    <row r="11772" spans="1:12" x14ac:dyDescent="0.2">
      <c r="A11772" s="2">
        <v>13.255100000000001</v>
      </c>
      <c r="B11772" s="2">
        <v>69.870720000000006</v>
      </c>
      <c r="C11772" s="2">
        <v>1.05714</v>
      </c>
      <c r="D11772" s="2">
        <v>1.915538</v>
      </c>
      <c r="F11772" s="2">
        <v>13.2523</v>
      </c>
      <c r="G11772" s="2">
        <v>0.85807</v>
      </c>
      <c r="H11772" s="2">
        <v>0.86931599999999998</v>
      </c>
      <c r="J11772" s="2">
        <v>13.255100000000001</v>
      </c>
      <c r="K11772" s="2">
        <v>0.51695199999999997</v>
      </c>
      <c r="L11772" s="2">
        <v>6.9323999999999997E-2</v>
      </c>
    </row>
    <row r="11773" spans="1:12" x14ac:dyDescent="0.2">
      <c r="A11773" s="2">
        <v>13.255800000000001</v>
      </c>
      <c r="B11773" s="2">
        <v>69.812899999999999</v>
      </c>
      <c r="C11773" s="2">
        <v>1.058192</v>
      </c>
      <c r="D11773" s="2">
        <v>1.9170560000000001</v>
      </c>
      <c r="F11773" s="2">
        <v>13.253</v>
      </c>
      <c r="G11773" s="2">
        <v>0.858429</v>
      </c>
      <c r="H11773" s="2">
        <v>0.86946900000000005</v>
      </c>
      <c r="J11773" s="2">
        <v>13.255800000000001</v>
      </c>
      <c r="K11773" s="2">
        <v>0.51709000000000005</v>
      </c>
      <c r="L11773" s="2">
        <v>6.8915000000000004E-2</v>
      </c>
    </row>
    <row r="11774" spans="1:12" x14ac:dyDescent="0.2">
      <c r="A11774" s="2">
        <v>13.256500000000001</v>
      </c>
      <c r="B11774" s="2">
        <v>69.755579999999995</v>
      </c>
      <c r="C11774" s="2">
        <v>1.059299</v>
      </c>
      <c r="D11774" s="2">
        <v>1.9181779999999999</v>
      </c>
      <c r="F11774" s="2">
        <v>13.2537</v>
      </c>
      <c r="G11774" s="2">
        <v>0.85925300000000004</v>
      </c>
      <c r="H11774" s="2">
        <v>0.86998699999999995</v>
      </c>
      <c r="J11774" s="2">
        <v>13.256500000000001</v>
      </c>
      <c r="K11774" s="2">
        <v>0.51732599999999995</v>
      </c>
      <c r="L11774" s="2">
        <v>6.8733000000000002E-2</v>
      </c>
    </row>
    <row r="11775" spans="1:12" x14ac:dyDescent="0.2">
      <c r="A11775" s="2">
        <v>13.257199999999999</v>
      </c>
      <c r="B11775" s="2">
        <v>69.698589999999996</v>
      </c>
      <c r="C11775" s="2">
        <v>1.0605</v>
      </c>
      <c r="D11775" s="2">
        <v>1.919017</v>
      </c>
      <c r="F11775" s="2">
        <v>13.2544</v>
      </c>
      <c r="G11775" s="2">
        <v>0.86004599999999998</v>
      </c>
      <c r="H11775" s="2">
        <v>0.87064399999999997</v>
      </c>
      <c r="J11775" s="2">
        <v>13.257199999999999</v>
      </c>
      <c r="K11775" s="2">
        <v>0.51741400000000004</v>
      </c>
      <c r="L11775" s="2">
        <v>6.8901000000000004E-2</v>
      </c>
    </row>
    <row r="11776" spans="1:12" x14ac:dyDescent="0.2">
      <c r="A11776" s="2">
        <v>13.257910000000001</v>
      </c>
      <c r="B11776" s="2">
        <v>69.641549999999995</v>
      </c>
      <c r="C11776" s="2">
        <v>1.061496</v>
      </c>
      <c r="D11776" s="2">
        <v>1.92039</v>
      </c>
      <c r="F11776" s="2">
        <v>13.255100000000001</v>
      </c>
      <c r="G11776" s="2">
        <v>0.86096200000000001</v>
      </c>
      <c r="H11776" s="2">
        <v>0.87073500000000004</v>
      </c>
      <c r="J11776" s="2">
        <v>13.257910000000001</v>
      </c>
      <c r="K11776" s="2">
        <v>0.51763099999999995</v>
      </c>
      <c r="L11776" s="2">
        <v>6.9329000000000002E-2</v>
      </c>
    </row>
    <row r="11777" spans="1:12" x14ac:dyDescent="0.2">
      <c r="A11777" s="2">
        <v>13.258609999999999</v>
      </c>
      <c r="B11777" s="2">
        <v>69.584389999999999</v>
      </c>
      <c r="C11777" s="2">
        <v>1.062602</v>
      </c>
      <c r="D11777" s="2">
        <v>1.921397</v>
      </c>
      <c r="F11777" s="2">
        <v>13.255800000000001</v>
      </c>
      <c r="G11777" s="2">
        <v>0.86177099999999995</v>
      </c>
      <c r="H11777" s="2">
        <v>0.871452</v>
      </c>
      <c r="J11777" s="2">
        <v>13.258609999999999</v>
      </c>
      <c r="K11777" s="2">
        <v>0.517961</v>
      </c>
      <c r="L11777" s="2">
        <v>6.9822999999999996E-2</v>
      </c>
    </row>
    <row r="11778" spans="1:12" x14ac:dyDescent="0.2">
      <c r="A11778" s="2">
        <v>13.259309999999999</v>
      </c>
      <c r="B11778" s="2">
        <v>69.527529999999999</v>
      </c>
      <c r="C11778" s="2">
        <v>1.0638730000000001</v>
      </c>
      <c r="D11778" s="2">
        <v>1.922534</v>
      </c>
      <c r="F11778" s="2">
        <v>13.256500000000001</v>
      </c>
      <c r="G11778" s="2">
        <v>0.86244200000000004</v>
      </c>
      <c r="H11778" s="2">
        <v>0.871811</v>
      </c>
      <c r="J11778" s="2">
        <v>13.259309999999999</v>
      </c>
      <c r="K11778" s="2">
        <v>0.517988</v>
      </c>
      <c r="L11778" s="2">
        <v>7.0054000000000005E-2</v>
      </c>
    </row>
    <row r="11779" spans="1:12" x14ac:dyDescent="0.2">
      <c r="A11779" s="2">
        <v>13.260009999999999</v>
      </c>
      <c r="B11779" s="2">
        <v>69.470830000000007</v>
      </c>
      <c r="C11779" s="2">
        <v>1.065143</v>
      </c>
      <c r="D11779" s="2">
        <v>1.9238010000000001</v>
      </c>
      <c r="F11779" s="2">
        <v>13.257199999999999</v>
      </c>
      <c r="G11779" s="2">
        <v>0.86339600000000005</v>
      </c>
      <c r="H11779" s="2">
        <v>0.87156699999999998</v>
      </c>
      <c r="J11779" s="2">
        <v>13.260009999999999</v>
      </c>
      <c r="K11779" s="2">
        <v>0.51827000000000001</v>
      </c>
      <c r="L11779" s="2">
        <v>6.9700999999999999E-2</v>
      </c>
    </row>
    <row r="11780" spans="1:12" x14ac:dyDescent="0.2">
      <c r="A11780" s="2">
        <v>13.26071</v>
      </c>
      <c r="B11780" s="2">
        <v>69.414439999999999</v>
      </c>
      <c r="C11780" s="2">
        <v>1.0661579999999999</v>
      </c>
      <c r="D11780" s="2">
        <v>1.925128</v>
      </c>
      <c r="F11780" s="2">
        <v>13.257910000000001</v>
      </c>
      <c r="G11780" s="2">
        <v>0.86410500000000001</v>
      </c>
      <c r="H11780" s="2">
        <v>0.87194799999999995</v>
      </c>
      <c r="J11780" s="2">
        <v>13.26071</v>
      </c>
      <c r="K11780" s="2">
        <v>0.51866500000000004</v>
      </c>
      <c r="L11780" s="2">
        <v>6.9393999999999997E-2</v>
      </c>
    </row>
    <row r="11781" spans="1:12" x14ac:dyDescent="0.2">
      <c r="A11781" s="2">
        <v>13.26141</v>
      </c>
      <c r="B11781" s="2">
        <v>69.357830000000007</v>
      </c>
      <c r="C11781" s="2">
        <v>1.0670999999999999</v>
      </c>
      <c r="D11781" s="2">
        <v>1.926463</v>
      </c>
      <c r="F11781" s="2">
        <v>13.258609999999999</v>
      </c>
      <c r="G11781" s="2">
        <v>0.86482199999999998</v>
      </c>
      <c r="H11781" s="2">
        <v>0.87187199999999998</v>
      </c>
      <c r="J11781" s="2">
        <v>13.26141</v>
      </c>
      <c r="K11781" s="2">
        <v>0.51886699999999997</v>
      </c>
      <c r="L11781" s="2">
        <v>6.9496000000000002E-2</v>
      </c>
    </row>
    <row r="11782" spans="1:12" x14ac:dyDescent="0.2">
      <c r="A11782" s="2">
        <v>13.26211</v>
      </c>
      <c r="B11782" s="2">
        <v>69.301869999999994</v>
      </c>
      <c r="C11782" s="2">
        <v>1.0680989999999999</v>
      </c>
      <c r="D11782" s="2">
        <v>1.927303</v>
      </c>
      <c r="F11782" s="2">
        <v>13.259309999999999</v>
      </c>
      <c r="G11782" s="2">
        <v>0.86461600000000005</v>
      </c>
      <c r="H11782" s="2">
        <v>0.87237500000000001</v>
      </c>
      <c r="J11782" s="2">
        <v>13.26211</v>
      </c>
      <c r="K11782" s="2">
        <v>0.51906799999999997</v>
      </c>
      <c r="L11782" s="2">
        <v>6.9691000000000003E-2</v>
      </c>
    </row>
    <row r="11783" spans="1:12" x14ac:dyDescent="0.2">
      <c r="A11783" s="2">
        <v>13.26282</v>
      </c>
      <c r="B11783" s="2">
        <v>69.246300000000005</v>
      </c>
      <c r="C11783" s="2">
        <v>1.0692820000000001</v>
      </c>
      <c r="D11783" s="2">
        <v>1.928966</v>
      </c>
      <c r="F11783" s="2">
        <v>13.260009999999999</v>
      </c>
      <c r="G11783" s="2">
        <v>0.86511199999999999</v>
      </c>
      <c r="H11783" s="2">
        <v>0.87275700000000001</v>
      </c>
      <c r="J11783" s="2">
        <v>13.26282</v>
      </c>
      <c r="K11783" s="2">
        <v>0.51911499999999999</v>
      </c>
      <c r="L11783" s="2">
        <v>7.0054000000000005E-2</v>
      </c>
    </row>
    <row r="11784" spans="1:12" x14ac:dyDescent="0.2">
      <c r="A11784" s="2">
        <v>13.26352</v>
      </c>
      <c r="B11784" s="2">
        <v>69.190449999999998</v>
      </c>
      <c r="C11784" s="2">
        <v>1.0705020000000001</v>
      </c>
      <c r="D11784" s="2">
        <v>1.93011</v>
      </c>
      <c r="F11784" s="2">
        <v>13.26071</v>
      </c>
      <c r="G11784" s="2">
        <v>0.86550899999999997</v>
      </c>
      <c r="H11784" s="2">
        <v>0.873108</v>
      </c>
      <c r="J11784" s="2">
        <v>13.26352</v>
      </c>
      <c r="K11784" s="2">
        <v>0.51949900000000004</v>
      </c>
      <c r="L11784" s="2">
        <v>7.0166000000000006E-2</v>
      </c>
    </row>
    <row r="11785" spans="1:12" x14ac:dyDescent="0.2">
      <c r="A11785" s="2">
        <v>13.26422</v>
      </c>
      <c r="B11785" s="2">
        <v>69.134640000000005</v>
      </c>
      <c r="C11785" s="2">
        <v>1.07151</v>
      </c>
      <c r="D11785" s="2">
        <v>1.9313389999999999</v>
      </c>
      <c r="F11785" s="2">
        <v>13.26141</v>
      </c>
      <c r="G11785" s="2">
        <v>0.86549399999999999</v>
      </c>
      <c r="H11785" s="2">
        <v>0.87353499999999995</v>
      </c>
      <c r="J11785" s="2">
        <v>13.26422</v>
      </c>
      <c r="K11785" s="2">
        <v>0.51990099999999995</v>
      </c>
      <c r="L11785" s="2">
        <v>7.0022000000000001E-2</v>
      </c>
    </row>
    <row r="11786" spans="1:12" x14ac:dyDescent="0.2">
      <c r="A11786" s="2">
        <v>13.26492</v>
      </c>
      <c r="B11786" s="2">
        <v>69.078819999999993</v>
      </c>
      <c r="C11786" s="2">
        <v>1.072589</v>
      </c>
      <c r="D11786" s="2">
        <v>1.9322239999999999</v>
      </c>
      <c r="F11786" s="2">
        <v>13.26211</v>
      </c>
      <c r="G11786" s="2">
        <v>0.866066</v>
      </c>
      <c r="H11786" s="2">
        <v>0.87435200000000002</v>
      </c>
      <c r="J11786" s="2">
        <v>13.26492</v>
      </c>
      <c r="K11786" s="2">
        <v>0.51974900000000002</v>
      </c>
      <c r="L11786" s="2">
        <v>6.9551000000000002E-2</v>
      </c>
    </row>
    <row r="11787" spans="1:12" x14ac:dyDescent="0.2">
      <c r="A11787" s="2">
        <v>13.26562</v>
      </c>
      <c r="B11787" s="2">
        <v>69.022869999999998</v>
      </c>
      <c r="C11787" s="2">
        <v>1.0743670000000001</v>
      </c>
      <c r="D11787" s="2">
        <v>1.933208</v>
      </c>
      <c r="F11787" s="2">
        <v>13.26282</v>
      </c>
      <c r="G11787" s="2">
        <v>0.86634800000000001</v>
      </c>
      <c r="H11787" s="2">
        <v>0.87531300000000001</v>
      </c>
      <c r="J11787" s="2">
        <v>13.26562</v>
      </c>
      <c r="K11787" s="2">
        <v>0.51958599999999999</v>
      </c>
      <c r="L11787" s="2">
        <v>6.9605E-2</v>
      </c>
    </row>
    <row r="11788" spans="1:12" x14ac:dyDescent="0.2">
      <c r="A11788" s="2">
        <v>13.26632</v>
      </c>
      <c r="B11788" s="2">
        <v>68.966260000000005</v>
      </c>
      <c r="C11788" s="2">
        <v>1.076217</v>
      </c>
      <c r="D11788" s="2">
        <v>1.9342379999999999</v>
      </c>
      <c r="F11788" s="2">
        <v>13.26352</v>
      </c>
      <c r="G11788" s="2">
        <v>0.86664600000000003</v>
      </c>
      <c r="H11788" s="2">
        <v>0.87591600000000003</v>
      </c>
      <c r="J11788" s="2">
        <v>13.26632</v>
      </c>
      <c r="K11788" s="2">
        <v>0.51968800000000004</v>
      </c>
      <c r="L11788" s="2">
        <v>7.0127999999999996E-2</v>
      </c>
    </row>
    <row r="11789" spans="1:12" x14ac:dyDescent="0.2">
      <c r="A11789" s="2">
        <v>13.26702</v>
      </c>
      <c r="B11789" s="2">
        <v>68.909520000000001</v>
      </c>
      <c r="C11789" s="2">
        <v>1.0776509999999999</v>
      </c>
      <c r="D11789" s="2">
        <v>1.9348479999999999</v>
      </c>
      <c r="F11789" s="2">
        <v>13.26422</v>
      </c>
      <c r="G11789" s="2">
        <v>0.86728700000000003</v>
      </c>
      <c r="H11789" s="2">
        <v>0.87609099999999995</v>
      </c>
      <c r="J11789" s="2">
        <v>13.26702</v>
      </c>
      <c r="K11789" s="2">
        <v>0.51985499999999996</v>
      </c>
      <c r="L11789" s="2">
        <v>7.0142999999999997E-2</v>
      </c>
    </row>
    <row r="11790" spans="1:12" x14ac:dyDescent="0.2">
      <c r="A11790" s="2">
        <v>13.26773</v>
      </c>
      <c r="B11790" s="2">
        <v>68.852930000000001</v>
      </c>
      <c r="C11790" s="2">
        <v>1.078967</v>
      </c>
      <c r="D11790" s="2">
        <v>1.9363889999999999</v>
      </c>
      <c r="F11790" s="2">
        <v>13.26492</v>
      </c>
      <c r="G11790" s="2">
        <v>0.86718799999999996</v>
      </c>
      <c r="H11790" s="2">
        <v>0.87593799999999999</v>
      </c>
      <c r="J11790" s="2">
        <v>13.26773</v>
      </c>
      <c r="K11790" s="2">
        <v>0.51996600000000004</v>
      </c>
      <c r="L11790" s="2">
        <v>7.0426000000000002E-2</v>
      </c>
    </row>
    <row r="11791" spans="1:12" x14ac:dyDescent="0.2">
      <c r="A11791" s="2">
        <v>13.26843</v>
      </c>
      <c r="B11791" s="2">
        <v>68.796559999999999</v>
      </c>
      <c r="C11791" s="2">
        <v>1.0802149999999999</v>
      </c>
      <c r="D11791" s="2">
        <v>1.937694</v>
      </c>
      <c r="F11791" s="2">
        <v>13.26562</v>
      </c>
      <c r="G11791" s="2">
        <v>0.86782099999999995</v>
      </c>
      <c r="H11791" s="2">
        <v>0.87659500000000001</v>
      </c>
      <c r="J11791" s="2">
        <v>13.26843</v>
      </c>
      <c r="K11791" s="2">
        <v>0.520038</v>
      </c>
      <c r="L11791" s="2">
        <v>7.0749999999999993E-2</v>
      </c>
    </row>
    <row r="11792" spans="1:12" x14ac:dyDescent="0.2">
      <c r="A11792" s="2">
        <v>13.269130000000001</v>
      </c>
      <c r="B11792" s="2">
        <v>68.740430000000003</v>
      </c>
      <c r="C11792" s="2">
        <v>1.0813060000000001</v>
      </c>
      <c r="D11792" s="2">
        <v>1.9382200000000001</v>
      </c>
      <c r="F11792" s="2">
        <v>13.26632</v>
      </c>
      <c r="G11792" s="2">
        <v>0.86833199999999999</v>
      </c>
      <c r="H11792" s="2">
        <v>0.877197</v>
      </c>
      <c r="J11792" s="2">
        <v>13.269130000000001</v>
      </c>
      <c r="K11792" s="2">
        <v>0.52016600000000002</v>
      </c>
      <c r="L11792" s="2">
        <v>7.1021000000000001E-2</v>
      </c>
    </row>
    <row r="11793" spans="1:12" x14ac:dyDescent="0.2">
      <c r="A11793" s="2">
        <v>13.269830000000001</v>
      </c>
      <c r="B11793" s="2">
        <v>68.684529999999995</v>
      </c>
      <c r="C11793" s="2">
        <v>1.082389</v>
      </c>
      <c r="D11793" s="2">
        <v>1.939281</v>
      </c>
      <c r="F11793" s="2">
        <v>13.26702</v>
      </c>
      <c r="G11793" s="2">
        <v>0.86877400000000005</v>
      </c>
      <c r="H11793" s="2">
        <v>0.87796799999999997</v>
      </c>
      <c r="J11793" s="2">
        <v>13.269830000000001</v>
      </c>
      <c r="K11793" s="2">
        <v>0.51995999999999998</v>
      </c>
      <c r="L11793" s="2">
        <v>7.1471000000000007E-2</v>
      </c>
    </row>
    <row r="11794" spans="1:12" x14ac:dyDescent="0.2">
      <c r="A11794" s="2">
        <v>13.270530000000001</v>
      </c>
      <c r="B11794" s="2">
        <v>68.628240000000005</v>
      </c>
      <c r="C11794" s="2">
        <v>1.0837429999999999</v>
      </c>
      <c r="D11794" s="2">
        <v>1.941066</v>
      </c>
      <c r="F11794" s="2">
        <v>13.26773</v>
      </c>
      <c r="G11794" s="2">
        <v>0.86931599999999998</v>
      </c>
      <c r="H11794" s="2">
        <v>0.87841000000000002</v>
      </c>
      <c r="J11794" s="2">
        <v>13.270530000000001</v>
      </c>
      <c r="K11794" s="2">
        <v>0.51970799999999995</v>
      </c>
      <c r="L11794" s="2">
        <v>7.1916999999999995E-2</v>
      </c>
    </row>
    <row r="11795" spans="1:12" x14ac:dyDescent="0.2">
      <c r="A11795" s="2">
        <v>13.271229999999999</v>
      </c>
      <c r="B11795" s="2">
        <v>68.571479999999994</v>
      </c>
      <c r="C11795" s="2">
        <v>1.0852999999999999</v>
      </c>
      <c r="D11795" s="2">
        <v>1.942302</v>
      </c>
      <c r="F11795" s="2">
        <v>13.26843</v>
      </c>
      <c r="G11795" s="2">
        <v>0.86946900000000005</v>
      </c>
      <c r="H11795" s="2">
        <v>0.87948599999999999</v>
      </c>
      <c r="J11795" s="2">
        <v>13.271229999999999</v>
      </c>
      <c r="K11795" s="2">
        <v>0.51944900000000005</v>
      </c>
      <c r="L11795" s="2">
        <v>7.2166999999999995E-2</v>
      </c>
    </row>
    <row r="11796" spans="1:12" x14ac:dyDescent="0.2">
      <c r="A11796" s="2">
        <v>13.271929999999999</v>
      </c>
      <c r="B11796" s="2">
        <v>68.514880000000005</v>
      </c>
      <c r="C11796" s="2">
        <v>1.086921</v>
      </c>
      <c r="D11796" s="2">
        <v>1.9433849999999999</v>
      </c>
      <c r="F11796" s="2">
        <v>13.269130000000001</v>
      </c>
      <c r="G11796" s="2">
        <v>0.86998699999999995</v>
      </c>
      <c r="H11796" s="2">
        <v>0.88047799999999998</v>
      </c>
      <c r="J11796" s="2">
        <v>13.271929999999999</v>
      </c>
      <c r="K11796" s="2">
        <v>0.51983999999999997</v>
      </c>
      <c r="L11796" s="2">
        <v>7.2140999999999997E-2</v>
      </c>
    </row>
    <row r="11797" spans="1:12" x14ac:dyDescent="0.2">
      <c r="A11797" s="2">
        <v>13.272640000000001</v>
      </c>
      <c r="B11797" s="2">
        <v>68.458119999999994</v>
      </c>
      <c r="C11797" s="2">
        <v>1.088565</v>
      </c>
      <c r="D11797" s="2">
        <v>1.944232</v>
      </c>
      <c r="F11797" s="2">
        <v>13.269830000000001</v>
      </c>
      <c r="G11797" s="2">
        <v>0.87064399999999997</v>
      </c>
      <c r="H11797" s="2">
        <v>0.88066100000000003</v>
      </c>
      <c r="J11797" s="2">
        <v>13.272640000000001</v>
      </c>
      <c r="K11797" s="2">
        <v>0.52045600000000003</v>
      </c>
      <c r="L11797" s="2">
        <v>7.2153999999999996E-2</v>
      </c>
    </row>
    <row r="11798" spans="1:12" x14ac:dyDescent="0.2">
      <c r="A11798" s="2">
        <v>13.273339999999999</v>
      </c>
      <c r="B11798" s="2">
        <v>68.401409999999998</v>
      </c>
      <c r="C11798" s="2">
        <v>1.089893</v>
      </c>
      <c r="D11798" s="2">
        <v>1.9453609999999999</v>
      </c>
      <c r="F11798" s="2">
        <v>13.270530000000001</v>
      </c>
      <c r="G11798" s="2">
        <v>0.87073500000000004</v>
      </c>
      <c r="H11798" s="2">
        <v>0.88098100000000001</v>
      </c>
      <c r="J11798" s="2">
        <v>13.273339999999999</v>
      </c>
      <c r="K11798" s="2">
        <v>0.520428</v>
      </c>
      <c r="L11798" s="2">
        <v>7.2217000000000003E-2</v>
      </c>
    </row>
    <row r="11799" spans="1:12" x14ac:dyDescent="0.2">
      <c r="A11799" s="2">
        <v>13.274039999999999</v>
      </c>
      <c r="B11799" s="2">
        <v>68.344350000000006</v>
      </c>
      <c r="C11799" s="2">
        <v>1.0910679999999999</v>
      </c>
      <c r="D11799" s="2">
        <v>1.9469479999999999</v>
      </c>
      <c r="F11799" s="2">
        <v>13.271229999999999</v>
      </c>
      <c r="G11799" s="2">
        <v>0.871452</v>
      </c>
      <c r="H11799" s="2">
        <v>0.88142399999999999</v>
      </c>
      <c r="J11799" s="2">
        <v>13.274039999999999</v>
      </c>
      <c r="K11799" s="2">
        <v>0.52013200000000004</v>
      </c>
      <c r="L11799" s="2">
        <v>7.2469000000000006E-2</v>
      </c>
    </row>
    <row r="11800" spans="1:12" x14ac:dyDescent="0.2">
      <c r="A11800" s="2">
        <v>13.27474</v>
      </c>
      <c r="B11800" s="2">
        <v>68.287599999999998</v>
      </c>
      <c r="C11800" s="2">
        <v>1.0922000000000001</v>
      </c>
      <c r="D11800" s="2">
        <v>1.948947</v>
      </c>
      <c r="F11800" s="2">
        <v>13.271929999999999</v>
      </c>
      <c r="G11800" s="2">
        <v>0.871811</v>
      </c>
      <c r="H11800" s="2">
        <v>0.88207999999999998</v>
      </c>
      <c r="J11800" s="2">
        <v>13.27474</v>
      </c>
      <c r="K11800" s="2">
        <v>0.519899</v>
      </c>
      <c r="L11800" s="2">
        <v>7.2872999999999993E-2</v>
      </c>
    </row>
    <row r="11801" spans="1:12" x14ac:dyDescent="0.2">
      <c r="A11801" s="2">
        <v>13.27544</v>
      </c>
      <c r="B11801" s="2">
        <v>68.23124</v>
      </c>
      <c r="C11801" s="2">
        <v>1.093467</v>
      </c>
      <c r="D11801" s="2">
        <v>1.9505110000000001</v>
      </c>
      <c r="F11801" s="2">
        <v>13.272640000000001</v>
      </c>
      <c r="G11801" s="2">
        <v>0.87156699999999998</v>
      </c>
      <c r="H11801" s="2">
        <v>0.88275899999999996</v>
      </c>
      <c r="J11801" s="2">
        <v>13.27544</v>
      </c>
      <c r="K11801" s="2">
        <v>0.51998500000000003</v>
      </c>
      <c r="L11801" s="2">
        <v>7.3241000000000001E-2</v>
      </c>
    </row>
    <row r="11802" spans="1:12" x14ac:dyDescent="0.2">
      <c r="A11802" s="2">
        <v>13.27614</v>
      </c>
      <c r="B11802" s="2">
        <v>68.174689999999998</v>
      </c>
      <c r="C11802" s="2">
        <v>1.094886</v>
      </c>
      <c r="D11802" s="2">
        <v>1.951846</v>
      </c>
      <c r="F11802" s="2">
        <v>13.273339999999999</v>
      </c>
      <c r="G11802" s="2">
        <v>0.87194799999999995</v>
      </c>
      <c r="H11802" s="2">
        <v>0.88307199999999997</v>
      </c>
      <c r="J11802" s="2">
        <v>13.27614</v>
      </c>
      <c r="K11802" s="2">
        <v>0.520092</v>
      </c>
      <c r="L11802" s="2">
        <v>7.3544999999999999E-2</v>
      </c>
    </row>
    <row r="11803" spans="1:12" x14ac:dyDescent="0.2">
      <c r="A11803" s="2">
        <v>13.27684</v>
      </c>
      <c r="B11803" s="2">
        <v>68.117360000000005</v>
      </c>
      <c r="C11803" s="2">
        <v>1.0964119999999999</v>
      </c>
      <c r="D11803" s="2">
        <v>1.95235</v>
      </c>
      <c r="F11803" s="2">
        <v>13.274039999999999</v>
      </c>
      <c r="G11803" s="2">
        <v>0.87187199999999998</v>
      </c>
      <c r="H11803" s="2">
        <v>0.88359799999999999</v>
      </c>
      <c r="J11803" s="2">
        <v>13.27684</v>
      </c>
      <c r="K11803" s="2">
        <v>0.52033399999999996</v>
      </c>
      <c r="L11803" s="2">
        <v>7.3443999999999995E-2</v>
      </c>
    </row>
    <row r="11804" spans="1:12" x14ac:dyDescent="0.2">
      <c r="A11804" s="2">
        <v>13.27754</v>
      </c>
      <c r="B11804" s="2">
        <v>68.060699999999997</v>
      </c>
      <c r="C11804" s="2">
        <v>1.098312</v>
      </c>
      <c r="D11804" s="2">
        <v>1.953433</v>
      </c>
      <c r="F11804" s="2">
        <v>13.27474</v>
      </c>
      <c r="G11804" s="2">
        <v>0.87237500000000001</v>
      </c>
      <c r="H11804" s="2">
        <v>0.88431499999999996</v>
      </c>
      <c r="J11804" s="2">
        <v>13.27754</v>
      </c>
      <c r="K11804" s="2">
        <v>0.52041599999999999</v>
      </c>
      <c r="L11804" s="2">
        <v>7.3404999999999998E-2</v>
      </c>
    </row>
    <row r="11805" spans="1:12" x14ac:dyDescent="0.2">
      <c r="A11805" s="2">
        <v>13.27825</v>
      </c>
      <c r="B11805" s="2">
        <v>68.004540000000006</v>
      </c>
      <c r="C11805" s="2">
        <v>1.1000209999999999</v>
      </c>
      <c r="D11805" s="2">
        <v>1.9551499999999999</v>
      </c>
      <c r="F11805" s="2">
        <v>13.27544</v>
      </c>
      <c r="G11805" s="2">
        <v>0.87275700000000001</v>
      </c>
      <c r="H11805" s="2">
        <v>0.88507800000000003</v>
      </c>
      <c r="J11805" s="2">
        <v>13.27825</v>
      </c>
      <c r="K11805" s="2">
        <v>0.52056899999999995</v>
      </c>
      <c r="L11805" s="2">
        <v>7.3507000000000003E-2</v>
      </c>
    </row>
    <row r="11806" spans="1:12" x14ac:dyDescent="0.2">
      <c r="A11806" s="2">
        <v>13.27895</v>
      </c>
      <c r="B11806" s="2">
        <v>67.948539999999994</v>
      </c>
      <c r="C11806" s="2">
        <v>1.1013790000000001</v>
      </c>
      <c r="D11806" s="2">
        <v>1.956081</v>
      </c>
      <c r="F11806" s="2">
        <v>13.27614</v>
      </c>
      <c r="G11806" s="2">
        <v>0.873108</v>
      </c>
      <c r="H11806" s="2">
        <v>0.88458999999999999</v>
      </c>
      <c r="J11806" s="2">
        <v>13.27895</v>
      </c>
      <c r="K11806" s="2">
        <v>0.52111200000000002</v>
      </c>
      <c r="L11806" s="2">
        <v>7.3371000000000006E-2</v>
      </c>
    </row>
    <row r="11807" spans="1:12" x14ac:dyDescent="0.2">
      <c r="A11807" s="2">
        <v>13.27965</v>
      </c>
      <c r="B11807" s="2">
        <v>67.893590000000003</v>
      </c>
      <c r="C11807" s="2">
        <v>1.1029659999999999</v>
      </c>
      <c r="D11807" s="2">
        <v>1.9573929999999999</v>
      </c>
      <c r="F11807" s="2">
        <v>13.27684</v>
      </c>
      <c r="G11807" s="2">
        <v>0.87353499999999995</v>
      </c>
      <c r="H11807" s="2">
        <v>0.884911</v>
      </c>
      <c r="J11807" s="2">
        <v>13.27965</v>
      </c>
      <c r="K11807" s="2">
        <v>0.52150300000000005</v>
      </c>
      <c r="L11807" s="2">
        <v>7.3233999999999994E-2</v>
      </c>
    </row>
    <row r="11808" spans="1:12" x14ac:dyDescent="0.2">
      <c r="A11808" s="2">
        <v>13.28035</v>
      </c>
      <c r="B11808" s="2">
        <v>67.838279999999997</v>
      </c>
      <c r="C11808" s="2">
        <v>1.1048610000000001</v>
      </c>
      <c r="D11808" s="2">
        <v>1.9585600000000001</v>
      </c>
      <c r="F11808" s="2">
        <v>13.27754</v>
      </c>
      <c r="G11808" s="2">
        <v>0.87435200000000002</v>
      </c>
      <c r="H11808" s="2">
        <v>0.88558199999999998</v>
      </c>
      <c r="J11808" s="2">
        <v>13.28035</v>
      </c>
      <c r="K11808" s="2">
        <v>0.52124800000000004</v>
      </c>
      <c r="L11808" s="2">
        <v>7.3400000000000007E-2</v>
      </c>
    </row>
    <row r="11809" spans="1:12" x14ac:dyDescent="0.2">
      <c r="A11809" s="2">
        <v>13.28105</v>
      </c>
      <c r="B11809" s="2">
        <v>67.78313</v>
      </c>
      <c r="C11809" s="2">
        <v>1.1063909999999999</v>
      </c>
      <c r="D11809" s="2">
        <v>1.9602839999999999</v>
      </c>
      <c r="F11809" s="2">
        <v>13.27825</v>
      </c>
      <c r="G11809" s="2">
        <v>0.87531300000000001</v>
      </c>
      <c r="H11809" s="2">
        <v>0.88558999999999999</v>
      </c>
      <c r="J11809" s="2">
        <v>13.28105</v>
      </c>
      <c r="K11809" s="2">
        <v>0.52146300000000001</v>
      </c>
      <c r="L11809" s="2">
        <v>7.3699000000000001E-2</v>
      </c>
    </row>
    <row r="11810" spans="1:12" x14ac:dyDescent="0.2">
      <c r="A11810" s="2">
        <v>13.281750000000001</v>
      </c>
      <c r="B11810" s="2">
        <v>67.727680000000007</v>
      </c>
      <c r="C11810" s="2">
        <v>1.107394</v>
      </c>
      <c r="D11810" s="2">
        <v>1.9612080000000001</v>
      </c>
      <c r="F11810" s="2">
        <v>13.27895</v>
      </c>
      <c r="G11810" s="2">
        <v>0.87591600000000003</v>
      </c>
      <c r="H11810" s="2">
        <v>0.88683299999999998</v>
      </c>
      <c r="J11810" s="2">
        <v>13.281750000000001</v>
      </c>
      <c r="K11810" s="2">
        <v>0.52153799999999995</v>
      </c>
      <c r="L11810" s="2">
        <v>7.4124999999999996E-2</v>
      </c>
    </row>
    <row r="11811" spans="1:12" x14ac:dyDescent="0.2">
      <c r="A11811" s="2">
        <v>13.282450000000001</v>
      </c>
      <c r="B11811" s="2">
        <v>67.671940000000006</v>
      </c>
      <c r="C11811" s="2">
        <v>1.1087560000000001</v>
      </c>
      <c r="D11811" s="2">
        <v>1.9628099999999999</v>
      </c>
      <c r="F11811" s="2">
        <v>13.27965</v>
      </c>
      <c r="G11811" s="2">
        <v>0.87609099999999995</v>
      </c>
      <c r="H11811" s="2">
        <v>0.88699300000000003</v>
      </c>
      <c r="J11811" s="2">
        <v>13.282450000000001</v>
      </c>
      <c r="K11811" s="2">
        <v>0.52166000000000001</v>
      </c>
      <c r="L11811" s="2">
        <v>7.4264999999999998E-2</v>
      </c>
    </row>
    <row r="11812" spans="1:12" x14ac:dyDescent="0.2">
      <c r="A11812" s="2">
        <v>13.283149999999999</v>
      </c>
      <c r="B11812" s="2">
        <v>67.616190000000003</v>
      </c>
      <c r="C11812" s="2">
        <v>1.110503</v>
      </c>
      <c r="D11812" s="2">
        <v>1.963916</v>
      </c>
      <c r="F11812" s="2">
        <v>13.28035</v>
      </c>
      <c r="G11812" s="2">
        <v>0.87593799999999999</v>
      </c>
      <c r="H11812" s="2">
        <v>0.887405</v>
      </c>
      <c r="J11812" s="2">
        <v>13.283149999999999</v>
      </c>
      <c r="K11812" s="2">
        <v>0.52149800000000002</v>
      </c>
      <c r="L11812" s="2">
        <v>7.3862999999999998E-2</v>
      </c>
    </row>
    <row r="11813" spans="1:12" x14ac:dyDescent="0.2">
      <c r="A11813" s="2">
        <v>13.283860000000001</v>
      </c>
      <c r="B11813" s="2">
        <v>67.561019999999999</v>
      </c>
      <c r="C11813" s="2">
        <v>1.112239</v>
      </c>
      <c r="D11813" s="2">
        <v>1.9650069999999999</v>
      </c>
      <c r="F11813" s="2">
        <v>13.28105</v>
      </c>
      <c r="G11813" s="2">
        <v>0.87659500000000001</v>
      </c>
      <c r="H11813" s="2">
        <v>0.88787799999999995</v>
      </c>
      <c r="J11813" s="2">
        <v>13.283860000000001</v>
      </c>
      <c r="K11813" s="2">
        <v>0.52156800000000003</v>
      </c>
      <c r="L11813" s="2">
        <v>7.3700000000000002E-2</v>
      </c>
    </row>
    <row r="11814" spans="1:12" x14ac:dyDescent="0.2">
      <c r="A11814" s="2">
        <v>13.284560000000001</v>
      </c>
      <c r="B11814" s="2">
        <v>67.505989999999997</v>
      </c>
      <c r="C11814" s="2">
        <v>1.113883</v>
      </c>
      <c r="D11814" s="2">
        <v>1.966296</v>
      </c>
      <c r="F11814" s="2">
        <v>13.281750000000001</v>
      </c>
      <c r="G11814" s="2">
        <v>0.877197</v>
      </c>
      <c r="H11814" s="2">
        <v>0.88866400000000001</v>
      </c>
      <c r="J11814" s="2">
        <v>13.284560000000001</v>
      </c>
      <c r="K11814" s="2">
        <v>0.52187099999999997</v>
      </c>
      <c r="L11814" s="2">
        <v>7.4000999999999997E-2</v>
      </c>
    </row>
    <row r="11815" spans="1:12" x14ac:dyDescent="0.2">
      <c r="A11815" s="2">
        <v>13.285259999999999</v>
      </c>
      <c r="B11815" s="2">
        <v>67.450580000000002</v>
      </c>
      <c r="C11815" s="2">
        <v>1.1154090000000001</v>
      </c>
      <c r="D11815" s="2">
        <v>1.9684710000000001</v>
      </c>
      <c r="F11815" s="2">
        <v>13.282450000000001</v>
      </c>
      <c r="G11815" s="2">
        <v>0.87796799999999997</v>
      </c>
      <c r="H11815" s="2">
        <v>0.88921399999999995</v>
      </c>
      <c r="J11815" s="2">
        <v>13.285259999999999</v>
      </c>
      <c r="K11815" s="2">
        <v>0.52165399999999995</v>
      </c>
      <c r="L11815" s="2">
        <v>7.4368000000000004E-2</v>
      </c>
    </row>
    <row r="11816" spans="1:12" x14ac:dyDescent="0.2">
      <c r="A11816" s="2">
        <v>13.285959999999999</v>
      </c>
      <c r="B11816" s="2">
        <v>67.395520000000005</v>
      </c>
      <c r="C11816" s="2">
        <v>1.116676</v>
      </c>
      <c r="D11816" s="2">
        <v>1.9699199999999999</v>
      </c>
      <c r="F11816" s="2">
        <v>13.283149999999999</v>
      </c>
      <c r="G11816" s="2">
        <v>0.87841000000000002</v>
      </c>
      <c r="H11816" s="2">
        <v>0.88979299999999995</v>
      </c>
      <c r="J11816" s="2">
        <v>13.285959999999999</v>
      </c>
      <c r="K11816" s="2">
        <v>0.52221499999999998</v>
      </c>
      <c r="L11816" s="2">
        <v>7.4415999999999996E-2</v>
      </c>
    </row>
    <row r="11817" spans="1:12" x14ac:dyDescent="0.2">
      <c r="A11817" s="2">
        <v>13.286659999999999</v>
      </c>
      <c r="B11817" s="2">
        <v>67.340159999999997</v>
      </c>
      <c r="C11817" s="2">
        <v>1.1182589999999999</v>
      </c>
      <c r="D11817" s="2">
        <v>1.9717290000000001</v>
      </c>
      <c r="F11817" s="2">
        <v>13.283860000000001</v>
      </c>
      <c r="G11817" s="2">
        <v>0.87948599999999999</v>
      </c>
      <c r="H11817" s="2">
        <v>0.889961</v>
      </c>
      <c r="J11817" s="2">
        <v>13.286659999999999</v>
      </c>
      <c r="K11817" s="2">
        <v>0.52278899999999995</v>
      </c>
      <c r="L11817" s="2">
        <v>7.4275999999999995E-2</v>
      </c>
    </row>
    <row r="11818" spans="1:12" x14ac:dyDescent="0.2">
      <c r="A11818" s="2">
        <v>13.28736</v>
      </c>
      <c r="B11818" s="2">
        <v>67.285160000000005</v>
      </c>
      <c r="C11818" s="2">
        <v>1.1198109999999999</v>
      </c>
      <c r="D11818" s="2">
        <v>1.972774</v>
      </c>
      <c r="F11818" s="2">
        <v>13.284560000000001</v>
      </c>
      <c r="G11818" s="2">
        <v>0.88047799999999998</v>
      </c>
      <c r="H11818" s="2">
        <v>0.89092300000000002</v>
      </c>
      <c r="J11818" s="2">
        <v>13.28736</v>
      </c>
      <c r="K11818" s="2">
        <v>0.52266500000000005</v>
      </c>
      <c r="L11818" s="2">
        <v>7.4227000000000001E-2</v>
      </c>
    </row>
    <row r="11819" spans="1:12" x14ac:dyDescent="0.2">
      <c r="A11819" s="2">
        <v>13.288069999999999</v>
      </c>
      <c r="B11819" s="2">
        <v>67.230329999999995</v>
      </c>
      <c r="C11819" s="2">
        <v>1.121391</v>
      </c>
      <c r="D11819" s="2">
        <v>1.974216</v>
      </c>
      <c r="F11819" s="2">
        <v>13.285259999999999</v>
      </c>
      <c r="G11819" s="2">
        <v>0.88066100000000003</v>
      </c>
      <c r="H11819" s="2">
        <v>0.89122800000000002</v>
      </c>
      <c r="J11819" s="2">
        <v>13.288069999999999</v>
      </c>
      <c r="K11819" s="2">
        <v>0.522783</v>
      </c>
      <c r="L11819" s="2">
        <v>7.4719999999999995E-2</v>
      </c>
    </row>
    <row r="11820" spans="1:12" x14ac:dyDescent="0.2">
      <c r="A11820" s="2">
        <v>13.28877</v>
      </c>
      <c r="B11820" s="2">
        <v>67.175510000000003</v>
      </c>
      <c r="C11820" s="2">
        <v>1.122916</v>
      </c>
      <c r="D11820" s="2">
        <v>1.976283</v>
      </c>
      <c r="F11820" s="2">
        <v>13.285959999999999</v>
      </c>
      <c r="G11820" s="2">
        <v>0.88098100000000001</v>
      </c>
      <c r="H11820" s="2">
        <v>0.89142600000000005</v>
      </c>
      <c r="J11820" s="2">
        <v>13.28877</v>
      </c>
      <c r="K11820" s="2">
        <v>0.52296399999999998</v>
      </c>
      <c r="L11820" s="2">
        <v>7.5301999999999994E-2</v>
      </c>
    </row>
    <row r="11821" spans="1:12" x14ac:dyDescent="0.2">
      <c r="A11821" s="2">
        <v>13.28947</v>
      </c>
      <c r="B11821" s="2">
        <v>67.121089999999995</v>
      </c>
      <c r="C11821" s="2">
        <v>1.1241909999999999</v>
      </c>
      <c r="D11821" s="2">
        <v>1.978137</v>
      </c>
      <c r="F11821" s="2">
        <v>13.286659999999999</v>
      </c>
      <c r="G11821" s="2">
        <v>0.88142399999999999</v>
      </c>
      <c r="H11821" s="2">
        <v>0.89193699999999998</v>
      </c>
      <c r="J11821" s="2">
        <v>13.28947</v>
      </c>
      <c r="K11821" s="2">
        <v>0.52267600000000003</v>
      </c>
      <c r="L11821" s="2">
        <v>7.5485999999999998E-2</v>
      </c>
    </row>
    <row r="11822" spans="1:12" x14ac:dyDescent="0.2">
      <c r="A11822" s="2">
        <v>13.29017</v>
      </c>
      <c r="B11822" s="2">
        <v>67.066469999999995</v>
      </c>
      <c r="C11822" s="2">
        <v>1.1254949999999999</v>
      </c>
      <c r="D11822" s="2">
        <v>1.9798389999999999</v>
      </c>
      <c r="F11822" s="2">
        <v>13.28736</v>
      </c>
      <c r="G11822" s="2">
        <v>0.88207999999999998</v>
      </c>
      <c r="H11822" s="2">
        <v>0.89298999999999995</v>
      </c>
      <c r="J11822" s="2">
        <v>13.29017</v>
      </c>
      <c r="K11822" s="2">
        <v>0.52252900000000002</v>
      </c>
      <c r="L11822" s="2">
        <v>7.6258000000000006E-2</v>
      </c>
    </row>
    <row r="11823" spans="1:12" x14ac:dyDescent="0.2">
      <c r="A11823" s="2">
        <v>13.29087</v>
      </c>
      <c r="B11823" s="2">
        <v>67.011830000000003</v>
      </c>
      <c r="C11823" s="2">
        <v>1.12767</v>
      </c>
      <c r="D11823" s="2">
        <v>1.9811890000000001</v>
      </c>
      <c r="F11823" s="2">
        <v>13.288069999999999</v>
      </c>
      <c r="G11823" s="2">
        <v>0.88275899999999996</v>
      </c>
      <c r="H11823" s="2">
        <v>0.89370700000000003</v>
      </c>
      <c r="J11823" s="2">
        <v>13.29087</v>
      </c>
      <c r="K11823" s="2">
        <v>0.52274900000000002</v>
      </c>
      <c r="L11823" s="2">
        <v>7.6758999999999994E-2</v>
      </c>
    </row>
    <row r="11824" spans="1:12" x14ac:dyDescent="0.2">
      <c r="A11824" s="2">
        <v>13.29157</v>
      </c>
      <c r="B11824" s="2">
        <v>66.958299999999994</v>
      </c>
      <c r="C11824" s="2">
        <v>1.1292219999999999</v>
      </c>
      <c r="D11824" s="2">
        <v>1.982745</v>
      </c>
      <c r="F11824" s="2">
        <v>13.28877</v>
      </c>
      <c r="G11824" s="2">
        <v>0.88307199999999997</v>
      </c>
      <c r="H11824" s="2">
        <v>0.89455399999999996</v>
      </c>
      <c r="J11824" s="2">
        <v>13.29157</v>
      </c>
      <c r="K11824" s="2">
        <v>0.52307300000000001</v>
      </c>
      <c r="L11824" s="2">
        <v>7.6804999999999998E-2</v>
      </c>
    </row>
    <row r="11825" spans="1:12" x14ac:dyDescent="0.2">
      <c r="A11825" s="2">
        <v>13.29227</v>
      </c>
      <c r="B11825" s="2">
        <v>66.904750000000007</v>
      </c>
      <c r="C11825" s="2">
        <v>1.130477</v>
      </c>
      <c r="D11825" s="2">
        <v>1.984561</v>
      </c>
      <c r="F11825" s="2">
        <v>13.28947</v>
      </c>
      <c r="G11825" s="2">
        <v>0.88359799999999999</v>
      </c>
      <c r="H11825" s="2">
        <v>0.89482899999999999</v>
      </c>
      <c r="J11825" s="2">
        <v>13.29227</v>
      </c>
      <c r="K11825" s="2">
        <v>0.52340699999999996</v>
      </c>
      <c r="L11825" s="2">
        <v>7.6671000000000003E-2</v>
      </c>
    </row>
    <row r="11826" spans="1:12" x14ac:dyDescent="0.2">
      <c r="A11826" s="2">
        <v>13.29297</v>
      </c>
      <c r="B11826" s="2">
        <v>66.851219999999998</v>
      </c>
      <c r="C11826" s="2">
        <v>1.1321209999999999</v>
      </c>
      <c r="D11826" s="2">
        <v>1.9863690000000001</v>
      </c>
      <c r="F11826" s="2">
        <v>13.29017</v>
      </c>
      <c r="G11826" s="2">
        <v>0.88431499999999996</v>
      </c>
      <c r="H11826" s="2">
        <v>0.89527100000000004</v>
      </c>
      <c r="J11826" s="2">
        <v>13.29297</v>
      </c>
      <c r="K11826" s="2">
        <v>0.52373899999999995</v>
      </c>
      <c r="L11826" s="2">
        <v>7.6936000000000004E-2</v>
      </c>
    </row>
    <row r="11827" spans="1:12" x14ac:dyDescent="0.2">
      <c r="A11827" s="2">
        <v>13.29368</v>
      </c>
      <c r="B11827" s="2">
        <v>66.797939999999997</v>
      </c>
      <c r="C11827" s="2">
        <v>1.1334219999999999</v>
      </c>
      <c r="D11827" s="2">
        <v>1.9880100000000001</v>
      </c>
      <c r="F11827" s="2">
        <v>13.29087</v>
      </c>
      <c r="G11827" s="2">
        <v>0.88507800000000003</v>
      </c>
      <c r="H11827" s="2">
        <v>0.89579799999999998</v>
      </c>
      <c r="J11827" s="2">
        <v>13.29368</v>
      </c>
      <c r="K11827" s="2">
        <v>0.523868</v>
      </c>
      <c r="L11827" s="2">
        <v>7.6627000000000001E-2</v>
      </c>
    </row>
    <row r="11828" spans="1:12" x14ac:dyDescent="0.2">
      <c r="A11828" s="2">
        <v>13.29438</v>
      </c>
      <c r="B11828" s="2">
        <v>66.744200000000006</v>
      </c>
      <c r="C11828" s="2">
        <v>1.1346959999999999</v>
      </c>
      <c r="D11828" s="2">
        <v>1.989474</v>
      </c>
      <c r="F11828" s="2">
        <v>13.29157</v>
      </c>
      <c r="G11828" s="2">
        <v>0.88458999999999999</v>
      </c>
      <c r="H11828" s="2">
        <v>0.89627800000000002</v>
      </c>
      <c r="J11828" s="2">
        <v>13.29438</v>
      </c>
      <c r="K11828" s="2">
        <v>0.52417400000000003</v>
      </c>
      <c r="L11828" s="2">
        <v>7.6609999999999998E-2</v>
      </c>
    </row>
    <row r="11829" spans="1:12" x14ac:dyDescent="0.2">
      <c r="A11829" s="2">
        <v>13.29508</v>
      </c>
      <c r="B11829" s="2">
        <v>66.690479999999994</v>
      </c>
      <c r="C11829" s="2">
        <v>1.136096</v>
      </c>
      <c r="D11829" s="2">
        <v>1.9911760000000001</v>
      </c>
      <c r="F11829" s="2">
        <v>13.29227</v>
      </c>
      <c r="G11829" s="2">
        <v>0.884911</v>
      </c>
      <c r="H11829" s="2">
        <v>0.89699600000000002</v>
      </c>
      <c r="J11829" s="2">
        <v>13.29508</v>
      </c>
      <c r="K11829" s="2">
        <v>0.52427500000000005</v>
      </c>
      <c r="L11829" s="2">
        <v>7.7058000000000001E-2</v>
      </c>
    </row>
    <row r="11830" spans="1:12" x14ac:dyDescent="0.2">
      <c r="A11830" s="2">
        <v>13.295780000000001</v>
      </c>
      <c r="B11830" s="2">
        <v>66.637090000000001</v>
      </c>
      <c r="C11830" s="2">
        <v>1.137969</v>
      </c>
      <c r="D11830" s="2">
        <v>1.9925949999999999</v>
      </c>
      <c r="F11830" s="2">
        <v>13.29297</v>
      </c>
      <c r="G11830" s="2">
        <v>0.88558199999999998</v>
      </c>
      <c r="H11830" s="2">
        <v>0.89788800000000002</v>
      </c>
      <c r="J11830" s="2">
        <v>13.295780000000001</v>
      </c>
      <c r="K11830" s="2">
        <v>0.52428399999999997</v>
      </c>
      <c r="L11830" s="2">
        <v>7.7641000000000002E-2</v>
      </c>
    </row>
    <row r="11831" spans="1:12" x14ac:dyDescent="0.2">
      <c r="A11831" s="2">
        <v>13.296480000000001</v>
      </c>
      <c r="B11831" s="2">
        <v>66.583690000000004</v>
      </c>
      <c r="C11831" s="2">
        <v>1.139785</v>
      </c>
      <c r="D11831" s="2">
        <v>1.993968</v>
      </c>
      <c r="F11831" s="2">
        <v>13.29368</v>
      </c>
      <c r="G11831" s="2">
        <v>0.88558999999999999</v>
      </c>
      <c r="H11831" s="2">
        <v>0.89917800000000003</v>
      </c>
      <c r="J11831" s="2">
        <v>13.296480000000001</v>
      </c>
      <c r="K11831" s="2">
        <v>0.52453399999999994</v>
      </c>
      <c r="L11831" s="2">
        <v>7.7714000000000005E-2</v>
      </c>
    </row>
    <row r="11832" spans="1:12" x14ac:dyDescent="0.2">
      <c r="A11832" s="2">
        <v>13.297180000000001</v>
      </c>
      <c r="B11832" s="2">
        <v>66.530079999999998</v>
      </c>
      <c r="C11832" s="2">
        <v>1.141437</v>
      </c>
      <c r="D11832" s="2">
        <v>1.9953110000000001</v>
      </c>
      <c r="F11832" s="2">
        <v>13.29438</v>
      </c>
      <c r="G11832" s="2">
        <v>0.88683299999999998</v>
      </c>
      <c r="H11832" s="2">
        <v>0.89937599999999995</v>
      </c>
      <c r="J11832" s="2">
        <v>13.297180000000001</v>
      </c>
      <c r="K11832" s="2">
        <v>0.52438700000000005</v>
      </c>
      <c r="L11832" s="2">
        <v>7.7759999999999996E-2</v>
      </c>
    </row>
    <row r="11833" spans="1:12" x14ac:dyDescent="0.2">
      <c r="A11833" s="2">
        <v>13.297879999999999</v>
      </c>
      <c r="B11833" s="2">
        <v>66.476460000000003</v>
      </c>
      <c r="C11833" s="2">
        <v>1.142604</v>
      </c>
      <c r="D11833" s="2">
        <v>1.9967760000000001</v>
      </c>
      <c r="F11833" s="2">
        <v>13.29508</v>
      </c>
      <c r="G11833" s="2">
        <v>0.88699300000000003</v>
      </c>
      <c r="H11833" s="2">
        <v>0.89966599999999997</v>
      </c>
      <c r="J11833" s="2">
        <v>13.297879999999999</v>
      </c>
      <c r="K11833" s="2">
        <v>0.52460300000000004</v>
      </c>
      <c r="L11833" s="2">
        <v>7.7796000000000004E-2</v>
      </c>
    </row>
    <row r="11834" spans="1:12" x14ac:dyDescent="0.2">
      <c r="A11834" s="2">
        <v>13.298590000000001</v>
      </c>
      <c r="B11834" s="2">
        <v>66.422799999999995</v>
      </c>
      <c r="C11834" s="2">
        <v>1.1442410000000001</v>
      </c>
      <c r="D11834" s="2">
        <v>1.9983169999999999</v>
      </c>
      <c r="F11834" s="2">
        <v>13.295780000000001</v>
      </c>
      <c r="G11834" s="2">
        <v>0.887405</v>
      </c>
      <c r="H11834" s="2">
        <v>0.900177</v>
      </c>
      <c r="J11834" s="2">
        <v>13.298590000000001</v>
      </c>
      <c r="K11834" s="2">
        <v>0.52461000000000002</v>
      </c>
      <c r="L11834" s="2">
        <v>7.7872999999999998E-2</v>
      </c>
    </row>
    <row r="11835" spans="1:12" x14ac:dyDescent="0.2">
      <c r="A11835" s="2">
        <v>13.299289999999999</v>
      </c>
      <c r="B11835" s="2">
        <v>66.368830000000003</v>
      </c>
      <c r="C11835" s="2">
        <v>1.1461710000000001</v>
      </c>
      <c r="D11835" s="2">
        <v>1.999957</v>
      </c>
      <c r="F11835" s="2">
        <v>13.296480000000001</v>
      </c>
      <c r="G11835" s="2">
        <v>0.88787799999999995</v>
      </c>
      <c r="H11835" s="2">
        <v>0.90087099999999998</v>
      </c>
      <c r="J11835" s="2">
        <v>13.299289999999999</v>
      </c>
      <c r="K11835" s="2">
        <v>0.52449999999999997</v>
      </c>
      <c r="L11835" s="2">
        <v>7.7976000000000004E-2</v>
      </c>
    </row>
    <row r="11836" spans="1:12" x14ac:dyDescent="0.2">
      <c r="A11836" s="2">
        <v>13.299989999999999</v>
      </c>
      <c r="B11836" s="2">
        <v>66.315060000000003</v>
      </c>
      <c r="C11836" s="2">
        <v>1.1474789999999999</v>
      </c>
      <c r="D11836" s="2">
        <v>2.0014449999999999</v>
      </c>
      <c r="F11836" s="2">
        <v>13.297180000000001</v>
      </c>
      <c r="G11836" s="2">
        <v>0.88866400000000001</v>
      </c>
      <c r="H11836" s="2">
        <v>0.90143600000000002</v>
      </c>
      <c r="J11836" s="2">
        <v>13.299989999999999</v>
      </c>
      <c r="K11836" s="2">
        <v>0.52454400000000001</v>
      </c>
      <c r="L11836" s="2">
        <v>7.8411999999999996E-2</v>
      </c>
    </row>
    <row r="11837" spans="1:12" x14ac:dyDescent="0.2">
      <c r="A11837" s="2">
        <v>13.300689999999999</v>
      </c>
      <c r="B11837" s="2">
        <v>66.261409999999998</v>
      </c>
      <c r="C11837" s="2">
        <v>1.1482349999999999</v>
      </c>
      <c r="D11837" s="2">
        <v>2.002856</v>
      </c>
      <c r="F11837" s="2">
        <v>13.297879999999999</v>
      </c>
      <c r="G11837" s="2">
        <v>0.88921399999999995</v>
      </c>
      <c r="H11837" s="2">
        <v>0.90128299999999995</v>
      </c>
      <c r="J11837" s="2">
        <v>13.300689999999999</v>
      </c>
      <c r="K11837" s="2">
        <v>0.52422100000000005</v>
      </c>
      <c r="L11837" s="2">
        <v>7.8814999999999996E-2</v>
      </c>
    </row>
    <row r="11838" spans="1:12" x14ac:dyDescent="0.2">
      <c r="A11838" s="2">
        <v>13.30139</v>
      </c>
      <c r="B11838" s="2">
        <v>66.207899999999995</v>
      </c>
      <c r="C11838" s="2">
        <v>1.1491229999999999</v>
      </c>
      <c r="D11838" s="2">
        <v>2.0046650000000001</v>
      </c>
      <c r="F11838" s="2">
        <v>13.298590000000001</v>
      </c>
      <c r="G11838" s="2">
        <v>0.88979299999999995</v>
      </c>
      <c r="H11838" s="2">
        <v>0.90190099999999995</v>
      </c>
      <c r="J11838" s="2">
        <v>13.30139</v>
      </c>
      <c r="K11838" s="2">
        <v>0.52382300000000004</v>
      </c>
      <c r="L11838" s="2">
        <v>7.8718999999999997E-2</v>
      </c>
    </row>
    <row r="11839" spans="1:12" x14ac:dyDescent="0.2">
      <c r="A11839" s="2">
        <v>13.30209</v>
      </c>
      <c r="B11839" s="2">
        <v>66.155529999999999</v>
      </c>
      <c r="C11839" s="2">
        <v>1.1505620000000001</v>
      </c>
      <c r="D11839" s="2">
        <v>2.0059999999999998</v>
      </c>
      <c r="F11839" s="2">
        <v>13.299289999999999</v>
      </c>
      <c r="G11839" s="2">
        <v>0.889961</v>
      </c>
      <c r="H11839" s="2">
        <v>0.90202300000000002</v>
      </c>
      <c r="J11839" s="2">
        <v>13.30209</v>
      </c>
      <c r="K11839" s="2">
        <v>0.52359599999999995</v>
      </c>
      <c r="L11839" s="2">
        <v>7.8954999999999997E-2</v>
      </c>
    </row>
    <row r="11840" spans="1:12" x14ac:dyDescent="0.2">
      <c r="A11840" s="2">
        <v>13.30279</v>
      </c>
      <c r="B11840" s="2">
        <v>66.106189999999998</v>
      </c>
      <c r="C11840" s="2">
        <v>1.15219</v>
      </c>
      <c r="D11840" s="2">
        <v>2.0071669999999999</v>
      </c>
      <c r="F11840" s="2">
        <v>13.299989999999999</v>
      </c>
      <c r="G11840" s="2">
        <v>0.89092300000000002</v>
      </c>
      <c r="H11840" s="2">
        <v>0.90299200000000002</v>
      </c>
      <c r="J11840" s="2">
        <v>13.30279</v>
      </c>
      <c r="K11840" s="2">
        <v>0.52317800000000003</v>
      </c>
      <c r="L11840" s="2">
        <v>7.9143000000000005E-2</v>
      </c>
    </row>
    <row r="11841" spans="1:12" x14ac:dyDescent="0.2">
      <c r="A11841" s="2">
        <v>13.30349</v>
      </c>
      <c r="B11841" s="2">
        <v>66.059430000000006</v>
      </c>
      <c r="C11841" s="2">
        <v>1.153667</v>
      </c>
      <c r="D11841" s="2">
        <v>2.0087839999999999</v>
      </c>
      <c r="F11841" s="2">
        <v>13.300689999999999</v>
      </c>
      <c r="G11841" s="2">
        <v>0.89122800000000002</v>
      </c>
      <c r="H11841" s="2">
        <v>0.90342699999999998</v>
      </c>
      <c r="J11841" s="2">
        <v>13.30349</v>
      </c>
      <c r="K11841" s="2">
        <v>0.52239599999999997</v>
      </c>
      <c r="L11841" s="2">
        <v>7.9130000000000006E-2</v>
      </c>
    </row>
    <row r="11842" spans="1:12" x14ac:dyDescent="0.2">
      <c r="A11842" s="2">
        <v>13.3042</v>
      </c>
      <c r="B11842" s="2">
        <v>66.012119999999996</v>
      </c>
      <c r="C11842" s="2">
        <v>1.155097</v>
      </c>
      <c r="D11842" s="2">
        <v>2.0105469999999999</v>
      </c>
      <c r="F11842" s="2">
        <v>13.30139</v>
      </c>
      <c r="G11842" s="2">
        <v>0.89142600000000005</v>
      </c>
      <c r="H11842" s="2">
        <v>0.90407599999999999</v>
      </c>
      <c r="J11842" s="2">
        <v>13.3042</v>
      </c>
      <c r="K11842" s="2">
        <v>0.52168999999999999</v>
      </c>
      <c r="L11842" s="2">
        <v>7.9090999999999995E-2</v>
      </c>
    </row>
    <row r="11843" spans="1:12" x14ac:dyDescent="0.2">
      <c r="A11843" s="2">
        <v>13.3049</v>
      </c>
      <c r="B11843" s="2">
        <v>65.961849999999998</v>
      </c>
      <c r="C11843" s="2">
        <v>1.156272</v>
      </c>
      <c r="D11843" s="2">
        <v>2.0116070000000001</v>
      </c>
      <c r="F11843" s="2">
        <v>13.30209</v>
      </c>
      <c r="G11843" s="2">
        <v>0.89193699999999998</v>
      </c>
      <c r="H11843" s="2">
        <v>0.904366</v>
      </c>
      <c r="J11843" s="2">
        <v>13.3049</v>
      </c>
      <c r="K11843" s="2">
        <v>0.5212</v>
      </c>
      <c r="L11843" s="2">
        <v>7.8672000000000006E-2</v>
      </c>
    </row>
    <row r="11844" spans="1:12" x14ac:dyDescent="0.2">
      <c r="A11844" s="2">
        <v>13.3056</v>
      </c>
      <c r="B11844" s="2">
        <v>65.910070000000005</v>
      </c>
      <c r="C11844" s="2">
        <v>1.157348</v>
      </c>
      <c r="D11844" s="2">
        <v>2.012737</v>
      </c>
      <c r="F11844" s="2">
        <v>13.30279</v>
      </c>
      <c r="G11844" s="2">
        <v>0.89298999999999995</v>
      </c>
      <c r="H11844" s="2">
        <v>0.90523500000000001</v>
      </c>
      <c r="J11844" s="2">
        <v>13.3056</v>
      </c>
      <c r="K11844" s="2">
        <v>0.52075199999999999</v>
      </c>
      <c r="L11844" s="2">
        <v>7.8757999999999995E-2</v>
      </c>
    </row>
    <row r="11845" spans="1:12" x14ac:dyDescent="0.2">
      <c r="A11845" s="2">
        <v>13.3063</v>
      </c>
      <c r="B11845" s="2">
        <v>65.858750000000001</v>
      </c>
      <c r="C11845" s="2">
        <v>1.1586179999999999</v>
      </c>
      <c r="D11845" s="2">
        <v>2.0143230000000001</v>
      </c>
      <c r="F11845" s="2">
        <v>13.30349</v>
      </c>
      <c r="G11845" s="2">
        <v>0.89370700000000003</v>
      </c>
      <c r="H11845" s="2">
        <v>0.90507499999999996</v>
      </c>
      <c r="J11845" s="2">
        <v>13.3063</v>
      </c>
      <c r="K11845" s="2">
        <v>0.52080499999999996</v>
      </c>
      <c r="L11845" s="2">
        <v>7.8262999999999999E-2</v>
      </c>
    </row>
    <row r="11846" spans="1:12" x14ac:dyDescent="0.2">
      <c r="A11846" s="2">
        <v>13.307</v>
      </c>
      <c r="B11846" s="2">
        <v>65.807270000000003</v>
      </c>
      <c r="C11846" s="2">
        <v>1.159686</v>
      </c>
      <c r="D11846" s="2">
        <v>2.0157120000000002</v>
      </c>
      <c r="F11846" s="2">
        <v>13.3042</v>
      </c>
      <c r="G11846" s="2">
        <v>0.89455399999999996</v>
      </c>
      <c r="H11846" s="2">
        <v>0.90535699999999997</v>
      </c>
      <c r="J11846" s="2">
        <v>13.307</v>
      </c>
      <c r="K11846" s="2">
        <v>0.520895</v>
      </c>
      <c r="L11846" s="2">
        <v>7.8447000000000003E-2</v>
      </c>
    </row>
    <row r="11847" spans="1:12" x14ac:dyDescent="0.2">
      <c r="A11847" s="2">
        <v>13.307700000000001</v>
      </c>
      <c r="B11847" s="2">
        <v>65.755430000000004</v>
      </c>
      <c r="C11847" s="2">
        <v>1.160766</v>
      </c>
      <c r="D11847" s="2">
        <v>2.0168180000000002</v>
      </c>
      <c r="F11847" s="2">
        <v>13.3049</v>
      </c>
      <c r="G11847" s="2">
        <v>0.89482899999999999</v>
      </c>
      <c r="H11847" s="2">
        <v>0.90597499999999997</v>
      </c>
      <c r="J11847" s="2">
        <v>13.307700000000001</v>
      </c>
      <c r="K11847" s="2">
        <v>0.52071199999999995</v>
      </c>
      <c r="L11847" s="2">
        <v>7.8755000000000006E-2</v>
      </c>
    </row>
    <row r="11848" spans="1:12" x14ac:dyDescent="0.2">
      <c r="A11848" s="2">
        <v>13.308400000000001</v>
      </c>
      <c r="B11848" s="2">
        <v>65.703760000000003</v>
      </c>
      <c r="C11848" s="2">
        <v>1.1621889999999999</v>
      </c>
      <c r="D11848" s="2">
        <v>2.0176729999999998</v>
      </c>
      <c r="F11848" s="2">
        <v>13.3056</v>
      </c>
      <c r="G11848" s="2">
        <v>0.89527100000000004</v>
      </c>
      <c r="H11848" s="2">
        <v>0.90615100000000004</v>
      </c>
      <c r="J11848" s="2">
        <v>13.308400000000001</v>
      </c>
      <c r="K11848" s="2">
        <v>0.52073100000000005</v>
      </c>
      <c r="L11848" s="2">
        <v>7.8747999999999999E-2</v>
      </c>
    </row>
    <row r="11849" spans="1:12" x14ac:dyDescent="0.2">
      <c r="A11849" s="2">
        <v>13.30911</v>
      </c>
      <c r="B11849" s="2">
        <v>65.651600000000002</v>
      </c>
      <c r="C11849" s="2">
        <v>1.163589</v>
      </c>
      <c r="D11849" s="2">
        <v>2.0184510000000002</v>
      </c>
      <c r="F11849" s="2">
        <v>13.3063</v>
      </c>
      <c r="G11849" s="2">
        <v>0.89579799999999998</v>
      </c>
      <c r="H11849" s="2">
        <v>0.90639499999999995</v>
      </c>
      <c r="J11849" s="2">
        <v>13.30911</v>
      </c>
      <c r="K11849" s="2">
        <v>0.52082399999999995</v>
      </c>
      <c r="L11849" s="2">
        <v>7.8570000000000001E-2</v>
      </c>
    </row>
    <row r="11850" spans="1:12" x14ac:dyDescent="0.2">
      <c r="A11850" s="2">
        <v>13.309810000000001</v>
      </c>
      <c r="B11850" s="2">
        <v>65.600719999999995</v>
      </c>
      <c r="C11850" s="2">
        <v>1.1652439999999999</v>
      </c>
      <c r="D11850" s="2">
        <v>2.0195500000000002</v>
      </c>
      <c r="F11850" s="2">
        <v>13.307</v>
      </c>
      <c r="G11850" s="2">
        <v>0.89627800000000002</v>
      </c>
      <c r="H11850" s="2">
        <v>0.90708200000000005</v>
      </c>
      <c r="J11850" s="2">
        <v>13.309810000000001</v>
      </c>
      <c r="K11850" s="2">
        <v>0.52071599999999996</v>
      </c>
      <c r="L11850" s="2">
        <v>7.8459000000000001E-2</v>
      </c>
    </row>
    <row r="11851" spans="1:12" x14ac:dyDescent="0.2">
      <c r="A11851" s="2">
        <v>13.310510000000001</v>
      </c>
      <c r="B11851" s="2">
        <v>65.549610000000001</v>
      </c>
      <c r="C11851" s="2">
        <v>1.1669039999999999</v>
      </c>
      <c r="D11851" s="2">
        <v>2.0208620000000002</v>
      </c>
      <c r="F11851" s="2">
        <v>13.307700000000001</v>
      </c>
      <c r="G11851" s="2">
        <v>0.89699600000000002</v>
      </c>
      <c r="H11851" s="2">
        <v>0.90744000000000002</v>
      </c>
      <c r="J11851" s="2">
        <v>13.310510000000001</v>
      </c>
      <c r="K11851" s="2">
        <v>0.52030399999999999</v>
      </c>
      <c r="L11851" s="2">
        <v>7.8198000000000004E-2</v>
      </c>
    </row>
    <row r="11852" spans="1:12" x14ac:dyDescent="0.2">
      <c r="A11852" s="2">
        <v>13.311210000000001</v>
      </c>
      <c r="B11852" s="2">
        <v>65.498320000000007</v>
      </c>
      <c r="C11852" s="2">
        <v>1.168391</v>
      </c>
      <c r="D11852" s="2">
        <v>2.0222889999999998</v>
      </c>
      <c r="F11852" s="2">
        <v>13.308400000000001</v>
      </c>
      <c r="G11852" s="2">
        <v>0.89788800000000002</v>
      </c>
      <c r="H11852" s="2">
        <v>0.90811900000000001</v>
      </c>
      <c r="J11852" s="2">
        <v>13.311210000000001</v>
      </c>
      <c r="K11852" s="2">
        <v>0.51994899999999999</v>
      </c>
      <c r="L11852" s="2">
        <v>7.8009999999999996E-2</v>
      </c>
    </row>
    <row r="11853" spans="1:12" x14ac:dyDescent="0.2">
      <c r="A11853" s="2">
        <v>13.311909999999999</v>
      </c>
      <c r="B11853" s="2">
        <v>65.447479999999999</v>
      </c>
      <c r="C11853" s="2">
        <v>1.1697</v>
      </c>
      <c r="D11853" s="2">
        <v>2.0237759999999998</v>
      </c>
      <c r="F11853" s="2">
        <v>13.30911</v>
      </c>
      <c r="G11853" s="2">
        <v>0.89917800000000003</v>
      </c>
      <c r="H11853" s="2">
        <v>0.90826399999999996</v>
      </c>
      <c r="J11853" s="2">
        <v>13.311909999999999</v>
      </c>
      <c r="K11853" s="2">
        <v>0.51972600000000002</v>
      </c>
      <c r="L11853" s="2">
        <v>7.7862000000000001E-2</v>
      </c>
    </row>
    <row r="11854" spans="1:12" x14ac:dyDescent="0.2">
      <c r="A11854" s="2">
        <v>13.312609999999999</v>
      </c>
      <c r="B11854" s="2">
        <v>65.397289999999998</v>
      </c>
      <c r="C11854" s="2">
        <v>1.1706799999999999</v>
      </c>
      <c r="D11854" s="2">
        <v>2.025226</v>
      </c>
      <c r="F11854" s="2">
        <v>13.309810000000001</v>
      </c>
      <c r="G11854" s="2">
        <v>0.89937599999999995</v>
      </c>
      <c r="H11854" s="2">
        <v>0.90837900000000005</v>
      </c>
      <c r="J11854" s="2">
        <v>13.312609999999999</v>
      </c>
      <c r="K11854" s="2">
        <v>0.52020100000000002</v>
      </c>
      <c r="L11854" s="2">
        <v>7.7972E-2</v>
      </c>
    </row>
    <row r="11855" spans="1:12" x14ac:dyDescent="0.2">
      <c r="A11855" s="2">
        <v>13.31331</v>
      </c>
      <c r="B11855" s="2">
        <v>65.346710000000002</v>
      </c>
      <c r="C11855" s="2">
        <v>1.171481</v>
      </c>
      <c r="D11855" s="2">
        <v>2.0265230000000001</v>
      </c>
      <c r="F11855" s="2">
        <v>13.310510000000001</v>
      </c>
      <c r="G11855" s="2">
        <v>0.89966599999999997</v>
      </c>
      <c r="H11855" s="2">
        <v>0.908447</v>
      </c>
      <c r="J11855" s="2">
        <v>13.31331</v>
      </c>
      <c r="K11855" s="2">
        <v>0.520563</v>
      </c>
      <c r="L11855" s="2">
        <v>7.7935000000000004E-2</v>
      </c>
    </row>
    <row r="11856" spans="1:12" x14ac:dyDescent="0.2">
      <c r="A11856" s="2">
        <v>13.314019999999999</v>
      </c>
      <c r="B11856" s="2">
        <v>65.294960000000003</v>
      </c>
      <c r="C11856" s="2">
        <v>1.172752</v>
      </c>
      <c r="D11856" s="2">
        <v>2.0277210000000001</v>
      </c>
      <c r="F11856" s="2">
        <v>13.311210000000001</v>
      </c>
      <c r="G11856" s="2">
        <v>0.900177</v>
      </c>
      <c r="H11856" s="2">
        <v>0.90991200000000005</v>
      </c>
      <c r="J11856" s="2">
        <v>13.314019999999999</v>
      </c>
      <c r="K11856" s="2">
        <v>0.52028099999999999</v>
      </c>
      <c r="L11856" s="2">
        <v>7.8091999999999995E-2</v>
      </c>
    </row>
    <row r="11857" spans="1:12" x14ac:dyDescent="0.2">
      <c r="A11857" s="2">
        <v>13.314719999999999</v>
      </c>
      <c r="B11857" s="2">
        <v>65.244</v>
      </c>
      <c r="C11857" s="2">
        <v>1.174312</v>
      </c>
      <c r="D11857" s="2">
        <v>2.0293299999999999</v>
      </c>
      <c r="F11857" s="2">
        <v>13.311909999999999</v>
      </c>
      <c r="G11857" s="2">
        <v>0.90087099999999998</v>
      </c>
      <c r="H11857" s="2">
        <v>0.91107899999999997</v>
      </c>
      <c r="J11857" s="2">
        <v>13.314719999999999</v>
      </c>
      <c r="K11857" s="2">
        <v>0.52002899999999996</v>
      </c>
      <c r="L11857" s="2">
        <v>7.8671000000000005E-2</v>
      </c>
    </row>
    <row r="11858" spans="1:12" x14ac:dyDescent="0.2">
      <c r="A11858" s="2">
        <v>13.31542</v>
      </c>
      <c r="B11858" s="2">
        <v>65.192009999999996</v>
      </c>
      <c r="C11858" s="2">
        <v>1.175468</v>
      </c>
      <c r="D11858" s="2">
        <v>2.0305970000000002</v>
      </c>
      <c r="F11858" s="2">
        <v>13.312609999999999</v>
      </c>
      <c r="G11858" s="2">
        <v>0.90143600000000002</v>
      </c>
      <c r="H11858" s="2">
        <v>0.91140699999999997</v>
      </c>
      <c r="J11858" s="2">
        <v>13.31542</v>
      </c>
      <c r="K11858" s="2">
        <v>0.52017800000000003</v>
      </c>
      <c r="L11858" s="2">
        <v>7.8994999999999996E-2</v>
      </c>
    </row>
    <row r="11859" spans="1:12" x14ac:dyDescent="0.2">
      <c r="A11859" s="2">
        <v>13.31612</v>
      </c>
      <c r="B11859" s="2">
        <v>65.139679999999998</v>
      </c>
      <c r="C11859" s="2">
        <v>1.176776</v>
      </c>
      <c r="D11859" s="2">
        <v>2.0321910000000001</v>
      </c>
      <c r="F11859" s="2">
        <v>13.31331</v>
      </c>
      <c r="G11859" s="2">
        <v>0.90128299999999995</v>
      </c>
      <c r="H11859" s="2">
        <v>0.911995</v>
      </c>
      <c r="J11859" s="2">
        <v>13.31612</v>
      </c>
      <c r="K11859" s="2">
        <v>0.51980599999999999</v>
      </c>
      <c r="L11859" s="2">
        <v>7.8993999999999995E-2</v>
      </c>
    </row>
    <row r="11860" spans="1:12" x14ac:dyDescent="0.2">
      <c r="A11860" s="2">
        <v>13.31682</v>
      </c>
      <c r="B11860" s="2">
        <v>65.087869999999995</v>
      </c>
      <c r="C11860" s="2">
        <v>1.178779</v>
      </c>
      <c r="D11860" s="2">
        <v>2.033191</v>
      </c>
      <c r="F11860" s="2">
        <v>13.314019999999999</v>
      </c>
      <c r="G11860" s="2">
        <v>0.90190099999999995</v>
      </c>
      <c r="H11860" s="2">
        <v>0.91238399999999997</v>
      </c>
      <c r="J11860" s="2">
        <v>13.31682</v>
      </c>
      <c r="K11860" s="2">
        <v>0.51918200000000003</v>
      </c>
      <c r="L11860" s="2">
        <v>7.8854999999999995E-2</v>
      </c>
    </row>
    <row r="11861" spans="1:12" x14ac:dyDescent="0.2">
      <c r="A11861" s="2">
        <v>13.31752</v>
      </c>
      <c r="B11861" s="2">
        <v>65.036190000000005</v>
      </c>
      <c r="C11861" s="2">
        <v>1.180755</v>
      </c>
      <c r="D11861" s="2">
        <v>2.0340609999999999</v>
      </c>
      <c r="F11861" s="2">
        <v>13.314719999999999</v>
      </c>
      <c r="G11861" s="2">
        <v>0.90202300000000002</v>
      </c>
      <c r="H11861" s="2">
        <v>0.913246</v>
      </c>
      <c r="J11861" s="2">
        <v>13.31752</v>
      </c>
      <c r="K11861" s="2">
        <v>0.51871900000000004</v>
      </c>
      <c r="L11861" s="2">
        <v>7.8757999999999995E-2</v>
      </c>
    </row>
    <row r="11862" spans="1:12" x14ac:dyDescent="0.2">
      <c r="A11862" s="2">
        <v>13.31822</v>
      </c>
      <c r="B11862" s="2">
        <v>64.984960000000001</v>
      </c>
      <c r="C11862" s="2">
        <v>1.1822429999999999</v>
      </c>
      <c r="D11862" s="2">
        <v>2.0355940000000001</v>
      </c>
      <c r="F11862" s="2">
        <v>13.31542</v>
      </c>
      <c r="G11862" s="2">
        <v>0.90299200000000002</v>
      </c>
      <c r="H11862" s="2">
        <v>0.91386400000000001</v>
      </c>
      <c r="J11862" s="2">
        <v>13.31822</v>
      </c>
      <c r="K11862" s="2">
        <v>0.51914000000000005</v>
      </c>
      <c r="L11862" s="2">
        <v>7.9061999999999993E-2</v>
      </c>
    </row>
    <row r="11863" spans="1:12" x14ac:dyDescent="0.2">
      <c r="A11863" s="2">
        <v>13.31893</v>
      </c>
      <c r="B11863" s="2">
        <v>64.933170000000004</v>
      </c>
      <c r="C11863" s="2">
        <v>1.183543</v>
      </c>
      <c r="D11863" s="2">
        <v>2.0370970000000002</v>
      </c>
      <c r="F11863" s="2">
        <v>13.31612</v>
      </c>
      <c r="G11863" s="2">
        <v>0.90342699999999998</v>
      </c>
      <c r="H11863" s="2">
        <v>0.91405499999999995</v>
      </c>
      <c r="J11863" s="2">
        <v>13.31893</v>
      </c>
      <c r="K11863" s="2">
        <v>0.51949299999999998</v>
      </c>
      <c r="L11863" s="2">
        <v>7.9499E-2</v>
      </c>
    </row>
    <row r="11864" spans="1:12" x14ac:dyDescent="0.2">
      <c r="A11864" s="2">
        <v>13.31963</v>
      </c>
      <c r="B11864" s="2">
        <v>64.880809999999997</v>
      </c>
      <c r="C11864" s="2">
        <v>1.184974</v>
      </c>
      <c r="D11864" s="2">
        <v>2.0381649999999998</v>
      </c>
      <c r="F11864" s="2">
        <v>13.31682</v>
      </c>
      <c r="G11864" s="2">
        <v>0.90407599999999999</v>
      </c>
      <c r="H11864" s="2">
        <v>0.91416900000000001</v>
      </c>
      <c r="J11864" s="2">
        <v>13.31963</v>
      </c>
      <c r="K11864" s="2">
        <v>0.51910999999999996</v>
      </c>
      <c r="L11864" s="2">
        <v>7.9260999999999998E-2</v>
      </c>
    </row>
    <row r="11865" spans="1:12" x14ac:dyDescent="0.2">
      <c r="A11865" s="2">
        <v>13.32033</v>
      </c>
      <c r="B11865" s="2">
        <v>64.828890000000001</v>
      </c>
      <c r="C11865" s="2">
        <v>1.186561</v>
      </c>
      <c r="D11865" s="2">
        <v>2.0394700000000001</v>
      </c>
      <c r="F11865" s="2">
        <v>13.31752</v>
      </c>
      <c r="G11865" s="2">
        <v>0.904366</v>
      </c>
      <c r="H11865" s="2">
        <v>0.91507000000000005</v>
      </c>
      <c r="J11865" s="2">
        <v>13.32033</v>
      </c>
      <c r="K11865" s="2">
        <v>0.51911499999999999</v>
      </c>
      <c r="L11865" s="2">
        <v>7.8853000000000006E-2</v>
      </c>
    </row>
    <row r="11866" spans="1:12" x14ac:dyDescent="0.2">
      <c r="A11866" s="2">
        <v>13.32103</v>
      </c>
      <c r="B11866" s="2">
        <v>64.776380000000003</v>
      </c>
      <c r="C11866" s="2">
        <v>1.1882470000000001</v>
      </c>
      <c r="D11866" s="2">
        <v>2.04108</v>
      </c>
      <c r="F11866" s="2">
        <v>13.31822</v>
      </c>
      <c r="G11866" s="2">
        <v>0.90523500000000001</v>
      </c>
      <c r="H11866" s="2">
        <v>0.91545900000000002</v>
      </c>
      <c r="J11866" s="2">
        <v>13.32103</v>
      </c>
      <c r="K11866" s="2">
        <v>0.519478</v>
      </c>
      <c r="L11866" s="2">
        <v>7.9070000000000001E-2</v>
      </c>
    </row>
    <row r="11867" spans="1:12" x14ac:dyDescent="0.2">
      <c r="A11867" s="2">
        <v>13.321730000000001</v>
      </c>
      <c r="B11867" s="2">
        <v>64.724869999999996</v>
      </c>
      <c r="C11867" s="2">
        <v>1.189964</v>
      </c>
      <c r="D11867" s="2">
        <v>2.0420410000000002</v>
      </c>
      <c r="F11867" s="2">
        <v>13.31893</v>
      </c>
      <c r="G11867" s="2">
        <v>0.90507499999999996</v>
      </c>
      <c r="H11867" s="2">
        <v>0.91618299999999997</v>
      </c>
      <c r="J11867" s="2">
        <v>13.321730000000001</v>
      </c>
      <c r="K11867" s="2">
        <v>0.51937299999999997</v>
      </c>
      <c r="L11867" s="2">
        <v>7.9413999999999998E-2</v>
      </c>
    </row>
    <row r="11868" spans="1:12" x14ac:dyDescent="0.2">
      <c r="A11868" s="2">
        <v>13.322430000000001</v>
      </c>
      <c r="B11868" s="2">
        <v>64.671989999999994</v>
      </c>
      <c r="C11868" s="2">
        <v>1.1915579999999999</v>
      </c>
      <c r="D11868" s="2">
        <v>2.0431170000000001</v>
      </c>
      <c r="F11868" s="2">
        <v>13.31963</v>
      </c>
      <c r="G11868" s="2">
        <v>0.90535699999999997</v>
      </c>
      <c r="H11868" s="2">
        <v>0.91628299999999996</v>
      </c>
      <c r="J11868" s="2">
        <v>13.322430000000001</v>
      </c>
      <c r="K11868" s="2">
        <v>0.51951999999999998</v>
      </c>
      <c r="L11868" s="2">
        <v>7.9622999999999999E-2</v>
      </c>
    </row>
    <row r="11869" spans="1:12" x14ac:dyDescent="0.2">
      <c r="A11869" s="2">
        <v>13.323130000000001</v>
      </c>
      <c r="B11869" s="2">
        <v>64.620159999999998</v>
      </c>
      <c r="C11869" s="2">
        <v>1.1927220000000001</v>
      </c>
      <c r="D11869" s="2">
        <v>2.0446119999999999</v>
      </c>
      <c r="F11869" s="2">
        <v>13.32033</v>
      </c>
      <c r="G11869" s="2">
        <v>0.90597499999999997</v>
      </c>
      <c r="H11869" s="2">
        <v>0.91685499999999998</v>
      </c>
      <c r="J11869" s="2">
        <v>13.323130000000001</v>
      </c>
      <c r="K11869" s="2">
        <v>0.51935799999999999</v>
      </c>
      <c r="L11869" s="2">
        <v>7.9603999999999994E-2</v>
      </c>
    </row>
    <row r="11870" spans="1:12" x14ac:dyDescent="0.2">
      <c r="A11870" s="2">
        <v>13.323829999999999</v>
      </c>
      <c r="B11870" s="2">
        <v>64.567959999999999</v>
      </c>
      <c r="C11870" s="2">
        <v>1.193683</v>
      </c>
      <c r="D11870" s="2">
        <v>2.0457109999999998</v>
      </c>
      <c r="F11870" s="2">
        <v>13.32103</v>
      </c>
      <c r="G11870" s="2">
        <v>0.90615100000000004</v>
      </c>
      <c r="H11870" s="2">
        <v>0.91770200000000002</v>
      </c>
      <c r="J11870" s="2">
        <v>13.323829999999999</v>
      </c>
      <c r="K11870" s="2">
        <v>0.51905999999999997</v>
      </c>
      <c r="L11870" s="2">
        <v>7.9224000000000003E-2</v>
      </c>
    </row>
    <row r="11871" spans="1:12" x14ac:dyDescent="0.2">
      <c r="A11871" s="2">
        <v>13.324540000000001</v>
      </c>
      <c r="B11871" s="2">
        <v>64.515829999999994</v>
      </c>
      <c r="C11871" s="2">
        <v>1.195022</v>
      </c>
      <c r="D11871" s="2">
        <v>2.0472519999999998</v>
      </c>
      <c r="F11871" s="2">
        <v>13.321730000000001</v>
      </c>
      <c r="G11871" s="2">
        <v>0.90639499999999995</v>
      </c>
      <c r="H11871" s="2">
        <v>0.91812899999999997</v>
      </c>
      <c r="J11871" s="2">
        <v>13.324540000000001</v>
      </c>
      <c r="K11871" s="2">
        <v>0.51944000000000001</v>
      </c>
      <c r="L11871" s="2">
        <v>7.9168000000000002E-2</v>
      </c>
    </row>
    <row r="11872" spans="1:12" x14ac:dyDescent="0.2">
      <c r="A11872" s="2">
        <v>13.325240000000001</v>
      </c>
      <c r="B11872" s="2">
        <v>64.463939999999994</v>
      </c>
      <c r="C11872" s="2">
        <v>1.19678</v>
      </c>
      <c r="D11872" s="2">
        <v>2.0486179999999998</v>
      </c>
      <c r="F11872" s="2">
        <v>13.322430000000001</v>
      </c>
      <c r="G11872" s="2">
        <v>0.90708200000000005</v>
      </c>
      <c r="H11872" s="2">
        <v>0.91848799999999997</v>
      </c>
      <c r="J11872" s="2">
        <v>13.325240000000001</v>
      </c>
      <c r="K11872" s="2">
        <v>0.51940699999999995</v>
      </c>
      <c r="L11872" s="2">
        <v>7.8880000000000006E-2</v>
      </c>
    </row>
    <row r="11873" spans="1:12" x14ac:dyDescent="0.2">
      <c r="A11873" s="2">
        <v>13.325939999999999</v>
      </c>
      <c r="B11873" s="2">
        <v>64.412469999999999</v>
      </c>
      <c r="C11873" s="2">
        <v>1.19794</v>
      </c>
      <c r="D11873" s="2">
        <v>2.0501510000000001</v>
      </c>
      <c r="F11873" s="2">
        <v>13.323130000000001</v>
      </c>
      <c r="G11873" s="2">
        <v>0.90744000000000002</v>
      </c>
      <c r="H11873" s="2">
        <v>0.91931200000000002</v>
      </c>
      <c r="J11873" s="2">
        <v>13.325939999999999</v>
      </c>
      <c r="K11873" s="2">
        <v>0.51905599999999996</v>
      </c>
      <c r="L11873" s="2">
        <v>7.8677999999999998E-2</v>
      </c>
    </row>
    <row r="11874" spans="1:12" x14ac:dyDescent="0.2">
      <c r="A11874" s="2">
        <v>13.326639999999999</v>
      </c>
      <c r="B11874" s="2">
        <v>64.360990000000001</v>
      </c>
      <c r="C11874" s="2">
        <v>1.199573</v>
      </c>
      <c r="D11874" s="2">
        <v>2.0516079999999999</v>
      </c>
      <c r="F11874" s="2">
        <v>13.323829999999999</v>
      </c>
      <c r="G11874" s="2">
        <v>0.90811900000000001</v>
      </c>
      <c r="H11874" s="2">
        <v>0.92018900000000003</v>
      </c>
      <c r="J11874" s="2">
        <v>13.326639999999999</v>
      </c>
      <c r="K11874" s="2">
        <v>0.51889399999999997</v>
      </c>
      <c r="L11874" s="2">
        <v>7.8797000000000006E-2</v>
      </c>
    </row>
    <row r="11875" spans="1:12" x14ac:dyDescent="0.2">
      <c r="A11875" s="2">
        <v>13.32734</v>
      </c>
      <c r="B11875" s="2">
        <v>64.308719999999994</v>
      </c>
      <c r="C11875" s="2">
        <v>1.201335</v>
      </c>
      <c r="D11875" s="2">
        <v>2.0529510000000002</v>
      </c>
      <c r="F11875" s="2">
        <v>13.324540000000001</v>
      </c>
      <c r="G11875" s="2">
        <v>0.90826399999999996</v>
      </c>
      <c r="H11875" s="2">
        <v>0.92067699999999997</v>
      </c>
      <c r="J11875" s="2">
        <v>13.32734</v>
      </c>
      <c r="K11875" s="2">
        <v>0.51873400000000003</v>
      </c>
      <c r="L11875" s="2">
        <v>7.8709000000000001E-2</v>
      </c>
    </row>
    <row r="11876" spans="1:12" x14ac:dyDescent="0.2">
      <c r="A11876" s="2">
        <v>13.32804</v>
      </c>
      <c r="B11876" s="2">
        <v>64.256789999999995</v>
      </c>
      <c r="C11876" s="2">
        <v>1.2029030000000001</v>
      </c>
      <c r="D11876" s="2">
        <v>2.0539580000000002</v>
      </c>
      <c r="F11876" s="2">
        <v>13.325240000000001</v>
      </c>
      <c r="G11876" s="2">
        <v>0.90837900000000005</v>
      </c>
      <c r="H11876" s="2">
        <v>0.92221799999999998</v>
      </c>
      <c r="J11876" s="2">
        <v>13.32804</v>
      </c>
      <c r="K11876" s="2">
        <v>0.518675</v>
      </c>
      <c r="L11876" s="2">
        <v>7.8076000000000007E-2</v>
      </c>
    </row>
    <row r="11877" spans="1:12" x14ac:dyDescent="0.2">
      <c r="A11877" s="2">
        <v>13.32874</v>
      </c>
      <c r="B11877" s="2">
        <v>64.205349999999996</v>
      </c>
      <c r="C11877" s="2">
        <v>1.2046349999999999</v>
      </c>
      <c r="D11877" s="2">
        <v>2.0553309999999998</v>
      </c>
      <c r="F11877" s="2">
        <v>13.325939999999999</v>
      </c>
      <c r="G11877" s="2">
        <v>0.908447</v>
      </c>
      <c r="H11877" s="2">
        <v>0.92273700000000003</v>
      </c>
      <c r="J11877" s="2">
        <v>13.32874</v>
      </c>
      <c r="K11877" s="2">
        <v>0.51855600000000002</v>
      </c>
      <c r="L11877" s="2">
        <v>7.7627000000000002E-2</v>
      </c>
    </row>
    <row r="11878" spans="1:12" x14ac:dyDescent="0.2">
      <c r="A11878" s="2">
        <v>13.32945</v>
      </c>
      <c r="B11878" s="2">
        <v>64.154079999999993</v>
      </c>
      <c r="C11878" s="2">
        <v>1.206413</v>
      </c>
      <c r="D11878" s="2">
        <v>2.056667</v>
      </c>
      <c r="F11878" s="2">
        <v>13.326639999999999</v>
      </c>
      <c r="G11878" s="2">
        <v>0.90991200000000005</v>
      </c>
      <c r="H11878" s="2">
        <v>0.92327899999999996</v>
      </c>
      <c r="J11878" s="2">
        <v>13.32945</v>
      </c>
      <c r="K11878" s="2">
        <v>0.51819599999999999</v>
      </c>
      <c r="L11878" s="2">
        <v>7.7470999999999998E-2</v>
      </c>
    </row>
    <row r="11879" spans="1:12" x14ac:dyDescent="0.2">
      <c r="A11879" s="2">
        <v>13.33015</v>
      </c>
      <c r="B11879" s="2">
        <v>64.103170000000006</v>
      </c>
      <c r="C11879" s="2">
        <v>1.2077169999999999</v>
      </c>
      <c r="D11879" s="2">
        <v>2.0578110000000001</v>
      </c>
      <c r="F11879" s="2">
        <v>13.32734</v>
      </c>
      <c r="G11879" s="2">
        <v>0.91107899999999997</v>
      </c>
      <c r="H11879" s="2">
        <v>0.92408800000000002</v>
      </c>
      <c r="J11879" s="2">
        <v>13.33015</v>
      </c>
      <c r="K11879" s="2">
        <v>0.51808900000000002</v>
      </c>
      <c r="L11879" s="2">
        <v>7.6843999999999996E-2</v>
      </c>
    </row>
    <row r="11880" spans="1:12" x14ac:dyDescent="0.2">
      <c r="A11880" s="2">
        <v>13.33085</v>
      </c>
      <c r="B11880" s="2">
        <v>64.051299999999998</v>
      </c>
      <c r="C11880" s="2">
        <v>1.208656</v>
      </c>
      <c r="D11880" s="2">
        <v>2.0588709999999999</v>
      </c>
      <c r="F11880" s="2">
        <v>13.32804</v>
      </c>
      <c r="G11880" s="2">
        <v>0.91140699999999997</v>
      </c>
      <c r="H11880" s="2">
        <v>0.92453799999999997</v>
      </c>
      <c r="J11880" s="2">
        <v>13.33085</v>
      </c>
      <c r="K11880" s="2">
        <v>0.51783699999999999</v>
      </c>
      <c r="L11880" s="2">
        <v>7.5937000000000004E-2</v>
      </c>
    </row>
    <row r="11881" spans="1:12" x14ac:dyDescent="0.2">
      <c r="A11881" s="2">
        <v>13.33155</v>
      </c>
      <c r="B11881" s="2">
        <v>64.00009</v>
      </c>
      <c r="C11881" s="2">
        <v>1.2099979999999999</v>
      </c>
      <c r="D11881" s="2">
        <v>2.060222</v>
      </c>
      <c r="F11881" s="2">
        <v>13.32874</v>
      </c>
      <c r="G11881" s="2">
        <v>0.911995</v>
      </c>
      <c r="H11881" s="2">
        <v>0.92510999999999999</v>
      </c>
      <c r="J11881" s="2">
        <v>13.33155</v>
      </c>
      <c r="K11881" s="2">
        <v>0.51739100000000005</v>
      </c>
      <c r="L11881" s="2">
        <v>7.5593999999999995E-2</v>
      </c>
    </row>
    <row r="11882" spans="1:12" x14ac:dyDescent="0.2">
      <c r="A11882" s="2">
        <v>13.33225</v>
      </c>
      <c r="B11882" s="2">
        <v>63.94858</v>
      </c>
      <c r="C11882" s="2">
        <v>1.211562</v>
      </c>
      <c r="D11882" s="2">
        <v>2.0616490000000001</v>
      </c>
      <c r="F11882" s="2">
        <v>13.32945</v>
      </c>
      <c r="G11882" s="2">
        <v>0.91238399999999997</v>
      </c>
      <c r="H11882" s="2">
        <v>0.92577399999999999</v>
      </c>
      <c r="J11882" s="2">
        <v>13.33225</v>
      </c>
      <c r="K11882" s="2">
        <v>0.51738200000000001</v>
      </c>
      <c r="L11882" s="2">
        <v>7.5555999999999998E-2</v>
      </c>
    </row>
    <row r="11883" spans="1:12" x14ac:dyDescent="0.2">
      <c r="A11883" s="2">
        <v>13.33295</v>
      </c>
      <c r="B11883" s="2">
        <v>63.897419999999997</v>
      </c>
      <c r="C11883" s="2">
        <v>1.213443</v>
      </c>
      <c r="D11883" s="2">
        <v>2.0628769999999998</v>
      </c>
      <c r="F11883" s="2">
        <v>13.33015</v>
      </c>
      <c r="G11883" s="2">
        <v>0.913246</v>
      </c>
      <c r="H11883" s="2">
        <v>0.92636099999999999</v>
      </c>
      <c r="J11883" s="2">
        <v>13.33295</v>
      </c>
      <c r="K11883" s="2">
        <v>0.51764900000000003</v>
      </c>
      <c r="L11883" s="2">
        <v>7.5836000000000001E-2</v>
      </c>
    </row>
    <row r="11884" spans="1:12" x14ac:dyDescent="0.2">
      <c r="A11884" s="2">
        <v>13.33365</v>
      </c>
      <c r="B11884" s="2">
        <v>63.846640000000001</v>
      </c>
      <c r="C11884" s="2">
        <v>1.215255</v>
      </c>
      <c r="D11884" s="2">
        <v>2.0641509999999998</v>
      </c>
      <c r="F11884" s="2">
        <v>13.33085</v>
      </c>
      <c r="G11884" s="2">
        <v>0.91386400000000001</v>
      </c>
      <c r="H11884" s="2">
        <v>0.92694900000000002</v>
      </c>
      <c r="J11884" s="2">
        <v>13.33365</v>
      </c>
      <c r="K11884" s="2">
        <v>0.51778000000000002</v>
      </c>
      <c r="L11884" s="2">
        <v>7.5776999999999997E-2</v>
      </c>
    </row>
    <row r="11885" spans="1:12" x14ac:dyDescent="0.2">
      <c r="A11885" s="2">
        <v>13.33436</v>
      </c>
      <c r="B11885" s="2">
        <v>63.79571</v>
      </c>
      <c r="C11885" s="2">
        <v>1.2167730000000001</v>
      </c>
      <c r="D11885" s="2">
        <v>2.0649519999999999</v>
      </c>
      <c r="F11885" s="2">
        <v>13.33155</v>
      </c>
      <c r="G11885" s="2">
        <v>0.91405499999999995</v>
      </c>
      <c r="H11885" s="2">
        <v>0.92744400000000005</v>
      </c>
      <c r="J11885" s="2">
        <v>13.33436</v>
      </c>
      <c r="K11885" s="2">
        <v>0.51793800000000001</v>
      </c>
      <c r="L11885" s="2">
        <v>7.5615000000000002E-2</v>
      </c>
    </row>
    <row r="11886" spans="1:12" x14ac:dyDescent="0.2">
      <c r="A11886" s="2">
        <v>13.33506</v>
      </c>
      <c r="B11886" s="2">
        <v>63.745609999999999</v>
      </c>
      <c r="C11886" s="2">
        <v>1.218604</v>
      </c>
      <c r="D11886" s="2">
        <v>2.0658599999999998</v>
      </c>
      <c r="F11886" s="2">
        <v>13.33225</v>
      </c>
      <c r="G11886" s="2">
        <v>0.91416900000000001</v>
      </c>
      <c r="H11886" s="2">
        <v>0.927979</v>
      </c>
      <c r="J11886" s="2">
        <v>13.33506</v>
      </c>
      <c r="K11886" s="2">
        <v>0.51767700000000005</v>
      </c>
      <c r="L11886" s="2">
        <v>7.5482999999999995E-2</v>
      </c>
    </row>
    <row r="11887" spans="1:12" x14ac:dyDescent="0.2">
      <c r="A11887" s="2">
        <v>13.335760000000001</v>
      </c>
      <c r="B11887" s="2">
        <v>63.695500000000003</v>
      </c>
      <c r="C11887" s="2">
        <v>1.220027</v>
      </c>
      <c r="D11887" s="2">
        <v>2.067256</v>
      </c>
      <c r="F11887" s="2">
        <v>13.33295</v>
      </c>
      <c r="G11887" s="2">
        <v>0.91507000000000005</v>
      </c>
      <c r="H11887" s="2">
        <v>0.92885600000000001</v>
      </c>
      <c r="J11887" s="2">
        <v>13.335760000000001</v>
      </c>
      <c r="K11887" s="2">
        <v>0.51758899999999997</v>
      </c>
      <c r="L11887" s="2">
        <v>7.5217999999999993E-2</v>
      </c>
    </row>
    <row r="11888" spans="1:12" x14ac:dyDescent="0.2">
      <c r="A11888" s="2">
        <v>13.336460000000001</v>
      </c>
      <c r="B11888" s="2">
        <v>63.6449</v>
      </c>
      <c r="C11888" s="2">
        <v>1.2214689999999999</v>
      </c>
      <c r="D11888" s="2">
        <v>2.0684770000000001</v>
      </c>
      <c r="F11888" s="2">
        <v>13.33365</v>
      </c>
      <c r="G11888" s="2">
        <v>0.91545900000000002</v>
      </c>
      <c r="H11888" s="2">
        <v>0.92967200000000005</v>
      </c>
      <c r="J11888" s="2">
        <v>13.336460000000001</v>
      </c>
      <c r="K11888" s="2">
        <v>0.51752100000000001</v>
      </c>
      <c r="L11888" s="2">
        <v>7.4732000000000007E-2</v>
      </c>
    </row>
    <row r="11889" spans="1:12" x14ac:dyDescent="0.2">
      <c r="A11889" s="2">
        <v>13.337160000000001</v>
      </c>
      <c r="B11889" s="2">
        <v>63.595030000000001</v>
      </c>
      <c r="C11889" s="2">
        <v>1.222491</v>
      </c>
      <c r="D11889" s="2">
        <v>2.0700029999999998</v>
      </c>
      <c r="F11889" s="2">
        <v>13.33436</v>
      </c>
      <c r="G11889" s="2">
        <v>0.91618299999999997</v>
      </c>
      <c r="H11889" s="2">
        <v>0.93088499999999996</v>
      </c>
      <c r="J11889" s="2">
        <v>13.337160000000001</v>
      </c>
      <c r="K11889" s="2">
        <v>0.51755899999999999</v>
      </c>
      <c r="L11889" s="2">
        <v>7.4337E-2</v>
      </c>
    </row>
    <row r="11890" spans="1:12" x14ac:dyDescent="0.2">
      <c r="A11890" s="2">
        <v>13.337859999999999</v>
      </c>
      <c r="B11890" s="2">
        <v>63.54495</v>
      </c>
      <c r="C11890" s="2">
        <v>1.2235370000000001</v>
      </c>
      <c r="D11890" s="2">
        <v>2.0719789999999998</v>
      </c>
      <c r="F11890" s="2">
        <v>13.33506</v>
      </c>
      <c r="G11890" s="2">
        <v>0.91628299999999996</v>
      </c>
      <c r="H11890" s="2">
        <v>0.93113699999999999</v>
      </c>
      <c r="J11890" s="2">
        <v>13.337859999999999</v>
      </c>
      <c r="K11890" s="2">
        <v>0.51776100000000003</v>
      </c>
      <c r="L11890" s="2">
        <v>7.4078000000000005E-2</v>
      </c>
    </row>
    <row r="11891" spans="1:12" x14ac:dyDescent="0.2">
      <c r="A11891" s="2">
        <v>13.338559999999999</v>
      </c>
      <c r="B11891" s="2">
        <v>63.494289999999999</v>
      </c>
      <c r="C11891" s="2">
        <v>1.2251080000000001</v>
      </c>
      <c r="D11891" s="2">
        <v>2.0737260000000002</v>
      </c>
      <c r="F11891" s="2">
        <v>13.335760000000001</v>
      </c>
      <c r="G11891" s="2">
        <v>0.91685499999999998</v>
      </c>
      <c r="H11891" s="2">
        <v>0.93176999999999999</v>
      </c>
      <c r="J11891" s="2">
        <v>13.338559999999999</v>
      </c>
      <c r="K11891" s="2">
        <v>0.51821700000000004</v>
      </c>
      <c r="L11891" s="2">
        <v>7.3982000000000006E-2</v>
      </c>
    </row>
    <row r="11892" spans="1:12" x14ac:dyDescent="0.2">
      <c r="A11892" s="2">
        <v>13.339270000000001</v>
      </c>
      <c r="B11892" s="2">
        <v>63.444369999999999</v>
      </c>
      <c r="C11892" s="2">
        <v>1.2267030000000001</v>
      </c>
      <c r="D11892" s="2">
        <v>2.0751300000000001</v>
      </c>
      <c r="F11892" s="2">
        <v>13.336460000000001</v>
      </c>
      <c r="G11892" s="2">
        <v>0.91770200000000002</v>
      </c>
      <c r="H11892" s="2">
        <v>0.93196100000000004</v>
      </c>
      <c r="J11892" s="2">
        <v>13.339270000000001</v>
      </c>
      <c r="K11892" s="2">
        <v>0.518988</v>
      </c>
      <c r="L11892" s="2">
        <v>7.3843000000000006E-2</v>
      </c>
    </row>
    <row r="11893" spans="1:12" x14ac:dyDescent="0.2">
      <c r="A11893" s="2">
        <v>13.339969999999999</v>
      </c>
      <c r="B11893" s="2">
        <v>63.394559999999998</v>
      </c>
      <c r="C11893" s="2">
        <v>1.228316</v>
      </c>
      <c r="D11893" s="2">
        <v>2.0765410000000002</v>
      </c>
      <c r="F11893" s="2">
        <v>13.337160000000001</v>
      </c>
      <c r="G11893" s="2">
        <v>0.91812899999999997</v>
      </c>
      <c r="H11893" s="2">
        <v>0.93293800000000005</v>
      </c>
      <c r="J11893" s="2">
        <v>13.339969999999999</v>
      </c>
      <c r="K11893" s="2">
        <v>0.51995999999999998</v>
      </c>
      <c r="L11893" s="2">
        <v>7.4227000000000001E-2</v>
      </c>
    </row>
    <row r="11894" spans="1:12" x14ac:dyDescent="0.2">
      <c r="A11894" s="2">
        <v>13.340669999999999</v>
      </c>
      <c r="B11894" s="2">
        <v>63.344949999999997</v>
      </c>
      <c r="C11894" s="2">
        <v>1.2303310000000001</v>
      </c>
      <c r="D11894" s="2">
        <v>2.077922</v>
      </c>
      <c r="F11894" s="2">
        <v>13.337859999999999</v>
      </c>
      <c r="G11894" s="2">
        <v>0.91848799999999997</v>
      </c>
      <c r="H11894" s="2">
        <v>0.93351700000000004</v>
      </c>
      <c r="J11894" s="2">
        <v>13.340669999999999</v>
      </c>
      <c r="K11894" s="2">
        <v>0.52076299999999998</v>
      </c>
      <c r="L11894" s="2">
        <v>7.3610999999999996E-2</v>
      </c>
    </row>
    <row r="11895" spans="1:12" x14ac:dyDescent="0.2">
      <c r="A11895" s="2">
        <v>13.34137</v>
      </c>
      <c r="B11895" s="2">
        <v>63.295009999999998</v>
      </c>
      <c r="C11895" s="2">
        <v>1.2320549999999999</v>
      </c>
      <c r="D11895" s="2">
        <v>2.0791729999999999</v>
      </c>
      <c r="F11895" s="2">
        <v>13.338559999999999</v>
      </c>
      <c r="G11895" s="2">
        <v>0.91931200000000002</v>
      </c>
      <c r="H11895" s="2">
        <v>0.93408199999999997</v>
      </c>
      <c r="J11895" s="2">
        <v>13.34137</v>
      </c>
      <c r="K11895" s="2">
        <v>0.52089700000000005</v>
      </c>
      <c r="L11895" s="2">
        <v>7.3955000000000007E-2</v>
      </c>
    </row>
    <row r="11896" spans="1:12" x14ac:dyDescent="0.2">
      <c r="A11896" s="2">
        <v>13.34207</v>
      </c>
      <c r="B11896" s="2">
        <v>63.245049999999999</v>
      </c>
      <c r="C11896" s="2">
        <v>1.233798</v>
      </c>
      <c r="D11896" s="2">
        <v>2.0808360000000001</v>
      </c>
      <c r="F11896" s="2">
        <v>13.339270000000001</v>
      </c>
      <c r="G11896" s="2">
        <v>0.92018900000000003</v>
      </c>
      <c r="H11896" s="2">
        <v>0.93473099999999998</v>
      </c>
      <c r="J11896" s="2">
        <v>13.34207</v>
      </c>
      <c r="K11896" s="2">
        <v>0.52094600000000002</v>
      </c>
      <c r="L11896" s="2">
        <v>7.4546000000000001E-2</v>
      </c>
    </row>
    <row r="11897" spans="1:12" x14ac:dyDescent="0.2">
      <c r="A11897" s="2">
        <v>13.34277</v>
      </c>
      <c r="B11897" s="2">
        <v>63.194740000000003</v>
      </c>
      <c r="C11897" s="2">
        <v>1.2358009999999999</v>
      </c>
      <c r="D11897" s="2">
        <v>2.0826600000000002</v>
      </c>
      <c r="F11897" s="2">
        <v>13.339969999999999</v>
      </c>
      <c r="G11897" s="2">
        <v>0.92067699999999997</v>
      </c>
      <c r="H11897" s="2">
        <v>0.93516500000000002</v>
      </c>
      <c r="J11897" s="2">
        <v>13.34277</v>
      </c>
      <c r="K11897" s="2">
        <v>0.52130699999999996</v>
      </c>
      <c r="L11897" s="2">
        <v>7.4519000000000002E-2</v>
      </c>
    </row>
    <row r="11898" spans="1:12" x14ac:dyDescent="0.2">
      <c r="A11898" s="2">
        <v>13.34347</v>
      </c>
      <c r="B11898" s="2">
        <v>63.144799999999996</v>
      </c>
      <c r="C11898" s="2">
        <v>1.238013</v>
      </c>
      <c r="D11898" s="2">
        <v>2.0842930000000002</v>
      </c>
      <c r="F11898" s="2">
        <v>13.340669999999999</v>
      </c>
      <c r="G11898" s="2">
        <v>0.92221799999999998</v>
      </c>
      <c r="H11898" s="2">
        <v>0.93600499999999998</v>
      </c>
      <c r="J11898" s="2">
        <v>13.34347</v>
      </c>
      <c r="K11898" s="2">
        <v>0.52151999999999998</v>
      </c>
      <c r="L11898" s="2">
        <v>7.4639999999999998E-2</v>
      </c>
    </row>
    <row r="11899" spans="1:12" x14ac:dyDescent="0.2">
      <c r="A11899" s="2">
        <v>13.34417</v>
      </c>
      <c r="B11899" s="2">
        <v>63.094569999999997</v>
      </c>
      <c r="C11899" s="2">
        <v>1.2398180000000001</v>
      </c>
      <c r="D11899" s="2">
        <v>2.086093</v>
      </c>
      <c r="F11899" s="2">
        <v>13.34137</v>
      </c>
      <c r="G11899" s="2">
        <v>0.92273700000000003</v>
      </c>
      <c r="H11899" s="2">
        <v>0.936859</v>
      </c>
      <c r="J11899" s="2">
        <v>13.34417</v>
      </c>
      <c r="K11899" s="2">
        <v>0.521791</v>
      </c>
      <c r="L11899" s="2">
        <v>7.4967000000000006E-2</v>
      </c>
    </row>
    <row r="11900" spans="1:12" x14ac:dyDescent="0.2">
      <c r="A11900" s="2">
        <v>13.34488</v>
      </c>
      <c r="B11900" s="2">
        <v>63.043300000000002</v>
      </c>
      <c r="C11900" s="2">
        <v>1.2414160000000001</v>
      </c>
      <c r="D11900" s="2">
        <v>2.0877870000000001</v>
      </c>
      <c r="F11900" s="2">
        <v>13.34207</v>
      </c>
      <c r="G11900" s="2">
        <v>0.92327899999999996</v>
      </c>
      <c r="H11900" s="2">
        <v>0.93761399999999995</v>
      </c>
      <c r="J11900" s="2">
        <v>13.34488</v>
      </c>
      <c r="K11900" s="2">
        <v>0.522343</v>
      </c>
      <c r="L11900" s="2">
        <v>7.5249999999999997E-2</v>
      </c>
    </row>
    <row r="11901" spans="1:12" x14ac:dyDescent="0.2">
      <c r="A11901" s="2">
        <v>13.34558</v>
      </c>
      <c r="B11901" s="2">
        <v>62.992840000000001</v>
      </c>
      <c r="C11901" s="2">
        <v>1.242953</v>
      </c>
      <c r="D11901" s="2">
        <v>2.0896940000000002</v>
      </c>
      <c r="F11901" s="2">
        <v>13.34277</v>
      </c>
      <c r="G11901" s="2">
        <v>0.92408800000000002</v>
      </c>
      <c r="H11901" s="2">
        <v>0.93841600000000003</v>
      </c>
      <c r="J11901" s="2">
        <v>13.34558</v>
      </c>
      <c r="K11901" s="2">
        <v>0.52269500000000002</v>
      </c>
      <c r="L11901" s="2">
        <v>7.5644000000000003E-2</v>
      </c>
    </row>
    <row r="11902" spans="1:12" x14ac:dyDescent="0.2">
      <c r="A11902" s="2">
        <v>13.34628</v>
      </c>
      <c r="B11902" s="2">
        <v>62.941659999999999</v>
      </c>
      <c r="C11902" s="2">
        <v>1.2442470000000001</v>
      </c>
      <c r="D11902" s="2">
        <v>2.0916399999999999</v>
      </c>
      <c r="F11902" s="2">
        <v>13.34347</v>
      </c>
      <c r="G11902" s="2">
        <v>0.92453799999999997</v>
      </c>
      <c r="H11902" s="2">
        <v>0.93912499999999999</v>
      </c>
      <c r="J11902" s="2">
        <v>13.34628</v>
      </c>
      <c r="K11902" s="2">
        <v>0.52296600000000004</v>
      </c>
      <c r="L11902" s="2">
        <v>7.5422000000000003E-2</v>
      </c>
    </row>
    <row r="11903" spans="1:12" x14ac:dyDescent="0.2">
      <c r="A11903" s="2">
        <v>13.34698</v>
      </c>
      <c r="B11903" s="2">
        <v>62.89134</v>
      </c>
      <c r="C11903" s="2">
        <v>1.2457689999999999</v>
      </c>
      <c r="D11903" s="2">
        <v>2.092876</v>
      </c>
      <c r="F11903" s="2">
        <v>13.34417</v>
      </c>
      <c r="G11903" s="2">
        <v>0.92510999999999999</v>
      </c>
      <c r="H11903" s="2">
        <v>0.93988799999999995</v>
      </c>
      <c r="J11903" s="2">
        <v>13.34698</v>
      </c>
      <c r="K11903" s="2">
        <v>0.523231</v>
      </c>
      <c r="L11903" s="2">
        <v>7.5356000000000006E-2</v>
      </c>
    </row>
    <row r="11904" spans="1:12" x14ac:dyDescent="0.2">
      <c r="A11904" s="2">
        <v>13.34768</v>
      </c>
      <c r="B11904" s="2">
        <v>62.84055</v>
      </c>
      <c r="C11904" s="2">
        <v>1.2473179999999999</v>
      </c>
      <c r="D11904" s="2">
        <v>2.0940349999999999</v>
      </c>
      <c r="F11904" s="2">
        <v>13.34488</v>
      </c>
      <c r="G11904" s="2">
        <v>0.92577399999999999</v>
      </c>
      <c r="H11904" s="2">
        <v>0.94095600000000001</v>
      </c>
      <c r="J11904" s="2">
        <v>13.34768</v>
      </c>
      <c r="K11904" s="2">
        <v>0.52277399999999996</v>
      </c>
      <c r="L11904" s="2">
        <v>7.5564999999999993E-2</v>
      </c>
    </row>
    <row r="11905" spans="1:12" x14ac:dyDescent="0.2">
      <c r="A11905" s="2">
        <v>13.348380000000001</v>
      </c>
      <c r="B11905" s="2">
        <v>62.790030000000002</v>
      </c>
      <c r="C11905" s="2">
        <v>1.248901</v>
      </c>
      <c r="D11905" s="2">
        <v>2.095485</v>
      </c>
      <c r="F11905" s="2">
        <v>13.34558</v>
      </c>
      <c r="G11905" s="2">
        <v>0.92636099999999999</v>
      </c>
      <c r="H11905" s="2">
        <v>0.94169599999999998</v>
      </c>
      <c r="J11905" s="2">
        <v>13.348380000000001</v>
      </c>
      <c r="K11905" s="2">
        <v>0.52207899999999996</v>
      </c>
      <c r="L11905" s="2">
        <v>7.5717999999999994E-2</v>
      </c>
    </row>
    <row r="11906" spans="1:12" x14ac:dyDescent="0.2">
      <c r="A11906" s="2">
        <v>13.349080000000001</v>
      </c>
      <c r="B11906" s="2">
        <v>62.740110000000001</v>
      </c>
      <c r="C11906" s="2">
        <v>1.2504109999999999</v>
      </c>
      <c r="D11906" s="2">
        <v>2.0963699999999998</v>
      </c>
      <c r="F11906" s="2">
        <v>13.34628</v>
      </c>
      <c r="G11906" s="2">
        <v>0.92694900000000002</v>
      </c>
      <c r="H11906" s="2">
        <v>0.94193300000000002</v>
      </c>
      <c r="J11906" s="2">
        <v>13.349080000000001</v>
      </c>
      <c r="K11906" s="2">
        <v>0.52166900000000005</v>
      </c>
      <c r="L11906" s="2">
        <v>7.5564000000000006E-2</v>
      </c>
    </row>
    <row r="11907" spans="1:12" x14ac:dyDescent="0.2">
      <c r="A11907" s="2">
        <v>13.34979</v>
      </c>
      <c r="B11907" s="2">
        <v>62.690579999999997</v>
      </c>
      <c r="C11907" s="2">
        <v>1.251598</v>
      </c>
      <c r="D11907" s="2">
        <v>2.0981019999999999</v>
      </c>
      <c r="F11907" s="2">
        <v>13.34698</v>
      </c>
      <c r="G11907" s="2">
        <v>0.92744400000000005</v>
      </c>
      <c r="H11907" s="2">
        <v>0.94188700000000003</v>
      </c>
      <c r="J11907" s="2">
        <v>13.34979</v>
      </c>
      <c r="K11907" s="2">
        <v>0.52185599999999999</v>
      </c>
      <c r="L11907" s="2">
        <v>7.5190000000000007E-2</v>
      </c>
    </row>
    <row r="11908" spans="1:12" x14ac:dyDescent="0.2">
      <c r="A11908" s="2">
        <v>13.350490000000001</v>
      </c>
      <c r="B11908" s="2">
        <v>62.641269999999999</v>
      </c>
      <c r="C11908" s="2">
        <v>1.253368</v>
      </c>
      <c r="D11908" s="2">
        <v>2.0998030000000001</v>
      </c>
      <c r="F11908" s="2">
        <v>13.34768</v>
      </c>
      <c r="G11908" s="2">
        <v>0.927979</v>
      </c>
      <c r="H11908" s="2">
        <v>0.94217700000000004</v>
      </c>
      <c r="J11908" s="2">
        <v>13.350490000000001</v>
      </c>
      <c r="K11908" s="2">
        <v>0.52205800000000002</v>
      </c>
      <c r="L11908" s="2">
        <v>7.5201000000000004E-2</v>
      </c>
    </row>
    <row r="11909" spans="1:12" x14ac:dyDescent="0.2">
      <c r="A11909" s="2">
        <v>13.351190000000001</v>
      </c>
      <c r="B11909" s="2">
        <v>62.59207</v>
      </c>
      <c r="C11909" s="2">
        <v>1.254947</v>
      </c>
      <c r="D11909" s="2">
        <v>2.1016569999999999</v>
      </c>
      <c r="F11909" s="2">
        <v>13.348380000000001</v>
      </c>
      <c r="G11909" s="2">
        <v>0.92885600000000001</v>
      </c>
      <c r="H11909" s="2">
        <v>0.94261899999999998</v>
      </c>
      <c r="J11909" s="2">
        <v>13.351190000000001</v>
      </c>
      <c r="K11909" s="2">
        <v>0.52255200000000002</v>
      </c>
      <c r="L11909" s="2">
        <v>7.5422000000000003E-2</v>
      </c>
    </row>
    <row r="11910" spans="1:12" x14ac:dyDescent="0.2">
      <c r="A11910" s="2">
        <v>13.351889999999999</v>
      </c>
      <c r="B11910" s="2">
        <v>62.542389999999997</v>
      </c>
      <c r="C11910" s="2">
        <v>1.2561560000000001</v>
      </c>
      <c r="D11910" s="2">
        <v>2.1034959999999998</v>
      </c>
      <c r="F11910" s="2">
        <v>13.349080000000001</v>
      </c>
      <c r="G11910" s="2">
        <v>0.92967200000000005</v>
      </c>
      <c r="H11910" s="2">
        <v>0.94323000000000001</v>
      </c>
      <c r="J11910" s="2">
        <v>13.351889999999999</v>
      </c>
      <c r="K11910" s="2">
        <v>0.52331099999999997</v>
      </c>
      <c r="L11910" s="2">
        <v>7.5616000000000003E-2</v>
      </c>
    </row>
    <row r="11911" spans="1:12" x14ac:dyDescent="0.2">
      <c r="A11911" s="2">
        <v>13.352589999999999</v>
      </c>
      <c r="B11911" s="2">
        <v>62.492730000000002</v>
      </c>
      <c r="C11911" s="2">
        <v>1.2574000000000001</v>
      </c>
      <c r="D11911" s="2">
        <v>2.104854</v>
      </c>
      <c r="F11911" s="2">
        <v>13.34979</v>
      </c>
      <c r="G11911" s="2">
        <v>0.93088499999999996</v>
      </c>
      <c r="H11911" s="2">
        <v>0.94372599999999995</v>
      </c>
      <c r="J11911" s="2">
        <v>13.352589999999999</v>
      </c>
      <c r="K11911" s="2">
        <v>0.52352299999999996</v>
      </c>
      <c r="L11911" s="2">
        <v>7.5717999999999994E-2</v>
      </c>
    </row>
    <row r="11912" spans="1:12" x14ac:dyDescent="0.2">
      <c r="A11912" s="2">
        <v>13.353289999999999</v>
      </c>
      <c r="B11912" s="2">
        <v>62.443330000000003</v>
      </c>
      <c r="C11912" s="2">
        <v>1.2587459999999999</v>
      </c>
      <c r="D11912" s="2">
        <v>2.1060970000000001</v>
      </c>
      <c r="F11912" s="2">
        <v>13.350490000000001</v>
      </c>
      <c r="G11912" s="2">
        <v>0.93113699999999999</v>
      </c>
      <c r="H11912" s="2">
        <v>0.94381700000000002</v>
      </c>
      <c r="J11912" s="2">
        <v>13.353289999999999</v>
      </c>
      <c r="K11912" s="2">
        <v>0.52351000000000003</v>
      </c>
      <c r="L11912" s="2">
        <v>7.5717999999999994E-2</v>
      </c>
    </row>
    <row r="11913" spans="1:12" x14ac:dyDescent="0.2">
      <c r="A11913" s="2">
        <v>13.35399</v>
      </c>
      <c r="B11913" s="2">
        <v>62.394100000000002</v>
      </c>
      <c r="C11913" s="2">
        <v>1.2601389999999999</v>
      </c>
      <c r="D11913" s="2">
        <v>2.1073719999999998</v>
      </c>
      <c r="F11913" s="2">
        <v>13.351190000000001</v>
      </c>
      <c r="G11913" s="2">
        <v>0.93176999999999999</v>
      </c>
      <c r="H11913" s="2">
        <v>0.945129</v>
      </c>
      <c r="J11913" s="2">
        <v>13.35399</v>
      </c>
      <c r="K11913" s="2">
        <v>0.52345799999999998</v>
      </c>
      <c r="L11913" s="2">
        <v>7.5403999999999999E-2</v>
      </c>
    </row>
    <row r="11914" spans="1:12" x14ac:dyDescent="0.2">
      <c r="A11914" s="2">
        <v>13.354699999999999</v>
      </c>
      <c r="B11914" s="2">
        <v>62.345059999999997</v>
      </c>
      <c r="C11914" s="2">
        <v>1.2615730000000001</v>
      </c>
      <c r="D11914" s="2">
        <v>2.1084779999999999</v>
      </c>
      <c r="F11914" s="2">
        <v>13.351889999999999</v>
      </c>
      <c r="G11914" s="2">
        <v>0.93196100000000004</v>
      </c>
      <c r="H11914" s="2">
        <v>0.94540400000000002</v>
      </c>
      <c r="J11914" s="2">
        <v>13.354699999999999</v>
      </c>
      <c r="K11914" s="2">
        <v>0.52348899999999998</v>
      </c>
      <c r="L11914" s="2">
        <v>7.5331999999999996E-2</v>
      </c>
    </row>
    <row r="11915" spans="1:12" x14ac:dyDescent="0.2">
      <c r="A11915" s="2">
        <v>13.355399999999999</v>
      </c>
      <c r="B11915" s="2">
        <v>62.297280000000001</v>
      </c>
      <c r="C11915" s="2">
        <v>1.2629079999999999</v>
      </c>
      <c r="D11915" s="2">
        <v>2.109775</v>
      </c>
      <c r="F11915" s="2">
        <v>13.352589999999999</v>
      </c>
      <c r="G11915" s="2">
        <v>0.93293800000000005</v>
      </c>
      <c r="H11915" s="2">
        <v>0.94604500000000002</v>
      </c>
      <c r="J11915" s="2">
        <v>13.355399999999999</v>
      </c>
      <c r="K11915" s="2">
        <v>0.5242</v>
      </c>
      <c r="L11915" s="2">
        <v>7.5593999999999995E-2</v>
      </c>
    </row>
    <row r="11916" spans="1:12" x14ac:dyDescent="0.2">
      <c r="A11916" s="2">
        <v>13.3561</v>
      </c>
      <c r="B11916" s="2">
        <v>62.251629999999999</v>
      </c>
      <c r="C11916" s="2">
        <v>1.264465</v>
      </c>
      <c r="D11916" s="2">
        <v>2.1113390000000001</v>
      </c>
      <c r="F11916" s="2">
        <v>13.353289999999999</v>
      </c>
      <c r="G11916" s="2">
        <v>0.93351700000000004</v>
      </c>
      <c r="H11916" s="2">
        <v>0.94689199999999996</v>
      </c>
      <c r="J11916" s="2">
        <v>13.3561</v>
      </c>
      <c r="K11916" s="2">
        <v>0.52370799999999995</v>
      </c>
      <c r="L11916" s="2">
        <v>7.5398999999999994E-2</v>
      </c>
    </row>
    <row r="11917" spans="1:12" x14ac:dyDescent="0.2">
      <c r="A11917" s="2">
        <v>13.3568</v>
      </c>
      <c r="B11917" s="2">
        <v>62.208889999999997</v>
      </c>
      <c r="C11917" s="2">
        <v>1.266151</v>
      </c>
      <c r="D11917" s="2">
        <v>2.1130710000000001</v>
      </c>
      <c r="F11917" s="2">
        <v>13.35399</v>
      </c>
      <c r="G11917" s="2">
        <v>0.93408199999999997</v>
      </c>
      <c r="H11917" s="2">
        <v>0.94760900000000003</v>
      </c>
      <c r="J11917" s="2">
        <v>13.3568</v>
      </c>
      <c r="K11917" s="2">
        <v>0.52369100000000002</v>
      </c>
      <c r="L11917" s="2">
        <v>7.4954999999999994E-2</v>
      </c>
    </row>
    <row r="11918" spans="1:12" x14ac:dyDescent="0.2">
      <c r="A11918" s="2">
        <v>13.3575</v>
      </c>
      <c r="B11918" s="2">
        <v>62.16675</v>
      </c>
      <c r="C11918" s="2">
        <v>1.2672909999999999</v>
      </c>
      <c r="D11918" s="2">
        <v>2.1150769999999999</v>
      </c>
      <c r="F11918" s="2">
        <v>13.354699999999999</v>
      </c>
      <c r="G11918" s="2">
        <v>0.93473099999999998</v>
      </c>
      <c r="H11918" s="2">
        <v>0.94851700000000005</v>
      </c>
      <c r="J11918" s="2">
        <v>13.3575</v>
      </c>
      <c r="K11918" s="2">
        <v>0.52347500000000002</v>
      </c>
      <c r="L11918" s="2">
        <v>7.4943999999999997E-2</v>
      </c>
    </row>
    <row r="11919" spans="1:12" x14ac:dyDescent="0.2">
      <c r="A11919" s="2">
        <v>13.3582</v>
      </c>
      <c r="B11919" s="2">
        <v>62.12124</v>
      </c>
      <c r="C11919" s="2">
        <v>1.269134</v>
      </c>
      <c r="D11919" s="2">
        <v>2.1168089999999999</v>
      </c>
      <c r="F11919" s="2">
        <v>13.355399999999999</v>
      </c>
      <c r="G11919" s="2">
        <v>0.93516500000000002</v>
      </c>
      <c r="H11919" s="2">
        <v>0.94863900000000001</v>
      </c>
      <c r="J11919" s="2">
        <v>13.3582</v>
      </c>
      <c r="K11919" s="2">
        <v>0.52344299999999999</v>
      </c>
      <c r="L11919" s="2">
        <v>7.4426000000000006E-2</v>
      </c>
    </row>
    <row r="11920" spans="1:12" x14ac:dyDescent="0.2">
      <c r="A11920" s="2">
        <v>13.3589</v>
      </c>
      <c r="B11920" s="2">
        <v>62.072749999999999</v>
      </c>
      <c r="C11920" s="2">
        <v>1.2711479999999999</v>
      </c>
      <c r="D11920" s="2">
        <v>2.1182280000000002</v>
      </c>
      <c r="F11920" s="2">
        <v>13.3561</v>
      </c>
      <c r="G11920" s="2">
        <v>0.93600499999999998</v>
      </c>
      <c r="H11920" s="2">
        <v>0.949318</v>
      </c>
      <c r="J11920" s="2">
        <v>13.3589</v>
      </c>
      <c r="K11920" s="2">
        <v>0.523563</v>
      </c>
      <c r="L11920" s="2">
        <v>7.4226E-2</v>
      </c>
    </row>
    <row r="11921" spans="1:12" x14ac:dyDescent="0.2">
      <c r="A11921" s="2">
        <v>13.35961</v>
      </c>
      <c r="B11921" s="2">
        <v>62.023449999999997</v>
      </c>
      <c r="C11921" s="2">
        <v>1.272964</v>
      </c>
      <c r="D11921" s="2">
        <v>2.1197689999999998</v>
      </c>
      <c r="F11921" s="2">
        <v>13.3568</v>
      </c>
      <c r="G11921" s="2">
        <v>0.936859</v>
      </c>
      <c r="H11921" s="2">
        <v>0.949936</v>
      </c>
      <c r="J11921" s="2">
        <v>13.35961</v>
      </c>
      <c r="K11921" s="2">
        <v>0.52354800000000001</v>
      </c>
      <c r="L11921" s="2">
        <v>7.4193999999999996E-2</v>
      </c>
    </row>
    <row r="11922" spans="1:12" x14ac:dyDescent="0.2">
      <c r="A11922" s="2">
        <v>13.36031</v>
      </c>
      <c r="B11922" s="2">
        <v>61.974530000000001</v>
      </c>
      <c r="C11922" s="2">
        <v>1.274635</v>
      </c>
      <c r="D11922" s="2">
        <v>2.1212270000000002</v>
      </c>
      <c r="F11922" s="2">
        <v>13.3575</v>
      </c>
      <c r="G11922" s="2">
        <v>0.93761399999999995</v>
      </c>
      <c r="H11922" s="2">
        <v>0.95038599999999995</v>
      </c>
      <c r="J11922" s="2">
        <v>13.36031</v>
      </c>
      <c r="K11922" s="2">
        <v>0.52385700000000002</v>
      </c>
      <c r="L11922" s="2">
        <v>7.3649000000000006E-2</v>
      </c>
    </row>
    <row r="11923" spans="1:12" x14ac:dyDescent="0.2">
      <c r="A11923" s="2">
        <v>13.36101</v>
      </c>
      <c r="B11923" s="2">
        <v>61.92465</v>
      </c>
      <c r="C11923" s="2">
        <v>1.2761260000000001</v>
      </c>
      <c r="D11923" s="2">
        <v>2.1225849999999999</v>
      </c>
      <c r="F11923" s="2">
        <v>13.3582</v>
      </c>
      <c r="G11923" s="2">
        <v>0.93841600000000003</v>
      </c>
      <c r="H11923" s="2">
        <v>0.95069099999999995</v>
      </c>
      <c r="J11923" s="2">
        <v>13.36101</v>
      </c>
      <c r="K11923" s="2">
        <v>0.52388900000000005</v>
      </c>
      <c r="L11923" s="2">
        <v>7.3201000000000002E-2</v>
      </c>
    </row>
    <row r="11924" spans="1:12" x14ac:dyDescent="0.2">
      <c r="A11924" s="2">
        <v>13.36171</v>
      </c>
      <c r="B11924" s="2">
        <v>61.874780000000001</v>
      </c>
      <c r="C11924" s="2">
        <v>1.277396</v>
      </c>
      <c r="D11924" s="2">
        <v>2.1238199999999998</v>
      </c>
      <c r="F11924" s="2">
        <v>13.3589</v>
      </c>
      <c r="G11924" s="2">
        <v>0.93912499999999999</v>
      </c>
      <c r="H11924" s="2">
        <v>0.95084400000000002</v>
      </c>
      <c r="J11924" s="2">
        <v>13.36171</v>
      </c>
      <c r="K11924" s="2">
        <v>0.52395599999999998</v>
      </c>
      <c r="L11924" s="2">
        <v>7.3289999999999994E-2</v>
      </c>
    </row>
    <row r="11925" spans="1:12" x14ac:dyDescent="0.2">
      <c r="A11925" s="2">
        <v>13.362410000000001</v>
      </c>
      <c r="B11925" s="2">
        <v>61.825870000000002</v>
      </c>
      <c r="C11925" s="2">
        <v>1.278518</v>
      </c>
      <c r="D11925" s="2">
        <v>2.1252779999999998</v>
      </c>
      <c r="F11925" s="2">
        <v>13.35961</v>
      </c>
      <c r="G11925" s="2">
        <v>0.93988799999999995</v>
      </c>
      <c r="H11925" s="2">
        <v>0.95184299999999999</v>
      </c>
      <c r="J11925" s="2">
        <v>13.362410000000001</v>
      </c>
      <c r="K11925" s="2">
        <v>0.52410299999999999</v>
      </c>
      <c r="L11925" s="2">
        <v>7.3365E-2</v>
      </c>
    </row>
    <row r="11926" spans="1:12" x14ac:dyDescent="0.2">
      <c r="A11926" s="2">
        <v>13.363110000000001</v>
      </c>
      <c r="B11926" s="2">
        <v>61.776449999999997</v>
      </c>
      <c r="C11926" s="2">
        <v>1.2798799999999999</v>
      </c>
      <c r="D11926" s="2">
        <v>2.126811</v>
      </c>
      <c r="F11926" s="2">
        <v>13.36031</v>
      </c>
      <c r="G11926" s="2">
        <v>0.94095600000000001</v>
      </c>
      <c r="H11926" s="2">
        <v>0.95165999999999995</v>
      </c>
      <c r="J11926" s="2">
        <v>13.363110000000001</v>
      </c>
      <c r="K11926" s="2">
        <v>0.52357699999999996</v>
      </c>
      <c r="L11926" s="2">
        <v>7.3524000000000006E-2</v>
      </c>
    </row>
    <row r="11927" spans="1:12" x14ac:dyDescent="0.2">
      <c r="A11927" s="2">
        <v>13.363810000000001</v>
      </c>
      <c r="B11927" s="2">
        <v>61.726770000000002</v>
      </c>
      <c r="C11927" s="2">
        <v>1.2813060000000001</v>
      </c>
      <c r="D11927" s="2">
        <v>2.1285129999999999</v>
      </c>
      <c r="F11927" s="2">
        <v>13.36101</v>
      </c>
      <c r="G11927" s="2">
        <v>0.94169599999999998</v>
      </c>
      <c r="H11927" s="2">
        <v>0.95183600000000002</v>
      </c>
      <c r="J11927" s="2">
        <v>13.363810000000001</v>
      </c>
      <c r="K11927" s="2">
        <v>0.52334599999999998</v>
      </c>
      <c r="L11927" s="2">
        <v>7.3832999999999996E-2</v>
      </c>
    </row>
    <row r="11928" spans="1:12" x14ac:dyDescent="0.2">
      <c r="A11928" s="2">
        <v>13.364509999999999</v>
      </c>
      <c r="B11928" s="2">
        <v>61.677770000000002</v>
      </c>
      <c r="C11928" s="2">
        <v>1.2832250000000001</v>
      </c>
      <c r="D11928" s="2">
        <v>2.1301990000000002</v>
      </c>
      <c r="F11928" s="2">
        <v>13.36171</v>
      </c>
      <c r="G11928" s="2">
        <v>0.94193300000000002</v>
      </c>
      <c r="H11928" s="2">
        <v>0.95254499999999998</v>
      </c>
      <c r="J11928" s="2">
        <v>13.364509999999999</v>
      </c>
      <c r="K11928" s="2">
        <v>0.52359800000000001</v>
      </c>
      <c r="L11928" s="2">
        <v>7.4291999999999997E-2</v>
      </c>
    </row>
    <row r="11929" spans="1:12" x14ac:dyDescent="0.2">
      <c r="A11929" s="2">
        <v>13.365220000000001</v>
      </c>
      <c r="B11929" s="2">
        <v>61.628720000000001</v>
      </c>
      <c r="C11929" s="2">
        <v>1.285312</v>
      </c>
      <c r="D11929" s="2">
        <v>2.1319460000000001</v>
      </c>
      <c r="F11929" s="2">
        <v>13.362410000000001</v>
      </c>
      <c r="G11929" s="2">
        <v>0.94188700000000003</v>
      </c>
      <c r="H11929" s="2">
        <v>0.95295700000000005</v>
      </c>
      <c r="J11929" s="2">
        <v>13.365220000000001</v>
      </c>
      <c r="K11929" s="2">
        <v>0.52361100000000005</v>
      </c>
      <c r="L11929" s="2">
        <v>7.4801000000000006E-2</v>
      </c>
    </row>
    <row r="11930" spans="1:12" x14ac:dyDescent="0.2">
      <c r="A11930" s="2">
        <v>13.365919999999999</v>
      </c>
      <c r="B11930" s="2">
        <v>61.580379999999998</v>
      </c>
      <c r="C11930" s="2">
        <v>1.2874099999999999</v>
      </c>
      <c r="D11930" s="2">
        <v>2.133578</v>
      </c>
      <c r="F11930" s="2">
        <v>13.363110000000001</v>
      </c>
      <c r="G11930" s="2">
        <v>0.94217700000000004</v>
      </c>
      <c r="H11930" s="2">
        <v>0.95330800000000004</v>
      </c>
      <c r="J11930" s="2">
        <v>13.365919999999999</v>
      </c>
      <c r="K11930" s="2">
        <v>0.52388000000000001</v>
      </c>
      <c r="L11930" s="2">
        <v>7.5171000000000002E-2</v>
      </c>
    </row>
    <row r="11931" spans="1:12" x14ac:dyDescent="0.2">
      <c r="A11931" s="2">
        <v>13.366619999999999</v>
      </c>
      <c r="B11931" s="2">
        <v>61.531529999999997</v>
      </c>
      <c r="C11931" s="2">
        <v>1.289344</v>
      </c>
      <c r="D11931" s="2">
        <v>2.1352039999999999</v>
      </c>
      <c r="F11931" s="2">
        <v>13.363810000000001</v>
      </c>
      <c r="G11931" s="2">
        <v>0.94261899999999998</v>
      </c>
      <c r="H11931" s="2">
        <v>0.95399500000000004</v>
      </c>
      <c r="J11931" s="2">
        <v>13.366619999999999</v>
      </c>
      <c r="K11931" s="2">
        <v>0.52405199999999996</v>
      </c>
      <c r="L11931" s="2">
        <v>7.5151999999999997E-2</v>
      </c>
    </row>
    <row r="11932" spans="1:12" x14ac:dyDescent="0.2">
      <c r="A11932" s="2">
        <v>13.367319999999999</v>
      </c>
      <c r="B11932" s="2">
        <v>61.483170000000001</v>
      </c>
      <c r="C11932" s="2">
        <v>1.2911900000000001</v>
      </c>
      <c r="D11932" s="2">
        <v>2.1366070000000001</v>
      </c>
      <c r="F11932" s="2">
        <v>13.364509999999999</v>
      </c>
      <c r="G11932" s="2">
        <v>0.94323000000000001</v>
      </c>
      <c r="H11932" s="2">
        <v>0.95453600000000005</v>
      </c>
      <c r="J11932" s="2">
        <v>13.367319999999999</v>
      </c>
      <c r="K11932" s="2">
        <v>0.52381699999999998</v>
      </c>
      <c r="L11932" s="2">
        <v>7.5213000000000002E-2</v>
      </c>
    </row>
    <row r="11933" spans="1:12" x14ac:dyDescent="0.2">
      <c r="A11933" s="2">
        <v>13.36802</v>
      </c>
      <c r="B11933" s="2">
        <v>61.435169999999999</v>
      </c>
      <c r="C11933" s="2">
        <v>1.293266</v>
      </c>
      <c r="D11933" s="2">
        <v>2.1380340000000002</v>
      </c>
      <c r="F11933" s="2">
        <v>13.365220000000001</v>
      </c>
      <c r="G11933" s="2">
        <v>0.94372599999999995</v>
      </c>
      <c r="H11933" s="2">
        <v>0.95478799999999997</v>
      </c>
      <c r="J11933" s="2">
        <v>13.36802</v>
      </c>
      <c r="K11933" s="2">
        <v>0.52320500000000003</v>
      </c>
      <c r="L11933" s="2">
        <v>7.4883000000000005E-2</v>
      </c>
    </row>
    <row r="11934" spans="1:12" x14ac:dyDescent="0.2">
      <c r="A11934" s="2">
        <v>13.36872</v>
      </c>
      <c r="B11934" s="2">
        <v>61.387180000000001</v>
      </c>
      <c r="C11934" s="2">
        <v>1.295085</v>
      </c>
      <c r="D11934" s="2">
        <v>2.1396440000000001</v>
      </c>
      <c r="F11934" s="2">
        <v>13.365919999999999</v>
      </c>
      <c r="G11934" s="2">
        <v>0.94381700000000002</v>
      </c>
      <c r="H11934" s="2">
        <v>0.95528400000000002</v>
      </c>
      <c r="J11934" s="2">
        <v>13.36872</v>
      </c>
      <c r="K11934" s="2">
        <v>0.52308600000000005</v>
      </c>
      <c r="L11934" s="2">
        <v>7.5088000000000002E-2</v>
      </c>
    </row>
    <row r="11935" spans="1:12" x14ac:dyDescent="0.2">
      <c r="A11935" s="2">
        <v>13.36942</v>
      </c>
      <c r="B11935" s="2">
        <v>61.339579999999998</v>
      </c>
      <c r="C11935" s="2">
        <v>1.296516</v>
      </c>
      <c r="D11935" s="2">
        <v>2.1419100000000002</v>
      </c>
      <c r="F11935" s="2">
        <v>13.366619999999999</v>
      </c>
      <c r="G11935" s="2">
        <v>0.945129</v>
      </c>
      <c r="H11935" s="2">
        <v>0.95560500000000004</v>
      </c>
      <c r="J11935" s="2">
        <v>13.36942</v>
      </c>
      <c r="K11935" s="2">
        <v>0.52333399999999997</v>
      </c>
      <c r="L11935" s="2">
        <v>7.5190999999999994E-2</v>
      </c>
    </row>
    <row r="11936" spans="1:12" x14ac:dyDescent="0.2">
      <c r="A11936" s="2">
        <v>13.37013</v>
      </c>
      <c r="B11936" s="2">
        <v>61.291330000000002</v>
      </c>
      <c r="C11936" s="2">
        <v>1.2980419999999999</v>
      </c>
      <c r="D11936" s="2">
        <v>2.143672</v>
      </c>
      <c r="F11936" s="2">
        <v>13.367319999999999</v>
      </c>
      <c r="G11936" s="2">
        <v>0.94540400000000002</v>
      </c>
      <c r="H11936" s="2">
        <v>0.95596300000000001</v>
      </c>
      <c r="J11936" s="2">
        <v>13.37013</v>
      </c>
      <c r="K11936" s="2">
        <v>0.52378400000000003</v>
      </c>
      <c r="L11936" s="2">
        <v>7.5708999999999999E-2</v>
      </c>
    </row>
    <row r="11937" spans="1:12" x14ac:dyDescent="0.2">
      <c r="A11937" s="2">
        <v>13.37083</v>
      </c>
      <c r="B11937" s="2">
        <v>61.243879999999997</v>
      </c>
      <c r="C11937" s="2">
        <v>1.2997700000000001</v>
      </c>
      <c r="D11937" s="2">
        <v>2.1452589999999998</v>
      </c>
      <c r="F11937" s="2">
        <v>13.36802</v>
      </c>
      <c r="G11937" s="2">
        <v>0.94604500000000002</v>
      </c>
      <c r="H11937" s="2">
        <v>0.95673399999999997</v>
      </c>
      <c r="J11937" s="2">
        <v>13.37083</v>
      </c>
      <c r="K11937" s="2">
        <v>0.52418500000000001</v>
      </c>
      <c r="L11937" s="2">
        <v>7.6148999999999994E-2</v>
      </c>
    </row>
    <row r="11938" spans="1:12" x14ac:dyDescent="0.2">
      <c r="A11938" s="2">
        <v>13.37153</v>
      </c>
      <c r="B11938" s="2">
        <v>61.196269999999998</v>
      </c>
      <c r="C11938" s="2">
        <v>1.301418</v>
      </c>
      <c r="D11938" s="2">
        <v>2.1472660000000001</v>
      </c>
      <c r="F11938" s="2">
        <v>13.36872</v>
      </c>
      <c r="G11938" s="2">
        <v>0.94689199999999996</v>
      </c>
      <c r="H11938" s="2">
        <v>0.95734399999999997</v>
      </c>
      <c r="J11938" s="2">
        <v>13.37153</v>
      </c>
      <c r="K11938" s="2">
        <v>0.52461199999999997</v>
      </c>
      <c r="L11938" s="2">
        <v>7.6575000000000004E-2</v>
      </c>
    </row>
    <row r="11939" spans="1:12" x14ac:dyDescent="0.2">
      <c r="A11939" s="2">
        <v>13.37223</v>
      </c>
      <c r="B11939" s="2">
        <v>61.148710000000001</v>
      </c>
      <c r="C11939" s="2">
        <v>1.303016</v>
      </c>
      <c r="D11939" s="2">
        <v>2.1489440000000002</v>
      </c>
      <c r="F11939" s="2">
        <v>13.36942</v>
      </c>
      <c r="G11939" s="2">
        <v>0.94760900000000003</v>
      </c>
      <c r="H11939" s="2">
        <v>0.95748100000000003</v>
      </c>
      <c r="J11939" s="2">
        <v>13.37223</v>
      </c>
      <c r="K11939" s="2">
        <v>0.52460300000000004</v>
      </c>
      <c r="L11939" s="2">
        <v>7.6657000000000003E-2</v>
      </c>
    </row>
    <row r="11940" spans="1:12" x14ac:dyDescent="0.2">
      <c r="A11940" s="2">
        <v>13.37293</v>
      </c>
      <c r="B11940" s="2">
        <v>61.100830000000002</v>
      </c>
      <c r="C11940" s="2">
        <v>1.30487</v>
      </c>
      <c r="D11940" s="2">
        <v>2.1502490000000001</v>
      </c>
      <c r="F11940" s="2">
        <v>13.37013</v>
      </c>
      <c r="G11940" s="2">
        <v>0.94851700000000005</v>
      </c>
      <c r="H11940" s="2">
        <v>0.95838199999999996</v>
      </c>
      <c r="J11940" s="2">
        <v>13.37293</v>
      </c>
      <c r="K11940" s="2">
        <v>0.52454199999999995</v>
      </c>
      <c r="L11940" s="2">
        <v>7.6688000000000006E-2</v>
      </c>
    </row>
    <row r="11941" spans="1:12" x14ac:dyDescent="0.2">
      <c r="A11941" s="2">
        <v>13.37363</v>
      </c>
      <c r="B11941" s="2">
        <v>61.053840000000001</v>
      </c>
      <c r="C11941" s="2">
        <v>1.3070059999999999</v>
      </c>
      <c r="D11941" s="2">
        <v>2.1520950000000001</v>
      </c>
      <c r="F11941" s="2">
        <v>13.37083</v>
      </c>
      <c r="G11941" s="2">
        <v>0.94863900000000001</v>
      </c>
      <c r="H11941" s="2">
        <v>0.95921299999999998</v>
      </c>
      <c r="J11941" s="2">
        <v>13.37363</v>
      </c>
      <c r="K11941" s="2">
        <v>0.52479299999999995</v>
      </c>
      <c r="L11941" s="2">
        <v>7.6684000000000002E-2</v>
      </c>
    </row>
    <row r="11942" spans="1:12" x14ac:dyDescent="0.2">
      <c r="A11942" s="2">
        <v>13.37433</v>
      </c>
      <c r="B11942" s="2">
        <v>61.006189999999997</v>
      </c>
      <c r="C11942" s="2">
        <v>1.3086690000000001</v>
      </c>
      <c r="D11942" s="2">
        <v>2.153651</v>
      </c>
      <c r="F11942" s="2">
        <v>13.37153</v>
      </c>
      <c r="G11942" s="2">
        <v>0.949318</v>
      </c>
      <c r="H11942" s="2">
        <v>0.95991499999999996</v>
      </c>
      <c r="J11942" s="2">
        <v>13.37433</v>
      </c>
      <c r="K11942" s="2">
        <v>0.524671</v>
      </c>
      <c r="L11942" s="2">
        <v>7.6747999999999997E-2</v>
      </c>
    </row>
    <row r="11943" spans="1:12" x14ac:dyDescent="0.2">
      <c r="A11943" s="2">
        <v>13.37504</v>
      </c>
      <c r="B11943" s="2">
        <v>60.958300000000001</v>
      </c>
      <c r="C11943" s="2">
        <v>1.310676</v>
      </c>
      <c r="D11943" s="2">
        <v>2.155383</v>
      </c>
      <c r="F11943" s="2">
        <v>13.37223</v>
      </c>
      <c r="G11943" s="2">
        <v>0.949936</v>
      </c>
      <c r="H11943" s="2">
        <v>0.96057099999999995</v>
      </c>
      <c r="J11943" s="2">
        <v>13.37504</v>
      </c>
      <c r="K11943" s="2">
        <v>0.52442299999999997</v>
      </c>
      <c r="L11943" s="2">
        <v>7.5634999999999994E-2</v>
      </c>
    </row>
    <row r="11944" spans="1:12" x14ac:dyDescent="0.2">
      <c r="A11944" s="2">
        <v>13.37574</v>
      </c>
      <c r="B11944" s="2">
        <v>60.910159999999998</v>
      </c>
      <c r="C11944" s="2">
        <v>1.312476</v>
      </c>
      <c r="D11944" s="2">
        <v>2.1569470000000002</v>
      </c>
      <c r="F11944" s="2">
        <v>13.37293</v>
      </c>
      <c r="G11944" s="2">
        <v>0.95038599999999995</v>
      </c>
      <c r="H11944" s="2">
        <v>0.961449</v>
      </c>
      <c r="J11944" s="2">
        <v>13.37574</v>
      </c>
      <c r="K11944" s="2">
        <v>0.52407800000000004</v>
      </c>
      <c r="L11944" s="2">
        <v>7.5273000000000007E-2</v>
      </c>
    </row>
    <row r="11945" spans="1:12" x14ac:dyDescent="0.2">
      <c r="A11945" s="2">
        <v>13.376440000000001</v>
      </c>
      <c r="B11945" s="2">
        <v>60.861910000000002</v>
      </c>
      <c r="C11945" s="2">
        <v>1.3137350000000001</v>
      </c>
      <c r="D11945" s="2">
        <v>2.1583049999999999</v>
      </c>
      <c r="F11945" s="2">
        <v>13.37363</v>
      </c>
      <c r="G11945" s="2">
        <v>0.95069099999999995</v>
      </c>
      <c r="H11945" s="2">
        <v>0.962036</v>
      </c>
      <c r="J11945" s="2">
        <v>13.376440000000001</v>
      </c>
      <c r="K11945" s="2">
        <v>0.52412999999999998</v>
      </c>
      <c r="L11945" s="2">
        <v>7.5216000000000005E-2</v>
      </c>
    </row>
    <row r="11946" spans="1:12" x14ac:dyDescent="0.2">
      <c r="A11946" s="2">
        <v>13.377140000000001</v>
      </c>
      <c r="B11946" s="2">
        <v>60.813899999999997</v>
      </c>
      <c r="C11946" s="2">
        <v>1.315429</v>
      </c>
      <c r="D11946" s="2">
        <v>2.1599759999999999</v>
      </c>
      <c r="F11946" s="2">
        <v>13.37433</v>
      </c>
      <c r="G11946" s="2">
        <v>0.95084400000000002</v>
      </c>
      <c r="H11946" s="2">
        <v>0.96228000000000002</v>
      </c>
      <c r="J11946" s="2">
        <v>13.377140000000001</v>
      </c>
      <c r="K11946" s="2">
        <v>0.52382499999999999</v>
      </c>
      <c r="L11946" s="2">
        <v>7.4573E-2</v>
      </c>
    </row>
    <row r="11947" spans="1:12" x14ac:dyDescent="0.2">
      <c r="A11947" s="2">
        <v>13.377840000000001</v>
      </c>
      <c r="B11947" s="2">
        <v>60.766489999999997</v>
      </c>
      <c r="C11947" s="2">
        <v>1.31734</v>
      </c>
      <c r="D11947" s="2">
        <v>2.16167</v>
      </c>
      <c r="F11947" s="2">
        <v>13.37504</v>
      </c>
      <c r="G11947" s="2">
        <v>0.95184299999999999</v>
      </c>
      <c r="H11947" s="2">
        <v>0.96287500000000004</v>
      </c>
      <c r="J11947" s="2">
        <v>13.377840000000001</v>
      </c>
      <c r="K11947" s="2">
        <v>0.52336700000000003</v>
      </c>
      <c r="L11947" s="2">
        <v>7.4069999999999997E-2</v>
      </c>
    </row>
    <row r="11948" spans="1:12" x14ac:dyDescent="0.2">
      <c r="A11948" s="2">
        <v>13.378539999999999</v>
      </c>
      <c r="B11948" s="2">
        <v>60.719189999999998</v>
      </c>
      <c r="C11948" s="2">
        <v>1.3190569999999999</v>
      </c>
      <c r="D11948" s="2">
        <v>2.1636760000000002</v>
      </c>
      <c r="F11948" s="2">
        <v>13.37574</v>
      </c>
      <c r="G11948" s="2">
        <v>0.95165999999999995</v>
      </c>
      <c r="H11948" s="2">
        <v>0.96357700000000002</v>
      </c>
      <c r="J11948" s="2">
        <v>13.378539999999999</v>
      </c>
      <c r="K11948" s="2">
        <v>0.52353300000000003</v>
      </c>
      <c r="L11948" s="2">
        <v>7.3672000000000001E-2</v>
      </c>
    </row>
    <row r="11949" spans="1:12" x14ac:dyDescent="0.2">
      <c r="A11949" s="2">
        <v>13.379239999999999</v>
      </c>
      <c r="B11949" s="2">
        <v>60.672080000000001</v>
      </c>
      <c r="C11949" s="2">
        <v>1.321223</v>
      </c>
      <c r="D11949" s="2">
        <v>2.1649349999999998</v>
      </c>
      <c r="F11949" s="2">
        <v>13.376440000000001</v>
      </c>
      <c r="G11949" s="2">
        <v>0.95183600000000002</v>
      </c>
      <c r="H11949" s="2">
        <v>0.96421800000000002</v>
      </c>
      <c r="J11949" s="2">
        <v>13.379239999999999</v>
      </c>
      <c r="K11949" s="2">
        <v>0.52327000000000001</v>
      </c>
      <c r="L11949" s="2">
        <v>7.4054999999999996E-2</v>
      </c>
    </row>
    <row r="11950" spans="1:12" x14ac:dyDescent="0.2">
      <c r="A11950" s="2">
        <v>13.379949999999999</v>
      </c>
      <c r="B11950" s="2">
        <v>60.62556</v>
      </c>
      <c r="C11950" s="2">
        <v>1.3235539999999999</v>
      </c>
      <c r="D11950" s="2">
        <v>2.1668270000000001</v>
      </c>
      <c r="F11950" s="2">
        <v>13.377140000000001</v>
      </c>
      <c r="G11950" s="2">
        <v>0.95254499999999998</v>
      </c>
      <c r="H11950" s="2">
        <v>0.96455400000000002</v>
      </c>
      <c r="J11950" s="2">
        <v>13.379949999999999</v>
      </c>
      <c r="K11950" s="2">
        <v>0.52348700000000004</v>
      </c>
      <c r="L11950" s="2">
        <v>7.4265999999999999E-2</v>
      </c>
    </row>
    <row r="11951" spans="1:12" x14ac:dyDescent="0.2">
      <c r="A11951" s="2">
        <v>13.380649999999999</v>
      </c>
      <c r="B11951" s="2">
        <v>60.578530000000001</v>
      </c>
      <c r="C11951" s="2">
        <v>1.3253010000000001</v>
      </c>
      <c r="D11951" s="2">
        <v>2.167751</v>
      </c>
      <c r="F11951" s="2">
        <v>13.377840000000001</v>
      </c>
      <c r="G11951" s="2">
        <v>0.95295700000000005</v>
      </c>
      <c r="H11951" s="2">
        <v>0.96532399999999996</v>
      </c>
      <c r="J11951" s="2">
        <v>13.380649999999999</v>
      </c>
      <c r="K11951" s="2">
        <v>0.52379600000000004</v>
      </c>
      <c r="L11951" s="2">
        <v>7.4150999999999995E-2</v>
      </c>
    </row>
    <row r="11952" spans="1:12" x14ac:dyDescent="0.2">
      <c r="A11952" s="2">
        <v>13.381349999999999</v>
      </c>
      <c r="B11952" s="2">
        <v>60.531239999999997</v>
      </c>
      <c r="C11952" s="2">
        <v>1.326991</v>
      </c>
      <c r="D11952" s="2">
        <v>2.1688420000000002</v>
      </c>
      <c r="F11952" s="2">
        <v>13.378539999999999</v>
      </c>
      <c r="G11952" s="2">
        <v>0.95330800000000004</v>
      </c>
      <c r="H11952" s="2">
        <v>0.96579000000000004</v>
      </c>
      <c r="J11952" s="2">
        <v>13.381349999999999</v>
      </c>
      <c r="K11952" s="2">
        <v>0.52381299999999997</v>
      </c>
      <c r="L11952" s="2">
        <v>7.4092000000000005E-2</v>
      </c>
    </row>
    <row r="11953" spans="1:12" x14ac:dyDescent="0.2">
      <c r="A11953" s="2">
        <v>13.38205</v>
      </c>
      <c r="B11953" s="2">
        <v>60.48366</v>
      </c>
      <c r="C11953" s="2">
        <v>1.3287230000000001</v>
      </c>
      <c r="D11953" s="2">
        <v>2.1706729999999999</v>
      </c>
      <c r="F11953" s="2">
        <v>13.379239999999999</v>
      </c>
      <c r="G11953" s="2">
        <v>0.95399500000000004</v>
      </c>
      <c r="H11953" s="2">
        <v>0.96645400000000004</v>
      </c>
      <c r="J11953" s="2">
        <v>13.38205</v>
      </c>
      <c r="K11953" s="2">
        <v>0.52404799999999996</v>
      </c>
      <c r="L11953" s="2">
        <v>7.4759999999999993E-2</v>
      </c>
    </row>
    <row r="11954" spans="1:12" x14ac:dyDescent="0.2">
      <c r="A11954" s="2">
        <v>13.38275</v>
      </c>
      <c r="B11954" s="2">
        <v>60.436190000000003</v>
      </c>
      <c r="C11954" s="2">
        <v>1.3305959999999999</v>
      </c>
      <c r="D11954" s="2">
        <v>2.172015</v>
      </c>
      <c r="F11954" s="2">
        <v>13.379949999999999</v>
      </c>
      <c r="G11954" s="2">
        <v>0.95453600000000005</v>
      </c>
      <c r="H11954" s="2">
        <v>0.96691899999999997</v>
      </c>
      <c r="J11954" s="2">
        <v>13.38275</v>
      </c>
      <c r="K11954" s="2">
        <v>0.52413500000000002</v>
      </c>
      <c r="L11954" s="2">
        <v>7.4512999999999996E-2</v>
      </c>
    </row>
    <row r="11955" spans="1:12" x14ac:dyDescent="0.2">
      <c r="A11955" s="2">
        <v>13.38345</v>
      </c>
      <c r="B11955" s="2">
        <v>60.388959999999997</v>
      </c>
      <c r="C11955" s="2">
        <v>1.332748</v>
      </c>
      <c r="D11955" s="2">
        <v>2.1736629999999999</v>
      </c>
      <c r="F11955" s="2">
        <v>13.380649999999999</v>
      </c>
      <c r="G11955" s="2">
        <v>0.95478799999999997</v>
      </c>
      <c r="H11955" s="2">
        <v>0.96760599999999997</v>
      </c>
      <c r="J11955" s="2">
        <v>13.38345</v>
      </c>
      <c r="K11955" s="2">
        <v>0.52424400000000004</v>
      </c>
      <c r="L11955" s="2">
        <v>7.4348999999999998E-2</v>
      </c>
    </row>
    <row r="11956" spans="1:12" x14ac:dyDescent="0.2">
      <c r="A11956" s="2">
        <v>13.38415</v>
      </c>
      <c r="B11956" s="2">
        <v>60.34122</v>
      </c>
      <c r="C11956" s="2">
        <v>1.334781</v>
      </c>
      <c r="D11956" s="2">
        <v>2.1756389999999999</v>
      </c>
      <c r="F11956" s="2">
        <v>13.381349999999999</v>
      </c>
      <c r="G11956" s="2">
        <v>0.95528400000000002</v>
      </c>
      <c r="H11956" s="2">
        <v>0.96856699999999996</v>
      </c>
      <c r="J11956" s="2">
        <v>13.38415</v>
      </c>
      <c r="K11956" s="2">
        <v>0.52414499999999997</v>
      </c>
      <c r="L11956" s="2">
        <v>7.4111999999999997E-2</v>
      </c>
    </row>
    <row r="11957" spans="1:12" x14ac:dyDescent="0.2">
      <c r="A11957" s="2">
        <v>13.38485</v>
      </c>
      <c r="B11957" s="2">
        <v>60.293469999999999</v>
      </c>
      <c r="C11957" s="2">
        <v>1.336333</v>
      </c>
      <c r="D11957" s="2">
        <v>2.1766920000000001</v>
      </c>
      <c r="F11957" s="2">
        <v>13.38205</v>
      </c>
      <c r="G11957" s="2">
        <v>0.95560500000000004</v>
      </c>
      <c r="H11957" s="2">
        <v>0.96913899999999997</v>
      </c>
      <c r="J11957" s="2">
        <v>13.38485</v>
      </c>
      <c r="K11957" s="2">
        <v>0.52400000000000002</v>
      </c>
      <c r="L11957" s="2">
        <v>7.4390999999999999E-2</v>
      </c>
    </row>
    <row r="11958" spans="1:12" x14ac:dyDescent="0.2">
      <c r="A11958" s="2">
        <v>13.38556</v>
      </c>
      <c r="B11958" s="2">
        <v>60.245800000000003</v>
      </c>
      <c r="C11958" s="2">
        <v>1.337936</v>
      </c>
      <c r="D11958" s="2">
        <v>2.178226</v>
      </c>
      <c r="F11958" s="2">
        <v>13.38275</v>
      </c>
      <c r="G11958" s="2">
        <v>0.95596300000000001</v>
      </c>
      <c r="H11958" s="2">
        <v>0.97016899999999995</v>
      </c>
      <c r="J11958" s="2">
        <v>13.38556</v>
      </c>
      <c r="K11958" s="2">
        <v>0.52403599999999995</v>
      </c>
      <c r="L11958" s="2">
        <v>7.4285000000000004E-2</v>
      </c>
    </row>
    <row r="11959" spans="1:12" x14ac:dyDescent="0.2">
      <c r="A11959" s="2">
        <v>13.38626</v>
      </c>
      <c r="B11959" s="2">
        <v>60.198250000000002</v>
      </c>
      <c r="C11959" s="2">
        <v>1.33958</v>
      </c>
      <c r="D11959" s="2">
        <v>2.1797360000000001</v>
      </c>
      <c r="F11959" s="2">
        <v>13.38345</v>
      </c>
      <c r="G11959" s="2">
        <v>0.95673399999999997</v>
      </c>
      <c r="H11959" s="2">
        <v>0.970665</v>
      </c>
      <c r="J11959" s="2">
        <v>13.38626</v>
      </c>
      <c r="K11959" s="2">
        <v>0.524397</v>
      </c>
      <c r="L11959" s="2">
        <v>7.3950000000000002E-2</v>
      </c>
    </row>
    <row r="11960" spans="1:12" x14ac:dyDescent="0.2">
      <c r="A11960" s="2">
        <v>13.38696</v>
      </c>
      <c r="B11960" s="2">
        <v>60.150759999999998</v>
      </c>
      <c r="C11960" s="2">
        <v>1.3415600000000001</v>
      </c>
      <c r="D11960" s="2">
        <v>2.1816970000000002</v>
      </c>
      <c r="F11960" s="2">
        <v>13.38415</v>
      </c>
      <c r="G11960" s="2">
        <v>0.95734399999999997</v>
      </c>
      <c r="H11960" s="2">
        <v>0.97136699999999998</v>
      </c>
      <c r="J11960" s="2">
        <v>13.38696</v>
      </c>
      <c r="K11960" s="2">
        <v>0.52412000000000003</v>
      </c>
      <c r="L11960" s="2">
        <v>7.3286000000000004E-2</v>
      </c>
    </row>
    <row r="11961" spans="1:12" x14ac:dyDescent="0.2">
      <c r="A11961" s="2">
        <v>13.38766</v>
      </c>
      <c r="B11961" s="2">
        <v>60.104059999999997</v>
      </c>
      <c r="C11961" s="2">
        <v>1.3435509999999999</v>
      </c>
      <c r="D11961" s="2">
        <v>2.1830319999999999</v>
      </c>
      <c r="F11961" s="2">
        <v>13.38485</v>
      </c>
      <c r="G11961" s="2">
        <v>0.95748100000000003</v>
      </c>
      <c r="H11961" s="2">
        <v>0.97194700000000001</v>
      </c>
      <c r="J11961" s="2">
        <v>13.38766</v>
      </c>
      <c r="K11961" s="2">
        <v>0.52404799999999996</v>
      </c>
      <c r="L11961" s="2">
        <v>7.3306999999999997E-2</v>
      </c>
    </row>
    <row r="11962" spans="1:12" x14ac:dyDescent="0.2">
      <c r="A11962" s="2">
        <v>13.38836</v>
      </c>
      <c r="B11962" s="2">
        <v>60.05762</v>
      </c>
      <c r="C11962" s="2">
        <v>1.3454200000000001</v>
      </c>
      <c r="D11962" s="2">
        <v>2.1848179999999999</v>
      </c>
      <c r="F11962" s="2">
        <v>13.38556</v>
      </c>
      <c r="G11962" s="2">
        <v>0.95838199999999996</v>
      </c>
      <c r="H11962" s="2">
        <v>0.97274799999999995</v>
      </c>
      <c r="J11962" s="2">
        <v>13.38836</v>
      </c>
      <c r="K11962" s="2">
        <v>0.52432000000000001</v>
      </c>
      <c r="L11962" s="2">
        <v>7.3479000000000003E-2</v>
      </c>
    </row>
    <row r="11963" spans="1:12" x14ac:dyDescent="0.2">
      <c r="A11963" s="2">
        <v>13.389060000000001</v>
      </c>
      <c r="B11963" s="2">
        <v>60.009799999999998</v>
      </c>
      <c r="C11963" s="2">
        <v>1.347278</v>
      </c>
      <c r="D11963" s="2">
        <v>2.1866560000000002</v>
      </c>
      <c r="F11963" s="2">
        <v>13.38626</v>
      </c>
      <c r="G11963" s="2">
        <v>0.95921299999999998</v>
      </c>
      <c r="H11963" s="2">
        <v>0.97378500000000001</v>
      </c>
      <c r="J11963" s="2">
        <v>13.389060000000001</v>
      </c>
      <c r="K11963" s="2">
        <v>0.52431499999999998</v>
      </c>
      <c r="L11963" s="2">
        <v>7.3369000000000004E-2</v>
      </c>
    </row>
    <row r="11964" spans="1:12" x14ac:dyDescent="0.2">
      <c r="A11964" s="2">
        <v>13.389760000000001</v>
      </c>
      <c r="B11964" s="2">
        <v>59.962730000000001</v>
      </c>
      <c r="C11964" s="2">
        <v>1.349288</v>
      </c>
      <c r="D11964" s="2">
        <v>2.1886169999999998</v>
      </c>
      <c r="F11964" s="2">
        <v>13.38696</v>
      </c>
      <c r="G11964" s="2">
        <v>0.95991499999999996</v>
      </c>
      <c r="H11964" s="2">
        <v>0.974472</v>
      </c>
      <c r="J11964" s="2">
        <v>13.389760000000001</v>
      </c>
      <c r="K11964" s="2">
        <v>0.524204</v>
      </c>
      <c r="L11964" s="2">
        <v>7.3672000000000001E-2</v>
      </c>
    </row>
    <row r="11965" spans="1:12" x14ac:dyDescent="0.2">
      <c r="A11965" s="2">
        <v>13.390470000000001</v>
      </c>
      <c r="B11965" s="2">
        <v>59.915349999999997</v>
      </c>
      <c r="C11965" s="2">
        <v>1.351348</v>
      </c>
      <c r="D11965" s="2">
        <v>2.1900970000000002</v>
      </c>
      <c r="F11965" s="2">
        <v>13.38766</v>
      </c>
      <c r="G11965" s="2">
        <v>0.96057099999999995</v>
      </c>
      <c r="H11965" s="2">
        <v>0.97515099999999999</v>
      </c>
      <c r="J11965" s="2">
        <v>13.390470000000001</v>
      </c>
      <c r="K11965" s="2">
        <v>0.52340500000000001</v>
      </c>
      <c r="L11965" s="2">
        <v>7.3689000000000004E-2</v>
      </c>
    </row>
    <row r="11966" spans="1:12" x14ac:dyDescent="0.2">
      <c r="A11966" s="2">
        <v>13.391170000000001</v>
      </c>
      <c r="B11966" s="2">
        <v>59.868070000000003</v>
      </c>
      <c r="C11966" s="2">
        <v>1.3533010000000001</v>
      </c>
      <c r="D11966" s="2">
        <v>2.1919819999999999</v>
      </c>
      <c r="F11966" s="2">
        <v>13.38836</v>
      </c>
      <c r="G11966" s="2">
        <v>0.961449</v>
      </c>
      <c r="H11966" s="2">
        <v>0.97571600000000003</v>
      </c>
      <c r="J11966" s="2">
        <v>13.391170000000001</v>
      </c>
      <c r="K11966" s="2">
        <v>0.52320800000000001</v>
      </c>
      <c r="L11966" s="2">
        <v>7.3824000000000001E-2</v>
      </c>
    </row>
    <row r="11967" spans="1:12" x14ac:dyDescent="0.2">
      <c r="A11967" s="2">
        <v>13.391870000000001</v>
      </c>
      <c r="B11967" s="2">
        <v>59.822020000000002</v>
      </c>
      <c r="C11967" s="2">
        <v>1.355121</v>
      </c>
      <c r="D11967" s="2">
        <v>2.1940949999999999</v>
      </c>
      <c r="F11967" s="2">
        <v>13.389060000000001</v>
      </c>
      <c r="G11967" s="2">
        <v>0.962036</v>
      </c>
      <c r="H11967" s="2">
        <v>0.97621899999999995</v>
      </c>
      <c r="J11967" s="2">
        <v>13.391870000000001</v>
      </c>
      <c r="K11967" s="2">
        <v>0.52305400000000002</v>
      </c>
      <c r="L11967" s="2">
        <v>7.3778999999999997E-2</v>
      </c>
    </row>
    <row r="11968" spans="1:12" x14ac:dyDescent="0.2">
      <c r="A11968" s="2">
        <v>13.392569999999999</v>
      </c>
      <c r="B11968" s="2">
        <v>59.775930000000002</v>
      </c>
      <c r="C11968" s="2">
        <v>1.357612</v>
      </c>
      <c r="D11968" s="2">
        <v>2.195735</v>
      </c>
      <c r="F11968" s="2">
        <v>13.389760000000001</v>
      </c>
      <c r="G11968" s="2">
        <v>0.96228000000000002</v>
      </c>
      <c r="H11968" s="2">
        <v>0.976692</v>
      </c>
      <c r="J11968" s="2">
        <v>13.392569999999999</v>
      </c>
      <c r="K11968" s="2">
        <v>0.52331899999999998</v>
      </c>
      <c r="L11968" s="2">
        <v>7.4004E-2</v>
      </c>
    </row>
    <row r="11969" spans="1:12" x14ac:dyDescent="0.2">
      <c r="A11969" s="2">
        <v>13.393269999999999</v>
      </c>
      <c r="B11969" s="2">
        <v>59.72916</v>
      </c>
      <c r="C11969" s="2">
        <v>1.359801</v>
      </c>
      <c r="D11969" s="2">
        <v>2.1973829999999999</v>
      </c>
      <c r="F11969" s="2">
        <v>13.390470000000001</v>
      </c>
      <c r="G11969" s="2">
        <v>0.96287500000000004</v>
      </c>
      <c r="H11969" s="2">
        <v>0.97750099999999995</v>
      </c>
      <c r="J11969" s="2">
        <v>13.393269999999999</v>
      </c>
      <c r="K11969" s="2">
        <v>0.52299300000000004</v>
      </c>
      <c r="L11969" s="2">
        <v>7.4524999999999994E-2</v>
      </c>
    </row>
    <row r="11970" spans="1:12" x14ac:dyDescent="0.2">
      <c r="A11970" s="2">
        <v>13.393969999999999</v>
      </c>
      <c r="B11970" s="2">
        <v>59.682949999999998</v>
      </c>
      <c r="C11970" s="2">
        <v>1.3618349999999999</v>
      </c>
      <c r="D11970" s="2">
        <v>2.1990690000000002</v>
      </c>
      <c r="F11970" s="2">
        <v>13.391170000000001</v>
      </c>
      <c r="G11970" s="2">
        <v>0.96357700000000002</v>
      </c>
      <c r="H11970" s="2">
        <v>0.97767599999999999</v>
      </c>
      <c r="J11970" s="2">
        <v>13.393969999999999</v>
      </c>
      <c r="K11970" s="2">
        <v>0.52298299999999998</v>
      </c>
      <c r="L11970" s="2">
        <v>7.5096999999999997E-2</v>
      </c>
    </row>
    <row r="11971" spans="1:12" x14ac:dyDescent="0.2">
      <c r="A11971" s="2">
        <v>13.39467</v>
      </c>
      <c r="B11971" s="2">
        <v>59.636679999999998</v>
      </c>
      <c r="C11971" s="2">
        <v>1.364215</v>
      </c>
      <c r="D11971" s="2">
        <v>2.200847</v>
      </c>
      <c r="F11971" s="2">
        <v>13.391870000000001</v>
      </c>
      <c r="G11971" s="2">
        <v>0.96421800000000002</v>
      </c>
      <c r="H11971" s="2">
        <v>0.97842399999999996</v>
      </c>
      <c r="J11971" s="2">
        <v>13.39467</v>
      </c>
      <c r="K11971" s="2">
        <v>0.52310400000000001</v>
      </c>
      <c r="L11971" s="2">
        <v>7.4992000000000003E-2</v>
      </c>
    </row>
    <row r="11972" spans="1:12" x14ac:dyDescent="0.2">
      <c r="A11972" s="2">
        <v>13.395379999999999</v>
      </c>
      <c r="B11972" s="2">
        <v>59.590710000000001</v>
      </c>
      <c r="C11972" s="2">
        <v>1.366317</v>
      </c>
      <c r="D11972" s="2">
        <v>2.2027770000000002</v>
      </c>
      <c r="F11972" s="2">
        <v>13.392569999999999</v>
      </c>
      <c r="G11972" s="2">
        <v>0.96455400000000002</v>
      </c>
      <c r="H11972" s="2">
        <v>0.97904199999999997</v>
      </c>
      <c r="J11972" s="2">
        <v>13.395379999999999</v>
      </c>
      <c r="K11972" s="2">
        <v>0.52293400000000001</v>
      </c>
      <c r="L11972" s="2">
        <v>7.5479000000000004E-2</v>
      </c>
    </row>
    <row r="11973" spans="1:12" x14ac:dyDescent="0.2">
      <c r="A11973" s="2">
        <v>13.39608</v>
      </c>
      <c r="B11973" s="2">
        <v>59.545110000000001</v>
      </c>
      <c r="C11973" s="2">
        <v>1.3682780000000001</v>
      </c>
      <c r="D11973" s="2">
        <v>2.2045849999999998</v>
      </c>
      <c r="F11973" s="2">
        <v>13.393269999999999</v>
      </c>
      <c r="G11973" s="2">
        <v>0.96532399999999996</v>
      </c>
      <c r="H11973" s="2">
        <v>0.97987400000000002</v>
      </c>
      <c r="J11973" s="2">
        <v>13.39608</v>
      </c>
      <c r="K11973" s="2">
        <v>0.52299499999999999</v>
      </c>
      <c r="L11973" s="2">
        <v>7.5921000000000002E-2</v>
      </c>
    </row>
    <row r="11974" spans="1:12" x14ac:dyDescent="0.2">
      <c r="A11974" s="2">
        <v>13.39678</v>
      </c>
      <c r="B11974" s="2">
        <v>59.4998</v>
      </c>
      <c r="C11974" s="2">
        <v>1.370517</v>
      </c>
      <c r="D11974" s="2">
        <v>2.2063320000000002</v>
      </c>
      <c r="F11974" s="2">
        <v>13.393969999999999</v>
      </c>
      <c r="G11974" s="2">
        <v>0.96579000000000004</v>
      </c>
      <c r="H11974" s="2">
        <v>0.98076600000000003</v>
      </c>
      <c r="J11974" s="2">
        <v>13.39678</v>
      </c>
      <c r="K11974" s="2">
        <v>0.52234599999999998</v>
      </c>
      <c r="L11974" s="2">
        <v>7.5853000000000004E-2</v>
      </c>
    </row>
    <row r="11975" spans="1:12" x14ac:dyDescent="0.2">
      <c r="A11975" s="2">
        <v>13.39748</v>
      </c>
      <c r="B11975" s="2">
        <v>59.454410000000003</v>
      </c>
      <c r="C11975" s="2">
        <v>1.3728549999999999</v>
      </c>
      <c r="D11975" s="2">
        <v>2.2079499999999999</v>
      </c>
      <c r="F11975" s="2">
        <v>13.39467</v>
      </c>
      <c r="G11975" s="2">
        <v>0.96645400000000004</v>
      </c>
      <c r="H11975" s="2">
        <v>0.98092699999999999</v>
      </c>
      <c r="J11975" s="2">
        <v>13.39748</v>
      </c>
      <c r="K11975" s="2">
        <v>0.52213500000000002</v>
      </c>
      <c r="L11975" s="2">
        <v>7.6274999999999996E-2</v>
      </c>
    </row>
    <row r="11976" spans="1:12" x14ac:dyDescent="0.2">
      <c r="A11976" s="2">
        <v>13.39818</v>
      </c>
      <c r="B11976" s="2">
        <v>59.409410000000001</v>
      </c>
      <c r="C11976" s="2">
        <v>1.3751169999999999</v>
      </c>
      <c r="D11976" s="2">
        <v>2.2094830000000001</v>
      </c>
      <c r="F11976" s="2">
        <v>13.395379999999999</v>
      </c>
      <c r="G11976" s="2">
        <v>0.96691899999999997</v>
      </c>
      <c r="H11976" s="2">
        <v>0.98162099999999997</v>
      </c>
      <c r="J11976" s="2">
        <v>13.39818</v>
      </c>
      <c r="K11976" s="2">
        <v>0.522428</v>
      </c>
      <c r="L11976" s="2">
        <v>7.6472999999999999E-2</v>
      </c>
    </row>
    <row r="11977" spans="1:12" x14ac:dyDescent="0.2">
      <c r="A11977" s="2">
        <v>13.39888</v>
      </c>
      <c r="B11977" s="2">
        <v>59.364800000000002</v>
      </c>
      <c r="C11977" s="2">
        <v>1.3777569999999999</v>
      </c>
      <c r="D11977" s="2">
        <v>2.2110859999999999</v>
      </c>
      <c r="F11977" s="2">
        <v>13.39608</v>
      </c>
      <c r="G11977" s="2">
        <v>0.96760599999999997</v>
      </c>
      <c r="H11977" s="2">
        <v>0.98228499999999996</v>
      </c>
      <c r="J11977" s="2">
        <v>13.39888</v>
      </c>
      <c r="K11977" s="2">
        <v>0.52307099999999995</v>
      </c>
      <c r="L11977" s="2">
        <v>7.6659000000000005E-2</v>
      </c>
    </row>
    <row r="11978" spans="1:12" x14ac:dyDescent="0.2">
      <c r="A11978" s="2">
        <v>13.39958</v>
      </c>
      <c r="B11978" s="2">
        <v>59.320439999999998</v>
      </c>
      <c r="C11978" s="2">
        <v>1.3797790000000001</v>
      </c>
      <c r="D11978" s="2">
        <v>2.2128939999999999</v>
      </c>
      <c r="F11978" s="2">
        <v>13.39678</v>
      </c>
      <c r="G11978" s="2">
        <v>0.96856699999999996</v>
      </c>
      <c r="H11978" s="2">
        <v>0.98281099999999999</v>
      </c>
      <c r="J11978" s="2">
        <v>13.39958</v>
      </c>
      <c r="K11978" s="2">
        <v>0.52297000000000005</v>
      </c>
      <c r="L11978" s="2">
        <v>7.6545000000000002E-2</v>
      </c>
    </row>
    <row r="11979" spans="1:12" x14ac:dyDescent="0.2">
      <c r="A11979" s="2">
        <v>13.40029</v>
      </c>
      <c r="B11979" s="2">
        <v>59.276380000000003</v>
      </c>
      <c r="C11979" s="2">
        <v>1.3810260000000001</v>
      </c>
      <c r="D11979" s="2">
        <v>2.2148620000000001</v>
      </c>
      <c r="F11979" s="2">
        <v>13.39748</v>
      </c>
      <c r="G11979" s="2">
        <v>0.96913899999999997</v>
      </c>
      <c r="H11979" s="2">
        <v>0.98332200000000003</v>
      </c>
      <c r="J11979" s="2">
        <v>13.40029</v>
      </c>
      <c r="K11979" s="2">
        <v>0.52286100000000002</v>
      </c>
      <c r="L11979" s="2">
        <v>7.6490000000000002E-2</v>
      </c>
    </row>
    <row r="11980" spans="1:12" x14ac:dyDescent="0.2">
      <c r="A11980" s="2">
        <v>13.40099</v>
      </c>
      <c r="B11980" s="2">
        <v>59.232190000000003</v>
      </c>
      <c r="C11980" s="2">
        <v>1.382854</v>
      </c>
      <c r="D11980" s="2">
        <v>2.2168459999999999</v>
      </c>
      <c r="F11980" s="2">
        <v>13.39818</v>
      </c>
      <c r="G11980" s="2">
        <v>0.97016899999999995</v>
      </c>
      <c r="H11980" s="2">
        <v>0.98396300000000003</v>
      </c>
      <c r="J11980" s="2">
        <v>13.40099</v>
      </c>
      <c r="K11980" s="2">
        <v>0.52261000000000002</v>
      </c>
      <c r="L11980" s="2">
        <v>7.6805999999999999E-2</v>
      </c>
    </row>
    <row r="11981" spans="1:12" x14ac:dyDescent="0.2">
      <c r="A11981" s="2">
        <v>13.40169</v>
      </c>
      <c r="B11981" s="2">
        <v>59.188110000000002</v>
      </c>
      <c r="C11981" s="2">
        <v>1.384692</v>
      </c>
      <c r="D11981" s="2">
        <v>2.2188829999999999</v>
      </c>
      <c r="F11981" s="2">
        <v>13.39888</v>
      </c>
      <c r="G11981" s="2">
        <v>0.970665</v>
      </c>
      <c r="H11981" s="2">
        <v>0.98449699999999996</v>
      </c>
      <c r="J11981" s="2">
        <v>13.40169</v>
      </c>
      <c r="K11981" s="2">
        <v>0.52300199999999997</v>
      </c>
      <c r="L11981" s="2">
        <v>7.6735999999999999E-2</v>
      </c>
    </row>
    <row r="11982" spans="1:12" x14ac:dyDescent="0.2">
      <c r="A11982" s="2">
        <v>13.40239</v>
      </c>
      <c r="B11982" s="2">
        <v>59.144449999999999</v>
      </c>
      <c r="C11982" s="2">
        <v>1.386539</v>
      </c>
      <c r="D11982" s="2">
        <v>2.220882</v>
      </c>
      <c r="F11982" s="2">
        <v>13.39958</v>
      </c>
      <c r="G11982" s="2">
        <v>0.97136699999999998</v>
      </c>
      <c r="H11982" s="2">
        <v>0.98536699999999999</v>
      </c>
      <c r="J11982" s="2">
        <v>13.40239</v>
      </c>
      <c r="K11982" s="2">
        <v>0.52359</v>
      </c>
      <c r="L11982" s="2">
        <v>7.6535000000000006E-2</v>
      </c>
    </row>
    <row r="11983" spans="1:12" x14ac:dyDescent="0.2">
      <c r="A11983" s="2">
        <v>13.403090000000001</v>
      </c>
      <c r="B11983" s="2">
        <v>59.100560000000002</v>
      </c>
      <c r="C11983" s="2">
        <v>1.3881870000000001</v>
      </c>
      <c r="D11983" s="2">
        <v>2.222842</v>
      </c>
      <c r="F11983" s="2">
        <v>13.40029</v>
      </c>
      <c r="G11983" s="2">
        <v>0.97194700000000001</v>
      </c>
      <c r="H11983" s="2">
        <v>0.98635099999999998</v>
      </c>
      <c r="J11983" s="2">
        <v>13.403090000000001</v>
      </c>
      <c r="K11983" s="2">
        <v>0.523926</v>
      </c>
      <c r="L11983" s="2">
        <v>7.6391000000000001E-2</v>
      </c>
    </row>
    <row r="11984" spans="1:12" x14ac:dyDescent="0.2">
      <c r="A11984" s="2">
        <v>13.403790000000001</v>
      </c>
      <c r="B11984" s="2">
        <v>59.055990000000001</v>
      </c>
      <c r="C11984" s="2">
        <v>1.3902620000000001</v>
      </c>
      <c r="D11984" s="2">
        <v>2.2246510000000002</v>
      </c>
      <c r="F11984" s="2">
        <v>13.40099</v>
      </c>
      <c r="G11984" s="2">
        <v>0.97274799999999995</v>
      </c>
      <c r="H11984" s="2">
        <v>0.98651900000000003</v>
      </c>
      <c r="J11984" s="2">
        <v>13.403790000000001</v>
      </c>
      <c r="K11984" s="2">
        <v>0.52364299999999997</v>
      </c>
      <c r="L11984" s="2">
        <v>7.6395000000000005E-2</v>
      </c>
    </row>
    <row r="11985" spans="1:12" x14ac:dyDescent="0.2">
      <c r="A11985" s="2">
        <v>13.404489999999999</v>
      </c>
      <c r="B11985" s="2">
        <v>59.011769999999999</v>
      </c>
      <c r="C11985" s="2">
        <v>1.3918980000000001</v>
      </c>
      <c r="D11985" s="2">
        <v>2.2263440000000001</v>
      </c>
      <c r="F11985" s="2">
        <v>13.40169</v>
      </c>
      <c r="G11985" s="2">
        <v>0.97378500000000001</v>
      </c>
      <c r="H11985" s="2">
        <v>0.987259</v>
      </c>
      <c r="J11985" s="2">
        <v>13.404489999999999</v>
      </c>
      <c r="K11985" s="2">
        <v>0.52276199999999995</v>
      </c>
      <c r="L11985" s="2">
        <v>7.6284000000000005E-2</v>
      </c>
    </row>
    <row r="11986" spans="1:12" x14ac:dyDescent="0.2">
      <c r="A11986" s="2">
        <v>13.405189999999999</v>
      </c>
      <c r="B11986" s="2">
        <v>58.96808</v>
      </c>
      <c r="C11986" s="2">
        <v>1.3947400000000001</v>
      </c>
      <c r="D11986" s="2">
        <v>2.2280229999999999</v>
      </c>
      <c r="F11986" s="2">
        <v>13.40239</v>
      </c>
      <c r="G11986" s="2">
        <v>0.974472</v>
      </c>
      <c r="H11986" s="2">
        <v>0.98774700000000004</v>
      </c>
      <c r="J11986" s="2">
        <v>13.405189999999999</v>
      </c>
      <c r="K11986" s="2">
        <v>0.52239000000000002</v>
      </c>
      <c r="L11986" s="2">
        <v>7.5774999999999995E-2</v>
      </c>
    </row>
    <row r="11987" spans="1:12" x14ac:dyDescent="0.2">
      <c r="A11987" s="2">
        <v>13.405900000000001</v>
      </c>
      <c r="B11987" s="2">
        <v>58.923009999999998</v>
      </c>
      <c r="C11987" s="2">
        <v>1.3973610000000001</v>
      </c>
      <c r="D11987" s="2">
        <v>2.2297389999999999</v>
      </c>
      <c r="F11987" s="2">
        <v>13.403090000000001</v>
      </c>
      <c r="G11987" s="2">
        <v>0.97515099999999999</v>
      </c>
      <c r="H11987" s="2">
        <v>0.98800699999999997</v>
      </c>
      <c r="J11987" s="2">
        <v>13.405900000000001</v>
      </c>
      <c r="K11987" s="2">
        <v>0.52198</v>
      </c>
      <c r="L11987" s="2">
        <v>7.5025999999999995E-2</v>
      </c>
    </row>
    <row r="11988" spans="1:12" x14ac:dyDescent="0.2">
      <c r="A11988" s="2">
        <v>13.406599999999999</v>
      </c>
      <c r="B11988" s="2">
        <v>58.878120000000003</v>
      </c>
      <c r="C11988" s="2">
        <v>1.3997759999999999</v>
      </c>
      <c r="D11988" s="2">
        <v>2.2315550000000002</v>
      </c>
      <c r="F11988" s="2">
        <v>13.403790000000001</v>
      </c>
      <c r="G11988" s="2">
        <v>0.97571600000000003</v>
      </c>
      <c r="H11988" s="2">
        <v>0.98857099999999998</v>
      </c>
      <c r="J11988" s="2">
        <v>13.406599999999999</v>
      </c>
      <c r="K11988" s="2">
        <v>0.52112199999999997</v>
      </c>
      <c r="L11988" s="2">
        <v>7.4836E-2</v>
      </c>
    </row>
    <row r="11989" spans="1:12" x14ac:dyDescent="0.2">
      <c r="A11989" s="2">
        <v>13.407299999999999</v>
      </c>
      <c r="B11989" s="2">
        <v>58.833199999999998</v>
      </c>
      <c r="C11989" s="2">
        <v>1.402274</v>
      </c>
      <c r="D11989" s="2">
        <v>2.2332640000000001</v>
      </c>
      <c r="F11989" s="2">
        <v>13.404489999999999</v>
      </c>
      <c r="G11989" s="2">
        <v>0.97621899999999995</v>
      </c>
      <c r="H11989" s="2">
        <v>0.98935700000000004</v>
      </c>
      <c r="J11989" s="2">
        <v>13.407299999999999</v>
      </c>
      <c r="K11989" s="2">
        <v>0.52091799999999999</v>
      </c>
      <c r="L11989" s="2">
        <v>7.4992000000000003E-2</v>
      </c>
    </row>
    <row r="11990" spans="1:12" x14ac:dyDescent="0.2">
      <c r="A11990" s="2">
        <v>13.407999999999999</v>
      </c>
      <c r="B11990" s="2">
        <v>58.788209999999999</v>
      </c>
      <c r="C11990" s="2">
        <v>1.4045479999999999</v>
      </c>
      <c r="D11990" s="2">
        <v>2.2345920000000001</v>
      </c>
      <c r="F11990" s="2">
        <v>13.405189999999999</v>
      </c>
      <c r="G11990" s="2">
        <v>0.976692</v>
      </c>
      <c r="H11990" s="2">
        <v>0.989838</v>
      </c>
      <c r="J11990" s="2">
        <v>13.407999999999999</v>
      </c>
      <c r="K11990" s="2">
        <v>0.52057100000000001</v>
      </c>
      <c r="L11990" s="2">
        <v>7.5581999999999996E-2</v>
      </c>
    </row>
    <row r="11991" spans="1:12" x14ac:dyDescent="0.2">
      <c r="A11991" s="2">
        <v>13.4087</v>
      </c>
      <c r="B11991" s="2">
        <v>58.74342</v>
      </c>
      <c r="C11991" s="2">
        <v>1.4067339999999999</v>
      </c>
      <c r="D11991" s="2">
        <v>2.2356829999999999</v>
      </c>
      <c r="F11991" s="2">
        <v>13.405900000000001</v>
      </c>
      <c r="G11991" s="2">
        <v>0.97750099999999995</v>
      </c>
      <c r="H11991" s="2">
        <v>0.99050899999999997</v>
      </c>
      <c r="J11991" s="2">
        <v>13.4087</v>
      </c>
      <c r="K11991" s="2">
        <v>0.52032100000000003</v>
      </c>
      <c r="L11991" s="2">
        <v>7.5861999999999999E-2</v>
      </c>
    </row>
    <row r="11992" spans="1:12" x14ac:dyDescent="0.2">
      <c r="A11992" s="2">
        <v>13.4094</v>
      </c>
      <c r="B11992" s="2">
        <v>58.700539999999997</v>
      </c>
      <c r="C11992" s="2">
        <v>1.4090910000000001</v>
      </c>
      <c r="D11992" s="2">
        <v>2.2370480000000001</v>
      </c>
      <c r="F11992" s="2">
        <v>13.406599999999999</v>
      </c>
      <c r="G11992" s="2">
        <v>0.97767599999999999</v>
      </c>
      <c r="H11992" s="2">
        <v>0.99120299999999995</v>
      </c>
      <c r="J11992" s="2">
        <v>13.4094</v>
      </c>
      <c r="K11992" s="2">
        <v>0.52043099999999998</v>
      </c>
      <c r="L11992" s="2">
        <v>7.6027999999999998E-2</v>
      </c>
    </row>
    <row r="11993" spans="1:12" x14ac:dyDescent="0.2">
      <c r="A11993" s="2">
        <v>13.4101</v>
      </c>
      <c r="B11993" s="2">
        <v>58.66001</v>
      </c>
      <c r="C11993" s="2">
        <v>1.4113420000000001</v>
      </c>
      <c r="D11993" s="2">
        <v>2.2385510000000002</v>
      </c>
      <c r="F11993" s="2">
        <v>13.407299999999999</v>
      </c>
      <c r="G11993" s="2">
        <v>0.97842399999999996</v>
      </c>
      <c r="H11993" s="2">
        <v>0.99186700000000005</v>
      </c>
      <c r="J11993" s="2">
        <v>13.4101</v>
      </c>
      <c r="K11993" s="2">
        <v>0.52029999999999998</v>
      </c>
      <c r="L11993" s="2">
        <v>7.6470999999999997E-2</v>
      </c>
    </row>
    <row r="11994" spans="1:12" x14ac:dyDescent="0.2">
      <c r="A11994" s="2">
        <v>13.41081</v>
      </c>
      <c r="B11994" s="2">
        <v>58.621459999999999</v>
      </c>
      <c r="C11994" s="2">
        <v>1.4137569999999999</v>
      </c>
      <c r="D11994" s="2">
        <v>2.240253</v>
      </c>
      <c r="F11994" s="2">
        <v>13.407999999999999</v>
      </c>
      <c r="G11994" s="2">
        <v>0.97904199999999997</v>
      </c>
      <c r="H11994" s="2">
        <v>0.992622</v>
      </c>
      <c r="J11994" s="2">
        <v>13.41081</v>
      </c>
      <c r="K11994" s="2">
        <v>0.52028799999999997</v>
      </c>
      <c r="L11994" s="2">
        <v>7.7087000000000003E-2</v>
      </c>
    </row>
    <row r="11995" spans="1:12" x14ac:dyDescent="0.2">
      <c r="A11995" s="2">
        <v>13.41151</v>
      </c>
      <c r="B11995" s="2">
        <v>58.57987</v>
      </c>
      <c r="C11995" s="2">
        <v>1.4159649999999999</v>
      </c>
      <c r="D11995" s="2">
        <v>2.2416870000000002</v>
      </c>
      <c r="F11995" s="2">
        <v>13.4087</v>
      </c>
      <c r="G11995" s="2">
        <v>0.97987400000000002</v>
      </c>
      <c r="H11995" s="2">
        <v>0.99334699999999998</v>
      </c>
      <c r="J11995" s="2">
        <v>13.41151</v>
      </c>
      <c r="K11995" s="2">
        <v>0.52042900000000003</v>
      </c>
      <c r="L11995" s="2">
        <v>7.7188000000000007E-2</v>
      </c>
    </row>
    <row r="11996" spans="1:12" x14ac:dyDescent="0.2">
      <c r="A11996" s="2">
        <v>13.41221</v>
      </c>
      <c r="B11996" s="2">
        <v>58.536479999999997</v>
      </c>
      <c r="C11996" s="2">
        <v>1.41814</v>
      </c>
      <c r="D11996" s="2">
        <v>2.2427860000000002</v>
      </c>
      <c r="F11996" s="2">
        <v>13.4094</v>
      </c>
      <c r="G11996" s="2">
        <v>0.98076600000000003</v>
      </c>
      <c r="H11996" s="2">
        <v>0.99443099999999995</v>
      </c>
      <c r="J11996" s="2">
        <v>13.41221</v>
      </c>
      <c r="K11996" s="2">
        <v>0.52043099999999998</v>
      </c>
      <c r="L11996" s="2">
        <v>7.7085000000000001E-2</v>
      </c>
    </row>
    <row r="11997" spans="1:12" x14ac:dyDescent="0.2">
      <c r="A11997" s="2">
        <v>13.41291</v>
      </c>
      <c r="B11997" s="2">
        <v>58.492899999999999</v>
      </c>
      <c r="C11997" s="2">
        <v>1.4203520000000001</v>
      </c>
      <c r="D11997" s="2">
        <v>2.2441589999999998</v>
      </c>
      <c r="F11997" s="2">
        <v>13.4101</v>
      </c>
      <c r="G11997" s="2">
        <v>0.98092699999999999</v>
      </c>
      <c r="H11997" s="2">
        <v>0.99558999999999997</v>
      </c>
      <c r="J11997" s="2">
        <v>13.41291</v>
      </c>
      <c r="K11997" s="2">
        <v>0.52033200000000002</v>
      </c>
      <c r="L11997" s="2">
        <v>7.7134999999999995E-2</v>
      </c>
    </row>
    <row r="11998" spans="1:12" x14ac:dyDescent="0.2">
      <c r="A11998" s="2">
        <v>13.41361</v>
      </c>
      <c r="B11998" s="2">
        <v>58.449150000000003</v>
      </c>
      <c r="C11998" s="2">
        <v>1.4225989999999999</v>
      </c>
      <c r="D11998" s="2">
        <v>2.24586</v>
      </c>
      <c r="F11998" s="2">
        <v>13.41081</v>
      </c>
      <c r="G11998" s="2">
        <v>0.98162099999999997</v>
      </c>
      <c r="H11998" s="2">
        <v>0.99639100000000003</v>
      </c>
      <c r="J11998" s="2">
        <v>13.41361</v>
      </c>
      <c r="K11998" s="2">
        <v>0.52055499999999999</v>
      </c>
      <c r="L11998" s="2">
        <v>7.7922000000000005E-2</v>
      </c>
    </row>
    <row r="11999" spans="1:12" x14ac:dyDescent="0.2">
      <c r="A11999" s="2">
        <v>13.41431</v>
      </c>
      <c r="B11999" s="2">
        <v>58.40504</v>
      </c>
      <c r="C11999" s="2">
        <v>1.424194</v>
      </c>
      <c r="D11999" s="2">
        <v>2.2474470000000002</v>
      </c>
      <c r="F11999" s="2">
        <v>13.41151</v>
      </c>
      <c r="G11999" s="2">
        <v>0.98228499999999996</v>
      </c>
      <c r="H11999" s="2">
        <v>0.99718499999999999</v>
      </c>
      <c r="J11999" s="2">
        <v>13.41431</v>
      </c>
      <c r="K11999" s="2">
        <v>0.52095199999999997</v>
      </c>
      <c r="L11999" s="2">
        <v>7.7082999999999999E-2</v>
      </c>
    </row>
    <row r="12000" spans="1:12" x14ac:dyDescent="0.2">
      <c r="A12000" s="2">
        <v>13.415010000000001</v>
      </c>
      <c r="B12000" s="2">
        <v>58.361289999999997</v>
      </c>
      <c r="C12000" s="2">
        <v>1.4259029999999999</v>
      </c>
      <c r="D12000" s="2">
        <v>2.2484389999999999</v>
      </c>
      <c r="F12000" s="2">
        <v>13.41221</v>
      </c>
      <c r="G12000" s="2">
        <v>0.98281099999999999</v>
      </c>
      <c r="H12000" s="2">
        <v>0.998116</v>
      </c>
      <c r="J12000" s="2">
        <v>13.415010000000001</v>
      </c>
      <c r="K12000" s="2">
        <v>0.52096900000000002</v>
      </c>
      <c r="L12000" s="2">
        <v>7.6458999999999999E-2</v>
      </c>
    </row>
    <row r="12001" spans="1:12" x14ac:dyDescent="0.2">
      <c r="A12001" s="2">
        <v>13.41572</v>
      </c>
      <c r="B12001" s="2">
        <v>58.317549999999997</v>
      </c>
      <c r="C12001" s="2">
        <v>1.427913</v>
      </c>
      <c r="D12001" s="2">
        <v>2.249965</v>
      </c>
      <c r="F12001" s="2">
        <v>13.41291</v>
      </c>
      <c r="G12001" s="2">
        <v>0.98332200000000003</v>
      </c>
      <c r="H12001" s="2">
        <v>0.99858100000000005</v>
      </c>
      <c r="J12001" s="2">
        <v>13.41572</v>
      </c>
      <c r="K12001" s="2">
        <v>0.52065300000000003</v>
      </c>
      <c r="L12001" s="2">
        <v>7.6198000000000002E-2</v>
      </c>
    </row>
    <row r="12002" spans="1:12" x14ac:dyDescent="0.2">
      <c r="A12002" s="2">
        <v>13.41642</v>
      </c>
      <c r="B12002" s="2">
        <v>58.274509999999999</v>
      </c>
      <c r="C12002" s="2">
        <v>1.4302820000000001</v>
      </c>
      <c r="D12002" s="2">
        <v>2.2522000000000002</v>
      </c>
      <c r="F12002" s="2">
        <v>13.41361</v>
      </c>
      <c r="G12002" s="2">
        <v>0.98396300000000003</v>
      </c>
      <c r="H12002" s="2">
        <v>0.99893200000000004</v>
      </c>
      <c r="J12002" s="2">
        <v>13.41642</v>
      </c>
      <c r="K12002" s="2">
        <v>0.52083400000000002</v>
      </c>
      <c r="L12002" s="2">
        <v>7.6703999999999994E-2</v>
      </c>
    </row>
    <row r="12003" spans="1:12" x14ac:dyDescent="0.2">
      <c r="A12003" s="2">
        <v>13.417120000000001</v>
      </c>
      <c r="B12003" s="2">
        <v>58.231290000000001</v>
      </c>
      <c r="C12003" s="2">
        <v>1.4329099999999999</v>
      </c>
      <c r="D12003" s="2">
        <v>2.2540469999999999</v>
      </c>
      <c r="F12003" s="2">
        <v>13.41431</v>
      </c>
      <c r="G12003" s="2">
        <v>0.98449699999999996</v>
      </c>
      <c r="H12003" s="2">
        <v>0.99932900000000002</v>
      </c>
      <c r="J12003" s="2">
        <v>13.417120000000001</v>
      </c>
      <c r="K12003" s="2">
        <v>0.52072099999999999</v>
      </c>
      <c r="L12003" s="2">
        <v>7.6564999999999994E-2</v>
      </c>
    </row>
    <row r="12004" spans="1:12" x14ac:dyDescent="0.2">
      <c r="A12004" s="2">
        <v>13.417820000000001</v>
      </c>
      <c r="B12004" s="2">
        <v>58.188400000000001</v>
      </c>
      <c r="C12004" s="2">
        <v>1.435111</v>
      </c>
      <c r="D12004" s="2">
        <v>2.2560069999999999</v>
      </c>
      <c r="F12004" s="2">
        <v>13.415010000000001</v>
      </c>
      <c r="G12004" s="2">
        <v>0.98536699999999999</v>
      </c>
      <c r="H12004" s="2">
        <v>0.99965700000000002</v>
      </c>
      <c r="J12004" s="2">
        <v>13.417820000000001</v>
      </c>
      <c r="K12004" s="2">
        <v>0.52093299999999998</v>
      </c>
      <c r="L12004" s="2">
        <v>7.6591000000000006E-2</v>
      </c>
    </row>
    <row r="12005" spans="1:12" x14ac:dyDescent="0.2">
      <c r="A12005" s="2">
        <v>13.418519999999999</v>
      </c>
      <c r="B12005" s="2">
        <v>58.145910000000001</v>
      </c>
      <c r="C12005" s="2">
        <v>1.4368320000000001</v>
      </c>
      <c r="D12005" s="2">
        <v>2.258006</v>
      </c>
      <c r="F12005" s="2">
        <v>13.41572</v>
      </c>
      <c r="G12005" s="2">
        <v>0.98635099999999998</v>
      </c>
      <c r="H12005" s="2">
        <v>1.000183</v>
      </c>
      <c r="J12005" s="2">
        <v>13.418519999999999</v>
      </c>
      <c r="K12005" s="2">
        <v>0.52105100000000004</v>
      </c>
      <c r="L12005" s="2">
        <v>7.6991000000000004E-2</v>
      </c>
    </row>
    <row r="12006" spans="1:12" x14ac:dyDescent="0.2">
      <c r="A12006" s="2">
        <v>13.419219999999999</v>
      </c>
      <c r="B12006" s="2">
        <v>58.103740000000002</v>
      </c>
      <c r="C12006" s="2">
        <v>1.439487</v>
      </c>
      <c r="D12006" s="2">
        <v>2.2598910000000001</v>
      </c>
      <c r="F12006" s="2">
        <v>13.41642</v>
      </c>
      <c r="G12006" s="2">
        <v>0.98651900000000003</v>
      </c>
      <c r="H12006" s="2">
        <v>1.0006790000000001</v>
      </c>
      <c r="J12006" s="2">
        <v>13.419219999999999</v>
      </c>
      <c r="K12006" s="2">
        <v>0.52153000000000005</v>
      </c>
      <c r="L12006" s="2">
        <v>7.7213000000000004E-2</v>
      </c>
    </row>
    <row r="12007" spans="1:12" x14ac:dyDescent="0.2">
      <c r="A12007" s="2">
        <v>13.419919999999999</v>
      </c>
      <c r="B12007" s="2">
        <v>58.061070000000001</v>
      </c>
      <c r="C12007" s="2">
        <v>1.4420850000000001</v>
      </c>
      <c r="D12007" s="2">
        <v>2.2615690000000002</v>
      </c>
      <c r="F12007" s="2">
        <v>13.417120000000001</v>
      </c>
      <c r="G12007" s="2">
        <v>0.987259</v>
      </c>
      <c r="H12007" s="2">
        <v>1.0014339999999999</v>
      </c>
      <c r="J12007" s="2">
        <v>13.419919999999999</v>
      </c>
      <c r="K12007" s="2">
        <v>0.52148399999999995</v>
      </c>
      <c r="L12007" s="2">
        <v>7.7011999999999997E-2</v>
      </c>
    </row>
    <row r="12008" spans="1:12" x14ac:dyDescent="0.2">
      <c r="A12008" s="2">
        <v>13.420629999999999</v>
      </c>
      <c r="B12008" s="2">
        <v>58.018810000000002</v>
      </c>
      <c r="C12008" s="2">
        <v>1.444537</v>
      </c>
      <c r="D12008" s="2">
        <v>2.2632319999999999</v>
      </c>
      <c r="F12008" s="2">
        <v>13.417820000000001</v>
      </c>
      <c r="G12008" s="2">
        <v>0.98774700000000004</v>
      </c>
      <c r="H12008" s="2">
        <v>1.002213</v>
      </c>
      <c r="J12008" s="2">
        <v>13.420629999999999</v>
      </c>
      <c r="K12008" s="2">
        <v>0.521675</v>
      </c>
      <c r="L12008" s="2">
        <v>7.7561000000000005E-2</v>
      </c>
    </row>
    <row r="12009" spans="1:12" x14ac:dyDescent="0.2">
      <c r="A12009" s="2">
        <v>13.421329999999999</v>
      </c>
      <c r="B12009" s="2">
        <v>57.975790000000003</v>
      </c>
      <c r="C12009" s="2">
        <v>1.4467159999999999</v>
      </c>
      <c r="D12009" s="2">
        <v>2.2648269999999999</v>
      </c>
      <c r="F12009" s="2">
        <v>13.418519999999999</v>
      </c>
      <c r="G12009" s="2">
        <v>0.98800699999999997</v>
      </c>
      <c r="H12009" s="2">
        <v>1.0031509999999999</v>
      </c>
      <c r="J12009" s="2">
        <v>13.421329999999999</v>
      </c>
      <c r="K12009" s="2">
        <v>0.52130699999999996</v>
      </c>
      <c r="L12009" s="2">
        <v>7.7109999999999998E-2</v>
      </c>
    </row>
    <row r="12010" spans="1:12" x14ac:dyDescent="0.2">
      <c r="A12010" s="2">
        <v>13.422029999999999</v>
      </c>
      <c r="B12010" s="2">
        <v>57.932499999999997</v>
      </c>
      <c r="C12010" s="2">
        <v>1.4489970000000001</v>
      </c>
      <c r="D12010" s="2">
        <v>2.2666279999999999</v>
      </c>
      <c r="F12010" s="2">
        <v>13.419219999999999</v>
      </c>
      <c r="G12010" s="2">
        <v>0.98857099999999998</v>
      </c>
      <c r="H12010" s="2">
        <v>1.003647</v>
      </c>
      <c r="J12010" s="2">
        <v>13.422029999999999</v>
      </c>
      <c r="K12010" s="2">
        <v>0.52147699999999997</v>
      </c>
      <c r="L12010" s="2">
        <v>7.7451999999999993E-2</v>
      </c>
    </row>
    <row r="12011" spans="1:12" x14ac:dyDescent="0.2">
      <c r="A12011" s="2">
        <v>13.42273</v>
      </c>
      <c r="B12011" s="2">
        <v>57.889110000000002</v>
      </c>
      <c r="C12011" s="2">
        <v>1.4511670000000001</v>
      </c>
      <c r="D12011" s="2">
        <v>2.2690160000000001</v>
      </c>
      <c r="F12011" s="2">
        <v>13.419919999999999</v>
      </c>
      <c r="G12011" s="2">
        <v>0.98935700000000004</v>
      </c>
      <c r="H12011" s="2">
        <v>1.004189</v>
      </c>
      <c r="J12011" s="2">
        <v>13.42273</v>
      </c>
      <c r="K12011" s="2">
        <v>0.52159100000000003</v>
      </c>
      <c r="L12011" s="2">
        <v>7.7146000000000006E-2</v>
      </c>
    </row>
    <row r="12012" spans="1:12" x14ac:dyDescent="0.2">
      <c r="A12012" s="2">
        <v>13.42343</v>
      </c>
      <c r="B12012" s="2">
        <v>57.845480000000002</v>
      </c>
      <c r="C12012" s="2">
        <v>1.4533339999999999</v>
      </c>
      <c r="D12012" s="2">
        <v>2.2706559999999998</v>
      </c>
      <c r="F12012" s="2">
        <v>13.420629999999999</v>
      </c>
      <c r="G12012" s="2">
        <v>0.989838</v>
      </c>
      <c r="H12012" s="2">
        <v>1.00499</v>
      </c>
      <c r="J12012" s="2">
        <v>13.42343</v>
      </c>
      <c r="K12012" s="2">
        <v>0.52123799999999998</v>
      </c>
      <c r="L12012" s="2">
        <v>7.6941999999999997E-2</v>
      </c>
    </row>
    <row r="12013" spans="1:12" x14ac:dyDescent="0.2">
      <c r="A12013" s="2">
        <v>13.42413</v>
      </c>
      <c r="B12013" s="2">
        <v>57.802120000000002</v>
      </c>
      <c r="C12013" s="2">
        <v>1.455711</v>
      </c>
      <c r="D12013" s="2">
        <v>2.2727010000000001</v>
      </c>
      <c r="F12013" s="2">
        <v>13.421329999999999</v>
      </c>
      <c r="G12013" s="2">
        <v>0.99050899999999997</v>
      </c>
      <c r="H12013" s="2">
        <v>1.005363</v>
      </c>
      <c r="J12013" s="2">
        <v>13.42413</v>
      </c>
      <c r="K12013" s="2">
        <v>0.52090999999999998</v>
      </c>
      <c r="L12013" s="2">
        <v>7.7489000000000002E-2</v>
      </c>
    </row>
    <row r="12014" spans="1:12" x14ac:dyDescent="0.2">
      <c r="A12014" s="2">
        <v>13.42483</v>
      </c>
      <c r="B12014" s="2">
        <v>57.758800000000001</v>
      </c>
      <c r="C12014" s="2">
        <v>1.457694</v>
      </c>
      <c r="D12014" s="2">
        <v>2.2741730000000002</v>
      </c>
      <c r="F12014" s="2">
        <v>13.422029999999999</v>
      </c>
      <c r="G12014" s="2">
        <v>0.99120299999999995</v>
      </c>
      <c r="H12014" s="2">
        <v>1.006203</v>
      </c>
      <c r="J12014" s="2">
        <v>13.42483</v>
      </c>
      <c r="K12014" s="2">
        <v>0.52112000000000003</v>
      </c>
      <c r="L12014" s="2">
        <v>7.7039999999999997E-2</v>
      </c>
    </row>
    <row r="12015" spans="1:12" x14ac:dyDescent="0.2">
      <c r="A12015" s="2">
        <v>13.42553</v>
      </c>
      <c r="B12015" s="2">
        <v>57.715159999999997</v>
      </c>
      <c r="C12015" s="2">
        <v>1.4599949999999999</v>
      </c>
      <c r="D12015" s="2">
        <v>2.2761490000000002</v>
      </c>
      <c r="F12015" s="2">
        <v>13.42273</v>
      </c>
      <c r="G12015" s="2">
        <v>0.99186700000000005</v>
      </c>
      <c r="H12015" s="2">
        <v>1.0068820000000001</v>
      </c>
      <c r="J12015" s="2">
        <v>13.42553</v>
      </c>
      <c r="K12015" s="2">
        <v>0.52118699999999996</v>
      </c>
      <c r="L12015" s="2">
        <v>7.7205999999999997E-2</v>
      </c>
    </row>
    <row r="12016" spans="1:12" x14ac:dyDescent="0.2">
      <c r="A12016" s="2">
        <v>13.42624</v>
      </c>
      <c r="B12016" s="2">
        <v>57.671410000000002</v>
      </c>
      <c r="C12016" s="2">
        <v>1.4624969999999999</v>
      </c>
      <c r="D12016" s="2">
        <v>2.277873</v>
      </c>
      <c r="F12016" s="2">
        <v>13.42343</v>
      </c>
      <c r="G12016" s="2">
        <v>0.992622</v>
      </c>
      <c r="H12016" s="2">
        <v>1.0077130000000001</v>
      </c>
      <c r="J12016" s="2">
        <v>13.42624</v>
      </c>
      <c r="K12016" s="2">
        <v>0.52135500000000001</v>
      </c>
      <c r="L12016" s="2">
        <v>7.7394000000000004E-2</v>
      </c>
    </row>
    <row r="12017" spans="1:12" x14ac:dyDescent="0.2">
      <c r="A12017" s="2">
        <v>13.42694</v>
      </c>
      <c r="B12017" s="2">
        <v>57.627569999999999</v>
      </c>
      <c r="C12017" s="2">
        <v>1.4650339999999999</v>
      </c>
      <c r="D12017" s="2">
        <v>2.2794750000000001</v>
      </c>
      <c r="F12017" s="2">
        <v>13.42413</v>
      </c>
      <c r="G12017" s="2">
        <v>0.99334699999999998</v>
      </c>
      <c r="H12017" s="2">
        <v>1.0082089999999999</v>
      </c>
      <c r="J12017" s="2">
        <v>13.42694</v>
      </c>
      <c r="K12017" s="2">
        <v>0.52202800000000005</v>
      </c>
      <c r="L12017" s="2">
        <v>7.7369999999999994E-2</v>
      </c>
    </row>
    <row r="12018" spans="1:12" x14ac:dyDescent="0.2">
      <c r="A12018" s="2">
        <v>13.42764</v>
      </c>
      <c r="B12018" s="2">
        <v>57.583010000000002</v>
      </c>
      <c r="C12018" s="2">
        <v>1.4668840000000001</v>
      </c>
      <c r="D12018" s="2">
        <v>2.2808489999999999</v>
      </c>
      <c r="F12018" s="2">
        <v>13.42483</v>
      </c>
      <c r="G12018" s="2">
        <v>0.99443099999999995</v>
      </c>
      <c r="H12018" s="2">
        <v>1.008804</v>
      </c>
      <c r="J12018" s="2">
        <v>13.42764</v>
      </c>
      <c r="K12018" s="2">
        <v>0.522281</v>
      </c>
      <c r="L12018" s="2">
        <v>7.7865000000000004E-2</v>
      </c>
    </row>
    <row r="12019" spans="1:12" x14ac:dyDescent="0.2">
      <c r="A12019" s="2">
        <v>13.42834</v>
      </c>
      <c r="B12019" s="2">
        <v>57.539029999999997</v>
      </c>
      <c r="C12019" s="2">
        <v>1.4686999999999999</v>
      </c>
      <c r="D12019" s="2">
        <v>2.2826110000000002</v>
      </c>
      <c r="F12019" s="2">
        <v>13.42553</v>
      </c>
      <c r="G12019" s="2">
        <v>0.99558999999999997</v>
      </c>
      <c r="H12019" s="2">
        <v>1.009506</v>
      </c>
      <c r="J12019" s="2">
        <v>13.42834</v>
      </c>
      <c r="K12019" s="2">
        <v>0.522756</v>
      </c>
      <c r="L12019" s="2">
        <v>7.7432000000000001E-2</v>
      </c>
    </row>
    <row r="12020" spans="1:12" x14ac:dyDescent="0.2">
      <c r="A12020" s="2">
        <v>13.429040000000001</v>
      </c>
      <c r="B12020" s="2">
        <v>57.495739999999998</v>
      </c>
      <c r="C12020" s="2">
        <v>1.4710380000000001</v>
      </c>
      <c r="D12020" s="2">
        <v>2.2840530000000001</v>
      </c>
      <c r="F12020" s="2">
        <v>13.42624</v>
      </c>
      <c r="G12020" s="2">
        <v>0.99639100000000003</v>
      </c>
      <c r="H12020" s="2">
        <v>1.010216</v>
      </c>
      <c r="J12020" s="2">
        <v>13.429040000000001</v>
      </c>
      <c r="K12020" s="2">
        <v>0.52287300000000003</v>
      </c>
      <c r="L12020" s="2">
        <v>7.6642000000000002E-2</v>
      </c>
    </row>
    <row r="12021" spans="1:12" x14ac:dyDescent="0.2">
      <c r="A12021" s="2">
        <v>13.429740000000001</v>
      </c>
      <c r="B12021" s="2">
        <v>57.452860000000001</v>
      </c>
      <c r="C12021" s="2">
        <v>1.473365</v>
      </c>
      <c r="D12021" s="2">
        <v>2.285663</v>
      </c>
      <c r="F12021" s="2">
        <v>13.42694</v>
      </c>
      <c r="G12021" s="2">
        <v>0.99718499999999999</v>
      </c>
      <c r="H12021" s="2">
        <v>1.01075</v>
      </c>
      <c r="J12021" s="2">
        <v>13.429740000000001</v>
      </c>
      <c r="K12021" s="2">
        <v>0.52255200000000002</v>
      </c>
      <c r="L12021" s="2">
        <v>7.6572000000000001E-2</v>
      </c>
    </row>
    <row r="12022" spans="1:12" x14ac:dyDescent="0.2">
      <c r="A12022" s="2">
        <v>13.430440000000001</v>
      </c>
      <c r="B12022" s="2">
        <v>57.410240000000002</v>
      </c>
      <c r="C12022" s="2">
        <v>1.4757070000000001</v>
      </c>
      <c r="D12022" s="2">
        <v>2.286937</v>
      </c>
      <c r="F12022" s="2">
        <v>13.42764</v>
      </c>
      <c r="G12022" s="2">
        <v>0.998116</v>
      </c>
      <c r="H12022" s="2">
        <v>1.0113369999999999</v>
      </c>
      <c r="J12022" s="2">
        <v>13.430440000000001</v>
      </c>
      <c r="K12022" s="2">
        <v>0.522007</v>
      </c>
      <c r="L12022" s="2">
        <v>7.6410000000000006E-2</v>
      </c>
    </row>
    <row r="12023" spans="1:12" x14ac:dyDescent="0.2">
      <c r="A12023" s="2">
        <v>13.431150000000001</v>
      </c>
      <c r="B12023" s="2">
        <v>57.36759</v>
      </c>
      <c r="C12023" s="2">
        <v>1.478183</v>
      </c>
      <c r="D12023" s="2">
        <v>2.288249</v>
      </c>
      <c r="F12023" s="2">
        <v>13.42834</v>
      </c>
      <c r="G12023" s="2">
        <v>0.99858100000000005</v>
      </c>
      <c r="H12023" s="2">
        <v>1.0115810000000001</v>
      </c>
      <c r="J12023" s="2">
        <v>13.431150000000001</v>
      </c>
      <c r="K12023" s="2">
        <v>0.52224000000000004</v>
      </c>
      <c r="L12023" s="2">
        <v>7.6423000000000005E-2</v>
      </c>
    </row>
    <row r="12024" spans="1:12" x14ac:dyDescent="0.2">
      <c r="A12024" s="2">
        <v>13.431850000000001</v>
      </c>
      <c r="B12024" s="2">
        <v>57.32461</v>
      </c>
      <c r="C12024" s="2">
        <v>1.480537</v>
      </c>
      <c r="D12024" s="2">
        <v>2.2903169999999999</v>
      </c>
      <c r="F12024" s="2">
        <v>13.429040000000001</v>
      </c>
      <c r="G12024" s="2">
        <v>0.99893200000000004</v>
      </c>
      <c r="H12024" s="2">
        <v>1.011917</v>
      </c>
      <c r="J12024" s="2">
        <v>13.431850000000001</v>
      </c>
      <c r="K12024" s="2">
        <v>0.52317400000000003</v>
      </c>
      <c r="L12024" s="2">
        <v>7.6507000000000006E-2</v>
      </c>
    </row>
    <row r="12025" spans="1:12" x14ac:dyDescent="0.2">
      <c r="A12025" s="2">
        <v>13.432550000000001</v>
      </c>
      <c r="B12025" s="2">
        <v>57.281529999999997</v>
      </c>
      <c r="C12025" s="2">
        <v>1.4828790000000001</v>
      </c>
      <c r="D12025" s="2">
        <v>2.2922009999999999</v>
      </c>
      <c r="F12025" s="2">
        <v>13.429740000000001</v>
      </c>
      <c r="G12025" s="2">
        <v>0.99932900000000002</v>
      </c>
      <c r="H12025" s="2">
        <v>1.012283</v>
      </c>
      <c r="J12025" s="2">
        <v>13.432550000000001</v>
      </c>
      <c r="K12025" s="2">
        <v>0.52321399999999996</v>
      </c>
      <c r="L12025" s="2">
        <v>7.6540999999999998E-2</v>
      </c>
    </row>
    <row r="12026" spans="1:12" x14ac:dyDescent="0.2">
      <c r="A12026" s="2">
        <v>13.433249999999999</v>
      </c>
      <c r="B12026" s="2">
        <v>57.238480000000003</v>
      </c>
      <c r="C12026" s="2">
        <v>1.485088</v>
      </c>
      <c r="D12026" s="2">
        <v>2.2935439999999998</v>
      </c>
      <c r="F12026" s="2">
        <v>13.430440000000001</v>
      </c>
      <c r="G12026" s="2">
        <v>0.99965700000000002</v>
      </c>
      <c r="H12026" s="2">
        <v>1.0127409999999999</v>
      </c>
      <c r="J12026" s="2">
        <v>13.433249999999999</v>
      </c>
      <c r="K12026" s="2">
        <v>0.52336099999999997</v>
      </c>
      <c r="L12026" s="2">
        <v>7.6230000000000006E-2</v>
      </c>
    </row>
    <row r="12027" spans="1:12" x14ac:dyDescent="0.2">
      <c r="A12027" s="2">
        <v>13.433949999999999</v>
      </c>
      <c r="B12027" s="2">
        <v>57.195430000000002</v>
      </c>
      <c r="C12027" s="2">
        <v>1.4867360000000001</v>
      </c>
      <c r="D12027" s="2">
        <v>2.2951920000000001</v>
      </c>
      <c r="F12027" s="2">
        <v>13.431150000000001</v>
      </c>
      <c r="G12027" s="2">
        <v>1.000183</v>
      </c>
      <c r="H12027" s="2">
        <v>1.0131760000000001</v>
      </c>
      <c r="J12027" s="2">
        <v>13.433949999999999</v>
      </c>
      <c r="K12027" s="2">
        <v>0.52281699999999998</v>
      </c>
      <c r="L12027" s="2">
        <v>7.6532000000000003E-2</v>
      </c>
    </row>
    <row r="12028" spans="1:12" x14ac:dyDescent="0.2">
      <c r="A12028" s="2">
        <v>13.43465</v>
      </c>
      <c r="B12028" s="2">
        <v>57.152810000000002</v>
      </c>
      <c r="C12028" s="2">
        <v>1.4889019999999999</v>
      </c>
      <c r="D12028" s="2">
        <v>2.2968320000000002</v>
      </c>
      <c r="F12028" s="2">
        <v>13.431850000000001</v>
      </c>
      <c r="G12028" s="2">
        <v>1.0006790000000001</v>
      </c>
      <c r="H12028" s="2">
        <v>1.0140910000000001</v>
      </c>
      <c r="J12028" s="2">
        <v>13.43465</v>
      </c>
      <c r="K12028" s="2">
        <v>0.52237500000000003</v>
      </c>
      <c r="L12028" s="2">
        <v>7.6837000000000003E-2</v>
      </c>
    </row>
    <row r="12029" spans="1:12" x14ac:dyDescent="0.2">
      <c r="A12029" s="2">
        <v>13.43535</v>
      </c>
      <c r="B12029" s="2">
        <v>57.109810000000003</v>
      </c>
      <c r="C12029" s="2">
        <v>1.491458</v>
      </c>
      <c r="D12029" s="2">
        <v>2.298343</v>
      </c>
      <c r="F12029" s="2">
        <v>13.432550000000001</v>
      </c>
      <c r="G12029" s="2">
        <v>1.0014339999999999</v>
      </c>
      <c r="H12029" s="2">
        <v>1.0149840000000001</v>
      </c>
      <c r="J12029" s="2">
        <v>13.43535</v>
      </c>
      <c r="K12029" s="2">
        <v>0.52270899999999998</v>
      </c>
      <c r="L12029" s="2">
        <v>7.6743000000000006E-2</v>
      </c>
    </row>
    <row r="12030" spans="1:12" x14ac:dyDescent="0.2">
      <c r="A12030" s="2">
        <v>13.436059999999999</v>
      </c>
      <c r="B12030" s="2">
        <v>57.066409999999998</v>
      </c>
      <c r="C12030" s="2">
        <v>1.493938</v>
      </c>
      <c r="D12030" s="2">
        <v>2.3000820000000002</v>
      </c>
      <c r="F12030" s="2">
        <v>13.433249999999999</v>
      </c>
      <c r="G12030" s="2">
        <v>1.002213</v>
      </c>
      <c r="H12030" s="2">
        <v>1.0158689999999999</v>
      </c>
      <c r="J12030" s="2">
        <v>13.436059999999999</v>
      </c>
      <c r="K12030" s="2">
        <v>0.52278100000000005</v>
      </c>
      <c r="L12030" s="2">
        <v>7.6762999999999998E-2</v>
      </c>
    </row>
    <row r="12031" spans="1:12" x14ac:dyDescent="0.2">
      <c r="A12031" s="2">
        <v>13.43676</v>
      </c>
      <c r="B12031" s="2">
        <v>57.023200000000003</v>
      </c>
      <c r="C12031" s="2">
        <v>1.4966189999999999</v>
      </c>
      <c r="D12031" s="2">
        <v>2.3015400000000001</v>
      </c>
      <c r="F12031" s="2">
        <v>13.433949999999999</v>
      </c>
      <c r="G12031" s="2">
        <v>1.0031509999999999</v>
      </c>
      <c r="H12031" s="2">
        <v>1.0160750000000001</v>
      </c>
      <c r="J12031" s="2">
        <v>13.43676</v>
      </c>
      <c r="K12031" s="2">
        <v>0.52190800000000004</v>
      </c>
      <c r="L12031" s="2">
        <v>7.7146999999999993E-2</v>
      </c>
    </row>
    <row r="12032" spans="1:12" x14ac:dyDescent="0.2">
      <c r="A12032" s="2">
        <v>13.43746</v>
      </c>
      <c r="B12032" s="2">
        <v>56.980319999999999</v>
      </c>
      <c r="C12032" s="2">
        <v>1.499004</v>
      </c>
      <c r="D12032" s="2">
        <v>2.3030499999999998</v>
      </c>
      <c r="F12032" s="2">
        <v>13.43465</v>
      </c>
      <c r="G12032" s="2">
        <v>1.003647</v>
      </c>
      <c r="H12032" s="2">
        <v>1.0164409999999999</v>
      </c>
      <c r="J12032" s="2">
        <v>13.43746</v>
      </c>
      <c r="K12032" s="2">
        <v>0.52129300000000001</v>
      </c>
      <c r="L12032" s="2">
        <v>7.7285000000000006E-2</v>
      </c>
    </row>
    <row r="12033" spans="1:12" x14ac:dyDescent="0.2">
      <c r="A12033" s="2">
        <v>13.43816</v>
      </c>
      <c r="B12033" s="2">
        <v>56.937130000000003</v>
      </c>
      <c r="C12033" s="2">
        <v>1.5012810000000001</v>
      </c>
      <c r="D12033" s="2">
        <v>2.3047900000000001</v>
      </c>
      <c r="F12033" s="2">
        <v>13.43535</v>
      </c>
      <c r="G12033" s="2">
        <v>1.004189</v>
      </c>
      <c r="H12033" s="2">
        <v>1.0173110000000001</v>
      </c>
      <c r="J12033" s="2">
        <v>13.43816</v>
      </c>
      <c r="K12033" s="2">
        <v>0.52108699999999997</v>
      </c>
      <c r="L12033" s="2">
        <v>7.7445E-2</v>
      </c>
    </row>
    <row r="12034" spans="1:12" x14ac:dyDescent="0.2">
      <c r="A12034" s="2">
        <v>13.43886</v>
      </c>
      <c r="B12034" s="2">
        <v>56.894649999999999</v>
      </c>
      <c r="C12034" s="2">
        <v>1.503768</v>
      </c>
      <c r="D12034" s="2">
        <v>2.3067199999999999</v>
      </c>
      <c r="F12034" s="2">
        <v>13.436059999999999</v>
      </c>
      <c r="G12034" s="2">
        <v>1.00499</v>
      </c>
      <c r="H12034" s="2">
        <v>1.0184329999999999</v>
      </c>
      <c r="J12034" s="2">
        <v>13.43886</v>
      </c>
      <c r="K12034" s="2">
        <v>0.52125200000000005</v>
      </c>
      <c r="L12034" s="2">
        <v>7.6873999999999998E-2</v>
      </c>
    </row>
    <row r="12035" spans="1:12" x14ac:dyDescent="0.2">
      <c r="A12035" s="2">
        <v>13.43956</v>
      </c>
      <c r="B12035" s="2">
        <v>56.851709999999997</v>
      </c>
      <c r="C12035" s="2">
        <v>1.5057290000000001</v>
      </c>
      <c r="D12035" s="2">
        <v>2.3083450000000001</v>
      </c>
      <c r="F12035" s="2">
        <v>13.43676</v>
      </c>
      <c r="G12035" s="2">
        <v>1.005363</v>
      </c>
      <c r="H12035" s="2">
        <v>1.0189589999999999</v>
      </c>
      <c r="J12035" s="2">
        <v>13.43956</v>
      </c>
      <c r="K12035" s="2">
        <v>0.52166699999999999</v>
      </c>
      <c r="L12035" s="2">
        <v>7.6925999999999994E-2</v>
      </c>
    </row>
    <row r="12036" spans="1:12" x14ac:dyDescent="0.2">
      <c r="A12036" s="2">
        <v>13.44026</v>
      </c>
      <c r="B12036" s="2">
        <v>56.808390000000003</v>
      </c>
      <c r="C12036" s="2">
        <v>1.506786</v>
      </c>
      <c r="D12036" s="2">
        <v>2.3097560000000001</v>
      </c>
      <c r="F12036" s="2">
        <v>13.43746</v>
      </c>
      <c r="G12036" s="2">
        <v>1.006203</v>
      </c>
      <c r="H12036" s="2">
        <v>1.0199659999999999</v>
      </c>
      <c r="J12036" s="2">
        <v>13.44026</v>
      </c>
      <c r="K12036" s="2">
        <v>0.52155700000000005</v>
      </c>
      <c r="L12036" s="2">
        <v>7.7110999999999999E-2</v>
      </c>
    </row>
    <row r="12037" spans="1:12" x14ac:dyDescent="0.2">
      <c r="A12037" s="2">
        <v>13.44097</v>
      </c>
      <c r="B12037" s="2">
        <v>56.765560000000001</v>
      </c>
      <c r="C12037" s="2">
        <v>1.508472</v>
      </c>
      <c r="D12037" s="2">
        <v>2.3111830000000002</v>
      </c>
      <c r="F12037" s="2">
        <v>13.43816</v>
      </c>
      <c r="G12037" s="2">
        <v>1.0068820000000001</v>
      </c>
      <c r="H12037" s="2">
        <v>1.0210570000000001</v>
      </c>
      <c r="J12037" s="2">
        <v>13.44097</v>
      </c>
      <c r="K12037" s="2">
        <v>0.52181599999999995</v>
      </c>
      <c r="L12037" s="2">
        <v>7.7149999999999996E-2</v>
      </c>
    </row>
    <row r="12038" spans="1:12" x14ac:dyDescent="0.2">
      <c r="A12038" s="2">
        <v>13.44167</v>
      </c>
      <c r="B12038" s="2">
        <v>56.723080000000003</v>
      </c>
      <c r="C12038" s="2">
        <v>1.5107219999999999</v>
      </c>
      <c r="D12038" s="2">
        <v>2.3127930000000001</v>
      </c>
      <c r="F12038" s="2">
        <v>13.43886</v>
      </c>
      <c r="G12038" s="2">
        <v>1.0077130000000001</v>
      </c>
      <c r="H12038" s="2">
        <v>1.021461</v>
      </c>
      <c r="J12038" s="2">
        <v>13.44167</v>
      </c>
      <c r="K12038" s="2">
        <v>0.52249900000000005</v>
      </c>
      <c r="L12038" s="2">
        <v>7.7620999999999996E-2</v>
      </c>
    </row>
    <row r="12039" spans="1:12" x14ac:dyDescent="0.2">
      <c r="A12039" s="2">
        <v>13.44237</v>
      </c>
      <c r="B12039" s="2">
        <v>56.680779999999999</v>
      </c>
      <c r="C12039" s="2">
        <v>1.5126980000000001</v>
      </c>
      <c r="D12039" s="2">
        <v>2.3148759999999999</v>
      </c>
      <c r="F12039" s="2">
        <v>13.43956</v>
      </c>
      <c r="G12039" s="2">
        <v>1.0082089999999999</v>
      </c>
      <c r="H12039" s="2">
        <v>1.0220260000000001</v>
      </c>
      <c r="J12039" s="2">
        <v>13.44237</v>
      </c>
      <c r="K12039" s="2">
        <v>0.52264200000000005</v>
      </c>
      <c r="L12039" s="2">
        <v>7.7465999999999993E-2</v>
      </c>
    </row>
    <row r="12040" spans="1:12" x14ac:dyDescent="0.2">
      <c r="A12040" s="2">
        <v>13.443070000000001</v>
      </c>
      <c r="B12040" s="2">
        <v>56.638469999999998</v>
      </c>
      <c r="C12040" s="2">
        <v>1.5145709999999999</v>
      </c>
      <c r="D12040" s="2">
        <v>2.3174239999999999</v>
      </c>
      <c r="F12040" s="2">
        <v>13.44026</v>
      </c>
      <c r="G12040" s="2">
        <v>1.008804</v>
      </c>
      <c r="H12040" s="2">
        <v>1.022583</v>
      </c>
      <c r="J12040" s="2">
        <v>13.443070000000001</v>
      </c>
      <c r="K12040" s="2">
        <v>0.52312800000000004</v>
      </c>
      <c r="L12040" s="2">
        <v>7.6865000000000003E-2</v>
      </c>
    </row>
    <row r="12041" spans="1:12" x14ac:dyDescent="0.2">
      <c r="A12041" s="2">
        <v>13.443770000000001</v>
      </c>
      <c r="B12041" s="2">
        <v>56.596780000000003</v>
      </c>
      <c r="C12041" s="2">
        <v>1.51641</v>
      </c>
      <c r="D12041" s="2">
        <v>2.3201710000000002</v>
      </c>
      <c r="F12041" s="2">
        <v>13.44097</v>
      </c>
      <c r="G12041" s="2">
        <v>1.009506</v>
      </c>
      <c r="H12041" s="2">
        <v>1.0231779999999999</v>
      </c>
      <c r="J12041" s="2">
        <v>13.443770000000001</v>
      </c>
      <c r="K12041" s="2">
        <v>0.52352500000000002</v>
      </c>
      <c r="L12041" s="2">
        <v>7.6422000000000004E-2</v>
      </c>
    </row>
    <row r="12042" spans="1:12" x14ac:dyDescent="0.2">
      <c r="A12042" s="2">
        <v>13.444470000000001</v>
      </c>
      <c r="B12042" s="2">
        <v>56.554960000000001</v>
      </c>
      <c r="C12042" s="2">
        <v>1.518497</v>
      </c>
      <c r="D12042" s="2">
        <v>2.3224209999999998</v>
      </c>
      <c r="F12042" s="2">
        <v>13.44167</v>
      </c>
      <c r="G12042" s="2">
        <v>1.010216</v>
      </c>
      <c r="H12042" s="2">
        <v>1.0236590000000001</v>
      </c>
      <c r="J12042" s="2">
        <v>13.444470000000001</v>
      </c>
      <c r="K12042" s="2">
        <v>0.523281</v>
      </c>
      <c r="L12042" s="2">
        <v>7.6035000000000005E-2</v>
      </c>
    </row>
    <row r="12043" spans="1:12" x14ac:dyDescent="0.2">
      <c r="A12043" s="2">
        <v>13.445169999999999</v>
      </c>
      <c r="B12043" s="2">
        <v>56.513570000000001</v>
      </c>
      <c r="C12043" s="2">
        <v>1.5208889999999999</v>
      </c>
      <c r="D12043" s="2">
        <v>2.3245119999999999</v>
      </c>
      <c r="F12043" s="2">
        <v>13.44237</v>
      </c>
      <c r="G12043" s="2">
        <v>1.01075</v>
      </c>
      <c r="H12043" s="2">
        <v>1.023766</v>
      </c>
      <c r="J12043" s="2">
        <v>13.445169999999999</v>
      </c>
      <c r="K12043" s="2">
        <v>0.52297000000000005</v>
      </c>
      <c r="L12043" s="2">
        <v>7.6239000000000001E-2</v>
      </c>
    </row>
    <row r="12044" spans="1:12" x14ac:dyDescent="0.2">
      <c r="A12044" s="2">
        <v>13.445869999999999</v>
      </c>
      <c r="B12044" s="2">
        <v>56.472290000000001</v>
      </c>
      <c r="C12044" s="2">
        <v>1.523029</v>
      </c>
      <c r="D12044" s="2">
        <v>2.3263729999999998</v>
      </c>
      <c r="F12044" s="2">
        <v>13.443070000000001</v>
      </c>
      <c r="G12044" s="2">
        <v>1.0113369999999999</v>
      </c>
      <c r="H12044" s="2">
        <v>1.023811</v>
      </c>
      <c r="J12044" s="2">
        <v>13.445869999999999</v>
      </c>
      <c r="K12044" s="2">
        <v>0.52276199999999995</v>
      </c>
      <c r="L12044" s="2">
        <v>7.6054999999999998E-2</v>
      </c>
    </row>
    <row r="12045" spans="1:12" x14ac:dyDescent="0.2">
      <c r="A12045" s="2">
        <v>13.446580000000001</v>
      </c>
      <c r="B12045" s="2">
        <v>56.430590000000002</v>
      </c>
      <c r="C12045" s="2">
        <v>1.525512</v>
      </c>
      <c r="D12045" s="2">
        <v>2.3279830000000001</v>
      </c>
      <c r="F12045" s="2">
        <v>13.443770000000001</v>
      </c>
      <c r="G12045" s="2">
        <v>1.0115810000000001</v>
      </c>
      <c r="H12045" s="2">
        <v>1.0245359999999999</v>
      </c>
      <c r="J12045" s="2">
        <v>13.446580000000001</v>
      </c>
      <c r="K12045" s="2">
        <v>0.52296100000000001</v>
      </c>
      <c r="L12045" s="2">
        <v>7.5760999999999995E-2</v>
      </c>
    </row>
    <row r="12046" spans="1:12" x14ac:dyDescent="0.2">
      <c r="A12046" s="2">
        <v>13.447279999999999</v>
      </c>
      <c r="B12046" s="2">
        <v>56.38926</v>
      </c>
      <c r="C12046" s="2">
        <v>1.5281020000000001</v>
      </c>
      <c r="D12046" s="2">
        <v>2.329707</v>
      </c>
      <c r="F12046" s="2">
        <v>13.444470000000001</v>
      </c>
      <c r="G12046" s="2">
        <v>1.011917</v>
      </c>
      <c r="H12046" s="2">
        <v>1.024948</v>
      </c>
      <c r="J12046" s="2">
        <v>13.447279999999999</v>
      </c>
      <c r="K12046" s="2">
        <v>0.52314000000000005</v>
      </c>
      <c r="L12046" s="2">
        <v>7.5491000000000003E-2</v>
      </c>
    </row>
    <row r="12047" spans="1:12" x14ac:dyDescent="0.2">
      <c r="A12047" s="2">
        <v>13.447979999999999</v>
      </c>
      <c r="B12047" s="2">
        <v>56.34787</v>
      </c>
      <c r="C12047" s="2">
        <v>1.5302880000000001</v>
      </c>
      <c r="D12047" s="2">
        <v>2.3314240000000002</v>
      </c>
      <c r="F12047" s="2">
        <v>13.445169999999999</v>
      </c>
      <c r="G12047" s="2">
        <v>1.012283</v>
      </c>
      <c r="H12047" s="2">
        <v>1.025215</v>
      </c>
      <c r="J12047" s="2">
        <v>13.447979999999999</v>
      </c>
      <c r="K12047" s="2">
        <v>0.52363199999999999</v>
      </c>
      <c r="L12047" s="2">
        <v>7.5732999999999995E-2</v>
      </c>
    </row>
    <row r="12048" spans="1:12" x14ac:dyDescent="0.2">
      <c r="A12048" s="2">
        <v>13.44868</v>
      </c>
      <c r="B12048" s="2">
        <v>56.306699999999999</v>
      </c>
      <c r="C12048" s="2">
        <v>1.5325390000000001</v>
      </c>
      <c r="D12048" s="2">
        <v>2.3333620000000002</v>
      </c>
      <c r="F12048" s="2">
        <v>13.445869999999999</v>
      </c>
      <c r="G12048" s="2">
        <v>1.0127409999999999</v>
      </c>
      <c r="H12048" s="2">
        <v>1.025558</v>
      </c>
      <c r="J12048" s="2">
        <v>13.44868</v>
      </c>
      <c r="K12048" s="2">
        <v>0.52348099999999997</v>
      </c>
      <c r="L12048" s="2">
        <v>7.6205999999999996E-2</v>
      </c>
    </row>
    <row r="12049" spans="1:12" x14ac:dyDescent="0.2">
      <c r="A12049" s="2">
        <v>13.44938</v>
      </c>
      <c r="B12049" s="2">
        <v>56.266210000000001</v>
      </c>
      <c r="C12049" s="2">
        <v>1.5347360000000001</v>
      </c>
      <c r="D12049" s="2">
        <v>2.335582</v>
      </c>
      <c r="F12049" s="2">
        <v>13.446580000000001</v>
      </c>
      <c r="G12049" s="2">
        <v>1.0131760000000001</v>
      </c>
      <c r="H12049" s="2">
        <v>1.025612</v>
      </c>
      <c r="J12049" s="2">
        <v>13.44938</v>
      </c>
      <c r="K12049" s="2">
        <v>0.523725</v>
      </c>
      <c r="L12049" s="2">
        <v>7.6682E-2</v>
      </c>
    </row>
    <row r="12050" spans="1:12" x14ac:dyDescent="0.2">
      <c r="A12050" s="2">
        <v>13.45008</v>
      </c>
      <c r="B12050" s="2">
        <v>56.22504</v>
      </c>
      <c r="C12050" s="2">
        <v>1.537128</v>
      </c>
      <c r="D12050" s="2">
        <v>2.3378329999999998</v>
      </c>
      <c r="F12050" s="2">
        <v>13.447279999999999</v>
      </c>
      <c r="G12050" s="2">
        <v>1.0140910000000001</v>
      </c>
      <c r="H12050" s="2">
        <v>1.0263139999999999</v>
      </c>
      <c r="J12050" s="2">
        <v>13.45008</v>
      </c>
      <c r="K12050" s="2">
        <v>0.523424</v>
      </c>
      <c r="L12050" s="2">
        <v>7.6789999999999997E-2</v>
      </c>
    </row>
    <row r="12051" spans="1:12" x14ac:dyDescent="0.2">
      <c r="A12051" s="2">
        <v>13.45078</v>
      </c>
      <c r="B12051" s="2">
        <v>56.184370000000001</v>
      </c>
      <c r="C12051" s="2">
        <v>1.539642</v>
      </c>
      <c r="D12051" s="2">
        <v>2.3396940000000002</v>
      </c>
      <c r="F12051" s="2">
        <v>13.447979999999999</v>
      </c>
      <c r="G12051" s="2">
        <v>1.0149840000000001</v>
      </c>
      <c r="H12051" s="2">
        <v>1.0275650000000001</v>
      </c>
      <c r="J12051" s="2">
        <v>13.45078</v>
      </c>
      <c r="K12051" s="2">
        <v>0.52366800000000002</v>
      </c>
      <c r="L12051" s="2">
        <v>7.6850000000000002E-2</v>
      </c>
    </row>
    <row r="12052" spans="1:12" x14ac:dyDescent="0.2">
      <c r="A12052" s="2">
        <v>13.45149</v>
      </c>
      <c r="B12052" s="2">
        <v>56.143140000000002</v>
      </c>
      <c r="C12052" s="2">
        <v>1.5419149999999999</v>
      </c>
      <c r="D12052" s="2">
        <v>2.34138</v>
      </c>
      <c r="F12052" s="2">
        <v>13.44868</v>
      </c>
      <c r="G12052" s="2">
        <v>1.0158689999999999</v>
      </c>
      <c r="H12052" s="2">
        <v>1.02874</v>
      </c>
      <c r="J12052" s="2">
        <v>13.45149</v>
      </c>
      <c r="K12052" s="2">
        <v>0.52374299999999996</v>
      </c>
      <c r="L12052" s="2">
        <v>7.6352000000000003E-2</v>
      </c>
    </row>
    <row r="12053" spans="1:12" x14ac:dyDescent="0.2">
      <c r="A12053" s="2">
        <v>13.45219</v>
      </c>
      <c r="B12053" s="2">
        <v>56.101559999999999</v>
      </c>
      <c r="C12053" s="2">
        <v>1.543998</v>
      </c>
      <c r="D12053" s="2">
        <v>2.3429980000000001</v>
      </c>
      <c r="F12053" s="2">
        <v>13.44938</v>
      </c>
      <c r="G12053" s="2">
        <v>1.0160750000000001</v>
      </c>
      <c r="H12053" s="2">
        <v>1.0297160000000001</v>
      </c>
      <c r="J12053" s="2">
        <v>13.45219</v>
      </c>
      <c r="K12053" s="2">
        <v>0.52310000000000001</v>
      </c>
      <c r="L12053" s="2">
        <v>7.6104000000000005E-2</v>
      </c>
    </row>
    <row r="12054" spans="1:12" x14ac:dyDescent="0.2">
      <c r="A12054" s="2">
        <v>13.45289</v>
      </c>
      <c r="B12054" s="2">
        <v>56.05968</v>
      </c>
      <c r="C12054" s="2">
        <v>1.5462370000000001</v>
      </c>
      <c r="D12054" s="2">
        <v>2.3451870000000001</v>
      </c>
      <c r="F12054" s="2">
        <v>13.45008</v>
      </c>
      <c r="G12054" s="2">
        <v>1.0164409999999999</v>
      </c>
      <c r="H12054" s="2">
        <v>1.0307770000000001</v>
      </c>
      <c r="J12054" s="2">
        <v>13.45289</v>
      </c>
      <c r="K12054" s="2">
        <v>0.52300199999999997</v>
      </c>
      <c r="L12054" s="2">
        <v>7.5889999999999999E-2</v>
      </c>
    </row>
    <row r="12055" spans="1:12" x14ac:dyDescent="0.2">
      <c r="A12055" s="2">
        <v>13.45359</v>
      </c>
      <c r="B12055" s="2">
        <v>56.018140000000002</v>
      </c>
      <c r="C12055" s="2">
        <v>1.548961</v>
      </c>
      <c r="D12055" s="2">
        <v>2.3469039999999999</v>
      </c>
      <c r="F12055" s="2">
        <v>13.45078</v>
      </c>
      <c r="G12055" s="2">
        <v>1.0173110000000001</v>
      </c>
      <c r="H12055" s="2">
        <v>1.0315019999999999</v>
      </c>
      <c r="J12055" s="2">
        <v>13.45359</v>
      </c>
      <c r="K12055" s="2">
        <v>0.52298900000000004</v>
      </c>
      <c r="L12055" s="2">
        <v>7.5470999999999996E-2</v>
      </c>
    </row>
    <row r="12056" spans="1:12" x14ac:dyDescent="0.2">
      <c r="A12056" s="2">
        <v>13.45429</v>
      </c>
      <c r="B12056" s="2">
        <v>55.976550000000003</v>
      </c>
      <c r="C12056" s="2">
        <v>1.55125</v>
      </c>
      <c r="D12056" s="2">
        <v>2.3487809999999998</v>
      </c>
      <c r="F12056" s="2">
        <v>13.45149</v>
      </c>
      <c r="G12056" s="2">
        <v>1.0184329999999999</v>
      </c>
      <c r="H12056" s="2">
        <v>1.0319670000000001</v>
      </c>
      <c r="J12056" s="2">
        <v>13.45429</v>
      </c>
      <c r="K12056" s="2">
        <v>0.52300100000000005</v>
      </c>
      <c r="L12056" s="2">
        <v>7.4985999999999997E-2</v>
      </c>
    </row>
    <row r="12057" spans="1:12" x14ac:dyDescent="0.2">
      <c r="A12057" s="2">
        <v>13.45499</v>
      </c>
      <c r="B12057" s="2">
        <v>55.934980000000003</v>
      </c>
      <c r="C12057" s="2">
        <v>1.55376</v>
      </c>
      <c r="D12057" s="2">
        <v>2.350711</v>
      </c>
      <c r="F12057" s="2">
        <v>13.45219</v>
      </c>
      <c r="G12057" s="2">
        <v>1.0189589999999999</v>
      </c>
      <c r="H12057" s="2">
        <v>1.032562</v>
      </c>
      <c r="J12057" s="2">
        <v>13.45499</v>
      </c>
      <c r="K12057" s="2">
        <v>0.52274699999999996</v>
      </c>
      <c r="L12057" s="2">
        <v>7.5095999999999996E-2</v>
      </c>
    </row>
    <row r="12058" spans="1:12" x14ac:dyDescent="0.2">
      <c r="A12058" s="2">
        <v>13.455690000000001</v>
      </c>
      <c r="B12058" s="2">
        <v>55.893410000000003</v>
      </c>
      <c r="C12058" s="2">
        <v>1.556014</v>
      </c>
      <c r="D12058" s="2">
        <v>2.352779</v>
      </c>
      <c r="F12058" s="2">
        <v>13.45289</v>
      </c>
      <c r="G12058" s="2">
        <v>1.0199659999999999</v>
      </c>
      <c r="H12058" s="2">
        <v>1.032761</v>
      </c>
      <c r="J12058" s="2">
        <v>13.455690000000001</v>
      </c>
      <c r="K12058" s="2">
        <v>0.52257900000000002</v>
      </c>
      <c r="L12058" s="2">
        <v>7.4573E-2</v>
      </c>
    </row>
    <row r="12059" spans="1:12" x14ac:dyDescent="0.2">
      <c r="A12059" s="2">
        <v>13.4564</v>
      </c>
      <c r="B12059" s="2">
        <v>55.852499999999999</v>
      </c>
      <c r="C12059" s="2">
        <v>1.558395</v>
      </c>
      <c r="D12059" s="2">
        <v>2.3547470000000001</v>
      </c>
      <c r="F12059" s="2">
        <v>13.45359</v>
      </c>
      <c r="G12059" s="2">
        <v>1.0210570000000001</v>
      </c>
      <c r="H12059" s="2">
        <v>1.0331649999999999</v>
      </c>
      <c r="J12059" s="2">
        <v>13.4564</v>
      </c>
      <c r="K12059" s="2">
        <v>0.52246300000000001</v>
      </c>
      <c r="L12059" s="2">
        <v>7.5084999999999999E-2</v>
      </c>
    </row>
    <row r="12060" spans="1:12" x14ac:dyDescent="0.2">
      <c r="A12060" s="2">
        <v>13.457100000000001</v>
      </c>
      <c r="B12060" s="2">
        <v>55.811210000000003</v>
      </c>
      <c r="C12060" s="2">
        <v>1.560916</v>
      </c>
      <c r="D12060" s="2">
        <v>2.3565779999999998</v>
      </c>
      <c r="F12060" s="2">
        <v>13.45429</v>
      </c>
      <c r="G12060" s="2">
        <v>1.021461</v>
      </c>
      <c r="H12060" s="2">
        <v>1.0338670000000001</v>
      </c>
      <c r="J12060" s="2">
        <v>13.457100000000001</v>
      </c>
      <c r="K12060" s="2">
        <v>0.52229899999999996</v>
      </c>
      <c r="L12060" s="2">
        <v>7.5129000000000001E-2</v>
      </c>
    </row>
    <row r="12061" spans="1:12" x14ac:dyDescent="0.2">
      <c r="A12061" s="2">
        <v>13.457800000000001</v>
      </c>
      <c r="B12061" s="2">
        <v>55.769750000000002</v>
      </c>
      <c r="C12061" s="2">
        <v>1.563903</v>
      </c>
      <c r="D12061" s="2">
        <v>2.3586529999999999</v>
      </c>
      <c r="F12061" s="2">
        <v>13.45499</v>
      </c>
      <c r="G12061" s="2">
        <v>1.0220260000000001</v>
      </c>
      <c r="H12061" s="2">
        <v>1.034691</v>
      </c>
      <c r="J12061" s="2">
        <v>13.457800000000001</v>
      </c>
      <c r="K12061" s="2">
        <v>0.52160200000000001</v>
      </c>
      <c r="L12061" s="2">
        <v>7.5455999999999995E-2</v>
      </c>
    </row>
    <row r="12062" spans="1:12" x14ac:dyDescent="0.2">
      <c r="A12062" s="2">
        <v>13.458500000000001</v>
      </c>
      <c r="B12062" s="2">
        <v>55.728279999999998</v>
      </c>
      <c r="C12062" s="2">
        <v>1.5668820000000001</v>
      </c>
      <c r="D12062" s="2">
        <v>2.3605299999999998</v>
      </c>
      <c r="F12062" s="2">
        <v>13.455690000000001</v>
      </c>
      <c r="G12062" s="2">
        <v>1.022583</v>
      </c>
      <c r="H12062" s="2">
        <v>1.0356289999999999</v>
      </c>
      <c r="J12062" s="2">
        <v>13.458500000000001</v>
      </c>
      <c r="K12062" s="2">
        <v>0.52124000000000004</v>
      </c>
      <c r="L12062" s="2">
        <v>7.5579999999999994E-2</v>
      </c>
    </row>
    <row r="12063" spans="1:12" x14ac:dyDescent="0.2">
      <c r="A12063" s="2">
        <v>13.459199999999999</v>
      </c>
      <c r="B12063" s="2">
        <v>55.686999999999998</v>
      </c>
      <c r="C12063" s="2">
        <v>1.5693889999999999</v>
      </c>
      <c r="D12063" s="2">
        <v>2.3620480000000001</v>
      </c>
      <c r="F12063" s="2">
        <v>13.4564</v>
      </c>
      <c r="G12063" s="2">
        <v>1.0231779999999999</v>
      </c>
      <c r="H12063" s="2">
        <v>1.03624</v>
      </c>
      <c r="J12063" s="2">
        <v>13.459199999999999</v>
      </c>
      <c r="K12063" s="2">
        <v>0.52182399999999995</v>
      </c>
      <c r="L12063" s="2">
        <v>7.5203000000000006E-2</v>
      </c>
    </row>
    <row r="12064" spans="1:12" x14ac:dyDescent="0.2">
      <c r="A12064" s="2">
        <v>13.459899999999999</v>
      </c>
      <c r="B12064" s="2">
        <v>55.644820000000003</v>
      </c>
      <c r="C12064" s="2">
        <v>1.572635</v>
      </c>
      <c r="D12064" s="2">
        <v>2.3637039999999998</v>
      </c>
      <c r="F12064" s="2">
        <v>13.457100000000001</v>
      </c>
      <c r="G12064" s="2">
        <v>1.0236590000000001</v>
      </c>
      <c r="H12064" s="2">
        <v>1.036888</v>
      </c>
      <c r="J12064" s="2">
        <v>13.459899999999999</v>
      </c>
      <c r="K12064" s="2">
        <v>0.52198599999999995</v>
      </c>
      <c r="L12064" s="2">
        <v>7.5430999999999998E-2</v>
      </c>
    </row>
    <row r="12065" spans="1:12" x14ac:dyDescent="0.2">
      <c r="A12065" s="2">
        <v>13.460599999999999</v>
      </c>
      <c r="B12065" s="2">
        <v>55.603200000000001</v>
      </c>
      <c r="C12065" s="2">
        <v>1.57487</v>
      </c>
      <c r="D12065" s="2">
        <v>2.3653439999999999</v>
      </c>
      <c r="F12065" s="2">
        <v>13.457800000000001</v>
      </c>
      <c r="G12065" s="2">
        <v>1.023766</v>
      </c>
      <c r="H12065" s="2">
        <v>1.037704</v>
      </c>
      <c r="J12065" s="2">
        <v>13.460599999999999</v>
      </c>
      <c r="K12065" s="2">
        <v>0.52195000000000003</v>
      </c>
      <c r="L12065" s="2">
        <v>7.5139999999999998E-2</v>
      </c>
    </row>
    <row r="12066" spans="1:12" x14ac:dyDescent="0.2">
      <c r="A12066" s="2">
        <v>13.461309999999999</v>
      </c>
      <c r="B12066" s="2">
        <v>55.562609999999999</v>
      </c>
      <c r="C12066" s="2">
        <v>1.5770869999999999</v>
      </c>
      <c r="D12066" s="2">
        <v>2.3671600000000002</v>
      </c>
      <c r="F12066" s="2">
        <v>13.458500000000001</v>
      </c>
      <c r="G12066" s="2">
        <v>1.023811</v>
      </c>
      <c r="H12066" s="2">
        <v>1.03817</v>
      </c>
      <c r="J12066" s="2">
        <v>13.461309999999999</v>
      </c>
      <c r="K12066" s="2">
        <v>0.52199300000000004</v>
      </c>
      <c r="L12066" s="2">
        <v>7.4869000000000005E-2</v>
      </c>
    </row>
    <row r="12067" spans="1:12" x14ac:dyDescent="0.2">
      <c r="A12067" s="2">
        <v>13.462009999999999</v>
      </c>
      <c r="B12067" s="2">
        <v>55.522109999999998</v>
      </c>
      <c r="C12067" s="2">
        <v>1.579318</v>
      </c>
      <c r="D12067" s="2">
        <v>2.369319</v>
      </c>
      <c r="F12067" s="2">
        <v>13.459199999999999</v>
      </c>
      <c r="G12067" s="2">
        <v>1.0245359999999999</v>
      </c>
      <c r="H12067" s="2">
        <v>1.038818</v>
      </c>
      <c r="J12067" s="2">
        <v>13.462009999999999</v>
      </c>
      <c r="K12067" s="2">
        <v>0.52123799999999998</v>
      </c>
      <c r="L12067" s="2">
        <v>7.4761999999999995E-2</v>
      </c>
    </row>
    <row r="12068" spans="1:12" x14ac:dyDescent="0.2">
      <c r="A12068" s="2">
        <v>13.46271</v>
      </c>
      <c r="B12068" s="2">
        <v>55.483220000000003</v>
      </c>
      <c r="C12068" s="2">
        <v>1.5820529999999999</v>
      </c>
      <c r="D12068" s="2">
        <v>2.3712719999999998</v>
      </c>
      <c r="F12068" s="2">
        <v>13.459899999999999</v>
      </c>
      <c r="G12068" s="2">
        <v>1.024948</v>
      </c>
      <c r="H12068" s="2">
        <v>1.0396730000000001</v>
      </c>
      <c r="J12068" s="2">
        <v>13.46271</v>
      </c>
      <c r="K12068" s="2">
        <v>0.52091399999999999</v>
      </c>
      <c r="L12068" s="2">
        <v>7.4994000000000005E-2</v>
      </c>
    </row>
    <row r="12069" spans="1:12" x14ac:dyDescent="0.2">
      <c r="A12069" s="2">
        <v>13.46341</v>
      </c>
      <c r="B12069" s="2">
        <v>55.446950000000001</v>
      </c>
      <c r="C12069" s="2">
        <v>1.584579</v>
      </c>
      <c r="D12069" s="2">
        <v>2.3735460000000002</v>
      </c>
      <c r="F12069" s="2">
        <v>13.460599999999999</v>
      </c>
      <c r="G12069" s="2">
        <v>1.025215</v>
      </c>
      <c r="H12069" s="2">
        <v>1.0402530000000001</v>
      </c>
      <c r="J12069" s="2">
        <v>13.46341</v>
      </c>
      <c r="K12069" s="2">
        <v>0.52054800000000001</v>
      </c>
      <c r="L12069" s="2">
        <v>7.4955999999999995E-2</v>
      </c>
    </row>
    <row r="12070" spans="1:12" x14ac:dyDescent="0.2">
      <c r="A12070" s="2">
        <v>13.46411</v>
      </c>
      <c r="B12070" s="2">
        <v>55.410899999999998</v>
      </c>
      <c r="C12070" s="2">
        <v>1.587283</v>
      </c>
      <c r="D12070" s="2">
        <v>2.3757130000000002</v>
      </c>
      <c r="F12070" s="2">
        <v>13.461309999999999</v>
      </c>
      <c r="G12070" s="2">
        <v>1.025558</v>
      </c>
      <c r="H12070" s="2">
        <v>1.0408329999999999</v>
      </c>
      <c r="J12070" s="2">
        <v>13.46411</v>
      </c>
      <c r="K12070" s="2">
        <v>0.52063199999999998</v>
      </c>
      <c r="L12070" s="2">
        <v>7.5617000000000004E-2</v>
      </c>
    </row>
    <row r="12071" spans="1:12" x14ac:dyDescent="0.2">
      <c r="A12071" s="2">
        <v>13.46481</v>
      </c>
      <c r="B12071" s="2">
        <v>55.372720000000001</v>
      </c>
      <c r="C12071" s="2">
        <v>1.5896939999999999</v>
      </c>
      <c r="D12071" s="2">
        <v>2.377383</v>
      </c>
      <c r="F12071" s="2">
        <v>13.462009999999999</v>
      </c>
      <c r="G12071" s="2">
        <v>1.025612</v>
      </c>
      <c r="H12071" s="2">
        <v>1.041412</v>
      </c>
      <c r="J12071" s="2">
        <v>13.46481</v>
      </c>
      <c r="K12071" s="2">
        <v>0.52064900000000003</v>
      </c>
      <c r="L12071" s="2">
        <v>7.5707999999999998E-2</v>
      </c>
    </row>
    <row r="12072" spans="1:12" x14ac:dyDescent="0.2">
      <c r="A12072" s="2">
        <v>13.46551</v>
      </c>
      <c r="B12072" s="2">
        <v>55.332360000000001</v>
      </c>
      <c r="C12072" s="2">
        <v>1.592406</v>
      </c>
      <c r="D12072" s="2">
        <v>2.3799009999999998</v>
      </c>
      <c r="F12072" s="2">
        <v>13.46271</v>
      </c>
      <c r="G12072" s="2">
        <v>1.0263139999999999</v>
      </c>
      <c r="H12072" s="2">
        <v>1.042076</v>
      </c>
      <c r="J12072" s="2">
        <v>13.46551</v>
      </c>
      <c r="K12072" s="2">
        <v>0.52141400000000004</v>
      </c>
      <c r="L12072" s="2">
        <v>7.5539999999999996E-2</v>
      </c>
    </row>
    <row r="12073" spans="1:12" x14ac:dyDescent="0.2">
      <c r="A12073" s="2">
        <v>13.46621</v>
      </c>
      <c r="B12073" s="2">
        <v>55.291339999999998</v>
      </c>
      <c r="C12073" s="2">
        <v>1.594711</v>
      </c>
      <c r="D12073" s="2">
        <v>2.381961</v>
      </c>
      <c r="F12073" s="2">
        <v>13.46341</v>
      </c>
      <c r="G12073" s="2">
        <v>1.0275650000000001</v>
      </c>
      <c r="H12073" s="2">
        <v>1.0430299999999999</v>
      </c>
      <c r="J12073" s="2">
        <v>13.46621</v>
      </c>
      <c r="K12073" s="2">
        <v>0.52126899999999998</v>
      </c>
      <c r="L12073" s="2">
        <v>7.5787999999999994E-2</v>
      </c>
    </row>
    <row r="12074" spans="1:12" x14ac:dyDescent="0.2">
      <c r="A12074" s="2">
        <v>13.46692</v>
      </c>
      <c r="B12074" s="2">
        <v>55.249639999999999</v>
      </c>
      <c r="C12074" s="2">
        <v>1.5971599999999999</v>
      </c>
      <c r="D12074" s="2">
        <v>2.3836010000000001</v>
      </c>
      <c r="F12074" s="2">
        <v>13.46411</v>
      </c>
      <c r="G12074" s="2">
        <v>1.02874</v>
      </c>
      <c r="H12074" s="2">
        <v>1.044289</v>
      </c>
      <c r="J12074" s="2">
        <v>13.46692</v>
      </c>
      <c r="K12074" s="2">
        <v>0.52099600000000001</v>
      </c>
      <c r="L12074" s="2">
        <v>7.5690999999999994E-2</v>
      </c>
    </row>
    <row r="12075" spans="1:12" x14ac:dyDescent="0.2">
      <c r="A12075" s="2">
        <v>13.46762</v>
      </c>
      <c r="B12075" s="2">
        <v>55.207949999999997</v>
      </c>
      <c r="C12075" s="2">
        <v>1.599677</v>
      </c>
      <c r="D12075" s="2">
        <v>2.3858290000000002</v>
      </c>
      <c r="F12075" s="2">
        <v>13.46481</v>
      </c>
      <c r="G12075" s="2">
        <v>1.0297160000000001</v>
      </c>
      <c r="H12075" s="2">
        <v>1.045563</v>
      </c>
      <c r="J12075" s="2">
        <v>13.46762</v>
      </c>
      <c r="K12075" s="2">
        <v>0.52027500000000004</v>
      </c>
      <c r="L12075" s="2">
        <v>7.5555999999999998E-2</v>
      </c>
    </row>
    <row r="12076" spans="1:12" x14ac:dyDescent="0.2">
      <c r="A12076" s="2">
        <v>13.46832</v>
      </c>
      <c r="B12076" s="2">
        <v>55.166319999999999</v>
      </c>
      <c r="C12076" s="2">
        <v>1.601928</v>
      </c>
      <c r="D12076" s="2">
        <v>2.3879039999999998</v>
      </c>
      <c r="F12076" s="2">
        <v>13.46551</v>
      </c>
      <c r="G12076" s="2">
        <v>1.0307770000000001</v>
      </c>
      <c r="H12076" s="2">
        <v>1.0467610000000001</v>
      </c>
      <c r="J12076" s="2">
        <v>13.46832</v>
      </c>
      <c r="K12076" s="2">
        <v>0.51991299999999996</v>
      </c>
      <c r="L12076" s="2">
        <v>7.5865000000000002E-2</v>
      </c>
    </row>
    <row r="12077" spans="1:12" x14ac:dyDescent="0.2">
      <c r="A12077" s="2">
        <v>13.46902</v>
      </c>
      <c r="B12077" s="2">
        <v>55.125340000000001</v>
      </c>
      <c r="C12077" s="2">
        <v>1.6047199999999999</v>
      </c>
      <c r="D12077" s="2">
        <v>2.3899029999999999</v>
      </c>
      <c r="F12077" s="2">
        <v>13.46621</v>
      </c>
      <c r="G12077" s="2">
        <v>1.0315019999999999</v>
      </c>
      <c r="H12077" s="2">
        <v>1.0478130000000001</v>
      </c>
      <c r="J12077" s="2">
        <v>13.46902</v>
      </c>
      <c r="K12077" s="2">
        <v>0.51971199999999995</v>
      </c>
      <c r="L12077" s="2">
        <v>7.5222999999999998E-2</v>
      </c>
    </row>
    <row r="12078" spans="1:12" x14ac:dyDescent="0.2">
      <c r="A12078" s="2">
        <v>13.469720000000001</v>
      </c>
      <c r="B12078" s="2">
        <v>55.084629999999997</v>
      </c>
      <c r="C12078" s="2">
        <v>1.607059</v>
      </c>
      <c r="D12078" s="2">
        <v>2.3916659999999998</v>
      </c>
      <c r="F12078" s="2">
        <v>13.46692</v>
      </c>
      <c r="G12078" s="2">
        <v>1.0319670000000001</v>
      </c>
      <c r="H12078" s="2">
        <v>1.0486150000000001</v>
      </c>
      <c r="J12078" s="2">
        <v>13.469720000000001</v>
      </c>
      <c r="K12078" s="2">
        <v>0.520065</v>
      </c>
      <c r="L12078" s="2">
        <v>7.4467000000000005E-2</v>
      </c>
    </row>
    <row r="12079" spans="1:12" x14ac:dyDescent="0.2">
      <c r="A12079" s="2">
        <v>13.470420000000001</v>
      </c>
      <c r="B12079" s="2">
        <v>55.043570000000003</v>
      </c>
      <c r="C12079" s="2">
        <v>1.608997</v>
      </c>
      <c r="D12079" s="2">
        <v>2.3929860000000001</v>
      </c>
      <c r="F12079" s="2">
        <v>13.46762</v>
      </c>
      <c r="G12079" s="2">
        <v>1.032562</v>
      </c>
      <c r="H12079" s="2">
        <v>1.04924</v>
      </c>
      <c r="J12079" s="2">
        <v>13.470420000000001</v>
      </c>
      <c r="K12079" s="2">
        <v>0.52029800000000004</v>
      </c>
      <c r="L12079" s="2">
        <v>7.4761999999999995E-2</v>
      </c>
    </row>
    <row r="12080" spans="1:12" x14ac:dyDescent="0.2">
      <c r="A12080" s="2">
        <v>13.471120000000001</v>
      </c>
      <c r="B12080" s="2">
        <v>55.002459999999999</v>
      </c>
      <c r="C12080" s="2">
        <v>1.6114489999999999</v>
      </c>
      <c r="D12080" s="2">
        <v>2.3946640000000001</v>
      </c>
      <c r="F12080" s="2">
        <v>13.46832</v>
      </c>
      <c r="G12080" s="2">
        <v>1.032761</v>
      </c>
      <c r="H12080" s="2">
        <v>1.049644</v>
      </c>
      <c r="J12080" s="2">
        <v>13.471120000000001</v>
      </c>
      <c r="K12080" s="2">
        <v>0.52020100000000002</v>
      </c>
      <c r="L12080" s="2">
        <v>7.4635999999999994E-2</v>
      </c>
    </row>
    <row r="12081" spans="1:12" x14ac:dyDescent="0.2">
      <c r="A12081" s="2">
        <v>13.471830000000001</v>
      </c>
      <c r="B12081" s="2">
        <v>54.961390000000002</v>
      </c>
      <c r="C12081" s="2">
        <v>1.614055</v>
      </c>
      <c r="D12081" s="2">
        <v>2.3966400000000001</v>
      </c>
      <c r="F12081" s="2">
        <v>13.46902</v>
      </c>
      <c r="G12081" s="2">
        <v>1.0331649999999999</v>
      </c>
      <c r="H12081" s="2">
        <v>1.0504230000000001</v>
      </c>
      <c r="J12081" s="2">
        <v>13.471830000000001</v>
      </c>
      <c r="K12081" s="2">
        <v>0.52080499999999996</v>
      </c>
      <c r="L12081" s="2">
        <v>7.4432999999999999E-2</v>
      </c>
    </row>
    <row r="12082" spans="1:12" x14ac:dyDescent="0.2">
      <c r="A12082" s="2">
        <v>13.472530000000001</v>
      </c>
      <c r="B12082" s="2">
        <v>54.920729999999999</v>
      </c>
      <c r="C12082" s="2">
        <v>1.6168400000000001</v>
      </c>
      <c r="D12082" s="2">
        <v>2.398387</v>
      </c>
      <c r="F12082" s="2">
        <v>13.469720000000001</v>
      </c>
      <c r="G12082" s="2">
        <v>1.0338670000000001</v>
      </c>
      <c r="H12082" s="2">
        <v>1.051666</v>
      </c>
      <c r="J12082" s="2">
        <v>13.472530000000001</v>
      </c>
      <c r="K12082" s="2">
        <v>0.52096699999999996</v>
      </c>
      <c r="L12082" s="2">
        <v>7.4348999999999998E-2</v>
      </c>
    </row>
    <row r="12083" spans="1:12" x14ac:dyDescent="0.2">
      <c r="A12083" s="2">
        <v>13.473229999999999</v>
      </c>
      <c r="B12083" s="2">
        <v>54.880400000000002</v>
      </c>
      <c r="C12083" s="2">
        <v>1.6199749999999999</v>
      </c>
      <c r="D12083" s="2">
        <v>2.400096</v>
      </c>
      <c r="F12083" s="2">
        <v>13.470420000000001</v>
      </c>
      <c r="G12083" s="2">
        <v>1.034691</v>
      </c>
      <c r="H12083" s="2">
        <v>1.0524519999999999</v>
      </c>
      <c r="J12083" s="2">
        <v>13.473229999999999</v>
      </c>
      <c r="K12083" s="2">
        <v>0.52125200000000005</v>
      </c>
      <c r="L12083" s="2">
        <v>7.4138999999999997E-2</v>
      </c>
    </row>
    <row r="12084" spans="1:12" x14ac:dyDescent="0.2">
      <c r="A12084" s="2">
        <v>13.473929999999999</v>
      </c>
      <c r="B12084" s="2">
        <v>54.840029999999999</v>
      </c>
      <c r="C12084" s="2">
        <v>1.6228739999999999</v>
      </c>
      <c r="D12084" s="2">
        <v>2.4018130000000002</v>
      </c>
      <c r="F12084" s="2">
        <v>13.471120000000001</v>
      </c>
      <c r="G12084" s="2">
        <v>1.0356289999999999</v>
      </c>
      <c r="H12084" s="2">
        <v>1.0529170000000001</v>
      </c>
      <c r="J12084" s="2">
        <v>13.473929999999999</v>
      </c>
      <c r="K12084" s="2">
        <v>0.52039899999999994</v>
      </c>
      <c r="L12084" s="2">
        <v>7.4772000000000005E-2</v>
      </c>
    </row>
    <row r="12085" spans="1:12" x14ac:dyDescent="0.2">
      <c r="A12085" s="2">
        <v>13.474629999999999</v>
      </c>
      <c r="B12085" s="2">
        <v>54.799909999999997</v>
      </c>
      <c r="C12085" s="2">
        <v>1.625945</v>
      </c>
      <c r="D12085" s="2">
        <v>2.4037890000000002</v>
      </c>
      <c r="F12085" s="2">
        <v>13.471830000000001</v>
      </c>
      <c r="G12085" s="2">
        <v>1.03624</v>
      </c>
      <c r="H12085" s="2">
        <v>1.0535810000000001</v>
      </c>
      <c r="J12085" s="2">
        <v>13.474629999999999</v>
      </c>
      <c r="K12085" s="2">
        <v>0.52062600000000003</v>
      </c>
      <c r="L12085" s="2">
        <v>7.4695999999999999E-2</v>
      </c>
    </row>
    <row r="12086" spans="1:12" x14ac:dyDescent="0.2">
      <c r="A12086" s="2">
        <v>13.47533</v>
      </c>
      <c r="B12086" s="2">
        <v>54.760219999999997</v>
      </c>
      <c r="C12086" s="2">
        <v>1.6294740000000001</v>
      </c>
      <c r="D12086" s="2">
        <v>2.406139</v>
      </c>
      <c r="F12086" s="2">
        <v>13.472530000000001</v>
      </c>
      <c r="G12086" s="2">
        <v>1.036888</v>
      </c>
      <c r="H12086" s="2">
        <v>1.0544359999999999</v>
      </c>
      <c r="J12086" s="2">
        <v>13.47533</v>
      </c>
      <c r="K12086" s="2">
        <v>0.52135299999999996</v>
      </c>
      <c r="L12086" s="2">
        <v>7.4961E-2</v>
      </c>
    </row>
    <row r="12087" spans="1:12" x14ac:dyDescent="0.2">
      <c r="A12087" s="2">
        <v>13.47603</v>
      </c>
      <c r="B12087" s="2">
        <v>54.720509999999997</v>
      </c>
      <c r="C12087" s="2">
        <v>1.6331089999999999</v>
      </c>
      <c r="D12087" s="2">
        <v>2.4082439999999998</v>
      </c>
      <c r="F12087" s="2">
        <v>13.473229999999999</v>
      </c>
      <c r="G12087" s="2">
        <v>1.037704</v>
      </c>
      <c r="H12087" s="2">
        <v>1.0551219999999999</v>
      </c>
      <c r="J12087" s="2">
        <v>13.47603</v>
      </c>
      <c r="K12087" s="2">
        <v>0.52164999999999995</v>
      </c>
      <c r="L12087" s="2">
        <v>7.5284000000000004E-2</v>
      </c>
    </row>
    <row r="12088" spans="1:12" x14ac:dyDescent="0.2">
      <c r="A12088" s="2">
        <v>13.476739999999999</v>
      </c>
      <c r="B12088" s="2">
        <v>54.681190000000001</v>
      </c>
      <c r="C12088" s="2">
        <v>1.63578</v>
      </c>
      <c r="D12088" s="2">
        <v>2.4100830000000002</v>
      </c>
      <c r="F12088" s="2">
        <v>13.473929999999999</v>
      </c>
      <c r="G12088" s="2">
        <v>1.03817</v>
      </c>
      <c r="H12088" s="2">
        <v>1.0556179999999999</v>
      </c>
      <c r="J12088" s="2">
        <v>13.476739999999999</v>
      </c>
      <c r="K12088" s="2">
        <v>0.52134100000000005</v>
      </c>
      <c r="L12088" s="2">
        <v>7.4954999999999994E-2</v>
      </c>
    </row>
    <row r="12089" spans="1:12" x14ac:dyDescent="0.2">
      <c r="A12089" s="2">
        <v>13.47744</v>
      </c>
      <c r="B12089" s="2">
        <v>54.642090000000003</v>
      </c>
      <c r="C12089" s="2">
        <v>1.638595</v>
      </c>
      <c r="D12089" s="2">
        <v>2.4117609999999998</v>
      </c>
      <c r="F12089" s="2">
        <v>13.474629999999999</v>
      </c>
      <c r="G12089" s="2">
        <v>1.038818</v>
      </c>
      <c r="H12089" s="2">
        <v>1.0559540000000001</v>
      </c>
      <c r="J12089" s="2">
        <v>13.47744</v>
      </c>
      <c r="K12089" s="2">
        <v>0.52135600000000004</v>
      </c>
      <c r="L12089" s="2">
        <v>7.5000999999999998E-2</v>
      </c>
    </row>
    <row r="12090" spans="1:12" x14ac:dyDescent="0.2">
      <c r="A12090" s="2">
        <v>13.47814</v>
      </c>
      <c r="B12090" s="2">
        <v>54.602640000000001</v>
      </c>
      <c r="C12090" s="2">
        <v>1.6419250000000001</v>
      </c>
      <c r="D12090" s="2">
        <v>2.4133179999999999</v>
      </c>
      <c r="F12090" s="2">
        <v>13.47533</v>
      </c>
      <c r="G12090" s="2">
        <v>1.0396730000000001</v>
      </c>
      <c r="H12090" s="2">
        <v>1.056702</v>
      </c>
      <c r="J12090" s="2">
        <v>13.47814</v>
      </c>
      <c r="K12090" s="2">
        <v>0.52149900000000005</v>
      </c>
      <c r="L12090" s="2">
        <v>7.4889999999999998E-2</v>
      </c>
    </row>
    <row r="12091" spans="1:12" x14ac:dyDescent="0.2">
      <c r="A12091" s="2">
        <v>13.47884</v>
      </c>
      <c r="B12091" s="2">
        <v>54.563079999999999</v>
      </c>
      <c r="C12091" s="2">
        <v>1.645103</v>
      </c>
      <c r="D12091" s="2">
        <v>2.4146679999999998</v>
      </c>
      <c r="F12091" s="2">
        <v>13.47603</v>
      </c>
      <c r="G12091" s="2">
        <v>1.0402530000000001</v>
      </c>
      <c r="H12091" s="2">
        <v>1.057312</v>
      </c>
      <c r="J12091" s="2">
        <v>13.47884</v>
      </c>
      <c r="K12091" s="2">
        <v>0.52104399999999995</v>
      </c>
      <c r="L12091" s="2">
        <v>7.5134000000000006E-2</v>
      </c>
    </row>
    <row r="12092" spans="1:12" x14ac:dyDescent="0.2">
      <c r="A12092" s="2">
        <v>13.47954</v>
      </c>
      <c r="B12092" s="2">
        <v>54.523400000000002</v>
      </c>
      <c r="C12092" s="2">
        <v>1.6487149999999999</v>
      </c>
      <c r="D12092" s="2">
        <v>2.4167429999999999</v>
      </c>
      <c r="F12092" s="2">
        <v>13.476739999999999</v>
      </c>
      <c r="G12092" s="2">
        <v>1.0408329999999999</v>
      </c>
      <c r="H12092" s="2">
        <v>1.057877</v>
      </c>
      <c r="J12092" s="2">
        <v>13.47954</v>
      </c>
      <c r="K12092" s="2">
        <v>0.52138700000000004</v>
      </c>
      <c r="L12092" s="2">
        <v>7.5510999999999995E-2</v>
      </c>
    </row>
    <row r="12093" spans="1:12" x14ac:dyDescent="0.2">
      <c r="A12093" s="2">
        <v>13.48024</v>
      </c>
      <c r="B12093" s="2">
        <v>54.483820000000001</v>
      </c>
      <c r="C12093" s="2">
        <v>1.651248</v>
      </c>
      <c r="D12093" s="2">
        <v>2.4187120000000002</v>
      </c>
      <c r="F12093" s="2">
        <v>13.47744</v>
      </c>
      <c r="G12093" s="2">
        <v>1.041412</v>
      </c>
      <c r="H12093" s="2">
        <v>1.059059</v>
      </c>
      <c r="J12093" s="2">
        <v>13.48024</v>
      </c>
      <c r="K12093" s="2">
        <v>0.52227999999999997</v>
      </c>
      <c r="L12093" s="2">
        <v>7.5790999999999997E-2</v>
      </c>
    </row>
    <row r="12094" spans="1:12" x14ac:dyDescent="0.2">
      <c r="A12094" s="2">
        <v>13.48094</v>
      </c>
      <c r="B12094" s="2">
        <v>54.444049999999997</v>
      </c>
      <c r="C12094" s="2">
        <v>1.6540250000000001</v>
      </c>
      <c r="D12094" s="2">
        <v>2.421252</v>
      </c>
      <c r="F12094" s="2">
        <v>13.47814</v>
      </c>
      <c r="G12094" s="2">
        <v>1.042076</v>
      </c>
      <c r="H12094" s="2">
        <v>1.060265</v>
      </c>
      <c r="J12094" s="2">
        <v>13.48094</v>
      </c>
      <c r="K12094" s="2">
        <v>0.52273000000000003</v>
      </c>
      <c r="L12094" s="2">
        <v>7.5754000000000002E-2</v>
      </c>
    </row>
    <row r="12095" spans="1:12" x14ac:dyDescent="0.2">
      <c r="A12095" s="2">
        <v>13.48165</v>
      </c>
      <c r="B12095" s="2">
        <v>54.404539999999997</v>
      </c>
      <c r="C12095" s="2">
        <v>1.6570009999999999</v>
      </c>
      <c r="D12095" s="2">
        <v>2.423686</v>
      </c>
      <c r="F12095" s="2">
        <v>13.47884</v>
      </c>
      <c r="G12095" s="2">
        <v>1.0430299999999999</v>
      </c>
      <c r="H12095" s="2">
        <v>1.0608219999999999</v>
      </c>
      <c r="J12095" s="2">
        <v>13.48165</v>
      </c>
      <c r="K12095" s="2">
        <v>0.52287499999999998</v>
      </c>
      <c r="L12095" s="2">
        <v>7.5866000000000003E-2</v>
      </c>
    </row>
    <row r="12096" spans="1:12" x14ac:dyDescent="0.2">
      <c r="A12096" s="2">
        <v>13.48235</v>
      </c>
      <c r="B12096" s="2">
        <v>54.36524</v>
      </c>
      <c r="C12096" s="2">
        <v>1.6598310000000001</v>
      </c>
      <c r="D12096" s="2">
        <v>2.4266160000000001</v>
      </c>
      <c r="F12096" s="2">
        <v>13.47954</v>
      </c>
      <c r="G12096" s="2">
        <v>1.044289</v>
      </c>
      <c r="H12096" s="2">
        <v>1.061348</v>
      </c>
      <c r="J12096" s="2">
        <v>13.48235</v>
      </c>
      <c r="K12096" s="2">
        <v>0.52258300000000002</v>
      </c>
      <c r="L12096" s="2">
        <v>7.6297000000000004E-2</v>
      </c>
    </row>
    <row r="12097" spans="1:12" x14ac:dyDescent="0.2">
      <c r="A12097" s="2">
        <v>13.48305</v>
      </c>
      <c r="B12097" s="2">
        <v>54.325809999999997</v>
      </c>
      <c r="C12097" s="2">
        <v>1.662696</v>
      </c>
      <c r="D12097" s="2">
        <v>2.4290189999999998</v>
      </c>
      <c r="F12097" s="2">
        <v>13.48024</v>
      </c>
      <c r="G12097" s="2">
        <v>1.045563</v>
      </c>
      <c r="H12097" s="2">
        <v>1.0622560000000001</v>
      </c>
      <c r="J12097" s="2">
        <v>13.48305</v>
      </c>
      <c r="K12097" s="2">
        <v>0.52155300000000004</v>
      </c>
      <c r="L12097" s="2">
        <v>7.6521000000000006E-2</v>
      </c>
    </row>
    <row r="12098" spans="1:12" x14ac:dyDescent="0.2">
      <c r="A12098" s="2">
        <v>13.483750000000001</v>
      </c>
      <c r="B12098" s="2">
        <v>54.28604</v>
      </c>
      <c r="C12098" s="2">
        <v>1.6653659999999999</v>
      </c>
      <c r="D12098" s="2">
        <v>2.4311400000000001</v>
      </c>
      <c r="F12098" s="2">
        <v>13.48094</v>
      </c>
      <c r="G12098" s="2">
        <v>1.0467610000000001</v>
      </c>
      <c r="H12098" s="2">
        <v>1.06321</v>
      </c>
      <c r="J12098" s="2">
        <v>13.483750000000001</v>
      </c>
      <c r="K12098" s="2">
        <v>0.52155099999999999</v>
      </c>
      <c r="L12098" s="2">
        <v>7.5713000000000003E-2</v>
      </c>
    </row>
    <row r="12099" spans="1:12" x14ac:dyDescent="0.2">
      <c r="A12099" s="2">
        <v>13.484450000000001</v>
      </c>
      <c r="B12099" s="2">
        <v>54.245869999999996</v>
      </c>
      <c r="C12099" s="2">
        <v>1.668102</v>
      </c>
      <c r="D12099" s="2">
        <v>2.433017</v>
      </c>
      <c r="F12099" s="2">
        <v>13.48165</v>
      </c>
      <c r="G12099" s="2">
        <v>1.0478130000000001</v>
      </c>
      <c r="H12099" s="2">
        <v>1.0642849999999999</v>
      </c>
      <c r="J12099" s="2">
        <v>13.484450000000001</v>
      </c>
      <c r="K12099" s="2">
        <v>0.52122900000000005</v>
      </c>
      <c r="L12099" s="2">
        <v>7.5563000000000005E-2</v>
      </c>
    </row>
    <row r="12100" spans="1:12" x14ac:dyDescent="0.2">
      <c r="A12100" s="2">
        <v>13.485150000000001</v>
      </c>
      <c r="B12100" s="2">
        <v>54.205860000000001</v>
      </c>
      <c r="C12100" s="2">
        <v>1.6708369999999999</v>
      </c>
      <c r="D12100" s="2">
        <v>2.4348709999999998</v>
      </c>
      <c r="F12100" s="2">
        <v>13.48235</v>
      </c>
      <c r="G12100" s="2">
        <v>1.0486150000000001</v>
      </c>
      <c r="H12100" s="2">
        <v>1.06514</v>
      </c>
      <c r="J12100" s="2">
        <v>13.485150000000001</v>
      </c>
      <c r="K12100" s="2">
        <v>0.52172799999999997</v>
      </c>
      <c r="L12100" s="2">
        <v>7.5611999999999999E-2</v>
      </c>
    </row>
    <row r="12101" spans="1:12" x14ac:dyDescent="0.2">
      <c r="A12101" s="2">
        <v>13.485849999999999</v>
      </c>
      <c r="B12101" s="2">
        <v>54.165579999999999</v>
      </c>
      <c r="C12101" s="2">
        <v>1.673392</v>
      </c>
      <c r="D12101" s="2">
        <v>2.4367169999999998</v>
      </c>
      <c r="F12101" s="2">
        <v>13.48305</v>
      </c>
      <c r="G12101" s="2">
        <v>1.04924</v>
      </c>
      <c r="H12101" s="2">
        <v>1.065598</v>
      </c>
      <c r="J12101" s="2">
        <v>13.485849999999999</v>
      </c>
      <c r="K12101" s="2">
        <v>0.52107199999999998</v>
      </c>
      <c r="L12101" s="2">
        <v>7.5899999999999995E-2</v>
      </c>
    </row>
    <row r="12102" spans="1:12" x14ac:dyDescent="0.2">
      <c r="A12102" s="2">
        <v>13.486549999999999</v>
      </c>
      <c r="B12102" s="2">
        <v>54.125709999999998</v>
      </c>
      <c r="C12102" s="2">
        <v>1.676051</v>
      </c>
      <c r="D12102" s="2">
        <v>2.4387539999999999</v>
      </c>
      <c r="F12102" s="2">
        <v>13.483750000000001</v>
      </c>
      <c r="G12102" s="2">
        <v>1.049644</v>
      </c>
      <c r="H12102" s="2">
        <v>1.065895</v>
      </c>
      <c r="J12102" s="2">
        <v>13.486549999999999</v>
      </c>
      <c r="K12102" s="2">
        <v>0.52045200000000003</v>
      </c>
      <c r="L12102" s="2">
        <v>7.6383999999999994E-2</v>
      </c>
    </row>
    <row r="12103" spans="1:12" x14ac:dyDescent="0.2">
      <c r="A12103" s="2">
        <v>13.487259999999999</v>
      </c>
      <c r="B12103" s="2">
        <v>54.086109999999998</v>
      </c>
      <c r="C12103" s="2">
        <v>1.6793279999999999</v>
      </c>
      <c r="D12103" s="2">
        <v>2.4407459999999999</v>
      </c>
      <c r="F12103" s="2">
        <v>13.484450000000001</v>
      </c>
      <c r="G12103" s="2">
        <v>1.0504230000000001</v>
      </c>
      <c r="H12103" s="2">
        <v>1.066254</v>
      </c>
      <c r="J12103" s="2">
        <v>13.487259999999999</v>
      </c>
      <c r="K12103" s="2">
        <v>0.52077099999999998</v>
      </c>
      <c r="L12103" s="2">
        <v>7.6174000000000006E-2</v>
      </c>
    </row>
    <row r="12104" spans="1:12" x14ac:dyDescent="0.2">
      <c r="A12104" s="2">
        <v>13.487959999999999</v>
      </c>
      <c r="B12104" s="2">
        <v>54.046819999999997</v>
      </c>
      <c r="C12104" s="2">
        <v>1.682151</v>
      </c>
      <c r="D12104" s="2">
        <v>2.442218</v>
      </c>
      <c r="F12104" s="2">
        <v>13.485150000000001</v>
      </c>
      <c r="G12104" s="2">
        <v>1.051666</v>
      </c>
      <c r="H12104" s="2">
        <v>1.066605</v>
      </c>
      <c r="J12104" s="2">
        <v>13.487959999999999</v>
      </c>
      <c r="K12104" s="2">
        <v>0.52014000000000005</v>
      </c>
      <c r="L12104" s="2">
        <v>7.6636999999999997E-2</v>
      </c>
    </row>
    <row r="12105" spans="1:12" x14ac:dyDescent="0.2">
      <c r="A12105" s="2">
        <v>13.488659999999999</v>
      </c>
      <c r="B12105" s="2">
        <v>54.007280000000002</v>
      </c>
      <c r="C12105" s="2">
        <v>1.6849620000000001</v>
      </c>
      <c r="D12105" s="2">
        <v>2.4447890000000001</v>
      </c>
      <c r="F12105" s="2">
        <v>13.485849999999999</v>
      </c>
      <c r="G12105" s="2">
        <v>1.0524519999999999</v>
      </c>
      <c r="H12105" s="2">
        <v>1.0674060000000001</v>
      </c>
      <c r="J12105" s="2">
        <v>13.488659999999999</v>
      </c>
      <c r="K12105" s="2">
        <v>0.52051499999999995</v>
      </c>
      <c r="L12105" s="2">
        <v>7.6708999999999999E-2</v>
      </c>
    </row>
    <row r="12106" spans="1:12" x14ac:dyDescent="0.2">
      <c r="A12106" s="2">
        <v>13.48936</v>
      </c>
      <c r="B12106" s="2">
        <v>53.9679</v>
      </c>
      <c r="C12106" s="2">
        <v>1.6873849999999999</v>
      </c>
      <c r="D12106" s="2">
        <v>2.4467880000000002</v>
      </c>
      <c r="F12106" s="2">
        <v>13.486549999999999</v>
      </c>
      <c r="G12106" s="2">
        <v>1.0529170000000001</v>
      </c>
      <c r="H12106" s="2">
        <v>1.0683290000000001</v>
      </c>
      <c r="J12106" s="2">
        <v>13.48936</v>
      </c>
      <c r="K12106" s="2">
        <v>0.521065</v>
      </c>
      <c r="L12106" s="2">
        <v>7.6880000000000004E-2</v>
      </c>
    </row>
    <row r="12107" spans="1:12" x14ac:dyDescent="0.2">
      <c r="A12107" s="2">
        <v>13.49006</v>
      </c>
      <c r="B12107" s="2">
        <v>53.92877</v>
      </c>
      <c r="C12107" s="2">
        <v>1.6901079999999999</v>
      </c>
      <c r="D12107" s="2">
        <v>2.4487030000000001</v>
      </c>
      <c r="F12107" s="2">
        <v>13.487259999999999</v>
      </c>
      <c r="G12107" s="2">
        <v>1.0535810000000001</v>
      </c>
      <c r="H12107" s="2">
        <v>1.069145</v>
      </c>
      <c r="J12107" s="2">
        <v>13.49006</v>
      </c>
      <c r="K12107" s="2">
        <v>0.52083400000000002</v>
      </c>
      <c r="L12107" s="2">
        <v>7.6911999999999994E-2</v>
      </c>
    </row>
    <row r="12108" spans="1:12" x14ac:dyDescent="0.2">
      <c r="A12108" s="2">
        <v>13.49076</v>
      </c>
      <c r="B12108" s="2">
        <v>53.889119999999998</v>
      </c>
      <c r="C12108" s="2">
        <v>1.693622</v>
      </c>
      <c r="D12108" s="2">
        <v>2.4503970000000002</v>
      </c>
      <c r="F12108" s="2">
        <v>13.487959999999999</v>
      </c>
      <c r="G12108" s="2">
        <v>1.0544359999999999</v>
      </c>
      <c r="H12108" s="2">
        <v>1.0700909999999999</v>
      </c>
      <c r="J12108" s="2">
        <v>13.49076</v>
      </c>
      <c r="K12108" s="2">
        <v>0.52113699999999996</v>
      </c>
      <c r="L12108" s="2">
        <v>7.7105000000000007E-2</v>
      </c>
    </row>
    <row r="12109" spans="1:12" x14ac:dyDescent="0.2">
      <c r="A12109" s="2">
        <v>13.49146</v>
      </c>
      <c r="B12109" s="2">
        <v>53.849350000000001</v>
      </c>
      <c r="C12109" s="2">
        <v>1.696731</v>
      </c>
      <c r="D12109" s="2">
        <v>2.4521820000000001</v>
      </c>
      <c r="F12109" s="2">
        <v>13.488659999999999</v>
      </c>
      <c r="G12109" s="2">
        <v>1.0551219999999999</v>
      </c>
      <c r="H12109" s="2">
        <v>1.0708470000000001</v>
      </c>
      <c r="J12109" s="2">
        <v>13.49146</v>
      </c>
      <c r="K12109" s="2">
        <v>0.52106699999999995</v>
      </c>
      <c r="L12109" s="2">
        <v>7.6688000000000006E-2</v>
      </c>
    </row>
    <row r="12110" spans="1:12" x14ac:dyDescent="0.2">
      <c r="A12110" s="2">
        <v>13.49217</v>
      </c>
      <c r="B12110" s="2">
        <v>53.810630000000003</v>
      </c>
      <c r="C12110" s="2">
        <v>1.699546</v>
      </c>
      <c r="D12110" s="2">
        <v>2.4543949999999999</v>
      </c>
      <c r="F12110" s="2">
        <v>13.48936</v>
      </c>
      <c r="G12110" s="2">
        <v>1.0556179999999999</v>
      </c>
      <c r="H12110" s="2">
        <v>1.071434</v>
      </c>
      <c r="J12110" s="2">
        <v>13.49217</v>
      </c>
      <c r="K12110" s="2">
        <v>0.52133700000000005</v>
      </c>
      <c r="L12110" s="2">
        <v>7.6636999999999997E-2</v>
      </c>
    </row>
    <row r="12111" spans="1:12" x14ac:dyDescent="0.2">
      <c r="A12111" s="2">
        <v>13.49287</v>
      </c>
      <c r="B12111" s="2">
        <v>53.771839999999997</v>
      </c>
      <c r="C12111" s="2">
        <v>1.7018009999999999</v>
      </c>
      <c r="D12111" s="2">
        <v>2.4563480000000002</v>
      </c>
      <c r="F12111" s="2">
        <v>13.49006</v>
      </c>
      <c r="G12111" s="2">
        <v>1.0559540000000001</v>
      </c>
      <c r="H12111" s="2">
        <v>1.0715939999999999</v>
      </c>
      <c r="J12111" s="2">
        <v>13.49287</v>
      </c>
      <c r="K12111" s="2">
        <v>0.52202199999999999</v>
      </c>
      <c r="L12111" s="2">
        <v>7.6630000000000004E-2</v>
      </c>
    </row>
    <row r="12112" spans="1:12" x14ac:dyDescent="0.2">
      <c r="A12112" s="2">
        <v>13.49357</v>
      </c>
      <c r="B12112" s="2">
        <v>53.733440000000002</v>
      </c>
      <c r="C12112" s="2">
        <v>1.704337</v>
      </c>
      <c r="D12112" s="2">
        <v>2.4583620000000002</v>
      </c>
      <c r="F12112" s="2">
        <v>13.49076</v>
      </c>
      <c r="G12112" s="2">
        <v>1.056702</v>
      </c>
      <c r="H12112" s="2">
        <v>1.0722119999999999</v>
      </c>
      <c r="J12112" s="2">
        <v>13.49357</v>
      </c>
      <c r="K12112" s="2">
        <v>0.52243600000000001</v>
      </c>
      <c r="L12112" s="2">
        <v>7.6464000000000004E-2</v>
      </c>
    </row>
    <row r="12113" spans="1:12" x14ac:dyDescent="0.2">
      <c r="A12113" s="2">
        <v>13.49427</v>
      </c>
      <c r="B12113" s="2">
        <v>53.694830000000003</v>
      </c>
      <c r="C12113" s="2">
        <v>1.707298</v>
      </c>
      <c r="D12113" s="2">
        <v>2.4606119999999998</v>
      </c>
      <c r="F12113" s="2">
        <v>13.49146</v>
      </c>
      <c r="G12113" s="2">
        <v>1.057312</v>
      </c>
      <c r="H12113" s="2">
        <v>1.073067</v>
      </c>
      <c r="J12113" s="2">
        <v>13.49427</v>
      </c>
      <c r="K12113" s="2">
        <v>0.521366</v>
      </c>
      <c r="L12113" s="2">
        <v>7.6780000000000001E-2</v>
      </c>
    </row>
    <row r="12114" spans="1:12" x14ac:dyDescent="0.2">
      <c r="A12114" s="2">
        <v>13.49497</v>
      </c>
      <c r="B12114" s="2">
        <v>53.657499999999999</v>
      </c>
      <c r="C12114" s="2">
        <v>1.7098420000000001</v>
      </c>
      <c r="D12114" s="2">
        <v>2.4626570000000001</v>
      </c>
      <c r="F12114" s="2">
        <v>13.49217</v>
      </c>
      <c r="G12114" s="2">
        <v>1.057877</v>
      </c>
      <c r="H12114" s="2">
        <v>1.07341</v>
      </c>
      <c r="J12114" s="2">
        <v>13.49497</v>
      </c>
      <c r="K12114" s="2">
        <v>0.52115800000000001</v>
      </c>
      <c r="L12114" s="2">
        <v>7.6767000000000002E-2</v>
      </c>
    </row>
    <row r="12115" spans="1:12" x14ac:dyDescent="0.2">
      <c r="A12115" s="2">
        <v>13.49567</v>
      </c>
      <c r="B12115" s="2">
        <v>53.62</v>
      </c>
      <c r="C12115" s="2">
        <v>1.71305</v>
      </c>
      <c r="D12115" s="2">
        <v>2.4648620000000001</v>
      </c>
      <c r="F12115" s="2">
        <v>13.49287</v>
      </c>
      <c r="G12115" s="2">
        <v>1.059059</v>
      </c>
      <c r="H12115" s="2">
        <v>1.0734410000000001</v>
      </c>
      <c r="J12115" s="2">
        <v>13.49567</v>
      </c>
      <c r="K12115" s="2">
        <v>0.52137199999999995</v>
      </c>
      <c r="L12115" s="2">
        <v>7.6472999999999999E-2</v>
      </c>
    </row>
    <row r="12116" spans="1:12" x14ac:dyDescent="0.2">
      <c r="A12116" s="2">
        <v>13.496370000000001</v>
      </c>
      <c r="B12116" s="2">
        <v>53.581519999999998</v>
      </c>
      <c r="C12116" s="2">
        <v>1.716018</v>
      </c>
      <c r="D12116" s="2">
        <v>2.4668459999999999</v>
      </c>
      <c r="F12116" s="2">
        <v>13.49357</v>
      </c>
      <c r="G12116" s="2">
        <v>1.060265</v>
      </c>
      <c r="H12116" s="2">
        <v>1.0739209999999999</v>
      </c>
      <c r="J12116" s="2">
        <v>13.496370000000001</v>
      </c>
      <c r="K12116" s="2">
        <v>0.52161999999999997</v>
      </c>
      <c r="L12116" s="2">
        <v>7.6041999999999998E-2</v>
      </c>
    </row>
    <row r="12117" spans="1:12" x14ac:dyDescent="0.2">
      <c r="A12117" s="2">
        <v>13.49708</v>
      </c>
      <c r="B12117" s="2">
        <v>53.543869999999998</v>
      </c>
      <c r="C12117" s="2">
        <v>1.7186809999999999</v>
      </c>
      <c r="D12117" s="2">
        <v>2.4690660000000002</v>
      </c>
      <c r="F12117" s="2">
        <v>13.49427</v>
      </c>
      <c r="G12117" s="2">
        <v>1.0608219999999999</v>
      </c>
      <c r="H12117" s="2">
        <v>1.074829</v>
      </c>
      <c r="J12117" s="2">
        <v>13.49708</v>
      </c>
      <c r="K12117" s="2">
        <v>0.52203500000000003</v>
      </c>
      <c r="L12117" s="2">
        <v>7.6122999999999996E-2</v>
      </c>
    </row>
    <row r="12118" spans="1:12" x14ac:dyDescent="0.2">
      <c r="A12118" s="2">
        <v>13.497780000000001</v>
      </c>
      <c r="B12118" s="2">
        <v>53.505749999999999</v>
      </c>
      <c r="C12118" s="2">
        <v>1.7216560000000001</v>
      </c>
      <c r="D12118" s="2">
        <v>2.4712860000000001</v>
      </c>
      <c r="F12118" s="2">
        <v>13.49497</v>
      </c>
      <c r="G12118" s="2">
        <v>1.061348</v>
      </c>
      <c r="H12118" s="2">
        <v>1.075523</v>
      </c>
      <c r="J12118" s="2">
        <v>13.497780000000001</v>
      </c>
      <c r="K12118" s="2">
        <v>0.52197800000000005</v>
      </c>
      <c r="L12118" s="2">
        <v>7.5308E-2</v>
      </c>
    </row>
    <row r="12119" spans="1:12" x14ac:dyDescent="0.2">
      <c r="A12119" s="2">
        <v>13.498480000000001</v>
      </c>
      <c r="B12119" s="2">
        <v>53.467449999999999</v>
      </c>
      <c r="C12119" s="2">
        <v>1.7245440000000001</v>
      </c>
      <c r="D12119" s="2">
        <v>2.4732699999999999</v>
      </c>
      <c r="F12119" s="2">
        <v>13.49567</v>
      </c>
      <c r="G12119" s="2">
        <v>1.0622560000000001</v>
      </c>
      <c r="H12119" s="2">
        <v>1.07605</v>
      </c>
      <c r="J12119" s="2">
        <v>13.498480000000001</v>
      </c>
      <c r="K12119" s="2">
        <v>0.52185400000000004</v>
      </c>
      <c r="L12119" s="2">
        <v>7.5648999999999994E-2</v>
      </c>
    </row>
    <row r="12120" spans="1:12" x14ac:dyDescent="0.2">
      <c r="A12120" s="2">
        <v>13.499180000000001</v>
      </c>
      <c r="B12120" s="2">
        <v>53.429189999999998</v>
      </c>
      <c r="C12120" s="2">
        <v>1.7273210000000001</v>
      </c>
      <c r="D12120" s="2">
        <v>2.475536</v>
      </c>
      <c r="F12120" s="2">
        <v>13.496370000000001</v>
      </c>
      <c r="G12120" s="2">
        <v>1.06321</v>
      </c>
      <c r="H12120" s="2">
        <v>1.076927</v>
      </c>
      <c r="J12120" s="2">
        <v>13.499180000000001</v>
      </c>
      <c r="K12120" s="2">
        <v>0.52155099999999999</v>
      </c>
      <c r="L12120" s="2">
        <v>7.5608999999999996E-2</v>
      </c>
    </row>
    <row r="12121" spans="1:12" x14ac:dyDescent="0.2">
      <c r="A12121" s="2">
        <v>13.499879999999999</v>
      </c>
      <c r="B12121" s="2">
        <v>53.391530000000003</v>
      </c>
      <c r="C12121" s="2">
        <v>1.7303120000000001</v>
      </c>
      <c r="D12121" s="2">
        <v>2.4775420000000001</v>
      </c>
      <c r="F12121" s="2">
        <v>13.49708</v>
      </c>
      <c r="G12121" s="2">
        <v>1.0642849999999999</v>
      </c>
      <c r="H12121" s="2">
        <v>1.0779110000000001</v>
      </c>
      <c r="J12121" s="2">
        <v>13.499879999999999</v>
      </c>
      <c r="K12121" s="2">
        <v>0.52136800000000005</v>
      </c>
      <c r="L12121" s="2">
        <v>7.5638999999999998E-2</v>
      </c>
    </row>
    <row r="12122" spans="1:12" x14ac:dyDescent="0.2">
      <c r="A12122" s="2">
        <v>13.500579999999999</v>
      </c>
      <c r="B12122" s="2">
        <v>53.353490000000001</v>
      </c>
      <c r="C12122" s="2">
        <v>1.73315</v>
      </c>
      <c r="D12122" s="2">
        <v>2.4793050000000001</v>
      </c>
      <c r="F12122" s="2">
        <v>13.497780000000001</v>
      </c>
      <c r="G12122" s="2">
        <v>1.06514</v>
      </c>
      <c r="H12122" s="2">
        <v>1.078484</v>
      </c>
      <c r="J12122" s="2">
        <v>13.500579999999999</v>
      </c>
      <c r="K12122" s="2">
        <v>0.52114499999999997</v>
      </c>
      <c r="L12122" s="2">
        <v>7.5448000000000001E-2</v>
      </c>
    </row>
    <row r="12123" spans="1:12" x14ac:dyDescent="0.2">
      <c r="A12123" s="2">
        <v>13.50128</v>
      </c>
      <c r="B12123" s="2">
        <v>53.315570000000001</v>
      </c>
      <c r="C12123" s="2">
        <v>1.736083</v>
      </c>
      <c r="D12123" s="2">
        <v>2.4815019999999999</v>
      </c>
      <c r="F12123" s="2">
        <v>13.498480000000001</v>
      </c>
      <c r="G12123" s="2">
        <v>1.065598</v>
      </c>
      <c r="H12123" s="2">
        <v>1.0789789999999999</v>
      </c>
      <c r="J12123" s="2">
        <v>13.50128</v>
      </c>
      <c r="K12123" s="2">
        <v>0.52103600000000005</v>
      </c>
      <c r="L12123" s="2">
        <v>7.51E-2</v>
      </c>
    </row>
    <row r="12124" spans="1:12" x14ac:dyDescent="0.2">
      <c r="A12124" s="2">
        <v>13.501989999999999</v>
      </c>
      <c r="B12124" s="2">
        <v>53.277949999999997</v>
      </c>
      <c r="C12124" s="2">
        <v>1.739131</v>
      </c>
      <c r="D12124" s="2">
        <v>2.4837069999999999</v>
      </c>
      <c r="F12124" s="2">
        <v>13.499180000000001</v>
      </c>
      <c r="G12124" s="2">
        <v>1.065895</v>
      </c>
      <c r="H12124" s="2">
        <v>1.079048</v>
      </c>
      <c r="J12124" s="2">
        <v>13.501989999999999</v>
      </c>
      <c r="K12124" s="2">
        <v>0.52071400000000001</v>
      </c>
      <c r="L12124" s="2">
        <v>7.535E-2</v>
      </c>
    </row>
    <row r="12125" spans="1:12" x14ac:dyDescent="0.2">
      <c r="A12125" s="2">
        <v>13.502689999999999</v>
      </c>
      <c r="B12125" s="2">
        <v>53.240499999999997</v>
      </c>
      <c r="C12125" s="2">
        <v>1.7425379999999999</v>
      </c>
      <c r="D12125" s="2">
        <v>2.4857360000000002</v>
      </c>
      <c r="F12125" s="2">
        <v>13.499879999999999</v>
      </c>
      <c r="G12125" s="2">
        <v>1.066254</v>
      </c>
      <c r="H12125" s="2">
        <v>1.078781</v>
      </c>
      <c r="J12125" s="2">
        <v>13.502689999999999</v>
      </c>
      <c r="K12125" s="2">
        <v>0.520984</v>
      </c>
      <c r="L12125" s="2">
        <v>7.4566999999999994E-2</v>
      </c>
    </row>
    <row r="12126" spans="1:12" x14ac:dyDescent="0.2">
      <c r="A12126" s="2">
        <v>13.50339</v>
      </c>
      <c r="B12126" s="2">
        <v>53.203090000000003</v>
      </c>
      <c r="C12126" s="2">
        <v>1.745822</v>
      </c>
      <c r="D12126" s="2">
        <v>2.487476</v>
      </c>
      <c r="F12126" s="2">
        <v>13.500579999999999</v>
      </c>
      <c r="G12126" s="2">
        <v>1.066605</v>
      </c>
      <c r="H12126" s="2">
        <v>1.0790709999999999</v>
      </c>
      <c r="J12126" s="2">
        <v>13.50339</v>
      </c>
      <c r="K12126" s="2">
        <v>0.52110999999999996</v>
      </c>
      <c r="L12126" s="2">
        <v>7.4093000000000006E-2</v>
      </c>
    </row>
    <row r="12127" spans="1:12" x14ac:dyDescent="0.2">
      <c r="A12127" s="2">
        <v>13.50409</v>
      </c>
      <c r="B12127" s="2">
        <v>53.164709999999999</v>
      </c>
      <c r="C12127" s="2">
        <v>1.7491099999999999</v>
      </c>
      <c r="D12127" s="2">
        <v>2.4895130000000001</v>
      </c>
      <c r="F12127" s="2">
        <v>13.50128</v>
      </c>
      <c r="G12127" s="2">
        <v>1.0674060000000001</v>
      </c>
      <c r="H12127" s="2">
        <v>1.07972</v>
      </c>
      <c r="J12127" s="2">
        <v>13.50409</v>
      </c>
      <c r="K12127" s="2">
        <v>0.52115599999999995</v>
      </c>
      <c r="L12127" s="2">
        <v>7.4262999999999996E-2</v>
      </c>
    </row>
    <row r="12128" spans="1:12" x14ac:dyDescent="0.2">
      <c r="A12128" s="2">
        <v>13.50479</v>
      </c>
      <c r="B12128" s="2">
        <v>53.126959999999997</v>
      </c>
      <c r="C12128" s="2">
        <v>1.7523260000000001</v>
      </c>
      <c r="D12128" s="2">
        <v>2.4919539999999998</v>
      </c>
      <c r="F12128" s="2">
        <v>13.501989999999999</v>
      </c>
      <c r="G12128" s="2">
        <v>1.0683290000000001</v>
      </c>
      <c r="H12128" s="2">
        <v>1.0801620000000001</v>
      </c>
      <c r="J12128" s="2">
        <v>13.50479</v>
      </c>
      <c r="K12128" s="2">
        <v>0.52138700000000004</v>
      </c>
      <c r="L12128" s="2">
        <v>7.4639999999999998E-2</v>
      </c>
    </row>
    <row r="12129" spans="1:12" x14ac:dyDescent="0.2">
      <c r="A12129" s="2">
        <v>13.50549</v>
      </c>
      <c r="B12129" s="2">
        <v>53.08934</v>
      </c>
      <c r="C12129" s="2">
        <v>1.7556259999999999</v>
      </c>
      <c r="D12129" s="2">
        <v>2.494373</v>
      </c>
      <c r="F12129" s="2">
        <v>13.502689999999999</v>
      </c>
      <c r="G12129" s="2">
        <v>1.069145</v>
      </c>
      <c r="H12129" s="2">
        <v>1.080627</v>
      </c>
      <c r="J12129" s="2">
        <v>13.50549</v>
      </c>
      <c r="K12129" s="2">
        <v>0.52100900000000006</v>
      </c>
      <c r="L12129" s="2">
        <v>7.4382000000000004E-2</v>
      </c>
    </row>
    <row r="12130" spans="1:12" x14ac:dyDescent="0.2">
      <c r="A12130" s="2">
        <v>13.50619</v>
      </c>
      <c r="B12130" s="2">
        <v>53.05245</v>
      </c>
      <c r="C12130" s="2">
        <v>1.7586850000000001</v>
      </c>
      <c r="D12130" s="2">
        <v>2.4967990000000002</v>
      </c>
      <c r="F12130" s="2">
        <v>13.50339</v>
      </c>
      <c r="G12130" s="2">
        <v>1.0700909999999999</v>
      </c>
      <c r="H12130" s="2">
        <v>1.0814820000000001</v>
      </c>
      <c r="J12130" s="2">
        <v>13.50619</v>
      </c>
      <c r="K12130" s="2">
        <v>0.52132000000000001</v>
      </c>
      <c r="L12130" s="2">
        <v>7.4203000000000005E-2</v>
      </c>
    </row>
    <row r="12131" spans="1:12" x14ac:dyDescent="0.2">
      <c r="A12131" s="2">
        <v>13.50689</v>
      </c>
      <c r="B12131" s="2">
        <v>53.015430000000002</v>
      </c>
      <c r="C12131" s="2">
        <v>1.761584</v>
      </c>
      <c r="D12131" s="2">
        <v>2.499263</v>
      </c>
      <c r="F12131" s="2">
        <v>13.50409</v>
      </c>
      <c r="G12131" s="2">
        <v>1.0708470000000001</v>
      </c>
      <c r="H12131" s="2">
        <v>1.0819700000000001</v>
      </c>
      <c r="J12131" s="2">
        <v>13.50689</v>
      </c>
      <c r="K12131" s="2">
        <v>0.521065</v>
      </c>
      <c r="L12131" s="2">
        <v>7.3885999999999993E-2</v>
      </c>
    </row>
    <row r="12132" spans="1:12" x14ac:dyDescent="0.2">
      <c r="A12132" s="2">
        <v>13.5076</v>
      </c>
      <c r="B12132" s="2">
        <v>52.978200000000001</v>
      </c>
      <c r="C12132" s="2">
        <v>1.7640979999999999</v>
      </c>
      <c r="D12132" s="2">
        <v>2.5016660000000002</v>
      </c>
      <c r="F12132" s="2">
        <v>13.50479</v>
      </c>
      <c r="G12132" s="2">
        <v>1.071434</v>
      </c>
      <c r="H12132" s="2">
        <v>1.082222</v>
      </c>
      <c r="J12132" s="2">
        <v>13.5076</v>
      </c>
      <c r="K12132" s="2">
        <v>0.52105299999999999</v>
      </c>
      <c r="L12132" s="2">
        <v>7.4026999999999996E-2</v>
      </c>
    </row>
    <row r="12133" spans="1:12" x14ac:dyDescent="0.2">
      <c r="A12133" s="2">
        <v>13.5083</v>
      </c>
      <c r="B12133" s="2">
        <v>52.941209999999998</v>
      </c>
      <c r="C12133" s="2">
        <v>1.7672760000000001</v>
      </c>
      <c r="D12133" s="2">
        <v>2.5039250000000002</v>
      </c>
      <c r="F12133" s="2">
        <v>13.50549</v>
      </c>
      <c r="G12133" s="2">
        <v>1.0715939999999999</v>
      </c>
      <c r="H12133" s="2">
        <v>1.082497</v>
      </c>
      <c r="J12133" s="2">
        <v>13.5083</v>
      </c>
      <c r="K12133" s="2">
        <v>0.52094399999999996</v>
      </c>
      <c r="L12133" s="2">
        <v>7.4234999999999995E-2</v>
      </c>
    </row>
    <row r="12134" spans="1:12" x14ac:dyDescent="0.2">
      <c r="A12134" s="2">
        <v>13.509</v>
      </c>
      <c r="B12134" s="2">
        <v>52.90446</v>
      </c>
      <c r="C12134" s="2">
        <v>1.769927</v>
      </c>
      <c r="D12134" s="2">
        <v>2.506618</v>
      </c>
      <c r="F12134" s="2">
        <v>13.50619</v>
      </c>
      <c r="G12134" s="2">
        <v>1.0722119999999999</v>
      </c>
      <c r="H12134" s="2">
        <v>1.083191</v>
      </c>
      <c r="J12134" s="2">
        <v>13.509</v>
      </c>
      <c r="K12134" s="2">
        <v>0.52154699999999998</v>
      </c>
      <c r="L12134" s="2">
        <v>7.4008000000000004E-2</v>
      </c>
    </row>
    <row r="12135" spans="1:12" x14ac:dyDescent="0.2">
      <c r="A12135" s="2">
        <v>13.5097</v>
      </c>
      <c r="B12135" s="2">
        <v>52.867829999999998</v>
      </c>
      <c r="C12135" s="2">
        <v>1.772445</v>
      </c>
      <c r="D12135" s="2">
        <v>2.5090819999999998</v>
      </c>
      <c r="F12135" s="2">
        <v>13.50689</v>
      </c>
      <c r="G12135" s="2">
        <v>1.073067</v>
      </c>
      <c r="H12135" s="2">
        <v>1.0839080000000001</v>
      </c>
      <c r="J12135" s="2">
        <v>13.5097</v>
      </c>
      <c r="K12135" s="2">
        <v>0.521536</v>
      </c>
      <c r="L12135" s="2">
        <v>7.3649000000000006E-2</v>
      </c>
    </row>
    <row r="12136" spans="1:12" x14ac:dyDescent="0.2">
      <c r="A12136" s="2">
        <v>13.510400000000001</v>
      </c>
      <c r="B12136" s="2">
        <v>52.830820000000003</v>
      </c>
      <c r="C12136" s="2">
        <v>1.7753749999999999</v>
      </c>
      <c r="D12136" s="2">
        <v>2.5109360000000001</v>
      </c>
      <c r="F12136" s="2">
        <v>13.5076</v>
      </c>
      <c r="G12136" s="2">
        <v>1.07341</v>
      </c>
      <c r="H12136" s="2">
        <v>1.084694</v>
      </c>
      <c r="J12136" s="2">
        <v>13.510400000000001</v>
      </c>
      <c r="K12136" s="2">
        <v>0.52142699999999997</v>
      </c>
      <c r="L12136" s="2">
        <v>7.3107000000000005E-2</v>
      </c>
    </row>
    <row r="12137" spans="1:12" x14ac:dyDescent="0.2">
      <c r="A12137" s="2">
        <v>13.511100000000001</v>
      </c>
      <c r="B12137" s="2">
        <v>52.794029999999999</v>
      </c>
      <c r="C12137" s="2">
        <v>1.7782469999999999</v>
      </c>
      <c r="D12137" s="2">
        <v>2.5128430000000002</v>
      </c>
      <c r="F12137" s="2">
        <v>13.5083</v>
      </c>
      <c r="G12137" s="2">
        <v>1.0734410000000001</v>
      </c>
      <c r="H12137" s="2">
        <v>1.084999</v>
      </c>
      <c r="J12137" s="2">
        <v>13.511100000000001</v>
      </c>
      <c r="K12137" s="2">
        <v>0.52152600000000005</v>
      </c>
      <c r="L12137" s="2">
        <v>7.2348999999999997E-2</v>
      </c>
    </row>
    <row r="12138" spans="1:12" x14ac:dyDescent="0.2">
      <c r="A12138" s="2">
        <v>13.511799999999999</v>
      </c>
      <c r="B12138" s="2">
        <v>52.756740000000001</v>
      </c>
      <c r="C12138" s="2">
        <v>1.7815890000000001</v>
      </c>
      <c r="D12138" s="2">
        <v>2.5147279999999999</v>
      </c>
      <c r="F12138" s="2">
        <v>13.509</v>
      </c>
      <c r="G12138" s="2">
        <v>1.0739209999999999</v>
      </c>
      <c r="H12138" s="2">
        <v>1.085831</v>
      </c>
      <c r="J12138" s="2">
        <v>13.511799999999999</v>
      </c>
      <c r="K12138" s="2">
        <v>0.52231799999999995</v>
      </c>
      <c r="L12138" s="2">
        <v>7.2048000000000001E-2</v>
      </c>
    </row>
    <row r="12139" spans="1:12" x14ac:dyDescent="0.2">
      <c r="A12139" s="2">
        <v>13.512510000000001</v>
      </c>
      <c r="B12139" s="2">
        <v>52.719549999999998</v>
      </c>
      <c r="C12139" s="2">
        <v>1.785056</v>
      </c>
      <c r="D12139" s="2">
        <v>2.5164369999999998</v>
      </c>
      <c r="F12139" s="2">
        <v>13.5097</v>
      </c>
      <c r="G12139" s="2">
        <v>1.074829</v>
      </c>
      <c r="H12139" s="2">
        <v>1.0866929999999999</v>
      </c>
      <c r="J12139" s="2">
        <v>13.512510000000001</v>
      </c>
      <c r="K12139" s="2">
        <v>0.52250700000000005</v>
      </c>
      <c r="L12139" s="2">
        <v>7.1944999999999995E-2</v>
      </c>
    </row>
    <row r="12140" spans="1:12" x14ac:dyDescent="0.2">
      <c r="A12140" s="2">
        <v>13.513210000000001</v>
      </c>
      <c r="B12140" s="2">
        <v>52.682569999999998</v>
      </c>
      <c r="C12140" s="2">
        <v>1.7880780000000001</v>
      </c>
      <c r="D12140" s="2">
        <v>2.5185119999999999</v>
      </c>
      <c r="F12140" s="2">
        <v>13.510400000000001</v>
      </c>
      <c r="G12140" s="2">
        <v>1.075523</v>
      </c>
      <c r="H12140" s="2">
        <v>1.08744</v>
      </c>
      <c r="J12140" s="2">
        <v>13.513210000000001</v>
      </c>
      <c r="K12140" s="2">
        <v>0.52247200000000005</v>
      </c>
      <c r="L12140" s="2">
        <v>7.1939000000000003E-2</v>
      </c>
    </row>
    <row r="12141" spans="1:12" x14ac:dyDescent="0.2">
      <c r="A12141" s="2">
        <v>13.513909999999999</v>
      </c>
      <c r="B12141" s="2">
        <v>52.645200000000003</v>
      </c>
      <c r="C12141" s="2">
        <v>1.7911410000000001</v>
      </c>
      <c r="D12141" s="2">
        <v>2.52074</v>
      </c>
      <c r="F12141" s="2">
        <v>13.511100000000001</v>
      </c>
      <c r="G12141" s="2">
        <v>1.07605</v>
      </c>
      <c r="H12141" s="2">
        <v>1.087952</v>
      </c>
      <c r="J12141" s="2">
        <v>13.513909999999999</v>
      </c>
      <c r="K12141" s="2">
        <v>0.52292799999999995</v>
      </c>
      <c r="L12141" s="2">
        <v>7.1396000000000001E-2</v>
      </c>
    </row>
    <row r="12142" spans="1:12" x14ac:dyDescent="0.2">
      <c r="A12142" s="2">
        <v>13.514609999999999</v>
      </c>
      <c r="B12142" s="2">
        <v>52.608029999999999</v>
      </c>
      <c r="C12142" s="2">
        <v>1.7938909999999999</v>
      </c>
      <c r="D12142" s="2">
        <v>2.5228380000000001</v>
      </c>
      <c r="F12142" s="2">
        <v>13.511799999999999</v>
      </c>
      <c r="G12142" s="2">
        <v>1.076927</v>
      </c>
      <c r="H12142" s="2">
        <v>1.0889279999999999</v>
      </c>
      <c r="J12142" s="2">
        <v>13.514609999999999</v>
      </c>
      <c r="K12142" s="2">
        <v>0.52360899999999999</v>
      </c>
      <c r="L12142" s="2">
        <v>7.0766999999999997E-2</v>
      </c>
    </row>
    <row r="12143" spans="1:12" x14ac:dyDescent="0.2">
      <c r="A12143" s="2">
        <v>13.515309999999999</v>
      </c>
      <c r="B12143" s="2">
        <v>52.57114</v>
      </c>
      <c r="C12143" s="2">
        <v>1.796916</v>
      </c>
      <c r="D12143" s="2">
        <v>2.5246230000000001</v>
      </c>
      <c r="F12143" s="2">
        <v>13.512510000000001</v>
      </c>
      <c r="G12143" s="2">
        <v>1.0779110000000001</v>
      </c>
      <c r="H12143" s="2">
        <v>1.0896840000000001</v>
      </c>
      <c r="J12143" s="2">
        <v>13.515309999999999</v>
      </c>
      <c r="K12143" s="2">
        <v>0.52340699999999996</v>
      </c>
      <c r="L12143" s="2">
        <v>7.0444000000000007E-2</v>
      </c>
    </row>
    <row r="12144" spans="1:12" x14ac:dyDescent="0.2">
      <c r="A12144" s="2">
        <v>13.51601</v>
      </c>
      <c r="B12144" s="2">
        <v>52.53519</v>
      </c>
      <c r="C12144" s="2">
        <v>1.800384</v>
      </c>
      <c r="D12144" s="2">
        <v>2.5264310000000001</v>
      </c>
      <c r="F12144" s="2">
        <v>13.513210000000001</v>
      </c>
      <c r="G12144" s="2">
        <v>1.078484</v>
      </c>
      <c r="H12144" s="2">
        <v>1.0902099999999999</v>
      </c>
      <c r="J12144" s="2">
        <v>13.51601</v>
      </c>
      <c r="K12144" s="2">
        <v>0.52361100000000005</v>
      </c>
      <c r="L12144" s="2">
        <v>7.0278999999999994E-2</v>
      </c>
    </row>
    <row r="12145" spans="1:12" x14ac:dyDescent="0.2">
      <c r="A12145" s="2">
        <v>13.51671</v>
      </c>
      <c r="B12145" s="2">
        <v>52.501150000000003</v>
      </c>
      <c r="C12145" s="2">
        <v>1.803825</v>
      </c>
      <c r="D12145" s="2">
        <v>2.528003</v>
      </c>
      <c r="F12145" s="2">
        <v>13.513909999999999</v>
      </c>
      <c r="G12145" s="2">
        <v>1.0789789999999999</v>
      </c>
      <c r="H12145" s="2">
        <v>1.0907519999999999</v>
      </c>
      <c r="J12145" s="2">
        <v>13.51671</v>
      </c>
      <c r="K12145" s="2">
        <v>0.52349500000000004</v>
      </c>
      <c r="L12145" s="2">
        <v>7.0385000000000003E-2</v>
      </c>
    </row>
    <row r="12146" spans="1:12" x14ac:dyDescent="0.2">
      <c r="A12146" s="2">
        <v>13.51742</v>
      </c>
      <c r="B12146" s="2">
        <v>52.467959999999998</v>
      </c>
      <c r="C12146" s="2">
        <v>1.8066359999999999</v>
      </c>
      <c r="D12146" s="2">
        <v>2.5293990000000002</v>
      </c>
      <c r="F12146" s="2">
        <v>13.514609999999999</v>
      </c>
      <c r="G12146" s="2">
        <v>1.079048</v>
      </c>
      <c r="H12146" s="2">
        <v>1.0912630000000001</v>
      </c>
      <c r="J12146" s="2">
        <v>13.51742</v>
      </c>
      <c r="K12146" s="2">
        <v>0.52372300000000005</v>
      </c>
      <c r="L12146" s="2">
        <v>7.0302000000000003E-2</v>
      </c>
    </row>
    <row r="12147" spans="1:12" x14ac:dyDescent="0.2">
      <c r="A12147" s="2">
        <v>13.51812</v>
      </c>
      <c r="B12147" s="2">
        <v>52.43412</v>
      </c>
      <c r="C12147" s="2">
        <v>1.8095540000000001</v>
      </c>
      <c r="D12147" s="2">
        <v>2.5312299999999999</v>
      </c>
      <c r="F12147" s="2">
        <v>13.515309999999999</v>
      </c>
      <c r="G12147" s="2">
        <v>1.078781</v>
      </c>
      <c r="H12147" s="2">
        <v>1.091774</v>
      </c>
      <c r="J12147" s="2">
        <v>13.51812</v>
      </c>
      <c r="K12147" s="2">
        <v>0.52498599999999995</v>
      </c>
      <c r="L12147" s="2">
        <v>7.0480000000000001E-2</v>
      </c>
    </row>
    <row r="12148" spans="1:12" x14ac:dyDescent="0.2">
      <c r="A12148" s="2">
        <v>13.51882</v>
      </c>
      <c r="B12148" s="2">
        <v>52.39873</v>
      </c>
      <c r="C12148" s="2">
        <v>1.8124309999999999</v>
      </c>
      <c r="D12148" s="2">
        <v>2.533588</v>
      </c>
      <c r="F12148" s="2">
        <v>13.51601</v>
      </c>
      <c r="G12148" s="2">
        <v>1.0790709999999999</v>
      </c>
      <c r="H12148" s="2">
        <v>1.0923229999999999</v>
      </c>
      <c r="J12148" s="2">
        <v>13.51882</v>
      </c>
      <c r="K12148" s="2">
        <v>0.52478800000000003</v>
      </c>
      <c r="L12148" s="2">
        <v>7.0732000000000003E-2</v>
      </c>
    </row>
    <row r="12149" spans="1:12" x14ac:dyDescent="0.2">
      <c r="A12149" s="2">
        <v>13.51952</v>
      </c>
      <c r="B12149" s="2">
        <v>52.362780000000001</v>
      </c>
      <c r="C12149" s="2">
        <v>1.815463</v>
      </c>
      <c r="D12149" s="2">
        <v>2.5361509999999998</v>
      </c>
      <c r="F12149" s="2">
        <v>13.51671</v>
      </c>
      <c r="G12149" s="2">
        <v>1.07972</v>
      </c>
      <c r="H12149" s="2">
        <v>1.092705</v>
      </c>
      <c r="J12149" s="2">
        <v>13.51952</v>
      </c>
      <c r="K12149" s="2">
        <v>0.52477200000000002</v>
      </c>
      <c r="L12149" s="2">
        <v>7.0773000000000003E-2</v>
      </c>
    </row>
    <row r="12150" spans="1:12" x14ac:dyDescent="0.2">
      <c r="A12150" s="2">
        <v>13.52022</v>
      </c>
      <c r="B12150" s="2">
        <v>52.326680000000003</v>
      </c>
      <c r="C12150" s="2">
        <v>1.818538</v>
      </c>
      <c r="D12150" s="2">
        <v>2.5384929999999999</v>
      </c>
      <c r="F12150" s="2">
        <v>13.51742</v>
      </c>
      <c r="G12150" s="2">
        <v>1.0801620000000001</v>
      </c>
      <c r="H12150" s="2">
        <v>1.093018</v>
      </c>
      <c r="J12150" s="2">
        <v>13.52022</v>
      </c>
      <c r="K12150" s="2">
        <v>0.52471100000000004</v>
      </c>
      <c r="L12150" s="2">
        <v>7.0785000000000001E-2</v>
      </c>
    </row>
    <row r="12151" spans="1:12" x14ac:dyDescent="0.2">
      <c r="A12151" s="2">
        <v>13.52092</v>
      </c>
      <c r="B12151" s="2">
        <v>52.290619999999997</v>
      </c>
      <c r="C12151" s="2">
        <v>1.8221890000000001</v>
      </c>
      <c r="D12151" s="2">
        <v>2.5407060000000001</v>
      </c>
      <c r="F12151" s="2">
        <v>13.51812</v>
      </c>
      <c r="G12151" s="2">
        <v>1.080627</v>
      </c>
      <c r="H12151" s="2">
        <v>1.093491</v>
      </c>
      <c r="J12151" s="2">
        <v>13.52092</v>
      </c>
      <c r="K12151" s="2">
        <v>0.52544000000000002</v>
      </c>
      <c r="L12151" s="2">
        <v>7.0592000000000002E-2</v>
      </c>
    </row>
    <row r="12152" spans="1:12" x14ac:dyDescent="0.2">
      <c r="A12152" s="2">
        <v>13.52162</v>
      </c>
      <c r="B12152" s="2">
        <v>52.254399999999997</v>
      </c>
      <c r="C12152" s="2">
        <v>1.825755</v>
      </c>
      <c r="D12152" s="2">
        <v>2.5427430000000002</v>
      </c>
      <c r="F12152" s="2">
        <v>13.51882</v>
      </c>
      <c r="G12152" s="2">
        <v>1.0814820000000001</v>
      </c>
      <c r="H12152" s="2">
        <v>1.0939559999999999</v>
      </c>
      <c r="J12152" s="2">
        <v>13.52162</v>
      </c>
      <c r="K12152" s="2">
        <v>0.52573599999999998</v>
      </c>
      <c r="L12152" s="2">
        <v>6.9972999999999994E-2</v>
      </c>
    </row>
    <row r="12153" spans="1:12" x14ac:dyDescent="0.2">
      <c r="A12153" s="2">
        <v>13.52233</v>
      </c>
      <c r="B12153" s="2">
        <v>52.218159999999997</v>
      </c>
      <c r="C12153" s="2">
        <v>1.828918</v>
      </c>
      <c r="D12153" s="2">
        <v>2.5453830000000002</v>
      </c>
      <c r="F12153" s="2">
        <v>13.51952</v>
      </c>
      <c r="G12153" s="2">
        <v>1.0819700000000001</v>
      </c>
      <c r="H12153" s="2">
        <v>1.094482</v>
      </c>
      <c r="J12153" s="2">
        <v>13.52233</v>
      </c>
      <c r="K12153" s="2">
        <v>0.52637699999999998</v>
      </c>
      <c r="L12153" s="2">
        <v>6.9833000000000006E-2</v>
      </c>
    </row>
    <row r="12154" spans="1:12" x14ac:dyDescent="0.2">
      <c r="A12154" s="2">
        <v>13.52303</v>
      </c>
      <c r="B12154" s="2">
        <v>52.182789999999997</v>
      </c>
      <c r="C12154" s="2">
        <v>1.832565</v>
      </c>
      <c r="D12154" s="2">
        <v>2.547939</v>
      </c>
      <c r="F12154" s="2">
        <v>13.52022</v>
      </c>
      <c r="G12154" s="2">
        <v>1.082222</v>
      </c>
      <c r="H12154" s="2">
        <v>1.09494</v>
      </c>
      <c r="J12154" s="2">
        <v>13.52303</v>
      </c>
      <c r="K12154" s="2">
        <v>0.52703699999999998</v>
      </c>
      <c r="L12154" s="2">
        <v>6.9366999999999998E-2</v>
      </c>
    </row>
    <row r="12155" spans="1:12" x14ac:dyDescent="0.2">
      <c r="A12155" s="2">
        <v>13.52373</v>
      </c>
      <c r="B12155" s="2">
        <v>52.146970000000003</v>
      </c>
      <c r="C12155" s="2">
        <v>1.8359099999999999</v>
      </c>
      <c r="D12155" s="2">
        <v>2.5498460000000001</v>
      </c>
      <c r="F12155" s="2">
        <v>13.52092</v>
      </c>
      <c r="G12155" s="2">
        <v>1.082497</v>
      </c>
      <c r="H12155" s="2">
        <v>1.0954440000000001</v>
      </c>
      <c r="J12155" s="2">
        <v>13.52373</v>
      </c>
      <c r="K12155" s="2">
        <v>0.52722000000000002</v>
      </c>
      <c r="L12155" s="2">
        <v>6.9347000000000006E-2</v>
      </c>
    </row>
    <row r="12156" spans="1:12" x14ac:dyDescent="0.2">
      <c r="A12156" s="2">
        <v>13.524430000000001</v>
      </c>
      <c r="B12156" s="2">
        <v>52.110970000000002</v>
      </c>
      <c r="C12156" s="2">
        <v>1.839156</v>
      </c>
      <c r="D12156" s="2">
        <v>2.5521349999999998</v>
      </c>
      <c r="F12156" s="2">
        <v>13.52162</v>
      </c>
      <c r="G12156" s="2">
        <v>1.083191</v>
      </c>
      <c r="H12156" s="2">
        <v>1.0961909999999999</v>
      </c>
      <c r="J12156" s="2">
        <v>13.524430000000001</v>
      </c>
      <c r="K12156" s="2">
        <v>0.52685700000000002</v>
      </c>
      <c r="L12156" s="2">
        <v>6.9307999999999995E-2</v>
      </c>
    </row>
    <row r="12157" spans="1:12" x14ac:dyDescent="0.2">
      <c r="A12157" s="2">
        <v>13.525130000000001</v>
      </c>
      <c r="B12157" s="2">
        <v>52.074750000000002</v>
      </c>
      <c r="C12157" s="2">
        <v>1.842479</v>
      </c>
      <c r="D12157" s="2">
        <v>2.5542180000000001</v>
      </c>
      <c r="F12157" s="2">
        <v>13.52233</v>
      </c>
      <c r="G12157" s="2">
        <v>1.0839080000000001</v>
      </c>
      <c r="H12157" s="2">
        <v>1.096916</v>
      </c>
      <c r="J12157" s="2">
        <v>13.525130000000001</v>
      </c>
      <c r="K12157" s="2">
        <v>0.52760700000000005</v>
      </c>
      <c r="L12157" s="2">
        <v>6.9241999999999998E-2</v>
      </c>
    </row>
    <row r="12158" spans="1:12" x14ac:dyDescent="0.2">
      <c r="A12158" s="2">
        <v>13.525829999999999</v>
      </c>
      <c r="B12158" s="2">
        <v>52.039569999999998</v>
      </c>
      <c r="C12158" s="2">
        <v>1.845386</v>
      </c>
      <c r="D12158" s="2">
        <v>2.5566209999999998</v>
      </c>
      <c r="F12158" s="2">
        <v>13.52303</v>
      </c>
      <c r="G12158" s="2">
        <v>1.084694</v>
      </c>
      <c r="H12158" s="2">
        <v>1.09745</v>
      </c>
      <c r="J12158" s="2">
        <v>13.525829999999999</v>
      </c>
      <c r="K12158" s="2">
        <v>0.52751499999999996</v>
      </c>
      <c r="L12158" s="2">
        <v>6.8908999999999998E-2</v>
      </c>
    </row>
    <row r="12159" spans="1:12" x14ac:dyDescent="0.2">
      <c r="A12159" s="2">
        <v>13.526529999999999</v>
      </c>
      <c r="B12159" s="2">
        <v>52.004199999999997</v>
      </c>
      <c r="C12159" s="2">
        <v>1.8486050000000001</v>
      </c>
      <c r="D12159" s="2">
        <v>2.5585969999999998</v>
      </c>
      <c r="F12159" s="2">
        <v>13.52373</v>
      </c>
      <c r="G12159" s="2">
        <v>1.084999</v>
      </c>
      <c r="H12159" s="2">
        <v>1.097923</v>
      </c>
      <c r="J12159" s="2">
        <v>13.526529999999999</v>
      </c>
      <c r="K12159" s="2">
        <v>0.52740699999999996</v>
      </c>
      <c r="L12159" s="2">
        <v>6.9206000000000004E-2</v>
      </c>
    </row>
    <row r="12160" spans="1:12" x14ac:dyDescent="0.2">
      <c r="A12160" s="2">
        <v>13.527229999999999</v>
      </c>
      <c r="B12160" s="2">
        <v>51.968609999999998</v>
      </c>
      <c r="C12160" s="2">
        <v>1.8517030000000001</v>
      </c>
      <c r="D12160" s="2">
        <v>2.5601759999999998</v>
      </c>
      <c r="F12160" s="2">
        <v>13.524430000000001</v>
      </c>
      <c r="G12160" s="2">
        <v>1.085831</v>
      </c>
      <c r="H12160" s="2">
        <v>1.0983890000000001</v>
      </c>
      <c r="J12160" s="2">
        <v>13.527229999999999</v>
      </c>
      <c r="K12160" s="2">
        <v>0.52687399999999995</v>
      </c>
      <c r="L12160" s="2">
        <v>6.9750000000000006E-2</v>
      </c>
    </row>
    <row r="12161" spans="1:12" x14ac:dyDescent="0.2">
      <c r="A12161" s="2">
        <v>13.527939999999999</v>
      </c>
      <c r="B12161" s="2">
        <v>51.932519999999997</v>
      </c>
      <c r="C12161" s="2">
        <v>1.854922</v>
      </c>
      <c r="D12161" s="2">
        <v>2.5624570000000002</v>
      </c>
      <c r="F12161" s="2">
        <v>13.525130000000001</v>
      </c>
      <c r="G12161" s="2">
        <v>1.0866929999999999</v>
      </c>
      <c r="H12161" s="2">
        <v>1.0991899999999999</v>
      </c>
      <c r="J12161" s="2">
        <v>13.527939999999999</v>
      </c>
      <c r="K12161" s="2">
        <v>0.52710500000000005</v>
      </c>
      <c r="L12161" s="2">
        <v>6.9747000000000003E-2</v>
      </c>
    </row>
    <row r="12162" spans="1:12" x14ac:dyDescent="0.2">
      <c r="A12162" s="2">
        <v>13.528639999999999</v>
      </c>
      <c r="B12162" s="2">
        <v>51.896599999999999</v>
      </c>
      <c r="C12162" s="2">
        <v>1.8586720000000001</v>
      </c>
      <c r="D12162" s="2">
        <v>2.5649980000000001</v>
      </c>
      <c r="F12162" s="2">
        <v>13.525829999999999</v>
      </c>
      <c r="G12162" s="2">
        <v>1.08744</v>
      </c>
      <c r="H12162" s="2">
        <v>1.0998380000000001</v>
      </c>
      <c r="J12162" s="2">
        <v>13.528639999999999</v>
      </c>
      <c r="K12162" s="2">
        <v>0.52723299999999995</v>
      </c>
      <c r="L12162" s="2">
        <v>6.9512000000000004E-2</v>
      </c>
    </row>
    <row r="12163" spans="1:12" x14ac:dyDescent="0.2">
      <c r="A12163" s="2">
        <v>13.529339999999999</v>
      </c>
      <c r="B12163" s="2">
        <v>51.861260000000001</v>
      </c>
      <c r="C12163" s="2">
        <v>1.8619760000000001</v>
      </c>
      <c r="D12163" s="2">
        <v>2.5671339999999998</v>
      </c>
      <c r="F12163" s="2">
        <v>13.526529999999999</v>
      </c>
      <c r="G12163" s="2">
        <v>1.087952</v>
      </c>
      <c r="H12163" s="2">
        <v>1.1004100000000001</v>
      </c>
      <c r="J12163" s="2">
        <v>13.529339999999999</v>
      </c>
      <c r="K12163" s="2">
        <v>0.52741199999999999</v>
      </c>
      <c r="L12163" s="2">
        <v>6.9481000000000001E-2</v>
      </c>
    </row>
    <row r="12164" spans="1:12" x14ac:dyDescent="0.2">
      <c r="A12164" s="2">
        <v>13.53004</v>
      </c>
      <c r="B12164" s="2">
        <v>51.824710000000003</v>
      </c>
      <c r="C12164" s="2">
        <v>1.8649359999999999</v>
      </c>
      <c r="D12164" s="2">
        <v>2.5696669999999999</v>
      </c>
      <c r="F12164" s="2">
        <v>13.527229999999999</v>
      </c>
      <c r="G12164" s="2">
        <v>1.0889279999999999</v>
      </c>
      <c r="H12164" s="2">
        <v>1.101685</v>
      </c>
      <c r="J12164" s="2">
        <v>13.53004</v>
      </c>
      <c r="K12164" s="2">
        <v>0.52734000000000003</v>
      </c>
      <c r="L12164" s="2">
        <v>6.9415000000000004E-2</v>
      </c>
    </row>
    <row r="12165" spans="1:12" x14ac:dyDescent="0.2">
      <c r="A12165" s="2">
        <v>13.53074</v>
      </c>
      <c r="B12165" s="2">
        <v>51.78781</v>
      </c>
      <c r="C12165" s="2">
        <v>1.8683270000000001</v>
      </c>
      <c r="D12165" s="2">
        <v>2.5717270000000001</v>
      </c>
      <c r="F12165" s="2">
        <v>13.527939999999999</v>
      </c>
      <c r="G12165" s="2">
        <v>1.0896840000000001</v>
      </c>
      <c r="H12165" s="2">
        <v>1.102921</v>
      </c>
      <c r="J12165" s="2">
        <v>13.53074</v>
      </c>
      <c r="K12165" s="2">
        <v>0.52737199999999995</v>
      </c>
      <c r="L12165" s="2">
        <v>6.9802000000000003E-2</v>
      </c>
    </row>
    <row r="12166" spans="1:12" x14ac:dyDescent="0.2">
      <c r="A12166" s="2">
        <v>13.53144</v>
      </c>
      <c r="B12166" s="2">
        <v>51.7515</v>
      </c>
      <c r="C12166" s="2">
        <v>1.8718939999999999</v>
      </c>
      <c r="D12166" s="2">
        <v>2.5738099999999999</v>
      </c>
      <c r="F12166" s="2">
        <v>13.528639999999999</v>
      </c>
      <c r="G12166" s="2">
        <v>1.0902099999999999</v>
      </c>
      <c r="H12166" s="2">
        <v>1.103783</v>
      </c>
      <c r="J12166" s="2">
        <v>13.53144</v>
      </c>
      <c r="K12166" s="2">
        <v>0.52780499999999997</v>
      </c>
      <c r="L12166" s="2">
        <v>7.0065000000000002E-2</v>
      </c>
    </row>
    <row r="12167" spans="1:12" x14ac:dyDescent="0.2">
      <c r="A12167" s="2">
        <v>13.53214</v>
      </c>
      <c r="B12167" s="2">
        <v>51.715269999999997</v>
      </c>
      <c r="C12167" s="2">
        <v>1.874892</v>
      </c>
      <c r="D12167" s="2">
        <v>2.5756709999999998</v>
      </c>
      <c r="F12167" s="2">
        <v>13.529339999999999</v>
      </c>
      <c r="G12167" s="2">
        <v>1.0907519999999999</v>
      </c>
      <c r="H12167" s="2">
        <v>1.1041179999999999</v>
      </c>
      <c r="J12167" s="2">
        <v>13.53214</v>
      </c>
      <c r="K12167" s="2">
        <v>0.52807999999999999</v>
      </c>
      <c r="L12167" s="2">
        <v>7.0422999999999999E-2</v>
      </c>
    </row>
    <row r="12168" spans="1:12" x14ac:dyDescent="0.2">
      <c r="A12168" s="2">
        <v>13.53285</v>
      </c>
      <c r="B12168" s="2">
        <v>51.678539999999998</v>
      </c>
      <c r="C12168" s="2">
        <v>1.8779170000000001</v>
      </c>
      <c r="D12168" s="2">
        <v>2.5773039999999998</v>
      </c>
      <c r="F12168" s="2">
        <v>13.53004</v>
      </c>
      <c r="G12168" s="2">
        <v>1.0912630000000001</v>
      </c>
      <c r="H12168" s="2">
        <v>1.104492</v>
      </c>
      <c r="J12168" s="2">
        <v>13.53285</v>
      </c>
      <c r="K12168" s="2">
        <v>0.52852200000000005</v>
      </c>
      <c r="L12168" s="2">
        <v>7.0361999999999994E-2</v>
      </c>
    </row>
    <row r="12169" spans="1:12" x14ac:dyDescent="0.2">
      <c r="A12169" s="2">
        <v>13.53355</v>
      </c>
      <c r="B12169" s="2">
        <v>51.64188</v>
      </c>
      <c r="C12169" s="2">
        <v>1.8813770000000001</v>
      </c>
      <c r="D12169" s="2">
        <v>2.5794169999999998</v>
      </c>
      <c r="F12169" s="2">
        <v>13.53074</v>
      </c>
      <c r="G12169" s="2">
        <v>1.091774</v>
      </c>
      <c r="H12169" s="2">
        <v>1.105164</v>
      </c>
      <c r="J12169" s="2">
        <v>13.53355</v>
      </c>
      <c r="K12169" s="2">
        <v>0.52920699999999998</v>
      </c>
      <c r="L12169" s="2">
        <v>7.0115999999999998E-2</v>
      </c>
    </row>
    <row r="12170" spans="1:12" x14ac:dyDescent="0.2">
      <c r="A12170" s="2">
        <v>13.53425</v>
      </c>
      <c r="B12170" s="2">
        <v>51.605220000000003</v>
      </c>
      <c r="C12170" s="2">
        <v>1.8845400000000001</v>
      </c>
      <c r="D12170" s="2">
        <v>2.5813320000000002</v>
      </c>
      <c r="F12170" s="2">
        <v>13.53144</v>
      </c>
      <c r="G12170" s="2">
        <v>1.0923229999999999</v>
      </c>
      <c r="H12170" s="2">
        <v>1.105766</v>
      </c>
      <c r="J12170" s="2">
        <v>13.53425</v>
      </c>
      <c r="K12170" s="2">
        <v>0.52959199999999995</v>
      </c>
      <c r="L12170" s="2">
        <v>6.9748000000000004E-2</v>
      </c>
    </row>
    <row r="12171" spans="1:12" x14ac:dyDescent="0.2">
      <c r="A12171" s="2">
        <v>13.53495</v>
      </c>
      <c r="B12171" s="2">
        <v>51.568570000000001</v>
      </c>
      <c r="C12171" s="2">
        <v>1.8877820000000001</v>
      </c>
      <c r="D12171" s="2">
        <v>2.5832090000000001</v>
      </c>
      <c r="F12171" s="2">
        <v>13.53214</v>
      </c>
      <c r="G12171" s="2">
        <v>1.092705</v>
      </c>
      <c r="H12171" s="2">
        <v>1.106438</v>
      </c>
      <c r="J12171" s="2">
        <v>13.53495</v>
      </c>
      <c r="K12171" s="2">
        <v>0.52990899999999996</v>
      </c>
      <c r="L12171" s="2">
        <v>6.9991999999999999E-2</v>
      </c>
    </row>
    <row r="12172" spans="1:12" x14ac:dyDescent="0.2">
      <c r="A12172" s="2">
        <v>13.53565</v>
      </c>
      <c r="B12172" s="2">
        <v>51.531440000000003</v>
      </c>
      <c r="C12172" s="2">
        <v>1.891143</v>
      </c>
      <c r="D12172" s="2">
        <v>2.5851169999999999</v>
      </c>
      <c r="F12172" s="2">
        <v>13.53285</v>
      </c>
      <c r="G12172" s="2">
        <v>1.093018</v>
      </c>
      <c r="H12172" s="2">
        <v>1.1073230000000001</v>
      </c>
      <c r="J12172" s="2">
        <v>13.53565</v>
      </c>
      <c r="K12172" s="2">
        <v>0.53037199999999995</v>
      </c>
      <c r="L12172" s="2">
        <v>7.0376999999999995E-2</v>
      </c>
    </row>
    <row r="12173" spans="1:12" x14ac:dyDescent="0.2">
      <c r="A12173" s="2">
        <v>13.536350000000001</v>
      </c>
      <c r="B12173" s="2">
        <v>51.49559</v>
      </c>
      <c r="C12173" s="2">
        <v>1.8948970000000001</v>
      </c>
      <c r="D12173" s="2">
        <v>2.5870929999999999</v>
      </c>
      <c r="F12173" s="2">
        <v>13.53355</v>
      </c>
      <c r="G12173" s="2">
        <v>1.093491</v>
      </c>
      <c r="H12173" s="2">
        <v>1.1078190000000001</v>
      </c>
      <c r="J12173" s="2">
        <v>13.536350000000001</v>
      </c>
      <c r="K12173" s="2">
        <v>0.53117700000000001</v>
      </c>
      <c r="L12173" s="2">
        <v>7.0580000000000004E-2</v>
      </c>
    </row>
    <row r="12174" spans="1:12" x14ac:dyDescent="0.2">
      <c r="A12174" s="2">
        <v>13.537050000000001</v>
      </c>
      <c r="B12174" s="2">
        <v>51.459299999999999</v>
      </c>
      <c r="C12174" s="2">
        <v>1.8983680000000001</v>
      </c>
      <c r="D12174" s="2">
        <v>2.5893199999999998</v>
      </c>
      <c r="F12174" s="2">
        <v>13.53425</v>
      </c>
      <c r="G12174" s="2">
        <v>1.0939559999999999</v>
      </c>
      <c r="H12174" s="2">
        <v>1.1084750000000001</v>
      </c>
      <c r="J12174" s="2">
        <v>13.537050000000001</v>
      </c>
      <c r="K12174" s="2">
        <v>0.53172299999999995</v>
      </c>
      <c r="L12174" s="2">
        <v>7.0688000000000001E-2</v>
      </c>
    </row>
    <row r="12175" spans="1:12" x14ac:dyDescent="0.2">
      <c r="A12175" s="2">
        <v>13.53776</v>
      </c>
      <c r="B12175" s="2">
        <v>51.423189999999998</v>
      </c>
      <c r="C12175" s="2">
        <v>1.901359</v>
      </c>
      <c r="D12175" s="2">
        <v>2.5914259999999998</v>
      </c>
      <c r="F12175" s="2">
        <v>13.53495</v>
      </c>
      <c r="G12175" s="2">
        <v>1.094482</v>
      </c>
      <c r="H12175" s="2">
        <v>1.109451</v>
      </c>
      <c r="J12175" s="2">
        <v>13.53776</v>
      </c>
      <c r="K12175" s="2">
        <v>0.53241099999999997</v>
      </c>
      <c r="L12175" s="2">
        <v>7.1540000000000006E-2</v>
      </c>
    </row>
    <row r="12176" spans="1:12" x14ac:dyDescent="0.2">
      <c r="A12176" s="2">
        <v>13.538460000000001</v>
      </c>
      <c r="B12176" s="2">
        <v>51.386580000000002</v>
      </c>
      <c r="C12176" s="2">
        <v>1.9049670000000001</v>
      </c>
      <c r="D12176" s="2">
        <v>2.5938289999999999</v>
      </c>
      <c r="F12176" s="2">
        <v>13.53565</v>
      </c>
      <c r="G12176" s="2">
        <v>1.09494</v>
      </c>
      <c r="H12176" s="2">
        <v>1.1102289999999999</v>
      </c>
      <c r="J12176" s="2">
        <v>13.538460000000001</v>
      </c>
      <c r="K12176" s="2">
        <v>0.53273400000000004</v>
      </c>
      <c r="L12176" s="2">
        <v>7.1931999999999996E-2</v>
      </c>
    </row>
    <row r="12177" spans="1:12" x14ac:dyDescent="0.2">
      <c r="A12177" s="2">
        <v>13.539160000000001</v>
      </c>
      <c r="B12177" s="2">
        <v>51.350009999999997</v>
      </c>
      <c r="C12177" s="2">
        <v>1.9082710000000001</v>
      </c>
      <c r="D12177" s="2">
        <v>2.5962399999999999</v>
      </c>
      <c r="F12177" s="2">
        <v>13.536350000000001</v>
      </c>
      <c r="G12177" s="2">
        <v>1.0954440000000001</v>
      </c>
      <c r="H12177" s="2">
        <v>1.110992</v>
      </c>
      <c r="J12177" s="2">
        <v>13.539160000000001</v>
      </c>
      <c r="K12177" s="2">
        <v>0.53270899999999999</v>
      </c>
      <c r="L12177" s="2">
        <v>7.2052000000000005E-2</v>
      </c>
    </row>
    <row r="12178" spans="1:12" x14ac:dyDescent="0.2">
      <c r="A12178" s="2">
        <v>13.539859999999999</v>
      </c>
      <c r="B12178" s="2">
        <v>51.313809999999997</v>
      </c>
      <c r="C12178" s="2">
        <v>1.9118029999999999</v>
      </c>
      <c r="D12178" s="2">
        <v>2.5986050000000001</v>
      </c>
      <c r="F12178" s="2">
        <v>13.537050000000001</v>
      </c>
      <c r="G12178" s="2">
        <v>1.0961909999999999</v>
      </c>
      <c r="H12178" s="2">
        <v>1.111855</v>
      </c>
      <c r="J12178" s="2">
        <v>13.539859999999999</v>
      </c>
      <c r="K12178" s="2">
        <v>0.53257900000000002</v>
      </c>
      <c r="L12178" s="2">
        <v>7.2186E-2</v>
      </c>
    </row>
    <row r="12179" spans="1:12" x14ac:dyDescent="0.2">
      <c r="A12179" s="2">
        <v>13.540559999999999</v>
      </c>
      <c r="B12179" s="2">
        <v>51.277250000000002</v>
      </c>
      <c r="C12179" s="2">
        <v>1.915233</v>
      </c>
      <c r="D12179" s="2">
        <v>2.6006649999999998</v>
      </c>
      <c r="F12179" s="2">
        <v>13.53776</v>
      </c>
      <c r="G12179" s="2">
        <v>1.096916</v>
      </c>
      <c r="H12179" s="2">
        <v>1.1125339999999999</v>
      </c>
      <c r="J12179" s="2">
        <v>13.540559999999999</v>
      </c>
      <c r="K12179" s="2">
        <v>0.53246300000000002</v>
      </c>
      <c r="L12179" s="2">
        <v>7.2251999999999997E-2</v>
      </c>
    </row>
    <row r="12180" spans="1:12" x14ac:dyDescent="0.2">
      <c r="A12180" s="2">
        <v>13.541259999999999</v>
      </c>
      <c r="B12180" s="2">
        <v>51.24147</v>
      </c>
      <c r="C12180" s="2">
        <v>1.9191119999999999</v>
      </c>
      <c r="D12180" s="2">
        <v>2.6026410000000002</v>
      </c>
      <c r="F12180" s="2">
        <v>13.538460000000001</v>
      </c>
      <c r="G12180" s="2">
        <v>1.09745</v>
      </c>
      <c r="H12180" s="2">
        <v>1.113243</v>
      </c>
      <c r="J12180" s="2">
        <v>13.541259999999999</v>
      </c>
      <c r="K12180" s="2">
        <v>0.53302700000000003</v>
      </c>
      <c r="L12180" s="2">
        <v>7.2344000000000006E-2</v>
      </c>
    </row>
    <row r="12181" spans="1:12" x14ac:dyDescent="0.2">
      <c r="A12181" s="2">
        <v>13.54196</v>
      </c>
      <c r="B12181" s="2">
        <v>51.204689999999999</v>
      </c>
      <c r="C12181" s="2">
        <v>1.9225190000000001</v>
      </c>
      <c r="D12181" s="2">
        <v>2.6046100000000001</v>
      </c>
      <c r="F12181" s="2">
        <v>13.539160000000001</v>
      </c>
      <c r="G12181" s="2">
        <v>1.097923</v>
      </c>
      <c r="H12181" s="2">
        <v>1.114517</v>
      </c>
      <c r="J12181" s="2">
        <v>13.54196</v>
      </c>
      <c r="K12181" s="2">
        <v>0.53324499999999997</v>
      </c>
      <c r="L12181" s="2">
        <v>7.2616E-2</v>
      </c>
    </row>
    <row r="12182" spans="1:12" x14ac:dyDescent="0.2">
      <c r="A12182" s="2">
        <v>13.542669999999999</v>
      </c>
      <c r="B12182" s="2">
        <v>51.168889999999998</v>
      </c>
      <c r="C12182" s="2">
        <v>1.9265049999999999</v>
      </c>
      <c r="D12182" s="2">
        <v>2.6068910000000001</v>
      </c>
      <c r="F12182" s="2">
        <v>13.539859999999999</v>
      </c>
      <c r="G12182" s="2">
        <v>1.0983890000000001</v>
      </c>
      <c r="H12182" s="2">
        <v>1.1157300000000001</v>
      </c>
      <c r="J12182" s="2">
        <v>13.542669999999999</v>
      </c>
      <c r="K12182" s="2">
        <v>0.53324899999999997</v>
      </c>
      <c r="L12182" s="2">
        <v>7.2650000000000006E-2</v>
      </c>
    </row>
    <row r="12183" spans="1:12" x14ac:dyDescent="0.2">
      <c r="A12183" s="2">
        <v>13.543369999999999</v>
      </c>
      <c r="B12183" s="2">
        <v>51.13326</v>
      </c>
      <c r="C12183" s="2">
        <v>1.9294119999999999</v>
      </c>
      <c r="D12183" s="2">
        <v>2.609531</v>
      </c>
      <c r="F12183" s="2">
        <v>13.540559999999999</v>
      </c>
      <c r="G12183" s="2">
        <v>1.0991899999999999</v>
      </c>
      <c r="H12183" s="2">
        <v>1.117065</v>
      </c>
      <c r="J12183" s="2">
        <v>13.543369999999999</v>
      </c>
      <c r="K12183" s="2">
        <v>0.53341300000000003</v>
      </c>
      <c r="L12183" s="2">
        <v>7.2781999999999999E-2</v>
      </c>
    </row>
    <row r="12184" spans="1:12" x14ac:dyDescent="0.2">
      <c r="A12184" s="2">
        <v>13.54407</v>
      </c>
      <c r="B12184" s="2">
        <v>51.097070000000002</v>
      </c>
      <c r="C12184" s="2">
        <v>1.933006</v>
      </c>
      <c r="D12184" s="2">
        <v>2.6113240000000002</v>
      </c>
      <c r="F12184" s="2">
        <v>13.541259999999999</v>
      </c>
      <c r="G12184" s="2">
        <v>1.0998380000000001</v>
      </c>
      <c r="H12184" s="2">
        <v>1.117996</v>
      </c>
      <c r="J12184" s="2">
        <v>13.54407</v>
      </c>
      <c r="K12184" s="2">
        <v>0.53418500000000002</v>
      </c>
      <c r="L12184" s="2">
        <v>7.2997999999999993E-2</v>
      </c>
    </row>
    <row r="12185" spans="1:12" x14ac:dyDescent="0.2">
      <c r="A12185" s="2">
        <v>13.54477</v>
      </c>
      <c r="B12185" s="2">
        <v>51.060809999999996</v>
      </c>
      <c r="C12185" s="2">
        <v>1.9377359999999999</v>
      </c>
      <c r="D12185" s="2">
        <v>2.6130939999999998</v>
      </c>
      <c r="F12185" s="2">
        <v>13.54196</v>
      </c>
      <c r="G12185" s="2">
        <v>1.1004100000000001</v>
      </c>
      <c r="H12185" s="2">
        <v>1.118889</v>
      </c>
      <c r="J12185" s="2">
        <v>13.54477</v>
      </c>
      <c r="K12185" s="2">
        <v>0.53418299999999996</v>
      </c>
      <c r="L12185" s="2">
        <v>7.3401999999999995E-2</v>
      </c>
    </row>
    <row r="12186" spans="1:12" x14ac:dyDescent="0.2">
      <c r="A12186" s="2">
        <v>13.54547</v>
      </c>
      <c r="B12186" s="2">
        <v>51.024320000000003</v>
      </c>
      <c r="C12186" s="2">
        <v>1.9413290000000001</v>
      </c>
      <c r="D12186" s="2">
        <v>2.6154820000000001</v>
      </c>
      <c r="F12186" s="2">
        <v>13.542669999999999</v>
      </c>
      <c r="G12186" s="2">
        <v>1.101685</v>
      </c>
      <c r="H12186" s="2">
        <v>1.1194459999999999</v>
      </c>
      <c r="J12186" s="2">
        <v>13.54547</v>
      </c>
      <c r="K12186" s="2">
        <v>0.53412800000000005</v>
      </c>
      <c r="L12186" s="2">
        <v>7.3562000000000002E-2</v>
      </c>
    </row>
    <row r="12187" spans="1:12" x14ac:dyDescent="0.2">
      <c r="A12187" s="2">
        <v>13.54617</v>
      </c>
      <c r="B12187" s="2">
        <v>50.988930000000003</v>
      </c>
      <c r="C12187" s="2">
        <v>1.944583</v>
      </c>
      <c r="D12187" s="2">
        <v>2.6176560000000002</v>
      </c>
      <c r="F12187" s="2">
        <v>13.543369999999999</v>
      </c>
      <c r="G12187" s="2">
        <v>1.102921</v>
      </c>
      <c r="H12187" s="2">
        <v>1.120285</v>
      </c>
      <c r="J12187" s="2">
        <v>13.54617</v>
      </c>
      <c r="K12187" s="2">
        <v>0.53390099999999996</v>
      </c>
      <c r="L12187" s="2">
        <v>7.4088000000000001E-2</v>
      </c>
    </row>
    <row r="12188" spans="1:12" x14ac:dyDescent="0.2">
      <c r="A12188" s="2">
        <v>13.54687</v>
      </c>
      <c r="B12188" s="2">
        <v>50.952820000000003</v>
      </c>
      <c r="C12188" s="2">
        <v>1.9475359999999999</v>
      </c>
      <c r="D12188" s="2">
        <v>2.6203259999999999</v>
      </c>
      <c r="F12188" s="2">
        <v>13.54407</v>
      </c>
      <c r="G12188" s="2">
        <v>1.103783</v>
      </c>
      <c r="H12188" s="2">
        <v>1.121246</v>
      </c>
      <c r="J12188" s="2">
        <v>13.54687</v>
      </c>
      <c r="K12188" s="2">
        <v>0.53374299999999997</v>
      </c>
      <c r="L12188" s="2">
        <v>7.4099999999999999E-2</v>
      </c>
    </row>
    <row r="12189" spans="1:12" x14ac:dyDescent="0.2">
      <c r="A12189" s="2">
        <v>13.54757</v>
      </c>
      <c r="B12189" s="2">
        <v>50.916730000000001</v>
      </c>
      <c r="C12189" s="2">
        <v>1.950553</v>
      </c>
      <c r="D12189" s="2">
        <v>2.6233780000000002</v>
      </c>
      <c r="F12189" s="2">
        <v>13.54477</v>
      </c>
      <c r="G12189" s="2">
        <v>1.1041179999999999</v>
      </c>
      <c r="H12189" s="2">
        <v>1.122215</v>
      </c>
      <c r="J12189" s="2">
        <v>13.54757</v>
      </c>
      <c r="K12189" s="2">
        <v>0.53412400000000004</v>
      </c>
      <c r="L12189" s="2">
        <v>7.4291999999999997E-2</v>
      </c>
    </row>
    <row r="12190" spans="1:12" x14ac:dyDescent="0.2">
      <c r="A12190" s="2">
        <v>13.54828</v>
      </c>
      <c r="B12190" s="2">
        <v>50.880839999999999</v>
      </c>
      <c r="C12190" s="2">
        <v>1.953616</v>
      </c>
      <c r="D12190" s="2">
        <v>2.625972</v>
      </c>
      <c r="F12190" s="2">
        <v>13.54547</v>
      </c>
      <c r="G12190" s="2">
        <v>1.104492</v>
      </c>
      <c r="H12190" s="2">
        <v>1.1230549999999999</v>
      </c>
      <c r="J12190" s="2">
        <v>13.54828</v>
      </c>
      <c r="K12190" s="2">
        <v>0.53421399999999997</v>
      </c>
      <c r="L12190" s="2">
        <v>7.4341000000000004E-2</v>
      </c>
    </row>
    <row r="12191" spans="1:12" x14ac:dyDescent="0.2">
      <c r="A12191" s="2">
        <v>13.54898</v>
      </c>
      <c r="B12191" s="2">
        <v>50.845149999999997</v>
      </c>
      <c r="C12191" s="2">
        <v>1.957004</v>
      </c>
      <c r="D12191" s="2">
        <v>2.62852</v>
      </c>
      <c r="F12191" s="2">
        <v>13.54617</v>
      </c>
      <c r="G12191" s="2">
        <v>1.105164</v>
      </c>
      <c r="H12191" s="2">
        <v>1.1243209999999999</v>
      </c>
      <c r="J12191" s="2">
        <v>13.54898</v>
      </c>
      <c r="K12191" s="2">
        <v>0.53423900000000002</v>
      </c>
      <c r="L12191" s="2">
        <v>7.4631000000000003E-2</v>
      </c>
    </row>
    <row r="12192" spans="1:12" x14ac:dyDescent="0.2">
      <c r="A12192" s="2">
        <v>13.54968</v>
      </c>
      <c r="B12192" s="2">
        <v>50.809100000000001</v>
      </c>
      <c r="C12192" s="2">
        <v>1.960296</v>
      </c>
      <c r="D12192" s="2">
        <v>2.6312129999999998</v>
      </c>
      <c r="F12192" s="2">
        <v>13.54687</v>
      </c>
      <c r="G12192" s="2">
        <v>1.105766</v>
      </c>
      <c r="H12192" s="2">
        <v>1.125008</v>
      </c>
      <c r="J12192" s="2">
        <v>13.54968</v>
      </c>
      <c r="K12192" s="2">
        <v>0.53341499999999997</v>
      </c>
      <c r="L12192" s="2">
        <v>7.5058E-2</v>
      </c>
    </row>
    <row r="12193" spans="1:12" x14ac:dyDescent="0.2">
      <c r="A12193" s="2">
        <v>13.550380000000001</v>
      </c>
      <c r="B12193" s="2">
        <v>50.773739999999997</v>
      </c>
      <c r="C12193" s="2">
        <v>1.963721</v>
      </c>
      <c r="D12193" s="2">
        <v>2.6334789999999999</v>
      </c>
      <c r="F12193" s="2">
        <v>13.54757</v>
      </c>
      <c r="G12193" s="2">
        <v>1.106438</v>
      </c>
      <c r="H12193" s="2">
        <v>1.125443</v>
      </c>
      <c r="J12193" s="2">
        <v>13.550380000000001</v>
      </c>
      <c r="K12193" s="2">
        <v>0.53277399999999997</v>
      </c>
      <c r="L12193" s="2">
        <v>7.5388999999999998E-2</v>
      </c>
    </row>
    <row r="12194" spans="1:12" x14ac:dyDescent="0.2">
      <c r="A12194" s="2">
        <v>13.551080000000001</v>
      </c>
      <c r="B12194" s="2">
        <v>50.738480000000003</v>
      </c>
      <c r="C12194" s="2">
        <v>1.967231</v>
      </c>
      <c r="D12194" s="2">
        <v>2.6359210000000002</v>
      </c>
      <c r="F12194" s="2">
        <v>13.54828</v>
      </c>
      <c r="G12194" s="2">
        <v>1.1073230000000001</v>
      </c>
      <c r="H12194" s="2">
        <v>1.1260300000000001</v>
      </c>
      <c r="J12194" s="2">
        <v>13.551080000000001</v>
      </c>
      <c r="K12194" s="2">
        <v>0.53262900000000002</v>
      </c>
      <c r="L12194" s="2">
        <v>7.5580999999999995E-2</v>
      </c>
    </row>
    <row r="12195" spans="1:12" x14ac:dyDescent="0.2">
      <c r="A12195" s="2">
        <v>13.551780000000001</v>
      </c>
      <c r="B12195" s="2">
        <v>50.70279</v>
      </c>
      <c r="C12195" s="2">
        <v>1.9705569999999999</v>
      </c>
      <c r="D12195" s="2">
        <v>2.6390030000000002</v>
      </c>
      <c r="F12195" s="2">
        <v>13.54898</v>
      </c>
      <c r="G12195" s="2">
        <v>1.1078190000000001</v>
      </c>
      <c r="H12195" s="2">
        <v>1.1270979999999999</v>
      </c>
      <c r="J12195" s="2">
        <v>13.551780000000001</v>
      </c>
      <c r="K12195" s="2">
        <v>0.532308</v>
      </c>
      <c r="L12195" s="2">
        <v>7.5347999999999998E-2</v>
      </c>
    </row>
    <row r="12196" spans="1:12" x14ac:dyDescent="0.2">
      <c r="A12196" s="2">
        <v>13.552479999999999</v>
      </c>
      <c r="B12196" s="2">
        <v>50.667789999999997</v>
      </c>
      <c r="C12196" s="2">
        <v>1.9741470000000001</v>
      </c>
      <c r="D12196" s="2">
        <v>2.641696</v>
      </c>
      <c r="F12196" s="2">
        <v>13.54968</v>
      </c>
      <c r="G12196" s="2">
        <v>1.1084750000000001</v>
      </c>
      <c r="H12196" s="2">
        <v>1.128471</v>
      </c>
      <c r="J12196" s="2">
        <v>13.552479999999999</v>
      </c>
      <c r="K12196" s="2">
        <v>0.53215400000000002</v>
      </c>
      <c r="L12196" s="2">
        <v>7.5402999999999998E-2</v>
      </c>
    </row>
    <row r="12197" spans="1:12" x14ac:dyDescent="0.2">
      <c r="A12197" s="2">
        <v>13.553190000000001</v>
      </c>
      <c r="B12197" s="2">
        <v>50.632359999999998</v>
      </c>
      <c r="C12197" s="2">
        <v>1.9780690000000001</v>
      </c>
      <c r="D12197" s="2">
        <v>2.643878</v>
      </c>
      <c r="F12197" s="2">
        <v>13.550380000000001</v>
      </c>
      <c r="G12197" s="2">
        <v>1.109451</v>
      </c>
      <c r="H12197" s="2">
        <v>1.129356</v>
      </c>
      <c r="J12197" s="2">
        <v>13.553190000000001</v>
      </c>
      <c r="K12197" s="2">
        <v>0.53163899999999997</v>
      </c>
      <c r="L12197" s="2">
        <v>7.5139999999999998E-2</v>
      </c>
    </row>
    <row r="12198" spans="1:12" x14ac:dyDescent="0.2">
      <c r="A12198" s="2">
        <v>13.553890000000001</v>
      </c>
      <c r="B12198" s="2">
        <v>50.597329999999999</v>
      </c>
      <c r="C12198" s="2">
        <v>1.981868</v>
      </c>
      <c r="D12198" s="2">
        <v>2.6458240000000002</v>
      </c>
      <c r="F12198" s="2">
        <v>13.551080000000001</v>
      </c>
      <c r="G12198" s="2">
        <v>1.1102289999999999</v>
      </c>
      <c r="H12198" s="2">
        <v>1.130363</v>
      </c>
      <c r="J12198" s="2">
        <v>13.553890000000001</v>
      </c>
      <c r="K12198" s="2">
        <v>0.53178000000000003</v>
      </c>
      <c r="L12198" s="2">
        <v>7.4819999999999998E-2</v>
      </c>
    </row>
    <row r="12199" spans="1:12" x14ac:dyDescent="0.2">
      <c r="A12199" s="2">
        <v>13.554589999999999</v>
      </c>
      <c r="B12199" s="2">
        <v>50.56223</v>
      </c>
      <c r="C12199" s="2">
        <v>1.9857549999999999</v>
      </c>
      <c r="D12199" s="2">
        <v>2.647929</v>
      </c>
      <c r="F12199" s="2">
        <v>13.551780000000001</v>
      </c>
      <c r="G12199" s="2">
        <v>1.110992</v>
      </c>
      <c r="H12199" s="2">
        <v>1.1313169999999999</v>
      </c>
      <c r="J12199" s="2">
        <v>13.554589999999999</v>
      </c>
      <c r="K12199" s="2">
        <v>0.53180499999999997</v>
      </c>
      <c r="L12199" s="2">
        <v>7.4554999999999996E-2</v>
      </c>
    </row>
    <row r="12200" spans="1:12" x14ac:dyDescent="0.2">
      <c r="A12200" s="2">
        <v>13.555289999999999</v>
      </c>
      <c r="B12200" s="2">
        <v>50.527709999999999</v>
      </c>
      <c r="C12200" s="2">
        <v>1.989825</v>
      </c>
      <c r="D12200" s="2">
        <v>2.649959</v>
      </c>
      <c r="F12200" s="2">
        <v>13.552479999999999</v>
      </c>
      <c r="G12200" s="2">
        <v>1.111855</v>
      </c>
      <c r="H12200" s="2">
        <v>1.1321950000000001</v>
      </c>
      <c r="J12200" s="2">
        <v>13.555289999999999</v>
      </c>
      <c r="K12200" s="2">
        <v>0.53156800000000004</v>
      </c>
      <c r="L12200" s="2">
        <v>7.4236999999999997E-2</v>
      </c>
    </row>
    <row r="12201" spans="1:12" x14ac:dyDescent="0.2">
      <c r="A12201" s="2">
        <v>13.55599</v>
      </c>
      <c r="B12201" s="2">
        <v>50.493499999999997</v>
      </c>
      <c r="C12201" s="2">
        <v>1.9936210000000001</v>
      </c>
      <c r="D12201" s="2">
        <v>2.6523469999999998</v>
      </c>
      <c r="F12201" s="2">
        <v>13.553190000000001</v>
      </c>
      <c r="G12201" s="2">
        <v>1.1125339999999999</v>
      </c>
      <c r="H12201" s="2">
        <v>1.1331789999999999</v>
      </c>
      <c r="J12201" s="2">
        <v>13.55599</v>
      </c>
      <c r="K12201" s="2">
        <v>0.53135100000000002</v>
      </c>
      <c r="L12201" s="2">
        <v>7.4191000000000007E-2</v>
      </c>
    </row>
    <row r="12202" spans="1:12" x14ac:dyDescent="0.2">
      <c r="A12202" s="2">
        <v>13.55669</v>
      </c>
      <c r="B12202" s="2">
        <v>50.458730000000003</v>
      </c>
      <c r="C12202" s="2">
        <v>1.9973669999999999</v>
      </c>
      <c r="D12202" s="2">
        <v>2.6545749999999999</v>
      </c>
      <c r="F12202" s="2">
        <v>13.553890000000001</v>
      </c>
      <c r="G12202" s="2">
        <v>1.113243</v>
      </c>
      <c r="H12202" s="2">
        <v>1.1339109999999999</v>
      </c>
      <c r="J12202" s="2">
        <v>13.55669</v>
      </c>
      <c r="K12202" s="2">
        <v>0.53190400000000004</v>
      </c>
      <c r="L12202" s="2">
        <v>7.4646000000000004E-2</v>
      </c>
    </row>
    <row r="12203" spans="1:12" x14ac:dyDescent="0.2">
      <c r="A12203" s="2">
        <v>13.55739</v>
      </c>
      <c r="B12203" s="2">
        <v>50.423850000000002</v>
      </c>
      <c r="C12203" s="2">
        <v>2.0010940000000002</v>
      </c>
      <c r="D12203" s="2">
        <v>2.6568480000000001</v>
      </c>
      <c r="F12203" s="2">
        <v>13.554589999999999</v>
      </c>
      <c r="G12203" s="2">
        <v>1.114517</v>
      </c>
      <c r="H12203" s="2">
        <v>1.134773</v>
      </c>
      <c r="J12203" s="2">
        <v>13.55739</v>
      </c>
      <c r="K12203" s="2">
        <v>0.53183000000000002</v>
      </c>
      <c r="L12203" s="2">
        <v>7.4787000000000006E-2</v>
      </c>
    </row>
    <row r="12204" spans="1:12" x14ac:dyDescent="0.2">
      <c r="A12204" s="2">
        <v>13.5581</v>
      </c>
      <c r="B12204" s="2">
        <v>50.388460000000002</v>
      </c>
      <c r="C12204" s="2">
        <v>2.004775</v>
      </c>
      <c r="D12204" s="2">
        <v>2.6593580000000001</v>
      </c>
      <c r="F12204" s="2">
        <v>13.555289999999999</v>
      </c>
      <c r="G12204" s="2">
        <v>1.1157300000000001</v>
      </c>
      <c r="H12204" s="2">
        <v>1.1358490000000001</v>
      </c>
      <c r="J12204" s="2">
        <v>13.5581</v>
      </c>
      <c r="K12204" s="2">
        <v>0.53236899999999998</v>
      </c>
      <c r="L12204" s="2">
        <v>7.5093999999999994E-2</v>
      </c>
    </row>
    <row r="12205" spans="1:12" x14ac:dyDescent="0.2">
      <c r="A12205" s="2">
        <v>13.5588</v>
      </c>
      <c r="B12205" s="2">
        <v>50.353369999999998</v>
      </c>
      <c r="C12205" s="2">
        <v>2.0086659999999998</v>
      </c>
      <c r="D12205" s="2">
        <v>2.6619139999999999</v>
      </c>
      <c r="F12205" s="2">
        <v>13.55599</v>
      </c>
      <c r="G12205" s="2">
        <v>1.117065</v>
      </c>
      <c r="H12205" s="2">
        <v>1.136795</v>
      </c>
      <c r="J12205" s="2">
        <v>13.5588</v>
      </c>
      <c r="K12205" s="2">
        <v>0.53220699999999999</v>
      </c>
      <c r="L12205" s="2">
        <v>7.5300000000000006E-2</v>
      </c>
    </row>
    <row r="12206" spans="1:12" x14ac:dyDescent="0.2">
      <c r="A12206" s="2">
        <v>13.5595</v>
      </c>
      <c r="B12206" s="2">
        <v>50.318510000000003</v>
      </c>
      <c r="C12206" s="2">
        <v>2.012626</v>
      </c>
      <c r="D12206" s="2">
        <v>2.6642109999999999</v>
      </c>
      <c r="F12206" s="2">
        <v>13.55669</v>
      </c>
      <c r="G12206" s="2">
        <v>1.117996</v>
      </c>
      <c r="H12206" s="2">
        <v>1.1377029999999999</v>
      </c>
      <c r="J12206" s="2">
        <v>13.5595</v>
      </c>
      <c r="K12206" s="2">
        <v>0.53219799999999995</v>
      </c>
      <c r="L12206" s="2">
        <v>7.5441999999999995E-2</v>
      </c>
    </row>
    <row r="12207" spans="1:12" x14ac:dyDescent="0.2">
      <c r="A12207" s="2">
        <v>13.5602</v>
      </c>
      <c r="B12207" s="2">
        <v>50.283909999999999</v>
      </c>
      <c r="C12207" s="2">
        <v>2.0168140000000001</v>
      </c>
      <c r="D12207" s="2">
        <v>2.666385</v>
      </c>
      <c r="F12207" s="2">
        <v>13.55739</v>
      </c>
      <c r="G12207" s="2">
        <v>1.118889</v>
      </c>
      <c r="H12207" s="2">
        <v>1.13839</v>
      </c>
      <c r="J12207" s="2">
        <v>13.5602</v>
      </c>
      <c r="K12207" s="2">
        <v>0.53154000000000001</v>
      </c>
      <c r="L12207" s="2">
        <v>7.5480000000000005E-2</v>
      </c>
    </row>
    <row r="12208" spans="1:12" x14ac:dyDescent="0.2">
      <c r="A12208" s="2">
        <v>13.5609</v>
      </c>
      <c r="B12208" s="2">
        <v>50.24906</v>
      </c>
      <c r="C12208" s="2">
        <v>2.020934</v>
      </c>
      <c r="D12208" s="2">
        <v>2.6683379999999999</v>
      </c>
      <c r="F12208" s="2">
        <v>13.5581</v>
      </c>
      <c r="G12208" s="2">
        <v>1.1194459999999999</v>
      </c>
      <c r="H12208" s="2">
        <v>1.1389849999999999</v>
      </c>
      <c r="J12208" s="2">
        <v>13.5609</v>
      </c>
      <c r="K12208" s="2">
        <v>0.53126099999999998</v>
      </c>
      <c r="L12208" s="2">
        <v>7.5743000000000005E-2</v>
      </c>
    </row>
    <row r="12209" spans="1:12" x14ac:dyDescent="0.2">
      <c r="A12209" s="2">
        <v>13.5616</v>
      </c>
      <c r="B12209" s="2">
        <v>50.214199999999998</v>
      </c>
      <c r="C12209" s="2">
        <v>2.0247299999999999</v>
      </c>
      <c r="D12209" s="2">
        <v>2.670436</v>
      </c>
      <c r="F12209" s="2">
        <v>13.5588</v>
      </c>
      <c r="G12209" s="2">
        <v>1.120285</v>
      </c>
      <c r="H12209" s="2">
        <v>1.140091</v>
      </c>
      <c r="J12209" s="2">
        <v>13.5616</v>
      </c>
      <c r="K12209" s="2">
        <v>0.531196</v>
      </c>
      <c r="L12209" s="2">
        <v>7.5588000000000002E-2</v>
      </c>
    </row>
    <row r="12210" spans="1:12" x14ac:dyDescent="0.2">
      <c r="A12210" s="2">
        <v>13.5623</v>
      </c>
      <c r="B12210" s="2">
        <v>50.179119999999998</v>
      </c>
      <c r="C12210" s="2">
        <v>2.0285099999999998</v>
      </c>
      <c r="D12210" s="2">
        <v>2.672504</v>
      </c>
      <c r="F12210" s="2">
        <v>13.5595</v>
      </c>
      <c r="G12210" s="2">
        <v>1.121246</v>
      </c>
      <c r="H12210" s="2">
        <v>1.141472</v>
      </c>
      <c r="J12210" s="2">
        <v>13.5623</v>
      </c>
      <c r="K12210" s="2">
        <v>0.53150399999999998</v>
      </c>
      <c r="L12210" s="2">
        <v>7.5134999999999993E-2</v>
      </c>
    </row>
    <row r="12211" spans="1:12" x14ac:dyDescent="0.2">
      <c r="A12211" s="2">
        <v>13.563000000000001</v>
      </c>
      <c r="B12211" s="2">
        <v>50.143940000000001</v>
      </c>
      <c r="C12211" s="2">
        <v>2.0325609999999998</v>
      </c>
      <c r="D12211" s="2">
        <v>2.6745100000000002</v>
      </c>
      <c r="F12211" s="2">
        <v>13.5602</v>
      </c>
      <c r="G12211" s="2">
        <v>1.122215</v>
      </c>
      <c r="H12211" s="2">
        <v>1.14238</v>
      </c>
      <c r="J12211" s="2">
        <v>13.563000000000001</v>
      </c>
      <c r="K12211" s="2">
        <v>0.53195199999999998</v>
      </c>
      <c r="L12211" s="2">
        <v>7.4894000000000002E-2</v>
      </c>
    </row>
    <row r="12212" spans="1:12" x14ac:dyDescent="0.2">
      <c r="A12212" s="2">
        <v>13.56371</v>
      </c>
      <c r="B12212" s="2">
        <v>50.10913</v>
      </c>
      <c r="C12212" s="2">
        <v>2.0365060000000001</v>
      </c>
      <c r="D12212" s="2">
        <v>2.6770510000000001</v>
      </c>
      <c r="F12212" s="2">
        <v>13.5609</v>
      </c>
      <c r="G12212" s="2">
        <v>1.1230549999999999</v>
      </c>
      <c r="H12212" s="2">
        <v>1.143051</v>
      </c>
      <c r="J12212" s="2">
        <v>13.56371</v>
      </c>
      <c r="K12212" s="2">
        <v>0.53220400000000001</v>
      </c>
      <c r="L12212" s="2">
        <v>7.4818999999999997E-2</v>
      </c>
    </row>
    <row r="12213" spans="1:12" x14ac:dyDescent="0.2">
      <c r="A12213" s="2">
        <v>13.564410000000001</v>
      </c>
      <c r="B12213" s="2">
        <v>50.074350000000003</v>
      </c>
      <c r="C12213" s="2">
        <v>2.0403509999999998</v>
      </c>
      <c r="D12213" s="2">
        <v>2.6797209999999998</v>
      </c>
      <c r="F12213" s="2">
        <v>13.5616</v>
      </c>
      <c r="G12213" s="2">
        <v>1.1243209999999999</v>
      </c>
      <c r="H12213" s="2">
        <v>1.144104</v>
      </c>
      <c r="J12213" s="2">
        <v>13.564410000000001</v>
      </c>
      <c r="K12213" s="2">
        <v>0.53271900000000005</v>
      </c>
      <c r="L12213" s="2">
        <v>7.4551000000000006E-2</v>
      </c>
    </row>
    <row r="12214" spans="1:12" x14ac:dyDescent="0.2">
      <c r="A12214" s="2">
        <v>13.565110000000001</v>
      </c>
      <c r="B12214" s="2">
        <v>50.039879999999997</v>
      </c>
      <c r="C12214" s="2">
        <v>2.044543</v>
      </c>
      <c r="D12214" s="2">
        <v>2.6821929999999998</v>
      </c>
      <c r="F12214" s="2">
        <v>13.5623</v>
      </c>
      <c r="G12214" s="2">
        <v>1.125008</v>
      </c>
      <c r="H12214" s="2">
        <v>1.1446689999999999</v>
      </c>
      <c r="J12214" s="2">
        <v>13.565110000000001</v>
      </c>
      <c r="K12214" s="2">
        <v>0.53300099999999995</v>
      </c>
      <c r="L12214" s="2">
        <v>7.4437000000000003E-2</v>
      </c>
    </row>
    <row r="12215" spans="1:12" x14ac:dyDescent="0.2">
      <c r="A12215" s="2">
        <v>13.565810000000001</v>
      </c>
      <c r="B12215" s="2">
        <v>50.005589999999998</v>
      </c>
      <c r="C12215" s="2">
        <v>2.0491329999999999</v>
      </c>
      <c r="D12215" s="2">
        <v>2.684634</v>
      </c>
      <c r="F12215" s="2">
        <v>13.563000000000001</v>
      </c>
      <c r="G12215" s="2">
        <v>1.125443</v>
      </c>
      <c r="H12215" s="2">
        <v>1.145332</v>
      </c>
      <c r="J12215" s="2">
        <v>13.565810000000001</v>
      </c>
      <c r="K12215" s="2">
        <v>0.53334000000000004</v>
      </c>
      <c r="L12215" s="2">
        <v>7.4325000000000002E-2</v>
      </c>
    </row>
    <row r="12216" spans="1:12" x14ac:dyDescent="0.2">
      <c r="A12216" s="2">
        <v>13.566509999999999</v>
      </c>
      <c r="B12216" s="2">
        <v>49.971060000000001</v>
      </c>
      <c r="C12216" s="2">
        <v>2.0535770000000002</v>
      </c>
      <c r="D12216" s="2">
        <v>2.6869230000000002</v>
      </c>
      <c r="F12216" s="2">
        <v>13.56371</v>
      </c>
      <c r="G12216" s="2">
        <v>1.1260300000000001</v>
      </c>
      <c r="H12216" s="2">
        <v>1.146477</v>
      </c>
      <c r="J12216" s="2">
        <v>13.566509999999999</v>
      </c>
      <c r="K12216" s="2">
        <v>0.53321399999999997</v>
      </c>
      <c r="L12216" s="2">
        <v>7.4659000000000003E-2</v>
      </c>
    </row>
    <row r="12217" spans="1:12" x14ac:dyDescent="0.2">
      <c r="A12217" s="2">
        <v>13.567209999999999</v>
      </c>
      <c r="B12217" s="2">
        <v>49.936599999999999</v>
      </c>
      <c r="C12217" s="2">
        <v>2.0578910000000001</v>
      </c>
      <c r="D12217" s="2">
        <v>2.6892580000000001</v>
      </c>
      <c r="F12217" s="2">
        <v>13.564410000000001</v>
      </c>
      <c r="G12217" s="2">
        <v>1.1270979999999999</v>
      </c>
      <c r="H12217" s="2">
        <v>1.147545</v>
      </c>
      <c r="J12217" s="2">
        <v>13.567209999999999</v>
      </c>
      <c r="K12217" s="2">
        <v>0.53300499999999995</v>
      </c>
      <c r="L12217" s="2">
        <v>7.4652999999999997E-2</v>
      </c>
    </row>
    <row r="12218" spans="1:12" x14ac:dyDescent="0.2">
      <c r="A12218" s="2">
        <v>13.567909999999999</v>
      </c>
      <c r="B12218" s="2">
        <v>49.902520000000003</v>
      </c>
      <c r="C12218" s="2">
        <v>2.0621749999999999</v>
      </c>
      <c r="D12218" s="2">
        <v>2.6914549999999999</v>
      </c>
      <c r="F12218" s="2">
        <v>13.565110000000001</v>
      </c>
      <c r="G12218" s="2">
        <v>1.128471</v>
      </c>
      <c r="H12218" s="2">
        <v>1.1487270000000001</v>
      </c>
      <c r="J12218" s="2">
        <v>13.567909999999999</v>
      </c>
      <c r="K12218" s="2">
        <v>0.53310400000000002</v>
      </c>
      <c r="L12218" s="2">
        <v>7.4806999999999998E-2</v>
      </c>
    </row>
    <row r="12219" spans="1:12" x14ac:dyDescent="0.2">
      <c r="A12219" s="2">
        <v>13.568619999999999</v>
      </c>
      <c r="B12219" s="2">
        <v>49.868310000000001</v>
      </c>
      <c r="C12219" s="2">
        <v>2.066287</v>
      </c>
      <c r="D12219" s="2">
        <v>2.6938580000000001</v>
      </c>
      <c r="F12219" s="2">
        <v>13.565810000000001</v>
      </c>
      <c r="G12219" s="2">
        <v>1.129356</v>
      </c>
      <c r="H12219" s="2">
        <v>1.150131</v>
      </c>
      <c r="J12219" s="2">
        <v>13.568619999999999</v>
      </c>
      <c r="K12219" s="2">
        <v>0.53320299999999998</v>
      </c>
      <c r="L12219" s="2">
        <v>7.4739E-2</v>
      </c>
    </row>
    <row r="12220" spans="1:12" x14ac:dyDescent="0.2">
      <c r="A12220" s="2">
        <v>13.569319999999999</v>
      </c>
      <c r="B12220" s="2">
        <v>49.834919999999997</v>
      </c>
      <c r="C12220" s="2">
        <v>2.0703649999999998</v>
      </c>
      <c r="D12220" s="2">
        <v>2.6960860000000002</v>
      </c>
      <c r="F12220" s="2">
        <v>13.566509999999999</v>
      </c>
      <c r="G12220" s="2">
        <v>1.130363</v>
      </c>
      <c r="H12220" s="2">
        <v>1.1513439999999999</v>
      </c>
      <c r="J12220" s="2">
        <v>13.569319999999999</v>
      </c>
      <c r="K12220" s="2">
        <v>0.53283700000000001</v>
      </c>
      <c r="L12220" s="2">
        <v>7.4472999999999998E-2</v>
      </c>
    </row>
    <row r="12221" spans="1:12" x14ac:dyDescent="0.2">
      <c r="A12221" s="2">
        <v>13.57002</v>
      </c>
      <c r="B12221" s="2">
        <v>49.804029999999997</v>
      </c>
      <c r="C12221" s="2">
        <v>2.0743710000000002</v>
      </c>
      <c r="D12221" s="2">
        <v>2.6986949999999998</v>
      </c>
      <c r="F12221" s="2">
        <v>13.567209999999999</v>
      </c>
      <c r="G12221" s="2">
        <v>1.1313169999999999</v>
      </c>
      <c r="H12221" s="2">
        <v>1.1521380000000001</v>
      </c>
      <c r="J12221" s="2">
        <v>13.57002</v>
      </c>
      <c r="K12221" s="2">
        <v>0.53298699999999999</v>
      </c>
      <c r="L12221" s="2">
        <v>7.4177999999999994E-2</v>
      </c>
    </row>
    <row r="12222" spans="1:12" x14ac:dyDescent="0.2">
      <c r="A12222" s="2">
        <v>13.57072</v>
      </c>
      <c r="B12222" s="2">
        <v>49.774929999999998</v>
      </c>
      <c r="C12222" s="2">
        <v>2.0783909999999999</v>
      </c>
      <c r="D12222" s="2">
        <v>2.7013500000000001</v>
      </c>
      <c r="F12222" s="2">
        <v>13.567909999999999</v>
      </c>
      <c r="G12222" s="2">
        <v>1.1321950000000001</v>
      </c>
      <c r="H12222" s="2">
        <v>1.1531070000000001</v>
      </c>
      <c r="J12222" s="2">
        <v>13.57072</v>
      </c>
      <c r="K12222" s="2">
        <v>0.53279500000000002</v>
      </c>
      <c r="L12222" s="2">
        <v>7.3957999999999996E-2</v>
      </c>
    </row>
    <row r="12223" spans="1:12" x14ac:dyDescent="0.2">
      <c r="A12223" s="2">
        <v>13.57142</v>
      </c>
      <c r="B12223" s="2">
        <v>49.744349999999997</v>
      </c>
      <c r="C12223" s="2">
        <v>2.0825680000000002</v>
      </c>
      <c r="D12223" s="2">
        <v>2.7035019999999998</v>
      </c>
      <c r="F12223" s="2">
        <v>13.568619999999999</v>
      </c>
      <c r="G12223" s="2">
        <v>1.1331789999999999</v>
      </c>
      <c r="H12223" s="2">
        <v>1.1543049999999999</v>
      </c>
      <c r="J12223" s="2">
        <v>13.57142</v>
      </c>
      <c r="K12223" s="2">
        <v>0.53219000000000005</v>
      </c>
      <c r="L12223" s="2">
        <v>7.3816000000000007E-2</v>
      </c>
    </row>
    <row r="12224" spans="1:12" x14ac:dyDescent="0.2">
      <c r="A12224" s="2">
        <v>13.57212</v>
      </c>
      <c r="B12224" s="2">
        <v>49.711269999999999</v>
      </c>
      <c r="C12224" s="2">
        <v>2.086856</v>
      </c>
      <c r="D12224" s="2">
        <v>2.705867</v>
      </c>
      <c r="F12224" s="2">
        <v>13.569319999999999</v>
      </c>
      <c r="G12224" s="2">
        <v>1.1339109999999999</v>
      </c>
      <c r="H12224" s="2">
        <v>1.1554869999999999</v>
      </c>
      <c r="J12224" s="2">
        <v>13.57212</v>
      </c>
      <c r="K12224" s="2">
        <v>0.53197799999999995</v>
      </c>
      <c r="L12224" s="2">
        <v>7.3331999999999994E-2</v>
      </c>
    </row>
    <row r="12225" spans="1:12" x14ac:dyDescent="0.2">
      <c r="A12225" s="2">
        <v>13.57282</v>
      </c>
      <c r="B12225" s="2">
        <v>49.677120000000002</v>
      </c>
      <c r="C12225" s="2">
        <v>2.091243</v>
      </c>
      <c r="D12225" s="2">
        <v>2.7084609999999998</v>
      </c>
      <c r="F12225" s="2">
        <v>13.57002</v>
      </c>
      <c r="G12225" s="2">
        <v>1.134773</v>
      </c>
      <c r="H12225" s="2">
        <v>1.1566620000000001</v>
      </c>
      <c r="J12225" s="2">
        <v>13.57282</v>
      </c>
      <c r="K12225" s="2">
        <v>0.53180300000000003</v>
      </c>
      <c r="L12225" s="2">
        <v>7.2981000000000004E-2</v>
      </c>
    </row>
    <row r="12226" spans="1:12" x14ac:dyDescent="0.2">
      <c r="A12226" s="2">
        <v>13.57353</v>
      </c>
      <c r="B12226" s="2">
        <v>49.64282</v>
      </c>
      <c r="C12226" s="2">
        <v>2.0956450000000002</v>
      </c>
      <c r="D12226" s="2">
        <v>2.7111390000000002</v>
      </c>
      <c r="F12226" s="2">
        <v>13.57072</v>
      </c>
      <c r="G12226" s="2">
        <v>1.1358490000000001</v>
      </c>
      <c r="H12226" s="2">
        <v>1.1578900000000001</v>
      </c>
      <c r="J12226" s="2">
        <v>13.57353</v>
      </c>
      <c r="K12226" s="2">
        <v>0.531914</v>
      </c>
      <c r="L12226" s="2">
        <v>7.3123999999999995E-2</v>
      </c>
    </row>
    <row r="12227" spans="1:12" x14ac:dyDescent="0.2">
      <c r="A12227" s="2">
        <v>13.57423</v>
      </c>
      <c r="B12227" s="2">
        <v>49.608809999999998</v>
      </c>
      <c r="C12227" s="2">
        <v>2.100177</v>
      </c>
      <c r="D12227" s="2">
        <v>2.7139540000000002</v>
      </c>
      <c r="F12227" s="2">
        <v>13.57142</v>
      </c>
      <c r="G12227" s="2">
        <v>1.136795</v>
      </c>
      <c r="H12227" s="2">
        <v>1.158752</v>
      </c>
      <c r="J12227" s="2">
        <v>13.57423</v>
      </c>
      <c r="K12227" s="2">
        <v>0.53248399999999996</v>
      </c>
      <c r="L12227" s="2">
        <v>7.3463000000000001E-2</v>
      </c>
    </row>
    <row r="12228" spans="1:12" x14ac:dyDescent="0.2">
      <c r="A12228" s="2">
        <v>13.57493</v>
      </c>
      <c r="B12228" s="2">
        <v>49.575110000000002</v>
      </c>
      <c r="C12228" s="2">
        <v>2.1046209999999999</v>
      </c>
      <c r="D12228" s="2">
        <v>2.7167690000000002</v>
      </c>
      <c r="F12228" s="2">
        <v>13.57212</v>
      </c>
      <c r="G12228" s="2">
        <v>1.1377029999999999</v>
      </c>
      <c r="H12228" s="2">
        <v>1.1597139999999999</v>
      </c>
      <c r="J12228" s="2">
        <v>13.57493</v>
      </c>
      <c r="K12228" s="2">
        <v>0.53268000000000004</v>
      </c>
      <c r="L12228" s="2">
        <v>7.3336999999999999E-2</v>
      </c>
    </row>
    <row r="12229" spans="1:12" x14ac:dyDescent="0.2">
      <c r="A12229" s="2">
        <v>13.57563</v>
      </c>
      <c r="B12229" s="2">
        <v>49.540819999999997</v>
      </c>
      <c r="C12229" s="2">
        <v>2.1090499999999999</v>
      </c>
      <c r="D12229" s="2">
        <v>2.7193559999999999</v>
      </c>
      <c r="F12229" s="2">
        <v>13.57282</v>
      </c>
      <c r="G12229" s="2">
        <v>1.13839</v>
      </c>
      <c r="H12229" s="2">
        <v>1.160866</v>
      </c>
      <c r="J12229" s="2">
        <v>13.57563</v>
      </c>
      <c r="K12229" s="2">
        <v>0.53327000000000002</v>
      </c>
      <c r="L12229" s="2">
        <v>7.3263999999999996E-2</v>
      </c>
    </row>
    <row r="12230" spans="1:12" x14ac:dyDescent="0.2">
      <c r="A12230" s="2">
        <v>13.57633</v>
      </c>
      <c r="B12230" s="2">
        <v>49.506689999999999</v>
      </c>
      <c r="C12230" s="2">
        <v>2.1133989999999998</v>
      </c>
      <c r="D12230" s="2">
        <v>2.7217739999999999</v>
      </c>
      <c r="F12230" s="2">
        <v>13.57353</v>
      </c>
      <c r="G12230" s="2">
        <v>1.1389849999999999</v>
      </c>
      <c r="H12230" s="2">
        <v>1.1623079999999999</v>
      </c>
      <c r="J12230" s="2">
        <v>13.57633</v>
      </c>
      <c r="K12230" s="2">
        <v>0.53324700000000003</v>
      </c>
      <c r="L12230" s="2">
        <v>7.3373999999999995E-2</v>
      </c>
    </row>
    <row r="12231" spans="1:12" x14ac:dyDescent="0.2">
      <c r="A12231" s="2">
        <v>13.577030000000001</v>
      </c>
      <c r="B12231" s="2">
        <v>49.472200000000001</v>
      </c>
      <c r="C12231" s="2">
        <v>2.1175190000000002</v>
      </c>
      <c r="D12231" s="2">
        <v>2.7245970000000002</v>
      </c>
      <c r="F12231" s="2">
        <v>13.57423</v>
      </c>
      <c r="G12231" s="2">
        <v>1.140091</v>
      </c>
      <c r="H12231" s="2">
        <v>1.1631769999999999</v>
      </c>
      <c r="J12231" s="2">
        <v>13.577030000000001</v>
      </c>
      <c r="K12231" s="2">
        <v>0.53353899999999999</v>
      </c>
      <c r="L12231" s="2">
        <v>7.3594999999999994E-2</v>
      </c>
    </row>
    <row r="12232" spans="1:12" x14ac:dyDescent="0.2">
      <c r="A12232" s="2">
        <v>13.577730000000001</v>
      </c>
      <c r="B12232" s="2">
        <v>49.437730000000002</v>
      </c>
      <c r="C12232" s="2">
        <v>2.12168</v>
      </c>
      <c r="D12232" s="2">
        <v>2.7269700000000001</v>
      </c>
      <c r="F12232" s="2">
        <v>13.57493</v>
      </c>
      <c r="G12232" s="2">
        <v>1.141472</v>
      </c>
      <c r="H12232" s="2">
        <v>1.1640090000000001</v>
      </c>
      <c r="J12232" s="2">
        <v>13.577730000000001</v>
      </c>
      <c r="K12232" s="2">
        <v>0.53375799999999995</v>
      </c>
      <c r="L12232" s="2">
        <v>7.3722999999999997E-2</v>
      </c>
    </row>
    <row r="12233" spans="1:12" x14ac:dyDescent="0.2">
      <c r="A12233" s="2">
        <v>13.578440000000001</v>
      </c>
      <c r="B12233" s="2">
        <v>49.403790000000001</v>
      </c>
      <c r="C12233" s="2">
        <v>2.1259830000000002</v>
      </c>
      <c r="D12233" s="2">
        <v>2.729114</v>
      </c>
      <c r="F12233" s="2">
        <v>13.57563</v>
      </c>
      <c r="G12233" s="2">
        <v>1.14238</v>
      </c>
      <c r="H12233" s="2">
        <v>1.1645129999999999</v>
      </c>
      <c r="J12233" s="2">
        <v>13.578440000000001</v>
      </c>
      <c r="K12233" s="2">
        <v>0.53398100000000004</v>
      </c>
      <c r="L12233" s="2">
        <v>7.3926000000000006E-2</v>
      </c>
    </row>
    <row r="12234" spans="1:12" x14ac:dyDescent="0.2">
      <c r="A12234" s="2">
        <v>13.579140000000001</v>
      </c>
      <c r="B12234" s="2">
        <v>49.369639999999997</v>
      </c>
      <c r="C12234" s="2">
        <v>2.1304240000000001</v>
      </c>
      <c r="D12234" s="2">
        <v>2.7318760000000002</v>
      </c>
      <c r="F12234" s="2">
        <v>13.57633</v>
      </c>
      <c r="G12234" s="2">
        <v>1.143051</v>
      </c>
      <c r="H12234" s="2">
        <v>1.165306</v>
      </c>
      <c r="J12234" s="2">
        <v>13.579140000000001</v>
      </c>
      <c r="K12234" s="2">
        <v>0.53391299999999997</v>
      </c>
      <c r="L12234" s="2">
        <v>7.3812000000000003E-2</v>
      </c>
    </row>
    <row r="12235" spans="1:12" x14ac:dyDescent="0.2">
      <c r="A12235" s="2">
        <v>13.579840000000001</v>
      </c>
      <c r="B12235" s="2">
        <v>49.33623</v>
      </c>
      <c r="C12235" s="2">
        <v>2.134528</v>
      </c>
      <c r="D12235" s="2">
        <v>2.7340499999999999</v>
      </c>
      <c r="F12235" s="2">
        <v>13.577030000000001</v>
      </c>
      <c r="G12235" s="2">
        <v>1.144104</v>
      </c>
      <c r="H12235" s="2">
        <v>1.1661379999999999</v>
      </c>
      <c r="J12235" s="2">
        <v>13.579840000000001</v>
      </c>
      <c r="K12235" s="2">
        <v>0.53435900000000003</v>
      </c>
      <c r="L12235" s="2">
        <v>7.3521000000000003E-2</v>
      </c>
    </row>
    <row r="12236" spans="1:12" x14ac:dyDescent="0.2">
      <c r="A12236" s="2">
        <v>13.580539999999999</v>
      </c>
      <c r="B12236" s="2">
        <v>49.303710000000002</v>
      </c>
      <c r="C12236" s="2">
        <v>2.1387130000000001</v>
      </c>
      <c r="D12236" s="2">
        <v>2.7367430000000001</v>
      </c>
      <c r="F12236" s="2">
        <v>13.577730000000001</v>
      </c>
      <c r="G12236" s="2">
        <v>1.1446689999999999</v>
      </c>
      <c r="H12236" s="2">
        <v>1.1671370000000001</v>
      </c>
      <c r="J12236" s="2">
        <v>13.580539999999999</v>
      </c>
      <c r="K12236" s="2">
        <v>0.53473499999999996</v>
      </c>
      <c r="L12236" s="2">
        <v>7.3574000000000001E-2</v>
      </c>
    </row>
    <row r="12237" spans="1:12" x14ac:dyDescent="0.2">
      <c r="A12237" s="2">
        <v>13.581239999999999</v>
      </c>
      <c r="B12237" s="2">
        <v>49.270069999999997</v>
      </c>
      <c r="C12237" s="2">
        <v>2.1432530000000001</v>
      </c>
      <c r="D12237" s="2">
        <v>2.7396189999999998</v>
      </c>
      <c r="F12237" s="2">
        <v>13.578440000000001</v>
      </c>
      <c r="G12237" s="2">
        <v>1.145332</v>
      </c>
      <c r="H12237" s="2">
        <v>1.168007</v>
      </c>
      <c r="J12237" s="2">
        <v>13.581239999999999</v>
      </c>
      <c r="K12237" s="2">
        <v>0.53490599999999999</v>
      </c>
      <c r="L12237" s="2">
        <v>7.3639999999999997E-2</v>
      </c>
    </row>
    <row r="12238" spans="1:12" x14ac:dyDescent="0.2">
      <c r="A12238" s="2">
        <v>13.581939999999999</v>
      </c>
      <c r="B12238" s="2">
        <v>49.236789999999999</v>
      </c>
      <c r="C12238" s="2">
        <v>2.1477580000000001</v>
      </c>
      <c r="D12238" s="2">
        <v>2.7409620000000001</v>
      </c>
      <c r="F12238" s="2">
        <v>13.579140000000001</v>
      </c>
      <c r="G12238" s="2">
        <v>1.146477</v>
      </c>
      <c r="H12238" s="2">
        <v>1.1691739999999999</v>
      </c>
      <c r="J12238" s="2">
        <v>13.581939999999999</v>
      </c>
      <c r="K12238" s="2">
        <v>0.53486999999999996</v>
      </c>
      <c r="L12238" s="2">
        <v>7.3873999999999995E-2</v>
      </c>
    </row>
    <row r="12239" spans="1:12" x14ac:dyDescent="0.2">
      <c r="A12239" s="2">
        <v>13.58264</v>
      </c>
      <c r="B12239" s="2">
        <v>49.204050000000002</v>
      </c>
      <c r="C12239" s="2">
        <v>2.152301</v>
      </c>
      <c r="D12239" s="2">
        <v>2.7429990000000002</v>
      </c>
      <c r="F12239" s="2">
        <v>13.579840000000001</v>
      </c>
      <c r="G12239" s="2">
        <v>1.147545</v>
      </c>
      <c r="H12239" s="2">
        <v>1.1701509999999999</v>
      </c>
      <c r="J12239" s="2">
        <v>13.58264</v>
      </c>
      <c r="K12239" s="2">
        <v>0.534744</v>
      </c>
      <c r="L12239" s="2">
        <v>7.3773000000000005E-2</v>
      </c>
    </row>
    <row r="12240" spans="1:12" x14ac:dyDescent="0.2">
      <c r="A12240" s="2">
        <v>13.58334</v>
      </c>
      <c r="B12240" s="2">
        <v>49.170720000000003</v>
      </c>
      <c r="C12240" s="2">
        <v>2.1573519999999999</v>
      </c>
      <c r="D12240" s="2">
        <v>2.7450519999999998</v>
      </c>
      <c r="F12240" s="2">
        <v>13.580539999999999</v>
      </c>
      <c r="G12240" s="2">
        <v>1.1487270000000001</v>
      </c>
      <c r="H12240" s="2">
        <v>1.1710130000000001</v>
      </c>
      <c r="J12240" s="2">
        <v>13.58334</v>
      </c>
      <c r="K12240" s="2">
        <v>0.53516799999999998</v>
      </c>
      <c r="L12240" s="2">
        <v>7.3707999999999996E-2</v>
      </c>
    </row>
    <row r="12241" spans="1:12" x14ac:dyDescent="0.2">
      <c r="A12241" s="2">
        <v>13.58405</v>
      </c>
      <c r="B12241" s="2">
        <v>49.137810000000002</v>
      </c>
      <c r="C12241" s="2">
        <v>2.1621429999999999</v>
      </c>
      <c r="D12241" s="2">
        <v>2.747096</v>
      </c>
      <c r="F12241" s="2">
        <v>13.581239999999999</v>
      </c>
      <c r="G12241" s="2">
        <v>1.150131</v>
      </c>
      <c r="H12241" s="2">
        <v>1.171448</v>
      </c>
      <c r="J12241" s="2">
        <v>13.58405</v>
      </c>
      <c r="K12241" s="2">
        <v>0.53521099999999999</v>
      </c>
      <c r="L12241" s="2">
        <v>7.4104000000000003E-2</v>
      </c>
    </row>
    <row r="12242" spans="1:12" x14ac:dyDescent="0.2">
      <c r="A12242" s="2">
        <v>13.58475</v>
      </c>
      <c r="B12242" s="2">
        <v>49.104959999999998</v>
      </c>
      <c r="C12242" s="2">
        <v>2.1667209999999999</v>
      </c>
      <c r="D12242" s="2">
        <v>2.74953</v>
      </c>
      <c r="F12242" s="2">
        <v>13.581939999999999</v>
      </c>
      <c r="G12242" s="2">
        <v>1.1513439999999999</v>
      </c>
      <c r="H12242" s="2">
        <v>1.172417</v>
      </c>
      <c r="J12242" s="2">
        <v>13.58475</v>
      </c>
      <c r="K12242" s="2">
        <v>0.535385</v>
      </c>
      <c r="L12242" s="2">
        <v>7.4220999999999995E-2</v>
      </c>
    </row>
    <row r="12243" spans="1:12" x14ac:dyDescent="0.2">
      <c r="A12243" s="2">
        <v>13.58545</v>
      </c>
      <c r="B12243" s="2">
        <v>49.071919999999999</v>
      </c>
      <c r="C12243" s="2">
        <v>2.1715</v>
      </c>
      <c r="D12243" s="2">
        <v>2.7524670000000002</v>
      </c>
      <c r="F12243" s="2">
        <v>13.58264</v>
      </c>
      <c r="G12243" s="2">
        <v>1.1521380000000001</v>
      </c>
      <c r="H12243" s="2">
        <v>1.173637</v>
      </c>
      <c r="J12243" s="2">
        <v>13.58545</v>
      </c>
      <c r="K12243" s="2">
        <v>0.53587700000000005</v>
      </c>
      <c r="L12243" s="2">
        <v>7.3924000000000004E-2</v>
      </c>
    </row>
    <row r="12244" spans="1:12" x14ac:dyDescent="0.2">
      <c r="A12244" s="2">
        <v>13.58615</v>
      </c>
      <c r="B12244" s="2">
        <v>49.039250000000003</v>
      </c>
      <c r="C12244" s="2">
        <v>2.175983</v>
      </c>
      <c r="D12244" s="2">
        <v>2.7553510000000001</v>
      </c>
      <c r="F12244" s="2">
        <v>13.58334</v>
      </c>
      <c r="G12244" s="2">
        <v>1.1531070000000001</v>
      </c>
      <c r="H12244" s="2">
        <v>1.1745909999999999</v>
      </c>
      <c r="J12244" s="2">
        <v>13.58615</v>
      </c>
      <c r="K12244" s="2">
        <v>0.53605599999999998</v>
      </c>
      <c r="L12244" s="2">
        <v>7.4047000000000002E-2</v>
      </c>
    </row>
    <row r="12245" spans="1:12" x14ac:dyDescent="0.2">
      <c r="A12245" s="2">
        <v>13.58685</v>
      </c>
      <c r="B12245" s="2">
        <v>49.00629</v>
      </c>
      <c r="C12245" s="2">
        <v>2.1805979999999998</v>
      </c>
      <c r="D12245" s="2">
        <v>2.7571819999999998</v>
      </c>
      <c r="F12245" s="2">
        <v>13.58405</v>
      </c>
      <c r="G12245" s="2">
        <v>1.1543049999999999</v>
      </c>
      <c r="H12245" s="2">
        <v>1.1751560000000001</v>
      </c>
      <c r="J12245" s="2">
        <v>13.58685</v>
      </c>
      <c r="K12245" s="2">
        <v>0.53605100000000006</v>
      </c>
      <c r="L12245" s="2">
        <v>7.4509000000000006E-2</v>
      </c>
    </row>
    <row r="12246" spans="1:12" x14ac:dyDescent="0.2">
      <c r="A12246" s="2">
        <v>13.58755</v>
      </c>
      <c r="B12246" s="2">
        <v>48.973309999999998</v>
      </c>
      <c r="C12246" s="2">
        <v>2.1852490000000002</v>
      </c>
      <c r="D12246" s="2">
        <v>2.7595930000000002</v>
      </c>
      <c r="F12246" s="2">
        <v>13.58475</v>
      </c>
      <c r="G12246" s="2">
        <v>1.1554869999999999</v>
      </c>
      <c r="H12246" s="2">
        <v>1.17598</v>
      </c>
      <c r="J12246" s="2">
        <v>13.58755</v>
      </c>
      <c r="K12246" s="2">
        <v>0.53644499999999995</v>
      </c>
      <c r="L12246" s="2">
        <v>7.4677999999999994E-2</v>
      </c>
    </row>
    <row r="12247" spans="1:12" x14ac:dyDescent="0.2">
      <c r="A12247" s="2">
        <v>13.58825</v>
      </c>
      <c r="B12247" s="2">
        <v>48.94088</v>
      </c>
      <c r="C12247" s="2">
        <v>2.1897799999999998</v>
      </c>
      <c r="D12247" s="2">
        <v>2.7625310000000001</v>
      </c>
      <c r="F12247" s="2">
        <v>13.58545</v>
      </c>
      <c r="G12247" s="2">
        <v>1.1566620000000001</v>
      </c>
      <c r="H12247" s="2">
        <v>1.176979</v>
      </c>
      <c r="J12247" s="2">
        <v>13.58825</v>
      </c>
      <c r="K12247" s="2">
        <v>0.536358</v>
      </c>
      <c r="L12247" s="2">
        <v>7.4802999999999994E-2</v>
      </c>
    </row>
    <row r="12248" spans="1:12" x14ac:dyDescent="0.2">
      <c r="A12248" s="2">
        <v>13.58896</v>
      </c>
      <c r="B12248" s="2">
        <v>48.908209999999997</v>
      </c>
      <c r="C12248" s="2">
        <v>2.1945070000000002</v>
      </c>
      <c r="D12248" s="2">
        <v>2.7652239999999999</v>
      </c>
      <c r="F12248" s="2">
        <v>13.58615</v>
      </c>
      <c r="G12248" s="2">
        <v>1.1578900000000001</v>
      </c>
      <c r="H12248" s="2">
        <v>1.1776580000000001</v>
      </c>
      <c r="J12248" s="2">
        <v>13.58896</v>
      </c>
      <c r="K12248" s="2">
        <v>0.536663</v>
      </c>
      <c r="L12248" s="2">
        <v>7.4941999999999995E-2</v>
      </c>
    </row>
    <row r="12249" spans="1:12" x14ac:dyDescent="0.2">
      <c r="A12249" s="2">
        <v>13.58966</v>
      </c>
      <c r="B12249" s="2">
        <v>48.874749999999999</v>
      </c>
      <c r="C12249" s="2">
        <v>2.199004</v>
      </c>
      <c r="D12249" s="2">
        <v>2.7679320000000001</v>
      </c>
      <c r="F12249" s="2">
        <v>13.58685</v>
      </c>
      <c r="G12249" s="2">
        <v>1.158752</v>
      </c>
      <c r="H12249" s="2">
        <v>1.178879</v>
      </c>
      <c r="J12249" s="2">
        <v>13.58966</v>
      </c>
      <c r="K12249" s="2">
        <v>0.53695300000000001</v>
      </c>
      <c r="L12249" s="2">
        <v>7.4991000000000002E-2</v>
      </c>
    </row>
    <row r="12250" spans="1:12" x14ac:dyDescent="0.2">
      <c r="A12250" s="2">
        <v>13.59036</v>
      </c>
      <c r="B12250" s="2">
        <v>48.840820000000001</v>
      </c>
      <c r="C12250" s="2">
        <v>2.2032919999999998</v>
      </c>
      <c r="D12250" s="2">
        <v>2.7710140000000001</v>
      </c>
      <c r="F12250" s="2">
        <v>13.58755</v>
      </c>
      <c r="G12250" s="2">
        <v>1.1597139999999999</v>
      </c>
      <c r="H12250" s="2">
        <v>1.180069</v>
      </c>
      <c r="J12250" s="2">
        <v>13.59036</v>
      </c>
      <c r="K12250" s="2">
        <v>0.53723699999999996</v>
      </c>
      <c r="L12250" s="2">
        <v>7.5246999999999994E-2</v>
      </c>
    </row>
    <row r="12251" spans="1:12" x14ac:dyDescent="0.2">
      <c r="A12251" s="2">
        <v>13.591060000000001</v>
      </c>
      <c r="B12251" s="2">
        <v>48.806759999999997</v>
      </c>
      <c r="C12251" s="2">
        <v>2.2075</v>
      </c>
      <c r="D12251" s="2">
        <v>2.7737229999999999</v>
      </c>
      <c r="F12251" s="2">
        <v>13.58825</v>
      </c>
      <c r="G12251" s="2">
        <v>1.160866</v>
      </c>
      <c r="H12251" s="2">
        <v>1.1807859999999999</v>
      </c>
      <c r="J12251" s="2">
        <v>13.591060000000001</v>
      </c>
      <c r="K12251" s="2">
        <v>0.53733799999999998</v>
      </c>
      <c r="L12251" s="2">
        <v>7.5153999999999999E-2</v>
      </c>
    </row>
    <row r="12252" spans="1:12" x14ac:dyDescent="0.2">
      <c r="A12252" s="2">
        <v>13.591760000000001</v>
      </c>
      <c r="B12252" s="2">
        <v>48.773510000000002</v>
      </c>
      <c r="C12252" s="2">
        <v>2.2115200000000002</v>
      </c>
      <c r="D12252" s="2">
        <v>2.7764540000000002</v>
      </c>
      <c r="F12252" s="2">
        <v>13.58896</v>
      </c>
      <c r="G12252" s="2">
        <v>1.1623079999999999</v>
      </c>
      <c r="H12252" s="2">
        <v>1.181808</v>
      </c>
      <c r="J12252" s="2">
        <v>13.591760000000001</v>
      </c>
      <c r="K12252" s="2">
        <v>0.53711500000000001</v>
      </c>
      <c r="L12252" s="2">
        <v>7.4906E-2</v>
      </c>
    </row>
    <row r="12253" spans="1:12" x14ac:dyDescent="0.2">
      <c r="A12253" s="2">
        <v>13.592460000000001</v>
      </c>
      <c r="B12253" s="2">
        <v>48.740180000000002</v>
      </c>
      <c r="C12253" s="2">
        <v>2.2159420000000001</v>
      </c>
      <c r="D12253" s="2">
        <v>2.7787890000000002</v>
      </c>
      <c r="F12253" s="2">
        <v>13.58966</v>
      </c>
      <c r="G12253" s="2">
        <v>1.1631769999999999</v>
      </c>
      <c r="H12253" s="2">
        <v>1.1823729999999999</v>
      </c>
      <c r="J12253" s="2">
        <v>13.592460000000001</v>
      </c>
      <c r="K12253" s="2">
        <v>0.53719899999999998</v>
      </c>
      <c r="L12253" s="2">
        <v>7.4951000000000004E-2</v>
      </c>
    </row>
    <row r="12254" spans="1:12" x14ac:dyDescent="0.2">
      <c r="A12254" s="2">
        <v>13.593159999999999</v>
      </c>
      <c r="B12254" s="2">
        <v>48.707000000000001</v>
      </c>
      <c r="C12254" s="2">
        <v>2.2204700000000002</v>
      </c>
      <c r="D12254" s="2">
        <v>2.781215</v>
      </c>
      <c r="F12254" s="2">
        <v>13.59036</v>
      </c>
      <c r="G12254" s="2">
        <v>1.1640090000000001</v>
      </c>
      <c r="H12254" s="2">
        <v>1.1828920000000001</v>
      </c>
      <c r="J12254" s="2">
        <v>13.593159999999999</v>
      </c>
      <c r="K12254" s="2">
        <v>0.53674900000000003</v>
      </c>
      <c r="L12254" s="2">
        <v>7.4901999999999996E-2</v>
      </c>
    </row>
    <row r="12255" spans="1:12" x14ac:dyDescent="0.2">
      <c r="A12255" s="2">
        <v>13.593870000000001</v>
      </c>
      <c r="B12255" s="2">
        <v>48.673699999999997</v>
      </c>
      <c r="C12255" s="2">
        <v>2.2250019999999999</v>
      </c>
      <c r="D12255" s="2">
        <v>2.7837329999999998</v>
      </c>
      <c r="F12255" s="2">
        <v>13.591060000000001</v>
      </c>
      <c r="G12255" s="2">
        <v>1.1645129999999999</v>
      </c>
      <c r="H12255" s="2">
        <v>1.183846</v>
      </c>
      <c r="J12255" s="2">
        <v>13.593870000000001</v>
      </c>
      <c r="K12255" s="2">
        <v>0.536852</v>
      </c>
      <c r="L12255" s="2">
        <v>7.4519000000000002E-2</v>
      </c>
    </row>
    <row r="12256" spans="1:12" x14ac:dyDescent="0.2">
      <c r="A12256" s="2">
        <v>13.594569999999999</v>
      </c>
      <c r="B12256" s="2">
        <v>48.640500000000003</v>
      </c>
      <c r="C12256" s="2">
        <v>2.2296019999999999</v>
      </c>
      <c r="D12256" s="2">
        <v>2.7859150000000001</v>
      </c>
      <c r="F12256" s="2">
        <v>13.591760000000001</v>
      </c>
      <c r="G12256" s="2">
        <v>1.165306</v>
      </c>
      <c r="H12256" s="2">
        <v>1.1847760000000001</v>
      </c>
      <c r="J12256" s="2">
        <v>13.594569999999999</v>
      </c>
      <c r="K12256" s="2">
        <v>0.53722599999999998</v>
      </c>
      <c r="L12256" s="2">
        <v>7.4143000000000001E-2</v>
      </c>
    </row>
    <row r="12257" spans="1:12" x14ac:dyDescent="0.2">
      <c r="A12257" s="2">
        <v>13.595269999999999</v>
      </c>
      <c r="B12257" s="2">
        <v>48.607320000000001</v>
      </c>
      <c r="C12257" s="2">
        <v>2.2341570000000002</v>
      </c>
      <c r="D12257" s="2">
        <v>2.7880889999999998</v>
      </c>
      <c r="F12257" s="2">
        <v>13.592460000000001</v>
      </c>
      <c r="G12257" s="2">
        <v>1.1661379999999999</v>
      </c>
      <c r="H12257" s="2">
        <v>1.1856310000000001</v>
      </c>
      <c r="J12257" s="2">
        <v>13.595269999999999</v>
      </c>
      <c r="K12257" s="2">
        <v>0.53803599999999996</v>
      </c>
      <c r="L12257" s="2">
        <v>7.3966000000000004E-2</v>
      </c>
    </row>
    <row r="12258" spans="1:12" x14ac:dyDescent="0.2">
      <c r="A12258" s="2">
        <v>13.595969999999999</v>
      </c>
      <c r="B12258" s="2">
        <v>48.573529999999998</v>
      </c>
      <c r="C12258" s="2">
        <v>2.2382080000000002</v>
      </c>
      <c r="D12258" s="2">
        <v>2.790851</v>
      </c>
      <c r="F12258" s="2">
        <v>13.593159999999999</v>
      </c>
      <c r="G12258" s="2">
        <v>1.1671370000000001</v>
      </c>
      <c r="H12258" s="2">
        <v>1.187187</v>
      </c>
      <c r="J12258" s="2">
        <v>13.595969999999999</v>
      </c>
      <c r="K12258" s="2">
        <v>0.53861999999999999</v>
      </c>
      <c r="L12258" s="2">
        <v>7.4120000000000005E-2</v>
      </c>
    </row>
    <row r="12259" spans="1:12" x14ac:dyDescent="0.2">
      <c r="A12259" s="2">
        <v>13.59667</v>
      </c>
      <c r="B12259" s="2">
        <v>48.540239999999997</v>
      </c>
      <c r="C12259" s="2">
        <v>2.242248</v>
      </c>
      <c r="D12259" s="2">
        <v>2.7938869999999998</v>
      </c>
      <c r="F12259" s="2">
        <v>13.593870000000001</v>
      </c>
      <c r="G12259" s="2">
        <v>1.168007</v>
      </c>
      <c r="H12259" s="2">
        <v>1.1878200000000001</v>
      </c>
      <c r="J12259" s="2">
        <v>13.59667</v>
      </c>
      <c r="K12259" s="2">
        <v>0.53913699999999998</v>
      </c>
      <c r="L12259" s="2">
        <v>7.4417999999999998E-2</v>
      </c>
    </row>
    <row r="12260" spans="1:12" x14ac:dyDescent="0.2">
      <c r="A12260" s="2">
        <v>13.59737</v>
      </c>
      <c r="B12260" s="2">
        <v>48.507170000000002</v>
      </c>
      <c r="C12260" s="2">
        <v>2.2466499999999998</v>
      </c>
      <c r="D12260" s="2">
        <v>2.7968929999999999</v>
      </c>
      <c r="F12260" s="2">
        <v>13.594569999999999</v>
      </c>
      <c r="G12260" s="2">
        <v>1.1691739999999999</v>
      </c>
      <c r="H12260" s="2">
        <v>1.188248</v>
      </c>
      <c r="J12260" s="2">
        <v>13.59737</v>
      </c>
      <c r="K12260" s="2">
        <v>0.53931600000000002</v>
      </c>
      <c r="L12260" s="2">
        <v>7.4366000000000002E-2</v>
      </c>
    </row>
    <row r="12261" spans="1:12" x14ac:dyDescent="0.2">
      <c r="A12261" s="2">
        <v>13.59807</v>
      </c>
      <c r="B12261" s="2">
        <v>48.474519999999998</v>
      </c>
      <c r="C12261" s="2">
        <v>2.2513990000000002</v>
      </c>
      <c r="D12261" s="2">
        <v>2.7995860000000001</v>
      </c>
      <c r="F12261" s="2">
        <v>13.595269999999999</v>
      </c>
      <c r="G12261" s="2">
        <v>1.1701509999999999</v>
      </c>
      <c r="H12261" s="2">
        <v>1.1889190000000001</v>
      </c>
      <c r="J12261" s="2">
        <v>13.59807</v>
      </c>
      <c r="K12261" s="2">
        <v>0.53889799999999999</v>
      </c>
      <c r="L12261" s="2">
        <v>7.4158000000000002E-2</v>
      </c>
    </row>
    <row r="12262" spans="1:12" x14ac:dyDescent="0.2">
      <c r="A12262" s="2">
        <v>13.59878</v>
      </c>
      <c r="B12262" s="2">
        <v>48.441540000000003</v>
      </c>
      <c r="C12262" s="2">
        <v>2.2565029999999999</v>
      </c>
      <c r="D12262" s="2">
        <v>2.802165</v>
      </c>
      <c r="F12262" s="2">
        <v>13.595969999999999</v>
      </c>
      <c r="G12262" s="2">
        <v>1.1710130000000001</v>
      </c>
      <c r="H12262" s="2">
        <v>1.1897279999999999</v>
      </c>
      <c r="J12262" s="2">
        <v>13.59878</v>
      </c>
      <c r="K12262" s="2">
        <v>0.53900499999999996</v>
      </c>
      <c r="L12262" s="2">
        <v>7.4549000000000004E-2</v>
      </c>
    </row>
    <row r="12263" spans="1:12" x14ac:dyDescent="0.2">
      <c r="A12263" s="2">
        <v>13.59948</v>
      </c>
      <c r="B12263" s="2">
        <v>48.408850000000001</v>
      </c>
      <c r="C12263" s="2">
        <v>2.2614399999999999</v>
      </c>
      <c r="D12263" s="2">
        <v>2.8049580000000001</v>
      </c>
      <c r="F12263" s="2">
        <v>13.59667</v>
      </c>
      <c r="G12263" s="2">
        <v>1.171448</v>
      </c>
      <c r="H12263" s="2">
        <v>1.189827</v>
      </c>
      <c r="J12263" s="2">
        <v>13.59948</v>
      </c>
      <c r="K12263" s="2">
        <v>0.53946300000000003</v>
      </c>
      <c r="L12263" s="2">
        <v>7.5188000000000005E-2</v>
      </c>
    </row>
    <row r="12264" spans="1:12" x14ac:dyDescent="0.2">
      <c r="A12264" s="2">
        <v>13.60018</v>
      </c>
      <c r="B12264" s="2">
        <v>48.37576</v>
      </c>
      <c r="C12264" s="2">
        <v>2.266216</v>
      </c>
      <c r="D12264" s="2">
        <v>2.8077190000000001</v>
      </c>
      <c r="F12264" s="2">
        <v>13.59737</v>
      </c>
      <c r="G12264" s="2">
        <v>1.172417</v>
      </c>
      <c r="H12264" s="2">
        <v>1.1903840000000001</v>
      </c>
      <c r="J12264" s="2">
        <v>13.60018</v>
      </c>
      <c r="K12264" s="2">
        <v>0.53969400000000001</v>
      </c>
      <c r="L12264" s="2">
        <v>7.5575000000000003E-2</v>
      </c>
    </row>
    <row r="12265" spans="1:12" x14ac:dyDescent="0.2">
      <c r="A12265" s="2">
        <v>13.60088</v>
      </c>
      <c r="B12265" s="2">
        <v>48.341900000000003</v>
      </c>
      <c r="C12265" s="2">
        <v>2.270759</v>
      </c>
      <c r="D12265" s="2">
        <v>2.8102140000000002</v>
      </c>
      <c r="F12265" s="2">
        <v>13.59807</v>
      </c>
      <c r="G12265" s="2">
        <v>1.173637</v>
      </c>
      <c r="H12265" s="2">
        <v>1.1911160000000001</v>
      </c>
      <c r="J12265" s="2">
        <v>13.60088</v>
      </c>
      <c r="K12265" s="2">
        <v>0.53961000000000003</v>
      </c>
      <c r="L12265" s="2">
        <v>7.5673000000000004E-2</v>
      </c>
    </row>
    <row r="12266" spans="1:12" x14ac:dyDescent="0.2">
      <c r="A12266" s="2">
        <v>13.60158</v>
      </c>
      <c r="B12266" s="2">
        <v>48.308059999999998</v>
      </c>
      <c r="C12266" s="2">
        <v>2.275363</v>
      </c>
      <c r="D12266" s="2">
        <v>2.8130679999999999</v>
      </c>
      <c r="F12266" s="2">
        <v>13.59878</v>
      </c>
      <c r="G12266" s="2">
        <v>1.1745909999999999</v>
      </c>
      <c r="H12266" s="2">
        <v>1.1915359999999999</v>
      </c>
      <c r="J12266" s="2">
        <v>13.60158</v>
      </c>
      <c r="K12266" s="2">
        <v>0.539802</v>
      </c>
      <c r="L12266" s="2">
        <v>7.5489000000000001E-2</v>
      </c>
    </row>
    <row r="12267" spans="1:12" x14ac:dyDescent="0.2">
      <c r="A12267" s="2">
        <v>13.60228</v>
      </c>
      <c r="B12267" s="2">
        <v>48.274700000000003</v>
      </c>
      <c r="C12267" s="2">
        <v>2.280338</v>
      </c>
      <c r="D12267" s="2">
        <v>2.8159130000000001</v>
      </c>
      <c r="F12267" s="2">
        <v>13.59948</v>
      </c>
      <c r="G12267" s="2">
        <v>1.1751560000000001</v>
      </c>
      <c r="H12267" s="2">
        <v>1.19252</v>
      </c>
      <c r="J12267" s="2">
        <v>13.60228</v>
      </c>
      <c r="K12267" s="2">
        <v>0.54010199999999997</v>
      </c>
      <c r="L12267" s="2">
        <v>7.5337000000000001E-2</v>
      </c>
    </row>
    <row r="12268" spans="1:12" x14ac:dyDescent="0.2">
      <c r="A12268" s="2">
        <v>13.602980000000001</v>
      </c>
      <c r="B12268" s="2">
        <v>48.242010000000001</v>
      </c>
      <c r="C12268" s="2">
        <v>2.2852130000000002</v>
      </c>
      <c r="D12268" s="2">
        <v>2.8189419999999998</v>
      </c>
      <c r="F12268" s="2">
        <v>13.60018</v>
      </c>
      <c r="G12268" s="2">
        <v>1.17598</v>
      </c>
      <c r="H12268" s="2">
        <v>1.193451</v>
      </c>
      <c r="J12268" s="2">
        <v>13.602980000000001</v>
      </c>
      <c r="K12268" s="2">
        <v>0.54032100000000005</v>
      </c>
      <c r="L12268" s="2">
        <v>7.5496999999999995E-2</v>
      </c>
    </row>
    <row r="12269" spans="1:12" x14ac:dyDescent="0.2">
      <c r="A12269" s="2">
        <v>13.603680000000001</v>
      </c>
      <c r="B12269" s="2">
        <v>48.209710000000001</v>
      </c>
      <c r="C12269" s="2">
        <v>2.2900610000000001</v>
      </c>
      <c r="D12269" s="2">
        <v>2.8220170000000002</v>
      </c>
      <c r="F12269" s="2">
        <v>13.60088</v>
      </c>
      <c r="G12269" s="2">
        <v>1.176979</v>
      </c>
      <c r="H12269" s="2">
        <v>1.194008</v>
      </c>
      <c r="J12269" s="2">
        <v>13.603680000000001</v>
      </c>
      <c r="K12269" s="2">
        <v>0.53993400000000003</v>
      </c>
      <c r="L12269" s="2">
        <v>7.5867000000000004E-2</v>
      </c>
    </row>
    <row r="12270" spans="1:12" x14ac:dyDescent="0.2">
      <c r="A12270" s="2">
        <v>13.60439</v>
      </c>
      <c r="B12270" s="2">
        <v>48.177219999999998</v>
      </c>
      <c r="C12270" s="2">
        <v>2.2951959999999998</v>
      </c>
      <c r="D12270" s="2">
        <v>2.8251219999999999</v>
      </c>
      <c r="F12270" s="2">
        <v>13.60158</v>
      </c>
      <c r="G12270" s="2">
        <v>1.1776580000000001</v>
      </c>
      <c r="H12270" s="2">
        <v>1.1942440000000001</v>
      </c>
      <c r="J12270" s="2">
        <v>13.60439</v>
      </c>
      <c r="K12270" s="2">
        <v>0.54024099999999997</v>
      </c>
      <c r="L12270" s="2">
        <v>7.6247999999999996E-2</v>
      </c>
    </row>
    <row r="12271" spans="1:12" x14ac:dyDescent="0.2">
      <c r="A12271" s="2">
        <v>13.605090000000001</v>
      </c>
      <c r="B12271" s="2">
        <v>48.144640000000003</v>
      </c>
      <c r="C12271" s="2">
        <v>2.3004639999999998</v>
      </c>
      <c r="D12271" s="2">
        <v>2.8278379999999999</v>
      </c>
      <c r="F12271" s="2">
        <v>13.60228</v>
      </c>
      <c r="G12271" s="2">
        <v>1.178879</v>
      </c>
      <c r="H12271" s="2">
        <v>1.195068</v>
      </c>
      <c r="J12271" s="2">
        <v>13.605090000000001</v>
      </c>
      <c r="K12271" s="2">
        <v>0.54058399999999995</v>
      </c>
      <c r="L12271" s="2">
        <v>7.6476000000000002E-2</v>
      </c>
    </row>
    <row r="12272" spans="1:12" x14ac:dyDescent="0.2">
      <c r="A12272" s="2">
        <v>13.605790000000001</v>
      </c>
      <c r="B12272" s="2">
        <v>48.112020000000001</v>
      </c>
      <c r="C12272" s="2">
        <v>2.3055789999999998</v>
      </c>
      <c r="D12272" s="2">
        <v>2.8310960000000001</v>
      </c>
      <c r="F12272" s="2">
        <v>13.602980000000001</v>
      </c>
      <c r="G12272" s="2">
        <v>1.180069</v>
      </c>
      <c r="H12272" s="2">
        <v>1.1960980000000001</v>
      </c>
      <c r="J12272" s="2">
        <v>13.605790000000001</v>
      </c>
      <c r="K12272" s="2">
        <v>0.54059400000000002</v>
      </c>
      <c r="L12272" s="2">
        <v>7.6798000000000005E-2</v>
      </c>
    </row>
    <row r="12273" spans="1:12" x14ac:dyDescent="0.2">
      <c r="A12273" s="2">
        <v>13.606490000000001</v>
      </c>
      <c r="B12273" s="2">
        <v>48.079410000000003</v>
      </c>
      <c r="C12273" s="2">
        <v>2.3103940000000001</v>
      </c>
      <c r="D12273" s="2">
        <v>2.834041</v>
      </c>
      <c r="F12273" s="2">
        <v>13.603680000000001</v>
      </c>
      <c r="G12273" s="2">
        <v>1.1807859999999999</v>
      </c>
      <c r="H12273" s="2">
        <v>1.197182</v>
      </c>
      <c r="J12273" s="2">
        <v>13.606490000000001</v>
      </c>
      <c r="K12273" s="2">
        <v>0.54074800000000001</v>
      </c>
      <c r="L12273" s="2">
        <v>7.7292E-2</v>
      </c>
    </row>
    <row r="12274" spans="1:12" x14ac:dyDescent="0.2">
      <c r="A12274" s="2">
        <v>13.607189999999999</v>
      </c>
      <c r="B12274" s="2">
        <v>48.047350000000002</v>
      </c>
      <c r="C12274" s="2">
        <v>2.314956</v>
      </c>
      <c r="D12274" s="2">
        <v>2.8367719999999998</v>
      </c>
      <c r="F12274" s="2">
        <v>13.60439</v>
      </c>
      <c r="G12274" s="2">
        <v>1.181808</v>
      </c>
      <c r="H12274" s="2">
        <v>1.198029</v>
      </c>
      <c r="J12274" s="2">
        <v>13.607189999999999</v>
      </c>
      <c r="K12274" s="2">
        <v>0.54097700000000004</v>
      </c>
      <c r="L12274" s="2">
        <v>7.7893000000000004E-2</v>
      </c>
    </row>
    <row r="12275" spans="1:12" x14ac:dyDescent="0.2">
      <c r="A12275" s="2">
        <v>13.607889999999999</v>
      </c>
      <c r="B12275" s="2">
        <v>48.015140000000002</v>
      </c>
      <c r="C12275" s="2">
        <v>2.319534</v>
      </c>
      <c r="D12275" s="2">
        <v>2.8393809999999999</v>
      </c>
      <c r="F12275" s="2">
        <v>13.605090000000001</v>
      </c>
      <c r="G12275" s="2">
        <v>1.1823729999999999</v>
      </c>
      <c r="H12275" s="2">
        <v>1.1984710000000001</v>
      </c>
      <c r="J12275" s="2">
        <v>13.607889999999999</v>
      </c>
      <c r="K12275" s="2">
        <v>0.541126</v>
      </c>
      <c r="L12275" s="2">
        <v>7.8467999999999996E-2</v>
      </c>
    </row>
    <row r="12276" spans="1:12" x14ac:dyDescent="0.2">
      <c r="A12276" s="2">
        <v>13.60859</v>
      </c>
      <c r="B12276" s="2">
        <v>47.983029999999999</v>
      </c>
      <c r="C12276" s="2">
        <v>2.3240880000000002</v>
      </c>
      <c r="D12276" s="2">
        <v>2.8417919999999999</v>
      </c>
      <c r="F12276" s="2">
        <v>13.605790000000001</v>
      </c>
      <c r="G12276" s="2">
        <v>1.1828920000000001</v>
      </c>
      <c r="H12276" s="2">
        <v>1.1991579999999999</v>
      </c>
      <c r="J12276" s="2">
        <v>13.60859</v>
      </c>
      <c r="K12276" s="2">
        <v>0.54137400000000002</v>
      </c>
      <c r="L12276" s="2">
        <v>7.8646999999999995E-2</v>
      </c>
    </row>
    <row r="12277" spans="1:12" x14ac:dyDescent="0.2">
      <c r="A12277" s="2">
        <v>13.609299999999999</v>
      </c>
      <c r="B12277" s="2">
        <v>47.950389999999999</v>
      </c>
      <c r="C12277" s="2">
        <v>2.3282919999999998</v>
      </c>
      <c r="D12277" s="2">
        <v>2.8443179999999999</v>
      </c>
      <c r="F12277" s="2">
        <v>13.606490000000001</v>
      </c>
      <c r="G12277" s="2">
        <v>1.183846</v>
      </c>
      <c r="H12277" s="2">
        <v>1.199867</v>
      </c>
      <c r="J12277" s="2">
        <v>13.609299999999999</v>
      </c>
      <c r="K12277" s="2">
        <v>0.54129799999999995</v>
      </c>
      <c r="L12277" s="2">
        <v>7.8559000000000004E-2</v>
      </c>
    </row>
    <row r="12278" spans="1:12" x14ac:dyDescent="0.2">
      <c r="A12278" s="2">
        <v>13.61</v>
      </c>
      <c r="B12278" s="2">
        <v>47.917589999999997</v>
      </c>
      <c r="C12278" s="2">
        <v>2.3324229999999999</v>
      </c>
      <c r="D12278" s="2">
        <v>2.8473160000000002</v>
      </c>
      <c r="F12278" s="2">
        <v>13.607189999999999</v>
      </c>
      <c r="G12278" s="2">
        <v>1.1847760000000001</v>
      </c>
      <c r="H12278" s="2">
        <v>1.2006840000000001</v>
      </c>
      <c r="J12278" s="2">
        <v>13.61</v>
      </c>
      <c r="K12278" s="2">
        <v>0.54149800000000003</v>
      </c>
      <c r="L12278" s="2">
        <v>7.8525999999999999E-2</v>
      </c>
    </row>
    <row r="12279" spans="1:12" x14ac:dyDescent="0.2">
      <c r="A12279" s="2">
        <v>13.6107</v>
      </c>
      <c r="B12279" s="2">
        <v>47.885120000000001</v>
      </c>
      <c r="C12279" s="2">
        <v>2.337043</v>
      </c>
      <c r="D12279" s="2">
        <v>2.8499560000000002</v>
      </c>
      <c r="F12279" s="2">
        <v>13.607889999999999</v>
      </c>
      <c r="G12279" s="2">
        <v>1.1856310000000001</v>
      </c>
      <c r="H12279" s="2">
        <v>1.201424</v>
      </c>
      <c r="J12279" s="2">
        <v>13.6107</v>
      </c>
      <c r="K12279" s="2">
        <v>0.54181500000000005</v>
      </c>
      <c r="L12279" s="2">
        <v>7.8550999999999996E-2</v>
      </c>
    </row>
    <row r="12280" spans="1:12" x14ac:dyDescent="0.2">
      <c r="A12280" s="2">
        <v>13.6114</v>
      </c>
      <c r="B12280" s="2">
        <v>47.853360000000002</v>
      </c>
      <c r="C12280" s="2">
        <v>2.341796</v>
      </c>
      <c r="D12280" s="2">
        <v>2.8523589999999999</v>
      </c>
      <c r="F12280" s="2">
        <v>13.60859</v>
      </c>
      <c r="G12280" s="2">
        <v>1.187187</v>
      </c>
      <c r="H12280" s="2">
        <v>1.2022090000000001</v>
      </c>
      <c r="J12280" s="2">
        <v>13.6114</v>
      </c>
      <c r="K12280" s="2">
        <v>0.54169299999999998</v>
      </c>
      <c r="L12280" s="2">
        <v>7.8449000000000005E-2</v>
      </c>
    </row>
    <row r="12281" spans="1:12" x14ac:dyDescent="0.2">
      <c r="A12281" s="2">
        <v>13.6121</v>
      </c>
      <c r="B12281" s="2">
        <v>47.82217</v>
      </c>
      <c r="C12281" s="2">
        <v>2.346568</v>
      </c>
      <c r="D12281" s="2">
        <v>2.8548460000000002</v>
      </c>
      <c r="F12281" s="2">
        <v>13.609299999999999</v>
      </c>
      <c r="G12281" s="2">
        <v>1.1878200000000001</v>
      </c>
      <c r="H12281" s="2">
        <v>1.2027209999999999</v>
      </c>
      <c r="J12281" s="2">
        <v>13.6121</v>
      </c>
      <c r="K12281" s="2">
        <v>0.54136300000000004</v>
      </c>
      <c r="L12281" s="2">
        <v>7.8495999999999996E-2</v>
      </c>
    </row>
    <row r="12282" spans="1:12" x14ac:dyDescent="0.2">
      <c r="A12282" s="2">
        <v>13.6128</v>
      </c>
      <c r="B12282" s="2">
        <v>47.79034</v>
      </c>
      <c r="C12282" s="2">
        <v>2.3513790000000001</v>
      </c>
      <c r="D12282" s="2">
        <v>2.8571270000000002</v>
      </c>
      <c r="F12282" s="2">
        <v>13.61</v>
      </c>
      <c r="G12282" s="2">
        <v>1.188248</v>
      </c>
      <c r="H12282" s="2">
        <v>1.203484</v>
      </c>
      <c r="J12282" s="2">
        <v>13.6128</v>
      </c>
      <c r="K12282" s="2">
        <v>0.54132599999999997</v>
      </c>
      <c r="L12282" s="2">
        <v>7.8357999999999997E-2</v>
      </c>
    </row>
    <row r="12283" spans="1:12" x14ac:dyDescent="0.2">
      <c r="A12283" s="2">
        <v>13.6135</v>
      </c>
      <c r="B12283" s="2">
        <v>47.758470000000003</v>
      </c>
      <c r="C12283" s="2">
        <v>2.3564219999999998</v>
      </c>
      <c r="D12283" s="2">
        <v>2.8596219999999999</v>
      </c>
      <c r="F12283" s="2">
        <v>13.6107</v>
      </c>
      <c r="G12283" s="2">
        <v>1.1889190000000001</v>
      </c>
      <c r="H12283" s="2">
        <v>1.204132</v>
      </c>
      <c r="J12283" s="2">
        <v>13.6135</v>
      </c>
      <c r="K12283" s="2">
        <v>0.54145200000000004</v>
      </c>
      <c r="L12283" s="2">
        <v>7.8259999999999996E-2</v>
      </c>
    </row>
    <row r="12284" spans="1:12" x14ac:dyDescent="0.2">
      <c r="A12284" s="2">
        <v>13.61421</v>
      </c>
      <c r="B12284" s="2">
        <v>47.7273</v>
      </c>
      <c r="C12284" s="2">
        <v>2.3615179999999998</v>
      </c>
      <c r="D12284" s="2">
        <v>2.862628</v>
      </c>
      <c r="F12284" s="2">
        <v>13.6114</v>
      </c>
      <c r="G12284" s="2">
        <v>1.1897279999999999</v>
      </c>
      <c r="H12284" s="2">
        <v>1.205055</v>
      </c>
      <c r="J12284" s="2">
        <v>13.61421</v>
      </c>
      <c r="K12284" s="2">
        <v>0.54114099999999998</v>
      </c>
      <c r="L12284" s="2">
        <v>7.8506000000000006E-2</v>
      </c>
    </row>
    <row r="12285" spans="1:12" x14ac:dyDescent="0.2">
      <c r="A12285" s="2">
        <v>13.61491</v>
      </c>
      <c r="B12285" s="2">
        <v>47.695860000000003</v>
      </c>
      <c r="C12285" s="2">
        <v>2.36605</v>
      </c>
      <c r="D12285" s="2">
        <v>2.8657789999999999</v>
      </c>
      <c r="F12285" s="2">
        <v>13.6121</v>
      </c>
      <c r="G12285" s="2">
        <v>1.189827</v>
      </c>
      <c r="H12285" s="2">
        <v>1.206329</v>
      </c>
      <c r="J12285" s="2">
        <v>13.61491</v>
      </c>
      <c r="K12285" s="2">
        <v>0.54127700000000001</v>
      </c>
      <c r="L12285" s="2">
        <v>7.9030000000000003E-2</v>
      </c>
    </row>
    <row r="12286" spans="1:12" x14ac:dyDescent="0.2">
      <c r="A12286" s="2">
        <v>13.61561</v>
      </c>
      <c r="B12286" s="2">
        <v>47.663980000000002</v>
      </c>
      <c r="C12286" s="2">
        <v>2.3706770000000001</v>
      </c>
      <c r="D12286" s="2">
        <v>2.8677700000000002</v>
      </c>
      <c r="F12286" s="2">
        <v>13.6128</v>
      </c>
      <c r="G12286" s="2">
        <v>1.1903840000000001</v>
      </c>
      <c r="H12286" s="2">
        <v>1.2071689999999999</v>
      </c>
      <c r="J12286" s="2">
        <v>13.61561</v>
      </c>
      <c r="K12286" s="2">
        <v>0.54132100000000005</v>
      </c>
      <c r="L12286" s="2">
        <v>7.9311000000000006E-2</v>
      </c>
    </row>
    <row r="12287" spans="1:12" x14ac:dyDescent="0.2">
      <c r="A12287" s="2">
        <v>13.61631</v>
      </c>
      <c r="B12287" s="2">
        <v>47.632300000000001</v>
      </c>
      <c r="C12287" s="2">
        <v>2.3759570000000001</v>
      </c>
      <c r="D12287" s="2">
        <v>2.8700359999999998</v>
      </c>
      <c r="F12287" s="2">
        <v>13.6135</v>
      </c>
      <c r="G12287" s="2">
        <v>1.1911160000000001</v>
      </c>
      <c r="H12287" s="2">
        <v>1.207619</v>
      </c>
      <c r="J12287" s="2">
        <v>13.61631</v>
      </c>
      <c r="K12287" s="2">
        <v>0.54148099999999999</v>
      </c>
      <c r="L12287" s="2">
        <v>7.9289999999999999E-2</v>
      </c>
    </row>
    <row r="12288" spans="1:12" x14ac:dyDescent="0.2">
      <c r="A12288" s="2">
        <v>13.617010000000001</v>
      </c>
      <c r="B12288" s="2">
        <v>47.600810000000003</v>
      </c>
      <c r="C12288" s="2">
        <v>2.381221</v>
      </c>
      <c r="D12288" s="2">
        <v>2.8730500000000001</v>
      </c>
      <c r="F12288" s="2">
        <v>13.61421</v>
      </c>
      <c r="G12288" s="2">
        <v>1.1915359999999999</v>
      </c>
      <c r="H12288" s="2">
        <v>1.207703</v>
      </c>
      <c r="J12288" s="2">
        <v>13.617010000000001</v>
      </c>
      <c r="K12288" s="2">
        <v>0.54147699999999999</v>
      </c>
      <c r="L12288" s="2">
        <v>7.9164999999999999E-2</v>
      </c>
    </row>
    <row r="12289" spans="1:12" x14ac:dyDescent="0.2">
      <c r="A12289" s="2">
        <v>13.617710000000001</v>
      </c>
      <c r="B12289" s="2">
        <v>47.569290000000002</v>
      </c>
      <c r="C12289" s="2">
        <v>2.386317</v>
      </c>
      <c r="D12289" s="2">
        <v>2.8755289999999998</v>
      </c>
      <c r="F12289" s="2">
        <v>13.61491</v>
      </c>
      <c r="G12289" s="2">
        <v>1.19252</v>
      </c>
      <c r="H12289" s="2">
        <v>1.208054</v>
      </c>
      <c r="J12289" s="2">
        <v>13.617710000000001</v>
      </c>
      <c r="K12289" s="2">
        <v>0.54189299999999996</v>
      </c>
      <c r="L12289" s="2">
        <v>7.9370999999999997E-2</v>
      </c>
    </row>
    <row r="12290" spans="1:12" x14ac:dyDescent="0.2">
      <c r="A12290" s="2">
        <v>13.618410000000001</v>
      </c>
      <c r="B12290" s="2">
        <v>47.538139999999999</v>
      </c>
      <c r="C12290" s="2">
        <v>2.3911389999999999</v>
      </c>
      <c r="D12290" s="2">
        <v>2.8786119999999999</v>
      </c>
      <c r="F12290" s="2">
        <v>13.61561</v>
      </c>
      <c r="G12290" s="2">
        <v>1.193451</v>
      </c>
      <c r="H12290" s="2">
        <v>1.208809</v>
      </c>
      <c r="J12290" s="2">
        <v>13.618410000000001</v>
      </c>
      <c r="K12290" s="2">
        <v>0.54173300000000002</v>
      </c>
      <c r="L12290" s="2">
        <v>7.9837000000000005E-2</v>
      </c>
    </row>
    <row r="12291" spans="1:12" x14ac:dyDescent="0.2">
      <c r="A12291" s="2">
        <v>13.619120000000001</v>
      </c>
      <c r="B12291" s="2">
        <v>47.50667</v>
      </c>
      <c r="C12291" s="2">
        <v>2.3962780000000001</v>
      </c>
      <c r="D12291" s="2">
        <v>2.8815719999999998</v>
      </c>
      <c r="F12291" s="2">
        <v>13.61631</v>
      </c>
      <c r="G12291" s="2">
        <v>1.194008</v>
      </c>
      <c r="H12291" s="2">
        <v>1.209892</v>
      </c>
      <c r="J12291" s="2">
        <v>13.619120000000001</v>
      </c>
      <c r="K12291" s="2">
        <v>0.54180300000000003</v>
      </c>
      <c r="L12291" s="2">
        <v>7.9729999999999995E-2</v>
      </c>
    </row>
    <row r="12292" spans="1:12" x14ac:dyDescent="0.2">
      <c r="A12292" s="2">
        <v>13.619820000000001</v>
      </c>
      <c r="B12292" s="2">
        <v>47.474939999999997</v>
      </c>
      <c r="C12292" s="2">
        <v>2.4018809999999999</v>
      </c>
      <c r="D12292" s="2">
        <v>2.8846159999999998</v>
      </c>
      <c r="F12292" s="2">
        <v>13.617010000000001</v>
      </c>
      <c r="G12292" s="2">
        <v>1.1942440000000001</v>
      </c>
      <c r="H12292" s="2">
        <v>1.210693</v>
      </c>
      <c r="J12292" s="2">
        <v>13.619820000000001</v>
      </c>
      <c r="K12292" s="2">
        <v>0.54192899999999999</v>
      </c>
      <c r="L12292" s="2">
        <v>7.9450000000000007E-2</v>
      </c>
    </row>
    <row r="12293" spans="1:12" x14ac:dyDescent="0.2">
      <c r="A12293" s="2">
        <v>13.620520000000001</v>
      </c>
      <c r="B12293" s="2">
        <v>47.443089999999998</v>
      </c>
      <c r="C12293" s="2">
        <v>2.4073899999999999</v>
      </c>
      <c r="D12293" s="2">
        <v>2.887073</v>
      </c>
      <c r="F12293" s="2">
        <v>13.617710000000001</v>
      </c>
      <c r="G12293" s="2">
        <v>1.195068</v>
      </c>
      <c r="H12293" s="2">
        <v>1.2111970000000001</v>
      </c>
      <c r="J12293" s="2">
        <v>13.620520000000001</v>
      </c>
      <c r="K12293" s="2">
        <v>0.54253399999999996</v>
      </c>
      <c r="L12293" s="2">
        <v>7.9797000000000007E-2</v>
      </c>
    </row>
    <row r="12294" spans="1:12" x14ac:dyDescent="0.2">
      <c r="A12294" s="2">
        <v>13.621219999999999</v>
      </c>
      <c r="B12294" s="2">
        <v>47.411369999999998</v>
      </c>
      <c r="C12294" s="2">
        <v>2.4127190000000001</v>
      </c>
      <c r="D12294" s="2">
        <v>2.8891170000000002</v>
      </c>
      <c r="F12294" s="2">
        <v>13.618410000000001</v>
      </c>
      <c r="G12294" s="2">
        <v>1.1960980000000001</v>
      </c>
      <c r="H12294" s="2">
        <v>1.211929</v>
      </c>
      <c r="J12294" s="2">
        <v>13.621219999999999</v>
      </c>
      <c r="K12294" s="2">
        <v>0.542852</v>
      </c>
      <c r="L12294" s="2">
        <v>8.0086000000000004E-2</v>
      </c>
    </row>
    <row r="12295" spans="1:12" x14ac:dyDescent="0.2">
      <c r="A12295" s="2">
        <v>13.621919999999999</v>
      </c>
      <c r="B12295" s="2">
        <v>47.379550000000002</v>
      </c>
      <c r="C12295" s="2">
        <v>2.4178959999999998</v>
      </c>
      <c r="D12295" s="2">
        <v>2.8921230000000002</v>
      </c>
      <c r="F12295" s="2">
        <v>13.619120000000001</v>
      </c>
      <c r="G12295" s="2">
        <v>1.197182</v>
      </c>
      <c r="H12295" s="2">
        <v>1.2129589999999999</v>
      </c>
      <c r="J12295" s="2">
        <v>13.621919999999999</v>
      </c>
      <c r="K12295" s="2">
        <v>0.54364999999999997</v>
      </c>
      <c r="L12295" s="2">
        <v>7.9990000000000006E-2</v>
      </c>
    </row>
    <row r="12296" spans="1:12" x14ac:dyDescent="0.2">
      <c r="A12296" s="2">
        <v>13.62262</v>
      </c>
      <c r="B12296" s="2">
        <v>47.347859999999997</v>
      </c>
      <c r="C12296" s="2">
        <v>2.4231180000000001</v>
      </c>
      <c r="D12296" s="2">
        <v>2.8951449999999999</v>
      </c>
      <c r="F12296" s="2">
        <v>13.619820000000001</v>
      </c>
      <c r="G12296" s="2">
        <v>1.198029</v>
      </c>
      <c r="H12296" s="2">
        <v>1.2136</v>
      </c>
      <c r="J12296" s="2">
        <v>13.62262</v>
      </c>
      <c r="K12296" s="2">
        <v>0.54393199999999997</v>
      </c>
      <c r="L12296" s="2">
        <v>8.0063999999999996E-2</v>
      </c>
    </row>
    <row r="12297" spans="1:12" x14ac:dyDescent="0.2">
      <c r="A12297" s="2">
        <v>13.62332</v>
      </c>
      <c r="B12297" s="2">
        <v>47.318150000000003</v>
      </c>
      <c r="C12297" s="2">
        <v>2.4282180000000002</v>
      </c>
      <c r="D12297" s="2">
        <v>2.897357</v>
      </c>
      <c r="F12297" s="2">
        <v>13.620520000000001</v>
      </c>
      <c r="G12297" s="2">
        <v>1.1984710000000001</v>
      </c>
      <c r="H12297" s="2">
        <v>1.2147220000000001</v>
      </c>
      <c r="J12297" s="2">
        <v>13.62332</v>
      </c>
      <c r="K12297" s="2">
        <v>0.54457999999999995</v>
      </c>
      <c r="L12297" s="2">
        <v>8.0585000000000004E-2</v>
      </c>
    </row>
    <row r="12298" spans="1:12" x14ac:dyDescent="0.2">
      <c r="A12298" s="2">
        <v>13.62402</v>
      </c>
      <c r="B12298" s="2">
        <v>47.290120000000002</v>
      </c>
      <c r="C12298" s="2">
        <v>2.4333260000000001</v>
      </c>
      <c r="D12298" s="2">
        <v>2.900226</v>
      </c>
      <c r="F12298" s="2">
        <v>13.621219999999999</v>
      </c>
      <c r="G12298" s="2">
        <v>1.1991579999999999</v>
      </c>
      <c r="H12298" s="2">
        <v>1.21553</v>
      </c>
      <c r="J12298" s="2">
        <v>13.62402</v>
      </c>
      <c r="K12298" s="2">
        <v>0.54441399999999995</v>
      </c>
      <c r="L12298" s="2">
        <v>8.1106999999999999E-2</v>
      </c>
    </row>
    <row r="12299" spans="1:12" x14ac:dyDescent="0.2">
      <c r="A12299" s="2">
        <v>13.62473</v>
      </c>
      <c r="B12299" s="2">
        <v>47.261960000000002</v>
      </c>
      <c r="C12299" s="2">
        <v>2.4385859999999999</v>
      </c>
      <c r="D12299" s="2">
        <v>2.902927</v>
      </c>
      <c r="F12299" s="2">
        <v>13.621919999999999</v>
      </c>
      <c r="G12299" s="2">
        <v>1.199867</v>
      </c>
      <c r="H12299" s="2">
        <v>1.215714</v>
      </c>
      <c r="J12299" s="2">
        <v>13.62473</v>
      </c>
      <c r="K12299" s="2">
        <v>0.54444499999999996</v>
      </c>
      <c r="L12299" s="2">
        <v>8.1701999999999997E-2</v>
      </c>
    </row>
    <row r="12300" spans="1:12" x14ac:dyDescent="0.2">
      <c r="A12300" s="2">
        <v>13.62543</v>
      </c>
      <c r="B12300" s="2">
        <v>47.232140000000001</v>
      </c>
      <c r="C12300" s="2">
        <v>2.4437250000000001</v>
      </c>
      <c r="D12300" s="2">
        <v>2.905078</v>
      </c>
      <c r="F12300" s="2">
        <v>13.62262</v>
      </c>
      <c r="G12300" s="2">
        <v>1.2006840000000001</v>
      </c>
      <c r="H12300" s="2">
        <v>1.2166060000000001</v>
      </c>
      <c r="J12300" s="2">
        <v>13.62543</v>
      </c>
      <c r="K12300" s="2">
        <v>0.54414899999999999</v>
      </c>
      <c r="L12300" s="2">
        <v>8.2193000000000002E-2</v>
      </c>
    </row>
    <row r="12301" spans="1:12" x14ac:dyDescent="0.2">
      <c r="A12301" s="2">
        <v>13.62613</v>
      </c>
      <c r="B12301" s="2">
        <v>47.201149999999998</v>
      </c>
      <c r="C12301" s="2">
        <v>2.449001</v>
      </c>
      <c r="D12301" s="2">
        <v>2.9081220000000001</v>
      </c>
      <c r="F12301" s="2">
        <v>13.62332</v>
      </c>
      <c r="G12301" s="2">
        <v>1.201424</v>
      </c>
      <c r="H12301" s="2">
        <v>1.2173609999999999</v>
      </c>
      <c r="J12301" s="2">
        <v>13.62613</v>
      </c>
      <c r="K12301" s="2">
        <v>0.54423699999999997</v>
      </c>
      <c r="L12301" s="2">
        <v>8.2872000000000001E-2</v>
      </c>
    </row>
    <row r="12302" spans="1:12" x14ac:dyDescent="0.2">
      <c r="A12302" s="2">
        <v>13.62683</v>
      </c>
      <c r="B12302" s="2">
        <v>47.169670000000004</v>
      </c>
      <c r="C12302" s="2">
        <v>2.454723</v>
      </c>
      <c r="D12302" s="2">
        <v>2.9101819999999998</v>
      </c>
      <c r="F12302" s="2">
        <v>13.62402</v>
      </c>
      <c r="G12302" s="2">
        <v>1.2022090000000001</v>
      </c>
      <c r="H12302" s="2">
        <v>1.2186509999999999</v>
      </c>
      <c r="J12302" s="2">
        <v>13.62683</v>
      </c>
      <c r="K12302" s="2">
        <v>0.544462</v>
      </c>
      <c r="L12302" s="2">
        <v>8.3389000000000005E-2</v>
      </c>
    </row>
    <row r="12303" spans="1:12" x14ac:dyDescent="0.2">
      <c r="A12303" s="2">
        <v>13.62753</v>
      </c>
      <c r="B12303" s="2">
        <v>47.138770000000001</v>
      </c>
      <c r="C12303" s="2">
        <v>2.4601929999999999</v>
      </c>
      <c r="D12303" s="2">
        <v>2.9130509999999998</v>
      </c>
      <c r="F12303" s="2">
        <v>13.62473</v>
      </c>
      <c r="G12303" s="2">
        <v>1.2027209999999999</v>
      </c>
      <c r="H12303" s="2">
        <v>1.2205429999999999</v>
      </c>
      <c r="J12303" s="2">
        <v>13.62753</v>
      </c>
      <c r="K12303" s="2">
        <v>0.54483599999999999</v>
      </c>
      <c r="L12303" s="2">
        <v>8.3608000000000002E-2</v>
      </c>
    </row>
    <row r="12304" spans="1:12" x14ac:dyDescent="0.2">
      <c r="A12304" s="2">
        <v>13.62823</v>
      </c>
      <c r="B12304" s="2">
        <v>47.107810000000001</v>
      </c>
      <c r="C12304" s="2">
        <v>2.4652020000000001</v>
      </c>
      <c r="D12304" s="2">
        <v>2.9161030000000001</v>
      </c>
      <c r="F12304" s="2">
        <v>13.62543</v>
      </c>
      <c r="G12304" s="2">
        <v>1.203484</v>
      </c>
      <c r="H12304" s="2">
        <v>1.2217100000000001</v>
      </c>
      <c r="J12304" s="2">
        <v>13.62823</v>
      </c>
      <c r="K12304" s="2">
        <v>0.54503999999999997</v>
      </c>
      <c r="L12304" s="2">
        <v>8.3893999999999996E-2</v>
      </c>
    </row>
    <row r="12305" spans="1:12" x14ac:dyDescent="0.2">
      <c r="A12305" s="2">
        <v>13.62893</v>
      </c>
      <c r="B12305" s="2">
        <v>47.076569999999997</v>
      </c>
      <c r="C12305" s="2">
        <v>2.4702639999999998</v>
      </c>
      <c r="D12305" s="2">
        <v>2.9188640000000001</v>
      </c>
      <c r="F12305" s="2">
        <v>13.62613</v>
      </c>
      <c r="G12305" s="2">
        <v>1.204132</v>
      </c>
      <c r="H12305" s="2">
        <v>1.2223740000000001</v>
      </c>
      <c r="J12305" s="2">
        <v>13.62893</v>
      </c>
      <c r="K12305" s="2">
        <v>0.544817</v>
      </c>
      <c r="L12305" s="2">
        <v>8.4361000000000005E-2</v>
      </c>
    </row>
    <row r="12306" spans="1:12" x14ac:dyDescent="0.2">
      <c r="A12306" s="2">
        <v>13.62964</v>
      </c>
      <c r="B12306" s="2">
        <v>47.045870000000001</v>
      </c>
      <c r="C12306" s="2">
        <v>2.4755129999999999</v>
      </c>
      <c r="D12306" s="2">
        <v>2.9219089999999999</v>
      </c>
      <c r="F12306" s="2">
        <v>13.62683</v>
      </c>
      <c r="G12306" s="2">
        <v>1.205055</v>
      </c>
      <c r="H12306" s="2">
        <v>1.2230760000000001</v>
      </c>
      <c r="J12306" s="2">
        <v>13.62964</v>
      </c>
      <c r="K12306" s="2">
        <v>0.54440100000000002</v>
      </c>
      <c r="L12306" s="2">
        <v>8.5051000000000002E-2</v>
      </c>
    </row>
    <row r="12307" spans="1:12" x14ac:dyDescent="0.2">
      <c r="A12307" s="2">
        <v>13.63034</v>
      </c>
      <c r="B12307" s="2">
        <v>47.01491</v>
      </c>
      <c r="C12307" s="2">
        <v>2.4806319999999999</v>
      </c>
      <c r="D12307" s="2">
        <v>2.9251360000000002</v>
      </c>
      <c r="F12307" s="2">
        <v>13.62753</v>
      </c>
      <c r="G12307" s="2">
        <v>1.206329</v>
      </c>
      <c r="H12307" s="2">
        <v>1.223732</v>
      </c>
      <c r="J12307" s="2">
        <v>13.63034</v>
      </c>
      <c r="K12307" s="2">
        <v>0.54408100000000004</v>
      </c>
      <c r="L12307" s="2">
        <v>8.5626999999999995E-2</v>
      </c>
    </row>
    <row r="12308" spans="1:12" x14ac:dyDescent="0.2">
      <c r="A12308" s="2">
        <v>13.63104</v>
      </c>
      <c r="B12308" s="2">
        <v>46.984639999999999</v>
      </c>
      <c r="C12308" s="2">
        <v>2.4862850000000001</v>
      </c>
      <c r="D12308" s="2">
        <v>2.9281489999999999</v>
      </c>
      <c r="F12308" s="2">
        <v>13.62823</v>
      </c>
      <c r="G12308" s="2">
        <v>1.2071689999999999</v>
      </c>
      <c r="H12308" s="2">
        <v>1.2242200000000001</v>
      </c>
      <c r="J12308" s="2">
        <v>13.63104</v>
      </c>
      <c r="K12308" s="2">
        <v>0.54369500000000004</v>
      </c>
      <c r="L12308" s="2">
        <v>8.5942000000000005E-2</v>
      </c>
    </row>
    <row r="12309" spans="1:12" x14ac:dyDescent="0.2">
      <c r="A12309" s="2">
        <v>13.631740000000001</v>
      </c>
      <c r="B12309" s="2">
        <v>46.953629999999997</v>
      </c>
      <c r="C12309" s="2">
        <v>2.4921069999999999</v>
      </c>
      <c r="D12309" s="2">
        <v>2.9312239999999998</v>
      </c>
      <c r="F12309" s="2">
        <v>13.62893</v>
      </c>
      <c r="G12309" s="2">
        <v>1.207619</v>
      </c>
      <c r="H12309" s="2">
        <v>1.225052</v>
      </c>
      <c r="J12309" s="2">
        <v>13.631740000000001</v>
      </c>
      <c r="K12309" s="2">
        <v>0.54369100000000004</v>
      </c>
      <c r="L12309" s="2">
        <v>8.6043999999999995E-2</v>
      </c>
    </row>
    <row r="12310" spans="1:12" x14ac:dyDescent="0.2">
      <c r="A12310" s="2">
        <v>13.632440000000001</v>
      </c>
      <c r="B12310" s="2">
        <v>46.923439999999999</v>
      </c>
      <c r="C12310" s="2">
        <v>2.497817</v>
      </c>
      <c r="D12310" s="2">
        <v>2.9337800000000001</v>
      </c>
      <c r="F12310" s="2">
        <v>13.62964</v>
      </c>
      <c r="G12310" s="2">
        <v>1.207703</v>
      </c>
      <c r="H12310" s="2">
        <v>1.225838</v>
      </c>
      <c r="J12310" s="2">
        <v>13.632440000000001</v>
      </c>
      <c r="K12310" s="2">
        <v>0.54405999999999999</v>
      </c>
      <c r="L12310" s="2">
        <v>8.6393999999999999E-2</v>
      </c>
    </row>
    <row r="12311" spans="1:12" x14ac:dyDescent="0.2">
      <c r="A12311" s="2">
        <v>13.633139999999999</v>
      </c>
      <c r="B12311" s="2">
        <v>46.893160000000002</v>
      </c>
      <c r="C12311" s="2">
        <v>2.5034100000000001</v>
      </c>
      <c r="D12311" s="2">
        <v>2.9367939999999999</v>
      </c>
      <c r="F12311" s="2">
        <v>13.63034</v>
      </c>
      <c r="G12311" s="2">
        <v>1.208054</v>
      </c>
      <c r="H12311" s="2">
        <v>1.2267459999999999</v>
      </c>
      <c r="J12311" s="2">
        <v>13.633139999999999</v>
      </c>
      <c r="K12311" s="2">
        <v>0.54399900000000001</v>
      </c>
      <c r="L12311" s="2">
        <v>8.6680999999999994E-2</v>
      </c>
    </row>
    <row r="12312" spans="1:12" x14ac:dyDescent="0.2">
      <c r="A12312" s="2">
        <v>13.633839999999999</v>
      </c>
      <c r="B12312" s="2">
        <v>46.862630000000003</v>
      </c>
      <c r="C12312" s="2">
        <v>2.5085860000000002</v>
      </c>
      <c r="D12312" s="2">
        <v>2.9398529999999998</v>
      </c>
      <c r="F12312" s="2">
        <v>13.63104</v>
      </c>
      <c r="G12312" s="2">
        <v>1.208809</v>
      </c>
      <c r="H12312" s="2">
        <v>1.227913</v>
      </c>
      <c r="J12312" s="2">
        <v>13.633839999999999</v>
      </c>
      <c r="K12312" s="2">
        <v>0.54381199999999996</v>
      </c>
      <c r="L12312" s="2">
        <v>8.6872000000000005E-2</v>
      </c>
    </row>
    <row r="12313" spans="1:12" x14ac:dyDescent="0.2">
      <c r="A12313" s="2">
        <v>13.634550000000001</v>
      </c>
      <c r="B12313" s="2">
        <v>46.831850000000003</v>
      </c>
      <c r="C12313" s="2">
        <v>2.5139420000000001</v>
      </c>
      <c r="D12313" s="2">
        <v>2.9425159999999999</v>
      </c>
      <c r="F12313" s="2">
        <v>13.631740000000001</v>
      </c>
      <c r="G12313" s="2">
        <v>1.209892</v>
      </c>
      <c r="H12313" s="2">
        <v>1.2291339999999999</v>
      </c>
      <c r="J12313" s="2">
        <v>13.634550000000001</v>
      </c>
      <c r="K12313" s="2">
        <v>0.54358300000000004</v>
      </c>
      <c r="L12313" s="2">
        <v>8.6723999999999996E-2</v>
      </c>
    </row>
    <row r="12314" spans="1:12" x14ac:dyDescent="0.2">
      <c r="A12314" s="2">
        <v>13.635249999999999</v>
      </c>
      <c r="B12314" s="2">
        <v>46.80162</v>
      </c>
      <c r="C12314" s="2">
        <v>2.5191180000000002</v>
      </c>
      <c r="D12314" s="2">
        <v>2.9448650000000001</v>
      </c>
      <c r="F12314" s="2">
        <v>13.632440000000001</v>
      </c>
      <c r="G12314" s="2">
        <v>1.210693</v>
      </c>
      <c r="H12314" s="2">
        <v>1.2301789999999999</v>
      </c>
      <c r="J12314" s="2">
        <v>13.635249999999999</v>
      </c>
      <c r="K12314" s="2">
        <v>0.54430599999999996</v>
      </c>
      <c r="L12314" s="2">
        <v>8.6734000000000006E-2</v>
      </c>
    </row>
    <row r="12315" spans="1:12" x14ac:dyDescent="0.2">
      <c r="A12315" s="2">
        <v>13.635949999999999</v>
      </c>
      <c r="B12315" s="2">
        <v>46.771369999999997</v>
      </c>
      <c r="C12315" s="2">
        <v>2.524394</v>
      </c>
      <c r="D12315" s="2">
        <v>2.9477039999999999</v>
      </c>
      <c r="F12315" s="2">
        <v>13.633139999999999</v>
      </c>
      <c r="G12315" s="2">
        <v>1.2111970000000001</v>
      </c>
      <c r="H12315" s="2">
        <v>1.231087</v>
      </c>
      <c r="J12315" s="2">
        <v>13.635949999999999</v>
      </c>
      <c r="K12315" s="2">
        <v>0.54459400000000002</v>
      </c>
      <c r="L12315" s="2">
        <v>8.6668999999999996E-2</v>
      </c>
    </row>
    <row r="12316" spans="1:12" x14ac:dyDescent="0.2">
      <c r="A12316" s="2">
        <v>13.636649999999999</v>
      </c>
      <c r="B12316" s="2">
        <v>46.741370000000003</v>
      </c>
      <c r="C12316" s="2">
        <v>2.5295559999999999</v>
      </c>
      <c r="D12316" s="2">
        <v>2.950183</v>
      </c>
      <c r="F12316" s="2">
        <v>13.633839999999999</v>
      </c>
      <c r="G12316" s="2">
        <v>1.211929</v>
      </c>
      <c r="H12316" s="2">
        <v>1.2319260000000001</v>
      </c>
      <c r="J12316" s="2">
        <v>13.636649999999999</v>
      </c>
      <c r="K12316" s="2">
        <v>0.54433799999999999</v>
      </c>
      <c r="L12316" s="2">
        <v>8.6707000000000006E-2</v>
      </c>
    </row>
    <row r="12317" spans="1:12" x14ac:dyDescent="0.2">
      <c r="A12317" s="2">
        <v>13.63735</v>
      </c>
      <c r="B12317" s="2">
        <v>46.71105</v>
      </c>
      <c r="C12317" s="2">
        <v>2.5345949999999999</v>
      </c>
      <c r="D12317" s="2">
        <v>2.9530669999999999</v>
      </c>
      <c r="F12317" s="2">
        <v>13.634550000000001</v>
      </c>
      <c r="G12317" s="2">
        <v>1.2129589999999999</v>
      </c>
      <c r="H12317" s="2">
        <v>1.2321930000000001</v>
      </c>
      <c r="J12317" s="2">
        <v>13.63735</v>
      </c>
      <c r="K12317" s="2">
        <v>0.54414899999999999</v>
      </c>
      <c r="L12317" s="2">
        <v>8.6985000000000007E-2</v>
      </c>
    </row>
    <row r="12318" spans="1:12" x14ac:dyDescent="0.2">
      <c r="A12318" s="2">
        <v>13.63805</v>
      </c>
      <c r="B12318" s="2">
        <v>46.68092</v>
      </c>
      <c r="C12318" s="2">
        <v>2.5397409999999998</v>
      </c>
      <c r="D12318" s="2">
        <v>2.9554860000000001</v>
      </c>
      <c r="F12318" s="2">
        <v>13.635249999999999</v>
      </c>
      <c r="G12318" s="2">
        <v>1.2136</v>
      </c>
      <c r="H12318" s="2">
        <v>1.2330399999999999</v>
      </c>
      <c r="J12318" s="2">
        <v>13.63805</v>
      </c>
      <c r="K12318" s="2">
        <v>0.54376199999999997</v>
      </c>
      <c r="L12318" s="2">
        <v>8.6820999999999995E-2</v>
      </c>
    </row>
    <row r="12319" spans="1:12" x14ac:dyDescent="0.2">
      <c r="A12319" s="2">
        <v>13.63875</v>
      </c>
      <c r="B12319" s="2">
        <v>46.650370000000002</v>
      </c>
      <c r="C12319" s="2">
        <v>2.544975</v>
      </c>
      <c r="D12319" s="2">
        <v>2.9582169999999999</v>
      </c>
      <c r="F12319" s="2">
        <v>13.635949999999999</v>
      </c>
      <c r="G12319" s="2">
        <v>1.2147220000000001</v>
      </c>
      <c r="H12319" s="2">
        <v>1.234116</v>
      </c>
      <c r="J12319" s="2">
        <v>13.63875</v>
      </c>
      <c r="K12319" s="2">
        <v>0.54418500000000003</v>
      </c>
      <c r="L12319" s="2">
        <v>8.6701E-2</v>
      </c>
    </row>
    <row r="12320" spans="1:12" x14ac:dyDescent="0.2">
      <c r="A12320" s="2">
        <v>13.63946</v>
      </c>
      <c r="B12320" s="2">
        <v>46.620019999999997</v>
      </c>
      <c r="C12320" s="2">
        <v>2.5502199999999999</v>
      </c>
      <c r="D12320" s="2">
        <v>2.9610020000000001</v>
      </c>
      <c r="F12320" s="2">
        <v>13.636649999999999</v>
      </c>
      <c r="G12320" s="2">
        <v>1.21553</v>
      </c>
      <c r="H12320" s="2">
        <v>1.2350460000000001</v>
      </c>
      <c r="J12320" s="2">
        <v>13.63946</v>
      </c>
      <c r="K12320" s="2">
        <v>0.54451000000000005</v>
      </c>
      <c r="L12320" s="2">
        <v>8.7022000000000002E-2</v>
      </c>
    </row>
    <row r="12321" spans="1:12" x14ac:dyDescent="0.2">
      <c r="A12321" s="2">
        <v>13.64016</v>
      </c>
      <c r="B12321" s="2">
        <v>46.589129999999997</v>
      </c>
      <c r="C12321" s="2">
        <v>2.555717</v>
      </c>
      <c r="D12321" s="2">
        <v>2.9638239999999998</v>
      </c>
      <c r="F12321" s="2">
        <v>13.63735</v>
      </c>
      <c r="G12321" s="2">
        <v>1.215714</v>
      </c>
      <c r="H12321" s="2">
        <v>1.2361530000000001</v>
      </c>
      <c r="J12321" s="2">
        <v>13.64016</v>
      </c>
      <c r="K12321" s="2">
        <v>0.544624</v>
      </c>
      <c r="L12321" s="2">
        <v>8.7142999999999998E-2</v>
      </c>
    </row>
    <row r="12322" spans="1:12" x14ac:dyDescent="0.2">
      <c r="A12322" s="2">
        <v>13.64086</v>
      </c>
      <c r="B12322" s="2">
        <v>46.558210000000003</v>
      </c>
      <c r="C12322" s="2">
        <v>2.5612370000000002</v>
      </c>
      <c r="D12322" s="2">
        <v>2.9664109999999999</v>
      </c>
      <c r="F12322" s="2">
        <v>13.63805</v>
      </c>
      <c r="G12322" s="2">
        <v>1.2166060000000001</v>
      </c>
      <c r="H12322" s="2">
        <v>1.2366790000000001</v>
      </c>
      <c r="J12322" s="2">
        <v>13.64086</v>
      </c>
      <c r="K12322" s="2">
        <v>0.54442000000000002</v>
      </c>
      <c r="L12322" s="2">
        <v>8.7265999999999996E-2</v>
      </c>
    </row>
    <row r="12323" spans="1:12" x14ac:dyDescent="0.2">
      <c r="A12323" s="2">
        <v>13.64156</v>
      </c>
      <c r="B12323" s="2">
        <v>46.527360000000002</v>
      </c>
      <c r="C12323" s="2">
        <v>2.5666039999999999</v>
      </c>
      <c r="D12323" s="2">
        <v>2.9693939999999999</v>
      </c>
      <c r="F12323" s="2">
        <v>13.63875</v>
      </c>
      <c r="G12323" s="2">
        <v>1.2173609999999999</v>
      </c>
      <c r="H12323" s="2">
        <v>1.237366</v>
      </c>
      <c r="J12323" s="2">
        <v>13.64156</v>
      </c>
      <c r="K12323" s="2">
        <v>0.54472299999999996</v>
      </c>
      <c r="L12323" s="2">
        <v>8.7304999999999994E-2</v>
      </c>
    </row>
    <row r="12324" spans="1:12" x14ac:dyDescent="0.2">
      <c r="A12324" s="2">
        <v>13.64226</v>
      </c>
      <c r="B12324" s="2">
        <v>46.49682</v>
      </c>
      <c r="C12324" s="2">
        <v>2.5721080000000001</v>
      </c>
      <c r="D12324" s="2">
        <v>2.9722930000000001</v>
      </c>
      <c r="F12324" s="2">
        <v>13.63946</v>
      </c>
      <c r="G12324" s="2">
        <v>1.2186509999999999</v>
      </c>
      <c r="H12324" s="2">
        <v>1.2384189999999999</v>
      </c>
      <c r="J12324" s="2">
        <v>13.64226</v>
      </c>
      <c r="K12324" s="2">
        <v>0.545072</v>
      </c>
      <c r="L12324" s="2">
        <v>8.7162000000000003E-2</v>
      </c>
    </row>
    <row r="12325" spans="1:12" x14ac:dyDescent="0.2">
      <c r="A12325" s="2">
        <v>13.64296</v>
      </c>
      <c r="B12325" s="2">
        <v>46.466000000000001</v>
      </c>
      <c r="C12325" s="2">
        <v>2.5776509999999999</v>
      </c>
      <c r="D12325" s="2">
        <v>2.9748570000000001</v>
      </c>
      <c r="F12325" s="2">
        <v>13.64016</v>
      </c>
      <c r="G12325" s="2">
        <v>1.2205429999999999</v>
      </c>
      <c r="H12325" s="2">
        <v>1.239349</v>
      </c>
      <c r="J12325" s="2">
        <v>13.64296</v>
      </c>
      <c r="K12325" s="2">
        <v>0.54574199999999995</v>
      </c>
      <c r="L12325" s="2">
        <v>8.6666999999999994E-2</v>
      </c>
    </row>
    <row r="12326" spans="1:12" x14ac:dyDescent="0.2">
      <c r="A12326" s="2">
        <v>13.643660000000001</v>
      </c>
      <c r="B12326" s="2">
        <v>46.434849999999997</v>
      </c>
      <c r="C12326" s="2">
        <v>2.583018</v>
      </c>
      <c r="D12326" s="2">
        <v>2.9773740000000002</v>
      </c>
      <c r="F12326" s="2">
        <v>13.64086</v>
      </c>
      <c r="G12326" s="2">
        <v>1.2217100000000001</v>
      </c>
      <c r="H12326" s="2">
        <v>1.240486</v>
      </c>
      <c r="J12326" s="2">
        <v>13.643660000000001</v>
      </c>
      <c r="K12326" s="2">
        <v>0.54584100000000002</v>
      </c>
      <c r="L12326" s="2">
        <v>8.6263999999999993E-2</v>
      </c>
    </row>
    <row r="12327" spans="1:12" x14ac:dyDescent="0.2">
      <c r="A12327" s="2">
        <v>13.644360000000001</v>
      </c>
      <c r="B12327" s="2">
        <v>46.404640000000001</v>
      </c>
      <c r="C12327" s="2">
        <v>2.588603</v>
      </c>
      <c r="D12327" s="2">
        <v>2.979457</v>
      </c>
      <c r="F12327" s="2">
        <v>13.64156</v>
      </c>
      <c r="G12327" s="2">
        <v>1.2223740000000001</v>
      </c>
      <c r="H12327" s="2">
        <v>1.2416229999999999</v>
      </c>
      <c r="J12327" s="2">
        <v>13.644360000000001</v>
      </c>
      <c r="K12327" s="2">
        <v>0.54604699999999995</v>
      </c>
      <c r="L12327" s="2">
        <v>8.6176000000000003E-2</v>
      </c>
    </row>
    <row r="12328" spans="1:12" x14ac:dyDescent="0.2">
      <c r="A12328" s="2">
        <v>13.64507</v>
      </c>
      <c r="B12328" s="2">
        <v>46.374339999999997</v>
      </c>
      <c r="C12328" s="2">
        <v>2.5941079999999999</v>
      </c>
      <c r="D12328" s="2">
        <v>2.9815860000000001</v>
      </c>
      <c r="F12328" s="2">
        <v>13.64226</v>
      </c>
      <c r="G12328" s="2">
        <v>1.2230760000000001</v>
      </c>
      <c r="H12328" s="2">
        <v>1.2422329999999999</v>
      </c>
      <c r="J12328" s="2">
        <v>13.64507</v>
      </c>
      <c r="K12328" s="2">
        <v>0.546516</v>
      </c>
      <c r="L12328" s="2">
        <v>8.6377999999999996E-2</v>
      </c>
    </row>
    <row r="12329" spans="1:12" x14ac:dyDescent="0.2">
      <c r="A12329" s="2">
        <v>13.645770000000001</v>
      </c>
      <c r="B12329" s="2">
        <v>46.343989999999998</v>
      </c>
      <c r="C12329" s="2">
        <v>2.5992229999999998</v>
      </c>
      <c r="D12329" s="2">
        <v>2.9843320000000002</v>
      </c>
      <c r="F12329" s="2">
        <v>13.64296</v>
      </c>
      <c r="G12329" s="2">
        <v>1.223732</v>
      </c>
      <c r="H12329" s="2">
        <v>1.242958</v>
      </c>
      <c r="J12329" s="2">
        <v>13.645770000000001</v>
      </c>
      <c r="K12329" s="2">
        <v>0.54647599999999996</v>
      </c>
      <c r="L12329" s="2">
        <v>8.6761000000000005E-2</v>
      </c>
    </row>
    <row r="12330" spans="1:12" x14ac:dyDescent="0.2">
      <c r="A12330" s="2">
        <v>13.646470000000001</v>
      </c>
      <c r="B12330" s="2">
        <v>46.312690000000003</v>
      </c>
      <c r="C12330" s="2">
        <v>2.6042700000000001</v>
      </c>
      <c r="D12330" s="2">
        <v>2.98685</v>
      </c>
      <c r="F12330" s="2">
        <v>13.643660000000001</v>
      </c>
      <c r="G12330" s="2">
        <v>1.2242200000000001</v>
      </c>
      <c r="H12330" s="2">
        <v>1.243126</v>
      </c>
      <c r="J12330" s="2">
        <v>13.646470000000001</v>
      </c>
      <c r="K12330" s="2">
        <v>0.546261</v>
      </c>
      <c r="L12330" s="2">
        <v>8.7087999999999999E-2</v>
      </c>
    </row>
    <row r="12331" spans="1:12" x14ac:dyDescent="0.2">
      <c r="A12331" s="2">
        <v>13.647169999999999</v>
      </c>
      <c r="B12331" s="2">
        <v>46.281739999999999</v>
      </c>
      <c r="C12331" s="2">
        <v>2.609496</v>
      </c>
      <c r="D12331" s="2">
        <v>2.9890780000000001</v>
      </c>
      <c r="F12331" s="2">
        <v>13.644360000000001</v>
      </c>
      <c r="G12331" s="2">
        <v>1.225052</v>
      </c>
      <c r="H12331" s="2">
        <v>1.2442249999999999</v>
      </c>
      <c r="J12331" s="2">
        <v>13.647169999999999</v>
      </c>
      <c r="K12331" s="2">
        <v>0.54640900000000003</v>
      </c>
      <c r="L12331" s="2">
        <v>8.7156999999999998E-2</v>
      </c>
    </row>
    <row r="12332" spans="1:12" x14ac:dyDescent="0.2">
      <c r="A12332" s="2">
        <v>13.647869999999999</v>
      </c>
      <c r="B12332" s="2">
        <v>46.251339999999999</v>
      </c>
      <c r="C12332" s="2">
        <v>2.614833</v>
      </c>
      <c r="D12332" s="2">
        <v>2.991733</v>
      </c>
      <c r="F12332" s="2">
        <v>13.64507</v>
      </c>
      <c r="G12332" s="2">
        <v>1.225838</v>
      </c>
      <c r="H12332" s="2">
        <v>1.244713</v>
      </c>
      <c r="J12332" s="2">
        <v>13.647869999999999</v>
      </c>
      <c r="K12332" s="2">
        <v>0.54694399999999999</v>
      </c>
      <c r="L12332" s="2">
        <v>8.7481000000000003E-2</v>
      </c>
    </row>
    <row r="12333" spans="1:12" x14ac:dyDescent="0.2">
      <c r="A12333" s="2">
        <v>13.648569999999999</v>
      </c>
      <c r="B12333" s="2">
        <v>46.221080000000001</v>
      </c>
      <c r="C12333" s="2">
        <v>2.6203409999999998</v>
      </c>
      <c r="D12333" s="2">
        <v>2.9942959999999998</v>
      </c>
      <c r="F12333" s="2">
        <v>13.645770000000001</v>
      </c>
      <c r="G12333" s="2">
        <v>1.2267459999999999</v>
      </c>
      <c r="H12333" s="2">
        <v>1.2457579999999999</v>
      </c>
      <c r="J12333" s="2">
        <v>13.648569999999999</v>
      </c>
      <c r="K12333" s="2">
        <v>0.54713800000000001</v>
      </c>
      <c r="L12333" s="2">
        <v>8.7360999999999994E-2</v>
      </c>
    </row>
    <row r="12334" spans="1:12" x14ac:dyDescent="0.2">
      <c r="A12334" s="2">
        <v>13.64927</v>
      </c>
      <c r="B12334" s="2">
        <v>46.190489999999997</v>
      </c>
      <c r="C12334" s="2">
        <v>2.6259220000000001</v>
      </c>
      <c r="D12334" s="2">
        <v>2.9965619999999999</v>
      </c>
      <c r="F12334" s="2">
        <v>13.646470000000001</v>
      </c>
      <c r="G12334" s="2">
        <v>1.227913</v>
      </c>
      <c r="H12334" s="2">
        <v>1.246658</v>
      </c>
      <c r="J12334" s="2">
        <v>13.64927</v>
      </c>
      <c r="K12334" s="2">
        <v>0.54740500000000003</v>
      </c>
      <c r="L12334" s="2">
        <v>8.6923E-2</v>
      </c>
    </row>
    <row r="12335" spans="1:12" x14ac:dyDescent="0.2">
      <c r="A12335" s="2">
        <v>13.649979999999999</v>
      </c>
      <c r="B12335" s="2">
        <v>46.159289999999999</v>
      </c>
      <c r="C12335" s="2">
        <v>2.6319189999999999</v>
      </c>
      <c r="D12335" s="2">
        <v>2.9994770000000002</v>
      </c>
      <c r="F12335" s="2">
        <v>13.647169999999999</v>
      </c>
      <c r="G12335" s="2">
        <v>1.2291339999999999</v>
      </c>
      <c r="H12335" s="2">
        <v>1.2473749999999999</v>
      </c>
      <c r="J12335" s="2">
        <v>13.649979999999999</v>
      </c>
      <c r="K12335" s="2">
        <v>0.54729099999999997</v>
      </c>
      <c r="L12335" s="2">
        <v>8.6845000000000006E-2</v>
      </c>
    </row>
    <row r="12336" spans="1:12" x14ac:dyDescent="0.2">
      <c r="A12336" s="2">
        <v>13.650679999999999</v>
      </c>
      <c r="B12336" s="2">
        <v>46.128399999999999</v>
      </c>
      <c r="C12336" s="2">
        <v>2.6379009999999998</v>
      </c>
      <c r="D12336" s="2">
        <v>3.0025050000000002</v>
      </c>
      <c r="F12336" s="2">
        <v>13.647869999999999</v>
      </c>
      <c r="G12336" s="2">
        <v>1.2301789999999999</v>
      </c>
      <c r="H12336" s="2">
        <v>1.2484440000000001</v>
      </c>
      <c r="J12336" s="2">
        <v>13.650679999999999</v>
      </c>
      <c r="K12336" s="2">
        <v>0.54690899999999998</v>
      </c>
      <c r="L12336" s="2">
        <v>8.6722999999999995E-2</v>
      </c>
    </row>
    <row r="12337" spans="1:12" x14ac:dyDescent="0.2">
      <c r="A12337" s="2">
        <v>13.65138</v>
      </c>
      <c r="B12337" s="2">
        <v>46.098019999999998</v>
      </c>
      <c r="C12337" s="2">
        <v>2.6436799999999998</v>
      </c>
      <c r="D12337" s="2">
        <v>3.0052750000000001</v>
      </c>
      <c r="F12337" s="2">
        <v>13.648569999999999</v>
      </c>
      <c r="G12337" s="2">
        <v>1.231087</v>
      </c>
      <c r="H12337" s="2">
        <v>1.2499769999999999</v>
      </c>
      <c r="J12337" s="2">
        <v>13.65138</v>
      </c>
      <c r="K12337" s="2">
        <v>0.54696299999999998</v>
      </c>
      <c r="L12337" s="2">
        <v>8.7034E-2</v>
      </c>
    </row>
    <row r="12338" spans="1:12" x14ac:dyDescent="0.2">
      <c r="A12338" s="2">
        <v>13.65208</v>
      </c>
      <c r="B12338" s="2">
        <v>46.06765</v>
      </c>
      <c r="C12338" s="2">
        <v>2.6490360000000002</v>
      </c>
      <c r="D12338" s="2">
        <v>3.0084870000000001</v>
      </c>
      <c r="F12338" s="2">
        <v>13.64927</v>
      </c>
      <c r="G12338" s="2">
        <v>1.2319260000000001</v>
      </c>
      <c r="H12338" s="2">
        <v>1.250931</v>
      </c>
      <c r="J12338" s="2">
        <v>13.65208</v>
      </c>
      <c r="K12338" s="2">
        <v>0.54747199999999996</v>
      </c>
      <c r="L12338" s="2">
        <v>8.7260000000000004E-2</v>
      </c>
    </row>
    <row r="12339" spans="1:12" x14ac:dyDescent="0.2">
      <c r="A12339" s="2">
        <v>13.65278</v>
      </c>
      <c r="B12339" s="2">
        <v>46.03716</v>
      </c>
      <c r="C12339" s="2">
        <v>2.6543909999999999</v>
      </c>
      <c r="D12339" s="2">
        <v>3.0118360000000002</v>
      </c>
      <c r="F12339" s="2">
        <v>13.649979999999999</v>
      </c>
      <c r="G12339" s="2">
        <v>1.2321930000000001</v>
      </c>
      <c r="H12339" s="2">
        <v>1.2522200000000001</v>
      </c>
      <c r="J12339" s="2">
        <v>13.65278</v>
      </c>
      <c r="K12339" s="2">
        <v>0.54775600000000002</v>
      </c>
      <c r="L12339" s="2">
        <v>8.7228E-2</v>
      </c>
    </row>
    <row r="12340" spans="1:12" x14ac:dyDescent="0.2">
      <c r="A12340" s="2">
        <v>13.65348</v>
      </c>
      <c r="B12340" s="2">
        <v>46.006070000000001</v>
      </c>
      <c r="C12340" s="2">
        <v>2.6601590000000002</v>
      </c>
      <c r="D12340" s="2">
        <v>3.0146510000000002</v>
      </c>
      <c r="F12340" s="2">
        <v>13.650679999999999</v>
      </c>
      <c r="G12340" s="2">
        <v>1.2330399999999999</v>
      </c>
      <c r="H12340" s="2">
        <v>1.252731</v>
      </c>
      <c r="J12340" s="2">
        <v>13.65348</v>
      </c>
      <c r="K12340" s="2">
        <v>0.54797300000000004</v>
      </c>
      <c r="L12340" s="2">
        <v>8.7285000000000001E-2</v>
      </c>
    </row>
    <row r="12341" spans="1:12" x14ac:dyDescent="0.2">
      <c r="A12341" s="2">
        <v>13.65418</v>
      </c>
      <c r="B12341" s="2">
        <v>45.97495</v>
      </c>
      <c r="C12341" s="2">
        <v>2.6657359999999999</v>
      </c>
      <c r="D12341" s="2">
        <v>3.0170089999999998</v>
      </c>
      <c r="F12341" s="2">
        <v>13.65138</v>
      </c>
      <c r="G12341" s="2">
        <v>1.234116</v>
      </c>
      <c r="H12341" s="2">
        <v>1.2535480000000001</v>
      </c>
      <c r="J12341" s="2">
        <v>13.65418</v>
      </c>
      <c r="K12341" s="2">
        <v>0.54825999999999997</v>
      </c>
      <c r="L12341" s="2">
        <v>8.7464E-2</v>
      </c>
    </row>
    <row r="12342" spans="1:12" x14ac:dyDescent="0.2">
      <c r="A12342" s="2">
        <v>13.65488</v>
      </c>
      <c r="B12342" s="2">
        <v>45.944560000000003</v>
      </c>
      <c r="C12342" s="2">
        <v>2.6712099999999999</v>
      </c>
      <c r="D12342" s="2">
        <v>3.0197250000000002</v>
      </c>
      <c r="F12342" s="2">
        <v>13.65208</v>
      </c>
      <c r="G12342" s="2">
        <v>1.2350460000000001</v>
      </c>
      <c r="H12342" s="2">
        <v>1.2545010000000001</v>
      </c>
      <c r="J12342" s="2">
        <v>13.65488</v>
      </c>
      <c r="K12342" s="2">
        <v>0.54875399999999996</v>
      </c>
      <c r="L12342" s="2">
        <v>8.7773000000000004E-2</v>
      </c>
    </row>
    <row r="12343" spans="1:12" x14ac:dyDescent="0.2">
      <c r="A12343" s="2">
        <v>13.65559</v>
      </c>
      <c r="B12343" s="2">
        <v>45.913910000000001</v>
      </c>
      <c r="C12343" s="2">
        <v>2.6764899999999998</v>
      </c>
      <c r="D12343" s="2">
        <v>3.022418</v>
      </c>
      <c r="F12343" s="2">
        <v>13.65278</v>
      </c>
      <c r="G12343" s="2">
        <v>1.2361530000000001</v>
      </c>
      <c r="H12343" s="2">
        <v>1.2556609999999999</v>
      </c>
      <c r="J12343" s="2">
        <v>13.65559</v>
      </c>
      <c r="K12343" s="2">
        <v>0.54860299999999995</v>
      </c>
      <c r="L12343" s="2">
        <v>8.7794999999999998E-2</v>
      </c>
    </row>
    <row r="12344" spans="1:12" x14ac:dyDescent="0.2">
      <c r="A12344" s="2">
        <v>13.65629</v>
      </c>
      <c r="B12344" s="2">
        <v>45.883580000000002</v>
      </c>
      <c r="C12344" s="2">
        <v>2.6820560000000002</v>
      </c>
      <c r="D12344" s="2">
        <v>3.0251570000000001</v>
      </c>
      <c r="F12344" s="2">
        <v>13.65348</v>
      </c>
      <c r="G12344" s="2">
        <v>1.2366790000000001</v>
      </c>
      <c r="H12344" s="2">
        <v>1.2566299999999999</v>
      </c>
      <c r="J12344" s="2">
        <v>13.65629</v>
      </c>
      <c r="K12344" s="2">
        <v>0.54851300000000003</v>
      </c>
      <c r="L12344" s="2">
        <v>8.7725999999999998E-2</v>
      </c>
    </row>
    <row r="12345" spans="1:12" x14ac:dyDescent="0.2">
      <c r="A12345" s="2">
        <v>13.65699</v>
      </c>
      <c r="B12345" s="2">
        <v>45.853529999999999</v>
      </c>
      <c r="C12345" s="2">
        <v>2.6877589999999998</v>
      </c>
      <c r="D12345" s="2">
        <v>3.0279880000000001</v>
      </c>
      <c r="F12345" s="2">
        <v>13.65418</v>
      </c>
      <c r="G12345" s="2">
        <v>1.237366</v>
      </c>
      <c r="H12345" s="2">
        <v>1.2571330000000001</v>
      </c>
      <c r="J12345" s="2">
        <v>13.65699</v>
      </c>
      <c r="K12345" s="2">
        <v>0.548288</v>
      </c>
      <c r="L12345" s="2">
        <v>8.7470999999999993E-2</v>
      </c>
    </row>
    <row r="12346" spans="1:12" x14ac:dyDescent="0.2">
      <c r="A12346" s="2">
        <v>13.657690000000001</v>
      </c>
      <c r="B12346" s="2">
        <v>45.82394</v>
      </c>
      <c r="C12346" s="2">
        <v>2.6936640000000001</v>
      </c>
      <c r="D12346" s="2">
        <v>3.0309170000000001</v>
      </c>
      <c r="F12346" s="2">
        <v>13.65488</v>
      </c>
      <c r="G12346" s="2">
        <v>1.2384189999999999</v>
      </c>
      <c r="H12346" s="2">
        <v>1.258453</v>
      </c>
      <c r="J12346" s="2">
        <v>13.657690000000001</v>
      </c>
      <c r="K12346" s="2">
        <v>0.54845600000000005</v>
      </c>
      <c r="L12346" s="2">
        <v>8.7358000000000005E-2</v>
      </c>
    </row>
    <row r="12347" spans="1:12" x14ac:dyDescent="0.2">
      <c r="A12347" s="2">
        <v>13.658390000000001</v>
      </c>
      <c r="B12347" s="2">
        <v>45.79374</v>
      </c>
      <c r="C12347" s="2">
        <v>2.6993209999999999</v>
      </c>
      <c r="D12347" s="2">
        <v>3.033496</v>
      </c>
      <c r="F12347" s="2">
        <v>13.65559</v>
      </c>
      <c r="G12347" s="2">
        <v>1.239349</v>
      </c>
      <c r="H12347" s="2">
        <v>1.2589950000000001</v>
      </c>
      <c r="J12347" s="2">
        <v>13.658390000000001</v>
      </c>
      <c r="K12347" s="2">
        <v>0.54845200000000005</v>
      </c>
      <c r="L12347" s="2">
        <v>8.6754999999999999E-2</v>
      </c>
    </row>
    <row r="12348" spans="1:12" x14ac:dyDescent="0.2">
      <c r="A12348" s="2">
        <v>13.659090000000001</v>
      </c>
      <c r="B12348" s="2">
        <v>45.763890000000004</v>
      </c>
      <c r="C12348" s="2">
        <v>2.7054279999999999</v>
      </c>
      <c r="D12348" s="2">
        <v>3.0360369999999999</v>
      </c>
      <c r="F12348" s="2">
        <v>13.65629</v>
      </c>
      <c r="G12348" s="2">
        <v>1.240486</v>
      </c>
      <c r="H12348" s="2">
        <v>1.2598339999999999</v>
      </c>
      <c r="J12348" s="2">
        <v>13.659090000000001</v>
      </c>
      <c r="K12348" s="2">
        <v>0.548813</v>
      </c>
      <c r="L12348" s="2">
        <v>8.6163000000000003E-2</v>
      </c>
    </row>
    <row r="12349" spans="1:12" x14ac:dyDescent="0.2">
      <c r="A12349" s="2">
        <v>13.659800000000001</v>
      </c>
      <c r="B12349" s="2">
        <v>45.734310000000001</v>
      </c>
      <c r="C12349" s="2">
        <v>2.7109939999999999</v>
      </c>
      <c r="D12349" s="2">
        <v>3.0391949999999999</v>
      </c>
      <c r="F12349" s="2">
        <v>13.65699</v>
      </c>
      <c r="G12349" s="2">
        <v>1.2416229999999999</v>
      </c>
      <c r="H12349" s="2">
        <v>1.2607269999999999</v>
      </c>
      <c r="J12349" s="2">
        <v>13.659800000000001</v>
      </c>
      <c r="K12349" s="2">
        <v>0.54945900000000003</v>
      </c>
      <c r="L12349" s="2">
        <v>8.5779999999999995E-2</v>
      </c>
    </row>
    <row r="12350" spans="1:12" x14ac:dyDescent="0.2">
      <c r="A12350" s="2">
        <v>13.660500000000001</v>
      </c>
      <c r="B12350" s="2">
        <v>45.704349999999998</v>
      </c>
      <c r="C12350" s="2">
        <v>2.717063</v>
      </c>
      <c r="D12350" s="2">
        <v>3.0418810000000001</v>
      </c>
      <c r="F12350" s="2">
        <v>13.657690000000001</v>
      </c>
      <c r="G12350" s="2">
        <v>1.2422329999999999</v>
      </c>
      <c r="H12350" s="2">
        <v>1.2615130000000001</v>
      </c>
      <c r="J12350" s="2">
        <v>13.660500000000001</v>
      </c>
      <c r="K12350" s="2">
        <v>0.55041499999999999</v>
      </c>
      <c r="L12350" s="2">
        <v>8.5521E-2</v>
      </c>
    </row>
    <row r="12351" spans="1:12" x14ac:dyDescent="0.2">
      <c r="A12351" s="2">
        <v>13.661199999999999</v>
      </c>
      <c r="B12351" s="2">
        <v>45.674819999999997</v>
      </c>
      <c r="C12351" s="2">
        <v>2.723239</v>
      </c>
      <c r="D12351" s="2">
        <v>3.0446580000000001</v>
      </c>
      <c r="F12351" s="2">
        <v>13.658390000000001</v>
      </c>
      <c r="G12351" s="2">
        <v>1.242958</v>
      </c>
      <c r="H12351" s="2">
        <v>1.262138</v>
      </c>
      <c r="J12351" s="2">
        <v>13.661199999999999</v>
      </c>
      <c r="K12351" s="2">
        <v>0.55085899999999999</v>
      </c>
      <c r="L12351" s="2">
        <v>8.4857000000000002E-2</v>
      </c>
    </row>
    <row r="12352" spans="1:12" x14ac:dyDescent="0.2">
      <c r="A12352" s="2">
        <v>13.661899999999999</v>
      </c>
      <c r="B12352" s="2">
        <v>45.64575</v>
      </c>
      <c r="C12352" s="2">
        <v>2.729209</v>
      </c>
      <c r="D12352" s="2">
        <v>3.047282</v>
      </c>
      <c r="F12352" s="2">
        <v>13.659090000000001</v>
      </c>
      <c r="G12352" s="2">
        <v>1.243126</v>
      </c>
      <c r="H12352" s="2">
        <v>1.2630079999999999</v>
      </c>
      <c r="J12352" s="2">
        <v>13.661899999999999</v>
      </c>
      <c r="K12352" s="2">
        <v>0.55081199999999997</v>
      </c>
      <c r="L12352" s="2">
        <v>8.4403000000000006E-2</v>
      </c>
    </row>
    <row r="12353" spans="1:12" x14ac:dyDescent="0.2">
      <c r="A12353" s="2">
        <v>13.662599999999999</v>
      </c>
      <c r="B12353" s="2">
        <v>45.616489999999999</v>
      </c>
      <c r="C12353" s="2">
        <v>2.7347600000000001</v>
      </c>
      <c r="D12353" s="2">
        <v>3.049464</v>
      </c>
      <c r="F12353" s="2">
        <v>13.659800000000001</v>
      </c>
      <c r="G12353" s="2">
        <v>1.2442249999999999</v>
      </c>
      <c r="H12353" s="2">
        <v>1.2635350000000001</v>
      </c>
      <c r="J12353" s="2">
        <v>13.662599999999999</v>
      </c>
      <c r="K12353" s="2">
        <v>0.55043200000000003</v>
      </c>
      <c r="L12353" s="2">
        <v>8.4338999999999997E-2</v>
      </c>
    </row>
    <row r="12354" spans="1:12" x14ac:dyDescent="0.2">
      <c r="A12354" s="2">
        <v>13.6633</v>
      </c>
      <c r="B12354" s="2">
        <v>45.586579999999998</v>
      </c>
      <c r="C12354" s="2">
        <v>2.7402600000000001</v>
      </c>
      <c r="D12354" s="2">
        <v>3.0516920000000001</v>
      </c>
      <c r="F12354" s="2">
        <v>13.660500000000001</v>
      </c>
      <c r="G12354" s="2">
        <v>1.244713</v>
      </c>
      <c r="H12354" s="2">
        <v>1.264702</v>
      </c>
      <c r="J12354" s="2">
        <v>13.6633</v>
      </c>
      <c r="K12354" s="2">
        <v>0.550848</v>
      </c>
      <c r="L12354" s="2">
        <v>8.4265999999999994E-2</v>
      </c>
    </row>
    <row r="12355" spans="1:12" x14ac:dyDescent="0.2">
      <c r="A12355" s="2">
        <v>13.664</v>
      </c>
      <c r="B12355" s="2">
        <v>45.557220000000001</v>
      </c>
      <c r="C12355" s="2">
        <v>2.746394</v>
      </c>
      <c r="D12355" s="2">
        <v>3.0543849999999999</v>
      </c>
      <c r="F12355" s="2">
        <v>13.661199999999999</v>
      </c>
      <c r="G12355" s="2">
        <v>1.2457579999999999</v>
      </c>
      <c r="H12355" s="2">
        <v>1.2659609999999999</v>
      </c>
      <c r="J12355" s="2">
        <v>13.664</v>
      </c>
      <c r="K12355" s="2">
        <v>0.55160699999999996</v>
      </c>
      <c r="L12355" s="2">
        <v>8.4047999999999998E-2</v>
      </c>
    </row>
    <row r="12356" spans="1:12" x14ac:dyDescent="0.2">
      <c r="A12356" s="2">
        <v>13.6647</v>
      </c>
      <c r="B12356" s="2">
        <v>45.527659999999997</v>
      </c>
      <c r="C12356" s="2">
        <v>2.7525249999999999</v>
      </c>
      <c r="D12356" s="2">
        <v>3.0572159999999999</v>
      </c>
      <c r="F12356" s="2">
        <v>13.661899999999999</v>
      </c>
      <c r="G12356" s="2">
        <v>1.246658</v>
      </c>
      <c r="H12356" s="2">
        <v>1.2662960000000001</v>
      </c>
      <c r="J12356" s="2">
        <v>13.6647</v>
      </c>
      <c r="K12356" s="2">
        <v>0.55254300000000001</v>
      </c>
      <c r="L12356" s="2">
        <v>8.3847000000000005E-2</v>
      </c>
    </row>
    <row r="12357" spans="1:12" x14ac:dyDescent="0.2">
      <c r="A12357" s="2">
        <v>13.66541</v>
      </c>
      <c r="B12357" s="2">
        <v>45.49783</v>
      </c>
      <c r="C12357" s="2">
        <v>2.7590819999999998</v>
      </c>
      <c r="D12357" s="2">
        <v>3.0600619999999998</v>
      </c>
      <c r="F12357" s="2">
        <v>13.662599999999999</v>
      </c>
      <c r="G12357" s="2">
        <v>1.2473749999999999</v>
      </c>
      <c r="H12357" s="2">
        <v>1.2671809999999999</v>
      </c>
      <c r="J12357" s="2">
        <v>13.66541</v>
      </c>
      <c r="K12357" s="2">
        <v>0.55301299999999998</v>
      </c>
      <c r="L12357" s="2">
        <v>8.3796999999999996E-2</v>
      </c>
    </row>
    <row r="12358" spans="1:12" x14ac:dyDescent="0.2">
      <c r="A12358" s="2">
        <v>13.66611</v>
      </c>
      <c r="B12358" s="2">
        <v>45.4679</v>
      </c>
      <c r="C12358" s="2">
        <v>2.7651089999999998</v>
      </c>
      <c r="D12358" s="2">
        <v>3.0625789999999999</v>
      </c>
      <c r="F12358" s="2">
        <v>13.6633</v>
      </c>
      <c r="G12358" s="2">
        <v>1.2484440000000001</v>
      </c>
      <c r="H12358" s="2">
        <v>1.2684249999999999</v>
      </c>
      <c r="J12358" s="2">
        <v>13.66611</v>
      </c>
      <c r="K12358" s="2">
        <v>0.55341700000000005</v>
      </c>
      <c r="L12358" s="2">
        <v>8.3492999999999998E-2</v>
      </c>
    </row>
    <row r="12359" spans="1:12" x14ac:dyDescent="0.2">
      <c r="A12359" s="2">
        <v>13.66681</v>
      </c>
      <c r="B12359" s="2">
        <v>45.439340000000001</v>
      </c>
      <c r="C12359" s="2">
        <v>2.7708349999999999</v>
      </c>
      <c r="D12359" s="2">
        <v>3.0652569999999999</v>
      </c>
      <c r="F12359" s="2">
        <v>13.664</v>
      </c>
      <c r="G12359" s="2">
        <v>1.2499769999999999</v>
      </c>
      <c r="H12359" s="2">
        <v>1.2690049999999999</v>
      </c>
      <c r="J12359" s="2">
        <v>13.66681</v>
      </c>
      <c r="K12359" s="2">
        <v>0.55367999999999995</v>
      </c>
      <c r="L12359" s="2">
        <v>8.3098000000000005E-2</v>
      </c>
    </row>
    <row r="12360" spans="1:12" x14ac:dyDescent="0.2">
      <c r="A12360" s="2">
        <v>13.66751</v>
      </c>
      <c r="B12360" s="2">
        <v>45.410089999999997</v>
      </c>
      <c r="C12360" s="2">
        <v>2.7762709999999999</v>
      </c>
      <c r="D12360" s="2">
        <v>3.0678740000000002</v>
      </c>
      <c r="F12360" s="2">
        <v>13.6647</v>
      </c>
      <c r="G12360" s="2">
        <v>1.250931</v>
      </c>
      <c r="H12360" s="2">
        <v>1.2699279999999999</v>
      </c>
      <c r="J12360" s="2">
        <v>13.66751</v>
      </c>
      <c r="K12360" s="2">
        <v>0.55370900000000001</v>
      </c>
      <c r="L12360" s="2">
        <v>8.2839999999999997E-2</v>
      </c>
    </row>
    <row r="12361" spans="1:12" x14ac:dyDescent="0.2">
      <c r="A12361" s="2">
        <v>13.66821</v>
      </c>
      <c r="B12361" s="2">
        <v>45.380540000000003</v>
      </c>
      <c r="C12361" s="2">
        <v>2.7824089999999999</v>
      </c>
      <c r="D12361" s="2">
        <v>3.0699339999999999</v>
      </c>
      <c r="F12361" s="2">
        <v>13.66541</v>
      </c>
      <c r="G12361" s="2">
        <v>1.2522200000000001</v>
      </c>
      <c r="H12361" s="2">
        <v>1.27108</v>
      </c>
      <c r="J12361" s="2">
        <v>13.66821</v>
      </c>
      <c r="K12361" s="2">
        <v>0.554087</v>
      </c>
      <c r="L12361" s="2">
        <v>8.3055000000000004E-2</v>
      </c>
    </row>
    <row r="12362" spans="1:12" x14ac:dyDescent="0.2">
      <c r="A12362" s="2">
        <v>13.66891</v>
      </c>
      <c r="B12362" s="2">
        <v>45.350909999999999</v>
      </c>
      <c r="C12362" s="2">
        <v>2.788062</v>
      </c>
      <c r="D12362" s="2">
        <v>3.0723980000000002</v>
      </c>
      <c r="F12362" s="2">
        <v>13.66611</v>
      </c>
      <c r="G12362" s="2">
        <v>1.252731</v>
      </c>
      <c r="H12362" s="2">
        <v>1.2717290000000001</v>
      </c>
      <c r="J12362" s="2">
        <v>13.66891</v>
      </c>
      <c r="K12362" s="2">
        <v>0.55463200000000001</v>
      </c>
      <c r="L12362" s="2">
        <v>8.3292000000000005E-2</v>
      </c>
    </row>
    <row r="12363" spans="1:12" x14ac:dyDescent="0.2">
      <c r="A12363" s="2">
        <v>13.66961</v>
      </c>
      <c r="B12363" s="2">
        <v>45.321530000000003</v>
      </c>
      <c r="C12363" s="2">
        <v>2.7944749999999998</v>
      </c>
      <c r="D12363" s="2">
        <v>3.0757249999999998</v>
      </c>
      <c r="F12363" s="2">
        <v>13.66681</v>
      </c>
      <c r="G12363" s="2">
        <v>1.2535480000000001</v>
      </c>
      <c r="H12363" s="2">
        <v>1.2723390000000001</v>
      </c>
      <c r="J12363" s="2">
        <v>13.66961</v>
      </c>
      <c r="K12363" s="2">
        <v>0.555118</v>
      </c>
      <c r="L12363" s="2">
        <v>8.3359000000000003E-2</v>
      </c>
    </row>
    <row r="12364" spans="1:12" x14ac:dyDescent="0.2">
      <c r="A12364" s="2">
        <v>13.67032</v>
      </c>
      <c r="B12364" s="2">
        <v>45.291339999999998</v>
      </c>
      <c r="C12364" s="2">
        <v>2.8008109999999999</v>
      </c>
      <c r="D12364" s="2">
        <v>3.0786470000000001</v>
      </c>
      <c r="F12364" s="2">
        <v>13.66751</v>
      </c>
      <c r="G12364" s="2">
        <v>1.2545010000000001</v>
      </c>
      <c r="H12364" s="2">
        <v>1.27372</v>
      </c>
      <c r="J12364" s="2">
        <v>13.67032</v>
      </c>
      <c r="K12364" s="2">
        <v>0.554535</v>
      </c>
      <c r="L12364" s="2">
        <v>8.3516000000000007E-2</v>
      </c>
    </row>
    <row r="12365" spans="1:12" x14ac:dyDescent="0.2">
      <c r="A12365" s="2">
        <v>13.67102</v>
      </c>
      <c r="B12365" s="2">
        <v>45.261539999999997</v>
      </c>
      <c r="C12365" s="2">
        <v>2.807471</v>
      </c>
      <c r="D12365" s="2">
        <v>3.0816599999999998</v>
      </c>
      <c r="F12365" s="2">
        <v>13.66821</v>
      </c>
      <c r="G12365" s="2">
        <v>1.2556609999999999</v>
      </c>
      <c r="H12365" s="2">
        <v>1.274597</v>
      </c>
      <c r="J12365" s="2">
        <v>13.67102</v>
      </c>
      <c r="K12365" s="2">
        <v>0.55416299999999996</v>
      </c>
      <c r="L12365" s="2">
        <v>8.3648E-2</v>
      </c>
    </row>
    <row r="12366" spans="1:12" x14ac:dyDescent="0.2">
      <c r="A12366" s="2">
        <v>13.671720000000001</v>
      </c>
      <c r="B12366" s="2">
        <v>45.232669999999999</v>
      </c>
      <c r="C12366" s="2">
        <v>2.8131170000000001</v>
      </c>
      <c r="D12366" s="2">
        <v>3.0843769999999999</v>
      </c>
      <c r="F12366" s="2">
        <v>13.66891</v>
      </c>
      <c r="G12366" s="2">
        <v>1.2566299999999999</v>
      </c>
      <c r="H12366" s="2">
        <v>1.275658</v>
      </c>
      <c r="J12366" s="2">
        <v>13.671720000000001</v>
      </c>
      <c r="K12366" s="2">
        <v>0.55437999999999998</v>
      </c>
      <c r="L12366" s="2">
        <v>8.3802000000000001E-2</v>
      </c>
    </row>
    <row r="12367" spans="1:12" x14ac:dyDescent="0.2">
      <c r="A12367" s="2">
        <v>13.672420000000001</v>
      </c>
      <c r="B12367" s="2">
        <v>45.202910000000003</v>
      </c>
      <c r="C12367" s="2">
        <v>2.8192400000000002</v>
      </c>
      <c r="D12367" s="2">
        <v>3.087215</v>
      </c>
      <c r="F12367" s="2">
        <v>13.66961</v>
      </c>
      <c r="G12367" s="2">
        <v>1.2571330000000001</v>
      </c>
      <c r="H12367" s="2">
        <v>1.277191</v>
      </c>
      <c r="J12367" s="2">
        <v>13.672420000000001</v>
      </c>
      <c r="K12367" s="2">
        <v>0.55478799999999995</v>
      </c>
      <c r="L12367" s="2">
        <v>8.3646999999999999E-2</v>
      </c>
    </row>
    <row r="12368" spans="1:12" x14ac:dyDescent="0.2">
      <c r="A12368" s="2">
        <v>13.673120000000001</v>
      </c>
      <c r="B12368" s="2">
        <v>45.173430000000003</v>
      </c>
      <c r="C12368" s="2">
        <v>2.825698</v>
      </c>
      <c r="D12368" s="2">
        <v>3.0898620000000001</v>
      </c>
      <c r="F12368" s="2">
        <v>13.67032</v>
      </c>
      <c r="G12368" s="2">
        <v>1.258453</v>
      </c>
      <c r="H12368" s="2">
        <v>1.278122</v>
      </c>
      <c r="J12368" s="2">
        <v>13.673120000000001</v>
      </c>
      <c r="K12368" s="2">
        <v>0.55525800000000003</v>
      </c>
      <c r="L12368" s="2">
        <v>8.3745E-2</v>
      </c>
    </row>
    <row r="12369" spans="1:12" x14ac:dyDescent="0.2">
      <c r="A12369" s="2">
        <v>13.673819999999999</v>
      </c>
      <c r="B12369" s="2">
        <v>45.143459999999997</v>
      </c>
      <c r="C12369" s="2">
        <v>2.8324039999999999</v>
      </c>
      <c r="D12369" s="2">
        <v>3.0927380000000002</v>
      </c>
      <c r="F12369" s="2">
        <v>13.67102</v>
      </c>
      <c r="G12369" s="2">
        <v>1.2589950000000001</v>
      </c>
      <c r="H12369" s="2">
        <v>1.2795259999999999</v>
      </c>
      <c r="J12369" s="2">
        <v>13.673819999999999</v>
      </c>
      <c r="K12369" s="2">
        <v>0.55542000000000002</v>
      </c>
      <c r="L12369" s="2">
        <v>8.3741999999999997E-2</v>
      </c>
    </row>
    <row r="12370" spans="1:12" x14ac:dyDescent="0.2">
      <c r="A12370" s="2">
        <v>13.674519999999999</v>
      </c>
      <c r="B12370" s="2">
        <v>45.11365</v>
      </c>
      <c r="C12370" s="2">
        <v>2.83866</v>
      </c>
      <c r="D12370" s="2">
        <v>3.095729</v>
      </c>
      <c r="F12370" s="2">
        <v>13.671720000000001</v>
      </c>
      <c r="G12370" s="2">
        <v>1.2598339999999999</v>
      </c>
      <c r="H12370" s="2">
        <v>1.2801359999999999</v>
      </c>
      <c r="J12370" s="2">
        <v>13.674519999999999</v>
      </c>
      <c r="K12370" s="2">
        <v>0.555508</v>
      </c>
      <c r="L12370" s="2">
        <v>8.3964999999999998E-2</v>
      </c>
    </row>
    <row r="12371" spans="1:12" x14ac:dyDescent="0.2">
      <c r="A12371" s="2">
        <v>13.675219999999999</v>
      </c>
      <c r="B12371" s="2">
        <v>45.083880000000001</v>
      </c>
      <c r="C12371" s="2">
        <v>2.8448060000000002</v>
      </c>
      <c r="D12371" s="2">
        <v>3.0990329999999999</v>
      </c>
      <c r="F12371" s="2">
        <v>13.672420000000001</v>
      </c>
      <c r="G12371" s="2">
        <v>1.2607269999999999</v>
      </c>
      <c r="H12371" s="2">
        <v>1.280411</v>
      </c>
      <c r="J12371" s="2">
        <v>13.675219999999999</v>
      </c>
      <c r="K12371" s="2">
        <v>0.55572699999999997</v>
      </c>
      <c r="L12371" s="2">
        <v>8.4322999999999995E-2</v>
      </c>
    </row>
    <row r="12372" spans="1:12" x14ac:dyDescent="0.2">
      <c r="A12372" s="2">
        <v>13.675929999999999</v>
      </c>
      <c r="B12372" s="2">
        <v>45.055070000000001</v>
      </c>
      <c r="C12372" s="2">
        <v>2.8505579999999999</v>
      </c>
      <c r="D12372" s="2">
        <v>3.101604</v>
      </c>
      <c r="F12372" s="2">
        <v>13.673120000000001</v>
      </c>
      <c r="G12372" s="2">
        <v>1.2615130000000001</v>
      </c>
      <c r="H12372" s="2">
        <v>1.2816540000000001</v>
      </c>
      <c r="J12372" s="2">
        <v>13.675929999999999</v>
      </c>
      <c r="K12372" s="2">
        <v>0.55619600000000002</v>
      </c>
      <c r="L12372" s="2">
        <v>8.4329000000000001E-2</v>
      </c>
    </row>
    <row r="12373" spans="1:12" x14ac:dyDescent="0.2">
      <c r="A12373" s="2">
        <v>13.676629999999999</v>
      </c>
      <c r="B12373" s="2">
        <v>45.027459999999998</v>
      </c>
      <c r="C12373" s="2">
        <v>2.8569819999999999</v>
      </c>
      <c r="D12373" s="2">
        <v>3.1041289999999999</v>
      </c>
      <c r="F12373" s="2">
        <v>13.673819999999999</v>
      </c>
      <c r="G12373" s="2">
        <v>1.262138</v>
      </c>
      <c r="H12373" s="2">
        <v>1.2826390000000001</v>
      </c>
      <c r="J12373" s="2">
        <v>13.676629999999999</v>
      </c>
      <c r="K12373" s="2">
        <v>0.556423</v>
      </c>
      <c r="L12373" s="2">
        <v>8.4217E-2</v>
      </c>
    </row>
    <row r="12374" spans="1:12" x14ac:dyDescent="0.2">
      <c r="A12374" s="2">
        <v>13.67733</v>
      </c>
      <c r="B12374" s="2">
        <v>45.001600000000003</v>
      </c>
      <c r="C12374" s="2">
        <v>2.863712</v>
      </c>
      <c r="D12374" s="2">
        <v>3.1070890000000002</v>
      </c>
      <c r="F12374" s="2">
        <v>13.674519999999999</v>
      </c>
      <c r="G12374" s="2">
        <v>1.2630079999999999</v>
      </c>
      <c r="H12374" s="2">
        <v>1.283485</v>
      </c>
      <c r="J12374" s="2">
        <v>13.67733</v>
      </c>
      <c r="K12374" s="2">
        <v>0.55675300000000005</v>
      </c>
      <c r="L12374" s="2">
        <v>8.4112999999999993E-2</v>
      </c>
    </row>
    <row r="12375" spans="1:12" x14ac:dyDescent="0.2">
      <c r="A12375" s="2">
        <v>13.67803</v>
      </c>
      <c r="B12375" s="2">
        <v>44.975529999999999</v>
      </c>
      <c r="C12375" s="2">
        <v>2.8700519999999998</v>
      </c>
      <c r="D12375" s="2">
        <v>3.1100880000000002</v>
      </c>
      <c r="F12375" s="2">
        <v>13.675219999999999</v>
      </c>
      <c r="G12375" s="2">
        <v>1.2635350000000001</v>
      </c>
      <c r="H12375" s="2">
        <v>1.2846219999999999</v>
      </c>
      <c r="J12375" s="2">
        <v>13.67803</v>
      </c>
      <c r="K12375" s="2">
        <v>0.55674500000000005</v>
      </c>
      <c r="L12375" s="2">
        <v>8.4641999999999995E-2</v>
      </c>
    </row>
    <row r="12376" spans="1:12" x14ac:dyDescent="0.2">
      <c r="A12376" s="2">
        <v>13.67873</v>
      </c>
      <c r="B12376" s="2">
        <v>44.948140000000002</v>
      </c>
      <c r="C12376" s="2">
        <v>2.8768069999999999</v>
      </c>
      <c r="D12376" s="2">
        <v>3.1136729999999999</v>
      </c>
      <c r="F12376" s="2">
        <v>13.675929999999999</v>
      </c>
      <c r="G12376" s="2">
        <v>1.264702</v>
      </c>
      <c r="H12376" s="2">
        <v>1.2852170000000001</v>
      </c>
      <c r="J12376" s="2">
        <v>13.67873</v>
      </c>
      <c r="K12376" s="2">
        <v>0.55704900000000002</v>
      </c>
      <c r="L12376" s="2">
        <v>8.5135000000000002E-2</v>
      </c>
    </row>
    <row r="12377" spans="1:12" x14ac:dyDescent="0.2">
      <c r="A12377" s="2">
        <v>13.67943</v>
      </c>
      <c r="B12377" s="2">
        <v>44.919080000000001</v>
      </c>
      <c r="C12377" s="2">
        <v>2.883559</v>
      </c>
      <c r="D12377" s="2">
        <v>3.11713</v>
      </c>
      <c r="F12377" s="2">
        <v>13.676629999999999</v>
      </c>
      <c r="G12377" s="2">
        <v>1.2659609999999999</v>
      </c>
      <c r="H12377" s="2">
        <v>1.285782</v>
      </c>
      <c r="J12377" s="2">
        <v>13.67943</v>
      </c>
      <c r="K12377" s="2">
        <v>0.557419</v>
      </c>
      <c r="L12377" s="2">
        <v>8.5279999999999995E-2</v>
      </c>
    </row>
    <row r="12378" spans="1:12" x14ac:dyDescent="0.2">
      <c r="A12378" s="2">
        <v>13.68014</v>
      </c>
      <c r="B12378" s="2">
        <v>44.88937</v>
      </c>
      <c r="C12378" s="2">
        <v>2.8901400000000002</v>
      </c>
      <c r="D12378" s="2">
        <v>3.1199370000000002</v>
      </c>
      <c r="F12378" s="2">
        <v>13.67733</v>
      </c>
      <c r="G12378" s="2">
        <v>1.2662960000000001</v>
      </c>
      <c r="H12378" s="2">
        <v>1.286346</v>
      </c>
      <c r="J12378" s="2">
        <v>13.68014</v>
      </c>
      <c r="K12378" s="2">
        <v>0.55741300000000005</v>
      </c>
      <c r="L12378" s="2">
        <v>8.5356000000000001E-2</v>
      </c>
    </row>
    <row r="12379" spans="1:12" x14ac:dyDescent="0.2">
      <c r="A12379" s="2">
        <v>13.68084</v>
      </c>
      <c r="B12379" s="2">
        <v>44.860030000000002</v>
      </c>
      <c r="C12379" s="2">
        <v>2.8967960000000001</v>
      </c>
      <c r="D12379" s="2">
        <v>3.1232709999999999</v>
      </c>
      <c r="F12379" s="2">
        <v>13.67803</v>
      </c>
      <c r="G12379" s="2">
        <v>1.2671809999999999</v>
      </c>
      <c r="H12379" s="2">
        <v>1.2869870000000001</v>
      </c>
      <c r="J12379" s="2">
        <v>13.68084</v>
      </c>
      <c r="K12379" s="2">
        <v>0.55744000000000005</v>
      </c>
      <c r="L12379" s="2">
        <v>8.5157999999999998E-2</v>
      </c>
    </row>
    <row r="12380" spans="1:12" x14ac:dyDescent="0.2">
      <c r="A12380" s="2">
        <v>13.68154</v>
      </c>
      <c r="B12380" s="2">
        <v>44.83164</v>
      </c>
      <c r="C12380" s="2">
        <v>2.9032200000000001</v>
      </c>
      <c r="D12380" s="2">
        <v>3.1271390000000001</v>
      </c>
      <c r="F12380" s="2">
        <v>13.67873</v>
      </c>
      <c r="G12380" s="2">
        <v>1.2684249999999999</v>
      </c>
      <c r="H12380" s="2">
        <v>1.2884059999999999</v>
      </c>
      <c r="J12380" s="2">
        <v>13.68154</v>
      </c>
      <c r="K12380" s="2">
        <v>0.55806100000000003</v>
      </c>
      <c r="L12380" s="2">
        <v>8.5129999999999997E-2</v>
      </c>
    </row>
    <row r="12381" spans="1:12" x14ac:dyDescent="0.2">
      <c r="A12381" s="2">
        <v>13.68224</v>
      </c>
      <c r="B12381" s="2">
        <v>44.802619999999997</v>
      </c>
      <c r="C12381" s="2">
        <v>2.9100220000000001</v>
      </c>
      <c r="D12381" s="2">
        <v>3.1306949999999998</v>
      </c>
      <c r="F12381" s="2">
        <v>13.67943</v>
      </c>
      <c r="G12381" s="2">
        <v>1.2690049999999999</v>
      </c>
      <c r="H12381" s="2">
        <v>1.289604</v>
      </c>
      <c r="J12381" s="2">
        <v>13.68224</v>
      </c>
      <c r="K12381" s="2">
        <v>0.55860299999999996</v>
      </c>
      <c r="L12381" s="2">
        <v>8.5341E-2</v>
      </c>
    </row>
    <row r="12382" spans="1:12" x14ac:dyDescent="0.2">
      <c r="A12382" s="2">
        <v>13.68294</v>
      </c>
      <c r="B12382" s="2">
        <v>44.773090000000003</v>
      </c>
      <c r="C12382" s="2">
        <v>2.917297</v>
      </c>
      <c r="D12382" s="2">
        <v>3.134036</v>
      </c>
      <c r="F12382" s="2">
        <v>13.68014</v>
      </c>
      <c r="G12382" s="2">
        <v>1.2699279999999999</v>
      </c>
      <c r="H12382" s="2">
        <v>1.29068</v>
      </c>
      <c r="J12382" s="2">
        <v>13.68294</v>
      </c>
      <c r="K12382" s="2">
        <v>0.55845800000000001</v>
      </c>
      <c r="L12382" s="2">
        <v>8.5293999999999995E-2</v>
      </c>
    </row>
    <row r="12383" spans="1:12" x14ac:dyDescent="0.2">
      <c r="A12383" s="2">
        <v>13.68364</v>
      </c>
      <c r="B12383" s="2">
        <v>44.743580000000001</v>
      </c>
      <c r="C12383" s="2">
        <v>2.9241359999999998</v>
      </c>
      <c r="D12383" s="2">
        <v>3.1380340000000002</v>
      </c>
      <c r="F12383" s="2">
        <v>13.68084</v>
      </c>
      <c r="G12383" s="2">
        <v>1.27108</v>
      </c>
      <c r="H12383" s="2">
        <v>1.2916179999999999</v>
      </c>
      <c r="J12383" s="2">
        <v>13.68364</v>
      </c>
      <c r="K12383" s="2">
        <v>0.55838600000000005</v>
      </c>
      <c r="L12383" s="2">
        <v>8.5420999999999997E-2</v>
      </c>
    </row>
    <row r="12384" spans="1:12" x14ac:dyDescent="0.2">
      <c r="A12384" s="2">
        <v>13.684340000000001</v>
      </c>
      <c r="B12384" s="2">
        <v>44.714019999999998</v>
      </c>
      <c r="C12384" s="2">
        <v>2.930469</v>
      </c>
      <c r="D12384" s="2">
        <v>3.1414749999999998</v>
      </c>
      <c r="F12384" s="2">
        <v>13.68154</v>
      </c>
      <c r="G12384" s="2">
        <v>1.2717290000000001</v>
      </c>
      <c r="H12384" s="2">
        <v>1.2922439999999999</v>
      </c>
      <c r="J12384" s="2">
        <v>13.684340000000001</v>
      </c>
      <c r="K12384" s="2">
        <v>0.55870200000000003</v>
      </c>
      <c r="L12384" s="2">
        <v>8.5385000000000003E-2</v>
      </c>
    </row>
    <row r="12385" spans="1:12" x14ac:dyDescent="0.2">
      <c r="A12385" s="2">
        <v>13.685040000000001</v>
      </c>
      <c r="B12385" s="2">
        <v>44.684449999999998</v>
      </c>
      <c r="C12385" s="2">
        <v>2.936763</v>
      </c>
      <c r="D12385" s="2">
        <v>3.1440610000000002</v>
      </c>
      <c r="F12385" s="2">
        <v>13.68224</v>
      </c>
      <c r="G12385" s="2">
        <v>1.2723390000000001</v>
      </c>
      <c r="H12385" s="2">
        <v>1.293228</v>
      </c>
      <c r="J12385" s="2">
        <v>13.685040000000001</v>
      </c>
      <c r="K12385" s="2">
        <v>0.55884500000000004</v>
      </c>
      <c r="L12385" s="2">
        <v>8.5310999999999998E-2</v>
      </c>
    </row>
    <row r="12386" spans="1:12" x14ac:dyDescent="0.2">
      <c r="A12386" s="2">
        <v>13.685750000000001</v>
      </c>
      <c r="B12386" s="2">
        <v>44.654850000000003</v>
      </c>
      <c r="C12386" s="2">
        <v>2.9434459999999998</v>
      </c>
      <c r="D12386" s="2">
        <v>3.1471049999999998</v>
      </c>
      <c r="F12386" s="2">
        <v>13.68294</v>
      </c>
      <c r="G12386" s="2">
        <v>1.27372</v>
      </c>
      <c r="H12386" s="2">
        <v>1.2940750000000001</v>
      </c>
      <c r="J12386" s="2">
        <v>13.685750000000001</v>
      </c>
      <c r="K12386" s="2">
        <v>0.55913000000000002</v>
      </c>
      <c r="L12386" s="2">
        <v>8.5384000000000002E-2</v>
      </c>
    </row>
    <row r="12387" spans="1:12" x14ac:dyDescent="0.2">
      <c r="A12387" s="2">
        <v>13.686450000000001</v>
      </c>
      <c r="B12387" s="2">
        <v>44.625590000000003</v>
      </c>
      <c r="C12387" s="2">
        <v>2.9498169999999999</v>
      </c>
      <c r="D12387" s="2">
        <v>3.1500659999999998</v>
      </c>
      <c r="F12387" s="2">
        <v>13.68364</v>
      </c>
      <c r="G12387" s="2">
        <v>1.274597</v>
      </c>
      <c r="H12387" s="2">
        <v>1.29464</v>
      </c>
      <c r="J12387" s="2">
        <v>13.686450000000001</v>
      </c>
      <c r="K12387" s="2">
        <v>0.55950500000000003</v>
      </c>
      <c r="L12387" s="2">
        <v>8.5148000000000001E-2</v>
      </c>
    </row>
    <row r="12388" spans="1:12" x14ac:dyDescent="0.2">
      <c r="A12388" s="2">
        <v>13.687150000000001</v>
      </c>
      <c r="B12388" s="2">
        <v>44.596330000000002</v>
      </c>
      <c r="C12388" s="2">
        <v>2.9563320000000002</v>
      </c>
      <c r="D12388" s="2">
        <v>3.152736</v>
      </c>
      <c r="F12388" s="2">
        <v>13.684340000000001</v>
      </c>
      <c r="G12388" s="2">
        <v>1.275658</v>
      </c>
      <c r="H12388" s="2">
        <v>1.29538</v>
      </c>
      <c r="J12388" s="2">
        <v>13.687150000000001</v>
      </c>
      <c r="K12388" s="2">
        <v>0.559921</v>
      </c>
      <c r="L12388" s="2">
        <v>8.5000999999999993E-2</v>
      </c>
    </row>
    <row r="12389" spans="1:12" x14ac:dyDescent="0.2">
      <c r="A12389" s="2">
        <v>13.687849999999999</v>
      </c>
      <c r="B12389" s="2">
        <v>44.56738</v>
      </c>
      <c r="C12389" s="2">
        <v>2.9634659999999999</v>
      </c>
      <c r="D12389" s="2">
        <v>3.1552310000000001</v>
      </c>
      <c r="F12389" s="2">
        <v>13.685040000000001</v>
      </c>
      <c r="G12389" s="2">
        <v>1.277191</v>
      </c>
      <c r="H12389" s="2">
        <v>1.2966230000000001</v>
      </c>
      <c r="J12389" s="2">
        <v>13.687849999999999</v>
      </c>
      <c r="K12389" s="2">
        <v>0.55976300000000001</v>
      </c>
      <c r="L12389" s="2">
        <v>8.5170999999999997E-2</v>
      </c>
    </row>
    <row r="12390" spans="1:12" x14ac:dyDescent="0.2">
      <c r="A12390" s="2">
        <v>13.688549999999999</v>
      </c>
      <c r="B12390" s="2">
        <v>44.538670000000003</v>
      </c>
      <c r="C12390" s="2">
        <v>2.969894</v>
      </c>
      <c r="D12390" s="2">
        <v>3.1584120000000002</v>
      </c>
      <c r="F12390" s="2">
        <v>13.685750000000001</v>
      </c>
      <c r="G12390" s="2">
        <v>1.278122</v>
      </c>
      <c r="H12390" s="2">
        <v>1.2976760000000001</v>
      </c>
      <c r="J12390" s="2">
        <v>13.688549999999999</v>
      </c>
      <c r="K12390" s="2">
        <v>0.56004299999999996</v>
      </c>
      <c r="L12390" s="2">
        <v>8.5112999999999994E-2</v>
      </c>
    </row>
    <row r="12391" spans="1:12" x14ac:dyDescent="0.2">
      <c r="A12391" s="2">
        <v>13.689249999999999</v>
      </c>
      <c r="B12391" s="2">
        <v>44.510669999999998</v>
      </c>
      <c r="C12391" s="2">
        <v>2.9766759999999999</v>
      </c>
      <c r="D12391" s="2">
        <v>3.1618529999999998</v>
      </c>
      <c r="F12391" s="2">
        <v>13.686450000000001</v>
      </c>
      <c r="G12391" s="2">
        <v>1.2795259999999999</v>
      </c>
      <c r="H12391" s="2">
        <v>1.298241</v>
      </c>
      <c r="J12391" s="2">
        <v>13.689249999999999</v>
      </c>
      <c r="K12391" s="2">
        <v>0.56002799999999997</v>
      </c>
      <c r="L12391" s="2">
        <v>8.5156999999999997E-2</v>
      </c>
    </row>
    <row r="12392" spans="1:12" x14ac:dyDescent="0.2">
      <c r="A12392" s="2">
        <v>13.68995</v>
      </c>
      <c r="B12392" s="2">
        <v>44.48216</v>
      </c>
      <c r="C12392" s="2">
        <v>2.9835199999999999</v>
      </c>
      <c r="D12392" s="2">
        <v>3.1649579999999999</v>
      </c>
      <c r="F12392" s="2">
        <v>13.687150000000001</v>
      </c>
      <c r="G12392" s="2">
        <v>1.2801359999999999</v>
      </c>
      <c r="H12392" s="2">
        <v>1.2989200000000001</v>
      </c>
      <c r="J12392" s="2">
        <v>13.68995</v>
      </c>
      <c r="K12392" s="2">
        <v>0.56018100000000004</v>
      </c>
      <c r="L12392" s="2">
        <v>8.4994E-2</v>
      </c>
    </row>
    <row r="12393" spans="1:12" x14ac:dyDescent="0.2">
      <c r="A12393" s="2">
        <v>13.690659999999999</v>
      </c>
      <c r="B12393" s="2">
        <v>44.453919999999997</v>
      </c>
      <c r="C12393" s="2">
        <v>2.990329</v>
      </c>
      <c r="D12393" s="2">
        <v>3.1689479999999999</v>
      </c>
      <c r="F12393" s="2">
        <v>13.687849999999999</v>
      </c>
      <c r="G12393" s="2">
        <v>1.280411</v>
      </c>
      <c r="H12393" s="2">
        <v>1.2996749999999999</v>
      </c>
      <c r="J12393" s="2">
        <v>13.690659999999999</v>
      </c>
      <c r="K12393" s="2">
        <v>0.56043200000000004</v>
      </c>
      <c r="L12393" s="2">
        <v>8.4791000000000005E-2</v>
      </c>
    </row>
    <row r="12394" spans="1:12" x14ac:dyDescent="0.2">
      <c r="A12394" s="2">
        <v>13.69136</v>
      </c>
      <c r="B12394" s="2">
        <v>44.425139999999999</v>
      </c>
      <c r="C12394" s="2">
        <v>2.9972110000000001</v>
      </c>
      <c r="D12394" s="2">
        <v>3.1721370000000002</v>
      </c>
      <c r="F12394" s="2">
        <v>13.688549999999999</v>
      </c>
      <c r="G12394" s="2">
        <v>1.2816540000000001</v>
      </c>
      <c r="H12394" s="2">
        <v>1.3004530000000001</v>
      </c>
      <c r="J12394" s="2">
        <v>13.69136</v>
      </c>
      <c r="K12394" s="2">
        <v>0.56040599999999996</v>
      </c>
      <c r="L12394" s="2">
        <v>8.4656999999999996E-2</v>
      </c>
    </row>
    <row r="12395" spans="1:12" x14ac:dyDescent="0.2">
      <c r="A12395" s="2">
        <v>13.69206</v>
      </c>
      <c r="B12395" s="2">
        <v>44.396929999999998</v>
      </c>
      <c r="C12395" s="2">
        <v>3.0040429999999998</v>
      </c>
      <c r="D12395" s="2">
        <v>3.1750289999999999</v>
      </c>
      <c r="F12395" s="2">
        <v>13.689249999999999</v>
      </c>
      <c r="G12395" s="2">
        <v>1.2826390000000001</v>
      </c>
      <c r="H12395" s="2">
        <v>1.3012239999999999</v>
      </c>
      <c r="J12395" s="2">
        <v>13.69206</v>
      </c>
      <c r="K12395" s="2">
        <v>0.56035000000000001</v>
      </c>
      <c r="L12395" s="2">
        <v>8.4359000000000003E-2</v>
      </c>
    </row>
    <row r="12396" spans="1:12" x14ac:dyDescent="0.2">
      <c r="A12396" s="2">
        <v>13.69276</v>
      </c>
      <c r="B12396" s="2">
        <v>44.368589999999998</v>
      </c>
      <c r="C12396" s="2">
        <v>3.0107759999999999</v>
      </c>
      <c r="D12396" s="2">
        <v>3.1782490000000001</v>
      </c>
      <c r="F12396" s="2">
        <v>13.68995</v>
      </c>
      <c r="G12396" s="2">
        <v>1.283485</v>
      </c>
      <c r="H12396" s="2">
        <v>1.3016970000000001</v>
      </c>
      <c r="J12396" s="2">
        <v>13.69276</v>
      </c>
      <c r="K12396" s="2">
        <v>0.560083</v>
      </c>
      <c r="L12396" s="2">
        <v>8.4723000000000007E-2</v>
      </c>
    </row>
    <row r="12397" spans="1:12" x14ac:dyDescent="0.2">
      <c r="A12397" s="2">
        <v>13.69346</v>
      </c>
      <c r="B12397" s="2">
        <v>44.340429999999998</v>
      </c>
      <c r="C12397" s="2">
        <v>3.0175320000000001</v>
      </c>
      <c r="D12397" s="2">
        <v>3.1816279999999999</v>
      </c>
      <c r="F12397" s="2">
        <v>13.690659999999999</v>
      </c>
      <c r="G12397" s="2">
        <v>1.2846219999999999</v>
      </c>
      <c r="H12397" s="2">
        <v>1.3021160000000001</v>
      </c>
      <c r="J12397" s="2">
        <v>13.69346</v>
      </c>
      <c r="K12397" s="2">
        <v>0.56006</v>
      </c>
      <c r="L12397" s="2">
        <v>8.5324999999999998E-2</v>
      </c>
    </row>
    <row r="12398" spans="1:12" x14ac:dyDescent="0.2">
      <c r="A12398" s="2">
        <v>13.69416</v>
      </c>
      <c r="B12398" s="2">
        <v>44.312100000000001</v>
      </c>
      <c r="C12398" s="2">
        <v>3.024486</v>
      </c>
      <c r="D12398" s="2">
        <v>3.1847639999999999</v>
      </c>
      <c r="F12398" s="2">
        <v>13.69136</v>
      </c>
      <c r="G12398" s="2">
        <v>1.2852170000000001</v>
      </c>
      <c r="H12398" s="2">
        <v>1.302834</v>
      </c>
      <c r="J12398" s="2">
        <v>13.69416</v>
      </c>
      <c r="K12398" s="2">
        <v>0.56003000000000003</v>
      </c>
      <c r="L12398" s="2">
        <v>8.5655999999999996E-2</v>
      </c>
    </row>
    <row r="12399" spans="1:12" x14ac:dyDescent="0.2">
      <c r="A12399" s="2">
        <v>13.69486</v>
      </c>
      <c r="B12399" s="2">
        <v>44.283999999999999</v>
      </c>
      <c r="C12399" s="2">
        <v>3.0310549999999998</v>
      </c>
      <c r="D12399" s="2">
        <v>3.18764</v>
      </c>
      <c r="F12399" s="2">
        <v>13.69206</v>
      </c>
      <c r="G12399" s="2">
        <v>1.285782</v>
      </c>
      <c r="H12399" s="2">
        <v>1.3038940000000001</v>
      </c>
      <c r="J12399" s="2">
        <v>13.69486</v>
      </c>
      <c r="K12399" s="2">
        <v>0.55973799999999996</v>
      </c>
      <c r="L12399" s="2">
        <v>8.5885000000000003E-2</v>
      </c>
    </row>
    <row r="12400" spans="1:12" x14ac:dyDescent="0.2">
      <c r="A12400" s="2">
        <v>13.69556</v>
      </c>
      <c r="B12400" s="2">
        <v>44.256189999999997</v>
      </c>
      <c r="C12400" s="2">
        <v>3.0373640000000002</v>
      </c>
      <c r="D12400" s="2">
        <v>3.1908069999999999</v>
      </c>
      <c r="F12400" s="2">
        <v>13.69276</v>
      </c>
      <c r="G12400" s="2">
        <v>1.286346</v>
      </c>
      <c r="H12400" s="2">
        <v>1.3047869999999999</v>
      </c>
      <c r="J12400" s="2">
        <v>13.69556</v>
      </c>
      <c r="K12400" s="2">
        <v>0.55937800000000004</v>
      </c>
      <c r="L12400" s="2">
        <v>8.5820999999999995E-2</v>
      </c>
    </row>
    <row r="12401" spans="1:12" x14ac:dyDescent="0.2">
      <c r="A12401" s="2">
        <v>13.69627</v>
      </c>
      <c r="B12401" s="2">
        <v>44.227690000000003</v>
      </c>
      <c r="C12401" s="2">
        <v>3.0437959999999999</v>
      </c>
      <c r="D12401" s="2">
        <v>3.194232</v>
      </c>
      <c r="F12401" s="2">
        <v>13.69346</v>
      </c>
      <c r="G12401" s="2">
        <v>1.2869870000000001</v>
      </c>
      <c r="H12401" s="2">
        <v>1.305893</v>
      </c>
      <c r="J12401" s="2">
        <v>13.69627</v>
      </c>
      <c r="K12401" s="2">
        <v>0.55924600000000002</v>
      </c>
      <c r="L12401" s="2">
        <v>8.5542000000000007E-2</v>
      </c>
    </row>
    <row r="12402" spans="1:12" x14ac:dyDescent="0.2">
      <c r="A12402" s="2">
        <v>13.69697</v>
      </c>
      <c r="B12402" s="2">
        <v>44.198830000000001</v>
      </c>
      <c r="C12402" s="2">
        <v>3.050967</v>
      </c>
      <c r="D12402" s="2">
        <v>3.198016</v>
      </c>
      <c r="F12402" s="2">
        <v>13.69416</v>
      </c>
      <c r="G12402" s="2">
        <v>1.2884059999999999</v>
      </c>
      <c r="H12402" s="2">
        <v>1.306557</v>
      </c>
      <c r="J12402" s="2">
        <v>13.69697</v>
      </c>
      <c r="K12402" s="2">
        <v>0.55949800000000005</v>
      </c>
      <c r="L12402" s="2">
        <v>8.5402000000000006E-2</v>
      </c>
    </row>
    <row r="12403" spans="1:12" x14ac:dyDescent="0.2">
      <c r="A12403" s="2">
        <v>13.69767</v>
      </c>
      <c r="B12403" s="2">
        <v>44.170250000000003</v>
      </c>
      <c r="C12403" s="2">
        <v>3.058265</v>
      </c>
      <c r="D12403" s="2">
        <v>3.201343</v>
      </c>
      <c r="F12403" s="2">
        <v>13.69486</v>
      </c>
      <c r="G12403" s="2">
        <v>1.289604</v>
      </c>
      <c r="H12403" s="2">
        <v>1.307091</v>
      </c>
      <c r="J12403" s="2">
        <v>13.69767</v>
      </c>
      <c r="K12403" s="2">
        <v>0.56003400000000003</v>
      </c>
      <c r="L12403" s="2">
        <v>8.4880999999999998E-2</v>
      </c>
    </row>
    <row r="12404" spans="1:12" x14ac:dyDescent="0.2">
      <c r="A12404" s="2">
        <v>13.698370000000001</v>
      </c>
      <c r="B12404" s="2">
        <v>44.141680000000001</v>
      </c>
      <c r="C12404" s="2">
        <v>3.0657839999999998</v>
      </c>
      <c r="D12404" s="2">
        <v>3.204799</v>
      </c>
      <c r="F12404" s="2">
        <v>13.69556</v>
      </c>
      <c r="G12404" s="2">
        <v>1.29068</v>
      </c>
      <c r="H12404" s="2">
        <v>1.307938</v>
      </c>
      <c r="J12404" s="2">
        <v>13.698370000000001</v>
      </c>
      <c r="K12404" s="2">
        <v>0.56009100000000001</v>
      </c>
      <c r="L12404" s="2">
        <v>8.4431000000000006E-2</v>
      </c>
    </row>
    <row r="12405" spans="1:12" x14ac:dyDescent="0.2">
      <c r="A12405" s="2">
        <v>13.699070000000001</v>
      </c>
      <c r="B12405" s="2">
        <v>44.113300000000002</v>
      </c>
      <c r="C12405" s="2">
        <v>3.0734629999999998</v>
      </c>
      <c r="D12405" s="2">
        <v>3.2079569999999999</v>
      </c>
      <c r="F12405" s="2">
        <v>13.69627</v>
      </c>
      <c r="G12405" s="2">
        <v>1.2916179999999999</v>
      </c>
      <c r="H12405" s="2">
        <v>1.3086930000000001</v>
      </c>
      <c r="J12405" s="2">
        <v>13.699070000000001</v>
      </c>
      <c r="K12405" s="2">
        <v>0.55974400000000002</v>
      </c>
      <c r="L12405" s="2">
        <v>8.3931000000000006E-2</v>
      </c>
    </row>
    <row r="12406" spans="1:12" x14ac:dyDescent="0.2">
      <c r="A12406" s="2">
        <v>13.699769999999999</v>
      </c>
      <c r="B12406" s="2">
        <v>44.084940000000003</v>
      </c>
      <c r="C12406" s="2">
        <v>3.0808939999999998</v>
      </c>
      <c r="D12406" s="2">
        <v>3.211246</v>
      </c>
      <c r="F12406" s="2">
        <v>13.69697</v>
      </c>
      <c r="G12406" s="2">
        <v>1.2922439999999999</v>
      </c>
      <c r="H12406" s="2">
        <v>1.3097989999999999</v>
      </c>
      <c r="J12406" s="2">
        <v>13.699769999999999</v>
      </c>
      <c r="K12406" s="2">
        <v>0.55950299999999997</v>
      </c>
      <c r="L12406" s="2">
        <v>8.3530999999999994E-2</v>
      </c>
    </row>
    <row r="12407" spans="1:12" x14ac:dyDescent="0.2">
      <c r="A12407" s="2">
        <v>13.700480000000001</v>
      </c>
      <c r="B12407" s="2">
        <v>44.056919999999998</v>
      </c>
      <c r="C12407" s="2">
        <v>3.087764</v>
      </c>
      <c r="D12407" s="2">
        <v>3.2146330000000001</v>
      </c>
      <c r="F12407" s="2">
        <v>13.69767</v>
      </c>
      <c r="G12407" s="2">
        <v>1.293228</v>
      </c>
      <c r="H12407" s="2">
        <v>1.311226</v>
      </c>
      <c r="J12407" s="2">
        <v>13.700480000000001</v>
      </c>
      <c r="K12407" s="2">
        <v>0.55948600000000004</v>
      </c>
      <c r="L12407" s="2">
        <v>8.3529999999999993E-2</v>
      </c>
    </row>
    <row r="12408" spans="1:12" x14ac:dyDescent="0.2">
      <c r="A12408" s="2">
        <v>13.701180000000001</v>
      </c>
      <c r="B12408" s="2">
        <v>44.028080000000003</v>
      </c>
      <c r="C12408" s="2">
        <v>3.0949659999999999</v>
      </c>
      <c r="D12408" s="2">
        <v>3.2180439999999999</v>
      </c>
      <c r="F12408" s="2">
        <v>13.698370000000001</v>
      </c>
      <c r="G12408" s="2">
        <v>1.2940750000000001</v>
      </c>
      <c r="H12408" s="2">
        <v>1.312317</v>
      </c>
      <c r="J12408" s="2">
        <v>13.701180000000001</v>
      </c>
      <c r="K12408" s="2">
        <v>0.55973799999999996</v>
      </c>
      <c r="L12408" s="2">
        <v>8.3740999999999996E-2</v>
      </c>
    </row>
    <row r="12409" spans="1:12" x14ac:dyDescent="0.2">
      <c r="A12409" s="2">
        <v>13.701879999999999</v>
      </c>
      <c r="B12409" s="2">
        <v>43.999229999999997</v>
      </c>
      <c r="C12409" s="2">
        <v>3.1021610000000002</v>
      </c>
      <c r="D12409" s="2">
        <v>3.2210109999999998</v>
      </c>
      <c r="F12409" s="2">
        <v>13.699070000000001</v>
      </c>
      <c r="G12409" s="2">
        <v>1.29464</v>
      </c>
      <c r="H12409" s="2">
        <v>1.313766</v>
      </c>
      <c r="J12409" s="2">
        <v>13.701879999999999</v>
      </c>
      <c r="K12409" s="2">
        <v>0.56004699999999996</v>
      </c>
      <c r="L12409" s="2">
        <v>8.4127999999999994E-2</v>
      </c>
    </row>
    <row r="12410" spans="1:12" x14ac:dyDescent="0.2">
      <c r="A12410" s="2">
        <v>13.702579999999999</v>
      </c>
      <c r="B12410" s="2">
        <v>43.9696</v>
      </c>
      <c r="C12410" s="2">
        <v>3.1092599999999999</v>
      </c>
      <c r="D12410" s="2">
        <v>3.2242769999999998</v>
      </c>
      <c r="F12410" s="2">
        <v>13.699769999999999</v>
      </c>
      <c r="G12410" s="2">
        <v>1.29538</v>
      </c>
      <c r="H12410" s="2">
        <v>1.315086</v>
      </c>
      <c r="J12410" s="2">
        <v>13.702579999999999</v>
      </c>
      <c r="K12410" s="2">
        <v>0.56034600000000001</v>
      </c>
      <c r="L12410" s="2">
        <v>8.4649000000000002E-2</v>
      </c>
    </row>
    <row r="12411" spans="1:12" x14ac:dyDescent="0.2">
      <c r="A12411" s="2">
        <v>13.703279999999999</v>
      </c>
      <c r="B12411" s="2">
        <v>43.9405</v>
      </c>
      <c r="C12411" s="2">
        <v>3.115939</v>
      </c>
      <c r="D12411" s="2">
        <v>3.2278169999999999</v>
      </c>
      <c r="F12411" s="2">
        <v>13.700480000000001</v>
      </c>
      <c r="G12411" s="2">
        <v>1.2966230000000001</v>
      </c>
      <c r="H12411" s="2">
        <v>1.316063</v>
      </c>
      <c r="J12411" s="2">
        <v>13.703279999999999</v>
      </c>
      <c r="K12411" s="2">
        <v>0.56061000000000005</v>
      </c>
      <c r="L12411" s="2">
        <v>8.4417000000000006E-2</v>
      </c>
    </row>
    <row r="12412" spans="1:12" x14ac:dyDescent="0.2">
      <c r="A12412" s="2">
        <v>13.70398</v>
      </c>
      <c r="B12412" s="2">
        <v>43.911900000000003</v>
      </c>
      <c r="C12412" s="2">
        <v>3.1228899999999999</v>
      </c>
      <c r="D12412" s="2">
        <v>3.2309600000000001</v>
      </c>
      <c r="F12412" s="2">
        <v>13.701180000000001</v>
      </c>
      <c r="G12412" s="2">
        <v>1.2976760000000001</v>
      </c>
      <c r="H12412" s="2">
        <v>1.3170090000000001</v>
      </c>
      <c r="J12412" s="2">
        <v>13.70398</v>
      </c>
      <c r="K12412" s="2">
        <v>0.56081599999999998</v>
      </c>
      <c r="L12412" s="2">
        <v>8.4211999999999995E-2</v>
      </c>
    </row>
    <row r="12413" spans="1:12" x14ac:dyDescent="0.2">
      <c r="A12413" s="2">
        <v>13.70468</v>
      </c>
      <c r="B12413" s="2">
        <v>43.883569999999999</v>
      </c>
      <c r="C12413" s="2">
        <v>3.1302829999999999</v>
      </c>
      <c r="D12413" s="2">
        <v>3.23373</v>
      </c>
      <c r="F12413" s="2">
        <v>13.701879999999999</v>
      </c>
      <c r="G12413" s="2">
        <v>1.298241</v>
      </c>
      <c r="H12413" s="2">
        <v>1.318703</v>
      </c>
      <c r="J12413" s="2">
        <v>13.70468</v>
      </c>
      <c r="K12413" s="2">
        <v>0.56072599999999995</v>
      </c>
      <c r="L12413" s="2">
        <v>8.3785999999999999E-2</v>
      </c>
    </row>
    <row r="12414" spans="1:12" x14ac:dyDescent="0.2">
      <c r="A12414" s="2">
        <v>13.70538</v>
      </c>
      <c r="B12414" s="2">
        <v>43.855040000000002</v>
      </c>
      <c r="C12414" s="2">
        <v>3.1371639999999998</v>
      </c>
      <c r="D12414" s="2">
        <v>3.237247</v>
      </c>
      <c r="F12414" s="2">
        <v>13.702579999999999</v>
      </c>
      <c r="G12414" s="2">
        <v>1.2989200000000001</v>
      </c>
      <c r="H12414" s="2">
        <v>1.3197559999999999</v>
      </c>
      <c r="J12414" s="2">
        <v>13.70538</v>
      </c>
      <c r="K12414" s="2">
        <v>0.56092200000000003</v>
      </c>
      <c r="L12414" s="2">
        <v>8.3533999999999997E-2</v>
      </c>
    </row>
    <row r="12415" spans="1:12" x14ac:dyDescent="0.2">
      <c r="A12415" s="2">
        <v>13.70609</v>
      </c>
      <c r="B12415" s="2">
        <v>43.826419999999999</v>
      </c>
      <c r="C12415" s="2">
        <v>3.1445720000000001</v>
      </c>
      <c r="D12415" s="2">
        <v>3.241069</v>
      </c>
      <c r="F12415" s="2">
        <v>13.703279999999999</v>
      </c>
      <c r="G12415" s="2">
        <v>1.2996749999999999</v>
      </c>
      <c r="H12415" s="2">
        <v>1.320999</v>
      </c>
      <c r="J12415" s="2">
        <v>13.70609</v>
      </c>
      <c r="K12415" s="2">
        <v>0.56114600000000003</v>
      </c>
      <c r="L12415" s="2">
        <v>8.412E-2</v>
      </c>
    </row>
    <row r="12416" spans="1:12" x14ac:dyDescent="0.2">
      <c r="A12416" s="2">
        <v>13.70679</v>
      </c>
      <c r="B12416" s="2">
        <v>43.798050000000003</v>
      </c>
      <c r="C12416" s="2">
        <v>3.1521680000000001</v>
      </c>
      <c r="D12416" s="2">
        <v>3.2447539999999999</v>
      </c>
      <c r="F12416" s="2">
        <v>13.70398</v>
      </c>
      <c r="G12416" s="2">
        <v>1.3004530000000001</v>
      </c>
      <c r="H12416" s="2">
        <v>1.322319</v>
      </c>
      <c r="J12416" s="2">
        <v>13.70679</v>
      </c>
      <c r="K12416" s="2">
        <v>0.56109799999999999</v>
      </c>
      <c r="L12416" s="2">
        <v>8.4261000000000003E-2</v>
      </c>
    </row>
    <row r="12417" spans="1:12" x14ac:dyDescent="0.2">
      <c r="A12417" s="2">
        <v>13.70749</v>
      </c>
      <c r="B12417" s="2">
        <v>43.768680000000003</v>
      </c>
      <c r="C12417" s="2">
        <v>3.1598619999999999</v>
      </c>
      <c r="D12417" s="2">
        <v>3.248462</v>
      </c>
      <c r="F12417" s="2">
        <v>13.70468</v>
      </c>
      <c r="G12417" s="2">
        <v>1.3012239999999999</v>
      </c>
      <c r="H12417" s="2">
        <v>1.3228679999999999</v>
      </c>
      <c r="J12417" s="2">
        <v>13.70749</v>
      </c>
      <c r="K12417" s="2">
        <v>0.56106199999999995</v>
      </c>
      <c r="L12417" s="2">
        <v>8.4128999999999995E-2</v>
      </c>
    </row>
    <row r="12418" spans="1:12" x14ac:dyDescent="0.2">
      <c r="A12418" s="2">
        <v>13.70819</v>
      </c>
      <c r="B12418" s="2">
        <v>43.740139999999997</v>
      </c>
      <c r="C12418" s="2">
        <v>3.1668120000000002</v>
      </c>
      <c r="D12418" s="2">
        <v>3.2517200000000002</v>
      </c>
      <c r="F12418" s="2">
        <v>13.70538</v>
      </c>
      <c r="G12418" s="2">
        <v>1.3016970000000001</v>
      </c>
      <c r="H12418" s="2">
        <v>1.323204</v>
      </c>
      <c r="J12418" s="2">
        <v>13.70819</v>
      </c>
      <c r="K12418" s="2">
        <v>0.56115899999999996</v>
      </c>
      <c r="L12418" s="2">
        <v>8.4315000000000001E-2</v>
      </c>
    </row>
    <row r="12419" spans="1:12" x14ac:dyDescent="0.2">
      <c r="A12419" s="2">
        <v>13.70889</v>
      </c>
      <c r="B12419" s="2">
        <v>43.71172</v>
      </c>
      <c r="C12419" s="2">
        <v>3.1741709999999999</v>
      </c>
      <c r="D12419" s="2">
        <v>3.2546650000000001</v>
      </c>
      <c r="F12419" s="2">
        <v>13.70609</v>
      </c>
      <c r="G12419" s="2">
        <v>1.3021160000000001</v>
      </c>
      <c r="H12419" s="2">
        <v>1.323868</v>
      </c>
      <c r="J12419" s="2">
        <v>13.70889</v>
      </c>
      <c r="K12419" s="2">
        <v>0.56115700000000002</v>
      </c>
      <c r="L12419" s="2">
        <v>8.4416000000000005E-2</v>
      </c>
    </row>
    <row r="12420" spans="1:12" x14ac:dyDescent="0.2">
      <c r="A12420" s="2">
        <v>13.70959</v>
      </c>
      <c r="B12420" s="2">
        <v>43.684420000000003</v>
      </c>
      <c r="C12420" s="2">
        <v>3.181705</v>
      </c>
      <c r="D12420" s="2">
        <v>3.257838</v>
      </c>
      <c r="F12420" s="2">
        <v>13.70679</v>
      </c>
      <c r="G12420" s="2">
        <v>1.302834</v>
      </c>
      <c r="H12420" s="2">
        <v>1.3251189999999999</v>
      </c>
      <c r="J12420" s="2">
        <v>13.70959</v>
      </c>
      <c r="K12420" s="2">
        <v>0.56120999999999999</v>
      </c>
      <c r="L12420" s="2">
        <v>8.3950999999999998E-2</v>
      </c>
    </row>
    <row r="12421" spans="1:12" x14ac:dyDescent="0.2">
      <c r="A12421" s="2">
        <v>13.710290000000001</v>
      </c>
      <c r="B12421" s="2">
        <v>43.657139999999998</v>
      </c>
      <c r="C12421" s="2">
        <v>3.1895669999999998</v>
      </c>
      <c r="D12421" s="2">
        <v>3.2606989999999998</v>
      </c>
      <c r="F12421" s="2">
        <v>13.70749</v>
      </c>
      <c r="G12421" s="2">
        <v>1.3038940000000001</v>
      </c>
      <c r="H12421" s="2">
        <v>1.3267819999999999</v>
      </c>
      <c r="J12421" s="2">
        <v>13.710290000000001</v>
      </c>
      <c r="K12421" s="2">
        <v>0.56116999999999995</v>
      </c>
      <c r="L12421" s="2">
        <v>8.3486000000000005E-2</v>
      </c>
    </row>
    <row r="12422" spans="1:12" x14ac:dyDescent="0.2">
      <c r="A12422" s="2">
        <v>13.711</v>
      </c>
      <c r="B12422" s="2">
        <v>43.628709999999998</v>
      </c>
      <c r="C12422" s="2">
        <v>3.197044</v>
      </c>
      <c r="D12422" s="2">
        <v>3.2637740000000002</v>
      </c>
      <c r="F12422" s="2">
        <v>13.70819</v>
      </c>
      <c r="G12422" s="2">
        <v>1.3047869999999999</v>
      </c>
      <c r="H12422" s="2">
        <v>1.3280259999999999</v>
      </c>
      <c r="J12422" s="2">
        <v>13.711</v>
      </c>
      <c r="K12422" s="2">
        <v>0.56135000000000002</v>
      </c>
      <c r="L12422" s="2">
        <v>8.3247000000000002E-2</v>
      </c>
    </row>
    <row r="12423" spans="1:12" x14ac:dyDescent="0.2">
      <c r="A12423" s="2">
        <v>13.7117</v>
      </c>
      <c r="B12423" s="2">
        <v>43.601140000000001</v>
      </c>
      <c r="C12423" s="2">
        <v>3.2041810000000002</v>
      </c>
      <c r="D12423" s="2">
        <v>3.2665440000000001</v>
      </c>
      <c r="F12423" s="2">
        <v>13.70889</v>
      </c>
      <c r="G12423" s="2">
        <v>1.305893</v>
      </c>
      <c r="H12423" s="2">
        <v>1.3288120000000001</v>
      </c>
      <c r="J12423" s="2">
        <v>13.7117</v>
      </c>
      <c r="K12423" s="2">
        <v>0.56124700000000005</v>
      </c>
      <c r="L12423" s="2">
        <v>8.3254999999999996E-2</v>
      </c>
    </row>
    <row r="12424" spans="1:12" x14ac:dyDescent="0.2">
      <c r="A12424" s="2">
        <v>13.712400000000001</v>
      </c>
      <c r="B12424" s="2">
        <v>43.573239999999998</v>
      </c>
      <c r="C12424" s="2">
        <v>3.2116769999999999</v>
      </c>
      <c r="D12424" s="2">
        <v>3.2694960000000002</v>
      </c>
      <c r="F12424" s="2">
        <v>13.70959</v>
      </c>
      <c r="G12424" s="2">
        <v>1.306557</v>
      </c>
      <c r="H12424" s="2">
        <v>1.3291170000000001</v>
      </c>
      <c r="J12424" s="2">
        <v>13.712400000000001</v>
      </c>
      <c r="K12424" s="2">
        <v>0.56039799999999995</v>
      </c>
      <c r="L12424" s="2">
        <v>8.3603999999999998E-2</v>
      </c>
    </row>
    <row r="12425" spans="1:12" x14ac:dyDescent="0.2">
      <c r="A12425" s="2">
        <v>13.713100000000001</v>
      </c>
      <c r="B12425" s="2">
        <v>43.545470000000002</v>
      </c>
      <c r="C12425" s="2">
        <v>3.2200690000000001</v>
      </c>
      <c r="D12425" s="2">
        <v>3.2730969999999999</v>
      </c>
      <c r="F12425" s="2">
        <v>13.710290000000001</v>
      </c>
      <c r="G12425" s="2">
        <v>1.307091</v>
      </c>
      <c r="H12425" s="2">
        <v>1.3302</v>
      </c>
      <c r="J12425" s="2">
        <v>13.713100000000001</v>
      </c>
      <c r="K12425" s="2">
        <v>0.56015400000000004</v>
      </c>
      <c r="L12425" s="2">
        <v>8.3590999999999999E-2</v>
      </c>
    </row>
    <row r="12426" spans="1:12" x14ac:dyDescent="0.2">
      <c r="A12426" s="2">
        <v>13.713800000000001</v>
      </c>
      <c r="B12426" s="2">
        <v>43.517049999999998</v>
      </c>
      <c r="C12426" s="2">
        <v>3.22742</v>
      </c>
      <c r="D12426" s="2">
        <v>3.2760120000000001</v>
      </c>
      <c r="F12426" s="2">
        <v>13.711</v>
      </c>
      <c r="G12426" s="2">
        <v>1.307938</v>
      </c>
      <c r="H12426" s="2">
        <v>1.331871</v>
      </c>
      <c r="J12426" s="2">
        <v>13.713800000000001</v>
      </c>
      <c r="K12426" s="2">
        <v>0.560249</v>
      </c>
      <c r="L12426" s="2">
        <v>8.3878999999999995E-2</v>
      </c>
    </row>
    <row r="12427" spans="1:12" x14ac:dyDescent="0.2">
      <c r="A12427" s="2">
        <v>13.714499999999999</v>
      </c>
      <c r="B12427" s="2">
        <v>43.488419999999998</v>
      </c>
      <c r="C12427" s="2">
        <v>3.2351909999999999</v>
      </c>
      <c r="D12427" s="2">
        <v>3.2790940000000002</v>
      </c>
      <c r="F12427" s="2">
        <v>13.7117</v>
      </c>
      <c r="G12427" s="2">
        <v>1.3086930000000001</v>
      </c>
      <c r="H12427" s="2">
        <v>1.333183</v>
      </c>
      <c r="J12427" s="2">
        <v>13.714499999999999</v>
      </c>
      <c r="K12427" s="2">
        <v>0.56003000000000003</v>
      </c>
      <c r="L12427" s="2">
        <v>8.3876999999999993E-2</v>
      </c>
    </row>
    <row r="12428" spans="1:12" x14ac:dyDescent="0.2">
      <c r="A12428" s="2">
        <v>13.715199999999999</v>
      </c>
      <c r="B12428" s="2">
        <v>43.460560000000001</v>
      </c>
      <c r="C12428" s="2">
        <v>3.2430599999999998</v>
      </c>
      <c r="D12428" s="2">
        <v>3.2824360000000001</v>
      </c>
      <c r="F12428" s="2">
        <v>13.712400000000001</v>
      </c>
      <c r="G12428" s="2">
        <v>1.3097989999999999</v>
      </c>
      <c r="H12428" s="2">
        <v>1.33477</v>
      </c>
      <c r="J12428" s="2">
        <v>13.715199999999999</v>
      </c>
      <c r="K12428" s="2">
        <v>0.55988099999999996</v>
      </c>
      <c r="L12428" s="2">
        <v>8.3910999999999999E-2</v>
      </c>
    </row>
    <row r="12429" spans="1:12" x14ac:dyDescent="0.2">
      <c r="A12429" s="2">
        <v>13.7159</v>
      </c>
      <c r="B12429" s="2">
        <v>43.432589999999998</v>
      </c>
      <c r="C12429" s="2">
        <v>3.2503880000000001</v>
      </c>
      <c r="D12429" s="2">
        <v>3.2850139999999999</v>
      </c>
      <c r="F12429" s="2">
        <v>13.713100000000001</v>
      </c>
      <c r="G12429" s="2">
        <v>1.311226</v>
      </c>
      <c r="H12429" s="2">
        <v>1.3361510000000001</v>
      </c>
      <c r="J12429" s="2">
        <v>13.7159</v>
      </c>
      <c r="K12429" s="2">
        <v>0.55968499999999999</v>
      </c>
      <c r="L12429" s="2">
        <v>8.4055000000000005E-2</v>
      </c>
    </row>
    <row r="12430" spans="1:12" x14ac:dyDescent="0.2">
      <c r="A12430" s="2">
        <v>13.716609999999999</v>
      </c>
      <c r="B12430" s="2">
        <v>43.40446</v>
      </c>
      <c r="C12430" s="2">
        <v>3.2582659999999999</v>
      </c>
      <c r="D12430" s="2">
        <v>3.288043</v>
      </c>
      <c r="F12430" s="2">
        <v>13.713800000000001</v>
      </c>
      <c r="G12430" s="2">
        <v>1.312317</v>
      </c>
      <c r="H12430" s="2">
        <v>1.337456</v>
      </c>
      <c r="J12430" s="2">
        <v>13.716609999999999</v>
      </c>
      <c r="K12430" s="2">
        <v>0.55918900000000005</v>
      </c>
      <c r="L12430" s="2">
        <v>8.4040000000000004E-2</v>
      </c>
    </row>
    <row r="12431" spans="1:12" x14ac:dyDescent="0.2">
      <c r="A12431" s="2">
        <v>13.717309999999999</v>
      </c>
      <c r="B12431" s="2">
        <v>43.376530000000002</v>
      </c>
      <c r="C12431" s="2">
        <v>3.266238</v>
      </c>
      <c r="D12431" s="2">
        <v>3.290813</v>
      </c>
      <c r="F12431" s="2">
        <v>13.714499999999999</v>
      </c>
      <c r="G12431" s="2">
        <v>1.313766</v>
      </c>
      <c r="H12431" s="2">
        <v>1.3381730000000001</v>
      </c>
      <c r="J12431" s="2">
        <v>13.717309999999999</v>
      </c>
      <c r="K12431" s="2">
        <v>0.55892200000000003</v>
      </c>
      <c r="L12431" s="2">
        <v>8.3569000000000004E-2</v>
      </c>
    </row>
    <row r="12432" spans="1:12" x14ac:dyDescent="0.2">
      <c r="A12432" s="2">
        <v>13.71801</v>
      </c>
      <c r="B12432" s="2">
        <v>43.3489</v>
      </c>
      <c r="C12432" s="2">
        <v>3.2737690000000002</v>
      </c>
      <c r="D12432" s="2">
        <v>3.2938800000000001</v>
      </c>
      <c r="F12432" s="2">
        <v>13.715199999999999</v>
      </c>
      <c r="G12432" s="2">
        <v>1.315086</v>
      </c>
      <c r="H12432" s="2">
        <v>1.3388979999999999</v>
      </c>
      <c r="J12432" s="2">
        <v>13.71801</v>
      </c>
      <c r="K12432" s="2">
        <v>0.55921200000000004</v>
      </c>
      <c r="L12432" s="2">
        <v>8.3423999999999998E-2</v>
      </c>
    </row>
    <row r="12433" spans="1:12" x14ac:dyDescent="0.2">
      <c r="A12433" s="2">
        <v>13.71871</v>
      </c>
      <c r="B12433" s="2">
        <v>43.321469999999998</v>
      </c>
      <c r="C12433" s="2">
        <v>3.281955</v>
      </c>
      <c r="D12433" s="2">
        <v>3.2961909999999999</v>
      </c>
      <c r="F12433" s="2">
        <v>13.7159</v>
      </c>
      <c r="G12433" s="2">
        <v>1.316063</v>
      </c>
      <c r="H12433" s="2">
        <v>1.340408</v>
      </c>
      <c r="J12433" s="2">
        <v>13.71871</v>
      </c>
      <c r="K12433" s="2">
        <v>0.55931500000000001</v>
      </c>
      <c r="L12433" s="2">
        <v>8.3379999999999996E-2</v>
      </c>
    </row>
    <row r="12434" spans="1:12" x14ac:dyDescent="0.2">
      <c r="A12434" s="2">
        <v>13.71941</v>
      </c>
      <c r="B12434" s="2">
        <v>43.294969999999999</v>
      </c>
      <c r="C12434" s="2">
        <v>3.2901760000000002</v>
      </c>
      <c r="D12434" s="2">
        <v>3.299083</v>
      </c>
      <c r="F12434" s="2">
        <v>13.716609999999999</v>
      </c>
      <c r="G12434" s="2">
        <v>1.3170090000000001</v>
      </c>
      <c r="H12434" s="2">
        <v>1.341728</v>
      </c>
      <c r="J12434" s="2">
        <v>13.71941</v>
      </c>
      <c r="K12434" s="2">
        <v>0.55902099999999999</v>
      </c>
      <c r="L12434" s="2">
        <v>8.3695000000000006E-2</v>
      </c>
    </row>
    <row r="12435" spans="1:12" x14ac:dyDescent="0.2">
      <c r="A12435" s="2">
        <v>13.72011</v>
      </c>
      <c r="B12435" s="2">
        <v>43.268149999999999</v>
      </c>
      <c r="C12435" s="2">
        <v>3.2978999999999998</v>
      </c>
      <c r="D12435" s="2">
        <v>3.3028590000000002</v>
      </c>
      <c r="F12435" s="2">
        <v>13.717309999999999</v>
      </c>
      <c r="G12435" s="2">
        <v>1.318703</v>
      </c>
      <c r="H12435" s="2">
        <v>1.3425450000000001</v>
      </c>
      <c r="J12435" s="2">
        <v>13.72011</v>
      </c>
      <c r="K12435" s="2">
        <v>0.55891999999999997</v>
      </c>
      <c r="L12435" s="2">
        <v>8.3025000000000002E-2</v>
      </c>
    </row>
    <row r="12436" spans="1:12" x14ac:dyDescent="0.2">
      <c r="A12436" s="2">
        <v>13.72082</v>
      </c>
      <c r="B12436" s="2">
        <v>43.241100000000003</v>
      </c>
      <c r="C12436" s="2">
        <v>3.305663</v>
      </c>
      <c r="D12436" s="2">
        <v>3.3065899999999999</v>
      </c>
      <c r="F12436" s="2">
        <v>13.71801</v>
      </c>
      <c r="G12436" s="2">
        <v>1.3197559999999999</v>
      </c>
      <c r="H12436" s="2">
        <v>1.3432919999999999</v>
      </c>
      <c r="J12436" s="2">
        <v>13.72082</v>
      </c>
      <c r="K12436" s="2">
        <v>0.55913000000000002</v>
      </c>
      <c r="L12436" s="2">
        <v>8.2913000000000001E-2</v>
      </c>
    </row>
    <row r="12437" spans="1:12" x14ac:dyDescent="0.2">
      <c r="A12437" s="2">
        <v>13.72152</v>
      </c>
      <c r="B12437" s="2">
        <v>43.214329999999997</v>
      </c>
      <c r="C12437" s="2">
        <v>3.3138079999999999</v>
      </c>
      <c r="D12437" s="2">
        <v>3.3106409999999999</v>
      </c>
      <c r="F12437" s="2">
        <v>13.71871</v>
      </c>
      <c r="G12437" s="2">
        <v>1.320999</v>
      </c>
      <c r="H12437" s="2">
        <v>1.3448560000000001</v>
      </c>
      <c r="J12437" s="2">
        <v>13.72152</v>
      </c>
      <c r="K12437" s="2">
        <v>0.55907799999999996</v>
      </c>
      <c r="L12437" s="2">
        <v>8.2784999999999997E-2</v>
      </c>
    </row>
    <row r="12438" spans="1:12" x14ac:dyDescent="0.2">
      <c r="A12438" s="2">
        <v>13.72222</v>
      </c>
      <c r="B12438" s="2">
        <v>43.187390000000001</v>
      </c>
      <c r="C12438" s="2">
        <v>3.3220860000000001</v>
      </c>
      <c r="D12438" s="2">
        <v>3.313701</v>
      </c>
      <c r="F12438" s="2">
        <v>13.71941</v>
      </c>
      <c r="G12438" s="2">
        <v>1.322319</v>
      </c>
      <c r="H12438" s="2">
        <v>1.3460620000000001</v>
      </c>
      <c r="J12438" s="2">
        <v>13.72222</v>
      </c>
      <c r="K12438" s="2">
        <v>0.55845599999999995</v>
      </c>
      <c r="L12438" s="2">
        <v>8.2725999999999994E-2</v>
      </c>
    </row>
    <row r="12439" spans="1:12" x14ac:dyDescent="0.2">
      <c r="A12439" s="2">
        <v>13.72292</v>
      </c>
      <c r="B12439" s="2">
        <v>43.160260000000001</v>
      </c>
      <c r="C12439" s="2">
        <v>3.3297569999999999</v>
      </c>
      <c r="D12439" s="2">
        <v>3.3166989999999998</v>
      </c>
      <c r="F12439" s="2">
        <v>13.72011</v>
      </c>
      <c r="G12439" s="2">
        <v>1.3228679999999999</v>
      </c>
      <c r="H12439" s="2">
        <v>1.346695</v>
      </c>
      <c r="J12439" s="2">
        <v>13.72292</v>
      </c>
      <c r="K12439" s="2">
        <v>0.55796400000000002</v>
      </c>
      <c r="L12439" s="2">
        <v>8.2948999999999995E-2</v>
      </c>
    </row>
    <row r="12440" spans="1:12" x14ac:dyDescent="0.2">
      <c r="A12440" s="2">
        <v>13.72362</v>
      </c>
      <c r="B12440" s="2">
        <v>43.133659999999999</v>
      </c>
      <c r="C12440" s="2">
        <v>3.3374359999999998</v>
      </c>
      <c r="D12440" s="2">
        <v>3.3200029999999998</v>
      </c>
      <c r="F12440" s="2">
        <v>13.72082</v>
      </c>
      <c r="G12440" s="2">
        <v>1.323204</v>
      </c>
      <c r="H12440" s="2">
        <v>1.347893</v>
      </c>
      <c r="J12440" s="2">
        <v>13.72362</v>
      </c>
      <c r="K12440" s="2">
        <v>0.55759000000000003</v>
      </c>
      <c r="L12440" s="2">
        <v>8.2843E-2</v>
      </c>
    </row>
    <row r="12441" spans="1:12" x14ac:dyDescent="0.2">
      <c r="A12441" s="2">
        <v>13.724320000000001</v>
      </c>
      <c r="B12441" s="2">
        <v>43.106110000000001</v>
      </c>
      <c r="C12441" s="2">
        <v>3.3449200000000001</v>
      </c>
      <c r="D12441" s="2">
        <v>3.3229860000000002</v>
      </c>
      <c r="F12441" s="2">
        <v>13.72152</v>
      </c>
      <c r="G12441" s="2">
        <v>1.323868</v>
      </c>
      <c r="H12441" s="2">
        <v>1.349426</v>
      </c>
      <c r="J12441" s="2">
        <v>13.724320000000001</v>
      </c>
      <c r="K12441" s="2">
        <v>0.55784</v>
      </c>
      <c r="L12441" s="2">
        <v>8.2744999999999999E-2</v>
      </c>
    </row>
    <row r="12442" spans="1:12" x14ac:dyDescent="0.2">
      <c r="A12442" s="2">
        <v>13.725020000000001</v>
      </c>
      <c r="B12442" s="2">
        <v>43.079189999999997</v>
      </c>
      <c r="C12442" s="2">
        <v>3.3528129999999998</v>
      </c>
      <c r="D12442" s="2">
        <v>3.326244</v>
      </c>
      <c r="F12442" s="2">
        <v>13.72222</v>
      </c>
      <c r="G12442" s="2">
        <v>1.3251189999999999</v>
      </c>
      <c r="H12442" s="2">
        <v>1.350838</v>
      </c>
      <c r="J12442" s="2">
        <v>13.725020000000001</v>
      </c>
      <c r="K12442" s="2">
        <v>0.55813199999999996</v>
      </c>
      <c r="L12442" s="2">
        <v>8.2795999999999995E-2</v>
      </c>
    </row>
    <row r="12443" spans="1:12" x14ac:dyDescent="0.2">
      <c r="A12443" s="2">
        <v>13.725720000000001</v>
      </c>
      <c r="B12443" s="2">
        <v>43.052100000000003</v>
      </c>
      <c r="C12443" s="2">
        <v>3.3608120000000001</v>
      </c>
      <c r="D12443" s="2">
        <v>3.329326</v>
      </c>
      <c r="F12443" s="2">
        <v>13.72292</v>
      </c>
      <c r="G12443" s="2">
        <v>1.3267819999999999</v>
      </c>
      <c r="H12443" s="2">
        <v>1.35199</v>
      </c>
      <c r="J12443" s="2">
        <v>13.725720000000001</v>
      </c>
      <c r="K12443" s="2">
        <v>0.55839000000000005</v>
      </c>
      <c r="L12443" s="2">
        <v>8.2677E-2</v>
      </c>
    </row>
    <row r="12444" spans="1:12" x14ac:dyDescent="0.2">
      <c r="A12444" s="2">
        <v>13.726430000000001</v>
      </c>
      <c r="B12444" s="2">
        <v>43.025449999999999</v>
      </c>
      <c r="C12444" s="2">
        <v>3.3681899999999998</v>
      </c>
      <c r="D12444" s="2">
        <v>3.332614</v>
      </c>
      <c r="F12444" s="2">
        <v>13.72362</v>
      </c>
      <c r="G12444" s="2">
        <v>1.3280259999999999</v>
      </c>
      <c r="H12444" s="2">
        <v>1.353378</v>
      </c>
      <c r="J12444" s="2">
        <v>13.726430000000001</v>
      </c>
      <c r="K12444" s="2">
        <v>0.55867199999999995</v>
      </c>
      <c r="L12444" s="2">
        <v>8.2311999999999996E-2</v>
      </c>
    </row>
    <row r="12445" spans="1:12" x14ac:dyDescent="0.2">
      <c r="A12445" s="2">
        <v>13.727130000000001</v>
      </c>
      <c r="B12445" s="2">
        <v>42.997970000000002</v>
      </c>
      <c r="C12445" s="2">
        <v>3.3760560000000002</v>
      </c>
      <c r="D12445" s="2">
        <v>3.3360240000000001</v>
      </c>
      <c r="F12445" s="2">
        <v>13.724320000000001</v>
      </c>
      <c r="G12445" s="2">
        <v>1.3288120000000001</v>
      </c>
      <c r="H12445" s="2">
        <v>1.354881</v>
      </c>
      <c r="J12445" s="2">
        <v>13.727130000000001</v>
      </c>
      <c r="K12445" s="2">
        <v>0.55875600000000003</v>
      </c>
      <c r="L12445" s="2">
        <v>8.2586999999999994E-2</v>
      </c>
    </row>
    <row r="12446" spans="1:12" x14ac:dyDescent="0.2">
      <c r="A12446" s="2">
        <v>13.727830000000001</v>
      </c>
      <c r="B12446" s="2">
        <v>42.970550000000003</v>
      </c>
      <c r="C12446" s="2">
        <v>3.3841770000000002</v>
      </c>
      <c r="D12446" s="2">
        <v>3.3387410000000002</v>
      </c>
      <c r="F12446" s="2">
        <v>13.725020000000001</v>
      </c>
      <c r="G12446" s="2">
        <v>1.3291170000000001</v>
      </c>
      <c r="H12446" s="2">
        <v>1.3564449999999999</v>
      </c>
      <c r="J12446" s="2">
        <v>13.727830000000001</v>
      </c>
      <c r="K12446" s="2">
        <v>0.55884500000000004</v>
      </c>
      <c r="L12446" s="2">
        <v>8.2447000000000006E-2</v>
      </c>
    </row>
    <row r="12447" spans="1:12" x14ac:dyDescent="0.2">
      <c r="A12447" s="2">
        <v>13.728529999999999</v>
      </c>
      <c r="B12447" s="2">
        <v>42.943620000000003</v>
      </c>
      <c r="C12447" s="2">
        <v>3.3922680000000001</v>
      </c>
      <c r="D12447" s="2">
        <v>3.342273</v>
      </c>
      <c r="F12447" s="2">
        <v>13.725720000000001</v>
      </c>
      <c r="G12447" s="2">
        <v>1.3302</v>
      </c>
      <c r="H12447" s="2">
        <v>1.3579939999999999</v>
      </c>
      <c r="J12447" s="2">
        <v>13.728529999999999</v>
      </c>
      <c r="K12447" s="2">
        <v>0.55904799999999999</v>
      </c>
      <c r="L12447" s="2">
        <v>8.2177E-2</v>
      </c>
    </row>
    <row r="12448" spans="1:12" x14ac:dyDescent="0.2">
      <c r="A12448" s="2">
        <v>13.729229999999999</v>
      </c>
      <c r="B12448" s="2">
        <v>42.91648</v>
      </c>
      <c r="C12448" s="2">
        <v>3.3999320000000002</v>
      </c>
      <c r="D12448" s="2">
        <v>3.346225</v>
      </c>
      <c r="F12448" s="2">
        <v>13.726430000000001</v>
      </c>
      <c r="G12448" s="2">
        <v>1.331871</v>
      </c>
      <c r="H12448" s="2">
        <v>1.3593900000000001</v>
      </c>
      <c r="J12448" s="2">
        <v>13.729229999999999</v>
      </c>
      <c r="K12448" s="2">
        <v>0.55937599999999998</v>
      </c>
      <c r="L12448" s="2">
        <v>8.2355999999999999E-2</v>
      </c>
    </row>
    <row r="12449" spans="1:12" x14ac:dyDescent="0.2">
      <c r="A12449" s="2">
        <v>13.72993</v>
      </c>
      <c r="B12449" s="2">
        <v>42.889890000000001</v>
      </c>
      <c r="C12449" s="2">
        <v>3.4075769999999999</v>
      </c>
      <c r="D12449" s="2">
        <v>3.3499400000000001</v>
      </c>
      <c r="F12449" s="2">
        <v>13.727130000000001</v>
      </c>
      <c r="G12449" s="2">
        <v>1.333183</v>
      </c>
      <c r="H12449" s="2">
        <v>1.3606799999999999</v>
      </c>
      <c r="J12449" s="2">
        <v>13.72993</v>
      </c>
      <c r="K12449" s="2">
        <v>0.55962400000000001</v>
      </c>
      <c r="L12449" s="2">
        <v>8.2372000000000001E-2</v>
      </c>
    </row>
    <row r="12450" spans="1:12" x14ac:dyDescent="0.2">
      <c r="A12450" s="2">
        <v>13.73063</v>
      </c>
      <c r="B12450" s="2">
        <v>42.865270000000002</v>
      </c>
      <c r="C12450" s="2">
        <v>3.4152019999999998</v>
      </c>
      <c r="D12450" s="2">
        <v>3.3529689999999999</v>
      </c>
      <c r="F12450" s="2">
        <v>13.727830000000001</v>
      </c>
      <c r="G12450" s="2">
        <v>1.33477</v>
      </c>
      <c r="H12450" s="2">
        <v>1.361855</v>
      </c>
      <c r="J12450" s="2">
        <v>13.73063</v>
      </c>
      <c r="K12450" s="2">
        <v>0.55981000000000003</v>
      </c>
      <c r="L12450" s="2">
        <v>8.2251000000000005E-2</v>
      </c>
    </row>
    <row r="12451" spans="1:12" x14ac:dyDescent="0.2">
      <c r="A12451" s="2">
        <v>13.731339999999999</v>
      </c>
      <c r="B12451" s="2">
        <v>42.842080000000003</v>
      </c>
      <c r="C12451" s="2">
        <v>3.4233509999999998</v>
      </c>
      <c r="D12451" s="2">
        <v>3.3554409999999999</v>
      </c>
      <c r="F12451" s="2">
        <v>13.728529999999999</v>
      </c>
      <c r="G12451" s="2">
        <v>1.3361510000000001</v>
      </c>
      <c r="H12451" s="2">
        <v>1.3632660000000001</v>
      </c>
      <c r="J12451" s="2">
        <v>13.731339999999999</v>
      </c>
      <c r="K12451" s="2">
        <v>0.55990399999999996</v>
      </c>
      <c r="L12451" s="2">
        <v>8.2434999999999994E-2</v>
      </c>
    </row>
    <row r="12452" spans="1:12" x14ac:dyDescent="0.2">
      <c r="A12452" s="2">
        <v>13.73204</v>
      </c>
      <c r="B12452" s="2">
        <v>42.816850000000002</v>
      </c>
      <c r="C12452" s="2">
        <v>3.4312320000000001</v>
      </c>
      <c r="D12452" s="2">
        <v>3.3584779999999999</v>
      </c>
      <c r="F12452" s="2">
        <v>13.729229999999999</v>
      </c>
      <c r="G12452" s="2">
        <v>1.337456</v>
      </c>
      <c r="H12452" s="2">
        <v>1.3645099999999999</v>
      </c>
      <c r="J12452" s="2">
        <v>13.73204</v>
      </c>
      <c r="K12452" s="2">
        <v>0.55981199999999998</v>
      </c>
      <c r="L12452" s="2">
        <v>8.2414000000000001E-2</v>
      </c>
    </row>
    <row r="12453" spans="1:12" x14ac:dyDescent="0.2">
      <c r="A12453" s="2">
        <v>13.73274</v>
      </c>
      <c r="B12453" s="2">
        <v>42.790550000000003</v>
      </c>
      <c r="C12453" s="2">
        <v>3.4393379999999998</v>
      </c>
      <c r="D12453" s="2">
        <v>3.3614459999999999</v>
      </c>
      <c r="F12453" s="2">
        <v>13.72993</v>
      </c>
      <c r="G12453" s="2">
        <v>1.3381730000000001</v>
      </c>
      <c r="H12453" s="2">
        <v>1.3660049999999999</v>
      </c>
      <c r="J12453" s="2">
        <v>13.73274</v>
      </c>
      <c r="K12453" s="2">
        <v>0.55967299999999998</v>
      </c>
      <c r="L12453" s="2">
        <v>8.2817000000000002E-2</v>
      </c>
    </row>
    <row r="12454" spans="1:12" x14ac:dyDescent="0.2">
      <c r="A12454" s="2">
        <v>13.73344</v>
      </c>
      <c r="B12454" s="2">
        <v>42.763930000000002</v>
      </c>
      <c r="C12454" s="2">
        <v>3.447044</v>
      </c>
      <c r="D12454" s="2">
        <v>3.3644210000000001</v>
      </c>
      <c r="F12454" s="2">
        <v>13.73063</v>
      </c>
      <c r="G12454" s="2">
        <v>1.3388979999999999</v>
      </c>
      <c r="H12454" s="2">
        <v>1.3669819999999999</v>
      </c>
      <c r="J12454" s="2">
        <v>13.73344</v>
      </c>
      <c r="K12454" s="2">
        <v>0.55967699999999998</v>
      </c>
      <c r="L12454" s="2">
        <v>8.3181000000000005E-2</v>
      </c>
    </row>
    <row r="12455" spans="1:12" x14ac:dyDescent="0.2">
      <c r="A12455" s="2">
        <v>13.73414</v>
      </c>
      <c r="B12455" s="2">
        <v>42.737229999999997</v>
      </c>
      <c r="C12455" s="2">
        <v>3.454475</v>
      </c>
      <c r="D12455" s="2">
        <v>3.3682050000000001</v>
      </c>
      <c r="F12455" s="2">
        <v>13.731339999999999</v>
      </c>
      <c r="G12455" s="2">
        <v>1.340408</v>
      </c>
      <c r="H12455" s="2">
        <v>1.367882</v>
      </c>
      <c r="J12455" s="2">
        <v>13.73414</v>
      </c>
      <c r="K12455" s="2">
        <v>0.55992299999999995</v>
      </c>
      <c r="L12455" s="2">
        <v>8.3835999999999994E-2</v>
      </c>
    </row>
    <row r="12456" spans="1:12" x14ac:dyDescent="0.2">
      <c r="A12456" s="2">
        <v>13.73484</v>
      </c>
      <c r="B12456" s="2">
        <v>42.710700000000003</v>
      </c>
      <c r="C12456" s="2">
        <v>3.4623560000000002</v>
      </c>
      <c r="D12456" s="2">
        <v>3.3718900000000001</v>
      </c>
      <c r="F12456" s="2">
        <v>13.73204</v>
      </c>
      <c r="G12456" s="2">
        <v>1.341728</v>
      </c>
      <c r="H12456" s="2">
        <v>1.3685989999999999</v>
      </c>
      <c r="J12456" s="2">
        <v>13.73484</v>
      </c>
      <c r="K12456" s="2">
        <v>0.55998999999999999</v>
      </c>
      <c r="L12456" s="2">
        <v>8.4258E-2</v>
      </c>
    </row>
    <row r="12457" spans="1:12" x14ac:dyDescent="0.2">
      <c r="A12457" s="2">
        <v>13.73554</v>
      </c>
      <c r="B12457" s="2">
        <v>42.68385</v>
      </c>
      <c r="C12457" s="2">
        <v>3.470199</v>
      </c>
      <c r="D12457" s="2">
        <v>3.3752469999999999</v>
      </c>
      <c r="F12457" s="2">
        <v>13.73274</v>
      </c>
      <c r="G12457" s="2">
        <v>1.3425450000000001</v>
      </c>
      <c r="H12457" s="2">
        <v>1.3697429999999999</v>
      </c>
      <c r="J12457" s="2">
        <v>13.73554</v>
      </c>
      <c r="K12457" s="2">
        <v>0.55979699999999999</v>
      </c>
      <c r="L12457" s="2">
        <v>8.4215999999999999E-2</v>
      </c>
    </row>
    <row r="12458" spans="1:12" x14ac:dyDescent="0.2">
      <c r="A12458" s="2">
        <v>13.73624</v>
      </c>
      <c r="B12458" s="2">
        <v>42.657519999999998</v>
      </c>
      <c r="C12458" s="2">
        <v>3.4780720000000001</v>
      </c>
      <c r="D12458" s="2">
        <v>3.3788019999999999</v>
      </c>
      <c r="F12458" s="2">
        <v>13.73344</v>
      </c>
      <c r="G12458" s="2">
        <v>1.3432919999999999</v>
      </c>
      <c r="H12458" s="2">
        <v>1.3710249999999999</v>
      </c>
      <c r="J12458" s="2">
        <v>13.73624</v>
      </c>
      <c r="K12458" s="2">
        <v>0.55952100000000005</v>
      </c>
      <c r="L12458" s="2">
        <v>8.3927000000000002E-2</v>
      </c>
    </row>
    <row r="12459" spans="1:12" x14ac:dyDescent="0.2">
      <c r="A12459" s="2">
        <v>13.73695</v>
      </c>
      <c r="B12459" s="2">
        <v>42.631279999999997</v>
      </c>
      <c r="C12459" s="2">
        <v>3.4862320000000002</v>
      </c>
      <c r="D12459" s="2">
        <v>3.38232</v>
      </c>
      <c r="F12459" s="2">
        <v>13.73414</v>
      </c>
      <c r="G12459" s="2">
        <v>1.3448560000000001</v>
      </c>
      <c r="H12459" s="2">
        <v>1.3721239999999999</v>
      </c>
      <c r="J12459" s="2">
        <v>13.73695</v>
      </c>
      <c r="K12459" s="2">
        <v>0.559006</v>
      </c>
      <c r="L12459" s="2">
        <v>8.3856E-2</v>
      </c>
    </row>
    <row r="12460" spans="1:12" x14ac:dyDescent="0.2">
      <c r="A12460" s="2">
        <v>13.73765</v>
      </c>
      <c r="B12460" s="2">
        <v>42.605759999999997</v>
      </c>
      <c r="C12460" s="2">
        <v>3.4949560000000002</v>
      </c>
      <c r="D12460" s="2">
        <v>3.3860350000000001</v>
      </c>
      <c r="F12460" s="2">
        <v>13.73484</v>
      </c>
      <c r="G12460" s="2">
        <v>1.3460620000000001</v>
      </c>
      <c r="H12460" s="2">
        <v>1.373184</v>
      </c>
      <c r="J12460" s="2">
        <v>13.73765</v>
      </c>
      <c r="K12460" s="2">
        <v>0.55873300000000004</v>
      </c>
      <c r="L12460" s="2">
        <v>8.3429000000000003E-2</v>
      </c>
    </row>
    <row r="12461" spans="1:12" x14ac:dyDescent="0.2">
      <c r="A12461" s="2">
        <v>13.738350000000001</v>
      </c>
      <c r="B12461" s="2">
        <v>42.58032</v>
      </c>
      <c r="C12461" s="2">
        <v>3.5034900000000002</v>
      </c>
      <c r="D12461" s="2">
        <v>3.389507</v>
      </c>
      <c r="F12461" s="2">
        <v>13.73554</v>
      </c>
      <c r="G12461" s="2">
        <v>1.346695</v>
      </c>
      <c r="H12461" s="2">
        <v>1.374031</v>
      </c>
      <c r="J12461" s="2">
        <v>13.738350000000001</v>
      </c>
      <c r="K12461" s="2">
        <v>0.55879599999999996</v>
      </c>
      <c r="L12461" s="2">
        <v>8.3918999999999994E-2</v>
      </c>
    </row>
    <row r="12462" spans="1:12" x14ac:dyDescent="0.2">
      <c r="A12462" s="2">
        <v>13.739050000000001</v>
      </c>
      <c r="B12462" s="2">
        <v>42.554699999999997</v>
      </c>
      <c r="C12462" s="2">
        <v>3.511768</v>
      </c>
      <c r="D12462" s="2">
        <v>3.3924669999999999</v>
      </c>
      <c r="F12462" s="2">
        <v>13.73624</v>
      </c>
      <c r="G12462" s="2">
        <v>1.347893</v>
      </c>
      <c r="H12462" s="2">
        <v>1.374771</v>
      </c>
      <c r="J12462" s="2">
        <v>13.739050000000001</v>
      </c>
      <c r="K12462" s="2">
        <v>0.55877299999999996</v>
      </c>
      <c r="L12462" s="2">
        <v>8.4175E-2</v>
      </c>
    </row>
    <row r="12463" spans="1:12" x14ac:dyDescent="0.2">
      <c r="A12463" s="2">
        <v>13.739750000000001</v>
      </c>
      <c r="B12463" s="2">
        <v>42.528660000000002</v>
      </c>
      <c r="C12463" s="2">
        <v>3.5198619999999998</v>
      </c>
      <c r="D12463" s="2">
        <v>3.3959990000000002</v>
      </c>
      <c r="F12463" s="2">
        <v>13.73695</v>
      </c>
      <c r="G12463" s="2">
        <v>1.349426</v>
      </c>
      <c r="H12463" s="2">
        <v>1.3755189999999999</v>
      </c>
      <c r="J12463" s="2">
        <v>13.739750000000001</v>
      </c>
      <c r="K12463" s="2">
        <v>0.55889900000000003</v>
      </c>
      <c r="L12463" s="2">
        <v>8.4648000000000001E-2</v>
      </c>
    </row>
    <row r="12464" spans="1:12" x14ac:dyDescent="0.2">
      <c r="A12464" s="2">
        <v>13.740449999999999</v>
      </c>
      <c r="B12464" s="2">
        <v>42.502740000000003</v>
      </c>
      <c r="C12464" s="2">
        <v>3.5279530000000001</v>
      </c>
      <c r="D12464" s="2">
        <v>3.3991419999999999</v>
      </c>
      <c r="F12464" s="2">
        <v>13.73765</v>
      </c>
      <c r="G12464" s="2">
        <v>1.350838</v>
      </c>
      <c r="H12464" s="2">
        <v>1.3762589999999999</v>
      </c>
      <c r="J12464" s="2">
        <v>13.740449999999999</v>
      </c>
      <c r="K12464" s="2">
        <v>0.55922899999999998</v>
      </c>
      <c r="L12464" s="2">
        <v>8.4999000000000005E-2</v>
      </c>
    </row>
    <row r="12465" spans="1:12" x14ac:dyDescent="0.2">
      <c r="A12465" s="2">
        <v>13.741149999999999</v>
      </c>
      <c r="B12465" s="2">
        <v>42.476979999999998</v>
      </c>
      <c r="C12465" s="2">
        <v>3.5362010000000001</v>
      </c>
      <c r="D12465" s="2">
        <v>3.4017520000000001</v>
      </c>
      <c r="F12465" s="2">
        <v>13.738350000000001</v>
      </c>
      <c r="G12465" s="2">
        <v>1.35199</v>
      </c>
      <c r="H12465" s="2">
        <v>1.377556</v>
      </c>
      <c r="J12465" s="2">
        <v>13.741149999999999</v>
      </c>
      <c r="K12465" s="2">
        <v>0.55940199999999995</v>
      </c>
      <c r="L12465" s="2">
        <v>8.4166000000000005E-2</v>
      </c>
    </row>
    <row r="12466" spans="1:12" x14ac:dyDescent="0.2">
      <c r="A12466" s="2">
        <v>13.741860000000001</v>
      </c>
      <c r="B12466" s="2">
        <v>42.450659999999999</v>
      </c>
      <c r="C12466" s="2">
        <v>3.5445319999999998</v>
      </c>
      <c r="D12466" s="2">
        <v>3.4047879999999999</v>
      </c>
      <c r="F12466" s="2">
        <v>13.739050000000001</v>
      </c>
      <c r="G12466" s="2">
        <v>1.353378</v>
      </c>
      <c r="H12466" s="2">
        <v>1.3789830000000001</v>
      </c>
      <c r="J12466" s="2">
        <v>13.741860000000001</v>
      </c>
      <c r="K12466" s="2">
        <v>0.55960299999999996</v>
      </c>
      <c r="L12466" s="2">
        <v>8.3811999999999998E-2</v>
      </c>
    </row>
    <row r="12467" spans="1:12" x14ac:dyDescent="0.2">
      <c r="A12467" s="2">
        <v>13.742559999999999</v>
      </c>
      <c r="B12467" s="2">
        <v>42.424370000000003</v>
      </c>
      <c r="C12467" s="2">
        <v>3.5528629999999999</v>
      </c>
      <c r="D12467" s="2">
        <v>3.4077259999999998</v>
      </c>
      <c r="F12467" s="2">
        <v>13.739750000000001</v>
      </c>
      <c r="G12467" s="2">
        <v>1.354881</v>
      </c>
      <c r="H12467" s="2">
        <v>1.3804860000000001</v>
      </c>
      <c r="J12467" s="2">
        <v>13.742559999999999</v>
      </c>
      <c r="K12467" s="2">
        <v>0.55998400000000004</v>
      </c>
      <c r="L12467" s="2">
        <v>8.4075999999999998E-2</v>
      </c>
    </row>
    <row r="12468" spans="1:12" x14ac:dyDescent="0.2">
      <c r="A12468" s="2">
        <v>13.743259999999999</v>
      </c>
      <c r="B12468" s="2">
        <v>42.398060000000001</v>
      </c>
      <c r="C12468" s="2">
        <v>3.560924</v>
      </c>
      <c r="D12468" s="2">
        <v>3.4106169999999998</v>
      </c>
      <c r="F12468" s="2">
        <v>13.740449999999999</v>
      </c>
      <c r="G12468" s="2">
        <v>1.3564449999999999</v>
      </c>
      <c r="H12468" s="2">
        <v>1.3825149999999999</v>
      </c>
      <c r="J12468" s="2">
        <v>13.743259999999999</v>
      </c>
      <c r="K12468" s="2">
        <v>0.560392</v>
      </c>
      <c r="L12468" s="2">
        <v>8.3679000000000003E-2</v>
      </c>
    </row>
    <row r="12469" spans="1:12" x14ac:dyDescent="0.2">
      <c r="A12469" s="2">
        <v>13.74396</v>
      </c>
      <c r="B12469" s="2">
        <v>42.371389999999998</v>
      </c>
      <c r="C12469" s="2">
        <v>3.5681949999999998</v>
      </c>
      <c r="D12469" s="2">
        <v>3.4142939999999999</v>
      </c>
      <c r="F12469" s="2">
        <v>13.741149999999999</v>
      </c>
      <c r="G12469" s="2">
        <v>1.3579939999999999</v>
      </c>
      <c r="H12469" s="2">
        <v>1.383278</v>
      </c>
      <c r="J12469" s="2">
        <v>13.74396</v>
      </c>
      <c r="K12469" s="2">
        <v>0.56068799999999996</v>
      </c>
      <c r="L12469" s="2">
        <v>8.3658999999999997E-2</v>
      </c>
    </row>
    <row r="12470" spans="1:12" x14ac:dyDescent="0.2">
      <c r="A12470" s="2">
        <v>13.74466</v>
      </c>
      <c r="B12470" s="2">
        <v>42.344380000000001</v>
      </c>
      <c r="C12470" s="2">
        <v>3.5752670000000002</v>
      </c>
      <c r="D12470" s="2">
        <v>3.4173079999999998</v>
      </c>
      <c r="F12470" s="2">
        <v>13.741860000000001</v>
      </c>
      <c r="G12470" s="2">
        <v>1.3593900000000001</v>
      </c>
      <c r="H12470" s="2">
        <v>1.384193</v>
      </c>
      <c r="J12470" s="2">
        <v>13.74466</v>
      </c>
      <c r="K12470" s="2">
        <v>0.56093199999999999</v>
      </c>
      <c r="L12470" s="2">
        <v>8.3848000000000006E-2</v>
      </c>
    </row>
    <row r="12471" spans="1:12" x14ac:dyDescent="0.2">
      <c r="A12471" s="2">
        <v>13.74536</v>
      </c>
      <c r="B12471" s="2">
        <v>42.317160000000001</v>
      </c>
      <c r="C12471" s="2">
        <v>3.5827969999999998</v>
      </c>
      <c r="D12471" s="2">
        <v>3.420566</v>
      </c>
      <c r="F12471" s="2">
        <v>13.742559999999999</v>
      </c>
      <c r="G12471" s="2">
        <v>1.3606799999999999</v>
      </c>
      <c r="H12471" s="2">
        <v>1.3851389999999999</v>
      </c>
      <c r="J12471" s="2">
        <v>13.74536</v>
      </c>
      <c r="K12471" s="2">
        <v>0.56120700000000001</v>
      </c>
      <c r="L12471" s="2">
        <v>8.4042000000000006E-2</v>
      </c>
    </row>
    <row r="12472" spans="1:12" x14ac:dyDescent="0.2">
      <c r="A12472" s="2">
        <v>13.74606</v>
      </c>
      <c r="B12472" s="2">
        <v>42.29025</v>
      </c>
      <c r="C12472" s="2">
        <v>3.590903</v>
      </c>
      <c r="D12472" s="2">
        <v>3.4244110000000001</v>
      </c>
      <c r="F12472" s="2">
        <v>13.743259999999999</v>
      </c>
      <c r="G12472" s="2">
        <v>1.361855</v>
      </c>
      <c r="H12472" s="2">
        <v>1.385475</v>
      </c>
      <c r="J12472" s="2">
        <v>13.74606</v>
      </c>
      <c r="K12472" s="2">
        <v>0.56131699999999995</v>
      </c>
      <c r="L12472" s="2">
        <v>8.4675E-2</v>
      </c>
    </row>
    <row r="12473" spans="1:12" x14ac:dyDescent="0.2">
      <c r="A12473" s="2">
        <v>13.74677</v>
      </c>
      <c r="B12473" s="2">
        <v>42.263390000000001</v>
      </c>
      <c r="C12473" s="2">
        <v>3.5993029999999999</v>
      </c>
      <c r="D12473" s="2">
        <v>3.4281109999999999</v>
      </c>
      <c r="F12473" s="2">
        <v>13.74396</v>
      </c>
      <c r="G12473" s="2">
        <v>1.3632660000000001</v>
      </c>
      <c r="H12473" s="2">
        <v>1.38636</v>
      </c>
      <c r="J12473" s="2">
        <v>13.74677</v>
      </c>
      <c r="K12473" s="2">
        <v>0.56153900000000001</v>
      </c>
      <c r="L12473" s="2">
        <v>8.4369E-2</v>
      </c>
    </row>
    <row r="12474" spans="1:12" x14ac:dyDescent="0.2">
      <c r="A12474" s="2">
        <v>13.74747</v>
      </c>
      <c r="B12474" s="2">
        <v>42.236579999999996</v>
      </c>
      <c r="C12474" s="2">
        <v>3.607669</v>
      </c>
      <c r="D12474" s="2">
        <v>3.431667</v>
      </c>
      <c r="F12474" s="2">
        <v>13.74466</v>
      </c>
      <c r="G12474" s="2">
        <v>1.3645099999999999</v>
      </c>
      <c r="H12474" s="2">
        <v>1.3879319999999999</v>
      </c>
      <c r="J12474" s="2">
        <v>13.74747</v>
      </c>
      <c r="K12474" s="2">
        <v>0.56239899999999998</v>
      </c>
      <c r="L12474" s="2">
        <v>8.4364999999999996E-2</v>
      </c>
    </row>
    <row r="12475" spans="1:12" x14ac:dyDescent="0.2">
      <c r="A12475" s="2">
        <v>13.74817</v>
      </c>
      <c r="B12475" s="2">
        <v>42.209969999999998</v>
      </c>
      <c r="C12475" s="2">
        <v>3.6155620000000002</v>
      </c>
      <c r="D12475" s="2">
        <v>3.4351069999999999</v>
      </c>
      <c r="F12475" s="2">
        <v>13.74536</v>
      </c>
      <c r="G12475" s="2">
        <v>1.3660049999999999</v>
      </c>
      <c r="H12475" s="2">
        <v>1.3890910000000001</v>
      </c>
      <c r="J12475" s="2">
        <v>13.74817</v>
      </c>
      <c r="K12475" s="2">
        <v>0.56293899999999997</v>
      </c>
      <c r="L12475" s="2">
        <v>8.3842E-2</v>
      </c>
    </row>
    <row r="12476" spans="1:12" x14ac:dyDescent="0.2">
      <c r="A12476" s="2">
        <v>13.74887</v>
      </c>
      <c r="B12476" s="2">
        <v>42.183320000000002</v>
      </c>
      <c r="C12476" s="2">
        <v>3.6238429999999999</v>
      </c>
      <c r="D12476" s="2">
        <v>3.438358</v>
      </c>
      <c r="F12476" s="2">
        <v>13.74606</v>
      </c>
      <c r="G12476" s="2">
        <v>1.3669819999999999</v>
      </c>
      <c r="H12476" s="2">
        <v>1.3901140000000001</v>
      </c>
      <c r="J12476" s="2">
        <v>13.74887</v>
      </c>
      <c r="K12476" s="2">
        <v>0.56318100000000004</v>
      </c>
      <c r="L12476" s="2">
        <v>8.3581000000000003E-2</v>
      </c>
    </row>
    <row r="12477" spans="1:12" x14ac:dyDescent="0.2">
      <c r="A12477" s="2">
        <v>13.74957</v>
      </c>
      <c r="B12477" s="2">
        <v>42.156709999999997</v>
      </c>
      <c r="C12477" s="2">
        <v>3.6322199999999998</v>
      </c>
      <c r="D12477" s="2">
        <v>3.4418980000000001</v>
      </c>
      <c r="F12477" s="2">
        <v>13.74677</v>
      </c>
      <c r="G12477" s="2">
        <v>1.367882</v>
      </c>
      <c r="H12477" s="2">
        <v>1.390846</v>
      </c>
      <c r="J12477" s="2">
        <v>13.74957</v>
      </c>
      <c r="K12477" s="2">
        <v>0.56364599999999998</v>
      </c>
      <c r="L12477" s="2">
        <v>8.3381999999999998E-2</v>
      </c>
    </row>
    <row r="12478" spans="1:12" x14ac:dyDescent="0.2">
      <c r="A12478" s="2">
        <v>13.75027</v>
      </c>
      <c r="B12478" s="2">
        <v>42.13017</v>
      </c>
      <c r="C12478" s="2">
        <v>3.6402350000000001</v>
      </c>
      <c r="D12478" s="2">
        <v>3.445567</v>
      </c>
      <c r="F12478" s="2">
        <v>13.74747</v>
      </c>
      <c r="G12478" s="2">
        <v>1.3685989999999999</v>
      </c>
      <c r="H12478" s="2">
        <v>1.391464</v>
      </c>
      <c r="J12478" s="2">
        <v>13.75027</v>
      </c>
      <c r="K12478" s="2">
        <v>0.56396100000000005</v>
      </c>
      <c r="L12478" s="2">
        <v>8.3118999999999998E-2</v>
      </c>
    </row>
    <row r="12479" spans="1:12" x14ac:dyDescent="0.2">
      <c r="A12479" s="2">
        <v>13.750970000000001</v>
      </c>
      <c r="B12479" s="2">
        <v>42.10371</v>
      </c>
      <c r="C12479" s="2">
        <v>3.6482570000000001</v>
      </c>
      <c r="D12479" s="2">
        <v>3.448871</v>
      </c>
      <c r="F12479" s="2">
        <v>13.74817</v>
      </c>
      <c r="G12479" s="2">
        <v>1.3697429999999999</v>
      </c>
      <c r="H12479" s="2">
        <v>1.3924639999999999</v>
      </c>
      <c r="J12479" s="2">
        <v>13.750970000000001</v>
      </c>
      <c r="K12479" s="2">
        <v>0.56431200000000004</v>
      </c>
      <c r="L12479" s="2">
        <v>8.2932000000000006E-2</v>
      </c>
    </row>
    <row r="12480" spans="1:12" x14ac:dyDescent="0.2">
      <c r="A12480" s="2">
        <v>13.75168</v>
      </c>
      <c r="B12480" s="2">
        <v>42.077089999999998</v>
      </c>
      <c r="C12480" s="2">
        <v>3.65665</v>
      </c>
      <c r="D12480" s="2">
        <v>3.4519679999999999</v>
      </c>
      <c r="F12480" s="2">
        <v>13.74887</v>
      </c>
      <c r="G12480" s="2">
        <v>1.3710249999999999</v>
      </c>
      <c r="H12480" s="2">
        <v>1.3933720000000001</v>
      </c>
      <c r="J12480" s="2">
        <v>13.75168</v>
      </c>
      <c r="K12480" s="2">
        <v>0.56495799999999996</v>
      </c>
      <c r="L12480" s="2">
        <v>8.3325999999999997E-2</v>
      </c>
    </row>
    <row r="12481" spans="1:12" x14ac:dyDescent="0.2">
      <c r="A12481" s="2">
        <v>13.75238</v>
      </c>
      <c r="B12481" s="2">
        <v>42.0501</v>
      </c>
      <c r="C12481" s="2">
        <v>3.6651570000000002</v>
      </c>
      <c r="D12481" s="2">
        <v>3.4549129999999999</v>
      </c>
      <c r="F12481" s="2">
        <v>13.74957</v>
      </c>
      <c r="G12481" s="2">
        <v>1.3721239999999999</v>
      </c>
      <c r="H12481" s="2">
        <v>1.3944019999999999</v>
      </c>
      <c r="J12481" s="2">
        <v>13.75238</v>
      </c>
      <c r="K12481" s="2">
        <v>0.56550400000000001</v>
      </c>
      <c r="L12481" s="2">
        <v>8.3868999999999999E-2</v>
      </c>
    </row>
    <row r="12482" spans="1:12" x14ac:dyDescent="0.2">
      <c r="A12482" s="2">
        <v>13.753080000000001</v>
      </c>
      <c r="B12482" s="2">
        <v>42.023470000000003</v>
      </c>
      <c r="C12482" s="2">
        <v>3.6736629999999999</v>
      </c>
      <c r="D12482" s="2">
        <v>3.4580570000000002</v>
      </c>
      <c r="F12482" s="2">
        <v>13.75027</v>
      </c>
      <c r="G12482" s="2">
        <v>1.373184</v>
      </c>
      <c r="H12482" s="2">
        <v>1.3953089999999999</v>
      </c>
      <c r="J12482" s="2">
        <v>13.753080000000001</v>
      </c>
      <c r="K12482" s="2">
        <v>0.56584299999999998</v>
      </c>
      <c r="L12482" s="2">
        <v>8.4085999999999994E-2</v>
      </c>
    </row>
    <row r="12483" spans="1:12" x14ac:dyDescent="0.2">
      <c r="A12483" s="2">
        <v>13.753780000000001</v>
      </c>
      <c r="B12483" s="2">
        <v>41.996899999999997</v>
      </c>
      <c r="C12483" s="2">
        <v>3.6817540000000002</v>
      </c>
      <c r="D12483" s="2">
        <v>3.4617420000000001</v>
      </c>
      <c r="F12483" s="2">
        <v>13.750970000000001</v>
      </c>
      <c r="G12483" s="2">
        <v>1.374031</v>
      </c>
      <c r="H12483" s="2">
        <v>1.3957980000000001</v>
      </c>
      <c r="J12483" s="2">
        <v>13.753780000000001</v>
      </c>
      <c r="K12483" s="2">
        <v>0.56640800000000002</v>
      </c>
      <c r="L12483" s="2">
        <v>8.4258E-2</v>
      </c>
    </row>
    <row r="12484" spans="1:12" x14ac:dyDescent="0.2">
      <c r="A12484" s="2">
        <v>13.754479999999999</v>
      </c>
      <c r="B12484" s="2">
        <v>41.969769999999997</v>
      </c>
      <c r="C12484" s="2">
        <v>3.6899220000000001</v>
      </c>
      <c r="D12484" s="2">
        <v>3.4650069999999999</v>
      </c>
      <c r="F12484" s="2">
        <v>13.75168</v>
      </c>
      <c r="G12484" s="2">
        <v>1.374771</v>
      </c>
      <c r="H12484" s="2">
        <v>1.3971100000000001</v>
      </c>
      <c r="J12484" s="2">
        <v>13.754479999999999</v>
      </c>
      <c r="K12484" s="2">
        <v>0.56691199999999997</v>
      </c>
      <c r="L12484" s="2">
        <v>8.4749000000000005E-2</v>
      </c>
    </row>
    <row r="12485" spans="1:12" x14ac:dyDescent="0.2">
      <c r="A12485" s="2">
        <v>13.755179999999999</v>
      </c>
      <c r="B12485" s="2">
        <v>41.942990000000002</v>
      </c>
      <c r="C12485" s="2">
        <v>3.698283</v>
      </c>
      <c r="D12485" s="2">
        <v>3.4682949999999999</v>
      </c>
      <c r="F12485" s="2">
        <v>13.75238</v>
      </c>
      <c r="G12485" s="2">
        <v>1.3755189999999999</v>
      </c>
      <c r="H12485" s="2">
        <v>1.398163</v>
      </c>
      <c r="J12485" s="2">
        <v>13.755179999999999</v>
      </c>
      <c r="K12485" s="2">
        <v>0.56703199999999998</v>
      </c>
      <c r="L12485" s="2">
        <v>8.5498000000000005E-2</v>
      </c>
    </row>
    <row r="12486" spans="1:12" x14ac:dyDescent="0.2">
      <c r="A12486" s="2">
        <v>13.755879999999999</v>
      </c>
      <c r="B12486" s="2">
        <v>41.916649999999997</v>
      </c>
      <c r="C12486" s="2">
        <v>3.7069009999999998</v>
      </c>
      <c r="D12486" s="2">
        <v>3.4715069999999999</v>
      </c>
      <c r="F12486" s="2">
        <v>13.753080000000001</v>
      </c>
      <c r="G12486" s="2">
        <v>1.3762589999999999</v>
      </c>
      <c r="H12486" s="2">
        <v>1.399124</v>
      </c>
      <c r="J12486" s="2">
        <v>13.755879999999999</v>
      </c>
      <c r="K12486" s="2">
        <v>0.56699500000000003</v>
      </c>
      <c r="L12486" s="2">
        <v>8.6250999999999994E-2</v>
      </c>
    </row>
    <row r="12487" spans="1:12" x14ac:dyDescent="0.2">
      <c r="A12487" s="2">
        <v>13.75658</v>
      </c>
      <c r="B12487" s="2">
        <v>41.890610000000002</v>
      </c>
      <c r="C12487" s="2">
        <v>3.7149570000000001</v>
      </c>
      <c r="D12487" s="2">
        <v>3.4751460000000001</v>
      </c>
      <c r="F12487" s="2">
        <v>13.753780000000001</v>
      </c>
      <c r="G12487" s="2">
        <v>1.377556</v>
      </c>
      <c r="H12487" s="2">
        <v>1.399818</v>
      </c>
      <c r="J12487" s="2">
        <v>13.75658</v>
      </c>
      <c r="K12487" s="2">
        <v>0.56698599999999999</v>
      </c>
      <c r="L12487" s="2">
        <v>8.6501999999999996E-2</v>
      </c>
    </row>
    <row r="12488" spans="1:12" x14ac:dyDescent="0.2">
      <c r="A12488" s="2">
        <v>13.757289999999999</v>
      </c>
      <c r="B12488" s="2">
        <v>41.864240000000002</v>
      </c>
      <c r="C12488" s="2">
        <v>3.723468</v>
      </c>
      <c r="D12488" s="2">
        <v>3.4792740000000002</v>
      </c>
      <c r="F12488" s="2">
        <v>13.754479999999999</v>
      </c>
      <c r="G12488" s="2">
        <v>1.3789830000000001</v>
      </c>
      <c r="H12488" s="2">
        <v>1.4004970000000001</v>
      </c>
      <c r="J12488" s="2">
        <v>13.757289999999999</v>
      </c>
      <c r="K12488" s="2">
        <v>0.56732899999999997</v>
      </c>
      <c r="L12488" s="2">
        <v>8.6861999999999995E-2</v>
      </c>
    </row>
    <row r="12489" spans="1:12" x14ac:dyDescent="0.2">
      <c r="A12489" s="2">
        <v>13.757989999999999</v>
      </c>
      <c r="B12489" s="2">
        <v>41.837690000000002</v>
      </c>
      <c r="C12489" s="2">
        <v>3.7326730000000001</v>
      </c>
      <c r="D12489" s="2">
        <v>3.4831949999999998</v>
      </c>
      <c r="F12489" s="2">
        <v>13.755179999999999</v>
      </c>
      <c r="G12489" s="2">
        <v>1.3804860000000001</v>
      </c>
      <c r="H12489" s="2">
        <v>1.401421</v>
      </c>
      <c r="J12489" s="2">
        <v>13.757989999999999</v>
      </c>
      <c r="K12489" s="2">
        <v>0.56784800000000002</v>
      </c>
      <c r="L12489" s="2">
        <v>8.6631E-2</v>
      </c>
    </row>
    <row r="12490" spans="1:12" x14ac:dyDescent="0.2">
      <c r="A12490" s="2">
        <v>13.75869</v>
      </c>
      <c r="B12490" s="2">
        <v>41.810879999999997</v>
      </c>
      <c r="C12490" s="2">
        <v>3.742076</v>
      </c>
      <c r="D12490" s="2">
        <v>3.4871319999999999</v>
      </c>
      <c r="F12490" s="2">
        <v>13.755879999999999</v>
      </c>
      <c r="G12490" s="2">
        <v>1.3825149999999999</v>
      </c>
      <c r="H12490" s="2">
        <v>1.4021220000000001</v>
      </c>
      <c r="J12490" s="2">
        <v>13.75869</v>
      </c>
      <c r="K12490" s="2">
        <v>0.56820099999999996</v>
      </c>
      <c r="L12490" s="2">
        <v>8.6947999999999998E-2</v>
      </c>
    </row>
    <row r="12491" spans="1:12" x14ac:dyDescent="0.2">
      <c r="A12491" s="2">
        <v>13.75939</v>
      </c>
      <c r="B12491" s="2">
        <v>41.784109999999998</v>
      </c>
      <c r="C12491" s="2">
        <v>3.7513109999999998</v>
      </c>
      <c r="D12491" s="2">
        <v>3.4906799999999998</v>
      </c>
      <c r="F12491" s="2">
        <v>13.75658</v>
      </c>
      <c r="G12491" s="2">
        <v>1.383278</v>
      </c>
      <c r="H12491" s="2">
        <v>1.4033279999999999</v>
      </c>
      <c r="J12491" s="2">
        <v>13.75939</v>
      </c>
      <c r="K12491" s="2">
        <v>0.56837800000000005</v>
      </c>
      <c r="L12491" s="2">
        <v>8.6839E-2</v>
      </c>
    </row>
    <row r="12492" spans="1:12" x14ac:dyDescent="0.2">
      <c r="A12492" s="2">
        <v>13.76009</v>
      </c>
      <c r="B12492" s="2">
        <v>41.757599999999996</v>
      </c>
      <c r="C12492" s="2">
        <v>3.7599330000000002</v>
      </c>
      <c r="D12492" s="2">
        <v>3.4939529999999999</v>
      </c>
      <c r="F12492" s="2">
        <v>13.757289999999999</v>
      </c>
      <c r="G12492" s="2">
        <v>1.384193</v>
      </c>
      <c r="H12492" s="2">
        <v>1.4042969999999999</v>
      </c>
      <c r="J12492" s="2">
        <v>13.76009</v>
      </c>
      <c r="K12492" s="2">
        <v>0.56817600000000001</v>
      </c>
      <c r="L12492" s="2">
        <v>8.7080000000000005E-2</v>
      </c>
    </row>
    <row r="12493" spans="1:12" x14ac:dyDescent="0.2">
      <c r="A12493" s="2">
        <v>13.76079</v>
      </c>
      <c r="B12493" s="2">
        <v>41.73122</v>
      </c>
      <c r="C12493" s="2">
        <v>3.768878</v>
      </c>
      <c r="D12493" s="2">
        <v>3.4970349999999999</v>
      </c>
      <c r="F12493" s="2">
        <v>13.757989999999999</v>
      </c>
      <c r="G12493" s="2">
        <v>1.3851389999999999</v>
      </c>
      <c r="H12493" s="2">
        <v>1.4054340000000001</v>
      </c>
      <c r="J12493" s="2">
        <v>13.76079</v>
      </c>
      <c r="K12493" s="2">
        <v>0.56790300000000005</v>
      </c>
      <c r="L12493" s="2">
        <v>8.7712999999999999E-2</v>
      </c>
    </row>
    <row r="12494" spans="1:12" x14ac:dyDescent="0.2">
      <c r="A12494" s="2">
        <v>13.76149</v>
      </c>
      <c r="B12494" s="2">
        <v>41.705069999999999</v>
      </c>
      <c r="C12494" s="2">
        <v>3.778346</v>
      </c>
      <c r="D12494" s="2">
        <v>3.499911</v>
      </c>
      <c r="F12494" s="2">
        <v>13.75869</v>
      </c>
      <c r="G12494" s="2">
        <v>1.385475</v>
      </c>
      <c r="H12494" s="2">
        <v>1.406174</v>
      </c>
      <c r="J12494" s="2">
        <v>13.76149</v>
      </c>
      <c r="K12494" s="2">
        <v>0.56813800000000003</v>
      </c>
      <c r="L12494" s="2">
        <v>8.8230000000000003E-2</v>
      </c>
    </row>
    <row r="12495" spans="1:12" x14ac:dyDescent="0.2">
      <c r="A12495" s="2">
        <v>13.7622</v>
      </c>
      <c r="B12495" s="2">
        <v>41.678620000000002</v>
      </c>
      <c r="C12495" s="2">
        <v>3.7877000000000001</v>
      </c>
      <c r="D12495" s="2">
        <v>3.5031460000000001</v>
      </c>
      <c r="F12495" s="2">
        <v>13.75939</v>
      </c>
      <c r="G12495" s="2">
        <v>1.38636</v>
      </c>
      <c r="H12495" s="2">
        <v>1.4067540000000001</v>
      </c>
      <c r="J12495" s="2">
        <v>13.7622</v>
      </c>
      <c r="K12495" s="2">
        <v>0.56863799999999998</v>
      </c>
      <c r="L12495" s="2">
        <v>8.8725999999999999E-2</v>
      </c>
    </row>
    <row r="12496" spans="1:12" x14ac:dyDescent="0.2">
      <c r="A12496" s="2">
        <v>13.7629</v>
      </c>
      <c r="B12496" s="2">
        <v>41.652239999999999</v>
      </c>
      <c r="C12496" s="2">
        <v>3.7966869999999999</v>
      </c>
      <c r="D12496" s="2">
        <v>3.5071370000000002</v>
      </c>
      <c r="F12496" s="2">
        <v>13.76009</v>
      </c>
      <c r="G12496" s="2">
        <v>1.3879319999999999</v>
      </c>
      <c r="H12496" s="2">
        <v>1.4077</v>
      </c>
      <c r="J12496" s="2">
        <v>13.7629</v>
      </c>
      <c r="K12496" s="2">
        <v>0.56905899999999998</v>
      </c>
      <c r="L12496" s="2">
        <v>8.8946999999999998E-2</v>
      </c>
    </row>
    <row r="12497" spans="1:12" x14ac:dyDescent="0.2">
      <c r="A12497" s="2">
        <v>13.7636</v>
      </c>
      <c r="B12497" s="2">
        <v>41.626399999999997</v>
      </c>
      <c r="C12497" s="2">
        <v>3.8058649999999998</v>
      </c>
      <c r="D12497" s="2">
        <v>3.5103330000000001</v>
      </c>
      <c r="F12497" s="2">
        <v>13.76079</v>
      </c>
      <c r="G12497" s="2">
        <v>1.3890910000000001</v>
      </c>
      <c r="H12497" s="2">
        <v>1.4088290000000001</v>
      </c>
      <c r="J12497" s="2">
        <v>13.7636</v>
      </c>
      <c r="K12497" s="2">
        <v>0.56930000000000003</v>
      </c>
      <c r="L12497" s="2">
        <v>8.9094999999999994E-2</v>
      </c>
    </row>
    <row r="12498" spans="1:12" x14ac:dyDescent="0.2">
      <c r="A12498" s="2">
        <v>13.7643</v>
      </c>
      <c r="B12498" s="2">
        <v>41.600409999999997</v>
      </c>
      <c r="C12498" s="2">
        <v>3.8152270000000001</v>
      </c>
      <c r="D12498" s="2">
        <v>3.5133770000000002</v>
      </c>
      <c r="F12498" s="2">
        <v>13.76149</v>
      </c>
      <c r="G12498" s="2">
        <v>1.3901140000000001</v>
      </c>
      <c r="H12498" s="2">
        <v>1.4096979999999999</v>
      </c>
      <c r="J12498" s="2">
        <v>13.7643</v>
      </c>
      <c r="K12498" s="2">
        <v>0.56938699999999998</v>
      </c>
      <c r="L12498" s="2">
        <v>8.8913000000000006E-2</v>
      </c>
    </row>
    <row r="12499" spans="1:12" x14ac:dyDescent="0.2">
      <c r="A12499" s="2">
        <v>13.765000000000001</v>
      </c>
      <c r="B12499" s="2">
        <v>41.57488</v>
      </c>
      <c r="C12499" s="2">
        <v>3.8243520000000002</v>
      </c>
      <c r="D12499" s="2">
        <v>3.5165890000000002</v>
      </c>
      <c r="F12499" s="2">
        <v>13.7622</v>
      </c>
      <c r="G12499" s="2">
        <v>1.390846</v>
      </c>
      <c r="H12499" s="2">
        <v>1.4109039999999999</v>
      </c>
      <c r="J12499" s="2">
        <v>13.765000000000001</v>
      </c>
      <c r="K12499" s="2">
        <v>0.56958200000000003</v>
      </c>
      <c r="L12499" s="2">
        <v>8.8933999999999999E-2</v>
      </c>
    </row>
    <row r="12500" spans="1:12" x14ac:dyDescent="0.2">
      <c r="A12500" s="2">
        <v>13.765700000000001</v>
      </c>
      <c r="B12500" s="2">
        <v>41.54945</v>
      </c>
      <c r="C12500" s="2">
        <v>3.8339340000000002</v>
      </c>
      <c r="D12500" s="2">
        <v>3.5199539999999998</v>
      </c>
      <c r="F12500" s="2">
        <v>13.7629</v>
      </c>
      <c r="G12500" s="2">
        <v>1.391464</v>
      </c>
      <c r="H12500" s="2">
        <v>1.412331</v>
      </c>
      <c r="J12500" s="2">
        <v>13.765700000000001</v>
      </c>
      <c r="K12500" s="2">
        <v>0.570017</v>
      </c>
      <c r="L12500" s="2">
        <v>8.9136000000000007E-2</v>
      </c>
    </row>
    <row r="12501" spans="1:12" x14ac:dyDescent="0.2">
      <c r="A12501" s="2">
        <v>13.766400000000001</v>
      </c>
      <c r="B12501" s="2">
        <v>41.523240000000001</v>
      </c>
      <c r="C12501" s="2">
        <v>3.843127</v>
      </c>
      <c r="D12501" s="2">
        <v>3.523593</v>
      </c>
      <c r="F12501" s="2">
        <v>13.7636</v>
      </c>
      <c r="G12501" s="2">
        <v>1.3924639999999999</v>
      </c>
      <c r="H12501" s="2">
        <v>1.413292</v>
      </c>
      <c r="J12501" s="2">
        <v>13.766400000000001</v>
      </c>
      <c r="K12501" s="2">
        <v>0.57026500000000002</v>
      </c>
      <c r="L12501" s="2">
        <v>8.9605000000000004E-2</v>
      </c>
    </row>
    <row r="12502" spans="1:12" x14ac:dyDescent="0.2">
      <c r="A12502" s="2">
        <v>13.767110000000001</v>
      </c>
      <c r="B12502" s="2">
        <v>41.497889999999998</v>
      </c>
      <c r="C12502" s="2">
        <v>3.8520840000000001</v>
      </c>
      <c r="D12502" s="2">
        <v>3.527469</v>
      </c>
      <c r="F12502" s="2">
        <v>13.7643</v>
      </c>
      <c r="G12502" s="2">
        <v>1.3933720000000001</v>
      </c>
      <c r="H12502" s="2">
        <v>1.41449</v>
      </c>
      <c r="J12502" s="2">
        <v>13.767110000000001</v>
      </c>
      <c r="K12502" s="2">
        <v>0.57034499999999999</v>
      </c>
      <c r="L12502" s="2">
        <v>8.9996999999999994E-2</v>
      </c>
    </row>
    <row r="12503" spans="1:12" x14ac:dyDescent="0.2">
      <c r="A12503" s="2">
        <v>13.767810000000001</v>
      </c>
      <c r="B12503" s="2">
        <v>41.472580000000001</v>
      </c>
      <c r="C12503" s="2">
        <v>3.8608579999999999</v>
      </c>
      <c r="D12503" s="2">
        <v>3.5313219999999998</v>
      </c>
      <c r="F12503" s="2">
        <v>13.765000000000001</v>
      </c>
      <c r="G12503" s="2">
        <v>1.3944019999999999</v>
      </c>
      <c r="H12503" s="2">
        <v>1.415359</v>
      </c>
      <c r="J12503" s="2">
        <v>13.767810000000001</v>
      </c>
      <c r="K12503" s="2">
        <v>0.57059800000000005</v>
      </c>
      <c r="L12503" s="2">
        <v>9.0435000000000001E-2</v>
      </c>
    </row>
    <row r="12504" spans="1:12" x14ac:dyDescent="0.2">
      <c r="A12504" s="2">
        <v>13.768509999999999</v>
      </c>
      <c r="B12504" s="2">
        <v>41.446939999999998</v>
      </c>
      <c r="C12504" s="2">
        <v>3.8702459999999999</v>
      </c>
      <c r="D12504" s="2">
        <v>3.5351360000000001</v>
      </c>
      <c r="F12504" s="2">
        <v>13.765700000000001</v>
      </c>
      <c r="G12504" s="2">
        <v>1.3953089999999999</v>
      </c>
      <c r="H12504" s="2">
        <v>1.416534</v>
      </c>
      <c r="J12504" s="2">
        <v>13.768509999999999</v>
      </c>
      <c r="K12504" s="2">
        <v>0.57080600000000004</v>
      </c>
      <c r="L12504" s="2">
        <v>9.1254000000000002E-2</v>
      </c>
    </row>
    <row r="12505" spans="1:12" x14ac:dyDescent="0.2">
      <c r="A12505" s="2">
        <v>13.769209999999999</v>
      </c>
      <c r="B12505" s="2">
        <v>41.421750000000003</v>
      </c>
      <c r="C12505" s="2">
        <v>3.8797830000000002</v>
      </c>
      <c r="D12505" s="2">
        <v>3.5388899999999999</v>
      </c>
      <c r="F12505" s="2">
        <v>13.766400000000001</v>
      </c>
      <c r="G12505" s="2">
        <v>1.3957980000000001</v>
      </c>
      <c r="H12505" s="2">
        <v>1.418121</v>
      </c>
      <c r="J12505" s="2">
        <v>13.769209999999999</v>
      </c>
      <c r="K12505" s="2">
        <v>0.57089199999999996</v>
      </c>
      <c r="L12505" s="2">
        <v>9.1746999999999995E-2</v>
      </c>
    </row>
    <row r="12506" spans="1:12" x14ac:dyDescent="0.2">
      <c r="A12506" s="2">
        <v>13.769909999999999</v>
      </c>
      <c r="B12506" s="2">
        <v>41.396160000000002</v>
      </c>
      <c r="C12506" s="2">
        <v>3.8889800000000001</v>
      </c>
      <c r="D12506" s="2">
        <v>3.54243</v>
      </c>
      <c r="F12506" s="2">
        <v>13.767110000000001</v>
      </c>
      <c r="G12506" s="2">
        <v>1.3971100000000001</v>
      </c>
      <c r="H12506" s="2">
        <v>1.419724</v>
      </c>
      <c r="J12506" s="2">
        <v>13.769909999999999</v>
      </c>
      <c r="K12506" s="2">
        <v>0.57125300000000001</v>
      </c>
      <c r="L12506" s="2">
        <v>9.1775999999999996E-2</v>
      </c>
    </row>
    <row r="12507" spans="1:12" x14ac:dyDescent="0.2">
      <c r="A12507" s="2">
        <v>13.77061</v>
      </c>
      <c r="B12507" s="2">
        <v>41.370829999999998</v>
      </c>
      <c r="C12507" s="2">
        <v>3.8983989999999999</v>
      </c>
      <c r="D12507" s="2">
        <v>3.5459320000000001</v>
      </c>
      <c r="F12507" s="2">
        <v>13.767810000000001</v>
      </c>
      <c r="G12507" s="2">
        <v>1.398163</v>
      </c>
      <c r="H12507" s="2">
        <v>1.4206920000000001</v>
      </c>
      <c r="J12507" s="2">
        <v>13.77061</v>
      </c>
      <c r="K12507" s="2">
        <v>0.57182500000000003</v>
      </c>
      <c r="L12507" s="2">
        <v>9.2149999999999996E-2</v>
      </c>
    </row>
    <row r="12508" spans="1:12" x14ac:dyDescent="0.2">
      <c r="A12508" s="2">
        <v>13.77131</v>
      </c>
      <c r="B12508" s="2">
        <v>41.345170000000003</v>
      </c>
      <c r="C12508" s="2">
        <v>3.9077030000000001</v>
      </c>
      <c r="D12508" s="2">
        <v>3.5493960000000002</v>
      </c>
      <c r="F12508" s="2">
        <v>13.768509999999999</v>
      </c>
      <c r="G12508" s="2">
        <v>1.399124</v>
      </c>
      <c r="H12508" s="2">
        <v>1.4210050000000001</v>
      </c>
      <c r="J12508" s="2">
        <v>13.77131</v>
      </c>
      <c r="K12508" s="2">
        <v>0.57234200000000002</v>
      </c>
      <c r="L12508" s="2">
        <v>9.2327000000000006E-2</v>
      </c>
    </row>
    <row r="12509" spans="1:12" x14ac:dyDescent="0.2">
      <c r="A12509" s="2">
        <v>13.772019999999999</v>
      </c>
      <c r="B12509" s="2">
        <v>41.31944</v>
      </c>
      <c r="C12509" s="2">
        <v>3.9173879999999999</v>
      </c>
      <c r="D12509" s="2">
        <v>3.5529739999999999</v>
      </c>
      <c r="F12509" s="2">
        <v>13.769209999999999</v>
      </c>
      <c r="G12509" s="2">
        <v>1.399818</v>
      </c>
      <c r="H12509" s="2">
        <v>1.421616</v>
      </c>
      <c r="J12509" s="2">
        <v>13.772019999999999</v>
      </c>
      <c r="K12509" s="2">
        <v>0.57301899999999995</v>
      </c>
      <c r="L12509" s="2">
        <v>9.2587000000000003E-2</v>
      </c>
    </row>
    <row r="12510" spans="1:12" x14ac:dyDescent="0.2">
      <c r="A12510" s="2">
        <v>13.77272</v>
      </c>
      <c r="B12510" s="2">
        <v>41.293610000000001</v>
      </c>
      <c r="C12510" s="2">
        <v>3.9268139999999998</v>
      </c>
      <c r="D12510" s="2">
        <v>3.556689</v>
      </c>
      <c r="F12510" s="2">
        <v>13.769909999999999</v>
      </c>
      <c r="G12510" s="2">
        <v>1.4004970000000001</v>
      </c>
      <c r="H12510" s="2">
        <v>1.422844</v>
      </c>
      <c r="J12510" s="2">
        <v>13.77272</v>
      </c>
      <c r="K12510" s="2">
        <v>0.57370699999999997</v>
      </c>
      <c r="L12510" s="2">
        <v>9.2563999999999994E-2</v>
      </c>
    </row>
    <row r="12511" spans="1:12" x14ac:dyDescent="0.2">
      <c r="A12511" s="2">
        <v>13.77342</v>
      </c>
      <c r="B12511" s="2">
        <v>41.267519999999998</v>
      </c>
      <c r="C12511" s="2">
        <v>3.935584</v>
      </c>
      <c r="D12511" s="2">
        <v>3.560352</v>
      </c>
      <c r="F12511" s="2">
        <v>13.77061</v>
      </c>
      <c r="G12511" s="2">
        <v>1.401421</v>
      </c>
      <c r="H12511" s="2">
        <v>1.4242170000000001</v>
      </c>
      <c r="J12511" s="2">
        <v>13.77342</v>
      </c>
      <c r="K12511" s="2">
        <v>0.57401599999999997</v>
      </c>
      <c r="L12511" s="2">
        <v>9.2359999999999998E-2</v>
      </c>
    </row>
    <row r="12512" spans="1:12" x14ac:dyDescent="0.2">
      <c r="A12512" s="2">
        <v>13.77412</v>
      </c>
      <c r="B12512" s="2">
        <v>41.241230000000002</v>
      </c>
      <c r="C12512" s="2">
        <v>3.9453689999999999</v>
      </c>
      <c r="D12512" s="2">
        <v>3.5640520000000002</v>
      </c>
      <c r="F12512" s="2">
        <v>13.77131</v>
      </c>
      <c r="G12512" s="2">
        <v>1.4021220000000001</v>
      </c>
      <c r="H12512" s="2">
        <v>1.425751</v>
      </c>
      <c r="J12512" s="2">
        <v>13.77412</v>
      </c>
      <c r="K12512" s="2">
        <v>0.57394199999999995</v>
      </c>
      <c r="L12512" s="2">
        <v>9.2267000000000002E-2</v>
      </c>
    </row>
    <row r="12513" spans="1:12" x14ac:dyDescent="0.2">
      <c r="A12513" s="2">
        <v>13.77482</v>
      </c>
      <c r="B12513" s="2">
        <v>41.215339999999998</v>
      </c>
      <c r="C12513" s="2">
        <v>3.955104</v>
      </c>
      <c r="D12513" s="2">
        <v>3.56792</v>
      </c>
      <c r="F12513" s="2">
        <v>13.772019999999999</v>
      </c>
      <c r="G12513" s="2">
        <v>1.4033279999999999</v>
      </c>
      <c r="H12513" s="2">
        <v>1.427246</v>
      </c>
      <c r="J12513" s="2">
        <v>13.77482</v>
      </c>
      <c r="K12513" s="2">
        <v>0.573959</v>
      </c>
      <c r="L12513" s="2">
        <v>9.2529E-2</v>
      </c>
    </row>
    <row r="12514" spans="1:12" x14ac:dyDescent="0.2">
      <c r="A12514" s="2">
        <v>13.77552</v>
      </c>
      <c r="B12514" s="2">
        <v>41.189810000000001</v>
      </c>
      <c r="C12514" s="2">
        <v>3.96516</v>
      </c>
      <c r="D12514" s="2">
        <v>3.5719180000000001</v>
      </c>
      <c r="F12514" s="2">
        <v>13.77272</v>
      </c>
      <c r="G12514" s="2">
        <v>1.4042969999999999</v>
      </c>
      <c r="H12514" s="2">
        <v>1.4283600000000001</v>
      </c>
      <c r="J12514" s="2">
        <v>13.77552</v>
      </c>
      <c r="K12514" s="2">
        <v>0.57406999999999997</v>
      </c>
      <c r="L12514" s="2">
        <v>9.2341000000000006E-2</v>
      </c>
    </row>
    <row r="12515" spans="1:12" x14ac:dyDescent="0.2">
      <c r="A12515" s="2">
        <v>13.77622</v>
      </c>
      <c r="B12515" s="2">
        <v>41.164290000000001</v>
      </c>
      <c r="C12515" s="2">
        <v>3.9749560000000002</v>
      </c>
      <c r="D12515" s="2">
        <v>3.5757099999999999</v>
      </c>
      <c r="F12515" s="2">
        <v>13.77342</v>
      </c>
      <c r="G12515" s="2">
        <v>1.4054340000000001</v>
      </c>
      <c r="H12515" s="2">
        <v>1.4289860000000001</v>
      </c>
      <c r="J12515" s="2">
        <v>13.77622</v>
      </c>
      <c r="K12515" s="2">
        <v>0.57408099999999995</v>
      </c>
      <c r="L12515" s="2">
        <v>9.3015E-2</v>
      </c>
    </row>
    <row r="12516" spans="1:12" x14ac:dyDescent="0.2">
      <c r="A12516" s="2">
        <v>13.77692</v>
      </c>
      <c r="B12516" s="2">
        <v>41.13841</v>
      </c>
      <c r="C12516" s="2">
        <v>3.9846219999999999</v>
      </c>
      <c r="D12516" s="2">
        <v>3.5793330000000001</v>
      </c>
      <c r="F12516" s="2">
        <v>13.77412</v>
      </c>
      <c r="G12516" s="2">
        <v>1.406174</v>
      </c>
      <c r="H12516" s="2">
        <v>1.4296340000000001</v>
      </c>
      <c r="J12516" s="2">
        <v>13.77692</v>
      </c>
      <c r="K12516" s="2">
        <v>0.57435000000000003</v>
      </c>
      <c r="L12516" s="2">
        <v>9.3663999999999997E-2</v>
      </c>
    </row>
    <row r="12517" spans="1:12" x14ac:dyDescent="0.2">
      <c r="A12517" s="2">
        <v>13.77763</v>
      </c>
      <c r="B12517" s="2">
        <v>41.112929999999999</v>
      </c>
      <c r="C12517" s="2">
        <v>3.9940980000000001</v>
      </c>
      <c r="D12517" s="2">
        <v>3.5834229999999998</v>
      </c>
      <c r="F12517" s="2">
        <v>13.77482</v>
      </c>
      <c r="G12517" s="2">
        <v>1.4067540000000001</v>
      </c>
      <c r="H12517" s="2">
        <v>1.430328</v>
      </c>
      <c r="J12517" s="2">
        <v>13.77763</v>
      </c>
      <c r="K12517" s="2">
        <v>0.57443</v>
      </c>
      <c r="L12517" s="2">
        <v>9.3664999999999998E-2</v>
      </c>
    </row>
    <row r="12518" spans="1:12" x14ac:dyDescent="0.2">
      <c r="A12518" s="2">
        <v>13.77833</v>
      </c>
      <c r="B12518" s="2">
        <v>41.087539999999997</v>
      </c>
      <c r="C12518" s="2">
        <v>4.0034479999999997</v>
      </c>
      <c r="D12518" s="2">
        <v>3.5870470000000001</v>
      </c>
      <c r="F12518" s="2">
        <v>13.77552</v>
      </c>
      <c r="G12518" s="2">
        <v>1.4077</v>
      </c>
      <c r="H12518" s="2">
        <v>1.4309769999999999</v>
      </c>
      <c r="J12518" s="2">
        <v>13.77833</v>
      </c>
      <c r="K12518" s="2">
        <v>0.57387100000000002</v>
      </c>
      <c r="L12518" s="2">
        <v>9.4172000000000006E-2</v>
      </c>
    </row>
    <row r="12519" spans="1:12" x14ac:dyDescent="0.2">
      <c r="A12519" s="2">
        <v>13.779030000000001</v>
      </c>
      <c r="B12519" s="2">
        <v>41.06212</v>
      </c>
      <c r="C12519" s="2">
        <v>4.012912</v>
      </c>
      <c r="D12519" s="2">
        <v>3.5907550000000001</v>
      </c>
      <c r="F12519" s="2">
        <v>13.77622</v>
      </c>
      <c r="G12519" s="2">
        <v>1.4088290000000001</v>
      </c>
      <c r="H12519" s="2">
        <v>1.4321900000000001</v>
      </c>
      <c r="J12519" s="2">
        <v>13.779030000000001</v>
      </c>
      <c r="K12519" s="2">
        <v>0.57372100000000004</v>
      </c>
      <c r="L12519" s="2">
        <v>9.4938999999999996E-2</v>
      </c>
    </row>
    <row r="12520" spans="1:12" x14ac:dyDescent="0.2">
      <c r="A12520" s="2">
        <v>13.779730000000001</v>
      </c>
      <c r="B12520" s="2">
        <v>41.037109999999998</v>
      </c>
      <c r="C12520" s="2">
        <v>4.0224529999999996</v>
      </c>
      <c r="D12520" s="2">
        <v>3.5943019999999999</v>
      </c>
      <c r="F12520" s="2">
        <v>13.77692</v>
      </c>
      <c r="G12520" s="2">
        <v>1.4096979999999999</v>
      </c>
      <c r="H12520" s="2">
        <v>1.4334180000000001</v>
      </c>
      <c r="J12520" s="2">
        <v>13.779730000000001</v>
      </c>
      <c r="K12520" s="2">
        <v>0.57405799999999996</v>
      </c>
      <c r="L12520" s="2">
        <v>9.5068E-2</v>
      </c>
    </row>
    <row r="12521" spans="1:12" x14ac:dyDescent="0.2">
      <c r="A12521" s="2">
        <v>13.780430000000001</v>
      </c>
      <c r="B12521" s="2">
        <v>41.01173</v>
      </c>
      <c r="C12521" s="2">
        <v>4.0321910000000001</v>
      </c>
      <c r="D12521" s="2">
        <v>3.5975069999999998</v>
      </c>
      <c r="F12521" s="2">
        <v>13.77763</v>
      </c>
      <c r="G12521" s="2">
        <v>1.4109039999999999</v>
      </c>
      <c r="H12521" s="2">
        <v>1.4346159999999999</v>
      </c>
      <c r="J12521" s="2">
        <v>13.780430000000001</v>
      </c>
      <c r="K12521" s="2">
        <v>0.57438299999999998</v>
      </c>
      <c r="L12521" s="2">
        <v>9.5730999999999997E-2</v>
      </c>
    </row>
    <row r="12522" spans="1:12" x14ac:dyDescent="0.2">
      <c r="A12522" s="2">
        <v>13.781129999999999</v>
      </c>
      <c r="B12522" s="2">
        <v>40.986339999999998</v>
      </c>
      <c r="C12522" s="2">
        <v>4.0420910000000001</v>
      </c>
      <c r="D12522" s="2">
        <v>3.6008179999999999</v>
      </c>
      <c r="F12522" s="2">
        <v>13.77833</v>
      </c>
      <c r="G12522" s="2">
        <v>1.412331</v>
      </c>
      <c r="H12522" s="2">
        <v>1.435997</v>
      </c>
      <c r="J12522" s="2">
        <v>13.781129999999999</v>
      </c>
      <c r="K12522" s="2">
        <v>0.57444700000000004</v>
      </c>
      <c r="L12522" s="2">
        <v>9.5320000000000002E-2</v>
      </c>
    </row>
    <row r="12523" spans="1:12" x14ac:dyDescent="0.2">
      <c r="A12523" s="2">
        <v>13.781829999999999</v>
      </c>
      <c r="B12523" s="2">
        <v>40.961199999999998</v>
      </c>
      <c r="C12523" s="2">
        <v>4.052028</v>
      </c>
      <c r="D12523" s="2">
        <v>3.6042510000000001</v>
      </c>
      <c r="F12523" s="2">
        <v>13.779030000000001</v>
      </c>
      <c r="G12523" s="2">
        <v>1.413292</v>
      </c>
      <c r="H12523" s="2">
        <v>1.437241</v>
      </c>
      <c r="J12523" s="2">
        <v>13.781829999999999</v>
      </c>
      <c r="K12523" s="2">
        <v>0.57489800000000002</v>
      </c>
      <c r="L12523" s="2">
        <v>9.5778000000000002E-2</v>
      </c>
    </row>
    <row r="12524" spans="1:12" x14ac:dyDescent="0.2">
      <c r="A12524" s="2">
        <v>13.782539999999999</v>
      </c>
      <c r="B12524" s="2">
        <v>40.936199999999999</v>
      </c>
      <c r="C12524" s="2">
        <v>4.061572</v>
      </c>
      <c r="D12524" s="2">
        <v>3.6076079999999999</v>
      </c>
      <c r="F12524" s="2">
        <v>13.779730000000001</v>
      </c>
      <c r="G12524" s="2">
        <v>1.41449</v>
      </c>
      <c r="H12524" s="2">
        <v>1.438545</v>
      </c>
      <c r="J12524" s="2">
        <v>13.782539999999999</v>
      </c>
      <c r="K12524" s="2">
        <v>0.57521</v>
      </c>
      <c r="L12524" s="2">
        <v>9.5295000000000005E-2</v>
      </c>
    </row>
    <row r="12525" spans="1:12" x14ac:dyDescent="0.2">
      <c r="A12525" s="2">
        <v>13.783239999999999</v>
      </c>
      <c r="B12525" s="2">
        <v>40.91198</v>
      </c>
      <c r="C12525" s="2">
        <v>4.0707240000000002</v>
      </c>
      <c r="D12525" s="2">
        <v>3.611148</v>
      </c>
      <c r="F12525" s="2">
        <v>13.780430000000001</v>
      </c>
      <c r="G12525" s="2">
        <v>1.415359</v>
      </c>
      <c r="H12525" s="2">
        <v>1.4395519999999999</v>
      </c>
      <c r="J12525" s="2">
        <v>13.783239999999999</v>
      </c>
      <c r="K12525" s="2">
        <v>0.57524699999999995</v>
      </c>
      <c r="L12525" s="2">
        <v>9.5409999999999995E-2</v>
      </c>
    </row>
    <row r="12526" spans="1:12" x14ac:dyDescent="0.2">
      <c r="A12526" s="2">
        <v>13.783939999999999</v>
      </c>
      <c r="B12526" s="2">
        <v>40.889760000000003</v>
      </c>
      <c r="C12526" s="2">
        <v>4.0803250000000002</v>
      </c>
      <c r="D12526" s="2">
        <v>3.6148410000000002</v>
      </c>
      <c r="F12526" s="2">
        <v>13.781129999999999</v>
      </c>
      <c r="G12526" s="2">
        <v>1.416534</v>
      </c>
      <c r="H12526" s="2">
        <v>1.440269</v>
      </c>
      <c r="J12526" s="2">
        <v>13.783939999999999</v>
      </c>
      <c r="K12526" s="2">
        <v>0.57508800000000004</v>
      </c>
      <c r="L12526" s="2">
        <v>9.5194000000000001E-2</v>
      </c>
    </row>
    <row r="12527" spans="1:12" x14ac:dyDescent="0.2">
      <c r="A12527" s="2">
        <v>13.78464</v>
      </c>
      <c r="B12527" s="2">
        <v>40.86795</v>
      </c>
      <c r="C12527" s="2">
        <v>4.0894349999999999</v>
      </c>
      <c r="D12527" s="2">
        <v>3.6177700000000002</v>
      </c>
      <c r="F12527" s="2">
        <v>13.781829999999999</v>
      </c>
      <c r="G12527" s="2">
        <v>1.418121</v>
      </c>
      <c r="H12527" s="2">
        <v>1.4414370000000001</v>
      </c>
      <c r="J12527" s="2">
        <v>13.78464</v>
      </c>
      <c r="K12527" s="2">
        <v>0.57520099999999996</v>
      </c>
      <c r="L12527" s="2">
        <v>9.5399999999999999E-2</v>
      </c>
    </row>
    <row r="12528" spans="1:12" x14ac:dyDescent="0.2">
      <c r="A12528" s="2">
        <v>13.78534</v>
      </c>
      <c r="B12528" s="2">
        <v>40.844799999999999</v>
      </c>
      <c r="C12528" s="2">
        <v>4.0994060000000001</v>
      </c>
      <c r="D12528" s="2">
        <v>3.621524</v>
      </c>
      <c r="F12528" s="2">
        <v>13.782539999999999</v>
      </c>
      <c r="G12528" s="2">
        <v>1.419724</v>
      </c>
      <c r="H12528" s="2">
        <v>1.443085</v>
      </c>
      <c r="J12528" s="2">
        <v>13.78534</v>
      </c>
      <c r="K12528" s="2">
        <v>0.57528299999999999</v>
      </c>
      <c r="L12528" s="2">
        <v>9.5767000000000005E-2</v>
      </c>
    </row>
    <row r="12529" spans="1:12" x14ac:dyDescent="0.2">
      <c r="A12529" s="2">
        <v>13.78604</v>
      </c>
      <c r="B12529" s="2">
        <v>40.820189999999997</v>
      </c>
      <c r="C12529" s="2">
        <v>4.1099269999999999</v>
      </c>
      <c r="D12529" s="2">
        <v>3.6251859999999998</v>
      </c>
      <c r="F12529" s="2">
        <v>13.783239999999999</v>
      </c>
      <c r="G12529" s="2">
        <v>1.4206920000000001</v>
      </c>
      <c r="H12529" s="2">
        <v>1.444267</v>
      </c>
      <c r="J12529" s="2">
        <v>13.78604</v>
      </c>
      <c r="K12529" s="2">
        <v>0.57544300000000004</v>
      </c>
      <c r="L12529" s="2">
        <v>9.6089999999999995E-2</v>
      </c>
    </row>
    <row r="12530" spans="1:12" x14ac:dyDescent="0.2">
      <c r="A12530" s="2">
        <v>13.78674</v>
      </c>
      <c r="B12530" s="2">
        <v>40.795250000000003</v>
      </c>
      <c r="C12530" s="2">
        <v>4.1201160000000003</v>
      </c>
      <c r="D12530" s="2">
        <v>3.6290079999999998</v>
      </c>
      <c r="F12530" s="2">
        <v>13.783939999999999</v>
      </c>
      <c r="G12530" s="2">
        <v>1.4210050000000001</v>
      </c>
      <c r="H12530" s="2">
        <v>1.444801</v>
      </c>
      <c r="J12530" s="2">
        <v>13.78674</v>
      </c>
      <c r="K12530" s="2">
        <v>0.57577299999999998</v>
      </c>
      <c r="L12530" s="2">
        <v>9.5956E-2</v>
      </c>
    </row>
    <row r="12531" spans="1:12" x14ac:dyDescent="0.2">
      <c r="A12531" s="2">
        <v>13.78745</v>
      </c>
      <c r="B12531" s="2">
        <v>40.770240000000001</v>
      </c>
      <c r="C12531" s="2">
        <v>4.1297180000000004</v>
      </c>
      <c r="D12531" s="2">
        <v>3.6329989999999999</v>
      </c>
      <c r="F12531" s="2">
        <v>13.78464</v>
      </c>
      <c r="G12531" s="2">
        <v>1.421616</v>
      </c>
      <c r="H12531" s="2">
        <v>1.445908</v>
      </c>
      <c r="J12531" s="2">
        <v>13.78745</v>
      </c>
      <c r="K12531" s="2">
        <v>0.57589500000000005</v>
      </c>
      <c r="L12531" s="2">
        <v>9.5171000000000006E-2</v>
      </c>
    </row>
    <row r="12532" spans="1:12" x14ac:dyDescent="0.2">
      <c r="A12532" s="2">
        <v>13.78815</v>
      </c>
      <c r="B12532" s="2">
        <v>40.745199999999997</v>
      </c>
      <c r="C12532" s="2">
        <v>4.139335</v>
      </c>
      <c r="D12532" s="2">
        <v>3.6366299999999998</v>
      </c>
      <c r="F12532" s="2">
        <v>13.78534</v>
      </c>
      <c r="G12532" s="2">
        <v>1.422844</v>
      </c>
      <c r="H12532" s="2">
        <v>1.447227</v>
      </c>
      <c r="J12532" s="2">
        <v>13.78815</v>
      </c>
      <c r="K12532" s="2">
        <v>0.57562599999999997</v>
      </c>
      <c r="L12532" s="2">
        <v>9.5222000000000001E-2</v>
      </c>
    </row>
    <row r="12533" spans="1:12" x14ac:dyDescent="0.2">
      <c r="A12533" s="2">
        <v>13.78885</v>
      </c>
      <c r="B12533" s="2">
        <v>40.720320000000001</v>
      </c>
      <c r="C12533" s="2">
        <v>4.1491769999999999</v>
      </c>
      <c r="D12533" s="2">
        <v>3.6408489999999998</v>
      </c>
      <c r="F12533" s="2">
        <v>13.78604</v>
      </c>
      <c r="G12533" s="2">
        <v>1.4242170000000001</v>
      </c>
      <c r="H12533" s="2">
        <v>1.448547</v>
      </c>
      <c r="J12533" s="2">
        <v>13.78885</v>
      </c>
      <c r="K12533" s="2">
        <v>0.57556499999999999</v>
      </c>
      <c r="L12533" s="2">
        <v>9.5574000000000006E-2</v>
      </c>
    </row>
    <row r="12534" spans="1:12" x14ac:dyDescent="0.2">
      <c r="A12534" s="2">
        <v>13.78955</v>
      </c>
      <c r="B12534" s="2">
        <v>40.695360000000001</v>
      </c>
      <c r="C12534" s="2">
        <v>4.1589119999999999</v>
      </c>
      <c r="D12534" s="2">
        <v>3.6441379999999999</v>
      </c>
      <c r="F12534" s="2">
        <v>13.78674</v>
      </c>
      <c r="G12534" s="2">
        <v>1.425751</v>
      </c>
      <c r="H12534" s="2">
        <v>1.449387</v>
      </c>
      <c r="J12534" s="2">
        <v>13.78955</v>
      </c>
      <c r="K12534" s="2">
        <v>0.57583399999999996</v>
      </c>
      <c r="L12534" s="2">
        <v>9.5297000000000007E-2</v>
      </c>
    </row>
    <row r="12535" spans="1:12" x14ac:dyDescent="0.2">
      <c r="A12535" s="2">
        <v>13.79025</v>
      </c>
      <c r="B12535" s="2">
        <v>40.67004</v>
      </c>
      <c r="C12535" s="2">
        <v>4.1692150000000003</v>
      </c>
      <c r="D12535" s="2">
        <v>3.647891</v>
      </c>
      <c r="F12535" s="2">
        <v>13.78745</v>
      </c>
      <c r="G12535" s="2">
        <v>1.427246</v>
      </c>
      <c r="H12535" s="2">
        <v>1.4501569999999999</v>
      </c>
      <c r="J12535" s="2">
        <v>13.79025</v>
      </c>
      <c r="K12535" s="2">
        <v>0.57635099999999995</v>
      </c>
      <c r="L12535" s="2">
        <v>9.5565999999999998E-2</v>
      </c>
    </row>
    <row r="12536" spans="1:12" x14ac:dyDescent="0.2">
      <c r="A12536" s="2">
        <v>13.79095</v>
      </c>
      <c r="B12536" s="2">
        <v>40.6449</v>
      </c>
      <c r="C12536" s="2">
        <v>4.1790570000000002</v>
      </c>
      <c r="D12536" s="2">
        <v>3.6515529999999998</v>
      </c>
      <c r="F12536" s="2">
        <v>13.78815</v>
      </c>
      <c r="G12536" s="2">
        <v>1.4283600000000001</v>
      </c>
      <c r="H12536" s="2">
        <v>1.4511339999999999</v>
      </c>
      <c r="J12536" s="2">
        <v>13.79095</v>
      </c>
      <c r="K12536" s="2">
        <v>0.57672500000000004</v>
      </c>
      <c r="L12536" s="2">
        <v>9.5425999999999997E-2</v>
      </c>
    </row>
    <row r="12537" spans="1:12" x14ac:dyDescent="0.2">
      <c r="A12537" s="2">
        <v>13.791650000000001</v>
      </c>
      <c r="B12537" s="2">
        <v>40.619529999999997</v>
      </c>
      <c r="C12537" s="2">
        <v>4.1893459999999996</v>
      </c>
      <c r="D12537" s="2">
        <v>3.654674</v>
      </c>
      <c r="F12537" s="2">
        <v>13.78885</v>
      </c>
      <c r="G12537" s="2">
        <v>1.4289860000000001</v>
      </c>
      <c r="H12537" s="2">
        <v>1.452415</v>
      </c>
      <c r="J12537" s="2">
        <v>13.791650000000001</v>
      </c>
      <c r="K12537" s="2">
        <v>0.57694800000000002</v>
      </c>
      <c r="L12537" s="2">
        <v>9.5816999999999999E-2</v>
      </c>
    </row>
    <row r="12538" spans="1:12" x14ac:dyDescent="0.2">
      <c r="A12538" s="2">
        <v>13.79236</v>
      </c>
      <c r="B12538" s="2">
        <v>40.594380000000001</v>
      </c>
      <c r="C12538" s="2">
        <v>4.1985469999999996</v>
      </c>
      <c r="D12538" s="2">
        <v>3.6579009999999998</v>
      </c>
      <c r="F12538" s="2">
        <v>13.78955</v>
      </c>
      <c r="G12538" s="2">
        <v>1.4296340000000001</v>
      </c>
      <c r="H12538" s="2">
        <v>1.4541090000000001</v>
      </c>
      <c r="J12538" s="2">
        <v>13.79236</v>
      </c>
      <c r="K12538" s="2">
        <v>0.57707200000000003</v>
      </c>
      <c r="L12538" s="2">
        <v>9.6393999999999994E-2</v>
      </c>
    </row>
    <row r="12539" spans="1:12" x14ac:dyDescent="0.2">
      <c r="A12539" s="2">
        <v>13.793060000000001</v>
      </c>
      <c r="B12539" s="2">
        <v>40.569600000000001</v>
      </c>
      <c r="C12539" s="2">
        <v>4.2072019999999997</v>
      </c>
      <c r="D12539" s="2">
        <v>3.660968</v>
      </c>
      <c r="F12539" s="2">
        <v>13.79025</v>
      </c>
      <c r="G12539" s="2">
        <v>1.430328</v>
      </c>
      <c r="H12539" s="2">
        <v>1.4559249999999999</v>
      </c>
      <c r="J12539" s="2">
        <v>13.793060000000001</v>
      </c>
      <c r="K12539" s="2">
        <v>0.57728599999999997</v>
      </c>
      <c r="L12539" s="2">
        <v>9.6271999999999996E-2</v>
      </c>
    </row>
    <row r="12540" spans="1:12" x14ac:dyDescent="0.2">
      <c r="A12540" s="2">
        <v>13.793760000000001</v>
      </c>
      <c r="B12540" s="2">
        <v>40.545140000000004</v>
      </c>
      <c r="C12540" s="2">
        <v>4.2160450000000003</v>
      </c>
      <c r="D12540" s="2">
        <v>3.6647370000000001</v>
      </c>
      <c r="F12540" s="2">
        <v>13.79095</v>
      </c>
      <c r="G12540" s="2">
        <v>1.4309769999999999</v>
      </c>
      <c r="H12540" s="2">
        <v>1.4577329999999999</v>
      </c>
      <c r="J12540" s="2">
        <v>13.793760000000001</v>
      </c>
      <c r="K12540" s="2">
        <v>0.57757000000000003</v>
      </c>
      <c r="L12540" s="2">
        <v>9.6056000000000002E-2</v>
      </c>
    </row>
    <row r="12541" spans="1:12" x14ac:dyDescent="0.2">
      <c r="A12541" s="2">
        <v>13.794460000000001</v>
      </c>
      <c r="B12541" s="2">
        <v>40.520490000000002</v>
      </c>
      <c r="C12541" s="2">
        <v>4.2256729999999996</v>
      </c>
      <c r="D12541" s="2">
        <v>3.6686580000000002</v>
      </c>
      <c r="F12541" s="2">
        <v>13.791650000000001</v>
      </c>
      <c r="G12541" s="2">
        <v>1.4321900000000001</v>
      </c>
      <c r="H12541" s="2">
        <v>1.459106</v>
      </c>
      <c r="J12541" s="2">
        <v>13.794460000000001</v>
      </c>
      <c r="K12541" s="2">
        <v>0.57766899999999999</v>
      </c>
      <c r="L12541" s="2">
        <v>9.6157999999999993E-2</v>
      </c>
    </row>
    <row r="12542" spans="1:12" x14ac:dyDescent="0.2">
      <c r="A12542" s="2">
        <v>13.795159999999999</v>
      </c>
      <c r="B12542" s="2">
        <v>40.49532</v>
      </c>
      <c r="C12542" s="2">
        <v>4.2360569999999997</v>
      </c>
      <c r="D12542" s="2">
        <v>3.6726559999999999</v>
      </c>
      <c r="F12542" s="2">
        <v>13.79236</v>
      </c>
      <c r="G12542" s="2">
        <v>1.4334180000000001</v>
      </c>
      <c r="H12542" s="2">
        <v>1.4604490000000001</v>
      </c>
      <c r="J12542" s="2">
        <v>13.795159999999999</v>
      </c>
      <c r="K12542" s="2">
        <v>0.57781000000000005</v>
      </c>
      <c r="L12542" s="2">
        <v>9.5816999999999999E-2</v>
      </c>
    </row>
    <row r="12543" spans="1:12" x14ac:dyDescent="0.2">
      <c r="A12543" s="2">
        <v>13.795859999999999</v>
      </c>
      <c r="B12543" s="2">
        <v>40.470779999999998</v>
      </c>
      <c r="C12543" s="2">
        <v>4.2462879999999998</v>
      </c>
      <c r="D12543" s="2">
        <v>3.6764790000000001</v>
      </c>
      <c r="F12543" s="2">
        <v>13.793060000000001</v>
      </c>
      <c r="G12543" s="2">
        <v>1.4346159999999999</v>
      </c>
      <c r="H12543" s="2">
        <v>1.4617770000000001</v>
      </c>
      <c r="J12543" s="2">
        <v>13.795859999999999</v>
      </c>
      <c r="K12543" s="2">
        <v>0.57814600000000005</v>
      </c>
      <c r="L12543" s="2">
        <v>9.5517000000000005E-2</v>
      </c>
    </row>
    <row r="12544" spans="1:12" x14ac:dyDescent="0.2">
      <c r="A12544" s="2">
        <v>13.796559999999999</v>
      </c>
      <c r="B12544" s="2">
        <v>40.446069999999999</v>
      </c>
      <c r="C12544" s="2">
        <v>4.2561289999999996</v>
      </c>
      <c r="D12544" s="2">
        <v>3.6800109999999999</v>
      </c>
      <c r="F12544" s="2">
        <v>13.793760000000001</v>
      </c>
      <c r="G12544" s="2">
        <v>1.435997</v>
      </c>
      <c r="H12544" s="2">
        <v>1.4630970000000001</v>
      </c>
      <c r="J12544" s="2">
        <v>13.796559999999999</v>
      </c>
      <c r="K12544" s="2">
        <v>0.57897200000000004</v>
      </c>
      <c r="L12544" s="2">
        <v>9.5693E-2</v>
      </c>
    </row>
    <row r="12545" spans="1:12" x14ac:dyDescent="0.2">
      <c r="A12545" s="2">
        <v>13.79726</v>
      </c>
      <c r="B12545" s="2">
        <v>40.422020000000003</v>
      </c>
      <c r="C12545" s="2">
        <v>4.265987</v>
      </c>
      <c r="D12545" s="2">
        <v>3.683246</v>
      </c>
      <c r="F12545" s="2">
        <v>13.794460000000001</v>
      </c>
      <c r="G12545" s="2">
        <v>1.437241</v>
      </c>
      <c r="H12545" s="2">
        <v>1.4646680000000001</v>
      </c>
      <c r="J12545" s="2">
        <v>13.79726</v>
      </c>
      <c r="K12545" s="2">
        <v>0.57908800000000005</v>
      </c>
      <c r="L12545" s="2">
        <v>9.6084000000000003E-2</v>
      </c>
    </row>
    <row r="12546" spans="1:12" x14ac:dyDescent="0.2">
      <c r="A12546" s="2">
        <v>13.797969999999999</v>
      </c>
      <c r="B12546" s="2">
        <v>40.398009999999999</v>
      </c>
      <c r="C12546" s="2">
        <v>4.2757449999999997</v>
      </c>
      <c r="D12546" s="2">
        <v>3.6873119999999999</v>
      </c>
      <c r="F12546" s="2">
        <v>13.795159999999999</v>
      </c>
      <c r="G12546" s="2">
        <v>1.438545</v>
      </c>
      <c r="H12546" s="2">
        <v>1.4659040000000001</v>
      </c>
      <c r="J12546" s="2">
        <v>13.797969999999999</v>
      </c>
      <c r="K12546" s="2">
        <v>0.57892200000000005</v>
      </c>
      <c r="L12546" s="2">
        <v>9.6686999999999995E-2</v>
      </c>
    </row>
    <row r="12547" spans="1:12" x14ac:dyDescent="0.2">
      <c r="A12547" s="2">
        <v>13.79867</v>
      </c>
      <c r="B12547" s="2">
        <v>40.373629999999999</v>
      </c>
      <c r="C12547" s="2">
        <v>4.2856249999999996</v>
      </c>
      <c r="D12547" s="2">
        <v>3.6905619999999999</v>
      </c>
      <c r="F12547" s="2">
        <v>13.795859999999999</v>
      </c>
      <c r="G12547" s="2">
        <v>1.4395519999999999</v>
      </c>
      <c r="H12547" s="2">
        <v>1.4669570000000001</v>
      </c>
      <c r="J12547" s="2">
        <v>13.79867</v>
      </c>
      <c r="K12547" s="2">
        <v>0.57927899999999999</v>
      </c>
      <c r="L12547" s="2">
        <v>9.6363000000000004E-2</v>
      </c>
    </row>
    <row r="12548" spans="1:12" x14ac:dyDescent="0.2">
      <c r="A12548" s="2">
        <v>13.79937</v>
      </c>
      <c r="B12548" s="2">
        <v>40.349530000000001</v>
      </c>
      <c r="C12548" s="2">
        <v>4.2957029999999996</v>
      </c>
      <c r="D12548" s="2">
        <v>3.6940870000000001</v>
      </c>
      <c r="F12548" s="2">
        <v>13.796559999999999</v>
      </c>
      <c r="G12548" s="2">
        <v>1.440269</v>
      </c>
      <c r="H12548" s="2">
        <v>1.468102</v>
      </c>
      <c r="J12548" s="2">
        <v>13.79937</v>
      </c>
      <c r="K12548" s="2">
        <v>0.57950199999999996</v>
      </c>
      <c r="L12548" s="2">
        <v>9.6739000000000006E-2</v>
      </c>
    </row>
    <row r="12549" spans="1:12" x14ac:dyDescent="0.2">
      <c r="A12549" s="2">
        <v>13.80007</v>
      </c>
      <c r="B12549" s="2">
        <v>40.325369999999999</v>
      </c>
      <c r="C12549" s="2">
        <v>4.3060869999999998</v>
      </c>
      <c r="D12549" s="2">
        <v>3.6982529999999998</v>
      </c>
      <c r="F12549" s="2">
        <v>13.79726</v>
      </c>
      <c r="G12549" s="2">
        <v>1.4414370000000001</v>
      </c>
      <c r="H12549" s="2">
        <v>1.4694290000000001</v>
      </c>
      <c r="J12549" s="2">
        <v>13.80007</v>
      </c>
      <c r="K12549" s="2">
        <v>0.57954399999999995</v>
      </c>
      <c r="L12549" s="2">
        <v>9.7213999999999995E-2</v>
      </c>
    </row>
    <row r="12550" spans="1:12" x14ac:dyDescent="0.2">
      <c r="A12550" s="2">
        <v>13.80077</v>
      </c>
      <c r="B12550" s="2">
        <v>40.300899999999999</v>
      </c>
      <c r="C12550" s="2">
        <v>4.3166690000000001</v>
      </c>
      <c r="D12550" s="2">
        <v>3.7022740000000001</v>
      </c>
      <c r="F12550" s="2">
        <v>13.797969999999999</v>
      </c>
      <c r="G12550" s="2">
        <v>1.443085</v>
      </c>
      <c r="H12550" s="2">
        <v>1.470375</v>
      </c>
      <c r="J12550" s="2">
        <v>13.80077</v>
      </c>
      <c r="K12550" s="2">
        <v>0.57893700000000003</v>
      </c>
      <c r="L12550" s="2">
        <v>9.7620999999999999E-2</v>
      </c>
    </row>
    <row r="12551" spans="1:12" x14ac:dyDescent="0.2">
      <c r="A12551" s="2">
        <v>13.80147</v>
      </c>
      <c r="B12551" s="2">
        <v>40.276789999999998</v>
      </c>
      <c r="C12551" s="2">
        <v>4.3274800000000004</v>
      </c>
      <c r="D12551" s="2">
        <v>3.705943</v>
      </c>
      <c r="F12551" s="2">
        <v>13.79867</v>
      </c>
      <c r="G12551" s="2">
        <v>1.444267</v>
      </c>
      <c r="H12551" s="2">
        <v>1.470985</v>
      </c>
      <c r="J12551" s="2">
        <v>13.80147</v>
      </c>
      <c r="K12551" s="2">
        <v>0.578596</v>
      </c>
      <c r="L12551" s="2">
        <v>9.7727999999999995E-2</v>
      </c>
    </row>
    <row r="12552" spans="1:12" x14ac:dyDescent="0.2">
      <c r="A12552" s="2">
        <v>13.80217</v>
      </c>
      <c r="B12552" s="2">
        <v>40.252130000000001</v>
      </c>
      <c r="C12552" s="2">
        <v>4.337993</v>
      </c>
      <c r="D12552" s="2">
        <v>3.7093989999999999</v>
      </c>
      <c r="F12552" s="2">
        <v>13.79937</v>
      </c>
      <c r="G12552" s="2">
        <v>1.444801</v>
      </c>
      <c r="H12552" s="2">
        <v>1.4717560000000001</v>
      </c>
      <c r="J12552" s="2">
        <v>13.80217</v>
      </c>
      <c r="K12552" s="2">
        <v>0.57866499999999998</v>
      </c>
      <c r="L12552" s="2">
        <v>9.7620999999999999E-2</v>
      </c>
    </row>
    <row r="12553" spans="1:12" x14ac:dyDescent="0.2">
      <c r="A12553" s="2">
        <v>13.80288</v>
      </c>
      <c r="B12553" s="2">
        <v>40.227780000000003</v>
      </c>
      <c r="C12553" s="2">
        <v>4.3485139999999998</v>
      </c>
      <c r="D12553" s="2">
        <v>3.7129699999999999</v>
      </c>
      <c r="F12553" s="2">
        <v>13.80007</v>
      </c>
      <c r="G12553" s="2">
        <v>1.445908</v>
      </c>
      <c r="H12553" s="2">
        <v>1.473015</v>
      </c>
      <c r="J12553" s="2">
        <v>13.80288</v>
      </c>
      <c r="K12553" s="2">
        <v>0.57879999999999998</v>
      </c>
      <c r="L12553" s="2">
        <v>9.7611000000000003E-2</v>
      </c>
    </row>
    <row r="12554" spans="1:12" x14ac:dyDescent="0.2">
      <c r="A12554" s="2">
        <v>13.80358</v>
      </c>
      <c r="B12554" s="2">
        <v>40.203690000000002</v>
      </c>
      <c r="C12554" s="2">
        <v>4.358676</v>
      </c>
      <c r="D12554" s="2">
        <v>3.7159610000000001</v>
      </c>
      <c r="F12554" s="2">
        <v>13.80077</v>
      </c>
      <c r="G12554" s="2">
        <v>1.447227</v>
      </c>
      <c r="H12554" s="2">
        <v>1.47403</v>
      </c>
      <c r="J12554" s="2">
        <v>13.80358</v>
      </c>
      <c r="K12554" s="2">
        <v>0.57872400000000002</v>
      </c>
      <c r="L12554" s="2">
        <v>9.6875000000000003E-2</v>
      </c>
    </row>
    <row r="12555" spans="1:12" x14ac:dyDescent="0.2">
      <c r="A12555" s="2">
        <v>13.80428</v>
      </c>
      <c r="B12555" s="2">
        <v>40.179279999999999</v>
      </c>
      <c r="C12555" s="2">
        <v>4.3693730000000004</v>
      </c>
      <c r="D12555" s="2">
        <v>3.7198669999999998</v>
      </c>
      <c r="F12555" s="2">
        <v>13.80147</v>
      </c>
      <c r="G12555" s="2">
        <v>1.448547</v>
      </c>
      <c r="H12555" s="2">
        <v>1.4746859999999999</v>
      </c>
      <c r="J12555" s="2">
        <v>13.80428</v>
      </c>
      <c r="K12555" s="2">
        <v>0.57867599999999997</v>
      </c>
      <c r="L12555" s="2">
        <v>9.6442E-2</v>
      </c>
    </row>
    <row r="12556" spans="1:12" x14ac:dyDescent="0.2">
      <c r="A12556" s="2">
        <v>13.80498</v>
      </c>
      <c r="B12556" s="2">
        <v>40.155059999999999</v>
      </c>
      <c r="C12556" s="2">
        <v>4.3801909999999999</v>
      </c>
      <c r="D12556" s="2">
        <v>3.7236739999999999</v>
      </c>
      <c r="F12556" s="2">
        <v>13.80217</v>
      </c>
      <c r="G12556" s="2">
        <v>1.449387</v>
      </c>
      <c r="H12556" s="2">
        <v>1.475662</v>
      </c>
      <c r="J12556" s="2">
        <v>13.80498</v>
      </c>
      <c r="K12556" s="2">
        <v>0.578731</v>
      </c>
      <c r="L12556" s="2">
        <v>9.6189999999999998E-2</v>
      </c>
    </row>
    <row r="12557" spans="1:12" x14ac:dyDescent="0.2">
      <c r="A12557" s="2">
        <v>13.805680000000001</v>
      </c>
      <c r="B12557" s="2">
        <v>40.130159999999997</v>
      </c>
      <c r="C12557" s="2">
        <v>4.3907499999999997</v>
      </c>
      <c r="D12557" s="2">
        <v>3.7271380000000001</v>
      </c>
      <c r="F12557" s="2">
        <v>13.80288</v>
      </c>
      <c r="G12557" s="2">
        <v>1.4501569999999999</v>
      </c>
      <c r="H12557" s="2">
        <v>1.477196</v>
      </c>
      <c r="J12557" s="2">
        <v>13.805680000000001</v>
      </c>
      <c r="K12557" s="2">
        <v>0.57870999999999995</v>
      </c>
      <c r="L12557" s="2">
        <v>9.5732999999999999E-2</v>
      </c>
    </row>
    <row r="12558" spans="1:12" x14ac:dyDescent="0.2">
      <c r="A12558" s="2">
        <v>13.806380000000001</v>
      </c>
      <c r="B12558" s="2">
        <v>40.105960000000003</v>
      </c>
      <c r="C12558" s="2">
        <v>4.4017210000000002</v>
      </c>
      <c r="D12558" s="2">
        <v>3.7306849999999998</v>
      </c>
      <c r="F12558" s="2">
        <v>13.80358</v>
      </c>
      <c r="G12558" s="2">
        <v>1.4511339999999999</v>
      </c>
      <c r="H12558" s="2">
        <v>1.4787520000000001</v>
      </c>
      <c r="J12558" s="2">
        <v>13.806380000000001</v>
      </c>
      <c r="K12558" s="2">
        <v>0.57884199999999997</v>
      </c>
      <c r="L12558" s="2">
        <v>9.5668000000000003E-2</v>
      </c>
    </row>
    <row r="12559" spans="1:12" x14ac:dyDescent="0.2">
      <c r="A12559" s="2">
        <v>13.807079999999999</v>
      </c>
      <c r="B12559" s="2">
        <v>40.081789999999998</v>
      </c>
      <c r="C12559" s="2">
        <v>4.4125399999999999</v>
      </c>
      <c r="D12559" s="2">
        <v>3.734019</v>
      </c>
      <c r="F12559" s="2">
        <v>13.80428</v>
      </c>
      <c r="G12559" s="2">
        <v>1.452415</v>
      </c>
      <c r="H12559" s="2">
        <v>1.480011</v>
      </c>
      <c r="J12559" s="2">
        <v>13.807079999999999</v>
      </c>
      <c r="K12559" s="2">
        <v>0.57902100000000001</v>
      </c>
      <c r="L12559" s="2">
        <v>9.5570000000000002E-2</v>
      </c>
    </row>
    <row r="12560" spans="1:12" x14ac:dyDescent="0.2">
      <c r="A12560" s="2">
        <v>13.807790000000001</v>
      </c>
      <c r="B12560" s="2">
        <v>40.057099999999998</v>
      </c>
      <c r="C12560" s="2">
        <v>4.42319</v>
      </c>
      <c r="D12560" s="2">
        <v>3.737628</v>
      </c>
      <c r="F12560" s="2">
        <v>13.80498</v>
      </c>
      <c r="G12560" s="2">
        <v>1.4541090000000001</v>
      </c>
      <c r="H12560" s="2">
        <v>1.4806820000000001</v>
      </c>
      <c r="J12560" s="2">
        <v>13.807790000000001</v>
      </c>
      <c r="K12560" s="2">
        <v>0.57888600000000001</v>
      </c>
      <c r="L12560" s="2">
        <v>9.5399999999999999E-2</v>
      </c>
    </row>
    <row r="12561" spans="1:12" x14ac:dyDescent="0.2">
      <c r="A12561" s="2">
        <v>13.808490000000001</v>
      </c>
      <c r="B12561" s="2">
        <v>40.03313</v>
      </c>
      <c r="C12561" s="2">
        <v>4.4343979999999998</v>
      </c>
      <c r="D12561" s="2">
        <v>3.7415039999999999</v>
      </c>
      <c r="F12561" s="2">
        <v>13.805680000000001</v>
      </c>
      <c r="G12561" s="2">
        <v>1.4559249999999999</v>
      </c>
      <c r="H12561" s="2">
        <v>1.4817499999999999</v>
      </c>
      <c r="J12561" s="2">
        <v>13.808490000000001</v>
      </c>
      <c r="K12561" s="2">
        <v>0.57885200000000003</v>
      </c>
      <c r="L12561" s="2">
        <v>9.5406000000000005E-2</v>
      </c>
    </row>
    <row r="12562" spans="1:12" x14ac:dyDescent="0.2">
      <c r="A12562" s="2">
        <v>13.809189999999999</v>
      </c>
      <c r="B12562" s="2">
        <v>40.009160000000001</v>
      </c>
      <c r="C12562" s="2">
        <v>4.44482</v>
      </c>
      <c r="D12562" s="2">
        <v>3.7451349999999999</v>
      </c>
      <c r="F12562" s="2">
        <v>13.806380000000001</v>
      </c>
      <c r="G12562" s="2">
        <v>1.4577329999999999</v>
      </c>
      <c r="H12562" s="2">
        <v>1.483444</v>
      </c>
      <c r="J12562" s="2">
        <v>13.809189999999999</v>
      </c>
      <c r="K12562" s="2">
        <v>0.578739</v>
      </c>
      <c r="L12562" s="2">
        <v>9.5498E-2</v>
      </c>
    </row>
    <row r="12563" spans="1:12" x14ac:dyDescent="0.2">
      <c r="A12563" s="2">
        <v>13.809889999999999</v>
      </c>
      <c r="B12563" s="2">
        <v>39.984879999999997</v>
      </c>
      <c r="C12563" s="2">
        <v>4.4553409999999998</v>
      </c>
      <c r="D12563" s="2">
        <v>3.7487590000000002</v>
      </c>
      <c r="F12563" s="2">
        <v>13.807079999999999</v>
      </c>
      <c r="G12563" s="2">
        <v>1.459106</v>
      </c>
      <c r="H12563" s="2">
        <v>1.48455</v>
      </c>
      <c r="J12563" s="2">
        <v>13.809889999999999</v>
      </c>
      <c r="K12563" s="2">
        <v>0.57855999999999996</v>
      </c>
      <c r="L12563" s="2">
        <v>9.5989000000000005E-2</v>
      </c>
    </row>
    <row r="12564" spans="1:12" x14ac:dyDescent="0.2">
      <c r="A12564" s="2">
        <v>13.810589999999999</v>
      </c>
      <c r="B12564" s="2">
        <v>39.960079999999998</v>
      </c>
      <c r="C12564" s="2">
        <v>4.46577</v>
      </c>
      <c r="D12564" s="2">
        <v>3.7523149999999998</v>
      </c>
      <c r="F12564" s="2">
        <v>13.807790000000001</v>
      </c>
      <c r="G12564" s="2">
        <v>1.4604490000000001</v>
      </c>
      <c r="H12564" s="2">
        <v>1.4858089999999999</v>
      </c>
      <c r="J12564" s="2">
        <v>13.810589999999999</v>
      </c>
      <c r="K12564" s="2">
        <v>0.57849099999999998</v>
      </c>
      <c r="L12564" s="2">
        <v>9.6016000000000004E-2</v>
      </c>
    </row>
    <row r="12565" spans="1:12" x14ac:dyDescent="0.2">
      <c r="A12565" s="2">
        <v>13.81129</v>
      </c>
      <c r="B12565" s="2">
        <v>39.935940000000002</v>
      </c>
      <c r="C12565" s="2">
        <v>4.4760929999999997</v>
      </c>
      <c r="D12565" s="2">
        <v>3.7560530000000001</v>
      </c>
      <c r="F12565" s="2">
        <v>13.808490000000001</v>
      </c>
      <c r="G12565" s="2">
        <v>1.4617770000000001</v>
      </c>
      <c r="H12565" s="2">
        <v>1.487419</v>
      </c>
      <c r="J12565" s="2">
        <v>13.81129</v>
      </c>
      <c r="K12565" s="2">
        <v>0.57902900000000002</v>
      </c>
      <c r="L12565" s="2">
        <v>9.5561999999999994E-2</v>
      </c>
    </row>
    <row r="12566" spans="1:12" x14ac:dyDescent="0.2">
      <c r="A12566" s="2">
        <v>13.81199</v>
      </c>
      <c r="B12566" s="2">
        <v>39.912080000000003</v>
      </c>
      <c r="C12566" s="2">
        <v>4.4867889999999999</v>
      </c>
      <c r="D12566" s="2">
        <v>3.7593640000000001</v>
      </c>
      <c r="F12566" s="2">
        <v>13.809189999999999</v>
      </c>
      <c r="G12566" s="2">
        <v>1.4630970000000001</v>
      </c>
      <c r="H12566" s="2">
        <v>1.48848</v>
      </c>
      <c r="J12566" s="2">
        <v>13.81199</v>
      </c>
      <c r="K12566" s="2">
        <v>0.579704</v>
      </c>
      <c r="L12566" s="2">
        <v>9.5160999999999996E-2</v>
      </c>
    </row>
    <row r="12567" spans="1:12" x14ac:dyDescent="0.2">
      <c r="A12567" s="2">
        <v>13.8127</v>
      </c>
      <c r="B12567" s="2">
        <v>39.888309999999997</v>
      </c>
      <c r="C12567" s="2">
        <v>4.4976529999999997</v>
      </c>
      <c r="D12567" s="2">
        <v>3.7633239999999999</v>
      </c>
      <c r="F12567" s="2">
        <v>13.809889999999999</v>
      </c>
      <c r="G12567" s="2">
        <v>1.4646680000000001</v>
      </c>
      <c r="H12567" s="2">
        <v>1.48967</v>
      </c>
      <c r="J12567" s="2">
        <v>13.8127</v>
      </c>
      <c r="K12567" s="2">
        <v>0.57985900000000001</v>
      </c>
      <c r="L12567" s="2">
        <v>9.5063999999999996E-2</v>
      </c>
    </row>
    <row r="12568" spans="1:12" x14ac:dyDescent="0.2">
      <c r="A12568" s="2">
        <v>13.8134</v>
      </c>
      <c r="B12568" s="2">
        <v>39.864310000000003</v>
      </c>
      <c r="C12568" s="2">
        <v>4.5087159999999997</v>
      </c>
      <c r="D12568" s="2">
        <v>3.7672910000000002</v>
      </c>
      <c r="F12568" s="2">
        <v>13.810589999999999</v>
      </c>
      <c r="G12568" s="2">
        <v>1.4659040000000001</v>
      </c>
      <c r="H12568" s="2">
        <v>1.490883</v>
      </c>
      <c r="J12568" s="2">
        <v>13.8134</v>
      </c>
      <c r="K12568" s="2">
        <v>0.580488</v>
      </c>
      <c r="L12568" s="2">
        <v>9.5073000000000005E-2</v>
      </c>
    </row>
    <row r="12569" spans="1:12" x14ac:dyDescent="0.2">
      <c r="A12569" s="2">
        <v>13.8141</v>
      </c>
      <c r="B12569" s="2">
        <v>39.84066</v>
      </c>
      <c r="C12569" s="2">
        <v>4.5200839999999998</v>
      </c>
      <c r="D12569" s="2">
        <v>3.7708240000000002</v>
      </c>
      <c r="F12569" s="2">
        <v>13.81129</v>
      </c>
      <c r="G12569" s="2">
        <v>1.4669570000000001</v>
      </c>
      <c r="H12569" s="2">
        <v>1.491776</v>
      </c>
      <c r="J12569" s="2">
        <v>13.8141</v>
      </c>
      <c r="K12569" s="2">
        <v>0.58084100000000005</v>
      </c>
      <c r="L12569" s="2">
        <v>9.4175999999999996E-2</v>
      </c>
    </row>
    <row r="12570" spans="1:12" x14ac:dyDescent="0.2">
      <c r="A12570" s="2">
        <v>13.8148</v>
      </c>
      <c r="B12570" s="2">
        <v>39.816029999999998</v>
      </c>
      <c r="C12570" s="2">
        <v>4.5313980000000003</v>
      </c>
      <c r="D12570" s="2">
        <v>3.774432</v>
      </c>
      <c r="F12570" s="2">
        <v>13.81199</v>
      </c>
      <c r="G12570" s="2">
        <v>1.468102</v>
      </c>
      <c r="H12570" s="2">
        <v>1.493187</v>
      </c>
      <c r="J12570" s="2">
        <v>13.8148</v>
      </c>
      <c r="K12570" s="2">
        <v>0.58081199999999999</v>
      </c>
      <c r="L12570" s="2">
        <v>9.4649999999999998E-2</v>
      </c>
    </row>
    <row r="12571" spans="1:12" x14ac:dyDescent="0.2">
      <c r="A12571" s="2">
        <v>13.8155</v>
      </c>
      <c r="B12571" s="2">
        <v>39.791699999999999</v>
      </c>
      <c r="C12571" s="2">
        <v>4.5426209999999996</v>
      </c>
      <c r="D12571" s="2">
        <v>3.778133</v>
      </c>
      <c r="F12571" s="2">
        <v>13.8127</v>
      </c>
      <c r="G12571" s="2">
        <v>1.4694290000000001</v>
      </c>
      <c r="H12571" s="2">
        <v>1.4946060000000001</v>
      </c>
      <c r="J12571" s="2">
        <v>13.8155</v>
      </c>
      <c r="K12571" s="2">
        <v>0.58065800000000001</v>
      </c>
      <c r="L12571" s="2">
        <v>9.4219999999999998E-2</v>
      </c>
    </row>
    <row r="12572" spans="1:12" x14ac:dyDescent="0.2">
      <c r="A12572" s="2">
        <v>13.8162</v>
      </c>
      <c r="B12572" s="2">
        <v>39.768970000000003</v>
      </c>
      <c r="C12572" s="2">
        <v>4.5537369999999999</v>
      </c>
      <c r="D12572" s="2">
        <v>3.7817340000000002</v>
      </c>
      <c r="F12572" s="2">
        <v>13.8134</v>
      </c>
      <c r="G12572" s="2">
        <v>1.470375</v>
      </c>
      <c r="H12572" s="2">
        <v>1.4956590000000001</v>
      </c>
      <c r="J12572" s="2">
        <v>13.8162</v>
      </c>
      <c r="K12572" s="2">
        <v>0.58071099999999998</v>
      </c>
      <c r="L12572" s="2">
        <v>9.4200999999999993E-2</v>
      </c>
    </row>
    <row r="12573" spans="1:12" x14ac:dyDescent="0.2">
      <c r="A12573" s="2">
        <v>13.8169</v>
      </c>
      <c r="B12573" s="2">
        <v>39.744660000000003</v>
      </c>
      <c r="C12573" s="2">
        <v>4.5648759999999999</v>
      </c>
      <c r="D12573" s="2">
        <v>3.7854640000000002</v>
      </c>
      <c r="F12573" s="2">
        <v>13.8141</v>
      </c>
      <c r="G12573" s="2">
        <v>1.470985</v>
      </c>
      <c r="H12573" s="2">
        <v>1.4967649999999999</v>
      </c>
      <c r="J12573" s="2">
        <v>13.8169</v>
      </c>
      <c r="K12573" s="2">
        <v>0.58083499999999999</v>
      </c>
      <c r="L12573" s="2">
        <v>9.3519000000000005E-2</v>
      </c>
    </row>
    <row r="12574" spans="1:12" x14ac:dyDescent="0.2">
      <c r="A12574" s="2">
        <v>13.817600000000001</v>
      </c>
      <c r="B12574" s="2">
        <v>39.721179999999997</v>
      </c>
      <c r="C12574" s="2">
        <v>4.5758239999999999</v>
      </c>
      <c r="D12574" s="2">
        <v>3.7894929999999998</v>
      </c>
      <c r="F12574" s="2">
        <v>13.8148</v>
      </c>
      <c r="G12574" s="2">
        <v>1.4717560000000001</v>
      </c>
      <c r="H12574" s="2">
        <v>1.497673</v>
      </c>
      <c r="J12574" s="2">
        <v>13.817600000000001</v>
      </c>
      <c r="K12574" s="2">
        <v>0.58103000000000005</v>
      </c>
      <c r="L12574" s="2">
        <v>9.3785999999999994E-2</v>
      </c>
    </row>
    <row r="12575" spans="1:12" x14ac:dyDescent="0.2">
      <c r="A12575" s="2">
        <v>13.81831</v>
      </c>
      <c r="B12575" s="2">
        <v>39.69688</v>
      </c>
      <c r="C12575" s="2">
        <v>4.5872830000000002</v>
      </c>
      <c r="D12575" s="2">
        <v>3.7930480000000002</v>
      </c>
      <c r="F12575" s="2">
        <v>13.8155</v>
      </c>
      <c r="G12575" s="2">
        <v>1.473015</v>
      </c>
      <c r="H12575" s="2">
        <v>1.499001</v>
      </c>
      <c r="J12575" s="2">
        <v>13.81831</v>
      </c>
      <c r="K12575" s="2">
        <v>0.581121</v>
      </c>
      <c r="L12575" s="2">
        <v>9.4240000000000004E-2</v>
      </c>
    </row>
    <row r="12576" spans="1:12" x14ac:dyDescent="0.2">
      <c r="A12576" s="2">
        <v>13.81901</v>
      </c>
      <c r="B12576" s="2">
        <v>39.673760000000001</v>
      </c>
      <c r="C12576" s="2">
        <v>4.5990399999999996</v>
      </c>
      <c r="D12576" s="2">
        <v>3.79684</v>
      </c>
      <c r="F12576" s="2">
        <v>13.8162</v>
      </c>
      <c r="G12576" s="2">
        <v>1.47403</v>
      </c>
      <c r="H12576" s="2">
        <v>1.500656</v>
      </c>
      <c r="J12576" s="2">
        <v>13.81901</v>
      </c>
      <c r="K12576" s="2">
        <v>0.58160400000000001</v>
      </c>
      <c r="L12576" s="2">
        <v>9.3959000000000001E-2</v>
      </c>
    </row>
    <row r="12577" spans="1:12" x14ac:dyDescent="0.2">
      <c r="A12577" s="2">
        <v>13.819710000000001</v>
      </c>
      <c r="B12577" s="2">
        <v>39.649700000000003</v>
      </c>
      <c r="C12577" s="2">
        <v>4.6110490000000004</v>
      </c>
      <c r="D12577" s="2">
        <v>3.801326</v>
      </c>
      <c r="F12577" s="2">
        <v>13.8169</v>
      </c>
      <c r="G12577" s="2">
        <v>1.4746859999999999</v>
      </c>
      <c r="H12577" s="2">
        <v>1.502289</v>
      </c>
      <c r="J12577" s="2">
        <v>13.819710000000001</v>
      </c>
      <c r="K12577" s="2">
        <v>0.58169300000000002</v>
      </c>
      <c r="L12577" s="2">
        <v>9.4117999999999993E-2</v>
      </c>
    </row>
    <row r="12578" spans="1:12" x14ac:dyDescent="0.2">
      <c r="A12578" s="2">
        <v>13.820410000000001</v>
      </c>
      <c r="B12578" s="2">
        <v>39.626019999999997</v>
      </c>
      <c r="C12578" s="2">
        <v>4.6224239999999996</v>
      </c>
      <c r="D12578" s="2">
        <v>3.8050799999999998</v>
      </c>
      <c r="F12578" s="2">
        <v>13.817600000000001</v>
      </c>
      <c r="G12578" s="2">
        <v>1.475662</v>
      </c>
      <c r="H12578" s="2">
        <v>1.503487</v>
      </c>
      <c r="J12578" s="2">
        <v>13.820410000000001</v>
      </c>
      <c r="K12578" s="2">
        <v>0.58167599999999997</v>
      </c>
      <c r="L12578" s="2">
        <v>9.3778E-2</v>
      </c>
    </row>
    <row r="12579" spans="1:12" x14ac:dyDescent="0.2">
      <c r="A12579" s="2">
        <v>13.821109999999999</v>
      </c>
      <c r="B12579" s="2">
        <v>39.601979999999998</v>
      </c>
      <c r="C12579" s="2">
        <v>4.6337159999999997</v>
      </c>
      <c r="D12579" s="2">
        <v>3.808665</v>
      </c>
      <c r="F12579" s="2">
        <v>13.81831</v>
      </c>
      <c r="G12579" s="2">
        <v>1.477196</v>
      </c>
      <c r="H12579" s="2">
        <v>1.5045930000000001</v>
      </c>
      <c r="J12579" s="2">
        <v>13.821109999999999</v>
      </c>
      <c r="K12579" s="2">
        <v>0.58167599999999997</v>
      </c>
      <c r="L12579" s="2">
        <v>9.3780000000000002E-2</v>
      </c>
    </row>
    <row r="12580" spans="1:12" x14ac:dyDescent="0.2">
      <c r="A12580" s="2">
        <v>13.821809999999999</v>
      </c>
      <c r="B12580" s="2">
        <v>39.57788</v>
      </c>
      <c r="C12580" s="2">
        <v>4.6448549999999997</v>
      </c>
      <c r="D12580" s="2">
        <v>3.8128540000000002</v>
      </c>
      <c r="F12580" s="2">
        <v>13.81901</v>
      </c>
      <c r="G12580" s="2">
        <v>1.4787520000000001</v>
      </c>
      <c r="H12580" s="2">
        <v>1.505798</v>
      </c>
      <c r="J12580" s="2">
        <v>13.821809999999999</v>
      </c>
      <c r="K12580" s="2">
        <v>0.58149499999999998</v>
      </c>
      <c r="L12580" s="2">
        <v>9.3411999999999995E-2</v>
      </c>
    </row>
    <row r="12581" spans="1:12" x14ac:dyDescent="0.2">
      <c r="A12581" s="2">
        <v>13.822509999999999</v>
      </c>
      <c r="B12581" s="2">
        <v>39.554409999999997</v>
      </c>
      <c r="C12581" s="2">
        <v>4.6563749999999997</v>
      </c>
      <c r="D12581" s="2">
        <v>3.8172410000000001</v>
      </c>
      <c r="F12581" s="2">
        <v>13.819710000000001</v>
      </c>
      <c r="G12581" s="2">
        <v>1.480011</v>
      </c>
      <c r="H12581" s="2">
        <v>1.5070269999999999</v>
      </c>
      <c r="J12581" s="2">
        <v>13.822509999999999</v>
      </c>
      <c r="K12581" s="2">
        <v>0.581507</v>
      </c>
      <c r="L12581" s="2">
        <v>9.3759999999999996E-2</v>
      </c>
    </row>
    <row r="12582" spans="1:12" x14ac:dyDescent="0.2">
      <c r="A12582" s="2">
        <v>13.823219999999999</v>
      </c>
      <c r="B12582" s="2">
        <v>39.530369999999998</v>
      </c>
      <c r="C12582" s="2">
        <v>4.6681169999999996</v>
      </c>
      <c r="D12582" s="2">
        <v>3.82104</v>
      </c>
      <c r="F12582" s="2">
        <v>13.820410000000001</v>
      </c>
      <c r="G12582" s="2">
        <v>1.4806820000000001</v>
      </c>
      <c r="H12582" s="2">
        <v>1.508362</v>
      </c>
      <c r="J12582" s="2">
        <v>13.823219999999999</v>
      </c>
      <c r="K12582" s="2">
        <v>0.58216100000000004</v>
      </c>
      <c r="L12582" s="2">
        <v>9.4047000000000006E-2</v>
      </c>
    </row>
    <row r="12583" spans="1:12" x14ac:dyDescent="0.2">
      <c r="A12583" s="2">
        <v>13.823919999999999</v>
      </c>
      <c r="B12583" s="2">
        <v>39.506689999999999</v>
      </c>
      <c r="C12583" s="2">
        <v>4.6795679999999997</v>
      </c>
      <c r="D12583" s="2">
        <v>3.8244739999999999</v>
      </c>
      <c r="F12583" s="2">
        <v>13.821109999999999</v>
      </c>
      <c r="G12583" s="2">
        <v>1.4817499999999999</v>
      </c>
      <c r="H12583" s="2">
        <v>1.509674</v>
      </c>
      <c r="J12583" s="2">
        <v>13.823919999999999</v>
      </c>
      <c r="K12583" s="2">
        <v>0.58247599999999999</v>
      </c>
      <c r="L12583" s="2">
        <v>9.4299999999999995E-2</v>
      </c>
    </row>
    <row r="12584" spans="1:12" x14ac:dyDescent="0.2">
      <c r="A12584" s="2">
        <v>13.824619999999999</v>
      </c>
      <c r="B12584" s="2">
        <v>39.483519999999999</v>
      </c>
      <c r="C12584" s="2">
        <v>4.6911269999999998</v>
      </c>
      <c r="D12584" s="2">
        <v>3.8289140000000002</v>
      </c>
      <c r="F12584" s="2">
        <v>13.821809999999999</v>
      </c>
      <c r="G12584" s="2">
        <v>1.483444</v>
      </c>
      <c r="H12584" s="2">
        <v>1.5110779999999999</v>
      </c>
      <c r="J12584" s="2">
        <v>13.824619999999999</v>
      </c>
      <c r="K12584" s="2">
        <v>0.582731</v>
      </c>
      <c r="L12584" s="2">
        <v>9.425E-2</v>
      </c>
    </row>
    <row r="12585" spans="1:12" x14ac:dyDescent="0.2">
      <c r="A12585" s="2">
        <v>13.82532</v>
      </c>
      <c r="B12585" s="2">
        <v>39.459600000000002</v>
      </c>
      <c r="C12585" s="2">
        <v>4.7029909999999999</v>
      </c>
      <c r="D12585" s="2">
        <v>3.832217</v>
      </c>
      <c r="F12585" s="2">
        <v>13.822509999999999</v>
      </c>
      <c r="G12585" s="2">
        <v>1.48455</v>
      </c>
      <c r="H12585" s="2">
        <v>1.5125500000000001</v>
      </c>
      <c r="J12585" s="2">
        <v>13.82532</v>
      </c>
      <c r="K12585" s="2">
        <v>0.58300200000000002</v>
      </c>
      <c r="L12585" s="2">
        <v>9.4359999999999999E-2</v>
      </c>
    </row>
    <row r="12586" spans="1:12" x14ac:dyDescent="0.2">
      <c r="A12586" s="2">
        <v>13.82602</v>
      </c>
      <c r="B12586" s="2">
        <v>39.436439999999997</v>
      </c>
      <c r="C12586" s="2">
        <v>4.7149989999999997</v>
      </c>
      <c r="D12586" s="2">
        <v>3.8362379999999998</v>
      </c>
      <c r="F12586" s="2">
        <v>13.823219999999999</v>
      </c>
      <c r="G12586" s="2">
        <v>1.4858089999999999</v>
      </c>
      <c r="H12586" s="2">
        <v>1.5140910000000001</v>
      </c>
      <c r="J12586" s="2">
        <v>13.82602</v>
      </c>
      <c r="K12586" s="2">
        <v>0.58345599999999997</v>
      </c>
      <c r="L12586" s="2">
        <v>9.4084000000000001E-2</v>
      </c>
    </row>
    <row r="12587" spans="1:12" x14ac:dyDescent="0.2">
      <c r="A12587" s="2">
        <v>13.82672</v>
      </c>
      <c r="B12587" s="2">
        <v>39.413339999999998</v>
      </c>
      <c r="C12587" s="2">
        <v>4.7268330000000001</v>
      </c>
      <c r="D12587" s="2">
        <v>3.839877</v>
      </c>
      <c r="F12587" s="2">
        <v>13.823919999999999</v>
      </c>
      <c r="G12587" s="2">
        <v>1.487419</v>
      </c>
      <c r="H12587" s="2">
        <v>1.5156480000000001</v>
      </c>
      <c r="J12587" s="2">
        <v>13.82672</v>
      </c>
      <c r="K12587" s="2">
        <v>0.58357999999999999</v>
      </c>
      <c r="L12587" s="2">
        <v>9.3466999999999995E-2</v>
      </c>
    </row>
    <row r="12588" spans="1:12" x14ac:dyDescent="0.2">
      <c r="A12588" s="2">
        <v>13.82742</v>
      </c>
      <c r="B12588" s="2">
        <v>39.390300000000003</v>
      </c>
      <c r="C12588" s="2">
        <v>4.7385820000000001</v>
      </c>
      <c r="D12588" s="2">
        <v>3.8439290000000002</v>
      </c>
      <c r="F12588" s="2">
        <v>13.824619999999999</v>
      </c>
      <c r="G12588" s="2">
        <v>1.48848</v>
      </c>
      <c r="H12588" s="2">
        <v>1.516953</v>
      </c>
      <c r="J12588" s="2">
        <v>13.82742</v>
      </c>
      <c r="K12588" s="2">
        <v>0.58359099999999997</v>
      </c>
      <c r="L12588" s="2">
        <v>9.3040999999999999E-2</v>
      </c>
    </row>
    <row r="12589" spans="1:12" x14ac:dyDescent="0.2">
      <c r="A12589" s="2">
        <v>13.82813</v>
      </c>
      <c r="B12589" s="2">
        <v>39.367310000000003</v>
      </c>
      <c r="C12589" s="2">
        <v>4.7499880000000001</v>
      </c>
      <c r="D12589" s="2">
        <v>3.8477809999999999</v>
      </c>
      <c r="F12589" s="2">
        <v>13.82532</v>
      </c>
      <c r="G12589" s="2">
        <v>1.48967</v>
      </c>
      <c r="H12589" s="2">
        <v>1.5179750000000001</v>
      </c>
      <c r="J12589" s="2">
        <v>13.82813</v>
      </c>
      <c r="K12589" s="2">
        <v>0.58375900000000003</v>
      </c>
      <c r="L12589" s="2">
        <v>9.3414999999999998E-2</v>
      </c>
    </row>
    <row r="12590" spans="1:12" x14ac:dyDescent="0.2">
      <c r="A12590" s="2">
        <v>13.82883</v>
      </c>
      <c r="B12590" s="2">
        <v>39.344459999999998</v>
      </c>
      <c r="C12590" s="2">
        <v>4.7616759999999996</v>
      </c>
      <c r="D12590" s="2">
        <v>3.8510390000000001</v>
      </c>
      <c r="F12590" s="2">
        <v>13.82602</v>
      </c>
      <c r="G12590" s="2">
        <v>1.490883</v>
      </c>
      <c r="H12590" s="2">
        <v>1.5186230000000001</v>
      </c>
      <c r="J12590" s="2">
        <v>13.82883</v>
      </c>
      <c r="K12590" s="2">
        <v>0.58386400000000005</v>
      </c>
      <c r="L12590" s="2">
        <v>9.3731999999999996E-2</v>
      </c>
    </row>
    <row r="12591" spans="1:12" x14ac:dyDescent="0.2">
      <c r="A12591" s="2">
        <v>13.82953</v>
      </c>
      <c r="B12591" s="2">
        <v>39.321249999999999</v>
      </c>
      <c r="C12591" s="2">
        <v>4.7737080000000001</v>
      </c>
      <c r="D12591" s="2">
        <v>3.8550599999999999</v>
      </c>
      <c r="F12591" s="2">
        <v>13.82672</v>
      </c>
      <c r="G12591" s="2">
        <v>1.491776</v>
      </c>
      <c r="H12591" s="2">
        <v>1.519226</v>
      </c>
      <c r="J12591" s="2">
        <v>13.82953</v>
      </c>
      <c r="K12591" s="2">
        <v>0.58400700000000005</v>
      </c>
      <c r="L12591" s="2">
        <v>9.3963000000000005E-2</v>
      </c>
    </row>
    <row r="12592" spans="1:12" x14ac:dyDescent="0.2">
      <c r="A12592" s="2">
        <v>13.83023</v>
      </c>
      <c r="B12592" s="2">
        <v>39.299079999999996</v>
      </c>
      <c r="C12592" s="2">
        <v>4.7855259999999999</v>
      </c>
      <c r="D12592" s="2">
        <v>3.858028</v>
      </c>
      <c r="F12592" s="2">
        <v>13.82742</v>
      </c>
      <c r="G12592" s="2">
        <v>1.493187</v>
      </c>
      <c r="H12592" s="2">
        <v>1.519814</v>
      </c>
      <c r="J12592" s="2">
        <v>13.83023</v>
      </c>
      <c r="K12592" s="2">
        <v>0.58428000000000002</v>
      </c>
      <c r="L12592" s="2">
        <v>9.4394000000000006E-2</v>
      </c>
    </row>
    <row r="12593" spans="1:12" x14ac:dyDescent="0.2">
      <c r="A12593" s="2">
        <v>13.83093</v>
      </c>
      <c r="B12593" s="2">
        <v>39.275799999999997</v>
      </c>
      <c r="C12593" s="2">
        <v>4.7974810000000003</v>
      </c>
      <c r="D12593" s="2">
        <v>3.8616739999999998</v>
      </c>
      <c r="F12593" s="2">
        <v>13.82813</v>
      </c>
      <c r="G12593" s="2">
        <v>1.4946060000000001</v>
      </c>
      <c r="H12593" s="2">
        <v>1.520599</v>
      </c>
      <c r="J12593" s="2">
        <v>13.83093</v>
      </c>
      <c r="K12593" s="2">
        <v>0.58450100000000005</v>
      </c>
      <c r="L12593" s="2">
        <v>9.5016000000000003E-2</v>
      </c>
    </row>
    <row r="12594" spans="1:12" x14ac:dyDescent="0.2">
      <c r="A12594" s="2">
        <v>13.831630000000001</v>
      </c>
      <c r="B12594" s="2">
        <v>39.252879999999998</v>
      </c>
      <c r="C12594" s="2">
        <v>4.809558</v>
      </c>
      <c r="D12594" s="2">
        <v>3.8660160000000001</v>
      </c>
      <c r="F12594" s="2">
        <v>13.82883</v>
      </c>
      <c r="G12594" s="2">
        <v>1.4956590000000001</v>
      </c>
      <c r="H12594" s="2">
        <v>1.5215000000000001</v>
      </c>
      <c r="J12594" s="2">
        <v>13.831630000000001</v>
      </c>
      <c r="K12594" s="2">
        <v>0.58394000000000001</v>
      </c>
      <c r="L12594" s="2">
        <v>9.5228999999999994E-2</v>
      </c>
    </row>
    <row r="12595" spans="1:12" x14ac:dyDescent="0.2">
      <c r="A12595" s="2">
        <v>13.832330000000001</v>
      </c>
      <c r="B12595" s="2">
        <v>39.22974</v>
      </c>
      <c r="C12595" s="2">
        <v>4.8219709999999996</v>
      </c>
      <c r="D12595" s="2">
        <v>3.8704640000000001</v>
      </c>
      <c r="F12595" s="2">
        <v>13.82953</v>
      </c>
      <c r="G12595" s="2">
        <v>1.4967649999999999</v>
      </c>
      <c r="H12595" s="2">
        <v>1.5226139999999999</v>
      </c>
      <c r="J12595" s="2">
        <v>13.832330000000001</v>
      </c>
      <c r="K12595" s="2">
        <v>0.58378200000000002</v>
      </c>
      <c r="L12595" s="2">
        <v>9.5125000000000001E-2</v>
      </c>
    </row>
    <row r="12596" spans="1:12" x14ac:dyDescent="0.2">
      <c r="A12596" s="2">
        <v>13.83304</v>
      </c>
      <c r="B12596" s="2">
        <v>39.20599</v>
      </c>
      <c r="C12596" s="2">
        <v>4.8342539999999996</v>
      </c>
      <c r="D12596" s="2">
        <v>3.8741560000000002</v>
      </c>
      <c r="F12596" s="2">
        <v>13.83023</v>
      </c>
      <c r="G12596" s="2">
        <v>1.497673</v>
      </c>
      <c r="H12596" s="2">
        <v>1.523766</v>
      </c>
      <c r="J12596" s="2">
        <v>13.83304</v>
      </c>
      <c r="K12596" s="2">
        <v>0.58415600000000001</v>
      </c>
      <c r="L12596" s="2">
        <v>9.4981999999999997E-2</v>
      </c>
    </row>
    <row r="12597" spans="1:12" x14ac:dyDescent="0.2">
      <c r="A12597" s="2">
        <v>13.833740000000001</v>
      </c>
      <c r="B12597" s="2">
        <v>39.182380000000002</v>
      </c>
      <c r="C12597" s="2">
        <v>4.8469189999999998</v>
      </c>
      <c r="D12597" s="2">
        <v>3.878787</v>
      </c>
      <c r="F12597" s="2">
        <v>13.83093</v>
      </c>
      <c r="G12597" s="2">
        <v>1.499001</v>
      </c>
      <c r="H12597" s="2">
        <v>1.5248489999999999</v>
      </c>
      <c r="J12597" s="2">
        <v>13.833740000000001</v>
      </c>
      <c r="K12597" s="2">
        <v>0.58394599999999997</v>
      </c>
      <c r="L12597" s="2">
        <v>9.4931000000000001E-2</v>
      </c>
    </row>
    <row r="12598" spans="1:12" x14ac:dyDescent="0.2">
      <c r="A12598" s="2">
        <v>13.834440000000001</v>
      </c>
      <c r="B12598" s="2">
        <v>39.158850000000001</v>
      </c>
      <c r="C12598" s="2">
        <v>4.8590039999999997</v>
      </c>
      <c r="D12598" s="2">
        <v>3.882854</v>
      </c>
      <c r="F12598" s="2">
        <v>13.831630000000001</v>
      </c>
      <c r="G12598" s="2">
        <v>1.500656</v>
      </c>
      <c r="H12598" s="2">
        <v>1.5261610000000001</v>
      </c>
      <c r="J12598" s="2">
        <v>13.834440000000001</v>
      </c>
      <c r="K12598" s="2">
        <v>0.584009</v>
      </c>
      <c r="L12598" s="2">
        <v>9.5069000000000001E-2</v>
      </c>
    </row>
    <row r="12599" spans="1:12" x14ac:dyDescent="0.2">
      <c r="A12599" s="2">
        <v>13.835140000000001</v>
      </c>
      <c r="B12599" s="2">
        <v>39.135359999999999</v>
      </c>
      <c r="C12599" s="2">
        <v>4.8708450000000001</v>
      </c>
      <c r="D12599" s="2">
        <v>3.8869739999999999</v>
      </c>
      <c r="F12599" s="2">
        <v>13.832330000000001</v>
      </c>
      <c r="G12599" s="2">
        <v>1.502289</v>
      </c>
      <c r="H12599" s="2">
        <v>1.5274350000000001</v>
      </c>
      <c r="J12599" s="2">
        <v>13.835140000000001</v>
      </c>
      <c r="K12599" s="2">
        <v>0.58424900000000002</v>
      </c>
      <c r="L12599" s="2">
        <v>9.5020999999999994E-2</v>
      </c>
    </row>
    <row r="12600" spans="1:12" x14ac:dyDescent="0.2">
      <c r="A12600" s="2">
        <v>13.835839999999999</v>
      </c>
      <c r="B12600" s="2">
        <v>39.112430000000003</v>
      </c>
      <c r="C12600" s="2">
        <v>4.8821519999999996</v>
      </c>
      <c r="D12600" s="2">
        <v>3.8912309999999999</v>
      </c>
      <c r="F12600" s="2">
        <v>13.83304</v>
      </c>
      <c r="G12600" s="2">
        <v>1.503487</v>
      </c>
      <c r="H12600" s="2">
        <v>1.528702</v>
      </c>
      <c r="J12600" s="2">
        <v>13.835839999999999</v>
      </c>
      <c r="K12600" s="2">
        <v>0.58472599999999997</v>
      </c>
      <c r="L12600" s="2">
        <v>9.4731999999999997E-2</v>
      </c>
    </row>
    <row r="12601" spans="1:12" x14ac:dyDescent="0.2">
      <c r="A12601" s="2">
        <v>13.836539999999999</v>
      </c>
      <c r="B12601" s="2">
        <v>39.089469999999999</v>
      </c>
      <c r="C12601" s="2">
        <v>4.8943050000000001</v>
      </c>
      <c r="D12601" s="2">
        <v>3.8951519999999999</v>
      </c>
      <c r="F12601" s="2">
        <v>13.833740000000001</v>
      </c>
      <c r="G12601" s="2">
        <v>1.5045930000000001</v>
      </c>
      <c r="H12601" s="2">
        <v>1.530243</v>
      </c>
      <c r="J12601" s="2">
        <v>13.836539999999999</v>
      </c>
      <c r="K12601" s="2">
        <v>0.58541699999999997</v>
      </c>
      <c r="L12601" s="2">
        <v>9.4991999999999993E-2</v>
      </c>
    </row>
    <row r="12602" spans="1:12" x14ac:dyDescent="0.2">
      <c r="A12602" s="2">
        <v>13.83724</v>
      </c>
      <c r="B12602" s="2">
        <v>39.068269999999998</v>
      </c>
      <c r="C12602" s="2">
        <v>4.9063749999999997</v>
      </c>
      <c r="D12602" s="2">
        <v>3.8997220000000001</v>
      </c>
      <c r="F12602" s="2">
        <v>13.834440000000001</v>
      </c>
      <c r="G12602" s="2">
        <v>1.505798</v>
      </c>
      <c r="H12602" s="2">
        <v>1.5316700000000001</v>
      </c>
      <c r="J12602" s="2">
        <v>13.83724</v>
      </c>
      <c r="K12602" s="2">
        <v>0.58574499999999996</v>
      </c>
      <c r="L12602" s="2">
        <v>9.4986000000000001E-2</v>
      </c>
    </row>
    <row r="12603" spans="1:12" x14ac:dyDescent="0.2">
      <c r="A12603" s="2">
        <v>13.83794</v>
      </c>
      <c r="B12603" s="2">
        <v>39.047919999999998</v>
      </c>
      <c r="C12603" s="2">
        <v>4.9190399999999999</v>
      </c>
      <c r="D12603" s="2">
        <v>3.903667</v>
      </c>
      <c r="F12603" s="2">
        <v>13.835140000000001</v>
      </c>
      <c r="G12603" s="2">
        <v>1.5070269999999999</v>
      </c>
      <c r="H12603" s="2">
        <v>1.532951</v>
      </c>
      <c r="J12603" s="2">
        <v>13.83794</v>
      </c>
      <c r="K12603" s="2">
        <v>0.58588799999999996</v>
      </c>
      <c r="L12603" s="2">
        <v>9.5251000000000002E-2</v>
      </c>
    </row>
    <row r="12604" spans="1:12" x14ac:dyDescent="0.2">
      <c r="A12604" s="2">
        <v>13.838649999999999</v>
      </c>
      <c r="B12604" s="2">
        <v>39.026580000000003</v>
      </c>
      <c r="C12604" s="2">
        <v>4.9318879999999998</v>
      </c>
      <c r="D12604" s="2">
        <v>3.9077259999999998</v>
      </c>
      <c r="F12604" s="2">
        <v>13.835839999999999</v>
      </c>
      <c r="G12604" s="2">
        <v>1.508362</v>
      </c>
      <c r="H12604" s="2">
        <v>1.534065</v>
      </c>
      <c r="J12604" s="2">
        <v>13.838649999999999</v>
      </c>
      <c r="K12604" s="2">
        <v>0.58640099999999995</v>
      </c>
      <c r="L12604" s="2">
        <v>9.5618999999999996E-2</v>
      </c>
    </row>
    <row r="12605" spans="1:12" x14ac:dyDescent="0.2">
      <c r="A12605" s="2">
        <v>13.83935</v>
      </c>
      <c r="B12605" s="2">
        <v>39.004300000000001</v>
      </c>
      <c r="C12605" s="2">
        <v>4.944293</v>
      </c>
      <c r="D12605" s="2">
        <v>3.911098</v>
      </c>
      <c r="F12605" s="2">
        <v>13.836539999999999</v>
      </c>
      <c r="G12605" s="2">
        <v>1.509674</v>
      </c>
      <c r="H12605" s="2">
        <v>1.535255</v>
      </c>
      <c r="J12605" s="2">
        <v>13.83935</v>
      </c>
      <c r="K12605" s="2">
        <v>0.58676300000000003</v>
      </c>
      <c r="L12605" s="2">
        <v>9.5741000000000007E-2</v>
      </c>
    </row>
    <row r="12606" spans="1:12" x14ac:dyDescent="0.2">
      <c r="A12606" s="2">
        <v>13.84005</v>
      </c>
      <c r="B12606" s="2">
        <v>38.98171</v>
      </c>
      <c r="C12606" s="2">
        <v>4.9564849999999998</v>
      </c>
      <c r="D12606" s="2">
        <v>3.9142790000000001</v>
      </c>
      <c r="F12606" s="2">
        <v>13.83724</v>
      </c>
      <c r="G12606" s="2">
        <v>1.5110779999999999</v>
      </c>
      <c r="H12606" s="2">
        <v>1.5365679999999999</v>
      </c>
      <c r="J12606" s="2">
        <v>13.84005</v>
      </c>
      <c r="K12606" s="2">
        <v>0.58667199999999997</v>
      </c>
      <c r="L12606" s="2">
        <v>9.6043000000000003E-2</v>
      </c>
    </row>
    <row r="12607" spans="1:12" x14ac:dyDescent="0.2">
      <c r="A12607" s="2">
        <v>13.84075</v>
      </c>
      <c r="B12607" s="2">
        <v>38.95899</v>
      </c>
      <c r="C12607" s="2">
        <v>4.9687530000000004</v>
      </c>
      <c r="D12607" s="2">
        <v>3.9177279999999999</v>
      </c>
      <c r="F12607" s="2">
        <v>13.83794</v>
      </c>
      <c r="G12607" s="2">
        <v>1.5125500000000001</v>
      </c>
      <c r="H12607" s="2">
        <v>1.537445</v>
      </c>
      <c r="J12607" s="2">
        <v>13.84075</v>
      </c>
      <c r="K12607" s="2">
        <v>0.58693300000000004</v>
      </c>
      <c r="L12607" s="2">
        <v>9.6556000000000003E-2</v>
      </c>
    </row>
    <row r="12608" spans="1:12" x14ac:dyDescent="0.2">
      <c r="A12608" s="2">
        <v>13.84145</v>
      </c>
      <c r="B12608" s="2">
        <v>38.936109999999999</v>
      </c>
      <c r="C12608" s="2">
        <v>4.9803649999999999</v>
      </c>
      <c r="D12608" s="2">
        <v>3.9214129999999998</v>
      </c>
      <c r="F12608" s="2">
        <v>13.838649999999999</v>
      </c>
      <c r="G12608" s="2">
        <v>1.5140910000000001</v>
      </c>
      <c r="H12608" s="2">
        <v>1.5381009999999999</v>
      </c>
      <c r="J12608" s="2">
        <v>13.84145</v>
      </c>
      <c r="K12608" s="2">
        <v>0.58715600000000001</v>
      </c>
      <c r="L12608" s="2">
        <v>9.6903000000000003E-2</v>
      </c>
    </row>
    <row r="12609" spans="1:12" x14ac:dyDescent="0.2">
      <c r="A12609" s="2">
        <v>13.84215</v>
      </c>
      <c r="B12609" s="2">
        <v>38.913530000000002</v>
      </c>
      <c r="C12609" s="2">
        <v>4.991206</v>
      </c>
      <c r="D12609" s="2">
        <v>3.9259599999999999</v>
      </c>
      <c r="F12609" s="2">
        <v>13.83935</v>
      </c>
      <c r="G12609" s="2">
        <v>1.5156480000000001</v>
      </c>
      <c r="H12609" s="2">
        <v>1.5392760000000001</v>
      </c>
      <c r="J12609" s="2">
        <v>13.84215</v>
      </c>
      <c r="K12609" s="2">
        <v>0.58695799999999998</v>
      </c>
      <c r="L12609" s="2">
        <v>9.7055000000000002E-2</v>
      </c>
    </row>
    <row r="12610" spans="1:12" x14ac:dyDescent="0.2">
      <c r="A12610" s="2">
        <v>13.84285</v>
      </c>
      <c r="B12610" s="2">
        <v>38.891129999999997</v>
      </c>
      <c r="C12610" s="2">
        <v>5.002345</v>
      </c>
      <c r="D12610" s="2">
        <v>3.93011</v>
      </c>
      <c r="F12610" s="2">
        <v>13.84005</v>
      </c>
      <c r="G12610" s="2">
        <v>1.516953</v>
      </c>
      <c r="H12610" s="2">
        <v>1.5408170000000001</v>
      </c>
      <c r="J12610" s="2">
        <v>13.84285</v>
      </c>
      <c r="K12610" s="2">
        <v>0.58704000000000001</v>
      </c>
      <c r="L12610" s="2">
        <v>9.7750000000000004E-2</v>
      </c>
    </row>
    <row r="12611" spans="1:12" x14ac:dyDescent="0.2">
      <c r="A12611" s="2">
        <v>13.84356</v>
      </c>
      <c r="B12611" s="2">
        <v>38.868580000000001</v>
      </c>
      <c r="C12611" s="2">
        <v>5.0142239999999996</v>
      </c>
      <c r="D12611" s="2">
        <v>3.9340700000000002</v>
      </c>
      <c r="F12611" s="2">
        <v>13.84075</v>
      </c>
      <c r="G12611" s="2">
        <v>1.5179750000000001</v>
      </c>
      <c r="H12611" s="2">
        <v>1.5422439999999999</v>
      </c>
      <c r="J12611" s="2">
        <v>13.84356</v>
      </c>
      <c r="K12611" s="2">
        <v>0.58731800000000001</v>
      </c>
      <c r="L12611" s="2">
        <v>9.8410999999999998E-2</v>
      </c>
    </row>
    <row r="12612" spans="1:12" x14ac:dyDescent="0.2">
      <c r="A12612" s="2">
        <v>13.84426</v>
      </c>
      <c r="B12612" s="2">
        <v>38.845840000000003</v>
      </c>
      <c r="C12612" s="2">
        <v>5.0267059999999999</v>
      </c>
      <c r="D12612" s="2">
        <v>3.9379</v>
      </c>
      <c r="F12612" s="2">
        <v>13.84145</v>
      </c>
      <c r="G12612" s="2">
        <v>1.5186230000000001</v>
      </c>
      <c r="H12612" s="2">
        <v>1.543053</v>
      </c>
      <c r="J12612" s="2">
        <v>13.84426</v>
      </c>
      <c r="K12612" s="2">
        <v>0.58803899999999998</v>
      </c>
      <c r="L12612" s="2">
        <v>9.8849999999999993E-2</v>
      </c>
    </row>
    <row r="12613" spans="1:12" x14ac:dyDescent="0.2">
      <c r="A12613" s="2">
        <v>13.84496</v>
      </c>
      <c r="B12613" s="2">
        <v>38.823390000000003</v>
      </c>
      <c r="C12613" s="2">
        <v>5.0391880000000002</v>
      </c>
      <c r="D12613" s="2">
        <v>3.9416760000000002</v>
      </c>
      <c r="F12613" s="2">
        <v>13.84215</v>
      </c>
      <c r="G12613" s="2">
        <v>1.519226</v>
      </c>
      <c r="H12613" s="2">
        <v>1.5441130000000001</v>
      </c>
      <c r="J12613" s="2">
        <v>13.84496</v>
      </c>
      <c r="K12613" s="2">
        <v>0.588781</v>
      </c>
      <c r="L12613" s="2">
        <v>9.8351999999999995E-2</v>
      </c>
    </row>
    <row r="12614" spans="1:12" x14ac:dyDescent="0.2">
      <c r="A12614" s="2">
        <v>13.845660000000001</v>
      </c>
      <c r="B12614" s="2">
        <v>38.801340000000003</v>
      </c>
      <c r="C12614" s="2">
        <v>5.0515400000000001</v>
      </c>
      <c r="D12614" s="2">
        <v>3.9453079999999998</v>
      </c>
      <c r="F12614" s="2">
        <v>13.84285</v>
      </c>
      <c r="G12614" s="2">
        <v>1.519814</v>
      </c>
      <c r="H12614" s="2">
        <v>1.545639</v>
      </c>
      <c r="J12614" s="2">
        <v>13.845660000000001</v>
      </c>
      <c r="K12614" s="2">
        <v>0.58957499999999996</v>
      </c>
      <c r="L12614" s="2">
        <v>9.8307000000000005E-2</v>
      </c>
    </row>
    <row r="12615" spans="1:12" x14ac:dyDescent="0.2">
      <c r="A12615" s="2">
        <v>13.846360000000001</v>
      </c>
      <c r="B12615" s="2">
        <v>38.779339999999998</v>
      </c>
      <c r="C12615" s="2">
        <v>5.0641049999999996</v>
      </c>
      <c r="D12615" s="2">
        <v>3.9490690000000002</v>
      </c>
      <c r="F12615" s="2">
        <v>13.84356</v>
      </c>
      <c r="G12615" s="2">
        <v>1.520599</v>
      </c>
      <c r="H12615" s="2">
        <v>1.5470660000000001</v>
      </c>
      <c r="J12615" s="2">
        <v>13.846360000000001</v>
      </c>
      <c r="K12615" s="2">
        <v>0.58976300000000004</v>
      </c>
      <c r="L12615" s="2">
        <v>9.8317000000000002E-2</v>
      </c>
    </row>
    <row r="12616" spans="1:12" x14ac:dyDescent="0.2">
      <c r="A12616" s="2">
        <v>13.847060000000001</v>
      </c>
      <c r="B12616" s="2">
        <v>38.757350000000002</v>
      </c>
      <c r="C12616" s="2">
        <v>5.0766479999999996</v>
      </c>
      <c r="D12616" s="2">
        <v>3.9532419999999999</v>
      </c>
      <c r="F12616" s="2">
        <v>13.84426</v>
      </c>
      <c r="G12616" s="2">
        <v>1.5215000000000001</v>
      </c>
      <c r="H12616" s="2">
        <v>1.5486219999999999</v>
      </c>
      <c r="J12616" s="2">
        <v>13.847060000000001</v>
      </c>
      <c r="K12616" s="2">
        <v>0.58950999999999998</v>
      </c>
      <c r="L12616" s="2">
        <v>9.8474999999999993E-2</v>
      </c>
    </row>
    <row r="12617" spans="1:12" x14ac:dyDescent="0.2">
      <c r="A12617" s="2">
        <v>13.847759999999999</v>
      </c>
      <c r="B12617" s="2">
        <v>38.735030000000002</v>
      </c>
      <c r="C12617" s="2">
        <v>5.0890610000000001</v>
      </c>
      <c r="D12617" s="2">
        <v>3.9570270000000001</v>
      </c>
      <c r="F12617" s="2">
        <v>13.84496</v>
      </c>
      <c r="G12617" s="2">
        <v>1.5226139999999999</v>
      </c>
      <c r="H12617" s="2">
        <v>1.549828</v>
      </c>
      <c r="J12617" s="2">
        <v>13.847759999999999</v>
      </c>
      <c r="K12617" s="2">
        <v>0.58969899999999997</v>
      </c>
      <c r="L12617" s="2">
        <v>9.8570000000000005E-2</v>
      </c>
    </row>
    <row r="12618" spans="1:12" x14ac:dyDescent="0.2">
      <c r="A12618" s="2">
        <v>13.848470000000001</v>
      </c>
      <c r="B12618" s="2">
        <v>38.712330000000001</v>
      </c>
      <c r="C12618" s="2">
        <v>5.1015499999999996</v>
      </c>
      <c r="D12618" s="2">
        <v>3.961017</v>
      </c>
      <c r="F12618" s="2">
        <v>13.845660000000001</v>
      </c>
      <c r="G12618" s="2">
        <v>1.523766</v>
      </c>
      <c r="H12618" s="2">
        <v>1.5506740000000001</v>
      </c>
      <c r="J12618" s="2">
        <v>13.848470000000001</v>
      </c>
      <c r="K12618" s="2">
        <v>0.58955400000000002</v>
      </c>
      <c r="L12618" s="2">
        <v>9.8636000000000001E-2</v>
      </c>
    </row>
    <row r="12619" spans="1:12" x14ac:dyDescent="0.2">
      <c r="A12619" s="2">
        <v>13.849170000000001</v>
      </c>
      <c r="B12619" s="2">
        <v>38.689399999999999</v>
      </c>
      <c r="C12619" s="2">
        <v>5.1140090000000002</v>
      </c>
      <c r="D12619" s="2">
        <v>3.9651670000000001</v>
      </c>
      <c r="F12619" s="2">
        <v>13.846360000000001</v>
      </c>
      <c r="G12619" s="2">
        <v>1.5248489999999999</v>
      </c>
      <c r="H12619" s="2">
        <v>1.551804</v>
      </c>
      <c r="J12619" s="2">
        <v>13.849170000000001</v>
      </c>
      <c r="K12619" s="2">
        <v>0.58924100000000001</v>
      </c>
      <c r="L12619" s="2">
        <v>9.9115999999999996E-2</v>
      </c>
    </row>
    <row r="12620" spans="1:12" x14ac:dyDescent="0.2">
      <c r="A12620" s="2">
        <v>13.849869999999999</v>
      </c>
      <c r="B12620" s="2">
        <v>38.666789999999999</v>
      </c>
      <c r="C12620" s="2">
        <v>5.1268190000000002</v>
      </c>
      <c r="D12620" s="2">
        <v>3.9693329999999998</v>
      </c>
      <c r="F12620" s="2">
        <v>13.847060000000001</v>
      </c>
      <c r="G12620" s="2">
        <v>1.5261610000000001</v>
      </c>
      <c r="H12620" s="2">
        <v>1.5525739999999999</v>
      </c>
      <c r="J12620" s="2">
        <v>13.849869999999999</v>
      </c>
      <c r="K12620" s="2">
        <v>0.58934799999999998</v>
      </c>
      <c r="L12620" s="2">
        <v>9.8469000000000001E-2</v>
      </c>
    </row>
    <row r="12621" spans="1:12" x14ac:dyDescent="0.2">
      <c r="A12621" s="2">
        <v>13.850569999999999</v>
      </c>
      <c r="B12621" s="2">
        <v>38.644689999999997</v>
      </c>
      <c r="C12621" s="2">
        <v>5.1398190000000001</v>
      </c>
      <c r="D12621" s="2">
        <v>3.9734910000000001</v>
      </c>
      <c r="F12621" s="2">
        <v>13.847759999999999</v>
      </c>
      <c r="G12621" s="2">
        <v>1.5274350000000001</v>
      </c>
      <c r="H12621" s="2">
        <v>1.55352</v>
      </c>
      <c r="J12621" s="2">
        <v>13.850569999999999</v>
      </c>
      <c r="K12621" s="2">
        <v>0.58927099999999999</v>
      </c>
      <c r="L12621" s="2">
        <v>9.8367999999999997E-2</v>
      </c>
    </row>
    <row r="12622" spans="1:12" x14ac:dyDescent="0.2">
      <c r="A12622" s="2">
        <v>13.85127</v>
      </c>
      <c r="B12622" s="2">
        <v>38.622199999999999</v>
      </c>
      <c r="C12622" s="2">
        <v>5.1524460000000003</v>
      </c>
      <c r="D12622" s="2">
        <v>3.9775420000000001</v>
      </c>
      <c r="F12622" s="2">
        <v>13.848470000000001</v>
      </c>
      <c r="G12622" s="2">
        <v>1.528702</v>
      </c>
      <c r="H12622" s="2">
        <v>1.5550539999999999</v>
      </c>
      <c r="J12622" s="2">
        <v>13.85127</v>
      </c>
      <c r="K12622" s="2">
        <v>0.58950999999999998</v>
      </c>
      <c r="L12622" s="2">
        <v>9.8472000000000004E-2</v>
      </c>
    </row>
    <row r="12623" spans="1:12" x14ac:dyDescent="0.2">
      <c r="A12623" s="2">
        <v>13.85197</v>
      </c>
      <c r="B12623" s="2">
        <v>38.599730000000001</v>
      </c>
      <c r="C12623" s="2">
        <v>5.1652329999999997</v>
      </c>
      <c r="D12623" s="2">
        <v>3.9812650000000001</v>
      </c>
      <c r="F12623" s="2">
        <v>13.849170000000001</v>
      </c>
      <c r="G12623" s="2">
        <v>1.530243</v>
      </c>
      <c r="H12623" s="2">
        <v>1.5565720000000001</v>
      </c>
      <c r="J12623" s="2">
        <v>13.85197</v>
      </c>
      <c r="K12623" s="2">
        <v>0.58954399999999996</v>
      </c>
      <c r="L12623" s="2">
        <v>9.912E-2</v>
      </c>
    </row>
    <row r="12624" spans="1:12" x14ac:dyDescent="0.2">
      <c r="A12624" s="2">
        <v>13.85267</v>
      </c>
      <c r="B12624" s="2">
        <v>38.577370000000002</v>
      </c>
      <c r="C12624" s="2">
        <v>5.1784549999999996</v>
      </c>
      <c r="D12624" s="2">
        <v>3.984912</v>
      </c>
      <c r="F12624" s="2">
        <v>13.849869999999999</v>
      </c>
      <c r="G12624" s="2">
        <v>1.5316700000000001</v>
      </c>
      <c r="H12624" s="2">
        <v>1.558128</v>
      </c>
      <c r="J12624" s="2">
        <v>13.85267</v>
      </c>
      <c r="K12624" s="2">
        <v>0.58954200000000001</v>
      </c>
      <c r="L12624" s="2">
        <v>9.8938999999999999E-2</v>
      </c>
    </row>
    <row r="12625" spans="1:12" x14ac:dyDescent="0.2">
      <c r="A12625" s="2">
        <v>13.85337</v>
      </c>
      <c r="B12625" s="2">
        <v>38.555129999999998</v>
      </c>
      <c r="C12625" s="2">
        <v>5.1920500000000001</v>
      </c>
      <c r="D12625" s="2">
        <v>3.9887649999999999</v>
      </c>
      <c r="F12625" s="2">
        <v>13.850569999999999</v>
      </c>
      <c r="G12625" s="2">
        <v>1.532951</v>
      </c>
      <c r="H12625" s="2">
        <v>1.5594790000000001</v>
      </c>
      <c r="J12625" s="2">
        <v>13.85337</v>
      </c>
      <c r="K12625" s="2">
        <v>0.58933400000000002</v>
      </c>
      <c r="L12625" s="2">
        <v>9.8849999999999993E-2</v>
      </c>
    </row>
    <row r="12626" spans="1:12" x14ac:dyDescent="0.2">
      <c r="A12626" s="2">
        <v>13.85408</v>
      </c>
      <c r="B12626" s="2">
        <v>38.533050000000003</v>
      </c>
      <c r="C12626" s="2">
        <v>5.2055009999999999</v>
      </c>
      <c r="D12626" s="2">
        <v>3.9924729999999999</v>
      </c>
      <c r="F12626" s="2">
        <v>13.85127</v>
      </c>
      <c r="G12626" s="2">
        <v>1.534065</v>
      </c>
      <c r="H12626" s="2">
        <v>1.560211</v>
      </c>
      <c r="J12626" s="2">
        <v>13.85408</v>
      </c>
      <c r="K12626" s="2">
        <v>0.58902500000000002</v>
      </c>
      <c r="L12626" s="2">
        <v>9.9085000000000006E-2</v>
      </c>
    </row>
    <row r="12627" spans="1:12" x14ac:dyDescent="0.2">
      <c r="A12627" s="2">
        <v>13.85478</v>
      </c>
      <c r="B12627" s="2">
        <v>38.5105</v>
      </c>
      <c r="C12627" s="2">
        <v>5.2186389999999996</v>
      </c>
      <c r="D12627" s="2">
        <v>3.9962490000000002</v>
      </c>
      <c r="F12627" s="2">
        <v>13.85197</v>
      </c>
      <c r="G12627" s="2">
        <v>1.535255</v>
      </c>
      <c r="H12627" s="2">
        <v>1.561272</v>
      </c>
      <c r="J12627" s="2">
        <v>13.85478</v>
      </c>
      <c r="K12627" s="2">
        <v>0.58887699999999998</v>
      </c>
      <c r="L12627" s="2">
        <v>9.9098000000000006E-2</v>
      </c>
    </row>
    <row r="12628" spans="1:12" x14ac:dyDescent="0.2">
      <c r="A12628" s="2">
        <v>13.85548</v>
      </c>
      <c r="B12628" s="2">
        <v>38.488120000000002</v>
      </c>
      <c r="C12628" s="2">
        <v>5.2317989999999996</v>
      </c>
      <c r="D12628" s="2">
        <v>4.0002399999999998</v>
      </c>
      <c r="F12628" s="2">
        <v>13.85267</v>
      </c>
      <c r="G12628" s="2">
        <v>1.5365679999999999</v>
      </c>
      <c r="H12628" s="2">
        <v>1.5626599999999999</v>
      </c>
      <c r="J12628" s="2">
        <v>13.85548</v>
      </c>
      <c r="K12628" s="2">
        <v>0.58915899999999999</v>
      </c>
      <c r="L12628" s="2">
        <v>9.9294999999999994E-2</v>
      </c>
    </row>
    <row r="12629" spans="1:12" x14ac:dyDescent="0.2">
      <c r="A12629" s="2">
        <v>13.85618</v>
      </c>
      <c r="B12629" s="2">
        <v>38.46575</v>
      </c>
      <c r="C12629" s="2">
        <v>5.2453260000000004</v>
      </c>
      <c r="D12629" s="2">
        <v>4.0041609999999999</v>
      </c>
      <c r="F12629" s="2">
        <v>13.85337</v>
      </c>
      <c r="G12629" s="2">
        <v>1.537445</v>
      </c>
      <c r="H12629" s="2">
        <v>1.563698</v>
      </c>
      <c r="J12629" s="2">
        <v>13.85618</v>
      </c>
      <c r="K12629" s="2">
        <v>0.58952700000000002</v>
      </c>
      <c r="L12629" s="2">
        <v>9.8976999999999996E-2</v>
      </c>
    </row>
    <row r="12630" spans="1:12" x14ac:dyDescent="0.2">
      <c r="A12630" s="2">
        <v>13.85688</v>
      </c>
      <c r="B12630" s="2">
        <v>38.443730000000002</v>
      </c>
      <c r="C12630" s="2">
        <v>5.2587619999999999</v>
      </c>
      <c r="D12630" s="2">
        <v>4.0080980000000004</v>
      </c>
      <c r="F12630" s="2">
        <v>13.85408</v>
      </c>
      <c r="G12630" s="2">
        <v>1.5381009999999999</v>
      </c>
      <c r="H12630" s="2">
        <v>1.564873</v>
      </c>
      <c r="J12630" s="2">
        <v>13.85688</v>
      </c>
      <c r="K12630" s="2">
        <v>0.58967000000000003</v>
      </c>
      <c r="L12630" s="2">
        <v>9.8701999999999998E-2</v>
      </c>
    </row>
    <row r="12631" spans="1:12" x14ac:dyDescent="0.2">
      <c r="A12631" s="2">
        <v>13.85758</v>
      </c>
      <c r="B12631" s="2">
        <v>38.422139999999999</v>
      </c>
      <c r="C12631" s="2">
        <v>5.2722660000000001</v>
      </c>
      <c r="D12631" s="2">
        <v>4.0122179999999998</v>
      </c>
      <c r="F12631" s="2">
        <v>13.85478</v>
      </c>
      <c r="G12631" s="2">
        <v>1.5392760000000001</v>
      </c>
      <c r="H12631" s="2">
        <v>1.5662229999999999</v>
      </c>
      <c r="J12631" s="2">
        <v>13.85758</v>
      </c>
      <c r="K12631" s="2">
        <v>0.58950800000000003</v>
      </c>
      <c r="L12631" s="2">
        <v>9.8410999999999998E-2</v>
      </c>
    </row>
    <row r="12632" spans="1:12" x14ac:dyDescent="0.2">
      <c r="A12632" s="2">
        <v>13.858280000000001</v>
      </c>
      <c r="B12632" s="2">
        <v>38.400289999999998</v>
      </c>
      <c r="C12632" s="2">
        <v>5.2859069999999999</v>
      </c>
      <c r="D12632" s="2">
        <v>4.0163450000000003</v>
      </c>
      <c r="F12632" s="2">
        <v>13.85548</v>
      </c>
      <c r="G12632" s="2">
        <v>1.5408170000000001</v>
      </c>
      <c r="H12632" s="2">
        <v>1.5673900000000001</v>
      </c>
      <c r="J12632" s="2">
        <v>13.858280000000001</v>
      </c>
      <c r="K12632" s="2">
        <v>0.58963399999999999</v>
      </c>
      <c r="L12632" s="2">
        <v>9.8286999999999999E-2</v>
      </c>
    </row>
    <row r="12633" spans="1:12" x14ac:dyDescent="0.2">
      <c r="A12633" s="2">
        <v>13.85899</v>
      </c>
      <c r="B12633" s="2">
        <v>38.377949999999998</v>
      </c>
      <c r="C12633" s="2">
        <v>5.2994570000000003</v>
      </c>
      <c r="D12633" s="2">
        <v>4.0204570000000004</v>
      </c>
      <c r="F12633" s="2">
        <v>13.85618</v>
      </c>
      <c r="G12633" s="2">
        <v>1.5422439999999999</v>
      </c>
      <c r="H12633" s="2">
        <v>1.568398</v>
      </c>
      <c r="J12633" s="2">
        <v>13.85899</v>
      </c>
      <c r="K12633" s="2">
        <v>0.58953500000000003</v>
      </c>
      <c r="L12633" s="2">
        <v>9.8099000000000006E-2</v>
      </c>
    </row>
    <row r="12634" spans="1:12" x14ac:dyDescent="0.2">
      <c r="A12634" s="2">
        <v>13.859690000000001</v>
      </c>
      <c r="B12634" s="2">
        <v>38.35557</v>
      </c>
      <c r="C12634" s="2">
        <v>5.3131740000000001</v>
      </c>
      <c r="D12634" s="2">
        <v>4.0249439999999996</v>
      </c>
      <c r="F12634" s="2">
        <v>13.85688</v>
      </c>
      <c r="G12634" s="2">
        <v>1.543053</v>
      </c>
      <c r="H12634" s="2">
        <v>1.5698780000000001</v>
      </c>
      <c r="J12634" s="2">
        <v>13.859690000000001</v>
      </c>
      <c r="K12634" s="2">
        <v>0.58922200000000002</v>
      </c>
      <c r="L12634" s="2">
        <v>9.7855999999999999E-2</v>
      </c>
    </row>
    <row r="12635" spans="1:12" x14ac:dyDescent="0.2">
      <c r="A12635" s="2">
        <v>13.860390000000001</v>
      </c>
      <c r="B12635" s="2">
        <v>38.333919999999999</v>
      </c>
      <c r="C12635" s="2">
        <v>5.3270220000000004</v>
      </c>
      <c r="D12635" s="2">
        <v>4.0289720000000004</v>
      </c>
      <c r="F12635" s="2">
        <v>13.85758</v>
      </c>
      <c r="G12635" s="2">
        <v>1.5441130000000001</v>
      </c>
      <c r="H12635" s="2">
        <v>1.570908</v>
      </c>
      <c r="J12635" s="2">
        <v>13.860390000000001</v>
      </c>
      <c r="K12635" s="2">
        <v>0.58888200000000002</v>
      </c>
      <c r="L12635" s="2">
        <v>9.7681000000000004E-2</v>
      </c>
    </row>
    <row r="12636" spans="1:12" x14ac:dyDescent="0.2">
      <c r="A12636" s="2">
        <v>13.861090000000001</v>
      </c>
      <c r="B12636" s="2">
        <v>38.312390000000001</v>
      </c>
      <c r="C12636" s="2">
        <v>5.3407010000000001</v>
      </c>
      <c r="D12636" s="2">
        <v>4.0325810000000004</v>
      </c>
      <c r="F12636" s="2">
        <v>13.858280000000001</v>
      </c>
      <c r="G12636" s="2">
        <v>1.545639</v>
      </c>
      <c r="H12636" s="2">
        <v>1.5719380000000001</v>
      </c>
      <c r="J12636" s="2">
        <v>13.861090000000001</v>
      </c>
      <c r="K12636" s="2">
        <v>0.58840000000000003</v>
      </c>
      <c r="L12636" s="2">
        <v>9.7753999999999994E-2</v>
      </c>
    </row>
    <row r="12637" spans="1:12" x14ac:dyDescent="0.2">
      <c r="A12637" s="2">
        <v>13.861789999999999</v>
      </c>
      <c r="B12637" s="2">
        <v>38.290309999999998</v>
      </c>
      <c r="C12637" s="2">
        <v>5.3543960000000004</v>
      </c>
      <c r="D12637" s="2">
        <v>4.0368069999999996</v>
      </c>
      <c r="F12637" s="2">
        <v>13.85899</v>
      </c>
      <c r="G12637" s="2">
        <v>1.5470660000000001</v>
      </c>
      <c r="H12637" s="2">
        <v>1.57267</v>
      </c>
      <c r="J12637" s="2">
        <v>13.861789999999999</v>
      </c>
      <c r="K12637" s="2">
        <v>0.58852000000000004</v>
      </c>
      <c r="L12637" s="2">
        <v>9.8103999999999997E-2</v>
      </c>
    </row>
    <row r="12638" spans="1:12" x14ac:dyDescent="0.2">
      <c r="A12638" s="2">
        <v>13.862489999999999</v>
      </c>
      <c r="B12638" s="2">
        <v>38.268189999999997</v>
      </c>
      <c r="C12638" s="2">
        <v>5.3683649999999998</v>
      </c>
      <c r="D12638" s="2">
        <v>4.0408809999999997</v>
      </c>
      <c r="F12638" s="2">
        <v>13.859690000000001</v>
      </c>
      <c r="G12638" s="2">
        <v>1.5486219999999999</v>
      </c>
      <c r="H12638" s="2">
        <v>1.5739749999999999</v>
      </c>
      <c r="J12638" s="2">
        <v>13.862489999999999</v>
      </c>
      <c r="K12638" s="2">
        <v>0.58889599999999998</v>
      </c>
      <c r="L12638" s="2">
        <v>9.7876000000000005E-2</v>
      </c>
    </row>
    <row r="12639" spans="1:12" x14ac:dyDescent="0.2">
      <c r="A12639" s="2">
        <v>13.863189999999999</v>
      </c>
      <c r="B12639" s="2">
        <v>38.245820000000002</v>
      </c>
      <c r="C12639" s="2">
        <v>5.3821750000000002</v>
      </c>
      <c r="D12639" s="2">
        <v>4.0451230000000002</v>
      </c>
      <c r="F12639" s="2">
        <v>13.860390000000001</v>
      </c>
      <c r="G12639" s="2">
        <v>1.549828</v>
      </c>
      <c r="H12639" s="2">
        <v>1.575081</v>
      </c>
      <c r="J12639" s="2">
        <v>13.863189999999999</v>
      </c>
      <c r="K12639" s="2">
        <v>0.58893799999999996</v>
      </c>
      <c r="L12639" s="2">
        <v>9.7487000000000004E-2</v>
      </c>
    </row>
    <row r="12640" spans="1:12" x14ac:dyDescent="0.2">
      <c r="A12640" s="2">
        <v>13.863899999999999</v>
      </c>
      <c r="B12640" s="2">
        <v>38.223649999999999</v>
      </c>
      <c r="C12640" s="2">
        <v>5.3957090000000001</v>
      </c>
      <c r="D12640" s="2">
        <v>4.0490449999999996</v>
      </c>
      <c r="F12640" s="2">
        <v>13.861090000000001</v>
      </c>
      <c r="G12640" s="2">
        <v>1.5506740000000001</v>
      </c>
      <c r="H12640" s="2">
        <v>1.5767819999999999</v>
      </c>
      <c r="J12640" s="2">
        <v>13.863899999999999</v>
      </c>
      <c r="K12640" s="2">
        <v>0.58907100000000001</v>
      </c>
      <c r="L12640" s="2">
        <v>9.6966999999999998E-2</v>
      </c>
    </row>
    <row r="12641" spans="1:12" x14ac:dyDescent="0.2">
      <c r="A12641" s="2">
        <v>13.864599999999999</v>
      </c>
      <c r="B12641" s="2">
        <v>38.201889999999999</v>
      </c>
      <c r="C12641" s="2">
        <v>5.409198</v>
      </c>
      <c r="D12641" s="2">
        <v>4.0530730000000004</v>
      </c>
      <c r="F12641" s="2">
        <v>13.861789999999999</v>
      </c>
      <c r="G12641" s="2">
        <v>1.551804</v>
      </c>
      <c r="H12641" s="2">
        <v>1.5782620000000001</v>
      </c>
      <c r="J12641" s="2">
        <v>13.864599999999999</v>
      </c>
      <c r="K12641" s="2">
        <v>0.588978</v>
      </c>
      <c r="L12641" s="2">
        <v>9.6457000000000001E-2</v>
      </c>
    </row>
    <row r="12642" spans="1:12" x14ac:dyDescent="0.2">
      <c r="A12642" s="2">
        <v>13.8653</v>
      </c>
      <c r="B12642" s="2">
        <v>38.17971</v>
      </c>
      <c r="C12642" s="2">
        <v>5.4227939999999997</v>
      </c>
      <c r="D12642" s="2">
        <v>4.0578339999999997</v>
      </c>
      <c r="F12642" s="2">
        <v>13.862489999999999</v>
      </c>
      <c r="G12642" s="2">
        <v>1.5525739999999999</v>
      </c>
      <c r="H12642" s="2">
        <v>1.580284</v>
      </c>
      <c r="J12642" s="2">
        <v>13.8653</v>
      </c>
      <c r="K12642" s="2">
        <v>0.58918400000000004</v>
      </c>
      <c r="L12642" s="2">
        <v>9.6450999999999995E-2</v>
      </c>
    </row>
    <row r="12643" spans="1:12" x14ac:dyDescent="0.2">
      <c r="A12643" s="2">
        <v>13.866</v>
      </c>
      <c r="B12643" s="2">
        <v>38.157299999999999</v>
      </c>
      <c r="C12643" s="2">
        <v>5.4365189999999997</v>
      </c>
      <c r="D12643" s="2">
        <v>4.0618239999999997</v>
      </c>
      <c r="F12643" s="2">
        <v>13.863189999999999</v>
      </c>
      <c r="G12643" s="2">
        <v>1.55352</v>
      </c>
      <c r="H12643" s="2">
        <v>1.58213</v>
      </c>
      <c r="J12643" s="2">
        <v>13.866</v>
      </c>
      <c r="K12643" s="2">
        <v>0.58944099999999999</v>
      </c>
      <c r="L12643" s="2">
        <v>9.6004999999999993E-2</v>
      </c>
    </row>
    <row r="12644" spans="1:12" x14ac:dyDescent="0.2">
      <c r="A12644" s="2">
        <v>13.8667</v>
      </c>
      <c r="B12644" s="2">
        <v>38.135350000000003</v>
      </c>
      <c r="C12644" s="2">
        <v>5.4503130000000004</v>
      </c>
      <c r="D12644" s="2">
        <v>4.0655469999999996</v>
      </c>
      <c r="F12644" s="2">
        <v>13.863899999999999</v>
      </c>
      <c r="G12644" s="2">
        <v>1.5550539999999999</v>
      </c>
      <c r="H12644" s="2">
        <v>1.5838620000000001</v>
      </c>
      <c r="J12644" s="2">
        <v>13.8667</v>
      </c>
      <c r="K12644" s="2">
        <v>0.58979800000000004</v>
      </c>
      <c r="L12644" s="2">
        <v>9.5723000000000003E-2</v>
      </c>
    </row>
    <row r="12645" spans="1:12" x14ac:dyDescent="0.2">
      <c r="A12645" s="2">
        <v>13.8674</v>
      </c>
      <c r="B12645" s="2">
        <v>38.113520000000001</v>
      </c>
      <c r="C12645" s="2">
        <v>5.4642210000000002</v>
      </c>
      <c r="D12645" s="2">
        <v>4.0690799999999996</v>
      </c>
      <c r="F12645" s="2">
        <v>13.864599999999999</v>
      </c>
      <c r="G12645" s="2">
        <v>1.5565720000000001</v>
      </c>
      <c r="H12645" s="2">
        <v>1.5855410000000001</v>
      </c>
      <c r="J12645" s="2">
        <v>13.8674</v>
      </c>
      <c r="K12645" s="2">
        <v>0.58996599999999999</v>
      </c>
      <c r="L12645" s="2">
        <v>9.5361000000000001E-2</v>
      </c>
    </row>
    <row r="12646" spans="1:12" x14ac:dyDescent="0.2">
      <c r="A12646" s="2">
        <v>13.8681</v>
      </c>
      <c r="B12646" s="2">
        <v>38.091920000000002</v>
      </c>
      <c r="C12646" s="2">
        <v>5.4780530000000001</v>
      </c>
      <c r="D12646" s="2">
        <v>4.0727950000000002</v>
      </c>
      <c r="F12646" s="2">
        <v>13.8653</v>
      </c>
      <c r="G12646" s="2">
        <v>1.558128</v>
      </c>
      <c r="H12646" s="2">
        <v>1.587029</v>
      </c>
      <c r="J12646" s="2">
        <v>13.8681</v>
      </c>
      <c r="K12646" s="2">
        <v>0.59007799999999999</v>
      </c>
      <c r="L12646" s="2">
        <v>9.4728000000000007E-2</v>
      </c>
    </row>
    <row r="12647" spans="1:12" x14ac:dyDescent="0.2">
      <c r="A12647" s="2">
        <v>13.86881</v>
      </c>
      <c r="B12647" s="2">
        <v>38.070619999999998</v>
      </c>
      <c r="C12647" s="2">
        <v>5.4919849999999997</v>
      </c>
      <c r="D12647" s="2">
        <v>4.0768769999999996</v>
      </c>
      <c r="F12647" s="2">
        <v>13.866</v>
      </c>
      <c r="G12647" s="2">
        <v>1.5594790000000001</v>
      </c>
      <c r="H12647" s="2">
        <v>1.5886</v>
      </c>
      <c r="J12647" s="2">
        <v>13.86881</v>
      </c>
      <c r="K12647" s="2">
        <v>0.59050400000000003</v>
      </c>
      <c r="L12647" s="2">
        <v>9.4508999999999996E-2</v>
      </c>
    </row>
    <row r="12648" spans="1:12" x14ac:dyDescent="0.2">
      <c r="A12648" s="2">
        <v>13.86951</v>
      </c>
      <c r="B12648" s="2">
        <v>38.049370000000003</v>
      </c>
      <c r="C12648" s="2">
        <v>5.5059769999999997</v>
      </c>
      <c r="D12648" s="2">
        <v>4.0813709999999999</v>
      </c>
      <c r="F12648" s="2">
        <v>13.8667</v>
      </c>
      <c r="G12648" s="2">
        <v>1.560211</v>
      </c>
      <c r="H12648" s="2">
        <v>1.590103</v>
      </c>
      <c r="J12648" s="2">
        <v>13.86951</v>
      </c>
      <c r="K12648" s="2">
        <v>0.59071099999999999</v>
      </c>
      <c r="L12648" s="2">
        <v>9.4098000000000001E-2</v>
      </c>
    </row>
    <row r="12649" spans="1:12" x14ac:dyDescent="0.2">
      <c r="A12649" s="2">
        <v>13.87021</v>
      </c>
      <c r="B12649" s="2">
        <v>38.02834</v>
      </c>
      <c r="C12649" s="2">
        <v>5.5202059999999999</v>
      </c>
      <c r="D12649" s="2">
        <v>4.0853380000000001</v>
      </c>
      <c r="F12649" s="2">
        <v>13.8674</v>
      </c>
      <c r="G12649" s="2">
        <v>1.561272</v>
      </c>
      <c r="H12649" s="2">
        <v>1.591324</v>
      </c>
      <c r="J12649" s="2">
        <v>13.87021</v>
      </c>
      <c r="K12649" s="2">
        <v>0.59081799999999995</v>
      </c>
      <c r="L12649" s="2">
        <v>9.3369999999999995E-2</v>
      </c>
    </row>
    <row r="12650" spans="1:12" x14ac:dyDescent="0.2">
      <c r="A12650" s="2">
        <v>13.87091</v>
      </c>
      <c r="B12650" s="2">
        <v>38.006920000000001</v>
      </c>
      <c r="C12650" s="2">
        <v>5.5348540000000002</v>
      </c>
      <c r="D12650" s="2">
        <v>4.0887250000000002</v>
      </c>
      <c r="F12650" s="2">
        <v>13.8681</v>
      </c>
      <c r="G12650" s="2">
        <v>1.5626599999999999</v>
      </c>
      <c r="H12650" s="2">
        <v>1.5925750000000001</v>
      </c>
      <c r="J12650" s="2">
        <v>13.87091</v>
      </c>
      <c r="K12650" s="2">
        <v>0.59119999999999995</v>
      </c>
      <c r="L12650" s="2">
        <v>9.3134999999999996E-2</v>
      </c>
    </row>
    <row r="12651" spans="1:12" x14ac:dyDescent="0.2">
      <c r="A12651" s="2">
        <v>13.87161</v>
      </c>
      <c r="B12651" s="2">
        <v>37.985529999999997</v>
      </c>
      <c r="C12651" s="2">
        <v>5.5495029999999996</v>
      </c>
      <c r="D12651" s="2">
        <v>4.0919369999999997</v>
      </c>
      <c r="F12651" s="2">
        <v>13.86881</v>
      </c>
      <c r="G12651" s="2">
        <v>1.563698</v>
      </c>
      <c r="H12651" s="2">
        <v>1.5939479999999999</v>
      </c>
      <c r="J12651" s="2">
        <v>13.87161</v>
      </c>
      <c r="K12651" s="2">
        <v>0.59124900000000002</v>
      </c>
      <c r="L12651" s="2">
        <v>9.2941999999999997E-2</v>
      </c>
    </row>
    <row r="12652" spans="1:12" x14ac:dyDescent="0.2">
      <c r="A12652" s="2">
        <v>13.872310000000001</v>
      </c>
      <c r="B12652" s="2">
        <v>37.964449999999999</v>
      </c>
      <c r="C12652" s="2">
        <v>5.56393</v>
      </c>
      <c r="D12652" s="2">
        <v>4.0955310000000003</v>
      </c>
      <c r="F12652" s="2">
        <v>13.86951</v>
      </c>
      <c r="G12652" s="2">
        <v>1.564873</v>
      </c>
      <c r="H12652" s="2">
        <v>1.5952379999999999</v>
      </c>
      <c r="J12652" s="2">
        <v>13.872310000000001</v>
      </c>
      <c r="K12652" s="2">
        <v>0.59145000000000003</v>
      </c>
      <c r="L12652" s="2">
        <v>9.2789999999999997E-2</v>
      </c>
    </row>
    <row r="12653" spans="1:12" x14ac:dyDescent="0.2">
      <c r="A12653" s="2">
        <v>13.873010000000001</v>
      </c>
      <c r="B12653" s="2">
        <v>37.943390000000001</v>
      </c>
      <c r="C12653" s="2">
        <v>5.5782040000000004</v>
      </c>
      <c r="D12653" s="2">
        <v>4.0997190000000003</v>
      </c>
      <c r="F12653" s="2">
        <v>13.87021</v>
      </c>
      <c r="G12653" s="2">
        <v>1.5662229999999999</v>
      </c>
      <c r="H12653" s="2">
        <v>1.5964510000000001</v>
      </c>
      <c r="J12653" s="2">
        <v>13.873010000000001</v>
      </c>
      <c r="K12653" s="2">
        <v>0.59174700000000002</v>
      </c>
      <c r="L12653" s="2">
        <v>9.2340000000000005E-2</v>
      </c>
    </row>
    <row r="12654" spans="1:12" x14ac:dyDescent="0.2">
      <c r="A12654" s="2">
        <v>13.873710000000001</v>
      </c>
      <c r="B12654" s="2">
        <v>37.922499999999999</v>
      </c>
      <c r="C12654" s="2">
        <v>5.5923030000000002</v>
      </c>
      <c r="D12654" s="2">
        <v>4.1041290000000004</v>
      </c>
      <c r="F12654" s="2">
        <v>13.87091</v>
      </c>
      <c r="G12654" s="2">
        <v>1.5673900000000001</v>
      </c>
      <c r="H12654" s="2">
        <v>1.597702</v>
      </c>
      <c r="J12654" s="2">
        <v>13.873710000000001</v>
      </c>
      <c r="K12654" s="2">
        <v>0.59122300000000005</v>
      </c>
      <c r="L12654" s="2">
        <v>9.2186000000000004E-2</v>
      </c>
    </row>
    <row r="12655" spans="1:12" x14ac:dyDescent="0.2">
      <c r="A12655" s="2">
        <v>13.874420000000001</v>
      </c>
      <c r="B12655" s="2">
        <v>37.901110000000003</v>
      </c>
      <c r="C12655" s="2">
        <v>5.6066929999999999</v>
      </c>
      <c r="D12655" s="2">
        <v>4.1088820000000004</v>
      </c>
      <c r="F12655" s="2">
        <v>13.87161</v>
      </c>
      <c r="G12655" s="2">
        <v>1.568398</v>
      </c>
      <c r="H12655" s="2">
        <v>1.5989990000000001</v>
      </c>
      <c r="J12655" s="2">
        <v>13.874420000000001</v>
      </c>
      <c r="K12655" s="2">
        <v>0.59089999999999998</v>
      </c>
      <c r="L12655" s="2">
        <v>9.2049000000000006E-2</v>
      </c>
    </row>
    <row r="12656" spans="1:12" x14ac:dyDescent="0.2">
      <c r="A12656" s="2">
        <v>13.875120000000001</v>
      </c>
      <c r="B12656" s="2">
        <v>37.88006</v>
      </c>
      <c r="C12656" s="2">
        <v>5.6215770000000003</v>
      </c>
      <c r="D12656" s="2">
        <v>4.1137649999999999</v>
      </c>
      <c r="F12656" s="2">
        <v>13.872310000000001</v>
      </c>
      <c r="G12656" s="2">
        <v>1.5698780000000001</v>
      </c>
      <c r="H12656" s="2">
        <v>1.6005480000000001</v>
      </c>
      <c r="J12656" s="2">
        <v>13.875120000000001</v>
      </c>
      <c r="K12656" s="2">
        <v>0.59120200000000001</v>
      </c>
      <c r="L12656" s="2">
        <v>9.1966000000000006E-2</v>
      </c>
    </row>
    <row r="12657" spans="1:12" x14ac:dyDescent="0.2">
      <c r="A12657" s="2">
        <v>13.875819999999999</v>
      </c>
      <c r="B12657" s="2">
        <v>37.859180000000002</v>
      </c>
      <c r="C12657" s="2">
        <v>5.6363779999999997</v>
      </c>
      <c r="D12657" s="2">
        <v>4.1183959999999997</v>
      </c>
      <c r="F12657" s="2">
        <v>13.873010000000001</v>
      </c>
      <c r="G12657" s="2">
        <v>1.570908</v>
      </c>
      <c r="H12657" s="2">
        <v>1.602066</v>
      </c>
      <c r="J12657" s="2">
        <v>13.875819999999999</v>
      </c>
      <c r="K12657" s="2">
        <v>0.59110600000000002</v>
      </c>
      <c r="L12657" s="2">
        <v>9.1859999999999997E-2</v>
      </c>
    </row>
    <row r="12658" spans="1:12" x14ac:dyDescent="0.2">
      <c r="A12658" s="2">
        <v>13.876519999999999</v>
      </c>
      <c r="B12658" s="2">
        <v>37.838419999999999</v>
      </c>
      <c r="C12658" s="2">
        <v>5.6508900000000004</v>
      </c>
      <c r="D12658" s="2">
        <v>4.1222950000000003</v>
      </c>
      <c r="F12658" s="2">
        <v>13.873710000000001</v>
      </c>
      <c r="G12658" s="2">
        <v>1.5719380000000001</v>
      </c>
      <c r="H12658" s="2">
        <v>1.604149</v>
      </c>
      <c r="J12658" s="2">
        <v>13.876519999999999</v>
      </c>
      <c r="K12658" s="2">
        <v>0.59108300000000003</v>
      </c>
      <c r="L12658" s="2">
        <v>9.1741000000000003E-2</v>
      </c>
    </row>
    <row r="12659" spans="1:12" x14ac:dyDescent="0.2">
      <c r="A12659" s="2">
        <v>13.877219999999999</v>
      </c>
      <c r="B12659" s="2">
        <v>37.817880000000002</v>
      </c>
      <c r="C12659" s="2">
        <v>5.6654999999999998</v>
      </c>
      <c r="D12659" s="2">
        <v>4.1260940000000002</v>
      </c>
      <c r="F12659" s="2">
        <v>13.874420000000001</v>
      </c>
      <c r="G12659" s="2">
        <v>1.57267</v>
      </c>
      <c r="H12659" s="2">
        <v>1.60585</v>
      </c>
      <c r="J12659" s="2">
        <v>13.877219999999999</v>
      </c>
      <c r="K12659" s="2">
        <v>0.591194</v>
      </c>
      <c r="L12659" s="2">
        <v>9.1653999999999999E-2</v>
      </c>
    </row>
    <row r="12660" spans="1:12" x14ac:dyDescent="0.2">
      <c r="A12660" s="2">
        <v>13.87792</v>
      </c>
      <c r="B12660" s="2">
        <v>37.797359999999998</v>
      </c>
      <c r="C12660" s="2">
        <v>5.6802700000000002</v>
      </c>
      <c r="D12660" s="2">
        <v>4.1301610000000002</v>
      </c>
      <c r="F12660" s="2">
        <v>13.875120000000001</v>
      </c>
      <c r="G12660" s="2">
        <v>1.5739749999999999</v>
      </c>
      <c r="H12660" s="2">
        <v>1.607262</v>
      </c>
      <c r="J12660" s="2">
        <v>13.87792</v>
      </c>
      <c r="K12660" s="2">
        <v>0.59120200000000001</v>
      </c>
      <c r="L12660" s="2">
        <v>9.1051000000000007E-2</v>
      </c>
    </row>
    <row r="12661" spans="1:12" x14ac:dyDescent="0.2">
      <c r="A12661" s="2">
        <v>13.87862</v>
      </c>
      <c r="B12661" s="2">
        <v>37.776179999999997</v>
      </c>
      <c r="C12661" s="2">
        <v>5.6947660000000004</v>
      </c>
      <c r="D12661" s="2">
        <v>4.1344709999999996</v>
      </c>
      <c r="F12661" s="2">
        <v>13.875819999999999</v>
      </c>
      <c r="G12661" s="2">
        <v>1.575081</v>
      </c>
      <c r="H12661" s="2">
        <v>1.6085970000000001</v>
      </c>
      <c r="J12661" s="2">
        <v>13.87862</v>
      </c>
      <c r="K12661" s="2">
        <v>0.59104100000000004</v>
      </c>
      <c r="L12661" s="2">
        <v>9.0272000000000005E-2</v>
      </c>
    </row>
    <row r="12662" spans="1:12" x14ac:dyDescent="0.2">
      <c r="A12662" s="2">
        <v>13.87933</v>
      </c>
      <c r="B12662" s="2">
        <v>37.755299999999998</v>
      </c>
      <c r="C12662" s="2">
        <v>5.7091320000000003</v>
      </c>
      <c r="D12662" s="2">
        <v>4.1390560000000001</v>
      </c>
      <c r="F12662" s="2">
        <v>13.876519999999999</v>
      </c>
      <c r="G12662" s="2">
        <v>1.5767819999999999</v>
      </c>
      <c r="H12662" s="2">
        <v>1.60981</v>
      </c>
      <c r="J12662" s="2">
        <v>13.87933</v>
      </c>
      <c r="K12662" s="2">
        <v>0.59069400000000005</v>
      </c>
      <c r="L12662" s="2">
        <v>8.9122999999999994E-2</v>
      </c>
    </row>
    <row r="12663" spans="1:12" x14ac:dyDescent="0.2">
      <c r="A12663" s="2">
        <v>13.88003</v>
      </c>
      <c r="B12663" s="2">
        <v>37.73451</v>
      </c>
      <c r="C12663" s="2">
        <v>5.7238110000000004</v>
      </c>
      <c r="D12663" s="2">
        <v>4.1431380000000004</v>
      </c>
      <c r="F12663" s="2">
        <v>13.877219999999999</v>
      </c>
      <c r="G12663" s="2">
        <v>1.5782620000000001</v>
      </c>
      <c r="H12663" s="2">
        <v>1.6111759999999999</v>
      </c>
      <c r="J12663" s="2">
        <v>13.88003</v>
      </c>
      <c r="K12663" s="2">
        <v>0.59007100000000001</v>
      </c>
      <c r="L12663" s="2">
        <v>8.8780999999999999E-2</v>
      </c>
    </row>
    <row r="12664" spans="1:12" x14ac:dyDescent="0.2">
      <c r="A12664" s="2">
        <v>13.88073</v>
      </c>
      <c r="B12664" s="2">
        <v>37.713639999999998</v>
      </c>
      <c r="C12664" s="2">
        <v>5.7387040000000002</v>
      </c>
      <c r="D12664" s="2">
        <v>4.1470750000000001</v>
      </c>
      <c r="F12664" s="2">
        <v>13.87792</v>
      </c>
      <c r="G12664" s="2">
        <v>1.580284</v>
      </c>
      <c r="H12664" s="2">
        <v>1.6125259999999999</v>
      </c>
      <c r="J12664" s="2">
        <v>13.88073</v>
      </c>
      <c r="K12664" s="2">
        <v>0.58951200000000004</v>
      </c>
      <c r="L12664" s="2">
        <v>8.8902999999999996E-2</v>
      </c>
    </row>
    <row r="12665" spans="1:12" x14ac:dyDescent="0.2">
      <c r="A12665" s="2">
        <v>13.88143</v>
      </c>
      <c r="B12665" s="2">
        <v>37.692689999999999</v>
      </c>
      <c r="C12665" s="2">
        <v>5.7538330000000002</v>
      </c>
      <c r="D12665" s="2">
        <v>4.1510879999999997</v>
      </c>
      <c r="F12665" s="2">
        <v>13.87862</v>
      </c>
      <c r="G12665" s="2">
        <v>1.58213</v>
      </c>
      <c r="H12665" s="2">
        <v>1.6134869999999999</v>
      </c>
      <c r="J12665" s="2">
        <v>13.88143</v>
      </c>
      <c r="K12665" s="2">
        <v>0.58943500000000004</v>
      </c>
      <c r="L12665" s="2">
        <v>8.9177000000000006E-2</v>
      </c>
    </row>
    <row r="12666" spans="1:12" x14ac:dyDescent="0.2">
      <c r="A12666" s="2">
        <v>13.88213</v>
      </c>
      <c r="B12666" s="2">
        <v>37.671770000000002</v>
      </c>
      <c r="C12666" s="2">
        <v>5.768878</v>
      </c>
      <c r="D12666" s="2">
        <v>4.155475</v>
      </c>
      <c r="F12666" s="2">
        <v>13.87933</v>
      </c>
      <c r="G12666" s="2">
        <v>1.5838620000000001</v>
      </c>
      <c r="H12666" s="2">
        <v>1.614433</v>
      </c>
      <c r="J12666" s="2">
        <v>13.88213</v>
      </c>
      <c r="K12666" s="2">
        <v>0.589086</v>
      </c>
      <c r="L12666" s="2">
        <v>8.9259000000000005E-2</v>
      </c>
    </row>
    <row r="12667" spans="1:12" x14ac:dyDescent="0.2">
      <c r="A12667" s="2">
        <v>13.88283</v>
      </c>
      <c r="B12667" s="2">
        <v>37.651090000000003</v>
      </c>
      <c r="C12667" s="2">
        <v>5.7840680000000004</v>
      </c>
      <c r="D12667" s="2">
        <v>4.1599300000000001</v>
      </c>
      <c r="F12667" s="2">
        <v>13.88003</v>
      </c>
      <c r="G12667" s="2">
        <v>1.5855410000000001</v>
      </c>
      <c r="H12667" s="2">
        <v>1.6157459999999999</v>
      </c>
      <c r="J12667" s="2">
        <v>13.88283</v>
      </c>
      <c r="K12667" s="2">
        <v>0.58887100000000003</v>
      </c>
      <c r="L12667" s="2">
        <v>8.9165999999999995E-2</v>
      </c>
    </row>
    <row r="12668" spans="1:12" x14ac:dyDescent="0.2">
      <c r="A12668" s="2">
        <v>13.88353</v>
      </c>
      <c r="B12668" s="2">
        <v>37.630960000000002</v>
      </c>
      <c r="C12668" s="2">
        <v>5.7993269999999999</v>
      </c>
      <c r="D12668" s="2">
        <v>4.164409</v>
      </c>
      <c r="F12668" s="2">
        <v>13.88073</v>
      </c>
      <c r="G12668" s="2">
        <v>1.587029</v>
      </c>
      <c r="H12668" s="2">
        <v>1.6174770000000001</v>
      </c>
      <c r="J12668" s="2">
        <v>13.88353</v>
      </c>
      <c r="K12668" s="2">
        <v>0.58881899999999998</v>
      </c>
      <c r="L12668" s="2">
        <v>8.8997000000000007E-2</v>
      </c>
    </row>
    <row r="12669" spans="1:12" x14ac:dyDescent="0.2">
      <c r="A12669" s="2">
        <v>13.88424</v>
      </c>
      <c r="B12669" s="2">
        <v>37.611060000000002</v>
      </c>
      <c r="C12669" s="2">
        <v>5.814349</v>
      </c>
      <c r="D12669" s="2">
        <v>4.1694979999999999</v>
      </c>
      <c r="F12669" s="2">
        <v>13.88143</v>
      </c>
      <c r="G12669" s="2">
        <v>1.5886</v>
      </c>
      <c r="H12669" s="2">
        <v>1.619286</v>
      </c>
      <c r="J12669" s="2">
        <v>13.88424</v>
      </c>
      <c r="K12669" s="2">
        <v>0.58893600000000002</v>
      </c>
      <c r="L12669" s="2">
        <v>8.8961999999999999E-2</v>
      </c>
    </row>
    <row r="12670" spans="1:12" x14ac:dyDescent="0.2">
      <c r="A12670" s="2">
        <v>13.88494</v>
      </c>
      <c r="B12670" s="2">
        <v>37.590870000000002</v>
      </c>
      <c r="C12670" s="2">
        <v>5.8292950000000001</v>
      </c>
      <c r="D12670" s="2">
        <v>4.1738309999999998</v>
      </c>
      <c r="F12670" s="2">
        <v>13.88213</v>
      </c>
      <c r="G12670" s="2">
        <v>1.590103</v>
      </c>
      <c r="H12670" s="2">
        <v>1.621353</v>
      </c>
      <c r="J12670" s="2">
        <v>13.88494</v>
      </c>
      <c r="K12670" s="2">
        <v>0.58923700000000001</v>
      </c>
      <c r="L12670" s="2">
        <v>8.8969000000000006E-2</v>
      </c>
    </row>
    <row r="12671" spans="1:12" x14ac:dyDescent="0.2">
      <c r="A12671" s="2">
        <v>13.88564</v>
      </c>
      <c r="B12671" s="2">
        <v>37.570529999999998</v>
      </c>
      <c r="C12671" s="2">
        <v>5.84476</v>
      </c>
      <c r="D12671" s="2">
        <v>4.1782180000000002</v>
      </c>
      <c r="F12671" s="2">
        <v>13.88283</v>
      </c>
      <c r="G12671" s="2">
        <v>1.591324</v>
      </c>
      <c r="H12671" s="2">
        <v>1.623138</v>
      </c>
      <c r="J12671" s="2">
        <v>13.88564</v>
      </c>
      <c r="K12671" s="2">
        <v>0.58949499999999999</v>
      </c>
      <c r="L12671" s="2">
        <v>8.8860999999999996E-2</v>
      </c>
    </row>
    <row r="12672" spans="1:12" x14ac:dyDescent="0.2">
      <c r="A12672" s="2">
        <v>13.886340000000001</v>
      </c>
      <c r="B12672" s="2">
        <v>37.54983</v>
      </c>
      <c r="C12672" s="2">
        <v>5.8606600000000002</v>
      </c>
      <c r="D12672" s="2">
        <v>4.1828190000000003</v>
      </c>
      <c r="F12672" s="2">
        <v>13.88353</v>
      </c>
      <c r="G12672" s="2">
        <v>1.5925750000000001</v>
      </c>
      <c r="H12672" s="2">
        <v>1.624733</v>
      </c>
      <c r="J12672" s="2">
        <v>13.886340000000001</v>
      </c>
      <c r="K12672" s="2">
        <v>0.589449</v>
      </c>
      <c r="L12672" s="2">
        <v>8.8768E-2</v>
      </c>
    </row>
    <row r="12673" spans="1:12" x14ac:dyDescent="0.2">
      <c r="A12673" s="2">
        <v>13.887040000000001</v>
      </c>
      <c r="B12673" s="2">
        <v>37.528840000000002</v>
      </c>
      <c r="C12673" s="2">
        <v>5.8763990000000002</v>
      </c>
      <c r="D12673" s="2">
        <v>4.1872280000000002</v>
      </c>
      <c r="F12673" s="2">
        <v>13.88424</v>
      </c>
      <c r="G12673" s="2">
        <v>1.5939479999999999</v>
      </c>
      <c r="H12673" s="2">
        <v>1.6260600000000001</v>
      </c>
      <c r="J12673" s="2">
        <v>13.887040000000001</v>
      </c>
      <c r="K12673" s="2">
        <v>0.58998499999999998</v>
      </c>
      <c r="L12673" s="2">
        <v>8.8659000000000002E-2</v>
      </c>
    </row>
    <row r="12674" spans="1:12" x14ac:dyDescent="0.2">
      <c r="A12674" s="2">
        <v>13.887740000000001</v>
      </c>
      <c r="B12674" s="2">
        <v>37.508200000000002</v>
      </c>
      <c r="C12674" s="2">
        <v>5.8919170000000003</v>
      </c>
      <c r="D12674" s="2">
        <v>4.1919890000000004</v>
      </c>
      <c r="F12674" s="2">
        <v>13.88494</v>
      </c>
      <c r="G12674" s="2">
        <v>1.5952379999999999</v>
      </c>
      <c r="H12674" s="2">
        <v>1.6272740000000001</v>
      </c>
      <c r="J12674" s="2">
        <v>13.887740000000001</v>
      </c>
      <c r="K12674" s="2">
        <v>0.59012399999999998</v>
      </c>
      <c r="L12674" s="2">
        <v>8.8984999999999995E-2</v>
      </c>
    </row>
    <row r="12675" spans="1:12" x14ac:dyDescent="0.2">
      <c r="A12675" s="2">
        <v>13.888439999999999</v>
      </c>
      <c r="B12675" s="2">
        <v>37.487229999999997</v>
      </c>
      <c r="C12675" s="2">
        <v>5.907527</v>
      </c>
      <c r="D12675" s="2">
        <v>4.1963840000000001</v>
      </c>
      <c r="F12675" s="2">
        <v>13.88564</v>
      </c>
      <c r="G12675" s="2">
        <v>1.5964510000000001</v>
      </c>
      <c r="H12675" s="2">
        <v>1.628387</v>
      </c>
      <c r="J12675" s="2">
        <v>13.888439999999999</v>
      </c>
      <c r="K12675" s="2">
        <v>0.59076700000000004</v>
      </c>
      <c r="L12675" s="2">
        <v>8.9176000000000005E-2</v>
      </c>
    </row>
    <row r="12676" spans="1:12" x14ac:dyDescent="0.2">
      <c r="A12676" s="2">
        <v>13.889150000000001</v>
      </c>
      <c r="B12676" s="2">
        <v>37.466729999999998</v>
      </c>
      <c r="C12676" s="2">
        <v>5.9227860000000003</v>
      </c>
      <c r="D12676" s="2">
        <v>4.200717</v>
      </c>
      <c r="F12676" s="2">
        <v>13.886340000000001</v>
      </c>
      <c r="G12676" s="2">
        <v>1.597702</v>
      </c>
      <c r="H12676" s="2">
        <v>1.6298140000000001</v>
      </c>
      <c r="J12676" s="2">
        <v>13.889150000000001</v>
      </c>
      <c r="K12676" s="2">
        <v>0.59117500000000001</v>
      </c>
      <c r="L12676" s="2">
        <v>8.9374999999999996E-2</v>
      </c>
    </row>
    <row r="12677" spans="1:12" x14ac:dyDescent="0.2">
      <c r="A12677" s="2">
        <v>13.889849999999999</v>
      </c>
      <c r="B12677" s="2">
        <v>37.446939999999998</v>
      </c>
      <c r="C12677" s="2">
        <v>5.938167</v>
      </c>
      <c r="D12677" s="2">
        <v>4.2054549999999997</v>
      </c>
      <c r="F12677" s="2">
        <v>13.887040000000001</v>
      </c>
      <c r="G12677" s="2">
        <v>1.5989990000000001</v>
      </c>
      <c r="H12677" s="2">
        <v>1.630951</v>
      </c>
      <c r="J12677" s="2">
        <v>13.889849999999999</v>
      </c>
      <c r="K12677" s="2">
        <v>0.591387</v>
      </c>
      <c r="L12677" s="2">
        <v>8.9533000000000001E-2</v>
      </c>
    </row>
    <row r="12678" spans="1:12" x14ac:dyDescent="0.2">
      <c r="A12678" s="2">
        <v>13.890549999999999</v>
      </c>
      <c r="B12678" s="2">
        <v>37.428559999999997</v>
      </c>
      <c r="C12678" s="2">
        <v>5.9530820000000002</v>
      </c>
      <c r="D12678" s="2">
        <v>4.2106120000000002</v>
      </c>
      <c r="F12678" s="2">
        <v>13.887740000000001</v>
      </c>
      <c r="G12678" s="2">
        <v>1.6005480000000001</v>
      </c>
      <c r="H12678" s="2">
        <v>1.6317600000000001</v>
      </c>
      <c r="J12678" s="2">
        <v>13.890549999999999</v>
      </c>
      <c r="K12678" s="2">
        <v>0.59143199999999996</v>
      </c>
      <c r="L12678" s="2">
        <v>8.9627999999999999E-2</v>
      </c>
    </row>
    <row r="12679" spans="1:12" x14ac:dyDescent="0.2">
      <c r="A12679" s="2">
        <v>13.891249999999999</v>
      </c>
      <c r="B12679" s="2">
        <v>37.410850000000003</v>
      </c>
      <c r="C12679" s="2">
        <v>5.9670670000000001</v>
      </c>
      <c r="D12679" s="2">
        <v>4.2151519999999998</v>
      </c>
      <c r="F12679" s="2">
        <v>13.888439999999999</v>
      </c>
      <c r="G12679" s="2">
        <v>1.602066</v>
      </c>
      <c r="H12679" s="2">
        <v>1.6334839999999999</v>
      </c>
      <c r="J12679" s="2">
        <v>13.891249999999999</v>
      </c>
      <c r="K12679" s="2">
        <v>0.59159099999999998</v>
      </c>
      <c r="L12679" s="2">
        <v>8.9758000000000004E-2</v>
      </c>
    </row>
    <row r="12680" spans="1:12" x14ac:dyDescent="0.2">
      <c r="A12680" s="2">
        <v>13.89195</v>
      </c>
      <c r="B12680" s="2">
        <v>37.392389999999999</v>
      </c>
      <c r="C12680" s="2">
        <v>5.9810129999999999</v>
      </c>
      <c r="D12680" s="2">
        <v>4.2197449999999996</v>
      </c>
      <c r="F12680" s="2">
        <v>13.889150000000001</v>
      </c>
      <c r="G12680" s="2">
        <v>1.604149</v>
      </c>
      <c r="H12680" s="2">
        <v>1.635124</v>
      </c>
      <c r="J12680" s="2">
        <v>13.89195</v>
      </c>
      <c r="K12680" s="2">
        <v>0.59146699999999996</v>
      </c>
      <c r="L12680" s="2">
        <v>9.0352000000000002E-2</v>
      </c>
    </row>
    <row r="12681" spans="1:12" x14ac:dyDescent="0.2">
      <c r="A12681" s="2">
        <v>13.89265</v>
      </c>
      <c r="B12681" s="2">
        <v>37.372480000000003</v>
      </c>
      <c r="C12681" s="2">
        <v>5.9959210000000001</v>
      </c>
      <c r="D12681" s="2">
        <v>4.2242230000000003</v>
      </c>
      <c r="F12681" s="2">
        <v>13.889849999999999</v>
      </c>
      <c r="G12681" s="2">
        <v>1.60585</v>
      </c>
      <c r="H12681" s="2">
        <v>1.6365510000000001</v>
      </c>
      <c r="J12681" s="2">
        <v>13.89265</v>
      </c>
      <c r="K12681" s="2">
        <v>0.59121299999999999</v>
      </c>
      <c r="L12681" s="2">
        <v>9.1200000000000003E-2</v>
      </c>
    </row>
    <row r="12682" spans="1:12" x14ac:dyDescent="0.2">
      <c r="A12682" s="2">
        <v>13.89335</v>
      </c>
      <c r="B12682" s="2">
        <v>37.35172</v>
      </c>
      <c r="C12682" s="2">
        <v>6.0118669999999996</v>
      </c>
      <c r="D12682" s="2">
        <v>4.228351</v>
      </c>
      <c r="F12682" s="2">
        <v>13.890549999999999</v>
      </c>
      <c r="G12682" s="2">
        <v>1.607262</v>
      </c>
      <c r="H12682" s="2">
        <v>1.6381380000000001</v>
      </c>
      <c r="J12682" s="2">
        <v>13.89335</v>
      </c>
      <c r="K12682" s="2">
        <v>0.59101099999999995</v>
      </c>
      <c r="L12682" s="2">
        <v>9.1180999999999998E-2</v>
      </c>
    </row>
    <row r="12683" spans="1:12" x14ac:dyDescent="0.2">
      <c r="A12683" s="2">
        <v>13.89405</v>
      </c>
      <c r="B12683" s="2">
        <v>37.33099</v>
      </c>
      <c r="C12683" s="2">
        <v>6.0280639999999996</v>
      </c>
      <c r="D12683" s="2">
        <v>4.2320890000000002</v>
      </c>
      <c r="F12683" s="2">
        <v>13.891249999999999</v>
      </c>
      <c r="G12683" s="2">
        <v>1.6085970000000001</v>
      </c>
      <c r="H12683" s="2">
        <v>1.639999</v>
      </c>
      <c r="J12683" s="2">
        <v>13.89405</v>
      </c>
      <c r="K12683" s="2">
        <v>0.59126800000000002</v>
      </c>
      <c r="L12683" s="2">
        <v>9.0933E-2</v>
      </c>
    </row>
    <row r="12684" spans="1:12" x14ac:dyDescent="0.2">
      <c r="A12684" s="2">
        <v>13.89476</v>
      </c>
      <c r="B12684" s="2">
        <v>37.310339999999997</v>
      </c>
      <c r="C12684" s="2">
        <v>6.0442460000000002</v>
      </c>
      <c r="D12684" s="2">
        <v>4.2364069999999998</v>
      </c>
      <c r="F12684" s="2">
        <v>13.89195</v>
      </c>
      <c r="G12684" s="2">
        <v>1.60981</v>
      </c>
      <c r="H12684" s="2">
        <v>1.641106</v>
      </c>
      <c r="J12684" s="2">
        <v>13.89476</v>
      </c>
      <c r="K12684" s="2">
        <v>0.59132399999999996</v>
      </c>
      <c r="L12684" s="2">
        <v>9.1031000000000001E-2</v>
      </c>
    </row>
    <row r="12685" spans="1:12" x14ac:dyDescent="0.2">
      <c r="A12685" s="2">
        <v>13.89546</v>
      </c>
      <c r="B12685" s="2">
        <v>37.289569999999998</v>
      </c>
      <c r="C12685" s="2">
        <v>6.0598479999999997</v>
      </c>
      <c r="D12685" s="2">
        <v>4.2408250000000001</v>
      </c>
      <c r="F12685" s="2">
        <v>13.89265</v>
      </c>
      <c r="G12685" s="2">
        <v>1.6111759999999999</v>
      </c>
      <c r="H12685" s="2">
        <v>1.6426240000000001</v>
      </c>
      <c r="J12685" s="2">
        <v>13.89546</v>
      </c>
      <c r="K12685" s="2">
        <v>0.59156600000000004</v>
      </c>
      <c r="L12685" s="2">
        <v>9.1135999999999995E-2</v>
      </c>
    </row>
    <row r="12686" spans="1:12" x14ac:dyDescent="0.2">
      <c r="A12686" s="2">
        <v>13.89616</v>
      </c>
      <c r="B12686" s="2">
        <v>37.26896</v>
      </c>
      <c r="C12686" s="2">
        <v>6.0756560000000004</v>
      </c>
      <c r="D12686" s="2">
        <v>4.2447850000000003</v>
      </c>
      <c r="F12686" s="2">
        <v>13.89335</v>
      </c>
      <c r="G12686" s="2">
        <v>1.6125259999999999</v>
      </c>
      <c r="H12686" s="2">
        <v>1.6446529999999999</v>
      </c>
      <c r="J12686" s="2">
        <v>13.89616</v>
      </c>
      <c r="K12686" s="2">
        <v>0.59175299999999997</v>
      </c>
      <c r="L12686" s="2">
        <v>9.1346999999999998E-2</v>
      </c>
    </row>
    <row r="12687" spans="1:12" x14ac:dyDescent="0.2">
      <c r="A12687" s="2">
        <v>13.89686</v>
      </c>
      <c r="B12687" s="2">
        <v>37.248440000000002</v>
      </c>
      <c r="C12687" s="2">
        <v>6.092136</v>
      </c>
      <c r="D12687" s="2">
        <v>4.249301</v>
      </c>
      <c r="F12687" s="2">
        <v>13.89405</v>
      </c>
      <c r="G12687" s="2">
        <v>1.6134869999999999</v>
      </c>
      <c r="H12687" s="2">
        <v>1.646263</v>
      </c>
      <c r="J12687" s="2">
        <v>13.89686</v>
      </c>
      <c r="K12687" s="2">
        <v>0.59191300000000002</v>
      </c>
      <c r="L12687" s="2">
        <v>9.1363E-2</v>
      </c>
    </row>
    <row r="12688" spans="1:12" x14ac:dyDescent="0.2">
      <c r="A12688" s="2">
        <v>13.89756</v>
      </c>
      <c r="B12688" s="2">
        <v>37.228279999999998</v>
      </c>
      <c r="C12688" s="2">
        <v>6.1086070000000001</v>
      </c>
      <c r="D12688" s="2">
        <v>4.2535350000000003</v>
      </c>
      <c r="F12688" s="2">
        <v>13.89476</v>
      </c>
      <c r="G12688" s="2">
        <v>1.614433</v>
      </c>
      <c r="H12688" s="2">
        <v>1.64727</v>
      </c>
      <c r="J12688" s="2">
        <v>13.89756</v>
      </c>
      <c r="K12688" s="2">
        <v>0.59200799999999998</v>
      </c>
      <c r="L12688" s="2">
        <v>9.1847999999999999E-2</v>
      </c>
    </row>
    <row r="12689" spans="1:12" x14ac:dyDescent="0.2">
      <c r="A12689" s="2">
        <v>13.898260000000001</v>
      </c>
      <c r="B12689" s="2">
        <v>37.208280000000002</v>
      </c>
      <c r="C12689" s="2">
        <v>6.1251790000000002</v>
      </c>
      <c r="D12689" s="2">
        <v>4.2586320000000004</v>
      </c>
      <c r="F12689" s="2">
        <v>13.89546</v>
      </c>
      <c r="G12689" s="2">
        <v>1.6157459999999999</v>
      </c>
      <c r="H12689" s="2">
        <v>1.6482699999999999</v>
      </c>
      <c r="J12689" s="2">
        <v>13.898260000000001</v>
      </c>
      <c r="K12689" s="2">
        <v>0.59193799999999996</v>
      </c>
      <c r="L12689" s="2">
        <v>9.2397999999999994E-2</v>
      </c>
    </row>
    <row r="12690" spans="1:12" x14ac:dyDescent="0.2">
      <c r="A12690" s="2">
        <v>13.898960000000001</v>
      </c>
      <c r="B12690" s="2">
        <v>37.18815</v>
      </c>
      <c r="C12690" s="2">
        <v>6.141826</v>
      </c>
      <c r="D12690" s="2">
        <v>4.2634309999999997</v>
      </c>
      <c r="F12690" s="2">
        <v>13.89616</v>
      </c>
      <c r="G12690" s="2">
        <v>1.6174770000000001</v>
      </c>
      <c r="H12690" s="2">
        <v>1.6493990000000001</v>
      </c>
      <c r="J12690" s="2">
        <v>13.898960000000001</v>
      </c>
      <c r="K12690" s="2">
        <v>0.59224900000000003</v>
      </c>
      <c r="L12690" s="2">
        <v>9.2807000000000001E-2</v>
      </c>
    </row>
    <row r="12691" spans="1:12" x14ac:dyDescent="0.2">
      <c r="A12691" s="2">
        <v>13.89967</v>
      </c>
      <c r="B12691" s="2">
        <v>37.168050000000001</v>
      </c>
      <c r="C12691" s="2">
        <v>6.1584349999999999</v>
      </c>
      <c r="D12691" s="2">
        <v>4.2677259999999997</v>
      </c>
      <c r="F12691" s="2">
        <v>13.89686</v>
      </c>
      <c r="G12691" s="2">
        <v>1.619286</v>
      </c>
      <c r="H12691" s="2">
        <v>1.650925</v>
      </c>
      <c r="J12691" s="2">
        <v>13.89967</v>
      </c>
      <c r="K12691" s="2">
        <v>0.59252199999999999</v>
      </c>
      <c r="L12691" s="2">
        <v>9.3110999999999999E-2</v>
      </c>
    </row>
    <row r="12692" spans="1:12" x14ac:dyDescent="0.2">
      <c r="A12692" s="2">
        <v>13.900370000000001</v>
      </c>
      <c r="B12692" s="2">
        <v>37.148049999999998</v>
      </c>
      <c r="C12692" s="2">
        <v>6.175052</v>
      </c>
      <c r="D12692" s="2">
        <v>4.2725629999999999</v>
      </c>
      <c r="F12692" s="2">
        <v>13.89756</v>
      </c>
      <c r="G12692" s="2">
        <v>1.621353</v>
      </c>
      <c r="H12692" s="2">
        <v>1.6523129999999999</v>
      </c>
      <c r="J12692" s="2">
        <v>13.900370000000001</v>
      </c>
      <c r="K12692" s="2">
        <v>0.59239799999999998</v>
      </c>
      <c r="L12692" s="2">
        <v>9.3116000000000004E-2</v>
      </c>
    </row>
    <row r="12693" spans="1:12" x14ac:dyDescent="0.2">
      <c r="A12693" s="2">
        <v>13.901070000000001</v>
      </c>
      <c r="B12693" s="2">
        <v>37.128259999999997</v>
      </c>
      <c r="C12693" s="2">
        <v>6.1917759999999999</v>
      </c>
      <c r="D12693" s="2">
        <v>4.2771480000000004</v>
      </c>
      <c r="F12693" s="2">
        <v>13.898260000000001</v>
      </c>
      <c r="G12693" s="2">
        <v>1.623138</v>
      </c>
      <c r="H12693" s="2">
        <v>1.65361</v>
      </c>
      <c r="J12693" s="2">
        <v>13.901070000000001</v>
      </c>
      <c r="K12693" s="2">
        <v>0.59240899999999996</v>
      </c>
      <c r="L12693" s="2">
        <v>9.3122999999999997E-2</v>
      </c>
    </row>
    <row r="12694" spans="1:12" x14ac:dyDescent="0.2">
      <c r="A12694" s="2">
        <v>13.901770000000001</v>
      </c>
      <c r="B12694" s="2">
        <v>37.10868</v>
      </c>
      <c r="C12694" s="2">
        <v>6.2085600000000003</v>
      </c>
      <c r="D12694" s="2">
        <v>4.2814740000000002</v>
      </c>
      <c r="F12694" s="2">
        <v>13.898960000000001</v>
      </c>
      <c r="G12694" s="2">
        <v>1.624733</v>
      </c>
      <c r="H12694" s="2">
        <v>1.654884</v>
      </c>
      <c r="J12694" s="2">
        <v>13.901770000000001</v>
      </c>
      <c r="K12694" s="2">
        <v>0.59252499999999997</v>
      </c>
      <c r="L12694" s="2">
        <v>9.3576000000000006E-2</v>
      </c>
    </row>
    <row r="12695" spans="1:12" x14ac:dyDescent="0.2">
      <c r="A12695" s="2">
        <v>13.902469999999999</v>
      </c>
      <c r="B12695" s="2">
        <v>37.089239999999997</v>
      </c>
      <c r="C12695" s="2">
        <v>6.225276</v>
      </c>
      <c r="D12695" s="2">
        <v>4.2857700000000003</v>
      </c>
      <c r="F12695" s="2">
        <v>13.89967</v>
      </c>
      <c r="G12695" s="2">
        <v>1.6260600000000001</v>
      </c>
      <c r="H12695" s="2">
        <v>1.6559680000000001</v>
      </c>
      <c r="J12695" s="2">
        <v>13.902469999999999</v>
      </c>
      <c r="K12695" s="2">
        <v>0.59258599999999995</v>
      </c>
      <c r="L12695" s="2">
        <v>9.3977000000000005E-2</v>
      </c>
    </row>
    <row r="12696" spans="1:12" x14ac:dyDescent="0.2">
      <c r="A12696" s="2">
        <v>13.903169999999999</v>
      </c>
      <c r="B12696" s="2">
        <v>37.069859999999998</v>
      </c>
      <c r="C12696" s="2">
        <v>6.2419770000000003</v>
      </c>
      <c r="D12696" s="2">
        <v>4.2904460000000002</v>
      </c>
      <c r="F12696" s="2">
        <v>13.900370000000001</v>
      </c>
      <c r="G12696" s="2">
        <v>1.6272740000000001</v>
      </c>
      <c r="H12696" s="2">
        <v>1.657143</v>
      </c>
      <c r="J12696" s="2">
        <v>13.903169999999999</v>
      </c>
      <c r="K12696" s="2">
        <v>0.59294500000000006</v>
      </c>
      <c r="L12696" s="2">
        <v>9.4277E-2</v>
      </c>
    </row>
    <row r="12697" spans="1:12" x14ac:dyDescent="0.2">
      <c r="A12697" s="2">
        <v>13.90387</v>
      </c>
      <c r="B12697" s="2">
        <v>37.049999999999997</v>
      </c>
      <c r="C12697" s="2">
        <v>6.2587919999999997</v>
      </c>
      <c r="D12697" s="2">
        <v>4.2943910000000001</v>
      </c>
      <c r="F12697" s="2">
        <v>13.901070000000001</v>
      </c>
      <c r="G12697" s="2">
        <v>1.628387</v>
      </c>
      <c r="H12697" s="2">
        <v>1.6584779999999999</v>
      </c>
      <c r="J12697" s="2">
        <v>13.90387</v>
      </c>
      <c r="K12697" s="2">
        <v>0.59278699999999995</v>
      </c>
      <c r="L12697" s="2">
        <v>9.4710000000000003E-2</v>
      </c>
    </row>
    <row r="12698" spans="1:12" x14ac:dyDescent="0.2">
      <c r="A12698" s="2">
        <v>13.904579999999999</v>
      </c>
      <c r="B12698" s="2">
        <v>37.030209999999997</v>
      </c>
      <c r="C12698" s="2">
        <v>6.2754700000000003</v>
      </c>
      <c r="D12698" s="2">
        <v>4.29861</v>
      </c>
      <c r="F12698" s="2">
        <v>13.901770000000001</v>
      </c>
      <c r="G12698" s="2">
        <v>1.6298140000000001</v>
      </c>
      <c r="H12698" s="2">
        <v>1.6602170000000001</v>
      </c>
      <c r="J12698" s="2">
        <v>13.904579999999999</v>
      </c>
      <c r="K12698" s="2">
        <v>0.59260500000000005</v>
      </c>
      <c r="L12698" s="2">
        <v>9.5017000000000004E-2</v>
      </c>
    </row>
    <row r="12699" spans="1:12" x14ac:dyDescent="0.2">
      <c r="A12699" s="2">
        <v>13.905279999999999</v>
      </c>
      <c r="B12699" s="2">
        <v>37.010300000000001</v>
      </c>
      <c r="C12699" s="2">
        <v>6.2923309999999999</v>
      </c>
      <c r="D12699" s="2">
        <v>4.3040729999999998</v>
      </c>
      <c r="F12699" s="2">
        <v>13.902469999999999</v>
      </c>
      <c r="G12699" s="2">
        <v>1.630951</v>
      </c>
      <c r="H12699" s="2">
        <v>1.661583</v>
      </c>
      <c r="J12699" s="2">
        <v>13.905279999999999</v>
      </c>
      <c r="K12699" s="2">
        <v>0.59257499999999996</v>
      </c>
      <c r="L12699" s="2">
        <v>9.5508999999999997E-2</v>
      </c>
    </row>
    <row r="12700" spans="1:12" x14ac:dyDescent="0.2">
      <c r="A12700" s="2">
        <v>13.90598</v>
      </c>
      <c r="B12700" s="2">
        <v>36.990769999999998</v>
      </c>
      <c r="C12700" s="2">
        <v>6.3091540000000004</v>
      </c>
      <c r="D12700" s="2">
        <v>4.3087270000000002</v>
      </c>
      <c r="F12700" s="2">
        <v>13.903169999999999</v>
      </c>
      <c r="G12700" s="2">
        <v>1.6317600000000001</v>
      </c>
      <c r="H12700" s="2">
        <v>1.662895</v>
      </c>
      <c r="J12700" s="2">
        <v>13.90598</v>
      </c>
      <c r="K12700" s="2">
        <v>0.59250400000000003</v>
      </c>
      <c r="L12700" s="2">
        <v>9.5901E-2</v>
      </c>
    </row>
    <row r="12701" spans="1:12" x14ac:dyDescent="0.2">
      <c r="A12701" s="2">
        <v>13.90668</v>
      </c>
      <c r="B12701" s="2">
        <v>36.971440000000001</v>
      </c>
      <c r="C12701" s="2">
        <v>6.3259379999999998</v>
      </c>
      <c r="D12701" s="2">
        <v>4.3136089999999996</v>
      </c>
      <c r="F12701" s="2">
        <v>13.90387</v>
      </c>
      <c r="G12701" s="2">
        <v>1.6334839999999999</v>
      </c>
      <c r="H12701" s="2">
        <v>1.664299</v>
      </c>
      <c r="J12701" s="2">
        <v>13.90668</v>
      </c>
      <c r="K12701" s="2">
        <v>0.59248500000000004</v>
      </c>
      <c r="L12701" s="2">
        <v>9.6276E-2</v>
      </c>
    </row>
    <row r="12702" spans="1:12" x14ac:dyDescent="0.2">
      <c r="A12702" s="2">
        <v>13.90738</v>
      </c>
      <c r="B12702" s="2">
        <v>36.951990000000002</v>
      </c>
      <c r="C12702" s="2">
        <v>6.3429520000000004</v>
      </c>
      <c r="D12702" s="2">
        <v>4.3178970000000003</v>
      </c>
      <c r="F12702" s="2">
        <v>13.904579999999999</v>
      </c>
      <c r="G12702" s="2">
        <v>1.635124</v>
      </c>
      <c r="H12702" s="2">
        <v>1.665985</v>
      </c>
      <c r="J12702" s="2">
        <v>13.90738</v>
      </c>
      <c r="K12702" s="2">
        <v>0.59279000000000004</v>
      </c>
      <c r="L12702" s="2">
        <v>9.6633999999999998E-2</v>
      </c>
    </row>
    <row r="12703" spans="1:12" x14ac:dyDescent="0.2">
      <c r="A12703" s="2">
        <v>13.90808</v>
      </c>
      <c r="B12703" s="2">
        <v>36.932569999999998</v>
      </c>
      <c r="C12703" s="2">
        <v>6.3602629999999998</v>
      </c>
      <c r="D12703" s="2">
        <v>4.3222310000000004</v>
      </c>
      <c r="F12703" s="2">
        <v>13.905279999999999</v>
      </c>
      <c r="G12703" s="2">
        <v>1.6365510000000001</v>
      </c>
      <c r="H12703" s="2">
        <v>1.667519</v>
      </c>
      <c r="J12703" s="2">
        <v>13.90808</v>
      </c>
      <c r="K12703" s="2">
        <v>0.59256200000000003</v>
      </c>
      <c r="L12703" s="2">
        <v>9.6730999999999998E-2</v>
      </c>
    </row>
    <row r="12704" spans="1:12" x14ac:dyDescent="0.2">
      <c r="A12704" s="2">
        <v>13.90878</v>
      </c>
      <c r="B12704" s="2">
        <v>36.913150000000002</v>
      </c>
      <c r="C12704" s="2">
        <v>6.3774829999999998</v>
      </c>
      <c r="D12704" s="2">
        <v>4.3263730000000002</v>
      </c>
      <c r="F12704" s="2">
        <v>13.90598</v>
      </c>
      <c r="G12704" s="2">
        <v>1.6381380000000001</v>
      </c>
      <c r="H12704" s="2">
        <v>1.6688540000000001</v>
      </c>
      <c r="J12704" s="2">
        <v>13.90878</v>
      </c>
      <c r="K12704" s="2">
        <v>0.592943</v>
      </c>
      <c r="L12704" s="2">
        <v>9.7022999999999998E-2</v>
      </c>
    </row>
    <row r="12705" spans="1:12" x14ac:dyDescent="0.2">
      <c r="A12705" s="2">
        <v>13.90949</v>
      </c>
      <c r="B12705" s="2">
        <v>36.89378</v>
      </c>
      <c r="C12705" s="2">
        <v>6.3946870000000002</v>
      </c>
      <c r="D12705" s="2">
        <v>4.3309129999999998</v>
      </c>
      <c r="F12705" s="2">
        <v>13.90668</v>
      </c>
      <c r="G12705" s="2">
        <v>1.639999</v>
      </c>
      <c r="H12705" s="2">
        <v>1.6701969999999999</v>
      </c>
      <c r="J12705" s="2">
        <v>13.90949</v>
      </c>
      <c r="K12705" s="2">
        <v>0.59354799999999996</v>
      </c>
      <c r="L12705" s="2">
        <v>9.7452999999999998E-2</v>
      </c>
    </row>
    <row r="12706" spans="1:12" x14ac:dyDescent="0.2">
      <c r="A12706" s="2">
        <v>13.91019</v>
      </c>
      <c r="B12706" s="2">
        <v>36.874369999999999</v>
      </c>
      <c r="C12706" s="2">
        <v>6.4120059999999999</v>
      </c>
      <c r="D12706" s="2">
        <v>4.3350559999999998</v>
      </c>
      <c r="F12706" s="2">
        <v>13.90738</v>
      </c>
      <c r="G12706" s="2">
        <v>1.641106</v>
      </c>
      <c r="H12706" s="2">
        <v>1.671959</v>
      </c>
      <c r="J12706" s="2">
        <v>13.91019</v>
      </c>
      <c r="K12706" s="2">
        <v>0.59362000000000004</v>
      </c>
      <c r="L12706" s="2">
        <v>9.7968E-2</v>
      </c>
    </row>
    <row r="12707" spans="1:12" x14ac:dyDescent="0.2">
      <c r="A12707" s="2">
        <v>13.91089</v>
      </c>
      <c r="B12707" s="2">
        <v>36.854529999999997</v>
      </c>
      <c r="C12707" s="2">
        <v>6.4300189999999997</v>
      </c>
      <c r="D12707" s="2">
        <v>4.339099</v>
      </c>
      <c r="F12707" s="2">
        <v>13.90808</v>
      </c>
      <c r="G12707" s="2">
        <v>1.6426240000000001</v>
      </c>
      <c r="H12707" s="2">
        <v>1.673332</v>
      </c>
      <c r="J12707" s="2">
        <v>13.91089</v>
      </c>
      <c r="K12707" s="2">
        <v>0.59395399999999998</v>
      </c>
      <c r="L12707" s="2">
        <v>9.8421999999999996E-2</v>
      </c>
    </row>
    <row r="12708" spans="1:12" x14ac:dyDescent="0.2">
      <c r="A12708" s="2">
        <v>13.91159</v>
      </c>
      <c r="B12708" s="2">
        <v>36.834530000000001</v>
      </c>
      <c r="C12708" s="2">
        <v>6.4481380000000001</v>
      </c>
      <c r="D12708" s="2">
        <v>4.343845</v>
      </c>
      <c r="F12708" s="2">
        <v>13.90878</v>
      </c>
      <c r="G12708" s="2">
        <v>1.6446529999999999</v>
      </c>
      <c r="H12708" s="2">
        <v>1.6744540000000001</v>
      </c>
      <c r="J12708" s="2">
        <v>13.91159</v>
      </c>
      <c r="K12708" s="2">
        <v>0.59402999999999995</v>
      </c>
      <c r="L12708" s="2">
        <v>9.8366999999999996E-2</v>
      </c>
    </row>
    <row r="12709" spans="1:12" x14ac:dyDescent="0.2">
      <c r="A12709" s="2">
        <v>13.91229</v>
      </c>
      <c r="B12709" s="2">
        <v>36.814660000000003</v>
      </c>
      <c r="C12709" s="2">
        <v>6.4661970000000002</v>
      </c>
      <c r="D12709" s="2">
        <v>4.3482539999999998</v>
      </c>
      <c r="F12709" s="2">
        <v>13.90949</v>
      </c>
      <c r="G12709" s="2">
        <v>1.646263</v>
      </c>
      <c r="H12709" s="2">
        <v>1.6755450000000001</v>
      </c>
      <c r="J12709" s="2">
        <v>13.91229</v>
      </c>
      <c r="K12709" s="2">
        <v>0.59408700000000003</v>
      </c>
      <c r="L12709" s="2">
        <v>9.8369999999999999E-2</v>
      </c>
    </row>
    <row r="12710" spans="1:12" x14ac:dyDescent="0.2">
      <c r="A12710" s="2">
        <v>13.912990000000001</v>
      </c>
      <c r="B12710" s="2">
        <v>36.795009999999998</v>
      </c>
      <c r="C12710" s="2">
        <v>6.4841639999999998</v>
      </c>
      <c r="D12710" s="2">
        <v>4.3525799999999997</v>
      </c>
      <c r="F12710" s="2">
        <v>13.91019</v>
      </c>
      <c r="G12710" s="2">
        <v>1.64727</v>
      </c>
      <c r="H12710" s="2">
        <v>1.6768110000000001</v>
      </c>
      <c r="J12710" s="2">
        <v>13.912990000000001</v>
      </c>
      <c r="K12710" s="2">
        <v>0.59465000000000001</v>
      </c>
      <c r="L12710" s="2">
        <v>9.9061999999999997E-2</v>
      </c>
    </row>
    <row r="12711" spans="1:12" x14ac:dyDescent="0.2">
      <c r="A12711" s="2">
        <v>13.913690000000001</v>
      </c>
      <c r="B12711" s="2">
        <v>36.775509999999997</v>
      </c>
      <c r="C12711" s="2">
        <v>6.5025740000000001</v>
      </c>
      <c r="D12711" s="2">
        <v>4.3566310000000001</v>
      </c>
      <c r="F12711" s="2">
        <v>13.91089</v>
      </c>
      <c r="G12711" s="2">
        <v>1.6482699999999999</v>
      </c>
      <c r="H12711" s="2">
        <v>1.6771769999999999</v>
      </c>
      <c r="J12711" s="2">
        <v>13.913690000000001</v>
      </c>
      <c r="K12711" s="2">
        <v>0.59512100000000001</v>
      </c>
      <c r="L12711" s="2">
        <v>9.9622000000000002E-2</v>
      </c>
    </row>
    <row r="12712" spans="1:12" x14ac:dyDescent="0.2">
      <c r="A12712" s="2">
        <v>13.914389999999999</v>
      </c>
      <c r="B12712" s="2">
        <v>36.756039999999999</v>
      </c>
      <c r="C12712" s="2">
        <v>6.5213729999999996</v>
      </c>
      <c r="D12712" s="2">
        <v>4.3605299999999998</v>
      </c>
      <c r="F12712" s="2">
        <v>13.91159</v>
      </c>
      <c r="G12712" s="2">
        <v>1.6493990000000001</v>
      </c>
      <c r="H12712" s="2">
        <v>1.6785810000000001</v>
      </c>
      <c r="J12712" s="2">
        <v>13.914389999999999</v>
      </c>
      <c r="K12712" s="2">
        <v>0.59579300000000002</v>
      </c>
      <c r="L12712" s="2">
        <v>0.10023700000000001</v>
      </c>
    </row>
    <row r="12713" spans="1:12" x14ac:dyDescent="0.2">
      <c r="A12713" s="2">
        <v>13.915100000000001</v>
      </c>
      <c r="B12713" s="2">
        <v>36.736600000000003</v>
      </c>
      <c r="C12713" s="2">
        <v>6.5398899999999998</v>
      </c>
      <c r="D12713" s="2">
        <v>4.3657640000000004</v>
      </c>
      <c r="F12713" s="2">
        <v>13.91229</v>
      </c>
      <c r="G12713" s="2">
        <v>1.650925</v>
      </c>
      <c r="H12713" s="2">
        <v>1.680153</v>
      </c>
      <c r="J12713" s="2">
        <v>13.915100000000001</v>
      </c>
      <c r="K12713" s="2">
        <v>0.59646600000000005</v>
      </c>
      <c r="L12713" s="2">
        <v>0.10034800000000001</v>
      </c>
    </row>
    <row r="12714" spans="1:12" x14ac:dyDescent="0.2">
      <c r="A12714" s="2">
        <v>13.915800000000001</v>
      </c>
      <c r="B12714" s="2">
        <v>36.716769999999997</v>
      </c>
      <c r="C12714" s="2">
        <v>6.558154</v>
      </c>
      <c r="D12714" s="2">
        <v>4.3702189999999996</v>
      </c>
      <c r="F12714" s="2">
        <v>13.912990000000001</v>
      </c>
      <c r="G12714" s="2">
        <v>1.6523129999999999</v>
      </c>
      <c r="H12714" s="2">
        <v>1.6810529999999999</v>
      </c>
      <c r="J12714" s="2">
        <v>13.915800000000001</v>
      </c>
      <c r="K12714" s="2">
        <v>0.59614500000000004</v>
      </c>
      <c r="L12714" s="2">
        <v>0.10058400000000001</v>
      </c>
    </row>
    <row r="12715" spans="1:12" x14ac:dyDescent="0.2">
      <c r="A12715" s="2">
        <v>13.916499999999999</v>
      </c>
      <c r="B12715" s="2">
        <v>36.697180000000003</v>
      </c>
      <c r="C12715" s="2">
        <v>6.5763350000000003</v>
      </c>
      <c r="D12715" s="2">
        <v>4.374873</v>
      </c>
      <c r="F12715" s="2">
        <v>13.913690000000001</v>
      </c>
      <c r="G12715" s="2">
        <v>1.65361</v>
      </c>
      <c r="H12715" s="2">
        <v>1.682312</v>
      </c>
      <c r="J12715" s="2">
        <v>13.916499999999999</v>
      </c>
      <c r="K12715" s="2">
        <v>0.59609599999999996</v>
      </c>
      <c r="L12715" s="2">
        <v>0.10077800000000001</v>
      </c>
    </row>
    <row r="12716" spans="1:12" x14ac:dyDescent="0.2">
      <c r="A12716" s="2">
        <v>13.917199999999999</v>
      </c>
      <c r="B12716" s="2">
        <v>36.677410000000002</v>
      </c>
      <c r="C12716" s="2">
        <v>6.5951190000000004</v>
      </c>
      <c r="D12716" s="2">
        <v>4.3789699999999998</v>
      </c>
      <c r="F12716" s="2">
        <v>13.914389999999999</v>
      </c>
      <c r="G12716" s="2">
        <v>1.654884</v>
      </c>
      <c r="H12716" s="2">
        <v>1.6838299999999999</v>
      </c>
      <c r="J12716" s="2">
        <v>13.917199999999999</v>
      </c>
      <c r="K12716" s="2">
        <v>0.59662999999999999</v>
      </c>
      <c r="L12716" s="2">
        <v>0.10090399999999999</v>
      </c>
    </row>
    <row r="12717" spans="1:12" x14ac:dyDescent="0.2">
      <c r="A12717" s="2">
        <v>13.917899999999999</v>
      </c>
      <c r="B12717" s="2">
        <v>36.658000000000001</v>
      </c>
      <c r="C12717" s="2">
        <v>6.6140239999999997</v>
      </c>
      <c r="D12717" s="2">
        <v>4.3828839999999998</v>
      </c>
      <c r="F12717" s="2">
        <v>13.915100000000001</v>
      </c>
      <c r="G12717" s="2">
        <v>1.6559680000000001</v>
      </c>
      <c r="H12717" s="2">
        <v>1.6849369999999999</v>
      </c>
      <c r="J12717" s="2">
        <v>13.917899999999999</v>
      </c>
      <c r="K12717" s="2">
        <v>0.5968</v>
      </c>
      <c r="L12717" s="2">
        <v>0.101175</v>
      </c>
    </row>
    <row r="12718" spans="1:12" x14ac:dyDescent="0.2">
      <c r="A12718" s="2">
        <v>13.9186</v>
      </c>
      <c r="B12718" s="2">
        <v>36.638420000000004</v>
      </c>
      <c r="C12718" s="2">
        <v>6.6330749999999998</v>
      </c>
      <c r="D12718" s="2">
        <v>4.387378</v>
      </c>
      <c r="F12718" s="2">
        <v>13.915800000000001</v>
      </c>
      <c r="G12718" s="2">
        <v>1.657143</v>
      </c>
      <c r="H12718" s="2">
        <v>1.6865460000000001</v>
      </c>
      <c r="J12718" s="2">
        <v>13.9186</v>
      </c>
      <c r="K12718" s="2">
        <v>0.59694700000000001</v>
      </c>
      <c r="L12718" s="2">
        <v>0.101669</v>
      </c>
    </row>
    <row r="12719" spans="1:12" x14ac:dyDescent="0.2">
      <c r="A12719" s="2">
        <v>13.9193</v>
      </c>
      <c r="B12719" s="2">
        <v>36.618810000000003</v>
      </c>
      <c r="C12719" s="2">
        <v>6.6523389999999996</v>
      </c>
      <c r="D12719" s="2">
        <v>4.3908490000000002</v>
      </c>
      <c r="F12719" s="2">
        <v>13.916499999999999</v>
      </c>
      <c r="G12719" s="2">
        <v>1.6584779999999999</v>
      </c>
      <c r="H12719" s="2">
        <v>1.6884159999999999</v>
      </c>
      <c r="J12719" s="2">
        <v>13.9193</v>
      </c>
      <c r="K12719" s="2">
        <v>0.597387</v>
      </c>
      <c r="L12719" s="2">
        <v>0.101842</v>
      </c>
    </row>
    <row r="12720" spans="1:12" x14ac:dyDescent="0.2">
      <c r="A12720" s="2">
        <v>13.92001</v>
      </c>
      <c r="B12720" s="2">
        <v>36.599110000000003</v>
      </c>
      <c r="C12720" s="2">
        <v>6.6712069999999999</v>
      </c>
      <c r="D12720" s="2">
        <v>4.3954040000000001</v>
      </c>
      <c r="F12720" s="2">
        <v>13.917199999999999</v>
      </c>
      <c r="G12720" s="2">
        <v>1.6602170000000001</v>
      </c>
      <c r="H12720" s="2">
        <v>1.68943</v>
      </c>
      <c r="J12720" s="2">
        <v>13.92001</v>
      </c>
      <c r="K12720" s="2">
        <v>0.59743900000000005</v>
      </c>
      <c r="L12720" s="2">
        <v>0.102078</v>
      </c>
    </row>
    <row r="12721" spans="1:12" x14ac:dyDescent="0.2">
      <c r="A12721" s="2">
        <v>13.92071</v>
      </c>
      <c r="B12721" s="2">
        <v>36.57884</v>
      </c>
      <c r="C12721" s="2">
        <v>6.6893649999999996</v>
      </c>
      <c r="D12721" s="2">
        <v>4.40015</v>
      </c>
      <c r="F12721" s="2">
        <v>13.917899999999999</v>
      </c>
      <c r="G12721" s="2">
        <v>1.661583</v>
      </c>
      <c r="H12721" s="2">
        <v>1.690742</v>
      </c>
      <c r="J12721" s="2">
        <v>13.92071</v>
      </c>
      <c r="K12721" s="2">
        <v>0.598055</v>
      </c>
      <c r="L12721" s="2">
        <v>0.102727</v>
      </c>
    </row>
    <row r="12722" spans="1:12" x14ac:dyDescent="0.2">
      <c r="A12722" s="2">
        <v>13.92141</v>
      </c>
      <c r="B12722" s="2">
        <v>36.560090000000002</v>
      </c>
      <c r="C12722" s="2">
        <v>6.7078129999999998</v>
      </c>
      <c r="D12722" s="2">
        <v>4.4048870000000004</v>
      </c>
      <c r="F12722" s="2">
        <v>13.9186</v>
      </c>
      <c r="G12722" s="2">
        <v>1.662895</v>
      </c>
      <c r="H12722" s="2">
        <v>1.6921010000000001</v>
      </c>
      <c r="J12722" s="2">
        <v>13.92141</v>
      </c>
      <c r="K12722" s="2">
        <v>0.598356</v>
      </c>
      <c r="L12722" s="2">
        <v>0.103051</v>
      </c>
    </row>
    <row r="12723" spans="1:12" x14ac:dyDescent="0.2">
      <c r="A12723" s="2">
        <v>13.92211</v>
      </c>
      <c r="B12723" s="2">
        <v>36.54121</v>
      </c>
      <c r="C12723" s="2">
        <v>6.7266190000000003</v>
      </c>
      <c r="D12723" s="2">
        <v>4.4095950000000004</v>
      </c>
      <c r="F12723" s="2">
        <v>13.9193</v>
      </c>
      <c r="G12723" s="2">
        <v>1.664299</v>
      </c>
      <c r="H12723" s="2">
        <v>1.693336</v>
      </c>
      <c r="J12723" s="2">
        <v>13.92211</v>
      </c>
      <c r="K12723" s="2">
        <v>0.59794199999999997</v>
      </c>
      <c r="L12723" s="2">
        <v>0.10295</v>
      </c>
    </row>
    <row r="12724" spans="1:12" x14ac:dyDescent="0.2">
      <c r="A12724" s="2">
        <v>13.92281</v>
      </c>
      <c r="B12724" s="2">
        <v>36.522309999999997</v>
      </c>
      <c r="C12724" s="2">
        <v>6.7457229999999999</v>
      </c>
      <c r="D12724" s="2">
        <v>4.4142260000000002</v>
      </c>
      <c r="F12724" s="2">
        <v>13.92001</v>
      </c>
      <c r="G12724" s="2">
        <v>1.665985</v>
      </c>
      <c r="H12724" s="2">
        <v>1.694885</v>
      </c>
      <c r="J12724" s="2">
        <v>13.92281</v>
      </c>
      <c r="K12724" s="2">
        <v>0.59766399999999997</v>
      </c>
      <c r="L12724" s="2">
        <v>0.102824</v>
      </c>
    </row>
    <row r="12725" spans="1:12" x14ac:dyDescent="0.2">
      <c r="A12725" s="2">
        <v>13.92351</v>
      </c>
      <c r="B12725" s="2">
        <v>36.503219999999999</v>
      </c>
      <c r="C12725" s="2">
        <v>6.7646129999999998</v>
      </c>
      <c r="D12725" s="2">
        <v>4.4191390000000004</v>
      </c>
      <c r="F12725" s="2">
        <v>13.92071</v>
      </c>
      <c r="G12725" s="2">
        <v>1.667519</v>
      </c>
      <c r="H12725" s="2">
        <v>1.6966319999999999</v>
      </c>
      <c r="J12725" s="2">
        <v>13.92351</v>
      </c>
      <c r="K12725" s="2">
        <v>0.59744399999999998</v>
      </c>
      <c r="L12725" s="2">
        <v>0.102894</v>
      </c>
    </row>
    <row r="12726" spans="1:12" x14ac:dyDescent="0.2">
      <c r="A12726" s="2">
        <v>13.92421</v>
      </c>
      <c r="B12726" s="2">
        <v>36.484279999999998</v>
      </c>
      <c r="C12726" s="2">
        <v>6.7835799999999997</v>
      </c>
      <c r="D12726" s="2">
        <v>4.4243119999999996</v>
      </c>
      <c r="F12726" s="2">
        <v>13.92141</v>
      </c>
      <c r="G12726" s="2">
        <v>1.6688540000000001</v>
      </c>
      <c r="H12726" s="2">
        <v>1.69841</v>
      </c>
      <c r="J12726" s="2">
        <v>13.92421</v>
      </c>
      <c r="K12726" s="2">
        <v>0.59718899999999997</v>
      </c>
      <c r="L12726" s="2">
        <v>0.10305599999999999</v>
      </c>
    </row>
    <row r="12727" spans="1:12" x14ac:dyDescent="0.2">
      <c r="A12727" s="2">
        <v>13.92492</v>
      </c>
      <c r="B12727" s="2">
        <v>36.465069999999997</v>
      </c>
      <c r="C12727" s="2">
        <v>6.8031569999999997</v>
      </c>
      <c r="D12727" s="2">
        <v>4.4290500000000002</v>
      </c>
      <c r="F12727" s="2">
        <v>13.92211</v>
      </c>
      <c r="G12727" s="2">
        <v>1.6701969999999999</v>
      </c>
      <c r="H12727" s="2">
        <v>1.6997990000000001</v>
      </c>
      <c r="J12727" s="2">
        <v>13.92492</v>
      </c>
      <c r="K12727" s="2">
        <v>0.596939</v>
      </c>
      <c r="L12727" s="2">
        <v>0.10335</v>
      </c>
    </row>
    <row r="12728" spans="1:12" x14ac:dyDescent="0.2">
      <c r="A12728" s="2">
        <v>13.92562</v>
      </c>
      <c r="B12728" s="2">
        <v>36.445630000000001</v>
      </c>
      <c r="C12728" s="2">
        <v>6.822673</v>
      </c>
      <c r="D12728" s="2">
        <v>4.4332919999999998</v>
      </c>
      <c r="F12728" s="2">
        <v>13.92281</v>
      </c>
      <c r="G12728" s="2">
        <v>1.671959</v>
      </c>
      <c r="H12728" s="2">
        <v>1.701355</v>
      </c>
      <c r="J12728" s="2">
        <v>13.92562</v>
      </c>
      <c r="K12728" s="2">
        <v>0.59704199999999996</v>
      </c>
      <c r="L12728" s="2">
        <v>0.103878</v>
      </c>
    </row>
    <row r="12729" spans="1:12" x14ac:dyDescent="0.2">
      <c r="A12729" s="2">
        <v>13.92632</v>
      </c>
      <c r="B12729" s="2">
        <v>36.42727</v>
      </c>
      <c r="C12729" s="2">
        <v>6.841907</v>
      </c>
      <c r="D12729" s="2">
        <v>4.4377469999999999</v>
      </c>
      <c r="F12729" s="2">
        <v>13.92351</v>
      </c>
      <c r="G12729" s="2">
        <v>1.673332</v>
      </c>
      <c r="H12729" s="2">
        <v>1.703087</v>
      </c>
      <c r="J12729" s="2">
        <v>13.92632</v>
      </c>
      <c r="K12729" s="2">
        <v>0.59671600000000002</v>
      </c>
      <c r="L12729" s="2">
        <v>0.104321</v>
      </c>
    </row>
    <row r="12730" spans="1:12" x14ac:dyDescent="0.2">
      <c r="A12730" s="2">
        <v>13.927020000000001</v>
      </c>
      <c r="B12730" s="2">
        <v>36.408769999999997</v>
      </c>
      <c r="C12730" s="2">
        <v>6.8613689999999998</v>
      </c>
      <c r="D12730" s="2">
        <v>4.4418369999999996</v>
      </c>
      <c r="F12730" s="2">
        <v>13.92421</v>
      </c>
      <c r="G12730" s="2">
        <v>1.6744540000000001</v>
      </c>
      <c r="H12730" s="2">
        <v>1.7050700000000001</v>
      </c>
      <c r="J12730" s="2">
        <v>13.927020000000001</v>
      </c>
      <c r="K12730" s="2">
        <v>0.59680900000000003</v>
      </c>
      <c r="L12730" s="2">
        <v>0.104368</v>
      </c>
    </row>
    <row r="12731" spans="1:12" x14ac:dyDescent="0.2">
      <c r="A12731" s="2">
        <v>13.927720000000001</v>
      </c>
      <c r="B12731" s="2">
        <v>36.38982</v>
      </c>
      <c r="C12731" s="2">
        <v>6.8807400000000003</v>
      </c>
      <c r="D12731" s="2">
        <v>4.445964</v>
      </c>
      <c r="F12731" s="2">
        <v>13.92492</v>
      </c>
      <c r="G12731" s="2">
        <v>1.6755450000000001</v>
      </c>
      <c r="H12731" s="2">
        <v>1.706467</v>
      </c>
      <c r="J12731" s="2">
        <v>13.927720000000001</v>
      </c>
      <c r="K12731" s="2">
        <v>0.59741999999999995</v>
      </c>
      <c r="L12731" s="2">
        <v>0.104023</v>
      </c>
    </row>
    <row r="12732" spans="1:12" x14ac:dyDescent="0.2">
      <c r="A12732" s="2">
        <v>13.928419999999999</v>
      </c>
      <c r="B12732" s="2">
        <v>36.371110000000002</v>
      </c>
      <c r="C12732" s="2">
        <v>6.9002179999999997</v>
      </c>
      <c r="D12732" s="2">
        <v>4.451022</v>
      </c>
      <c r="F12732" s="2">
        <v>13.92562</v>
      </c>
      <c r="G12732" s="2">
        <v>1.6768110000000001</v>
      </c>
      <c r="H12732" s="2">
        <v>1.707703</v>
      </c>
      <c r="J12732" s="2">
        <v>13.928419999999999</v>
      </c>
      <c r="K12732" s="2">
        <v>0.59749799999999997</v>
      </c>
      <c r="L12732" s="2">
        <v>0.10405200000000001</v>
      </c>
    </row>
    <row r="12733" spans="1:12" x14ac:dyDescent="0.2">
      <c r="A12733" s="2">
        <v>13.929119999999999</v>
      </c>
      <c r="B12733" s="2">
        <v>36.352969999999999</v>
      </c>
      <c r="C12733" s="2">
        <v>6.9198639999999996</v>
      </c>
      <c r="D12733" s="2">
        <v>4.4558140000000002</v>
      </c>
      <c r="F12733" s="2">
        <v>13.92632</v>
      </c>
      <c r="G12733" s="2">
        <v>1.6771769999999999</v>
      </c>
      <c r="H12733" s="2">
        <v>1.709106</v>
      </c>
      <c r="J12733" s="2">
        <v>13.929119999999999</v>
      </c>
      <c r="K12733" s="2">
        <v>0.59738500000000005</v>
      </c>
      <c r="L12733" s="2">
        <v>0.104333</v>
      </c>
    </row>
    <row r="12734" spans="1:12" x14ac:dyDescent="0.2">
      <c r="A12734" s="2">
        <v>13.929830000000001</v>
      </c>
      <c r="B12734" s="2">
        <v>36.334719999999997</v>
      </c>
      <c r="C12734" s="2">
        <v>6.9398910000000003</v>
      </c>
      <c r="D12734" s="2">
        <v>4.4608030000000003</v>
      </c>
      <c r="F12734" s="2">
        <v>13.927020000000001</v>
      </c>
      <c r="G12734" s="2">
        <v>1.6785810000000001</v>
      </c>
      <c r="H12734" s="2">
        <v>1.710747</v>
      </c>
      <c r="J12734" s="2">
        <v>13.929830000000001</v>
      </c>
      <c r="K12734" s="2">
        <v>0.59808099999999997</v>
      </c>
      <c r="L12734" s="2">
        <v>0.10431699999999999</v>
      </c>
    </row>
    <row r="12735" spans="1:12" x14ac:dyDescent="0.2">
      <c r="A12735" s="2">
        <v>13.930529999999999</v>
      </c>
      <c r="B12735" s="2">
        <v>36.316479999999999</v>
      </c>
      <c r="C12735" s="2">
        <v>6.9601470000000001</v>
      </c>
      <c r="D12735" s="2">
        <v>4.4648849999999998</v>
      </c>
      <c r="F12735" s="2">
        <v>13.927720000000001</v>
      </c>
      <c r="G12735" s="2">
        <v>1.680153</v>
      </c>
      <c r="H12735" s="2">
        <v>1.712791</v>
      </c>
      <c r="J12735" s="2">
        <v>13.930529999999999</v>
      </c>
      <c r="K12735" s="2">
        <v>0.59797500000000003</v>
      </c>
      <c r="L12735" s="2">
        <v>0.104431</v>
      </c>
    </row>
    <row r="12736" spans="1:12" x14ac:dyDescent="0.2">
      <c r="A12736" s="2">
        <v>13.931229999999999</v>
      </c>
      <c r="B12736" s="2">
        <v>36.29786</v>
      </c>
      <c r="C12736" s="2">
        <v>6.9802660000000003</v>
      </c>
      <c r="D12736" s="2">
        <v>4.4695309999999999</v>
      </c>
      <c r="F12736" s="2">
        <v>13.928419999999999</v>
      </c>
      <c r="G12736" s="2">
        <v>1.6810529999999999</v>
      </c>
      <c r="H12736" s="2">
        <v>1.714073</v>
      </c>
      <c r="J12736" s="2">
        <v>13.931229999999999</v>
      </c>
      <c r="K12736" s="2">
        <v>0.59837099999999999</v>
      </c>
      <c r="L12736" s="2">
        <v>0.104306</v>
      </c>
    </row>
    <row r="12737" spans="1:12" x14ac:dyDescent="0.2">
      <c r="A12737" s="2">
        <v>13.931929999999999</v>
      </c>
      <c r="B12737" s="2">
        <v>36.279339999999998</v>
      </c>
      <c r="C12737" s="2">
        <v>7.0001860000000002</v>
      </c>
      <c r="D12737" s="2">
        <v>4.4745059999999999</v>
      </c>
      <c r="F12737" s="2">
        <v>13.929119999999999</v>
      </c>
      <c r="G12737" s="2">
        <v>1.682312</v>
      </c>
      <c r="H12737" s="2">
        <v>1.715889</v>
      </c>
      <c r="J12737" s="2">
        <v>13.931929999999999</v>
      </c>
      <c r="K12737" s="2">
        <v>0.59828700000000001</v>
      </c>
      <c r="L12737" s="2">
        <v>0.104016</v>
      </c>
    </row>
    <row r="12738" spans="1:12" x14ac:dyDescent="0.2">
      <c r="A12738" s="2">
        <v>13.93263</v>
      </c>
      <c r="B12738" s="2">
        <v>36.260640000000002</v>
      </c>
      <c r="C12738" s="2">
        <v>7.0200149999999999</v>
      </c>
      <c r="D12738" s="2">
        <v>4.4796709999999997</v>
      </c>
      <c r="F12738" s="2">
        <v>13.929830000000001</v>
      </c>
      <c r="G12738" s="2">
        <v>1.6838299999999999</v>
      </c>
      <c r="H12738" s="2">
        <v>1.717522</v>
      </c>
      <c r="J12738" s="2">
        <v>13.93263</v>
      </c>
      <c r="K12738" s="2">
        <v>0.59815200000000002</v>
      </c>
      <c r="L12738" s="2">
        <v>0.10349899999999999</v>
      </c>
    </row>
    <row r="12739" spans="1:12" x14ac:dyDescent="0.2">
      <c r="A12739" s="2">
        <v>13.93333</v>
      </c>
      <c r="B12739" s="2">
        <v>36.242460000000001</v>
      </c>
      <c r="C12739" s="2">
        <v>7.0402100000000001</v>
      </c>
      <c r="D12739" s="2">
        <v>4.4836070000000001</v>
      </c>
      <c r="F12739" s="2">
        <v>13.930529999999999</v>
      </c>
      <c r="G12739" s="2">
        <v>1.6849369999999999</v>
      </c>
      <c r="H12739" s="2">
        <v>1.718971</v>
      </c>
      <c r="J12739" s="2">
        <v>13.93333</v>
      </c>
      <c r="K12739" s="2">
        <v>0.59868600000000005</v>
      </c>
      <c r="L12739" s="2">
        <v>0.10280599999999999</v>
      </c>
    </row>
    <row r="12740" spans="1:12" x14ac:dyDescent="0.2">
      <c r="A12740" s="2">
        <v>13.93403</v>
      </c>
      <c r="B12740" s="2">
        <v>36.224310000000003</v>
      </c>
      <c r="C12740" s="2">
        <v>7.0606030000000004</v>
      </c>
      <c r="D12740" s="2">
        <v>4.4876969999999998</v>
      </c>
      <c r="F12740" s="2">
        <v>13.931229999999999</v>
      </c>
      <c r="G12740" s="2">
        <v>1.6865460000000001</v>
      </c>
      <c r="H12740" s="2">
        <v>1.7202679999999999</v>
      </c>
      <c r="J12740" s="2">
        <v>13.93403</v>
      </c>
      <c r="K12740" s="2">
        <v>0.59878699999999996</v>
      </c>
      <c r="L12740" s="2">
        <v>0.10247199999999999</v>
      </c>
    </row>
    <row r="12741" spans="1:12" x14ac:dyDescent="0.2">
      <c r="A12741" s="2">
        <v>13.93473</v>
      </c>
      <c r="B12741" s="2">
        <v>36.205930000000002</v>
      </c>
      <c r="C12741" s="2">
        <v>7.0810199999999996</v>
      </c>
      <c r="D12741" s="2">
        <v>4.492305</v>
      </c>
      <c r="F12741" s="2">
        <v>13.931929999999999</v>
      </c>
      <c r="G12741" s="2">
        <v>1.6884159999999999</v>
      </c>
      <c r="H12741" s="2">
        <v>1.7215119999999999</v>
      </c>
      <c r="J12741" s="2">
        <v>13.93473</v>
      </c>
      <c r="K12741" s="2">
        <v>0.59917200000000004</v>
      </c>
      <c r="L12741" s="2">
        <v>0.10236099999999999</v>
      </c>
    </row>
    <row r="12742" spans="1:12" x14ac:dyDescent="0.2">
      <c r="A12742" s="2">
        <v>13.93544</v>
      </c>
      <c r="B12742" s="2">
        <v>36.187640000000002</v>
      </c>
      <c r="C12742" s="2">
        <v>7.1018100000000004</v>
      </c>
      <c r="D12742" s="2">
        <v>4.496448</v>
      </c>
      <c r="F12742" s="2">
        <v>13.93263</v>
      </c>
      <c r="G12742" s="2">
        <v>1.68943</v>
      </c>
      <c r="H12742" s="2">
        <v>1.7227710000000001</v>
      </c>
      <c r="J12742" s="2">
        <v>13.93544</v>
      </c>
      <c r="K12742" s="2">
        <v>0.59908499999999998</v>
      </c>
      <c r="L12742" s="2">
        <v>0.102059</v>
      </c>
    </row>
    <row r="12743" spans="1:12" x14ac:dyDescent="0.2">
      <c r="A12743" s="2">
        <v>13.93614</v>
      </c>
      <c r="B12743" s="2">
        <v>36.169759999999997</v>
      </c>
      <c r="C12743" s="2">
        <v>7.122592</v>
      </c>
      <c r="D12743" s="2">
        <v>4.5016740000000004</v>
      </c>
      <c r="F12743" s="2">
        <v>13.93333</v>
      </c>
      <c r="G12743" s="2">
        <v>1.690742</v>
      </c>
      <c r="H12743" s="2">
        <v>1.7240599999999999</v>
      </c>
      <c r="J12743" s="2">
        <v>13.93614</v>
      </c>
      <c r="K12743" s="2">
        <v>0.59937700000000005</v>
      </c>
      <c r="L12743" s="2">
        <v>0.101838</v>
      </c>
    </row>
    <row r="12744" spans="1:12" x14ac:dyDescent="0.2">
      <c r="A12744" s="2">
        <v>13.93684</v>
      </c>
      <c r="B12744" s="2">
        <v>36.151780000000002</v>
      </c>
      <c r="C12744" s="2">
        <v>7.1431300000000002</v>
      </c>
      <c r="D12744" s="2">
        <v>4.5067630000000003</v>
      </c>
      <c r="F12744" s="2">
        <v>13.93403</v>
      </c>
      <c r="G12744" s="2">
        <v>1.6921010000000001</v>
      </c>
      <c r="H12744" s="2">
        <v>1.7254940000000001</v>
      </c>
      <c r="J12744" s="2">
        <v>13.93684</v>
      </c>
      <c r="K12744" s="2">
        <v>0.59931699999999999</v>
      </c>
      <c r="L12744" s="2">
        <v>0.101622</v>
      </c>
    </row>
    <row r="12745" spans="1:12" x14ac:dyDescent="0.2">
      <c r="A12745" s="2">
        <v>13.93754</v>
      </c>
      <c r="B12745" s="2">
        <v>36.133540000000004</v>
      </c>
      <c r="C12745" s="2">
        <v>7.1640959999999998</v>
      </c>
      <c r="D12745" s="2">
        <v>4.5117900000000004</v>
      </c>
      <c r="F12745" s="2">
        <v>13.93473</v>
      </c>
      <c r="G12745" s="2">
        <v>1.693336</v>
      </c>
      <c r="H12745" s="2">
        <v>1.7266539999999999</v>
      </c>
      <c r="J12745" s="2">
        <v>13.93754</v>
      </c>
      <c r="K12745" s="2">
        <v>0.59931900000000005</v>
      </c>
      <c r="L12745" s="2">
        <v>0.10155599999999999</v>
      </c>
    </row>
    <row r="12746" spans="1:12" x14ac:dyDescent="0.2">
      <c r="A12746" s="2">
        <v>13.93824</v>
      </c>
      <c r="B12746" s="2">
        <v>36.115340000000003</v>
      </c>
      <c r="C12746" s="2">
        <v>7.1852600000000004</v>
      </c>
      <c r="D12746" s="2">
        <v>4.5163219999999997</v>
      </c>
      <c r="F12746" s="2">
        <v>13.93544</v>
      </c>
      <c r="G12746" s="2">
        <v>1.694885</v>
      </c>
      <c r="H12746" s="2">
        <v>1.7276990000000001</v>
      </c>
      <c r="J12746" s="2">
        <v>13.93824</v>
      </c>
      <c r="K12746" s="2">
        <v>0.59937099999999999</v>
      </c>
      <c r="L12746" s="2">
        <v>0.10168199999999999</v>
      </c>
    </row>
    <row r="12747" spans="1:12" x14ac:dyDescent="0.2">
      <c r="A12747" s="2">
        <v>13.938940000000001</v>
      </c>
      <c r="B12747" s="2">
        <v>36.09798</v>
      </c>
      <c r="C12747" s="2">
        <v>7.2065609999999998</v>
      </c>
      <c r="D12747" s="2">
        <v>4.5217320000000001</v>
      </c>
      <c r="F12747" s="2">
        <v>13.93614</v>
      </c>
      <c r="G12747" s="2">
        <v>1.6966319999999999</v>
      </c>
      <c r="H12747" s="2">
        <v>1.728928</v>
      </c>
      <c r="J12747" s="2">
        <v>13.938940000000001</v>
      </c>
      <c r="K12747" s="2">
        <v>0.59967800000000004</v>
      </c>
      <c r="L12747" s="2">
        <v>0.101727</v>
      </c>
    </row>
    <row r="12748" spans="1:12" x14ac:dyDescent="0.2">
      <c r="A12748" s="2">
        <v>13.939640000000001</v>
      </c>
      <c r="B12748" s="2">
        <v>36.080280000000002</v>
      </c>
      <c r="C12748" s="2">
        <v>7.227023</v>
      </c>
      <c r="D12748" s="2">
        <v>4.5266529999999996</v>
      </c>
      <c r="F12748" s="2">
        <v>13.93684</v>
      </c>
      <c r="G12748" s="2">
        <v>1.69841</v>
      </c>
      <c r="H12748" s="2">
        <v>1.7299420000000001</v>
      </c>
      <c r="J12748" s="2">
        <v>13.939640000000001</v>
      </c>
      <c r="K12748" s="2">
        <v>0.60009900000000005</v>
      </c>
      <c r="L12748" s="2">
        <v>0.10186199999999999</v>
      </c>
    </row>
    <row r="12749" spans="1:12" x14ac:dyDescent="0.2">
      <c r="A12749" s="2">
        <v>13.94035</v>
      </c>
      <c r="B12749" s="2">
        <v>36.062480000000001</v>
      </c>
      <c r="C12749" s="2">
        <v>7.2460740000000001</v>
      </c>
      <c r="D12749" s="2">
        <v>4.5314059999999996</v>
      </c>
      <c r="F12749" s="2">
        <v>13.93754</v>
      </c>
      <c r="G12749" s="2">
        <v>1.6997990000000001</v>
      </c>
      <c r="H12749" s="2">
        <v>1.731255</v>
      </c>
      <c r="J12749" s="2">
        <v>13.94035</v>
      </c>
      <c r="K12749" s="2">
        <v>0.60005699999999995</v>
      </c>
      <c r="L12749" s="2">
        <v>0.10185900000000001</v>
      </c>
    </row>
    <row r="12750" spans="1:12" x14ac:dyDescent="0.2">
      <c r="A12750" s="2">
        <v>13.941050000000001</v>
      </c>
      <c r="B12750" s="2">
        <v>36.04457</v>
      </c>
      <c r="C12750" s="2">
        <v>7.2648270000000004</v>
      </c>
      <c r="D12750" s="2">
        <v>4.5360820000000004</v>
      </c>
      <c r="F12750" s="2">
        <v>13.93824</v>
      </c>
      <c r="G12750" s="2">
        <v>1.701355</v>
      </c>
      <c r="H12750" s="2">
        <v>1.7327269999999999</v>
      </c>
      <c r="J12750" s="2">
        <v>13.941050000000001</v>
      </c>
      <c r="K12750" s="2">
        <v>0.600132</v>
      </c>
      <c r="L12750" s="2">
        <v>0.101658</v>
      </c>
    </row>
    <row r="12751" spans="1:12" x14ac:dyDescent="0.2">
      <c r="A12751" s="2">
        <v>13.941750000000001</v>
      </c>
      <c r="B12751" s="2">
        <v>36.026519999999998</v>
      </c>
      <c r="C12751" s="2">
        <v>7.2846019999999996</v>
      </c>
      <c r="D12751" s="2">
        <v>4.5414310000000002</v>
      </c>
      <c r="F12751" s="2">
        <v>13.938940000000001</v>
      </c>
      <c r="G12751" s="2">
        <v>1.703087</v>
      </c>
      <c r="H12751" s="2">
        <v>1.7343219999999999</v>
      </c>
      <c r="J12751" s="2">
        <v>13.941750000000001</v>
      </c>
      <c r="K12751" s="2">
        <v>0.60028300000000001</v>
      </c>
      <c r="L12751" s="2">
        <v>0.10136000000000001</v>
      </c>
    </row>
    <row r="12752" spans="1:12" x14ac:dyDescent="0.2">
      <c r="A12752" s="2">
        <v>13.942449999999999</v>
      </c>
      <c r="B12752" s="2">
        <v>36.008159999999997</v>
      </c>
      <c r="C12752" s="2">
        <v>7.3057359999999996</v>
      </c>
      <c r="D12752" s="2">
        <v>4.5462749999999996</v>
      </c>
      <c r="F12752" s="2">
        <v>13.939640000000001</v>
      </c>
      <c r="G12752" s="2">
        <v>1.7050700000000001</v>
      </c>
      <c r="H12752" s="2">
        <v>1.7354130000000001</v>
      </c>
      <c r="J12752" s="2">
        <v>13.942449999999999</v>
      </c>
      <c r="K12752" s="2">
        <v>0.60033400000000003</v>
      </c>
      <c r="L12752" s="2">
        <v>0.10134700000000001</v>
      </c>
    </row>
    <row r="12753" spans="1:12" x14ac:dyDescent="0.2">
      <c r="A12753" s="2">
        <v>13.943149999999999</v>
      </c>
      <c r="B12753" s="2">
        <v>35.990169999999999</v>
      </c>
      <c r="C12753" s="2">
        <v>7.3272579999999996</v>
      </c>
      <c r="D12753" s="2">
        <v>4.5515930000000004</v>
      </c>
      <c r="F12753" s="2">
        <v>13.94035</v>
      </c>
      <c r="G12753" s="2">
        <v>1.706467</v>
      </c>
      <c r="H12753" s="2">
        <v>1.73671</v>
      </c>
      <c r="J12753" s="2">
        <v>13.943149999999999</v>
      </c>
      <c r="K12753" s="2">
        <v>0.60102299999999997</v>
      </c>
      <c r="L12753" s="2">
        <v>0.10151499999999999</v>
      </c>
    </row>
    <row r="12754" spans="1:12" x14ac:dyDescent="0.2">
      <c r="A12754" s="2">
        <v>13.943849999999999</v>
      </c>
      <c r="B12754" s="2">
        <v>35.973759999999999</v>
      </c>
      <c r="C12754" s="2">
        <v>7.3485899999999997</v>
      </c>
      <c r="D12754" s="2">
        <v>4.5568949999999999</v>
      </c>
      <c r="F12754" s="2">
        <v>13.941050000000001</v>
      </c>
      <c r="G12754" s="2">
        <v>1.707703</v>
      </c>
      <c r="H12754" s="2">
        <v>1.738251</v>
      </c>
      <c r="J12754" s="2">
        <v>13.943849999999999</v>
      </c>
      <c r="K12754" s="2">
        <v>0.60130499999999998</v>
      </c>
      <c r="L12754" s="2">
        <v>0.101355</v>
      </c>
    </row>
    <row r="12755" spans="1:12" x14ac:dyDescent="0.2">
      <c r="A12755" s="2">
        <v>13.94455</v>
      </c>
      <c r="B12755" s="2">
        <v>35.95787</v>
      </c>
      <c r="C12755" s="2">
        <v>7.3697850000000003</v>
      </c>
      <c r="D12755" s="2">
        <v>4.5613130000000002</v>
      </c>
      <c r="F12755" s="2">
        <v>13.941750000000001</v>
      </c>
      <c r="G12755" s="2">
        <v>1.709106</v>
      </c>
      <c r="H12755" s="2">
        <v>1.7400819999999999</v>
      </c>
      <c r="J12755" s="2">
        <v>13.94455</v>
      </c>
      <c r="K12755" s="2">
        <v>0.60123599999999999</v>
      </c>
      <c r="L12755" s="2">
        <v>0.10088</v>
      </c>
    </row>
    <row r="12756" spans="1:12" x14ac:dyDescent="0.2">
      <c r="A12756" s="2">
        <v>13.945259999999999</v>
      </c>
      <c r="B12756" s="2">
        <v>35.941589999999998</v>
      </c>
      <c r="C12756" s="2">
        <v>7.3911239999999996</v>
      </c>
      <c r="D12756" s="2">
        <v>4.565868</v>
      </c>
      <c r="F12756" s="2">
        <v>13.942449999999999</v>
      </c>
      <c r="G12756" s="2">
        <v>1.710747</v>
      </c>
      <c r="H12756" s="2">
        <v>1.741112</v>
      </c>
      <c r="J12756" s="2">
        <v>13.945259999999999</v>
      </c>
      <c r="K12756" s="2">
        <v>0.60197100000000003</v>
      </c>
      <c r="L12756" s="2">
        <v>0.10033499999999999</v>
      </c>
    </row>
    <row r="12757" spans="1:12" x14ac:dyDescent="0.2">
      <c r="A12757" s="2">
        <v>13.945959999999999</v>
      </c>
      <c r="B12757" s="2">
        <v>35.924860000000002</v>
      </c>
      <c r="C12757" s="2">
        <v>7.4122269999999997</v>
      </c>
      <c r="D12757" s="2">
        <v>4.5706670000000003</v>
      </c>
      <c r="F12757" s="2">
        <v>13.943149999999999</v>
      </c>
      <c r="G12757" s="2">
        <v>1.712791</v>
      </c>
      <c r="H12757" s="2">
        <v>1.7423630000000001</v>
      </c>
      <c r="J12757" s="2">
        <v>13.945959999999999</v>
      </c>
      <c r="K12757" s="2">
        <v>0.602217</v>
      </c>
      <c r="L12757" s="2">
        <v>0.10000199999999999</v>
      </c>
    </row>
    <row r="12758" spans="1:12" x14ac:dyDescent="0.2">
      <c r="A12758" s="2">
        <v>13.94666</v>
      </c>
      <c r="B12758" s="2">
        <v>35.90746</v>
      </c>
      <c r="C12758" s="2">
        <v>7.4337039999999996</v>
      </c>
      <c r="D12758" s="2">
        <v>4.5755039999999996</v>
      </c>
      <c r="F12758" s="2">
        <v>13.943849999999999</v>
      </c>
      <c r="G12758" s="2">
        <v>1.714073</v>
      </c>
      <c r="H12758" s="2">
        <v>1.7437130000000001</v>
      </c>
      <c r="J12758" s="2">
        <v>13.94666</v>
      </c>
      <c r="K12758" s="2">
        <v>0.60312399999999999</v>
      </c>
      <c r="L12758" s="2">
        <v>0.10016700000000001</v>
      </c>
    </row>
    <row r="12759" spans="1:12" x14ac:dyDescent="0.2">
      <c r="A12759" s="2">
        <v>13.94736</v>
      </c>
      <c r="B12759" s="2">
        <v>35.89</v>
      </c>
      <c r="C12759" s="2">
        <v>7.4556459999999998</v>
      </c>
      <c r="D12759" s="2">
        <v>4.5802339999999999</v>
      </c>
      <c r="F12759" s="2">
        <v>13.94455</v>
      </c>
      <c r="G12759" s="2">
        <v>1.715889</v>
      </c>
      <c r="H12759" s="2">
        <v>1.7454149999999999</v>
      </c>
      <c r="J12759" s="2">
        <v>13.94736</v>
      </c>
      <c r="K12759" s="2">
        <v>0.60372499999999996</v>
      </c>
      <c r="L12759" s="2">
        <v>0.100246</v>
      </c>
    </row>
    <row r="12760" spans="1:12" x14ac:dyDescent="0.2">
      <c r="A12760" s="2">
        <v>13.94806</v>
      </c>
      <c r="B12760" s="2">
        <v>35.872860000000003</v>
      </c>
      <c r="C12760" s="2">
        <v>7.4773740000000002</v>
      </c>
      <c r="D12760" s="2">
        <v>4.5851930000000003</v>
      </c>
      <c r="F12760" s="2">
        <v>13.945259999999999</v>
      </c>
      <c r="G12760" s="2">
        <v>1.717522</v>
      </c>
      <c r="H12760" s="2">
        <v>1.746391</v>
      </c>
      <c r="J12760" s="2">
        <v>13.94806</v>
      </c>
      <c r="K12760" s="2">
        <v>0.60378799999999999</v>
      </c>
      <c r="L12760" s="2">
        <v>0.100039</v>
      </c>
    </row>
    <row r="12761" spans="1:12" x14ac:dyDescent="0.2">
      <c r="A12761" s="2">
        <v>13.94876</v>
      </c>
      <c r="B12761" s="2">
        <v>35.855870000000003</v>
      </c>
      <c r="C12761" s="2">
        <v>7.4992479999999997</v>
      </c>
      <c r="D12761" s="2">
        <v>4.5902510000000003</v>
      </c>
      <c r="F12761" s="2">
        <v>13.945959999999999</v>
      </c>
      <c r="G12761" s="2">
        <v>1.718971</v>
      </c>
      <c r="H12761" s="2">
        <v>1.748329</v>
      </c>
      <c r="J12761" s="2">
        <v>13.94876</v>
      </c>
      <c r="K12761" s="2">
        <v>0.60405699999999996</v>
      </c>
      <c r="L12761" s="2">
        <v>9.9859000000000003E-2</v>
      </c>
    </row>
    <row r="12762" spans="1:12" x14ac:dyDescent="0.2">
      <c r="A12762" s="2">
        <v>13.94946</v>
      </c>
      <c r="B12762" s="2">
        <v>35.838839999999998</v>
      </c>
      <c r="C12762" s="2">
        <v>7.5208769999999996</v>
      </c>
      <c r="D12762" s="2">
        <v>4.595256</v>
      </c>
      <c r="F12762" s="2">
        <v>13.94666</v>
      </c>
      <c r="G12762" s="2">
        <v>1.7202679999999999</v>
      </c>
      <c r="H12762" s="2">
        <v>1.7500530000000001</v>
      </c>
      <c r="J12762" s="2">
        <v>13.94946</v>
      </c>
      <c r="K12762" s="2">
        <v>0.60464799999999996</v>
      </c>
      <c r="L12762" s="2">
        <v>0.100156</v>
      </c>
    </row>
    <row r="12763" spans="1:12" x14ac:dyDescent="0.2">
      <c r="A12763" s="2">
        <v>13.95017</v>
      </c>
      <c r="B12763" s="2">
        <v>35.821980000000003</v>
      </c>
      <c r="C12763" s="2">
        <v>7.5429639999999996</v>
      </c>
      <c r="D12763" s="2">
        <v>4.5999480000000004</v>
      </c>
      <c r="F12763" s="2">
        <v>13.94736</v>
      </c>
      <c r="G12763" s="2">
        <v>1.7215119999999999</v>
      </c>
      <c r="H12763" s="2">
        <v>1.751045</v>
      </c>
      <c r="J12763" s="2">
        <v>13.95017</v>
      </c>
      <c r="K12763" s="2">
        <v>0.60506400000000005</v>
      </c>
      <c r="L12763" s="2">
        <v>0.100273</v>
      </c>
    </row>
    <row r="12764" spans="1:12" x14ac:dyDescent="0.2">
      <c r="A12764" s="2">
        <v>13.95087</v>
      </c>
      <c r="B12764" s="2">
        <v>35.80556</v>
      </c>
      <c r="C12764" s="2">
        <v>7.5651890000000002</v>
      </c>
      <c r="D12764" s="2">
        <v>4.6046250000000004</v>
      </c>
      <c r="F12764" s="2">
        <v>13.94806</v>
      </c>
      <c r="G12764" s="2">
        <v>1.7227710000000001</v>
      </c>
      <c r="H12764" s="2">
        <v>1.752472</v>
      </c>
      <c r="J12764" s="2">
        <v>13.95087</v>
      </c>
      <c r="K12764" s="2">
        <v>0.60602900000000004</v>
      </c>
      <c r="L12764" s="2">
        <v>9.9784999999999999E-2</v>
      </c>
    </row>
    <row r="12765" spans="1:12" x14ac:dyDescent="0.2">
      <c r="A12765" s="2">
        <v>13.95157</v>
      </c>
      <c r="B12765" s="2">
        <v>35.789110000000001</v>
      </c>
      <c r="C12765" s="2">
        <v>7.587993</v>
      </c>
      <c r="D12765" s="2">
        <v>4.6092639999999996</v>
      </c>
      <c r="F12765" s="2">
        <v>13.94876</v>
      </c>
      <c r="G12765" s="2">
        <v>1.7240599999999999</v>
      </c>
      <c r="H12765" s="2">
        <v>1.7543029999999999</v>
      </c>
      <c r="J12765" s="2">
        <v>13.95157</v>
      </c>
      <c r="K12765" s="2">
        <v>0.60670500000000005</v>
      </c>
      <c r="L12765" s="2">
        <v>9.9474000000000007E-2</v>
      </c>
    </row>
    <row r="12766" spans="1:12" x14ac:dyDescent="0.2">
      <c r="A12766" s="2">
        <v>13.95227</v>
      </c>
      <c r="B12766" s="2">
        <v>35.772669999999998</v>
      </c>
      <c r="C12766" s="2">
        <v>7.6109119999999999</v>
      </c>
      <c r="D12766" s="2">
        <v>4.6143219999999996</v>
      </c>
      <c r="F12766" s="2">
        <v>13.94946</v>
      </c>
      <c r="G12766" s="2">
        <v>1.7254940000000001</v>
      </c>
      <c r="H12766" s="2">
        <v>1.7557529999999999</v>
      </c>
      <c r="J12766" s="2">
        <v>13.95227</v>
      </c>
      <c r="K12766" s="2">
        <v>0.60658599999999996</v>
      </c>
      <c r="L12766" s="2">
        <v>9.9344000000000002E-2</v>
      </c>
    </row>
    <row r="12767" spans="1:12" x14ac:dyDescent="0.2">
      <c r="A12767" s="2">
        <v>13.952970000000001</v>
      </c>
      <c r="B12767" s="2">
        <v>35.756039999999999</v>
      </c>
      <c r="C12767" s="2">
        <v>7.6336089999999999</v>
      </c>
      <c r="D12767" s="2">
        <v>4.6191129999999996</v>
      </c>
      <c r="F12767" s="2">
        <v>13.95017</v>
      </c>
      <c r="G12767" s="2">
        <v>1.7266539999999999</v>
      </c>
      <c r="H12767" s="2">
        <v>1.7573319999999999</v>
      </c>
      <c r="J12767" s="2">
        <v>13.952970000000001</v>
      </c>
      <c r="K12767" s="2">
        <v>0.60694499999999996</v>
      </c>
      <c r="L12767" s="2">
        <v>9.9115999999999996E-2</v>
      </c>
    </row>
    <row r="12768" spans="1:12" x14ac:dyDescent="0.2">
      <c r="A12768" s="2">
        <v>13.953670000000001</v>
      </c>
      <c r="B12768" s="2">
        <v>35.738990000000001</v>
      </c>
      <c r="C12768" s="2">
        <v>7.6561159999999999</v>
      </c>
      <c r="D12768" s="2">
        <v>4.6237440000000003</v>
      </c>
      <c r="F12768" s="2">
        <v>13.95087</v>
      </c>
      <c r="G12768" s="2">
        <v>1.7276990000000001</v>
      </c>
      <c r="H12768" s="2">
        <v>1.758751</v>
      </c>
      <c r="J12768" s="2">
        <v>13.953670000000001</v>
      </c>
      <c r="K12768" s="2">
        <v>0.60774399999999995</v>
      </c>
      <c r="L12768" s="2">
        <v>9.8589999999999997E-2</v>
      </c>
    </row>
    <row r="12769" spans="1:12" x14ac:dyDescent="0.2">
      <c r="A12769" s="2">
        <v>13.954370000000001</v>
      </c>
      <c r="B12769" s="2">
        <v>35.72213</v>
      </c>
      <c r="C12769" s="2">
        <v>7.6794310000000001</v>
      </c>
      <c r="D12769" s="2">
        <v>4.6288479999999996</v>
      </c>
      <c r="F12769" s="2">
        <v>13.95157</v>
      </c>
      <c r="G12769" s="2">
        <v>1.728928</v>
      </c>
      <c r="H12769" s="2">
        <v>1.7597659999999999</v>
      </c>
      <c r="J12769" s="2">
        <v>13.954370000000001</v>
      </c>
      <c r="K12769" s="2">
        <v>0.60837699999999995</v>
      </c>
      <c r="L12769" s="2">
        <v>9.8633999999999999E-2</v>
      </c>
    </row>
    <row r="12770" spans="1:12" x14ac:dyDescent="0.2">
      <c r="A12770" s="2">
        <v>13.955069999999999</v>
      </c>
      <c r="B12770" s="2">
        <v>35.705570000000002</v>
      </c>
      <c r="C12770" s="2">
        <v>7.7020600000000004</v>
      </c>
      <c r="D12770" s="2">
        <v>4.6336009999999996</v>
      </c>
      <c r="F12770" s="2">
        <v>13.95227</v>
      </c>
      <c r="G12770" s="2">
        <v>1.7299420000000001</v>
      </c>
      <c r="H12770" s="2">
        <v>1.7611619999999999</v>
      </c>
      <c r="J12770" s="2">
        <v>13.955069999999999</v>
      </c>
      <c r="K12770" s="2">
        <v>0.60898799999999997</v>
      </c>
      <c r="L12770" s="2">
        <v>9.8739999999999994E-2</v>
      </c>
    </row>
    <row r="12771" spans="1:12" x14ac:dyDescent="0.2">
      <c r="A12771" s="2">
        <v>13.955780000000001</v>
      </c>
      <c r="B12771" s="2">
        <v>35.689509999999999</v>
      </c>
      <c r="C12771" s="2">
        <v>7.7252080000000003</v>
      </c>
      <c r="D12771" s="2">
        <v>4.6383320000000001</v>
      </c>
      <c r="F12771" s="2">
        <v>13.952970000000001</v>
      </c>
      <c r="G12771" s="2">
        <v>1.731255</v>
      </c>
      <c r="H12771" s="2">
        <v>1.7630840000000001</v>
      </c>
      <c r="J12771" s="2">
        <v>13.955780000000001</v>
      </c>
      <c r="K12771" s="2">
        <v>0.60877800000000004</v>
      </c>
      <c r="L12771" s="2">
        <v>9.8654000000000006E-2</v>
      </c>
    </row>
    <row r="12772" spans="1:12" x14ac:dyDescent="0.2">
      <c r="A12772" s="2">
        <v>13.956480000000001</v>
      </c>
      <c r="B12772" s="2">
        <v>35.673009999999998</v>
      </c>
      <c r="C12772" s="2">
        <v>7.7497129999999999</v>
      </c>
      <c r="D12772" s="2">
        <v>4.6434740000000003</v>
      </c>
      <c r="F12772" s="2">
        <v>13.953670000000001</v>
      </c>
      <c r="G12772" s="2">
        <v>1.7327269999999999</v>
      </c>
      <c r="H12772" s="2">
        <v>1.764381</v>
      </c>
      <c r="J12772" s="2">
        <v>13.956480000000001</v>
      </c>
      <c r="K12772" s="2">
        <v>0.60868999999999995</v>
      </c>
      <c r="L12772" s="2">
        <v>9.8511000000000001E-2</v>
      </c>
    </row>
    <row r="12773" spans="1:12" x14ac:dyDescent="0.2">
      <c r="A12773" s="2">
        <v>13.957179999999999</v>
      </c>
      <c r="B12773" s="2">
        <v>35.65569</v>
      </c>
      <c r="C12773" s="2">
        <v>7.7735089999999998</v>
      </c>
      <c r="D12773" s="2">
        <v>4.6486999999999998</v>
      </c>
      <c r="F12773" s="2">
        <v>13.954370000000001</v>
      </c>
      <c r="G12773" s="2">
        <v>1.7343219999999999</v>
      </c>
      <c r="H12773" s="2">
        <v>1.765404</v>
      </c>
      <c r="J12773" s="2">
        <v>13.957179999999999</v>
      </c>
      <c r="K12773" s="2">
        <v>0.60915200000000003</v>
      </c>
      <c r="L12773" s="2">
        <v>9.8699999999999996E-2</v>
      </c>
    </row>
    <row r="12774" spans="1:12" x14ac:dyDescent="0.2">
      <c r="A12774" s="2">
        <v>13.957879999999999</v>
      </c>
      <c r="B12774" s="2">
        <v>35.638739999999999</v>
      </c>
      <c r="C12774" s="2">
        <v>7.7974810000000003</v>
      </c>
      <c r="D12774" s="2">
        <v>4.6540100000000004</v>
      </c>
      <c r="F12774" s="2">
        <v>13.955069999999999</v>
      </c>
      <c r="G12774" s="2">
        <v>1.7354130000000001</v>
      </c>
      <c r="H12774" s="2">
        <v>1.766945</v>
      </c>
      <c r="J12774" s="2">
        <v>13.957879999999999</v>
      </c>
      <c r="K12774" s="2">
        <v>0.60957099999999997</v>
      </c>
      <c r="L12774" s="2">
        <v>9.8663000000000001E-2</v>
      </c>
    </row>
    <row r="12775" spans="1:12" x14ac:dyDescent="0.2">
      <c r="A12775" s="2">
        <v>13.95858</v>
      </c>
      <c r="B12775" s="2">
        <v>35.622010000000003</v>
      </c>
      <c r="C12775" s="2">
        <v>7.8209030000000004</v>
      </c>
      <c r="D12775" s="2">
        <v>4.65916</v>
      </c>
      <c r="F12775" s="2">
        <v>13.955780000000001</v>
      </c>
      <c r="G12775" s="2">
        <v>1.73671</v>
      </c>
      <c r="H12775" s="2">
        <v>1.768494</v>
      </c>
      <c r="J12775" s="2">
        <v>13.95858</v>
      </c>
      <c r="K12775" s="2">
        <v>0.61003099999999999</v>
      </c>
      <c r="L12775" s="2">
        <v>9.8223000000000005E-2</v>
      </c>
    </row>
    <row r="12776" spans="1:12" x14ac:dyDescent="0.2">
      <c r="A12776" s="2">
        <v>13.95928</v>
      </c>
      <c r="B12776" s="2">
        <v>35.605519999999999</v>
      </c>
      <c r="C12776" s="2">
        <v>7.8446990000000003</v>
      </c>
      <c r="D12776" s="2">
        <v>4.6637529999999998</v>
      </c>
      <c r="F12776" s="2">
        <v>13.956480000000001</v>
      </c>
      <c r="G12776" s="2">
        <v>1.738251</v>
      </c>
      <c r="H12776" s="2">
        <v>1.7696000000000001</v>
      </c>
      <c r="J12776" s="2">
        <v>13.95928</v>
      </c>
      <c r="K12776" s="2">
        <v>0.61053599999999997</v>
      </c>
      <c r="L12776" s="2">
        <v>9.7519999999999996E-2</v>
      </c>
    </row>
    <row r="12777" spans="1:12" x14ac:dyDescent="0.2">
      <c r="A12777" s="2">
        <v>13.95998</v>
      </c>
      <c r="B12777" s="2">
        <v>35.588729999999998</v>
      </c>
      <c r="C12777" s="2">
        <v>7.8685489999999998</v>
      </c>
      <c r="D12777" s="2">
        <v>4.6681629999999998</v>
      </c>
      <c r="F12777" s="2">
        <v>13.957179999999999</v>
      </c>
      <c r="G12777" s="2">
        <v>1.7400819999999999</v>
      </c>
      <c r="H12777" s="2">
        <v>1.771698</v>
      </c>
      <c r="J12777" s="2">
        <v>13.95998</v>
      </c>
      <c r="K12777" s="2">
        <v>0.61121400000000004</v>
      </c>
      <c r="L12777" s="2">
        <v>9.7030000000000005E-2</v>
      </c>
    </row>
    <row r="12778" spans="1:12" x14ac:dyDescent="0.2">
      <c r="A12778" s="2">
        <v>13.96069</v>
      </c>
      <c r="B12778" s="2">
        <v>35.571899999999999</v>
      </c>
      <c r="C12778" s="2">
        <v>7.8924289999999999</v>
      </c>
      <c r="D12778" s="2">
        <v>4.6726409999999996</v>
      </c>
      <c r="F12778" s="2">
        <v>13.957879999999999</v>
      </c>
      <c r="G12778" s="2">
        <v>1.741112</v>
      </c>
      <c r="H12778" s="2">
        <v>1.7734989999999999</v>
      </c>
      <c r="J12778" s="2">
        <v>13.96069</v>
      </c>
      <c r="K12778" s="2">
        <v>0.61175100000000004</v>
      </c>
      <c r="L12778" s="2">
        <v>9.6554000000000001E-2</v>
      </c>
    </row>
    <row r="12779" spans="1:12" x14ac:dyDescent="0.2">
      <c r="A12779" s="2">
        <v>13.96139</v>
      </c>
      <c r="B12779" s="2">
        <v>35.554859999999998</v>
      </c>
      <c r="C12779" s="2">
        <v>7.9165219999999996</v>
      </c>
      <c r="D12779" s="2">
        <v>4.6770889999999996</v>
      </c>
      <c r="F12779" s="2">
        <v>13.95858</v>
      </c>
      <c r="G12779" s="2">
        <v>1.7423630000000001</v>
      </c>
      <c r="H12779" s="2">
        <v>1.774246</v>
      </c>
      <c r="J12779" s="2">
        <v>13.96139</v>
      </c>
      <c r="K12779" s="2">
        <v>0.61267300000000002</v>
      </c>
      <c r="L12779" s="2">
        <v>9.6590999999999996E-2</v>
      </c>
    </row>
    <row r="12780" spans="1:12" x14ac:dyDescent="0.2">
      <c r="A12780" s="2">
        <v>13.96209</v>
      </c>
      <c r="B12780" s="2">
        <v>35.53763</v>
      </c>
      <c r="C12780" s="2">
        <v>7.9406460000000001</v>
      </c>
      <c r="D12780" s="2">
        <v>4.6821619999999999</v>
      </c>
      <c r="F12780" s="2">
        <v>13.95928</v>
      </c>
      <c r="G12780" s="2">
        <v>1.7437130000000001</v>
      </c>
      <c r="H12780" s="2">
        <v>1.776054</v>
      </c>
      <c r="J12780" s="2">
        <v>13.96209</v>
      </c>
      <c r="K12780" s="2">
        <v>0.61340700000000004</v>
      </c>
      <c r="L12780" s="2">
        <v>9.7016000000000005E-2</v>
      </c>
    </row>
    <row r="12781" spans="1:12" x14ac:dyDescent="0.2">
      <c r="A12781" s="2">
        <v>13.96279</v>
      </c>
      <c r="B12781" s="2">
        <v>35.52084</v>
      </c>
      <c r="C12781" s="2">
        <v>7.9650220000000003</v>
      </c>
      <c r="D12781" s="2">
        <v>4.687335</v>
      </c>
      <c r="F12781" s="2">
        <v>13.95998</v>
      </c>
      <c r="G12781" s="2">
        <v>1.7454149999999999</v>
      </c>
      <c r="H12781" s="2">
        <v>1.777031</v>
      </c>
      <c r="J12781" s="2">
        <v>13.96279</v>
      </c>
      <c r="K12781" s="2">
        <v>0.61377300000000001</v>
      </c>
      <c r="L12781" s="2">
        <v>9.7139000000000003E-2</v>
      </c>
    </row>
    <row r="12782" spans="1:12" x14ac:dyDescent="0.2">
      <c r="A12782" s="2">
        <v>13.96349</v>
      </c>
      <c r="B12782" s="2">
        <v>35.504069999999999</v>
      </c>
      <c r="C12782" s="2">
        <v>7.990062</v>
      </c>
      <c r="D12782" s="2">
        <v>4.6929499999999997</v>
      </c>
      <c r="F12782" s="2">
        <v>13.96069</v>
      </c>
      <c r="G12782" s="2">
        <v>1.746391</v>
      </c>
      <c r="H12782" s="2">
        <v>1.7784420000000001</v>
      </c>
      <c r="J12782" s="2">
        <v>13.96349</v>
      </c>
      <c r="K12782" s="2">
        <v>0.614008</v>
      </c>
      <c r="L12782" s="2">
        <v>9.6965999999999997E-2</v>
      </c>
    </row>
    <row r="12783" spans="1:12" x14ac:dyDescent="0.2">
      <c r="A12783" s="2">
        <v>13.96419</v>
      </c>
      <c r="B12783" s="2">
        <v>35.487119999999997</v>
      </c>
      <c r="C12783" s="2">
        <v>8.014697</v>
      </c>
      <c r="D12783" s="2">
        <v>4.6982530000000002</v>
      </c>
      <c r="F12783" s="2">
        <v>13.96139</v>
      </c>
      <c r="G12783" s="2">
        <v>1.748329</v>
      </c>
      <c r="H12783" s="2">
        <v>1.779884</v>
      </c>
      <c r="J12783" s="2">
        <v>13.96419</v>
      </c>
      <c r="K12783" s="2">
        <v>0.614317</v>
      </c>
      <c r="L12783" s="2">
        <v>9.6887000000000001E-2</v>
      </c>
    </row>
    <row r="12784" spans="1:12" x14ac:dyDescent="0.2">
      <c r="A12784" s="2">
        <v>13.96489</v>
      </c>
      <c r="B12784" s="2">
        <v>35.470289999999999</v>
      </c>
      <c r="C12784" s="2">
        <v>8.0397449999999999</v>
      </c>
      <c r="D12784" s="2">
        <v>4.7033110000000002</v>
      </c>
      <c r="F12784" s="2">
        <v>13.96209</v>
      </c>
      <c r="G12784" s="2">
        <v>1.7500530000000001</v>
      </c>
      <c r="H12784" s="2">
        <v>1.781685</v>
      </c>
      <c r="J12784" s="2">
        <v>13.96489</v>
      </c>
      <c r="K12784" s="2">
        <v>0.61380400000000002</v>
      </c>
      <c r="L12784" s="2">
        <v>9.7230999999999998E-2</v>
      </c>
    </row>
    <row r="12785" spans="1:12" x14ac:dyDescent="0.2">
      <c r="A12785" s="2">
        <v>13.9656</v>
      </c>
      <c r="B12785" s="2">
        <v>35.453409999999998</v>
      </c>
      <c r="C12785" s="2">
        <v>8.0650589999999998</v>
      </c>
      <c r="D12785" s="2">
        <v>4.7090639999999997</v>
      </c>
      <c r="F12785" s="2">
        <v>13.96279</v>
      </c>
      <c r="G12785" s="2">
        <v>1.751045</v>
      </c>
      <c r="H12785" s="2">
        <v>1.782829</v>
      </c>
      <c r="J12785" s="2">
        <v>13.9656</v>
      </c>
      <c r="K12785" s="2">
        <v>0.61398699999999995</v>
      </c>
      <c r="L12785" s="2">
        <v>9.7297999999999996E-2</v>
      </c>
    </row>
    <row r="12786" spans="1:12" x14ac:dyDescent="0.2">
      <c r="A12786" s="2">
        <v>13.9663</v>
      </c>
      <c r="B12786" s="2">
        <v>35.436790000000002</v>
      </c>
      <c r="C12786" s="2">
        <v>8.090427</v>
      </c>
      <c r="D12786" s="2">
        <v>4.7144810000000001</v>
      </c>
      <c r="F12786" s="2">
        <v>13.96349</v>
      </c>
      <c r="G12786" s="2">
        <v>1.752472</v>
      </c>
      <c r="H12786" s="2">
        <v>1.7843020000000001</v>
      </c>
      <c r="J12786" s="2">
        <v>13.9663</v>
      </c>
      <c r="K12786" s="2">
        <v>0.614097</v>
      </c>
      <c r="L12786" s="2">
        <v>9.7424999999999998E-2</v>
      </c>
    </row>
    <row r="12787" spans="1:12" x14ac:dyDescent="0.2">
      <c r="A12787" s="2">
        <v>13.967000000000001</v>
      </c>
      <c r="B12787" s="2">
        <v>35.420119999999997</v>
      </c>
      <c r="C12787" s="2">
        <v>8.115596</v>
      </c>
      <c r="D12787" s="2">
        <v>4.7195770000000001</v>
      </c>
      <c r="F12787" s="2">
        <v>13.96419</v>
      </c>
      <c r="G12787" s="2">
        <v>1.7543029999999999</v>
      </c>
      <c r="H12787" s="2">
        <v>1.785393</v>
      </c>
      <c r="J12787" s="2">
        <v>13.967000000000001</v>
      </c>
      <c r="K12787" s="2">
        <v>0.61423499999999998</v>
      </c>
      <c r="L12787" s="2">
        <v>9.7834000000000004E-2</v>
      </c>
    </row>
    <row r="12788" spans="1:12" x14ac:dyDescent="0.2">
      <c r="A12788" s="2">
        <v>13.967700000000001</v>
      </c>
      <c r="B12788" s="2">
        <v>35.40381</v>
      </c>
      <c r="C12788" s="2">
        <v>8.1409330000000004</v>
      </c>
      <c r="D12788" s="2">
        <v>4.7247570000000003</v>
      </c>
      <c r="F12788" s="2">
        <v>13.96489</v>
      </c>
      <c r="G12788" s="2">
        <v>1.7557529999999999</v>
      </c>
      <c r="H12788" s="2">
        <v>1.78714</v>
      </c>
      <c r="J12788" s="2">
        <v>13.967700000000001</v>
      </c>
      <c r="K12788" s="2">
        <v>0.61434299999999997</v>
      </c>
      <c r="L12788" s="2">
        <v>9.8150000000000001E-2</v>
      </c>
    </row>
    <row r="12789" spans="1:12" x14ac:dyDescent="0.2">
      <c r="A12789" s="2">
        <v>13.968400000000001</v>
      </c>
      <c r="B12789" s="2">
        <v>35.387540000000001</v>
      </c>
      <c r="C12789" s="2">
        <v>8.1665220000000005</v>
      </c>
      <c r="D12789" s="2">
        <v>4.7305630000000001</v>
      </c>
      <c r="F12789" s="2">
        <v>13.9656</v>
      </c>
      <c r="G12789" s="2">
        <v>1.7573319999999999</v>
      </c>
      <c r="H12789" s="2">
        <v>1.788597</v>
      </c>
      <c r="J12789" s="2">
        <v>13.968400000000001</v>
      </c>
      <c r="K12789" s="2">
        <v>0.61433800000000005</v>
      </c>
      <c r="L12789" s="2">
        <v>9.8681000000000005E-2</v>
      </c>
    </row>
    <row r="12790" spans="1:12" x14ac:dyDescent="0.2">
      <c r="A12790" s="2">
        <v>13.969099999999999</v>
      </c>
      <c r="B12790" s="2">
        <v>35.371040000000001</v>
      </c>
      <c r="C12790" s="2">
        <v>8.1921189999999999</v>
      </c>
      <c r="D12790" s="2">
        <v>4.7360949999999997</v>
      </c>
      <c r="F12790" s="2">
        <v>13.9663</v>
      </c>
      <c r="G12790" s="2">
        <v>1.758751</v>
      </c>
      <c r="H12790" s="2">
        <v>1.790138</v>
      </c>
      <c r="J12790" s="2">
        <v>13.969099999999999</v>
      </c>
      <c r="K12790" s="2">
        <v>0.61406099999999997</v>
      </c>
      <c r="L12790" s="2">
        <v>9.9007999999999999E-2</v>
      </c>
    </row>
    <row r="12791" spans="1:12" x14ac:dyDescent="0.2">
      <c r="A12791" s="2">
        <v>13.969799999999999</v>
      </c>
      <c r="B12791" s="2">
        <v>35.355080000000001</v>
      </c>
      <c r="C12791" s="2">
        <v>8.2180890000000009</v>
      </c>
      <c r="D12791" s="2">
        <v>4.7413590000000001</v>
      </c>
      <c r="F12791" s="2">
        <v>13.967000000000001</v>
      </c>
      <c r="G12791" s="2">
        <v>1.7597659999999999</v>
      </c>
      <c r="H12791" s="2">
        <v>1.791847</v>
      </c>
      <c r="J12791" s="2">
        <v>13.969799999999999</v>
      </c>
      <c r="K12791" s="2">
        <v>0.61335700000000004</v>
      </c>
      <c r="L12791" s="2">
        <v>9.9085000000000006E-2</v>
      </c>
    </row>
    <row r="12792" spans="1:12" x14ac:dyDescent="0.2">
      <c r="A12792" s="2">
        <v>13.970510000000001</v>
      </c>
      <c r="B12792" s="2">
        <v>35.339030000000001</v>
      </c>
      <c r="C12792" s="2">
        <v>8.2439610000000005</v>
      </c>
      <c r="D12792" s="2">
        <v>4.7461880000000001</v>
      </c>
      <c r="F12792" s="2">
        <v>13.967700000000001</v>
      </c>
      <c r="G12792" s="2">
        <v>1.7611619999999999</v>
      </c>
      <c r="H12792" s="2">
        <v>1.7930759999999999</v>
      </c>
      <c r="J12792" s="2">
        <v>13.970510000000001</v>
      </c>
      <c r="K12792" s="2">
        <v>0.61389499999999997</v>
      </c>
      <c r="L12792" s="2">
        <v>9.9093000000000001E-2</v>
      </c>
    </row>
    <row r="12793" spans="1:12" x14ac:dyDescent="0.2">
      <c r="A12793" s="2">
        <v>13.971209999999999</v>
      </c>
      <c r="B12793" s="2">
        <v>35.323219999999999</v>
      </c>
      <c r="C12793" s="2">
        <v>8.2704190000000004</v>
      </c>
      <c r="D12793" s="2">
        <v>4.7509410000000001</v>
      </c>
      <c r="F12793" s="2">
        <v>13.968400000000001</v>
      </c>
      <c r="G12793" s="2">
        <v>1.7630840000000001</v>
      </c>
      <c r="H12793" s="2">
        <v>1.7946169999999999</v>
      </c>
      <c r="J12793" s="2">
        <v>13.971209999999999</v>
      </c>
      <c r="K12793" s="2">
        <v>0.61375599999999997</v>
      </c>
      <c r="L12793" s="2">
        <v>9.9032999999999996E-2</v>
      </c>
    </row>
    <row r="12794" spans="1:12" x14ac:dyDescent="0.2">
      <c r="A12794" s="2">
        <v>13.971909999999999</v>
      </c>
      <c r="B12794" s="2">
        <v>35.307049999999997</v>
      </c>
      <c r="C12794" s="2">
        <v>8.2970459999999999</v>
      </c>
      <c r="D12794" s="2">
        <v>4.7559389999999997</v>
      </c>
      <c r="F12794" s="2">
        <v>13.969099999999999</v>
      </c>
      <c r="G12794" s="2">
        <v>1.764381</v>
      </c>
      <c r="H12794" s="2">
        <v>1.795731</v>
      </c>
      <c r="J12794" s="2">
        <v>13.971909999999999</v>
      </c>
      <c r="K12794" s="2">
        <v>0.613672</v>
      </c>
      <c r="L12794" s="2">
        <v>9.8658999999999997E-2</v>
      </c>
    </row>
    <row r="12795" spans="1:12" x14ac:dyDescent="0.2">
      <c r="A12795" s="2">
        <v>13.97261</v>
      </c>
      <c r="B12795" s="2">
        <v>35.290900000000001</v>
      </c>
      <c r="C12795" s="2">
        <v>8.3235890000000001</v>
      </c>
      <c r="D12795" s="2">
        <v>4.760974</v>
      </c>
      <c r="F12795" s="2">
        <v>13.969799999999999</v>
      </c>
      <c r="G12795" s="2">
        <v>1.765404</v>
      </c>
      <c r="H12795" s="2">
        <v>1.797714</v>
      </c>
      <c r="J12795" s="2">
        <v>13.97261</v>
      </c>
      <c r="K12795" s="2">
        <v>0.61411300000000002</v>
      </c>
      <c r="L12795" s="2">
        <v>9.8212999999999995E-2</v>
      </c>
    </row>
    <row r="12796" spans="1:12" x14ac:dyDescent="0.2">
      <c r="A12796" s="2">
        <v>13.97331</v>
      </c>
      <c r="B12796" s="2">
        <v>35.274749999999997</v>
      </c>
      <c r="C12796" s="2">
        <v>8.3503139999999991</v>
      </c>
      <c r="D12796" s="2">
        <v>4.7658339999999999</v>
      </c>
      <c r="F12796" s="2">
        <v>13.970510000000001</v>
      </c>
      <c r="G12796" s="2">
        <v>1.766945</v>
      </c>
      <c r="H12796" s="2">
        <v>1.7996369999999999</v>
      </c>
      <c r="J12796" s="2">
        <v>13.97331</v>
      </c>
      <c r="K12796" s="2">
        <v>0.61427500000000002</v>
      </c>
      <c r="L12796" s="2">
        <v>9.8003999999999994E-2</v>
      </c>
    </row>
    <row r="12797" spans="1:12" x14ac:dyDescent="0.2">
      <c r="A12797" s="2">
        <v>13.97401</v>
      </c>
      <c r="B12797" s="2">
        <v>35.258470000000003</v>
      </c>
      <c r="C12797" s="2">
        <v>8.3766820000000006</v>
      </c>
      <c r="D12797" s="2">
        <v>4.7706410000000004</v>
      </c>
      <c r="F12797" s="2">
        <v>13.971209999999999</v>
      </c>
      <c r="G12797" s="2">
        <v>1.768494</v>
      </c>
      <c r="H12797" s="2">
        <v>1.800781</v>
      </c>
      <c r="J12797" s="2">
        <v>13.97401</v>
      </c>
      <c r="K12797" s="2">
        <v>0.61426899999999995</v>
      </c>
      <c r="L12797" s="2">
        <v>9.7903000000000004E-2</v>
      </c>
    </row>
    <row r="12798" spans="1:12" x14ac:dyDescent="0.2">
      <c r="A12798" s="2">
        <v>13.97471</v>
      </c>
      <c r="B12798" s="2">
        <v>35.242089999999997</v>
      </c>
      <c r="C12798" s="2">
        <v>8.4032009999999993</v>
      </c>
      <c r="D12798" s="2">
        <v>4.7755390000000002</v>
      </c>
      <c r="F12798" s="2">
        <v>13.971909999999999</v>
      </c>
      <c r="G12798" s="2">
        <v>1.7696000000000001</v>
      </c>
      <c r="H12798" s="2">
        <v>1.8025359999999999</v>
      </c>
      <c r="J12798" s="2">
        <v>13.97471</v>
      </c>
      <c r="K12798" s="2">
        <v>0.61444799999999999</v>
      </c>
      <c r="L12798" s="2">
        <v>9.7545999999999994E-2</v>
      </c>
    </row>
    <row r="12799" spans="1:12" x14ac:dyDescent="0.2">
      <c r="A12799" s="2">
        <v>13.97541</v>
      </c>
      <c r="B12799" s="2">
        <v>35.225360000000002</v>
      </c>
      <c r="C12799" s="2">
        <v>8.4298889999999993</v>
      </c>
      <c r="D12799" s="2">
        <v>4.7806879999999996</v>
      </c>
      <c r="F12799" s="2">
        <v>13.97261</v>
      </c>
      <c r="G12799" s="2">
        <v>1.771698</v>
      </c>
      <c r="H12799" s="2">
        <v>1.8038099999999999</v>
      </c>
      <c r="J12799" s="2">
        <v>13.97541</v>
      </c>
      <c r="K12799" s="2">
        <v>0.61466799999999999</v>
      </c>
      <c r="L12799" s="2">
        <v>9.7308000000000006E-2</v>
      </c>
    </row>
    <row r="12800" spans="1:12" x14ac:dyDescent="0.2">
      <c r="A12800" s="2">
        <v>13.97612</v>
      </c>
      <c r="B12800" s="2">
        <v>35.208919999999999</v>
      </c>
      <c r="C12800" s="2">
        <v>8.4567979999999991</v>
      </c>
      <c r="D12800" s="2">
        <v>4.7860750000000003</v>
      </c>
      <c r="F12800" s="2">
        <v>13.97331</v>
      </c>
      <c r="G12800" s="2">
        <v>1.7734989999999999</v>
      </c>
      <c r="H12800" s="2">
        <v>1.8053440000000001</v>
      </c>
      <c r="J12800" s="2">
        <v>13.97612</v>
      </c>
      <c r="K12800" s="2">
        <v>0.614788</v>
      </c>
      <c r="L12800" s="2">
        <v>9.7386E-2</v>
      </c>
    </row>
    <row r="12801" spans="1:12" x14ac:dyDescent="0.2">
      <c r="A12801" s="2">
        <v>13.97682</v>
      </c>
      <c r="B12801" s="2">
        <v>35.193080000000002</v>
      </c>
      <c r="C12801" s="2">
        <v>8.4837690000000006</v>
      </c>
      <c r="D12801" s="2">
        <v>4.7914459999999996</v>
      </c>
      <c r="F12801" s="2">
        <v>13.97401</v>
      </c>
      <c r="G12801" s="2">
        <v>1.774246</v>
      </c>
      <c r="H12801" s="2">
        <v>1.8062210000000001</v>
      </c>
      <c r="J12801" s="2">
        <v>13.97682</v>
      </c>
      <c r="K12801" s="2">
        <v>0.61461100000000002</v>
      </c>
      <c r="L12801" s="2">
        <v>9.7332000000000002E-2</v>
      </c>
    </row>
    <row r="12802" spans="1:12" x14ac:dyDescent="0.2">
      <c r="A12802" s="2">
        <v>13.97752</v>
      </c>
      <c r="B12802" s="2">
        <v>35.177300000000002</v>
      </c>
      <c r="C12802" s="2">
        <v>8.5106380000000001</v>
      </c>
      <c r="D12802" s="2">
        <v>4.7965499999999999</v>
      </c>
      <c r="F12802" s="2">
        <v>13.97471</v>
      </c>
      <c r="G12802" s="2">
        <v>1.776054</v>
      </c>
      <c r="H12802" s="2">
        <v>1.808403</v>
      </c>
      <c r="J12802" s="2">
        <v>13.97752</v>
      </c>
      <c r="K12802" s="2">
        <v>0.61468900000000004</v>
      </c>
      <c r="L12802" s="2">
        <v>9.7127000000000005E-2</v>
      </c>
    </row>
    <row r="12803" spans="1:12" x14ac:dyDescent="0.2">
      <c r="A12803" s="2">
        <v>13.97822</v>
      </c>
      <c r="B12803" s="2">
        <v>35.161740000000002</v>
      </c>
      <c r="C12803" s="2">
        <v>8.5381809999999998</v>
      </c>
      <c r="D12803" s="2">
        <v>4.8017380000000003</v>
      </c>
      <c r="F12803" s="2">
        <v>13.97541</v>
      </c>
      <c r="G12803" s="2">
        <v>1.777031</v>
      </c>
      <c r="H12803" s="2">
        <v>1.809769</v>
      </c>
      <c r="J12803" s="2">
        <v>13.97822</v>
      </c>
      <c r="K12803" s="2">
        <v>0.61470000000000002</v>
      </c>
      <c r="L12803" s="2">
        <v>9.7193000000000002E-2</v>
      </c>
    </row>
    <row r="12804" spans="1:12" x14ac:dyDescent="0.2">
      <c r="A12804" s="2">
        <v>13.97892</v>
      </c>
      <c r="B12804" s="2">
        <v>35.146230000000003</v>
      </c>
      <c r="C12804" s="2">
        <v>8.5658829999999995</v>
      </c>
      <c r="D12804" s="2">
        <v>4.8074370000000002</v>
      </c>
      <c r="F12804" s="2">
        <v>13.97612</v>
      </c>
      <c r="G12804" s="2">
        <v>1.7784420000000001</v>
      </c>
      <c r="H12804" s="2">
        <v>1.81134</v>
      </c>
      <c r="J12804" s="2">
        <v>13.97892</v>
      </c>
      <c r="K12804" s="2">
        <v>0.61432399999999998</v>
      </c>
      <c r="L12804" s="2">
        <v>9.7384999999999999E-2</v>
      </c>
    </row>
    <row r="12805" spans="1:12" x14ac:dyDescent="0.2">
      <c r="A12805" s="2">
        <v>13.979620000000001</v>
      </c>
      <c r="B12805" s="2">
        <v>35.130670000000002</v>
      </c>
      <c r="C12805" s="2">
        <v>8.5936459999999997</v>
      </c>
      <c r="D12805" s="2">
        <v>4.813129</v>
      </c>
      <c r="F12805" s="2">
        <v>13.97682</v>
      </c>
      <c r="G12805" s="2">
        <v>1.779884</v>
      </c>
      <c r="H12805" s="2">
        <v>1.8126679999999999</v>
      </c>
      <c r="J12805" s="2">
        <v>13.979620000000001</v>
      </c>
      <c r="K12805" s="2">
        <v>0.61456500000000003</v>
      </c>
      <c r="L12805" s="2">
        <v>9.7697000000000006E-2</v>
      </c>
    </row>
    <row r="12806" spans="1:12" x14ac:dyDescent="0.2">
      <c r="A12806" s="2">
        <v>13.980320000000001</v>
      </c>
      <c r="B12806" s="2">
        <v>35.115110000000001</v>
      </c>
      <c r="C12806" s="2">
        <v>8.6220280000000002</v>
      </c>
      <c r="D12806" s="2">
        <v>4.8185070000000003</v>
      </c>
      <c r="F12806" s="2">
        <v>13.97752</v>
      </c>
      <c r="G12806" s="2">
        <v>1.781685</v>
      </c>
      <c r="H12806" s="2">
        <v>1.8145290000000001</v>
      </c>
      <c r="J12806" s="2">
        <v>13.980320000000001</v>
      </c>
      <c r="K12806" s="2">
        <v>0.61397199999999996</v>
      </c>
      <c r="L12806" s="2">
        <v>9.8008999999999999E-2</v>
      </c>
    </row>
    <row r="12807" spans="1:12" x14ac:dyDescent="0.2">
      <c r="A12807" s="2">
        <v>13.981030000000001</v>
      </c>
      <c r="B12807" s="2">
        <v>35.099690000000002</v>
      </c>
      <c r="C12807" s="2">
        <v>8.650264</v>
      </c>
      <c r="D12807" s="2">
        <v>4.8237180000000004</v>
      </c>
      <c r="F12807" s="2">
        <v>13.97822</v>
      </c>
      <c r="G12807" s="2">
        <v>1.782829</v>
      </c>
      <c r="H12807" s="2">
        <v>1.8162309999999999</v>
      </c>
      <c r="J12807" s="2">
        <v>13.981030000000001</v>
      </c>
      <c r="K12807" s="2">
        <v>0.61369499999999999</v>
      </c>
      <c r="L12807" s="2">
        <v>9.8061999999999996E-2</v>
      </c>
    </row>
    <row r="12808" spans="1:12" x14ac:dyDescent="0.2">
      <c r="A12808" s="2">
        <v>13.981730000000001</v>
      </c>
      <c r="B12808" s="2">
        <v>35.08502</v>
      </c>
      <c r="C12808" s="2">
        <v>8.6779279999999996</v>
      </c>
      <c r="D12808" s="2">
        <v>4.8293179999999998</v>
      </c>
      <c r="F12808" s="2">
        <v>13.97892</v>
      </c>
      <c r="G12808" s="2">
        <v>1.7843020000000001</v>
      </c>
      <c r="H12808" s="2">
        <v>1.8178859999999999</v>
      </c>
      <c r="J12808" s="2">
        <v>13.981730000000001</v>
      </c>
      <c r="K12808" s="2">
        <v>0.613232</v>
      </c>
      <c r="L12808" s="2">
        <v>9.8042000000000004E-2</v>
      </c>
    </row>
    <row r="12809" spans="1:12" x14ac:dyDescent="0.2">
      <c r="A12809" s="2">
        <v>13.982430000000001</v>
      </c>
      <c r="B12809" s="2">
        <v>35.07029</v>
      </c>
      <c r="C12809" s="2">
        <v>8.7053630000000002</v>
      </c>
      <c r="D12809" s="2">
        <v>4.8346660000000004</v>
      </c>
      <c r="F12809" s="2">
        <v>13.979620000000001</v>
      </c>
      <c r="G12809" s="2">
        <v>1.785393</v>
      </c>
      <c r="H12809" s="2">
        <v>1.8196410000000001</v>
      </c>
      <c r="J12809" s="2">
        <v>13.982430000000001</v>
      </c>
      <c r="K12809" s="2">
        <v>0.61297000000000001</v>
      </c>
      <c r="L12809" s="2">
        <v>9.7919000000000006E-2</v>
      </c>
    </row>
    <row r="12810" spans="1:12" x14ac:dyDescent="0.2">
      <c r="A12810" s="2">
        <v>13.983129999999999</v>
      </c>
      <c r="B12810" s="2">
        <v>35.054989999999997</v>
      </c>
      <c r="C12810" s="2">
        <v>8.7335999999999991</v>
      </c>
      <c r="D12810" s="2">
        <v>4.8402659999999997</v>
      </c>
      <c r="F12810" s="2">
        <v>13.980320000000001</v>
      </c>
      <c r="G12810" s="2">
        <v>1.78714</v>
      </c>
      <c r="H12810" s="2">
        <v>1.8213269999999999</v>
      </c>
      <c r="J12810" s="2">
        <v>13.983129999999999</v>
      </c>
      <c r="K12810" s="2">
        <v>0.61305600000000005</v>
      </c>
      <c r="L12810" s="2">
        <v>9.7935999999999995E-2</v>
      </c>
    </row>
    <row r="12811" spans="1:12" x14ac:dyDescent="0.2">
      <c r="A12811" s="2">
        <v>13.983829999999999</v>
      </c>
      <c r="B12811" s="2">
        <v>35.039639999999999</v>
      </c>
      <c r="C12811" s="2">
        <v>8.7622479999999996</v>
      </c>
      <c r="D12811" s="2">
        <v>4.845599</v>
      </c>
      <c r="F12811" s="2">
        <v>13.981030000000001</v>
      </c>
      <c r="G12811" s="2">
        <v>1.788597</v>
      </c>
      <c r="H12811" s="2">
        <v>1.823151</v>
      </c>
      <c r="J12811" s="2">
        <v>13.983829999999999</v>
      </c>
      <c r="K12811" s="2">
        <v>0.61292100000000005</v>
      </c>
      <c r="L12811" s="2">
        <v>9.8096000000000003E-2</v>
      </c>
    </row>
    <row r="12812" spans="1:12" x14ac:dyDescent="0.2">
      <c r="A12812" s="2">
        <v>13.984529999999999</v>
      </c>
      <c r="B12812" s="2">
        <v>35.024270000000001</v>
      </c>
      <c r="C12812" s="2">
        <v>8.7908810000000006</v>
      </c>
      <c r="D12812" s="2">
        <v>4.8509479999999998</v>
      </c>
      <c r="F12812" s="2">
        <v>13.981730000000001</v>
      </c>
      <c r="G12812" s="2">
        <v>1.790138</v>
      </c>
      <c r="H12812" s="2">
        <v>1.8247450000000001</v>
      </c>
      <c r="J12812" s="2">
        <v>13.984529999999999</v>
      </c>
      <c r="K12812" s="2">
        <v>0.61208099999999999</v>
      </c>
      <c r="L12812" s="2">
        <v>9.7933999999999993E-2</v>
      </c>
    </row>
    <row r="12813" spans="1:12" x14ac:dyDescent="0.2">
      <c r="A12813" s="2">
        <v>13.98523</v>
      </c>
      <c r="B12813" s="2">
        <v>35.008859999999999</v>
      </c>
      <c r="C12813" s="2">
        <v>8.8198349999999994</v>
      </c>
      <c r="D12813" s="2">
        <v>4.8567689999999999</v>
      </c>
      <c r="F12813" s="2">
        <v>13.982430000000001</v>
      </c>
      <c r="G12813" s="2">
        <v>1.791847</v>
      </c>
      <c r="H12813" s="2">
        <v>1.8265610000000001</v>
      </c>
      <c r="J12813" s="2">
        <v>13.98523</v>
      </c>
      <c r="K12813" s="2">
        <v>0.61234100000000002</v>
      </c>
      <c r="L12813" s="2">
        <v>9.7878999999999994E-2</v>
      </c>
    </row>
    <row r="12814" spans="1:12" x14ac:dyDescent="0.2">
      <c r="A12814" s="2">
        <v>13.985939999999999</v>
      </c>
      <c r="B12814" s="2">
        <v>34.99324</v>
      </c>
      <c r="C12814" s="2">
        <v>8.8490330000000004</v>
      </c>
      <c r="D12814" s="2">
        <v>4.8629939999999996</v>
      </c>
      <c r="F12814" s="2">
        <v>13.983129999999999</v>
      </c>
      <c r="G12814" s="2">
        <v>1.7930759999999999</v>
      </c>
      <c r="H12814" s="2">
        <v>1.8284609999999999</v>
      </c>
      <c r="J12814" s="2">
        <v>13.985939999999999</v>
      </c>
      <c r="K12814" s="2">
        <v>0.61258299999999999</v>
      </c>
      <c r="L12814" s="2">
        <v>9.8100000000000007E-2</v>
      </c>
    </row>
    <row r="12815" spans="1:12" x14ac:dyDescent="0.2">
      <c r="A12815" s="2">
        <v>13.98664</v>
      </c>
      <c r="B12815" s="2">
        <v>34.977440000000001</v>
      </c>
      <c r="C12815" s="2">
        <v>8.8777950000000008</v>
      </c>
      <c r="D12815" s="2">
        <v>4.8684190000000003</v>
      </c>
      <c r="F12815" s="2">
        <v>13.983829999999999</v>
      </c>
      <c r="G12815" s="2">
        <v>1.7946169999999999</v>
      </c>
      <c r="H12815" s="2">
        <v>1.830414</v>
      </c>
      <c r="J12815" s="2">
        <v>13.98664</v>
      </c>
      <c r="K12815" s="2">
        <v>0.61246999999999996</v>
      </c>
      <c r="L12815" s="2">
        <v>9.8152000000000003E-2</v>
      </c>
    </row>
    <row r="12816" spans="1:12" x14ac:dyDescent="0.2">
      <c r="A12816" s="2">
        <v>13.98734</v>
      </c>
      <c r="B12816" s="2">
        <v>34.96163</v>
      </c>
      <c r="C12816" s="2">
        <v>8.9067489999999996</v>
      </c>
      <c r="D12816" s="2">
        <v>4.8733930000000001</v>
      </c>
      <c r="F12816" s="2">
        <v>13.984529999999999</v>
      </c>
      <c r="G12816" s="2">
        <v>1.795731</v>
      </c>
      <c r="H12816" s="2">
        <v>1.831917</v>
      </c>
      <c r="J12816" s="2">
        <v>13.98734</v>
      </c>
      <c r="K12816" s="2">
        <v>0.61306000000000005</v>
      </c>
      <c r="L12816" s="2">
        <v>9.8322999999999994E-2</v>
      </c>
    </row>
    <row r="12817" spans="1:12" x14ac:dyDescent="0.2">
      <c r="A12817" s="2">
        <v>13.98804</v>
      </c>
      <c r="B12817" s="2">
        <v>34.946399999999997</v>
      </c>
      <c r="C12817" s="2">
        <v>8.936382</v>
      </c>
      <c r="D12817" s="2">
        <v>4.878749</v>
      </c>
      <c r="F12817" s="2">
        <v>13.98523</v>
      </c>
      <c r="G12817" s="2">
        <v>1.797714</v>
      </c>
      <c r="H12817" s="2">
        <v>1.834076</v>
      </c>
      <c r="J12817" s="2">
        <v>13.98804</v>
      </c>
      <c r="K12817" s="2">
        <v>0.61292400000000002</v>
      </c>
      <c r="L12817" s="2">
        <v>9.8551E-2</v>
      </c>
    </row>
    <row r="12818" spans="1:12" x14ac:dyDescent="0.2">
      <c r="A12818" s="2">
        <v>13.98874</v>
      </c>
      <c r="B12818" s="2">
        <v>34.93139</v>
      </c>
      <c r="C12818" s="2">
        <v>8.964893</v>
      </c>
      <c r="D12818" s="2">
        <v>4.8847379999999996</v>
      </c>
      <c r="F12818" s="2">
        <v>13.985939999999999</v>
      </c>
      <c r="G12818" s="2">
        <v>1.7996369999999999</v>
      </c>
      <c r="H12818" s="2">
        <v>1.835358</v>
      </c>
      <c r="J12818" s="2">
        <v>13.98874</v>
      </c>
      <c r="K12818" s="2">
        <v>0.612263</v>
      </c>
      <c r="L12818" s="2">
        <v>9.8849000000000006E-2</v>
      </c>
    </row>
    <row r="12819" spans="1:12" x14ac:dyDescent="0.2">
      <c r="A12819" s="2">
        <v>13.98944</v>
      </c>
      <c r="B12819" s="2">
        <v>34.915959999999998</v>
      </c>
      <c r="C12819" s="2">
        <v>8.9912600000000005</v>
      </c>
      <c r="D12819" s="2">
        <v>4.8900249999999996</v>
      </c>
      <c r="F12819" s="2">
        <v>13.98664</v>
      </c>
      <c r="G12819" s="2">
        <v>1.800781</v>
      </c>
      <c r="H12819" s="2">
        <v>1.836884</v>
      </c>
      <c r="J12819" s="2">
        <v>13.98944</v>
      </c>
      <c r="K12819" s="2">
        <v>0.61217500000000002</v>
      </c>
      <c r="L12819" s="2">
        <v>9.8805000000000004E-2</v>
      </c>
    </row>
    <row r="12820" spans="1:12" x14ac:dyDescent="0.2">
      <c r="A12820" s="2">
        <v>13.99014</v>
      </c>
      <c r="B12820" s="2">
        <v>34.900410000000001</v>
      </c>
      <c r="C12820" s="2">
        <v>9.0179019999999994</v>
      </c>
      <c r="D12820" s="2">
        <v>4.8955570000000002</v>
      </c>
      <c r="F12820" s="2">
        <v>13.98734</v>
      </c>
      <c r="G12820" s="2">
        <v>1.8025359999999999</v>
      </c>
      <c r="H12820" s="2">
        <v>1.838562</v>
      </c>
      <c r="J12820" s="2">
        <v>13.99014</v>
      </c>
      <c r="K12820" s="2">
        <v>0.61208499999999999</v>
      </c>
      <c r="L12820" s="2">
        <v>9.8754999999999996E-2</v>
      </c>
    </row>
    <row r="12821" spans="1:12" x14ac:dyDescent="0.2">
      <c r="A12821" s="2">
        <v>13.99085</v>
      </c>
      <c r="B12821" s="2">
        <v>34.884700000000002</v>
      </c>
      <c r="C12821" s="2">
        <v>9.0466110000000004</v>
      </c>
      <c r="D12821" s="2">
        <v>4.9004009999999996</v>
      </c>
      <c r="F12821" s="2">
        <v>13.98804</v>
      </c>
      <c r="G12821" s="2">
        <v>1.8038099999999999</v>
      </c>
      <c r="H12821" s="2">
        <v>1.8397749999999999</v>
      </c>
      <c r="J12821" s="2">
        <v>13.99085</v>
      </c>
      <c r="K12821" s="2">
        <v>0.612402</v>
      </c>
      <c r="L12821" s="2">
        <v>9.8706000000000002E-2</v>
      </c>
    </row>
    <row r="12822" spans="1:12" x14ac:dyDescent="0.2">
      <c r="A12822" s="2">
        <v>13.99155</v>
      </c>
      <c r="B12822" s="2">
        <v>34.869149999999998</v>
      </c>
      <c r="C12822" s="2">
        <v>9.0765340000000005</v>
      </c>
      <c r="D12822" s="2">
        <v>4.905246</v>
      </c>
      <c r="F12822" s="2">
        <v>13.98874</v>
      </c>
      <c r="G12822" s="2">
        <v>1.8053440000000001</v>
      </c>
      <c r="H12822" s="2">
        <v>1.8418049999999999</v>
      </c>
      <c r="J12822" s="2">
        <v>13.99155</v>
      </c>
      <c r="K12822" s="2">
        <v>0.61263800000000002</v>
      </c>
      <c r="L12822" s="2">
        <v>9.8486000000000004E-2</v>
      </c>
    </row>
    <row r="12823" spans="1:12" x14ac:dyDescent="0.2">
      <c r="A12823" s="2">
        <v>13.99225</v>
      </c>
      <c r="B12823" s="2">
        <v>34.854030000000002</v>
      </c>
      <c r="C12823" s="2">
        <v>9.1066850000000006</v>
      </c>
      <c r="D12823" s="2">
        <v>4.9103810000000001</v>
      </c>
      <c r="F12823" s="2">
        <v>13.98944</v>
      </c>
      <c r="G12823" s="2">
        <v>1.8062210000000001</v>
      </c>
      <c r="H12823" s="2">
        <v>1.844055</v>
      </c>
      <c r="J12823" s="2">
        <v>13.99225</v>
      </c>
      <c r="K12823" s="2">
        <v>0.61247399999999996</v>
      </c>
      <c r="L12823" s="2">
        <v>9.8362000000000005E-2</v>
      </c>
    </row>
    <row r="12824" spans="1:12" x14ac:dyDescent="0.2">
      <c r="A12824" s="2">
        <v>13.99295</v>
      </c>
      <c r="B12824" s="2">
        <v>34.838929999999998</v>
      </c>
      <c r="C12824" s="2">
        <v>9.1372859999999996</v>
      </c>
      <c r="D12824" s="2">
        <v>4.9156370000000003</v>
      </c>
      <c r="F12824" s="2">
        <v>13.99014</v>
      </c>
      <c r="G12824" s="2">
        <v>1.808403</v>
      </c>
      <c r="H12824" s="2">
        <v>1.845345</v>
      </c>
      <c r="J12824" s="2">
        <v>13.99295</v>
      </c>
      <c r="K12824" s="2">
        <v>0.61248999999999998</v>
      </c>
      <c r="L12824" s="2">
        <v>9.8651000000000003E-2</v>
      </c>
    </row>
    <row r="12825" spans="1:12" x14ac:dyDescent="0.2">
      <c r="A12825" s="2">
        <v>13.993650000000001</v>
      </c>
      <c r="B12825" s="2">
        <v>34.823560000000001</v>
      </c>
      <c r="C12825" s="2">
        <v>9.1683299999999992</v>
      </c>
      <c r="D12825" s="2">
        <v>4.9209240000000003</v>
      </c>
      <c r="F12825" s="2">
        <v>13.99085</v>
      </c>
      <c r="G12825" s="2">
        <v>1.809769</v>
      </c>
      <c r="H12825" s="2">
        <v>1.8464130000000001</v>
      </c>
      <c r="J12825" s="2">
        <v>13.993650000000001</v>
      </c>
      <c r="K12825" s="2">
        <v>0.61251599999999995</v>
      </c>
      <c r="L12825" s="2">
        <v>9.9174999999999999E-2</v>
      </c>
    </row>
    <row r="12826" spans="1:12" x14ac:dyDescent="0.2">
      <c r="A12826" s="2">
        <v>13.994350000000001</v>
      </c>
      <c r="B12826" s="2">
        <v>34.808349999999997</v>
      </c>
      <c r="C12826" s="2">
        <v>9.1993819999999999</v>
      </c>
      <c r="D12826" s="2">
        <v>4.9264020000000004</v>
      </c>
      <c r="F12826" s="2">
        <v>13.99155</v>
      </c>
      <c r="G12826" s="2">
        <v>1.81134</v>
      </c>
      <c r="H12826" s="2">
        <v>1.848465</v>
      </c>
      <c r="J12826" s="2">
        <v>13.994350000000001</v>
      </c>
      <c r="K12826" s="2">
        <v>0.61219400000000002</v>
      </c>
      <c r="L12826" s="2">
        <v>9.9642999999999995E-2</v>
      </c>
    </row>
    <row r="12827" spans="1:12" x14ac:dyDescent="0.2">
      <c r="A12827" s="2">
        <v>13.995050000000001</v>
      </c>
      <c r="B12827" s="2">
        <v>34.793689999999998</v>
      </c>
      <c r="C12827" s="2">
        <v>9.2304720000000007</v>
      </c>
      <c r="D12827" s="2">
        <v>4.9318499999999998</v>
      </c>
      <c r="F12827" s="2">
        <v>13.99225</v>
      </c>
      <c r="G12827" s="2">
        <v>1.8126679999999999</v>
      </c>
      <c r="H12827" s="2">
        <v>1.8495710000000001</v>
      </c>
      <c r="J12827" s="2">
        <v>13.995050000000001</v>
      </c>
      <c r="K12827" s="2">
        <v>0.61270100000000005</v>
      </c>
      <c r="L12827" s="2">
        <v>9.9880999999999998E-2</v>
      </c>
    </row>
    <row r="12828" spans="1:12" x14ac:dyDescent="0.2">
      <c r="A12828" s="2">
        <v>13.995749999999999</v>
      </c>
      <c r="B12828" s="2">
        <v>34.779139999999998</v>
      </c>
      <c r="C12828" s="2">
        <v>9.2617460000000005</v>
      </c>
      <c r="D12828" s="2">
        <v>4.9373659999999999</v>
      </c>
      <c r="F12828" s="2">
        <v>13.99295</v>
      </c>
      <c r="G12828" s="2">
        <v>1.8145290000000001</v>
      </c>
      <c r="H12828" s="2">
        <v>1.851021</v>
      </c>
      <c r="J12828" s="2">
        <v>13.995749999999999</v>
      </c>
      <c r="K12828" s="2">
        <v>0.61238999999999999</v>
      </c>
      <c r="L12828" s="2">
        <v>9.9829000000000001E-2</v>
      </c>
    </row>
    <row r="12829" spans="1:12" x14ac:dyDescent="0.2">
      <c r="A12829" s="2">
        <v>13.996460000000001</v>
      </c>
      <c r="B12829" s="2">
        <v>34.764809999999997</v>
      </c>
      <c r="C12829" s="2">
        <v>9.2925219999999999</v>
      </c>
      <c r="D12829" s="2">
        <v>4.942393</v>
      </c>
      <c r="F12829" s="2">
        <v>13.993650000000001</v>
      </c>
      <c r="G12829" s="2">
        <v>1.8162309999999999</v>
      </c>
      <c r="H12829" s="2">
        <v>1.852943</v>
      </c>
      <c r="J12829" s="2">
        <v>13.996460000000001</v>
      </c>
      <c r="K12829" s="2">
        <v>0.61216700000000002</v>
      </c>
      <c r="L12829" s="2">
        <v>9.9429000000000003E-2</v>
      </c>
    </row>
    <row r="12830" spans="1:12" x14ac:dyDescent="0.2">
      <c r="A12830" s="2">
        <v>13.997159999999999</v>
      </c>
      <c r="B12830" s="2">
        <v>34.750700000000002</v>
      </c>
      <c r="C12830" s="2">
        <v>9.3236799999999995</v>
      </c>
      <c r="D12830" s="2">
        <v>4.9478559999999998</v>
      </c>
      <c r="F12830" s="2">
        <v>13.994350000000001</v>
      </c>
      <c r="G12830" s="2">
        <v>1.8178859999999999</v>
      </c>
      <c r="H12830" s="2">
        <v>1.8537669999999999</v>
      </c>
      <c r="J12830" s="2">
        <v>13.997159999999999</v>
      </c>
      <c r="K12830" s="2">
        <v>0.61227200000000004</v>
      </c>
      <c r="L12830" s="2">
        <v>9.8750000000000004E-2</v>
      </c>
    </row>
    <row r="12831" spans="1:12" x14ac:dyDescent="0.2">
      <c r="A12831" s="2">
        <v>13.997859999999999</v>
      </c>
      <c r="B12831" s="2">
        <v>34.737209999999997</v>
      </c>
      <c r="C12831" s="2">
        <v>9.3553569999999997</v>
      </c>
      <c r="D12831" s="2">
        <v>4.9526700000000003</v>
      </c>
      <c r="F12831" s="2">
        <v>13.995050000000001</v>
      </c>
      <c r="G12831" s="2">
        <v>1.8196410000000001</v>
      </c>
      <c r="H12831" s="2">
        <v>1.8554310000000001</v>
      </c>
      <c r="J12831" s="2">
        <v>13.997859999999999</v>
      </c>
      <c r="K12831" s="2">
        <v>0.61211599999999999</v>
      </c>
      <c r="L12831" s="2">
        <v>9.8669999999999994E-2</v>
      </c>
    </row>
    <row r="12832" spans="1:12" x14ac:dyDescent="0.2">
      <c r="A12832" s="2">
        <v>13.998559999999999</v>
      </c>
      <c r="B12832" s="2">
        <v>34.724069999999998</v>
      </c>
      <c r="C12832" s="2">
        <v>9.3867370000000001</v>
      </c>
      <c r="D12832" s="2">
        <v>4.9578579999999999</v>
      </c>
      <c r="F12832" s="2">
        <v>13.995749999999999</v>
      </c>
      <c r="G12832" s="2">
        <v>1.8213269999999999</v>
      </c>
      <c r="H12832" s="2">
        <v>1.857437</v>
      </c>
      <c r="J12832" s="2">
        <v>13.998559999999999</v>
      </c>
      <c r="K12832" s="2">
        <v>0.612375</v>
      </c>
      <c r="L12832" s="2">
        <v>9.8970000000000002E-2</v>
      </c>
    </row>
    <row r="12833" spans="1:12" x14ac:dyDescent="0.2">
      <c r="A12833" s="2">
        <v>13.99926</v>
      </c>
      <c r="B12833" s="2">
        <v>34.710140000000003</v>
      </c>
      <c r="C12833" s="2">
        <v>9.4182009999999998</v>
      </c>
      <c r="D12833" s="2">
        <v>4.9636570000000004</v>
      </c>
      <c r="F12833" s="2">
        <v>13.996460000000001</v>
      </c>
      <c r="G12833" s="2">
        <v>1.823151</v>
      </c>
      <c r="H12833" s="2">
        <v>1.8584750000000001</v>
      </c>
      <c r="J12833" s="2">
        <v>13.99926</v>
      </c>
      <c r="K12833" s="2">
        <v>0.61201700000000003</v>
      </c>
      <c r="L12833" s="2">
        <v>9.8947999999999994E-2</v>
      </c>
    </row>
    <row r="12834" spans="1:12" x14ac:dyDescent="0.2">
      <c r="A12834" s="2">
        <v>13.99996</v>
      </c>
      <c r="B12834" s="2">
        <v>34.695149999999998</v>
      </c>
      <c r="C12834" s="2">
        <v>9.44984</v>
      </c>
      <c r="D12834" s="2">
        <v>4.9690890000000003</v>
      </c>
      <c r="F12834" s="2">
        <v>13.997159999999999</v>
      </c>
      <c r="G12834" s="2">
        <v>1.8247450000000001</v>
      </c>
      <c r="H12834" s="2">
        <v>1.8599319999999999</v>
      </c>
      <c r="J12834" s="2">
        <v>13.99996</v>
      </c>
      <c r="K12834" s="2">
        <v>0.61206799999999995</v>
      </c>
      <c r="L12834" s="2">
        <v>9.8782999999999996E-2</v>
      </c>
    </row>
    <row r="12835" spans="1:12" x14ac:dyDescent="0.2">
      <c r="A12835" s="2">
        <v>14.00066</v>
      </c>
      <c r="B12835" s="2">
        <v>34.680079999999997</v>
      </c>
      <c r="C12835" s="2">
        <v>9.4815249999999995</v>
      </c>
      <c r="D12835" s="2">
        <v>4.9744669999999998</v>
      </c>
      <c r="F12835" s="2">
        <v>13.997859999999999</v>
      </c>
      <c r="G12835" s="2">
        <v>1.8265610000000001</v>
      </c>
      <c r="H12835" s="2">
        <v>1.8614729999999999</v>
      </c>
      <c r="J12835" s="2">
        <v>14.00066</v>
      </c>
      <c r="K12835" s="2">
        <v>0.61250700000000002</v>
      </c>
      <c r="L12835" s="2">
        <v>9.8751000000000005E-2</v>
      </c>
    </row>
    <row r="12836" spans="1:12" x14ac:dyDescent="0.2">
      <c r="A12836" s="2">
        <v>14.00137</v>
      </c>
      <c r="B12836" s="2">
        <v>34.664900000000003</v>
      </c>
      <c r="C12836" s="2">
        <v>9.5129730000000006</v>
      </c>
      <c r="D12836" s="2">
        <v>4.9794650000000003</v>
      </c>
      <c r="F12836" s="2">
        <v>13.998559999999999</v>
      </c>
      <c r="G12836" s="2">
        <v>1.8284609999999999</v>
      </c>
      <c r="H12836" s="2">
        <v>1.8631819999999999</v>
      </c>
      <c r="J12836" s="2">
        <v>14.00137</v>
      </c>
      <c r="K12836" s="2">
        <v>0.61302699999999999</v>
      </c>
      <c r="L12836" s="2">
        <v>9.8611000000000004E-2</v>
      </c>
    </row>
    <row r="12837" spans="1:12" x14ac:dyDescent="0.2">
      <c r="A12837" s="2">
        <v>14.00207</v>
      </c>
      <c r="B12837" s="2">
        <v>34.650179999999999</v>
      </c>
      <c r="C12837" s="2">
        <v>9.5447799999999994</v>
      </c>
      <c r="D12837" s="2">
        <v>4.9850950000000003</v>
      </c>
      <c r="F12837" s="2">
        <v>13.99926</v>
      </c>
      <c r="G12837" s="2">
        <v>1.830414</v>
      </c>
      <c r="H12837" s="2">
        <v>1.8647309999999999</v>
      </c>
      <c r="J12837" s="2">
        <v>14.00207</v>
      </c>
      <c r="K12837" s="2">
        <v>0.61292800000000003</v>
      </c>
      <c r="L12837" s="2">
        <v>9.8486000000000004E-2</v>
      </c>
    </row>
    <row r="12838" spans="1:12" x14ac:dyDescent="0.2">
      <c r="A12838" s="2">
        <v>14.00277</v>
      </c>
      <c r="B12838" s="2">
        <v>34.635379999999998</v>
      </c>
      <c r="C12838" s="2">
        <v>9.5773879999999991</v>
      </c>
      <c r="D12838" s="2">
        <v>4.9902449999999998</v>
      </c>
      <c r="F12838" s="2">
        <v>13.99996</v>
      </c>
      <c r="G12838" s="2">
        <v>1.831917</v>
      </c>
      <c r="H12838" s="2">
        <v>1.865891</v>
      </c>
      <c r="J12838" s="2">
        <v>14.00277</v>
      </c>
      <c r="K12838" s="2">
        <v>0.61333099999999996</v>
      </c>
      <c r="L12838" s="2">
        <v>9.8474999999999993E-2</v>
      </c>
    </row>
    <row r="12839" spans="1:12" x14ac:dyDescent="0.2">
      <c r="A12839" s="2">
        <v>14.00347</v>
      </c>
      <c r="B12839" s="2">
        <v>34.620330000000003</v>
      </c>
      <c r="C12839" s="2">
        <v>9.6098049999999997</v>
      </c>
      <c r="D12839" s="2">
        <v>4.9960589999999998</v>
      </c>
      <c r="F12839" s="2">
        <v>14.00066</v>
      </c>
      <c r="G12839" s="2">
        <v>1.834076</v>
      </c>
      <c r="H12839" s="2">
        <v>1.867966</v>
      </c>
      <c r="J12839" s="2">
        <v>14.00347</v>
      </c>
      <c r="K12839" s="2">
        <v>0.61357899999999999</v>
      </c>
      <c r="L12839" s="2">
        <v>9.8350999999999994E-2</v>
      </c>
    </row>
    <row r="12840" spans="1:12" x14ac:dyDescent="0.2">
      <c r="A12840" s="2">
        <v>14.00417</v>
      </c>
      <c r="B12840" s="2">
        <v>34.60557</v>
      </c>
      <c r="C12840" s="2">
        <v>9.6423290000000001</v>
      </c>
      <c r="D12840" s="2">
        <v>5.0015590000000003</v>
      </c>
      <c r="F12840" s="2">
        <v>14.00137</v>
      </c>
      <c r="G12840" s="2">
        <v>1.835358</v>
      </c>
      <c r="H12840" s="2">
        <v>1.8701099999999999</v>
      </c>
      <c r="J12840" s="2">
        <v>14.00417</v>
      </c>
      <c r="K12840" s="2">
        <v>0.61404199999999998</v>
      </c>
      <c r="L12840" s="2">
        <v>9.8411999999999999E-2</v>
      </c>
    </row>
    <row r="12841" spans="1:12" x14ac:dyDescent="0.2">
      <c r="A12841" s="2">
        <v>14.00487</v>
      </c>
      <c r="B12841" s="2">
        <v>34.590359999999997</v>
      </c>
      <c r="C12841" s="2">
        <v>9.6757080000000002</v>
      </c>
      <c r="D12841" s="2">
        <v>5.007549</v>
      </c>
      <c r="F12841" s="2">
        <v>14.00207</v>
      </c>
      <c r="G12841" s="2">
        <v>1.836884</v>
      </c>
      <c r="H12841" s="2">
        <v>1.871964</v>
      </c>
      <c r="J12841" s="2">
        <v>14.00487</v>
      </c>
      <c r="K12841" s="2">
        <v>0.61435899999999999</v>
      </c>
      <c r="L12841" s="2">
        <v>9.8587999999999995E-2</v>
      </c>
    </row>
    <row r="12842" spans="1:12" x14ac:dyDescent="0.2">
      <c r="A12842" s="2">
        <v>14.005570000000001</v>
      </c>
      <c r="B12842" s="2">
        <v>34.575539999999997</v>
      </c>
      <c r="C12842" s="2">
        <v>9.7088579999999993</v>
      </c>
      <c r="D12842" s="2">
        <v>5.0130489999999996</v>
      </c>
      <c r="F12842" s="2">
        <v>14.00277</v>
      </c>
      <c r="G12842" s="2">
        <v>1.838562</v>
      </c>
      <c r="H12842" s="2">
        <v>1.874306</v>
      </c>
      <c r="J12842" s="2">
        <v>14.005570000000001</v>
      </c>
      <c r="K12842" s="2">
        <v>0.61457600000000001</v>
      </c>
      <c r="L12842" s="2">
        <v>9.8849000000000006E-2</v>
      </c>
    </row>
    <row r="12843" spans="1:12" x14ac:dyDescent="0.2">
      <c r="A12843" s="2">
        <v>14.00628</v>
      </c>
      <c r="B12843" s="2">
        <v>34.560789999999997</v>
      </c>
      <c r="C12843" s="2">
        <v>9.7418849999999999</v>
      </c>
      <c r="D12843" s="2">
        <v>5.0188550000000003</v>
      </c>
      <c r="F12843" s="2">
        <v>14.00347</v>
      </c>
      <c r="G12843" s="2">
        <v>1.8397749999999999</v>
      </c>
      <c r="H12843" s="2">
        <v>1.8759079999999999</v>
      </c>
      <c r="J12843" s="2">
        <v>14.00628</v>
      </c>
      <c r="K12843" s="2">
        <v>0.61497100000000005</v>
      </c>
      <c r="L12843" s="2">
        <v>9.9528000000000005E-2</v>
      </c>
    </row>
    <row r="12844" spans="1:12" x14ac:dyDescent="0.2">
      <c r="A12844" s="2">
        <v>14.00698</v>
      </c>
      <c r="B12844" s="2">
        <v>34.546230000000001</v>
      </c>
      <c r="C12844" s="2">
        <v>9.7754320000000003</v>
      </c>
      <c r="D12844" s="2">
        <v>5.0244859999999996</v>
      </c>
      <c r="F12844" s="2">
        <v>14.00417</v>
      </c>
      <c r="G12844" s="2">
        <v>1.8418049999999999</v>
      </c>
      <c r="H12844" s="2">
        <v>1.8777539999999999</v>
      </c>
      <c r="J12844" s="2">
        <v>14.00698</v>
      </c>
      <c r="K12844" s="2">
        <v>0.61536000000000002</v>
      </c>
      <c r="L12844" s="2">
        <v>0.100121</v>
      </c>
    </row>
    <row r="12845" spans="1:12" x14ac:dyDescent="0.2">
      <c r="A12845" s="2">
        <v>14.007680000000001</v>
      </c>
      <c r="B12845" s="2">
        <v>34.531759999999998</v>
      </c>
      <c r="C12845" s="2">
        <v>9.8091229999999996</v>
      </c>
      <c r="D12845" s="2">
        <v>5.0303380000000004</v>
      </c>
      <c r="F12845" s="2">
        <v>14.00487</v>
      </c>
      <c r="G12845" s="2">
        <v>1.844055</v>
      </c>
      <c r="H12845" s="2">
        <v>1.8789979999999999</v>
      </c>
      <c r="J12845" s="2">
        <v>14.007680000000001</v>
      </c>
      <c r="K12845" s="2">
        <v>0.61588799999999999</v>
      </c>
      <c r="L12845" s="2">
        <v>0.100455</v>
      </c>
    </row>
    <row r="12846" spans="1:12" x14ac:dyDescent="0.2">
      <c r="A12846" s="2">
        <v>14.008380000000001</v>
      </c>
      <c r="B12846" s="2">
        <v>34.51746</v>
      </c>
      <c r="C12846" s="2">
        <v>9.8429749999999991</v>
      </c>
      <c r="D12846" s="2">
        <v>5.0363949999999997</v>
      </c>
      <c r="F12846" s="2">
        <v>14.005570000000001</v>
      </c>
      <c r="G12846" s="2">
        <v>1.845345</v>
      </c>
      <c r="H12846" s="2">
        <v>1.880371</v>
      </c>
      <c r="J12846" s="2">
        <v>14.008380000000001</v>
      </c>
      <c r="K12846" s="2">
        <v>0.61614199999999997</v>
      </c>
      <c r="L12846" s="2">
        <v>0.10109600000000001</v>
      </c>
    </row>
    <row r="12847" spans="1:12" x14ac:dyDescent="0.2">
      <c r="A12847" s="2">
        <v>14.009080000000001</v>
      </c>
      <c r="B12847" s="2">
        <v>34.503369999999997</v>
      </c>
      <c r="C12847" s="2">
        <v>9.8770100000000003</v>
      </c>
      <c r="D12847" s="2">
        <v>5.0421860000000001</v>
      </c>
      <c r="F12847" s="2">
        <v>14.00628</v>
      </c>
      <c r="G12847" s="2">
        <v>1.8464130000000001</v>
      </c>
      <c r="H12847" s="2">
        <v>1.88266</v>
      </c>
      <c r="J12847" s="2">
        <v>14.009080000000001</v>
      </c>
      <c r="K12847" s="2">
        <v>0.61620299999999995</v>
      </c>
      <c r="L12847" s="2">
        <v>0.101828</v>
      </c>
    </row>
    <row r="12848" spans="1:12" x14ac:dyDescent="0.2">
      <c r="A12848" s="2">
        <v>14.009779999999999</v>
      </c>
      <c r="B12848" s="2">
        <v>34.489190000000001</v>
      </c>
      <c r="C12848" s="2">
        <v>9.9109990000000003</v>
      </c>
      <c r="D12848" s="2">
        <v>5.0473129999999999</v>
      </c>
      <c r="F12848" s="2">
        <v>14.00698</v>
      </c>
      <c r="G12848" s="2">
        <v>1.848465</v>
      </c>
      <c r="H12848" s="2">
        <v>1.8843920000000001</v>
      </c>
      <c r="J12848" s="2">
        <v>14.009779999999999</v>
      </c>
      <c r="K12848" s="2">
        <v>0.616672</v>
      </c>
      <c r="L12848" s="2">
        <v>0.102479</v>
      </c>
    </row>
    <row r="12849" spans="1:12" x14ac:dyDescent="0.2">
      <c r="A12849" s="2">
        <v>14.010479999999999</v>
      </c>
      <c r="B12849" s="2">
        <v>34.475029999999997</v>
      </c>
      <c r="C12849" s="2">
        <v>9.9453080000000007</v>
      </c>
      <c r="D12849" s="2">
        <v>5.0523790000000002</v>
      </c>
      <c r="F12849" s="2">
        <v>14.007680000000001</v>
      </c>
      <c r="G12849" s="2">
        <v>1.8495710000000001</v>
      </c>
      <c r="H12849" s="2">
        <v>1.8863220000000001</v>
      </c>
      <c r="J12849" s="2">
        <v>14.010479999999999</v>
      </c>
      <c r="K12849" s="2">
        <v>0.61739100000000002</v>
      </c>
      <c r="L12849" s="2">
        <v>0.103115</v>
      </c>
    </row>
    <row r="12850" spans="1:12" x14ac:dyDescent="0.2">
      <c r="A12850" s="2">
        <v>14.011189999999999</v>
      </c>
      <c r="B12850" s="2">
        <v>34.461030000000001</v>
      </c>
      <c r="C12850" s="2">
        <v>9.9802350000000004</v>
      </c>
      <c r="D12850" s="2">
        <v>5.0569410000000001</v>
      </c>
      <c r="F12850" s="2">
        <v>14.008380000000001</v>
      </c>
      <c r="G12850" s="2">
        <v>1.851021</v>
      </c>
      <c r="H12850" s="2">
        <v>1.8882829999999999</v>
      </c>
      <c r="J12850" s="2">
        <v>14.011189999999999</v>
      </c>
      <c r="K12850" s="2">
        <v>0.61719900000000005</v>
      </c>
      <c r="L12850" s="2">
        <v>0.10312300000000001</v>
      </c>
    </row>
    <row r="12851" spans="1:12" x14ac:dyDescent="0.2">
      <c r="A12851" s="2">
        <v>14.011889999999999</v>
      </c>
      <c r="B12851" s="2">
        <v>34.44708</v>
      </c>
      <c r="C12851" s="2">
        <v>10.015840000000001</v>
      </c>
      <c r="D12851" s="2">
        <v>5.0628080000000004</v>
      </c>
      <c r="F12851" s="2">
        <v>14.009080000000001</v>
      </c>
      <c r="G12851" s="2">
        <v>1.852943</v>
      </c>
      <c r="H12851" s="2">
        <v>1.8901520000000001</v>
      </c>
      <c r="J12851" s="2">
        <v>14.011889999999999</v>
      </c>
      <c r="K12851" s="2">
        <v>0.61760499999999996</v>
      </c>
      <c r="L12851" s="2">
        <v>0.103061</v>
      </c>
    </row>
    <row r="12852" spans="1:12" x14ac:dyDescent="0.2">
      <c r="A12852" s="2">
        <v>14.012589999999999</v>
      </c>
      <c r="B12852" s="2">
        <v>34.433030000000002</v>
      </c>
      <c r="C12852" s="2">
        <v>10.05132</v>
      </c>
      <c r="D12852" s="2">
        <v>5.0684079999999998</v>
      </c>
      <c r="F12852" s="2">
        <v>14.009779999999999</v>
      </c>
      <c r="G12852" s="2">
        <v>1.8537669999999999</v>
      </c>
      <c r="H12852" s="2">
        <v>1.8909910000000001</v>
      </c>
      <c r="J12852" s="2">
        <v>14.012589999999999</v>
      </c>
      <c r="K12852" s="2">
        <v>0.61804400000000004</v>
      </c>
      <c r="L12852" s="2">
        <v>0.10342700000000001</v>
      </c>
    </row>
    <row r="12853" spans="1:12" x14ac:dyDescent="0.2">
      <c r="A12853" s="2">
        <v>14.01329</v>
      </c>
      <c r="B12853" s="2">
        <v>34.418700000000001</v>
      </c>
      <c r="C12853" s="2">
        <v>10.08658</v>
      </c>
      <c r="D12853" s="2">
        <v>5.0734279999999998</v>
      </c>
      <c r="F12853" s="2">
        <v>14.010479999999999</v>
      </c>
      <c r="G12853" s="2">
        <v>1.8554310000000001</v>
      </c>
      <c r="H12853" s="2">
        <v>1.893135</v>
      </c>
      <c r="J12853" s="2">
        <v>14.01329</v>
      </c>
      <c r="K12853" s="2">
        <v>0.61812800000000001</v>
      </c>
      <c r="L12853" s="2">
        <v>0.10348599999999999</v>
      </c>
    </row>
    <row r="12854" spans="1:12" x14ac:dyDescent="0.2">
      <c r="A12854" s="2">
        <v>14.01399</v>
      </c>
      <c r="B12854" s="2">
        <v>34.404170000000001</v>
      </c>
      <c r="C12854" s="2">
        <v>10.12233</v>
      </c>
      <c r="D12854" s="2">
        <v>5.0788599999999997</v>
      </c>
      <c r="F12854" s="2">
        <v>14.011189999999999</v>
      </c>
      <c r="G12854" s="2">
        <v>1.857437</v>
      </c>
      <c r="H12854" s="2">
        <v>1.895386</v>
      </c>
      <c r="J12854" s="2">
        <v>14.01399</v>
      </c>
      <c r="K12854" s="2">
        <v>0.61903399999999997</v>
      </c>
      <c r="L12854" s="2">
        <v>0.103439</v>
      </c>
    </row>
    <row r="12855" spans="1:12" x14ac:dyDescent="0.2">
      <c r="A12855" s="2">
        <v>14.01469</v>
      </c>
      <c r="B12855" s="2">
        <v>34.390239999999999</v>
      </c>
      <c r="C12855" s="2">
        <v>10.158160000000001</v>
      </c>
      <c r="D12855" s="2">
        <v>5.0847499999999997</v>
      </c>
      <c r="F12855" s="2">
        <v>14.011889999999999</v>
      </c>
      <c r="G12855" s="2">
        <v>1.8584750000000001</v>
      </c>
      <c r="H12855" s="2">
        <v>1.8972549999999999</v>
      </c>
      <c r="J12855" s="2">
        <v>14.01469</v>
      </c>
      <c r="K12855" s="2">
        <v>0.61909499999999995</v>
      </c>
      <c r="L12855" s="2">
        <v>0.103792</v>
      </c>
    </row>
    <row r="12856" spans="1:12" x14ac:dyDescent="0.2">
      <c r="A12856" s="2">
        <v>14.01539</v>
      </c>
      <c r="B12856" s="2">
        <v>34.376629999999999</v>
      </c>
      <c r="C12856" s="2">
        <v>10.193770000000001</v>
      </c>
      <c r="D12856" s="2">
        <v>5.0900910000000001</v>
      </c>
      <c r="F12856" s="2">
        <v>14.012589999999999</v>
      </c>
      <c r="G12856" s="2">
        <v>1.8599319999999999</v>
      </c>
      <c r="H12856" s="2">
        <v>1.898674</v>
      </c>
      <c r="J12856" s="2">
        <v>14.01539</v>
      </c>
      <c r="K12856" s="2">
        <v>0.61919199999999996</v>
      </c>
      <c r="L12856" s="2">
        <v>0.10407</v>
      </c>
    </row>
    <row r="12857" spans="1:12" x14ac:dyDescent="0.2">
      <c r="A12857" s="2">
        <v>14.01609</v>
      </c>
      <c r="B12857" s="2">
        <v>34.362609999999997</v>
      </c>
      <c r="C12857" s="2">
        <v>10.22973</v>
      </c>
      <c r="D12857" s="2">
        <v>5.0955839999999997</v>
      </c>
      <c r="F12857" s="2">
        <v>14.01329</v>
      </c>
      <c r="G12857" s="2">
        <v>1.8614729999999999</v>
      </c>
      <c r="H12857" s="2">
        <v>1.9001920000000001</v>
      </c>
      <c r="J12857" s="2">
        <v>14.01609</v>
      </c>
      <c r="K12857" s="2">
        <v>0.61992800000000003</v>
      </c>
      <c r="L12857" s="2">
        <v>0.104033</v>
      </c>
    </row>
    <row r="12858" spans="1:12" x14ac:dyDescent="0.2">
      <c r="A12858" s="2">
        <v>14.0168</v>
      </c>
      <c r="B12858" s="2">
        <v>34.348170000000003</v>
      </c>
      <c r="C12858" s="2">
        <v>10.26634</v>
      </c>
      <c r="D12858" s="2">
        <v>5.1012149999999998</v>
      </c>
      <c r="F12858" s="2">
        <v>14.01399</v>
      </c>
      <c r="G12858" s="2">
        <v>1.8631819999999999</v>
      </c>
      <c r="H12858" s="2">
        <v>1.9019619999999999</v>
      </c>
      <c r="J12858" s="2">
        <v>14.0168</v>
      </c>
      <c r="K12858" s="2">
        <v>0.61960400000000004</v>
      </c>
      <c r="L12858" s="2">
        <v>0.104327</v>
      </c>
    </row>
    <row r="12859" spans="1:12" x14ac:dyDescent="0.2">
      <c r="A12859" s="2">
        <v>14.0175</v>
      </c>
      <c r="B12859" s="2">
        <v>34.333649999999999</v>
      </c>
      <c r="C12859" s="2">
        <v>10.30307</v>
      </c>
      <c r="D12859" s="2">
        <v>5.106738</v>
      </c>
      <c r="F12859" s="2">
        <v>14.01469</v>
      </c>
      <c r="G12859" s="2">
        <v>1.8647309999999999</v>
      </c>
      <c r="H12859" s="2">
        <v>1.903114</v>
      </c>
      <c r="J12859" s="2">
        <v>14.0175</v>
      </c>
      <c r="K12859" s="2">
        <v>0.61990199999999995</v>
      </c>
      <c r="L12859" s="2">
        <v>0.104973</v>
      </c>
    </row>
    <row r="12860" spans="1:12" x14ac:dyDescent="0.2">
      <c r="A12860" s="2">
        <v>14.0182</v>
      </c>
      <c r="B12860" s="2">
        <v>34.319409999999998</v>
      </c>
      <c r="C12860" s="2">
        <v>10.33966</v>
      </c>
      <c r="D12860" s="2">
        <v>5.1121249999999998</v>
      </c>
      <c r="F12860" s="2">
        <v>14.01539</v>
      </c>
      <c r="G12860" s="2">
        <v>1.865891</v>
      </c>
      <c r="H12860" s="2">
        <v>1.9049149999999999</v>
      </c>
      <c r="J12860" s="2">
        <v>14.0182</v>
      </c>
      <c r="K12860" s="2">
        <v>0.62023700000000004</v>
      </c>
      <c r="L12860" s="2">
        <v>0.105365</v>
      </c>
    </row>
    <row r="12861" spans="1:12" x14ac:dyDescent="0.2">
      <c r="A12861" s="2">
        <v>14.0189</v>
      </c>
      <c r="B12861" s="2">
        <v>34.30518</v>
      </c>
      <c r="C12861" s="2">
        <v>10.376049999999999</v>
      </c>
      <c r="D12861" s="2">
        <v>5.1178470000000003</v>
      </c>
      <c r="F12861" s="2">
        <v>14.01609</v>
      </c>
      <c r="G12861" s="2">
        <v>1.867966</v>
      </c>
      <c r="H12861" s="2">
        <v>1.906738</v>
      </c>
      <c r="J12861" s="2">
        <v>14.0189</v>
      </c>
      <c r="K12861" s="2">
        <v>0.62074499999999999</v>
      </c>
      <c r="L12861" s="2">
        <v>0.10562000000000001</v>
      </c>
    </row>
    <row r="12862" spans="1:12" x14ac:dyDescent="0.2">
      <c r="A12862" s="2">
        <v>14.019600000000001</v>
      </c>
      <c r="B12862" s="2">
        <v>34.291249999999998</v>
      </c>
      <c r="C12862" s="2">
        <v>10.412649999999999</v>
      </c>
      <c r="D12862" s="2">
        <v>5.1230120000000001</v>
      </c>
      <c r="F12862" s="2">
        <v>14.0168</v>
      </c>
      <c r="G12862" s="2">
        <v>1.8701099999999999</v>
      </c>
      <c r="H12862" s="2">
        <v>1.908501</v>
      </c>
      <c r="J12862" s="2">
        <v>14.019600000000001</v>
      </c>
      <c r="K12862" s="2">
        <v>0.62115699999999996</v>
      </c>
      <c r="L12862" s="2">
        <v>0.10596899999999999</v>
      </c>
    </row>
    <row r="12863" spans="1:12" x14ac:dyDescent="0.2">
      <c r="A12863" s="2">
        <v>14.020300000000001</v>
      </c>
      <c r="B12863" s="2">
        <v>34.277149999999999</v>
      </c>
      <c r="C12863" s="2">
        <v>10.449450000000001</v>
      </c>
      <c r="D12863" s="2">
        <v>5.128177</v>
      </c>
      <c r="F12863" s="2">
        <v>14.0175</v>
      </c>
      <c r="G12863" s="2">
        <v>1.871964</v>
      </c>
      <c r="H12863" s="2">
        <v>1.9103239999999999</v>
      </c>
      <c r="J12863" s="2">
        <v>14.020300000000001</v>
      </c>
      <c r="K12863" s="2">
        <v>0.62135700000000005</v>
      </c>
      <c r="L12863" s="2">
        <v>0.10636</v>
      </c>
    </row>
    <row r="12864" spans="1:12" x14ac:dyDescent="0.2">
      <c r="A12864" s="2">
        <v>14.021000000000001</v>
      </c>
      <c r="B12864" s="2">
        <v>34.263339999999999</v>
      </c>
      <c r="C12864" s="2">
        <v>10.48648</v>
      </c>
      <c r="D12864" s="2">
        <v>5.1327769999999999</v>
      </c>
      <c r="F12864" s="2">
        <v>14.0182</v>
      </c>
      <c r="G12864" s="2">
        <v>1.874306</v>
      </c>
      <c r="H12864" s="2">
        <v>1.912361</v>
      </c>
      <c r="J12864" s="2">
        <v>14.021000000000001</v>
      </c>
      <c r="K12864" s="2">
        <v>0.62153599999999998</v>
      </c>
      <c r="L12864" s="2">
        <v>0.106624</v>
      </c>
    </row>
    <row r="12865" spans="1:12" x14ac:dyDescent="0.2">
      <c r="A12865" s="2">
        <v>14.021710000000001</v>
      </c>
      <c r="B12865" s="2">
        <v>34.24991</v>
      </c>
      <c r="C12865" s="2">
        <v>10.523870000000001</v>
      </c>
      <c r="D12865" s="2">
        <v>5.1388660000000002</v>
      </c>
      <c r="F12865" s="2">
        <v>14.0189</v>
      </c>
      <c r="G12865" s="2">
        <v>1.8759079999999999</v>
      </c>
      <c r="H12865" s="2">
        <v>1.912987</v>
      </c>
      <c r="J12865" s="2">
        <v>14.021710000000001</v>
      </c>
      <c r="K12865" s="2">
        <v>0.62159500000000001</v>
      </c>
      <c r="L12865" s="2">
        <v>0.106791</v>
      </c>
    </row>
    <row r="12866" spans="1:12" x14ac:dyDescent="0.2">
      <c r="A12866" s="2">
        <v>14.022410000000001</v>
      </c>
      <c r="B12866" s="2">
        <v>34.23621</v>
      </c>
      <c r="C12866" s="2">
        <v>10.561400000000001</v>
      </c>
      <c r="D12866" s="2">
        <v>5.1455109999999999</v>
      </c>
      <c r="F12866" s="2">
        <v>14.019600000000001</v>
      </c>
      <c r="G12866" s="2">
        <v>1.8777539999999999</v>
      </c>
      <c r="H12866" s="2">
        <v>1.914963</v>
      </c>
      <c r="J12866" s="2">
        <v>14.022410000000001</v>
      </c>
      <c r="K12866" s="2">
        <v>0.62114499999999995</v>
      </c>
      <c r="L12866" s="2">
        <v>0.106932</v>
      </c>
    </row>
    <row r="12867" spans="1:12" x14ac:dyDescent="0.2">
      <c r="A12867" s="2">
        <v>14.023110000000001</v>
      </c>
      <c r="B12867" s="2">
        <v>34.222360000000002</v>
      </c>
      <c r="C12867" s="2">
        <v>10.5989</v>
      </c>
      <c r="D12867" s="2">
        <v>5.1517900000000001</v>
      </c>
      <c r="F12867" s="2">
        <v>14.020300000000001</v>
      </c>
      <c r="G12867" s="2">
        <v>1.8789979999999999</v>
      </c>
      <c r="H12867" s="2">
        <v>1.9162600000000001</v>
      </c>
      <c r="J12867" s="2">
        <v>14.023110000000001</v>
      </c>
      <c r="K12867" s="2">
        <v>0.62163100000000004</v>
      </c>
      <c r="L12867" s="2">
        <v>0.107284</v>
      </c>
    </row>
    <row r="12868" spans="1:12" x14ac:dyDescent="0.2">
      <c r="A12868" s="2">
        <v>14.023809999999999</v>
      </c>
      <c r="B12868" s="2">
        <v>34.20861</v>
      </c>
      <c r="C12868" s="2">
        <v>10.636699999999999</v>
      </c>
      <c r="D12868" s="2">
        <v>5.1569929999999999</v>
      </c>
      <c r="F12868" s="2">
        <v>14.021000000000001</v>
      </c>
      <c r="G12868" s="2">
        <v>1.880371</v>
      </c>
      <c r="H12868" s="2">
        <v>1.918053</v>
      </c>
      <c r="J12868" s="2">
        <v>14.023809999999999</v>
      </c>
      <c r="K12868" s="2">
        <v>0.62217500000000003</v>
      </c>
      <c r="L12868" s="2">
        <v>0.107685</v>
      </c>
    </row>
    <row r="12869" spans="1:12" x14ac:dyDescent="0.2">
      <c r="A12869" s="2">
        <v>14.024509999999999</v>
      </c>
      <c r="B12869" s="2">
        <v>34.19529</v>
      </c>
      <c r="C12869" s="2">
        <v>10.674519999999999</v>
      </c>
      <c r="D12869" s="2">
        <v>5.1632569999999998</v>
      </c>
      <c r="F12869" s="2">
        <v>14.021710000000001</v>
      </c>
      <c r="G12869" s="2">
        <v>1.88266</v>
      </c>
      <c r="H12869" s="2">
        <v>1.9196009999999999</v>
      </c>
      <c r="J12869" s="2">
        <v>14.024509999999999</v>
      </c>
      <c r="K12869" s="2">
        <v>0.62186600000000003</v>
      </c>
      <c r="L12869" s="2">
        <v>0.107902</v>
      </c>
    </row>
    <row r="12870" spans="1:12" x14ac:dyDescent="0.2">
      <c r="A12870" s="2">
        <v>14.02521</v>
      </c>
      <c r="B12870" s="2">
        <v>34.181930000000001</v>
      </c>
      <c r="C12870" s="2">
        <v>10.712400000000001</v>
      </c>
      <c r="D12870" s="2">
        <v>5.1691770000000004</v>
      </c>
      <c r="F12870" s="2">
        <v>14.022410000000001</v>
      </c>
      <c r="G12870" s="2">
        <v>1.8843920000000001</v>
      </c>
      <c r="H12870" s="2">
        <v>1.921257</v>
      </c>
      <c r="J12870" s="2">
        <v>14.02521</v>
      </c>
      <c r="K12870" s="2">
        <v>0.62161599999999995</v>
      </c>
      <c r="L12870" s="2">
        <v>0.108182</v>
      </c>
    </row>
    <row r="12871" spans="1:12" x14ac:dyDescent="0.2">
      <c r="A12871" s="2">
        <v>14.02591</v>
      </c>
      <c r="B12871" s="2">
        <v>34.16854</v>
      </c>
      <c r="C12871" s="2">
        <v>10.750529999999999</v>
      </c>
      <c r="D12871" s="2">
        <v>5.1754259999999999</v>
      </c>
      <c r="F12871" s="2">
        <v>14.023110000000001</v>
      </c>
      <c r="G12871" s="2">
        <v>1.8863220000000001</v>
      </c>
      <c r="H12871" s="2">
        <v>1.92292</v>
      </c>
      <c r="J12871" s="2">
        <v>14.02591</v>
      </c>
      <c r="K12871" s="2">
        <v>0.62124800000000002</v>
      </c>
      <c r="L12871" s="2">
        <v>0.10797900000000001</v>
      </c>
    </row>
    <row r="12872" spans="1:12" x14ac:dyDescent="0.2">
      <c r="A12872" s="2">
        <v>14.026619999999999</v>
      </c>
      <c r="B12872" s="2">
        <v>34.155180000000001</v>
      </c>
      <c r="C12872" s="2">
        <v>10.788779999999999</v>
      </c>
      <c r="D12872" s="2">
        <v>5.1818949999999999</v>
      </c>
      <c r="F12872" s="2">
        <v>14.023809999999999</v>
      </c>
      <c r="G12872" s="2">
        <v>1.8882829999999999</v>
      </c>
      <c r="H12872" s="2">
        <v>1.924393</v>
      </c>
      <c r="J12872" s="2">
        <v>14.026619999999999</v>
      </c>
      <c r="K12872" s="2">
        <v>0.62136400000000003</v>
      </c>
      <c r="L12872" s="2">
        <v>0.107804</v>
      </c>
    </row>
    <row r="12873" spans="1:12" x14ac:dyDescent="0.2">
      <c r="A12873" s="2">
        <v>14.02732</v>
      </c>
      <c r="B12873" s="2">
        <v>34.14161</v>
      </c>
      <c r="C12873" s="2">
        <v>10.827349999999999</v>
      </c>
      <c r="D12873" s="2">
        <v>5.1880069999999998</v>
      </c>
      <c r="F12873" s="2">
        <v>14.024509999999999</v>
      </c>
      <c r="G12873" s="2">
        <v>1.8901520000000001</v>
      </c>
      <c r="H12873" s="2">
        <v>1.925621</v>
      </c>
      <c r="J12873" s="2">
        <v>14.02732</v>
      </c>
      <c r="K12873" s="2">
        <v>0.62110299999999996</v>
      </c>
      <c r="L12873" s="2">
        <v>0.107796</v>
      </c>
    </row>
    <row r="12874" spans="1:12" x14ac:dyDescent="0.2">
      <c r="A12874" s="2">
        <v>14.02802</v>
      </c>
      <c r="B12874" s="2">
        <v>34.128320000000002</v>
      </c>
      <c r="C12874" s="2">
        <v>10.865959999999999</v>
      </c>
      <c r="D12874" s="2">
        <v>5.1934079999999998</v>
      </c>
      <c r="F12874" s="2">
        <v>14.02521</v>
      </c>
      <c r="G12874" s="2">
        <v>1.8909910000000001</v>
      </c>
      <c r="H12874" s="2">
        <v>1.9270480000000001</v>
      </c>
      <c r="J12874" s="2">
        <v>14.02802</v>
      </c>
      <c r="K12874" s="2">
        <v>0.62139900000000003</v>
      </c>
      <c r="L12874" s="2">
        <v>0.107625</v>
      </c>
    </row>
    <row r="12875" spans="1:12" x14ac:dyDescent="0.2">
      <c r="A12875" s="2">
        <v>14.02872</v>
      </c>
      <c r="B12875" s="2">
        <v>34.114980000000003</v>
      </c>
      <c r="C12875" s="2">
        <v>10.9048</v>
      </c>
      <c r="D12875" s="2">
        <v>5.1989239999999999</v>
      </c>
      <c r="F12875" s="2">
        <v>14.02591</v>
      </c>
      <c r="G12875" s="2">
        <v>1.893135</v>
      </c>
      <c r="H12875" s="2">
        <v>1.9288179999999999</v>
      </c>
      <c r="J12875" s="2">
        <v>14.02872</v>
      </c>
      <c r="K12875" s="2">
        <v>0.62138199999999999</v>
      </c>
      <c r="L12875" s="2">
        <v>0.10755199999999999</v>
      </c>
    </row>
    <row r="12876" spans="1:12" x14ac:dyDescent="0.2">
      <c r="A12876" s="2">
        <v>14.02942</v>
      </c>
      <c r="B12876" s="2">
        <v>34.101770000000002</v>
      </c>
      <c r="C12876" s="2">
        <v>10.94408</v>
      </c>
      <c r="D12876" s="2">
        <v>5.2047530000000002</v>
      </c>
      <c r="F12876" s="2">
        <v>14.026619999999999</v>
      </c>
      <c r="G12876" s="2">
        <v>1.895386</v>
      </c>
      <c r="H12876" s="2">
        <v>1.9303360000000001</v>
      </c>
      <c r="J12876" s="2">
        <v>14.02942</v>
      </c>
      <c r="K12876" s="2">
        <v>0.62195800000000001</v>
      </c>
      <c r="L12876" s="2">
        <v>0.107781</v>
      </c>
    </row>
    <row r="12877" spans="1:12" x14ac:dyDescent="0.2">
      <c r="A12877" s="2">
        <v>14.03012</v>
      </c>
      <c r="B12877" s="2">
        <v>34.088259999999998</v>
      </c>
      <c r="C12877" s="2">
        <v>10.983610000000001</v>
      </c>
      <c r="D12877" s="2">
        <v>5.2099029999999997</v>
      </c>
      <c r="F12877" s="2">
        <v>14.02732</v>
      </c>
      <c r="G12877" s="2">
        <v>1.8972549999999999</v>
      </c>
      <c r="H12877" s="2">
        <v>1.9326019999999999</v>
      </c>
      <c r="J12877" s="2">
        <v>14.03012</v>
      </c>
      <c r="K12877" s="2">
        <v>0.62147300000000005</v>
      </c>
      <c r="L12877" s="2">
        <v>0.107975</v>
      </c>
    </row>
    <row r="12878" spans="1:12" x14ac:dyDescent="0.2">
      <c r="A12878" s="2">
        <v>14.03082</v>
      </c>
      <c r="B12878" s="2">
        <v>34.07443</v>
      </c>
      <c r="C12878" s="2">
        <v>11.023350000000001</v>
      </c>
      <c r="D12878" s="2">
        <v>5.2159839999999997</v>
      </c>
      <c r="F12878" s="2">
        <v>14.02802</v>
      </c>
      <c r="G12878" s="2">
        <v>1.898674</v>
      </c>
      <c r="H12878" s="2">
        <v>1.9344250000000001</v>
      </c>
      <c r="J12878" s="2">
        <v>14.03082</v>
      </c>
      <c r="K12878" s="2">
        <v>0.62197100000000005</v>
      </c>
      <c r="L12878" s="2">
        <v>0.108477</v>
      </c>
    </row>
    <row r="12879" spans="1:12" x14ac:dyDescent="0.2">
      <c r="A12879" s="2">
        <v>14.03153</v>
      </c>
      <c r="B12879" s="2">
        <v>34.060989999999997</v>
      </c>
      <c r="C12879" s="2">
        <v>11.063370000000001</v>
      </c>
      <c r="D12879" s="2">
        <v>5.2220339999999998</v>
      </c>
      <c r="F12879" s="2">
        <v>14.02872</v>
      </c>
      <c r="G12879" s="2">
        <v>1.9001920000000001</v>
      </c>
      <c r="H12879" s="2">
        <v>1.936539</v>
      </c>
      <c r="J12879" s="2">
        <v>14.03153</v>
      </c>
      <c r="K12879" s="2">
        <v>0.62216199999999999</v>
      </c>
      <c r="L12879" s="2">
        <v>0.10871699999999999</v>
      </c>
    </row>
    <row r="12880" spans="1:12" x14ac:dyDescent="0.2">
      <c r="A12880" s="2">
        <v>14.03223</v>
      </c>
      <c r="B12880" s="2">
        <v>34.04804</v>
      </c>
      <c r="C12880" s="2">
        <v>11.103149999999999</v>
      </c>
      <c r="D12880" s="2">
        <v>5.2284730000000001</v>
      </c>
      <c r="F12880" s="2">
        <v>14.02942</v>
      </c>
      <c r="G12880" s="2">
        <v>1.9019619999999999</v>
      </c>
      <c r="H12880" s="2">
        <v>1.938339</v>
      </c>
      <c r="J12880" s="2">
        <v>14.03223</v>
      </c>
      <c r="K12880" s="2">
        <v>0.621919</v>
      </c>
      <c r="L12880" s="2">
        <v>0.109238</v>
      </c>
    </row>
    <row r="12881" spans="1:12" x14ac:dyDescent="0.2">
      <c r="A12881" s="2">
        <v>14.03293</v>
      </c>
      <c r="B12881" s="2">
        <v>34.035179999999997</v>
      </c>
      <c r="C12881" s="2">
        <v>11.14301</v>
      </c>
      <c r="D12881" s="2">
        <v>5.2345379999999997</v>
      </c>
      <c r="F12881" s="2">
        <v>14.03012</v>
      </c>
      <c r="G12881" s="2">
        <v>1.903114</v>
      </c>
      <c r="H12881" s="2">
        <v>1.940315</v>
      </c>
      <c r="J12881" s="2">
        <v>14.03293</v>
      </c>
      <c r="K12881" s="2">
        <v>0.62187800000000004</v>
      </c>
      <c r="L12881" s="2">
        <v>0.109749</v>
      </c>
    </row>
    <row r="12882" spans="1:12" x14ac:dyDescent="0.2">
      <c r="A12882" s="2">
        <v>14.03363</v>
      </c>
      <c r="B12882" s="2">
        <v>34.022509999999997</v>
      </c>
      <c r="C12882" s="2">
        <v>11.18319</v>
      </c>
      <c r="D12882" s="2">
        <v>5.240062</v>
      </c>
      <c r="F12882" s="2">
        <v>14.03082</v>
      </c>
      <c r="G12882" s="2">
        <v>1.9049149999999999</v>
      </c>
      <c r="H12882" s="2">
        <v>1.941643</v>
      </c>
      <c r="J12882" s="2">
        <v>14.03363</v>
      </c>
      <c r="K12882" s="2">
        <v>0.62237500000000001</v>
      </c>
      <c r="L12882" s="2">
        <v>0.110069</v>
      </c>
    </row>
    <row r="12883" spans="1:12" x14ac:dyDescent="0.2">
      <c r="A12883" s="2">
        <v>14.034330000000001</v>
      </c>
      <c r="B12883" s="2">
        <v>34.009799999999998</v>
      </c>
      <c r="C12883" s="2">
        <v>11.223380000000001</v>
      </c>
      <c r="D12883" s="2">
        <v>5.2454099999999997</v>
      </c>
      <c r="F12883" s="2">
        <v>14.03153</v>
      </c>
      <c r="G12883" s="2">
        <v>1.906738</v>
      </c>
      <c r="H12883" s="2">
        <v>1.943886</v>
      </c>
      <c r="J12883" s="2">
        <v>14.034330000000001</v>
      </c>
      <c r="K12883" s="2">
        <v>0.62320900000000001</v>
      </c>
      <c r="L12883" s="2">
        <v>0.110261</v>
      </c>
    </row>
    <row r="12884" spans="1:12" x14ac:dyDescent="0.2">
      <c r="A12884" s="2">
        <v>14.035030000000001</v>
      </c>
      <c r="B12884" s="2">
        <v>33.997210000000003</v>
      </c>
      <c r="C12884" s="2">
        <v>11.26393</v>
      </c>
      <c r="D12884" s="2">
        <v>5.2509030000000001</v>
      </c>
      <c r="F12884" s="2">
        <v>14.03223</v>
      </c>
      <c r="G12884" s="2">
        <v>1.908501</v>
      </c>
      <c r="H12884" s="2">
        <v>1.94529</v>
      </c>
      <c r="J12884" s="2">
        <v>14.035030000000001</v>
      </c>
      <c r="K12884" s="2">
        <v>0.62319899999999995</v>
      </c>
      <c r="L12884" s="2">
        <v>0.11035</v>
      </c>
    </row>
    <row r="12885" spans="1:12" x14ac:dyDescent="0.2">
      <c r="A12885" s="2">
        <v>14.035729999999999</v>
      </c>
      <c r="B12885" s="2">
        <v>33.984540000000003</v>
      </c>
      <c r="C12885" s="2">
        <v>11.3049</v>
      </c>
      <c r="D12885" s="2">
        <v>5.2566940000000004</v>
      </c>
      <c r="F12885" s="2">
        <v>14.03293</v>
      </c>
      <c r="G12885" s="2">
        <v>1.9103239999999999</v>
      </c>
      <c r="H12885" s="2">
        <v>1.9467620000000001</v>
      </c>
      <c r="J12885" s="2">
        <v>14.035729999999999</v>
      </c>
      <c r="K12885" s="2">
        <v>0.62349100000000002</v>
      </c>
      <c r="L12885" s="2">
        <v>0.110263</v>
      </c>
    </row>
    <row r="12886" spans="1:12" x14ac:dyDescent="0.2">
      <c r="A12886" s="2">
        <v>14.036429999999999</v>
      </c>
      <c r="B12886" s="2">
        <v>33.971629999999998</v>
      </c>
      <c r="C12886" s="2">
        <v>11.346489999999999</v>
      </c>
      <c r="D12886" s="2">
        <v>5.2627750000000004</v>
      </c>
      <c r="F12886" s="2">
        <v>14.03363</v>
      </c>
      <c r="G12886" s="2">
        <v>1.912361</v>
      </c>
      <c r="H12886" s="2">
        <v>1.948296</v>
      </c>
      <c r="J12886" s="2">
        <v>14.036429999999999</v>
      </c>
      <c r="K12886" s="2">
        <v>0.62307299999999999</v>
      </c>
      <c r="L12886" s="2">
        <v>0.110498</v>
      </c>
    </row>
    <row r="12887" spans="1:12" x14ac:dyDescent="0.2">
      <c r="A12887" s="2">
        <v>14.037140000000001</v>
      </c>
      <c r="B12887" s="2">
        <v>33.95879</v>
      </c>
      <c r="C12887" s="2">
        <v>11.388210000000001</v>
      </c>
      <c r="D12887" s="2">
        <v>5.2687410000000003</v>
      </c>
      <c r="F12887" s="2">
        <v>14.034330000000001</v>
      </c>
      <c r="G12887" s="2">
        <v>1.912987</v>
      </c>
      <c r="H12887" s="2">
        <v>1.949951</v>
      </c>
      <c r="J12887" s="2">
        <v>14.037140000000001</v>
      </c>
      <c r="K12887" s="2">
        <v>0.62350399999999995</v>
      </c>
      <c r="L12887" s="2">
        <v>0.11056199999999999</v>
      </c>
    </row>
    <row r="12888" spans="1:12" x14ac:dyDescent="0.2">
      <c r="A12888" s="2">
        <v>14.037839999999999</v>
      </c>
      <c r="B12888" s="2">
        <v>33.946489999999997</v>
      </c>
      <c r="C12888" s="2">
        <v>11.42836</v>
      </c>
      <c r="D12888" s="2">
        <v>5.2746230000000001</v>
      </c>
      <c r="F12888" s="2">
        <v>14.035030000000001</v>
      </c>
      <c r="G12888" s="2">
        <v>1.914963</v>
      </c>
      <c r="H12888" s="2">
        <v>1.9511639999999999</v>
      </c>
      <c r="J12888" s="2">
        <v>14.037839999999999</v>
      </c>
      <c r="K12888" s="2">
        <v>0.62446800000000002</v>
      </c>
      <c r="L12888" s="2">
        <v>0.110698</v>
      </c>
    </row>
    <row r="12889" spans="1:12" x14ac:dyDescent="0.2">
      <c r="A12889" s="2">
        <v>14.038539999999999</v>
      </c>
      <c r="B12889" s="2">
        <v>33.93394</v>
      </c>
      <c r="C12889" s="2">
        <v>11.46618</v>
      </c>
      <c r="D12889" s="2">
        <v>5.2803380000000004</v>
      </c>
      <c r="F12889" s="2">
        <v>14.035729999999999</v>
      </c>
      <c r="G12889" s="2">
        <v>1.9162600000000001</v>
      </c>
      <c r="H12889" s="2">
        <v>1.9519580000000001</v>
      </c>
      <c r="J12889" s="2">
        <v>14.038539999999999</v>
      </c>
      <c r="K12889" s="2">
        <v>0.625301</v>
      </c>
      <c r="L12889" s="2">
        <v>0.111273</v>
      </c>
    </row>
    <row r="12890" spans="1:12" x14ac:dyDescent="0.2">
      <c r="A12890" s="2">
        <v>14.039239999999999</v>
      </c>
      <c r="B12890" s="2">
        <v>33.921019999999999</v>
      </c>
      <c r="C12890" s="2">
        <v>11.503579999999999</v>
      </c>
      <c r="D12890" s="2">
        <v>5.2862879999999999</v>
      </c>
      <c r="F12890" s="2">
        <v>14.036429999999999</v>
      </c>
      <c r="G12890" s="2">
        <v>1.918053</v>
      </c>
      <c r="H12890" s="2">
        <v>1.953476</v>
      </c>
      <c r="J12890" s="2">
        <v>14.039239999999999</v>
      </c>
      <c r="K12890" s="2">
        <v>0.62567700000000004</v>
      </c>
      <c r="L12890" s="2">
        <v>0.11165600000000001</v>
      </c>
    </row>
    <row r="12891" spans="1:12" x14ac:dyDescent="0.2">
      <c r="A12891" s="2">
        <v>14.03994</v>
      </c>
      <c r="B12891" s="2">
        <v>33.908639999999998</v>
      </c>
      <c r="C12891" s="2">
        <v>11.54278</v>
      </c>
      <c r="D12891" s="2">
        <v>5.2922779999999996</v>
      </c>
      <c r="F12891" s="2">
        <v>14.037140000000001</v>
      </c>
      <c r="G12891" s="2">
        <v>1.9196009999999999</v>
      </c>
      <c r="H12891" s="2">
        <v>1.955009</v>
      </c>
      <c r="J12891" s="2">
        <v>14.03994</v>
      </c>
      <c r="K12891" s="2">
        <v>0.62608699999999995</v>
      </c>
      <c r="L12891" s="2">
        <v>0.11207300000000001</v>
      </c>
    </row>
    <row r="12892" spans="1:12" x14ac:dyDescent="0.2">
      <c r="A12892" s="2">
        <v>14.04064</v>
      </c>
      <c r="B12892" s="2">
        <v>33.896419999999999</v>
      </c>
      <c r="C12892" s="2">
        <v>11.58413</v>
      </c>
      <c r="D12892" s="2">
        <v>5.298343</v>
      </c>
      <c r="F12892" s="2">
        <v>14.037839999999999</v>
      </c>
      <c r="G12892" s="2">
        <v>1.921257</v>
      </c>
      <c r="H12892" s="2">
        <v>1.9565729999999999</v>
      </c>
      <c r="J12892" s="2">
        <v>14.04064</v>
      </c>
      <c r="K12892" s="2">
        <v>0.62607400000000002</v>
      </c>
      <c r="L12892" s="2">
        <v>0.112875</v>
      </c>
    </row>
    <row r="12893" spans="1:12" x14ac:dyDescent="0.2">
      <c r="A12893" s="2">
        <v>14.04134</v>
      </c>
      <c r="B12893" s="2">
        <v>33.883859999999999</v>
      </c>
      <c r="C12893" s="2">
        <v>11.6256</v>
      </c>
      <c r="D12893" s="2">
        <v>5.3047589999999998</v>
      </c>
      <c r="F12893" s="2">
        <v>14.038539999999999</v>
      </c>
      <c r="G12893" s="2">
        <v>1.92292</v>
      </c>
      <c r="H12893" s="2">
        <v>1.9581679999999999</v>
      </c>
      <c r="J12893" s="2">
        <v>14.04134</v>
      </c>
      <c r="K12893" s="2">
        <v>0.62637699999999996</v>
      </c>
      <c r="L12893" s="2">
        <v>0.112943</v>
      </c>
    </row>
    <row r="12894" spans="1:12" x14ac:dyDescent="0.2">
      <c r="A12894" s="2">
        <v>14.04205</v>
      </c>
      <c r="B12894" s="2">
        <v>33.871360000000003</v>
      </c>
      <c r="C12894" s="2">
        <v>11.667350000000001</v>
      </c>
      <c r="D12894" s="2">
        <v>5.311191</v>
      </c>
      <c r="F12894" s="2">
        <v>14.039239999999999</v>
      </c>
      <c r="G12894" s="2">
        <v>1.924393</v>
      </c>
      <c r="H12894" s="2">
        <v>1.9599150000000001</v>
      </c>
      <c r="J12894" s="2">
        <v>14.04205</v>
      </c>
      <c r="K12894" s="2">
        <v>0.62645899999999999</v>
      </c>
      <c r="L12894" s="2">
        <v>0.112667</v>
      </c>
    </row>
    <row r="12895" spans="1:12" x14ac:dyDescent="0.2">
      <c r="A12895" s="2">
        <v>14.04275</v>
      </c>
      <c r="B12895" s="2">
        <v>33.859299999999998</v>
      </c>
      <c r="C12895" s="2">
        <v>11.70964</v>
      </c>
      <c r="D12895" s="2">
        <v>5.3175689999999998</v>
      </c>
      <c r="F12895" s="2">
        <v>14.03994</v>
      </c>
      <c r="G12895" s="2">
        <v>1.925621</v>
      </c>
      <c r="H12895" s="2">
        <v>1.9615940000000001</v>
      </c>
      <c r="J12895" s="2">
        <v>14.04275</v>
      </c>
      <c r="K12895" s="2">
        <v>0.62674099999999999</v>
      </c>
      <c r="L12895" s="2">
        <v>0.112703</v>
      </c>
    </row>
    <row r="12896" spans="1:12" x14ac:dyDescent="0.2">
      <c r="A12896" s="2">
        <v>14.04345</v>
      </c>
      <c r="B12896" s="2">
        <v>33.847200000000001</v>
      </c>
      <c r="C12896" s="2">
        <v>11.75177</v>
      </c>
      <c r="D12896" s="2">
        <v>5.3233600000000001</v>
      </c>
      <c r="F12896" s="2">
        <v>14.04064</v>
      </c>
      <c r="G12896" s="2">
        <v>1.9270480000000001</v>
      </c>
      <c r="H12896" s="2">
        <v>1.963684</v>
      </c>
      <c r="J12896" s="2">
        <v>14.04345</v>
      </c>
      <c r="K12896" s="2">
        <v>0.62666299999999997</v>
      </c>
      <c r="L12896" s="2">
        <v>0.111911</v>
      </c>
    </row>
    <row r="12897" spans="1:12" x14ac:dyDescent="0.2">
      <c r="A12897" s="2">
        <v>14.04415</v>
      </c>
      <c r="B12897" s="2">
        <v>33.83475</v>
      </c>
      <c r="C12897" s="2">
        <v>11.79397</v>
      </c>
      <c r="D12897" s="2">
        <v>5.3292270000000004</v>
      </c>
      <c r="F12897" s="2">
        <v>14.04134</v>
      </c>
      <c r="G12897" s="2">
        <v>1.9288179999999999</v>
      </c>
      <c r="H12897" s="2">
        <v>1.96553</v>
      </c>
      <c r="J12897" s="2">
        <v>14.04415</v>
      </c>
      <c r="K12897" s="2">
        <v>0.62725600000000004</v>
      </c>
      <c r="L12897" s="2">
        <v>0.11096300000000001</v>
      </c>
    </row>
    <row r="12898" spans="1:12" x14ac:dyDescent="0.2">
      <c r="A12898" s="2">
        <v>14.04485</v>
      </c>
      <c r="B12898" s="2">
        <v>33.822699999999998</v>
      </c>
      <c r="C12898" s="2">
        <v>11.836880000000001</v>
      </c>
      <c r="D12898" s="2">
        <v>5.3353149999999996</v>
      </c>
      <c r="F12898" s="2">
        <v>14.04205</v>
      </c>
      <c r="G12898" s="2">
        <v>1.9303360000000001</v>
      </c>
      <c r="H12898" s="2">
        <v>1.966942</v>
      </c>
      <c r="J12898" s="2">
        <v>14.04485</v>
      </c>
      <c r="K12898" s="2">
        <v>0.62701399999999996</v>
      </c>
      <c r="L12898" s="2">
        <v>0.110669</v>
      </c>
    </row>
    <row r="12899" spans="1:12" x14ac:dyDescent="0.2">
      <c r="A12899" s="2">
        <v>14.04555</v>
      </c>
      <c r="B12899" s="2">
        <v>33.810870000000001</v>
      </c>
      <c r="C12899" s="2">
        <v>11.88063</v>
      </c>
      <c r="D12899" s="2">
        <v>5.3416399999999999</v>
      </c>
      <c r="F12899" s="2">
        <v>14.04275</v>
      </c>
      <c r="G12899" s="2">
        <v>1.9326019999999999</v>
      </c>
      <c r="H12899" s="2">
        <v>1.9688490000000001</v>
      </c>
      <c r="J12899" s="2">
        <v>14.04555</v>
      </c>
      <c r="K12899" s="2">
        <v>0.62694499999999997</v>
      </c>
      <c r="L12899" s="2">
        <v>0.110543</v>
      </c>
    </row>
    <row r="12900" spans="1:12" x14ac:dyDescent="0.2">
      <c r="A12900" s="2">
        <v>14.046250000000001</v>
      </c>
      <c r="B12900" s="2">
        <v>33.79853</v>
      </c>
      <c r="C12900" s="2">
        <v>11.924110000000001</v>
      </c>
      <c r="D12900" s="2">
        <v>5.3474909999999998</v>
      </c>
      <c r="F12900" s="2">
        <v>14.04345</v>
      </c>
      <c r="G12900" s="2">
        <v>1.9344250000000001</v>
      </c>
      <c r="H12900" s="2">
        <v>1.970901</v>
      </c>
      <c r="J12900" s="2">
        <v>14.046250000000001</v>
      </c>
      <c r="K12900" s="2">
        <v>0.62797899999999995</v>
      </c>
      <c r="L12900" s="2">
        <v>0.1105</v>
      </c>
    </row>
    <row r="12901" spans="1:12" x14ac:dyDescent="0.2">
      <c r="A12901" s="2">
        <v>14.04696</v>
      </c>
      <c r="B12901" s="2">
        <v>33.78613</v>
      </c>
      <c r="C12901" s="2">
        <v>11.967599999999999</v>
      </c>
      <c r="D12901" s="2">
        <v>5.3529920000000004</v>
      </c>
      <c r="F12901" s="2">
        <v>14.04415</v>
      </c>
      <c r="G12901" s="2">
        <v>1.936539</v>
      </c>
      <c r="H12901" s="2">
        <v>1.9726330000000001</v>
      </c>
      <c r="J12901" s="2">
        <v>14.04696</v>
      </c>
      <c r="K12901" s="2">
        <v>0.62799799999999995</v>
      </c>
      <c r="L12901" s="2">
        <v>0.11107300000000001</v>
      </c>
    </row>
    <row r="12902" spans="1:12" x14ac:dyDescent="0.2">
      <c r="A12902" s="2">
        <v>14.04766</v>
      </c>
      <c r="B12902" s="2">
        <v>33.774059999999999</v>
      </c>
      <c r="C12902" s="2">
        <v>12.010590000000001</v>
      </c>
      <c r="D12902" s="2">
        <v>5.359019</v>
      </c>
      <c r="F12902" s="2">
        <v>14.04485</v>
      </c>
      <c r="G12902" s="2">
        <v>1.938339</v>
      </c>
      <c r="H12902" s="2">
        <v>1.975082</v>
      </c>
      <c r="J12902" s="2">
        <v>14.04766</v>
      </c>
      <c r="K12902" s="2">
        <v>0.62725600000000004</v>
      </c>
      <c r="L12902" s="2">
        <v>0.11114</v>
      </c>
    </row>
    <row r="12903" spans="1:12" x14ac:dyDescent="0.2">
      <c r="A12903" s="2">
        <v>14.048360000000001</v>
      </c>
      <c r="B12903" s="2">
        <v>33.761989999999997</v>
      </c>
      <c r="C12903" s="2">
        <v>12.054790000000001</v>
      </c>
      <c r="D12903" s="2">
        <v>5.3649319999999996</v>
      </c>
      <c r="F12903" s="2">
        <v>14.04555</v>
      </c>
      <c r="G12903" s="2">
        <v>1.940315</v>
      </c>
      <c r="H12903" s="2">
        <v>1.976944</v>
      </c>
      <c r="J12903" s="2">
        <v>14.048360000000001</v>
      </c>
      <c r="K12903" s="2">
        <v>0.62722800000000001</v>
      </c>
      <c r="L12903" s="2">
        <v>0.111416</v>
      </c>
    </row>
    <row r="12904" spans="1:12" x14ac:dyDescent="0.2">
      <c r="A12904" s="2">
        <v>14.049060000000001</v>
      </c>
      <c r="B12904" s="2">
        <v>33.749630000000003</v>
      </c>
      <c r="C12904" s="2">
        <v>12.098929999999999</v>
      </c>
      <c r="D12904" s="2">
        <v>5.3708220000000004</v>
      </c>
      <c r="F12904" s="2">
        <v>14.046250000000001</v>
      </c>
      <c r="G12904" s="2">
        <v>1.941643</v>
      </c>
      <c r="H12904" s="2">
        <v>1.9781949999999999</v>
      </c>
      <c r="J12904" s="2">
        <v>14.049060000000001</v>
      </c>
      <c r="K12904" s="2">
        <v>0.62677700000000003</v>
      </c>
      <c r="L12904" s="2">
        <v>0.111832</v>
      </c>
    </row>
    <row r="12905" spans="1:12" x14ac:dyDescent="0.2">
      <c r="A12905" s="2">
        <v>14.049759999999999</v>
      </c>
      <c r="B12905" s="2">
        <v>33.737520000000004</v>
      </c>
      <c r="C12905" s="2">
        <v>12.14363</v>
      </c>
      <c r="D12905" s="2">
        <v>5.3767120000000004</v>
      </c>
      <c r="F12905" s="2">
        <v>14.04696</v>
      </c>
      <c r="G12905" s="2">
        <v>1.943886</v>
      </c>
      <c r="H12905" s="2">
        <v>1.979187</v>
      </c>
      <c r="J12905" s="2">
        <v>14.049759999999999</v>
      </c>
      <c r="K12905" s="2">
        <v>0.62723099999999998</v>
      </c>
      <c r="L12905" s="2">
        <v>0.111752</v>
      </c>
    </row>
    <row r="12906" spans="1:12" x14ac:dyDescent="0.2">
      <c r="A12906" s="2">
        <v>14.050459999999999</v>
      </c>
      <c r="B12906" s="2">
        <v>33.725810000000003</v>
      </c>
      <c r="C12906" s="2">
        <v>12.18805</v>
      </c>
      <c r="D12906" s="2">
        <v>5.3831360000000004</v>
      </c>
      <c r="F12906" s="2">
        <v>14.04766</v>
      </c>
      <c r="G12906" s="2">
        <v>1.94529</v>
      </c>
      <c r="H12906" s="2">
        <v>1.9810179999999999</v>
      </c>
      <c r="J12906" s="2">
        <v>14.050459999999999</v>
      </c>
      <c r="K12906" s="2">
        <v>0.62765700000000002</v>
      </c>
      <c r="L12906" s="2">
        <v>0.111401</v>
      </c>
    </row>
    <row r="12907" spans="1:12" x14ac:dyDescent="0.2">
      <c r="A12907" s="2">
        <v>14.051159999999999</v>
      </c>
      <c r="B12907" s="2">
        <v>33.714979999999997</v>
      </c>
      <c r="C12907" s="2">
        <v>12.233449999999999</v>
      </c>
      <c r="D12907" s="2">
        <v>5.3893459999999997</v>
      </c>
      <c r="F12907" s="2">
        <v>14.048360000000001</v>
      </c>
      <c r="G12907" s="2">
        <v>1.9467620000000001</v>
      </c>
      <c r="H12907" s="2">
        <v>1.9830319999999999</v>
      </c>
      <c r="J12907" s="2">
        <v>14.051159999999999</v>
      </c>
      <c r="K12907" s="2">
        <v>0.62762399999999996</v>
      </c>
      <c r="L12907" s="2">
        <v>0.111871</v>
      </c>
    </row>
    <row r="12908" spans="1:12" x14ac:dyDescent="0.2">
      <c r="A12908" s="2">
        <v>14.051869999999999</v>
      </c>
      <c r="B12908" s="2">
        <v>33.704259999999998</v>
      </c>
      <c r="C12908" s="2">
        <v>12.278930000000001</v>
      </c>
      <c r="D12908" s="2">
        <v>5.3959609999999998</v>
      </c>
      <c r="F12908" s="2">
        <v>14.049060000000001</v>
      </c>
      <c r="G12908" s="2">
        <v>1.948296</v>
      </c>
      <c r="H12908" s="2">
        <v>1.984604</v>
      </c>
      <c r="J12908" s="2">
        <v>14.051869999999999</v>
      </c>
      <c r="K12908" s="2">
        <v>0.62831300000000001</v>
      </c>
      <c r="L12908" s="2">
        <v>0.11153200000000001</v>
      </c>
    </row>
    <row r="12909" spans="1:12" x14ac:dyDescent="0.2">
      <c r="A12909" s="2">
        <v>14.052569999999999</v>
      </c>
      <c r="B12909" s="2">
        <v>33.693060000000003</v>
      </c>
      <c r="C12909" s="2">
        <v>12.324999999999999</v>
      </c>
      <c r="D12909" s="2">
        <v>5.4020720000000004</v>
      </c>
      <c r="F12909" s="2">
        <v>14.049759999999999</v>
      </c>
      <c r="G12909" s="2">
        <v>1.949951</v>
      </c>
      <c r="H12909" s="2">
        <v>1.9864649999999999</v>
      </c>
      <c r="J12909" s="2">
        <v>14.052569999999999</v>
      </c>
      <c r="K12909" s="2">
        <v>0.62854399999999999</v>
      </c>
      <c r="L12909" s="2">
        <v>0.111153</v>
      </c>
    </row>
    <row r="12910" spans="1:12" x14ac:dyDescent="0.2">
      <c r="A12910" s="2">
        <v>14.053269999999999</v>
      </c>
      <c r="B12910" s="2">
        <v>33.681449999999998</v>
      </c>
      <c r="C12910" s="2">
        <v>12.37153</v>
      </c>
      <c r="D12910" s="2">
        <v>5.4080690000000002</v>
      </c>
      <c r="F12910" s="2">
        <v>14.050459999999999</v>
      </c>
      <c r="G12910" s="2">
        <v>1.9511639999999999</v>
      </c>
      <c r="H12910" s="2">
        <v>1.988602</v>
      </c>
      <c r="J12910" s="2">
        <v>14.053269999999999</v>
      </c>
      <c r="K12910" s="2">
        <v>0.62831300000000001</v>
      </c>
      <c r="L12910" s="2">
        <v>0.111189</v>
      </c>
    </row>
    <row r="12911" spans="1:12" x14ac:dyDescent="0.2">
      <c r="A12911" s="2">
        <v>14.05397</v>
      </c>
      <c r="B12911" s="2">
        <v>33.66995</v>
      </c>
      <c r="C12911" s="2">
        <v>12.41863</v>
      </c>
      <c r="D12911" s="2">
        <v>5.4146000000000001</v>
      </c>
      <c r="F12911" s="2">
        <v>14.051159999999999</v>
      </c>
      <c r="G12911" s="2">
        <v>1.9519580000000001</v>
      </c>
      <c r="H12911" s="2">
        <v>1.9904170000000001</v>
      </c>
      <c r="J12911" s="2">
        <v>14.05397</v>
      </c>
      <c r="K12911" s="2">
        <v>0.62856100000000004</v>
      </c>
      <c r="L12911" s="2">
        <v>0.111022</v>
      </c>
    </row>
    <row r="12912" spans="1:12" x14ac:dyDescent="0.2">
      <c r="A12912" s="2">
        <v>14.05467</v>
      </c>
      <c r="B12912" s="2">
        <v>33.658459999999998</v>
      </c>
      <c r="C12912" s="2">
        <v>12.465719999999999</v>
      </c>
      <c r="D12912" s="2">
        <v>5.4209319999999996</v>
      </c>
      <c r="F12912" s="2">
        <v>14.051869999999999</v>
      </c>
      <c r="G12912" s="2">
        <v>1.953476</v>
      </c>
      <c r="H12912" s="2">
        <v>1.992386</v>
      </c>
      <c r="J12912" s="2">
        <v>14.05467</v>
      </c>
      <c r="K12912" s="2">
        <v>0.62872099999999997</v>
      </c>
      <c r="L12912" s="2">
        <v>0.110886</v>
      </c>
    </row>
    <row r="12913" spans="1:12" x14ac:dyDescent="0.2">
      <c r="A12913" s="2">
        <v>14.05537</v>
      </c>
      <c r="B12913" s="2">
        <v>33.646479999999997</v>
      </c>
      <c r="C12913" s="2">
        <v>12.512790000000001</v>
      </c>
      <c r="D12913" s="2">
        <v>5.4275089999999997</v>
      </c>
      <c r="F12913" s="2">
        <v>14.052569999999999</v>
      </c>
      <c r="G12913" s="2">
        <v>1.955009</v>
      </c>
      <c r="H12913" s="2">
        <v>1.9939880000000001</v>
      </c>
      <c r="J12913" s="2">
        <v>14.05537</v>
      </c>
      <c r="K12913" s="2">
        <v>0.62901499999999999</v>
      </c>
      <c r="L12913" s="2">
        <v>0.110706</v>
      </c>
    </row>
    <row r="12914" spans="1:12" x14ac:dyDescent="0.2">
      <c r="A12914" s="2">
        <v>14.05607</v>
      </c>
      <c r="B12914" s="2">
        <v>33.635060000000003</v>
      </c>
      <c r="C12914" s="2">
        <v>12.56034</v>
      </c>
      <c r="D12914" s="2">
        <v>5.4338870000000004</v>
      </c>
      <c r="F12914" s="2">
        <v>14.053269999999999</v>
      </c>
      <c r="G12914" s="2">
        <v>1.9565729999999999</v>
      </c>
      <c r="H12914" s="2">
        <v>1.9954829999999999</v>
      </c>
      <c r="J12914" s="2">
        <v>14.05607</v>
      </c>
      <c r="K12914" s="2">
        <v>0.62894399999999995</v>
      </c>
      <c r="L12914" s="2">
        <v>0.110642</v>
      </c>
    </row>
    <row r="12915" spans="1:12" x14ac:dyDescent="0.2">
      <c r="A12915" s="2">
        <v>14.05677</v>
      </c>
      <c r="B12915" s="2">
        <v>33.623449999999998</v>
      </c>
      <c r="C12915" s="2">
        <v>12.60788</v>
      </c>
      <c r="D12915" s="2">
        <v>5.4396769999999997</v>
      </c>
      <c r="F12915" s="2">
        <v>14.05397</v>
      </c>
      <c r="G12915" s="2">
        <v>1.9581679999999999</v>
      </c>
      <c r="H12915" s="2">
        <v>1.9978560000000001</v>
      </c>
      <c r="J12915" s="2">
        <v>14.05677</v>
      </c>
      <c r="K12915" s="2">
        <v>0.62863100000000005</v>
      </c>
      <c r="L12915" s="2">
        <v>0.110833</v>
      </c>
    </row>
    <row r="12916" spans="1:12" x14ac:dyDescent="0.2">
      <c r="A12916" s="2">
        <v>14.05748</v>
      </c>
      <c r="B12916" s="2">
        <v>33.612630000000003</v>
      </c>
      <c r="C12916" s="2">
        <v>12.655530000000001</v>
      </c>
      <c r="D12916" s="2">
        <v>5.4457579999999997</v>
      </c>
      <c r="F12916" s="2">
        <v>14.05467</v>
      </c>
      <c r="G12916" s="2">
        <v>1.9599150000000001</v>
      </c>
      <c r="H12916" s="2">
        <v>1.9996339999999999</v>
      </c>
      <c r="J12916" s="2">
        <v>14.05748</v>
      </c>
      <c r="K12916" s="2">
        <v>0.62890400000000002</v>
      </c>
      <c r="L12916" s="2">
        <v>0.110925</v>
      </c>
    </row>
    <row r="12917" spans="1:12" x14ac:dyDescent="0.2">
      <c r="A12917" s="2">
        <v>14.05818</v>
      </c>
      <c r="B12917" s="2">
        <v>33.601849999999999</v>
      </c>
      <c r="C12917" s="2">
        <v>12.70363</v>
      </c>
      <c r="D12917" s="2">
        <v>5.4522430000000002</v>
      </c>
      <c r="F12917" s="2">
        <v>14.05537</v>
      </c>
      <c r="G12917" s="2">
        <v>1.9615940000000001</v>
      </c>
      <c r="H12917" s="2">
        <v>2.0012129999999999</v>
      </c>
      <c r="J12917" s="2">
        <v>14.05818</v>
      </c>
      <c r="K12917" s="2">
        <v>0.62892099999999995</v>
      </c>
      <c r="L12917" s="2">
        <v>0.110342</v>
      </c>
    </row>
    <row r="12918" spans="1:12" x14ac:dyDescent="0.2">
      <c r="A12918" s="2">
        <v>14.05888</v>
      </c>
      <c r="B12918" s="2">
        <v>33.590110000000003</v>
      </c>
      <c r="C12918" s="2">
        <v>12.7517</v>
      </c>
      <c r="D12918" s="2">
        <v>5.4578740000000003</v>
      </c>
      <c r="F12918" s="2">
        <v>14.05607</v>
      </c>
      <c r="G12918" s="2">
        <v>1.963684</v>
      </c>
      <c r="H12918" s="2">
        <v>2.0034709999999998</v>
      </c>
      <c r="J12918" s="2">
        <v>14.05888</v>
      </c>
      <c r="K12918" s="2">
        <v>0.62884899999999999</v>
      </c>
      <c r="L12918" s="2">
        <v>0.109988</v>
      </c>
    </row>
    <row r="12919" spans="1:12" x14ac:dyDescent="0.2">
      <c r="A12919" s="2">
        <v>14.05958</v>
      </c>
      <c r="B12919" s="2">
        <v>33.578919999999997</v>
      </c>
      <c r="C12919" s="2">
        <v>12.799939999999999</v>
      </c>
      <c r="D12919" s="2">
        <v>5.4632290000000001</v>
      </c>
      <c r="F12919" s="2">
        <v>14.05677</v>
      </c>
      <c r="G12919" s="2">
        <v>1.96553</v>
      </c>
      <c r="H12919" s="2">
        <v>2.005417</v>
      </c>
      <c r="J12919" s="2">
        <v>14.05958</v>
      </c>
      <c r="K12919" s="2">
        <v>0.62944999999999995</v>
      </c>
      <c r="L12919" s="2">
        <v>0.109791</v>
      </c>
    </row>
    <row r="12920" spans="1:12" x14ac:dyDescent="0.2">
      <c r="A12920" s="2">
        <v>14.060280000000001</v>
      </c>
      <c r="B12920" s="2">
        <v>33.567399999999999</v>
      </c>
      <c r="C12920" s="2">
        <v>12.849460000000001</v>
      </c>
      <c r="D12920" s="2">
        <v>5.4687229999999998</v>
      </c>
      <c r="F12920" s="2">
        <v>14.05748</v>
      </c>
      <c r="G12920" s="2">
        <v>1.966942</v>
      </c>
      <c r="H12920" s="2">
        <v>2.0064769999999998</v>
      </c>
      <c r="J12920" s="2">
        <v>14.060280000000001</v>
      </c>
      <c r="K12920" s="2">
        <v>0.63000500000000004</v>
      </c>
      <c r="L12920" s="2">
        <v>0.109443</v>
      </c>
    </row>
    <row r="12921" spans="1:12" x14ac:dyDescent="0.2">
      <c r="A12921" s="2">
        <v>14.060980000000001</v>
      </c>
      <c r="B12921" s="2">
        <v>33.556370000000001</v>
      </c>
      <c r="C12921" s="2">
        <v>12.898849999999999</v>
      </c>
      <c r="D12921" s="2">
        <v>5.4740019999999996</v>
      </c>
      <c r="F12921" s="2">
        <v>14.05818</v>
      </c>
      <c r="G12921" s="2">
        <v>1.9688490000000001</v>
      </c>
      <c r="H12921" s="2">
        <v>2.0084</v>
      </c>
      <c r="J12921" s="2">
        <v>14.060980000000001</v>
      </c>
      <c r="K12921" s="2">
        <v>0.63025500000000001</v>
      </c>
      <c r="L12921" s="2">
        <v>0.10952099999999999</v>
      </c>
    </row>
    <row r="12922" spans="1:12" x14ac:dyDescent="0.2">
      <c r="A12922" s="2">
        <v>14.061680000000001</v>
      </c>
      <c r="B12922" s="2">
        <v>33.545310000000001</v>
      </c>
      <c r="C12922" s="2">
        <v>12.94777</v>
      </c>
      <c r="D12922" s="2">
        <v>5.4795259999999999</v>
      </c>
      <c r="F12922" s="2">
        <v>14.05888</v>
      </c>
      <c r="G12922" s="2">
        <v>1.970901</v>
      </c>
      <c r="H12922" s="2">
        <v>2.0102769999999999</v>
      </c>
      <c r="J12922" s="2">
        <v>14.061680000000001</v>
      </c>
      <c r="K12922" s="2">
        <v>0.63086900000000001</v>
      </c>
      <c r="L12922" s="2">
        <v>0.11054799999999999</v>
      </c>
    </row>
    <row r="12923" spans="1:12" x14ac:dyDescent="0.2">
      <c r="A12923" s="2">
        <v>14.062390000000001</v>
      </c>
      <c r="B12923" s="2">
        <v>33.534100000000002</v>
      </c>
      <c r="C12923" s="2">
        <v>12.99715</v>
      </c>
      <c r="D12923" s="2">
        <v>5.4856600000000002</v>
      </c>
      <c r="F12923" s="2">
        <v>14.05958</v>
      </c>
      <c r="G12923" s="2">
        <v>1.9726330000000001</v>
      </c>
      <c r="H12923" s="2">
        <v>2.0118260000000001</v>
      </c>
      <c r="J12923" s="2">
        <v>14.062390000000001</v>
      </c>
      <c r="K12923" s="2">
        <v>0.63166199999999995</v>
      </c>
      <c r="L12923" s="2">
        <v>0.111136</v>
      </c>
    </row>
    <row r="12924" spans="1:12" x14ac:dyDescent="0.2">
      <c r="A12924" s="2">
        <v>14.063090000000001</v>
      </c>
      <c r="B12924" s="2">
        <v>33.52299</v>
      </c>
      <c r="C12924" s="2">
        <v>13.04692</v>
      </c>
      <c r="D12924" s="2">
        <v>5.4923510000000002</v>
      </c>
      <c r="F12924" s="2">
        <v>14.060280000000001</v>
      </c>
      <c r="G12924" s="2">
        <v>1.975082</v>
      </c>
      <c r="H12924" s="2">
        <v>2.014046</v>
      </c>
      <c r="J12924" s="2">
        <v>14.063090000000001</v>
      </c>
      <c r="K12924" s="2">
        <v>0.63209499999999996</v>
      </c>
      <c r="L12924" s="2">
        <v>0.111355</v>
      </c>
    </row>
    <row r="12925" spans="1:12" x14ac:dyDescent="0.2">
      <c r="A12925" s="2">
        <v>14.063789999999999</v>
      </c>
      <c r="B12925" s="2">
        <v>33.511920000000003</v>
      </c>
      <c r="C12925" s="2">
        <v>13.09788</v>
      </c>
      <c r="D12925" s="2">
        <v>5.4990490000000003</v>
      </c>
      <c r="F12925" s="2">
        <v>14.060980000000001</v>
      </c>
      <c r="G12925" s="2">
        <v>1.976944</v>
      </c>
      <c r="H12925" s="2">
        <v>2.0157620000000001</v>
      </c>
      <c r="J12925" s="2">
        <v>14.063789999999999</v>
      </c>
      <c r="K12925" s="2">
        <v>0.63227100000000003</v>
      </c>
      <c r="L12925" s="2">
        <v>0.111414</v>
      </c>
    </row>
    <row r="12926" spans="1:12" x14ac:dyDescent="0.2">
      <c r="A12926" s="2">
        <v>14.064489999999999</v>
      </c>
      <c r="B12926" s="2">
        <v>33.501049999999999</v>
      </c>
      <c r="C12926" s="2">
        <v>13.148569999999999</v>
      </c>
      <c r="D12926" s="2">
        <v>5.5058090000000002</v>
      </c>
      <c r="F12926" s="2">
        <v>14.061680000000001</v>
      </c>
      <c r="G12926" s="2">
        <v>1.9781949999999999</v>
      </c>
      <c r="H12926" s="2">
        <v>2.0178759999999998</v>
      </c>
      <c r="J12926" s="2">
        <v>14.064489999999999</v>
      </c>
      <c r="K12926" s="2">
        <v>0.63245399999999996</v>
      </c>
      <c r="L12926" s="2">
        <v>0.11112</v>
      </c>
    </row>
    <row r="12927" spans="1:12" x14ac:dyDescent="0.2">
      <c r="A12927" s="2">
        <v>14.065189999999999</v>
      </c>
      <c r="B12927" s="2">
        <v>33.489660000000001</v>
      </c>
      <c r="C12927" s="2">
        <v>13.19904</v>
      </c>
      <c r="D12927" s="2">
        <v>5.512721</v>
      </c>
      <c r="F12927" s="2">
        <v>14.062390000000001</v>
      </c>
      <c r="G12927" s="2">
        <v>1.979187</v>
      </c>
      <c r="H12927" s="2">
        <v>2.019577</v>
      </c>
      <c r="J12927" s="2">
        <v>14.065189999999999</v>
      </c>
      <c r="K12927" s="2">
        <v>0.63252399999999998</v>
      </c>
      <c r="L12927" s="2">
        <v>0.111355</v>
      </c>
    </row>
    <row r="12928" spans="1:12" x14ac:dyDescent="0.2">
      <c r="A12928" s="2">
        <v>14.06589</v>
      </c>
      <c r="B12928" s="2">
        <v>33.478409999999997</v>
      </c>
      <c r="C12928" s="2">
        <v>13.24952</v>
      </c>
      <c r="D12928" s="2">
        <v>5.519336</v>
      </c>
      <c r="F12928" s="2">
        <v>14.063090000000001</v>
      </c>
      <c r="G12928" s="2">
        <v>1.9810179999999999</v>
      </c>
      <c r="H12928" s="2">
        <v>2.0216370000000001</v>
      </c>
      <c r="J12928" s="2">
        <v>14.06589</v>
      </c>
      <c r="K12928" s="2">
        <v>0.63303699999999996</v>
      </c>
      <c r="L12928" s="2">
        <v>0.111091</v>
      </c>
    </row>
    <row r="12929" spans="1:12" x14ac:dyDescent="0.2">
      <c r="A12929" s="2">
        <v>14.06659</v>
      </c>
      <c r="B12929" s="2">
        <v>33.467399999999998</v>
      </c>
      <c r="C12929" s="2">
        <v>13.30111</v>
      </c>
      <c r="D12929" s="2">
        <v>5.5259200000000002</v>
      </c>
      <c r="F12929" s="2">
        <v>14.063789999999999</v>
      </c>
      <c r="G12929" s="2">
        <v>1.9830319999999999</v>
      </c>
      <c r="H12929" s="2">
        <v>2.0230260000000002</v>
      </c>
      <c r="J12929" s="2">
        <v>14.06659</v>
      </c>
      <c r="K12929" s="2">
        <v>0.63305500000000003</v>
      </c>
      <c r="L12929" s="2">
        <v>0.11074299999999999</v>
      </c>
    </row>
    <row r="12930" spans="1:12" x14ac:dyDescent="0.2">
      <c r="A12930" s="2">
        <v>14.067299999999999</v>
      </c>
      <c r="B12930" s="2">
        <v>33.455930000000002</v>
      </c>
      <c r="C12930" s="2">
        <v>13.3527</v>
      </c>
      <c r="D12930" s="2">
        <v>5.5325350000000002</v>
      </c>
      <c r="F12930" s="2">
        <v>14.064489999999999</v>
      </c>
      <c r="G12930" s="2">
        <v>1.984604</v>
      </c>
      <c r="H12930" s="2">
        <v>2.025414</v>
      </c>
      <c r="J12930" s="2">
        <v>14.067299999999999</v>
      </c>
      <c r="K12930" s="2">
        <v>0.63349100000000003</v>
      </c>
      <c r="L12930" s="2">
        <v>0.11032</v>
      </c>
    </row>
    <row r="12931" spans="1:12" x14ac:dyDescent="0.2">
      <c r="A12931" s="2">
        <v>14.068</v>
      </c>
      <c r="B12931" s="2">
        <v>33.445030000000003</v>
      </c>
      <c r="C12931" s="2">
        <v>13.40456</v>
      </c>
      <c r="D12931" s="2">
        <v>5.539523</v>
      </c>
      <c r="F12931" s="2">
        <v>14.065189999999999</v>
      </c>
      <c r="G12931" s="2">
        <v>1.9864649999999999</v>
      </c>
      <c r="H12931" s="2">
        <v>2.027031</v>
      </c>
      <c r="J12931" s="2">
        <v>14.068</v>
      </c>
      <c r="K12931" s="2">
        <v>0.63392400000000004</v>
      </c>
      <c r="L12931" s="2">
        <v>0.110225</v>
      </c>
    </row>
    <row r="12932" spans="1:12" x14ac:dyDescent="0.2">
      <c r="A12932" s="2">
        <v>14.0687</v>
      </c>
      <c r="B12932" s="2">
        <v>33.433619999999998</v>
      </c>
      <c r="C12932" s="2">
        <v>13.456379999999999</v>
      </c>
      <c r="D12932" s="2">
        <v>5.5466949999999997</v>
      </c>
      <c r="F12932" s="2">
        <v>14.06589</v>
      </c>
      <c r="G12932" s="2">
        <v>1.988602</v>
      </c>
      <c r="H12932" s="2">
        <v>2.0292050000000001</v>
      </c>
      <c r="J12932" s="2">
        <v>14.0687</v>
      </c>
      <c r="K12932" s="2">
        <v>0.63435699999999995</v>
      </c>
      <c r="L12932" s="2">
        <v>0.109662</v>
      </c>
    </row>
    <row r="12933" spans="1:12" x14ac:dyDescent="0.2">
      <c r="A12933" s="2">
        <v>14.0694</v>
      </c>
      <c r="B12933" s="2">
        <v>33.422460000000001</v>
      </c>
      <c r="C12933" s="2">
        <v>13.50895</v>
      </c>
      <c r="D12933" s="2">
        <v>5.5533780000000004</v>
      </c>
      <c r="F12933" s="2">
        <v>14.06659</v>
      </c>
      <c r="G12933" s="2">
        <v>1.9904170000000001</v>
      </c>
      <c r="H12933" s="2">
        <v>2.0311360000000001</v>
      </c>
      <c r="J12933" s="2">
        <v>14.0694</v>
      </c>
      <c r="K12933" s="2">
        <v>0.633884</v>
      </c>
      <c r="L12933" s="2">
        <v>0.109843</v>
      </c>
    </row>
    <row r="12934" spans="1:12" x14ac:dyDescent="0.2">
      <c r="A12934" s="2">
        <v>14.0701</v>
      </c>
      <c r="B12934" s="2">
        <v>33.4114</v>
      </c>
      <c r="C12934" s="2">
        <v>13.56105</v>
      </c>
      <c r="D12934" s="2">
        <v>5.5598789999999996</v>
      </c>
      <c r="F12934" s="2">
        <v>14.067299999999999</v>
      </c>
      <c r="G12934" s="2">
        <v>1.992386</v>
      </c>
      <c r="H12934" s="2">
        <v>2.0332029999999999</v>
      </c>
      <c r="J12934" s="2">
        <v>14.0701</v>
      </c>
      <c r="K12934" s="2">
        <v>0.63469100000000001</v>
      </c>
      <c r="L12934" s="2">
        <v>0.10979700000000001</v>
      </c>
    </row>
    <row r="12935" spans="1:12" x14ac:dyDescent="0.2">
      <c r="A12935" s="2">
        <v>14.0708</v>
      </c>
      <c r="B12935" s="2">
        <v>33.400280000000002</v>
      </c>
      <c r="C12935" s="2">
        <v>13.613799999999999</v>
      </c>
      <c r="D12935" s="2">
        <v>5.5664930000000004</v>
      </c>
      <c r="F12935" s="2">
        <v>14.068</v>
      </c>
      <c r="G12935" s="2">
        <v>1.9939880000000001</v>
      </c>
      <c r="H12935" s="2">
        <v>2.0345759999999999</v>
      </c>
      <c r="J12935" s="2">
        <v>14.0708</v>
      </c>
      <c r="K12935" s="2">
        <v>0.634884</v>
      </c>
      <c r="L12935" s="2">
        <v>0.10989400000000001</v>
      </c>
    </row>
    <row r="12936" spans="1:12" x14ac:dyDescent="0.2">
      <c r="A12936" s="2">
        <v>14.0715</v>
      </c>
      <c r="B12936" s="2">
        <v>33.389270000000003</v>
      </c>
      <c r="C12936" s="2">
        <v>13.666550000000001</v>
      </c>
      <c r="D12936" s="2">
        <v>5.5729709999999999</v>
      </c>
      <c r="F12936" s="2">
        <v>14.0687</v>
      </c>
      <c r="G12936" s="2">
        <v>1.9954829999999999</v>
      </c>
      <c r="H12936" s="2">
        <v>2.0360870000000002</v>
      </c>
      <c r="J12936" s="2">
        <v>14.0715</v>
      </c>
      <c r="K12936" s="2">
        <v>0.63524599999999998</v>
      </c>
      <c r="L12936" s="2">
        <v>0.11000799999999999</v>
      </c>
    </row>
    <row r="12937" spans="1:12" x14ac:dyDescent="0.2">
      <c r="A12937" s="2">
        <v>14.07221</v>
      </c>
      <c r="B12937" s="2">
        <v>33.378340000000001</v>
      </c>
      <c r="C12937" s="2">
        <v>13.719099999999999</v>
      </c>
      <c r="D12937" s="2">
        <v>5.5795779999999997</v>
      </c>
      <c r="F12937" s="2">
        <v>14.0694</v>
      </c>
      <c r="G12937" s="2">
        <v>1.9978560000000001</v>
      </c>
      <c r="H12937" s="2">
        <v>2.0379330000000002</v>
      </c>
      <c r="J12937" s="2">
        <v>14.07221</v>
      </c>
      <c r="K12937" s="2">
        <v>0.63584099999999999</v>
      </c>
      <c r="L12937" s="2">
        <v>0.110205</v>
      </c>
    </row>
    <row r="12938" spans="1:12" x14ac:dyDescent="0.2">
      <c r="A12938" s="2">
        <v>14.07291</v>
      </c>
      <c r="B12938" s="2">
        <v>33.367130000000003</v>
      </c>
      <c r="C12938" s="2">
        <v>13.7727</v>
      </c>
      <c r="D12938" s="2">
        <v>5.585979</v>
      </c>
      <c r="F12938" s="2">
        <v>14.0701</v>
      </c>
      <c r="G12938" s="2">
        <v>1.9996339999999999</v>
      </c>
      <c r="H12938" s="2">
        <v>2.0403210000000001</v>
      </c>
      <c r="J12938" s="2">
        <v>14.07291</v>
      </c>
      <c r="K12938" s="2">
        <v>0.63537999999999994</v>
      </c>
      <c r="L12938" s="2">
        <v>0.110178</v>
      </c>
    </row>
    <row r="12939" spans="1:12" x14ac:dyDescent="0.2">
      <c r="A12939" s="2">
        <v>14.07361</v>
      </c>
      <c r="B12939" s="2">
        <v>33.356380000000001</v>
      </c>
      <c r="C12939" s="2">
        <v>13.8263</v>
      </c>
      <c r="D12939" s="2">
        <v>5.5919600000000003</v>
      </c>
      <c r="F12939" s="2">
        <v>14.0708</v>
      </c>
      <c r="G12939" s="2">
        <v>2.0012129999999999</v>
      </c>
      <c r="H12939" s="2">
        <v>2.0426639999999998</v>
      </c>
      <c r="J12939" s="2">
        <v>14.07361</v>
      </c>
      <c r="K12939" s="2">
        <v>0.63482099999999997</v>
      </c>
      <c r="L12939" s="2">
        <v>0.109676</v>
      </c>
    </row>
    <row r="12940" spans="1:12" x14ac:dyDescent="0.2">
      <c r="A12940" s="2">
        <v>14.074310000000001</v>
      </c>
      <c r="B12940" s="2">
        <v>33.34554</v>
      </c>
      <c r="C12940" s="2">
        <v>13.879390000000001</v>
      </c>
      <c r="D12940" s="2">
        <v>5.5979720000000004</v>
      </c>
      <c r="F12940" s="2">
        <v>14.0715</v>
      </c>
      <c r="G12940" s="2">
        <v>2.0034709999999998</v>
      </c>
      <c r="H12940" s="2">
        <v>2.044197</v>
      </c>
      <c r="J12940" s="2">
        <v>14.074310000000001</v>
      </c>
      <c r="K12940" s="2">
        <v>0.63462099999999999</v>
      </c>
      <c r="L12940" s="2">
        <v>0.109444</v>
      </c>
    </row>
    <row r="12941" spans="1:12" x14ac:dyDescent="0.2">
      <c r="A12941" s="2">
        <v>14.075010000000001</v>
      </c>
      <c r="B12941" s="2">
        <v>33.334820000000001</v>
      </c>
      <c r="C12941" s="2">
        <v>13.932410000000001</v>
      </c>
      <c r="D12941" s="2">
        <v>5.6043580000000004</v>
      </c>
      <c r="F12941" s="2">
        <v>14.07221</v>
      </c>
      <c r="G12941" s="2">
        <v>2.005417</v>
      </c>
      <c r="H12941" s="2">
        <v>2.0459749999999999</v>
      </c>
      <c r="J12941" s="2">
        <v>14.075010000000001</v>
      </c>
      <c r="K12941" s="2">
        <v>0.63464100000000001</v>
      </c>
      <c r="L12941" s="2">
        <v>0.109055</v>
      </c>
    </row>
    <row r="12942" spans="1:12" x14ac:dyDescent="0.2">
      <c r="A12942" s="2">
        <v>14.075710000000001</v>
      </c>
      <c r="B12942" s="2">
        <v>33.323900000000002</v>
      </c>
      <c r="C12942" s="2">
        <v>13.986129999999999</v>
      </c>
      <c r="D12942" s="2">
        <v>5.6107360000000002</v>
      </c>
      <c r="F12942" s="2">
        <v>14.07291</v>
      </c>
      <c r="G12942" s="2">
        <v>2.0064769999999998</v>
      </c>
      <c r="H12942" s="2">
        <v>2.047752</v>
      </c>
      <c r="J12942" s="2">
        <v>14.075710000000001</v>
      </c>
      <c r="K12942" s="2">
        <v>0.63482799999999995</v>
      </c>
      <c r="L12942" s="2">
        <v>0.108734</v>
      </c>
    </row>
    <row r="12943" spans="1:12" x14ac:dyDescent="0.2">
      <c r="A12943" s="2">
        <v>14.076409999999999</v>
      </c>
      <c r="B12943" s="2">
        <v>33.313160000000003</v>
      </c>
      <c r="C12943" s="2">
        <v>14.04091</v>
      </c>
      <c r="D12943" s="2">
        <v>5.617267</v>
      </c>
      <c r="F12943" s="2">
        <v>14.07361</v>
      </c>
      <c r="G12943" s="2">
        <v>2.0084</v>
      </c>
      <c r="H12943" s="2">
        <v>2.0496289999999999</v>
      </c>
      <c r="J12943" s="2">
        <v>14.076409999999999</v>
      </c>
      <c r="K12943" s="2">
        <v>0.63478299999999999</v>
      </c>
      <c r="L12943" s="2">
        <v>0.108585</v>
      </c>
    </row>
    <row r="12944" spans="1:12" x14ac:dyDescent="0.2">
      <c r="A12944" s="2">
        <v>14.077109999999999</v>
      </c>
      <c r="B12944" s="2">
        <v>33.302460000000004</v>
      </c>
      <c r="C12944" s="2">
        <v>14.095649999999999</v>
      </c>
      <c r="D12944" s="2">
        <v>5.6233019999999998</v>
      </c>
      <c r="F12944" s="2">
        <v>14.074310000000001</v>
      </c>
      <c r="G12944" s="2">
        <v>2.0102769999999999</v>
      </c>
      <c r="H12944" s="2">
        <v>2.0520399999999999</v>
      </c>
      <c r="J12944" s="2">
        <v>14.077109999999999</v>
      </c>
      <c r="K12944" s="2">
        <v>0.63474799999999998</v>
      </c>
      <c r="L12944" s="2">
        <v>0.10861</v>
      </c>
    </row>
    <row r="12945" spans="1:12" x14ac:dyDescent="0.2">
      <c r="A12945" s="2">
        <v>14.077819999999999</v>
      </c>
      <c r="B12945" s="2">
        <v>33.29157</v>
      </c>
      <c r="C12945" s="2">
        <v>14.15043</v>
      </c>
      <c r="D12945" s="2">
        <v>5.6296039999999996</v>
      </c>
      <c r="F12945" s="2">
        <v>14.075010000000001</v>
      </c>
      <c r="G12945" s="2">
        <v>2.0118260000000001</v>
      </c>
      <c r="H12945" s="2">
        <v>2.05484</v>
      </c>
      <c r="J12945" s="2">
        <v>14.077819999999999</v>
      </c>
      <c r="K12945" s="2">
        <v>0.63451199999999996</v>
      </c>
      <c r="L12945" s="2">
        <v>0.10872800000000001</v>
      </c>
    </row>
    <row r="12946" spans="1:12" x14ac:dyDescent="0.2">
      <c r="A12946" s="2">
        <v>14.078519999999999</v>
      </c>
      <c r="B12946" s="2">
        <v>33.2804</v>
      </c>
      <c r="C12946" s="2">
        <v>14.20607</v>
      </c>
      <c r="D12946" s="2">
        <v>5.6359969999999997</v>
      </c>
      <c r="F12946" s="2">
        <v>14.075710000000001</v>
      </c>
      <c r="G12946" s="2">
        <v>2.014046</v>
      </c>
      <c r="H12946" s="2">
        <v>2.0570979999999999</v>
      </c>
      <c r="J12946" s="2">
        <v>14.078519999999999</v>
      </c>
      <c r="K12946" s="2">
        <v>0.63480700000000001</v>
      </c>
      <c r="L12946" s="2">
        <v>0.109209</v>
      </c>
    </row>
    <row r="12947" spans="1:12" x14ac:dyDescent="0.2">
      <c r="A12947" s="2">
        <v>14.079219999999999</v>
      </c>
      <c r="B12947" s="2">
        <v>33.26979</v>
      </c>
      <c r="C12947" s="2">
        <v>14.26172</v>
      </c>
      <c r="D12947" s="2">
        <v>5.6428409999999998</v>
      </c>
      <c r="F12947" s="2">
        <v>14.076409999999999</v>
      </c>
      <c r="G12947" s="2">
        <v>2.0157620000000001</v>
      </c>
      <c r="H12947" s="2">
        <v>2.058929</v>
      </c>
      <c r="J12947" s="2">
        <v>14.079219999999999</v>
      </c>
      <c r="K12947" s="2">
        <v>0.63466199999999995</v>
      </c>
      <c r="L12947" s="2">
        <v>0.110127</v>
      </c>
    </row>
    <row r="12948" spans="1:12" x14ac:dyDescent="0.2">
      <c r="A12948" s="2">
        <v>14.07992</v>
      </c>
      <c r="B12948" s="2">
        <v>33.259279999999997</v>
      </c>
      <c r="C12948" s="2">
        <v>14.31737</v>
      </c>
      <c r="D12948" s="2">
        <v>5.6492570000000004</v>
      </c>
      <c r="F12948" s="2">
        <v>14.077109999999999</v>
      </c>
      <c r="G12948" s="2">
        <v>2.0178759999999998</v>
      </c>
      <c r="H12948" s="2">
        <v>2.0611649999999999</v>
      </c>
      <c r="J12948" s="2">
        <v>14.07992</v>
      </c>
      <c r="K12948" s="2">
        <v>0.63479399999999997</v>
      </c>
      <c r="L12948" s="2">
        <v>0.110055</v>
      </c>
    </row>
    <row r="12949" spans="1:12" x14ac:dyDescent="0.2">
      <c r="A12949" s="2">
        <v>14.08062</v>
      </c>
      <c r="B12949" s="2">
        <v>33.248919999999998</v>
      </c>
      <c r="C12949" s="2">
        <v>14.373189999999999</v>
      </c>
      <c r="D12949" s="2">
        <v>5.6558330000000003</v>
      </c>
      <c r="F12949" s="2">
        <v>14.077819999999999</v>
      </c>
      <c r="G12949" s="2">
        <v>2.019577</v>
      </c>
      <c r="H12949" s="2">
        <v>2.0629960000000001</v>
      </c>
      <c r="J12949" s="2">
        <v>14.08062</v>
      </c>
      <c r="K12949" s="2">
        <v>0.63476900000000003</v>
      </c>
      <c r="L12949" s="2">
        <v>0.11000699999999999</v>
      </c>
    </row>
    <row r="12950" spans="1:12" x14ac:dyDescent="0.2">
      <c r="A12950" s="2">
        <v>14.08132</v>
      </c>
      <c r="B12950" s="2">
        <v>33.238770000000002</v>
      </c>
      <c r="C12950" s="2">
        <v>14.429360000000001</v>
      </c>
      <c r="D12950" s="2">
        <v>5.6628220000000002</v>
      </c>
      <c r="F12950" s="2">
        <v>14.078519999999999</v>
      </c>
      <c r="G12950" s="2">
        <v>2.0216370000000001</v>
      </c>
      <c r="H12950" s="2">
        <v>2.0641250000000002</v>
      </c>
      <c r="J12950" s="2">
        <v>14.08132</v>
      </c>
      <c r="K12950" s="2">
        <v>0.63454999999999995</v>
      </c>
      <c r="L12950" s="2">
        <v>0.11042</v>
      </c>
    </row>
    <row r="12951" spans="1:12" x14ac:dyDescent="0.2">
      <c r="A12951" s="2">
        <v>14.08202</v>
      </c>
      <c r="B12951" s="2">
        <v>33.228349999999999</v>
      </c>
      <c r="C12951" s="2">
        <v>14.486039999999999</v>
      </c>
      <c r="D12951" s="2">
        <v>5.6695209999999996</v>
      </c>
      <c r="F12951" s="2">
        <v>14.079219999999999</v>
      </c>
      <c r="G12951" s="2">
        <v>2.0230260000000002</v>
      </c>
      <c r="H12951" s="2">
        <v>2.0663909999999999</v>
      </c>
      <c r="J12951" s="2">
        <v>14.08202</v>
      </c>
      <c r="K12951" s="2">
        <v>0.63517699999999999</v>
      </c>
      <c r="L12951" s="2">
        <v>0.110732</v>
      </c>
    </row>
    <row r="12952" spans="1:12" x14ac:dyDescent="0.2">
      <c r="A12952" s="2">
        <v>14.08273</v>
      </c>
      <c r="B12952" s="2">
        <v>33.21801</v>
      </c>
      <c r="C12952" s="2">
        <v>14.54312</v>
      </c>
      <c r="D12952" s="2">
        <v>5.6769970000000001</v>
      </c>
      <c r="F12952" s="2">
        <v>14.07992</v>
      </c>
      <c r="G12952" s="2">
        <v>2.025414</v>
      </c>
      <c r="H12952" s="2">
        <v>2.0682369999999999</v>
      </c>
      <c r="J12952" s="2">
        <v>14.08273</v>
      </c>
      <c r="K12952" s="2">
        <v>0.63613299999999995</v>
      </c>
      <c r="L12952" s="2">
        <v>0.110572</v>
      </c>
    </row>
    <row r="12953" spans="1:12" x14ac:dyDescent="0.2">
      <c r="A12953" s="2">
        <v>14.08343</v>
      </c>
      <c r="B12953" s="2">
        <v>33.207439999999998</v>
      </c>
      <c r="C12953" s="2">
        <v>14.599930000000001</v>
      </c>
      <c r="D12953" s="2">
        <v>5.6833910000000003</v>
      </c>
      <c r="F12953" s="2">
        <v>14.08062</v>
      </c>
      <c r="G12953" s="2">
        <v>2.027031</v>
      </c>
      <c r="H12953" s="2">
        <v>2.069626</v>
      </c>
      <c r="J12953" s="2">
        <v>14.08343</v>
      </c>
      <c r="K12953" s="2">
        <v>0.63662700000000005</v>
      </c>
      <c r="L12953" s="2">
        <v>0.11019</v>
      </c>
    </row>
    <row r="12954" spans="1:12" x14ac:dyDescent="0.2">
      <c r="A12954" s="2">
        <v>14.08413</v>
      </c>
      <c r="B12954" s="2">
        <v>33.197369999999999</v>
      </c>
      <c r="C12954" s="2">
        <v>14.656940000000001</v>
      </c>
      <c r="D12954" s="2">
        <v>5.6906619999999997</v>
      </c>
      <c r="F12954" s="2">
        <v>14.08132</v>
      </c>
      <c r="G12954" s="2">
        <v>2.0292050000000001</v>
      </c>
      <c r="H12954" s="2">
        <v>2.0712969999999999</v>
      </c>
      <c r="J12954" s="2">
        <v>14.08413</v>
      </c>
      <c r="K12954" s="2">
        <v>0.63725799999999999</v>
      </c>
      <c r="L12954" s="2">
        <v>0.109804</v>
      </c>
    </row>
    <row r="12955" spans="1:12" x14ac:dyDescent="0.2">
      <c r="A12955" s="2">
        <v>14.08483</v>
      </c>
      <c r="B12955" s="2">
        <v>33.187139999999999</v>
      </c>
      <c r="C12955" s="2">
        <v>14.71466</v>
      </c>
      <c r="D12955" s="2">
        <v>5.6971689999999997</v>
      </c>
      <c r="F12955" s="2">
        <v>14.08202</v>
      </c>
      <c r="G12955" s="2">
        <v>2.0311360000000001</v>
      </c>
      <c r="H12955" s="2">
        <v>2.0737299999999999</v>
      </c>
      <c r="J12955" s="2">
        <v>14.08483</v>
      </c>
      <c r="K12955" s="2">
        <v>0.63723700000000005</v>
      </c>
      <c r="L12955" s="2">
        <v>0.109858</v>
      </c>
    </row>
    <row r="12956" spans="1:12" x14ac:dyDescent="0.2">
      <c r="A12956" s="2">
        <v>14.08553</v>
      </c>
      <c r="B12956" s="2">
        <v>33.176769999999998</v>
      </c>
      <c r="C12956" s="2">
        <v>14.773009999999999</v>
      </c>
      <c r="D12956" s="2">
        <v>5.7047230000000004</v>
      </c>
      <c r="F12956" s="2">
        <v>14.08273</v>
      </c>
      <c r="G12956" s="2">
        <v>2.0332029999999999</v>
      </c>
      <c r="H12956" s="2">
        <v>2.075974</v>
      </c>
      <c r="J12956" s="2">
        <v>14.08553</v>
      </c>
      <c r="K12956" s="2">
        <v>0.63766999999999996</v>
      </c>
      <c r="L12956" s="2">
        <v>0.110503</v>
      </c>
    </row>
    <row r="12957" spans="1:12" x14ac:dyDescent="0.2">
      <c r="A12957" s="2">
        <v>14.08623</v>
      </c>
      <c r="B12957" s="2">
        <v>33.166339999999998</v>
      </c>
      <c r="C12957" s="2">
        <v>14.83169</v>
      </c>
      <c r="D12957" s="2">
        <v>5.7111239999999999</v>
      </c>
      <c r="F12957" s="2">
        <v>14.08343</v>
      </c>
      <c r="G12957" s="2">
        <v>2.0345759999999999</v>
      </c>
      <c r="H12957" s="2">
        <v>2.0780789999999998</v>
      </c>
      <c r="J12957" s="2">
        <v>14.08623</v>
      </c>
      <c r="K12957" s="2">
        <v>0.63773100000000005</v>
      </c>
      <c r="L12957" s="2">
        <v>0.109914</v>
      </c>
    </row>
    <row r="12958" spans="1:12" x14ac:dyDescent="0.2">
      <c r="A12958" s="2">
        <v>14.086930000000001</v>
      </c>
      <c r="B12958" s="2">
        <v>33.15625</v>
      </c>
      <c r="C12958" s="2">
        <v>14.88856</v>
      </c>
      <c r="D12958" s="2">
        <v>5.7182719999999998</v>
      </c>
      <c r="F12958" s="2">
        <v>14.08413</v>
      </c>
      <c r="G12958" s="2">
        <v>2.0360870000000002</v>
      </c>
      <c r="H12958" s="2">
        <v>2.0802459999999998</v>
      </c>
      <c r="J12958" s="2">
        <v>14.086930000000001</v>
      </c>
      <c r="K12958" s="2">
        <v>0.63819899999999996</v>
      </c>
      <c r="L12958" s="2">
        <v>0.10996</v>
      </c>
    </row>
    <row r="12959" spans="1:12" x14ac:dyDescent="0.2">
      <c r="A12959" s="2">
        <v>14.087630000000001</v>
      </c>
      <c r="B12959" s="2">
        <v>33.146189999999997</v>
      </c>
      <c r="C12959" s="2">
        <v>14.941470000000001</v>
      </c>
      <c r="D12959" s="2">
        <v>5.7256960000000001</v>
      </c>
      <c r="F12959" s="2">
        <v>14.08483</v>
      </c>
      <c r="G12959" s="2">
        <v>2.0379330000000002</v>
      </c>
      <c r="H12959" s="2">
        <v>2.0825580000000001</v>
      </c>
      <c r="J12959" s="2">
        <v>14.087630000000001</v>
      </c>
      <c r="K12959" s="2">
        <v>0.63858400000000004</v>
      </c>
      <c r="L12959" s="2">
        <v>0.109837</v>
      </c>
    </row>
    <row r="12960" spans="1:12" x14ac:dyDescent="0.2">
      <c r="A12960" s="2">
        <v>14.088340000000001</v>
      </c>
      <c r="B12960" s="2">
        <v>33.135959999999997</v>
      </c>
      <c r="C12960" s="2">
        <v>14.99288</v>
      </c>
      <c r="D12960" s="2">
        <v>5.7326769999999998</v>
      </c>
      <c r="F12960" s="2">
        <v>14.08553</v>
      </c>
      <c r="G12960" s="2">
        <v>2.0403210000000001</v>
      </c>
      <c r="H12960" s="2">
        <v>2.0844499999999999</v>
      </c>
      <c r="J12960" s="2">
        <v>14.088340000000001</v>
      </c>
      <c r="K12960" s="2">
        <v>0.63926499999999997</v>
      </c>
      <c r="L12960" s="2">
        <v>0.109654</v>
      </c>
    </row>
    <row r="12961" spans="1:12" x14ac:dyDescent="0.2">
      <c r="A12961" s="2">
        <v>14.089040000000001</v>
      </c>
      <c r="B12961" s="2">
        <v>33.12594</v>
      </c>
      <c r="C12961" s="2">
        <v>15.04786</v>
      </c>
      <c r="D12961" s="2">
        <v>5.7394439999999998</v>
      </c>
      <c r="F12961" s="2">
        <v>14.08623</v>
      </c>
      <c r="G12961" s="2">
        <v>2.0426639999999998</v>
      </c>
      <c r="H12961" s="2">
        <v>2.0865399999999998</v>
      </c>
      <c r="J12961" s="2">
        <v>14.089040000000001</v>
      </c>
      <c r="K12961" s="2">
        <v>0.63944400000000001</v>
      </c>
      <c r="L12961" s="2">
        <v>0.109402</v>
      </c>
    </row>
    <row r="12962" spans="1:12" x14ac:dyDescent="0.2">
      <c r="A12962" s="2">
        <v>14.089740000000001</v>
      </c>
      <c r="B12962" s="2">
        <v>33.116079999999997</v>
      </c>
      <c r="C12962" s="2">
        <v>15.10698</v>
      </c>
      <c r="D12962" s="2">
        <v>5.7465390000000003</v>
      </c>
      <c r="F12962" s="2">
        <v>14.086930000000001</v>
      </c>
      <c r="G12962" s="2">
        <v>2.044197</v>
      </c>
      <c r="H12962" s="2">
        <v>2.088654</v>
      </c>
      <c r="J12962" s="2">
        <v>14.089740000000001</v>
      </c>
      <c r="K12962" s="2">
        <v>0.63964100000000002</v>
      </c>
      <c r="L12962" s="2">
        <v>0.109267</v>
      </c>
    </row>
    <row r="12963" spans="1:12" x14ac:dyDescent="0.2">
      <c r="A12963" s="2">
        <v>14.090439999999999</v>
      </c>
      <c r="B12963" s="2">
        <v>33.106369999999998</v>
      </c>
      <c r="C12963" s="2">
        <v>15.16761</v>
      </c>
      <c r="D12963" s="2">
        <v>5.7529019999999997</v>
      </c>
      <c r="F12963" s="2">
        <v>14.087630000000001</v>
      </c>
      <c r="G12963" s="2">
        <v>2.0459749999999999</v>
      </c>
      <c r="H12963" s="2">
        <v>2.0907520000000002</v>
      </c>
      <c r="J12963" s="2">
        <v>14.090439999999999</v>
      </c>
      <c r="K12963" s="2">
        <v>0.63970000000000005</v>
      </c>
      <c r="L12963" s="2">
        <v>0.109153</v>
      </c>
    </row>
    <row r="12964" spans="1:12" x14ac:dyDescent="0.2">
      <c r="A12964" s="2">
        <v>14.091139999999999</v>
      </c>
      <c r="B12964" s="2">
        <v>33.096600000000002</v>
      </c>
      <c r="C12964" s="2">
        <v>15.228770000000001</v>
      </c>
      <c r="D12964" s="2">
        <v>5.7592499999999998</v>
      </c>
      <c r="F12964" s="2">
        <v>14.088340000000001</v>
      </c>
      <c r="G12964" s="2">
        <v>2.047752</v>
      </c>
      <c r="H12964" s="2">
        <v>2.0929790000000001</v>
      </c>
      <c r="J12964" s="2">
        <v>14.091139999999999</v>
      </c>
      <c r="K12964" s="2">
        <v>0.63969600000000004</v>
      </c>
      <c r="L12964" s="2">
        <v>0.10938199999999999</v>
      </c>
    </row>
    <row r="12965" spans="1:12" x14ac:dyDescent="0.2">
      <c r="A12965" s="2">
        <v>14.091839999999999</v>
      </c>
      <c r="B12965" s="2">
        <v>33.08625</v>
      </c>
      <c r="C12965" s="2">
        <v>15.29011</v>
      </c>
      <c r="D12965" s="2">
        <v>5.7660020000000003</v>
      </c>
      <c r="F12965" s="2">
        <v>14.089040000000001</v>
      </c>
      <c r="G12965" s="2">
        <v>2.0496289999999999</v>
      </c>
      <c r="H12965" s="2">
        <v>2.094627</v>
      </c>
      <c r="J12965" s="2">
        <v>14.091839999999999</v>
      </c>
      <c r="K12965" s="2">
        <v>0.64041099999999995</v>
      </c>
      <c r="L12965" s="2">
        <v>0.109017</v>
      </c>
    </row>
    <row r="12966" spans="1:12" x14ac:dyDescent="0.2">
      <c r="A12966" s="2">
        <v>14.092549999999999</v>
      </c>
      <c r="B12966" s="2">
        <v>33.075189999999999</v>
      </c>
      <c r="C12966" s="2">
        <v>15.351570000000001</v>
      </c>
      <c r="D12966" s="2">
        <v>5.7728229999999998</v>
      </c>
      <c r="F12966" s="2">
        <v>14.089740000000001</v>
      </c>
      <c r="G12966" s="2">
        <v>2.0520399999999999</v>
      </c>
      <c r="H12966" s="2">
        <v>2.0965189999999998</v>
      </c>
      <c r="J12966" s="2">
        <v>14.092549999999999</v>
      </c>
      <c r="K12966" s="2">
        <v>0.64119099999999996</v>
      </c>
      <c r="L12966" s="2">
        <v>0.108719</v>
      </c>
    </row>
    <row r="12967" spans="1:12" x14ac:dyDescent="0.2">
      <c r="A12967" s="2">
        <v>14.093249999999999</v>
      </c>
      <c r="B12967" s="2">
        <v>33.064959999999999</v>
      </c>
      <c r="C12967" s="2">
        <v>15.413489999999999</v>
      </c>
      <c r="D12967" s="2">
        <v>5.7796659999999997</v>
      </c>
      <c r="F12967" s="2">
        <v>14.090439999999999</v>
      </c>
      <c r="G12967" s="2">
        <v>2.05484</v>
      </c>
      <c r="H12967" s="2">
        <v>2.098976</v>
      </c>
      <c r="J12967" s="2">
        <v>14.093249999999999</v>
      </c>
      <c r="K12967" s="2">
        <v>0.64165899999999998</v>
      </c>
      <c r="L12967" s="2">
        <v>0.108985</v>
      </c>
    </row>
    <row r="12968" spans="1:12" x14ac:dyDescent="0.2">
      <c r="A12968" s="2">
        <v>14.09395</v>
      </c>
      <c r="B12968" s="2">
        <v>33.055190000000003</v>
      </c>
      <c r="C12968" s="2">
        <v>15.47519</v>
      </c>
      <c r="D12968" s="2">
        <v>5.7873489999999999</v>
      </c>
      <c r="F12968" s="2">
        <v>14.091139999999999</v>
      </c>
      <c r="G12968" s="2">
        <v>2.0570979999999999</v>
      </c>
      <c r="H12968" s="2">
        <v>2.1006849999999999</v>
      </c>
      <c r="J12968" s="2">
        <v>14.09395</v>
      </c>
      <c r="K12968" s="2">
        <v>0.64231899999999997</v>
      </c>
      <c r="L12968" s="2">
        <v>0.109241</v>
      </c>
    </row>
    <row r="12969" spans="1:12" x14ac:dyDescent="0.2">
      <c r="A12969" s="2">
        <v>14.09465</v>
      </c>
      <c r="B12969" s="2">
        <v>33.045189999999998</v>
      </c>
      <c r="C12969" s="2">
        <v>15.5375</v>
      </c>
      <c r="D12969" s="2">
        <v>5.794238</v>
      </c>
      <c r="F12969" s="2">
        <v>14.091839999999999</v>
      </c>
      <c r="G12969" s="2">
        <v>2.058929</v>
      </c>
      <c r="H12969" s="2">
        <v>2.1022419999999999</v>
      </c>
      <c r="J12969" s="2">
        <v>14.09465</v>
      </c>
      <c r="K12969" s="2">
        <v>0.64271699999999998</v>
      </c>
      <c r="L12969" s="2">
        <v>0.109828</v>
      </c>
    </row>
    <row r="12970" spans="1:12" x14ac:dyDescent="0.2">
      <c r="A12970" s="2">
        <v>14.09535</v>
      </c>
      <c r="B12970" s="2">
        <v>33.034979999999997</v>
      </c>
      <c r="C12970" s="2">
        <v>15.59943</v>
      </c>
      <c r="D12970" s="2">
        <v>5.8006929999999999</v>
      </c>
      <c r="F12970" s="2">
        <v>14.092549999999999</v>
      </c>
      <c r="G12970" s="2">
        <v>2.0611649999999999</v>
      </c>
      <c r="H12970" s="2">
        <v>2.1048580000000001</v>
      </c>
      <c r="J12970" s="2">
        <v>14.09535</v>
      </c>
      <c r="K12970" s="2">
        <v>0.64300299999999999</v>
      </c>
      <c r="L12970" s="2">
        <v>0.10988199999999999</v>
      </c>
    </row>
    <row r="12971" spans="1:12" x14ac:dyDescent="0.2">
      <c r="A12971" s="2">
        <v>14.09605</v>
      </c>
      <c r="B12971" s="2">
        <v>33.024569999999997</v>
      </c>
      <c r="C12971" s="2">
        <v>15.661379999999999</v>
      </c>
      <c r="D12971" s="2">
        <v>5.8075590000000004</v>
      </c>
      <c r="F12971" s="2">
        <v>14.093249999999999</v>
      </c>
      <c r="G12971" s="2">
        <v>2.0629960000000001</v>
      </c>
      <c r="H12971" s="2">
        <v>2.1074299999999999</v>
      </c>
      <c r="J12971" s="2">
        <v>14.09605</v>
      </c>
      <c r="K12971" s="2">
        <v>0.64355499999999999</v>
      </c>
      <c r="L12971" s="2">
        <v>0.109851</v>
      </c>
    </row>
    <row r="12972" spans="1:12" x14ac:dyDescent="0.2">
      <c r="A12972" s="2">
        <v>14.09675</v>
      </c>
      <c r="B12972" s="2">
        <v>33.014330000000001</v>
      </c>
      <c r="C12972" s="2">
        <v>15.72377</v>
      </c>
      <c r="D12972" s="2">
        <v>5.8145170000000004</v>
      </c>
      <c r="F12972" s="2">
        <v>14.09395</v>
      </c>
      <c r="G12972" s="2">
        <v>2.0641250000000002</v>
      </c>
      <c r="H12972" s="2">
        <v>2.1094819999999999</v>
      </c>
      <c r="J12972" s="2">
        <v>14.09675</v>
      </c>
      <c r="K12972" s="2">
        <v>0.64336800000000005</v>
      </c>
      <c r="L12972" s="2">
        <v>0.108789</v>
      </c>
    </row>
    <row r="12973" spans="1:12" x14ac:dyDescent="0.2">
      <c r="A12973" s="2">
        <v>14.09745</v>
      </c>
      <c r="B12973" s="2">
        <v>33.004620000000003</v>
      </c>
      <c r="C12973" s="2">
        <v>15.78622</v>
      </c>
      <c r="D12973" s="2">
        <v>5.8214899999999998</v>
      </c>
      <c r="F12973" s="2">
        <v>14.09465</v>
      </c>
      <c r="G12973" s="2">
        <v>2.0663909999999999</v>
      </c>
      <c r="H12973" s="2">
        <v>2.111755</v>
      </c>
      <c r="J12973" s="2">
        <v>14.09745</v>
      </c>
      <c r="K12973" s="2">
        <v>0.64290599999999998</v>
      </c>
      <c r="L12973" s="2">
        <v>0.10829999999999999</v>
      </c>
    </row>
    <row r="12974" spans="1:12" x14ac:dyDescent="0.2">
      <c r="A12974" s="2">
        <v>14.09816</v>
      </c>
      <c r="B12974" s="2">
        <v>32.99474</v>
      </c>
      <c r="C12974" s="2">
        <v>15.848280000000001</v>
      </c>
      <c r="D12974" s="2">
        <v>5.8284560000000001</v>
      </c>
      <c r="F12974" s="2">
        <v>14.09535</v>
      </c>
      <c r="G12974" s="2">
        <v>2.0682369999999999</v>
      </c>
      <c r="H12974" s="2">
        <v>2.1138919999999999</v>
      </c>
      <c r="J12974" s="2">
        <v>14.09816</v>
      </c>
      <c r="K12974" s="2">
        <v>0.64291399999999999</v>
      </c>
      <c r="L12974" s="2">
        <v>0.10830099999999999</v>
      </c>
    </row>
    <row r="12975" spans="1:12" x14ac:dyDescent="0.2">
      <c r="A12975" s="2">
        <v>14.09886</v>
      </c>
      <c r="B12975" s="2">
        <v>32.984630000000003</v>
      </c>
      <c r="C12975" s="2">
        <v>15.91018</v>
      </c>
      <c r="D12975" s="2">
        <v>5.8358179999999997</v>
      </c>
      <c r="F12975" s="2">
        <v>14.09605</v>
      </c>
      <c r="G12975" s="2">
        <v>2.069626</v>
      </c>
      <c r="H12975" s="2">
        <v>2.1160199999999998</v>
      </c>
      <c r="J12975" s="2">
        <v>14.09886</v>
      </c>
      <c r="K12975" s="2">
        <v>0.643509</v>
      </c>
      <c r="L12975" s="2">
        <v>0.10785500000000001</v>
      </c>
    </row>
    <row r="12976" spans="1:12" x14ac:dyDescent="0.2">
      <c r="A12976" s="2">
        <v>14.09956</v>
      </c>
      <c r="B12976" s="2">
        <v>32.97484</v>
      </c>
      <c r="C12976" s="2">
        <v>15.972479999999999</v>
      </c>
      <c r="D12976" s="2">
        <v>5.8424259999999997</v>
      </c>
      <c r="F12976" s="2">
        <v>14.09675</v>
      </c>
      <c r="G12976" s="2">
        <v>2.0712969999999999</v>
      </c>
      <c r="H12976" s="2">
        <v>2.1177139999999999</v>
      </c>
      <c r="J12976" s="2">
        <v>14.09956</v>
      </c>
      <c r="K12976" s="2">
        <v>0.64391299999999996</v>
      </c>
      <c r="L12976" s="2">
        <v>0.10749599999999999</v>
      </c>
    </row>
    <row r="12977" spans="1:12" x14ac:dyDescent="0.2">
      <c r="A12977" s="2">
        <v>14.10026</v>
      </c>
      <c r="B12977" s="2">
        <v>32.965159999999997</v>
      </c>
      <c r="C12977" s="2">
        <v>16.035810000000001</v>
      </c>
      <c r="D12977" s="2">
        <v>5.8496350000000001</v>
      </c>
      <c r="F12977" s="2">
        <v>14.09745</v>
      </c>
      <c r="G12977" s="2">
        <v>2.0737299999999999</v>
      </c>
      <c r="H12977" s="2">
        <v>2.1193620000000002</v>
      </c>
      <c r="J12977" s="2">
        <v>14.10026</v>
      </c>
      <c r="K12977" s="2">
        <v>0.64437500000000003</v>
      </c>
      <c r="L12977" s="2">
        <v>0.10717400000000001</v>
      </c>
    </row>
    <row r="12978" spans="1:12" x14ac:dyDescent="0.2">
      <c r="A12978" s="2">
        <v>14.100960000000001</v>
      </c>
      <c r="B12978" s="2">
        <v>32.955370000000002</v>
      </c>
      <c r="C12978" s="2">
        <v>16.099599999999999</v>
      </c>
      <c r="D12978" s="2">
        <v>5.8567689999999999</v>
      </c>
      <c r="F12978" s="2">
        <v>14.09816</v>
      </c>
      <c r="G12978" s="2">
        <v>2.075974</v>
      </c>
      <c r="H12978" s="2">
        <v>2.1212770000000001</v>
      </c>
      <c r="J12978" s="2">
        <v>14.100960000000001</v>
      </c>
      <c r="K12978" s="2">
        <v>0.64407700000000001</v>
      </c>
      <c r="L12978" s="2">
        <v>0.106739</v>
      </c>
    </row>
    <row r="12979" spans="1:12" x14ac:dyDescent="0.2">
      <c r="A12979" s="2">
        <v>14.101660000000001</v>
      </c>
      <c r="B12979" s="2">
        <v>32.945729999999998</v>
      </c>
      <c r="C12979" s="2">
        <v>16.162890000000001</v>
      </c>
      <c r="D12979" s="2">
        <v>5.8632609999999996</v>
      </c>
      <c r="F12979" s="2">
        <v>14.09886</v>
      </c>
      <c r="G12979" s="2">
        <v>2.0780789999999998</v>
      </c>
      <c r="H12979" s="2">
        <v>2.1235119999999998</v>
      </c>
      <c r="J12979" s="2">
        <v>14.101660000000001</v>
      </c>
      <c r="K12979" s="2">
        <v>0.64428099999999999</v>
      </c>
      <c r="L12979" s="2">
        <v>0.107403</v>
      </c>
    </row>
    <row r="12980" spans="1:12" x14ac:dyDescent="0.2">
      <c r="A12980" s="2">
        <v>14.102359999999999</v>
      </c>
      <c r="B12980" s="2">
        <v>32.936070000000001</v>
      </c>
      <c r="C12980" s="2">
        <v>16.226209999999998</v>
      </c>
      <c r="D12980" s="2">
        <v>5.86951</v>
      </c>
      <c r="F12980" s="2">
        <v>14.09956</v>
      </c>
      <c r="G12980" s="2">
        <v>2.0802459999999998</v>
      </c>
      <c r="H12980" s="2">
        <v>2.1252369999999998</v>
      </c>
      <c r="J12980" s="2">
        <v>14.102359999999999</v>
      </c>
      <c r="K12980" s="2">
        <v>0.64474900000000002</v>
      </c>
      <c r="L12980" s="2">
        <v>0.107488</v>
      </c>
    </row>
    <row r="12981" spans="1:12" x14ac:dyDescent="0.2">
      <c r="A12981" s="2">
        <v>14.103070000000001</v>
      </c>
      <c r="B12981" s="2">
        <v>32.926589999999997</v>
      </c>
      <c r="C12981" s="2">
        <v>16.290520000000001</v>
      </c>
      <c r="D12981" s="2">
        <v>5.8755829999999998</v>
      </c>
      <c r="F12981" s="2">
        <v>14.10026</v>
      </c>
      <c r="G12981" s="2">
        <v>2.0825580000000001</v>
      </c>
      <c r="H12981" s="2">
        <v>2.1270519999999999</v>
      </c>
      <c r="J12981" s="2">
        <v>14.103070000000001</v>
      </c>
      <c r="K12981" s="2">
        <v>0.64466100000000004</v>
      </c>
      <c r="L12981" s="2">
        <v>0.107034</v>
      </c>
    </row>
    <row r="12982" spans="1:12" x14ac:dyDescent="0.2">
      <c r="A12982" s="2">
        <v>14.103770000000001</v>
      </c>
      <c r="B12982" s="2">
        <v>32.917400000000001</v>
      </c>
      <c r="C12982" s="2">
        <v>16.35547</v>
      </c>
      <c r="D12982" s="2">
        <v>5.8817469999999998</v>
      </c>
      <c r="F12982" s="2">
        <v>14.100960000000001</v>
      </c>
      <c r="G12982" s="2">
        <v>2.0844499999999999</v>
      </c>
      <c r="H12982" s="2">
        <v>2.1288450000000001</v>
      </c>
      <c r="J12982" s="2">
        <v>14.103770000000001</v>
      </c>
      <c r="K12982" s="2">
        <v>0.64458800000000005</v>
      </c>
      <c r="L12982" s="2">
        <v>0.10713399999999999</v>
      </c>
    </row>
    <row r="12983" spans="1:12" x14ac:dyDescent="0.2">
      <c r="A12983" s="2">
        <v>14.104469999999999</v>
      </c>
      <c r="B12983" s="2">
        <v>32.908760000000001</v>
      </c>
      <c r="C12983" s="2">
        <v>16.420020000000001</v>
      </c>
      <c r="D12983" s="2">
        <v>5.8886669999999999</v>
      </c>
      <c r="F12983" s="2">
        <v>14.101660000000001</v>
      </c>
      <c r="G12983" s="2">
        <v>2.0865399999999998</v>
      </c>
      <c r="H12983" s="2">
        <v>2.1307909999999999</v>
      </c>
      <c r="J12983" s="2">
        <v>14.104469999999999</v>
      </c>
      <c r="K12983" s="2">
        <v>0.64527500000000004</v>
      </c>
      <c r="L12983" s="2">
        <v>0.106047</v>
      </c>
    </row>
    <row r="12984" spans="1:12" x14ac:dyDescent="0.2">
      <c r="A12984" s="2">
        <v>14.105169999999999</v>
      </c>
      <c r="B12984" s="2">
        <v>32.900539999999999</v>
      </c>
      <c r="C12984" s="2">
        <v>16.485880000000002</v>
      </c>
      <c r="D12984" s="2">
        <v>5.8950909999999999</v>
      </c>
      <c r="F12984" s="2">
        <v>14.102359999999999</v>
      </c>
      <c r="G12984" s="2">
        <v>2.088654</v>
      </c>
      <c r="H12984" s="2">
        <v>2.1324689999999999</v>
      </c>
      <c r="J12984" s="2">
        <v>14.105169999999999</v>
      </c>
      <c r="K12984" s="2">
        <v>0.64541999999999999</v>
      </c>
      <c r="L12984" s="2">
        <v>0.106268</v>
      </c>
    </row>
    <row r="12985" spans="1:12" x14ac:dyDescent="0.2">
      <c r="A12985" s="2">
        <v>14.105869999999999</v>
      </c>
      <c r="B12985" s="2">
        <v>32.89181</v>
      </c>
      <c r="C12985" s="2">
        <v>16.55218</v>
      </c>
      <c r="D12985" s="2">
        <v>5.9018430000000004</v>
      </c>
      <c r="F12985" s="2">
        <v>14.103070000000001</v>
      </c>
      <c r="G12985" s="2">
        <v>2.0907520000000002</v>
      </c>
      <c r="H12985" s="2">
        <v>2.134789</v>
      </c>
      <c r="J12985" s="2">
        <v>14.105869999999999</v>
      </c>
      <c r="K12985" s="2">
        <v>0.64567200000000002</v>
      </c>
      <c r="L12985" s="2">
        <v>0.106295</v>
      </c>
    </row>
    <row r="12986" spans="1:12" x14ac:dyDescent="0.2">
      <c r="A12986" s="2">
        <v>14.10657</v>
      </c>
      <c r="B12986" s="2">
        <v>32.882379999999998</v>
      </c>
      <c r="C12986" s="2">
        <v>16.619140000000002</v>
      </c>
      <c r="D12986" s="2">
        <v>5.9087940000000003</v>
      </c>
      <c r="F12986" s="2">
        <v>14.103770000000001</v>
      </c>
      <c r="G12986" s="2">
        <v>2.0929790000000001</v>
      </c>
      <c r="H12986" s="2">
        <v>2.137489</v>
      </c>
      <c r="J12986" s="2">
        <v>14.10657</v>
      </c>
      <c r="K12986" s="2">
        <v>0.64560700000000004</v>
      </c>
      <c r="L12986" s="2">
        <v>0.106061</v>
      </c>
    </row>
    <row r="12987" spans="1:12" x14ac:dyDescent="0.2">
      <c r="A12987" s="2">
        <v>14.10727</v>
      </c>
      <c r="B12987" s="2">
        <v>32.873289999999997</v>
      </c>
      <c r="C12987" s="2">
        <v>16.686389999999999</v>
      </c>
      <c r="D12987" s="2">
        <v>5.9158200000000001</v>
      </c>
      <c r="F12987" s="2">
        <v>14.104469999999999</v>
      </c>
      <c r="G12987" s="2">
        <v>2.094627</v>
      </c>
      <c r="H12987" s="2">
        <v>2.1394579999999999</v>
      </c>
      <c r="J12987" s="2">
        <v>14.10727</v>
      </c>
      <c r="K12987" s="2">
        <v>0.64510699999999999</v>
      </c>
      <c r="L12987" s="2">
        <v>0.10628899999999999</v>
      </c>
    </row>
    <row r="12988" spans="1:12" x14ac:dyDescent="0.2">
      <c r="A12988" s="2">
        <v>14.10797</v>
      </c>
      <c r="B12988" s="2">
        <v>32.864310000000003</v>
      </c>
      <c r="C12988" s="2">
        <v>16.753589999999999</v>
      </c>
      <c r="D12988" s="2">
        <v>5.922885</v>
      </c>
      <c r="F12988" s="2">
        <v>14.105169999999999</v>
      </c>
      <c r="G12988" s="2">
        <v>2.0965189999999998</v>
      </c>
      <c r="H12988" s="2">
        <v>2.1410979999999999</v>
      </c>
      <c r="J12988" s="2">
        <v>14.10797</v>
      </c>
      <c r="K12988" s="2">
        <v>0.64546000000000003</v>
      </c>
      <c r="L12988" s="2">
        <v>0.106431</v>
      </c>
    </row>
    <row r="12989" spans="1:12" x14ac:dyDescent="0.2">
      <c r="A12989" s="2">
        <v>14.10868</v>
      </c>
      <c r="B12989" s="2">
        <v>32.854939999999999</v>
      </c>
      <c r="C12989" s="2">
        <v>16.82122</v>
      </c>
      <c r="D12989" s="2">
        <v>5.9303999999999997</v>
      </c>
      <c r="F12989" s="2">
        <v>14.105869999999999</v>
      </c>
      <c r="G12989" s="2">
        <v>2.098976</v>
      </c>
      <c r="H12989" s="2">
        <v>2.1428829999999999</v>
      </c>
      <c r="J12989" s="2">
        <v>14.10868</v>
      </c>
      <c r="K12989" s="2">
        <v>0.64536300000000002</v>
      </c>
      <c r="L12989" s="2">
        <v>0.10655000000000001</v>
      </c>
    </row>
    <row r="12990" spans="1:12" x14ac:dyDescent="0.2">
      <c r="A12990" s="2">
        <v>14.10938</v>
      </c>
      <c r="B12990" s="2">
        <v>32.845599999999997</v>
      </c>
      <c r="C12990" s="2">
        <v>16.889569999999999</v>
      </c>
      <c r="D12990" s="2">
        <v>5.9372439999999997</v>
      </c>
      <c r="F12990" s="2">
        <v>14.10657</v>
      </c>
      <c r="G12990" s="2">
        <v>2.1006849999999999</v>
      </c>
      <c r="H12990" s="2">
        <v>2.1446689999999999</v>
      </c>
      <c r="J12990" s="2">
        <v>14.10938</v>
      </c>
      <c r="K12990" s="2">
        <v>0.64583400000000002</v>
      </c>
      <c r="L12990" s="2">
        <v>0.106382</v>
      </c>
    </row>
    <row r="12991" spans="1:12" x14ac:dyDescent="0.2">
      <c r="A12991" s="2">
        <v>14.11008</v>
      </c>
      <c r="B12991" s="2">
        <v>32.836660000000002</v>
      </c>
      <c r="C12991" s="2">
        <v>16.95844</v>
      </c>
      <c r="D12991" s="2">
        <v>5.9434769999999997</v>
      </c>
      <c r="F12991" s="2">
        <v>14.10727</v>
      </c>
      <c r="G12991" s="2">
        <v>2.1022419999999999</v>
      </c>
      <c r="H12991" s="2">
        <v>2.1462859999999999</v>
      </c>
      <c r="J12991" s="2">
        <v>14.11008</v>
      </c>
      <c r="K12991" s="2">
        <v>0.64711600000000002</v>
      </c>
      <c r="L12991" s="2">
        <v>0.10679900000000001</v>
      </c>
    </row>
    <row r="12992" spans="1:12" x14ac:dyDescent="0.2">
      <c r="A12992" s="2">
        <v>14.11078</v>
      </c>
      <c r="B12992" s="2">
        <v>32.827390000000001</v>
      </c>
      <c r="C12992" s="2">
        <v>17.027139999999999</v>
      </c>
      <c r="D12992" s="2">
        <v>5.9497099999999996</v>
      </c>
      <c r="F12992" s="2">
        <v>14.10797</v>
      </c>
      <c r="G12992" s="2">
        <v>2.1048580000000001</v>
      </c>
      <c r="H12992" s="2">
        <v>2.1484220000000001</v>
      </c>
      <c r="J12992" s="2">
        <v>14.11078</v>
      </c>
      <c r="K12992" s="2">
        <v>0.64748600000000001</v>
      </c>
      <c r="L12992" s="2">
        <v>0.10625999999999999</v>
      </c>
    </row>
    <row r="12993" spans="1:12" x14ac:dyDescent="0.2">
      <c r="A12993" s="2">
        <v>14.11148</v>
      </c>
      <c r="B12993" s="2">
        <v>32.817830000000001</v>
      </c>
      <c r="C12993" s="2">
        <v>17.09637</v>
      </c>
      <c r="D12993" s="2">
        <v>5.9557979999999997</v>
      </c>
      <c r="F12993" s="2">
        <v>14.10868</v>
      </c>
      <c r="G12993" s="2">
        <v>2.1074299999999999</v>
      </c>
      <c r="H12993" s="2">
        <v>2.1508560000000001</v>
      </c>
      <c r="J12993" s="2">
        <v>14.11148</v>
      </c>
      <c r="K12993" s="2">
        <v>0.64786500000000002</v>
      </c>
      <c r="L12993" s="2">
        <v>0.106139</v>
      </c>
    </row>
    <row r="12994" spans="1:12" x14ac:dyDescent="0.2">
      <c r="A12994" s="2">
        <v>14.11218</v>
      </c>
      <c r="B12994" s="2">
        <v>32.808340000000001</v>
      </c>
      <c r="C12994" s="2">
        <v>17.165900000000001</v>
      </c>
      <c r="D12994" s="2">
        <v>5.9625199999999996</v>
      </c>
      <c r="F12994" s="2">
        <v>14.10938</v>
      </c>
      <c r="G12994" s="2">
        <v>2.1094819999999999</v>
      </c>
      <c r="H12994" s="2">
        <v>2.152641</v>
      </c>
      <c r="J12994" s="2">
        <v>14.11218</v>
      </c>
      <c r="K12994" s="2">
        <v>0.64853300000000003</v>
      </c>
      <c r="L12994" s="2">
        <v>0.10591</v>
      </c>
    </row>
    <row r="12995" spans="1:12" x14ac:dyDescent="0.2">
      <c r="A12995" s="2">
        <v>14.11289</v>
      </c>
      <c r="B12995" s="2">
        <v>32.79954</v>
      </c>
      <c r="C12995" s="2">
        <v>17.236170000000001</v>
      </c>
      <c r="D12995" s="2">
        <v>5.9695080000000003</v>
      </c>
      <c r="F12995" s="2">
        <v>14.11008</v>
      </c>
      <c r="G12995" s="2">
        <v>2.111755</v>
      </c>
      <c r="H12995" s="2">
        <v>2.1540219999999999</v>
      </c>
      <c r="J12995" s="2">
        <v>14.11289</v>
      </c>
      <c r="K12995" s="2">
        <v>0.64932800000000002</v>
      </c>
      <c r="L12995" s="2">
        <v>0.105686</v>
      </c>
    </row>
    <row r="12996" spans="1:12" x14ac:dyDescent="0.2">
      <c r="A12996" s="2">
        <v>14.11359</v>
      </c>
      <c r="B12996" s="2">
        <v>32.790669999999999</v>
      </c>
      <c r="C12996" s="2">
        <v>17.306909999999998</v>
      </c>
      <c r="D12996" s="2">
        <v>5.976413</v>
      </c>
      <c r="F12996" s="2">
        <v>14.11078</v>
      </c>
      <c r="G12996" s="2">
        <v>2.1138919999999999</v>
      </c>
      <c r="H12996" s="2">
        <v>2.1551740000000001</v>
      </c>
      <c r="J12996" s="2">
        <v>14.11359</v>
      </c>
      <c r="K12996" s="2">
        <v>0.64962600000000004</v>
      </c>
      <c r="L12996" s="2">
        <v>0.10559</v>
      </c>
    </row>
    <row r="12997" spans="1:12" x14ac:dyDescent="0.2">
      <c r="A12997" s="2">
        <v>14.11429</v>
      </c>
      <c r="B12997" s="2">
        <v>32.781269999999999</v>
      </c>
      <c r="C12997" s="2">
        <v>17.37764</v>
      </c>
      <c r="D12997" s="2">
        <v>5.983028</v>
      </c>
      <c r="F12997" s="2">
        <v>14.11148</v>
      </c>
      <c r="G12997" s="2">
        <v>2.1160199999999998</v>
      </c>
      <c r="H12997" s="2">
        <v>2.1567690000000002</v>
      </c>
      <c r="J12997" s="2">
        <v>14.11429</v>
      </c>
      <c r="K12997" s="2">
        <v>0.65013100000000001</v>
      </c>
      <c r="L12997" s="2">
        <v>0.104848</v>
      </c>
    </row>
    <row r="12998" spans="1:12" x14ac:dyDescent="0.2">
      <c r="A12998" s="2">
        <v>14.114990000000001</v>
      </c>
      <c r="B12998" s="2">
        <v>32.772109999999998</v>
      </c>
      <c r="C12998" s="2">
        <v>17.44951</v>
      </c>
      <c r="D12998" s="2">
        <v>5.9902980000000001</v>
      </c>
      <c r="F12998" s="2">
        <v>14.11218</v>
      </c>
      <c r="G12998" s="2">
        <v>2.1177139999999999</v>
      </c>
      <c r="H12998" s="2">
        <v>2.1584469999999998</v>
      </c>
      <c r="J12998" s="2">
        <v>14.114990000000001</v>
      </c>
      <c r="K12998" s="2">
        <v>0.65051999999999999</v>
      </c>
      <c r="L12998" s="2">
        <v>0.10489999999999999</v>
      </c>
    </row>
    <row r="12999" spans="1:12" x14ac:dyDescent="0.2">
      <c r="A12999" s="2">
        <v>14.115690000000001</v>
      </c>
      <c r="B12999" s="2">
        <v>32.762949999999996</v>
      </c>
      <c r="C12999" s="2">
        <v>17.521190000000001</v>
      </c>
      <c r="D12999" s="2">
        <v>5.9968440000000003</v>
      </c>
      <c r="F12999" s="2">
        <v>14.11289</v>
      </c>
      <c r="G12999" s="2">
        <v>2.1193620000000002</v>
      </c>
      <c r="H12999" s="2">
        <v>2.1601330000000001</v>
      </c>
      <c r="J12999" s="2">
        <v>14.115690000000001</v>
      </c>
      <c r="K12999" s="2">
        <v>0.65105599999999997</v>
      </c>
      <c r="L12999" s="2">
        <v>0.10481500000000001</v>
      </c>
    </row>
    <row r="13000" spans="1:12" x14ac:dyDescent="0.2">
      <c r="A13000" s="2">
        <v>14.116390000000001</v>
      </c>
      <c r="B13000" s="2">
        <v>32.75403</v>
      </c>
      <c r="C13000" s="2">
        <v>17.591709999999999</v>
      </c>
      <c r="D13000" s="2">
        <v>6.0037029999999998</v>
      </c>
      <c r="F13000" s="2">
        <v>14.11359</v>
      </c>
      <c r="G13000" s="2">
        <v>2.1212770000000001</v>
      </c>
      <c r="H13000" s="2">
        <v>2.1621700000000001</v>
      </c>
      <c r="J13000" s="2">
        <v>14.116390000000001</v>
      </c>
      <c r="K13000" s="2">
        <v>0.65110800000000002</v>
      </c>
      <c r="L13000" s="2">
        <v>0.104153</v>
      </c>
    </row>
    <row r="13001" spans="1:12" x14ac:dyDescent="0.2">
      <c r="A13001" s="2">
        <v>14.117089999999999</v>
      </c>
      <c r="B13001" s="2">
        <v>32.745280000000001</v>
      </c>
      <c r="C13001" s="2">
        <v>17.662790000000001</v>
      </c>
      <c r="D13001" s="2">
        <v>6.0106080000000004</v>
      </c>
      <c r="F13001" s="2">
        <v>14.11429</v>
      </c>
      <c r="G13001" s="2">
        <v>2.1235119999999998</v>
      </c>
      <c r="H13001" s="2">
        <v>2.1638259999999998</v>
      </c>
      <c r="J13001" s="2">
        <v>14.117089999999999</v>
      </c>
      <c r="K13001" s="2">
        <v>0.65104099999999998</v>
      </c>
      <c r="L13001" s="2">
        <v>0.103282</v>
      </c>
    </row>
    <row r="13002" spans="1:12" x14ac:dyDescent="0.2">
      <c r="A13002" s="2">
        <v>14.117789999999999</v>
      </c>
      <c r="B13002" s="2">
        <v>32.736420000000003</v>
      </c>
      <c r="C13002" s="2">
        <v>17.734549999999999</v>
      </c>
      <c r="D13002" s="2">
        <v>6.0170779999999997</v>
      </c>
      <c r="F13002" s="2">
        <v>14.114990000000001</v>
      </c>
      <c r="G13002" s="2">
        <v>2.1252369999999998</v>
      </c>
      <c r="H13002" s="2">
        <v>2.1655959999999999</v>
      </c>
      <c r="J13002" s="2">
        <v>14.117789999999999</v>
      </c>
      <c r="K13002" s="2">
        <v>0.65105199999999996</v>
      </c>
      <c r="L13002" s="2">
        <v>0.103307</v>
      </c>
    </row>
    <row r="13003" spans="1:12" x14ac:dyDescent="0.2">
      <c r="A13003" s="2">
        <v>14.118499999999999</v>
      </c>
      <c r="B13003" s="2">
        <v>32.728050000000003</v>
      </c>
      <c r="C13003" s="2">
        <v>17.806329999999999</v>
      </c>
      <c r="D13003" s="2">
        <v>6.0238529999999999</v>
      </c>
      <c r="F13003" s="2">
        <v>14.115690000000001</v>
      </c>
      <c r="G13003" s="2">
        <v>2.1270519999999999</v>
      </c>
      <c r="H13003" s="2">
        <v>2.1677170000000001</v>
      </c>
      <c r="J13003" s="2">
        <v>14.118499999999999</v>
      </c>
      <c r="K13003" s="2">
        <v>0.65096799999999999</v>
      </c>
      <c r="L13003" s="2">
        <v>0.103778</v>
      </c>
    </row>
    <row r="13004" spans="1:12" x14ac:dyDescent="0.2">
      <c r="A13004" s="2">
        <v>14.119199999999999</v>
      </c>
      <c r="B13004" s="2">
        <v>32.719810000000003</v>
      </c>
      <c r="C13004" s="2">
        <v>17.87895</v>
      </c>
      <c r="D13004" s="2">
        <v>6.0305049999999998</v>
      </c>
      <c r="F13004" s="2">
        <v>14.116390000000001</v>
      </c>
      <c r="G13004" s="2">
        <v>2.1288450000000001</v>
      </c>
      <c r="H13004" s="2">
        <v>2.169724</v>
      </c>
      <c r="J13004" s="2">
        <v>14.119199999999999</v>
      </c>
      <c r="K13004" s="2">
        <v>0.65098</v>
      </c>
      <c r="L13004" s="2">
        <v>0.103536</v>
      </c>
    </row>
    <row r="13005" spans="1:12" x14ac:dyDescent="0.2">
      <c r="A13005" s="2">
        <v>14.119899999999999</v>
      </c>
      <c r="B13005" s="2">
        <v>32.710970000000003</v>
      </c>
      <c r="C13005" s="2">
        <v>17.95157</v>
      </c>
      <c r="D13005" s="2">
        <v>6.0377229999999997</v>
      </c>
      <c r="F13005" s="2">
        <v>14.117089999999999</v>
      </c>
      <c r="G13005" s="2">
        <v>2.1307909999999999</v>
      </c>
      <c r="H13005" s="2">
        <v>2.171646</v>
      </c>
      <c r="J13005" s="2">
        <v>14.119899999999999</v>
      </c>
      <c r="K13005" s="2">
        <v>0.65176400000000001</v>
      </c>
      <c r="L13005" s="2">
        <v>0.10317</v>
      </c>
    </row>
    <row r="13006" spans="1:12" x14ac:dyDescent="0.2">
      <c r="A13006" s="2">
        <v>14.1206</v>
      </c>
      <c r="B13006" s="2">
        <v>32.702449999999999</v>
      </c>
      <c r="C13006" s="2">
        <v>18.023800000000001</v>
      </c>
      <c r="D13006" s="2">
        <v>6.0440630000000004</v>
      </c>
      <c r="F13006" s="2">
        <v>14.117789999999999</v>
      </c>
      <c r="G13006" s="2">
        <v>2.1324689999999999</v>
      </c>
      <c r="H13006" s="2">
        <v>2.1734309999999999</v>
      </c>
      <c r="J13006" s="2">
        <v>14.1206</v>
      </c>
      <c r="K13006" s="2">
        <v>0.65234400000000003</v>
      </c>
      <c r="L13006" s="2">
        <v>0.102479</v>
      </c>
    </row>
    <row r="13007" spans="1:12" x14ac:dyDescent="0.2">
      <c r="A13007" s="2">
        <v>14.1213</v>
      </c>
      <c r="B13007" s="2">
        <v>32.694809999999997</v>
      </c>
      <c r="C13007" s="2">
        <v>18.09637</v>
      </c>
      <c r="D13007" s="2">
        <v>6.0501740000000002</v>
      </c>
      <c r="F13007" s="2">
        <v>14.118499999999999</v>
      </c>
      <c r="G13007" s="2">
        <v>2.134789</v>
      </c>
      <c r="H13007" s="2">
        <v>2.1752470000000002</v>
      </c>
      <c r="J13007" s="2">
        <v>14.1213</v>
      </c>
      <c r="K13007" s="2">
        <v>0.65266599999999997</v>
      </c>
      <c r="L13007" s="2">
        <v>0.102868</v>
      </c>
    </row>
    <row r="13008" spans="1:12" x14ac:dyDescent="0.2">
      <c r="A13008" s="2">
        <v>14.122</v>
      </c>
      <c r="B13008" s="2">
        <v>32.686599999999999</v>
      </c>
      <c r="C13008" s="2">
        <v>18.169070000000001</v>
      </c>
      <c r="D13008" s="2">
        <v>6.056667</v>
      </c>
      <c r="F13008" s="2">
        <v>14.119199999999999</v>
      </c>
      <c r="G13008" s="2">
        <v>2.137489</v>
      </c>
      <c r="H13008" s="2">
        <v>2.1774749999999998</v>
      </c>
      <c r="J13008" s="2">
        <v>14.122</v>
      </c>
      <c r="K13008" s="2">
        <v>0.65277099999999999</v>
      </c>
      <c r="L13008" s="2">
        <v>0.10290000000000001</v>
      </c>
    </row>
    <row r="13009" spans="1:12" x14ac:dyDescent="0.2">
      <c r="A13009" s="2">
        <v>14.1227</v>
      </c>
      <c r="B13009" s="2">
        <v>32.678310000000003</v>
      </c>
      <c r="C13009" s="2">
        <v>18.24241</v>
      </c>
      <c r="D13009" s="2">
        <v>6.0634259999999998</v>
      </c>
      <c r="F13009" s="2">
        <v>14.119899999999999</v>
      </c>
      <c r="G13009" s="2">
        <v>2.1394579999999999</v>
      </c>
      <c r="H13009" s="2">
        <v>2.1791990000000001</v>
      </c>
      <c r="J13009" s="2">
        <v>14.1227</v>
      </c>
      <c r="K13009" s="2">
        <v>0.65301299999999995</v>
      </c>
      <c r="L13009" s="2">
        <v>0.10292</v>
      </c>
    </row>
    <row r="13010" spans="1:12" x14ac:dyDescent="0.2">
      <c r="A13010" s="2">
        <v>14.12341</v>
      </c>
      <c r="B13010" s="2">
        <v>32.670259999999999</v>
      </c>
      <c r="C13010" s="2">
        <v>18.316199999999998</v>
      </c>
      <c r="D13010" s="2">
        <v>6.0701400000000003</v>
      </c>
      <c r="F13010" s="2">
        <v>14.1206</v>
      </c>
      <c r="G13010" s="2">
        <v>2.1410979999999999</v>
      </c>
      <c r="H13010" s="2">
        <v>2.181038</v>
      </c>
      <c r="J13010" s="2">
        <v>14.12341</v>
      </c>
      <c r="K13010" s="2">
        <v>0.65336000000000005</v>
      </c>
      <c r="L13010" s="2">
        <v>0.102838</v>
      </c>
    </row>
    <row r="13011" spans="1:12" x14ac:dyDescent="0.2">
      <c r="A13011" s="2">
        <v>14.12411</v>
      </c>
      <c r="B13011" s="2">
        <v>32.66189</v>
      </c>
      <c r="C13011" s="2">
        <v>18.390250000000002</v>
      </c>
      <c r="D13011" s="2">
        <v>6.0775629999999996</v>
      </c>
      <c r="F13011" s="2">
        <v>14.1213</v>
      </c>
      <c r="G13011" s="2">
        <v>2.1428829999999999</v>
      </c>
      <c r="H13011" s="2">
        <v>2.182274</v>
      </c>
      <c r="J13011" s="2">
        <v>14.12411</v>
      </c>
      <c r="K13011" s="2">
        <v>0.65375899999999998</v>
      </c>
      <c r="L13011" s="2">
        <v>0.103009</v>
      </c>
    </row>
    <row r="13012" spans="1:12" x14ac:dyDescent="0.2">
      <c r="A13012" s="2">
        <v>14.12481</v>
      </c>
      <c r="B13012" s="2">
        <v>32.65354</v>
      </c>
      <c r="C13012" s="2">
        <v>18.464410000000001</v>
      </c>
      <c r="D13012" s="2">
        <v>6.0845209999999996</v>
      </c>
      <c r="F13012" s="2">
        <v>14.122</v>
      </c>
      <c r="G13012" s="2">
        <v>2.1446689999999999</v>
      </c>
      <c r="H13012" s="2">
        <v>2.1837770000000001</v>
      </c>
      <c r="J13012" s="2">
        <v>14.12481</v>
      </c>
      <c r="K13012" s="2">
        <v>0.65403699999999998</v>
      </c>
      <c r="L13012" s="2">
        <v>0.102947</v>
      </c>
    </row>
    <row r="13013" spans="1:12" x14ac:dyDescent="0.2">
      <c r="A13013" s="2">
        <v>14.12551</v>
      </c>
      <c r="B13013" s="2">
        <v>32.645000000000003</v>
      </c>
      <c r="C13013" s="2">
        <v>18.538530000000002</v>
      </c>
      <c r="D13013" s="2">
        <v>6.092212</v>
      </c>
      <c r="F13013" s="2">
        <v>14.1227</v>
      </c>
      <c r="G13013" s="2">
        <v>2.1462859999999999</v>
      </c>
      <c r="H13013" s="2">
        <v>2.1856230000000001</v>
      </c>
      <c r="J13013" s="2">
        <v>14.12551</v>
      </c>
      <c r="K13013" s="2">
        <v>0.65382399999999996</v>
      </c>
      <c r="L13013" s="2">
        <v>0.102494</v>
      </c>
    </row>
    <row r="13014" spans="1:12" x14ac:dyDescent="0.2">
      <c r="A13014" s="2">
        <v>14.12621</v>
      </c>
      <c r="B13014" s="2">
        <v>32.636409999999998</v>
      </c>
      <c r="C13014" s="2">
        <v>18.612570000000002</v>
      </c>
      <c r="D13014" s="2">
        <v>6.099513</v>
      </c>
      <c r="F13014" s="2">
        <v>14.12341</v>
      </c>
      <c r="G13014" s="2">
        <v>2.1484220000000001</v>
      </c>
      <c r="H13014" s="2">
        <v>2.1869740000000002</v>
      </c>
      <c r="J13014" s="2">
        <v>14.12621</v>
      </c>
      <c r="K13014" s="2">
        <v>0.65450799999999998</v>
      </c>
      <c r="L13014" s="2">
        <v>0.102394</v>
      </c>
    </row>
    <row r="13015" spans="1:12" x14ac:dyDescent="0.2">
      <c r="A13015" s="2">
        <v>14.126910000000001</v>
      </c>
      <c r="B13015" s="2">
        <v>32.627929999999999</v>
      </c>
      <c r="C13015" s="2">
        <v>18.68674</v>
      </c>
      <c r="D13015" s="2">
        <v>6.106662</v>
      </c>
      <c r="F13015" s="2">
        <v>14.12411</v>
      </c>
      <c r="G13015" s="2">
        <v>2.1508560000000001</v>
      </c>
      <c r="H13015" s="2">
        <v>2.189095</v>
      </c>
      <c r="J13015" s="2">
        <v>14.126910000000001</v>
      </c>
      <c r="K13015" s="2">
        <v>0.65456199999999998</v>
      </c>
      <c r="L13015" s="2">
        <v>0.103018</v>
      </c>
    </row>
    <row r="13016" spans="1:12" x14ac:dyDescent="0.2">
      <c r="A13016" s="2">
        <v>14.127610000000001</v>
      </c>
      <c r="B13016" s="2">
        <v>32.619419999999998</v>
      </c>
      <c r="C13016" s="2">
        <v>18.760739999999998</v>
      </c>
      <c r="D13016" s="2">
        <v>6.1136429999999997</v>
      </c>
      <c r="F13016" s="2">
        <v>14.12481</v>
      </c>
      <c r="G13016" s="2">
        <v>2.152641</v>
      </c>
      <c r="H13016" s="2">
        <v>2.1907809999999999</v>
      </c>
      <c r="J13016" s="2">
        <v>14.127610000000001</v>
      </c>
      <c r="K13016" s="2">
        <v>0.65481699999999998</v>
      </c>
      <c r="L13016" s="2">
        <v>0.1033</v>
      </c>
    </row>
    <row r="13017" spans="1:12" x14ac:dyDescent="0.2">
      <c r="A13017" s="2">
        <v>14.128310000000001</v>
      </c>
      <c r="B13017" s="2">
        <v>32.611220000000003</v>
      </c>
      <c r="C13017" s="2">
        <v>18.835439999999998</v>
      </c>
      <c r="D13017" s="2">
        <v>6.1207149999999997</v>
      </c>
      <c r="F13017" s="2">
        <v>14.12551</v>
      </c>
      <c r="G13017" s="2">
        <v>2.1540219999999999</v>
      </c>
      <c r="H13017" s="2">
        <v>2.1923979999999998</v>
      </c>
      <c r="J13017" s="2">
        <v>14.128310000000001</v>
      </c>
      <c r="K13017" s="2">
        <v>0.65537400000000001</v>
      </c>
      <c r="L13017" s="2">
        <v>0.10326299999999999</v>
      </c>
    </row>
    <row r="13018" spans="1:12" x14ac:dyDescent="0.2">
      <c r="A13018" s="2">
        <v>14.129020000000001</v>
      </c>
      <c r="B13018" s="2">
        <v>32.603319999999997</v>
      </c>
      <c r="C13018" s="2">
        <v>18.910360000000001</v>
      </c>
      <c r="D13018" s="2">
        <v>6.1278490000000003</v>
      </c>
      <c r="F13018" s="2">
        <v>14.12621</v>
      </c>
      <c r="G13018" s="2">
        <v>2.1551740000000001</v>
      </c>
      <c r="H13018" s="2">
        <v>2.1940840000000001</v>
      </c>
      <c r="J13018" s="2">
        <v>14.129020000000001</v>
      </c>
      <c r="K13018" s="2">
        <v>0.65546800000000005</v>
      </c>
      <c r="L13018" s="2">
        <v>0.10253</v>
      </c>
    </row>
    <row r="13019" spans="1:12" x14ac:dyDescent="0.2">
      <c r="A13019" s="2">
        <v>14.129720000000001</v>
      </c>
      <c r="B13019" s="2">
        <v>32.595280000000002</v>
      </c>
      <c r="C13019" s="2">
        <v>18.985589999999998</v>
      </c>
      <c r="D13019" s="2">
        <v>6.1346470000000002</v>
      </c>
      <c r="F13019" s="2">
        <v>14.126910000000001</v>
      </c>
      <c r="G13019" s="2">
        <v>2.1567690000000002</v>
      </c>
      <c r="H13019" s="2">
        <v>2.1959080000000002</v>
      </c>
      <c r="J13019" s="2">
        <v>14.129720000000001</v>
      </c>
      <c r="K13019" s="2">
        <v>0.65552299999999997</v>
      </c>
      <c r="L13019" s="2">
        <v>0.102101</v>
      </c>
    </row>
    <row r="13020" spans="1:12" x14ac:dyDescent="0.2">
      <c r="A13020" s="2">
        <v>14.130420000000001</v>
      </c>
      <c r="B13020" s="2">
        <v>32.587409999999998</v>
      </c>
      <c r="C13020" s="2">
        <v>19.061540000000001</v>
      </c>
      <c r="D13020" s="2">
        <v>6.1425280000000004</v>
      </c>
      <c r="F13020" s="2">
        <v>14.127610000000001</v>
      </c>
      <c r="G13020" s="2">
        <v>2.1584469999999998</v>
      </c>
      <c r="H13020" s="2">
        <v>2.1975099999999999</v>
      </c>
      <c r="J13020" s="2">
        <v>14.130420000000001</v>
      </c>
      <c r="K13020" s="2">
        <v>0.65567200000000003</v>
      </c>
      <c r="L13020" s="2">
        <v>0.101822</v>
      </c>
    </row>
    <row r="13021" spans="1:12" x14ac:dyDescent="0.2">
      <c r="A13021" s="2">
        <v>14.131119999999999</v>
      </c>
      <c r="B13021" s="2">
        <v>32.579560000000001</v>
      </c>
      <c r="C13021" s="2">
        <v>19.138020000000001</v>
      </c>
      <c r="D13021" s="2">
        <v>6.1497380000000001</v>
      </c>
      <c r="F13021" s="2">
        <v>14.128310000000001</v>
      </c>
      <c r="G13021" s="2">
        <v>2.1601330000000001</v>
      </c>
      <c r="H13021" s="2">
        <v>2.1988370000000002</v>
      </c>
      <c r="J13021" s="2">
        <v>14.131119999999999</v>
      </c>
      <c r="K13021" s="2">
        <v>0.65559800000000001</v>
      </c>
      <c r="L13021" s="2">
        <v>0.101657</v>
      </c>
    </row>
    <row r="13022" spans="1:12" x14ac:dyDescent="0.2">
      <c r="A13022" s="2">
        <v>14.131819999999999</v>
      </c>
      <c r="B13022" s="2">
        <v>32.571539999999999</v>
      </c>
      <c r="C13022" s="2">
        <v>19.214790000000001</v>
      </c>
      <c r="D13022" s="2">
        <v>6.1568480000000001</v>
      </c>
      <c r="F13022" s="2">
        <v>14.129020000000001</v>
      </c>
      <c r="G13022" s="2">
        <v>2.1621700000000001</v>
      </c>
      <c r="H13022" s="2">
        <v>2.2004009999999998</v>
      </c>
      <c r="J13022" s="2">
        <v>14.131819999999999</v>
      </c>
      <c r="K13022" s="2">
        <v>0.65656499999999995</v>
      </c>
      <c r="L13022" s="2">
        <v>0.10200099999999999</v>
      </c>
    </row>
    <row r="13023" spans="1:12" x14ac:dyDescent="0.2">
      <c r="A13023" s="2">
        <v>14.13252</v>
      </c>
      <c r="B13023" s="2">
        <v>32.563290000000002</v>
      </c>
      <c r="C13023" s="2">
        <v>19.292169999999999</v>
      </c>
      <c r="D13023" s="2">
        <v>6.1640269999999999</v>
      </c>
      <c r="F13023" s="2">
        <v>14.129720000000001</v>
      </c>
      <c r="G13023" s="2">
        <v>2.1638259999999998</v>
      </c>
      <c r="H13023" s="2">
        <v>2.2020339999999998</v>
      </c>
      <c r="J13023" s="2">
        <v>14.13252</v>
      </c>
      <c r="K13023" s="2">
        <v>0.65776400000000002</v>
      </c>
      <c r="L13023" s="2">
        <v>0.101869</v>
      </c>
    </row>
    <row r="13024" spans="1:12" x14ac:dyDescent="0.2">
      <c r="A13024" s="2">
        <v>14.13322</v>
      </c>
      <c r="B13024" s="2">
        <v>32.555210000000002</v>
      </c>
      <c r="C13024" s="2">
        <v>19.369969999999999</v>
      </c>
      <c r="D13024" s="2">
        <v>6.1711840000000002</v>
      </c>
      <c r="F13024" s="2">
        <v>14.130420000000001</v>
      </c>
      <c r="G13024" s="2">
        <v>2.1655959999999999</v>
      </c>
      <c r="H13024" s="2">
        <v>2.203773</v>
      </c>
      <c r="J13024" s="2">
        <v>14.13322</v>
      </c>
      <c r="K13024" s="2">
        <v>0.65837100000000004</v>
      </c>
      <c r="L13024" s="2">
        <v>0.10209699999999999</v>
      </c>
    </row>
    <row r="13025" spans="1:12" x14ac:dyDescent="0.2">
      <c r="A13025" s="2">
        <v>14.133929999999999</v>
      </c>
      <c r="B13025" s="2">
        <v>32.547130000000003</v>
      </c>
      <c r="C13025" s="2">
        <v>19.44848</v>
      </c>
      <c r="D13025" s="2">
        <v>6.177943</v>
      </c>
      <c r="F13025" s="2">
        <v>14.131119999999999</v>
      </c>
      <c r="G13025" s="2">
        <v>2.1677170000000001</v>
      </c>
      <c r="H13025" s="2">
        <v>2.205597</v>
      </c>
      <c r="J13025" s="2">
        <v>14.133929999999999</v>
      </c>
      <c r="K13025" s="2">
        <v>0.65866800000000003</v>
      </c>
      <c r="L13025" s="2">
        <v>0.102608</v>
      </c>
    </row>
    <row r="13026" spans="1:12" x14ac:dyDescent="0.2">
      <c r="A13026" s="2">
        <v>14.13463</v>
      </c>
      <c r="B13026" s="2">
        <v>32.539230000000003</v>
      </c>
      <c r="C13026" s="2">
        <v>19.527380000000001</v>
      </c>
      <c r="D13026" s="2">
        <v>6.1850160000000001</v>
      </c>
      <c r="F13026" s="2">
        <v>14.131819999999999</v>
      </c>
      <c r="G13026" s="2">
        <v>2.169724</v>
      </c>
      <c r="H13026" s="2">
        <v>2.207573</v>
      </c>
      <c r="J13026" s="2">
        <v>14.13463</v>
      </c>
      <c r="K13026" s="2">
        <v>0.65907099999999996</v>
      </c>
      <c r="L13026" s="2">
        <v>0.103398</v>
      </c>
    </row>
    <row r="13027" spans="1:12" x14ac:dyDescent="0.2">
      <c r="A13027" s="2">
        <v>14.13533</v>
      </c>
      <c r="B13027" s="2">
        <v>32.531680000000001</v>
      </c>
      <c r="C13027" s="2">
        <v>19.60622</v>
      </c>
      <c r="D13027" s="2">
        <v>6.1915849999999999</v>
      </c>
      <c r="F13027" s="2">
        <v>14.13252</v>
      </c>
      <c r="G13027" s="2">
        <v>2.171646</v>
      </c>
      <c r="H13027" s="2">
        <v>2.209511</v>
      </c>
      <c r="J13027" s="2">
        <v>14.13533</v>
      </c>
      <c r="K13027" s="2">
        <v>0.65927100000000005</v>
      </c>
      <c r="L13027" s="2">
        <v>0.10412399999999999</v>
      </c>
    </row>
    <row r="13028" spans="1:12" x14ac:dyDescent="0.2">
      <c r="A13028" s="2">
        <v>14.13603</v>
      </c>
      <c r="B13028" s="2">
        <v>32.523960000000002</v>
      </c>
      <c r="C13028" s="2">
        <v>19.682759999999998</v>
      </c>
      <c r="D13028" s="2">
        <v>6.1981539999999997</v>
      </c>
      <c r="F13028" s="2">
        <v>14.13322</v>
      </c>
      <c r="G13028" s="2">
        <v>2.1734309999999999</v>
      </c>
      <c r="H13028" s="2">
        <v>2.2112430000000001</v>
      </c>
      <c r="J13028" s="2">
        <v>14.13603</v>
      </c>
      <c r="K13028" s="2">
        <v>0.65965399999999996</v>
      </c>
      <c r="L13028" s="2">
        <v>0.103889</v>
      </c>
    </row>
    <row r="13029" spans="1:12" x14ac:dyDescent="0.2">
      <c r="A13029" s="2">
        <v>14.13673</v>
      </c>
      <c r="B13029" s="2">
        <v>32.515940000000001</v>
      </c>
      <c r="C13029" s="2">
        <v>19.754829999999998</v>
      </c>
      <c r="D13029" s="2">
        <v>6.2052490000000002</v>
      </c>
      <c r="F13029" s="2">
        <v>14.133929999999999</v>
      </c>
      <c r="G13029" s="2">
        <v>2.1752470000000002</v>
      </c>
      <c r="H13029" s="2">
        <v>2.2128220000000001</v>
      </c>
      <c r="J13029" s="2">
        <v>14.13673</v>
      </c>
      <c r="K13029" s="2">
        <v>0.66006799999999999</v>
      </c>
      <c r="L13029" s="2">
        <v>0.103591</v>
      </c>
    </row>
    <row r="13030" spans="1:12" x14ac:dyDescent="0.2">
      <c r="A13030" s="2">
        <v>14.13743</v>
      </c>
      <c r="B13030" s="2">
        <v>32.507739999999998</v>
      </c>
      <c r="C13030" s="2">
        <v>19.825810000000001</v>
      </c>
      <c r="D13030" s="2">
        <v>6.2125579999999996</v>
      </c>
      <c r="F13030" s="2">
        <v>14.13463</v>
      </c>
      <c r="G13030" s="2">
        <v>2.1774749999999998</v>
      </c>
      <c r="H13030" s="2">
        <v>2.2145540000000001</v>
      </c>
      <c r="J13030" s="2">
        <v>14.13743</v>
      </c>
      <c r="K13030" s="2">
        <v>0.66017899999999996</v>
      </c>
      <c r="L13030" s="2">
        <v>0.104036</v>
      </c>
    </row>
    <row r="13031" spans="1:12" x14ac:dyDescent="0.2">
      <c r="A13031" s="2">
        <v>14.13813</v>
      </c>
      <c r="B13031" s="2">
        <v>32.499899999999997</v>
      </c>
      <c r="C13031" s="2">
        <v>19.90035</v>
      </c>
      <c r="D13031" s="2">
        <v>6.2201719999999998</v>
      </c>
      <c r="F13031" s="2">
        <v>14.13533</v>
      </c>
      <c r="G13031" s="2">
        <v>2.1791990000000001</v>
      </c>
      <c r="H13031" s="2">
        <v>2.216942</v>
      </c>
      <c r="J13031" s="2">
        <v>14.13813</v>
      </c>
      <c r="K13031" s="2">
        <v>0.66066899999999995</v>
      </c>
      <c r="L13031" s="2">
        <v>0.10437200000000001</v>
      </c>
    </row>
    <row r="13032" spans="1:12" x14ac:dyDescent="0.2">
      <c r="A13032" s="2">
        <v>14.13884</v>
      </c>
      <c r="B13032" s="2">
        <v>32.492449999999998</v>
      </c>
      <c r="C13032" s="2">
        <v>19.979240000000001</v>
      </c>
      <c r="D13032" s="2">
        <v>6.2281300000000002</v>
      </c>
      <c r="F13032" s="2">
        <v>14.13603</v>
      </c>
      <c r="G13032" s="2">
        <v>2.181038</v>
      </c>
      <c r="H13032" s="2">
        <v>2.2193909999999999</v>
      </c>
      <c r="J13032" s="2">
        <v>14.13884</v>
      </c>
      <c r="K13032" s="2">
        <v>0.66093599999999997</v>
      </c>
      <c r="L13032" s="2">
        <v>0.10462200000000001</v>
      </c>
    </row>
    <row r="13033" spans="1:12" x14ac:dyDescent="0.2">
      <c r="A13033" s="2">
        <v>14.13954</v>
      </c>
      <c r="B13033" s="2">
        <v>32.484520000000003</v>
      </c>
      <c r="C13033" s="2">
        <v>20.05932</v>
      </c>
      <c r="D13033" s="2">
        <v>6.2355830000000001</v>
      </c>
      <c r="F13033" s="2">
        <v>14.13673</v>
      </c>
      <c r="G13033" s="2">
        <v>2.182274</v>
      </c>
      <c r="H13033" s="2">
        <v>2.2215349999999998</v>
      </c>
      <c r="J13033" s="2">
        <v>14.13954</v>
      </c>
      <c r="K13033" s="2">
        <v>0.66092899999999999</v>
      </c>
      <c r="L13033" s="2">
        <v>0.105742</v>
      </c>
    </row>
    <row r="13034" spans="1:12" x14ac:dyDescent="0.2">
      <c r="A13034" s="2">
        <v>14.14024</v>
      </c>
      <c r="B13034" s="2">
        <v>32.476489999999998</v>
      </c>
      <c r="C13034" s="2">
        <v>20.139279999999999</v>
      </c>
      <c r="D13034" s="2">
        <v>6.242915</v>
      </c>
      <c r="F13034" s="2">
        <v>14.13743</v>
      </c>
      <c r="G13034" s="2">
        <v>2.1837770000000001</v>
      </c>
      <c r="H13034" s="2">
        <v>2.223938</v>
      </c>
      <c r="J13034" s="2">
        <v>14.14024</v>
      </c>
      <c r="K13034" s="2">
        <v>0.66147400000000001</v>
      </c>
      <c r="L13034" s="2">
        <v>0.105425</v>
      </c>
    </row>
    <row r="13035" spans="1:12" x14ac:dyDescent="0.2">
      <c r="A13035" s="2">
        <v>14.140940000000001</v>
      </c>
      <c r="B13035" s="2">
        <v>32.469059999999999</v>
      </c>
      <c r="C13035" s="2">
        <v>20.219660000000001</v>
      </c>
      <c r="D13035" s="2">
        <v>6.2503919999999997</v>
      </c>
      <c r="F13035" s="2">
        <v>14.13813</v>
      </c>
      <c r="G13035" s="2">
        <v>2.1856230000000001</v>
      </c>
      <c r="H13035" s="2">
        <v>2.2263030000000001</v>
      </c>
      <c r="J13035" s="2">
        <v>14.140940000000001</v>
      </c>
      <c r="K13035" s="2">
        <v>0.66209799999999996</v>
      </c>
      <c r="L13035" s="2">
        <v>0.10506</v>
      </c>
    </row>
    <row r="13036" spans="1:12" x14ac:dyDescent="0.2">
      <c r="A13036" s="2">
        <v>14.141640000000001</v>
      </c>
      <c r="B13036" s="2">
        <v>32.461390000000002</v>
      </c>
      <c r="C13036" s="2">
        <v>20.299910000000001</v>
      </c>
      <c r="D13036" s="2">
        <v>6.2578690000000003</v>
      </c>
      <c r="F13036" s="2">
        <v>14.13884</v>
      </c>
      <c r="G13036" s="2">
        <v>2.1869740000000002</v>
      </c>
      <c r="H13036" s="2">
        <v>2.2280959999999999</v>
      </c>
      <c r="J13036" s="2">
        <v>14.141640000000001</v>
      </c>
      <c r="K13036" s="2">
        <v>0.66282600000000003</v>
      </c>
      <c r="L13036" s="2">
        <v>0.105113</v>
      </c>
    </row>
    <row r="13037" spans="1:12" x14ac:dyDescent="0.2">
      <c r="A13037" s="2">
        <v>14.142340000000001</v>
      </c>
      <c r="B13037" s="2">
        <v>32.454039999999999</v>
      </c>
      <c r="C13037" s="2">
        <v>20.38045</v>
      </c>
      <c r="D13037" s="2">
        <v>6.2652390000000002</v>
      </c>
      <c r="F13037" s="2">
        <v>14.13954</v>
      </c>
      <c r="G13037" s="2">
        <v>2.189095</v>
      </c>
      <c r="H13037" s="2">
        <v>2.2300800000000001</v>
      </c>
      <c r="J13037" s="2">
        <v>14.142340000000001</v>
      </c>
      <c r="K13037" s="2">
        <v>0.66379500000000002</v>
      </c>
      <c r="L13037" s="2">
        <v>0.10399799999999999</v>
      </c>
    </row>
    <row r="13038" spans="1:12" x14ac:dyDescent="0.2">
      <c r="A13038" s="2">
        <v>14.143039999999999</v>
      </c>
      <c r="B13038" s="2">
        <v>32.445860000000003</v>
      </c>
      <c r="C13038" s="2">
        <v>20.4618</v>
      </c>
      <c r="D13038" s="2">
        <v>6.2727620000000002</v>
      </c>
      <c r="F13038" s="2">
        <v>14.14024</v>
      </c>
      <c r="G13038" s="2">
        <v>2.1907809999999999</v>
      </c>
      <c r="H13038" s="2">
        <v>2.2323840000000001</v>
      </c>
      <c r="J13038" s="2">
        <v>14.143039999999999</v>
      </c>
      <c r="K13038" s="2">
        <v>0.66463300000000003</v>
      </c>
      <c r="L13038" s="2">
        <v>0.103992</v>
      </c>
    </row>
    <row r="13039" spans="1:12" x14ac:dyDescent="0.2">
      <c r="A13039" s="2">
        <v>14.143739999999999</v>
      </c>
      <c r="B13039" s="2">
        <v>32.438519999999997</v>
      </c>
      <c r="C13039" s="2">
        <v>20.54345</v>
      </c>
      <c r="D13039" s="2">
        <v>6.2796890000000003</v>
      </c>
      <c r="F13039" s="2">
        <v>14.140940000000001</v>
      </c>
      <c r="G13039" s="2">
        <v>2.1923979999999998</v>
      </c>
      <c r="H13039" s="2">
        <v>2.2348020000000002</v>
      </c>
      <c r="J13039" s="2">
        <v>14.143739999999999</v>
      </c>
      <c r="K13039" s="2">
        <v>0.66516500000000001</v>
      </c>
      <c r="L13039" s="2">
        <v>0.104589</v>
      </c>
    </row>
    <row r="13040" spans="1:12" x14ac:dyDescent="0.2">
      <c r="A13040" s="2">
        <v>14.144450000000001</v>
      </c>
      <c r="B13040" s="2">
        <v>32.431370000000001</v>
      </c>
      <c r="C13040" s="2">
        <v>20.62538</v>
      </c>
      <c r="D13040" s="2">
        <v>6.2869140000000003</v>
      </c>
      <c r="F13040" s="2">
        <v>14.141640000000001</v>
      </c>
      <c r="G13040" s="2">
        <v>2.1940840000000001</v>
      </c>
      <c r="H13040" s="2">
        <v>2.237282</v>
      </c>
      <c r="J13040" s="2">
        <v>14.144450000000001</v>
      </c>
      <c r="K13040" s="2">
        <v>0.66564400000000001</v>
      </c>
      <c r="L13040" s="2">
        <v>0.10458199999999999</v>
      </c>
    </row>
    <row r="13041" spans="1:12" x14ac:dyDescent="0.2">
      <c r="A13041" s="2">
        <v>14.145149999999999</v>
      </c>
      <c r="B13041" s="2">
        <v>32.4238</v>
      </c>
      <c r="C13041" s="2">
        <v>20.70721</v>
      </c>
      <c r="D13041" s="2">
        <v>6.2941539999999998</v>
      </c>
      <c r="F13041" s="2">
        <v>14.142340000000001</v>
      </c>
      <c r="G13041" s="2">
        <v>2.1959080000000002</v>
      </c>
      <c r="H13041" s="2">
        <v>2.2393800000000001</v>
      </c>
      <c r="J13041" s="2">
        <v>14.145149999999999</v>
      </c>
      <c r="K13041" s="2">
        <v>0.665323</v>
      </c>
      <c r="L13041" s="2">
        <v>0.103771</v>
      </c>
    </row>
    <row r="13042" spans="1:12" x14ac:dyDescent="0.2">
      <c r="A13042" s="2">
        <v>14.145849999999999</v>
      </c>
      <c r="B13042" s="2">
        <v>32.416289999999996</v>
      </c>
      <c r="C13042" s="2">
        <v>20.78941</v>
      </c>
      <c r="D13042" s="2">
        <v>6.3017380000000003</v>
      </c>
      <c r="F13042" s="2">
        <v>14.143039999999999</v>
      </c>
      <c r="G13042" s="2">
        <v>2.1975099999999999</v>
      </c>
      <c r="H13042" s="2">
        <v>2.2408220000000001</v>
      </c>
      <c r="J13042" s="2">
        <v>14.145849999999999</v>
      </c>
      <c r="K13042" s="2">
        <v>0.665327</v>
      </c>
      <c r="L13042" s="2">
        <v>0.103315</v>
      </c>
    </row>
    <row r="13043" spans="1:12" x14ac:dyDescent="0.2">
      <c r="A13043" s="2">
        <v>14.14655</v>
      </c>
      <c r="B13043" s="2">
        <v>32.40934</v>
      </c>
      <c r="C13043" s="2">
        <v>20.872979999999998</v>
      </c>
      <c r="D13043" s="2">
        <v>6.3095049999999997</v>
      </c>
      <c r="F13043" s="2">
        <v>14.143739999999999</v>
      </c>
      <c r="G13043" s="2">
        <v>2.1988370000000002</v>
      </c>
      <c r="H13043" s="2">
        <v>2.24234</v>
      </c>
      <c r="J13043" s="2">
        <v>14.14655</v>
      </c>
      <c r="K13043" s="2">
        <v>0.66534199999999999</v>
      </c>
      <c r="L13043" s="2">
        <v>0.104021</v>
      </c>
    </row>
    <row r="13044" spans="1:12" x14ac:dyDescent="0.2">
      <c r="A13044" s="2">
        <v>14.14725</v>
      </c>
      <c r="B13044" s="2">
        <v>32.402410000000003</v>
      </c>
      <c r="C13044" s="2">
        <v>20.957229999999999</v>
      </c>
      <c r="D13044" s="2">
        <v>6.3169969999999998</v>
      </c>
      <c r="F13044" s="2">
        <v>14.144450000000001</v>
      </c>
      <c r="G13044" s="2">
        <v>2.2004009999999998</v>
      </c>
      <c r="H13044" s="2">
        <v>2.2442090000000001</v>
      </c>
      <c r="J13044" s="2">
        <v>14.14725</v>
      </c>
      <c r="K13044" s="2">
        <v>0.66564000000000001</v>
      </c>
      <c r="L13044" s="2">
        <v>0.104162</v>
      </c>
    </row>
    <row r="13045" spans="1:12" x14ac:dyDescent="0.2">
      <c r="A13045" s="2">
        <v>14.14795</v>
      </c>
      <c r="B13045" s="2">
        <v>32.395200000000003</v>
      </c>
      <c r="C13045" s="2">
        <v>21.040800000000001</v>
      </c>
      <c r="D13045" s="2">
        <v>6.3245800000000001</v>
      </c>
      <c r="F13045" s="2">
        <v>14.145149999999999</v>
      </c>
      <c r="G13045" s="2">
        <v>2.2020339999999998</v>
      </c>
      <c r="H13045" s="2">
        <v>2.245949</v>
      </c>
      <c r="J13045" s="2">
        <v>14.14795</v>
      </c>
      <c r="K13045" s="2">
        <v>0.66527199999999997</v>
      </c>
      <c r="L13045" s="2">
        <v>0.10392700000000001</v>
      </c>
    </row>
    <row r="13046" spans="1:12" x14ac:dyDescent="0.2">
      <c r="A13046" s="2">
        <v>14.14865</v>
      </c>
      <c r="B13046" s="2">
        <v>32.3889</v>
      </c>
      <c r="C13046" s="2">
        <v>21.124870000000001</v>
      </c>
      <c r="D13046" s="2">
        <v>6.3323780000000003</v>
      </c>
      <c r="F13046" s="2">
        <v>14.145849999999999</v>
      </c>
      <c r="G13046" s="2">
        <v>2.203773</v>
      </c>
      <c r="H13046" s="2">
        <v>2.247932</v>
      </c>
      <c r="J13046" s="2">
        <v>14.14865</v>
      </c>
      <c r="K13046" s="2">
        <v>0.66548300000000005</v>
      </c>
      <c r="L13046" s="2">
        <v>0.104269</v>
      </c>
    </row>
    <row r="13047" spans="1:12" x14ac:dyDescent="0.2">
      <c r="A13047" s="2">
        <v>14.14936</v>
      </c>
      <c r="B13047" s="2">
        <v>32.38203</v>
      </c>
      <c r="C13047" s="2">
        <v>21.209810000000001</v>
      </c>
      <c r="D13047" s="2">
        <v>6.3400759999999998</v>
      </c>
      <c r="F13047" s="2">
        <v>14.14655</v>
      </c>
      <c r="G13047" s="2">
        <v>2.205597</v>
      </c>
      <c r="H13047" s="2">
        <v>2.2499159999999998</v>
      </c>
      <c r="J13047" s="2">
        <v>14.14936</v>
      </c>
      <c r="K13047" s="2">
        <v>0.66574500000000003</v>
      </c>
      <c r="L13047" s="2">
        <v>0.10416</v>
      </c>
    </row>
    <row r="13048" spans="1:12" x14ac:dyDescent="0.2">
      <c r="A13048" s="2">
        <v>14.15006</v>
      </c>
      <c r="B13048" s="2">
        <v>32.375079999999997</v>
      </c>
      <c r="C13048" s="2">
        <v>21.294789999999999</v>
      </c>
      <c r="D13048" s="2">
        <v>6.3476970000000001</v>
      </c>
      <c r="F13048" s="2">
        <v>14.14725</v>
      </c>
      <c r="G13048" s="2">
        <v>2.207573</v>
      </c>
      <c r="H13048" s="2">
        <v>2.251884</v>
      </c>
      <c r="J13048" s="2">
        <v>14.15006</v>
      </c>
      <c r="K13048" s="2">
        <v>0.66642599999999996</v>
      </c>
      <c r="L13048" s="2">
        <v>0.104162</v>
      </c>
    </row>
    <row r="13049" spans="1:12" x14ac:dyDescent="0.2">
      <c r="A13049" s="2">
        <v>14.15076</v>
      </c>
      <c r="B13049" s="2">
        <v>32.368160000000003</v>
      </c>
      <c r="C13049" s="2">
        <v>21.37989</v>
      </c>
      <c r="D13049" s="2">
        <v>6.3552350000000004</v>
      </c>
      <c r="F13049" s="2">
        <v>14.14795</v>
      </c>
      <c r="G13049" s="2">
        <v>2.209511</v>
      </c>
      <c r="H13049" s="2">
        <v>2.2539440000000002</v>
      </c>
      <c r="J13049" s="2">
        <v>14.15076</v>
      </c>
      <c r="K13049" s="2">
        <v>0.66727800000000004</v>
      </c>
      <c r="L13049" s="2">
        <v>0.104103</v>
      </c>
    </row>
    <row r="13050" spans="1:12" x14ac:dyDescent="0.2">
      <c r="A13050" s="2">
        <v>14.15146</v>
      </c>
      <c r="B13050" s="2">
        <v>32.361159999999998</v>
      </c>
      <c r="C13050" s="2">
        <v>21.466069999999998</v>
      </c>
      <c r="D13050" s="2">
        <v>6.3627120000000001</v>
      </c>
      <c r="F13050" s="2">
        <v>14.14865</v>
      </c>
      <c r="G13050" s="2">
        <v>2.2112430000000001</v>
      </c>
      <c r="H13050" s="2">
        <v>2.2559429999999998</v>
      </c>
      <c r="J13050" s="2">
        <v>14.15146</v>
      </c>
      <c r="K13050" s="2">
        <v>0.66829300000000003</v>
      </c>
      <c r="L13050" s="2">
        <v>0.104537</v>
      </c>
    </row>
    <row r="13051" spans="1:12" x14ac:dyDescent="0.2">
      <c r="A13051" s="2">
        <v>14.15216</v>
      </c>
      <c r="B13051" s="2">
        <v>32.354709999999997</v>
      </c>
      <c r="C13051" s="2">
        <v>21.552489999999999</v>
      </c>
      <c r="D13051" s="2">
        <v>6.3702579999999998</v>
      </c>
      <c r="F13051" s="2">
        <v>14.14936</v>
      </c>
      <c r="G13051" s="2">
        <v>2.2128220000000001</v>
      </c>
      <c r="H13051" s="2">
        <v>2.2583540000000002</v>
      </c>
      <c r="J13051" s="2">
        <v>14.15216</v>
      </c>
      <c r="K13051" s="2">
        <v>0.66910000000000003</v>
      </c>
      <c r="L13051" s="2">
        <v>0.105084</v>
      </c>
    </row>
    <row r="13052" spans="1:12" x14ac:dyDescent="0.2">
      <c r="A13052" s="2">
        <v>14.15286</v>
      </c>
      <c r="B13052" s="2">
        <v>32.347900000000003</v>
      </c>
      <c r="C13052" s="2">
        <v>21.639030000000002</v>
      </c>
      <c r="D13052" s="2">
        <v>6.3779329999999996</v>
      </c>
      <c r="F13052" s="2">
        <v>14.15006</v>
      </c>
      <c r="G13052" s="2">
        <v>2.2145540000000001</v>
      </c>
      <c r="H13052" s="2">
        <v>2.260704</v>
      </c>
      <c r="J13052" s="2">
        <v>14.15286</v>
      </c>
      <c r="K13052" s="2">
        <v>0.66957999999999995</v>
      </c>
      <c r="L13052" s="2">
        <v>0.10460999999999999</v>
      </c>
    </row>
    <row r="13053" spans="1:12" x14ac:dyDescent="0.2">
      <c r="A13053" s="2">
        <v>14.153560000000001</v>
      </c>
      <c r="B13053" s="2">
        <v>32.340730000000001</v>
      </c>
      <c r="C13053" s="2">
        <v>21.726520000000001</v>
      </c>
      <c r="D13053" s="2">
        <v>6.385745</v>
      </c>
      <c r="F13053" s="2">
        <v>14.15076</v>
      </c>
      <c r="G13053" s="2">
        <v>2.216942</v>
      </c>
      <c r="H13053" s="2">
        <v>2.2624590000000002</v>
      </c>
      <c r="J13053" s="2">
        <v>14.153560000000001</v>
      </c>
      <c r="K13053" s="2">
        <v>0.66989299999999996</v>
      </c>
      <c r="L13053" s="2">
        <v>0.104281</v>
      </c>
    </row>
    <row r="13054" spans="1:12" x14ac:dyDescent="0.2">
      <c r="A13054" s="2">
        <v>14.15427</v>
      </c>
      <c r="B13054" s="2">
        <v>32.333840000000002</v>
      </c>
      <c r="C13054" s="2">
        <v>21.814550000000001</v>
      </c>
      <c r="D13054" s="2">
        <v>6.3933289999999996</v>
      </c>
      <c r="F13054" s="2">
        <v>14.15146</v>
      </c>
      <c r="G13054" s="2">
        <v>2.2193909999999999</v>
      </c>
      <c r="H13054" s="2">
        <v>2.2643279999999999</v>
      </c>
      <c r="J13054" s="2">
        <v>14.15427</v>
      </c>
      <c r="K13054" s="2">
        <v>0.67021900000000001</v>
      </c>
      <c r="L13054" s="2">
        <v>0.10448399999999999</v>
      </c>
    </row>
    <row r="13055" spans="1:12" x14ac:dyDescent="0.2">
      <c r="A13055" s="2">
        <v>14.15497</v>
      </c>
      <c r="B13055" s="2">
        <v>32.32723</v>
      </c>
      <c r="C13055" s="2">
        <v>21.90204</v>
      </c>
      <c r="D13055" s="2">
        <v>6.4005999999999998</v>
      </c>
      <c r="F13055" s="2">
        <v>14.15216</v>
      </c>
      <c r="G13055" s="2">
        <v>2.2215349999999998</v>
      </c>
      <c r="H13055" s="2">
        <v>2.2664870000000001</v>
      </c>
      <c r="J13055" s="2">
        <v>14.15497</v>
      </c>
      <c r="K13055" s="2">
        <v>0.67033600000000004</v>
      </c>
      <c r="L13055" s="2">
        <v>0.104548</v>
      </c>
    </row>
    <row r="13056" spans="1:12" x14ac:dyDescent="0.2">
      <c r="A13056" s="2">
        <v>14.155670000000001</v>
      </c>
      <c r="B13056" s="2">
        <v>32.319949999999999</v>
      </c>
      <c r="C13056" s="2">
        <v>21.990269999999999</v>
      </c>
      <c r="D13056" s="2">
        <v>6.4086559999999997</v>
      </c>
      <c r="F13056" s="2">
        <v>14.15286</v>
      </c>
      <c r="G13056" s="2">
        <v>2.223938</v>
      </c>
      <c r="H13056" s="2">
        <v>2.26857</v>
      </c>
      <c r="J13056" s="2">
        <v>14.155670000000001</v>
      </c>
      <c r="K13056" s="2">
        <v>0.67048799999999997</v>
      </c>
      <c r="L13056" s="2">
        <v>0.104583</v>
      </c>
    </row>
    <row r="13057" spans="1:12" x14ac:dyDescent="0.2">
      <c r="A13057" s="2">
        <v>14.156370000000001</v>
      </c>
      <c r="B13057" s="2">
        <v>32.312840000000001</v>
      </c>
      <c r="C13057" s="2">
        <v>22.078990000000001</v>
      </c>
      <c r="D13057" s="2">
        <v>6.4163009999999998</v>
      </c>
      <c r="F13057" s="2">
        <v>14.153560000000001</v>
      </c>
      <c r="G13057" s="2">
        <v>2.2263030000000001</v>
      </c>
      <c r="H13057" s="2">
        <v>2.2707440000000001</v>
      </c>
      <c r="J13057" s="2">
        <v>14.156370000000001</v>
      </c>
      <c r="K13057" s="2">
        <v>0.67086000000000001</v>
      </c>
      <c r="L13057" s="2">
        <v>0.104451</v>
      </c>
    </row>
    <row r="13058" spans="1:12" x14ac:dyDescent="0.2">
      <c r="A13058" s="2">
        <v>14.157069999999999</v>
      </c>
      <c r="B13058" s="2">
        <v>32.306249999999999</v>
      </c>
      <c r="C13058" s="2">
        <v>22.167899999999999</v>
      </c>
      <c r="D13058" s="2">
        <v>6.4241520000000003</v>
      </c>
      <c r="F13058" s="2">
        <v>14.15427</v>
      </c>
      <c r="G13058" s="2">
        <v>2.2280959999999999</v>
      </c>
      <c r="H13058" s="2">
        <v>2.2726670000000002</v>
      </c>
      <c r="J13058" s="2">
        <v>14.157069999999999</v>
      </c>
      <c r="K13058" s="2">
        <v>0.67120299999999999</v>
      </c>
      <c r="L13058" s="2">
        <v>0.10455100000000001</v>
      </c>
    </row>
    <row r="13059" spans="1:12" x14ac:dyDescent="0.2">
      <c r="A13059" s="2">
        <v>14.157769999999999</v>
      </c>
      <c r="B13059" s="2">
        <v>32.299840000000003</v>
      </c>
      <c r="C13059" s="2">
        <v>22.257280000000002</v>
      </c>
      <c r="D13059" s="2">
        <v>6.4316060000000004</v>
      </c>
      <c r="F13059" s="2">
        <v>14.15497</v>
      </c>
      <c r="G13059" s="2">
        <v>2.2300800000000001</v>
      </c>
      <c r="H13059" s="2">
        <v>2.2742309999999999</v>
      </c>
      <c r="J13059" s="2">
        <v>14.157769999999999</v>
      </c>
      <c r="K13059" s="2">
        <v>0.67127000000000003</v>
      </c>
      <c r="L13059" s="2">
        <v>0.105062</v>
      </c>
    </row>
    <row r="13060" spans="1:12" x14ac:dyDescent="0.2">
      <c r="A13060" s="2">
        <v>14.158469999999999</v>
      </c>
      <c r="B13060" s="2">
        <v>32.293909999999997</v>
      </c>
      <c r="C13060" s="2">
        <v>22.346250000000001</v>
      </c>
      <c r="D13060" s="2">
        <v>6.4389529999999997</v>
      </c>
      <c r="F13060" s="2">
        <v>14.155670000000001</v>
      </c>
      <c r="G13060" s="2">
        <v>2.2323840000000001</v>
      </c>
      <c r="H13060" s="2">
        <v>2.2760699999999998</v>
      </c>
      <c r="J13060" s="2">
        <v>14.158469999999999</v>
      </c>
      <c r="K13060" s="2">
        <v>0.67157500000000003</v>
      </c>
      <c r="L13060" s="2">
        <v>0.10531500000000001</v>
      </c>
    </row>
    <row r="13061" spans="1:12" x14ac:dyDescent="0.2">
      <c r="A13061" s="2">
        <v>14.159179999999999</v>
      </c>
      <c r="B13061" s="2">
        <v>32.2879</v>
      </c>
      <c r="C13061" s="2">
        <v>22.436540000000001</v>
      </c>
      <c r="D13061" s="2">
        <v>6.4463990000000004</v>
      </c>
      <c r="F13061" s="2">
        <v>14.156370000000001</v>
      </c>
      <c r="G13061" s="2">
        <v>2.2348020000000002</v>
      </c>
      <c r="H13061" s="2">
        <v>2.2783199999999999</v>
      </c>
      <c r="J13061" s="2">
        <v>14.159179999999999</v>
      </c>
      <c r="K13061" s="2">
        <v>0.67174699999999998</v>
      </c>
      <c r="L13061" s="2">
        <v>0.10502499999999999</v>
      </c>
    </row>
    <row r="13062" spans="1:12" x14ac:dyDescent="0.2">
      <c r="A13062" s="2">
        <v>14.159879999999999</v>
      </c>
      <c r="B13062" s="2">
        <v>32.28143</v>
      </c>
      <c r="C13062" s="2">
        <v>22.526730000000001</v>
      </c>
      <c r="D13062" s="2">
        <v>6.4533569999999996</v>
      </c>
      <c r="F13062" s="2">
        <v>14.157069999999999</v>
      </c>
      <c r="G13062" s="2">
        <v>2.237282</v>
      </c>
      <c r="H13062" s="2">
        <v>2.280319</v>
      </c>
      <c r="J13062" s="2">
        <v>14.159879999999999</v>
      </c>
      <c r="K13062" s="2">
        <v>0.67216500000000001</v>
      </c>
      <c r="L13062" s="2">
        <v>0.105452</v>
      </c>
    </row>
    <row r="13063" spans="1:12" x14ac:dyDescent="0.2">
      <c r="A13063" s="2">
        <v>14.16058</v>
      </c>
      <c r="B13063" s="2">
        <v>32.274790000000003</v>
      </c>
      <c r="C13063" s="2">
        <v>22.61675</v>
      </c>
      <c r="D13063" s="2">
        <v>6.4603149999999996</v>
      </c>
      <c r="F13063" s="2">
        <v>14.157769999999999</v>
      </c>
      <c r="G13063" s="2">
        <v>2.2393800000000001</v>
      </c>
      <c r="H13063" s="2">
        <v>2.2821349999999998</v>
      </c>
      <c r="J13063" s="2">
        <v>14.16058</v>
      </c>
      <c r="K13063" s="2">
        <v>0.67271400000000003</v>
      </c>
      <c r="L13063" s="2">
        <v>0.105959</v>
      </c>
    </row>
    <row r="13064" spans="1:12" x14ac:dyDescent="0.2">
      <c r="A13064" s="2">
        <v>14.16128</v>
      </c>
      <c r="B13064" s="2">
        <v>32.267699999999998</v>
      </c>
      <c r="C13064" s="2">
        <v>22.708220000000001</v>
      </c>
      <c r="D13064" s="2">
        <v>6.4680359999999997</v>
      </c>
      <c r="F13064" s="2">
        <v>14.158469999999999</v>
      </c>
      <c r="G13064" s="2">
        <v>2.2408220000000001</v>
      </c>
      <c r="H13064" s="2">
        <v>2.2845689999999998</v>
      </c>
      <c r="J13064" s="2">
        <v>14.16128</v>
      </c>
      <c r="K13064" s="2">
        <v>0.67285499999999998</v>
      </c>
      <c r="L13064" s="2">
        <v>0.105862</v>
      </c>
    </row>
    <row r="13065" spans="1:12" x14ac:dyDescent="0.2">
      <c r="A13065" s="2">
        <v>14.16198</v>
      </c>
      <c r="B13065" s="2">
        <v>32.260570000000001</v>
      </c>
      <c r="C13065" s="2">
        <v>22.800650000000001</v>
      </c>
      <c r="D13065" s="2">
        <v>6.4761540000000002</v>
      </c>
      <c r="F13065" s="2">
        <v>14.159179999999999</v>
      </c>
      <c r="G13065" s="2">
        <v>2.24234</v>
      </c>
      <c r="H13065" s="2">
        <v>2.2867280000000001</v>
      </c>
      <c r="J13065" s="2">
        <v>14.16198</v>
      </c>
      <c r="K13065" s="2">
        <v>0.67303299999999999</v>
      </c>
      <c r="L13065" s="2">
        <v>0.105003</v>
      </c>
    </row>
    <row r="13066" spans="1:12" x14ac:dyDescent="0.2">
      <c r="A13066" s="2">
        <v>14.16268</v>
      </c>
      <c r="B13066" s="2">
        <v>32.254179999999998</v>
      </c>
      <c r="C13066" s="2">
        <v>22.893270000000001</v>
      </c>
      <c r="D13066" s="2">
        <v>6.4844850000000003</v>
      </c>
      <c r="F13066" s="2">
        <v>14.159879999999999</v>
      </c>
      <c r="G13066" s="2">
        <v>2.2442090000000001</v>
      </c>
      <c r="H13066" s="2">
        <v>2.2886280000000001</v>
      </c>
      <c r="J13066" s="2">
        <v>14.16268</v>
      </c>
      <c r="K13066" s="2">
        <v>0.67291199999999995</v>
      </c>
      <c r="L13066" s="2">
        <v>0.105124</v>
      </c>
    </row>
    <row r="13067" spans="1:12" x14ac:dyDescent="0.2">
      <c r="A13067" s="2">
        <v>14.16338</v>
      </c>
      <c r="B13067" s="2">
        <v>32.247770000000003</v>
      </c>
      <c r="C13067" s="2">
        <v>22.986789999999999</v>
      </c>
      <c r="D13067" s="2">
        <v>6.4928160000000004</v>
      </c>
      <c r="F13067" s="2">
        <v>14.16058</v>
      </c>
      <c r="G13067" s="2">
        <v>2.245949</v>
      </c>
      <c r="H13067" s="2">
        <v>2.2904429999999998</v>
      </c>
      <c r="J13067" s="2">
        <v>14.16338</v>
      </c>
      <c r="K13067" s="2">
        <v>0.67297200000000001</v>
      </c>
      <c r="L13067" s="2">
        <v>0.105311</v>
      </c>
    </row>
    <row r="13068" spans="1:12" x14ac:dyDescent="0.2">
      <c r="A13068" s="2">
        <v>14.16408</v>
      </c>
      <c r="B13068" s="2">
        <v>32.241370000000003</v>
      </c>
      <c r="C13068" s="2">
        <v>23.079529999999998</v>
      </c>
      <c r="D13068" s="2">
        <v>6.501277</v>
      </c>
      <c r="F13068" s="2">
        <v>14.16128</v>
      </c>
      <c r="G13068" s="2">
        <v>2.247932</v>
      </c>
      <c r="H13068" s="2">
        <v>2.2926790000000001</v>
      </c>
      <c r="J13068" s="2">
        <v>14.16408</v>
      </c>
      <c r="K13068" s="2">
        <v>0.67331700000000005</v>
      </c>
      <c r="L13068" s="2">
        <v>0.10582999999999999</v>
      </c>
    </row>
    <row r="13069" spans="1:12" x14ac:dyDescent="0.2">
      <c r="A13069" s="2">
        <v>14.16479</v>
      </c>
      <c r="B13069" s="2">
        <v>32.23507</v>
      </c>
      <c r="C13069" s="2">
        <v>23.173210000000001</v>
      </c>
      <c r="D13069" s="2">
        <v>6.5093949999999996</v>
      </c>
      <c r="F13069" s="2">
        <v>14.16198</v>
      </c>
      <c r="G13069" s="2">
        <v>2.2499159999999998</v>
      </c>
      <c r="H13069" s="2">
        <v>2.2950590000000002</v>
      </c>
      <c r="J13069" s="2">
        <v>14.16479</v>
      </c>
      <c r="K13069" s="2">
        <v>0.67396299999999998</v>
      </c>
      <c r="L13069" s="2">
        <v>0.105821</v>
      </c>
    </row>
    <row r="13070" spans="1:12" x14ac:dyDescent="0.2">
      <c r="A13070" s="2">
        <v>14.16549</v>
      </c>
      <c r="B13070" s="2">
        <v>32.228859999999997</v>
      </c>
      <c r="C13070" s="2">
        <v>23.266960000000001</v>
      </c>
      <c r="D13070" s="2">
        <v>6.517207</v>
      </c>
      <c r="F13070" s="2">
        <v>14.16268</v>
      </c>
      <c r="G13070" s="2">
        <v>2.251884</v>
      </c>
      <c r="H13070" s="2">
        <v>2.2974009999999998</v>
      </c>
      <c r="J13070" s="2">
        <v>14.16549</v>
      </c>
      <c r="K13070" s="2">
        <v>0.67444199999999999</v>
      </c>
      <c r="L13070" s="2">
        <v>0.106243</v>
      </c>
    </row>
    <row r="13071" spans="1:12" x14ac:dyDescent="0.2">
      <c r="A13071" s="2">
        <v>14.16619</v>
      </c>
      <c r="B13071" s="2">
        <v>32.222490000000001</v>
      </c>
      <c r="C13071" s="2">
        <v>23.36129</v>
      </c>
      <c r="D13071" s="2">
        <v>6.5251950000000001</v>
      </c>
      <c r="F13071" s="2">
        <v>14.16338</v>
      </c>
      <c r="G13071" s="2">
        <v>2.2539440000000002</v>
      </c>
      <c r="H13071" s="2">
        <v>2.2996979999999998</v>
      </c>
      <c r="J13071" s="2">
        <v>14.16619</v>
      </c>
      <c r="K13071" s="2">
        <v>0.67502200000000001</v>
      </c>
      <c r="L13071" s="2">
        <v>0.106575</v>
      </c>
    </row>
    <row r="13072" spans="1:12" x14ac:dyDescent="0.2">
      <c r="A13072" s="2">
        <v>14.16689</v>
      </c>
      <c r="B13072" s="2">
        <v>32.216250000000002</v>
      </c>
      <c r="C13072" s="2">
        <v>23.455459999999999</v>
      </c>
      <c r="D13072" s="2">
        <v>6.532794</v>
      </c>
      <c r="F13072" s="2">
        <v>14.16408</v>
      </c>
      <c r="G13072" s="2">
        <v>2.2559429999999998</v>
      </c>
      <c r="H13072" s="2">
        <v>2.30172</v>
      </c>
      <c r="J13072" s="2">
        <v>14.16689</v>
      </c>
      <c r="K13072" s="2">
        <v>0.67507300000000003</v>
      </c>
      <c r="L13072" s="2">
        <v>0.106588</v>
      </c>
    </row>
    <row r="13073" spans="1:12" x14ac:dyDescent="0.2">
      <c r="A13073" s="2">
        <v>14.167590000000001</v>
      </c>
      <c r="B13073" s="2">
        <v>32.209989999999998</v>
      </c>
      <c r="C13073" s="2">
        <v>23.549849999999999</v>
      </c>
      <c r="D13073" s="2">
        <v>6.5403929999999999</v>
      </c>
      <c r="F13073" s="2">
        <v>14.16479</v>
      </c>
      <c r="G13073" s="2">
        <v>2.2583540000000002</v>
      </c>
      <c r="H13073" s="2">
        <v>2.3038639999999999</v>
      </c>
      <c r="J13073" s="2">
        <v>14.167590000000001</v>
      </c>
      <c r="K13073" s="2">
        <v>0.67488300000000001</v>
      </c>
      <c r="L13073" s="2">
        <v>0.106964</v>
      </c>
    </row>
    <row r="13074" spans="1:12" x14ac:dyDescent="0.2">
      <c r="A13074" s="2">
        <v>14.168290000000001</v>
      </c>
      <c r="B13074" s="2">
        <v>32.2042</v>
      </c>
      <c r="C13074" s="2">
        <v>23.643889999999999</v>
      </c>
      <c r="D13074" s="2">
        <v>6.5482060000000004</v>
      </c>
      <c r="F13074" s="2">
        <v>14.16549</v>
      </c>
      <c r="G13074" s="2">
        <v>2.260704</v>
      </c>
      <c r="H13074" s="2">
        <v>2.3059769999999999</v>
      </c>
      <c r="J13074" s="2">
        <v>14.168290000000001</v>
      </c>
      <c r="K13074" s="2">
        <v>0.67474900000000004</v>
      </c>
      <c r="L13074" s="2">
        <v>0.10671899999999999</v>
      </c>
    </row>
    <row r="13075" spans="1:12" x14ac:dyDescent="0.2">
      <c r="A13075" s="2">
        <v>14.168990000000001</v>
      </c>
      <c r="B13075" s="2">
        <v>32.19849</v>
      </c>
      <c r="C13075" s="2">
        <v>23.738769999999999</v>
      </c>
      <c r="D13075" s="2">
        <v>6.556438</v>
      </c>
      <c r="F13075" s="2">
        <v>14.16619</v>
      </c>
      <c r="G13075" s="2">
        <v>2.2624590000000002</v>
      </c>
      <c r="H13075" s="2">
        <v>2.3081670000000001</v>
      </c>
      <c r="J13075" s="2">
        <v>14.168990000000001</v>
      </c>
      <c r="K13075" s="2">
        <v>0.67515400000000003</v>
      </c>
      <c r="L13075" s="2">
        <v>0.106833</v>
      </c>
    </row>
    <row r="13076" spans="1:12" x14ac:dyDescent="0.2">
      <c r="A13076" s="2">
        <v>14.169700000000001</v>
      </c>
      <c r="B13076" s="2">
        <v>32.19238</v>
      </c>
      <c r="C13076" s="2">
        <v>23.83371</v>
      </c>
      <c r="D13076" s="2">
        <v>6.564845</v>
      </c>
      <c r="F13076" s="2">
        <v>14.16689</v>
      </c>
      <c r="G13076" s="2">
        <v>2.2643279999999999</v>
      </c>
      <c r="H13076" s="2">
        <v>2.3102109999999998</v>
      </c>
      <c r="J13076" s="2">
        <v>14.169700000000001</v>
      </c>
      <c r="K13076" s="2">
        <v>0.675203</v>
      </c>
      <c r="L13076" s="2">
        <v>0.106687</v>
      </c>
    </row>
    <row r="13077" spans="1:12" x14ac:dyDescent="0.2">
      <c r="A13077" s="2">
        <v>14.170400000000001</v>
      </c>
      <c r="B13077" s="2">
        <v>32.185740000000003</v>
      </c>
      <c r="C13077" s="2">
        <v>23.928349999999998</v>
      </c>
      <c r="D13077" s="2">
        <v>6.5733220000000001</v>
      </c>
      <c r="F13077" s="2">
        <v>14.167590000000001</v>
      </c>
      <c r="G13077" s="2">
        <v>2.2664870000000001</v>
      </c>
      <c r="H13077" s="2">
        <v>2.3125689999999999</v>
      </c>
      <c r="J13077" s="2">
        <v>14.170400000000001</v>
      </c>
      <c r="K13077" s="2">
        <v>0.67601800000000001</v>
      </c>
      <c r="L13077" s="2">
        <v>0.10661900000000001</v>
      </c>
    </row>
    <row r="13078" spans="1:12" x14ac:dyDescent="0.2">
      <c r="A13078" s="2">
        <v>14.171099999999999</v>
      </c>
      <c r="B13078" s="2">
        <v>32.179389999999998</v>
      </c>
      <c r="C13078" s="2">
        <v>24.02373</v>
      </c>
      <c r="D13078" s="2">
        <v>6.5814009999999996</v>
      </c>
      <c r="F13078" s="2">
        <v>14.168290000000001</v>
      </c>
      <c r="G13078" s="2">
        <v>2.26857</v>
      </c>
      <c r="H13078" s="2">
        <v>2.314743</v>
      </c>
      <c r="J13078" s="2">
        <v>14.171099999999999</v>
      </c>
      <c r="K13078" s="2">
        <v>0.67651499999999998</v>
      </c>
      <c r="L13078" s="2">
        <v>0.106949</v>
      </c>
    </row>
    <row r="13079" spans="1:12" x14ac:dyDescent="0.2">
      <c r="A13079" s="2">
        <v>14.171799999999999</v>
      </c>
      <c r="B13079" s="2">
        <v>32.173189999999998</v>
      </c>
      <c r="C13079" s="2">
        <v>24.119759999999999</v>
      </c>
      <c r="D13079" s="2">
        <v>6.5899229999999998</v>
      </c>
      <c r="F13079" s="2">
        <v>14.168990000000001</v>
      </c>
      <c r="G13079" s="2">
        <v>2.2707440000000001</v>
      </c>
      <c r="H13079" s="2">
        <v>2.3168489999999999</v>
      </c>
      <c r="J13079" s="2">
        <v>14.171799999999999</v>
      </c>
      <c r="K13079" s="2">
        <v>0.677589</v>
      </c>
      <c r="L13079" s="2">
        <v>0.10687199999999999</v>
      </c>
    </row>
    <row r="13080" spans="1:12" x14ac:dyDescent="0.2">
      <c r="A13080" s="2">
        <v>14.172499999999999</v>
      </c>
      <c r="B13080" s="2">
        <v>32.167349999999999</v>
      </c>
      <c r="C13080" s="2">
        <v>24.21556</v>
      </c>
      <c r="D13080" s="2">
        <v>6.5981629999999996</v>
      </c>
      <c r="F13080" s="2">
        <v>14.169700000000001</v>
      </c>
      <c r="G13080" s="2">
        <v>2.2726670000000002</v>
      </c>
      <c r="H13080" s="2">
        <v>2.318657</v>
      </c>
      <c r="J13080" s="2">
        <v>14.172499999999999</v>
      </c>
      <c r="K13080" s="2">
        <v>0.67812300000000003</v>
      </c>
      <c r="L13080" s="2">
        <v>0.107059</v>
      </c>
    </row>
    <row r="13081" spans="1:12" x14ac:dyDescent="0.2">
      <c r="A13081" s="2">
        <v>14.1732</v>
      </c>
      <c r="B13081" s="2">
        <v>32.16151</v>
      </c>
      <c r="C13081" s="2">
        <v>24.31174</v>
      </c>
      <c r="D13081" s="2">
        <v>6.6062419999999999</v>
      </c>
      <c r="F13081" s="2">
        <v>14.170400000000001</v>
      </c>
      <c r="G13081" s="2">
        <v>2.2742309999999999</v>
      </c>
      <c r="H13081" s="2">
        <v>2.3203809999999998</v>
      </c>
      <c r="J13081" s="2">
        <v>14.1732</v>
      </c>
      <c r="K13081" s="2">
        <v>0.67876199999999998</v>
      </c>
      <c r="L13081" s="2">
        <v>0.106881</v>
      </c>
    </row>
    <row r="13082" spans="1:12" x14ac:dyDescent="0.2">
      <c r="A13082" s="2">
        <v>14.1739</v>
      </c>
      <c r="B13082" s="2">
        <v>32.155749999999998</v>
      </c>
      <c r="C13082" s="2">
        <v>24.40849</v>
      </c>
      <c r="D13082" s="2">
        <v>6.613734</v>
      </c>
      <c r="F13082" s="2">
        <v>14.171099999999999</v>
      </c>
      <c r="G13082" s="2">
        <v>2.2760699999999998</v>
      </c>
      <c r="H13082" s="2">
        <v>2.3220519999999998</v>
      </c>
      <c r="J13082" s="2">
        <v>14.1739</v>
      </c>
      <c r="K13082" s="2">
        <v>0.67921399999999998</v>
      </c>
      <c r="L13082" s="2">
        <v>0.106929</v>
      </c>
    </row>
    <row r="13083" spans="1:12" x14ac:dyDescent="0.2">
      <c r="A13083" s="2">
        <v>14.174609999999999</v>
      </c>
      <c r="B13083" s="2">
        <v>32.149709999999999</v>
      </c>
      <c r="C13083" s="2">
        <v>24.505279999999999</v>
      </c>
      <c r="D13083" s="2">
        <v>6.6220350000000003</v>
      </c>
      <c r="F13083" s="2">
        <v>14.171799999999999</v>
      </c>
      <c r="G13083" s="2">
        <v>2.2783199999999999</v>
      </c>
      <c r="H13083" s="2">
        <v>2.3236240000000001</v>
      </c>
      <c r="J13083" s="2">
        <v>14.174609999999999</v>
      </c>
      <c r="K13083" s="2">
        <v>0.67990899999999999</v>
      </c>
      <c r="L13083" s="2">
        <v>0.10675999999999999</v>
      </c>
    </row>
    <row r="13084" spans="1:12" x14ac:dyDescent="0.2">
      <c r="A13084" s="2">
        <v>14.17531</v>
      </c>
      <c r="B13084" s="2">
        <v>32.144170000000003</v>
      </c>
      <c r="C13084" s="2">
        <v>24.603149999999999</v>
      </c>
      <c r="D13084" s="2">
        <v>6.6303280000000004</v>
      </c>
      <c r="F13084" s="2">
        <v>14.172499999999999</v>
      </c>
      <c r="G13084" s="2">
        <v>2.280319</v>
      </c>
      <c r="H13084" s="2">
        <v>2.3256070000000002</v>
      </c>
      <c r="J13084" s="2">
        <v>14.17531</v>
      </c>
      <c r="K13084" s="2">
        <v>0.68033200000000005</v>
      </c>
      <c r="L13084" s="2">
        <v>0.107293</v>
      </c>
    </row>
    <row r="13085" spans="1:12" x14ac:dyDescent="0.2">
      <c r="A13085" s="2">
        <v>14.17601</v>
      </c>
      <c r="B13085" s="2">
        <v>32.13841</v>
      </c>
      <c r="C13085" s="2">
        <v>24.70187</v>
      </c>
      <c r="D13085" s="2">
        <v>6.638217</v>
      </c>
      <c r="F13085" s="2">
        <v>14.1732</v>
      </c>
      <c r="G13085" s="2">
        <v>2.2821349999999998</v>
      </c>
      <c r="H13085" s="2">
        <v>2.3281480000000001</v>
      </c>
      <c r="J13085" s="2">
        <v>14.17601</v>
      </c>
      <c r="K13085" s="2">
        <v>0.68054199999999998</v>
      </c>
      <c r="L13085" s="2">
        <v>0.108027</v>
      </c>
    </row>
    <row r="13086" spans="1:12" x14ac:dyDescent="0.2">
      <c r="A13086" s="2">
        <v>14.17671</v>
      </c>
      <c r="B13086" s="2">
        <v>32.132370000000002</v>
      </c>
      <c r="C13086" s="2">
        <v>24.800830000000001</v>
      </c>
      <c r="D13086" s="2">
        <v>6.6466630000000002</v>
      </c>
      <c r="F13086" s="2">
        <v>14.1739</v>
      </c>
      <c r="G13086" s="2">
        <v>2.2845689999999998</v>
      </c>
      <c r="H13086" s="2">
        <v>2.3309479999999998</v>
      </c>
      <c r="J13086" s="2">
        <v>14.17671</v>
      </c>
      <c r="K13086" s="2">
        <v>0.68048500000000001</v>
      </c>
      <c r="L13086" s="2">
        <v>0.10804900000000001</v>
      </c>
    </row>
    <row r="13087" spans="1:12" x14ac:dyDescent="0.2">
      <c r="A13087" s="2">
        <v>14.17741</v>
      </c>
      <c r="B13087" s="2">
        <v>32.126159999999999</v>
      </c>
      <c r="C13087" s="2">
        <v>24.899940000000001</v>
      </c>
      <c r="D13087" s="2">
        <v>6.6544220000000003</v>
      </c>
      <c r="F13087" s="2">
        <v>14.174609999999999</v>
      </c>
      <c r="G13087" s="2">
        <v>2.2867280000000001</v>
      </c>
      <c r="H13087" s="2">
        <v>2.333405</v>
      </c>
      <c r="J13087" s="2">
        <v>14.17741</v>
      </c>
      <c r="K13087" s="2">
        <v>0.68067699999999998</v>
      </c>
      <c r="L13087" s="2">
        <v>0.108942</v>
      </c>
    </row>
    <row r="13088" spans="1:12" x14ac:dyDescent="0.2">
      <c r="A13088" s="2">
        <v>14.17811</v>
      </c>
      <c r="B13088" s="2">
        <v>32.120060000000002</v>
      </c>
      <c r="C13088" s="2">
        <v>24.999970000000001</v>
      </c>
      <c r="D13088" s="2">
        <v>6.6630890000000003</v>
      </c>
      <c r="F13088" s="2">
        <v>14.17531</v>
      </c>
      <c r="G13088" s="2">
        <v>2.2886280000000001</v>
      </c>
      <c r="H13088" s="2">
        <v>2.3355709999999998</v>
      </c>
      <c r="J13088" s="2">
        <v>14.17811</v>
      </c>
      <c r="K13088" s="2">
        <v>0.68076099999999995</v>
      </c>
      <c r="L13088" s="2">
        <v>0.10925600000000001</v>
      </c>
    </row>
    <row r="13089" spans="1:12" x14ac:dyDescent="0.2">
      <c r="A13089" s="2">
        <v>14.17881</v>
      </c>
      <c r="B13089" s="2">
        <v>32.11459</v>
      </c>
      <c r="C13089" s="2">
        <v>25.100370000000002</v>
      </c>
      <c r="D13089" s="2">
        <v>6.671443</v>
      </c>
      <c r="F13089" s="2">
        <v>14.17601</v>
      </c>
      <c r="G13089" s="2">
        <v>2.2904429999999998</v>
      </c>
      <c r="H13089" s="2">
        <v>2.3376079999999999</v>
      </c>
      <c r="J13089" s="2">
        <v>14.17881</v>
      </c>
      <c r="K13089" s="2">
        <v>0.681473</v>
      </c>
      <c r="L13089" s="2">
        <v>0.109169</v>
      </c>
    </row>
    <row r="13090" spans="1:12" x14ac:dyDescent="0.2">
      <c r="A13090" s="2">
        <v>14.17952</v>
      </c>
      <c r="B13090" s="2">
        <v>32.10877</v>
      </c>
      <c r="C13090" s="2">
        <v>25.200089999999999</v>
      </c>
      <c r="D13090" s="2">
        <v>6.6798359999999999</v>
      </c>
      <c r="F13090" s="2">
        <v>14.17671</v>
      </c>
      <c r="G13090" s="2">
        <v>2.2926790000000001</v>
      </c>
      <c r="H13090" s="2">
        <v>2.339737</v>
      </c>
      <c r="J13090" s="2">
        <v>14.17952</v>
      </c>
      <c r="K13090" s="2">
        <v>0.68189200000000005</v>
      </c>
      <c r="L13090" s="2">
        <v>0.109414</v>
      </c>
    </row>
    <row r="13091" spans="1:12" x14ac:dyDescent="0.2">
      <c r="A13091" s="2">
        <v>14.18022</v>
      </c>
      <c r="B13091" s="2">
        <v>32.103200000000001</v>
      </c>
      <c r="C13091" s="2">
        <v>25.301169999999999</v>
      </c>
      <c r="D13091" s="2">
        <v>6.6882739999999998</v>
      </c>
      <c r="F13091" s="2">
        <v>14.17741</v>
      </c>
      <c r="G13091" s="2">
        <v>2.2950590000000002</v>
      </c>
      <c r="H13091" s="2">
        <v>2.3423159999999998</v>
      </c>
      <c r="J13091" s="2">
        <v>14.18022</v>
      </c>
      <c r="K13091" s="2">
        <v>0.68228299999999997</v>
      </c>
      <c r="L13091" s="2">
        <v>0.110056</v>
      </c>
    </row>
    <row r="13092" spans="1:12" x14ac:dyDescent="0.2">
      <c r="A13092" s="2">
        <v>14.18092</v>
      </c>
      <c r="B13092" s="2">
        <v>32.097790000000003</v>
      </c>
      <c r="C13092" s="2">
        <v>25.4026</v>
      </c>
      <c r="D13092" s="2">
        <v>6.6969789999999998</v>
      </c>
      <c r="F13092" s="2">
        <v>14.17811</v>
      </c>
      <c r="G13092" s="2">
        <v>2.2974009999999998</v>
      </c>
      <c r="H13092" s="2">
        <v>2.3450929999999999</v>
      </c>
      <c r="J13092" s="2">
        <v>14.18092</v>
      </c>
      <c r="K13092" s="2">
        <v>0.68275200000000003</v>
      </c>
      <c r="L13092" s="2">
        <v>0.111094</v>
      </c>
    </row>
    <row r="13093" spans="1:12" x14ac:dyDescent="0.2">
      <c r="A13093" s="2">
        <v>14.181620000000001</v>
      </c>
      <c r="B13093" s="2">
        <v>32.092449999999999</v>
      </c>
      <c r="C13093" s="2">
        <v>25.503270000000001</v>
      </c>
      <c r="D13093" s="2">
        <v>6.7053710000000004</v>
      </c>
      <c r="F13093" s="2">
        <v>14.17881</v>
      </c>
      <c r="G13093" s="2">
        <v>2.2996979999999998</v>
      </c>
      <c r="H13093" s="2">
        <v>2.3474119999999998</v>
      </c>
      <c r="J13093" s="2">
        <v>14.181620000000001</v>
      </c>
      <c r="K13093" s="2">
        <v>0.683338</v>
      </c>
      <c r="L13093" s="2">
        <v>0.110579</v>
      </c>
    </row>
    <row r="13094" spans="1:12" x14ac:dyDescent="0.2">
      <c r="A13094" s="2">
        <v>14.182320000000001</v>
      </c>
      <c r="B13094" s="2">
        <v>32.08672</v>
      </c>
      <c r="C13094" s="2">
        <v>25.604410000000001</v>
      </c>
      <c r="D13094" s="2">
        <v>6.7133900000000004</v>
      </c>
      <c r="F13094" s="2">
        <v>14.17952</v>
      </c>
      <c r="G13094" s="2">
        <v>2.30172</v>
      </c>
      <c r="H13094" s="2">
        <v>2.3494950000000001</v>
      </c>
      <c r="J13094" s="2">
        <v>14.182320000000001</v>
      </c>
      <c r="K13094" s="2">
        <v>0.68415800000000004</v>
      </c>
      <c r="L13094" s="2">
        <v>0.111038</v>
      </c>
    </row>
    <row r="13095" spans="1:12" x14ac:dyDescent="0.2">
      <c r="A13095" s="2">
        <v>14.183020000000001</v>
      </c>
      <c r="B13095" s="2">
        <v>32.080669999999998</v>
      </c>
      <c r="C13095" s="2">
        <v>25.706610000000001</v>
      </c>
      <c r="D13095" s="2">
        <v>6.72166</v>
      </c>
      <c r="F13095" s="2">
        <v>14.18022</v>
      </c>
      <c r="G13095" s="2">
        <v>2.3038639999999999</v>
      </c>
      <c r="H13095" s="2">
        <v>2.35215</v>
      </c>
      <c r="J13095" s="2">
        <v>14.183020000000001</v>
      </c>
      <c r="K13095" s="2">
        <v>0.68475900000000001</v>
      </c>
      <c r="L13095" s="2">
        <v>0.111481</v>
      </c>
    </row>
    <row r="13096" spans="1:12" x14ac:dyDescent="0.2">
      <c r="A13096" s="2">
        <v>14.183719999999999</v>
      </c>
      <c r="B13096" s="2">
        <v>32.074829999999999</v>
      </c>
      <c r="C13096" s="2">
        <v>25.808910000000001</v>
      </c>
      <c r="D13096" s="2">
        <v>6.7298309999999999</v>
      </c>
      <c r="F13096" s="2">
        <v>14.18092</v>
      </c>
      <c r="G13096" s="2">
        <v>2.3059769999999999</v>
      </c>
      <c r="H13096" s="2">
        <v>2.3546749999999999</v>
      </c>
      <c r="J13096" s="2">
        <v>14.183719999999999</v>
      </c>
      <c r="K13096" s="2">
        <v>0.68518599999999996</v>
      </c>
      <c r="L13096" s="2">
        <v>0.110912</v>
      </c>
    </row>
    <row r="13097" spans="1:12" x14ac:dyDescent="0.2">
      <c r="A13097" s="2">
        <v>14.184419999999999</v>
      </c>
      <c r="B13097" s="2">
        <v>32.069240000000001</v>
      </c>
      <c r="C13097" s="2">
        <v>25.911570000000001</v>
      </c>
      <c r="D13097" s="2">
        <v>6.737933</v>
      </c>
      <c r="F13097" s="2">
        <v>14.181620000000001</v>
      </c>
      <c r="G13097" s="2">
        <v>2.3081670000000001</v>
      </c>
      <c r="H13097" s="2">
        <v>2.356865</v>
      </c>
      <c r="J13097" s="2">
        <v>14.184419999999999</v>
      </c>
      <c r="K13097" s="2">
        <v>0.685778</v>
      </c>
      <c r="L13097" s="2">
        <v>0.111529</v>
      </c>
    </row>
    <row r="13098" spans="1:12" x14ac:dyDescent="0.2">
      <c r="A13098" s="2">
        <v>14.185129999999999</v>
      </c>
      <c r="B13098" s="2">
        <v>32.063870000000001</v>
      </c>
      <c r="C13098" s="2">
        <v>26.011579999999999</v>
      </c>
      <c r="D13098" s="2">
        <v>6.7468060000000003</v>
      </c>
      <c r="F13098" s="2">
        <v>14.182320000000001</v>
      </c>
      <c r="G13098" s="2">
        <v>2.3102109999999998</v>
      </c>
      <c r="H13098" s="2">
        <v>2.3593220000000001</v>
      </c>
      <c r="J13098" s="2">
        <v>14.185129999999999</v>
      </c>
      <c r="K13098" s="2">
        <v>0.68639399999999995</v>
      </c>
      <c r="L13098" s="2">
        <v>0.111933</v>
      </c>
    </row>
    <row r="13099" spans="1:12" x14ac:dyDescent="0.2">
      <c r="A13099" s="2">
        <v>14.185829999999999</v>
      </c>
      <c r="B13099" s="2">
        <v>32.058230000000002</v>
      </c>
      <c r="C13099" s="2">
        <v>26.10511</v>
      </c>
      <c r="D13099" s="2">
        <v>6.7556950000000002</v>
      </c>
      <c r="F13099" s="2">
        <v>14.183020000000001</v>
      </c>
      <c r="G13099" s="2">
        <v>2.3125689999999999</v>
      </c>
      <c r="H13099" s="2">
        <v>2.3619159999999999</v>
      </c>
      <c r="J13099" s="2">
        <v>14.185829999999999</v>
      </c>
      <c r="K13099" s="2">
        <v>0.686527</v>
      </c>
      <c r="L13099" s="2">
        <v>0.111972</v>
      </c>
    </row>
    <row r="13100" spans="1:12" x14ac:dyDescent="0.2">
      <c r="A13100" s="2">
        <v>14.186529999999999</v>
      </c>
      <c r="B13100" s="2">
        <v>32.052660000000003</v>
      </c>
      <c r="C13100" s="2">
        <v>26.196259999999999</v>
      </c>
      <c r="D13100" s="2">
        <v>6.7644229999999999</v>
      </c>
      <c r="F13100" s="2">
        <v>14.183719999999999</v>
      </c>
      <c r="G13100" s="2">
        <v>2.314743</v>
      </c>
      <c r="H13100" s="2">
        <v>2.3646319999999998</v>
      </c>
      <c r="J13100" s="2">
        <v>14.186529999999999</v>
      </c>
      <c r="K13100" s="2">
        <v>0.68643600000000005</v>
      </c>
      <c r="L13100" s="2">
        <v>0.111979</v>
      </c>
    </row>
    <row r="13101" spans="1:12" x14ac:dyDescent="0.2">
      <c r="A13101" s="2">
        <v>14.18723</v>
      </c>
      <c r="B13101" s="2">
        <v>32.046669999999999</v>
      </c>
      <c r="C13101" s="2">
        <v>26.292809999999999</v>
      </c>
      <c r="D13101" s="2">
        <v>6.7725780000000002</v>
      </c>
      <c r="F13101" s="2">
        <v>14.184419999999999</v>
      </c>
      <c r="G13101" s="2">
        <v>2.3168489999999999</v>
      </c>
      <c r="H13101" s="2">
        <v>2.366768</v>
      </c>
      <c r="J13101" s="2">
        <v>14.18723</v>
      </c>
      <c r="K13101" s="2">
        <v>0.68651799999999996</v>
      </c>
      <c r="L13101" s="2">
        <v>0.111859</v>
      </c>
    </row>
    <row r="13102" spans="1:12" x14ac:dyDescent="0.2">
      <c r="A13102" s="2">
        <v>14.18793</v>
      </c>
      <c r="B13102" s="2">
        <v>32.04054</v>
      </c>
      <c r="C13102" s="2">
        <v>26.396609999999999</v>
      </c>
      <c r="D13102" s="2">
        <v>6.7810699999999997</v>
      </c>
      <c r="F13102" s="2">
        <v>14.185129999999999</v>
      </c>
      <c r="G13102" s="2">
        <v>2.318657</v>
      </c>
      <c r="H13102" s="2">
        <v>2.368576</v>
      </c>
      <c r="J13102" s="2">
        <v>14.18793</v>
      </c>
      <c r="K13102" s="2">
        <v>0.68700399999999995</v>
      </c>
      <c r="L13102" s="2">
        <v>0.112404</v>
      </c>
    </row>
    <row r="13103" spans="1:12" x14ac:dyDescent="0.2">
      <c r="A13103" s="2">
        <v>14.18863</v>
      </c>
      <c r="B13103" s="2">
        <v>32.034880000000001</v>
      </c>
      <c r="C13103" s="2">
        <v>26.501809999999999</v>
      </c>
      <c r="D13103" s="2">
        <v>6.7892640000000002</v>
      </c>
      <c r="F13103" s="2">
        <v>14.185829999999999</v>
      </c>
      <c r="G13103" s="2">
        <v>2.3203809999999998</v>
      </c>
      <c r="H13103" s="2">
        <v>2.3706510000000001</v>
      </c>
      <c r="J13103" s="2">
        <v>14.18863</v>
      </c>
      <c r="K13103" s="2">
        <v>0.68741600000000003</v>
      </c>
      <c r="L13103" s="2">
        <v>0.112092</v>
      </c>
    </row>
    <row r="13104" spans="1:12" x14ac:dyDescent="0.2">
      <c r="A13104" s="2">
        <v>14.18933</v>
      </c>
      <c r="B13104" s="2">
        <v>32.028919999999999</v>
      </c>
      <c r="C13104" s="2">
        <v>26.607890000000001</v>
      </c>
      <c r="D13104" s="2">
        <v>6.798038</v>
      </c>
      <c r="F13104" s="2">
        <v>14.186529999999999</v>
      </c>
      <c r="G13104" s="2">
        <v>2.3220519999999998</v>
      </c>
      <c r="H13104" s="2">
        <v>2.373459</v>
      </c>
      <c r="J13104" s="2">
        <v>14.18933</v>
      </c>
      <c r="K13104" s="2">
        <v>0.68784500000000004</v>
      </c>
      <c r="L13104" s="2">
        <v>0.112079</v>
      </c>
    </row>
    <row r="13105" spans="1:12" x14ac:dyDescent="0.2">
      <c r="A13105" s="2">
        <v>14.19004</v>
      </c>
      <c r="B13105" s="2">
        <v>32.023099999999999</v>
      </c>
      <c r="C13105" s="2">
        <v>26.714279999999999</v>
      </c>
      <c r="D13105" s="2">
        <v>6.8067960000000003</v>
      </c>
      <c r="F13105" s="2">
        <v>14.18723</v>
      </c>
      <c r="G13105" s="2">
        <v>2.3236240000000001</v>
      </c>
      <c r="H13105" s="2">
        <v>2.3760910000000002</v>
      </c>
      <c r="J13105" s="2">
        <v>14.19004</v>
      </c>
      <c r="K13105" s="2">
        <v>0.68824200000000002</v>
      </c>
      <c r="L13105" s="2">
        <v>0.112368</v>
      </c>
    </row>
    <row r="13106" spans="1:12" x14ac:dyDescent="0.2">
      <c r="A13106" s="2">
        <v>14.19074</v>
      </c>
      <c r="B13106" s="2">
        <v>32.017780000000002</v>
      </c>
      <c r="C13106" s="2">
        <v>26.820910000000001</v>
      </c>
      <c r="D13106" s="2">
        <v>6.815334</v>
      </c>
      <c r="F13106" s="2">
        <v>14.18793</v>
      </c>
      <c r="G13106" s="2">
        <v>2.3256070000000002</v>
      </c>
      <c r="H13106" s="2">
        <v>2.3781129999999999</v>
      </c>
      <c r="J13106" s="2">
        <v>14.19074</v>
      </c>
      <c r="K13106" s="2">
        <v>0.68835100000000005</v>
      </c>
      <c r="L13106" s="2">
        <v>0.112789</v>
      </c>
    </row>
    <row r="13107" spans="1:12" x14ac:dyDescent="0.2">
      <c r="A13107" s="2">
        <v>14.19144</v>
      </c>
      <c r="B13107" s="2">
        <v>32.012630000000001</v>
      </c>
      <c r="C13107" s="2">
        <v>26.927440000000001</v>
      </c>
      <c r="D13107" s="2">
        <v>6.8242139999999996</v>
      </c>
      <c r="F13107" s="2">
        <v>14.18863</v>
      </c>
      <c r="G13107" s="2">
        <v>2.3281480000000001</v>
      </c>
      <c r="H13107" s="2">
        <v>2.3799510000000001</v>
      </c>
      <c r="J13107" s="2">
        <v>14.19144</v>
      </c>
      <c r="K13107" s="2">
        <v>0.68891899999999995</v>
      </c>
      <c r="L13107" s="2">
        <v>0.11296200000000001</v>
      </c>
    </row>
    <row r="13108" spans="1:12" x14ac:dyDescent="0.2">
      <c r="A13108" s="2">
        <v>14.19214</v>
      </c>
      <c r="B13108" s="2">
        <v>32.007249999999999</v>
      </c>
      <c r="C13108" s="2">
        <v>27.034279999999999</v>
      </c>
      <c r="D13108" s="2">
        <v>6.8327590000000002</v>
      </c>
      <c r="F13108" s="2">
        <v>14.18933</v>
      </c>
      <c r="G13108" s="2">
        <v>2.3309479999999998</v>
      </c>
      <c r="H13108" s="2">
        <v>2.3818890000000001</v>
      </c>
      <c r="J13108" s="2">
        <v>14.19214</v>
      </c>
      <c r="K13108" s="2">
        <v>0.68933100000000003</v>
      </c>
      <c r="L13108" s="2">
        <v>0.113176</v>
      </c>
    </row>
    <row r="13109" spans="1:12" x14ac:dyDescent="0.2">
      <c r="A13109" s="2">
        <v>14.19284</v>
      </c>
      <c r="B13109" s="2">
        <v>32.00188</v>
      </c>
      <c r="C13109" s="2">
        <v>27.141290000000001</v>
      </c>
      <c r="D13109" s="2">
        <v>6.8415410000000003</v>
      </c>
      <c r="F13109" s="2">
        <v>14.19004</v>
      </c>
      <c r="G13109" s="2">
        <v>2.333405</v>
      </c>
      <c r="H13109" s="2">
        <v>2.3847499999999999</v>
      </c>
      <c r="J13109" s="2">
        <v>14.19284</v>
      </c>
      <c r="K13109" s="2">
        <v>0.68987299999999996</v>
      </c>
      <c r="L13109" s="2">
        <v>0.1129</v>
      </c>
    </row>
    <row r="13110" spans="1:12" x14ac:dyDescent="0.2">
      <c r="A13110" s="2">
        <v>14.19354</v>
      </c>
      <c r="B13110" s="2">
        <v>31.996359999999999</v>
      </c>
      <c r="C13110" s="2">
        <v>27.248719999999999</v>
      </c>
      <c r="D13110" s="2">
        <v>6.8502840000000003</v>
      </c>
      <c r="F13110" s="2">
        <v>14.19074</v>
      </c>
      <c r="G13110" s="2">
        <v>2.3355709999999998</v>
      </c>
      <c r="H13110" s="2">
        <v>2.3875890000000002</v>
      </c>
      <c r="J13110" s="2">
        <v>14.19354</v>
      </c>
      <c r="K13110" s="2">
        <v>0.69041399999999997</v>
      </c>
      <c r="L13110" s="2">
        <v>0.11296100000000001</v>
      </c>
    </row>
    <row r="13111" spans="1:12" x14ac:dyDescent="0.2">
      <c r="A13111" s="2">
        <v>14.194240000000001</v>
      </c>
      <c r="B13111" s="2">
        <v>31.9907</v>
      </c>
      <c r="C13111" s="2">
        <v>27.35576</v>
      </c>
      <c r="D13111" s="2">
        <v>6.8585459999999996</v>
      </c>
      <c r="F13111" s="2">
        <v>14.19144</v>
      </c>
      <c r="G13111" s="2">
        <v>2.3376079999999999</v>
      </c>
      <c r="H13111" s="2">
        <v>2.3901599999999998</v>
      </c>
      <c r="J13111" s="2">
        <v>14.194240000000001</v>
      </c>
      <c r="K13111" s="2">
        <v>0.690967</v>
      </c>
      <c r="L13111" s="2">
        <v>0.11329500000000001</v>
      </c>
    </row>
    <row r="13112" spans="1:12" x14ac:dyDescent="0.2">
      <c r="A13112" s="2">
        <v>14.19495</v>
      </c>
      <c r="B13112" s="2">
        <v>31.985569999999999</v>
      </c>
      <c r="C13112" s="2">
        <v>27.46322</v>
      </c>
      <c r="D13112" s="2">
        <v>6.8669010000000004</v>
      </c>
      <c r="F13112" s="2">
        <v>14.19214</v>
      </c>
      <c r="G13112" s="2">
        <v>2.339737</v>
      </c>
      <c r="H13112" s="2">
        <v>2.3926470000000002</v>
      </c>
      <c r="J13112" s="2">
        <v>14.19495</v>
      </c>
      <c r="K13112" s="2">
        <v>0.69153200000000004</v>
      </c>
      <c r="L13112" s="2">
        <v>0.112914</v>
      </c>
    </row>
    <row r="13113" spans="1:12" x14ac:dyDescent="0.2">
      <c r="A13113" s="2">
        <v>14.195650000000001</v>
      </c>
      <c r="B13113" s="2">
        <v>31.981010000000001</v>
      </c>
      <c r="C13113" s="2">
        <v>27.570599999999999</v>
      </c>
      <c r="D13113" s="2">
        <v>6.8753919999999997</v>
      </c>
      <c r="F13113" s="2">
        <v>14.19284</v>
      </c>
      <c r="G13113" s="2">
        <v>2.3423159999999998</v>
      </c>
      <c r="H13113" s="2">
        <v>2.3949660000000002</v>
      </c>
      <c r="J13113" s="2">
        <v>14.195650000000001</v>
      </c>
      <c r="K13113" s="2">
        <v>0.69235199999999997</v>
      </c>
      <c r="L13113" s="2">
        <v>0.113051</v>
      </c>
    </row>
    <row r="13114" spans="1:12" x14ac:dyDescent="0.2">
      <c r="A13114" s="2">
        <v>14.196350000000001</v>
      </c>
      <c r="B13114" s="2">
        <v>31.976849999999999</v>
      </c>
      <c r="C13114" s="2">
        <v>27.677530000000001</v>
      </c>
      <c r="D13114" s="2">
        <v>6.8835940000000004</v>
      </c>
      <c r="F13114" s="2">
        <v>14.19354</v>
      </c>
      <c r="G13114" s="2">
        <v>2.3450929999999999</v>
      </c>
      <c r="H13114" s="2">
        <v>2.3971019999999998</v>
      </c>
      <c r="J13114" s="2">
        <v>14.196350000000001</v>
      </c>
      <c r="K13114" s="2">
        <v>0.693268</v>
      </c>
      <c r="L13114" s="2">
        <v>0.113289</v>
      </c>
    </row>
    <row r="13115" spans="1:12" x14ac:dyDescent="0.2">
      <c r="A13115" s="2">
        <v>14.197050000000001</v>
      </c>
      <c r="B13115" s="2">
        <v>31.972729999999999</v>
      </c>
      <c r="C13115" s="2">
        <v>27.78558</v>
      </c>
      <c r="D13115" s="2">
        <v>6.89175</v>
      </c>
      <c r="F13115" s="2">
        <v>14.194240000000001</v>
      </c>
      <c r="G13115" s="2">
        <v>2.3474119999999998</v>
      </c>
      <c r="H13115" s="2">
        <v>2.3990629999999999</v>
      </c>
      <c r="J13115" s="2">
        <v>14.197050000000001</v>
      </c>
      <c r="K13115" s="2">
        <v>0.69445400000000002</v>
      </c>
      <c r="L13115" s="2">
        <v>0.11321299999999999</v>
      </c>
    </row>
    <row r="13116" spans="1:12" x14ac:dyDescent="0.2">
      <c r="A13116" s="2">
        <v>14.197749999999999</v>
      </c>
      <c r="B13116" s="2">
        <v>31.968579999999999</v>
      </c>
      <c r="C13116" s="2">
        <v>27.893750000000001</v>
      </c>
      <c r="D13116" s="2">
        <v>6.9000269999999997</v>
      </c>
      <c r="F13116" s="2">
        <v>14.19495</v>
      </c>
      <c r="G13116" s="2">
        <v>2.3494950000000001</v>
      </c>
      <c r="H13116" s="2">
        <v>2.4016109999999999</v>
      </c>
      <c r="J13116" s="2">
        <v>14.197749999999999</v>
      </c>
      <c r="K13116" s="2">
        <v>0.69571300000000003</v>
      </c>
      <c r="L13116" s="2">
        <v>0.112981</v>
      </c>
    </row>
    <row r="13117" spans="1:12" x14ac:dyDescent="0.2">
      <c r="A13117" s="2">
        <v>14.198449999999999</v>
      </c>
      <c r="B13117" s="2">
        <v>31.964009999999998</v>
      </c>
      <c r="C13117" s="2">
        <v>28.00123</v>
      </c>
      <c r="D13117" s="2">
        <v>6.9086639999999999</v>
      </c>
      <c r="F13117" s="2">
        <v>14.195650000000001</v>
      </c>
      <c r="G13117" s="2">
        <v>2.35215</v>
      </c>
      <c r="H13117" s="2">
        <v>2.4039609999999998</v>
      </c>
      <c r="J13117" s="2">
        <v>14.198449999999999</v>
      </c>
      <c r="K13117" s="2">
        <v>0.69616900000000004</v>
      </c>
      <c r="L13117" s="2">
        <v>0.112791</v>
      </c>
    </row>
    <row r="13118" spans="1:12" x14ac:dyDescent="0.2">
      <c r="A13118" s="2">
        <v>14.199149999999999</v>
      </c>
      <c r="B13118" s="2">
        <v>31.958729999999999</v>
      </c>
      <c r="C13118" s="2">
        <v>28.10904</v>
      </c>
      <c r="D13118" s="2">
        <v>6.9170489999999996</v>
      </c>
      <c r="F13118" s="2">
        <v>14.196350000000001</v>
      </c>
      <c r="G13118" s="2">
        <v>2.3546749999999999</v>
      </c>
      <c r="H13118" s="2">
        <v>2.4056630000000001</v>
      </c>
      <c r="J13118" s="2">
        <v>14.199149999999999</v>
      </c>
      <c r="K13118" s="2">
        <v>0.69666499999999998</v>
      </c>
      <c r="L13118" s="2">
        <v>0.112496</v>
      </c>
    </row>
    <row r="13119" spans="1:12" x14ac:dyDescent="0.2">
      <c r="A13119" s="2">
        <v>14.199859999999999</v>
      </c>
      <c r="B13119" s="2">
        <v>31.95335</v>
      </c>
      <c r="C13119" s="2">
        <v>28.217590000000001</v>
      </c>
      <c r="D13119" s="2">
        <v>6.9254790000000002</v>
      </c>
      <c r="F13119" s="2">
        <v>14.197050000000001</v>
      </c>
      <c r="G13119" s="2">
        <v>2.356865</v>
      </c>
      <c r="H13119" s="2">
        <v>2.4075470000000001</v>
      </c>
      <c r="J13119" s="2">
        <v>14.199859999999999</v>
      </c>
      <c r="K13119" s="2">
        <v>0.69665699999999997</v>
      </c>
      <c r="L13119" s="2">
        <v>0.112132</v>
      </c>
    </row>
    <row r="13120" spans="1:12" x14ac:dyDescent="0.2">
      <c r="A13120" s="2">
        <v>14.200559999999999</v>
      </c>
      <c r="B13120" s="2">
        <v>31.948370000000001</v>
      </c>
      <c r="C13120" s="2">
        <v>28.326239999999999</v>
      </c>
      <c r="D13120" s="2">
        <v>6.934291</v>
      </c>
      <c r="F13120" s="2">
        <v>14.197749999999999</v>
      </c>
      <c r="G13120" s="2">
        <v>2.3593220000000001</v>
      </c>
      <c r="H13120" s="2">
        <v>2.4100109999999999</v>
      </c>
      <c r="J13120" s="2">
        <v>14.200559999999999</v>
      </c>
      <c r="K13120" s="2">
        <v>0.696905</v>
      </c>
      <c r="L13120" s="2">
        <v>0.111863</v>
      </c>
    </row>
    <row r="13121" spans="1:12" x14ac:dyDescent="0.2">
      <c r="A13121" s="2">
        <v>14.20126</v>
      </c>
      <c r="B13121" s="2">
        <v>31.9437</v>
      </c>
      <c r="C13121" s="2">
        <v>28.43573</v>
      </c>
      <c r="D13121" s="2">
        <v>6.9432330000000002</v>
      </c>
      <c r="F13121" s="2">
        <v>14.198449999999999</v>
      </c>
      <c r="G13121" s="2">
        <v>2.3619159999999999</v>
      </c>
      <c r="H13121" s="2">
        <v>2.4119950000000001</v>
      </c>
      <c r="J13121" s="2">
        <v>14.20126</v>
      </c>
      <c r="K13121" s="2">
        <v>0.69739099999999998</v>
      </c>
      <c r="L13121" s="2">
        <v>0.111651</v>
      </c>
    </row>
    <row r="13122" spans="1:12" x14ac:dyDescent="0.2">
      <c r="A13122" s="2">
        <v>14.20196</v>
      </c>
      <c r="B13122" s="2">
        <v>31.9391</v>
      </c>
      <c r="C13122" s="2">
        <v>28.54609</v>
      </c>
      <c r="D13122" s="2">
        <v>6.951892</v>
      </c>
      <c r="F13122" s="2">
        <v>14.199149999999999</v>
      </c>
      <c r="G13122" s="2">
        <v>2.3646319999999998</v>
      </c>
      <c r="H13122" s="2">
        <v>2.4141620000000001</v>
      </c>
      <c r="J13122" s="2">
        <v>14.20196</v>
      </c>
      <c r="K13122" s="2">
        <v>0.69803000000000004</v>
      </c>
      <c r="L13122" s="2">
        <v>0.11218400000000001</v>
      </c>
    </row>
    <row r="13123" spans="1:12" x14ac:dyDescent="0.2">
      <c r="A13123" s="2">
        <v>14.20266</v>
      </c>
      <c r="B13123" s="2">
        <v>31.934049999999999</v>
      </c>
      <c r="C13123" s="2">
        <v>28.657170000000001</v>
      </c>
      <c r="D13123" s="2">
        <v>6.9603529999999996</v>
      </c>
      <c r="F13123" s="2">
        <v>14.199859999999999</v>
      </c>
      <c r="G13123" s="2">
        <v>2.366768</v>
      </c>
      <c r="H13123" s="2">
        <v>2.416649</v>
      </c>
      <c r="J13123" s="2">
        <v>14.20266</v>
      </c>
      <c r="K13123" s="2">
        <v>0.69890799999999997</v>
      </c>
      <c r="L13123" s="2">
        <v>0.11253199999999999</v>
      </c>
    </row>
    <row r="13124" spans="1:12" x14ac:dyDescent="0.2">
      <c r="A13124" s="2">
        <v>14.20336</v>
      </c>
      <c r="B13124" s="2">
        <v>31.92896</v>
      </c>
      <c r="C13124" s="2">
        <v>28.76867</v>
      </c>
      <c r="D13124" s="2">
        <v>6.9687760000000001</v>
      </c>
      <c r="F13124" s="2">
        <v>14.200559999999999</v>
      </c>
      <c r="G13124" s="2">
        <v>2.368576</v>
      </c>
      <c r="H13124" s="2">
        <v>2.4187319999999999</v>
      </c>
      <c r="J13124" s="2">
        <v>14.20336</v>
      </c>
      <c r="K13124" s="2">
        <v>0.70001599999999997</v>
      </c>
      <c r="L13124" s="2">
        <v>0.11239300000000001</v>
      </c>
    </row>
    <row r="13125" spans="1:12" x14ac:dyDescent="0.2">
      <c r="A13125" s="2">
        <v>14.20406</v>
      </c>
      <c r="B13125" s="2">
        <v>31.924189999999999</v>
      </c>
      <c r="C13125" s="2">
        <v>28.88053</v>
      </c>
      <c r="D13125" s="2">
        <v>6.9772220000000003</v>
      </c>
      <c r="F13125" s="2">
        <v>14.20126</v>
      </c>
      <c r="G13125" s="2">
        <v>2.3706510000000001</v>
      </c>
      <c r="H13125" s="2">
        <v>2.4207529999999999</v>
      </c>
      <c r="J13125" s="2">
        <v>14.20406</v>
      </c>
      <c r="K13125" s="2">
        <v>0.70052899999999996</v>
      </c>
      <c r="L13125" s="2">
        <v>0.112474</v>
      </c>
    </row>
    <row r="13126" spans="1:12" x14ac:dyDescent="0.2">
      <c r="A13126" s="2">
        <v>14.20476</v>
      </c>
      <c r="B13126" s="2">
        <v>31.919820000000001</v>
      </c>
      <c r="C13126" s="2">
        <v>28.99333</v>
      </c>
      <c r="D13126" s="2">
        <v>6.9857969999999998</v>
      </c>
      <c r="F13126" s="2">
        <v>14.20196</v>
      </c>
      <c r="G13126" s="2">
        <v>2.373459</v>
      </c>
      <c r="H13126" s="2">
        <v>2.422615</v>
      </c>
      <c r="J13126" s="2">
        <v>14.20476</v>
      </c>
      <c r="K13126" s="2">
        <v>0.70134300000000005</v>
      </c>
      <c r="L13126" s="2">
        <v>0.112597</v>
      </c>
    </row>
    <row r="13127" spans="1:12" x14ac:dyDescent="0.2">
      <c r="A13127" s="2">
        <v>14.20547</v>
      </c>
      <c r="B13127" s="2">
        <v>31.91544</v>
      </c>
      <c r="C13127" s="2">
        <v>29.10615</v>
      </c>
      <c r="D13127" s="2">
        <v>6.994624</v>
      </c>
      <c r="F13127" s="2">
        <v>14.20266</v>
      </c>
      <c r="G13127" s="2">
        <v>2.3760910000000002</v>
      </c>
      <c r="H13127" s="2">
        <v>2.4242170000000001</v>
      </c>
      <c r="J13127" s="2">
        <v>14.20547</v>
      </c>
      <c r="K13127" s="2">
        <v>0.70183700000000004</v>
      </c>
      <c r="L13127" s="2">
        <v>0.112141</v>
      </c>
    </row>
    <row r="13128" spans="1:12" x14ac:dyDescent="0.2">
      <c r="A13128" s="2">
        <v>14.20617</v>
      </c>
      <c r="B13128" s="2">
        <v>31.91132</v>
      </c>
      <c r="C13128" s="2">
        <v>29.219580000000001</v>
      </c>
      <c r="D13128" s="2">
        <v>7.0034130000000001</v>
      </c>
      <c r="F13128" s="2">
        <v>14.20336</v>
      </c>
      <c r="G13128" s="2">
        <v>2.3781129999999999</v>
      </c>
      <c r="H13128" s="2">
        <v>2.4260480000000002</v>
      </c>
      <c r="J13128" s="2">
        <v>14.20617</v>
      </c>
      <c r="K13128" s="2">
        <v>0.70230300000000001</v>
      </c>
      <c r="L13128" s="2">
        <v>0.11214399999999999</v>
      </c>
    </row>
    <row r="13129" spans="1:12" x14ac:dyDescent="0.2">
      <c r="A13129" s="2">
        <v>14.20687</v>
      </c>
      <c r="B13129" s="2">
        <v>31.906980000000001</v>
      </c>
      <c r="C13129" s="2">
        <v>29.33304</v>
      </c>
      <c r="D13129" s="2">
        <v>7.0119579999999999</v>
      </c>
      <c r="F13129" s="2">
        <v>14.20406</v>
      </c>
      <c r="G13129" s="2">
        <v>2.3799510000000001</v>
      </c>
      <c r="H13129" s="2">
        <v>2.428474</v>
      </c>
      <c r="J13129" s="2">
        <v>14.20687</v>
      </c>
      <c r="K13129" s="2">
        <v>0.70226299999999997</v>
      </c>
      <c r="L13129" s="2">
        <v>0.11260199999999999</v>
      </c>
    </row>
    <row r="13130" spans="1:12" x14ac:dyDescent="0.2">
      <c r="A13130" s="2">
        <v>14.20757</v>
      </c>
      <c r="B13130" s="2">
        <v>31.902560000000001</v>
      </c>
      <c r="C13130" s="2">
        <v>29.446660000000001</v>
      </c>
      <c r="D13130" s="2">
        <v>7.0206410000000004</v>
      </c>
      <c r="F13130" s="2">
        <v>14.20476</v>
      </c>
      <c r="G13130" s="2">
        <v>2.3818890000000001</v>
      </c>
      <c r="H13130" s="2">
        <v>2.4310459999999998</v>
      </c>
      <c r="J13130" s="2">
        <v>14.20757</v>
      </c>
      <c r="K13130" s="2">
        <v>0.70270299999999997</v>
      </c>
      <c r="L13130" s="2">
        <v>0.112844</v>
      </c>
    </row>
    <row r="13131" spans="1:12" x14ac:dyDescent="0.2">
      <c r="A13131" s="2">
        <v>14.208270000000001</v>
      </c>
      <c r="B13131" s="2">
        <v>31.897950000000002</v>
      </c>
      <c r="C13131" s="2">
        <v>29.560939999999999</v>
      </c>
      <c r="D13131" s="2">
        <v>7.0290790000000003</v>
      </c>
      <c r="F13131" s="2">
        <v>14.20547</v>
      </c>
      <c r="G13131" s="2">
        <v>2.3847499999999999</v>
      </c>
      <c r="H13131" s="2">
        <v>2.4331740000000002</v>
      </c>
      <c r="J13131" s="2">
        <v>14.208270000000001</v>
      </c>
      <c r="K13131" s="2">
        <v>0.70340899999999995</v>
      </c>
      <c r="L13131" s="2">
        <v>0.11297500000000001</v>
      </c>
    </row>
    <row r="13132" spans="1:12" x14ac:dyDescent="0.2">
      <c r="A13132" s="2">
        <v>14.208970000000001</v>
      </c>
      <c r="B13132" s="2">
        <v>31.893229999999999</v>
      </c>
      <c r="C13132" s="2">
        <v>29.67539</v>
      </c>
      <c r="D13132" s="2">
        <v>7.0371810000000004</v>
      </c>
      <c r="F13132" s="2">
        <v>14.20617</v>
      </c>
      <c r="G13132" s="2">
        <v>2.3875890000000002</v>
      </c>
      <c r="H13132" s="2">
        <v>2.435165</v>
      </c>
      <c r="J13132" s="2">
        <v>14.208970000000001</v>
      </c>
      <c r="K13132" s="2">
        <v>0.70401000000000002</v>
      </c>
      <c r="L13132" s="2">
        <v>0.112903</v>
      </c>
    </row>
    <row r="13133" spans="1:12" x14ac:dyDescent="0.2">
      <c r="A13133" s="2">
        <v>14.209669999999999</v>
      </c>
      <c r="B13133" s="2">
        <v>31.88851</v>
      </c>
      <c r="C13133" s="2">
        <v>29.790579999999999</v>
      </c>
      <c r="D13133" s="2">
        <v>7.0452300000000001</v>
      </c>
      <c r="F13133" s="2">
        <v>14.20687</v>
      </c>
      <c r="G13133" s="2">
        <v>2.3901599999999998</v>
      </c>
      <c r="H13133" s="2">
        <v>2.4373170000000002</v>
      </c>
      <c r="J13133" s="2">
        <v>14.209669999999999</v>
      </c>
      <c r="K13133" s="2">
        <v>0.70455500000000004</v>
      </c>
      <c r="L13133" s="2">
        <v>0.11236400000000001</v>
      </c>
    </row>
    <row r="13134" spans="1:12" x14ac:dyDescent="0.2">
      <c r="A13134" s="2">
        <v>14.210380000000001</v>
      </c>
      <c r="B13134" s="2">
        <v>31.884180000000001</v>
      </c>
      <c r="C13134" s="2">
        <v>29.905850000000001</v>
      </c>
      <c r="D13134" s="2">
        <v>7.0532560000000002</v>
      </c>
      <c r="F13134" s="2">
        <v>14.20757</v>
      </c>
      <c r="G13134" s="2">
        <v>2.3926470000000002</v>
      </c>
      <c r="H13134" s="2">
        <v>2.4392619999999998</v>
      </c>
      <c r="J13134" s="2">
        <v>14.210380000000001</v>
      </c>
      <c r="K13134" s="2">
        <v>0.705349</v>
      </c>
      <c r="L13134" s="2">
        <v>0.11238099999999999</v>
      </c>
    </row>
    <row r="13135" spans="1:12" x14ac:dyDescent="0.2">
      <c r="A13135" s="2">
        <v>14.211080000000001</v>
      </c>
      <c r="B13135" s="2">
        <v>31.880410000000001</v>
      </c>
      <c r="C13135" s="2">
        <v>30.021139999999999</v>
      </c>
      <c r="D13135" s="2">
        <v>7.0614350000000004</v>
      </c>
      <c r="F13135" s="2">
        <v>14.208270000000001</v>
      </c>
      <c r="G13135" s="2">
        <v>2.3949660000000002</v>
      </c>
      <c r="H13135" s="2">
        <v>2.4407199999999998</v>
      </c>
      <c r="J13135" s="2">
        <v>14.211080000000001</v>
      </c>
      <c r="K13135" s="2">
        <v>0.70624299999999995</v>
      </c>
      <c r="L13135" s="2">
        <v>0.1118</v>
      </c>
    </row>
    <row r="13136" spans="1:12" x14ac:dyDescent="0.2">
      <c r="A13136" s="2">
        <v>14.211779999999999</v>
      </c>
      <c r="B13136" s="2">
        <v>31.876729999999998</v>
      </c>
      <c r="C13136" s="2">
        <v>30.13702</v>
      </c>
      <c r="D13136" s="2">
        <v>7.0705289999999996</v>
      </c>
      <c r="F13136" s="2">
        <v>14.208970000000001</v>
      </c>
      <c r="G13136" s="2">
        <v>2.3971019999999998</v>
      </c>
      <c r="H13136" s="2">
        <v>2.4422450000000002</v>
      </c>
      <c r="J13136" s="2">
        <v>14.211779999999999</v>
      </c>
      <c r="K13136" s="2">
        <v>0.70711500000000005</v>
      </c>
      <c r="L13136" s="2">
        <v>0.111816</v>
      </c>
    </row>
    <row r="13137" spans="1:12" x14ac:dyDescent="0.2">
      <c r="A13137" s="2">
        <v>14.212479999999999</v>
      </c>
      <c r="B13137" s="2">
        <v>31.873010000000001</v>
      </c>
      <c r="C13137" s="2">
        <v>30.253889999999998</v>
      </c>
      <c r="D13137" s="2">
        <v>7.0798069999999997</v>
      </c>
      <c r="F13137" s="2">
        <v>14.209669999999999</v>
      </c>
      <c r="G13137" s="2">
        <v>2.3990629999999999</v>
      </c>
      <c r="H13137" s="2">
        <v>2.4441220000000001</v>
      </c>
      <c r="J13137" s="2">
        <v>14.212479999999999</v>
      </c>
      <c r="K13137" s="2">
        <v>0.70769899999999997</v>
      </c>
      <c r="L13137" s="2">
        <v>0.111931</v>
      </c>
    </row>
    <row r="13138" spans="1:12" x14ac:dyDescent="0.2">
      <c r="A13138" s="2">
        <v>14.213179999999999</v>
      </c>
      <c r="B13138" s="2">
        <v>31.869009999999999</v>
      </c>
      <c r="C13138" s="2">
        <v>30.369910000000001</v>
      </c>
      <c r="D13138" s="2">
        <v>7.0884280000000004</v>
      </c>
      <c r="F13138" s="2">
        <v>14.210380000000001</v>
      </c>
      <c r="G13138" s="2">
        <v>2.4016109999999999</v>
      </c>
      <c r="H13138" s="2">
        <v>2.4460679999999999</v>
      </c>
      <c r="J13138" s="2">
        <v>14.213179999999999</v>
      </c>
      <c r="K13138" s="2">
        <v>0.70833999999999997</v>
      </c>
      <c r="L13138" s="2">
        <v>0.111842</v>
      </c>
    </row>
    <row r="13139" spans="1:12" x14ac:dyDescent="0.2">
      <c r="A13139" s="2">
        <v>14.21388</v>
      </c>
      <c r="B13139" s="2">
        <v>31.864429999999999</v>
      </c>
      <c r="C13139" s="2">
        <v>30.484909999999999</v>
      </c>
      <c r="D13139" s="2">
        <v>7.0972169999999997</v>
      </c>
      <c r="F13139" s="2">
        <v>14.211080000000001</v>
      </c>
      <c r="G13139" s="2">
        <v>2.4039609999999998</v>
      </c>
      <c r="H13139" s="2">
        <v>2.4479679999999999</v>
      </c>
      <c r="J13139" s="2">
        <v>14.21388</v>
      </c>
      <c r="K13139" s="2">
        <v>0.70908499999999997</v>
      </c>
      <c r="L13139" s="2">
        <v>0.111821</v>
      </c>
    </row>
    <row r="13140" spans="1:12" x14ac:dyDescent="0.2">
      <c r="A13140" s="2">
        <v>14.21458</v>
      </c>
      <c r="B13140" s="2">
        <v>31.859929999999999</v>
      </c>
      <c r="C13140" s="2">
        <v>30.601600000000001</v>
      </c>
      <c r="D13140" s="2">
        <v>7.1064249999999998</v>
      </c>
      <c r="F13140" s="2">
        <v>14.211779999999999</v>
      </c>
      <c r="G13140" s="2">
        <v>2.4056630000000001</v>
      </c>
      <c r="H13140" s="2">
        <v>2.4498289999999998</v>
      </c>
      <c r="J13140" s="2">
        <v>14.21458</v>
      </c>
      <c r="K13140" s="2">
        <v>0.71001000000000003</v>
      </c>
      <c r="L13140" s="2">
        <v>0.111509</v>
      </c>
    </row>
    <row r="13141" spans="1:12" x14ac:dyDescent="0.2">
      <c r="A13141" s="2">
        <v>14.21529</v>
      </c>
      <c r="B13141" s="2">
        <v>31.855630000000001</v>
      </c>
      <c r="C13141" s="2">
        <v>30.717790000000001</v>
      </c>
      <c r="D13141" s="2">
        <v>7.1148100000000003</v>
      </c>
      <c r="F13141" s="2">
        <v>14.212479999999999</v>
      </c>
      <c r="G13141" s="2">
        <v>2.4075470000000001</v>
      </c>
      <c r="H13141" s="2">
        <v>2.451889</v>
      </c>
      <c r="J13141" s="2">
        <v>14.21529</v>
      </c>
      <c r="K13141" s="2">
        <v>0.710762</v>
      </c>
      <c r="L13141" s="2">
        <v>0.111318</v>
      </c>
    </row>
    <row r="13142" spans="1:12" x14ac:dyDescent="0.2">
      <c r="A13142" s="2">
        <v>14.21599</v>
      </c>
      <c r="B13142" s="2">
        <v>31.851420000000001</v>
      </c>
      <c r="C13142" s="2">
        <v>30.834540000000001</v>
      </c>
      <c r="D13142" s="2">
        <v>7.1233779999999998</v>
      </c>
      <c r="F13142" s="2">
        <v>14.213179999999999</v>
      </c>
      <c r="G13142" s="2">
        <v>2.4100109999999999</v>
      </c>
      <c r="H13142" s="2">
        <v>2.454132</v>
      </c>
      <c r="J13142" s="2">
        <v>14.21599</v>
      </c>
      <c r="K13142" s="2">
        <v>0.71134900000000001</v>
      </c>
      <c r="L13142" s="2">
        <v>0.11122799999999999</v>
      </c>
    </row>
    <row r="13143" spans="1:12" x14ac:dyDescent="0.2">
      <c r="A13143" s="2">
        <v>14.21669</v>
      </c>
      <c r="B13143" s="2">
        <v>31.84695</v>
      </c>
      <c r="C13143" s="2">
        <v>30.95215</v>
      </c>
      <c r="D13143" s="2">
        <v>7.1321139999999996</v>
      </c>
      <c r="F13143" s="2">
        <v>14.21388</v>
      </c>
      <c r="G13143" s="2">
        <v>2.4119950000000001</v>
      </c>
      <c r="H13143" s="2">
        <v>2.4563899999999999</v>
      </c>
      <c r="J13143" s="2">
        <v>14.21669</v>
      </c>
      <c r="K13143" s="2">
        <v>0.71192500000000003</v>
      </c>
      <c r="L13143" s="2">
        <v>0.11138199999999999</v>
      </c>
    </row>
    <row r="13144" spans="1:12" x14ac:dyDescent="0.2">
      <c r="A13144" s="2">
        <v>14.21739</v>
      </c>
      <c r="B13144" s="2">
        <v>31.8428</v>
      </c>
      <c r="C13144" s="2">
        <v>31.070630000000001</v>
      </c>
      <c r="D13144" s="2">
        <v>7.1412990000000001</v>
      </c>
      <c r="F13144" s="2">
        <v>14.21458</v>
      </c>
      <c r="G13144" s="2">
        <v>2.4141620000000001</v>
      </c>
      <c r="H13144" s="2">
        <v>2.4585189999999999</v>
      </c>
      <c r="J13144" s="2">
        <v>14.21739</v>
      </c>
      <c r="K13144" s="2">
        <v>0.71216800000000002</v>
      </c>
      <c r="L13144" s="2">
        <v>0.111307</v>
      </c>
    </row>
    <row r="13145" spans="1:12" x14ac:dyDescent="0.2">
      <c r="A13145" s="2">
        <v>14.21809</v>
      </c>
      <c r="B13145" s="2">
        <v>31.838660000000001</v>
      </c>
      <c r="C13145" s="2">
        <v>31.18882</v>
      </c>
      <c r="D13145" s="2">
        <v>7.1504390000000004</v>
      </c>
      <c r="F13145" s="2">
        <v>14.21529</v>
      </c>
      <c r="G13145" s="2">
        <v>2.416649</v>
      </c>
      <c r="H13145" s="2">
        <v>2.4602810000000002</v>
      </c>
      <c r="J13145" s="2">
        <v>14.21809</v>
      </c>
      <c r="K13145" s="2">
        <v>0.71276499999999998</v>
      </c>
      <c r="L13145" s="2">
        <v>0.11147899999999999</v>
      </c>
    </row>
    <row r="13146" spans="1:12" x14ac:dyDescent="0.2">
      <c r="A13146" s="2">
        <v>14.21879</v>
      </c>
      <c r="B13146" s="2">
        <v>31.83436</v>
      </c>
      <c r="C13146" s="2">
        <v>31.30696</v>
      </c>
      <c r="D13146" s="2">
        <v>7.1593730000000004</v>
      </c>
      <c r="F13146" s="2">
        <v>14.21599</v>
      </c>
      <c r="G13146" s="2">
        <v>2.4187319999999999</v>
      </c>
      <c r="H13146" s="2">
        <v>2.4618449999999998</v>
      </c>
      <c r="J13146" s="2">
        <v>14.21879</v>
      </c>
      <c r="K13146" s="2">
        <v>0.71352199999999999</v>
      </c>
      <c r="L13146" s="2">
        <v>0.11172700000000001</v>
      </c>
    </row>
    <row r="13147" spans="1:12" x14ac:dyDescent="0.2">
      <c r="A13147" s="2">
        <v>14.21949</v>
      </c>
      <c r="B13147" s="2">
        <v>31.830210000000001</v>
      </c>
      <c r="C13147" s="2">
        <v>31.425689999999999</v>
      </c>
      <c r="D13147" s="2">
        <v>7.1677280000000003</v>
      </c>
      <c r="F13147" s="2">
        <v>14.21669</v>
      </c>
      <c r="G13147" s="2">
        <v>2.4207529999999999</v>
      </c>
      <c r="H13147" s="2">
        <v>2.4637069999999999</v>
      </c>
      <c r="J13147" s="2">
        <v>14.21949</v>
      </c>
      <c r="K13147" s="2">
        <v>0.71411100000000005</v>
      </c>
      <c r="L13147" s="2">
        <v>0.111763</v>
      </c>
    </row>
    <row r="13148" spans="1:12" x14ac:dyDescent="0.2">
      <c r="A13148" s="2">
        <v>14.2202</v>
      </c>
      <c r="B13148" s="2">
        <v>31.826180000000001</v>
      </c>
      <c r="C13148" s="2">
        <v>31.544039999999999</v>
      </c>
      <c r="D13148" s="2">
        <v>7.1761889999999999</v>
      </c>
      <c r="F13148" s="2">
        <v>14.21739</v>
      </c>
      <c r="G13148" s="2">
        <v>2.422615</v>
      </c>
      <c r="H13148" s="2">
        <v>2.4654690000000001</v>
      </c>
      <c r="J13148" s="2">
        <v>14.2202</v>
      </c>
      <c r="K13148" s="2">
        <v>0.71439299999999994</v>
      </c>
      <c r="L13148" s="2">
        <v>0.111971</v>
      </c>
    </row>
    <row r="13149" spans="1:12" x14ac:dyDescent="0.2">
      <c r="A13149" s="2">
        <v>14.2209</v>
      </c>
      <c r="B13149" s="2">
        <v>31.822279999999999</v>
      </c>
      <c r="C13149" s="2">
        <v>31.662929999999999</v>
      </c>
      <c r="D13149" s="2">
        <v>7.1842379999999997</v>
      </c>
      <c r="F13149" s="2">
        <v>14.21809</v>
      </c>
      <c r="G13149" s="2">
        <v>2.4242170000000001</v>
      </c>
      <c r="H13149" s="2">
        <v>2.467041</v>
      </c>
      <c r="J13149" s="2">
        <v>14.2209</v>
      </c>
      <c r="K13149" s="2">
        <v>0.71479800000000004</v>
      </c>
      <c r="L13149" s="2">
        <v>0.112331</v>
      </c>
    </row>
    <row r="13150" spans="1:12" x14ac:dyDescent="0.2">
      <c r="A13150" s="2">
        <v>14.2216</v>
      </c>
      <c r="B13150" s="2">
        <v>31.818300000000001</v>
      </c>
      <c r="C13150" s="2">
        <v>31.7819</v>
      </c>
      <c r="D13150" s="2">
        <v>7.19292</v>
      </c>
      <c r="F13150" s="2">
        <v>14.21879</v>
      </c>
      <c r="G13150" s="2">
        <v>2.4260480000000002</v>
      </c>
      <c r="H13150" s="2">
        <v>2.4684520000000001</v>
      </c>
      <c r="J13150" s="2">
        <v>14.2216</v>
      </c>
      <c r="K13150" s="2">
        <v>0.71558200000000005</v>
      </c>
      <c r="L13150" s="2">
        <v>0.11242000000000001</v>
      </c>
    </row>
    <row r="13151" spans="1:12" x14ac:dyDescent="0.2">
      <c r="A13151" s="2">
        <v>14.222300000000001</v>
      </c>
      <c r="B13151" s="2">
        <v>31.81447</v>
      </c>
      <c r="C13151" s="2">
        <v>31.901199999999999</v>
      </c>
      <c r="D13151" s="2">
        <v>7.2022740000000001</v>
      </c>
      <c r="F13151" s="2">
        <v>14.21949</v>
      </c>
      <c r="G13151" s="2">
        <v>2.428474</v>
      </c>
      <c r="H13151" s="2">
        <v>2.4703750000000002</v>
      </c>
      <c r="J13151" s="2">
        <v>14.222300000000001</v>
      </c>
      <c r="K13151" s="2">
        <v>0.71623199999999998</v>
      </c>
      <c r="L13151" s="2">
        <v>0.112328</v>
      </c>
    </row>
    <row r="13152" spans="1:12" x14ac:dyDescent="0.2">
      <c r="A13152" s="2">
        <v>14.223000000000001</v>
      </c>
      <c r="B13152" s="2">
        <v>31.810549999999999</v>
      </c>
      <c r="C13152" s="2">
        <v>32.02084</v>
      </c>
      <c r="D13152" s="2">
        <v>7.2111080000000003</v>
      </c>
      <c r="F13152" s="2">
        <v>14.2202</v>
      </c>
      <c r="G13152" s="2">
        <v>2.4310459999999998</v>
      </c>
      <c r="H13152" s="2">
        <v>2.4721760000000002</v>
      </c>
      <c r="J13152" s="2">
        <v>14.223000000000001</v>
      </c>
      <c r="K13152" s="2">
        <v>0.71701999999999999</v>
      </c>
      <c r="L13152" s="2">
        <v>0.112153</v>
      </c>
    </row>
    <row r="13153" spans="1:12" x14ac:dyDescent="0.2">
      <c r="A13153" s="2">
        <v>14.223699999999999</v>
      </c>
      <c r="B13153" s="2">
        <v>31.806850000000001</v>
      </c>
      <c r="C13153" s="2">
        <v>32.140999999999998</v>
      </c>
      <c r="D13153" s="2">
        <v>7.2203400000000002</v>
      </c>
      <c r="F13153" s="2">
        <v>14.2209</v>
      </c>
      <c r="G13153" s="2">
        <v>2.4331740000000002</v>
      </c>
      <c r="H13153" s="2">
        <v>2.4745940000000002</v>
      </c>
      <c r="J13153" s="2">
        <v>14.223699999999999</v>
      </c>
      <c r="K13153" s="2">
        <v>0.71799599999999997</v>
      </c>
      <c r="L13153" s="2">
        <v>0.11272799999999999</v>
      </c>
    </row>
    <row r="13154" spans="1:12" x14ac:dyDescent="0.2">
      <c r="A13154" s="2">
        <v>14.224399999999999</v>
      </c>
      <c r="B13154" s="2">
        <v>31.803570000000001</v>
      </c>
      <c r="C13154" s="2">
        <v>32.260199999999998</v>
      </c>
      <c r="D13154" s="2">
        <v>7.2294489999999998</v>
      </c>
      <c r="F13154" s="2">
        <v>14.2216</v>
      </c>
      <c r="G13154" s="2">
        <v>2.435165</v>
      </c>
      <c r="H13154" s="2">
        <v>2.4767610000000002</v>
      </c>
      <c r="J13154" s="2">
        <v>14.224399999999999</v>
      </c>
      <c r="K13154" s="2">
        <v>0.71908000000000005</v>
      </c>
      <c r="L13154" s="2">
        <v>0.11337899999999999</v>
      </c>
    </row>
    <row r="13155" spans="1:12" x14ac:dyDescent="0.2">
      <c r="A13155" s="2">
        <v>14.225099999999999</v>
      </c>
      <c r="B13155" s="2">
        <v>31.80029</v>
      </c>
      <c r="C13155" s="2">
        <v>32.379820000000002</v>
      </c>
      <c r="D13155" s="2">
        <v>7.2387040000000002</v>
      </c>
      <c r="F13155" s="2">
        <v>14.222300000000001</v>
      </c>
      <c r="G13155" s="2">
        <v>2.4373170000000002</v>
      </c>
      <c r="H13155" s="2">
        <v>2.4782869999999999</v>
      </c>
      <c r="J13155" s="2">
        <v>14.225099999999999</v>
      </c>
      <c r="K13155" s="2">
        <v>0.719858</v>
      </c>
      <c r="L13155" s="2">
        <v>0.113397</v>
      </c>
    </row>
    <row r="13156" spans="1:12" x14ac:dyDescent="0.2">
      <c r="A13156" s="2">
        <v>14.225809999999999</v>
      </c>
      <c r="B13156" s="2">
        <v>31.79646</v>
      </c>
      <c r="C13156" s="2">
        <v>32.499549999999999</v>
      </c>
      <c r="D13156" s="2">
        <v>7.2484159999999997</v>
      </c>
      <c r="F13156" s="2">
        <v>14.223000000000001</v>
      </c>
      <c r="G13156" s="2">
        <v>2.4392619999999998</v>
      </c>
      <c r="H13156" s="2">
        <v>2.4802550000000001</v>
      </c>
      <c r="J13156" s="2">
        <v>14.225809999999999</v>
      </c>
      <c r="K13156" s="2">
        <v>0.72063999999999995</v>
      </c>
      <c r="L13156" s="2">
        <v>0.113514</v>
      </c>
    </row>
    <row r="13157" spans="1:12" x14ac:dyDescent="0.2">
      <c r="A13157" s="2">
        <v>14.226509999999999</v>
      </c>
      <c r="B13157" s="2">
        <v>31.792449999999999</v>
      </c>
      <c r="C13157" s="2">
        <v>32.619709999999998</v>
      </c>
      <c r="D13157" s="2">
        <v>7.2576780000000003</v>
      </c>
      <c r="F13157" s="2">
        <v>14.223699999999999</v>
      </c>
      <c r="G13157" s="2">
        <v>2.4407199999999998</v>
      </c>
      <c r="H13157" s="2">
        <v>2.482666</v>
      </c>
      <c r="J13157" s="2">
        <v>14.226509999999999</v>
      </c>
      <c r="K13157" s="2">
        <v>0.72121999999999997</v>
      </c>
      <c r="L13157" s="2">
        <v>0.113608</v>
      </c>
    </row>
    <row r="13158" spans="1:12" x14ac:dyDescent="0.2">
      <c r="A13158" s="2">
        <v>14.227209999999999</v>
      </c>
      <c r="B13158" s="2">
        <v>31.788699999999999</v>
      </c>
      <c r="C13158" s="2">
        <v>32.739960000000004</v>
      </c>
      <c r="D13158" s="2">
        <v>7.2668869999999997</v>
      </c>
      <c r="F13158" s="2">
        <v>14.224399999999999</v>
      </c>
      <c r="G13158" s="2">
        <v>2.4422450000000002</v>
      </c>
      <c r="H13158" s="2">
        <v>2.4850310000000002</v>
      </c>
      <c r="J13158" s="2">
        <v>14.227209999999999</v>
      </c>
      <c r="K13158" s="2">
        <v>0.72181899999999999</v>
      </c>
      <c r="L13158" s="2">
        <v>0.113896</v>
      </c>
    </row>
    <row r="13159" spans="1:12" x14ac:dyDescent="0.2">
      <c r="A13159" s="2">
        <v>14.22791</v>
      </c>
      <c r="B13159" s="2">
        <v>31.785430000000002</v>
      </c>
      <c r="C13159" s="2">
        <v>32.860529999999997</v>
      </c>
      <c r="D13159" s="2">
        <v>7.2760420000000003</v>
      </c>
      <c r="F13159" s="2">
        <v>14.225099999999999</v>
      </c>
      <c r="G13159" s="2">
        <v>2.4441220000000001</v>
      </c>
      <c r="H13159" s="2">
        <v>2.4870830000000002</v>
      </c>
      <c r="J13159" s="2">
        <v>14.22791</v>
      </c>
      <c r="K13159" s="2">
        <v>0.72278799999999999</v>
      </c>
      <c r="L13159" s="2">
        <v>0.114153</v>
      </c>
    </row>
    <row r="13160" spans="1:12" x14ac:dyDescent="0.2">
      <c r="A13160" s="2">
        <v>14.22861</v>
      </c>
      <c r="B13160" s="2">
        <v>31.782139999999998</v>
      </c>
      <c r="C13160" s="2">
        <v>32.980490000000003</v>
      </c>
      <c r="D13160" s="2">
        <v>7.2851439999999998</v>
      </c>
      <c r="F13160" s="2">
        <v>14.225809999999999</v>
      </c>
      <c r="G13160" s="2">
        <v>2.4460679999999999</v>
      </c>
      <c r="H13160" s="2">
        <v>2.488731</v>
      </c>
      <c r="J13160" s="2">
        <v>14.22861</v>
      </c>
      <c r="K13160" s="2">
        <v>0.72352799999999995</v>
      </c>
      <c r="L13160" s="2">
        <v>0.114291</v>
      </c>
    </row>
    <row r="13161" spans="1:12" x14ac:dyDescent="0.2">
      <c r="A13161" s="2">
        <v>14.22931</v>
      </c>
      <c r="B13161" s="2">
        <v>31.778649999999999</v>
      </c>
      <c r="C13161" s="2">
        <v>33.10107</v>
      </c>
      <c r="D13161" s="2">
        <v>7.294505</v>
      </c>
      <c r="F13161" s="2">
        <v>14.226509999999999</v>
      </c>
      <c r="G13161" s="2">
        <v>2.4479679999999999</v>
      </c>
      <c r="H13161" s="2">
        <v>2.490631</v>
      </c>
      <c r="J13161" s="2">
        <v>14.22931</v>
      </c>
      <c r="K13161" s="2">
        <v>0.724024</v>
      </c>
      <c r="L13161" s="2">
        <v>0.113979</v>
      </c>
    </row>
    <row r="13162" spans="1:12" x14ac:dyDescent="0.2">
      <c r="A13162" s="2">
        <v>14.23001</v>
      </c>
      <c r="B13162" s="2">
        <v>31.775020000000001</v>
      </c>
      <c r="C13162" s="2">
        <v>33.221910000000001</v>
      </c>
      <c r="D13162" s="2">
        <v>7.303661</v>
      </c>
      <c r="F13162" s="2">
        <v>14.227209999999999</v>
      </c>
      <c r="G13162" s="2">
        <v>2.4498289999999998</v>
      </c>
      <c r="H13162" s="2">
        <v>2.4927600000000001</v>
      </c>
      <c r="J13162" s="2">
        <v>14.23001</v>
      </c>
      <c r="K13162" s="2">
        <v>0.72441999999999995</v>
      </c>
      <c r="L13162" s="2">
        <v>0.11419899999999999</v>
      </c>
    </row>
    <row r="13163" spans="1:12" x14ac:dyDescent="0.2">
      <c r="A13163" s="2">
        <v>14.23072</v>
      </c>
      <c r="B13163" s="2">
        <v>31.771100000000001</v>
      </c>
      <c r="C13163" s="2">
        <v>33.34413</v>
      </c>
      <c r="D13163" s="2">
        <v>7.3129679999999997</v>
      </c>
      <c r="F13163" s="2">
        <v>14.22791</v>
      </c>
      <c r="G13163" s="2">
        <v>2.451889</v>
      </c>
      <c r="H13163" s="2">
        <v>2.495285</v>
      </c>
      <c r="J13163" s="2">
        <v>14.23072</v>
      </c>
      <c r="K13163" s="2">
        <v>0.72472599999999998</v>
      </c>
      <c r="L13163" s="2">
        <v>0.114693</v>
      </c>
    </row>
    <row r="13164" spans="1:12" x14ac:dyDescent="0.2">
      <c r="A13164" s="2">
        <v>14.23142</v>
      </c>
      <c r="B13164" s="2">
        <v>31.76707</v>
      </c>
      <c r="C13164" s="2">
        <v>33.466299999999997</v>
      </c>
      <c r="D13164" s="2">
        <v>7.3224289999999996</v>
      </c>
      <c r="F13164" s="2">
        <v>14.22861</v>
      </c>
      <c r="G13164" s="2">
        <v>2.454132</v>
      </c>
      <c r="H13164" s="2">
        <v>2.4979629999999999</v>
      </c>
      <c r="J13164" s="2">
        <v>14.23142</v>
      </c>
      <c r="K13164" s="2">
        <v>0.72554600000000002</v>
      </c>
      <c r="L13164" s="2">
        <v>0.11479399999999999</v>
      </c>
    </row>
    <row r="13165" spans="1:12" x14ac:dyDescent="0.2">
      <c r="A13165" s="2">
        <v>14.23212</v>
      </c>
      <c r="B13165" s="2">
        <v>31.762930000000001</v>
      </c>
      <c r="C13165" s="2">
        <v>33.588709999999999</v>
      </c>
      <c r="D13165" s="2">
        <v>7.3323390000000002</v>
      </c>
      <c r="F13165" s="2">
        <v>14.22931</v>
      </c>
      <c r="G13165" s="2">
        <v>2.4563899999999999</v>
      </c>
      <c r="H13165" s="2">
        <v>2.5007929999999998</v>
      </c>
      <c r="J13165" s="2">
        <v>14.23212</v>
      </c>
      <c r="K13165" s="2">
        <v>0.72634699999999996</v>
      </c>
      <c r="L13165" s="2">
        <v>0.115232</v>
      </c>
    </row>
    <row r="13166" spans="1:12" x14ac:dyDescent="0.2">
      <c r="A13166" s="2">
        <v>14.23282</v>
      </c>
      <c r="B13166" s="2">
        <v>31.758710000000001</v>
      </c>
      <c r="C13166" s="2">
        <v>33.711799999999997</v>
      </c>
      <c r="D13166" s="2">
        <v>7.3421130000000003</v>
      </c>
      <c r="F13166" s="2">
        <v>14.23001</v>
      </c>
      <c r="G13166" s="2">
        <v>2.4585189999999999</v>
      </c>
      <c r="H13166" s="2">
        <v>2.5027849999999998</v>
      </c>
      <c r="J13166" s="2">
        <v>14.23282</v>
      </c>
      <c r="K13166" s="2">
        <v>0.72659300000000004</v>
      </c>
      <c r="L13166" s="2">
        <v>0.11558</v>
      </c>
    </row>
    <row r="13167" spans="1:12" x14ac:dyDescent="0.2">
      <c r="A13167" s="2">
        <v>14.23352</v>
      </c>
      <c r="B13167" s="2">
        <v>31.754930000000002</v>
      </c>
      <c r="C13167" s="2">
        <v>33.83578</v>
      </c>
      <c r="D13167" s="2">
        <v>7.3513289999999998</v>
      </c>
      <c r="F13167" s="2">
        <v>14.23072</v>
      </c>
      <c r="G13167" s="2">
        <v>2.4602810000000002</v>
      </c>
      <c r="H13167" s="2">
        <v>2.5045169999999999</v>
      </c>
      <c r="J13167" s="2">
        <v>14.23352</v>
      </c>
      <c r="K13167" s="2">
        <v>0.72728300000000001</v>
      </c>
      <c r="L13167" s="2">
        <v>0.11608400000000001</v>
      </c>
    </row>
    <row r="13168" spans="1:12" x14ac:dyDescent="0.2">
      <c r="A13168" s="2">
        <v>14.234220000000001</v>
      </c>
      <c r="B13168" s="2">
        <v>31.751629999999999</v>
      </c>
      <c r="C13168" s="2">
        <v>33.95675</v>
      </c>
      <c r="D13168" s="2">
        <v>7.3605450000000001</v>
      </c>
      <c r="F13168" s="2">
        <v>14.23142</v>
      </c>
      <c r="G13168" s="2">
        <v>2.4618449999999998</v>
      </c>
      <c r="H13168" s="2">
        <v>2.5070269999999999</v>
      </c>
      <c r="J13168" s="2">
        <v>14.234220000000001</v>
      </c>
      <c r="K13168" s="2">
        <v>0.72846200000000005</v>
      </c>
      <c r="L13168" s="2">
        <v>0.116714</v>
      </c>
    </row>
    <row r="13169" spans="1:12" x14ac:dyDescent="0.2">
      <c r="A13169" s="2">
        <v>14.234920000000001</v>
      </c>
      <c r="B13169" s="2">
        <v>31.74812</v>
      </c>
      <c r="C13169" s="2">
        <v>34.069040000000001</v>
      </c>
      <c r="D13169" s="2">
        <v>7.37012</v>
      </c>
      <c r="F13169" s="2">
        <v>14.23212</v>
      </c>
      <c r="G13169" s="2">
        <v>2.4637069999999999</v>
      </c>
      <c r="H13169" s="2">
        <v>2.5097960000000001</v>
      </c>
      <c r="J13169" s="2">
        <v>14.234920000000001</v>
      </c>
      <c r="K13169" s="2">
        <v>0.72963900000000004</v>
      </c>
      <c r="L13169" s="2">
        <v>0.117198</v>
      </c>
    </row>
    <row r="13170" spans="1:12" x14ac:dyDescent="0.2">
      <c r="A13170" s="2">
        <v>14.23563</v>
      </c>
      <c r="B13170" s="2">
        <v>31.744299999999999</v>
      </c>
      <c r="C13170" s="2">
        <v>34.179659999999998</v>
      </c>
      <c r="D13170" s="2">
        <v>7.379848</v>
      </c>
      <c r="F13170" s="2">
        <v>14.23282</v>
      </c>
      <c r="G13170" s="2">
        <v>2.4654690000000001</v>
      </c>
      <c r="H13170" s="2">
        <v>2.5117720000000001</v>
      </c>
      <c r="J13170" s="2">
        <v>14.23563</v>
      </c>
      <c r="K13170" s="2">
        <v>0.73062499999999997</v>
      </c>
      <c r="L13170" s="2">
        <v>0.117535</v>
      </c>
    </row>
    <row r="13171" spans="1:12" x14ac:dyDescent="0.2">
      <c r="A13171" s="2">
        <v>14.236330000000001</v>
      </c>
      <c r="B13171" s="2">
        <v>31.740449999999999</v>
      </c>
      <c r="C13171" s="2">
        <v>34.295349999999999</v>
      </c>
      <c r="D13171" s="2">
        <v>7.389545</v>
      </c>
      <c r="F13171" s="2">
        <v>14.23352</v>
      </c>
      <c r="G13171" s="2">
        <v>2.467041</v>
      </c>
      <c r="H13171" s="2">
        <v>2.5141749999999998</v>
      </c>
      <c r="J13171" s="2">
        <v>14.236330000000001</v>
      </c>
      <c r="K13171" s="2">
        <v>0.73166799999999999</v>
      </c>
      <c r="L13171" s="2">
        <v>0.117671</v>
      </c>
    </row>
    <row r="13172" spans="1:12" x14ac:dyDescent="0.2">
      <c r="A13172" s="2">
        <v>14.237030000000001</v>
      </c>
      <c r="B13172" s="2">
        <v>31.736889999999999</v>
      </c>
      <c r="C13172" s="2">
        <v>34.416710000000002</v>
      </c>
      <c r="D13172" s="2">
        <v>7.3993869999999999</v>
      </c>
      <c r="F13172" s="2">
        <v>14.234220000000001</v>
      </c>
      <c r="G13172" s="2">
        <v>2.4684520000000001</v>
      </c>
      <c r="H13172" s="2">
        <v>2.51667</v>
      </c>
      <c r="J13172" s="2">
        <v>14.237030000000001</v>
      </c>
      <c r="K13172" s="2">
        <v>0.73269799999999996</v>
      </c>
      <c r="L13172" s="2">
        <v>0.117516</v>
      </c>
    </row>
    <row r="13173" spans="1:12" x14ac:dyDescent="0.2">
      <c r="A13173" s="2">
        <v>14.237730000000001</v>
      </c>
      <c r="B13173" s="2">
        <v>31.733509999999999</v>
      </c>
      <c r="C13173" s="2">
        <v>34.540019999999998</v>
      </c>
      <c r="D13173" s="2">
        <v>7.4093280000000004</v>
      </c>
      <c r="F13173" s="2">
        <v>14.234920000000001</v>
      </c>
      <c r="G13173" s="2">
        <v>2.4703750000000002</v>
      </c>
      <c r="H13173" s="2">
        <v>2.518532</v>
      </c>
      <c r="J13173" s="2">
        <v>14.237730000000001</v>
      </c>
      <c r="K13173" s="2">
        <v>0.73335600000000001</v>
      </c>
      <c r="L13173" s="2">
        <v>0.117532</v>
      </c>
    </row>
    <row r="13174" spans="1:12" x14ac:dyDescent="0.2">
      <c r="A13174" s="2">
        <v>14.238429999999999</v>
      </c>
      <c r="B13174" s="2">
        <v>31.72982</v>
      </c>
      <c r="C13174" s="2">
        <v>34.663939999999997</v>
      </c>
      <c r="D13174" s="2">
        <v>7.4190170000000002</v>
      </c>
      <c r="F13174" s="2">
        <v>14.23563</v>
      </c>
      <c r="G13174" s="2">
        <v>2.4721760000000002</v>
      </c>
      <c r="H13174" s="2">
        <v>2.5208210000000002</v>
      </c>
      <c r="J13174" s="2">
        <v>14.238429999999999</v>
      </c>
      <c r="K13174" s="2">
        <v>0.73346699999999998</v>
      </c>
      <c r="L13174" s="2">
        <v>0.11802600000000001</v>
      </c>
    </row>
    <row r="13175" spans="1:12" x14ac:dyDescent="0.2">
      <c r="A13175" s="2">
        <v>14.239129999999999</v>
      </c>
      <c r="B13175" s="2">
        <v>31.726299999999998</v>
      </c>
      <c r="C13175" s="2">
        <v>34.788229999999999</v>
      </c>
      <c r="D13175" s="2">
        <v>7.4287599999999996</v>
      </c>
      <c r="F13175" s="2">
        <v>14.236330000000001</v>
      </c>
      <c r="G13175" s="2">
        <v>2.4745940000000002</v>
      </c>
      <c r="H13175" s="2">
        <v>2.5231629999999998</v>
      </c>
      <c r="J13175" s="2">
        <v>14.239129999999999</v>
      </c>
      <c r="K13175" s="2">
        <v>0.73390900000000003</v>
      </c>
      <c r="L13175" s="2">
        <v>0.118436</v>
      </c>
    </row>
    <row r="13176" spans="1:12" x14ac:dyDescent="0.2">
      <c r="A13176" s="2">
        <v>14.23983</v>
      </c>
      <c r="B13176" s="2">
        <v>31.722770000000001</v>
      </c>
      <c r="C13176" s="2">
        <v>34.912909999999997</v>
      </c>
      <c r="D13176" s="2">
        <v>7.4388690000000004</v>
      </c>
      <c r="F13176" s="2">
        <v>14.237030000000001</v>
      </c>
      <c r="G13176" s="2">
        <v>2.4767610000000002</v>
      </c>
      <c r="H13176" s="2">
        <v>2.5256120000000002</v>
      </c>
      <c r="J13176" s="2">
        <v>14.23983</v>
      </c>
      <c r="K13176" s="2">
        <v>0.73438800000000004</v>
      </c>
      <c r="L13176" s="2">
        <v>0.11837499999999999</v>
      </c>
    </row>
    <row r="13177" spans="1:12" x14ac:dyDescent="0.2">
      <c r="A13177" s="2">
        <v>14.240539999999999</v>
      </c>
      <c r="B13177" s="2">
        <v>31.719380000000001</v>
      </c>
      <c r="C13177" s="2">
        <v>35.037689999999998</v>
      </c>
      <c r="D13177" s="2">
        <v>7.449084</v>
      </c>
      <c r="F13177" s="2">
        <v>14.237730000000001</v>
      </c>
      <c r="G13177" s="2">
        <v>2.4782869999999999</v>
      </c>
      <c r="H13177" s="2">
        <v>2.5285340000000001</v>
      </c>
      <c r="J13177" s="2">
        <v>14.240539999999999</v>
      </c>
      <c r="K13177" s="2">
        <v>0.73491499999999998</v>
      </c>
      <c r="L13177" s="2">
        <v>0.11863799999999999</v>
      </c>
    </row>
    <row r="13178" spans="1:12" x14ac:dyDescent="0.2">
      <c r="A13178" s="2">
        <v>14.241239999999999</v>
      </c>
      <c r="B13178" s="2">
        <v>31.71576</v>
      </c>
      <c r="C13178" s="2">
        <v>35.162419999999997</v>
      </c>
      <c r="D13178" s="2">
        <v>7.4591779999999996</v>
      </c>
      <c r="F13178" s="2">
        <v>14.238429999999999</v>
      </c>
      <c r="G13178" s="2">
        <v>2.4802550000000001</v>
      </c>
      <c r="H13178" s="2">
        <v>2.5313949999999998</v>
      </c>
      <c r="J13178" s="2">
        <v>14.241239999999999</v>
      </c>
      <c r="K13178" s="2">
        <v>0.73542600000000002</v>
      </c>
      <c r="L13178" s="2">
        <v>0.118907</v>
      </c>
    </row>
    <row r="13179" spans="1:12" x14ac:dyDescent="0.2">
      <c r="A13179" s="2">
        <v>14.24194</v>
      </c>
      <c r="B13179" s="2">
        <v>31.71293</v>
      </c>
      <c r="C13179" s="2">
        <v>35.287590000000002</v>
      </c>
      <c r="D13179" s="2">
        <v>7.4688600000000003</v>
      </c>
      <c r="F13179" s="2">
        <v>14.239129999999999</v>
      </c>
      <c r="G13179" s="2">
        <v>2.482666</v>
      </c>
      <c r="H13179" s="2">
        <v>2.533722</v>
      </c>
      <c r="J13179" s="2">
        <v>14.24194</v>
      </c>
      <c r="K13179" s="2">
        <v>0.73583600000000005</v>
      </c>
      <c r="L13179" s="2">
        <v>0.118834</v>
      </c>
    </row>
    <row r="13180" spans="1:12" x14ac:dyDescent="0.2">
      <c r="A13180" s="2">
        <v>14.24264</v>
      </c>
      <c r="B13180" s="2">
        <v>31.709790000000002</v>
      </c>
      <c r="C13180" s="2">
        <v>35.413330000000002</v>
      </c>
      <c r="D13180" s="2">
        <v>7.4786479999999997</v>
      </c>
      <c r="F13180" s="2">
        <v>14.23983</v>
      </c>
      <c r="G13180" s="2">
        <v>2.4850310000000002</v>
      </c>
      <c r="H13180" s="2">
        <v>2.5357889999999998</v>
      </c>
      <c r="J13180" s="2">
        <v>14.24264</v>
      </c>
      <c r="K13180" s="2">
        <v>0.73662899999999998</v>
      </c>
      <c r="L13180" s="2">
        <v>0.11844200000000001</v>
      </c>
    </row>
    <row r="13181" spans="1:12" x14ac:dyDescent="0.2">
      <c r="A13181" s="2">
        <v>14.24334</v>
      </c>
      <c r="B13181" s="2">
        <v>31.706620000000001</v>
      </c>
      <c r="C13181" s="2">
        <v>35.539639999999999</v>
      </c>
      <c r="D13181" s="2">
        <v>7.4892149999999997</v>
      </c>
      <c r="F13181" s="2">
        <v>14.240539999999999</v>
      </c>
      <c r="G13181" s="2">
        <v>2.4870830000000002</v>
      </c>
      <c r="H13181" s="2">
        <v>2.5377730000000001</v>
      </c>
      <c r="J13181" s="2">
        <v>14.24334</v>
      </c>
      <c r="K13181" s="2">
        <v>0.73711199999999999</v>
      </c>
      <c r="L13181" s="2">
        <v>0.118231</v>
      </c>
    </row>
    <row r="13182" spans="1:12" x14ac:dyDescent="0.2">
      <c r="A13182" s="2">
        <v>14.24404</v>
      </c>
      <c r="B13182" s="2">
        <v>31.703749999999999</v>
      </c>
      <c r="C13182" s="2">
        <v>35.666249999999998</v>
      </c>
      <c r="D13182" s="2">
        <v>7.4995380000000003</v>
      </c>
      <c r="F13182" s="2">
        <v>14.241239999999999</v>
      </c>
      <c r="G13182" s="2">
        <v>2.488731</v>
      </c>
      <c r="H13182" s="2">
        <v>2.5398329999999998</v>
      </c>
      <c r="J13182" s="2">
        <v>14.24404</v>
      </c>
      <c r="K13182" s="2">
        <v>0.73752200000000001</v>
      </c>
      <c r="L13182" s="2">
        <v>0.11845</v>
      </c>
    </row>
    <row r="13183" spans="1:12" x14ac:dyDescent="0.2">
      <c r="A13183" s="2">
        <v>14.24474</v>
      </c>
      <c r="B13183" s="2">
        <v>31.70083</v>
      </c>
      <c r="C13183" s="2">
        <v>35.79242</v>
      </c>
      <c r="D13183" s="2">
        <v>7.5090969999999997</v>
      </c>
      <c r="F13183" s="2">
        <v>14.24194</v>
      </c>
      <c r="G13183" s="2">
        <v>2.490631</v>
      </c>
      <c r="H13183" s="2">
        <v>2.5424579999999999</v>
      </c>
      <c r="J13183" s="2">
        <v>14.24474</v>
      </c>
      <c r="K13183" s="2">
        <v>0.73822399999999999</v>
      </c>
      <c r="L13183" s="2">
        <v>0.119133</v>
      </c>
    </row>
    <row r="13184" spans="1:12" x14ac:dyDescent="0.2">
      <c r="A13184" s="2">
        <v>14.24544</v>
      </c>
      <c r="B13184" s="2">
        <v>31.697579999999999</v>
      </c>
      <c r="C13184" s="2">
        <v>35.918469999999999</v>
      </c>
      <c r="D13184" s="2">
        <v>7.5185810000000002</v>
      </c>
      <c r="F13184" s="2">
        <v>14.24264</v>
      </c>
      <c r="G13184" s="2">
        <v>2.4927600000000001</v>
      </c>
      <c r="H13184" s="2">
        <v>2.544899</v>
      </c>
      <c r="J13184" s="2">
        <v>14.24544</v>
      </c>
      <c r="K13184" s="2">
        <v>0.73870599999999997</v>
      </c>
      <c r="L13184" s="2">
        <v>0.119364</v>
      </c>
    </row>
    <row r="13185" spans="1:12" x14ac:dyDescent="0.2">
      <c r="A13185" s="2">
        <v>14.24615</v>
      </c>
      <c r="B13185" s="2">
        <v>31.694600000000001</v>
      </c>
      <c r="C13185" s="2">
        <v>36.045670000000001</v>
      </c>
      <c r="D13185" s="2">
        <v>7.5278499999999999</v>
      </c>
      <c r="F13185" s="2">
        <v>14.24334</v>
      </c>
      <c r="G13185" s="2">
        <v>2.495285</v>
      </c>
      <c r="H13185" s="2">
        <v>2.5473330000000001</v>
      </c>
      <c r="J13185" s="2">
        <v>14.24615</v>
      </c>
      <c r="K13185" s="2">
        <v>0.73909899999999995</v>
      </c>
      <c r="L13185" s="2">
        <v>0.12006</v>
      </c>
    </row>
    <row r="13186" spans="1:12" x14ac:dyDescent="0.2">
      <c r="A13186" s="2">
        <v>14.24685</v>
      </c>
      <c r="B13186" s="2">
        <v>31.691600000000001</v>
      </c>
      <c r="C13186" s="2">
        <v>36.173180000000002</v>
      </c>
      <c r="D13186" s="2">
        <v>7.5372120000000002</v>
      </c>
      <c r="F13186" s="2">
        <v>14.24404</v>
      </c>
      <c r="G13186" s="2">
        <v>2.4979629999999999</v>
      </c>
      <c r="H13186" s="2">
        <v>2.550011</v>
      </c>
      <c r="J13186" s="2">
        <v>14.24685</v>
      </c>
      <c r="K13186" s="2">
        <v>0.74001499999999998</v>
      </c>
      <c r="L13186" s="2">
        <v>0.12055200000000001</v>
      </c>
    </row>
    <row r="13187" spans="1:12" x14ac:dyDescent="0.2">
      <c r="A13187" s="2">
        <v>14.24755</v>
      </c>
      <c r="B13187" s="2">
        <v>31.688680000000002</v>
      </c>
      <c r="C13187" s="2">
        <v>36.301560000000002</v>
      </c>
      <c r="D13187" s="2">
        <v>7.5468089999999997</v>
      </c>
      <c r="F13187" s="2">
        <v>14.24474</v>
      </c>
      <c r="G13187" s="2">
        <v>2.5007929999999998</v>
      </c>
      <c r="H13187" s="2">
        <v>2.5523609999999999</v>
      </c>
      <c r="J13187" s="2">
        <v>14.24755</v>
      </c>
      <c r="K13187" s="2">
        <v>0.74099899999999996</v>
      </c>
      <c r="L13187" s="2">
        <v>0.120269</v>
      </c>
    </row>
    <row r="13188" spans="1:12" x14ac:dyDescent="0.2">
      <c r="A13188" s="2">
        <v>14.248250000000001</v>
      </c>
      <c r="B13188" s="2">
        <v>31.685829999999999</v>
      </c>
      <c r="C13188" s="2">
        <v>36.42991</v>
      </c>
      <c r="D13188" s="2">
        <v>7.5566279999999999</v>
      </c>
      <c r="F13188" s="2">
        <v>14.24544</v>
      </c>
      <c r="G13188" s="2">
        <v>2.5027849999999998</v>
      </c>
      <c r="H13188" s="2">
        <v>2.554665</v>
      </c>
      <c r="J13188" s="2">
        <v>14.248250000000001</v>
      </c>
      <c r="K13188" s="2">
        <v>0.74151800000000001</v>
      </c>
      <c r="L13188" s="2">
        <v>0.12050900000000001</v>
      </c>
    </row>
    <row r="13189" spans="1:12" x14ac:dyDescent="0.2">
      <c r="A13189" s="2">
        <v>14.248950000000001</v>
      </c>
      <c r="B13189" s="2">
        <v>31.683009999999999</v>
      </c>
      <c r="C13189" s="2">
        <v>36.559080000000002</v>
      </c>
      <c r="D13189" s="2">
        <v>7.5661959999999997</v>
      </c>
      <c r="F13189" s="2">
        <v>14.24615</v>
      </c>
      <c r="G13189" s="2">
        <v>2.5045169999999999</v>
      </c>
      <c r="H13189" s="2">
        <v>2.5570979999999999</v>
      </c>
      <c r="J13189" s="2">
        <v>14.248950000000001</v>
      </c>
      <c r="K13189" s="2">
        <v>0.74163999999999997</v>
      </c>
      <c r="L13189" s="2">
        <v>0.12062199999999999</v>
      </c>
    </row>
    <row r="13190" spans="1:12" x14ac:dyDescent="0.2">
      <c r="A13190" s="2">
        <v>14.249650000000001</v>
      </c>
      <c r="B13190" s="2">
        <v>31.679670000000002</v>
      </c>
      <c r="C13190" s="2">
        <v>36.68873</v>
      </c>
      <c r="D13190" s="2">
        <v>7.5759990000000004</v>
      </c>
      <c r="F13190" s="2">
        <v>14.24685</v>
      </c>
      <c r="G13190" s="2">
        <v>2.5070269999999999</v>
      </c>
      <c r="H13190" s="2">
        <v>2.55925</v>
      </c>
      <c r="J13190" s="2">
        <v>14.249650000000001</v>
      </c>
      <c r="K13190" s="2">
        <v>0.74161900000000003</v>
      </c>
      <c r="L13190" s="2">
        <v>0.121058</v>
      </c>
    </row>
    <row r="13191" spans="1:12" x14ac:dyDescent="0.2">
      <c r="A13191" s="2">
        <v>14.250349999999999</v>
      </c>
      <c r="B13191" s="2">
        <v>31.676369999999999</v>
      </c>
      <c r="C13191" s="2">
        <v>36.818069999999999</v>
      </c>
      <c r="D13191" s="2">
        <v>7.58636</v>
      </c>
      <c r="F13191" s="2">
        <v>14.24755</v>
      </c>
      <c r="G13191" s="2">
        <v>2.5097960000000001</v>
      </c>
      <c r="H13191" s="2">
        <v>2.56115</v>
      </c>
      <c r="J13191" s="2">
        <v>14.250349999999999</v>
      </c>
      <c r="K13191" s="2">
        <v>0.74215699999999996</v>
      </c>
      <c r="L13191" s="2">
        <v>0.121443</v>
      </c>
    </row>
    <row r="13192" spans="1:12" x14ac:dyDescent="0.2">
      <c r="A13192" s="2">
        <v>14.251060000000001</v>
      </c>
      <c r="B13192" s="2">
        <v>31.673390000000001</v>
      </c>
      <c r="C13192" s="2">
        <v>36.94791</v>
      </c>
      <c r="D13192" s="2">
        <v>7.5969730000000002</v>
      </c>
      <c r="F13192" s="2">
        <v>14.248250000000001</v>
      </c>
      <c r="G13192" s="2">
        <v>2.5117720000000001</v>
      </c>
      <c r="H13192" s="2">
        <v>2.563202</v>
      </c>
      <c r="J13192" s="2">
        <v>14.251060000000001</v>
      </c>
      <c r="K13192" s="2">
        <v>0.742784</v>
      </c>
      <c r="L13192" s="2">
        <v>0.12151000000000001</v>
      </c>
    </row>
    <row r="13193" spans="1:12" x14ac:dyDescent="0.2">
      <c r="A13193" s="2">
        <v>14.251760000000001</v>
      </c>
      <c r="B13193" s="2">
        <v>31.67024</v>
      </c>
      <c r="C13193" s="2">
        <v>37.078400000000002</v>
      </c>
      <c r="D13193" s="2">
        <v>7.6071580000000001</v>
      </c>
      <c r="F13193" s="2">
        <v>14.248950000000001</v>
      </c>
      <c r="G13193" s="2">
        <v>2.5141749999999998</v>
      </c>
      <c r="H13193" s="2">
        <v>2.5655749999999999</v>
      </c>
      <c r="J13193" s="2">
        <v>14.251760000000001</v>
      </c>
      <c r="K13193" s="2">
        <v>0.74334299999999998</v>
      </c>
      <c r="L13193" s="2">
        <v>0.121627</v>
      </c>
    </row>
    <row r="13194" spans="1:12" x14ac:dyDescent="0.2">
      <c r="A13194" s="2">
        <v>14.252459999999999</v>
      </c>
      <c r="B13194" s="2">
        <v>31.667639999999999</v>
      </c>
      <c r="C13194" s="2">
        <v>37.209330000000001</v>
      </c>
      <c r="D13194" s="2">
        <v>7.6170460000000002</v>
      </c>
      <c r="F13194" s="2">
        <v>14.249650000000001</v>
      </c>
      <c r="G13194" s="2">
        <v>2.51667</v>
      </c>
      <c r="H13194" s="2">
        <v>2.5680160000000001</v>
      </c>
      <c r="J13194" s="2">
        <v>14.252459999999999</v>
      </c>
      <c r="K13194" s="2">
        <v>0.74404899999999996</v>
      </c>
      <c r="L13194" s="2">
        <v>0.121561</v>
      </c>
    </row>
    <row r="13195" spans="1:12" x14ac:dyDescent="0.2">
      <c r="A13195" s="2">
        <v>14.253159999999999</v>
      </c>
      <c r="B13195" s="2">
        <v>31.665310000000002</v>
      </c>
      <c r="C13195" s="2">
        <v>37.341270000000002</v>
      </c>
      <c r="D13195" s="2">
        <v>7.6266280000000002</v>
      </c>
      <c r="F13195" s="2">
        <v>14.250349999999999</v>
      </c>
      <c r="G13195" s="2">
        <v>2.518532</v>
      </c>
      <c r="H13195" s="2">
        <v>2.5704570000000002</v>
      </c>
      <c r="J13195" s="2">
        <v>14.253159999999999</v>
      </c>
      <c r="K13195" s="2">
        <v>0.74466900000000003</v>
      </c>
      <c r="L13195" s="2">
        <v>0.121493</v>
      </c>
    </row>
    <row r="13196" spans="1:12" x14ac:dyDescent="0.2">
      <c r="A13196" s="2">
        <v>14.25386</v>
      </c>
      <c r="B13196" s="2">
        <v>31.662669999999999</v>
      </c>
      <c r="C13196" s="2">
        <v>37.473680000000002</v>
      </c>
      <c r="D13196" s="2">
        <v>7.6373629999999997</v>
      </c>
      <c r="F13196" s="2">
        <v>14.251060000000001</v>
      </c>
      <c r="G13196" s="2">
        <v>2.5208210000000002</v>
      </c>
      <c r="H13196" s="2">
        <v>2.5727229999999999</v>
      </c>
      <c r="J13196" s="2">
        <v>14.25386</v>
      </c>
      <c r="K13196" s="2">
        <v>0.74530399999999997</v>
      </c>
      <c r="L13196" s="2">
        <v>0.122016</v>
      </c>
    </row>
    <row r="13197" spans="1:12" x14ac:dyDescent="0.2">
      <c r="A13197" s="2">
        <v>14.25456</v>
      </c>
      <c r="B13197" s="2">
        <v>31.659770000000002</v>
      </c>
      <c r="C13197" s="2">
        <v>37.605629999999998</v>
      </c>
      <c r="D13197" s="2">
        <v>7.648021</v>
      </c>
      <c r="F13197" s="2">
        <v>14.251760000000001</v>
      </c>
      <c r="G13197" s="2">
        <v>2.5231629999999998</v>
      </c>
      <c r="H13197" s="2">
        <v>2.57518</v>
      </c>
      <c r="J13197" s="2">
        <v>14.25456</v>
      </c>
      <c r="K13197" s="2">
        <v>0.74584799999999996</v>
      </c>
      <c r="L13197" s="2">
        <v>0.122419</v>
      </c>
    </row>
    <row r="13198" spans="1:12" x14ac:dyDescent="0.2">
      <c r="A13198" s="2">
        <v>14.25526</v>
      </c>
      <c r="B13198" s="2">
        <v>31.65671</v>
      </c>
      <c r="C13198" s="2">
        <v>37.738129999999998</v>
      </c>
      <c r="D13198" s="2">
        <v>7.6583969999999999</v>
      </c>
      <c r="F13198" s="2">
        <v>14.252459999999999</v>
      </c>
      <c r="G13198" s="2">
        <v>2.5256120000000002</v>
      </c>
      <c r="H13198" s="2">
        <v>2.5776210000000002</v>
      </c>
      <c r="J13198" s="2">
        <v>14.25526</v>
      </c>
      <c r="K13198" s="2">
        <v>0.74640300000000004</v>
      </c>
      <c r="L13198" s="2">
        <v>0.12268800000000001</v>
      </c>
    </row>
    <row r="13199" spans="1:12" x14ac:dyDescent="0.2">
      <c r="A13199" s="2">
        <v>14.25597</v>
      </c>
      <c r="B13199" s="2">
        <v>31.654</v>
      </c>
      <c r="C13199" s="2">
        <v>37.87115</v>
      </c>
      <c r="D13199" s="2">
        <v>7.6688190000000001</v>
      </c>
      <c r="F13199" s="2">
        <v>14.253159999999999</v>
      </c>
      <c r="G13199" s="2">
        <v>2.5285340000000001</v>
      </c>
      <c r="H13199" s="2">
        <v>2.580276</v>
      </c>
      <c r="J13199" s="2">
        <v>14.25597</v>
      </c>
      <c r="K13199" s="2">
        <v>0.74703200000000003</v>
      </c>
      <c r="L13199" s="2">
        <v>0.12338</v>
      </c>
    </row>
    <row r="13200" spans="1:12" x14ac:dyDescent="0.2">
      <c r="A13200" s="2">
        <v>14.25667</v>
      </c>
      <c r="B13200" s="2">
        <v>31.651</v>
      </c>
      <c r="C13200" s="2">
        <v>38.004260000000002</v>
      </c>
      <c r="D13200" s="2">
        <v>7.6788970000000001</v>
      </c>
      <c r="F13200" s="2">
        <v>14.25386</v>
      </c>
      <c r="G13200" s="2">
        <v>2.5313949999999998</v>
      </c>
      <c r="H13200" s="2">
        <v>2.5828700000000002</v>
      </c>
      <c r="J13200" s="2">
        <v>14.25667</v>
      </c>
      <c r="K13200" s="2">
        <v>0.74779099999999998</v>
      </c>
      <c r="L13200" s="2">
        <v>0.123915</v>
      </c>
    </row>
    <row r="13201" spans="1:12" x14ac:dyDescent="0.2">
      <c r="A13201" s="2">
        <v>14.25737</v>
      </c>
      <c r="B13201" s="2">
        <v>31.64818</v>
      </c>
      <c r="C13201" s="2">
        <v>38.137300000000003</v>
      </c>
      <c r="D13201" s="2">
        <v>7.6887850000000002</v>
      </c>
      <c r="F13201" s="2">
        <v>14.25456</v>
      </c>
      <c r="G13201" s="2">
        <v>2.533722</v>
      </c>
      <c r="H13201" s="2">
        <v>2.5852050000000002</v>
      </c>
      <c r="J13201" s="2">
        <v>14.25737</v>
      </c>
      <c r="K13201" s="2">
        <v>0.74870099999999995</v>
      </c>
      <c r="L13201" s="2">
        <v>0.124219</v>
      </c>
    </row>
    <row r="13202" spans="1:12" x14ac:dyDescent="0.2">
      <c r="A13202" s="2">
        <v>14.25807</v>
      </c>
      <c r="B13202" s="2">
        <v>31.64592</v>
      </c>
      <c r="C13202" s="2">
        <v>38.270670000000003</v>
      </c>
      <c r="D13202" s="2">
        <v>7.6987560000000004</v>
      </c>
      <c r="F13202" s="2">
        <v>14.25526</v>
      </c>
      <c r="G13202" s="2">
        <v>2.5357889999999998</v>
      </c>
      <c r="H13202" s="2">
        <v>2.5875469999999998</v>
      </c>
      <c r="J13202" s="2">
        <v>14.25807</v>
      </c>
      <c r="K13202" s="2">
        <v>0.74932299999999996</v>
      </c>
      <c r="L13202" s="2">
        <v>0.124405</v>
      </c>
    </row>
    <row r="13203" spans="1:12" x14ac:dyDescent="0.2">
      <c r="A13203" s="2">
        <v>14.25877</v>
      </c>
      <c r="B13203" s="2">
        <v>31.643820000000002</v>
      </c>
      <c r="C13203" s="2">
        <v>38.404310000000002</v>
      </c>
      <c r="D13203" s="2">
        <v>7.7083539999999999</v>
      </c>
      <c r="F13203" s="2">
        <v>14.25597</v>
      </c>
      <c r="G13203" s="2">
        <v>2.5377730000000001</v>
      </c>
      <c r="H13203" s="2">
        <v>2.5897220000000001</v>
      </c>
      <c r="J13203" s="2">
        <v>14.25877</v>
      </c>
      <c r="K13203" s="2">
        <v>0.75004599999999999</v>
      </c>
      <c r="L13203" s="2">
        <v>0.124514</v>
      </c>
    </row>
    <row r="13204" spans="1:12" x14ac:dyDescent="0.2">
      <c r="A13204" s="2">
        <v>14.25947</v>
      </c>
      <c r="B13204" s="2">
        <v>31.64095</v>
      </c>
      <c r="C13204" s="2">
        <v>38.538550000000001</v>
      </c>
      <c r="D13204" s="2">
        <v>7.7172960000000002</v>
      </c>
      <c r="F13204" s="2">
        <v>14.25667</v>
      </c>
      <c r="G13204" s="2">
        <v>2.5398329999999998</v>
      </c>
      <c r="H13204" s="2">
        <v>2.591942</v>
      </c>
      <c r="J13204" s="2">
        <v>14.25947</v>
      </c>
      <c r="K13204" s="2">
        <v>0.75055300000000003</v>
      </c>
      <c r="L13204" s="2">
        <v>0.12456299999999999</v>
      </c>
    </row>
    <row r="13205" spans="1:12" x14ac:dyDescent="0.2">
      <c r="A13205" s="2">
        <v>14.26017</v>
      </c>
      <c r="B13205" s="2">
        <v>31.638500000000001</v>
      </c>
      <c r="C13205" s="2">
        <v>38.673110000000001</v>
      </c>
      <c r="D13205" s="2">
        <v>7.7261150000000001</v>
      </c>
      <c r="F13205" s="2">
        <v>14.25737</v>
      </c>
      <c r="G13205" s="2">
        <v>2.5424579999999999</v>
      </c>
      <c r="H13205" s="2">
        <v>2.594322</v>
      </c>
      <c r="J13205" s="2">
        <v>14.26017</v>
      </c>
      <c r="K13205" s="2">
        <v>0.75116700000000003</v>
      </c>
      <c r="L13205" s="2">
        <v>0.124566</v>
      </c>
    </row>
    <row r="13206" spans="1:12" x14ac:dyDescent="0.2">
      <c r="A13206" s="2">
        <v>14.26088</v>
      </c>
      <c r="B13206" s="2">
        <v>31.636310000000002</v>
      </c>
      <c r="C13206" s="2">
        <v>38.808860000000003</v>
      </c>
      <c r="D13206" s="2">
        <v>7.735805</v>
      </c>
      <c r="F13206" s="2">
        <v>14.25807</v>
      </c>
      <c r="G13206" s="2">
        <v>2.544899</v>
      </c>
      <c r="H13206" s="2">
        <v>2.5966260000000001</v>
      </c>
      <c r="J13206" s="2">
        <v>14.26088</v>
      </c>
      <c r="K13206" s="2">
        <v>0.75173699999999999</v>
      </c>
      <c r="L13206" s="2">
        <v>0.12464799999999999</v>
      </c>
    </row>
    <row r="13207" spans="1:12" x14ac:dyDescent="0.2">
      <c r="A13207" s="2">
        <v>14.26158</v>
      </c>
      <c r="B13207" s="2">
        <v>31.63409</v>
      </c>
      <c r="C13207" s="2">
        <v>38.944159999999997</v>
      </c>
      <c r="D13207" s="2">
        <v>7.7466379999999999</v>
      </c>
      <c r="F13207" s="2">
        <v>14.25877</v>
      </c>
      <c r="G13207" s="2">
        <v>2.5473330000000001</v>
      </c>
      <c r="H13207" s="2">
        <v>2.5988310000000001</v>
      </c>
      <c r="J13207" s="2">
        <v>14.26158</v>
      </c>
      <c r="K13207" s="2">
        <v>0.75259799999999999</v>
      </c>
      <c r="L13207" s="2">
        <v>0.124873</v>
      </c>
    </row>
    <row r="13208" spans="1:12" x14ac:dyDescent="0.2">
      <c r="A13208" s="2">
        <v>14.262280000000001</v>
      </c>
      <c r="B13208" s="2">
        <v>31.631989999999998</v>
      </c>
      <c r="C13208" s="2">
        <v>39.078960000000002</v>
      </c>
      <c r="D13208" s="2">
        <v>7.7573650000000001</v>
      </c>
      <c r="F13208" s="2">
        <v>14.25947</v>
      </c>
      <c r="G13208" s="2">
        <v>2.550011</v>
      </c>
      <c r="H13208" s="2">
        <v>2.6010740000000001</v>
      </c>
      <c r="J13208" s="2">
        <v>14.262280000000001</v>
      </c>
      <c r="K13208" s="2">
        <v>0.75384899999999999</v>
      </c>
      <c r="L13208" s="2">
        <v>0.124845</v>
      </c>
    </row>
    <row r="13209" spans="1:12" x14ac:dyDescent="0.2">
      <c r="A13209" s="2">
        <v>14.262980000000001</v>
      </c>
      <c r="B13209" s="2">
        <v>31.628430000000002</v>
      </c>
      <c r="C13209" s="2">
        <v>39.213990000000003</v>
      </c>
      <c r="D13209" s="2">
        <v>7.7675049999999999</v>
      </c>
      <c r="F13209" s="2">
        <v>14.26017</v>
      </c>
      <c r="G13209" s="2">
        <v>2.5523609999999999</v>
      </c>
      <c r="H13209" s="2">
        <v>2.6032099999999998</v>
      </c>
      <c r="J13209" s="2">
        <v>14.262980000000001</v>
      </c>
      <c r="K13209" s="2">
        <v>0.75459299999999996</v>
      </c>
      <c r="L13209" s="2">
        <v>0.12496699999999999</v>
      </c>
    </row>
    <row r="13210" spans="1:12" x14ac:dyDescent="0.2">
      <c r="A13210" s="2">
        <v>14.263680000000001</v>
      </c>
      <c r="B13210" s="2">
        <v>31.626080000000002</v>
      </c>
      <c r="C13210" s="2">
        <v>39.349089999999997</v>
      </c>
      <c r="D13210" s="2">
        <v>7.7782090000000004</v>
      </c>
      <c r="F13210" s="2">
        <v>14.26088</v>
      </c>
      <c r="G13210" s="2">
        <v>2.554665</v>
      </c>
      <c r="H13210" s="2">
        <v>2.6058650000000001</v>
      </c>
      <c r="J13210" s="2">
        <v>14.263680000000001</v>
      </c>
      <c r="K13210" s="2">
        <v>0.75515500000000002</v>
      </c>
      <c r="L13210" s="2">
        <v>0.125219</v>
      </c>
    </row>
    <row r="13211" spans="1:12" x14ac:dyDescent="0.2">
      <c r="A13211" s="2">
        <v>14.264379999999999</v>
      </c>
      <c r="B13211" s="2">
        <v>31.623919999999998</v>
      </c>
      <c r="C13211" s="2">
        <v>39.484999999999999</v>
      </c>
      <c r="D13211" s="2">
        <v>7.7892109999999999</v>
      </c>
      <c r="F13211" s="2">
        <v>14.26158</v>
      </c>
      <c r="G13211" s="2">
        <v>2.5570979999999999</v>
      </c>
      <c r="H13211" s="2">
        <v>2.6077880000000002</v>
      </c>
      <c r="J13211" s="2">
        <v>14.264379999999999</v>
      </c>
      <c r="K13211" s="2">
        <v>0.755768</v>
      </c>
      <c r="L13211" s="2">
        <v>0.12549399999999999</v>
      </c>
    </row>
    <row r="13212" spans="1:12" x14ac:dyDescent="0.2">
      <c r="A13212" s="2">
        <v>14.265079999999999</v>
      </c>
      <c r="B13212" s="2">
        <v>31.62201</v>
      </c>
      <c r="C13212" s="2">
        <v>39.621650000000002</v>
      </c>
      <c r="D13212" s="2">
        <v>7.7994110000000001</v>
      </c>
      <c r="F13212" s="2">
        <v>14.262280000000001</v>
      </c>
      <c r="G13212" s="2">
        <v>2.55925</v>
      </c>
      <c r="H13212" s="2">
        <v>2.6098859999999999</v>
      </c>
      <c r="J13212" s="2">
        <v>14.265079999999999</v>
      </c>
      <c r="K13212" s="2">
        <v>0.75628799999999996</v>
      </c>
      <c r="L13212" s="2">
        <v>0.12556800000000001</v>
      </c>
    </row>
    <row r="13213" spans="1:12" x14ac:dyDescent="0.2">
      <c r="A13213" s="2">
        <v>14.265779999999999</v>
      </c>
      <c r="B13213" s="2">
        <v>31.620039999999999</v>
      </c>
      <c r="C13213" s="2">
        <v>39.757599999999996</v>
      </c>
      <c r="D13213" s="2">
        <v>7.8103899999999999</v>
      </c>
      <c r="F13213" s="2">
        <v>14.262980000000001</v>
      </c>
      <c r="G13213" s="2">
        <v>2.56115</v>
      </c>
      <c r="H13213" s="2">
        <v>2.61232</v>
      </c>
      <c r="J13213" s="2">
        <v>14.265779999999999</v>
      </c>
      <c r="K13213" s="2">
        <v>0.75673999999999997</v>
      </c>
      <c r="L13213" s="2">
        <v>0.125442</v>
      </c>
    </row>
    <row r="13214" spans="1:12" x14ac:dyDescent="0.2">
      <c r="A13214" s="2">
        <v>14.266489999999999</v>
      </c>
      <c r="B13214" s="2">
        <v>31.617889999999999</v>
      </c>
      <c r="C13214" s="2">
        <v>39.89425</v>
      </c>
      <c r="D13214" s="2">
        <v>7.8205900000000002</v>
      </c>
      <c r="F13214" s="2">
        <v>14.263680000000001</v>
      </c>
      <c r="G13214" s="2">
        <v>2.563202</v>
      </c>
      <c r="H13214" s="2">
        <v>2.6141740000000002</v>
      </c>
      <c r="J13214" s="2">
        <v>14.266489999999999</v>
      </c>
      <c r="K13214" s="2">
        <v>0.75706300000000004</v>
      </c>
      <c r="L13214" s="2">
        <v>0.12554599999999999</v>
      </c>
    </row>
    <row r="13215" spans="1:12" x14ac:dyDescent="0.2">
      <c r="A13215" s="2">
        <v>14.267189999999999</v>
      </c>
      <c r="B13215" s="2">
        <v>31.615559999999999</v>
      </c>
      <c r="C13215" s="2">
        <v>40.031320000000001</v>
      </c>
      <c r="D13215" s="2">
        <v>7.8301730000000003</v>
      </c>
      <c r="F13215" s="2">
        <v>14.264379999999999</v>
      </c>
      <c r="G13215" s="2">
        <v>2.5655749999999999</v>
      </c>
      <c r="H13215" s="2">
        <v>2.6159289999999999</v>
      </c>
      <c r="J13215" s="2">
        <v>14.267189999999999</v>
      </c>
      <c r="K13215" s="2">
        <v>0.75778599999999996</v>
      </c>
      <c r="L13215" s="2">
        <v>0.12590599999999999</v>
      </c>
    </row>
    <row r="13216" spans="1:12" x14ac:dyDescent="0.2">
      <c r="A13216" s="2">
        <v>14.26789</v>
      </c>
      <c r="B13216" s="2">
        <v>31.613240000000001</v>
      </c>
      <c r="C13216" s="2">
        <v>40.167920000000002</v>
      </c>
      <c r="D13216" s="2">
        <v>7.8404040000000004</v>
      </c>
      <c r="F13216" s="2">
        <v>14.265079999999999</v>
      </c>
      <c r="G13216" s="2">
        <v>2.5680160000000001</v>
      </c>
      <c r="H13216" s="2">
        <v>2.617874</v>
      </c>
      <c r="J13216" s="2">
        <v>14.26789</v>
      </c>
      <c r="K13216" s="2">
        <v>0.75875599999999999</v>
      </c>
      <c r="L13216" s="2">
        <v>0.126192</v>
      </c>
    </row>
    <row r="13217" spans="1:12" x14ac:dyDescent="0.2">
      <c r="A13217" s="2">
        <v>14.26859</v>
      </c>
      <c r="B13217" s="2">
        <v>31.61073</v>
      </c>
      <c r="C13217" s="2">
        <v>40.304940000000002</v>
      </c>
      <c r="D13217" s="2">
        <v>7.8504209999999999</v>
      </c>
      <c r="F13217" s="2">
        <v>14.265779999999999</v>
      </c>
      <c r="G13217" s="2">
        <v>2.5704570000000002</v>
      </c>
      <c r="H13217" s="2">
        <v>2.6205219999999998</v>
      </c>
      <c r="J13217" s="2">
        <v>14.26859</v>
      </c>
      <c r="K13217" s="2">
        <v>0.75948099999999996</v>
      </c>
      <c r="L13217" s="2">
        <v>0.12594900000000001</v>
      </c>
    </row>
    <row r="13218" spans="1:12" x14ac:dyDescent="0.2">
      <c r="A13218" s="2">
        <v>14.26929</v>
      </c>
      <c r="B13218" s="2">
        <v>31.608350000000002</v>
      </c>
      <c r="C13218" s="2">
        <v>40.441960000000002</v>
      </c>
      <c r="D13218" s="2">
        <v>7.8613460000000002</v>
      </c>
      <c r="F13218" s="2">
        <v>14.266489999999999</v>
      </c>
      <c r="G13218" s="2">
        <v>2.5727229999999999</v>
      </c>
      <c r="H13218" s="2">
        <v>2.6232220000000002</v>
      </c>
      <c r="J13218" s="2">
        <v>14.26929</v>
      </c>
      <c r="K13218" s="2">
        <v>0.75958800000000004</v>
      </c>
      <c r="L13218" s="2">
        <v>0.125831</v>
      </c>
    </row>
    <row r="13219" spans="1:12" x14ac:dyDescent="0.2">
      <c r="A13219" s="2">
        <v>14.26999</v>
      </c>
      <c r="B13219" s="2">
        <v>31.606680000000001</v>
      </c>
      <c r="C13219" s="2">
        <v>40.578690000000002</v>
      </c>
      <c r="D13219" s="2">
        <v>7.8719890000000001</v>
      </c>
      <c r="F13219" s="2">
        <v>14.267189999999999</v>
      </c>
      <c r="G13219" s="2">
        <v>2.57518</v>
      </c>
      <c r="H13219" s="2">
        <v>2.6252819999999999</v>
      </c>
      <c r="J13219" s="2">
        <v>14.26999</v>
      </c>
      <c r="K13219" s="2">
        <v>0.75976699999999997</v>
      </c>
      <c r="L13219" s="2">
        <v>0.126081</v>
      </c>
    </row>
    <row r="13220" spans="1:12" x14ac:dyDescent="0.2">
      <c r="A13220" s="2">
        <v>14.27069</v>
      </c>
      <c r="B13220" s="2">
        <v>31.60519</v>
      </c>
      <c r="C13220" s="2">
        <v>40.715530000000001</v>
      </c>
      <c r="D13220" s="2">
        <v>7.8823650000000001</v>
      </c>
      <c r="F13220" s="2">
        <v>14.26789</v>
      </c>
      <c r="G13220" s="2">
        <v>2.5776210000000002</v>
      </c>
      <c r="H13220" s="2">
        <v>2.6279599999999999</v>
      </c>
      <c r="J13220" s="2">
        <v>14.27069</v>
      </c>
      <c r="K13220" s="2">
        <v>0.75991600000000004</v>
      </c>
      <c r="L13220" s="2">
        <v>0.12628900000000001</v>
      </c>
    </row>
    <row r="13221" spans="1:12" x14ac:dyDescent="0.2">
      <c r="A13221" s="2">
        <v>14.2714</v>
      </c>
      <c r="B13221" s="2">
        <v>31.603580000000001</v>
      </c>
      <c r="C13221" s="2">
        <v>40.853409999999997</v>
      </c>
      <c r="D13221" s="2">
        <v>7.8928099999999999</v>
      </c>
      <c r="F13221" s="2">
        <v>14.26859</v>
      </c>
      <c r="G13221" s="2">
        <v>2.580276</v>
      </c>
      <c r="H13221" s="2">
        <v>2.6301350000000001</v>
      </c>
      <c r="J13221" s="2">
        <v>14.2714</v>
      </c>
      <c r="K13221" s="2">
        <v>0.75977499999999998</v>
      </c>
      <c r="L13221" s="2">
        <v>0.126636</v>
      </c>
    </row>
    <row r="13222" spans="1:12" x14ac:dyDescent="0.2">
      <c r="A13222" s="2">
        <v>14.2721</v>
      </c>
      <c r="B13222" s="2">
        <v>31.601900000000001</v>
      </c>
      <c r="C13222" s="2">
        <v>40.991630000000001</v>
      </c>
      <c r="D13222" s="2">
        <v>7.9031399999999996</v>
      </c>
      <c r="F13222" s="2">
        <v>14.26929</v>
      </c>
      <c r="G13222" s="2">
        <v>2.5828700000000002</v>
      </c>
      <c r="H13222" s="2">
        <v>2.6317599999999999</v>
      </c>
      <c r="J13222" s="2">
        <v>14.2721</v>
      </c>
      <c r="K13222" s="2">
        <v>0.76001700000000005</v>
      </c>
      <c r="L13222" s="2">
        <v>0.12642300000000001</v>
      </c>
    </row>
    <row r="13223" spans="1:12" x14ac:dyDescent="0.2">
      <c r="A13223" s="2">
        <v>14.2728</v>
      </c>
      <c r="B13223" s="2">
        <v>31.60004</v>
      </c>
      <c r="C13223" s="2">
        <v>41.129600000000003</v>
      </c>
      <c r="D13223" s="2">
        <v>7.9134929999999999</v>
      </c>
      <c r="F13223" s="2">
        <v>14.26999</v>
      </c>
      <c r="G13223" s="2">
        <v>2.5852050000000002</v>
      </c>
      <c r="H13223" s="2">
        <v>2.6339950000000001</v>
      </c>
      <c r="J13223" s="2">
        <v>14.2728</v>
      </c>
      <c r="K13223" s="2">
        <v>0.76049</v>
      </c>
      <c r="L13223" s="2">
        <v>0.126689</v>
      </c>
    </row>
    <row r="13224" spans="1:12" x14ac:dyDescent="0.2">
      <c r="A13224" s="2">
        <v>14.2735</v>
      </c>
      <c r="B13224" s="2">
        <v>31.598240000000001</v>
      </c>
      <c r="C13224" s="2">
        <v>41.267800000000001</v>
      </c>
      <c r="D13224" s="2">
        <v>7.92422</v>
      </c>
      <c r="F13224" s="2">
        <v>14.27069</v>
      </c>
      <c r="G13224" s="2">
        <v>2.5875469999999998</v>
      </c>
      <c r="H13224" s="2">
        <v>2.6361849999999998</v>
      </c>
      <c r="J13224" s="2">
        <v>14.2735</v>
      </c>
      <c r="K13224" s="2">
        <v>0.76137699999999997</v>
      </c>
      <c r="L13224" s="2">
        <v>0.12689</v>
      </c>
    </row>
    <row r="13225" spans="1:12" x14ac:dyDescent="0.2">
      <c r="A13225" s="2">
        <v>14.2742</v>
      </c>
      <c r="B13225" s="2">
        <v>31.596720000000001</v>
      </c>
      <c r="C13225" s="2">
        <v>41.406030000000001</v>
      </c>
      <c r="D13225" s="2">
        <v>7.9343669999999999</v>
      </c>
      <c r="F13225" s="2">
        <v>14.2714</v>
      </c>
      <c r="G13225" s="2">
        <v>2.5897220000000001</v>
      </c>
      <c r="H13225" s="2">
        <v>2.6383740000000002</v>
      </c>
      <c r="J13225" s="2">
        <v>14.2742</v>
      </c>
      <c r="K13225" s="2">
        <v>0.76222800000000002</v>
      </c>
      <c r="L13225" s="2">
        <v>0.12704199999999999</v>
      </c>
    </row>
    <row r="13226" spans="1:12" x14ac:dyDescent="0.2">
      <c r="A13226" s="2">
        <v>14.274900000000001</v>
      </c>
      <c r="B13226" s="2">
        <v>31.595140000000001</v>
      </c>
      <c r="C13226" s="2">
        <v>41.544849999999997</v>
      </c>
      <c r="D13226" s="2">
        <v>7.9442170000000001</v>
      </c>
      <c r="F13226" s="2">
        <v>14.2721</v>
      </c>
      <c r="G13226" s="2">
        <v>2.591942</v>
      </c>
      <c r="H13226" s="2">
        <v>2.640968</v>
      </c>
      <c r="J13226" s="2">
        <v>14.274900000000001</v>
      </c>
      <c r="K13226" s="2">
        <v>0.76280999999999999</v>
      </c>
      <c r="L13226" s="2">
        <v>0.127554</v>
      </c>
    </row>
    <row r="13227" spans="1:12" x14ac:dyDescent="0.2">
      <c r="A13227" s="2">
        <v>14.275600000000001</v>
      </c>
      <c r="B13227" s="2">
        <v>31.593350000000001</v>
      </c>
      <c r="C13227" s="2">
        <v>41.684690000000003</v>
      </c>
      <c r="D13227" s="2">
        <v>7.9541579999999996</v>
      </c>
      <c r="F13227" s="2">
        <v>14.2728</v>
      </c>
      <c r="G13227" s="2">
        <v>2.594322</v>
      </c>
      <c r="H13227" s="2">
        <v>2.6428910000000001</v>
      </c>
      <c r="J13227" s="2">
        <v>14.275600000000001</v>
      </c>
      <c r="K13227" s="2">
        <v>0.763243</v>
      </c>
      <c r="L13227" s="2">
        <v>0.127696</v>
      </c>
    </row>
    <row r="13228" spans="1:12" x14ac:dyDescent="0.2">
      <c r="A13228" s="2">
        <v>14.27631</v>
      </c>
      <c r="B13228" s="2">
        <v>31.591740000000001</v>
      </c>
      <c r="C13228" s="2">
        <v>41.824480000000001</v>
      </c>
      <c r="D13228" s="2">
        <v>7.9647319999999997</v>
      </c>
      <c r="F13228" s="2">
        <v>14.2735</v>
      </c>
      <c r="G13228" s="2">
        <v>2.5966260000000001</v>
      </c>
      <c r="H13228" s="2">
        <v>2.6447219999999998</v>
      </c>
      <c r="J13228" s="2">
        <v>14.27631</v>
      </c>
      <c r="K13228" s="2">
        <v>0.76386399999999999</v>
      </c>
      <c r="L13228" s="2">
        <v>0.12800500000000001</v>
      </c>
    </row>
    <row r="13229" spans="1:12" x14ac:dyDescent="0.2">
      <c r="A13229" s="2">
        <v>14.277010000000001</v>
      </c>
      <c r="B13229" s="2">
        <v>31.59</v>
      </c>
      <c r="C13229" s="2">
        <v>41.963859999999997</v>
      </c>
      <c r="D13229" s="2">
        <v>7.9752000000000001</v>
      </c>
      <c r="F13229" s="2">
        <v>14.2742</v>
      </c>
      <c r="G13229" s="2">
        <v>2.5988310000000001</v>
      </c>
      <c r="H13229" s="2">
        <v>2.6472850000000001</v>
      </c>
      <c r="J13229" s="2">
        <v>14.277010000000001</v>
      </c>
      <c r="K13229" s="2">
        <v>0.76485199999999998</v>
      </c>
      <c r="L13229" s="2">
        <v>0.12849099999999999</v>
      </c>
    </row>
    <row r="13230" spans="1:12" x14ac:dyDescent="0.2">
      <c r="A13230" s="2">
        <v>14.277710000000001</v>
      </c>
      <c r="B13230" s="2">
        <v>31.58813</v>
      </c>
      <c r="C13230" s="2">
        <v>42.103360000000002</v>
      </c>
      <c r="D13230" s="2">
        <v>7.9856290000000003</v>
      </c>
      <c r="F13230" s="2">
        <v>14.274900000000001</v>
      </c>
      <c r="G13230" s="2">
        <v>2.6010740000000001</v>
      </c>
      <c r="H13230" s="2">
        <v>2.649216</v>
      </c>
      <c r="J13230" s="2">
        <v>14.277710000000001</v>
      </c>
      <c r="K13230" s="2">
        <v>0.76539199999999996</v>
      </c>
      <c r="L13230" s="2">
        <v>0.12893299999999999</v>
      </c>
    </row>
    <row r="13231" spans="1:12" x14ac:dyDescent="0.2">
      <c r="A13231" s="2">
        <v>14.278409999999999</v>
      </c>
      <c r="B13231" s="2">
        <v>31.586400000000001</v>
      </c>
      <c r="C13231" s="2">
        <v>42.243400000000001</v>
      </c>
      <c r="D13231" s="2">
        <v>7.9959059999999997</v>
      </c>
      <c r="F13231" s="2">
        <v>14.275600000000001</v>
      </c>
      <c r="G13231" s="2">
        <v>2.6032099999999998</v>
      </c>
      <c r="H13231" s="2">
        <v>2.6516570000000002</v>
      </c>
      <c r="J13231" s="2">
        <v>14.278409999999999</v>
      </c>
      <c r="K13231" s="2">
        <v>0.76626000000000005</v>
      </c>
      <c r="L13231" s="2">
        <v>0.12920200000000001</v>
      </c>
    </row>
    <row r="13232" spans="1:12" x14ac:dyDescent="0.2">
      <c r="A13232" s="2">
        <v>14.279109999999999</v>
      </c>
      <c r="B13232" s="2">
        <v>31.584610000000001</v>
      </c>
      <c r="C13232" s="2">
        <v>42.38353</v>
      </c>
      <c r="D13232" s="2">
        <v>8.0066860000000002</v>
      </c>
      <c r="F13232" s="2">
        <v>14.27631</v>
      </c>
      <c r="G13232" s="2">
        <v>2.6058650000000001</v>
      </c>
      <c r="H13232" s="2">
        <v>2.653648</v>
      </c>
      <c r="J13232" s="2">
        <v>14.279109999999999</v>
      </c>
      <c r="K13232" s="2">
        <v>0.76737200000000005</v>
      </c>
      <c r="L13232" s="2">
        <v>0.129112</v>
      </c>
    </row>
    <row r="13233" spans="1:12" x14ac:dyDescent="0.2">
      <c r="A13233" s="2">
        <v>14.279809999999999</v>
      </c>
      <c r="B13233" s="2">
        <v>31.58277</v>
      </c>
      <c r="C13233" s="2">
        <v>42.523870000000002</v>
      </c>
      <c r="D13233" s="2">
        <v>8.0170700000000004</v>
      </c>
      <c r="F13233" s="2">
        <v>14.277010000000001</v>
      </c>
      <c r="G13233" s="2">
        <v>2.6077880000000002</v>
      </c>
      <c r="H13233" s="2">
        <v>2.6551130000000001</v>
      </c>
      <c r="J13233" s="2">
        <v>14.279809999999999</v>
      </c>
      <c r="K13233" s="2">
        <v>0.76824899999999996</v>
      </c>
      <c r="L13233" s="2">
        <v>0.12890199999999999</v>
      </c>
    </row>
    <row r="13234" spans="1:12" x14ac:dyDescent="0.2">
      <c r="A13234" s="2">
        <v>14.28051</v>
      </c>
      <c r="B13234" s="2">
        <v>31.580819999999999</v>
      </c>
      <c r="C13234" s="2">
        <v>42.664349999999999</v>
      </c>
      <c r="D13234" s="2">
        <v>8.028041</v>
      </c>
      <c r="F13234" s="2">
        <v>14.277710000000001</v>
      </c>
      <c r="G13234" s="2">
        <v>2.6098859999999999</v>
      </c>
      <c r="H13234" s="2">
        <v>2.6566999999999998</v>
      </c>
      <c r="J13234" s="2">
        <v>14.28051</v>
      </c>
      <c r="K13234" s="2">
        <v>0.76912100000000005</v>
      </c>
      <c r="L13234" s="2">
        <v>0.12889200000000001</v>
      </c>
    </row>
    <row r="13235" spans="1:12" x14ac:dyDescent="0.2">
      <c r="A13235" s="2">
        <v>14.281219999999999</v>
      </c>
      <c r="B13235" s="2">
        <v>31.578790000000001</v>
      </c>
      <c r="C13235" s="2">
        <v>42.805</v>
      </c>
      <c r="D13235" s="2">
        <v>8.039066</v>
      </c>
      <c r="F13235" s="2">
        <v>14.278409999999999</v>
      </c>
      <c r="G13235" s="2">
        <v>2.61232</v>
      </c>
      <c r="H13235" s="2">
        <v>2.6587369999999999</v>
      </c>
      <c r="J13235" s="2">
        <v>14.281219999999999</v>
      </c>
      <c r="K13235" s="2">
        <v>0.77003500000000003</v>
      </c>
      <c r="L13235" s="2">
        <v>0.12887899999999999</v>
      </c>
    </row>
    <row r="13236" spans="1:12" x14ac:dyDescent="0.2">
      <c r="A13236" s="2">
        <v>14.28192</v>
      </c>
      <c r="B13236" s="2">
        <v>31.577079999999999</v>
      </c>
      <c r="C13236" s="2">
        <v>42.945729999999998</v>
      </c>
      <c r="D13236" s="2">
        <v>8.0504259999999999</v>
      </c>
      <c r="F13236" s="2">
        <v>14.279109999999999</v>
      </c>
      <c r="G13236" s="2">
        <v>2.6141740000000002</v>
      </c>
      <c r="H13236" s="2">
        <v>2.6603699999999999</v>
      </c>
      <c r="J13236" s="2">
        <v>14.28192</v>
      </c>
      <c r="K13236" s="2">
        <v>0.77122500000000005</v>
      </c>
      <c r="L13236" s="2">
        <v>0.12898899999999999</v>
      </c>
    </row>
    <row r="13237" spans="1:12" x14ac:dyDescent="0.2">
      <c r="A13237" s="2">
        <v>14.28262</v>
      </c>
      <c r="B13237" s="2">
        <v>31.575769999999999</v>
      </c>
      <c r="C13237" s="2">
        <v>43.087209999999999</v>
      </c>
      <c r="D13237" s="2">
        <v>8.0617710000000002</v>
      </c>
      <c r="F13237" s="2">
        <v>14.279809999999999</v>
      </c>
      <c r="G13237" s="2">
        <v>2.6159289999999999</v>
      </c>
      <c r="H13237" s="2">
        <v>2.6626129999999999</v>
      </c>
      <c r="J13237" s="2">
        <v>14.28262</v>
      </c>
      <c r="K13237" s="2">
        <v>0.77226399999999995</v>
      </c>
      <c r="L13237" s="2">
        <v>0.129471</v>
      </c>
    </row>
    <row r="13238" spans="1:12" x14ac:dyDescent="0.2">
      <c r="A13238" s="2">
        <v>14.28332</v>
      </c>
      <c r="B13238" s="2">
        <v>31.573979999999999</v>
      </c>
      <c r="C13238" s="2">
        <v>43.225450000000002</v>
      </c>
      <c r="D13238" s="2">
        <v>8.0722609999999992</v>
      </c>
      <c r="F13238" s="2">
        <v>14.28051</v>
      </c>
      <c r="G13238" s="2">
        <v>2.617874</v>
      </c>
      <c r="H13238" s="2">
        <v>2.665009</v>
      </c>
      <c r="J13238" s="2">
        <v>14.28332</v>
      </c>
      <c r="K13238" s="2">
        <v>0.77317800000000003</v>
      </c>
      <c r="L13238" s="2">
        <v>0.12968299999999999</v>
      </c>
    </row>
    <row r="13239" spans="1:12" x14ac:dyDescent="0.2">
      <c r="A13239" s="2">
        <v>14.28402</v>
      </c>
      <c r="B13239" s="2">
        <v>31.572310000000002</v>
      </c>
      <c r="C13239" s="2">
        <v>43.35378</v>
      </c>
      <c r="D13239" s="2">
        <v>8.0827819999999999</v>
      </c>
      <c r="F13239" s="2">
        <v>14.281219999999999</v>
      </c>
      <c r="G13239" s="2">
        <v>2.6205219999999998</v>
      </c>
      <c r="H13239" s="2">
        <v>2.6672820000000002</v>
      </c>
      <c r="J13239" s="2">
        <v>14.28402</v>
      </c>
      <c r="K13239" s="2">
        <v>0.77429199999999998</v>
      </c>
      <c r="L13239" s="2">
        <v>0.12957399999999999</v>
      </c>
    </row>
    <row r="13240" spans="1:12" x14ac:dyDescent="0.2">
      <c r="A13240" s="2">
        <v>14.28472</v>
      </c>
      <c r="B13240" s="2">
        <v>31.57105</v>
      </c>
      <c r="C13240" s="2">
        <v>43.478859999999997</v>
      </c>
      <c r="D13240" s="2">
        <v>8.0934399999999993</v>
      </c>
      <c r="F13240" s="2">
        <v>14.28192</v>
      </c>
      <c r="G13240" s="2">
        <v>2.6232220000000002</v>
      </c>
      <c r="H13240" s="2">
        <v>2.669975</v>
      </c>
      <c r="J13240" s="2">
        <v>14.28472</v>
      </c>
      <c r="K13240" s="2">
        <v>0.77535200000000004</v>
      </c>
      <c r="L13240" s="2">
        <v>0.12937399999999999</v>
      </c>
    </row>
    <row r="13241" spans="1:12" x14ac:dyDescent="0.2">
      <c r="A13241" s="2">
        <v>14.28542</v>
      </c>
      <c r="B13241" s="2">
        <v>31.569939999999999</v>
      </c>
      <c r="C13241" s="2">
        <v>43.609769999999997</v>
      </c>
      <c r="D13241" s="2">
        <v>8.103999</v>
      </c>
      <c r="F13241" s="2">
        <v>14.28262</v>
      </c>
      <c r="G13241" s="2">
        <v>2.6252819999999999</v>
      </c>
      <c r="H13241" s="2">
        <v>2.6725159999999999</v>
      </c>
      <c r="J13241" s="2">
        <v>14.28542</v>
      </c>
      <c r="K13241" s="2">
        <v>0.77598199999999995</v>
      </c>
      <c r="L13241" s="2">
        <v>0.129497</v>
      </c>
    </row>
    <row r="13242" spans="1:12" x14ac:dyDescent="0.2">
      <c r="A13242" s="2">
        <v>14.28612</v>
      </c>
      <c r="B13242" s="2">
        <v>31.56869</v>
      </c>
      <c r="C13242" s="2">
        <v>43.750230000000002</v>
      </c>
      <c r="D13242" s="2">
        <v>8.1149780000000007</v>
      </c>
      <c r="F13242" s="2">
        <v>14.28332</v>
      </c>
      <c r="G13242" s="2">
        <v>2.6279599999999999</v>
      </c>
      <c r="H13242" s="2">
        <v>2.6749339999999999</v>
      </c>
      <c r="J13242" s="2">
        <v>14.28612</v>
      </c>
      <c r="K13242" s="2">
        <v>0.77693500000000004</v>
      </c>
      <c r="L13242" s="2">
        <v>0.12953300000000001</v>
      </c>
    </row>
    <row r="13243" spans="1:12" x14ac:dyDescent="0.2">
      <c r="A13243" s="2">
        <v>14.28683</v>
      </c>
      <c r="B13243" s="2">
        <v>31.56767</v>
      </c>
      <c r="C13243" s="2">
        <v>43.894150000000003</v>
      </c>
      <c r="D13243" s="2">
        <v>8.1256059999999994</v>
      </c>
      <c r="F13243" s="2">
        <v>14.28402</v>
      </c>
      <c r="G13243" s="2">
        <v>2.6301350000000001</v>
      </c>
      <c r="H13243" s="2">
        <v>2.6770939999999999</v>
      </c>
      <c r="J13243" s="2">
        <v>14.28683</v>
      </c>
      <c r="K13243" s="2">
        <v>0.77819199999999999</v>
      </c>
      <c r="L13243" s="2">
        <v>0.129409</v>
      </c>
    </row>
    <row r="13244" spans="1:12" x14ac:dyDescent="0.2">
      <c r="A13244" s="2">
        <v>14.28753</v>
      </c>
      <c r="B13244" s="2">
        <v>31.566289999999999</v>
      </c>
      <c r="C13244" s="2">
        <v>44.038179999999997</v>
      </c>
      <c r="D13244" s="2">
        <v>8.1363780000000006</v>
      </c>
      <c r="F13244" s="2">
        <v>14.28472</v>
      </c>
      <c r="G13244" s="2">
        <v>2.6317599999999999</v>
      </c>
      <c r="H13244" s="2">
        <v>2.6793369999999999</v>
      </c>
      <c r="J13244" s="2">
        <v>14.28753</v>
      </c>
      <c r="K13244" s="2">
        <v>0.77918600000000005</v>
      </c>
      <c r="L13244" s="2">
        <v>0.12987499999999999</v>
      </c>
    </row>
    <row r="13245" spans="1:12" x14ac:dyDescent="0.2">
      <c r="A13245" s="2">
        <v>14.28823</v>
      </c>
      <c r="B13245" s="2">
        <v>31.564550000000001</v>
      </c>
      <c r="C13245" s="2">
        <v>44.18309</v>
      </c>
      <c r="D13245" s="2">
        <v>8.1474869999999999</v>
      </c>
      <c r="F13245" s="2">
        <v>14.28542</v>
      </c>
      <c r="G13245" s="2">
        <v>2.6339950000000001</v>
      </c>
      <c r="H13245" s="2">
        <v>2.6810610000000001</v>
      </c>
      <c r="J13245" s="2">
        <v>14.28823</v>
      </c>
      <c r="K13245" s="2">
        <v>0.78014899999999998</v>
      </c>
      <c r="L13245" s="2">
        <v>0.129992</v>
      </c>
    </row>
    <row r="13246" spans="1:12" x14ac:dyDescent="0.2">
      <c r="A13246" s="2">
        <v>14.288930000000001</v>
      </c>
      <c r="B13246" s="2">
        <v>31.563179999999999</v>
      </c>
      <c r="C13246" s="2">
        <v>44.327719999999999</v>
      </c>
      <c r="D13246" s="2">
        <v>8.1584810000000001</v>
      </c>
      <c r="F13246" s="2">
        <v>14.28612</v>
      </c>
      <c r="G13246" s="2">
        <v>2.6361849999999998</v>
      </c>
      <c r="H13246" s="2">
        <v>2.6836319999999998</v>
      </c>
      <c r="J13246" s="2">
        <v>14.288930000000001</v>
      </c>
      <c r="K13246" s="2">
        <v>0.78094799999999998</v>
      </c>
      <c r="L13246" s="2">
        <v>0.12967699999999999</v>
      </c>
    </row>
    <row r="13247" spans="1:12" x14ac:dyDescent="0.2">
      <c r="A13247" s="2">
        <v>14.289630000000001</v>
      </c>
      <c r="B13247" s="2">
        <v>31.56204</v>
      </c>
      <c r="C13247" s="2">
        <v>44.472119999999997</v>
      </c>
      <c r="D13247" s="2">
        <v>8.1697039999999994</v>
      </c>
      <c r="F13247" s="2">
        <v>14.28683</v>
      </c>
      <c r="G13247" s="2">
        <v>2.6383740000000002</v>
      </c>
      <c r="H13247" s="2">
        <v>2.686134</v>
      </c>
      <c r="J13247" s="2">
        <v>14.289630000000001</v>
      </c>
      <c r="K13247" s="2">
        <v>0.78216300000000005</v>
      </c>
      <c r="L13247" s="2">
        <v>0.12975500000000001</v>
      </c>
    </row>
    <row r="13248" spans="1:12" x14ac:dyDescent="0.2">
      <c r="A13248" s="2">
        <v>14.290330000000001</v>
      </c>
      <c r="B13248" s="2">
        <v>31.561129999999999</v>
      </c>
      <c r="C13248" s="2">
        <v>44.616790000000002</v>
      </c>
      <c r="D13248" s="2">
        <v>8.1806669999999997</v>
      </c>
      <c r="F13248" s="2">
        <v>14.28753</v>
      </c>
      <c r="G13248" s="2">
        <v>2.640968</v>
      </c>
      <c r="H13248" s="2">
        <v>2.6886290000000002</v>
      </c>
      <c r="J13248" s="2">
        <v>14.290330000000001</v>
      </c>
      <c r="K13248" s="2">
        <v>0.78352100000000002</v>
      </c>
      <c r="L13248" s="2">
        <v>0.12980900000000001</v>
      </c>
    </row>
    <row r="13249" spans="1:12" x14ac:dyDescent="0.2">
      <c r="A13249" s="2">
        <v>14.291029999999999</v>
      </c>
      <c r="B13249" s="2">
        <v>31.560169999999999</v>
      </c>
      <c r="C13249" s="2">
        <v>44.761159999999997</v>
      </c>
      <c r="D13249" s="2">
        <v>8.1913409999999995</v>
      </c>
      <c r="F13249" s="2">
        <v>14.28823</v>
      </c>
      <c r="G13249" s="2">
        <v>2.6428910000000001</v>
      </c>
      <c r="H13249" s="2">
        <v>2.6911239999999998</v>
      </c>
      <c r="J13249" s="2">
        <v>14.291029999999999</v>
      </c>
      <c r="K13249" s="2">
        <v>0.78454999999999997</v>
      </c>
      <c r="L13249" s="2">
        <v>0.129607</v>
      </c>
    </row>
    <row r="13250" spans="1:12" x14ac:dyDescent="0.2">
      <c r="A13250" s="2">
        <v>14.291740000000001</v>
      </c>
      <c r="B13250" s="2">
        <v>31.559010000000001</v>
      </c>
      <c r="C13250" s="2">
        <v>44.905349999999999</v>
      </c>
      <c r="D13250" s="2">
        <v>8.2026020000000006</v>
      </c>
      <c r="F13250" s="2">
        <v>14.288930000000001</v>
      </c>
      <c r="G13250" s="2">
        <v>2.6447219999999998</v>
      </c>
      <c r="H13250" s="2">
        <v>2.69278</v>
      </c>
      <c r="J13250" s="2">
        <v>14.291740000000001</v>
      </c>
      <c r="K13250" s="2">
        <v>0.78568800000000005</v>
      </c>
      <c r="L13250" s="2">
        <v>0.129775</v>
      </c>
    </row>
    <row r="13251" spans="1:12" x14ac:dyDescent="0.2">
      <c r="A13251" s="2">
        <v>14.292439999999999</v>
      </c>
      <c r="B13251" s="2">
        <v>31.558340000000001</v>
      </c>
      <c r="C13251" s="2">
        <v>45.049019999999999</v>
      </c>
      <c r="D13251" s="2">
        <v>8.2140149999999998</v>
      </c>
      <c r="F13251" s="2">
        <v>14.289630000000001</v>
      </c>
      <c r="G13251" s="2">
        <v>2.6472850000000001</v>
      </c>
      <c r="H13251" s="2">
        <v>2.6953510000000001</v>
      </c>
      <c r="J13251" s="2">
        <v>14.292439999999999</v>
      </c>
      <c r="K13251" s="2">
        <v>0.78690099999999996</v>
      </c>
      <c r="L13251" s="2">
        <v>0.13034200000000001</v>
      </c>
    </row>
    <row r="13252" spans="1:12" x14ac:dyDescent="0.2">
      <c r="A13252" s="2">
        <v>14.293139999999999</v>
      </c>
      <c r="B13252" s="2">
        <v>31.557310000000001</v>
      </c>
      <c r="C13252" s="2">
        <v>45.192100000000003</v>
      </c>
      <c r="D13252" s="2">
        <v>8.225536</v>
      </c>
      <c r="F13252" s="2">
        <v>14.290330000000001</v>
      </c>
      <c r="G13252" s="2">
        <v>2.649216</v>
      </c>
      <c r="H13252" s="2">
        <v>2.698143</v>
      </c>
      <c r="J13252" s="2">
        <v>14.293139999999999</v>
      </c>
      <c r="K13252" s="2">
        <v>0.787968</v>
      </c>
      <c r="L13252" s="2">
        <v>0.13080600000000001</v>
      </c>
    </row>
    <row r="13253" spans="1:12" x14ac:dyDescent="0.2">
      <c r="A13253" s="2">
        <v>14.293839999999999</v>
      </c>
      <c r="B13253" s="2">
        <v>31.555890000000002</v>
      </c>
      <c r="C13253" s="2">
        <v>45.335209999999996</v>
      </c>
      <c r="D13253" s="2">
        <v>8.2368959999999998</v>
      </c>
      <c r="F13253" s="2">
        <v>14.291029999999999</v>
      </c>
      <c r="G13253" s="2">
        <v>2.6516570000000002</v>
      </c>
      <c r="H13253" s="2">
        <v>2.7006230000000002</v>
      </c>
      <c r="J13253" s="2">
        <v>14.293839999999999</v>
      </c>
      <c r="K13253" s="2">
        <v>0.78899399999999997</v>
      </c>
      <c r="L13253" s="2">
        <v>0.13106000000000001</v>
      </c>
    </row>
    <row r="13254" spans="1:12" x14ac:dyDescent="0.2">
      <c r="A13254" s="2">
        <v>14.29454</v>
      </c>
      <c r="B13254" s="2">
        <v>31.55509</v>
      </c>
      <c r="C13254" s="2">
        <v>45.478279999999998</v>
      </c>
      <c r="D13254" s="2">
        <v>8.2478060000000006</v>
      </c>
      <c r="F13254" s="2">
        <v>14.291740000000001</v>
      </c>
      <c r="G13254" s="2">
        <v>2.653648</v>
      </c>
      <c r="H13254" s="2">
        <v>2.7029040000000002</v>
      </c>
      <c r="J13254" s="2">
        <v>14.29454</v>
      </c>
      <c r="K13254" s="2">
        <v>0.79020699999999999</v>
      </c>
      <c r="L13254" s="2">
        <v>0.13128999999999999</v>
      </c>
    </row>
    <row r="13255" spans="1:12" x14ac:dyDescent="0.2">
      <c r="A13255" s="2">
        <v>14.29524</v>
      </c>
      <c r="B13255" s="2">
        <v>31.554310000000001</v>
      </c>
      <c r="C13255" s="2">
        <v>45.62088</v>
      </c>
      <c r="D13255" s="2">
        <v>8.25854</v>
      </c>
      <c r="F13255" s="2">
        <v>14.292439999999999</v>
      </c>
      <c r="G13255" s="2">
        <v>2.6551130000000001</v>
      </c>
      <c r="H13255" s="2">
        <v>2.7051769999999999</v>
      </c>
      <c r="J13255" s="2">
        <v>14.29524</v>
      </c>
      <c r="K13255" s="2">
        <v>0.79137999999999997</v>
      </c>
      <c r="L13255" s="2">
        <v>0.131692</v>
      </c>
    </row>
    <row r="13256" spans="1:12" x14ac:dyDescent="0.2">
      <c r="A13256" s="2">
        <v>14.29594</v>
      </c>
      <c r="B13256" s="2">
        <v>31.553319999999999</v>
      </c>
      <c r="C13256" s="2">
        <v>45.764029999999998</v>
      </c>
      <c r="D13256" s="2">
        <v>8.2689470000000007</v>
      </c>
      <c r="F13256" s="2">
        <v>14.293139999999999</v>
      </c>
      <c r="G13256" s="2">
        <v>2.6566999999999998</v>
      </c>
      <c r="H13256" s="2">
        <v>2.707954</v>
      </c>
      <c r="J13256" s="2">
        <v>14.29594</v>
      </c>
      <c r="K13256" s="2">
        <v>0.79258099999999998</v>
      </c>
      <c r="L13256" s="2">
        <v>0.131828</v>
      </c>
    </row>
    <row r="13257" spans="1:12" x14ac:dyDescent="0.2">
      <c r="A13257" s="2">
        <v>14.29665</v>
      </c>
      <c r="B13257" s="2">
        <v>31.552150000000001</v>
      </c>
      <c r="C13257" s="2">
        <v>45.906509999999997</v>
      </c>
      <c r="D13257" s="2">
        <v>8.2798870000000004</v>
      </c>
      <c r="F13257" s="2">
        <v>14.293839999999999</v>
      </c>
      <c r="G13257" s="2">
        <v>2.6587369999999999</v>
      </c>
      <c r="H13257" s="2">
        <v>2.7108690000000002</v>
      </c>
      <c r="J13257" s="2">
        <v>14.29665</v>
      </c>
      <c r="K13257" s="2">
        <v>0.79348200000000002</v>
      </c>
      <c r="L13257" s="2">
        <v>0.13181899999999999</v>
      </c>
    </row>
    <row r="13258" spans="1:12" x14ac:dyDescent="0.2">
      <c r="A13258" s="2">
        <v>14.29735</v>
      </c>
      <c r="B13258" s="2">
        <v>31.55097</v>
      </c>
      <c r="C13258" s="2">
        <v>46.049759999999999</v>
      </c>
      <c r="D13258" s="2">
        <v>8.2913239999999995</v>
      </c>
      <c r="F13258" s="2">
        <v>14.29454</v>
      </c>
      <c r="G13258" s="2">
        <v>2.6603699999999999</v>
      </c>
      <c r="H13258" s="2">
        <v>2.713409</v>
      </c>
      <c r="J13258" s="2">
        <v>14.29735</v>
      </c>
      <c r="K13258" s="2">
        <v>0.79383499999999996</v>
      </c>
      <c r="L13258" s="2">
        <v>0.13233700000000001</v>
      </c>
    </row>
    <row r="13259" spans="1:12" x14ac:dyDescent="0.2">
      <c r="A13259" s="2">
        <v>14.29805</v>
      </c>
      <c r="B13259" s="2">
        <v>31.550270000000001</v>
      </c>
      <c r="C13259" s="2">
        <v>46.193129999999996</v>
      </c>
      <c r="D13259" s="2">
        <v>8.3025160000000007</v>
      </c>
      <c r="F13259" s="2">
        <v>14.29524</v>
      </c>
      <c r="G13259" s="2">
        <v>2.6626129999999999</v>
      </c>
      <c r="H13259" s="2">
        <v>2.7153170000000002</v>
      </c>
      <c r="J13259" s="2">
        <v>14.29805</v>
      </c>
      <c r="K13259" s="2">
        <v>0.79438399999999998</v>
      </c>
      <c r="L13259" s="2">
        <v>0.132992</v>
      </c>
    </row>
    <row r="13260" spans="1:12" x14ac:dyDescent="0.2">
      <c r="A13260" s="2">
        <v>14.29875</v>
      </c>
      <c r="B13260" s="2">
        <v>31.54974</v>
      </c>
      <c r="C13260" s="2">
        <v>46.337229999999998</v>
      </c>
      <c r="D13260" s="2">
        <v>8.3136700000000001</v>
      </c>
      <c r="F13260" s="2">
        <v>14.29594</v>
      </c>
      <c r="G13260" s="2">
        <v>2.665009</v>
      </c>
      <c r="H13260" s="2">
        <v>2.7170100000000001</v>
      </c>
      <c r="J13260" s="2">
        <v>14.29875</v>
      </c>
      <c r="K13260" s="2">
        <v>0.79508000000000001</v>
      </c>
      <c r="L13260" s="2">
        <v>0.13322800000000001</v>
      </c>
    </row>
    <row r="13261" spans="1:12" x14ac:dyDescent="0.2">
      <c r="A13261" s="2">
        <v>14.29945</v>
      </c>
      <c r="B13261" s="2">
        <v>31.54899</v>
      </c>
      <c r="C13261" s="2">
        <v>46.48169</v>
      </c>
      <c r="D13261" s="2">
        <v>8.3252900000000007</v>
      </c>
      <c r="F13261" s="2">
        <v>14.29665</v>
      </c>
      <c r="G13261" s="2">
        <v>2.6672820000000002</v>
      </c>
      <c r="H13261" s="2">
        <v>2.719681</v>
      </c>
      <c r="J13261" s="2">
        <v>14.29945</v>
      </c>
      <c r="K13261" s="2">
        <v>0.79588499999999995</v>
      </c>
      <c r="L13261" s="2">
        <v>0.13344400000000001</v>
      </c>
    </row>
    <row r="13262" spans="1:12" x14ac:dyDescent="0.2">
      <c r="A13262" s="2">
        <v>14.30015</v>
      </c>
      <c r="B13262" s="2">
        <v>31.548030000000001</v>
      </c>
      <c r="C13262" s="2">
        <v>46.625819999999997</v>
      </c>
      <c r="D13262" s="2">
        <v>8.3363449999999997</v>
      </c>
      <c r="F13262" s="2">
        <v>14.29735</v>
      </c>
      <c r="G13262" s="2">
        <v>2.669975</v>
      </c>
      <c r="H13262" s="2">
        <v>2.722137</v>
      </c>
      <c r="J13262" s="2">
        <v>14.30015</v>
      </c>
      <c r="K13262" s="2">
        <v>0.79702399999999995</v>
      </c>
      <c r="L13262" s="2">
        <v>0.13406299999999999</v>
      </c>
    </row>
    <row r="13263" spans="1:12" x14ac:dyDescent="0.2">
      <c r="A13263" s="2">
        <v>14.300850000000001</v>
      </c>
      <c r="B13263" s="2">
        <v>31.547409999999999</v>
      </c>
      <c r="C13263" s="2">
        <v>46.770240000000001</v>
      </c>
      <c r="D13263" s="2">
        <v>8.3477139999999999</v>
      </c>
      <c r="F13263" s="2">
        <v>14.29805</v>
      </c>
      <c r="G13263" s="2">
        <v>2.6725159999999999</v>
      </c>
      <c r="H13263" s="2">
        <v>2.724075</v>
      </c>
      <c r="J13263" s="2">
        <v>14.300850000000001</v>
      </c>
      <c r="K13263" s="2">
        <v>0.79849800000000004</v>
      </c>
      <c r="L13263" s="2">
        <v>0.13439499999999999</v>
      </c>
    </row>
    <row r="13264" spans="1:12" x14ac:dyDescent="0.2">
      <c r="A13264" s="2">
        <v>14.30156</v>
      </c>
      <c r="B13264" s="2">
        <v>31.54731</v>
      </c>
      <c r="C13264" s="2">
        <v>46.915939999999999</v>
      </c>
      <c r="D13264" s="2">
        <v>8.3594310000000007</v>
      </c>
      <c r="F13264" s="2">
        <v>14.29875</v>
      </c>
      <c r="G13264" s="2">
        <v>2.6749339999999999</v>
      </c>
      <c r="H13264" s="2">
        <v>2.7262650000000002</v>
      </c>
      <c r="J13264" s="2">
        <v>14.30156</v>
      </c>
      <c r="K13264" s="2">
        <v>0.79965200000000003</v>
      </c>
      <c r="L13264" s="2">
        <v>0.13444700000000001</v>
      </c>
    </row>
    <row r="13265" spans="1:12" x14ac:dyDescent="0.2">
      <c r="A13265" s="2">
        <v>14.30226</v>
      </c>
      <c r="B13265" s="2">
        <v>31.547260000000001</v>
      </c>
      <c r="C13265" s="2">
        <v>47.061990000000002</v>
      </c>
      <c r="D13265" s="2">
        <v>8.3706469999999999</v>
      </c>
      <c r="F13265" s="2">
        <v>14.29945</v>
      </c>
      <c r="G13265" s="2">
        <v>2.6770939999999999</v>
      </c>
      <c r="H13265" s="2">
        <v>2.7286299999999999</v>
      </c>
      <c r="J13265" s="2">
        <v>14.30226</v>
      </c>
      <c r="K13265" s="2">
        <v>0.80027599999999999</v>
      </c>
      <c r="L13265" s="2">
        <v>0.134576</v>
      </c>
    </row>
    <row r="13266" spans="1:12" x14ac:dyDescent="0.2">
      <c r="A13266" s="2">
        <v>14.302960000000001</v>
      </c>
      <c r="B13266" s="2">
        <v>31.54711</v>
      </c>
      <c r="C13266" s="2">
        <v>47.207929999999998</v>
      </c>
      <c r="D13266" s="2">
        <v>8.3823650000000001</v>
      </c>
      <c r="F13266" s="2">
        <v>14.30015</v>
      </c>
      <c r="G13266" s="2">
        <v>2.6793369999999999</v>
      </c>
      <c r="H13266" s="2">
        <v>2.7306819999999998</v>
      </c>
      <c r="J13266" s="2">
        <v>14.302960000000001</v>
      </c>
      <c r="K13266" s="2">
        <v>0.80085200000000001</v>
      </c>
      <c r="L13266" s="2">
        <v>0.134744</v>
      </c>
    </row>
    <row r="13267" spans="1:12" x14ac:dyDescent="0.2">
      <c r="A13267" s="2">
        <v>14.303660000000001</v>
      </c>
      <c r="B13267" s="2">
        <v>31.547360000000001</v>
      </c>
      <c r="C13267" s="2">
        <v>47.355550000000001</v>
      </c>
      <c r="D13267" s="2">
        <v>8.3938319999999997</v>
      </c>
      <c r="F13267" s="2">
        <v>14.300850000000001</v>
      </c>
      <c r="G13267" s="2">
        <v>2.6810610000000001</v>
      </c>
      <c r="H13267" s="2">
        <v>2.732513</v>
      </c>
      <c r="J13267" s="2">
        <v>14.303660000000001</v>
      </c>
      <c r="K13267" s="2">
        <v>0.80187600000000003</v>
      </c>
      <c r="L13267" s="2">
        <v>0.134963</v>
      </c>
    </row>
    <row r="13268" spans="1:12" x14ac:dyDescent="0.2">
      <c r="A13268" s="2">
        <v>14.304360000000001</v>
      </c>
      <c r="B13268" s="2">
        <v>31.547460000000001</v>
      </c>
      <c r="C13268" s="2">
        <v>47.503149999999998</v>
      </c>
      <c r="D13268" s="2">
        <v>8.4053679999999993</v>
      </c>
      <c r="F13268" s="2">
        <v>14.30156</v>
      </c>
      <c r="G13268" s="2">
        <v>2.6836319999999998</v>
      </c>
      <c r="H13268" s="2">
        <v>2.7344439999999999</v>
      </c>
      <c r="J13268" s="2">
        <v>14.304360000000001</v>
      </c>
      <c r="K13268" s="2">
        <v>0.80332700000000001</v>
      </c>
      <c r="L13268" s="2">
        <v>0.13566900000000001</v>
      </c>
    </row>
    <row r="13269" spans="1:12" x14ac:dyDescent="0.2">
      <c r="A13269" s="2">
        <v>14.305059999999999</v>
      </c>
      <c r="B13269" s="2">
        <v>31.54691</v>
      </c>
      <c r="C13269" s="2">
        <v>47.651040000000002</v>
      </c>
      <c r="D13269" s="2">
        <v>8.4166139999999992</v>
      </c>
      <c r="F13269" s="2">
        <v>14.30226</v>
      </c>
      <c r="G13269" s="2">
        <v>2.686134</v>
      </c>
      <c r="H13269" s="2">
        <v>2.7368999999999999</v>
      </c>
      <c r="J13269" s="2">
        <v>14.305059999999999</v>
      </c>
      <c r="K13269" s="2">
        <v>0.80457299999999998</v>
      </c>
      <c r="L13269" s="2">
        <v>0.13621</v>
      </c>
    </row>
    <row r="13270" spans="1:12" x14ac:dyDescent="0.2">
      <c r="A13270" s="2">
        <v>14.305759999999999</v>
      </c>
      <c r="B13270" s="2">
        <v>31.546500000000002</v>
      </c>
      <c r="C13270" s="2">
        <v>47.799790000000002</v>
      </c>
      <c r="D13270" s="2">
        <v>8.4281570000000006</v>
      </c>
      <c r="F13270" s="2">
        <v>14.302960000000001</v>
      </c>
      <c r="G13270" s="2">
        <v>2.6886290000000002</v>
      </c>
      <c r="H13270" s="2">
        <v>2.7390439999999998</v>
      </c>
      <c r="J13270" s="2">
        <v>14.305759999999999</v>
      </c>
      <c r="K13270" s="2">
        <v>0.80580700000000005</v>
      </c>
      <c r="L13270" s="2">
        <v>0.136436</v>
      </c>
    </row>
    <row r="13271" spans="1:12" x14ac:dyDescent="0.2">
      <c r="A13271" s="2">
        <v>14.30646</v>
      </c>
      <c r="B13271" s="2">
        <v>31.5459</v>
      </c>
      <c r="C13271" s="2">
        <v>47.948329999999999</v>
      </c>
      <c r="D13271" s="2">
        <v>8.4402729999999995</v>
      </c>
      <c r="F13271" s="2">
        <v>14.303660000000001</v>
      </c>
      <c r="G13271" s="2">
        <v>2.6911239999999998</v>
      </c>
      <c r="H13271" s="2">
        <v>2.741447</v>
      </c>
      <c r="J13271" s="2">
        <v>14.30646</v>
      </c>
      <c r="K13271" s="2">
        <v>0.80712499999999998</v>
      </c>
      <c r="L13271" s="2">
        <v>0.13703899999999999</v>
      </c>
    </row>
    <row r="13272" spans="1:12" x14ac:dyDescent="0.2">
      <c r="A13272" s="2">
        <v>14.307169999999999</v>
      </c>
      <c r="B13272" s="2">
        <v>31.54496</v>
      </c>
      <c r="C13272" s="2">
        <v>48.097259999999999</v>
      </c>
      <c r="D13272" s="2">
        <v>8.4519680000000008</v>
      </c>
      <c r="F13272" s="2">
        <v>14.304360000000001</v>
      </c>
      <c r="G13272" s="2">
        <v>2.69278</v>
      </c>
      <c r="H13272" s="2">
        <v>2.7438660000000001</v>
      </c>
      <c r="J13272" s="2">
        <v>14.307169999999999</v>
      </c>
      <c r="K13272" s="2">
        <v>0.80797600000000003</v>
      </c>
      <c r="L13272" s="2">
        <v>0.137795</v>
      </c>
    </row>
    <row r="13273" spans="1:12" x14ac:dyDescent="0.2">
      <c r="A13273" s="2">
        <v>14.307869999999999</v>
      </c>
      <c r="B13273" s="2">
        <v>31.544840000000001</v>
      </c>
      <c r="C13273" s="2">
        <v>48.245069999999998</v>
      </c>
      <c r="D13273" s="2">
        <v>8.4637860000000007</v>
      </c>
      <c r="F13273" s="2">
        <v>14.305059999999999</v>
      </c>
      <c r="G13273" s="2">
        <v>2.6953510000000001</v>
      </c>
      <c r="H13273" s="2">
        <v>2.7462230000000001</v>
      </c>
      <c r="J13273" s="2">
        <v>14.307869999999999</v>
      </c>
      <c r="K13273" s="2">
        <v>0.80873899999999999</v>
      </c>
      <c r="L13273" s="2">
        <v>0.13772200000000001</v>
      </c>
    </row>
    <row r="13274" spans="1:12" x14ac:dyDescent="0.2">
      <c r="A13274" s="2">
        <v>14.30857</v>
      </c>
      <c r="B13274" s="2">
        <v>31.544530000000002</v>
      </c>
      <c r="C13274" s="2">
        <v>48.394260000000003</v>
      </c>
      <c r="D13274" s="2">
        <v>8.4756879999999999</v>
      </c>
      <c r="F13274" s="2">
        <v>14.305759999999999</v>
      </c>
      <c r="G13274" s="2">
        <v>2.698143</v>
      </c>
      <c r="H13274" s="2">
        <v>2.7481990000000001</v>
      </c>
      <c r="J13274" s="2">
        <v>14.30857</v>
      </c>
      <c r="K13274" s="2">
        <v>0.80975699999999995</v>
      </c>
      <c r="L13274" s="2">
        <v>0.13762099999999999</v>
      </c>
    </row>
    <row r="13275" spans="1:12" x14ac:dyDescent="0.2">
      <c r="A13275" s="2">
        <v>14.30927</v>
      </c>
      <c r="B13275" s="2">
        <v>31.543949999999999</v>
      </c>
      <c r="C13275" s="2">
        <v>48.543999999999997</v>
      </c>
      <c r="D13275" s="2">
        <v>8.486713</v>
      </c>
      <c r="F13275" s="2">
        <v>14.30646</v>
      </c>
      <c r="G13275" s="2">
        <v>2.7006230000000002</v>
      </c>
      <c r="H13275" s="2">
        <v>2.75074</v>
      </c>
      <c r="J13275" s="2">
        <v>14.30927</v>
      </c>
      <c r="K13275" s="2">
        <v>0.81101599999999996</v>
      </c>
      <c r="L13275" s="2">
        <v>0.13777600000000001</v>
      </c>
    </row>
    <row r="13276" spans="1:12" x14ac:dyDescent="0.2">
      <c r="A13276" s="2">
        <v>14.30997</v>
      </c>
      <c r="B13276" s="2">
        <v>31.543710000000001</v>
      </c>
      <c r="C13276" s="2">
        <v>48.69238</v>
      </c>
      <c r="D13276" s="2">
        <v>8.4971119999999996</v>
      </c>
      <c r="F13276" s="2">
        <v>14.307169999999999</v>
      </c>
      <c r="G13276" s="2">
        <v>2.7029040000000002</v>
      </c>
      <c r="H13276" s="2">
        <v>2.7525409999999999</v>
      </c>
      <c r="J13276" s="2">
        <v>14.30997</v>
      </c>
      <c r="K13276" s="2">
        <v>0.81260900000000003</v>
      </c>
      <c r="L13276" s="2">
        <v>0.13789899999999999</v>
      </c>
    </row>
    <row r="13277" spans="1:12" x14ac:dyDescent="0.2">
      <c r="A13277" s="2">
        <v>14.31067</v>
      </c>
      <c r="B13277" s="2">
        <v>31.543559999999999</v>
      </c>
      <c r="C13277" s="2">
        <v>48.840310000000002</v>
      </c>
      <c r="D13277" s="2">
        <v>8.5076859999999996</v>
      </c>
      <c r="F13277" s="2">
        <v>14.307869999999999</v>
      </c>
      <c r="G13277" s="2">
        <v>2.7051769999999999</v>
      </c>
      <c r="H13277" s="2">
        <v>2.754921</v>
      </c>
      <c r="J13277" s="2">
        <v>14.31067</v>
      </c>
      <c r="K13277" s="2">
        <v>0.81414600000000004</v>
      </c>
      <c r="L13277" s="2">
        <v>0.138265</v>
      </c>
    </row>
    <row r="13278" spans="1:12" x14ac:dyDescent="0.2">
      <c r="A13278" s="2">
        <v>14.31137</v>
      </c>
      <c r="B13278" s="2">
        <v>31.543340000000001</v>
      </c>
      <c r="C13278" s="2">
        <v>48.988840000000003</v>
      </c>
      <c r="D13278" s="2">
        <v>8.5192060000000005</v>
      </c>
      <c r="F13278" s="2">
        <v>14.30857</v>
      </c>
      <c r="G13278" s="2">
        <v>2.707954</v>
      </c>
      <c r="H13278" s="2">
        <v>2.7575910000000001</v>
      </c>
      <c r="J13278" s="2">
        <v>14.31137</v>
      </c>
      <c r="K13278" s="2">
        <v>0.81545400000000001</v>
      </c>
      <c r="L13278" s="2">
        <v>0.13855300000000001</v>
      </c>
    </row>
    <row r="13279" spans="1:12" x14ac:dyDescent="0.2">
      <c r="A13279" s="2">
        <v>14.31208</v>
      </c>
      <c r="B13279" s="2">
        <v>31.543530000000001</v>
      </c>
      <c r="C13279" s="2">
        <v>49.140999999999998</v>
      </c>
      <c r="D13279" s="2">
        <v>8.5315510000000003</v>
      </c>
      <c r="F13279" s="2">
        <v>14.30927</v>
      </c>
      <c r="G13279" s="2">
        <v>2.7108690000000002</v>
      </c>
      <c r="H13279" s="2">
        <v>2.759995</v>
      </c>
      <c r="J13279" s="2">
        <v>14.31208</v>
      </c>
      <c r="K13279" s="2">
        <v>0.81643900000000003</v>
      </c>
      <c r="L13279" s="2">
        <v>0.13872699999999999</v>
      </c>
    </row>
    <row r="13280" spans="1:12" x14ac:dyDescent="0.2">
      <c r="A13280" s="2">
        <v>14.31278</v>
      </c>
      <c r="B13280" s="2">
        <v>31.543430000000001</v>
      </c>
      <c r="C13280" s="2">
        <v>49.289400000000001</v>
      </c>
      <c r="D13280" s="2">
        <v>8.5438189999999992</v>
      </c>
      <c r="F13280" s="2">
        <v>14.30997</v>
      </c>
      <c r="G13280" s="2">
        <v>2.713409</v>
      </c>
      <c r="H13280" s="2">
        <v>2.7624659999999999</v>
      </c>
      <c r="J13280" s="2">
        <v>14.31278</v>
      </c>
      <c r="K13280" s="2">
        <v>0.81743399999999999</v>
      </c>
      <c r="L13280" s="2">
        <v>0.13920199999999999</v>
      </c>
    </row>
    <row r="13281" spans="1:12" x14ac:dyDescent="0.2">
      <c r="A13281" s="2">
        <v>14.31348</v>
      </c>
      <c r="B13281" s="2">
        <v>31.543500000000002</v>
      </c>
      <c r="C13281" s="2">
        <v>49.437730000000002</v>
      </c>
      <c r="D13281" s="2">
        <v>8.5555529999999997</v>
      </c>
      <c r="F13281" s="2">
        <v>14.31067</v>
      </c>
      <c r="G13281" s="2">
        <v>2.7153170000000002</v>
      </c>
      <c r="H13281" s="2">
        <v>2.7646639999999998</v>
      </c>
      <c r="J13281" s="2">
        <v>14.31348</v>
      </c>
      <c r="K13281" s="2">
        <v>0.81836100000000001</v>
      </c>
      <c r="L13281" s="2">
        <v>0.139763</v>
      </c>
    </row>
    <row r="13282" spans="1:12" x14ac:dyDescent="0.2">
      <c r="A13282" s="2">
        <v>14.31418</v>
      </c>
      <c r="B13282" s="2">
        <v>31.54327</v>
      </c>
      <c r="C13282" s="2">
        <v>49.586269999999999</v>
      </c>
      <c r="D13282" s="2">
        <v>8.5673549999999992</v>
      </c>
      <c r="F13282" s="2">
        <v>14.31137</v>
      </c>
      <c r="G13282" s="2">
        <v>2.7170100000000001</v>
      </c>
      <c r="H13282" s="2">
        <v>2.7674259999999999</v>
      </c>
      <c r="J13282" s="2">
        <v>14.31418</v>
      </c>
      <c r="K13282" s="2">
        <v>0.81905700000000004</v>
      </c>
      <c r="L13282" s="2">
        <v>0.14038100000000001</v>
      </c>
    </row>
    <row r="13283" spans="1:12" x14ac:dyDescent="0.2">
      <c r="A13283" s="2">
        <v>14.31488</v>
      </c>
      <c r="B13283" s="2">
        <v>31.543469999999999</v>
      </c>
      <c r="C13283" s="2">
        <v>49.732930000000003</v>
      </c>
      <c r="D13283" s="2">
        <v>8.5795700000000004</v>
      </c>
      <c r="F13283" s="2">
        <v>14.31208</v>
      </c>
      <c r="G13283" s="2">
        <v>2.719681</v>
      </c>
      <c r="H13283" s="2">
        <v>2.7698209999999999</v>
      </c>
      <c r="J13283" s="2">
        <v>14.31488</v>
      </c>
      <c r="K13283" s="2">
        <v>0.81974400000000003</v>
      </c>
      <c r="L13283" s="2">
        <v>0.14105899999999999</v>
      </c>
    </row>
    <row r="13284" spans="1:12" x14ac:dyDescent="0.2">
      <c r="A13284" s="2">
        <v>14.315580000000001</v>
      </c>
      <c r="B13284" s="2">
        <v>31.543500000000002</v>
      </c>
      <c r="C13284" s="2">
        <v>49.880699999999997</v>
      </c>
      <c r="D13284" s="2">
        <v>8.5917770000000004</v>
      </c>
      <c r="F13284" s="2">
        <v>14.31278</v>
      </c>
      <c r="G13284" s="2">
        <v>2.722137</v>
      </c>
      <c r="H13284" s="2">
        <v>2.7726359999999999</v>
      </c>
      <c r="J13284" s="2">
        <v>14.315580000000001</v>
      </c>
      <c r="K13284" s="2">
        <v>0.82038299999999997</v>
      </c>
      <c r="L13284" s="2">
        <v>0.141623</v>
      </c>
    </row>
    <row r="13285" spans="1:12" x14ac:dyDescent="0.2">
      <c r="A13285" s="2">
        <v>14.316280000000001</v>
      </c>
      <c r="B13285" s="2">
        <v>31.543530000000001</v>
      </c>
      <c r="C13285" s="2">
        <v>50.02908</v>
      </c>
      <c r="D13285" s="2">
        <v>8.6035810000000001</v>
      </c>
      <c r="F13285" s="2">
        <v>14.31348</v>
      </c>
      <c r="G13285" s="2">
        <v>2.724075</v>
      </c>
      <c r="H13285" s="2">
        <v>2.7750020000000002</v>
      </c>
      <c r="J13285" s="2">
        <v>14.316280000000001</v>
      </c>
      <c r="K13285" s="2">
        <v>0.82119399999999998</v>
      </c>
      <c r="L13285" s="2">
        <v>0.14177899999999999</v>
      </c>
    </row>
    <row r="13286" spans="1:12" x14ac:dyDescent="0.2">
      <c r="A13286" s="2">
        <v>14.316990000000001</v>
      </c>
      <c r="B13286" s="2">
        <v>31.54289</v>
      </c>
      <c r="C13286" s="2">
        <v>50.176029999999997</v>
      </c>
      <c r="D13286" s="2">
        <v>8.6150479999999998</v>
      </c>
      <c r="F13286" s="2">
        <v>14.31418</v>
      </c>
      <c r="G13286" s="2">
        <v>2.7262650000000002</v>
      </c>
      <c r="H13286" s="2">
        <v>2.7777400000000001</v>
      </c>
      <c r="J13286" s="2">
        <v>14.316990000000001</v>
      </c>
      <c r="K13286" s="2">
        <v>0.82152000000000003</v>
      </c>
      <c r="L13286" s="2">
        <v>0.14186099999999999</v>
      </c>
    </row>
    <row r="13287" spans="1:12" x14ac:dyDescent="0.2">
      <c r="A13287" s="2">
        <v>14.317690000000001</v>
      </c>
      <c r="B13287" s="2">
        <v>31.542670000000001</v>
      </c>
      <c r="C13287" s="2">
        <v>50.323770000000003</v>
      </c>
      <c r="D13287" s="2">
        <v>8.6267429999999994</v>
      </c>
      <c r="F13287" s="2">
        <v>14.31488</v>
      </c>
      <c r="G13287" s="2">
        <v>2.7286299999999999</v>
      </c>
      <c r="H13287" s="2">
        <v>2.780411</v>
      </c>
      <c r="J13287" s="2">
        <v>14.317690000000001</v>
      </c>
      <c r="K13287" s="2">
        <v>0.82172800000000001</v>
      </c>
      <c r="L13287" s="2">
        <v>0.141786</v>
      </c>
    </row>
    <row r="13288" spans="1:12" x14ac:dyDescent="0.2">
      <c r="A13288" s="2">
        <v>14.318390000000001</v>
      </c>
      <c r="B13288" s="2">
        <v>31.54271</v>
      </c>
      <c r="C13288" s="2">
        <v>50.470910000000003</v>
      </c>
      <c r="D13288" s="2">
        <v>8.639049</v>
      </c>
      <c r="F13288" s="2">
        <v>14.315580000000001</v>
      </c>
      <c r="G13288" s="2">
        <v>2.7306819999999998</v>
      </c>
      <c r="H13288" s="2">
        <v>2.7824710000000001</v>
      </c>
      <c r="J13288" s="2">
        <v>14.318390000000001</v>
      </c>
      <c r="K13288" s="2">
        <v>0.82242999999999999</v>
      </c>
      <c r="L13288" s="2">
        <v>0.141706</v>
      </c>
    </row>
    <row r="13289" spans="1:12" x14ac:dyDescent="0.2">
      <c r="A13289" s="2">
        <v>14.319089999999999</v>
      </c>
      <c r="B13289" s="2">
        <v>31.54298</v>
      </c>
      <c r="C13289" s="2">
        <v>50.61786</v>
      </c>
      <c r="D13289" s="2">
        <v>8.6515909999999998</v>
      </c>
      <c r="F13289" s="2">
        <v>14.316280000000001</v>
      </c>
      <c r="G13289" s="2">
        <v>2.732513</v>
      </c>
      <c r="H13289" s="2">
        <v>2.7844920000000002</v>
      </c>
      <c r="J13289" s="2">
        <v>14.319089999999999</v>
      </c>
      <c r="K13289" s="2">
        <v>0.82310700000000003</v>
      </c>
      <c r="L13289" s="2">
        <v>0.14189099999999999</v>
      </c>
    </row>
    <row r="13290" spans="1:12" x14ac:dyDescent="0.2">
      <c r="A13290" s="2">
        <v>14.319789999999999</v>
      </c>
      <c r="B13290" s="2">
        <v>31.54279</v>
      </c>
      <c r="C13290" s="2">
        <v>50.766509999999997</v>
      </c>
      <c r="D13290" s="2">
        <v>8.6640049999999995</v>
      </c>
      <c r="F13290" s="2">
        <v>14.316990000000001</v>
      </c>
      <c r="G13290" s="2">
        <v>2.7344439999999999</v>
      </c>
      <c r="H13290" s="2">
        <v>2.786667</v>
      </c>
      <c r="J13290" s="2">
        <v>14.319789999999999</v>
      </c>
      <c r="K13290" s="2">
        <v>0.82390600000000003</v>
      </c>
      <c r="L13290" s="2">
        <v>0.14255599999999999</v>
      </c>
    </row>
    <row r="13291" spans="1:12" x14ac:dyDescent="0.2">
      <c r="A13291" s="2">
        <v>14.320489999999999</v>
      </c>
      <c r="B13291" s="2">
        <v>31.54279</v>
      </c>
      <c r="C13291" s="2">
        <v>50.914810000000003</v>
      </c>
      <c r="D13291" s="2">
        <v>8.6756700000000002</v>
      </c>
      <c r="F13291" s="2">
        <v>14.317690000000001</v>
      </c>
      <c r="G13291" s="2">
        <v>2.7368999999999999</v>
      </c>
      <c r="H13291" s="2">
        <v>2.78891</v>
      </c>
      <c r="J13291" s="2">
        <v>14.320489999999999</v>
      </c>
      <c r="K13291" s="2">
        <v>0.82485900000000001</v>
      </c>
      <c r="L13291" s="2">
        <v>0.14305000000000001</v>
      </c>
    </row>
    <row r="13292" spans="1:12" x14ac:dyDescent="0.2">
      <c r="A13292" s="2">
        <v>14.32119</v>
      </c>
      <c r="B13292" s="2">
        <v>31.543040000000001</v>
      </c>
      <c r="C13292" s="2">
        <v>51.06241</v>
      </c>
      <c r="D13292" s="2">
        <v>8.6871600000000004</v>
      </c>
      <c r="F13292" s="2">
        <v>14.318390000000001</v>
      </c>
      <c r="G13292" s="2">
        <v>2.7390439999999998</v>
      </c>
      <c r="H13292" s="2">
        <v>2.7914889999999999</v>
      </c>
      <c r="J13292" s="2">
        <v>14.32119</v>
      </c>
      <c r="K13292" s="2">
        <v>0.82577500000000004</v>
      </c>
      <c r="L13292" s="2">
        <v>0.14361499999999999</v>
      </c>
    </row>
    <row r="13293" spans="1:12" x14ac:dyDescent="0.2">
      <c r="A13293" s="2">
        <v>14.321899999999999</v>
      </c>
      <c r="B13293" s="2">
        <v>31.54316</v>
      </c>
      <c r="C13293" s="2">
        <v>51.210239999999999</v>
      </c>
      <c r="D13293" s="2">
        <v>8.6993209999999994</v>
      </c>
      <c r="F13293" s="2">
        <v>14.319089999999999</v>
      </c>
      <c r="G13293" s="2">
        <v>2.741447</v>
      </c>
      <c r="H13293" s="2">
        <v>2.7934109999999999</v>
      </c>
      <c r="J13293" s="2">
        <v>14.321899999999999</v>
      </c>
      <c r="K13293" s="2">
        <v>0.82651300000000005</v>
      </c>
      <c r="L13293" s="2">
        <v>0.14430100000000001</v>
      </c>
    </row>
    <row r="13294" spans="1:12" x14ac:dyDescent="0.2">
      <c r="A13294" s="2">
        <v>14.3226</v>
      </c>
      <c r="B13294" s="2">
        <v>31.543690000000002</v>
      </c>
      <c r="C13294" s="2">
        <v>51.35736</v>
      </c>
      <c r="D13294" s="2">
        <v>8.7119630000000008</v>
      </c>
      <c r="F13294" s="2">
        <v>14.319789999999999</v>
      </c>
      <c r="G13294" s="2">
        <v>2.7438660000000001</v>
      </c>
      <c r="H13294" s="2">
        <v>2.795105</v>
      </c>
      <c r="J13294" s="2">
        <v>14.3226</v>
      </c>
      <c r="K13294" s="2">
        <v>0.82747800000000005</v>
      </c>
      <c r="L13294" s="2">
        <v>0.14431099999999999</v>
      </c>
    </row>
    <row r="13295" spans="1:12" x14ac:dyDescent="0.2">
      <c r="A13295" s="2">
        <v>14.3233</v>
      </c>
      <c r="B13295" s="2">
        <v>31.544239999999999</v>
      </c>
      <c r="C13295" s="2">
        <v>51.504370000000002</v>
      </c>
      <c r="D13295" s="2">
        <v>8.7244829999999993</v>
      </c>
      <c r="F13295" s="2">
        <v>14.320489999999999</v>
      </c>
      <c r="G13295" s="2">
        <v>2.7462230000000001</v>
      </c>
      <c r="H13295" s="2">
        <v>2.7977910000000001</v>
      </c>
      <c r="J13295" s="2">
        <v>14.3233</v>
      </c>
      <c r="K13295" s="2">
        <v>0.82847199999999999</v>
      </c>
      <c r="L13295" s="2">
        <v>0.14469099999999999</v>
      </c>
    </row>
    <row r="13296" spans="1:12" x14ac:dyDescent="0.2">
      <c r="A13296" s="2">
        <v>14.324</v>
      </c>
      <c r="B13296" s="2">
        <v>31.54419</v>
      </c>
      <c r="C13296" s="2">
        <v>51.652419999999999</v>
      </c>
      <c r="D13296" s="2">
        <v>8.7364990000000002</v>
      </c>
      <c r="F13296" s="2">
        <v>14.32119</v>
      </c>
      <c r="G13296" s="2">
        <v>2.7481990000000001</v>
      </c>
      <c r="H13296" s="2">
        <v>2.800217</v>
      </c>
      <c r="J13296" s="2">
        <v>14.324</v>
      </c>
      <c r="K13296" s="2">
        <v>0.82968299999999995</v>
      </c>
      <c r="L13296" s="2">
        <v>0.14557800000000001</v>
      </c>
    </row>
    <row r="13297" spans="1:12" x14ac:dyDescent="0.2">
      <c r="A13297" s="2">
        <v>14.3247</v>
      </c>
      <c r="B13297" s="2">
        <v>31.54449</v>
      </c>
      <c r="C13297" s="2">
        <v>51.8</v>
      </c>
      <c r="D13297" s="2">
        <v>8.7486680000000003</v>
      </c>
      <c r="F13297" s="2">
        <v>14.321899999999999</v>
      </c>
      <c r="G13297" s="2">
        <v>2.75074</v>
      </c>
      <c r="H13297" s="2">
        <v>2.8024140000000002</v>
      </c>
      <c r="J13297" s="2">
        <v>14.3247</v>
      </c>
      <c r="K13297" s="2">
        <v>0.83035300000000001</v>
      </c>
      <c r="L13297" s="2">
        <v>0.14577000000000001</v>
      </c>
    </row>
    <row r="13298" spans="1:12" x14ac:dyDescent="0.2">
      <c r="A13298" s="2">
        <v>14.3254</v>
      </c>
      <c r="B13298" s="2">
        <v>31.54514</v>
      </c>
      <c r="C13298" s="2">
        <v>51.947960000000002</v>
      </c>
      <c r="D13298" s="2">
        <v>8.7612260000000006</v>
      </c>
      <c r="F13298" s="2">
        <v>14.3226</v>
      </c>
      <c r="G13298" s="2">
        <v>2.7525409999999999</v>
      </c>
      <c r="H13298" s="2">
        <v>2.8044820000000001</v>
      </c>
      <c r="J13298" s="2">
        <v>14.3254</v>
      </c>
      <c r="K13298" s="2">
        <v>0.83067100000000005</v>
      </c>
      <c r="L13298" s="2">
        <v>0.14571200000000001</v>
      </c>
    </row>
    <row r="13299" spans="1:12" x14ac:dyDescent="0.2">
      <c r="A13299" s="2">
        <v>14.3261</v>
      </c>
      <c r="B13299" s="2">
        <v>31.54514</v>
      </c>
      <c r="C13299" s="2">
        <v>52.095910000000003</v>
      </c>
      <c r="D13299" s="2">
        <v>8.7737459999999992</v>
      </c>
      <c r="F13299" s="2">
        <v>14.3233</v>
      </c>
      <c r="G13299" s="2">
        <v>2.754921</v>
      </c>
      <c r="H13299" s="2">
        <v>2.8060909999999999</v>
      </c>
      <c r="J13299" s="2">
        <v>14.3261</v>
      </c>
      <c r="K13299" s="2">
        <v>0.83124900000000002</v>
      </c>
      <c r="L13299" s="2">
        <v>0.14547399999999999</v>
      </c>
    </row>
    <row r="13300" spans="1:12" x14ac:dyDescent="0.2">
      <c r="A13300" s="2">
        <v>14.3268</v>
      </c>
      <c r="B13300" s="2">
        <v>31.54542</v>
      </c>
      <c r="C13300" s="2">
        <v>52.243740000000003</v>
      </c>
      <c r="D13300" s="2">
        <v>8.7858149999999995</v>
      </c>
      <c r="F13300" s="2">
        <v>14.324</v>
      </c>
      <c r="G13300" s="2">
        <v>2.7575910000000001</v>
      </c>
      <c r="H13300" s="2">
        <v>2.8088839999999999</v>
      </c>
      <c r="J13300" s="2">
        <v>14.3268</v>
      </c>
      <c r="K13300" s="2">
        <v>0.831758</v>
      </c>
      <c r="L13300" s="2">
        <v>0.14521200000000001</v>
      </c>
    </row>
    <row r="13301" spans="1:12" x14ac:dyDescent="0.2">
      <c r="A13301" s="2">
        <v>14.32751</v>
      </c>
      <c r="B13301" s="2">
        <v>31.545729999999999</v>
      </c>
      <c r="C13301" s="2">
        <v>52.390999999999998</v>
      </c>
      <c r="D13301" s="2">
        <v>8.7979839999999996</v>
      </c>
      <c r="F13301" s="2">
        <v>14.3247</v>
      </c>
      <c r="G13301" s="2">
        <v>2.759995</v>
      </c>
      <c r="H13301" s="2">
        <v>2.8110810000000002</v>
      </c>
      <c r="J13301" s="2">
        <v>14.32751</v>
      </c>
      <c r="K13301" s="2">
        <v>0.83223499999999995</v>
      </c>
      <c r="L13301" s="2">
        <v>0.14501800000000001</v>
      </c>
    </row>
    <row r="13302" spans="1:12" x14ac:dyDescent="0.2">
      <c r="A13302" s="2">
        <v>14.32821</v>
      </c>
      <c r="B13302" s="2">
        <v>31.546610000000001</v>
      </c>
      <c r="C13302" s="2">
        <v>52.539540000000002</v>
      </c>
      <c r="D13302" s="2">
        <v>8.8105580000000003</v>
      </c>
      <c r="F13302" s="2">
        <v>14.3254</v>
      </c>
      <c r="G13302" s="2">
        <v>2.7624659999999999</v>
      </c>
      <c r="H13302" s="2">
        <v>2.813034</v>
      </c>
      <c r="J13302" s="2">
        <v>14.32821</v>
      </c>
      <c r="K13302" s="2">
        <v>0.83290799999999998</v>
      </c>
      <c r="L13302" s="2">
        <v>0.14508099999999999</v>
      </c>
    </row>
    <row r="13303" spans="1:12" x14ac:dyDescent="0.2">
      <c r="A13303" s="2">
        <v>14.32891</v>
      </c>
      <c r="B13303" s="2">
        <v>31.547129999999999</v>
      </c>
      <c r="C13303" s="2">
        <v>52.688290000000002</v>
      </c>
      <c r="D13303" s="2">
        <v>8.8228790000000004</v>
      </c>
      <c r="F13303" s="2">
        <v>14.3261</v>
      </c>
      <c r="G13303" s="2">
        <v>2.7646639999999998</v>
      </c>
      <c r="H13303" s="2">
        <v>2.815331</v>
      </c>
      <c r="J13303" s="2">
        <v>14.32891</v>
      </c>
      <c r="K13303" s="2">
        <v>0.83345000000000002</v>
      </c>
      <c r="L13303" s="2">
        <v>0.14535699999999999</v>
      </c>
    </row>
    <row r="13304" spans="1:12" x14ac:dyDescent="0.2">
      <c r="A13304" s="2">
        <v>14.329610000000001</v>
      </c>
      <c r="B13304" s="2">
        <v>31.547470000000001</v>
      </c>
      <c r="C13304" s="2">
        <v>52.837220000000002</v>
      </c>
      <c r="D13304" s="2">
        <v>8.8353909999999996</v>
      </c>
      <c r="F13304" s="2">
        <v>14.3268</v>
      </c>
      <c r="G13304" s="2">
        <v>2.7674259999999999</v>
      </c>
      <c r="H13304" s="2">
        <v>2.817177</v>
      </c>
      <c r="J13304" s="2">
        <v>14.329610000000001</v>
      </c>
      <c r="K13304" s="2">
        <v>0.83384499999999995</v>
      </c>
      <c r="L13304" s="2">
        <v>0.145536</v>
      </c>
    </row>
    <row r="13305" spans="1:12" x14ac:dyDescent="0.2">
      <c r="A13305" s="2">
        <v>14.330310000000001</v>
      </c>
      <c r="B13305" s="2">
        <v>31.54834</v>
      </c>
      <c r="C13305" s="2">
        <v>52.987169999999999</v>
      </c>
      <c r="D13305" s="2">
        <v>8.8485519999999998</v>
      </c>
      <c r="F13305" s="2">
        <v>14.32751</v>
      </c>
      <c r="G13305" s="2">
        <v>2.7698209999999999</v>
      </c>
      <c r="H13305" s="2">
        <v>2.8192520000000001</v>
      </c>
      <c r="J13305" s="2">
        <v>14.330310000000001</v>
      </c>
      <c r="K13305" s="2">
        <v>0.83443199999999995</v>
      </c>
      <c r="L13305" s="2">
        <v>0.145788</v>
      </c>
    </row>
    <row r="13306" spans="1:12" x14ac:dyDescent="0.2">
      <c r="A13306" s="2">
        <v>14.331009999999999</v>
      </c>
      <c r="B13306" s="2">
        <v>31.54909</v>
      </c>
      <c r="C13306" s="2">
        <v>53.136690000000002</v>
      </c>
      <c r="D13306" s="2">
        <v>8.8616820000000001</v>
      </c>
      <c r="F13306" s="2">
        <v>14.32821</v>
      </c>
      <c r="G13306" s="2">
        <v>2.7726359999999999</v>
      </c>
      <c r="H13306" s="2">
        <v>2.821663</v>
      </c>
      <c r="J13306" s="2">
        <v>14.331009999999999</v>
      </c>
      <c r="K13306" s="2">
        <v>0.83503700000000003</v>
      </c>
      <c r="L13306" s="2">
        <v>0.14636199999999999</v>
      </c>
    </row>
    <row r="13307" spans="1:12" x14ac:dyDescent="0.2">
      <c r="A13307" s="2">
        <v>14.331709999999999</v>
      </c>
      <c r="B13307" s="2">
        <v>31.550170000000001</v>
      </c>
      <c r="C13307" s="2">
        <v>53.287059999999997</v>
      </c>
      <c r="D13307" s="2">
        <v>8.8743850000000002</v>
      </c>
      <c r="F13307" s="2">
        <v>14.32891</v>
      </c>
      <c r="G13307" s="2">
        <v>2.7750020000000002</v>
      </c>
      <c r="H13307" s="2">
        <v>2.8236309999999998</v>
      </c>
      <c r="J13307" s="2">
        <v>14.331709999999999</v>
      </c>
      <c r="K13307" s="2">
        <v>0.83581899999999998</v>
      </c>
      <c r="L13307" s="2">
        <v>0.14708499999999999</v>
      </c>
    </row>
    <row r="13308" spans="1:12" x14ac:dyDescent="0.2">
      <c r="A13308" s="2">
        <v>14.332420000000001</v>
      </c>
      <c r="B13308" s="2">
        <v>31.55106</v>
      </c>
      <c r="C13308" s="2">
        <v>53.435020000000002</v>
      </c>
      <c r="D13308" s="2">
        <v>8.8869959999999999</v>
      </c>
      <c r="F13308" s="2">
        <v>14.329610000000001</v>
      </c>
      <c r="G13308" s="2">
        <v>2.7777400000000001</v>
      </c>
      <c r="H13308" s="2">
        <v>2.8253249999999999</v>
      </c>
      <c r="J13308" s="2">
        <v>14.332420000000001</v>
      </c>
      <c r="K13308" s="2">
        <v>0.83665100000000003</v>
      </c>
      <c r="L13308" s="2">
        <v>0.14710000000000001</v>
      </c>
    </row>
    <row r="13309" spans="1:12" x14ac:dyDescent="0.2">
      <c r="A13309" s="2">
        <v>14.333119999999999</v>
      </c>
      <c r="B13309" s="2">
        <v>31.552199999999999</v>
      </c>
      <c r="C13309" s="2">
        <v>53.570970000000003</v>
      </c>
      <c r="D13309" s="2">
        <v>8.8995770000000007</v>
      </c>
      <c r="F13309" s="2">
        <v>14.330310000000001</v>
      </c>
      <c r="G13309" s="2">
        <v>2.780411</v>
      </c>
      <c r="H13309" s="2">
        <v>2.827766</v>
      </c>
      <c r="J13309" s="2">
        <v>14.333119999999999</v>
      </c>
      <c r="K13309" s="2">
        <v>0.83745400000000003</v>
      </c>
      <c r="L13309" s="2">
        <v>0.14668600000000001</v>
      </c>
    </row>
    <row r="13310" spans="1:12" x14ac:dyDescent="0.2">
      <c r="A13310" s="2">
        <v>14.333819999999999</v>
      </c>
      <c r="B13310" s="2">
        <v>31.553339999999999</v>
      </c>
      <c r="C13310" s="2">
        <v>53.703659999999999</v>
      </c>
      <c r="D13310" s="2">
        <v>8.9119229999999998</v>
      </c>
      <c r="F13310" s="2">
        <v>14.331009999999999</v>
      </c>
      <c r="G13310" s="2">
        <v>2.7824710000000001</v>
      </c>
      <c r="H13310" s="2">
        <v>2.8300779999999999</v>
      </c>
      <c r="J13310" s="2">
        <v>14.333819999999999</v>
      </c>
      <c r="K13310" s="2">
        <v>0.83834600000000004</v>
      </c>
      <c r="L13310" s="2">
        <v>0.146484</v>
      </c>
    </row>
    <row r="13311" spans="1:12" x14ac:dyDescent="0.2">
      <c r="A13311" s="2">
        <v>14.334519999999999</v>
      </c>
      <c r="B13311" s="2">
        <v>31.554189999999998</v>
      </c>
      <c r="C13311" s="2">
        <v>53.842300000000002</v>
      </c>
      <c r="D13311" s="2">
        <v>8.9244800000000009</v>
      </c>
      <c r="F13311" s="2">
        <v>14.331709999999999</v>
      </c>
      <c r="G13311" s="2">
        <v>2.7844920000000002</v>
      </c>
      <c r="H13311" s="2">
        <v>2.8322069999999999</v>
      </c>
      <c r="J13311" s="2">
        <v>14.334519999999999</v>
      </c>
      <c r="K13311" s="2">
        <v>0.83936699999999997</v>
      </c>
      <c r="L13311" s="2">
        <v>0.14655199999999999</v>
      </c>
    </row>
    <row r="13312" spans="1:12" x14ac:dyDescent="0.2">
      <c r="A13312" s="2">
        <v>14.33522</v>
      </c>
      <c r="B13312" s="2">
        <v>31.554960000000001</v>
      </c>
      <c r="C13312" s="2">
        <v>53.987740000000002</v>
      </c>
      <c r="D13312" s="2">
        <v>8.9375719999999994</v>
      </c>
      <c r="F13312" s="2">
        <v>14.332420000000001</v>
      </c>
      <c r="G13312" s="2">
        <v>2.786667</v>
      </c>
      <c r="H13312" s="2">
        <v>2.8342510000000001</v>
      </c>
      <c r="J13312" s="2">
        <v>14.33522</v>
      </c>
      <c r="K13312" s="2">
        <v>0.84034699999999996</v>
      </c>
      <c r="L13312" s="2">
        <v>0.146397</v>
      </c>
    </row>
    <row r="13313" spans="1:12" x14ac:dyDescent="0.2">
      <c r="A13313" s="2">
        <v>14.33592</v>
      </c>
      <c r="B13313" s="2">
        <v>31.555589999999999</v>
      </c>
      <c r="C13313" s="2">
        <v>54.135240000000003</v>
      </c>
      <c r="D13313" s="2">
        <v>8.9501910000000002</v>
      </c>
      <c r="F13313" s="2">
        <v>14.333119999999999</v>
      </c>
      <c r="G13313" s="2">
        <v>2.78891</v>
      </c>
      <c r="H13313" s="2">
        <v>2.8365100000000001</v>
      </c>
      <c r="J13313" s="2">
        <v>14.33592</v>
      </c>
      <c r="K13313" s="2">
        <v>0.84120399999999995</v>
      </c>
      <c r="L13313" s="2">
        <v>0.14624300000000001</v>
      </c>
    </row>
    <row r="13314" spans="1:12" x14ac:dyDescent="0.2">
      <c r="A13314" s="2">
        <v>14.33662</v>
      </c>
      <c r="B13314" s="2">
        <v>31.556370000000001</v>
      </c>
      <c r="C13314" s="2">
        <v>54.283070000000002</v>
      </c>
      <c r="D13314" s="2">
        <v>8.96326</v>
      </c>
      <c r="F13314" s="2">
        <v>14.333819999999999</v>
      </c>
      <c r="G13314" s="2">
        <v>2.7914889999999999</v>
      </c>
      <c r="H13314" s="2">
        <v>2.8389359999999999</v>
      </c>
      <c r="J13314" s="2">
        <v>14.33662</v>
      </c>
      <c r="K13314" s="2">
        <v>0.84177800000000003</v>
      </c>
      <c r="L13314" s="2">
        <v>0.14652100000000001</v>
      </c>
    </row>
    <row r="13315" spans="1:12" x14ac:dyDescent="0.2">
      <c r="A13315" s="2">
        <v>14.33733</v>
      </c>
      <c r="B13315" s="2">
        <v>31.557220000000001</v>
      </c>
      <c r="C13315" s="2">
        <v>54.431310000000003</v>
      </c>
      <c r="D13315" s="2">
        <v>8.9763439999999992</v>
      </c>
      <c r="F13315" s="2">
        <v>14.334519999999999</v>
      </c>
      <c r="G13315" s="2">
        <v>2.7934109999999999</v>
      </c>
      <c r="H13315" s="2">
        <v>2.840935</v>
      </c>
      <c r="J13315" s="2">
        <v>14.33733</v>
      </c>
      <c r="K13315" s="2">
        <v>0.84241299999999997</v>
      </c>
      <c r="L13315" s="2">
        <v>0.14673800000000001</v>
      </c>
    </row>
    <row r="13316" spans="1:12" x14ac:dyDescent="0.2">
      <c r="A13316" s="2">
        <v>14.33803</v>
      </c>
      <c r="B13316" s="2">
        <v>31.558070000000001</v>
      </c>
      <c r="C13316" s="2">
        <v>54.579239999999999</v>
      </c>
      <c r="D13316" s="2">
        <v>8.989001</v>
      </c>
      <c r="F13316" s="2">
        <v>14.33522</v>
      </c>
      <c r="G13316" s="2">
        <v>2.795105</v>
      </c>
      <c r="H13316" s="2">
        <v>2.8435820000000001</v>
      </c>
      <c r="J13316" s="2">
        <v>14.33803</v>
      </c>
      <c r="K13316" s="2">
        <v>0.84330499999999997</v>
      </c>
      <c r="L13316" s="2">
        <v>0.14696300000000001</v>
      </c>
    </row>
    <row r="13317" spans="1:12" x14ac:dyDescent="0.2">
      <c r="A13317" s="2">
        <v>14.33873</v>
      </c>
      <c r="B13317" s="2">
        <v>31.55874</v>
      </c>
      <c r="C13317" s="2">
        <v>54.726590000000002</v>
      </c>
      <c r="D13317" s="2">
        <v>9.0016970000000001</v>
      </c>
      <c r="F13317" s="2">
        <v>14.33592</v>
      </c>
      <c r="G13317" s="2">
        <v>2.7977910000000001</v>
      </c>
      <c r="H13317" s="2">
        <v>2.8460619999999999</v>
      </c>
      <c r="J13317" s="2">
        <v>14.33873</v>
      </c>
      <c r="K13317" s="2">
        <v>0.84399999999999997</v>
      </c>
      <c r="L13317" s="2">
        <v>0.147123</v>
      </c>
    </row>
    <row r="13318" spans="1:12" x14ac:dyDescent="0.2">
      <c r="A13318" s="2">
        <v>14.33943</v>
      </c>
      <c r="B13318" s="2">
        <v>31.559550000000002</v>
      </c>
      <c r="C13318" s="2">
        <v>54.873350000000002</v>
      </c>
      <c r="D13318" s="2">
        <v>9.0148270000000004</v>
      </c>
      <c r="F13318" s="2">
        <v>14.33662</v>
      </c>
      <c r="G13318" s="2">
        <v>2.800217</v>
      </c>
      <c r="H13318" s="2">
        <v>2.8478319999999999</v>
      </c>
      <c r="J13318" s="2">
        <v>14.33943</v>
      </c>
      <c r="K13318" s="2">
        <v>0.84422900000000001</v>
      </c>
      <c r="L13318" s="2">
        <v>0.14704700000000001</v>
      </c>
    </row>
    <row r="13319" spans="1:12" x14ac:dyDescent="0.2">
      <c r="A13319" s="2">
        <v>14.34013</v>
      </c>
      <c r="B13319" s="2">
        <v>31.560700000000001</v>
      </c>
      <c r="C13319" s="2">
        <v>55.020110000000003</v>
      </c>
      <c r="D13319" s="2">
        <v>9.0282999999999998</v>
      </c>
      <c r="F13319" s="2">
        <v>14.33733</v>
      </c>
      <c r="G13319" s="2">
        <v>2.8024140000000002</v>
      </c>
      <c r="H13319" s="2">
        <v>2.8495940000000002</v>
      </c>
      <c r="J13319" s="2">
        <v>14.34013</v>
      </c>
      <c r="K13319" s="2">
        <v>0.84491300000000003</v>
      </c>
      <c r="L13319" s="2">
        <v>0.14709</v>
      </c>
    </row>
    <row r="13320" spans="1:12" x14ac:dyDescent="0.2">
      <c r="A13320" s="2">
        <v>14.34083</v>
      </c>
      <c r="B13320" s="2">
        <v>31.561699999999998</v>
      </c>
      <c r="C13320" s="2">
        <v>55.166449999999998</v>
      </c>
      <c r="D13320" s="2">
        <v>9.0414150000000006</v>
      </c>
      <c r="F13320" s="2">
        <v>14.33803</v>
      </c>
      <c r="G13320" s="2">
        <v>2.8044820000000001</v>
      </c>
      <c r="H13320" s="2">
        <v>2.8516689999999998</v>
      </c>
      <c r="J13320" s="2">
        <v>14.34083</v>
      </c>
      <c r="K13320" s="2">
        <v>0.84604100000000004</v>
      </c>
      <c r="L13320" s="2">
        <v>0.14746000000000001</v>
      </c>
    </row>
    <row r="13321" spans="1:12" x14ac:dyDescent="0.2">
      <c r="A13321" s="2">
        <v>14.341530000000001</v>
      </c>
      <c r="B13321" s="2">
        <v>31.562989999999999</v>
      </c>
      <c r="C13321" s="2">
        <v>55.312660000000001</v>
      </c>
      <c r="D13321" s="2">
        <v>9.0542400000000001</v>
      </c>
      <c r="F13321" s="2">
        <v>14.33873</v>
      </c>
      <c r="G13321" s="2">
        <v>2.8060909999999999</v>
      </c>
      <c r="H13321" s="2">
        <v>2.8539889999999999</v>
      </c>
      <c r="J13321" s="2">
        <v>14.341530000000001</v>
      </c>
      <c r="K13321" s="2">
        <v>0.84721400000000002</v>
      </c>
      <c r="L13321" s="2">
        <v>0.14732500000000001</v>
      </c>
    </row>
    <row r="13322" spans="1:12" x14ac:dyDescent="0.2">
      <c r="A13322" s="2">
        <v>14.34224</v>
      </c>
      <c r="B13322" s="2">
        <v>31.564699999999998</v>
      </c>
      <c r="C13322" s="2">
        <v>55.45964</v>
      </c>
      <c r="D13322" s="2">
        <v>9.0672789999999992</v>
      </c>
      <c r="F13322" s="2">
        <v>14.33943</v>
      </c>
      <c r="G13322" s="2">
        <v>2.8088839999999999</v>
      </c>
      <c r="H13322" s="2">
        <v>2.856903</v>
      </c>
      <c r="J13322" s="2">
        <v>14.34224</v>
      </c>
      <c r="K13322" s="2">
        <v>0.84801499999999996</v>
      </c>
      <c r="L13322" s="2">
        <v>0.147254</v>
      </c>
    </row>
    <row r="13323" spans="1:12" x14ac:dyDescent="0.2">
      <c r="A13323" s="2">
        <v>14.34294</v>
      </c>
      <c r="B13323" s="2">
        <v>31.565719999999999</v>
      </c>
      <c r="C13323" s="2">
        <v>55.606990000000003</v>
      </c>
      <c r="D13323" s="2">
        <v>9.0802490000000002</v>
      </c>
      <c r="F13323" s="2">
        <v>14.34013</v>
      </c>
      <c r="G13323" s="2">
        <v>2.8110810000000002</v>
      </c>
      <c r="H13323" s="2">
        <v>2.8594059999999999</v>
      </c>
      <c r="J13323" s="2">
        <v>14.34294</v>
      </c>
      <c r="K13323" s="2">
        <v>0.84900699999999996</v>
      </c>
      <c r="L13323" s="2">
        <v>0.148008</v>
      </c>
    </row>
    <row r="13324" spans="1:12" x14ac:dyDescent="0.2">
      <c r="A13324" s="2">
        <v>14.343640000000001</v>
      </c>
      <c r="B13324" s="2">
        <v>31.56711</v>
      </c>
      <c r="C13324" s="2">
        <v>55.75468</v>
      </c>
      <c r="D13324" s="2">
        <v>9.0926849999999995</v>
      </c>
      <c r="F13324" s="2">
        <v>14.34083</v>
      </c>
      <c r="G13324" s="2">
        <v>2.813034</v>
      </c>
      <c r="H13324" s="2">
        <v>2.8623349999999999</v>
      </c>
      <c r="J13324" s="2">
        <v>14.343640000000001</v>
      </c>
      <c r="K13324" s="2">
        <v>0.84984599999999999</v>
      </c>
      <c r="L13324" s="2">
        <v>0.14846899999999999</v>
      </c>
    </row>
    <row r="13325" spans="1:12" x14ac:dyDescent="0.2">
      <c r="A13325" s="2">
        <v>14.344340000000001</v>
      </c>
      <c r="B13325" s="2">
        <v>31.568729999999999</v>
      </c>
      <c r="C13325" s="2">
        <v>55.902679999999997</v>
      </c>
      <c r="D13325" s="2">
        <v>9.1054639999999996</v>
      </c>
      <c r="F13325" s="2">
        <v>14.341530000000001</v>
      </c>
      <c r="G13325" s="2">
        <v>2.815331</v>
      </c>
      <c r="H13325" s="2">
        <v>2.8648829999999998</v>
      </c>
      <c r="J13325" s="2">
        <v>14.344340000000001</v>
      </c>
      <c r="K13325" s="2">
        <v>0.850406</v>
      </c>
      <c r="L13325" s="2">
        <v>0.14851500000000001</v>
      </c>
    </row>
    <row r="13326" spans="1:12" x14ac:dyDescent="0.2">
      <c r="A13326" s="2">
        <v>14.345039999999999</v>
      </c>
      <c r="B13326" s="2">
        <v>31.57039</v>
      </c>
      <c r="C13326" s="2">
        <v>56.051290000000002</v>
      </c>
      <c r="D13326" s="2">
        <v>9.1191279999999999</v>
      </c>
      <c r="F13326" s="2">
        <v>14.34224</v>
      </c>
      <c r="G13326" s="2">
        <v>2.817177</v>
      </c>
      <c r="H13326" s="2">
        <v>2.8673860000000002</v>
      </c>
      <c r="J13326" s="2">
        <v>14.345039999999999</v>
      </c>
      <c r="K13326" s="2">
        <v>0.85059200000000001</v>
      </c>
      <c r="L13326" s="2">
        <v>0.148456</v>
      </c>
    </row>
    <row r="13327" spans="1:12" x14ac:dyDescent="0.2">
      <c r="A13327" s="2">
        <v>14.345739999999999</v>
      </c>
      <c r="B13327" s="2">
        <v>31.5717</v>
      </c>
      <c r="C13327" s="2">
        <v>56.200229999999998</v>
      </c>
      <c r="D13327" s="2">
        <v>9.1324190000000005</v>
      </c>
      <c r="F13327" s="2">
        <v>14.34294</v>
      </c>
      <c r="G13327" s="2">
        <v>2.8192520000000001</v>
      </c>
      <c r="H13327" s="2">
        <v>2.869415</v>
      </c>
      <c r="J13327" s="2">
        <v>14.345739999999999</v>
      </c>
      <c r="K13327" s="2">
        <v>0.85095799999999999</v>
      </c>
      <c r="L13327" s="2">
        <v>0.14852799999999999</v>
      </c>
    </row>
    <row r="13328" spans="1:12" x14ac:dyDescent="0.2">
      <c r="A13328" s="2">
        <v>14.346439999999999</v>
      </c>
      <c r="B13328" s="2">
        <v>31.57283</v>
      </c>
      <c r="C13328" s="2">
        <v>56.350079999999998</v>
      </c>
      <c r="D13328" s="2">
        <v>9.1458080000000006</v>
      </c>
      <c r="F13328" s="2">
        <v>14.343640000000001</v>
      </c>
      <c r="G13328" s="2">
        <v>2.821663</v>
      </c>
      <c r="H13328" s="2">
        <v>2.8716200000000001</v>
      </c>
      <c r="J13328" s="2">
        <v>14.346439999999999</v>
      </c>
      <c r="K13328" s="2">
        <v>0.85182899999999995</v>
      </c>
      <c r="L13328" s="2">
        <v>0.14882799999999999</v>
      </c>
    </row>
    <row r="13329" spans="1:12" x14ac:dyDescent="0.2">
      <c r="A13329" s="2">
        <v>14.34714</v>
      </c>
      <c r="B13329" s="2">
        <v>31.573250000000002</v>
      </c>
      <c r="C13329" s="2">
        <v>56.500619999999998</v>
      </c>
      <c r="D13329" s="2">
        <v>9.1577870000000008</v>
      </c>
      <c r="F13329" s="2">
        <v>14.344340000000001</v>
      </c>
      <c r="G13329" s="2">
        <v>2.8236309999999998</v>
      </c>
      <c r="H13329" s="2">
        <v>2.8731</v>
      </c>
      <c r="J13329" s="2">
        <v>14.34714</v>
      </c>
      <c r="K13329" s="2">
        <v>0.85283100000000001</v>
      </c>
      <c r="L13329" s="2">
        <v>0.14911199999999999</v>
      </c>
    </row>
    <row r="13330" spans="1:12" x14ac:dyDescent="0.2">
      <c r="A13330" s="2">
        <v>14.347849999999999</v>
      </c>
      <c r="B13330" s="2">
        <v>31.574529999999999</v>
      </c>
      <c r="C13330" s="2">
        <v>56.650350000000003</v>
      </c>
      <c r="D13330" s="2">
        <v>9.1716639999999998</v>
      </c>
      <c r="F13330" s="2">
        <v>14.345039999999999</v>
      </c>
      <c r="G13330" s="2">
        <v>2.8253249999999999</v>
      </c>
      <c r="H13330" s="2">
        <v>2.8754729999999999</v>
      </c>
      <c r="J13330" s="2">
        <v>14.347849999999999</v>
      </c>
      <c r="K13330" s="2">
        <v>0.85352700000000004</v>
      </c>
      <c r="L13330" s="2">
        <v>0.149287</v>
      </c>
    </row>
    <row r="13331" spans="1:12" x14ac:dyDescent="0.2">
      <c r="A13331" s="2">
        <v>14.348549999999999</v>
      </c>
      <c r="B13331" s="2">
        <v>31.576360000000001</v>
      </c>
      <c r="C13331" s="2">
        <v>56.799669999999999</v>
      </c>
      <c r="D13331" s="2">
        <v>9.1856869999999997</v>
      </c>
      <c r="F13331" s="2">
        <v>14.345739999999999</v>
      </c>
      <c r="G13331" s="2">
        <v>2.827766</v>
      </c>
      <c r="H13331" s="2">
        <v>2.8780749999999999</v>
      </c>
      <c r="J13331" s="2">
        <v>14.348549999999999</v>
      </c>
      <c r="K13331" s="2">
        <v>0.854236</v>
      </c>
      <c r="L13331" s="2">
        <v>0.14973800000000001</v>
      </c>
    </row>
    <row r="13332" spans="1:12" x14ac:dyDescent="0.2">
      <c r="A13332" s="2">
        <v>14.34925</v>
      </c>
      <c r="B13332" s="2">
        <v>31.577850000000002</v>
      </c>
      <c r="C13332" s="2">
        <v>56.949910000000003</v>
      </c>
      <c r="D13332" s="2">
        <v>9.1994199999999999</v>
      </c>
      <c r="F13332" s="2">
        <v>14.346439999999999</v>
      </c>
      <c r="G13332" s="2">
        <v>2.8300779999999999</v>
      </c>
      <c r="H13332" s="2">
        <v>2.8804470000000002</v>
      </c>
      <c r="J13332" s="2">
        <v>14.34925</v>
      </c>
      <c r="K13332" s="2">
        <v>0.85511400000000004</v>
      </c>
      <c r="L13332" s="2">
        <v>0.15046499999999999</v>
      </c>
    </row>
    <row r="13333" spans="1:12" x14ac:dyDescent="0.2">
      <c r="A13333" s="2">
        <v>14.34995</v>
      </c>
      <c r="B13333" s="2">
        <v>31.579920000000001</v>
      </c>
      <c r="C13333" s="2">
        <v>57.101059999999997</v>
      </c>
      <c r="D13333" s="2">
        <v>9.2131910000000001</v>
      </c>
      <c r="F13333" s="2">
        <v>14.34714</v>
      </c>
      <c r="G13333" s="2">
        <v>2.8322069999999999</v>
      </c>
      <c r="H13333" s="2">
        <v>2.8828960000000001</v>
      </c>
      <c r="J13333" s="2">
        <v>14.34995</v>
      </c>
      <c r="K13333" s="2">
        <v>0.85613399999999995</v>
      </c>
      <c r="L13333" s="2">
        <v>0.15093400000000001</v>
      </c>
    </row>
    <row r="13334" spans="1:12" x14ac:dyDescent="0.2">
      <c r="A13334" s="2">
        <v>14.35065</v>
      </c>
      <c r="B13334" s="2">
        <v>31.581440000000001</v>
      </c>
      <c r="C13334" s="2">
        <v>57.252189999999999</v>
      </c>
      <c r="D13334" s="2">
        <v>9.2266110000000001</v>
      </c>
      <c r="F13334" s="2">
        <v>14.347849999999999</v>
      </c>
      <c r="G13334" s="2">
        <v>2.8342510000000001</v>
      </c>
      <c r="H13334" s="2">
        <v>2.8854980000000001</v>
      </c>
      <c r="J13334" s="2">
        <v>14.35065</v>
      </c>
      <c r="K13334" s="2">
        <v>0.85721199999999997</v>
      </c>
      <c r="L13334" s="2">
        <v>0.15089900000000001</v>
      </c>
    </row>
    <row r="13335" spans="1:12" x14ac:dyDescent="0.2">
      <c r="A13335" s="2">
        <v>14.35135</v>
      </c>
      <c r="B13335" s="2">
        <v>31.583159999999999</v>
      </c>
      <c r="C13335" s="2">
        <v>57.403799999999997</v>
      </c>
      <c r="D13335" s="2">
        <v>9.2403750000000002</v>
      </c>
      <c r="F13335" s="2">
        <v>14.348549999999999</v>
      </c>
      <c r="G13335" s="2">
        <v>2.8365100000000001</v>
      </c>
      <c r="H13335" s="2">
        <v>2.8881299999999999</v>
      </c>
      <c r="J13335" s="2">
        <v>14.35135</v>
      </c>
      <c r="K13335" s="2">
        <v>0.85790599999999995</v>
      </c>
      <c r="L13335" s="2">
        <v>0.15091599999999999</v>
      </c>
    </row>
    <row r="13336" spans="1:12" x14ac:dyDescent="0.2">
      <c r="A13336" s="2">
        <v>14.35205</v>
      </c>
      <c r="B13336" s="2">
        <v>31.58501</v>
      </c>
      <c r="C13336" s="2">
        <v>57.555399999999999</v>
      </c>
      <c r="D13336" s="2">
        <v>9.2535740000000004</v>
      </c>
      <c r="F13336" s="2">
        <v>14.34925</v>
      </c>
      <c r="G13336" s="2">
        <v>2.8389359999999999</v>
      </c>
      <c r="H13336" s="2">
        <v>2.8899460000000001</v>
      </c>
      <c r="J13336" s="2">
        <v>14.35205</v>
      </c>
      <c r="K13336" s="2">
        <v>0.85880500000000004</v>
      </c>
      <c r="L13336" s="2">
        <v>0.15082799999999999</v>
      </c>
    </row>
    <row r="13337" spans="1:12" x14ac:dyDescent="0.2">
      <c r="A13337" s="2">
        <v>14.35276</v>
      </c>
      <c r="B13337" s="2">
        <v>31.587260000000001</v>
      </c>
      <c r="C13337" s="2">
        <v>57.705919999999999</v>
      </c>
      <c r="D13337" s="2">
        <v>9.2675049999999999</v>
      </c>
      <c r="F13337" s="2">
        <v>14.34995</v>
      </c>
      <c r="G13337" s="2">
        <v>2.840935</v>
      </c>
      <c r="H13337" s="2">
        <v>2.8917769999999998</v>
      </c>
      <c r="J13337" s="2">
        <v>14.35276</v>
      </c>
      <c r="K13337" s="2">
        <v>0.86021400000000003</v>
      </c>
      <c r="L13337" s="2">
        <v>0.15095700000000001</v>
      </c>
    </row>
    <row r="13338" spans="1:12" x14ac:dyDescent="0.2">
      <c r="A13338" s="2">
        <v>14.35346</v>
      </c>
      <c r="B13338" s="2">
        <v>31.589230000000001</v>
      </c>
      <c r="C13338" s="2">
        <v>57.8568</v>
      </c>
      <c r="D13338" s="2">
        <v>9.2809939999999997</v>
      </c>
      <c r="F13338" s="2">
        <v>14.35065</v>
      </c>
      <c r="G13338" s="2">
        <v>2.8435820000000001</v>
      </c>
      <c r="H13338" s="2">
        <v>2.8938519999999999</v>
      </c>
      <c r="J13338" s="2">
        <v>14.35346</v>
      </c>
      <c r="K13338" s="2">
        <v>0.86158400000000002</v>
      </c>
      <c r="L13338" s="2">
        <v>0.151313</v>
      </c>
    </row>
    <row r="13339" spans="1:12" x14ac:dyDescent="0.2">
      <c r="A13339" s="2">
        <v>14.35416</v>
      </c>
      <c r="B13339" s="2">
        <v>31.591809999999999</v>
      </c>
      <c r="C13339" s="2">
        <v>58.008870000000002</v>
      </c>
      <c r="D13339" s="2">
        <v>9.2949859999999997</v>
      </c>
      <c r="F13339" s="2">
        <v>14.35135</v>
      </c>
      <c r="G13339" s="2">
        <v>2.8460619999999999</v>
      </c>
      <c r="H13339" s="2">
        <v>2.8962780000000001</v>
      </c>
      <c r="J13339" s="2">
        <v>14.35416</v>
      </c>
      <c r="K13339" s="2">
        <v>0.86269899999999999</v>
      </c>
      <c r="L13339" s="2">
        <v>0.15145500000000001</v>
      </c>
    </row>
    <row r="13340" spans="1:12" x14ac:dyDescent="0.2">
      <c r="A13340" s="2">
        <v>14.35486</v>
      </c>
      <c r="B13340" s="2">
        <v>31.5943</v>
      </c>
      <c r="C13340" s="2">
        <v>58.160350000000001</v>
      </c>
      <c r="D13340" s="2">
        <v>9.309253</v>
      </c>
      <c r="F13340" s="2">
        <v>14.35205</v>
      </c>
      <c r="G13340" s="2">
        <v>2.8478319999999999</v>
      </c>
      <c r="H13340" s="2">
        <v>2.898682</v>
      </c>
      <c r="J13340" s="2">
        <v>14.35486</v>
      </c>
      <c r="K13340" s="2">
        <v>0.86342200000000002</v>
      </c>
      <c r="L13340" s="2">
        <v>0.151777</v>
      </c>
    </row>
    <row r="13341" spans="1:12" x14ac:dyDescent="0.2">
      <c r="A13341" s="2">
        <v>14.355560000000001</v>
      </c>
      <c r="B13341" s="2">
        <v>31.595970000000001</v>
      </c>
      <c r="C13341" s="2">
        <v>58.311340000000001</v>
      </c>
      <c r="D13341" s="2">
        <v>9.3234440000000003</v>
      </c>
      <c r="F13341" s="2">
        <v>14.35276</v>
      </c>
      <c r="G13341" s="2">
        <v>2.8495940000000002</v>
      </c>
      <c r="H13341" s="2">
        <v>2.9013749999999998</v>
      </c>
      <c r="J13341" s="2">
        <v>14.355560000000001</v>
      </c>
      <c r="K13341" s="2">
        <v>0.86465199999999998</v>
      </c>
      <c r="L13341" s="2">
        <v>0.15203900000000001</v>
      </c>
    </row>
    <row r="13342" spans="1:12" x14ac:dyDescent="0.2">
      <c r="A13342" s="2">
        <v>14.356260000000001</v>
      </c>
      <c r="B13342" s="2">
        <v>31.59815</v>
      </c>
      <c r="C13342" s="2">
        <v>58.462000000000003</v>
      </c>
      <c r="D13342" s="2">
        <v>9.3374889999999997</v>
      </c>
      <c r="F13342" s="2">
        <v>14.35346</v>
      </c>
      <c r="G13342" s="2">
        <v>2.8516689999999998</v>
      </c>
      <c r="H13342" s="2">
        <v>2.90361</v>
      </c>
      <c r="J13342" s="2">
        <v>14.356260000000001</v>
      </c>
      <c r="K13342" s="2">
        <v>0.86628700000000003</v>
      </c>
      <c r="L13342" s="2">
        <v>0.152089</v>
      </c>
    </row>
    <row r="13343" spans="1:12" x14ac:dyDescent="0.2">
      <c r="A13343" s="2">
        <v>14.356960000000001</v>
      </c>
      <c r="B13343" s="2">
        <v>31.599830000000001</v>
      </c>
      <c r="C13343" s="2">
        <v>58.6126</v>
      </c>
      <c r="D13343" s="2">
        <v>9.3514660000000003</v>
      </c>
      <c r="F13343" s="2">
        <v>14.35416</v>
      </c>
      <c r="G13343" s="2">
        <v>2.8539889999999999</v>
      </c>
      <c r="H13343" s="2">
        <v>2.9059599999999999</v>
      </c>
      <c r="J13343" s="2">
        <v>14.356960000000001</v>
      </c>
      <c r="K13343" s="2">
        <v>0.86740099999999998</v>
      </c>
      <c r="L13343" s="2">
        <v>0.15243999999999999</v>
      </c>
    </row>
    <row r="13344" spans="1:12" x14ac:dyDescent="0.2">
      <c r="A13344" s="2">
        <v>14.357670000000001</v>
      </c>
      <c r="B13344" s="2">
        <v>31.601649999999999</v>
      </c>
      <c r="C13344" s="2">
        <v>58.76464</v>
      </c>
      <c r="D13344" s="2">
        <v>9.3647419999999997</v>
      </c>
      <c r="F13344" s="2">
        <v>14.35486</v>
      </c>
      <c r="G13344" s="2">
        <v>2.856903</v>
      </c>
      <c r="H13344" s="2">
        <v>2.9087519999999998</v>
      </c>
      <c r="J13344" s="2">
        <v>14.357670000000001</v>
      </c>
      <c r="K13344" s="2">
        <v>0.86788399999999999</v>
      </c>
      <c r="L13344" s="2">
        <v>0.152924</v>
      </c>
    </row>
    <row r="13345" spans="1:12" x14ac:dyDescent="0.2">
      <c r="A13345" s="2">
        <v>14.358370000000001</v>
      </c>
      <c r="B13345" s="2">
        <v>31.603349999999999</v>
      </c>
      <c r="C13345" s="2">
        <v>58.91686</v>
      </c>
      <c r="D13345" s="2">
        <v>9.3782610000000002</v>
      </c>
      <c r="F13345" s="2">
        <v>14.355560000000001</v>
      </c>
      <c r="G13345" s="2">
        <v>2.8594059999999999</v>
      </c>
      <c r="H13345" s="2">
        <v>2.911324</v>
      </c>
      <c r="J13345" s="2">
        <v>14.358370000000001</v>
      </c>
      <c r="K13345" s="2">
        <v>0.86849600000000005</v>
      </c>
      <c r="L13345" s="2">
        <v>0.15285299999999999</v>
      </c>
    </row>
    <row r="13346" spans="1:12" x14ac:dyDescent="0.2">
      <c r="A13346" s="2">
        <v>14.359069999999999</v>
      </c>
      <c r="B13346" s="2">
        <v>31.60566</v>
      </c>
      <c r="C13346" s="2">
        <v>59.069070000000004</v>
      </c>
      <c r="D13346" s="2">
        <v>9.3909939999999992</v>
      </c>
      <c r="F13346" s="2">
        <v>14.356260000000001</v>
      </c>
      <c r="G13346" s="2">
        <v>2.8623349999999999</v>
      </c>
      <c r="H13346" s="2">
        <v>2.9139789999999999</v>
      </c>
      <c r="J13346" s="2">
        <v>14.359069999999999</v>
      </c>
      <c r="K13346" s="2">
        <v>0.86930099999999999</v>
      </c>
      <c r="L13346" s="2">
        <v>0.15284800000000001</v>
      </c>
    </row>
    <row r="13347" spans="1:12" x14ac:dyDescent="0.2">
      <c r="A13347" s="2">
        <v>14.359769999999999</v>
      </c>
      <c r="B13347" s="2">
        <v>31.60746</v>
      </c>
      <c r="C13347" s="2">
        <v>59.219990000000003</v>
      </c>
      <c r="D13347" s="2">
        <v>9.4031479999999998</v>
      </c>
      <c r="F13347" s="2">
        <v>14.356960000000001</v>
      </c>
      <c r="G13347" s="2">
        <v>2.8648829999999998</v>
      </c>
      <c r="H13347" s="2">
        <v>2.9166029999999998</v>
      </c>
      <c r="J13347" s="2">
        <v>14.359769999999999</v>
      </c>
      <c r="K13347" s="2">
        <v>0.87017199999999995</v>
      </c>
      <c r="L13347" s="2">
        <v>0.15329100000000001</v>
      </c>
    </row>
    <row r="13348" spans="1:12" x14ac:dyDescent="0.2">
      <c r="A13348" s="2">
        <v>14.360469999999999</v>
      </c>
      <c r="B13348" s="2">
        <v>31.608920000000001</v>
      </c>
      <c r="C13348" s="2">
        <v>59.37124</v>
      </c>
      <c r="D13348" s="2">
        <v>9.4160950000000003</v>
      </c>
      <c r="F13348" s="2">
        <v>14.357670000000001</v>
      </c>
      <c r="G13348" s="2">
        <v>2.8673860000000002</v>
      </c>
      <c r="H13348" s="2">
        <v>2.9189910000000001</v>
      </c>
      <c r="J13348" s="2">
        <v>14.360469999999999</v>
      </c>
      <c r="K13348" s="2">
        <v>0.87148099999999995</v>
      </c>
      <c r="L13348" s="2">
        <v>0.15373100000000001</v>
      </c>
    </row>
    <row r="13349" spans="1:12" x14ac:dyDescent="0.2">
      <c r="A13349" s="2">
        <v>14.36117</v>
      </c>
      <c r="B13349" s="2">
        <v>31.61186</v>
      </c>
      <c r="C13349" s="2">
        <v>59.522669999999998</v>
      </c>
      <c r="D13349" s="2">
        <v>9.430301</v>
      </c>
      <c r="F13349" s="2">
        <v>14.358370000000001</v>
      </c>
      <c r="G13349" s="2">
        <v>2.869415</v>
      </c>
      <c r="H13349" s="2">
        <v>2.9218060000000001</v>
      </c>
      <c r="J13349" s="2">
        <v>14.36117</v>
      </c>
      <c r="K13349" s="2">
        <v>0.87291300000000005</v>
      </c>
      <c r="L13349" s="2">
        <v>0.15439600000000001</v>
      </c>
    </row>
    <row r="13350" spans="1:12" x14ac:dyDescent="0.2">
      <c r="A13350" s="2">
        <v>14.36187</v>
      </c>
      <c r="B13350" s="2">
        <v>31.613990000000001</v>
      </c>
      <c r="C13350" s="2">
        <v>59.675350000000002</v>
      </c>
      <c r="D13350" s="2">
        <v>9.4454150000000006</v>
      </c>
      <c r="F13350" s="2">
        <v>14.359069999999999</v>
      </c>
      <c r="G13350" s="2">
        <v>2.8716200000000001</v>
      </c>
      <c r="H13350" s="2">
        <v>2.9239809999999999</v>
      </c>
      <c r="J13350" s="2">
        <v>14.36187</v>
      </c>
      <c r="K13350" s="2">
        <v>0.87366999999999995</v>
      </c>
      <c r="L13350" s="2">
        <v>0.15506600000000001</v>
      </c>
    </row>
    <row r="13351" spans="1:12" x14ac:dyDescent="0.2">
      <c r="A13351" s="2">
        <v>14.362579999999999</v>
      </c>
      <c r="B13351" s="2">
        <v>31.616689999999998</v>
      </c>
      <c r="C13351" s="2">
        <v>59.82743</v>
      </c>
      <c r="D13351" s="2">
        <v>9.4604060000000008</v>
      </c>
      <c r="F13351" s="2">
        <v>14.359769999999999</v>
      </c>
      <c r="G13351" s="2">
        <v>2.8731</v>
      </c>
      <c r="H13351" s="2">
        <v>2.9261170000000001</v>
      </c>
      <c r="J13351" s="2">
        <v>14.362579999999999</v>
      </c>
      <c r="K13351" s="2">
        <v>0.87441400000000002</v>
      </c>
      <c r="L13351" s="2">
        <v>0.15553400000000001</v>
      </c>
    </row>
    <row r="13352" spans="1:12" x14ac:dyDescent="0.2">
      <c r="A13352" s="2">
        <v>14.36328</v>
      </c>
      <c r="B13352" s="2">
        <v>31.618739999999999</v>
      </c>
      <c r="C13352" s="2">
        <v>59.979430000000001</v>
      </c>
      <c r="D13352" s="2">
        <v>9.4743910000000007</v>
      </c>
      <c r="F13352" s="2">
        <v>14.360469999999999</v>
      </c>
      <c r="G13352" s="2">
        <v>2.8754729999999999</v>
      </c>
      <c r="H13352" s="2">
        <v>2.9283220000000001</v>
      </c>
      <c r="J13352" s="2">
        <v>14.36328</v>
      </c>
      <c r="K13352" s="2">
        <v>0.87525699999999995</v>
      </c>
      <c r="L13352" s="2">
        <v>0.156028</v>
      </c>
    </row>
    <row r="13353" spans="1:12" x14ac:dyDescent="0.2">
      <c r="A13353" s="2">
        <v>14.36398</v>
      </c>
      <c r="B13353" s="2">
        <v>31.621110000000002</v>
      </c>
      <c r="C13353" s="2">
        <v>60.130279999999999</v>
      </c>
      <c r="D13353" s="2">
        <v>9.4895969999999998</v>
      </c>
      <c r="F13353" s="2">
        <v>14.36117</v>
      </c>
      <c r="G13353" s="2">
        <v>2.8780749999999999</v>
      </c>
      <c r="H13353" s="2">
        <v>2.930237</v>
      </c>
      <c r="J13353" s="2">
        <v>14.36398</v>
      </c>
      <c r="K13353" s="2">
        <v>0.87620100000000001</v>
      </c>
      <c r="L13353" s="2">
        <v>0.15682199999999999</v>
      </c>
    </row>
    <row r="13354" spans="1:12" x14ac:dyDescent="0.2">
      <c r="A13354" s="2">
        <v>14.36468</v>
      </c>
      <c r="B13354" s="2">
        <v>31.62312</v>
      </c>
      <c r="C13354" s="2">
        <v>60.281410000000001</v>
      </c>
      <c r="D13354" s="2">
        <v>9.5039639999999999</v>
      </c>
      <c r="F13354" s="2">
        <v>14.36187</v>
      </c>
      <c r="G13354" s="2">
        <v>2.8804470000000002</v>
      </c>
      <c r="H13354" s="2">
        <v>2.932877</v>
      </c>
      <c r="J13354" s="2">
        <v>14.36468</v>
      </c>
      <c r="K13354" s="2">
        <v>0.87723300000000004</v>
      </c>
      <c r="L13354" s="2">
        <v>0.157419</v>
      </c>
    </row>
    <row r="13355" spans="1:12" x14ac:dyDescent="0.2">
      <c r="A13355" s="2">
        <v>14.36538</v>
      </c>
      <c r="B13355" s="2">
        <v>31.62585</v>
      </c>
      <c r="C13355" s="2">
        <v>60.432839999999999</v>
      </c>
      <c r="D13355" s="2">
        <v>9.5175509999999992</v>
      </c>
      <c r="F13355" s="2">
        <v>14.362579999999999</v>
      </c>
      <c r="G13355" s="2">
        <v>2.8828960000000001</v>
      </c>
      <c r="H13355" s="2">
        <v>2.9353180000000001</v>
      </c>
      <c r="J13355" s="2">
        <v>14.36538</v>
      </c>
      <c r="K13355" s="2">
        <v>0.87810900000000003</v>
      </c>
      <c r="L13355" s="2">
        <v>0.15759300000000001</v>
      </c>
    </row>
    <row r="13356" spans="1:12" x14ac:dyDescent="0.2">
      <c r="A13356" s="2">
        <v>14.36608</v>
      </c>
      <c r="B13356" s="2">
        <v>31.628769999999999</v>
      </c>
      <c r="C13356" s="2">
        <v>60.583449999999999</v>
      </c>
      <c r="D13356" s="2">
        <v>9.5318020000000008</v>
      </c>
      <c r="F13356" s="2">
        <v>14.36328</v>
      </c>
      <c r="G13356" s="2">
        <v>2.8854980000000001</v>
      </c>
      <c r="H13356" s="2">
        <v>2.9373860000000001</v>
      </c>
      <c r="J13356" s="2">
        <v>14.36608</v>
      </c>
      <c r="K13356" s="2">
        <v>0.87926800000000005</v>
      </c>
      <c r="L13356" s="2">
        <v>0.157502</v>
      </c>
    </row>
    <row r="13357" spans="1:12" x14ac:dyDescent="0.2">
      <c r="A13357" s="2">
        <v>14.36678</v>
      </c>
      <c r="B13357" s="2">
        <v>31.631329999999998</v>
      </c>
      <c r="C13357" s="2">
        <v>60.733800000000002</v>
      </c>
      <c r="D13357" s="2">
        <v>9.5464749999999992</v>
      </c>
      <c r="F13357" s="2">
        <v>14.36398</v>
      </c>
      <c r="G13357" s="2">
        <v>2.8881299999999999</v>
      </c>
      <c r="H13357" s="2">
        <v>2.939476</v>
      </c>
      <c r="J13357" s="2">
        <v>14.36678</v>
      </c>
      <c r="K13357" s="2">
        <v>0.880602</v>
      </c>
      <c r="L13357" s="2">
        <v>0.157329</v>
      </c>
    </row>
    <row r="13358" spans="1:12" x14ac:dyDescent="0.2">
      <c r="A13358" s="2">
        <v>14.36748</v>
      </c>
      <c r="B13358" s="2">
        <v>31.634650000000001</v>
      </c>
      <c r="C13358" s="2">
        <v>60.88391</v>
      </c>
      <c r="D13358" s="2">
        <v>9.5610920000000004</v>
      </c>
      <c r="F13358" s="2">
        <v>14.36468</v>
      </c>
      <c r="G13358" s="2">
        <v>2.8899460000000001</v>
      </c>
      <c r="H13358" s="2">
        <v>2.9417420000000001</v>
      </c>
      <c r="J13358" s="2">
        <v>14.36748</v>
      </c>
      <c r="K13358" s="2">
        <v>0.88192499999999996</v>
      </c>
      <c r="L13358" s="2">
        <v>0.15778900000000001</v>
      </c>
    </row>
    <row r="13359" spans="1:12" x14ac:dyDescent="0.2">
      <c r="A13359" s="2">
        <v>14.36819</v>
      </c>
      <c r="B13359" s="2">
        <v>31.637239999999998</v>
      </c>
      <c r="C13359" s="2">
        <v>61.033149999999999</v>
      </c>
      <c r="D13359" s="2">
        <v>9.575977</v>
      </c>
      <c r="F13359" s="2">
        <v>14.36538</v>
      </c>
      <c r="G13359" s="2">
        <v>2.8917769999999998</v>
      </c>
      <c r="H13359" s="2">
        <v>2.9442210000000002</v>
      </c>
      <c r="J13359" s="2">
        <v>14.36819</v>
      </c>
      <c r="K13359" s="2">
        <v>0.88302999999999998</v>
      </c>
      <c r="L13359" s="2">
        <v>0.15834300000000001</v>
      </c>
    </row>
    <row r="13360" spans="1:12" x14ac:dyDescent="0.2">
      <c r="A13360" s="2">
        <v>14.36889</v>
      </c>
      <c r="B13360" s="2">
        <v>31.639379999999999</v>
      </c>
      <c r="C13360" s="2">
        <v>61.182580000000002</v>
      </c>
      <c r="D13360" s="2">
        <v>9.5911740000000005</v>
      </c>
      <c r="F13360" s="2">
        <v>14.36608</v>
      </c>
      <c r="G13360" s="2">
        <v>2.8938519999999999</v>
      </c>
      <c r="H13360" s="2">
        <v>2.9468230000000002</v>
      </c>
      <c r="J13360" s="2">
        <v>14.36889</v>
      </c>
      <c r="K13360" s="2">
        <v>0.88381600000000005</v>
      </c>
      <c r="L13360" s="2">
        <v>0.15887200000000001</v>
      </c>
    </row>
    <row r="13361" spans="1:12" x14ac:dyDescent="0.2">
      <c r="A13361" s="2">
        <v>14.369590000000001</v>
      </c>
      <c r="B13361" s="2">
        <v>31.642019999999999</v>
      </c>
      <c r="C13361" s="2">
        <v>61.333260000000003</v>
      </c>
      <c r="D13361" s="2">
        <v>9.6062879999999993</v>
      </c>
      <c r="F13361" s="2">
        <v>14.36678</v>
      </c>
      <c r="G13361" s="2">
        <v>2.8962780000000001</v>
      </c>
      <c r="H13361" s="2">
        <v>2.948753</v>
      </c>
      <c r="J13361" s="2">
        <v>14.369590000000001</v>
      </c>
      <c r="K13361" s="2">
        <v>0.88468000000000002</v>
      </c>
      <c r="L13361" s="2">
        <v>0.15965399999999999</v>
      </c>
    </row>
    <row r="13362" spans="1:12" x14ac:dyDescent="0.2">
      <c r="A13362" s="2">
        <v>14.370290000000001</v>
      </c>
      <c r="B13362" s="2">
        <v>31.64526</v>
      </c>
      <c r="C13362" s="2">
        <v>61.482880000000002</v>
      </c>
      <c r="D13362" s="2">
        <v>9.6210740000000001</v>
      </c>
      <c r="F13362" s="2">
        <v>14.36748</v>
      </c>
      <c r="G13362" s="2">
        <v>2.898682</v>
      </c>
      <c r="H13362" s="2">
        <v>2.9506679999999998</v>
      </c>
      <c r="J13362" s="2">
        <v>14.370290000000001</v>
      </c>
      <c r="K13362" s="2">
        <v>0.885181</v>
      </c>
      <c r="L13362" s="2">
        <v>0.160633</v>
      </c>
    </row>
    <row r="13363" spans="1:12" x14ac:dyDescent="0.2">
      <c r="A13363" s="2">
        <v>14.370990000000001</v>
      </c>
      <c r="B13363" s="2">
        <v>31.647849999999998</v>
      </c>
      <c r="C13363" s="2">
        <v>61.632240000000003</v>
      </c>
      <c r="D13363" s="2">
        <v>9.6356380000000001</v>
      </c>
      <c r="F13363" s="2">
        <v>14.36819</v>
      </c>
      <c r="G13363" s="2">
        <v>2.9013749999999998</v>
      </c>
      <c r="H13363" s="2">
        <v>2.9528270000000001</v>
      </c>
      <c r="J13363" s="2">
        <v>14.370990000000001</v>
      </c>
      <c r="K13363" s="2">
        <v>0.88566800000000001</v>
      </c>
      <c r="L13363" s="2">
        <v>0.16143399999999999</v>
      </c>
    </row>
    <row r="13364" spans="1:12" x14ac:dyDescent="0.2">
      <c r="A13364" s="2">
        <v>14.371689999999999</v>
      </c>
      <c r="B13364" s="2">
        <v>31.650279999999999</v>
      </c>
      <c r="C13364" s="2">
        <v>61.781790000000001</v>
      </c>
      <c r="D13364" s="2">
        <v>9.6502940000000006</v>
      </c>
      <c r="F13364" s="2">
        <v>14.36889</v>
      </c>
      <c r="G13364" s="2">
        <v>2.90361</v>
      </c>
      <c r="H13364" s="2">
        <v>2.9552079999999998</v>
      </c>
      <c r="J13364" s="2">
        <v>14.371689999999999</v>
      </c>
      <c r="K13364" s="2">
        <v>0.88630699999999996</v>
      </c>
      <c r="L13364" s="2">
        <v>0.16233400000000001</v>
      </c>
    </row>
    <row r="13365" spans="1:12" x14ac:dyDescent="0.2">
      <c r="A13365" s="2">
        <v>14.372389999999999</v>
      </c>
      <c r="B13365" s="2">
        <v>31.65296</v>
      </c>
      <c r="C13365" s="2">
        <v>61.931989999999999</v>
      </c>
      <c r="D13365" s="2">
        <v>9.664828</v>
      </c>
      <c r="F13365" s="2">
        <v>14.369590000000001</v>
      </c>
      <c r="G13365" s="2">
        <v>2.9059599999999999</v>
      </c>
      <c r="H13365" s="2">
        <v>2.9578700000000002</v>
      </c>
      <c r="J13365" s="2">
        <v>14.372389999999999</v>
      </c>
      <c r="K13365" s="2">
        <v>0.88730799999999999</v>
      </c>
      <c r="L13365" s="2">
        <v>0.163101</v>
      </c>
    </row>
    <row r="13366" spans="1:12" x14ac:dyDescent="0.2">
      <c r="A13366" s="2">
        <v>14.373100000000001</v>
      </c>
      <c r="B13366" s="2">
        <v>31.65568</v>
      </c>
      <c r="C13366" s="2">
        <v>62.082439999999998</v>
      </c>
      <c r="D13366" s="2">
        <v>9.6795760000000008</v>
      </c>
      <c r="F13366" s="2">
        <v>14.370290000000001</v>
      </c>
      <c r="G13366" s="2">
        <v>2.9087519999999998</v>
      </c>
      <c r="H13366" s="2">
        <v>2.9600300000000002</v>
      </c>
      <c r="J13366" s="2">
        <v>14.373100000000001</v>
      </c>
      <c r="K13366" s="2">
        <v>0.888405</v>
      </c>
      <c r="L13366" s="2">
        <v>0.16361300000000001</v>
      </c>
    </row>
    <row r="13367" spans="1:12" x14ac:dyDescent="0.2">
      <c r="A13367" s="2">
        <v>14.373799999999999</v>
      </c>
      <c r="B13367" s="2">
        <v>31.658809999999999</v>
      </c>
      <c r="C13367" s="2">
        <v>62.232579999999999</v>
      </c>
      <c r="D13367" s="2">
        <v>9.6944839999999992</v>
      </c>
      <c r="F13367" s="2">
        <v>14.370990000000001</v>
      </c>
      <c r="G13367" s="2">
        <v>2.911324</v>
      </c>
      <c r="H13367" s="2">
        <v>2.962898</v>
      </c>
      <c r="J13367" s="2">
        <v>14.373799999999999</v>
      </c>
      <c r="K13367" s="2">
        <v>0.88947100000000001</v>
      </c>
      <c r="L13367" s="2">
        <v>0.164018</v>
      </c>
    </row>
    <row r="13368" spans="1:12" x14ac:dyDescent="0.2">
      <c r="A13368" s="2">
        <v>14.374499999999999</v>
      </c>
      <c r="B13368" s="2">
        <v>31.661840000000002</v>
      </c>
      <c r="C13368" s="2">
        <v>62.382510000000003</v>
      </c>
      <c r="D13368" s="2">
        <v>9.7088579999999993</v>
      </c>
      <c r="F13368" s="2">
        <v>14.371689999999999</v>
      </c>
      <c r="G13368" s="2">
        <v>2.9139789999999999</v>
      </c>
      <c r="H13368" s="2">
        <v>2.9657749999999998</v>
      </c>
      <c r="J13368" s="2">
        <v>14.374499999999999</v>
      </c>
      <c r="K13368" s="2">
        <v>0.890598</v>
      </c>
      <c r="L13368" s="2">
        <v>0.164606</v>
      </c>
    </row>
    <row r="13369" spans="1:12" x14ac:dyDescent="0.2">
      <c r="A13369" s="2">
        <v>14.3752</v>
      </c>
      <c r="B13369" s="2">
        <v>31.664809999999999</v>
      </c>
      <c r="C13369" s="2">
        <v>62.532910000000001</v>
      </c>
      <c r="D13369" s="2">
        <v>9.723293</v>
      </c>
      <c r="F13369" s="2">
        <v>14.372389999999999</v>
      </c>
      <c r="G13369" s="2">
        <v>2.9166029999999998</v>
      </c>
      <c r="H13369" s="2">
        <v>2.9684979999999999</v>
      </c>
      <c r="J13369" s="2">
        <v>14.3752</v>
      </c>
      <c r="K13369" s="2">
        <v>0.89168199999999997</v>
      </c>
      <c r="L13369" s="2">
        <v>0.164935</v>
      </c>
    </row>
    <row r="13370" spans="1:12" x14ac:dyDescent="0.2">
      <c r="A13370" s="2">
        <v>14.3759</v>
      </c>
      <c r="B13370" s="2">
        <v>31.668019999999999</v>
      </c>
      <c r="C13370" s="2">
        <v>62.683700000000002</v>
      </c>
      <c r="D13370" s="2">
        <v>9.7376050000000003</v>
      </c>
      <c r="F13370" s="2">
        <v>14.373100000000001</v>
      </c>
      <c r="G13370" s="2">
        <v>2.9189910000000001</v>
      </c>
      <c r="H13370" s="2">
        <v>2.971184</v>
      </c>
      <c r="J13370" s="2">
        <v>14.3759</v>
      </c>
      <c r="K13370" s="2">
        <v>0.89273599999999997</v>
      </c>
      <c r="L13370" s="2">
        <v>0.16542499999999999</v>
      </c>
    </row>
    <row r="13371" spans="1:12" x14ac:dyDescent="0.2">
      <c r="A13371" s="2">
        <v>14.3766</v>
      </c>
      <c r="B13371" s="2">
        <v>31.67116</v>
      </c>
      <c r="C13371" s="2">
        <v>62.834600000000002</v>
      </c>
      <c r="D13371" s="2">
        <v>9.7523149999999994</v>
      </c>
      <c r="F13371" s="2">
        <v>14.373799999999999</v>
      </c>
      <c r="G13371" s="2">
        <v>2.9218060000000001</v>
      </c>
      <c r="H13371" s="2">
        <v>2.973595</v>
      </c>
      <c r="J13371" s="2">
        <v>14.3766</v>
      </c>
      <c r="K13371" s="2">
        <v>0.89375099999999996</v>
      </c>
      <c r="L13371" s="2">
        <v>0.16581399999999999</v>
      </c>
    </row>
    <row r="13372" spans="1:12" x14ac:dyDescent="0.2">
      <c r="A13372" s="2">
        <v>14.3773</v>
      </c>
      <c r="B13372" s="2">
        <v>31.674320000000002</v>
      </c>
      <c r="C13372" s="2">
        <v>62.985259999999997</v>
      </c>
      <c r="D13372" s="2">
        <v>9.7674509999999994</v>
      </c>
      <c r="F13372" s="2">
        <v>14.374499999999999</v>
      </c>
      <c r="G13372" s="2">
        <v>2.9239809999999999</v>
      </c>
      <c r="H13372" s="2">
        <v>2.9758830000000001</v>
      </c>
      <c r="J13372" s="2">
        <v>14.3773</v>
      </c>
      <c r="K13372" s="2">
        <v>0.89494099999999999</v>
      </c>
      <c r="L13372" s="2">
        <v>0.16631000000000001</v>
      </c>
    </row>
    <row r="13373" spans="1:12" x14ac:dyDescent="0.2">
      <c r="A13373" s="2">
        <v>14.37801</v>
      </c>
      <c r="B13373" s="2">
        <v>31.677659999999999</v>
      </c>
      <c r="C13373" s="2">
        <v>63.136740000000003</v>
      </c>
      <c r="D13373" s="2">
        <v>9.7826419999999992</v>
      </c>
      <c r="F13373" s="2">
        <v>14.3752</v>
      </c>
      <c r="G13373" s="2">
        <v>2.9261170000000001</v>
      </c>
      <c r="H13373" s="2">
        <v>2.9779049999999998</v>
      </c>
      <c r="J13373" s="2">
        <v>14.37801</v>
      </c>
      <c r="K13373" s="2">
        <v>0.89619599999999999</v>
      </c>
      <c r="L13373" s="2">
        <v>0.16644600000000001</v>
      </c>
    </row>
    <row r="13374" spans="1:12" x14ac:dyDescent="0.2">
      <c r="A13374" s="2">
        <v>14.37871</v>
      </c>
      <c r="B13374" s="2">
        <v>31.680859999999999</v>
      </c>
      <c r="C13374" s="2">
        <v>63.287269999999999</v>
      </c>
      <c r="D13374" s="2">
        <v>9.7978699999999996</v>
      </c>
      <c r="F13374" s="2">
        <v>14.3759</v>
      </c>
      <c r="G13374" s="2">
        <v>2.9283220000000001</v>
      </c>
      <c r="H13374" s="2">
        <v>2.9796749999999999</v>
      </c>
      <c r="J13374" s="2">
        <v>14.37871</v>
      </c>
      <c r="K13374" s="2">
        <v>0.89729899999999996</v>
      </c>
      <c r="L13374" s="2">
        <v>0.16683000000000001</v>
      </c>
    </row>
    <row r="13375" spans="1:12" x14ac:dyDescent="0.2">
      <c r="A13375" s="2">
        <v>14.37941</v>
      </c>
      <c r="B13375" s="2">
        <v>31.683879999999998</v>
      </c>
      <c r="C13375" s="2">
        <v>63.437620000000003</v>
      </c>
      <c r="D13375" s="2">
        <v>9.8125339999999994</v>
      </c>
      <c r="F13375" s="2">
        <v>14.3766</v>
      </c>
      <c r="G13375" s="2">
        <v>2.930237</v>
      </c>
      <c r="H13375" s="2">
        <v>2.981392</v>
      </c>
      <c r="J13375" s="2">
        <v>14.37941</v>
      </c>
      <c r="K13375" s="2">
        <v>0.89810900000000005</v>
      </c>
      <c r="L13375" s="2">
        <v>0.16759399999999999</v>
      </c>
    </row>
    <row r="13376" spans="1:12" x14ac:dyDescent="0.2">
      <c r="A13376" s="2">
        <v>14.38011</v>
      </c>
      <c r="B13376" s="2">
        <v>31.68695</v>
      </c>
      <c r="C13376" s="2">
        <v>63.588839999999998</v>
      </c>
      <c r="D13376" s="2">
        <v>9.8273569999999992</v>
      </c>
      <c r="F13376" s="2">
        <v>14.3773</v>
      </c>
      <c r="G13376" s="2">
        <v>2.932877</v>
      </c>
      <c r="H13376" s="2">
        <v>2.9834209999999999</v>
      </c>
      <c r="J13376" s="2">
        <v>14.38011</v>
      </c>
      <c r="K13376" s="2">
        <v>0.89902300000000002</v>
      </c>
      <c r="L13376" s="2">
        <v>0.16813</v>
      </c>
    </row>
    <row r="13377" spans="1:12" x14ac:dyDescent="0.2">
      <c r="A13377" s="2">
        <v>14.38081</v>
      </c>
      <c r="B13377" s="2">
        <v>31.690390000000001</v>
      </c>
      <c r="C13377" s="2">
        <v>63.73856</v>
      </c>
      <c r="D13377" s="2">
        <v>9.8423339999999993</v>
      </c>
      <c r="F13377" s="2">
        <v>14.37801</v>
      </c>
      <c r="G13377" s="2">
        <v>2.9353180000000001</v>
      </c>
      <c r="H13377" s="2">
        <v>2.9861369999999998</v>
      </c>
      <c r="J13377" s="2">
        <v>14.38081</v>
      </c>
      <c r="K13377" s="2">
        <v>0.90013900000000002</v>
      </c>
      <c r="L13377" s="2">
        <v>0.168458</v>
      </c>
    </row>
    <row r="13378" spans="1:12" x14ac:dyDescent="0.2">
      <c r="A13378" s="2">
        <v>14.38151</v>
      </c>
      <c r="B13378" s="2">
        <v>31.693899999999999</v>
      </c>
      <c r="C13378" s="2">
        <v>63.886719999999997</v>
      </c>
      <c r="D13378" s="2">
        <v>9.8576390000000007</v>
      </c>
      <c r="F13378" s="2">
        <v>14.37871</v>
      </c>
      <c r="G13378" s="2">
        <v>2.9373860000000001</v>
      </c>
      <c r="H13378" s="2">
        <v>2.9886629999999998</v>
      </c>
      <c r="J13378" s="2">
        <v>14.38151</v>
      </c>
      <c r="K13378" s="2">
        <v>0.90090400000000004</v>
      </c>
      <c r="L13378" s="2">
        <v>0.16892699999999999</v>
      </c>
    </row>
    <row r="13379" spans="1:12" x14ac:dyDescent="0.2">
      <c r="A13379" s="2">
        <v>14.382210000000001</v>
      </c>
      <c r="B13379" s="2">
        <v>31.69755</v>
      </c>
      <c r="C13379" s="2">
        <v>64.022000000000006</v>
      </c>
      <c r="D13379" s="2">
        <v>9.8730729999999998</v>
      </c>
      <c r="F13379" s="2">
        <v>14.37941</v>
      </c>
      <c r="G13379" s="2">
        <v>2.939476</v>
      </c>
      <c r="H13379" s="2">
        <v>2.9913859999999999</v>
      </c>
      <c r="J13379" s="2">
        <v>14.382210000000001</v>
      </c>
      <c r="K13379" s="2">
        <v>0.90166299999999999</v>
      </c>
      <c r="L13379" s="2">
        <v>0.16936000000000001</v>
      </c>
    </row>
    <row r="13380" spans="1:12" x14ac:dyDescent="0.2">
      <c r="A13380" s="2">
        <v>14.38292</v>
      </c>
      <c r="B13380" s="2">
        <v>31.70139</v>
      </c>
      <c r="C13380" s="2">
        <v>64.15352</v>
      </c>
      <c r="D13380" s="2">
        <v>9.8881259999999997</v>
      </c>
      <c r="F13380" s="2">
        <v>14.38011</v>
      </c>
      <c r="G13380" s="2">
        <v>2.9417420000000001</v>
      </c>
      <c r="H13380" s="2">
        <v>2.9937589999999998</v>
      </c>
      <c r="J13380" s="2">
        <v>14.38292</v>
      </c>
      <c r="K13380" s="2">
        <v>0.90272300000000005</v>
      </c>
      <c r="L13380" s="2">
        <v>0.169626</v>
      </c>
    </row>
    <row r="13381" spans="1:12" x14ac:dyDescent="0.2">
      <c r="A13381" s="2">
        <v>14.383620000000001</v>
      </c>
      <c r="B13381" s="2">
        <v>31.704889999999999</v>
      </c>
      <c r="C13381" s="2">
        <v>64.291650000000004</v>
      </c>
      <c r="D13381" s="2">
        <v>9.9031559999999992</v>
      </c>
      <c r="F13381" s="2">
        <v>14.38081</v>
      </c>
      <c r="G13381" s="2">
        <v>2.9442210000000002</v>
      </c>
      <c r="H13381" s="2">
        <v>2.995438</v>
      </c>
      <c r="J13381" s="2">
        <v>14.383620000000001</v>
      </c>
      <c r="K13381" s="2">
        <v>0.90363499999999997</v>
      </c>
      <c r="L13381" s="2">
        <v>0.169682</v>
      </c>
    </row>
    <row r="13382" spans="1:12" x14ac:dyDescent="0.2">
      <c r="A13382" s="2">
        <v>14.384320000000001</v>
      </c>
      <c r="B13382" s="2">
        <v>31.708449999999999</v>
      </c>
      <c r="C13382" s="2">
        <v>64.438019999999995</v>
      </c>
      <c r="D13382" s="2">
        <v>9.9178420000000003</v>
      </c>
      <c r="F13382" s="2">
        <v>14.38151</v>
      </c>
      <c r="G13382" s="2">
        <v>2.9468230000000002</v>
      </c>
      <c r="H13382" s="2">
        <v>2.997627</v>
      </c>
      <c r="J13382" s="2">
        <v>14.384320000000001</v>
      </c>
      <c r="K13382" s="2">
        <v>0.90430100000000002</v>
      </c>
      <c r="L13382" s="2">
        <v>0.16962099999999999</v>
      </c>
    </row>
    <row r="13383" spans="1:12" x14ac:dyDescent="0.2">
      <c r="A13383" s="2">
        <v>14.385020000000001</v>
      </c>
      <c r="B13383" s="2">
        <v>31.711839999999999</v>
      </c>
      <c r="C13383" s="2">
        <v>64.588040000000007</v>
      </c>
      <c r="D13383" s="2">
        <v>9.9327500000000004</v>
      </c>
      <c r="F13383" s="2">
        <v>14.382210000000001</v>
      </c>
      <c r="G13383" s="2">
        <v>2.948753</v>
      </c>
      <c r="H13383" s="2">
        <v>3.0008539999999999</v>
      </c>
      <c r="J13383" s="2">
        <v>14.385020000000001</v>
      </c>
      <c r="K13383" s="2">
        <v>0.90519499999999997</v>
      </c>
      <c r="L13383" s="2">
        <v>0.16966700000000001</v>
      </c>
    </row>
    <row r="13384" spans="1:12" x14ac:dyDescent="0.2">
      <c r="A13384" s="2">
        <v>14.385719999999999</v>
      </c>
      <c r="B13384" s="2">
        <v>31.715209999999999</v>
      </c>
      <c r="C13384" s="2">
        <v>64.738889999999998</v>
      </c>
      <c r="D13384" s="2">
        <v>9.9479550000000003</v>
      </c>
      <c r="F13384" s="2">
        <v>14.38292</v>
      </c>
      <c r="G13384" s="2">
        <v>2.9506679999999998</v>
      </c>
      <c r="H13384" s="2">
        <v>3.003136</v>
      </c>
      <c r="J13384" s="2">
        <v>14.385719999999999</v>
      </c>
      <c r="K13384" s="2">
        <v>0.90630900000000003</v>
      </c>
      <c r="L13384" s="2">
        <v>0.169991</v>
      </c>
    </row>
    <row r="13385" spans="1:12" x14ac:dyDescent="0.2">
      <c r="A13385" s="2">
        <v>14.386419999999999</v>
      </c>
      <c r="B13385" s="2">
        <v>31.719090000000001</v>
      </c>
      <c r="C13385" s="2">
        <v>64.889880000000005</v>
      </c>
      <c r="D13385" s="2">
        <v>9.9636259999999996</v>
      </c>
      <c r="F13385" s="2">
        <v>14.383620000000001</v>
      </c>
      <c r="G13385" s="2">
        <v>2.9528270000000001</v>
      </c>
      <c r="H13385" s="2">
        <v>3.0049589999999999</v>
      </c>
      <c r="J13385" s="2">
        <v>14.386419999999999</v>
      </c>
      <c r="K13385" s="2">
        <v>0.90762500000000002</v>
      </c>
      <c r="L13385" s="2">
        <v>0.170129</v>
      </c>
    </row>
    <row r="13386" spans="1:12" x14ac:dyDescent="0.2">
      <c r="A13386" s="2">
        <v>14.387119999999999</v>
      </c>
      <c r="B13386" s="2">
        <v>31.72307</v>
      </c>
      <c r="C13386" s="2">
        <v>65.040769999999995</v>
      </c>
      <c r="D13386" s="2">
        <v>9.9792590000000008</v>
      </c>
      <c r="F13386" s="2">
        <v>14.384320000000001</v>
      </c>
      <c r="G13386" s="2">
        <v>2.9552079999999998</v>
      </c>
      <c r="H13386" s="2">
        <v>3.0071870000000001</v>
      </c>
      <c r="J13386" s="2">
        <v>14.387119999999999</v>
      </c>
      <c r="K13386" s="2">
        <v>0.90851999999999999</v>
      </c>
      <c r="L13386" s="2">
        <v>0.17049800000000001</v>
      </c>
    </row>
    <row r="13387" spans="1:12" x14ac:dyDescent="0.2">
      <c r="A13387" s="2">
        <v>14.38782</v>
      </c>
      <c r="B13387" s="2">
        <v>31.726929999999999</v>
      </c>
      <c r="C13387" s="2">
        <v>65.192099999999996</v>
      </c>
      <c r="D13387" s="2">
        <v>9.9949139999999996</v>
      </c>
      <c r="F13387" s="2">
        <v>14.385020000000001</v>
      </c>
      <c r="G13387" s="2">
        <v>2.9578700000000002</v>
      </c>
      <c r="H13387" s="2">
        <v>3.0095900000000002</v>
      </c>
      <c r="J13387" s="2">
        <v>14.38782</v>
      </c>
      <c r="K13387" s="2">
        <v>0.90923900000000002</v>
      </c>
      <c r="L13387" s="2">
        <v>0.17110800000000001</v>
      </c>
    </row>
    <row r="13388" spans="1:12" x14ac:dyDescent="0.2">
      <c r="A13388" s="2">
        <v>14.388529999999999</v>
      </c>
      <c r="B13388" s="2">
        <v>31.730419999999999</v>
      </c>
      <c r="C13388" s="2">
        <v>65.342709999999997</v>
      </c>
      <c r="D13388" s="2">
        <v>10.010389999999999</v>
      </c>
      <c r="F13388" s="2">
        <v>14.385719999999999</v>
      </c>
      <c r="G13388" s="2">
        <v>2.9600300000000002</v>
      </c>
      <c r="H13388" s="2">
        <v>3.0127030000000001</v>
      </c>
      <c r="J13388" s="2">
        <v>14.388529999999999</v>
      </c>
      <c r="K13388" s="2">
        <v>0.91008199999999995</v>
      </c>
      <c r="L13388" s="2">
        <v>0.17188400000000001</v>
      </c>
    </row>
    <row r="13389" spans="1:12" x14ac:dyDescent="0.2">
      <c r="A13389" s="2">
        <v>14.38923</v>
      </c>
      <c r="B13389" s="2">
        <v>31.733789999999999</v>
      </c>
      <c r="C13389" s="2">
        <v>65.492940000000004</v>
      </c>
      <c r="D13389" s="2">
        <v>10.025230000000001</v>
      </c>
      <c r="F13389" s="2">
        <v>14.386419999999999</v>
      </c>
      <c r="G13389" s="2">
        <v>2.962898</v>
      </c>
      <c r="H13389" s="2">
        <v>3.0148239999999999</v>
      </c>
      <c r="J13389" s="2">
        <v>14.38923</v>
      </c>
      <c r="K13389" s="2">
        <v>0.91109499999999999</v>
      </c>
      <c r="L13389" s="2">
        <v>0.17283200000000001</v>
      </c>
    </row>
    <row r="13390" spans="1:12" x14ac:dyDescent="0.2">
      <c r="A13390" s="2">
        <v>14.38993</v>
      </c>
      <c r="B13390" s="2">
        <v>31.73724</v>
      </c>
      <c r="C13390" s="2">
        <v>65.642560000000003</v>
      </c>
      <c r="D13390" s="2">
        <v>10.04091</v>
      </c>
      <c r="F13390" s="2">
        <v>14.387119999999999</v>
      </c>
      <c r="G13390" s="2">
        <v>2.9657749999999998</v>
      </c>
      <c r="H13390" s="2">
        <v>3.0173649999999999</v>
      </c>
      <c r="J13390" s="2">
        <v>14.38993</v>
      </c>
      <c r="K13390" s="2">
        <v>0.91245100000000001</v>
      </c>
      <c r="L13390" s="2">
        <v>0.17335600000000001</v>
      </c>
    </row>
    <row r="13391" spans="1:12" x14ac:dyDescent="0.2">
      <c r="A13391" s="2">
        <v>14.39063</v>
      </c>
      <c r="B13391" s="2">
        <v>31.740939999999998</v>
      </c>
      <c r="C13391" s="2">
        <v>65.792559999999995</v>
      </c>
      <c r="D13391" s="2">
        <v>10.057130000000001</v>
      </c>
      <c r="F13391" s="2">
        <v>14.38782</v>
      </c>
      <c r="G13391" s="2">
        <v>2.9684979999999999</v>
      </c>
      <c r="H13391" s="2">
        <v>3.0197910000000001</v>
      </c>
      <c r="J13391" s="2">
        <v>14.39063</v>
      </c>
      <c r="K13391" s="2">
        <v>0.91349400000000003</v>
      </c>
      <c r="L13391" s="2">
        <v>0.173293</v>
      </c>
    </row>
    <row r="13392" spans="1:12" x14ac:dyDescent="0.2">
      <c r="A13392" s="2">
        <v>14.39133</v>
      </c>
      <c r="B13392" s="2">
        <v>31.744769999999999</v>
      </c>
      <c r="C13392" s="2">
        <v>65.942019999999999</v>
      </c>
      <c r="D13392" s="2">
        <v>10.07292</v>
      </c>
      <c r="F13392" s="2">
        <v>14.388529999999999</v>
      </c>
      <c r="G13392" s="2">
        <v>2.971184</v>
      </c>
      <c r="H13392" s="2">
        <v>3.0220180000000001</v>
      </c>
      <c r="J13392" s="2">
        <v>14.39133</v>
      </c>
      <c r="K13392" s="2">
        <v>0.913601</v>
      </c>
      <c r="L13392" s="2">
        <v>0.173817</v>
      </c>
    </row>
    <row r="13393" spans="1:12" x14ac:dyDescent="0.2">
      <c r="A13393" s="2">
        <v>14.39203</v>
      </c>
      <c r="B13393" s="2">
        <v>31.748729999999998</v>
      </c>
      <c r="C13393" s="2">
        <v>66.090710000000001</v>
      </c>
      <c r="D13393" s="2">
        <v>10.0891</v>
      </c>
      <c r="F13393" s="2">
        <v>14.38923</v>
      </c>
      <c r="G13393" s="2">
        <v>2.973595</v>
      </c>
      <c r="H13393" s="2">
        <v>3.024597</v>
      </c>
      <c r="J13393" s="2">
        <v>14.39203</v>
      </c>
      <c r="K13393" s="2">
        <v>0.91409899999999999</v>
      </c>
      <c r="L13393" s="2">
        <v>0.17402599999999999</v>
      </c>
    </row>
    <row r="13394" spans="1:12" x14ac:dyDescent="0.2">
      <c r="A13394" s="2">
        <v>14.39273</v>
      </c>
      <c r="B13394" s="2">
        <v>31.75264</v>
      </c>
      <c r="C13394" s="2">
        <v>66.238169999999997</v>
      </c>
      <c r="D13394" s="2">
        <v>10.10478</v>
      </c>
      <c r="F13394" s="2">
        <v>14.38993</v>
      </c>
      <c r="G13394" s="2">
        <v>2.9758830000000001</v>
      </c>
      <c r="H13394" s="2">
        <v>3.0274960000000002</v>
      </c>
      <c r="J13394" s="2">
        <v>14.39273</v>
      </c>
      <c r="K13394" s="2">
        <v>0.91498900000000005</v>
      </c>
      <c r="L13394" s="2">
        <v>0.17383100000000001</v>
      </c>
    </row>
    <row r="13395" spans="1:12" x14ac:dyDescent="0.2">
      <c r="A13395" s="2">
        <v>14.39344</v>
      </c>
      <c r="B13395" s="2">
        <v>31.756910000000001</v>
      </c>
      <c r="C13395" s="2">
        <v>66.385220000000004</v>
      </c>
      <c r="D13395" s="2">
        <v>10.12072</v>
      </c>
      <c r="F13395" s="2">
        <v>14.39063</v>
      </c>
      <c r="G13395" s="2">
        <v>2.9779049999999998</v>
      </c>
      <c r="H13395" s="2">
        <v>3.0292819999999998</v>
      </c>
      <c r="J13395" s="2">
        <v>14.39344</v>
      </c>
      <c r="K13395" s="2">
        <v>0.91557900000000003</v>
      </c>
      <c r="L13395" s="2">
        <v>0.174397</v>
      </c>
    </row>
    <row r="13396" spans="1:12" x14ac:dyDescent="0.2">
      <c r="A13396" s="2">
        <v>14.39414</v>
      </c>
      <c r="B13396" s="2">
        <v>31.761279999999999</v>
      </c>
      <c r="C13396" s="2">
        <v>66.532030000000006</v>
      </c>
      <c r="D13396" s="2">
        <v>10.13668</v>
      </c>
      <c r="F13396" s="2">
        <v>14.39133</v>
      </c>
      <c r="G13396" s="2">
        <v>2.9796749999999999</v>
      </c>
      <c r="H13396" s="2">
        <v>3.0308069999999998</v>
      </c>
      <c r="J13396" s="2">
        <v>14.39414</v>
      </c>
      <c r="K13396" s="2">
        <v>0.91619700000000004</v>
      </c>
      <c r="L13396" s="2">
        <v>0.174932</v>
      </c>
    </row>
    <row r="13397" spans="1:12" x14ac:dyDescent="0.2">
      <c r="A13397" s="2">
        <v>14.39484</v>
      </c>
      <c r="B13397" s="2">
        <v>31.76538</v>
      </c>
      <c r="C13397" s="2">
        <v>66.677539999999993</v>
      </c>
      <c r="D13397" s="2">
        <v>10.152100000000001</v>
      </c>
      <c r="F13397" s="2">
        <v>14.39203</v>
      </c>
      <c r="G13397" s="2">
        <v>2.981392</v>
      </c>
      <c r="H13397" s="2">
        <v>3.0327989999999998</v>
      </c>
      <c r="J13397" s="2">
        <v>14.39484</v>
      </c>
      <c r="K13397" s="2">
        <v>0.91727199999999998</v>
      </c>
      <c r="L13397" s="2">
        <v>0.17522799999999999</v>
      </c>
    </row>
    <row r="13398" spans="1:12" x14ac:dyDescent="0.2">
      <c r="A13398" s="2">
        <v>14.39554</v>
      </c>
      <c r="B13398" s="2">
        <v>31.769690000000001</v>
      </c>
      <c r="C13398" s="2">
        <v>66.823300000000003</v>
      </c>
      <c r="D13398" s="2">
        <v>10.16798</v>
      </c>
      <c r="F13398" s="2">
        <v>14.39273</v>
      </c>
      <c r="G13398" s="2">
        <v>2.9834209999999999</v>
      </c>
      <c r="H13398" s="2">
        <v>3.0350649999999999</v>
      </c>
      <c r="J13398" s="2">
        <v>14.39554</v>
      </c>
      <c r="K13398" s="2">
        <v>0.91822400000000004</v>
      </c>
      <c r="L13398" s="2">
        <v>0.175647</v>
      </c>
    </row>
    <row r="13399" spans="1:12" x14ac:dyDescent="0.2">
      <c r="A13399" s="2">
        <v>14.396240000000001</v>
      </c>
      <c r="B13399" s="2">
        <v>31.774059999999999</v>
      </c>
      <c r="C13399" s="2">
        <v>66.968680000000006</v>
      </c>
      <c r="D13399" s="2">
        <v>10.18341</v>
      </c>
      <c r="F13399" s="2">
        <v>14.39344</v>
      </c>
      <c r="G13399" s="2">
        <v>2.9861369999999998</v>
      </c>
      <c r="H13399" s="2">
        <v>3.0370330000000001</v>
      </c>
      <c r="J13399" s="2">
        <v>14.396240000000001</v>
      </c>
      <c r="K13399" s="2">
        <v>0.91891999999999996</v>
      </c>
      <c r="L13399" s="2">
        <v>0.176148</v>
      </c>
    </row>
    <row r="13400" spans="1:12" x14ac:dyDescent="0.2">
      <c r="A13400" s="2">
        <v>14.396940000000001</v>
      </c>
      <c r="B13400" s="2">
        <v>31.77863</v>
      </c>
      <c r="C13400" s="2">
        <v>67.113370000000003</v>
      </c>
      <c r="D13400" s="2">
        <v>10.198539999999999</v>
      </c>
      <c r="F13400" s="2">
        <v>14.39414</v>
      </c>
      <c r="G13400" s="2">
        <v>2.9886629999999998</v>
      </c>
      <c r="H13400" s="2">
        <v>3.0392760000000001</v>
      </c>
      <c r="J13400" s="2">
        <v>14.396940000000001</v>
      </c>
      <c r="K13400" s="2">
        <v>0.92024399999999995</v>
      </c>
      <c r="L13400" s="2">
        <v>0.17629700000000001</v>
      </c>
    </row>
    <row r="13401" spans="1:12" x14ac:dyDescent="0.2">
      <c r="A13401" s="2">
        <v>14.397640000000001</v>
      </c>
      <c r="B13401" s="2">
        <v>31.78313</v>
      </c>
      <c r="C13401" s="2">
        <v>67.258899999999997</v>
      </c>
      <c r="D13401" s="2">
        <v>10.214650000000001</v>
      </c>
      <c r="F13401" s="2">
        <v>14.39484</v>
      </c>
      <c r="G13401" s="2">
        <v>2.9913859999999999</v>
      </c>
      <c r="H13401" s="2">
        <v>3.0416639999999999</v>
      </c>
      <c r="J13401" s="2">
        <v>14.397640000000001</v>
      </c>
      <c r="K13401" s="2">
        <v>0.92145299999999997</v>
      </c>
      <c r="L13401" s="2">
        <v>0.176567</v>
      </c>
    </row>
    <row r="13402" spans="1:12" x14ac:dyDescent="0.2">
      <c r="A13402" s="2">
        <v>14.398350000000001</v>
      </c>
      <c r="B13402" s="2">
        <v>31.78763</v>
      </c>
      <c r="C13402" s="2">
        <v>67.404120000000006</v>
      </c>
      <c r="D13402" s="2">
        <v>10.23011</v>
      </c>
      <c r="F13402" s="2">
        <v>14.39554</v>
      </c>
      <c r="G13402" s="2">
        <v>2.9937589999999998</v>
      </c>
      <c r="H13402" s="2">
        <v>3.0439759999999998</v>
      </c>
      <c r="J13402" s="2">
        <v>14.398350000000001</v>
      </c>
      <c r="K13402" s="2">
        <v>0.92258099999999998</v>
      </c>
      <c r="L13402" s="2">
        <v>0.176708</v>
      </c>
    </row>
    <row r="13403" spans="1:12" x14ac:dyDescent="0.2">
      <c r="A13403" s="2">
        <v>14.399050000000001</v>
      </c>
      <c r="B13403" s="2">
        <v>31.792400000000001</v>
      </c>
      <c r="C13403" s="2">
        <v>67.549710000000005</v>
      </c>
      <c r="D13403" s="2">
        <v>10.24553</v>
      </c>
      <c r="F13403" s="2">
        <v>14.396240000000001</v>
      </c>
      <c r="G13403" s="2">
        <v>2.995438</v>
      </c>
      <c r="H13403" s="2">
        <v>3.0462799999999999</v>
      </c>
      <c r="J13403" s="2">
        <v>14.399050000000001</v>
      </c>
      <c r="K13403" s="2">
        <v>0.92374000000000001</v>
      </c>
      <c r="L13403" s="2">
        <v>0.176619</v>
      </c>
    </row>
    <row r="13404" spans="1:12" x14ac:dyDescent="0.2">
      <c r="A13404" s="2">
        <v>14.399749999999999</v>
      </c>
      <c r="B13404" s="2">
        <v>31.7971</v>
      </c>
      <c r="C13404" s="2">
        <v>67.696250000000006</v>
      </c>
      <c r="D13404" s="2">
        <v>10.261749999999999</v>
      </c>
      <c r="F13404" s="2">
        <v>14.396940000000001</v>
      </c>
      <c r="G13404" s="2">
        <v>2.997627</v>
      </c>
      <c r="H13404" s="2">
        <v>3.0484239999999998</v>
      </c>
      <c r="J13404" s="2">
        <v>14.399749999999999</v>
      </c>
      <c r="K13404" s="2">
        <v>0.92500099999999996</v>
      </c>
      <c r="L13404" s="2">
        <v>0.17704600000000001</v>
      </c>
    </row>
    <row r="13405" spans="1:12" x14ac:dyDescent="0.2">
      <c r="A13405" s="2">
        <v>14.400449999999999</v>
      </c>
      <c r="B13405" s="2">
        <v>31.801380000000002</v>
      </c>
      <c r="C13405" s="2">
        <v>67.842939999999999</v>
      </c>
      <c r="D13405" s="2">
        <v>10.277810000000001</v>
      </c>
      <c r="F13405" s="2">
        <v>14.397640000000001</v>
      </c>
      <c r="G13405" s="2">
        <v>3.0008539999999999</v>
      </c>
      <c r="H13405" s="2">
        <v>3.0508959999999998</v>
      </c>
      <c r="J13405" s="2">
        <v>14.400449999999999</v>
      </c>
      <c r="K13405" s="2">
        <v>0.92595099999999997</v>
      </c>
      <c r="L13405" s="2">
        <v>0.17762</v>
      </c>
    </row>
    <row r="13406" spans="1:12" x14ac:dyDescent="0.2">
      <c r="A13406" s="2">
        <v>14.401149999999999</v>
      </c>
      <c r="B13406" s="2">
        <v>31.805299999999999</v>
      </c>
      <c r="C13406" s="2">
        <v>67.990129999999994</v>
      </c>
      <c r="D13406" s="2">
        <v>10.29325</v>
      </c>
      <c r="F13406" s="2">
        <v>14.398350000000001</v>
      </c>
      <c r="G13406" s="2">
        <v>3.003136</v>
      </c>
      <c r="H13406" s="2">
        <v>3.0534590000000001</v>
      </c>
      <c r="J13406" s="2">
        <v>14.401149999999999</v>
      </c>
      <c r="K13406" s="2">
        <v>0.92695799999999995</v>
      </c>
      <c r="L13406" s="2">
        <v>0.17816000000000001</v>
      </c>
    </row>
    <row r="13407" spans="1:12" x14ac:dyDescent="0.2">
      <c r="A13407" s="2">
        <v>14.40185</v>
      </c>
      <c r="B13407" s="2">
        <v>31.809539999999998</v>
      </c>
      <c r="C13407" s="2">
        <v>68.136669999999995</v>
      </c>
      <c r="D13407" s="2">
        <v>10.309089999999999</v>
      </c>
      <c r="F13407" s="2">
        <v>14.399050000000001</v>
      </c>
      <c r="G13407" s="2">
        <v>3.0049589999999999</v>
      </c>
      <c r="H13407" s="2">
        <v>3.0557859999999999</v>
      </c>
      <c r="J13407" s="2">
        <v>14.40185</v>
      </c>
      <c r="K13407" s="2">
        <v>0.92760799999999999</v>
      </c>
      <c r="L13407" s="2">
        <v>0.17852599999999999</v>
      </c>
    </row>
    <row r="13408" spans="1:12" x14ac:dyDescent="0.2">
      <c r="A13408" s="2">
        <v>14.40255</v>
      </c>
      <c r="B13408" s="2">
        <v>31.813680000000002</v>
      </c>
      <c r="C13408" s="2">
        <v>68.284199999999998</v>
      </c>
      <c r="D13408" s="2">
        <v>10.32512</v>
      </c>
      <c r="F13408" s="2">
        <v>14.399749999999999</v>
      </c>
      <c r="G13408" s="2">
        <v>3.0071870000000001</v>
      </c>
      <c r="H13408" s="2">
        <v>3.05809</v>
      </c>
      <c r="J13408" s="2">
        <v>14.40255</v>
      </c>
      <c r="K13408" s="2">
        <v>0.92799200000000004</v>
      </c>
      <c r="L13408" s="2">
        <v>0.17851</v>
      </c>
    </row>
    <row r="13409" spans="1:12" x14ac:dyDescent="0.2">
      <c r="A13409" s="2">
        <v>14.40326</v>
      </c>
      <c r="B13409" s="2">
        <v>31.81814</v>
      </c>
      <c r="C13409" s="2">
        <v>68.432469999999995</v>
      </c>
      <c r="D13409" s="2">
        <v>10.340680000000001</v>
      </c>
      <c r="F13409" s="2">
        <v>14.400449999999999</v>
      </c>
      <c r="G13409" s="2">
        <v>3.0095900000000002</v>
      </c>
      <c r="H13409" s="2">
        <v>3.0604170000000002</v>
      </c>
      <c r="J13409" s="2">
        <v>14.40326</v>
      </c>
      <c r="K13409" s="2">
        <v>0.92881599999999997</v>
      </c>
      <c r="L13409" s="2">
        <v>0.17887500000000001</v>
      </c>
    </row>
    <row r="13410" spans="1:12" x14ac:dyDescent="0.2">
      <c r="A13410" s="2">
        <v>14.40396</v>
      </c>
      <c r="B13410" s="2">
        <v>31.823070000000001</v>
      </c>
      <c r="C13410" s="2">
        <v>68.580119999999994</v>
      </c>
      <c r="D13410" s="2">
        <v>10.35567</v>
      </c>
      <c r="F13410" s="2">
        <v>14.401149999999999</v>
      </c>
      <c r="G13410" s="2">
        <v>3.0127030000000001</v>
      </c>
      <c r="H13410" s="2">
        <v>3.0623019999999999</v>
      </c>
      <c r="J13410" s="2">
        <v>14.40396</v>
      </c>
      <c r="K13410" s="2">
        <v>0.92994500000000002</v>
      </c>
      <c r="L13410" s="2">
        <v>0.17912</v>
      </c>
    </row>
    <row r="13411" spans="1:12" x14ac:dyDescent="0.2">
      <c r="A13411" s="2">
        <v>14.40466</v>
      </c>
      <c r="B13411" s="2">
        <v>31.828140000000001</v>
      </c>
      <c r="C13411" s="2">
        <v>68.727230000000006</v>
      </c>
      <c r="D13411" s="2">
        <v>10.37229</v>
      </c>
      <c r="F13411" s="2">
        <v>14.40185</v>
      </c>
      <c r="G13411" s="2">
        <v>3.0148239999999999</v>
      </c>
      <c r="H13411" s="2">
        <v>3.0651169999999999</v>
      </c>
      <c r="J13411" s="2">
        <v>14.40466</v>
      </c>
      <c r="K13411" s="2">
        <v>0.93123199999999995</v>
      </c>
      <c r="L13411" s="2">
        <v>0.17915800000000001</v>
      </c>
    </row>
    <row r="13412" spans="1:12" x14ac:dyDescent="0.2">
      <c r="A13412" s="2">
        <v>14.40536</v>
      </c>
      <c r="B13412" s="2">
        <v>31.832940000000001</v>
      </c>
      <c r="C13412" s="2">
        <v>68.875460000000004</v>
      </c>
      <c r="D13412" s="2">
        <v>10.389060000000001</v>
      </c>
      <c r="F13412" s="2">
        <v>14.40255</v>
      </c>
      <c r="G13412" s="2">
        <v>3.0173649999999999</v>
      </c>
      <c r="H13412" s="2">
        <v>3.0678329999999998</v>
      </c>
      <c r="J13412" s="2">
        <v>14.40536</v>
      </c>
      <c r="K13412" s="2">
        <v>0.93244000000000005</v>
      </c>
      <c r="L13412" s="2">
        <v>0.179366</v>
      </c>
    </row>
    <row r="13413" spans="1:12" x14ac:dyDescent="0.2">
      <c r="A13413" s="2">
        <v>14.40606</v>
      </c>
      <c r="B13413" s="2">
        <v>31.83794</v>
      </c>
      <c r="C13413" s="2">
        <v>69.022710000000004</v>
      </c>
      <c r="D13413" s="2">
        <v>10.40512</v>
      </c>
      <c r="F13413" s="2">
        <v>14.40326</v>
      </c>
      <c r="G13413" s="2">
        <v>3.0197910000000001</v>
      </c>
      <c r="H13413" s="2">
        <v>3.0709149999999998</v>
      </c>
      <c r="J13413" s="2">
        <v>14.40606</v>
      </c>
      <c r="K13413" s="2">
        <v>0.93329200000000001</v>
      </c>
      <c r="L13413" s="2">
        <v>0.179594</v>
      </c>
    </row>
    <row r="13414" spans="1:12" x14ac:dyDescent="0.2">
      <c r="A13414" s="2">
        <v>14.40676</v>
      </c>
      <c r="B13414" s="2">
        <v>31.843160000000001</v>
      </c>
      <c r="C13414" s="2">
        <v>69.171009999999995</v>
      </c>
      <c r="D13414" s="2">
        <v>10.421469999999999</v>
      </c>
      <c r="F13414" s="2">
        <v>14.40396</v>
      </c>
      <c r="G13414" s="2">
        <v>3.0220180000000001</v>
      </c>
      <c r="H13414" s="2">
        <v>3.0734249999999999</v>
      </c>
      <c r="J13414" s="2">
        <v>14.40676</v>
      </c>
      <c r="K13414" s="2">
        <v>0.93463700000000005</v>
      </c>
      <c r="L13414" s="2">
        <v>0.179641</v>
      </c>
    </row>
    <row r="13415" spans="1:12" x14ac:dyDescent="0.2">
      <c r="A13415" s="2">
        <v>14.40746</v>
      </c>
      <c r="B13415" s="2">
        <v>31.84807</v>
      </c>
      <c r="C13415" s="2">
        <v>69.319090000000003</v>
      </c>
      <c r="D13415" s="2">
        <v>10.43821</v>
      </c>
      <c r="F13415" s="2">
        <v>14.40466</v>
      </c>
      <c r="G13415" s="2">
        <v>3.024597</v>
      </c>
      <c r="H13415" s="2">
        <v>3.0755539999999999</v>
      </c>
      <c r="J13415" s="2">
        <v>14.40746</v>
      </c>
      <c r="K13415" s="2">
        <v>0.93584599999999996</v>
      </c>
      <c r="L13415" s="2">
        <v>0.17941599999999999</v>
      </c>
    </row>
    <row r="13416" spans="1:12" x14ac:dyDescent="0.2">
      <c r="A13416" s="2">
        <v>14.408160000000001</v>
      </c>
      <c r="B13416" s="2">
        <v>31.853010000000001</v>
      </c>
      <c r="C13416" s="2">
        <v>69.466539999999995</v>
      </c>
      <c r="D13416" s="2">
        <v>10.45387</v>
      </c>
      <c r="F13416" s="2">
        <v>14.40536</v>
      </c>
      <c r="G13416" s="2">
        <v>3.0274960000000002</v>
      </c>
      <c r="H13416" s="2">
        <v>3.0781710000000002</v>
      </c>
      <c r="J13416" s="2">
        <v>14.408160000000001</v>
      </c>
      <c r="K13416" s="2">
        <v>0.93659800000000004</v>
      </c>
      <c r="L13416" s="2">
        <v>0.17949300000000001</v>
      </c>
    </row>
    <row r="13417" spans="1:12" x14ac:dyDescent="0.2">
      <c r="A13417" s="2">
        <v>14.40887</v>
      </c>
      <c r="B13417" s="2">
        <v>31.857980000000001</v>
      </c>
      <c r="C13417" s="2">
        <v>69.613849999999999</v>
      </c>
      <c r="D13417" s="2">
        <v>10.468959999999999</v>
      </c>
      <c r="F13417" s="2">
        <v>14.40606</v>
      </c>
      <c r="G13417" s="2">
        <v>3.0292819999999998</v>
      </c>
      <c r="H13417" s="2">
        <v>3.0803989999999999</v>
      </c>
      <c r="J13417" s="2">
        <v>14.40887</v>
      </c>
      <c r="K13417" s="2">
        <v>0.93759099999999995</v>
      </c>
      <c r="L13417" s="2">
        <v>0.18007500000000001</v>
      </c>
    </row>
    <row r="13418" spans="1:12" x14ac:dyDescent="0.2">
      <c r="A13418" s="2">
        <v>14.40957</v>
      </c>
      <c r="B13418" s="2">
        <v>31.86336</v>
      </c>
      <c r="C13418" s="2">
        <v>69.760729999999995</v>
      </c>
      <c r="D13418" s="2">
        <v>10.483129999999999</v>
      </c>
      <c r="F13418" s="2">
        <v>14.40676</v>
      </c>
      <c r="G13418" s="2">
        <v>3.0308069999999998</v>
      </c>
      <c r="H13418" s="2">
        <v>3.0827100000000001</v>
      </c>
      <c r="J13418" s="2">
        <v>14.40957</v>
      </c>
      <c r="K13418" s="2">
        <v>0.93845000000000001</v>
      </c>
      <c r="L13418" s="2">
        <v>0.18033299999999999</v>
      </c>
    </row>
    <row r="13419" spans="1:12" x14ac:dyDescent="0.2">
      <c r="A13419" s="2">
        <v>14.410270000000001</v>
      </c>
      <c r="B13419" s="2">
        <v>31.8689</v>
      </c>
      <c r="C13419" s="2">
        <v>69.909639999999996</v>
      </c>
      <c r="D13419" s="2">
        <v>10.498519999999999</v>
      </c>
      <c r="F13419" s="2">
        <v>14.40746</v>
      </c>
      <c r="G13419" s="2">
        <v>3.0327989999999998</v>
      </c>
      <c r="H13419" s="2">
        <v>3.0855709999999998</v>
      </c>
      <c r="J13419" s="2">
        <v>14.410270000000001</v>
      </c>
      <c r="K13419" s="2">
        <v>0.93926799999999999</v>
      </c>
      <c r="L13419" s="2">
        <v>0.180201</v>
      </c>
    </row>
    <row r="13420" spans="1:12" x14ac:dyDescent="0.2">
      <c r="A13420" s="2">
        <v>14.410970000000001</v>
      </c>
      <c r="B13420" s="2">
        <v>31.874099999999999</v>
      </c>
      <c r="C13420" s="2">
        <v>70.056550000000001</v>
      </c>
      <c r="D13420" s="2">
        <v>10.51487</v>
      </c>
      <c r="F13420" s="2">
        <v>14.408160000000001</v>
      </c>
      <c r="G13420" s="2">
        <v>3.0350649999999999</v>
      </c>
      <c r="H13420" s="2">
        <v>3.0880049999999999</v>
      </c>
      <c r="J13420" s="2">
        <v>14.410970000000001</v>
      </c>
      <c r="K13420" s="2">
        <v>0.93998499999999996</v>
      </c>
      <c r="L13420" s="2">
        <v>0.17994599999999999</v>
      </c>
    </row>
    <row r="13421" spans="1:12" x14ac:dyDescent="0.2">
      <c r="A13421" s="2">
        <v>14.411670000000001</v>
      </c>
      <c r="B13421" s="2">
        <v>31.879470000000001</v>
      </c>
      <c r="C13421" s="2">
        <v>70.205399999999997</v>
      </c>
      <c r="D13421" s="2">
        <v>10.53083</v>
      </c>
      <c r="F13421" s="2">
        <v>14.40887</v>
      </c>
      <c r="G13421" s="2">
        <v>3.0370330000000001</v>
      </c>
      <c r="H13421" s="2">
        <v>3.0906910000000001</v>
      </c>
      <c r="J13421" s="2">
        <v>14.411670000000001</v>
      </c>
      <c r="K13421" s="2">
        <v>0.94075399999999998</v>
      </c>
      <c r="L13421" s="2">
        <v>0.18019099999999999</v>
      </c>
    </row>
    <row r="13422" spans="1:12" x14ac:dyDescent="0.2">
      <c r="A13422" s="2">
        <v>14.412369999999999</v>
      </c>
      <c r="B13422" s="2">
        <v>31.884799999999998</v>
      </c>
      <c r="C13422" s="2">
        <v>70.352130000000002</v>
      </c>
      <c r="D13422" s="2">
        <v>10.547280000000001</v>
      </c>
      <c r="F13422" s="2">
        <v>14.40957</v>
      </c>
      <c r="G13422" s="2">
        <v>3.0392760000000001</v>
      </c>
      <c r="H13422" s="2">
        <v>3.0932539999999999</v>
      </c>
      <c r="J13422" s="2">
        <v>14.412369999999999</v>
      </c>
      <c r="K13422" s="2">
        <v>0.94172299999999998</v>
      </c>
      <c r="L13422" s="2">
        <v>0.18007899999999999</v>
      </c>
    </row>
    <row r="13423" spans="1:12" x14ac:dyDescent="0.2">
      <c r="A13423" s="2">
        <v>14.413069999999999</v>
      </c>
      <c r="B13423" s="2">
        <v>31.89012</v>
      </c>
      <c r="C13423" s="2">
        <v>70.496930000000006</v>
      </c>
      <c r="D13423" s="2">
        <v>10.56279</v>
      </c>
      <c r="F13423" s="2">
        <v>14.410270000000001</v>
      </c>
      <c r="G13423" s="2">
        <v>3.0416639999999999</v>
      </c>
      <c r="H13423" s="2">
        <v>3.0960079999999999</v>
      </c>
      <c r="J13423" s="2">
        <v>14.413069999999999</v>
      </c>
      <c r="K13423" s="2">
        <v>0.94252000000000002</v>
      </c>
      <c r="L13423" s="2">
        <v>0.180337</v>
      </c>
    </row>
    <row r="13424" spans="1:12" x14ac:dyDescent="0.2">
      <c r="A13424" s="2">
        <v>14.41377</v>
      </c>
      <c r="B13424" s="2">
        <v>31.895489999999999</v>
      </c>
      <c r="C13424" s="2">
        <v>70.642060000000001</v>
      </c>
      <c r="D13424" s="2">
        <v>10.579269999999999</v>
      </c>
      <c r="F13424" s="2">
        <v>14.410970000000001</v>
      </c>
      <c r="G13424" s="2">
        <v>3.0439759999999998</v>
      </c>
      <c r="H13424" s="2">
        <v>3.099037</v>
      </c>
      <c r="J13424" s="2">
        <v>14.41377</v>
      </c>
      <c r="K13424" s="2">
        <v>0.94348900000000002</v>
      </c>
      <c r="L13424" s="2">
        <v>0.18091399999999999</v>
      </c>
    </row>
    <row r="13425" spans="1:12" x14ac:dyDescent="0.2">
      <c r="A13425" s="2">
        <v>14.414479999999999</v>
      </c>
      <c r="B13425" s="2">
        <v>31.90109</v>
      </c>
      <c r="C13425" s="2">
        <v>70.786839999999998</v>
      </c>
      <c r="D13425" s="2">
        <v>10.595789999999999</v>
      </c>
      <c r="F13425" s="2">
        <v>14.411670000000001</v>
      </c>
      <c r="G13425" s="2">
        <v>3.0462799999999999</v>
      </c>
      <c r="H13425" s="2">
        <v>3.1014629999999999</v>
      </c>
      <c r="J13425" s="2">
        <v>14.414479999999999</v>
      </c>
      <c r="K13425" s="2">
        <v>0.94432099999999997</v>
      </c>
      <c r="L13425" s="2">
        <v>0.18096100000000001</v>
      </c>
    </row>
    <row r="13426" spans="1:12" x14ac:dyDescent="0.2">
      <c r="A13426" s="2">
        <v>14.415179999999999</v>
      </c>
      <c r="B13426" s="2">
        <v>31.90662</v>
      </c>
      <c r="C13426" s="2">
        <v>70.930539999999993</v>
      </c>
      <c r="D13426" s="2">
        <v>10.612439999999999</v>
      </c>
      <c r="F13426" s="2">
        <v>14.412369999999999</v>
      </c>
      <c r="G13426" s="2">
        <v>3.0484239999999998</v>
      </c>
      <c r="H13426" s="2">
        <v>3.104012</v>
      </c>
      <c r="J13426" s="2">
        <v>14.415179999999999</v>
      </c>
      <c r="K13426" s="2">
        <v>0.94534499999999999</v>
      </c>
      <c r="L13426" s="2">
        <v>0.18107200000000001</v>
      </c>
    </row>
    <row r="13427" spans="1:12" x14ac:dyDescent="0.2">
      <c r="A13427" s="2">
        <v>14.41588</v>
      </c>
      <c r="B13427" s="2">
        <v>31.912030000000001</v>
      </c>
      <c r="C13427" s="2">
        <v>71.073499999999996</v>
      </c>
      <c r="D13427" s="2">
        <v>10.62931</v>
      </c>
      <c r="F13427" s="2">
        <v>14.413069999999999</v>
      </c>
      <c r="G13427" s="2">
        <v>3.0508959999999998</v>
      </c>
      <c r="H13427" s="2">
        <v>3.1060180000000002</v>
      </c>
      <c r="J13427" s="2">
        <v>14.41588</v>
      </c>
      <c r="K13427" s="2">
        <v>0.94631399999999999</v>
      </c>
      <c r="L13427" s="2">
        <v>0.18151999999999999</v>
      </c>
    </row>
    <row r="13428" spans="1:12" x14ac:dyDescent="0.2">
      <c r="A13428" s="2">
        <v>14.41658</v>
      </c>
      <c r="B13428" s="2">
        <v>31.917760000000001</v>
      </c>
      <c r="C13428" s="2">
        <v>71.216459999999998</v>
      </c>
      <c r="D13428" s="2">
        <v>10.64537</v>
      </c>
      <c r="F13428" s="2">
        <v>14.41377</v>
      </c>
      <c r="G13428" s="2">
        <v>3.0534590000000001</v>
      </c>
      <c r="H13428" s="2">
        <v>3.1078570000000001</v>
      </c>
      <c r="J13428" s="2">
        <v>14.41658</v>
      </c>
      <c r="K13428" s="2">
        <v>0.94739700000000004</v>
      </c>
      <c r="L13428" s="2">
        <v>0.181424</v>
      </c>
    </row>
    <row r="13429" spans="1:12" x14ac:dyDescent="0.2">
      <c r="A13429" s="2">
        <v>14.41728</v>
      </c>
      <c r="B13429" s="2">
        <v>31.92351</v>
      </c>
      <c r="C13429" s="2">
        <v>71.360500000000002</v>
      </c>
      <c r="D13429" s="2">
        <v>10.661239999999999</v>
      </c>
      <c r="F13429" s="2">
        <v>14.414479999999999</v>
      </c>
      <c r="G13429" s="2">
        <v>3.0557859999999999</v>
      </c>
      <c r="H13429" s="2">
        <v>3.1101839999999998</v>
      </c>
      <c r="J13429" s="2">
        <v>14.41728</v>
      </c>
      <c r="K13429" s="2">
        <v>0.94827099999999998</v>
      </c>
      <c r="L13429" s="2">
        <v>0.18110799999999999</v>
      </c>
    </row>
    <row r="13430" spans="1:12" x14ac:dyDescent="0.2">
      <c r="A13430" s="2">
        <v>14.41798</v>
      </c>
      <c r="B13430" s="2">
        <v>31.928940000000001</v>
      </c>
      <c r="C13430" s="2">
        <v>71.502979999999994</v>
      </c>
      <c r="D13430" s="2">
        <v>10.67731</v>
      </c>
      <c r="F13430" s="2">
        <v>14.415179999999999</v>
      </c>
      <c r="G13430" s="2">
        <v>3.05809</v>
      </c>
      <c r="H13430" s="2">
        <v>3.112625</v>
      </c>
      <c r="J13430" s="2">
        <v>14.41798</v>
      </c>
      <c r="K13430" s="2">
        <v>0.94921900000000003</v>
      </c>
      <c r="L13430" s="2">
        <v>0.18119199999999999</v>
      </c>
    </row>
    <row r="13431" spans="1:12" x14ac:dyDescent="0.2">
      <c r="A13431" s="2">
        <v>14.41869</v>
      </c>
      <c r="B13431" s="2">
        <v>31.934429999999999</v>
      </c>
      <c r="C13431" s="2">
        <v>71.646609999999995</v>
      </c>
      <c r="D13431" s="2">
        <v>10.69411</v>
      </c>
      <c r="F13431" s="2">
        <v>14.41588</v>
      </c>
      <c r="G13431" s="2">
        <v>3.0604170000000002</v>
      </c>
      <c r="H13431" s="2">
        <v>3.115326</v>
      </c>
      <c r="J13431" s="2">
        <v>14.41869</v>
      </c>
      <c r="K13431" s="2">
        <v>0.95044700000000004</v>
      </c>
      <c r="L13431" s="2">
        <v>0.18101100000000001</v>
      </c>
    </row>
    <row r="13432" spans="1:12" x14ac:dyDescent="0.2">
      <c r="A13432" s="2">
        <v>14.41939</v>
      </c>
      <c r="B13432" s="2">
        <v>31.940010000000001</v>
      </c>
      <c r="C13432" s="2">
        <v>71.78922</v>
      </c>
      <c r="D13432" s="2">
        <v>10.710889999999999</v>
      </c>
      <c r="F13432" s="2">
        <v>14.41658</v>
      </c>
      <c r="G13432" s="2">
        <v>3.0623019999999999</v>
      </c>
      <c r="H13432" s="2">
        <v>3.1178509999999999</v>
      </c>
      <c r="J13432" s="2">
        <v>14.41939</v>
      </c>
      <c r="K13432" s="2">
        <v>0.95140400000000003</v>
      </c>
      <c r="L13432" s="2">
        <v>0.18148500000000001</v>
      </c>
    </row>
    <row r="13433" spans="1:12" x14ac:dyDescent="0.2">
      <c r="A13433" s="2">
        <v>14.42009</v>
      </c>
      <c r="B13433" s="2">
        <v>31.945930000000001</v>
      </c>
      <c r="C13433" s="2">
        <v>71.931060000000002</v>
      </c>
      <c r="D13433" s="2">
        <v>10.72789</v>
      </c>
      <c r="F13433" s="2">
        <v>14.41728</v>
      </c>
      <c r="G13433" s="2">
        <v>3.0651169999999999</v>
      </c>
      <c r="H13433" s="2">
        <v>3.1196820000000001</v>
      </c>
      <c r="J13433" s="2">
        <v>14.42009</v>
      </c>
      <c r="K13433" s="2">
        <v>0.95250299999999999</v>
      </c>
      <c r="L13433" s="2">
        <v>0.18165999999999999</v>
      </c>
    </row>
    <row r="13434" spans="1:12" x14ac:dyDescent="0.2">
      <c r="A13434" s="2">
        <v>14.42079</v>
      </c>
      <c r="B13434" s="2">
        <v>31.95233</v>
      </c>
      <c r="C13434" s="2">
        <v>72.072909999999993</v>
      </c>
      <c r="D13434" s="2">
        <v>10.745290000000001</v>
      </c>
      <c r="F13434" s="2">
        <v>14.41798</v>
      </c>
      <c r="G13434" s="2">
        <v>3.0678329999999998</v>
      </c>
      <c r="H13434" s="2">
        <v>3.1219939999999999</v>
      </c>
      <c r="J13434" s="2">
        <v>14.42079</v>
      </c>
      <c r="K13434" s="2">
        <v>0.95355000000000001</v>
      </c>
      <c r="L13434" s="2">
        <v>0.182085</v>
      </c>
    </row>
    <row r="13435" spans="1:12" x14ac:dyDescent="0.2">
      <c r="A13435" s="2">
        <v>14.42149</v>
      </c>
      <c r="B13435" s="2">
        <v>31.958410000000001</v>
      </c>
      <c r="C13435" s="2">
        <v>72.214839999999995</v>
      </c>
      <c r="D13435" s="2">
        <v>10.7621</v>
      </c>
      <c r="F13435" s="2">
        <v>14.41869</v>
      </c>
      <c r="G13435" s="2">
        <v>3.0709149999999998</v>
      </c>
      <c r="H13435" s="2">
        <v>3.1247250000000002</v>
      </c>
      <c r="J13435" s="2">
        <v>14.42149</v>
      </c>
      <c r="K13435" s="2">
        <v>0.954569</v>
      </c>
      <c r="L13435" s="2">
        <v>0.182589</v>
      </c>
    </row>
    <row r="13436" spans="1:12" x14ac:dyDescent="0.2">
      <c r="A13436" s="2">
        <v>14.422190000000001</v>
      </c>
      <c r="B13436" s="2">
        <v>31.96442</v>
      </c>
      <c r="C13436" s="2">
        <v>72.355760000000004</v>
      </c>
      <c r="D13436" s="2">
        <v>10.77961</v>
      </c>
      <c r="F13436" s="2">
        <v>14.41939</v>
      </c>
      <c r="G13436" s="2">
        <v>3.0734249999999999</v>
      </c>
      <c r="H13436" s="2">
        <v>3.127602</v>
      </c>
      <c r="J13436" s="2">
        <v>14.422190000000001</v>
      </c>
      <c r="K13436" s="2">
        <v>0.95553200000000005</v>
      </c>
      <c r="L13436" s="2">
        <v>0.18363199999999999</v>
      </c>
    </row>
    <row r="13437" spans="1:12" x14ac:dyDescent="0.2">
      <c r="A13437" s="2">
        <v>14.422890000000001</v>
      </c>
      <c r="B13437" s="2">
        <v>31.970410000000001</v>
      </c>
      <c r="C13437" s="2">
        <v>72.496250000000003</v>
      </c>
      <c r="D13437" s="2">
        <v>10.79701</v>
      </c>
      <c r="F13437" s="2">
        <v>14.42009</v>
      </c>
      <c r="G13437" s="2">
        <v>3.0755539999999999</v>
      </c>
      <c r="H13437" s="2">
        <v>3.1298680000000001</v>
      </c>
      <c r="J13437" s="2">
        <v>14.422890000000001</v>
      </c>
      <c r="K13437" s="2">
        <v>0.95642099999999997</v>
      </c>
      <c r="L13437" s="2">
        <v>0.18374499999999999</v>
      </c>
    </row>
    <row r="13438" spans="1:12" x14ac:dyDescent="0.2">
      <c r="A13438" s="2">
        <v>14.423590000000001</v>
      </c>
      <c r="B13438" s="2">
        <v>31.976749999999999</v>
      </c>
      <c r="C13438" s="2">
        <v>72.637360000000001</v>
      </c>
      <c r="D13438" s="2">
        <v>10.81433</v>
      </c>
      <c r="F13438" s="2">
        <v>14.42079</v>
      </c>
      <c r="G13438" s="2">
        <v>3.0781710000000002</v>
      </c>
      <c r="H13438" s="2">
        <v>3.1315379999999999</v>
      </c>
      <c r="J13438" s="2">
        <v>14.423590000000001</v>
      </c>
      <c r="K13438" s="2">
        <v>0.95742799999999995</v>
      </c>
      <c r="L13438" s="2">
        <v>0.183474</v>
      </c>
    </row>
    <row r="13439" spans="1:12" x14ac:dyDescent="0.2">
      <c r="A13439" s="2">
        <v>14.424300000000001</v>
      </c>
      <c r="B13439" s="2">
        <v>31.982569999999999</v>
      </c>
      <c r="C13439" s="2">
        <v>72.777510000000007</v>
      </c>
      <c r="D13439" s="2">
        <v>10.831490000000001</v>
      </c>
      <c r="F13439" s="2">
        <v>14.42149</v>
      </c>
      <c r="G13439" s="2">
        <v>3.0803989999999999</v>
      </c>
      <c r="H13439" s="2">
        <v>3.1340330000000001</v>
      </c>
      <c r="J13439" s="2">
        <v>14.424300000000001</v>
      </c>
      <c r="K13439" s="2">
        <v>0.95802900000000002</v>
      </c>
      <c r="L13439" s="2">
        <v>0.183475</v>
      </c>
    </row>
    <row r="13440" spans="1:12" x14ac:dyDescent="0.2">
      <c r="A13440" s="2">
        <v>14.425000000000001</v>
      </c>
      <c r="B13440" s="2">
        <v>31.988009999999999</v>
      </c>
      <c r="C13440" s="2">
        <v>72.916809999999998</v>
      </c>
      <c r="D13440" s="2">
        <v>10.84835</v>
      </c>
      <c r="F13440" s="2">
        <v>14.422190000000001</v>
      </c>
      <c r="G13440" s="2">
        <v>3.0827100000000001</v>
      </c>
      <c r="H13440" s="2">
        <v>3.1361309999999998</v>
      </c>
      <c r="J13440" s="2">
        <v>14.425000000000001</v>
      </c>
      <c r="K13440" s="2">
        <v>0.958673</v>
      </c>
      <c r="L13440" s="2">
        <v>0.18363099999999999</v>
      </c>
    </row>
    <row r="13441" spans="1:12" x14ac:dyDescent="0.2">
      <c r="A13441" s="2">
        <v>14.425700000000001</v>
      </c>
      <c r="B13441" s="2">
        <v>31.99344</v>
      </c>
      <c r="C13441" s="2">
        <v>73.05547</v>
      </c>
      <c r="D13441" s="2">
        <v>10.86571</v>
      </c>
      <c r="F13441" s="2">
        <v>14.422890000000001</v>
      </c>
      <c r="G13441" s="2">
        <v>3.0855709999999998</v>
      </c>
      <c r="H13441" s="2">
        <v>3.1379389999999998</v>
      </c>
      <c r="J13441" s="2">
        <v>14.425700000000001</v>
      </c>
      <c r="K13441" s="2">
        <v>0.95928899999999995</v>
      </c>
      <c r="L13441" s="2">
        <v>0.18340000000000001</v>
      </c>
    </row>
    <row r="13442" spans="1:12" x14ac:dyDescent="0.2">
      <c r="A13442" s="2">
        <v>14.426399999999999</v>
      </c>
      <c r="B13442" s="2">
        <v>31.998860000000001</v>
      </c>
      <c r="C13442" s="2">
        <v>73.195449999999994</v>
      </c>
      <c r="D13442" s="2">
        <v>10.88363</v>
      </c>
      <c r="F13442" s="2">
        <v>14.423590000000001</v>
      </c>
      <c r="G13442" s="2">
        <v>3.0880049999999999</v>
      </c>
      <c r="H13442" s="2">
        <v>3.1404420000000002</v>
      </c>
      <c r="J13442" s="2">
        <v>14.426399999999999</v>
      </c>
      <c r="K13442" s="2">
        <v>0.96048699999999998</v>
      </c>
      <c r="L13442" s="2">
        <v>0.18334400000000001</v>
      </c>
    </row>
    <row r="13443" spans="1:12" x14ac:dyDescent="0.2">
      <c r="A13443" s="2">
        <v>14.427099999999999</v>
      </c>
      <c r="B13443" s="2">
        <v>32.004750000000001</v>
      </c>
      <c r="C13443" s="2">
        <v>73.334339999999997</v>
      </c>
      <c r="D13443" s="2">
        <v>10.901619999999999</v>
      </c>
      <c r="F13443" s="2">
        <v>14.424300000000001</v>
      </c>
      <c r="G13443" s="2">
        <v>3.0906910000000001</v>
      </c>
      <c r="H13443" s="2">
        <v>3.1428829999999999</v>
      </c>
      <c r="J13443" s="2">
        <v>14.427099999999999</v>
      </c>
      <c r="K13443" s="2">
        <v>0.96194800000000003</v>
      </c>
      <c r="L13443" s="2">
        <v>0.18312600000000001</v>
      </c>
    </row>
    <row r="13444" spans="1:12" x14ac:dyDescent="0.2">
      <c r="A13444" s="2">
        <v>14.4278</v>
      </c>
      <c r="B13444" s="2">
        <v>32.011560000000003</v>
      </c>
      <c r="C13444" s="2">
        <v>73.473470000000006</v>
      </c>
      <c r="D13444" s="2">
        <v>10.919320000000001</v>
      </c>
      <c r="F13444" s="2">
        <v>14.425000000000001</v>
      </c>
      <c r="G13444" s="2">
        <v>3.0932539999999999</v>
      </c>
      <c r="H13444" s="2">
        <v>3.1446529999999999</v>
      </c>
      <c r="J13444" s="2">
        <v>14.4278</v>
      </c>
      <c r="K13444" s="2">
        <v>0.96314999999999995</v>
      </c>
      <c r="L13444" s="2">
        <v>0.183726</v>
      </c>
    </row>
    <row r="13445" spans="1:12" x14ac:dyDescent="0.2">
      <c r="A13445" s="2">
        <v>14.4285</v>
      </c>
      <c r="B13445" s="2">
        <v>32.018140000000002</v>
      </c>
      <c r="C13445" s="2">
        <v>73.614149999999995</v>
      </c>
      <c r="D13445" s="2">
        <v>10.93718</v>
      </c>
      <c r="F13445" s="2">
        <v>14.425700000000001</v>
      </c>
      <c r="G13445" s="2">
        <v>3.0960079999999999</v>
      </c>
      <c r="H13445" s="2">
        <v>3.1469960000000001</v>
      </c>
      <c r="J13445" s="2">
        <v>14.4285</v>
      </c>
      <c r="K13445" s="2">
        <v>0.96446600000000005</v>
      </c>
      <c r="L13445" s="2">
        <v>0.183781</v>
      </c>
    </row>
    <row r="13446" spans="1:12" x14ac:dyDescent="0.2">
      <c r="A13446" s="2">
        <v>14.429209999999999</v>
      </c>
      <c r="B13446" s="2">
        <v>32.024830000000001</v>
      </c>
      <c r="C13446" s="2">
        <v>73.754090000000005</v>
      </c>
      <c r="D13446" s="2">
        <v>10.95472</v>
      </c>
      <c r="F13446" s="2">
        <v>14.426399999999999</v>
      </c>
      <c r="G13446" s="2">
        <v>3.099037</v>
      </c>
      <c r="H13446" s="2">
        <v>3.149292</v>
      </c>
      <c r="J13446" s="2">
        <v>14.429209999999999</v>
      </c>
      <c r="K13446" s="2">
        <v>0.96565000000000001</v>
      </c>
      <c r="L13446" s="2">
        <v>0.184505</v>
      </c>
    </row>
    <row r="13447" spans="1:12" x14ac:dyDescent="0.2">
      <c r="A13447" s="2">
        <v>14.42991</v>
      </c>
      <c r="B13447" s="2">
        <v>32.031700000000001</v>
      </c>
      <c r="C13447" s="2">
        <v>73.894210000000001</v>
      </c>
      <c r="D13447" s="2">
        <v>10.97308</v>
      </c>
      <c r="F13447" s="2">
        <v>14.427099999999999</v>
      </c>
      <c r="G13447" s="2">
        <v>3.1014629999999999</v>
      </c>
      <c r="H13447" s="2">
        <v>3.151535</v>
      </c>
      <c r="J13447" s="2">
        <v>14.42991</v>
      </c>
      <c r="K13447" s="2">
        <v>0.966638</v>
      </c>
      <c r="L13447" s="2">
        <v>0.18421399999999999</v>
      </c>
    </row>
    <row r="13448" spans="1:12" x14ac:dyDescent="0.2">
      <c r="A13448" s="2">
        <v>14.43061</v>
      </c>
      <c r="B13448" s="2">
        <v>32.038559999999997</v>
      </c>
      <c r="C13448" s="2">
        <v>74.032259999999994</v>
      </c>
      <c r="D13448" s="2">
        <v>10.99128</v>
      </c>
      <c r="F13448" s="2">
        <v>14.4278</v>
      </c>
      <c r="G13448" s="2">
        <v>3.104012</v>
      </c>
      <c r="H13448" s="2">
        <v>3.153816</v>
      </c>
      <c r="J13448" s="2">
        <v>14.43061</v>
      </c>
      <c r="K13448" s="2">
        <v>0.96730000000000005</v>
      </c>
      <c r="L13448" s="2">
        <v>0.18405299999999999</v>
      </c>
    </row>
    <row r="13449" spans="1:12" x14ac:dyDescent="0.2">
      <c r="A13449" s="2">
        <v>14.43131</v>
      </c>
      <c r="B13449" s="2">
        <v>32.045490000000001</v>
      </c>
      <c r="C13449" s="2">
        <v>74.161680000000004</v>
      </c>
      <c r="D13449" s="2">
        <v>11.009040000000001</v>
      </c>
      <c r="F13449" s="2">
        <v>14.4285</v>
      </c>
      <c r="G13449" s="2">
        <v>3.1060180000000002</v>
      </c>
      <c r="H13449" s="2">
        <v>3.1560519999999999</v>
      </c>
      <c r="J13449" s="2">
        <v>14.43131</v>
      </c>
      <c r="K13449" s="2">
        <v>0.968109</v>
      </c>
      <c r="L13449" s="2">
        <v>0.18399699999999999</v>
      </c>
    </row>
    <row r="13450" spans="1:12" x14ac:dyDescent="0.2">
      <c r="A13450" s="2">
        <v>14.43201</v>
      </c>
      <c r="B13450" s="2">
        <v>32.052109999999999</v>
      </c>
      <c r="C13450" s="2">
        <v>74.283770000000004</v>
      </c>
      <c r="D13450" s="2">
        <v>11.026960000000001</v>
      </c>
      <c r="F13450" s="2">
        <v>14.429209999999999</v>
      </c>
      <c r="G13450" s="2">
        <v>3.1078570000000001</v>
      </c>
      <c r="H13450" s="2">
        <v>3.1584699999999999</v>
      </c>
      <c r="J13450" s="2">
        <v>14.43201</v>
      </c>
      <c r="K13450" s="2">
        <v>0.968754</v>
      </c>
      <c r="L13450" s="2">
        <v>0.183949</v>
      </c>
    </row>
    <row r="13451" spans="1:12" x14ac:dyDescent="0.2">
      <c r="A13451" s="2">
        <v>14.43271</v>
      </c>
      <c r="B13451" s="2">
        <v>32.058790000000002</v>
      </c>
      <c r="C13451" s="2">
        <v>74.412700000000001</v>
      </c>
      <c r="D13451" s="2">
        <v>11.04458</v>
      </c>
      <c r="F13451" s="2">
        <v>14.42991</v>
      </c>
      <c r="G13451" s="2">
        <v>3.1101839999999998</v>
      </c>
      <c r="H13451" s="2">
        <v>3.1611630000000002</v>
      </c>
      <c r="J13451" s="2">
        <v>14.43271</v>
      </c>
      <c r="K13451" s="2">
        <v>0.96922900000000001</v>
      </c>
      <c r="L13451" s="2">
        <v>0.18401100000000001</v>
      </c>
    </row>
    <row r="13452" spans="1:12" x14ac:dyDescent="0.2">
      <c r="A13452" s="2">
        <v>14.43341</v>
      </c>
      <c r="B13452" s="2">
        <v>32.065280000000001</v>
      </c>
      <c r="C13452" s="2">
        <v>74.548360000000002</v>
      </c>
      <c r="D13452" s="2">
        <v>11.062989999999999</v>
      </c>
      <c r="F13452" s="2">
        <v>14.43061</v>
      </c>
      <c r="G13452" s="2">
        <v>3.112625</v>
      </c>
      <c r="H13452" s="2">
        <v>3.1633610000000001</v>
      </c>
      <c r="J13452" s="2">
        <v>14.43341</v>
      </c>
      <c r="K13452" s="2">
        <v>0.97024299999999997</v>
      </c>
      <c r="L13452" s="2">
        <v>0.184003</v>
      </c>
    </row>
    <row r="13453" spans="1:12" x14ac:dyDescent="0.2">
      <c r="A13453" s="2">
        <v>14.43411</v>
      </c>
      <c r="B13453" s="2">
        <v>32.071820000000002</v>
      </c>
      <c r="C13453" s="2">
        <v>74.686049999999994</v>
      </c>
      <c r="D13453" s="2">
        <v>11.08154</v>
      </c>
      <c r="F13453" s="2">
        <v>14.43131</v>
      </c>
      <c r="G13453" s="2">
        <v>3.115326</v>
      </c>
      <c r="H13453" s="2">
        <v>3.1655730000000002</v>
      </c>
      <c r="J13453" s="2">
        <v>14.43411</v>
      </c>
      <c r="K13453" s="2">
        <v>0.97092599999999996</v>
      </c>
      <c r="L13453" s="2">
        <v>0.183945</v>
      </c>
    </row>
    <row r="13454" spans="1:12" x14ac:dyDescent="0.2">
      <c r="A13454" s="2">
        <v>14.43482</v>
      </c>
      <c r="B13454" s="2">
        <v>32.078659999999999</v>
      </c>
      <c r="C13454" s="2">
        <v>74.823750000000004</v>
      </c>
      <c r="D13454" s="2">
        <v>11.0997</v>
      </c>
      <c r="F13454" s="2">
        <v>14.43201</v>
      </c>
      <c r="G13454" s="2">
        <v>3.1178509999999999</v>
      </c>
      <c r="H13454" s="2">
        <v>3.1678769999999998</v>
      </c>
      <c r="J13454" s="2">
        <v>14.43482</v>
      </c>
      <c r="K13454" s="2">
        <v>0.971611</v>
      </c>
      <c r="L13454" s="2">
        <v>0.183142</v>
      </c>
    </row>
    <row r="13455" spans="1:12" x14ac:dyDescent="0.2">
      <c r="A13455" s="2">
        <v>14.43552</v>
      </c>
      <c r="B13455" s="2">
        <v>32.085479999999997</v>
      </c>
      <c r="C13455" s="2">
        <v>74.960800000000006</v>
      </c>
      <c r="D13455" s="2">
        <v>11.118919999999999</v>
      </c>
      <c r="F13455" s="2">
        <v>14.43271</v>
      </c>
      <c r="G13455" s="2">
        <v>3.1196820000000001</v>
      </c>
      <c r="H13455" s="2">
        <v>3.1700210000000002</v>
      </c>
      <c r="J13455" s="2">
        <v>14.43552</v>
      </c>
      <c r="K13455" s="2">
        <v>0.97253800000000001</v>
      </c>
      <c r="L13455" s="2">
        <v>0.18329000000000001</v>
      </c>
    </row>
    <row r="13456" spans="1:12" x14ac:dyDescent="0.2">
      <c r="A13456" s="2">
        <v>14.43622</v>
      </c>
      <c r="B13456" s="2">
        <v>32.092329999999997</v>
      </c>
      <c r="C13456" s="2">
        <v>75.098050000000001</v>
      </c>
      <c r="D13456" s="2">
        <v>11.137890000000001</v>
      </c>
      <c r="F13456" s="2">
        <v>14.43341</v>
      </c>
      <c r="G13456" s="2">
        <v>3.1219939999999999</v>
      </c>
      <c r="H13456" s="2">
        <v>3.1722260000000002</v>
      </c>
      <c r="J13456" s="2">
        <v>14.43622</v>
      </c>
      <c r="K13456" s="2">
        <v>0.97332600000000002</v>
      </c>
      <c r="L13456" s="2">
        <v>0.183199</v>
      </c>
    </row>
    <row r="13457" spans="1:12" x14ac:dyDescent="0.2">
      <c r="A13457" s="2">
        <v>14.436920000000001</v>
      </c>
      <c r="B13457" s="2">
        <v>32.099519999999998</v>
      </c>
      <c r="C13457" s="2">
        <v>75.234070000000003</v>
      </c>
      <c r="D13457" s="2">
        <v>11.15663</v>
      </c>
      <c r="F13457" s="2">
        <v>14.43411</v>
      </c>
      <c r="G13457" s="2">
        <v>3.1247250000000002</v>
      </c>
      <c r="H13457" s="2">
        <v>3.1746750000000001</v>
      </c>
      <c r="J13457" s="2">
        <v>14.436920000000001</v>
      </c>
      <c r="K13457" s="2">
        <v>0.97399899999999995</v>
      </c>
      <c r="L13457" s="2">
        <v>0.183084</v>
      </c>
    </row>
    <row r="13458" spans="1:12" x14ac:dyDescent="0.2">
      <c r="A13458" s="2">
        <v>14.437620000000001</v>
      </c>
      <c r="B13458" s="2">
        <v>32.10698</v>
      </c>
      <c r="C13458" s="2">
        <v>75.369519999999994</v>
      </c>
      <c r="D13458" s="2">
        <v>11.17469</v>
      </c>
      <c r="F13458" s="2">
        <v>14.43482</v>
      </c>
      <c r="G13458" s="2">
        <v>3.127602</v>
      </c>
      <c r="H13458" s="2">
        <v>3.1770100000000001</v>
      </c>
      <c r="J13458" s="2">
        <v>14.437620000000001</v>
      </c>
      <c r="K13458" s="2">
        <v>0.97512200000000004</v>
      </c>
      <c r="L13458" s="2">
        <v>0.183475</v>
      </c>
    </row>
    <row r="13459" spans="1:12" x14ac:dyDescent="0.2">
      <c r="A13459" s="2">
        <v>14.438319999999999</v>
      </c>
      <c r="B13459" s="2">
        <v>32.114170000000001</v>
      </c>
      <c r="C13459" s="2">
        <v>75.503829999999994</v>
      </c>
      <c r="D13459" s="2">
        <v>11.19355</v>
      </c>
      <c r="F13459" s="2">
        <v>14.43552</v>
      </c>
      <c r="G13459" s="2">
        <v>3.1298680000000001</v>
      </c>
      <c r="H13459" s="2">
        <v>3.1793140000000002</v>
      </c>
      <c r="J13459" s="2">
        <v>14.438319999999999</v>
      </c>
      <c r="K13459" s="2">
        <v>0.97575000000000001</v>
      </c>
      <c r="L13459" s="2">
        <v>0.18348400000000001</v>
      </c>
    </row>
    <row r="13460" spans="1:12" x14ac:dyDescent="0.2">
      <c r="A13460" s="2">
        <v>14.439030000000001</v>
      </c>
      <c r="B13460" s="2">
        <v>32.121259999999999</v>
      </c>
      <c r="C13460" s="2">
        <v>75.63843</v>
      </c>
      <c r="D13460" s="2">
        <v>11.21236</v>
      </c>
      <c r="F13460" s="2">
        <v>14.43622</v>
      </c>
      <c r="G13460" s="2">
        <v>3.1315379999999999</v>
      </c>
      <c r="H13460" s="2">
        <v>3.182655</v>
      </c>
      <c r="J13460" s="2">
        <v>14.439030000000001</v>
      </c>
      <c r="K13460" s="2">
        <v>0.97682000000000002</v>
      </c>
      <c r="L13460" s="2">
        <v>0.183559</v>
      </c>
    </row>
    <row r="13461" spans="1:12" x14ac:dyDescent="0.2">
      <c r="A13461" s="2">
        <v>14.439730000000001</v>
      </c>
      <c r="B13461" s="2">
        <v>32.128189999999996</v>
      </c>
      <c r="C13461" s="2">
        <v>75.772400000000005</v>
      </c>
      <c r="D13461" s="2">
        <v>11.230169999999999</v>
      </c>
      <c r="F13461" s="2">
        <v>14.436920000000001</v>
      </c>
      <c r="G13461" s="2">
        <v>3.1340330000000001</v>
      </c>
      <c r="H13461" s="2">
        <v>3.1846619999999999</v>
      </c>
      <c r="J13461" s="2">
        <v>14.439730000000001</v>
      </c>
      <c r="K13461" s="2">
        <v>0.97762099999999996</v>
      </c>
      <c r="L13461" s="2">
        <v>0.18402099999999999</v>
      </c>
    </row>
    <row r="13462" spans="1:12" x14ac:dyDescent="0.2">
      <c r="A13462" s="2">
        <v>14.440429999999999</v>
      </c>
      <c r="B13462" s="2">
        <v>32.135089999999998</v>
      </c>
      <c r="C13462" s="2">
        <v>75.905869999999993</v>
      </c>
      <c r="D13462" s="2">
        <v>11.248419999999999</v>
      </c>
      <c r="F13462" s="2">
        <v>14.437620000000001</v>
      </c>
      <c r="G13462" s="2">
        <v>3.1361309999999998</v>
      </c>
      <c r="H13462" s="2">
        <v>3.187271</v>
      </c>
      <c r="J13462" s="2">
        <v>14.440429999999999</v>
      </c>
      <c r="K13462" s="2">
        <v>0.97858800000000001</v>
      </c>
      <c r="L13462" s="2">
        <v>0.18374499999999999</v>
      </c>
    </row>
    <row r="13463" spans="1:12" x14ac:dyDescent="0.2">
      <c r="A13463" s="2">
        <v>14.441129999999999</v>
      </c>
      <c r="B13463" s="2">
        <v>32.142139999999998</v>
      </c>
      <c r="C13463" s="2">
        <v>76.039810000000003</v>
      </c>
      <c r="D13463" s="2">
        <v>11.267110000000001</v>
      </c>
      <c r="F13463" s="2">
        <v>14.438319999999999</v>
      </c>
      <c r="G13463" s="2">
        <v>3.1379389999999998</v>
      </c>
      <c r="H13463" s="2">
        <v>3.1894680000000002</v>
      </c>
      <c r="J13463" s="2">
        <v>14.441129999999999</v>
      </c>
      <c r="K13463" s="2">
        <v>0.97965000000000002</v>
      </c>
      <c r="L13463" s="2">
        <v>0.183673</v>
      </c>
    </row>
    <row r="13464" spans="1:12" x14ac:dyDescent="0.2">
      <c r="A13464" s="2">
        <v>14.44183</v>
      </c>
      <c r="B13464" s="2">
        <v>32.149189999999997</v>
      </c>
      <c r="C13464" s="2">
        <v>76.174710000000005</v>
      </c>
      <c r="D13464" s="2">
        <v>11.2859</v>
      </c>
      <c r="F13464" s="2">
        <v>14.439030000000001</v>
      </c>
      <c r="G13464" s="2">
        <v>3.1404420000000002</v>
      </c>
      <c r="H13464" s="2">
        <v>3.192062</v>
      </c>
      <c r="J13464" s="2">
        <v>14.44183</v>
      </c>
      <c r="K13464" s="2">
        <v>0.980348</v>
      </c>
      <c r="L13464" s="2">
        <v>0.18371899999999999</v>
      </c>
    </row>
    <row r="13465" spans="1:12" x14ac:dyDescent="0.2">
      <c r="A13465" s="2">
        <v>14.44253</v>
      </c>
      <c r="B13465" s="2">
        <v>32.156239999999997</v>
      </c>
      <c r="C13465" s="2">
        <v>76.308989999999994</v>
      </c>
      <c r="D13465" s="2">
        <v>11.304600000000001</v>
      </c>
      <c r="F13465" s="2">
        <v>14.439730000000001</v>
      </c>
      <c r="G13465" s="2">
        <v>3.1428829999999999</v>
      </c>
      <c r="H13465" s="2">
        <v>3.1946560000000002</v>
      </c>
      <c r="J13465" s="2">
        <v>14.44253</v>
      </c>
      <c r="K13465" s="2">
        <v>0.98125600000000002</v>
      </c>
      <c r="L13465" s="2">
        <v>0.18448999999999999</v>
      </c>
    </row>
    <row r="13466" spans="1:12" x14ac:dyDescent="0.2">
      <c r="A13466" s="2">
        <v>14.44323</v>
      </c>
      <c r="B13466" s="2">
        <v>32.163409999999999</v>
      </c>
      <c r="C13466" s="2">
        <v>76.443330000000003</v>
      </c>
      <c r="D13466" s="2">
        <v>11.32311</v>
      </c>
      <c r="F13466" s="2">
        <v>14.440429999999999</v>
      </c>
      <c r="G13466" s="2">
        <v>3.1446529999999999</v>
      </c>
      <c r="H13466" s="2">
        <v>3.1969759999999998</v>
      </c>
      <c r="J13466" s="2">
        <v>14.44323</v>
      </c>
      <c r="K13466" s="2">
        <v>0.98212999999999995</v>
      </c>
      <c r="L13466" s="2">
        <v>0.18492</v>
      </c>
    </row>
    <row r="13467" spans="1:12" x14ac:dyDescent="0.2">
      <c r="A13467" s="2">
        <v>14.44393</v>
      </c>
      <c r="B13467" s="2">
        <v>32.170639999999999</v>
      </c>
      <c r="C13467" s="2">
        <v>76.577709999999996</v>
      </c>
      <c r="D13467" s="2">
        <v>11.342079999999999</v>
      </c>
      <c r="F13467" s="2">
        <v>14.441129999999999</v>
      </c>
      <c r="G13467" s="2">
        <v>3.1469960000000001</v>
      </c>
      <c r="H13467" s="2">
        <v>3.198944</v>
      </c>
      <c r="J13467" s="2">
        <v>14.44393</v>
      </c>
      <c r="K13467" s="2">
        <v>0.98341000000000001</v>
      </c>
      <c r="L13467" s="2">
        <v>0.18451600000000001</v>
      </c>
    </row>
    <row r="13468" spans="1:12" x14ac:dyDescent="0.2">
      <c r="A13468" s="2">
        <v>14.44464</v>
      </c>
      <c r="B13468" s="2">
        <v>32.17754</v>
      </c>
      <c r="C13468" s="2">
        <v>76.712010000000006</v>
      </c>
      <c r="D13468" s="2">
        <v>11.361050000000001</v>
      </c>
      <c r="F13468" s="2">
        <v>14.44183</v>
      </c>
      <c r="G13468" s="2">
        <v>3.149292</v>
      </c>
      <c r="H13468" s="2">
        <v>3.2013400000000001</v>
      </c>
      <c r="J13468" s="2">
        <v>14.44464</v>
      </c>
      <c r="K13468" s="2">
        <v>0.98466100000000001</v>
      </c>
      <c r="L13468" s="2">
        <v>0.18462700000000001</v>
      </c>
    </row>
    <row r="13469" spans="1:12" x14ac:dyDescent="0.2">
      <c r="A13469" s="2">
        <v>14.44534</v>
      </c>
      <c r="B13469" s="2">
        <v>32.184229999999999</v>
      </c>
      <c r="C13469" s="2">
        <v>76.846860000000007</v>
      </c>
      <c r="D13469" s="2">
        <v>11.3797</v>
      </c>
      <c r="F13469" s="2">
        <v>14.44253</v>
      </c>
      <c r="G13469" s="2">
        <v>3.151535</v>
      </c>
      <c r="H13469" s="2">
        <v>3.2036820000000001</v>
      </c>
      <c r="J13469" s="2">
        <v>14.44534</v>
      </c>
      <c r="K13469" s="2">
        <v>0.98549100000000001</v>
      </c>
      <c r="L13469" s="2">
        <v>0.18481300000000001</v>
      </c>
    </row>
    <row r="13470" spans="1:12" x14ac:dyDescent="0.2">
      <c r="A13470" s="2">
        <v>14.44604</v>
      </c>
      <c r="B13470" s="2">
        <v>32.191310000000001</v>
      </c>
      <c r="C13470" s="2">
        <v>76.981840000000005</v>
      </c>
      <c r="D13470" s="2">
        <v>11.398580000000001</v>
      </c>
      <c r="F13470" s="2">
        <v>14.44323</v>
      </c>
      <c r="G13470" s="2">
        <v>3.153816</v>
      </c>
      <c r="H13470" s="2">
        <v>3.2058260000000001</v>
      </c>
      <c r="J13470" s="2">
        <v>14.44604</v>
      </c>
      <c r="K13470" s="2">
        <v>0.98634699999999997</v>
      </c>
      <c r="L13470" s="2">
        <v>0.18526599999999999</v>
      </c>
    </row>
    <row r="13471" spans="1:12" x14ac:dyDescent="0.2">
      <c r="A13471" s="2">
        <v>14.44674</v>
      </c>
      <c r="B13471" s="2">
        <v>32.19885</v>
      </c>
      <c r="C13471" s="2">
        <v>77.116900000000001</v>
      </c>
      <c r="D13471" s="2">
        <v>11.41738</v>
      </c>
      <c r="F13471" s="2">
        <v>14.44393</v>
      </c>
      <c r="G13471" s="2">
        <v>3.1560519999999999</v>
      </c>
      <c r="H13471" s="2">
        <v>3.2077330000000002</v>
      </c>
      <c r="J13471" s="2">
        <v>14.44674</v>
      </c>
      <c r="K13471" s="2">
        <v>0.98744600000000005</v>
      </c>
      <c r="L13471" s="2">
        <v>0.18543999999999999</v>
      </c>
    </row>
    <row r="13472" spans="1:12" x14ac:dyDescent="0.2">
      <c r="A13472" s="2">
        <v>14.44744</v>
      </c>
      <c r="B13472" s="2">
        <v>32.206510000000002</v>
      </c>
      <c r="C13472" s="2">
        <v>77.252179999999996</v>
      </c>
      <c r="D13472" s="2">
        <v>11.436299999999999</v>
      </c>
      <c r="F13472" s="2">
        <v>14.44464</v>
      </c>
      <c r="G13472" s="2">
        <v>3.1584699999999999</v>
      </c>
      <c r="H13472" s="2">
        <v>3.2095790000000002</v>
      </c>
      <c r="J13472" s="2">
        <v>14.44744</v>
      </c>
      <c r="K13472" s="2">
        <v>0.98865700000000001</v>
      </c>
      <c r="L13472" s="2">
        <v>0.185943</v>
      </c>
    </row>
    <row r="13473" spans="1:12" x14ac:dyDescent="0.2">
      <c r="A13473" s="2">
        <v>14.44814</v>
      </c>
      <c r="B13473" s="2">
        <v>32.214260000000003</v>
      </c>
      <c r="C13473" s="2">
        <v>77.387010000000004</v>
      </c>
      <c r="D13473" s="2">
        <v>11.455550000000001</v>
      </c>
      <c r="F13473" s="2">
        <v>14.44534</v>
      </c>
      <c r="G13473" s="2">
        <v>3.1611630000000002</v>
      </c>
      <c r="H13473" s="2">
        <v>3.2116389999999999</v>
      </c>
      <c r="J13473" s="2">
        <v>14.44814</v>
      </c>
      <c r="K13473" s="2">
        <v>0.98992500000000005</v>
      </c>
      <c r="L13473" s="2">
        <v>0.18615599999999999</v>
      </c>
    </row>
    <row r="13474" spans="1:12" x14ac:dyDescent="0.2">
      <c r="A13474" s="2">
        <v>14.448840000000001</v>
      </c>
      <c r="B13474" s="2">
        <v>32.222020000000001</v>
      </c>
      <c r="C13474" s="2">
        <v>77.523120000000006</v>
      </c>
      <c r="D13474" s="2">
        <v>11.474959999999999</v>
      </c>
      <c r="F13474" s="2">
        <v>14.44604</v>
      </c>
      <c r="G13474" s="2">
        <v>3.1633610000000001</v>
      </c>
      <c r="H13474" s="2">
        <v>3.2137989999999999</v>
      </c>
      <c r="J13474" s="2">
        <v>14.448840000000001</v>
      </c>
      <c r="K13474" s="2">
        <v>0.990892</v>
      </c>
      <c r="L13474" s="2">
        <v>0.18557999999999999</v>
      </c>
    </row>
    <row r="13475" spans="1:12" x14ac:dyDescent="0.2">
      <c r="A13475" s="2">
        <v>14.44955</v>
      </c>
      <c r="B13475" s="2">
        <v>32.229790000000001</v>
      </c>
      <c r="C13475" s="2">
        <v>77.657790000000006</v>
      </c>
      <c r="D13475" s="2">
        <v>11.49433</v>
      </c>
      <c r="F13475" s="2">
        <v>14.44674</v>
      </c>
      <c r="G13475" s="2">
        <v>3.1655730000000002</v>
      </c>
      <c r="H13475" s="2">
        <v>3.21611</v>
      </c>
      <c r="J13475" s="2">
        <v>14.44955</v>
      </c>
      <c r="K13475" s="2">
        <v>0.99214000000000002</v>
      </c>
      <c r="L13475" s="2">
        <v>0.18565499999999999</v>
      </c>
    </row>
    <row r="13476" spans="1:12" x14ac:dyDescent="0.2">
      <c r="A13476" s="2">
        <v>14.45025</v>
      </c>
      <c r="B13476" s="2">
        <v>32.237470000000002</v>
      </c>
      <c r="C13476" s="2">
        <v>77.792590000000004</v>
      </c>
      <c r="D13476" s="2">
        <v>11.51336</v>
      </c>
      <c r="F13476" s="2">
        <v>14.44744</v>
      </c>
      <c r="G13476" s="2">
        <v>3.1678769999999998</v>
      </c>
      <c r="H13476" s="2">
        <v>3.21814</v>
      </c>
      <c r="J13476" s="2">
        <v>14.45025</v>
      </c>
      <c r="K13476" s="2">
        <v>0.99302800000000002</v>
      </c>
      <c r="L13476" s="2">
        <v>0.18613199999999999</v>
      </c>
    </row>
    <row r="13477" spans="1:12" x14ac:dyDescent="0.2">
      <c r="A13477" s="2">
        <v>14.450950000000001</v>
      </c>
      <c r="B13477" s="2">
        <v>32.245260000000002</v>
      </c>
      <c r="C13477" s="2">
        <v>77.927719999999994</v>
      </c>
      <c r="D13477" s="2">
        <v>11.532550000000001</v>
      </c>
      <c r="F13477" s="2">
        <v>14.44814</v>
      </c>
      <c r="G13477" s="2">
        <v>3.1700210000000002</v>
      </c>
      <c r="H13477" s="2">
        <v>3.2207949999999999</v>
      </c>
      <c r="J13477" s="2">
        <v>14.450950000000001</v>
      </c>
      <c r="K13477" s="2">
        <v>0.99440899999999999</v>
      </c>
      <c r="L13477" s="2">
        <v>0.18632799999999999</v>
      </c>
    </row>
    <row r="13478" spans="1:12" x14ac:dyDescent="0.2">
      <c r="A13478" s="2">
        <v>14.451650000000001</v>
      </c>
      <c r="B13478" s="2">
        <v>32.25282</v>
      </c>
      <c r="C13478" s="2">
        <v>78.062970000000007</v>
      </c>
      <c r="D13478" s="2">
        <v>11.552070000000001</v>
      </c>
      <c r="F13478" s="2">
        <v>14.448840000000001</v>
      </c>
      <c r="G13478" s="2">
        <v>3.1722260000000002</v>
      </c>
      <c r="H13478" s="2">
        <v>3.2234500000000001</v>
      </c>
      <c r="J13478" s="2">
        <v>14.451650000000001</v>
      </c>
      <c r="K13478" s="2">
        <v>0.99529100000000004</v>
      </c>
      <c r="L13478" s="2">
        <v>0.18700600000000001</v>
      </c>
    </row>
    <row r="13479" spans="1:12" x14ac:dyDescent="0.2">
      <c r="A13479" s="2">
        <v>14.452349999999999</v>
      </c>
      <c r="B13479" s="2">
        <v>32.260120000000001</v>
      </c>
      <c r="C13479" s="2">
        <v>78.198030000000003</v>
      </c>
      <c r="D13479" s="2">
        <v>11.57151</v>
      </c>
      <c r="F13479" s="2">
        <v>14.44955</v>
      </c>
      <c r="G13479" s="2">
        <v>3.1746750000000001</v>
      </c>
      <c r="H13479" s="2">
        <v>3.226105</v>
      </c>
      <c r="J13479" s="2">
        <v>14.452349999999999</v>
      </c>
      <c r="K13479" s="2">
        <v>0.99638899999999997</v>
      </c>
      <c r="L13479" s="2">
        <v>0.187388</v>
      </c>
    </row>
    <row r="13480" spans="1:12" x14ac:dyDescent="0.2">
      <c r="A13480" s="2">
        <v>14.453049999999999</v>
      </c>
      <c r="B13480" s="2">
        <v>32.267940000000003</v>
      </c>
      <c r="C13480" s="2">
        <v>78.33278</v>
      </c>
      <c r="D13480" s="2">
        <v>11.59102</v>
      </c>
      <c r="F13480" s="2">
        <v>14.45025</v>
      </c>
      <c r="G13480" s="2">
        <v>3.1770100000000001</v>
      </c>
      <c r="H13480" s="2">
        <v>3.2289050000000001</v>
      </c>
      <c r="J13480" s="2">
        <v>14.453049999999999</v>
      </c>
      <c r="K13480" s="2">
        <v>0.99766299999999997</v>
      </c>
      <c r="L13480" s="2">
        <v>0.18809200000000001</v>
      </c>
    </row>
    <row r="13481" spans="1:12" x14ac:dyDescent="0.2">
      <c r="A13481" s="2">
        <v>14.453749999999999</v>
      </c>
      <c r="B13481" s="2">
        <v>32.275959999999998</v>
      </c>
      <c r="C13481" s="2">
        <v>78.466160000000002</v>
      </c>
      <c r="D13481" s="2">
        <v>11.611079999999999</v>
      </c>
      <c r="F13481" s="2">
        <v>14.450950000000001</v>
      </c>
      <c r="G13481" s="2">
        <v>3.1793140000000002</v>
      </c>
      <c r="H13481" s="2">
        <v>3.2310560000000002</v>
      </c>
      <c r="J13481" s="2">
        <v>14.453749999999999</v>
      </c>
      <c r="K13481" s="2">
        <v>0.99869699999999995</v>
      </c>
      <c r="L13481" s="2">
        <v>0.188523</v>
      </c>
    </row>
    <row r="13482" spans="1:12" x14ac:dyDescent="0.2">
      <c r="A13482" s="2">
        <v>14.45445</v>
      </c>
      <c r="B13482" s="2">
        <v>32.283990000000003</v>
      </c>
      <c r="C13482" s="2">
        <v>78.599580000000003</v>
      </c>
      <c r="D13482" s="2">
        <v>11.630890000000001</v>
      </c>
      <c r="F13482" s="2">
        <v>14.451650000000001</v>
      </c>
      <c r="G13482" s="2">
        <v>3.182655</v>
      </c>
      <c r="H13482" s="2">
        <v>3.2333449999999999</v>
      </c>
      <c r="J13482" s="2">
        <v>14.45445</v>
      </c>
      <c r="K13482" s="2">
        <v>1.0003010000000001</v>
      </c>
      <c r="L13482" s="2">
        <v>0.18865499999999999</v>
      </c>
    </row>
    <row r="13483" spans="1:12" x14ac:dyDescent="0.2">
      <c r="A13483" s="2">
        <v>14.455159999999999</v>
      </c>
      <c r="B13483" s="2">
        <v>32.292310000000001</v>
      </c>
      <c r="C13483" s="2">
        <v>78.732990000000001</v>
      </c>
      <c r="D13483" s="2">
        <v>11.650270000000001</v>
      </c>
      <c r="F13483" s="2">
        <v>14.452349999999999</v>
      </c>
      <c r="G13483" s="2">
        <v>3.1846619999999999</v>
      </c>
      <c r="H13483" s="2">
        <v>3.2360920000000002</v>
      </c>
      <c r="J13483" s="2">
        <v>14.455159999999999</v>
      </c>
      <c r="K13483" s="2">
        <v>1.00082</v>
      </c>
      <c r="L13483" s="2">
        <v>0.18928300000000001</v>
      </c>
    </row>
    <row r="13484" spans="1:12" x14ac:dyDescent="0.2">
      <c r="A13484" s="2">
        <v>14.455859999999999</v>
      </c>
      <c r="B13484" s="2">
        <v>32.300559999999997</v>
      </c>
      <c r="C13484" s="2">
        <v>78.867999999999995</v>
      </c>
      <c r="D13484" s="2">
        <v>11.6698</v>
      </c>
      <c r="F13484" s="2">
        <v>14.453049999999999</v>
      </c>
      <c r="G13484" s="2">
        <v>3.187271</v>
      </c>
      <c r="H13484" s="2">
        <v>3.238556</v>
      </c>
      <c r="J13484" s="2">
        <v>14.455859999999999</v>
      </c>
      <c r="K13484" s="2">
        <v>1.001652</v>
      </c>
      <c r="L13484" s="2">
        <v>0.189086</v>
      </c>
    </row>
    <row r="13485" spans="1:12" x14ac:dyDescent="0.2">
      <c r="A13485" s="2">
        <v>14.45656</v>
      </c>
      <c r="B13485" s="2">
        <v>32.309109999999997</v>
      </c>
      <c r="C13485" s="2">
        <v>79.000569999999996</v>
      </c>
      <c r="D13485" s="2">
        <v>11.68906</v>
      </c>
      <c r="F13485" s="2">
        <v>14.453749999999999</v>
      </c>
      <c r="G13485" s="2">
        <v>3.1894680000000002</v>
      </c>
      <c r="H13485" s="2">
        <v>3.2407379999999999</v>
      </c>
      <c r="J13485" s="2">
        <v>14.45656</v>
      </c>
      <c r="K13485" s="2">
        <v>1.0023359999999999</v>
      </c>
      <c r="L13485" s="2">
        <v>0.18925700000000001</v>
      </c>
    </row>
    <row r="13486" spans="1:12" x14ac:dyDescent="0.2">
      <c r="A13486" s="2">
        <v>14.45726</v>
      </c>
      <c r="B13486" s="2">
        <v>32.317259999999997</v>
      </c>
      <c r="C13486" s="2">
        <v>79.13355</v>
      </c>
      <c r="D13486" s="2">
        <v>11.70833</v>
      </c>
      <c r="F13486" s="2">
        <v>14.45445</v>
      </c>
      <c r="G13486" s="2">
        <v>3.192062</v>
      </c>
      <c r="H13486" s="2">
        <v>3.2428439999999998</v>
      </c>
      <c r="J13486" s="2">
        <v>14.45726</v>
      </c>
      <c r="K13486" s="2">
        <v>1.0033989999999999</v>
      </c>
      <c r="L13486" s="2">
        <v>0.18917600000000001</v>
      </c>
    </row>
    <row r="13487" spans="1:12" x14ac:dyDescent="0.2">
      <c r="A13487" s="2">
        <v>14.45796</v>
      </c>
      <c r="B13487" s="2">
        <v>32.32546</v>
      </c>
      <c r="C13487" s="2">
        <v>79.266130000000004</v>
      </c>
      <c r="D13487" s="2">
        <v>11.727650000000001</v>
      </c>
      <c r="F13487" s="2">
        <v>14.455159999999999</v>
      </c>
      <c r="G13487" s="2">
        <v>3.1946560000000002</v>
      </c>
      <c r="H13487" s="2">
        <v>3.2451479999999999</v>
      </c>
      <c r="J13487" s="2">
        <v>14.45796</v>
      </c>
      <c r="K13487" s="2">
        <v>1.0044120000000001</v>
      </c>
      <c r="L13487" s="2">
        <v>0.18973200000000001</v>
      </c>
    </row>
    <row r="13488" spans="1:12" x14ac:dyDescent="0.2">
      <c r="A13488" s="2">
        <v>14.45866</v>
      </c>
      <c r="B13488" s="2">
        <v>32.333950000000002</v>
      </c>
      <c r="C13488" s="2">
        <v>79.398849999999996</v>
      </c>
      <c r="D13488" s="2">
        <v>11.745749999999999</v>
      </c>
      <c r="F13488" s="2">
        <v>14.455859999999999</v>
      </c>
      <c r="G13488" s="2">
        <v>3.1969759999999998</v>
      </c>
      <c r="H13488" s="2">
        <v>3.2479100000000001</v>
      </c>
      <c r="J13488" s="2">
        <v>14.45866</v>
      </c>
      <c r="K13488" s="2">
        <v>1.004921</v>
      </c>
      <c r="L13488" s="2">
        <v>0.19047</v>
      </c>
    </row>
    <row r="13489" spans="1:12" x14ac:dyDescent="0.2">
      <c r="A13489" s="2">
        <v>14.45937</v>
      </c>
      <c r="B13489" s="2">
        <v>32.342460000000003</v>
      </c>
      <c r="C13489" s="2">
        <v>79.531880000000001</v>
      </c>
      <c r="D13489" s="2">
        <v>11.763350000000001</v>
      </c>
      <c r="F13489" s="2">
        <v>14.45656</v>
      </c>
      <c r="G13489" s="2">
        <v>3.198944</v>
      </c>
      <c r="H13489" s="2">
        <v>3.2503199999999999</v>
      </c>
      <c r="J13489" s="2">
        <v>14.45937</v>
      </c>
      <c r="K13489" s="2">
        <v>1.005833</v>
      </c>
      <c r="L13489" s="2">
        <v>0.190083</v>
      </c>
    </row>
    <row r="13490" spans="1:12" x14ac:dyDescent="0.2">
      <c r="A13490" s="2">
        <v>14.46007</v>
      </c>
      <c r="B13490" s="2">
        <v>32.351149999999997</v>
      </c>
      <c r="C13490" s="2">
        <v>79.663679999999999</v>
      </c>
      <c r="D13490" s="2">
        <v>11.781790000000001</v>
      </c>
      <c r="F13490" s="2">
        <v>14.45726</v>
      </c>
      <c r="G13490" s="2">
        <v>3.2013400000000001</v>
      </c>
      <c r="H13490" s="2">
        <v>3.2527240000000002</v>
      </c>
      <c r="J13490" s="2">
        <v>14.46007</v>
      </c>
      <c r="K13490" s="2">
        <v>1.0070190000000001</v>
      </c>
      <c r="L13490" s="2">
        <v>0.18993699999999999</v>
      </c>
    </row>
    <row r="13491" spans="1:12" x14ac:dyDescent="0.2">
      <c r="A13491" s="2">
        <v>14.46077</v>
      </c>
      <c r="B13491" s="2">
        <v>32.359920000000002</v>
      </c>
      <c r="C13491" s="2">
        <v>79.796520000000001</v>
      </c>
      <c r="D13491" s="2">
        <v>11.801360000000001</v>
      </c>
      <c r="F13491" s="2">
        <v>14.45796</v>
      </c>
      <c r="G13491" s="2">
        <v>3.2036820000000001</v>
      </c>
      <c r="H13491" s="2">
        <v>3.2551420000000002</v>
      </c>
      <c r="J13491" s="2">
        <v>14.46077</v>
      </c>
      <c r="K13491" s="2">
        <v>1.0086630000000001</v>
      </c>
      <c r="L13491" s="2">
        <v>0.19026899999999999</v>
      </c>
    </row>
    <row r="13492" spans="1:12" x14ac:dyDescent="0.2">
      <c r="A13492" s="2">
        <v>14.46147</v>
      </c>
      <c r="B13492" s="2">
        <v>32.368949999999998</v>
      </c>
      <c r="C13492" s="2">
        <v>79.927520000000001</v>
      </c>
      <c r="D13492" s="2">
        <v>11.82095</v>
      </c>
      <c r="F13492" s="2">
        <v>14.45866</v>
      </c>
      <c r="G13492" s="2">
        <v>3.2058260000000001</v>
      </c>
      <c r="H13492" s="2">
        <v>3.2572939999999999</v>
      </c>
      <c r="J13492" s="2">
        <v>14.46147</v>
      </c>
      <c r="K13492" s="2">
        <v>1.0097689999999999</v>
      </c>
      <c r="L13492" s="2">
        <v>0.19071299999999999</v>
      </c>
    </row>
    <row r="13493" spans="1:12" x14ac:dyDescent="0.2">
      <c r="A13493" s="2">
        <v>14.46217</v>
      </c>
      <c r="B13493" s="2">
        <v>32.377679999999998</v>
      </c>
      <c r="C13493" s="2">
        <v>80.059309999999996</v>
      </c>
      <c r="D13493" s="2">
        <v>11.84075</v>
      </c>
      <c r="F13493" s="2">
        <v>14.45937</v>
      </c>
      <c r="G13493" s="2">
        <v>3.2077330000000002</v>
      </c>
      <c r="H13493" s="2">
        <v>3.259598</v>
      </c>
      <c r="J13493" s="2">
        <v>14.46217</v>
      </c>
      <c r="K13493" s="2">
        <v>1.0110969999999999</v>
      </c>
      <c r="L13493" s="2">
        <v>0.191298</v>
      </c>
    </row>
    <row r="13494" spans="1:12" x14ac:dyDescent="0.2">
      <c r="A13494" s="2">
        <v>14.462870000000001</v>
      </c>
      <c r="B13494" s="2">
        <v>32.38655</v>
      </c>
      <c r="C13494" s="2">
        <v>80.191010000000006</v>
      </c>
      <c r="D13494" s="2">
        <v>11.860760000000001</v>
      </c>
      <c r="F13494" s="2">
        <v>14.46007</v>
      </c>
      <c r="G13494" s="2">
        <v>3.2095790000000002</v>
      </c>
      <c r="H13494" s="2">
        <v>3.2618710000000002</v>
      </c>
      <c r="J13494" s="2">
        <v>14.462870000000001</v>
      </c>
      <c r="K13494" s="2">
        <v>1.0119720000000001</v>
      </c>
      <c r="L13494" s="2">
        <v>0.19134899999999999</v>
      </c>
    </row>
    <row r="13495" spans="1:12" x14ac:dyDescent="0.2">
      <c r="A13495" s="2">
        <v>14.463570000000001</v>
      </c>
      <c r="B13495" s="2">
        <v>32.395269999999996</v>
      </c>
      <c r="C13495" s="2">
        <v>80.321700000000007</v>
      </c>
      <c r="D13495" s="2">
        <v>11.880789999999999</v>
      </c>
      <c r="F13495" s="2">
        <v>14.46077</v>
      </c>
      <c r="G13495" s="2">
        <v>3.2116389999999999</v>
      </c>
      <c r="H13495" s="2">
        <v>3.264313</v>
      </c>
      <c r="J13495" s="2">
        <v>14.463570000000001</v>
      </c>
      <c r="K13495" s="2">
        <v>1.0130520000000001</v>
      </c>
      <c r="L13495" s="2">
        <v>0.191804</v>
      </c>
    </row>
    <row r="13496" spans="1:12" x14ac:dyDescent="0.2">
      <c r="A13496" s="2">
        <v>14.464270000000001</v>
      </c>
      <c r="B13496" s="2">
        <v>32.404040000000002</v>
      </c>
      <c r="C13496" s="2">
        <v>80.452190000000002</v>
      </c>
      <c r="D13496" s="2">
        <v>11.900829999999999</v>
      </c>
      <c r="F13496" s="2">
        <v>14.46147</v>
      </c>
      <c r="G13496" s="2">
        <v>3.2137989999999999</v>
      </c>
      <c r="H13496" s="2">
        <v>3.2669830000000002</v>
      </c>
      <c r="J13496" s="2">
        <v>14.464270000000001</v>
      </c>
      <c r="K13496" s="2">
        <v>1.0139229999999999</v>
      </c>
      <c r="L13496" s="2">
        <v>0.19103999999999999</v>
      </c>
    </row>
    <row r="13497" spans="1:12" x14ac:dyDescent="0.2">
      <c r="A13497" s="2">
        <v>14.464980000000001</v>
      </c>
      <c r="B13497" s="2">
        <v>32.413020000000003</v>
      </c>
      <c r="C13497" s="2">
        <v>80.582729999999998</v>
      </c>
      <c r="D13497" s="2">
        <v>11.920970000000001</v>
      </c>
      <c r="F13497" s="2">
        <v>14.46217</v>
      </c>
      <c r="G13497" s="2">
        <v>3.21611</v>
      </c>
      <c r="H13497" s="2">
        <v>3.2696230000000002</v>
      </c>
      <c r="J13497" s="2">
        <v>14.464980000000001</v>
      </c>
      <c r="K13497" s="2">
        <v>1.0147949999999999</v>
      </c>
      <c r="L13497" s="2">
        <v>0.191305</v>
      </c>
    </row>
    <row r="13498" spans="1:12" x14ac:dyDescent="0.2">
      <c r="A13498" s="2">
        <v>14.465680000000001</v>
      </c>
      <c r="B13498" s="2">
        <v>32.422130000000003</v>
      </c>
      <c r="C13498" s="2">
        <v>80.712270000000004</v>
      </c>
      <c r="D13498" s="2">
        <v>11.941079999999999</v>
      </c>
      <c r="F13498" s="2">
        <v>14.462870000000001</v>
      </c>
      <c r="G13498" s="2">
        <v>3.21814</v>
      </c>
      <c r="H13498" s="2">
        <v>3.2721179999999999</v>
      </c>
      <c r="J13498" s="2">
        <v>14.465680000000001</v>
      </c>
      <c r="K13498" s="2">
        <v>1.0161150000000001</v>
      </c>
      <c r="L13498" s="2">
        <v>0.19212399999999999</v>
      </c>
    </row>
    <row r="13499" spans="1:12" x14ac:dyDescent="0.2">
      <c r="A13499" s="2">
        <v>14.466379999999999</v>
      </c>
      <c r="B13499" s="2">
        <v>32.431100000000001</v>
      </c>
      <c r="C13499" s="2">
        <v>80.841679999999997</v>
      </c>
      <c r="D13499" s="2">
        <v>11.961729999999999</v>
      </c>
      <c r="F13499" s="2">
        <v>14.463570000000001</v>
      </c>
      <c r="G13499" s="2">
        <v>3.2207949999999999</v>
      </c>
      <c r="H13499" s="2">
        <v>3.2745739999999999</v>
      </c>
      <c r="J13499" s="2">
        <v>14.466379999999999</v>
      </c>
      <c r="K13499" s="2">
        <v>1.0170920000000001</v>
      </c>
      <c r="L13499" s="2">
        <v>0.191829</v>
      </c>
    </row>
    <row r="13500" spans="1:12" x14ac:dyDescent="0.2">
      <c r="A13500" s="2">
        <v>14.467079999999999</v>
      </c>
      <c r="B13500" s="2">
        <v>32.44021</v>
      </c>
      <c r="C13500" s="2">
        <v>80.969729999999998</v>
      </c>
      <c r="D13500" s="2">
        <v>11.982239999999999</v>
      </c>
      <c r="F13500" s="2">
        <v>14.464270000000001</v>
      </c>
      <c r="G13500" s="2">
        <v>3.2234500000000001</v>
      </c>
      <c r="H13500" s="2">
        <v>3.2773669999999999</v>
      </c>
      <c r="J13500" s="2">
        <v>14.467079999999999</v>
      </c>
      <c r="K13500" s="2">
        <v>1.018154</v>
      </c>
      <c r="L13500" s="2">
        <v>0.19175700000000001</v>
      </c>
    </row>
    <row r="13501" spans="1:12" x14ac:dyDescent="0.2">
      <c r="A13501" s="2">
        <v>14.467779999999999</v>
      </c>
      <c r="B13501" s="2">
        <v>32.44923</v>
      </c>
      <c r="C13501" s="2">
        <v>81.097440000000006</v>
      </c>
      <c r="D13501" s="2">
        <v>12.00259</v>
      </c>
      <c r="F13501" s="2">
        <v>14.464980000000001</v>
      </c>
      <c r="G13501" s="2">
        <v>3.226105</v>
      </c>
      <c r="H13501" s="2">
        <v>3.279846</v>
      </c>
      <c r="J13501" s="2">
        <v>14.467779999999999</v>
      </c>
      <c r="K13501" s="2">
        <v>1.0192810000000001</v>
      </c>
      <c r="L13501" s="2">
        <v>0.19217899999999999</v>
      </c>
    </row>
    <row r="13502" spans="1:12" x14ac:dyDescent="0.2">
      <c r="A13502" s="2">
        <v>14.46848</v>
      </c>
      <c r="B13502" s="2">
        <v>32.458689999999997</v>
      </c>
      <c r="C13502" s="2">
        <v>81.225800000000007</v>
      </c>
      <c r="D13502" s="2">
        <v>12.02284</v>
      </c>
      <c r="F13502" s="2">
        <v>14.465680000000001</v>
      </c>
      <c r="G13502" s="2">
        <v>3.2289050000000001</v>
      </c>
      <c r="H13502" s="2">
        <v>3.2824249999999999</v>
      </c>
      <c r="J13502" s="2">
        <v>14.46848</v>
      </c>
      <c r="K13502" s="2">
        <v>1.0199050000000001</v>
      </c>
      <c r="L13502" s="2">
        <v>0.19270999999999999</v>
      </c>
    </row>
    <row r="13503" spans="1:12" x14ac:dyDescent="0.2">
      <c r="A13503" s="2">
        <v>14.46918</v>
      </c>
      <c r="B13503" s="2">
        <v>32.468119999999999</v>
      </c>
      <c r="C13503" s="2">
        <v>81.352860000000007</v>
      </c>
      <c r="D13503" s="2">
        <v>12.043189999999999</v>
      </c>
      <c r="F13503" s="2">
        <v>14.466379999999999</v>
      </c>
      <c r="G13503" s="2">
        <v>3.2310560000000002</v>
      </c>
      <c r="H13503" s="2">
        <v>3.285034</v>
      </c>
      <c r="J13503" s="2">
        <v>14.46918</v>
      </c>
      <c r="K13503" s="2">
        <v>1.0207539999999999</v>
      </c>
      <c r="L13503" s="2">
        <v>0.19344</v>
      </c>
    </row>
    <row r="13504" spans="1:12" x14ac:dyDescent="0.2">
      <c r="A13504" s="2">
        <v>14.469889999999999</v>
      </c>
      <c r="B13504" s="2">
        <v>32.4773</v>
      </c>
      <c r="C13504" s="2">
        <v>81.481219999999993</v>
      </c>
      <c r="D13504" s="2">
        <v>12.06235</v>
      </c>
      <c r="F13504" s="2">
        <v>14.467079999999999</v>
      </c>
      <c r="G13504" s="2">
        <v>3.2333449999999999</v>
      </c>
      <c r="H13504" s="2">
        <v>3.2879559999999999</v>
      </c>
      <c r="J13504" s="2">
        <v>14.469889999999999</v>
      </c>
      <c r="K13504" s="2">
        <v>1.021746</v>
      </c>
      <c r="L13504" s="2">
        <v>0.19419700000000001</v>
      </c>
    </row>
    <row r="13505" spans="1:12" x14ac:dyDescent="0.2">
      <c r="A13505" s="2">
        <v>14.47059</v>
      </c>
      <c r="B13505" s="2">
        <v>32.48686</v>
      </c>
      <c r="C13505" s="2">
        <v>81.608580000000003</v>
      </c>
      <c r="D13505" s="2">
        <v>12.081810000000001</v>
      </c>
      <c r="F13505" s="2">
        <v>14.467779999999999</v>
      </c>
      <c r="G13505" s="2">
        <v>3.2360920000000002</v>
      </c>
      <c r="H13505" s="2">
        <v>3.2909470000000001</v>
      </c>
      <c r="J13505" s="2">
        <v>14.47059</v>
      </c>
      <c r="K13505" s="2">
        <v>1.022999</v>
      </c>
      <c r="L13505" s="2">
        <v>0.19417999999999999</v>
      </c>
    </row>
    <row r="13506" spans="1:12" x14ac:dyDescent="0.2">
      <c r="A13506" s="2">
        <v>14.47129</v>
      </c>
      <c r="B13506" s="2">
        <v>32.496459999999999</v>
      </c>
      <c r="C13506" s="2">
        <v>81.735730000000004</v>
      </c>
      <c r="D13506" s="2">
        <v>12.101190000000001</v>
      </c>
      <c r="F13506" s="2">
        <v>14.46848</v>
      </c>
      <c r="G13506" s="2">
        <v>3.238556</v>
      </c>
      <c r="H13506" s="2">
        <v>3.2934040000000002</v>
      </c>
      <c r="J13506" s="2">
        <v>14.47129</v>
      </c>
      <c r="K13506" s="2">
        <v>1.0235000000000001</v>
      </c>
      <c r="L13506" s="2">
        <v>0.19422</v>
      </c>
    </row>
    <row r="13507" spans="1:12" x14ac:dyDescent="0.2">
      <c r="A13507" s="2">
        <v>14.47199</v>
      </c>
      <c r="B13507" s="2">
        <v>32.505870000000002</v>
      </c>
      <c r="C13507" s="2">
        <v>81.862899999999996</v>
      </c>
      <c r="D13507" s="2">
        <v>12.121560000000001</v>
      </c>
      <c r="F13507" s="2">
        <v>14.46918</v>
      </c>
      <c r="G13507" s="2">
        <v>3.2407379999999999</v>
      </c>
      <c r="H13507" s="2">
        <v>3.2959589999999999</v>
      </c>
      <c r="J13507" s="2">
        <v>14.47199</v>
      </c>
      <c r="K13507" s="2">
        <v>1.024319</v>
      </c>
      <c r="L13507" s="2">
        <v>0.19494</v>
      </c>
    </row>
    <row r="13508" spans="1:12" x14ac:dyDescent="0.2">
      <c r="A13508" s="2">
        <v>14.47269</v>
      </c>
      <c r="B13508" s="2">
        <v>32.515140000000002</v>
      </c>
      <c r="C13508" s="2">
        <v>81.990009999999998</v>
      </c>
      <c r="D13508" s="2">
        <v>12.14148</v>
      </c>
      <c r="F13508" s="2">
        <v>14.469889999999999</v>
      </c>
      <c r="G13508" s="2">
        <v>3.2428439999999998</v>
      </c>
      <c r="H13508" s="2">
        <v>3.299004</v>
      </c>
      <c r="J13508" s="2">
        <v>14.47269</v>
      </c>
      <c r="K13508" s="2">
        <v>1.0250760000000001</v>
      </c>
      <c r="L13508" s="2">
        <v>0.194852</v>
      </c>
    </row>
    <row r="13509" spans="1:12" x14ac:dyDescent="0.2">
      <c r="A13509" s="2">
        <v>14.47339</v>
      </c>
      <c r="B13509" s="2">
        <v>32.524479999999997</v>
      </c>
      <c r="C13509" s="2">
        <v>82.117800000000003</v>
      </c>
      <c r="D13509" s="2">
        <v>12.16133</v>
      </c>
      <c r="F13509" s="2">
        <v>14.47059</v>
      </c>
      <c r="G13509" s="2">
        <v>3.2451479999999999</v>
      </c>
      <c r="H13509" s="2">
        <v>3.3017430000000001</v>
      </c>
      <c r="J13509" s="2">
        <v>14.47339</v>
      </c>
      <c r="K13509" s="2">
        <v>1.0257810000000001</v>
      </c>
      <c r="L13509" s="2">
        <v>0.19464899999999999</v>
      </c>
    </row>
    <row r="13510" spans="1:12" x14ac:dyDescent="0.2">
      <c r="A13510" s="2">
        <v>14.47409</v>
      </c>
      <c r="B13510" s="2">
        <v>32.534170000000003</v>
      </c>
      <c r="C13510" s="2">
        <v>82.245670000000004</v>
      </c>
      <c r="D13510" s="2">
        <v>12.18139</v>
      </c>
      <c r="F13510" s="2">
        <v>14.47129</v>
      </c>
      <c r="G13510" s="2">
        <v>3.2479100000000001</v>
      </c>
      <c r="H13510" s="2">
        <v>3.3037869999999998</v>
      </c>
      <c r="J13510" s="2">
        <v>14.47409</v>
      </c>
      <c r="K13510" s="2">
        <v>1.0265329999999999</v>
      </c>
      <c r="L13510" s="2">
        <v>0.194823</v>
      </c>
    </row>
    <row r="13511" spans="1:12" x14ac:dyDescent="0.2">
      <c r="A13511" s="2">
        <v>14.47479</v>
      </c>
      <c r="B13511" s="2">
        <v>32.543999999999997</v>
      </c>
      <c r="C13511" s="2">
        <v>82.372069999999994</v>
      </c>
      <c r="D13511" s="2">
        <v>12.202070000000001</v>
      </c>
      <c r="F13511" s="2">
        <v>14.47199</v>
      </c>
      <c r="G13511" s="2">
        <v>3.2503199999999999</v>
      </c>
      <c r="H13511" s="2">
        <v>3.3062670000000001</v>
      </c>
      <c r="J13511" s="2">
        <v>14.47479</v>
      </c>
      <c r="K13511" s="2">
        <v>1.026977</v>
      </c>
      <c r="L13511" s="2">
        <v>0.194608</v>
      </c>
    </row>
    <row r="13512" spans="1:12" x14ac:dyDescent="0.2">
      <c r="A13512" s="2">
        <v>14.4755</v>
      </c>
      <c r="B13512" s="2">
        <v>32.553870000000003</v>
      </c>
      <c r="C13512" s="2">
        <v>82.499309999999994</v>
      </c>
      <c r="D13512" s="2">
        <v>12.22231</v>
      </c>
      <c r="F13512" s="2">
        <v>14.47269</v>
      </c>
      <c r="G13512" s="2">
        <v>3.2527240000000002</v>
      </c>
      <c r="H13512" s="2">
        <v>3.3091200000000001</v>
      </c>
      <c r="J13512" s="2">
        <v>14.4755</v>
      </c>
      <c r="K13512" s="2">
        <v>1.0274920000000001</v>
      </c>
      <c r="L13512" s="2">
        <v>0.19472300000000001</v>
      </c>
    </row>
    <row r="13513" spans="1:12" x14ac:dyDescent="0.2">
      <c r="A13513" s="2">
        <v>14.4762</v>
      </c>
      <c r="B13513" s="2">
        <v>32.563450000000003</v>
      </c>
      <c r="C13513" s="2">
        <v>82.625979999999998</v>
      </c>
      <c r="D13513" s="2">
        <v>12.242520000000001</v>
      </c>
      <c r="F13513" s="2">
        <v>14.47339</v>
      </c>
      <c r="G13513" s="2">
        <v>3.2551420000000002</v>
      </c>
      <c r="H13513" s="2">
        <v>3.3115619999999999</v>
      </c>
      <c r="J13513" s="2">
        <v>14.4762</v>
      </c>
      <c r="K13513" s="2">
        <v>1.028192</v>
      </c>
      <c r="L13513" s="2">
        <v>0.19514200000000001</v>
      </c>
    </row>
    <row r="13514" spans="1:12" x14ac:dyDescent="0.2">
      <c r="A13514" s="2">
        <v>14.476900000000001</v>
      </c>
      <c r="B13514" s="2">
        <v>32.573140000000002</v>
      </c>
      <c r="C13514" s="2">
        <v>82.751180000000005</v>
      </c>
      <c r="D13514" s="2">
        <v>12.262460000000001</v>
      </c>
      <c r="F13514" s="2">
        <v>14.47409</v>
      </c>
      <c r="G13514" s="2">
        <v>3.2572939999999999</v>
      </c>
      <c r="H13514" s="2">
        <v>3.3137439999999998</v>
      </c>
      <c r="J13514" s="2">
        <v>14.476900000000001</v>
      </c>
      <c r="K13514" s="2">
        <v>1.0289900000000001</v>
      </c>
      <c r="L13514" s="2">
        <v>0.19509599999999999</v>
      </c>
    </row>
    <row r="13515" spans="1:12" x14ac:dyDescent="0.2">
      <c r="A13515" s="2">
        <v>14.477600000000001</v>
      </c>
      <c r="B13515" s="2">
        <v>32.582889999999999</v>
      </c>
      <c r="C13515" s="2">
        <v>82.877269999999996</v>
      </c>
      <c r="D13515" s="2">
        <v>12.283440000000001</v>
      </c>
      <c r="F13515" s="2">
        <v>14.47479</v>
      </c>
      <c r="G13515" s="2">
        <v>3.259598</v>
      </c>
      <c r="H13515" s="2">
        <v>3.3162379999999998</v>
      </c>
      <c r="J13515" s="2">
        <v>14.477600000000001</v>
      </c>
      <c r="K13515" s="2">
        <v>1.029873</v>
      </c>
      <c r="L13515" s="2">
        <v>0.19491700000000001</v>
      </c>
    </row>
    <row r="13516" spans="1:12" x14ac:dyDescent="0.2">
      <c r="A13516" s="2">
        <v>14.478300000000001</v>
      </c>
      <c r="B13516" s="2">
        <v>32.591970000000003</v>
      </c>
      <c r="C13516" s="2">
        <v>83.002440000000007</v>
      </c>
      <c r="D13516" s="2">
        <v>12.30387</v>
      </c>
      <c r="F13516" s="2">
        <v>14.4755</v>
      </c>
      <c r="G13516" s="2">
        <v>3.2618710000000002</v>
      </c>
      <c r="H13516" s="2">
        <v>3.3189009999999999</v>
      </c>
      <c r="J13516" s="2">
        <v>14.478300000000001</v>
      </c>
      <c r="K13516" s="2">
        <v>1.0308740000000001</v>
      </c>
      <c r="L13516" s="2">
        <v>0.19500600000000001</v>
      </c>
    </row>
    <row r="13517" spans="1:12" x14ac:dyDescent="0.2">
      <c r="A13517" s="2">
        <v>14.478999999999999</v>
      </c>
      <c r="B13517" s="2">
        <v>32.600830000000002</v>
      </c>
      <c r="C13517" s="2">
        <v>83.128169999999997</v>
      </c>
      <c r="D13517" s="2">
        <v>12.32436</v>
      </c>
      <c r="F13517" s="2">
        <v>14.4762</v>
      </c>
      <c r="G13517" s="2">
        <v>3.264313</v>
      </c>
      <c r="H13517" s="2">
        <v>3.3218380000000001</v>
      </c>
      <c r="J13517" s="2">
        <v>14.478999999999999</v>
      </c>
      <c r="K13517" s="2">
        <v>1.0309079999999999</v>
      </c>
      <c r="L13517" s="2">
        <v>0.19531899999999999</v>
      </c>
    </row>
    <row r="13518" spans="1:12" x14ac:dyDescent="0.2">
      <c r="A13518" s="2">
        <v>14.479710000000001</v>
      </c>
      <c r="B13518" s="2">
        <v>32.610030000000002</v>
      </c>
      <c r="C13518" s="2">
        <v>83.252759999999995</v>
      </c>
      <c r="D13518" s="2">
        <v>12.34535</v>
      </c>
      <c r="F13518" s="2">
        <v>14.476900000000001</v>
      </c>
      <c r="G13518" s="2">
        <v>3.2669830000000002</v>
      </c>
      <c r="H13518" s="2">
        <v>3.324211</v>
      </c>
      <c r="J13518" s="2">
        <v>14.479710000000001</v>
      </c>
      <c r="K13518" s="2">
        <v>1.0312060000000001</v>
      </c>
      <c r="L13518" s="2">
        <v>0.19526399999999999</v>
      </c>
    </row>
    <row r="13519" spans="1:12" x14ac:dyDescent="0.2">
      <c r="A13519" s="2">
        <v>14.480409999999999</v>
      </c>
      <c r="B13519" s="2">
        <v>32.619709999999998</v>
      </c>
      <c r="C13519" s="2">
        <v>83.366429999999994</v>
      </c>
      <c r="D13519" s="2">
        <v>12.36647</v>
      </c>
      <c r="F13519" s="2">
        <v>14.477600000000001</v>
      </c>
      <c r="G13519" s="2">
        <v>3.2696230000000002</v>
      </c>
      <c r="H13519" s="2">
        <v>3.3265989999999999</v>
      </c>
      <c r="J13519" s="2">
        <v>14.480409999999999</v>
      </c>
      <c r="K13519" s="2">
        <v>1.032394</v>
      </c>
      <c r="L13519" s="2">
        <v>0.196381</v>
      </c>
    </row>
    <row r="13520" spans="1:12" x14ac:dyDescent="0.2">
      <c r="A13520" s="2">
        <v>14.481109999999999</v>
      </c>
      <c r="B13520" s="2">
        <v>32.629640000000002</v>
      </c>
      <c r="C13520" s="2">
        <v>83.474299999999999</v>
      </c>
      <c r="D13520" s="2">
        <v>12.387840000000001</v>
      </c>
      <c r="F13520" s="2">
        <v>14.478300000000001</v>
      </c>
      <c r="G13520" s="2">
        <v>3.2721179999999999</v>
      </c>
      <c r="H13520" s="2">
        <v>3.3294450000000002</v>
      </c>
      <c r="J13520" s="2">
        <v>14.481109999999999</v>
      </c>
      <c r="K13520" s="2">
        <v>1.0331269999999999</v>
      </c>
      <c r="L13520" s="2">
        <v>0.19639599999999999</v>
      </c>
    </row>
    <row r="13521" spans="1:12" x14ac:dyDescent="0.2">
      <c r="A13521" s="2">
        <v>14.481809999999999</v>
      </c>
      <c r="B13521" s="2">
        <v>32.639530000000001</v>
      </c>
      <c r="C13521" s="2">
        <v>83.588210000000004</v>
      </c>
      <c r="D13521" s="2">
        <v>12.4091</v>
      </c>
      <c r="F13521" s="2">
        <v>14.478999999999999</v>
      </c>
      <c r="G13521" s="2">
        <v>3.2745739999999999</v>
      </c>
      <c r="H13521" s="2">
        <v>3.332214</v>
      </c>
      <c r="J13521" s="2">
        <v>14.481809999999999</v>
      </c>
      <c r="K13521" s="2">
        <v>1.03338</v>
      </c>
      <c r="L13521" s="2">
        <v>0.196242</v>
      </c>
    </row>
    <row r="13522" spans="1:12" x14ac:dyDescent="0.2">
      <c r="A13522" s="2">
        <v>14.48251</v>
      </c>
      <c r="B13522" s="2">
        <v>32.649540000000002</v>
      </c>
      <c r="C13522" s="2">
        <v>83.709850000000003</v>
      </c>
      <c r="D13522" s="2">
        <v>12.430260000000001</v>
      </c>
      <c r="F13522" s="2">
        <v>14.479710000000001</v>
      </c>
      <c r="G13522" s="2">
        <v>3.2773669999999999</v>
      </c>
      <c r="H13522" s="2">
        <v>3.3349229999999999</v>
      </c>
      <c r="J13522" s="2">
        <v>14.48251</v>
      </c>
      <c r="K13522" s="2">
        <v>1.033558</v>
      </c>
      <c r="L13522" s="2">
        <v>0.19644800000000001</v>
      </c>
    </row>
    <row r="13523" spans="1:12" x14ac:dyDescent="0.2">
      <c r="A13523" s="2">
        <v>14.48321</v>
      </c>
      <c r="B13523" s="2">
        <v>32.659649999999999</v>
      </c>
      <c r="C13523" s="2">
        <v>83.834199999999996</v>
      </c>
      <c r="D13523" s="2">
        <v>12.45125</v>
      </c>
      <c r="F13523" s="2">
        <v>14.480409999999999</v>
      </c>
      <c r="G13523" s="2">
        <v>3.279846</v>
      </c>
      <c r="H13523" s="2">
        <v>3.3375699999999999</v>
      </c>
      <c r="J13523" s="2">
        <v>14.48321</v>
      </c>
      <c r="K13523" s="2">
        <v>1.034046</v>
      </c>
      <c r="L13523" s="2">
        <v>0.19654099999999999</v>
      </c>
    </row>
    <row r="13524" spans="1:12" x14ac:dyDescent="0.2">
      <c r="A13524" s="2">
        <v>14.48391</v>
      </c>
      <c r="B13524" s="2">
        <v>32.669710000000002</v>
      </c>
      <c r="C13524" s="2">
        <v>83.959050000000005</v>
      </c>
      <c r="D13524" s="2">
        <v>12.47226</v>
      </c>
      <c r="F13524" s="2">
        <v>14.481109999999999</v>
      </c>
      <c r="G13524" s="2">
        <v>3.2824249999999999</v>
      </c>
      <c r="H13524" s="2">
        <v>3.3398210000000002</v>
      </c>
      <c r="J13524" s="2">
        <v>14.48391</v>
      </c>
      <c r="K13524" s="2">
        <v>1.0342769999999999</v>
      </c>
      <c r="L13524" s="2">
        <v>0.19670399999999999</v>
      </c>
    </row>
    <row r="13525" spans="1:12" x14ac:dyDescent="0.2">
      <c r="A13525" s="2">
        <v>14.48461</v>
      </c>
      <c r="B13525" s="2">
        <v>32.680340000000001</v>
      </c>
      <c r="C13525" s="2">
        <v>84.083920000000006</v>
      </c>
      <c r="D13525" s="2">
        <v>12.493449999999999</v>
      </c>
      <c r="F13525" s="2">
        <v>14.481809999999999</v>
      </c>
      <c r="G13525" s="2">
        <v>3.285034</v>
      </c>
      <c r="H13525" s="2">
        <v>3.3421630000000002</v>
      </c>
      <c r="J13525" s="2">
        <v>14.48461</v>
      </c>
      <c r="K13525" s="2">
        <v>1.0346580000000001</v>
      </c>
      <c r="L13525" s="2">
        <v>0.19716700000000001</v>
      </c>
    </row>
    <row r="13526" spans="1:12" x14ac:dyDescent="0.2">
      <c r="A13526" s="2">
        <v>14.48532</v>
      </c>
      <c r="B13526" s="2">
        <v>32.690759999999997</v>
      </c>
      <c r="C13526" s="2">
        <v>84.208510000000004</v>
      </c>
      <c r="D13526" s="2">
        <v>12.514379999999999</v>
      </c>
      <c r="F13526" s="2">
        <v>14.48251</v>
      </c>
      <c r="G13526" s="2">
        <v>3.2879559999999999</v>
      </c>
      <c r="H13526" s="2">
        <v>3.3448259999999999</v>
      </c>
      <c r="J13526" s="2">
        <v>14.48532</v>
      </c>
      <c r="K13526" s="2">
        <v>1.035269</v>
      </c>
      <c r="L13526" s="2">
        <v>0.19750899999999999</v>
      </c>
    </row>
    <row r="13527" spans="1:12" x14ac:dyDescent="0.2">
      <c r="A13527" s="2">
        <v>14.48602</v>
      </c>
      <c r="B13527" s="2">
        <v>32.70149</v>
      </c>
      <c r="C13527" s="2">
        <v>84.332049999999995</v>
      </c>
      <c r="D13527" s="2">
        <v>12.53579</v>
      </c>
      <c r="F13527" s="2">
        <v>14.48321</v>
      </c>
      <c r="G13527" s="2">
        <v>3.2909470000000001</v>
      </c>
      <c r="H13527" s="2">
        <v>3.3473890000000002</v>
      </c>
      <c r="J13527" s="2">
        <v>14.48602</v>
      </c>
      <c r="K13527" s="2">
        <v>1.035717</v>
      </c>
      <c r="L13527" s="2">
        <v>0.19731199999999999</v>
      </c>
    </row>
    <row r="13528" spans="1:12" x14ac:dyDescent="0.2">
      <c r="A13528" s="2">
        <v>14.48672</v>
      </c>
      <c r="B13528" s="2">
        <v>32.711889999999997</v>
      </c>
      <c r="C13528" s="2">
        <v>84.455089999999998</v>
      </c>
      <c r="D13528" s="2">
        <v>12.557</v>
      </c>
      <c r="F13528" s="2">
        <v>14.48391</v>
      </c>
      <c r="G13528" s="2">
        <v>3.2934040000000002</v>
      </c>
      <c r="H13528" s="2">
        <v>3.3499370000000002</v>
      </c>
      <c r="J13528" s="2">
        <v>14.48672</v>
      </c>
      <c r="K13528" s="2">
        <v>1.0367960000000001</v>
      </c>
      <c r="L13528" s="2">
        <v>0.196768</v>
      </c>
    </row>
    <row r="13529" spans="1:12" x14ac:dyDescent="0.2">
      <c r="A13529" s="2">
        <v>14.48742</v>
      </c>
      <c r="B13529" s="2">
        <v>32.722949999999997</v>
      </c>
      <c r="C13529" s="2">
        <v>84.578289999999996</v>
      </c>
      <c r="D13529" s="2">
        <v>12.578379999999999</v>
      </c>
      <c r="F13529" s="2">
        <v>14.48461</v>
      </c>
      <c r="G13529" s="2">
        <v>3.2959589999999999</v>
      </c>
      <c r="H13529" s="2">
        <v>3.3523329999999998</v>
      </c>
      <c r="J13529" s="2">
        <v>14.48742</v>
      </c>
      <c r="K13529" s="2">
        <v>1.0378449999999999</v>
      </c>
      <c r="L13529" s="2">
        <v>0.19719500000000001</v>
      </c>
    </row>
    <row r="13530" spans="1:12" x14ac:dyDescent="0.2">
      <c r="A13530" s="2">
        <v>14.48812</v>
      </c>
      <c r="B13530" s="2">
        <v>32.734389999999998</v>
      </c>
      <c r="C13530" s="2">
        <v>84.701170000000005</v>
      </c>
      <c r="D13530" s="2">
        <v>12.59934</v>
      </c>
      <c r="F13530" s="2">
        <v>14.48532</v>
      </c>
      <c r="G13530" s="2">
        <v>3.299004</v>
      </c>
      <c r="H13530" s="2">
        <v>3.3544160000000001</v>
      </c>
      <c r="J13530" s="2">
        <v>14.48812</v>
      </c>
      <c r="K13530" s="2">
        <v>1.0382769999999999</v>
      </c>
      <c r="L13530" s="2">
        <v>0.19689799999999999</v>
      </c>
    </row>
    <row r="13531" spans="1:12" x14ac:dyDescent="0.2">
      <c r="A13531" s="2">
        <v>14.48882</v>
      </c>
      <c r="B13531" s="2">
        <v>32.745449999999998</v>
      </c>
      <c r="C13531" s="2">
        <v>84.822749999999999</v>
      </c>
      <c r="D13531" s="2">
        <v>12.62018</v>
      </c>
      <c r="F13531" s="2">
        <v>14.48602</v>
      </c>
      <c r="G13531" s="2">
        <v>3.3017430000000001</v>
      </c>
      <c r="H13531" s="2">
        <v>3.356773</v>
      </c>
      <c r="J13531" s="2">
        <v>14.48882</v>
      </c>
      <c r="K13531" s="2">
        <v>1.038694</v>
      </c>
      <c r="L13531" s="2">
        <v>0.197104</v>
      </c>
    </row>
    <row r="13532" spans="1:12" x14ac:dyDescent="0.2">
      <c r="A13532" s="2">
        <v>14.489520000000001</v>
      </c>
      <c r="B13532" s="2">
        <v>32.756610000000002</v>
      </c>
      <c r="C13532" s="2">
        <v>84.944230000000005</v>
      </c>
      <c r="D13532" s="2">
        <v>12.641730000000001</v>
      </c>
      <c r="F13532" s="2">
        <v>14.48672</v>
      </c>
      <c r="G13532" s="2">
        <v>3.3037869999999998</v>
      </c>
      <c r="H13532" s="2">
        <v>3.3591769999999999</v>
      </c>
      <c r="J13532" s="2">
        <v>14.489520000000001</v>
      </c>
      <c r="K13532" s="2">
        <v>1.038753</v>
      </c>
      <c r="L13532" s="2">
        <v>0.197295</v>
      </c>
    </row>
    <row r="13533" spans="1:12" x14ac:dyDescent="0.2">
      <c r="A13533" s="2">
        <v>14.49023</v>
      </c>
      <c r="B13533" s="2">
        <v>32.767620000000001</v>
      </c>
      <c r="C13533" s="2">
        <v>85.065510000000003</v>
      </c>
      <c r="D13533" s="2">
        <v>12.66306</v>
      </c>
      <c r="F13533" s="2">
        <v>14.48742</v>
      </c>
      <c r="G13533" s="2">
        <v>3.3062670000000001</v>
      </c>
      <c r="H13533" s="2">
        <v>3.3615650000000001</v>
      </c>
      <c r="J13533" s="2">
        <v>14.49023</v>
      </c>
      <c r="K13533" s="2">
        <v>1.039509</v>
      </c>
      <c r="L13533" s="2">
        <v>0.19691700000000001</v>
      </c>
    </row>
    <row r="13534" spans="1:12" x14ac:dyDescent="0.2">
      <c r="A13534" s="2">
        <v>14.490930000000001</v>
      </c>
      <c r="B13534" s="2">
        <v>32.778350000000003</v>
      </c>
      <c r="C13534" s="2">
        <v>85.184910000000002</v>
      </c>
      <c r="D13534" s="2">
        <v>12.684530000000001</v>
      </c>
      <c r="F13534" s="2">
        <v>14.48812</v>
      </c>
      <c r="G13534" s="2">
        <v>3.3091200000000001</v>
      </c>
      <c r="H13534" s="2">
        <v>3.3641130000000001</v>
      </c>
      <c r="J13534" s="2">
        <v>14.490930000000001</v>
      </c>
      <c r="K13534" s="2">
        <v>1.0398879999999999</v>
      </c>
      <c r="L13534" s="2">
        <v>0.19808400000000001</v>
      </c>
    </row>
    <row r="13535" spans="1:12" x14ac:dyDescent="0.2">
      <c r="A13535" s="2">
        <v>14.491630000000001</v>
      </c>
      <c r="B13535" s="2">
        <v>32.788899999999998</v>
      </c>
      <c r="C13535" s="2">
        <v>85.304540000000003</v>
      </c>
      <c r="D13535" s="2">
        <v>12.705780000000001</v>
      </c>
      <c r="F13535" s="2">
        <v>14.48882</v>
      </c>
      <c r="G13535" s="2">
        <v>3.3115619999999999</v>
      </c>
      <c r="H13535" s="2">
        <v>3.3667370000000001</v>
      </c>
      <c r="J13535" s="2">
        <v>14.491630000000001</v>
      </c>
      <c r="K13535" s="2">
        <v>1.040699</v>
      </c>
      <c r="L13535" s="2">
        <v>0.19819300000000001</v>
      </c>
    </row>
    <row r="13536" spans="1:12" x14ac:dyDescent="0.2">
      <c r="A13536" s="2">
        <v>14.492330000000001</v>
      </c>
      <c r="B13536" s="2">
        <v>32.800269999999998</v>
      </c>
      <c r="C13536" s="2">
        <v>85.424530000000004</v>
      </c>
      <c r="D13536" s="2">
        <v>12.726979999999999</v>
      </c>
      <c r="F13536" s="2">
        <v>14.489520000000001</v>
      </c>
      <c r="G13536" s="2">
        <v>3.3137439999999998</v>
      </c>
      <c r="H13536" s="2">
        <v>3.3693469999999999</v>
      </c>
      <c r="J13536" s="2">
        <v>14.492330000000001</v>
      </c>
      <c r="K13536" s="2">
        <v>1.04101</v>
      </c>
      <c r="L13536" s="2">
        <v>0.19773399999999999</v>
      </c>
    </row>
    <row r="13537" spans="1:12" x14ac:dyDescent="0.2">
      <c r="A13537" s="2">
        <v>14.493029999999999</v>
      </c>
      <c r="B13537" s="2">
        <v>32.81165</v>
      </c>
      <c r="C13537" s="2">
        <v>85.543109999999999</v>
      </c>
      <c r="D13537" s="2">
        <v>12.748570000000001</v>
      </c>
      <c r="F13537" s="2">
        <v>14.49023</v>
      </c>
      <c r="G13537" s="2">
        <v>3.3162379999999998</v>
      </c>
      <c r="H13537" s="2">
        <v>3.3718870000000001</v>
      </c>
      <c r="J13537" s="2">
        <v>14.493029999999999</v>
      </c>
      <c r="K13537" s="2">
        <v>1.0415000000000001</v>
      </c>
      <c r="L13537" s="2">
        <v>0.19767299999999999</v>
      </c>
    </row>
    <row r="13538" spans="1:12" x14ac:dyDescent="0.2">
      <c r="A13538" s="2">
        <v>14.493729999999999</v>
      </c>
      <c r="B13538" s="2">
        <v>32.822870000000002</v>
      </c>
      <c r="C13538" s="2">
        <v>85.660650000000004</v>
      </c>
      <c r="D13538" s="2">
        <v>12.77042</v>
      </c>
      <c r="F13538" s="2">
        <v>14.490930000000001</v>
      </c>
      <c r="G13538" s="2">
        <v>3.3189009999999999</v>
      </c>
      <c r="H13538" s="2">
        <v>3.3744350000000001</v>
      </c>
      <c r="J13538" s="2">
        <v>14.493729999999999</v>
      </c>
      <c r="K13538" s="2">
        <v>1.041914</v>
      </c>
      <c r="L13538" s="2">
        <v>0.197496</v>
      </c>
    </row>
    <row r="13539" spans="1:12" x14ac:dyDescent="0.2">
      <c r="A13539" s="2">
        <v>14.494429999999999</v>
      </c>
      <c r="B13539" s="2">
        <v>32.834099999999999</v>
      </c>
      <c r="C13539" s="2">
        <v>85.778000000000006</v>
      </c>
      <c r="D13539" s="2">
        <v>12.79242</v>
      </c>
      <c r="F13539" s="2">
        <v>14.491630000000001</v>
      </c>
      <c r="G13539" s="2">
        <v>3.3218380000000001</v>
      </c>
      <c r="H13539" s="2">
        <v>3.3768229999999999</v>
      </c>
      <c r="J13539" s="2">
        <v>14.494429999999999</v>
      </c>
      <c r="K13539" s="2">
        <v>1.0428900000000001</v>
      </c>
      <c r="L13539" s="2">
        <v>0.198071</v>
      </c>
    </row>
    <row r="13540" spans="1:12" x14ac:dyDescent="0.2">
      <c r="A13540" s="2">
        <v>14.49513</v>
      </c>
      <c r="B13540" s="2">
        <v>32.845709999999997</v>
      </c>
      <c r="C13540" s="2">
        <v>85.895330000000001</v>
      </c>
      <c r="D13540" s="2">
        <v>12.814</v>
      </c>
      <c r="F13540" s="2">
        <v>14.492330000000001</v>
      </c>
      <c r="G13540" s="2">
        <v>3.324211</v>
      </c>
      <c r="H13540" s="2">
        <v>3.3792420000000001</v>
      </c>
      <c r="J13540" s="2">
        <v>14.49513</v>
      </c>
      <c r="K13540" s="2">
        <v>1.0432870000000001</v>
      </c>
      <c r="L13540" s="2">
        <v>0.19800100000000001</v>
      </c>
    </row>
    <row r="13541" spans="1:12" x14ac:dyDescent="0.2">
      <c r="A13541" s="2">
        <v>14.495839999999999</v>
      </c>
      <c r="B13541" s="2">
        <v>32.857190000000003</v>
      </c>
      <c r="C13541" s="2">
        <v>86.013030000000001</v>
      </c>
      <c r="D13541" s="2">
        <v>12.83567</v>
      </c>
      <c r="F13541" s="2">
        <v>14.493029999999999</v>
      </c>
      <c r="G13541" s="2">
        <v>3.3265989999999999</v>
      </c>
      <c r="H13541" s="2">
        <v>3.3818359999999998</v>
      </c>
      <c r="J13541" s="2">
        <v>14.495839999999999</v>
      </c>
      <c r="K13541" s="2">
        <v>1.043247</v>
      </c>
      <c r="L13541" s="2">
        <v>0.198547</v>
      </c>
    </row>
    <row r="13542" spans="1:12" x14ac:dyDescent="0.2">
      <c r="A13542" s="2">
        <v>14.49654</v>
      </c>
      <c r="B13542" s="2">
        <v>32.868580000000001</v>
      </c>
      <c r="C13542" s="2">
        <v>86.130260000000007</v>
      </c>
      <c r="D13542" s="2">
        <v>12.857200000000001</v>
      </c>
      <c r="F13542" s="2">
        <v>14.493729999999999</v>
      </c>
      <c r="G13542" s="2">
        <v>3.3294450000000002</v>
      </c>
      <c r="H13542" s="2">
        <v>3.3846440000000002</v>
      </c>
      <c r="J13542" s="2">
        <v>14.49654</v>
      </c>
      <c r="K13542" s="2">
        <v>1.04369</v>
      </c>
      <c r="L13542" s="2">
        <v>0.19880300000000001</v>
      </c>
    </row>
    <row r="13543" spans="1:12" x14ac:dyDescent="0.2">
      <c r="A13543" s="2">
        <v>14.49724</v>
      </c>
      <c r="B13543" s="2">
        <v>32.880409999999998</v>
      </c>
      <c r="C13543" s="2">
        <v>86.248050000000006</v>
      </c>
      <c r="D13543" s="2">
        <v>12.87918</v>
      </c>
      <c r="F13543" s="2">
        <v>14.494429999999999</v>
      </c>
      <c r="G13543" s="2">
        <v>3.332214</v>
      </c>
      <c r="H13543" s="2">
        <v>3.3872909999999998</v>
      </c>
      <c r="J13543" s="2">
        <v>14.49724</v>
      </c>
      <c r="K13543" s="2">
        <v>1.043167</v>
      </c>
      <c r="L13543" s="2">
        <v>0.19947400000000001</v>
      </c>
    </row>
    <row r="13544" spans="1:12" x14ac:dyDescent="0.2">
      <c r="A13544" s="2">
        <v>14.49794</v>
      </c>
      <c r="B13544" s="2">
        <v>32.8919</v>
      </c>
      <c r="C13544" s="2">
        <v>86.364379999999997</v>
      </c>
      <c r="D13544" s="2">
        <v>12.901820000000001</v>
      </c>
      <c r="F13544" s="2">
        <v>14.49513</v>
      </c>
      <c r="G13544" s="2">
        <v>3.3349229999999999</v>
      </c>
      <c r="H13544" s="2">
        <v>3.3898540000000001</v>
      </c>
      <c r="J13544" s="2">
        <v>14.49794</v>
      </c>
      <c r="K13544" s="2">
        <v>1.0434110000000001</v>
      </c>
      <c r="L13544" s="2">
        <v>0.19983500000000001</v>
      </c>
    </row>
    <row r="13545" spans="1:12" x14ac:dyDescent="0.2">
      <c r="A13545" s="2">
        <v>14.49864</v>
      </c>
      <c r="B13545" s="2">
        <v>32.903680000000001</v>
      </c>
      <c r="C13545" s="2">
        <v>86.481549999999999</v>
      </c>
      <c r="D13545" s="2">
        <v>12.92389</v>
      </c>
      <c r="F13545" s="2">
        <v>14.495839999999999</v>
      </c>
      <c r="G13545" s="2">
        <v>3.3375699999999999</v>
      </c>
      <c r="H13545" s="2">
        <v>3.3921890000000001</v>
      </c>
      <c r="J13545" s="2">
        <v>14.49864</v>
      </c>
      <c r="K13545" s="2">
        <v>1.0439719999999999</v>
      </c>
      <c r="L13545" s="2">
        <v>0.19997200000000001</v>
      </c>
    </row>
    <row r="13546" spans="1:12" x14ac:dyDescent="0.2">
      <c r="A13546" s="2">
        <v>14.49934</v>
      </c>
      <c r="B13546" s="2">
        <v>32.91563</v>
      </c>
      <c r="C13546" s="2">
        <v>86.598299999999995</v>
      </c>
      <c r="D13546" s="2">
        <v>12.945460000000001</v>
      </c>
      <c r="F13546" s="2">
        <v>14.49654</v>
      </c>
      <c r="G13546" s="2">
        <v>3.3398210000000002</v>
      </c>
      <c r="H13546" s="2">
        <v>3.3943479999999999</v>
      </c>
      <c r="J13546" s="2">
        <v>14.49934</v>
      </c>
      <c r="K13546" s="2">
        <v>1.0447789999999999</v>
      </c>
      <c r="L13546" s="2">
        <v>0.200599</v>
      </c>
    </row>
    <row r="13547" spans="1:12" x14ac:dyDescent="0.2">
      <c r="A13547" s="2">
        <v>14.50005</v>
      </c>
      <c r="B13547" s="2">
        <v>32.927250000000001</v>
      </c>
      <c r="C13547" s="2">
        <v>86.714389999999995</v>
      </c>
      <c r="D13547" s="2">
        <v>12.967090000000001</v>
      </c>
      <c r="F13547" s="2">
        <v>14.49724</v>
      </c>
      <c r="G13547" s="2">
        <v>3.3421630000000002</v>
      </c>
      <c r="H13547" s="2">
        <v>3.396652</v>
      </c>
      <c r="J13547" s="2">
        <v>14.50005</v>
      </c>
      <c r="K13547" s="2">
        <v>1.045221</v>
      </c>
      <c r="L13547" s="2">
        <v>0.20113</v>
      </c>
    </row>
    <row r="13548" spans="1:12" x14ac:dyDescent="0.2">
      <c r="A13548" s="2">
        <v>14.50075</v>
      </c>
      <c r="B13548" s="2">
        <v>32.939100000000003</v>
      </c>
      <c r="C13548" s="2">
        <v>86.832049999999995</v>
      </c>
      <c r="D13548" s="2">
        <v>12.988799999999999</v>
      </c>
      <c r="F13548" s="2">
        <v>14.49794</v>
      </c>
      <c r="G13548" s="2">
        <v>3.3448259999999999</v>
      </c>
      <c r="H13548" s="2">
        <v>3.3993760000000002</v>
      </c>
      <c r="J13548" s="2">
        <v>14.50075</v>
      </c>
      <c r="K13548" s="2">
        <v>1.045509</v>
      </c>
      <c r="L13548" s="2">
        <v>0.200986</v>
      </c>
    </row>
    <row r="13549" spans="1:12" x14ac:dyDescent="0.2">
      <c r="A13549" s="2">
        <v>14.50145</v>
      </c>
      <c r="B13549" s="2">
        <v>32.950620000000001</v>
      </c>
      <c r="C13549" s="2">
        <v>86.949280000000002</v>
      </c>
      <c r="D13549" s="2">
        <v>13.010490000000001</v>
      </c>
      <c r="F13549" s="2">
        <v>14.49864</v>
      </c>
      <c r="G13549" s="2">
        <v>3.3473890000000002</v>
      </c>
      <c r="H13549" s="2">
        <v>3.402298</v>
      </c>
      <c r="J13549" s="2">
        <v>14.50145</v>
      </c>
      <c r="K13549" s="2">
        <v>1.046154</v>
      </c>
      <c r="L13549" s="2">
        <v>0.201409</v>
      </c>
    </row>
    <row r="13550" spans="1:12" x14ac:dyDescent="0.2">
      <c r="A13550" s="2">
        <v>14.50215</v>
      </c>
      <c r="B13550" s="2">
        <v>32.96264</v>
      </c>
      <c r="C13550" s="2">
        <v>87.065960000000004</v>
      </c>
      <c r="D13550" s="2">
        <v>13.03242</v>
      </c>
      <c r="F13550" s="2">
        <v>14.49934</v>
      </c>
      <c r="G13550" s="2">
        <v>3.3499370000000002</v>
      </c>
      <c r="H13550" s="2">
        <v>3.4049610000000001</v>
      </c>
      <c r="J13550" s="2">
        <v>14.50215</v>
      </c>
      <c r="K13550" s="2">
        <v>1.0467550000000001</v>
      </c>
      <c r="L13550" s="2">
        <v>0.201821</v>
      </c>
    </row>
    <row r="13551" spans="1:12" x14ac:dyDescent="0.2">
      <c r="A13551" s="2">
        <v>14.50285</v>
      </c>
      <c r="B13551" s="2">
        <v>32.974879999999999</v>
      </c>
      <c r="C13551" s="2">
        <v>87.182760000000002</v>
      </c>
      <c r="D13551" s="2">
        <v>13.0542</v>
      </c>
      <c r="F13551" s="2">
        <v>14.50005</v>
      </c>
      <c r="G13551" s="2">
        <v>3.3523329999999998</v>
      </c>
      <c r="H13551" s="2">
        <v>3.4073790000000002</v>
      </c>
      <c r="J13551" s="2">
        <v>14.50285</v>
      </c>
      <c r="K13551" s="2">
        <v>1.0472790000000001</v>
      </c>
      <c r="L13551" s="2">
        <v>0.20171900000000001</v>
      </c>
    </row>
    <row r="13552" spans="1:12" x14ac:dyDescent="0.2">
      <c r="A13552" s="2">
        <v>14.503550000000001</v>
      </c>
      <c r="B13552" s="2">
        <v>32.986969999999999</v>
      </c>
      <c r="C13552" s="2">
        <v>87.299210000000002</v>
      </c>
      <c r="D13552" s="2">
        <v>13.07621</v>
      </c>
      <c r="F13552" s="2">
        <v>14.50075</v>
      </c>
      <c r="G13552" s="2">
        <v>3.3544160000000001</v>
      </c>
      <c r="H13552" s="2">
        <v>3.4099119999999998</v>
      </c>
      <c r="J13552" s="2">
        <v>14.503550000000001</v>
      </c>
      <c r="K13552" s="2">
        <v>1.048111</v>
      </c>
      <c r="L13552" s="2">
        <v>0.20225499999999999</v>
      </c>
    </row>
    <row r="13553" spans="1:12" x14ac:dyDescent="0.2">
      <c r="A13553" s="2">
        <v>14.504250000000001</v>
      </c>
      <c r="B13553" s="2">
        <v>32.999339999999997</v>
      </c>
      <c r="C13553" s="2">
        <v>87.414670000000001</v>
      </c>
      <c r="D13553" s="2">
        <v>13.09877</v>
      </c>
      <c r="F13553" s="2">
        <v>14.50145</v>
      </c>
      <c r="G13553" s="2">
        <v>3.356773</v>
      </c>
      <c r="H13553" s="2">
        <v>3.412445</v>
      </c>
      <c r="J13553" s="2">
        <v>14.504250000000001</v>
      </c>
      <c r="K13553" s="2">
        <v>1.048908</v>
      </c>
      <c r="L13553" s="2">
        <v>0.2024</v>
      </c>
    </row>
    <row r="13554" spans="1:12" x14ac:dyDescent="0.2">
      <c r="A13554" s="2">
        <v>14.504949999999999</v>
      </c>
      <c r="B13554" s="2">
        <v>33.011429999999997</v>
      </c>
      <c r="C13554" s="2">
        <v>87.531099999999995</v>
      </c>
      <c r="D13554" s="2">
        <v>13.121409999999999</v>
      </c>
      <c r="F13554" s="2">
        <v>14.50215</v>
      </c>
      <c r="G13554" s="2">
        <v>3.3591769999999999</v>
      </c>
      <c r="H13554" s="2">
        <v>3.4146960000000002</v>
      </c>
      <c r="J13554" s="2">
        <v>14.504949999999999</v>
      </c>
      <c r="K13554" s="2">
        <v>1.049412</v>
      </c>
      <c r="L13554" s="2">
        <v>0.20270199999999999</v>
      </c>
    </row>
    <row r="13555" spans="1:12" x14ac:dyDescent="0.2">
      <c r="A13555" s="2">
        <v>14.505660000000001</v>
      </c>
      <c r="B13555" s="2">
        <v>33.023670000000003</v>
      </c>
      <c r="C13555" s="2">
        <v>87.646259999999998</v>
      </c>
      <c r="D13555" s="2">
        <v>13.14423</v>
      </c>
      <c r="F13555" s="2">
        <v>14.50285</v>
      </c>
      <c r="G13555" s="2">
        <v>3.3615650000000001</v>
      </c>
      <c r="H13555" s="2">
        <v>3.4168090000000002</v>
      </c>
      <c r="J13555" s="2">
        <v>14.505660000000001</v>
      </c>
      <c r="K13555" s="2">
        <v>1.0500119999999999</v>
      </c>
      <c r="L13555" s="2">
        <v>0.20314099999999999</v>
      </c>
    </row>
    <row r="13556" spans="1:12" x14ac:dyDescent="0.2">
      <c r="A13556" s="2">
        <v>14.506360000000001</v>
      </c>
      <c r="B13556" s="2">
        <v>33.035670000000003</v>
      </c>
      <c r="C13556" s="2">
        <v>87.761259999999993</v>
      </c>
      <c r="D13556" s="2">
        <v>13.166930000000001</v>
      </c>
      <c r="F13556" s="2">
        <v>14.503550000000001</v>
      </c>
      <c r="G13556" s="2">
        <v>3.3641130000000001</v>
      </c>
      <c r="H13556" s="2">
        <v>3.41906</v>
      </c>
      <c r="J13556" s="2">
        <v>14.506360000000001</v>
      </c>
      <c r="K13556" s="2">
        <v>1.051609</v>
      </c>
      <c r="L13556" s="2">
        <v>0.20391799999999999</v>
      </c>
    </row>
    <row r="13557" spans="1:12" x14ac:dyDescent="0.2">
      <c r="A13557" s="2">
        <v>14.507059999999999</v>
      </c>
      <c r="B13557" s="2">
        <v>33.04786</v>
      </c>
      <c r="C13557" s="2">
        <v>87.876040000000003</v>
      </c>
      <c r="D13557" s="2">
        <v>13.189629999999999</v>
      </c>
      <c r="F13557" s="2">
        <v>14.504250000000001</v>
      </c>
      <c r="G13557" s="2">
        <v>3.3667370000000001</v>
      </c>
      <c r="H13557" s="2">
        <v>3.421135</v>
      </c>
      <c r="J13557" s="2">
        <v>14.507059999999999</v>
      </c>
      <c r="K13557" s="2">
        <v>1.0526310000000001</v>
      </c>
      <c r="L13557" s="2">
        <v>0.20336799999999999</v>
      </c>
    </row>
    <row r="13558" spans="1:12" x14ac:dyDescent="0.2">
      <c r="A13558" s="2">
        <v>14.507759999999999</v>
      </c>
      <c r="B13558" s="2">
        <v>33.059899999999999</v>
      </c>
      <c r="C13558" s="2">
        <v>87.989639999999994</v>
      </c>
      <c r="D13558" s="2">
        <v>13.21199</v>
      </c>
      <c r="F13558" s="2">
        <v>14.504949999999999</v>
      </c>
      <c r="G13558" s="2">
        <v>3.3693469999999999</v>
      </c>
      <c r="H13558" s="2">
        <v>3.4229970000000001</v>
      </c>
      <c r="J13558" s="2">
        <v>14.507759999999999</v>
      </c>
      <c r="K13558" s="2">
        <v>1.053453</v>
      </c>
      <c r="L13558" s="2">
        <v>0.20449999999999999</v>
      </c>
    </row>
    <row r="13559" spans="1:12" x14ac:dyDescent="0.2">
      <c r="A13559" s="2">
        <v>14.508459999999999</v>
      </c>
      <c r="B13559" s="2">
        <v>33.072330000000001</v>
      </c>
      <c r="C13559" s="2">
        <v>88.101969999999994</v>
      </c>
      <c r="D13559" s="2">
        <v>13.232839999999999</v>
      </c>
      <c r="F13559" s="2">
        <v>14.505660000000001</v>
      </c>
      <c r="G13559" s="2">
        <v>3.3718870000000001</v>
      </c>
      <c r="H13559" s="2">
        <v>3.425224</v>
      </c>
      <c r="J13559" s="2">
        <v>14.508459999999999</v>
      </c>
      <c r="K13559" s="2">
        <v>1.054705</v>
      </c>
      <c r="L13559" s="2">
        <v>0.205152</v>
      </c>
    </row>
    <row r="13560" spans="1:12" x14ac:dyDescent="0.2">
      <c r="A13560" s="2">
        <v>14.50916</v>
      </c>
      <c r="B13560" s="2">
        <v>33.084739999999996</v>
      </c>
      <c r="C13560" s="2">
        <v>88.21611</v>
      </c>
      <c r="D13560" s="2">
        <v>13.25264</v>
      </c>
      <c r="F13560" s="2">
        <v>14.506360000000001</v>
      </c>
      <c r="G13560" s="2">
        <v>3.3744350000000001</v>
      </c>
      <c r="H13560" s="2">
        <v>3.4277190000000002</v>
      </c>
      <c r="J13560" s="2">
        <v>14.50916</v>
      </c>
      <c r="K13560" s="2">
        <v>1.0556179999999999</v>
      </c>
      <c r="L13560" s="2">
        <v>0.20513300000000001</v>
      </c>
    </row>
    <row r="13561" spans="1:12" x14ac:dyDescent="0.2">
      <c r="A13561" s="2">
        <v>14.50986</v>
      </c>
      <c r="B13561" s="2">
        <v>33.09742</v>
      </c>
      <c r="C13561" s="2">
        <v>88.328710000000001</v>
      </c>
      <c r="D13561" s="2">
        <v>13.272830000000001</v>
      </c>
      <c r="F13561" s="2">
        <v>14.507059999999999</v>
      </c>
      <c r="G13561" s="2">
        <v>3.3768229999999999</v>
      </c>
      <c r="H13561" s="2">
        <v>3.430183</v>
      </c>
      <c r="J13561" s="2">
        <v>14.50986</v>
      </c>
      <c r="K13561" s="2">
        <v>1.0566819999999999</v>
      </c>
      <c r="L13561" s="2">
        <v>0.20564499999999999</v>
      </c>
    </row>
    <row r="13562" spans="1:12" x14ac:dyDescent="0.2">
      <c r="A13562" s="2">
        <v>14.51057</v>
      </c>
      <c r="B13562" s="2">
        <v>33.110309999999998</v>
      </c>
      <c r="C13562" s="2">
        <v>88.441249999999997</v>
      </c>
      <c r="D13562" s="2">
        <v>13.29443</v>
      </c>
      <c r="F13562" s="2">
        <v>14.507759999999999</v>
      </c>
      <c r="G13562" s="2">
        <v>3.3792420000000001</v>
      </c>
      <c r="H13562" s="2">
        <v>3.4323039999999998</v>
      </c>
      <c r="J13562" s="2">
        <v>14.51057</v>
      </c>
      <c r="K13562" s="2">
        <v>1.058386</v>
      </c>
      <c r="L13562" s="2">
        <v>0.20564099999999999</v>
      </c>
    </row>
    <row r="13563" spans="1:12" x14ac:dyDescent="0.2">
      <c r="A13563" s="2">
        <v>14.51127</v>
      </c>
      <c r="B13563" s="2">
        <v>33.123359999999998</v>
      </c>
      <c r="C13563" s="2">
        <v>88.553830000000005</v>
      </c>
      <c r="D13563" s="2">
        <v>13.31673</v>
      </c>
      <c r="F13563" s="2">
        <v>14.508459999999999</v>
      </c>
      <c r="G13563" s="2">
        <v>3.3818359999999998</v>
      </c>
      <c r="H13563" s="2">
        <v>3.434647</v>
      </c>
      <c r="J13563" s="2">
        <v>14.51127</v>
      </c>
      <c r="K13563" s="2">
        <v>1.059534</v>
      </c>
      <c r="L13563" s="2">
        <v>0.206098</v>
      </c>
    </row>
    <row r="13564" spans="1:12" x14ac:dyDescent="0.2">
      <c r="A13564" s="2">
        <v>14.51197</v>
      </c>
      <c r="B13564" s="2">
        <v>33.136339999999997</v>
      </c>
      <c r="C13564" s="2">
        <v>88.665440000000004</v>
      </c>
      <c r="D13564" s="2">
        <v>13.33948</v>
      </c>
      <c r="F13564" s="2">
        <v>14.50916</v>
      </c>
      <c r="G13564" s="2">
        <v>3.3846440000000002</v>
      </c>
      <c r="H13564" s="2">
        <v>3.437195</v>
      </c>
      <c r="J13564" s="2">
        <v>14.51197</v>
      </c>
      <c r="K13564" s="2">
        <v>1.0603499999999999</v>
      </c>
      <c r="L13564" s="2">
        <v>0.206538</v>
      </c>
    </row>
    <row r="13565" spans="1:12" x14ac:dyDescent="0.2">
      <c r="A13565" s="2">
        <v>14.51267</v>
      </c>
      <c r="B13565" s="2">
        <v>33.149259999999998</v>
      </c>
      <c r="C13565" s="2">
        <v>88.776790000000005</v>
      </c>
      <c r="D13565" s="2">
        <v>13.362159999999999</v>
      </c>
      <c r="F13565" s="2">
        <v>14.50986</v>
      </c>
      <c r="G13565" s="2">
        <v>3.3872909999999998</v>
      </c>
      <c r="H13565" s="2">
        <v>3.4396819999999999</v>
      </c>
      <c r="J13565" s="2">
        <v>14.51267</v>
      </c>
      <c r="K13565" s="2">
        <v>1.060907</v>
      </c>
      <c r="L13565" s="2">
        <v>0.20660100000000001</v>
      </c>
    </row>
    <row r="13566" spans="1:12" x14ac:dyDescent="0.2">
      <c r="A13566" s="2">
        <v>14.51337</v>
      </c>
      <c r="B13566" s="2">
        <v>33.162759999999999</v>
      </c>
      <c r="C13566" s="2">
        <v>88.887450000000001</v>
      </c>
      <c r="D13566" s="2">
        <v>13.38449</v>
      </c>
      <c r="F13566" s="2">
        <v>14.51057</v>
      </c>
      <c r="G13566" s="2">
        <v>3.3898540000000001</v>
      </c>
      <c r="H13566" s="2">
        <v>3.4420090000000001</v>
      </c>
      <c r="J13566" s="2">
        <v>14.51337</v>
      </c>
      <c r="K13566" s="2">
        <v>1.0616030000000001</v>
      </c>
      <c r="L13566" s="2">
        <v>0.207067</v>
      </c>
    </row>
    <row r="13567" spans="1:12" x14ac:dyDescent="0.2">
      <c r="A13567" s="2">
        <v>14.51407</v>
      </c>
      <c r="B13567" s="2">
        <v>33.17642</v>
      </c>
      <c r="C13567" s="2">
        <v>88.997129999999999</v>
      </c>
      <c r="D13567" s="2">
        <v>13.40676</v>
      </c>
      <c r="F13567" s="2">
        <v>14.51127</v>
      </c>
      <c r="G13567" s="2">
        <v>3.3921890000000001</v>
      </c>
      <c r="H13567" s="2">
        <v>3.4440689999999998</v>
      </c>
      <c r="J13567" s="2">
        <v>14.51407</v>
      </c>
      <c r="K13567" s="2">
        <v>1.0625610000000001</v>
      </c>
      <c r="L13567" s="2">
        <v>0.20775099999999999</v>
      </c>
    </row>
    <row r="13568" spans="1:12" x14ac:dyDescent="0.2">
      <c r="A13568" s="2">
        <v>14.51477</v>
      </c>
      <c r="B13568" s="2">
        <v>33.18929</v>
      </c>
      <c r="C13568" s="2">
        <v>89.10736</v>
      </c>
      <c r="D13568" s="2">
        <v>13.42905</v>
      </c>
      <c r="F13568" s="2">
        <v>14.51197</v>
      </c>
      <c r="G13568" s="2">
        <v>3.3943479999999999</v>
      </c>
      <c r="H13568" s="2">
        <v>3.446472</v>
      </c>
      <c r="J13568" s="2">
        <v>14.51477</v>
      </c>
      <c r="K13568" s="2">
        <v>1.0633239999999999</v>
      </c>
      <c r="L13568" s="2">
        <v>0.20854600000000001</v>
      </c>
    </row>
    <row r="13569" spans="1:12" x14ac:dyDescent="0.2">
      <c r="A13569" s="2">
        <v>14.515470000000001</v>
      </c>
      <c r="B13569" s="2">
        <v>33.202770000000001</v>
      </c>
      <c r="C13569" s="2">
        <v>89.216459999999998</v>
      </c>
      <c r="D13569" s="2">
        <v>13.45149</v>
      </c>
      <c r="F13569" s="2">
        <v>14.51267</v>
      </c>
      <c r="G13569" s="2">
        <v>3.396652</v>
      </c>
      <c r="H13569" s="2">
        <v>3.4487380000000001</v>
      </c>
      <c r="J13569" s="2">
        <v>14.515470000000001</v>
      </c>
      <c r="K13569" s="2">
        <v>1.063547</v>
      </c>
      <c r="L13569" s="2">
        <v>0.20798700000000001</v>
      </c>
    </row>
    <row r="13570" spans="1:12" x14ac:dyDescent="0.2">
      <c r="A13570" s="2">
        <v>14.51618</v>
      </c>
      <c r="B13570" s="2">
        <v>33.216709999999999</v>
      </c>
      <c r="C13570" s="2">
        <v>89.325000000000003</v>
      </c>
      <c r="D13570" s="2">
        <v>13.474220000000001</v>
      </c>
      <c r="F13570" s="2">
        <v>14.51337</v>
      </c>
      <c r="G13570" s="2">
        <v>3.3993760000000002</v>
      </c>
      <c r="H13570" s="2">
        <v>3.450745</v>
      </c>
      <c r="J13570" s="2">
        <v>14.51618</v>
      </c>
      <c r="K13570" s="2">
        <v>1.064411</v>
      </c>
      <c r="L13570" s="2">
        <v>0.20863000000000001</v>
      </c>
    </row>
    <row r="13571" spans="1:12" x14ac:dyDescent="0.2">
      <c r="A13571" s="2">
        <v>14.51688</v>
      </c>
      <c r="B13571" s="2">
        <v>33.23028</v>
      </c>
      <c r="C13571" s="2">
        <v>89.433459999999997</v>
      </c>
      <c r="D13571" s="2">
        <v>13.497059999999999</v>
      </c>
      <c r="F13571" s="2">
        <v>14.51407</v>
      </c>
      <c r="G13571" s="2">
        <v>3.402298</v>
      </c>
      <c r="H13571" s="2">
        <v>3.4531170000000002</v>
      </c>
      <c r="J13571" s="2">
        <v>14.51688</v>
      </c>
      <c r="K13571" s="2">
        <v>1.065815</v>
      </c>
      <c r="L13571" s="2">
        <v>0.209284</v>
      </c>
    </row>
    <row r="13572" spans="1:12" x14ac:dyDescent="0.2">
      <c r="A13572" s="2">
        <v>14.517580000000001</v>
      </c>
      <c r="B13572" s="2">
        <v>33.244100000000003</v>
      </c>
      <c r="C13572" s="2">
        <v>89.541659999999993</v>
      </c>
      <c r="D13572" s="2">
        <v>13.520020000000001</v>
      </c>
      <c r="F13572" s="2">
        <v>14.51477</v>
      </c>
      <c r="G13572" s="2">
        <v>3.4049610000000001</v>
      </c>
      <c r="H13572" s="2">
        <v>3.4553449999999999</v>
      </c>
      <c r="J13572" s="2">
        <v>14.517580000000001</v>
      </c>
      <c r="K13572" s="2">
        <v>1.06715</v>
      </c>
      <c r="L13572" s="2">
        <v>0.21009</v>
      </c>
    </row>
    <row r="13573" spans="1:12" x14ac:dyDescent="0.2">
      <c r="A13573" s="2">
        <v>14.518280000000001</v>
      </c>
      <c r="B13573" s="2">
        <v>33.257469999999998</v>
      </c>
      <c r="C13573" s="2">
        <v>89.649230000000003</v>
      </c>
      <c r="D13573" s="2">
        <v>13.5427</v>
      </c>
      <c r="F13573" s="2">
        <v>14.515470000000001</v>
      </c>
      <c r="G13573" s="2">
        <v>3.4073790000000002</v>
      </c>
      <c r="H13573" s="2">
        <v>3.4573749999999999</v>
      </c>
      <c r="J13573" s="2">
        <v>14.518280000000001</v>
      </c>
      <c r="K13573" s="2">
        <v>1.0679190000000001</v>
      </c>
      <c r="L13573" s="2">
        <v>0.21024000000000001</v>
      </c>
    </row>
    <row r="13574" spans="1:12" x14ac:dyDescent="0.2">
      <c r="A13574" s="2">
        <v>14.518980000000001</v>
      </c>
      <c r="B13574" s="2">
        <v>33.270820000000001</v>
      </c>
      <c r="C13574" s="2">
        <v>89.756699999999995</v>
      </c>
      <c r="D13574" s="2">
        <v>13.565709999999999</v>
      </c>
      <c r="F13574" s="2">
        <v>14.51618</v>
      </c>
      <c r="G13574" s="2">
        <v>3.4099119999999998</v>
      </c>
      <c r="H13574" s="2">
        <v>3.459457</v>
      </c>
      <c r="J13574" s="2">
        <v>14.518980000000001</v>
      </c>
      <c r="K13574" s="2">
        <v>1.0689280000000001</v>
      </c>
      <c r="L13574" s="2">
        <v>0.210699</v>
      </c>
    </row>
    <row r="13575" spans="1:12" x14ac:dyDescent="0.2">
      <c r="A13575" s="2">
        <v>14.519679999999999</v>
      </c>
      <c r="B13575" s="2">
        <v>33.284370000000003</v>
      </c>
      <c r="C13575" s="2">
        <v>89.863389999999995</v>
      </c>
      <c r="D13575" s="2">
        <v>13.58939</v>
      </c>
      <c r="F13575" s="2">
        <v>14.51688</v>
      </c>
      <c r="G13575" s="2">
        <v>3.412445</v>
      </c>
      <c r="H13575" s="2">
        <v>3.4616929999999999</v>
      </c>
      <c r="J13575" s="2">
        <v>14.519679999999999</v>
      </c>
      <c r="K13575" s="2">
        <v>1.0702590000000001</v>
      </c>
      <c r="L13575" s="2">
        <v>0.21062600000000001</v>
      </c>
    </row>
    <row r="13576" spans="1:12" x14ac:dyDescent="0.2">
      <c r="A13576" s="2">
        <v>14.520379999999999</v>
      </c>
      <c r="B13576" s="2">
        <v>33.29806</v>
      </c>
      <c r="C13576" s="2">
        <v>89.969759999999994</v>
      </c>
      <c r="D13576" s="2">
        <v>13.613250000000001</v>
      </c>
      <c r="F13576" s="2">
        <v>14.517580000000001</v>
      </c>
      <c r="G13576" s="2">
        <v>3.4146960000000002</v>
      </c>
      <c r="H13576" s="2">
        <v>3.4640659999999999</v>
      </c>
      <c r="J13576" s="2">
        <v>14.520379999999999</v>
      </c>
      <c r="K13576" s="2">
        <v>1.0713919999999999</v>
      </c>
      <c r="L13576" s="2">
        <v>0.21076400000000001</v>
      </c>
    </row>
    <row r="13577" spans="1:12" x14ac:dyDescent="0.2">
      <c r="A13577" s="2">
        <v>14.521089999999999</v>
      </c>
      <c r="B13577" s="2">
        <v>33.312069999999999</v>
      </c>
      <c r="C13577" s="2">
        <v>90.076400000000007</v>
      </c>
      <c r="D13577" s="2">
        <v>13.636900000000001</v>
      </c>
      <c r="F13577" s="2">
        <v>14.518280000000001</v>
      </c>
      <c r="G13577" s="2">
        <v>3.4168090000000002</v>
      </c>
      <c r="H13577" s="2">
        <v>3.46624</v>
      </c>
      <c r="J13577" s="2">
        <v>14.521089999999999</v>
      </c>
      <c r="K13577" s="2">
        <v>1.0721050000000001</v>
      </c>
      <c r="L13577" s="2">
        <v>0.21151900000000001</v>
      </c>
    </row>
    <row r="13578" spans="1:12" x14ac:dyDescent="0.2">
      <c r="A13578" s="2">
        <v>14.521789999999999</v>
      </c>
      <c r="B13578" s="2">
        <v>33.325989999999997</v>
      </c>
      <c r="C13578" s="2">
        <v>90.182280000000006</v>
      </c>
      <c r="D13578" s="2">
        <v>13.66052</v>
      </c>
      <c r="F13578" s="2">
        <v>14.518980000000001</v>
      </c>
      <c r="G13578" s="2">
        <v>3.41906</v>
      </c>
      <c r="H13578" s="2">
        <v>3.468674</v>
      </c>
      <c r="J13578" s="2">
        <v>14.521789999999999</v>
      </c>
      <c r="K13578" s="2">
        <v>1.0727880000000001</v>
      </c>
      <c r="L13578" s="2">
        <v>0.212114</v>
      </c>
    </row>
    <row r="13579" spans="1:12" x14ac:dyDescent="0.2">
      <c r="A13579" s="2">
        <v>14.522489999999999</v>
      </c>
      <c r="B13579" s="2">
        <v>33.339820000000003</v>
      </c>
      <c r="C13579" s="2">
        <v>90.287199999999999</v>
      </c>
      <c r="D13579" s="2">
        <v>13.6837</v>
      </c>
      <c r="F13579" s="2">
        <v>14.519679999999999</v>
      </c>
      <c r="G13579" s="2">
        <v>3.421135</v>
      </c>
      <c r="H13579" s="2">
        <v>3.4709319999999999</v>
      </c>
      <c r="J13579" s="2">
        <v>14.522489999999999</v>
      </c>
      <c r="K13579" s="2">
        <v>1.0736220000000001</v>
      </c>
      <c r="L13579" s="2">
        <v>0.21232500000000001</v>
      </c>
    </row>
    <row r="13580" spans="1:12" x14ac:dyDescent="0.2">
      <c r="A13580" s="2">
        <v>14.52319</v>
      </c>
      <c r="B13580" s="2">
        <v>33.35378</v>
      </c>
      <c r="C13580" s="2">
        <v>90.391800000000003</v>
      </c>
      <c r="D13580" s="2">
        <v>13.70715</v>
      </c>
      <c r="F13580" s="2">
        <v>14.520379999999999</v>
      </c>
      <c r="G13580" s="2">
        <v>3.4229970000000001</v>
      </c>
      <c r="H13580" s="2">
        <v>3.4733429999999998</v>
      </c>
      <c r="J13580" s="2">
        <v>14.52319</v>
      </c>
      <c r="K13580" s="2">
        <v>1.074776</v>
      </c>
      <c r="L13580" s="2">
        <v>0.21245900000000001</v>
      </c>
    </row>
    <row r="13581" spans="1:12" x14ac:dyDescent="0.2">
      <c r="A13581" s="2">
        <v>14.52389</v>
      </c>
      <c r="B13581" s="2">
        <v>33.367789999999999</v>
      </c>
      <c r="C13581" s="2">
        <v>90.495909999999995</v>
      </c>
      <c r="D13581" s="2">
        <v>13.73105</v>
      </c>
      <c r="F13581" s="2">
        <v>14.521089999999999</v>
      </c>
      <c r="G13581" s="2">
        <v>3.425224</v>
      </c>
      <c r="H13581" s="2">
        <v>3.4762650000000002</v>
      </c>
      <c r="J13581" s="2">
        <v>14.52389</v>
      </c>
      <c r="K13581" s="2">
        <v>1.0757810000000001</v>
      </c>
      <c r="L13581" s="2">
        <v>0.213037</v>
      </c>
    </row>
    <row r="13582" spans="1:12" x14ac:dyDescent="0.2">
      <c r="A13582" s="2">
        <v>14.52459</v>
      </c>
      <c r="B13582" s="2">
        <v>33.381999999999998</v>
      </c>
      <c r="C13582" s="2">
        <v>90.599530000000001</v>
      </c>
      <c r="D13582" s="2">
        <v>13.754519999999999</v>
      </c>
      <c r="F13582" s="2">
        <v>14.521789999999999</v>
      </c>
      <c r="G13582" s="2">
        <v>3.4277190000000002</v>
      </c>
      <c r="H13582" s="2">
        <v>3.4792100000000001</v>
      </c>
      <c r="J13582" s="2">
        <v>14.52459</v>
      </c>
      <c r="K13582" s="2">
        <v>1.0770820000000001</v>
      </c>
      <c r="L13582" s="2">
        <v>0.212976</v>
      </c>
    </row>
    <row r="13583" spans="1:12" x14ac:dyDescent="0.2">
      <c r="A13583" s="2">
        <v>14.52529</v>
      </c>
      <c r="B13583" s="2">
        <v>33.396769999999997</v>
      </c>
      <c r="C13583" s="2">
        <v>90.703739999999996</v>
      </c>
      <c r="D13583" s="2">
        <v>13.77821</v>
      </c>
      <c r="F13583" s="2">
        <v>14.522489999999999</v>
      </c>
      <c r="G13583" s="2">
        <v>3.430183</v>
      </c>
      <c r="H13583" s="2">
        <v>3.481827</v>
      </c>
      <c r="J13583" s="2">
        <v>14.52529</v>
      </c>
      <c r="K13583" s="2">
        <v>1.0783370000000001</v>
      </c>
      <c r="L13583" s="2">
        <v>0.21316499999999999</v>
      </c>
    </row>
    <row r="13584" spans="1:12" x14ac:dyDescent="0.2">
      <c r="A13584" s="2">
        <v>14.526</v>
      </c>
      <c r="B13584" s="2">
        <v>33.411349999999999</v>
      </c>
      <c r="C13584" s="2">
        <v>90.807919999999996</v>
      </c>
      <c r="D13584" s="2">
        <v>13.802199999999999</v>
      </c>
      <c r="F13584" s="2">
        <v>14.52319</v>
      </c>
      <c r="G13584" s="2">
        <v>3.4323039999999998</v>
      </c>
      <c r="H13584" s="2">
        <v>3.4842070000000001</v>
      </c>
      <c r="J13584" s="2">
        <v>14.526</v>
      </c>
      <c r="K13584" s="2">
        <v>1.079313</v>
      </c>
      <c r="L13584" s="2">
        <v>0.21290300000000001</v>
      </c>
    </row>
    <row r="13585" spans="1:12" x14ac:dyDescent="0.2">
      <c r="A13585" s="2">
        <v>14.5267</v>
      </c>
      <c r="B13585" s="2">
        <v>33.425939999999997</v>
      </c>
      <c r="C13585" s="2">
        <v>90.912419999999997</v>
      </c>
      <c r="D13585" s="2">
        <v>13.826140000000001</v>
      </c>
      <c r="F13585" s="2">
        <v>14.52389</v>
      </c>
      <c r="G13585" s="2">
        <v>3.434647</v>
      </c>
      <c r="H13585" s="2">
        <v>3.4865110000000001</v>
      </c>
      <c r="J13585" s="2">
        <v>14.5267</v>
      </c>
      <c r="K13585" s="2">
        <v>1.080179</v>
      </c>
      <c r="L13585" s="2">
        <v>0.213367</v>
      </c>
    </row>
    <row r="13586" spans="1:12" x14ac:dyDescent="0.2">
      <c r="A13586" s="2">
        <v>14.5274</v>
      </c>
      <c r="B13586" s="2">
        <v>33.440150000000003</v>
      </c>
      <c r="C13586" s="2">
        <v>91.016890000000004</v>
      </c>
      <c r="D13586" s="2">
        <v>13.85056</v>
      </c>
      <c r="F13586" s="2">
        <v>14.52459</v>
      </c>
      <c r="G13586" s="2">
        <v>3.437195</v>
      </c>
      <c r="H13586" s="2">
        <v>3.4891200000000002</v>
      </c>
      <c r="J13586" s="2">
        <v>14.5274</v>
      </c>
      <c r="K13586" s="2">
        <v>1.0810090000000001</v>
      </c>
      <c r="L13586" s="2">
        <v>0.214561</v>
      </c>
    </row>
    <row r="13587" spans="1:12" x14ac:dyDescent="0.2">
      <c r="A13587" s="2">
        <v>14.5281</v>
      </c>
      <c r="B13587" s="2">
        <v>33.454810000000002</v>
      </c>
      <c r="C13587" s="2">
        <v>91.121170000000006</v>
      </c>
      <c r="D13587" s="2">
        <v>13.87443</v>
      </c>
      <c r="F13587" s="2">
        <v>14.52529</v>
      </c>
      <c r="G13587" s="2">
        <v>3.4396819999999999</v>
      </c>
      <c r="H13587" s="2">
        <v>3.4914170000000002</v>
      </c>
      <c r="J13587" s="2">
        <v>14.5281</v>
      </c>
      <c r="K13587" s="2">
        <v>1.082147</v>
      </c>
      <c r="L13587" s="2">
        <v>0.214948</v>
      </c>
    </row>
    <row r="13588" spans="1:12" x14ac:dyDescent="0.2">
      <c r="A13588" s="2">
        <v>14.5288</v>
      </c>
      <c r="B13588" s="2">
        <v>33.46978</v>
      </c>
      <c r="C13588" s="2">
        <v>91.223370000000003</v>
      </c>
      <c r="D13588" s="2">
        <v>13.89817</v>
      </c>
      <c r="F13588" s="2">
        <v>14.526</v>
      </c>
      <c r="G13588" s="2">
        <v>3.4420090000000001</v>
      </c>
      <c r="H13588" s="2">
        <v>3.4937520000000002</v>
      </c>
      <c r="J13588" s="2">
        <v>14.5288</v>
      </c>
      <c r="K13588" s="2">
        <v>1.083134</v>
      </c>
      <c r="L13588" s="2">
        <v>0.21548999999999999</v>
      </c>
    </row>
    <row r="13589" spans="1:12" x14ac:dyDescent="0.2">
      <c r="A13589" s="2">
        <v>14.529500000000001</v>
      </c>
      <c r="B13589" s="2">
        <v>33.484439999999999</v>
      </c>
      <c r="C13589" s="2">
        <v>91.319519999999997</v>
      </c>
      <c r="D13589" s="2">
        <v>13.9221</v>
      </c>
      <c r="F13589" s="2">
        <v>14.5267</v>
      </c>
      <c r="G13589" s="2">
        <v>3.4440689999999998</v>
      </c>
      <c r="H13589" s="2">
        <v>3.496407</v>
      </c>
      <c r="J13589" s="2">
        <v>14.529500000000001</v>
      </c>
      <c r="K13589" s="2">
        <v>1.08378</v>
      </c>
      <c r="L13589" s="2">
        <v>0.21595200000000001</v>
      </c>
    </row>
    <row r="13590" spans="1:12" x14ac:dyDescent="0.2">
      <c r="A13590" s="2">
        <v>14.530200000000001</v>
      </c>
      <c r="B13590" s="2">
        <v>33.499299999999998</v>
      </c>
      <c r="C13590" s="2">
        <v>91.410020000000003</v>
      </c>
      <c r="D13590" s="2">
        <v>13.94594</v>
      </c>
      <c r="F13590" s="2">
        <v>14.5274</v>
      </c>
      <c r="G13590" s="2">
        <v>3.446472</v>
      </c>
      <c r="H13590" s="2">
        <v>3.4992830000000001</v>
      </c>
      <c r="J13590" s="2">
        <v>14.530200000000001</v>
      </c>
      <c r="K13590" s="2">
        <v>1.0848789999999999</v>
      </c>
      <c r="L13590" s="2">
        <v>0.21657599999999999</v>
      </c>
    </row>
    <row r="13591" spans="1:12" x14ac:dyDescent="0.2">
      <c r="A13591" s="2">
        <v>14.53091</v>
      </c>
      <c r="B13591" s="2">
        <v>33.51408</v>
      </c>
      <c r="C13591" s="2">
        <v>91.503039999999999</v>
      </c>
      <c r="D13591" s="2">
        <v>13.9702</v>
      </c>
      <c r="F13591" s="2">
        <v>14.5281</v>
      </c>
      <c r="G13591" s="2">
        <v>3.4487380000000001</v>
      </c>
      <c r="H13591" s="2">
        <v>3.5020370000000001</v>
      </c>
      <c r="J13591" s="2">
        <v>14.53091</v>
      </c>
      <c r="K13591" s="2">
        <v>1.08613</v>
      </c>
      <c r="L13591" s="2">
        <v>0.21668399999999999</v>
      </c>
    </row>
    <row r="13592" spans="1:12" x14ac:dyDescent="0.2">
      <c r="A13592" s="2">
        <v>14.531610000000001</v>
      </c>
      <c r="B13592" s="2">
        <v>33.528080000000003</v>
      </c>
      <c r="C13592" s="2">
        <v>91.60275</v>
      </c>
      <c r="D13592" s="2">
        <v>13.995240000000001</v>
      </c>
      <c r="F13592" s="2">
        <v>14.5288</v>
      </c>
      <c r="G13592" s="2">
        <v>3.450745</v>
      </c>
      <c r="H13592" s="2">
        <v>3.504616</v>
      </c>
      <c r="J13592" s="2">
        <v>14.531610000000001</v>
      </c>
      <c r="K13592" s="2">
        <v>1.087</v>
      </c>
      <c r="L13592" s="2">
        <v>0.217499</v>
      </c>
    </row>
    <row r="13593" spans="1:12" x14ac:dyDescent="0.2">
      <c r="A13593" s="2">
        <v>14.532310000000001</v>
      </c>
      <c r="B13593" s="2">
        <v>33.541040000000002</v>
      </c>
      <c r="C13593" s="2">
        <v>91.703490000000002</v>
      </c>
      <c r="D13593" s="2">
        <v>14.019119999999999</v>
      </c>
      <c r="F13593" s="2">
        <v>14.529500000000001</v>
      </c>
      <c r="G13593" s="2">
        <v>3.4531170000000002</v>
      </c>
      <c r="H13593" s="2">
        <v>3.5072169999999998</v>
      </c>
      <c r="J13593" s="2">
        <v>14.532310000000001</v>
      </c>
      <c r="K13593" s="2">
        <v>1.088571</v>
      </c>
      <c r="L13593" s="2">
        <v>0.216998</v>
      </c>
    </row>
    <row r="13594" spans="1:12" x14ac:dyDescent="0.2">
      <c r="A13594" s="2">
        <v>14.533010000000001</v>
      </c>
      <c r="B13594" s="2">
        <v>33.554879999999997</v>
      </c>
      <c r="C13594" s="2">
        <v>91.803619999999995</v>
      </c>
      <c r="D13594" s="2">
        <v>14.042770000000001</v>
      </c>
      <c r="F13594" s="2">
        <v>14.530200000000001</v>
      </c>
      <c r="G13594" s="2">
        <v>3.4553449999999999</v>
      </c>
      <c r="H13594" s="2">
        <v>3.5101170000000002</v>
      </c>
      <c r="J13594" s="2">
        <v>14.533010000000001</v>
      </c>
      <c r="K13594" s="2">
        <v>1.089809</v>
      </c>
      <c r="L13594" s="2">
        <v>0.217309</v>
      </c>
    </row>
    <row r="13595" spans="1:12" x14ac:dyDescent="0.2">
      <c r="A13595" s="2">
        <v>14.533709999999999</v>
      </c>
      <c r="B13595" s="2">
        <v>33.569470000000003</v>
      </c>
      <c r="C13595" s="2">
        <v>91.903790000000001</v>
      </c>
      <c r="D13595" s="2">
        <v>14.067880000000001</v>
      </c>
      <c r="F13595" s="2">
        <v>14.53091</v>
      </c>
      <c r="G13595" s="2">
        <v>3.4573749999999999</v>
      </c>
      <c r="H13595" s="2">
        <v>3.5130159999999999</v>
      </c>
      <c r="J13595" s="2">
        <v>14.533709999999999</v>
      </c>
      <c r="K13595" s="2">
        <v>1.090336</v>
      </c>
      <c r="L13595" s="2">
        <v>0.21815100000000001</v>
      </c>
    </row>
    <row r="13596" spans="1:12" x14ac:dyDescent="0.2">
      <c r="A13596" s="2">
        <v>14.534409999999999</v>
      </c>
      <c r="B13596" s="2">
        <v>33.58484</v>
      </c>
      <c r="C13596" s="2">
        <v>92.004109999999997</v>
      </c>
      <c r="D13596" s="2">
        <v>14.09342</v>
      </c>
      <c r="F13596" s="2">
        <v>14.531610000000001</v>
      </c>
      <c r="G13596" s="2">
        <v>3.459457</v>
      </c>
      <c r="H13596" s="2">
        <v>3.515892</v>
      </c>
      <c r="J13596" s="2">
        <v>14.534409999999999</v>
      </c>
      <c r="K13596" s="2">
        <v>1.091064</v>
      </c>
      <c r="L13596" s="2">
        <v>0.21848699999999999</v>
      </c>
    </row>
    <row r="13597" spans="1:12" x14ac:dyDescent="0.2">
      <c r="A13597" s="2">
        <v>14.53511</v>
      </c>
      <c r="B13597" s="2">
        <v>33.60107</v>
      </c>
      <c r="C13597" s="2">
        <v>92.103960000000001</v>
      </c>
      <c r="D13597" s="2">
        <v>14.118230000000001</v>
      </c>
      <c r="F13597" s="2">
        <v>14.532310000000001</v>
      </c>
      <c r="G13597" s="2">
        <v>3.4616929999999999</v>
      </c>
      <c r="H13597" s="2">
        <v>3.5188600000000001</v>
      </c>
      <c r="J13597" s="2">
        <v>14.53511</v>
      </c>
      <c r="K13597" s="2">
        <v>1.0920030000000001</v>
      </c>
      <c r="L13597" s="2">
        <v>0.218585</v>
      </c>
    </row>
    <row r="13598" spans="1:12" x14ac:dyDescent="0.2">
      <c r="A13598" s="2">
        <v>14.53581</v>
      </c>
      <c r="B13598" s="2">
        <v>33.617109999999997</v>
      </c>
      <c r="C13598" s="2">
        <v>92.20241</v>
      </c>
      <c r="D13598" s="2">
        <v>14.14306</v>
      </c>
      <c r="F13598" s="2">
        <v>14.533010000000001</v>
      </c>
      <c r="G13598" s="2">
        <v>3.4640659999999999</v>
      </c>
      <c r="H13598" s="2">
        <v>3.5211939999999999</v>
      </c>
      <c r="J13598" s="2">
        <v>14.53581</v>
      </c>
      <c r="K13598" s="2">
        <v>1.0923</v>
      </c>
      <c r="L13598" s="2">
        <v>0.218974</v>
      </c>
    </row>
    <row r="13599" spans="1:12" x14ac:dyDescent="0.2">
      <c r="A13599" s="2">
        <v>14.536519999999999</v>
      </c>
      <c r="B13599" s="2">
        <v>33.633479999999999</v>
      </c>
      <c r="C13599" s="2">
        <v>92.301289999999995</v>
      </c>
      <c r="D13599" s="2">
        <v>14.16813</v>
      </c>
      <c r="F13599" s="2">
        <v>14.533709999999999</v>
      </c>
      <c r="G13599" s="2">
        <v>3.46624</v>
      </c>
      <c r="H13599" s="2">
        <v>3.5233989999999999</v>
      </c>
      <c r="J13599" s="2">
        <v>14.536519999999999</v>
      </c>
      <c r="K13599" s="2">
        <v>1.092943</v>
      </c>
      <c r="L13599" s="2">
        <v>0.21934899999999999</v>
      </c>
    </row>
    <row r="13600" spans="1:12" x14ac:dyDescent="0.2">
      <c r="A13600" s="2">
        <v>14.53722</v>
      </c>
      <c r="B13600" s="2">
        <v>33.650069999999999</v>
      </c>
      <c r="C13600" s="2">
        <v>92.39931</v>
      </c>
      <c r="D13600" s="2">
        <v>14.192830000000001</v>
      </c>
      <c r="F13600" s="2">
        <v>14.534409999999999</v>
      </c>
      <c r="G13600" s="2">
        <v>3.468674</v>
      </c>
      <c r="H13600" s="2">
        <v>3.525909</v>
      </c>
      <c r="J13600" s="2">
        <v>14.53722</v>
      </c>
      <c r="K13600" s="2">
        <v>1.0936030000000001</v>
      </c>
      <c r="L13600" s="2">
        <v>0.21992500000000001</v>
      </c>
    </row>
    <row r="13601" spans="1:12" x14ac:dyDescent="0.2">
      <c r="A13601" s="2">
        <v>14.53792</v>
      </c>
      <c r="B13601" s="2">
        <v>33.665860000000002</v>
      </c>
      <c r="C13601" s="2">
        <v>92.496750000000006</v>
      </c>
      <c r="D13601" s="2">
        <v>14.21805</v>
      </c>
      <c r="F13601" s="2">
        <v>14.53511</v>
      </c>
      <c r="G13601" s="2">
        <v>3.4709319999999999</v>
      </c>
      <c r="H13601" s="2">
        <v>3.5283739999999999</v>
      </c>
      <c r="J13601" s="2">
        <v>14.53792</v>
      </c>
      <c r="K13601" s="2">
        <v>1.094427</v>
      </c>
      <c r="L13601" s="2">
        <v>0.22083800000000001</v>
      </c>
    </row>
    <row r="13602" spans="1:12" x14ac:dyDescent="0.2">
      <c r="A13602" s="2">
        <v>14.53862</v>
      </c>
      <c r="B13602" s="2">
        <v>33.682130000000001</v>
      </c>
      <c r="C13602" s="2">
        <v>92.594009999999997</v>
      </c>
      <c r="D13602" s="2">
        <v>14.24302</v>
      </c>
      <c r="F13602" s="2">
        <v>14.53581</v>
      </c>
      <c r="G13602" s="2">
        <v>3.4733429999999998</v>
      </c>
      <c r="H13602" s="2">
        <v>3.5307080000000002</v>
      </c>
      <c r="J13602" s="2">
        <v>14.53862</v>
      </c>
      <c r="K13602" s="2">
        <v>1.0950740000000001</v>
      </c>
      <c r="L13602" s="2">
        <v>0.22070600000000001</v>
      </c>
    </row>
    <row r="13603" spans="1:12" x14ac:dyDescent="0.2">
      <c r="A13603" s="2">
        <v>14.53932</v>
      </c>
      <c r="B13603" s="2">
        <v>33.697899999999997</v>
      </c>
      <c r="C13603" s="2">
        <v>92.691730000000007</v>
      </c>
      <c r="D13603" s="2">
        <v>14.267849999999999</v>
      </c>
      <c r="F13603" s="2">
        <v>14.536519999999999</v>
      </c>
      <c r="G13603" s="2">
        <v>3.4762650000000002</v>
      </c>
      <c r="H13603" s="2">
        <v>3.5333709999999998</v>
      </c>
      <c r="J13603" s="2">
        <v>14.53932</v>
      </c>
      <c r="K13603" s="2">
        <v>1.0960939999999999</v>
      </c>
      <c r="L13603" s="2">
        <v>0.22026899999999999</v>
      </c>
    </row>
    <row r="13604" spans="1:12" x14ac:dyDescent="0.2">
      <c r="A13604" s="2">
        <v>14.54002</v>
      </c>
      <c r="B13604" s="2">
        <v>33.714089999999999</v>
      </c>
      <c r="C13604" s="2">
        <v>92.78877</v>
      </c>
      <c r="D13604" s="2">
        <v>14.29316</v>
      </c>
      <c r="F13604" s="2">
        <v>14.53722</v>
      </c>
      <c r="G13604" s="2">
        <v>3.4792100000000001</v>
      </c>
      <c r="H13604" s="2">
        <v>3.536362</v>
      </c>
      <c r="J13604" s="2">
        <v>14.54002</v>
      </c>
      <c r="K13604" s="2">
        <v>1.0966130000000001</v>
      </c>
      <c r="L13604" s="2">
        <v>0.220497</v>
      </c>
    </row>
    <row r="13605" spans="1:12" x14ac:dyDescent="0.2">
      <c r="A13605" s="2">
        <v>14.54072</v>
      </c>
      <c r="B13605" s="2">
        <v>33.730289999999997</v>
      </c>
      <c r="C13605" s="2">
        <v>92.885469999999998</v>
      </c>
      <c r="D13605" s="2">
        <v>14.318680000000001</v>
      </c>
      <c r="F13605" s="2">
        <v>14.53792</v>
      </c>
      <c r="G13605" s="2">
        <v>3.481827</v>
      </c>
      <c r="H13605" s="2">
        <v>3.539482</v>
      </c>
      <c r="J13605" s="2">
        <v>14.54072</v>
      </c>
      <c r="K13605" s="2">
        <v>1.096735</v>
      </c>
      <c r="L13605" s="2">
        <v>0.220444</v>
      </c>
    </row>
    <row r="13606" spans="1:12" x14ac:dyDescent="0.2">
      <c r="A13606" s="2">
        <v>14.54143</v>
      </c>
      <c r="B13606" s="2">
        <v>33.746839999999999</v>
      </c>
      <c r="C13606" s="2">
        <v>92.982789999999994</v>
      </c>
      <c r="D13606" s="2">
        <v>14.343719999999999</v>
      </c>
      <c r="F13606" s="2">
        <v>14.53862</v>
      </c>
      <c r="G13606" s="2">
        <v>3.4842070000000001</v>
      </c>
      <c r="H13606" s="2">
        <v>3.5428090000000001</v>
      </c>
      <c r="J13606" s="2">
        <v>14.54143</v>
      </c>
      <c r="K13606" s="2">
        <v>1.0970610000000001</v>
      </c>
      <c r="L13606" s="2">
        <v>0.22042800000000001</v>
      </c>
    </row>
    <row r="13607" spans="1:12" x14ac:dyDescent="0.2">
      <c r="A13607" s="2">
        <v>14.54213</v>
      </c>
      <c r="B13607" s="2">
        <v>33.762929999999997</v>
      </c>
      <c r="C13607" s="2">
        <v>93.07929</v>
      </c>
      <c r="D13607" s="2">
        <v>14.36872</v>
      </c>
      <c r="F13607" s="2">
        <v>14.53932</v>
      </c>
      <c r="G13607" s="2">
        <v>3.4865110000000001</v>
      </c>
      <c r="H13607" s="2">
        <v>3.5457689999999999</v>
      </c>
      <c r="J13607" s="2">
        <v>14.54213</v>
      </c>
      <c r="K13607" s="2">
        <v>1.097545</v>
      </c>
      <c r="L13607" s="2">
        <v>0.22095100000000001</v>
      </c>
    </row>
    <row r="13608" spans="1:12" x14ac:dyDescent="0.2">
      <c r="A13608" s="2">
        <v>14.54283</v>
      </c>
      <c r="B13608" s="2">
        <v>33.779420000000002</v>
      </c>
      <c r="C13608" s="2">
        <v>93.175600000000003</v>
      </c>
      <c r="D13608" s="2">
        <v>14.39476</v>
      </c>
      <c r="F13608" s="2">
        <v>14.54002</v>
      </c>
      <c r="G13608" s="2">
        <v>3.4891200000000002</v>
      </c>
      <c r="H13608" s="2">
        <v>3.5484469999999999</v>
      </c>
      <c r="J13608" s="2">
        <v>14.54283</v>
      </c>
      <c r="K13608" s="2">
        <v>1.098017</v>
      </c>
      <c r="L13608" s="2">
        <v>0.22081400000000001</v>
      </c>
    </row>
    <row r="13609" spans="1:12" x14ac:dyDescent="0.2">
      <c r="A13609" s="2">
        <v>14.543530000000001</v>
      </c>
      <c r="B13609" s="2">
        <v>33.795819999999999</v>
      </c>
      <c r="C13609" s="2">
        <v>93.272419999999997</v>
      </c>
      <c r="D13609" s="2">
        <v>14.42027</v>
      </c>
      <c r="F13609" s="2">
        <v>14.54072</v>
      </c>
      <c r="G13609" s="2">
        <v>3.4914170000000002</v>
      </c>
      <c r="H13609" s="2">
        <v>3.5512700000000001</v>
      </c>
      <c r="J13609" s="2">
        <v>14.543530000000001</v>
      </c>
      <c r="K13609" s="2">
        <v>1.0985069999999999</v>
      </c>
      <c r="L13609" s="2">
        <v>0.221363</v>
      </c>
    </row>
    <row r="13610" spans="1:12" x14ac:dyDescent="0.2">
      <c r="A13610" s="2">
        <v>14.544230000000001</v>
      </c>
      <c r="B13610" s="2">
        <v>33.812390000000001</v>
      </c>
      <c r="C13610" s="2">
        <v>93.368269999999995</v>
      </c>
      <c r="D13610" s="2">
        <v>14.44595</v>
      </c>
      <c r="F13610" s="2">
        <v>14.54143</v>
      </c>
      <c r="G13610" s="2">
        <v>3.4937520000000002</v>
      </c>
      <c r="H13610" s="2">
        <v>3.5538249999999998</v>
      </c>
      <c r="J13610" s="2">
        <v>14.544230000000001</v>
      </c>
      <c r="K13610" s="2">
        <v>1.099048</v>
      </c>
      <c r="L13610" s="2">
        <v>0.22219900000000001</v>
      </c>
    </row>
    <row r="13611" spans="1:12" x14ac:dyDescent="0.2">
      <c r="A13611" s="2">
        <v>14.544930000000001</v>
      </c>
      <c r="B13611" s="2">
        <v>33.828989999999997</v>
      </c>
      <c r="C13611" s="2">
        <v>93.463319999999996</v>
      </c>
      <c r="D13611" s="2">
        <v>14.47218</v>
      </c>
      <c r="F13611" s="2">
        <v>14.54213</v>
      </c>
      <c r="G13611" s="2">
        <v>3.496407</v>
      </c>
      <c r="H13611" s="2">
        <v>3.5564650000000002</v>
      </c>
      <c r="J13611" s="2">
        <v>14.544930000000001</v>
      </c>
      <c r="K13611" s="2">
        <v>1.0994969999999999</v>
      </c>
      <c r="L13611" s="2">
        <v>0.22241900000000001</v>
      </c>
    </row>
    <row r="13612" spans="1:12" x14ac:dyDescent="0.2">
      <c r="A13612" s="2">
        <v>14.545629999999999</v>
      </c>
      <c r="B13612" s="2">
        <v>33.845739999999999</v>
      </c>
      <c r="C13612" s="2">
        <v>93.559749999999994</v>
      </c>
      <c r="D13612" s="2">
        <v>14.49837</v>
      </c>
      <c r="F13612" s="2">
        <v>14.54283</v>
      </c>
      <c r="G13612" s="2">
        <v>3.4992830000000001</v>
      </c>
      <c r="H13612" s="2">
        <v>3.55925</v>
      </c>
      <c r="J13612" s="2">
        <v>14.545629999999999</v>
      </c>
      <c r="K13612" s="2">
        <v>1.0997159999999999</v>
      </c>
      <c r="L13612" s="2">
        <v>0.22336500000000001</v>
      </c>
    </row>
    <row r="13613" spans="1:12" x14ac:dyDescent="0.2">
      <c r="A13613" s="2">
        <v>14.546340000000001</v>
      </c>
      <c r="B13613" s="2">
        <v>33.862490000000001</v>
      </c>
      <c r="C13613" s="2">
        <v>93.655429999999996</v>
      </c>
      <c r="D13613" s="2">
        <v>14.52411</v>
      </c>
      <c r="F13613" s="2">
        <v>14.543530000000001</v>
      </c>
      <c r="G13613" s="2">
        <v>3.5020370000000001</v>
      </c>
      <c r="H13613" s="2">
        <v>3.561852</v>
      </c>
      <c r="J13613" s="2">
        <v>14.546340000000001</v>
      </c>
      <c r="K13613" s="2">
        <v>1.100263</v>
      </c>
      <c r="L13613" s="2">
        <v>0.22354099999999999</v>
      </c>
    </row>
    <row r="13614" spans="1:12" x14ac:dyDescent="0.2">
      <c r="A13614" s="2">
        <v>14.547040000000001</v>
      </c>
      <c r="B13614" s="2">
        <v>33.879289999999997</v>
      </c>
      <c r="C13614" s="2">
        <v>93.751369999999994</v>
      </c>
      <c r="D13614" s="2">
        <v>14.54927</v>
      </c>
      <c r="F13614" s="2">
        <v>14.544230000000001</v>
      </c>
      <c r="G13614" s="2">
        <v>3.504616</v>
      </c>
      <c r="H13614" s="2">
        <v>3.5646360000000001</v>
      </c>
      <c r="J13614" s="2">
        <v>14.547040000000001</v>
      </c>
      <c r="K13614" s="2">
        <v>1.1008849999999999</v>
      </c>
      <c r="L13614" s="2">
        <v>0.22342999999999999</v>
      </c>
    </row>
    <row r="13615" spans="1:12" x14ac:dyDescent="0.2">
      <c r="A13615" s="2">
        <v>14.547739999999999</v>
      </c>
      <c r="B13615" s="2">
        <v>33.896180000000001</v>
      </c>
      <c r="C13615" s="2">
        <v>93.846729999999994</v>
      </c>
      <c r="D13615" s="2">
        <v>14.57503</v>
      </c>
      <c r="F13615" s="2">
        <v>14.544930000000001</v>
      </c>
      <c r="G13615" s="2">
        <v>3.5072169999999998</v>
      </c>
      <c r="H13615" s="2">
        <v>3.5674969999999999</v>
      </c>
      <c r="J13615" s="2">
        <v>14.547739999999999</v>
      </c>
      <c r="K13615" s="2">
        <v>1.1016630000000001</v>
      </c>
      <c r="L13615" s="2">
        <v>0.223714</v>
      </c>
    </row>
    <row r="13616" spans="1:12" x14ac:dyDescent="0.2">
      <c r="A13616" s="2">
        <v>14.548439999999999</v>
      </c>
      <c r="B13616" s="2">
        <v>33.912739999999999</v>
      </c>
      <c r="C13616" s="2">
        <v>93.940920000000006</v>
      </c>
      <c r="D13616" s="2">
        <v>14.601380000000001</v>
      </c>
      <c r="F13616" s="2">
        <v>14.545629999999999</v>
      </c>
      <c r="G13616" s="2">
        <v>3.5101170000000002</v>
      </c>
      <c r="H13616" s="2">
        <v>3.5699079999999999</v>
      </c>
      <c r="J13616" s="2">
        <v>14.548439999999999</v>
      </c>
      <c r="K13616" s="2">
        <v>1.102112</v>
      </c>
      <c r="L13616" s="2">
        <v>0.22406599999999999</v>
      </c>
    </row>
    <row r="13617" spans="1:12" x14ac:dyDescent="0.2">
      <c r="A13617" s="2">
        <v>14.54914</v>
      </c>
      <c r="B13617" s="2">
        <v>33.92915</v>
      </c>
      <c r="C13617" s="2">
        <v>94.036640000000006</v>
      </c>
      <c r="D13617" s="2">
        <v>14.627509999999999</v>
      </c>
      <c r="F13617" s="2">
        <v>14.546340000000001</v>
      </c>
      <c r="G13617" s="2">
        <v>3.5130159999999999</v>
      </c>
      <c r="H13617" s="2">
        <v>3.5724490000000002</v>
      </c>
      <c r="J13617" s="2">
        <v>14.54914</v>
      </c>
      <c r="K13617" s="2">
        <v>1.103062</v>
      </c>
      <c r="L13617" s="2">
        <v>0.22391800000000001</v>
      </c>
    </row>
    <row r="13618" spans="1:12" x14ac:dyDescent="0.2">
      <c r="A13618" s="2">
        <v>14.54984</v>
      </c>
      <c r="B13618" s="2">
        <v>33.946599999999997</v>
      </c>
      <c r="C13618" s="2">
        <v>94.129239999999996</v>
      </c>
      <c r="D13618" s="2">
        <v>14.654120000000001</v>
      </c>
      <c r="F13618" s="2">
        <v>14.547040000000001</v>
      </c>
      <c r="G13618" s="2">
        <v>3.515892</v>
      </c>
      <c r="H13618" s="2">
        <v>3.5749819999999999</v>
      </c>
      <c r="J13618" s="2">
        <v>14.54984</v>
      </c>
      <c r="K13618" s="2">
        <v>1.10399</v>
      </c>
      <c r="L13618" s="2">
        <v>0.22448000000000001</v>
      </c>
    </row>
    <row r="13619" spans="1:12" x14ac:dyDescent="0.2">
      <c r="A13619" s="2">
        <v>14.55054</v>
      </c>
      <c r="B13619" s="2">
        <v>33.96387</v>
      </c>
      <c r="C13619" s="2">
        <v>94.22287</v>
      </c>
      <c r="D13619" s="2">
        <v>14.680540000000001</v>
      </c>
      <c r="F13619" s="2">
        <v>14.547739999999999</v>
      </c>
      <c r="G13619" s="2">
        <v>3.5188600000000001</v>
      </c>
      <c r="H13619" s="2">
        <v>3.5777209999999999</v>
      </c>
      <c r="J13619" s="2">
        <v>14.55054</v>
      </c>
      <c r="K13619" s="2">
        <v>1.10528</v>
      </c>
      <c r="L13619" s="2">
        <v>0.224912</v>
      </c>
    </row>
    <row r="13620" spans="1:12" x14ac:dyDescent="0.2">
      <c r="A13620" s="2">
        <v>14.55125</v>
      </c>
      <c r="B13620" s="2">
        <v>33.981009999999998</v>
      </c>
      <c r="C13620" s="2">
        <v>94.317689999999999</v>
      </c>
      <c r="D13620" s="2">
        <v>14.706519999999999</v>
      </c>
      <c r="F13620" s="2">
        <v>14.548439999999999</v>
      </c>
      <c r="G13620" s="2">
        <v>3.5211939999999999</v>
      </c>
      <c r="H13620" s="2">
        <v>3.580711</v>
      </c>
      <c r="J13620" s="2">
        <v>14.55125</v>
      </c>
      <c r="K13620" s="2">
        <v>1.1054759999999999</v>
      </c>
      <c r="L13620" s="2">
        <v>0.22528999999999999</v>
      </c>
    </row>
    <row r="13621" spans="1:12" x14ac:dyDescent="0.2">
      <c r="A13621" s="2">
        <v>14.55195</v>
      </c>
      <c r="B13621" s="2">
        <v>33.998309999999996</v>
      </c>
      <c r="C13621" s="2">
        <v>94.410309999999996</v>
      </c>
      <c r="D13621" s="2">
        <v>14.73246</v>
      </c>
      <c r="F13621" s="2">
        <v>14.54914</v>
      </c>
      <c r="G13621" s="2">
        <v>3.5233989999999999</v>
      </c>
      <c r="H13621" s="2">
        <v>3.5834429999999999</v>
      </c>
      <c r="J13621" s="2">
        <v>14.55195</v>
      </c>
      <c r="K13621" s="2">
        <v>1.106117</v>
      </c>
      <c r="L13621" s="2">
        <v>0.22590499999999999</v>
      </c>
    </row>
    <row r="13622" spans="1:12" x14ac:dyDescent="0.2">
      <c r="A13622" s="2">
        <v>14.55265</v>
      </c>
      <c r="B13622" s="2">
        <v>34.015810000000002</v>
      </c>
      <c r="C13622" s="2">
        <v>94.503659999999996</v>
      </c>
      <c r="D13622" s="2">
        <v>14.759119999999999</v>
      </c>
      <c r="F13622" s="2">
        <v>14.54984</v>
      </c>
      <c r="G13622" s="2">
        <v>3.525909</v>
      </c>
      <c r="H13622" s="2">
        <v>3.5863489999999998</v>
      </c>
      <c r="J13622" s="2">
        <v>14.55265</v>
      </c>
      <c r="K13622" s="2">
        <v>1.106325</v>
      </c>
      <c r="L13622" s="2">
        <v>0.226075</v>
      </c>
    </row>
    <row r="13623" spans="1:12" x14ac:dyDescent="0.2">
      <c r="A13623" s="2">
        <v>14.55335</v>
      </c>
      <c r="B13623" s="2">
        <v>34.03349</v>
      </c>
      <c r="C13623" s="2">
        <v>94.596800000000002</v>
      </c>
      <c r="D13623" s="2">
        <v>14.78575</v>
      </c>
      <c r="F13623" s="2">
        <v>14.55054</v>
      </c>
      <c r="G13623" s="2">
        <v>3.5283739999999999</v>
      </c>
      <c r="H13623" s="2">
        <v>3.5897290000000002</v>
      </c>
      <c r="J13623" s="2">
        <v>14.55335</v>
      </c>
      <c r="K13623" s="2">
        <v>1.106573</v>
      </c>
      <c r="L13623" s="2">
        <v>0.22659499999999999</v>
      </c>
    </row>
    <row r="13624" spans="1:12" x14ac:dyDescent="0.2">
      <c r="A13624" s="2">
        <v>14.55405</v>
      </c>
      <c r="B13624" s="2">
        <v>34.051340000000003</v>
      </c>
      <c r="C13624" s="2">
        <v>94.689130000000006</v>
      </c>
      <c r="D13624" s="2">
        <v>14.81176</v>
      </c>
      <c r="F13624" s="2">
        <v>14.55125</v>
      </c>
      <c r="G13624" s="2">
        <v>3.5307080000000002</v>
      </c>
      <c r="H13624" s="2">
        <v>3.593086</v>
      </c>
      <c r="J13624" s="2">
        <v>14.55405</v>
      </c>
      <c r="K13624" s="2">
        <v>1.107553</v>
      </c>
      <c r="L13624" s="2">
        <v>0.226827</v>
      </c>
    </row>
    <row r="13625" spans="1:12" x14ac:dyDescent="0.2">
      <c r="A13625" s="2">
        <v>14.55475</v>
      </c>
      <c r="B13625" s="2">
        <v>34.068919999999999</v>
      </c>
      <c r="C13625" s="2">
        <v>94.781689999999998</v>
      </c>
      <c r="D13625" s="2">
        <v>14.837960000000001</v>
      </c>
      <c r="F13625" s="2">
        <v>14.55195</v>
      </c>
      <c r="G13625" s="2">
        <v>3.5333709999999998</v>
      </c>
      <c r="H13625" s="2">
        <v>3.5967099999999999</v>
      </c>
      <c r="J13625" s="2">
        <v>14.55475</v>
      </c>
      <c r="K13625" s="2">
        <v>1.1079859999999999</v>
      </c>
      <c r="L13625" s="2">
        <v>0.227575</v>
      </c>
    </row>
    <row r="13626" spans="1:12" x14ac:dyDescent="0.2">
      <c r="A13626" s="2">
        <v>14.55545</v>
      </c>
      <c r="B13626" s="2">
        <v>34.086840000000002</v>
      </c>
      <c r="C13626" s="2">
        <v>94.873549999999994</v>
      </c>
      <c r="D13626" s="2">
        <v>14.864369999999999</v>
      </c>
      <c r="F13626" s="2">
        <v>14.55265</v>
      </c>
      <c r="G13626" s="2">
        <v>3.536362</v>
      </c>
      <c r="H13626" s="2">
        <v>3.6002580000000002</v>
      </c>
      <c r="J13626" s="2">
        <v>14.55545</v>
      </c>
      <c r="K13626" s="2">
        <v>1.108908</v>
      </c>
      <c r="L13626" s="2">
        <v>0.22805600000000001</v>
      </c>
    </row>
    <row r="13627" spans="1:12" x14ac:dyDescent="0.2">
      <c r="A13627" s="2">
        <v>14.556150000000001</v>
      </c>
      <c r="B13627" s="2">
        <v>34.104750000000003</v>
      </c>
      <c r="C13627" s="2">
        <v>94.966489999999993</v>
      </c>
      <c r="D13627" s="2">
        <v>14.890919999999999</v>
      </c>
      <c r="F13627" s="2">
        <v>14.55335</v>
      </c>
      <c r="G13627" s="2">
        <v>3.539482</v>
      </c>
      <c r="H13627" s="2">
        <v>3.6034090000000001</v>
      </c>
      <c r="J13627" s="2">
        <v>14.556150000000001</v>
      </c>
      <c r="K13627" s="2">
        <v>1.1090370000000001</v>
      </c>
      <c r="L13627" s="2">
        <v>0.228265</v>
      </c>
    </row>
    <row r="13628" spans="1:12" x14ac:dyDescent="0.2">
      <c r="A13628" s="2">
        <v>14.55686</v>
      </c>
      <c r="B13628" s="2">
        <v>34.122959999999999</v>
      </c>
      <c r="C13628" s="2">
        <v>95.057590000000005</v>
      </c>
      <c r="D13628" s="2">
        <v>14.918200000000001</v>
      </c>
      <c r="F13628" s="2">
        <v>14.55405</v>
      </c>
      <c r="G13628" s="2">
        <v>3.5428090000000001</v>
      </c>
      <c r="H13628" s="2">
        <v>3.606293</v>
      </c>
      <c r="J13628" s="2">
        <v>14.55686</v>
      </c>
      <c r="K13628" s="2">
        <v>1.109766</v>
      </c>
      <c r="L13628" s="2">
        <v>0.22859499999999999</v>
      </c>
    </row>
    <row r="13629" spans="1:12" x14ac:dyDescent="0.2">
      <c r="A13629" s="2">
        <v>14.55756</v>
      </c>
      <c r="B13629" s="2">
        <v>34.140880000000003</v>
      </c>
      <c r="C13629" s="2">
        <v>95.149249999999995</v>
      </c>
      <c r="D13629" s="2">
        <v>14.945220000000001</v>
      </c>
      <c r="F13629" s="2">
        <v>14.55475</v>
      </c>
      <c r="G13629" s="2">
        <v>3.5457689999999999</v>
      </c>
      <c r="H13629" s="2">
        <v>3.609283</v>
      </c>
      <c r="J13629" s="2">
        <v>14.55756</v>
      </c>
      <c r="K13629" s="2">
        <v>1.1098939999999999</v>
      </c>
      <c r="L13629" s="2">
        <v>0.22900499999999999</v>
      </c>
    </row>
    <row r="13630" spans="1:12" x14ac:dyDescent="0.2">
      <c r="A13630" s="2">
        <v>14.558260000000001</v>
      </c>
      <c r="B13630" s="2">
        <v>34.158679999999997</v>
      </c>
      <c r="C13630" s="2">
        <v>95.240520000000004</v>
      </c>
      <c r="D13630" s="2">
        <v>14.97071</v>
      </c>
      <c r="F13630" s="2">
        <v>14.55545</v>
      </c>
      <c r="G13630" s="2">
        <v>3.5484469999999999</v>
      </c>
      <c r="H13630" s="2">
        <v>3.6118239999999999</v>
      </c>
      <c r="J13630" s="2">
        <v>14.558260000000001</v>
      </c>
      <c r="K13630" s="2">
        <v>1.1099600000000001</v>
      </c>
      <c r="L13630" s="2">
        <v>0.229348</v>
      </c>
    </row>
    <row r="13631" spans="1:12" x14ac:dyDescent="0.2">
      <c r="A13631" s="2">
        <v>14.558960000000001</v>
      </c>
      <c r="B13631" s="2">
        <v>34.176960000000001</v>
      </c>
      <c r="C13631" s="2">
        <v>95.331879999999998</v>
      </c>
      <c r="D13631" s="2">
        <v>14.994770000000001</v>
      </c>
      <c r="F13631" s="2">
        <v>14.556150000000001</v>
      </c>
      <c r="G13631" s="2">
        <v>3.5512700000000001</v>
      </c>
      <c r="H13631" s="2">
        <v>3.6138919999999999</v>
      </c>
      <c r="J13631" s="2">
        <v>14.558960000000001</v>
      </c>
      <c r="K13631" s="2">
        <v>1.110365</v>
      </c>
      <c r="L13631" s="2">
        <v>0.22960700000000001</v>
      </c>
    </row>
    <row r="13632" spans="1:12" x14ac:dyDescent="0.2">
      <c r="A13632" s="2">
        <v>14.559659999999999</v>
      </c>
      <c r="B13632" s="2">
        <v>34.195239999999998</v>
      </c>
      <c r="C13632" s="2">
        <v>95.421999999999997</v>
      </c>
      <c r="D13632" s="2">
        <v>15.01948</v>
      </c>
      <c r="F13632" s="2">
        <v>14.55686</v>
      </c>
      <c r="G13632" s="2">
        <v>3.5538249999999998</v>
      </c>
      <c r="H13632" s="2">
        <v>3.6163020000000001</v>
      </c>
      <c r="J13632" s="2">
        <v>14.559659999999999</v>
      </c>
      <c r="K13632" s="2">
        <v>1.111097</v>
      </c>
      <c r="L13632" s="2">
        <v>0.230045</v>
      </c>
    </row>
    <row r="13633" spans="1:12" x14ac:dyDescent="0.2">
      <c r="A13633" s="2">
        <v>14.560359999999999</v>
      </c>
      <c r="B13633" s="2">
        <v>34.213619999999999</v>
      </c>
      <c r="C13633" s="2">
        <v>95.51173</v>
      </c>
      <c r="D13633" s="2">
        <v>15.0456</v>
      </c>
      <c r="F13633" s="2">
        <v>14.55756</v>
      </c>
      <c r="G13633" s="2">
        <v>3.5564650000000002</v>
      </c>
      <c r="H13633" s="2">
        <v>3.6185299999999998</v>
      </c>
      <c r="J13633" s="2">
        <v>14.560359999999999</v>
      </c>
      <c r="K13633" s="2">
        <v>1.111696</v>
      </c>
      <c r="L13633" s="2">
        <v>0.23041700000000001</v>
      </c>
    </row>
    <row r="13634" spans="1:12" x14ac:dyDescent="0.2">
      <c r="A13634" s="2">
        <v>14.561059999999999</v>
      </c>
      <c r="B13634" s="2">
        <v>34.232439999999997</v>
      </c>
      <c r="C13634" s="2">
        <v>95.600939999999994</v>
      </c>
      <c r="D13634" s="2">
        <v>15.07382</v>
      </c>
      <c r="F13634" s="2">
        <v>14.558260000000001</v>
      </c>
      <c r="G13634" s="2">
        <v>3.55925</v>
      </c>
      <c r="H13634" s="2">
        <v>3.6210170000000002</v>
      </c>
      <c r="J13634" s="2">
        <v>14.561059999999999</v>
      </c>
      <c r="K13634" s="2">
        <v>1.1125320000000001</v>
      </c>
      <c r="L13634" s="2">
        <v>0.230853</v>
      </c>
    </row>
    <row r="13635" spans="1:12" x14ac:dyDescent="0.2">
      <c r="A13635" s="2">
        <v>14.561769999999999</v>
      </c>
      <c r="B13635" s="2">
        <v>34.251179999999998</v>
      </c>
      <c r="C13635" s="2">
        <v>95.689130000000006</v>
      </c>
      <c r="D13635" s="2">
        <v>15.10172</v>
      </c>
      <c r="F13635" s="2">
        <v>14.558960000000001</v>
      </c>
      <c r="G13635" s="2">
        <v>3.561852</v>
      </c>
      <c r="H13635" s="2">
        <v>3.6237110000000001</v>
      </c>
      <c r="J13635" s="2">
        <v>14.561769999999999</v>
      </c>
      <c r="K13635" s="2">
        <v>1.112511</v>
      </c>
      <c r="L13635" s="2">
        <v>0.23127300000000001</v>
      </c>
    </row>
    <row r="13636" spans="1:12" x14ac:dyDescent="0.2">
      <c r="A13636" s="2">
        <v>14.562469999999999</v>
      </c>
      <c r="B13636" s="2">
        <v>34.269910000000003</v>
      </c>
      <c r="C13636" s="2">
        <v>95.776840000000007</v>
      </c>
      <c r="D13636" s="2">
        <v>15.12947</v>
      </c>
      <c r="F13636" s="2">
        <v>14.559659999999999</v>
      </c>
      <c r="G13636" s="2">
        <v>3.5646360000000001</v>
      </c>
      <c r="H13636" s="2">
        <v>3.6266400000000001</v>
      </c>
      <c r="J13636" s="2">
        <v>14.562469999999999</v>
      </c>
      <c r="K13636" s="2">
        <v>1.113232</v>
      </c>
      <c r="L13636" s="2">
        <v>0.23080899999999999</v>
      </c>
    </row>
    <row r="13637" spans="1:12" x14ac:dyDescent="0.2">
      <c r="A13637" s="2">
        <v>14.56317</v>
      </c>
      <c r="B13637" s="2">
        <v>34.28866</v>
      </c>
      <c r="C13637" s="2">
        <v>95.864180000000005</v>
      </c>
      <c r="D13637" s="2">
        <v>15.1585</v>
      </c>
      <c r="F13637" s="2">
        <v>14.560359999999999</v>
      </c>
      <c r="G13637" s="2">
        <v>3.5674969999999999</v>
      </c>
      <c r="H13637" s="2">
        <v>3.6301420000000002</v>
      </c>
      <c r="J13637" s="2">
        <v>14.56317</v>
      </c>
      <c r="K13637" s="2">
        <v>1.1141989999999999</v>
      </c>
      <c r="L13637" s="2">
        <v>0.23098099999999999</v>
      </c>
    </row>
    <row r="13638" spans="1:12" x14ac:dyDescent="0.2">
      <c r="A13638" s="2">
        <v>14.56387</v>
      </c>
      <c r="B13638" s="2">
        <v>34.307540000000003</v>
      </c>
      <c r="C13638" s="2">
        <v>95.951359999999994</v>
      </c>
      <c r="D13638" s="2">
        <v>15.186210000000001</v>
      </c>
      <c r="F13638" s="2">
        <v>14.561059999999999</v>
      </c>
      <c r="G13638" s="2">
        <v>3.5699079999999999</v>
      </c>
      <c r="H13638" s="2">
        <v>3.6336210000000002</v>
      </c>
      <c r="J13638" s="2">
        <v>14.56387</v>
      </c>
      <c r="K13638" s="2">
        <v>1.1156459999999999</v>
      </c>
      <c r="L13638" s="2">
        <v>0.23128199999999999</v>
      </c>
    </row>
    <row r="13639" spans="1:12" x14ac:dyDescent="0.2">
      <c r="A13639" s="2">
        <v>14.56457</v>
      </c>
      <c r="B13639" s="2">
        <v>34.326529999999998</v>
      </c>
      <c r="C13639" s="2">
        <v>96.03783</v>
      </c>
      <c r="D13639" s="2">
        <v>15.21466</v>
      </c>
      <c r="F13639" s="2">
        <v>14.561769999999999</v>
      </c>
      <c r="G13639" s="2">
        <v>3.5724490000000002</v>
      </c>
      <c r="H13639" s="2">
        <v>3.636253</v>
      </c>
      <c r="J13639" s="2">
        <v>14.56457</v>
      </c>
      <c r="K13639" s="2">
        <v>1.1165369999999999</v>
      </c>
      <c r="L13639" s="2">
        <v>0.23168</v>
      </c>
    </row>
    <row r="13640" spans="1:12" x14ac:dyDescent="0.2">
      <c r="A13640" s="2">
        <v>14.56527</v>
      </c>
      <c r="B13640" s="2">
        <v>34.345190000000002</v>
      </c>
      <c r="C13640" s="2">
        <v>96.124300000000005</v>
      </c>
      <c r="D13640" s="2">
        <v>15.24349</v>
      </c>
      <c r="F13640" s="2">
        <v>14.562469999999999</v>
      </c>
      <c r="G13640" s="2">
        <v>3.5749819999999999</v>
      </c>
      <c r="H13640" s="2">
        <v>3.638817</v>
      </c>
      <c r="J13640" s="2">
        <v>14.56527</v>
      </c>
      <c r="K13640" s="2">
        <v>1.11747</v>
      </c>
      <c r="L13640" s="2">
        <v>0.231767</v>
      </c>
    </row>
    <row r="13641" spans="1:12" x14ac:dyDescent="0.2">
      <c r="A13641" s="2">
        <v>14.56597</v>
      </c>
      <c r="B13641" s="2">
        <v>34.364460000000001</v>
      </c>
      <c r="C13641" s="2">
        <v>96.210210000000004</v>
      </c>
      <c r="D13641" s="2">
        <v>15.27183</v>
      </c>
      <c r="F13641" s="2">
        <v>14.56317</v>
      </c>
      <c r="G13641" s="2">
        <v>3.5777209999999999</v>
      </c>
      <c r="H13641" s="2">
        <v>3.6413190000000002</v>
      </c>
      <c r="J13641" s="2">
        <v>14.56597</v>
      </c>
      <c r="K13641" s="2">
        <v>1.1181140000000001</v>
      </c>
      <c r="L13641" s="2">
        <v>0.23245299999999999</v>
      </c>
    </row>
    <row r="13642" spans="1:12" x14ac:dyDescent="0.2">
      <c r="A13642" s="2">
        <v>14.56668</v>
      </c>
      <c r="B13642" s="2">
        <v>34.383980000000001</v>
      </c>
      <c r="C13642" s="2">
        <v>96.295169999999999</v>
      </c>
      <c r="D13642" s="2">
        <v>15.30059</v>
      </c>
      <c r="F13642" s="2">
        <v>14.56387</v>
      </c>
      <c r="G13642" s="2">
        <v>3.580711</v>
      </c>
      <c r="H13642" s="2">
        <v>3.6439900000000001</v>
      </c>
      <c r="J13642" s="2">
        <v>14.56668</v>
      </c>
      <c r="K13642" s="2">
        <v>1.1188849999999999</v>
      </c>
      <c r="L13642" s="2">
        <v>0.231958</v>
      </c>
    </row>
    <row r="13643" spans="1:12" x14ac:dyDescent="0.2">
      <c r="A13643" s="2">
        <v>14.56738</v>
      </c>
      <c r="B13643" s="2">
        <v>34.403120000000001</v>
      </c>
      <c r="C13643" s="2">
        <v>96.380809999999997</v>
      </c>
      <c r="D13643" s="2">
        <v>15.329560000000001</v>
      </c>
      <c r="F13643" s="2">
        <v>14.56457</v>
      </c>
      <c r="G13643" s="2">
        <v>3.5834429999999999</v>
      </c>
      <c r="H13643" s="2">
        <v>3.646477</v>
      </c>
      <c r="J13643" s="2">
        <v>14.56738</v>
      </c>
      <c r="K13643" s="2">
        <v>1.119005</v>
      </c>
      <c r="L13643" s="2">
        <v>0.23221800000000001</v>
      </c>
    </row>
    <row r="13644" spans="1:12" x14ac:dyDescent="0.2">
      <c r="A13644" s="2">
        <v>14.56808</v>
      </c>
      <c r="B13644" s="2">
        <v>34.422449999999998</v>
      </c>
      <c r="C13644" s="2">
        <v>96.466279999999998</v>
      </c>
      <c r="D13644" s="2">
        <v>15.35759</v>
      </c>
      <c r="F13644" s="2">
        <v>14.56527</v>
      </c>
      <c r="G13644" s="2">
        <v>3.5863489999999998</v>
      </c>
      <c r="H13644" s="2">
        <v>3.6488879999999999</v>
      </c>
      <c r="J13644" s="2">
        <v>14.56808</v>
      </c>
      <c r="K13644" s="2">
        <v>1.119316</v>
      </c>
      <c r="L13644" s="2">
        <v>0.23211000000000001</v>
      </c>
    </row>
    <row r="13645" spans="1:12" x14ac:dyDescent="0.2">
      <c r="A13645" s="2">
        <v>14.56878</v>
      </c>
      <c r="B13645" s="2">
        <v>34.441459999999999</v>
      </c>
      <c r="C13645" s="2">
        <v>96.550929999999994</v>
      </c>
      <c r="D13645" s="2">
        <v>15.385070000000001</v>
      </c>
      <c r="F13645" s="2">
        <v>14.56597</v>
      </c>
      <c r="G13645" s="2">
        <v>3.5897290000000002</v>
      </c>
      <c r="H13645" s="2">
        <v>3.6514129999999998</v>
      </c>
      <c r="J13645" s="2">
        <v>14.56878</v>
      </c>
      <c r="K13645" s="2">
        <v>1.1202049999999999</v>
      </c>
      <c r="L13645" s="2">
        <v>0.23242399999999999</v>
      </c>
    </row>
    <row r="13646" spans="1:12" x14ac:dyDescent="0.2">
      <c r="A13646" s="2">
        <v>14.56948</v>
      </c>
      <c r="B13646" s="2">
        <v>34.460230000000003</v>
      </c>
      <c r="C13646" s="2">
        <v>96.635099999999994</v>
      </c>
      <c r="D13646" s="2">
        <v>15.41316</v>
      </c>
      <c r="F13646" s="2">
        <v>14.56668</v>
      </c>
      <c r="G13646" s="2">
        <v>3.593086</v>
      </c>
      <c r="H13646" s="2">
        <v>3.653931</v>
      </c>
      <c r="J13646" s="2">
        <v>14.56948</v>
      </c>
      <c r="K13646" s="2">
        <v>1.1205940000000001</v>
      </c>
      <c r="L13646" s="2">
        <v>0.23299900000000001</v>
      </c>
    </row>
    <row r="13647" spans="1:12" x14ac:dyDescent="0.2">
      <c r="A13647" s="2">
        <v>14.570180000000001</v>
      </c>
      <c r="B13647" s="2">
        <v>34.479210000000002</v>
      </c>
      <c r="C13647" s="2">
        <v>96.719560000000001</v>
      </c>
      <c r="D13647" s="2">
        <v>15.44135</v>
      </c>
      <c r="F13647" s="2">
        <v>14.56738</v>
      </c>
      <c r="G13647" s="2">
        <v>3.5967099999999999</v>
      </c>
      <c r="H13647" s="2">
        <v>3.6569669999999999</v>
      </c>
      <c r="J13647" s="2">
        <v>14.570180000000001</v>
      </c>
      <c r="K13647" s="2">
        <v>1.121178</v>
      </c>
      <c r="L13647" s="2">
        <v>0.233293</v>
      </c>
    </row>
    <row r="13648" spans="1:12" x14ac:dyDescent="0.2">
      <c r="A13648" s="2">
        <v>14.570880000000001</v>
      </c>
      <c r="B13648" s="2">
        <v>34.498840000000001</v>
      </c>
      <c r="C13648" s="2">
        <v>96.804289999999995</v>
      </c>
      <c r="D13648" s="2">
        <v>15.46959</v>
      </c>
      <c r="F13648" s="2">
        <v>14.56808</v>
      </c>
      <c r="G13648" s="2">
        <v>3.6002580000000002</v>
      </c>
      <c r="H13648" s="2">
        <v>3.660339</v>
      </c>
      <c r="J13648" s="2">
        <v>14.570880000000001</v>
      </c>
      <c r="K13648" s="2">
        <v>1.122158</v>
      </c>
      <c r="L13648" s="2">
        <v>0.23382500000000001</v>
      </c>
    </row>
    <row r="13649" spans="1:12" x14ac:dyDescent="0.2">
      <c r="A13649" s="2">
        <v>14.57159</v>
      </c>
      <c r="B13649" s="2">
        <v>34.518360000000001</v>
      </c>
      <c r="C13649" s="2">
        <v>96.888339999999999</v>
      </c>
      <c r="D13649" s="2">
        <v>15.498089999999999</v>
      </c>
      <c r="F13649" s="2">
        <v>14.56878</v>
      </c>
      <c r="G13649" s="2">
        <v>3.6034090000000001</v>
      </c>
      <c r="H13649" s="2">
        <v>3.6633450000000001</v>
      </c>
      <c r="J13649" s="2">
        <v>14.57159</v>
      </c>
      <c r="K13649" s="2">
        <v>1.12277</v>
      </c>
      <c r="L13649" s="2">
        <v>0.23433300000000001</v>
      </c>
    </row>
    <row r="13650" spans="1:12" x14ac:dyDescent="0.2">
      <c r="A13650" s="2">
        <v>14.572290000000001</v>
      </c>
      <c r="B13650" s="2">
        <v>34.538020000000003</v>
      </c>
      <c r="C13650" s="2">
        <v>96.971860000000007</v>
      </c>
      <c r="D13650" s="2">
        <v>15.526619999999999</v>
      </c>
      <c r="F13650" s="2">
        <v>14.56948</v>
      </c>
      <c r="G13650" s="2">
        <v>3.606293</v>
      </c>
      <c r="H13650" s="2">
        <v>3.666077</v>
      </c>
      <c r="J13650" s="2">
        <v>14.572290000000001</v>
      </c>
      <c r="K13650" s="2">
        <v>1.1236109999999999</v>
      </c>
      <c r="L13650" s="2">
        <v>0.234657</v>
      </c>
    </row>
    <row r="13651" spans="1:12" x14ac:dyDescent="0.2">
      <c r="A13651" s="2">
        <v>14.572990000000001</v>
      </c>
      <c r="B13651" s="2">
        <v>34.557989999999997</v>
      </c>
      <c r="C13651" s="2">
        <v>97.055149999999998</v>
      </c>
      <c r="D13651" s="2">
        <v>15.554919999999999</v>
      </c>
      <c r="F13651" s="2">
        <v>14.570180000000001</v>
      </c>
      <c r="G13651" s="2">
        <v>3.609283</v>
      </c>
      <c r="H13651" s="2">
        <v>3.6689759999999998</v>
      </c>
      <c r="J13651" s="2">
        <v>14.572990000000001</v>
      </c>
      <c r="K13651" s="2">
        <v>1.1241209999999999</v>
      </c>
      <c r="L13651" s="2">
        <v>0.23427200000000001</v>
      </c>
    </row>
    <row r="13652" spans="1:12" x14ac:dyDescent="0.2">
      <c r="A13652" s="2">
        <v>14.573689999999999</v>
      </c>
      <c r="B13652" s="2">
        <v>34.577739999999999</v>
      </c>
      <c r="C13652" s="2">
        <v>97.138210000000001</v>
      </c>
      <c r="D13652" s="2">
        <v>15.583819999999999</v>
      </c>
      <c r="F13652" s="2">
        <v>14.570880000000001</v>
      </c>
      <c r="G13652" s="2">
        <v>3.6118239999999999</v>
      </c>
      <c r="H13652" s="2">
        <v>3.6717529999999998</v>
      </c>
      <c r="J13652" s="2">
        <v>14.573689999999999</v>
      </c>
      <c r="K13652" s="2">
        <v>1.1246510000000001</v>
      </c>
      <c r="L13652" s="2">
        <v>0.23411999999999999</v>
      </c>
    </row>
    <row r="13653" spans="1:12" x14ac:dyDescent="0.2">
      <c r="A13653" s="2">
        <v>14.574389999999999</v>
      </c>
      <c r="B13653" s="2">
        <v>34.597920000000002</v>
      </c>
      <c r="C13653" s="2">
        <v>97.220550000000003</v>
      </c>
      <c r="D13653" s="2">
        <v>15.61284</v>
      </c>
      <c r="F13653" s="2">
        <v>14.57159</v>
      </c>
      <c r="G13653" s="2">
        <v>3.6138919999999999</v>
      </c>
      <c r="H13653" s="2">
        <v>3.6740949999999999</v>
      </c>
      <c r="J13653" s="2">
        <v>14.574389999999999</v>
      </c>
      <c r="K13653" s="2">
        <v>1.1251370000000001</v>
      </c>
      <c r="L13653" s="2">
        <v>0.234595</v>
      </c>
    </row>
    <row r="13654" spans="1:12" x14ac:dyDescent="0.2">
      <c r="A13654" s="2">
        <v>14.575089999999999</v>
      </c>
      <c r="B13654" s="2">
        <v>34.61853</v>
      </c>
      <c r="C13654" s="2">
        <v>97.302660000000003</v>
      </c>
      <c r="D13654" s="2">
        <v>15.64138</v>
      </c>
      <c r="F13654" s="2">
        <v>14.572290000000001</v>
      </c>
      <c r="G13654" s="2">
        <v>3.6163020000000001</v>
      </c>
      <c r="H13654" s="2">
        <v>3.6763309999999998</v>
      </c>
      <c r="J13654" s="2">
        <v>14.575089999999999</v>
      </c>
      <c r="K13654" s="2">
        <v>1.125772</v>
      </c>
      <c r="L13654" s="2">
        <v>0.23477500000000001</v>
      </c>
    </row>
    <row r="13655" spans="1:12" x14ac:dyDescent="0.2">
      <c r="A13655" s="2">
        <v>14.57579</v>
      </c>
      <c r="B13655" s="2">
        <v>34.639159999999997</v>
      </c>
      <c r="C13655" s="2">
        <v>97.383970000000005</v>
      </c>
      <c r="D13655" s="2">
        <v>15.670579999999999</v>
      </c>
      <c r="F13655" s="2">
        <v>14.572990000000001</v>
      </c>
      <c r="G13655" s="2">
        <v>3.6185299999999998</v>
      </c>
      <c r="H13655" s="2">
        <v>3.678642</v>
      </c>
      <c r="J13655" s="2">
        <v>14.57579</v>
      </c>
      <c r="K13655" s="2">
        <v>1.1268629999999999</v>
      </c>
      <c r="L13655" s="2">
        <v>0.234676</v>
      </c>
    </row>
    <row r="13656" spans="1:12" x14ac:dyDescent="0.2">
      <c r="A13656" s="2">
        <v>14.57649</v>
      </c>
      <c r="B13656" s="2">
        <v>34.65943</v>
      </c>
      <c r="C13656" s="2">
        <v>97.465040000000002</v>
      </c>
      <c r="D13656" s="2">
        <v>15.700229999999999</v>
      </c>
      <c r="F13656" s="2">
        <v>14.573689999999999</v>
      </c>
      <c r="G13656" s="2">
        <v>3.6210170000000002</v>
      </c>
      <c r="H13656" s="2">
        <v>3.6809080000000001</v>
      </c>
      <c r="J13656" s="2">
        <v>14.57649</v>
      </c>
      <c r="K13656" s="2">
        <v>1.127861</v>
      </c>
      <c r="L13656" s="2">
        <v>0.23472699999999999</v>
      </c>
    </row>
    <row r="13657" spans="1:12" x14ac:dyDescent="0.2">
      <c r="A13657" s="2">
        <v>14.577199999999999</v>
      </c>
      <c r="B13657" s="2">
        <v>34.679839999999999</v>
      </c>
      <c r="C13657" s="2">
        <v>97.545289999999994</v>
      </c>
      <c r="D13657" s="2">
        <v>15.729469999999999</v>
      </c>
      <c r="F13657" s="2">
        <v>14.574389999999999</v>
      </c>
      <c r="G13657" s="2">
        <v>3.6237110000000001</v>
      </c>
      <c r="H13657" s="2">
        <v>3.683846</v>
      </c>
      <c r="J13657" s="2">
        <v>14.577199999999999</v>
      </c>
      <c r="K13657" s="2">
        <v>1.1285339999999999</v>
      </c>
      <c r="L13657" s="2">
        <v>0.234926</v>
      </c>
    </row>
    <row r="13658" spans="1:12" x14ac:dyDescent="0.2">
      <c r="A13658" s="2">
        <v>14.5779</v>
      </c>
      <c r="B13658" s="2">
        <v>34.700020000000002</v>
      </c>
      <c r="C13658" s="2">
        <v>97.623570000000001</v>
      </c>
      <c r="D13658" s="2">
        <v>15.758800000000001</v>
      </c>
      <c r="F13658" s="2">
        <v>14.575089999999999</v>
      </c>
      <c r="G13658" s="2">
        <v>3.6266400000000001</v>
      </c>
      <c r="H13658" s="2">
        <v>3.6872560000000001</v>
      </c>
      <c r="J13658" s="2">
        <v>14.5779</v>
      </c>
      <c r="K13658" s="2">
        <v>1.129219</v>
      </c>
      <c r="L13658" s="2">
        <v>0.23542199999999999</v>
      </c>
    </row>
    <row r="13659" spans="1:12" x14ac:dyDescent="0.2">
      <c r="A13659" s="2">
        <v>14.5786</v>
      </c>
      <c r="B13659" s="2">
        <v>34.720410000000001</v>
      </c>
      <c r="C13659" s="2">
        <v>97.697400000000002</v>
      </c>
      <c r="D13659" s="2">
        <v>15.78862</v>
      </c>
      <c r="F13659" s="2">
        <v>14.57579</v>
      </c>
      <c r="G13659" s="2">
        <v>3.6301420000000002</v>
      </c>
      <c r="H13659" s="2">
        <v>3.6901320000000002</v>
      </c>
      <c r="J13659" s="2">
        <v>14.5786</v>
      </c>
      <c r="K13659" s="2">
        <v>1.13001</v>
      </c>
      <c r="L13659" s="2">
        <v>0.23580699999999999</v>
      </c>
    </row>
    <row r="13660" spans="1:12" x14ac:dyDescent="0.2">
      <c r="A13660" s="2">
        <v>14.5793</v>
      </c>
      <c r="B13660" s="2">
        <v>34.740729999999999</v>
      </c>
      <c r="C13660" s="2">
        <v>97.767110000000002</v>
      </c>
      <c r="D13660" s="2">
        <v>15.817970000000001</v>
      </c>
      <c r="F13660" s="2">
        <v>14.57649</v>
      </c>
      <c r="G13660" s="2">
        <v>3.6336210000000002</v>
      </c>
      <c r="H13660" s="2">
        <v>3.692787</v>
      </c>
      <c r="J13660" s="2">
        <v>14.5793</v>
      </c>
      <c r="K13660" s="2">
        <v>1.1302160000000001</v>
      </c>
      <c r="L13660" s="2">
        <v>0.23586599999999999</v>
      </c>
    </row>
    <row r="13661" spans="1:12" x14ac:dyDescent="0.2">
      <c r="A13661" s="2">
        <v>14.58</v>
      </c>
      <c r="B13661" s="2">
        <v>34.761040000000001</v>
      </c>
      <c r="C13661" s="2">
        <v>97.838499999999996</v>
      </c>
      <c r="D13661" s="2">
        <v>15.84764</v>
      </c>
      <c r="F13661" s="2">
        <v>14.577199999999999</v>
      </c>
      <c r="G13661" s="2">
        <v>3.636253</v>
      </c>
      <c r="H13661" s="2">
        <v>3.6952289999999999</v>
      </c>
      <c r="J13661" s="2">
        <v>14.58</v>
      </c>
      <c r="K13661" s="2">
        <v>1.130495</v>
      </c>
      <c r="L13661" s="2">
        <v>0.23601</v>
      </c>
    </row>
    <row r="13662" spans="1:12" x14ac:dyDescent="0.2">
      <c r="A13662" s="2">
        <v>14.5807</v>
      </c>
      <c r="B13662" s="2">
        <v>34.781590000000001</v>
      </c>
      <c r="C13662" s="2">
        <v>97.916120000000006</v>
      </c>
      <c r="D13662" s="2">
        <v>15.87757</v>
      </c>
      <c r="F13662" s="2">
        <v>14.5779</v>
      </c>
      <c r="G13662" s="2">
        <v>3.638817</v>
      </c>
      <c r="H13662" s="2">
        <v>3.697746</v>
      </c>
      <c r="J13662" s="2">
        <v>14.5807</v>
      </c>
      <c r="K13662" s="2">
        <v>1.1313340000000001</v>
      </c>
      <c r="L13662" s="2">
        <v>0.23531299999999999</v>
      </c>
    </row>
    <row r="13663" spans="1:12" x14ac:dyDescent="0.2">
      <c r="A13663" s="2">
        <v>14.5814</v>
      </c>
      <c r="B13663" s="2">
        <v>34.802529999999997</v>
      </c>
      <c r="C13663" s="2">
        <v>97.995239999999995</v>
      </c>
      <c r="D13663" s="2">
        <v>15.90789</v>
      </c>
      <c r="F13663" s="2">
        <v>14.5786</v>
      </c>
      <c r="G13663" s="2">
        <v>3.6413190000000002</v>
      </c>
      <c r="H13663" s="2">
        <v>3.7004009999999998</v>
      </c>
      <c r="J13663" s="2">
        <v>14.5814</v>
      </c>
      <c r="K13663" s="2">
        <v>1.13184</v>
      </c>
      <c r="L13663" s="2">
        <v>0.23571900000000001</v>
      </c>
    </row>
    <row r="13664" spans="1:12" x14ac:dyDescent="0.2">
      <c r="A13664" s="2">
        <v>14.58211</v>
      </c>
      <c r="B13664" s="2">
        <v>34.823520000000002</v>
      </c>
      <c r="C13664" s="2">
        <v>98.073790000000002</v>
      </c>
      <c r="D13664" s="2">
        <v>15.938700000000001</v>
      </c>
      <c r="F13664" s="2">
        <v>14.5793</v>
      </c>
      <c r="G13664" s="2">
        <v>3.6439900000000001</v>
      </c>
      <c r="H13664" s="2">
        <v>3.7028810000000001</v>
      </c>
      <c r="J13664" s="2">
        <v>14.58211</v>
      </c>
      <c r="K13664" s="2">
        <v>1.1324860000000001</v>
      </c>
      <c r="L13664" s="2">
        <v>0.23638600000000001</v>
      </c>
    </row>
    <row r="13665" spans="1:12" x14ac:dyDescent="0.2">
      <c r="A13665" s="2">
        <v>14.58281</v>
      </c>
      <c r="B13665" s="2">
        <v>34.844499999999996</v>
      </c>
      <c r="C13665" s="2">
        <v>98.152420000000006</v>
      </c>
      <c r="D13665" s="2">
        <v>15.96902</v>
      </c>
      <c r="F13665" s="2">
        <v>14.58</v>
      </c>
      <c r="G13665" s="2">
        <v>3.646477</v>
      </c>
      <c r="H13665" s="2">
        <v>3.7053530000000001</v>
      </c>
      <c r="J13665" s="2">
        <v>14.58281</v>
      </c>
      <c r="K13665" s="2">
        <v>1.1322939999999999</v>
      </c>
      <c r="L13665" s="2">
        <v>0.23708000000000001</v>
      </c>
    </row>
    <row r="13666" spans="1:12" x14ac:dyDescent="0.2">
      <c r="A13666" s="2">
        <v>14.58351</v>
      </c>
      <c r="B13666" s="2">
        <v>34.865459999999999</v>
      </c>
      <c r="C13666" s="2">
        <v>98.230239999999995</v>
      </c>
      <c r="D13666" s="2">
        <v>15.999470000000001</v>
      </c>
      <c r="F13666" s="2">
        <v>14.5807</v>
      </c>
      <c r="G13666" s="2">
        <v>3.6488879999999999</v>
      </c>
      <c r="H13666" s="2">
        <v>3.7079849999999999</v>
      </c>
      <c r="J13666" s="2">
        <v>14.58351</v>
      </c>
      <c r="K13666" s="2">
        <v>1.1330389999999999</v>
      </c>
      <c r="L13666" s="2">
        <v>0.237127</v>
      </c>
    </row>
    <row r="13667" spans="1:12" x14ac:dyDescent="0.2">
      <c r="A13667" s="2">
        <v>14.584210000000001</v>
      </c>
      <c r="B13667" s="2">
        <v>34.886180000000003</v>
      </c>
      <c r="C13667" s="2">
        <v>98.307270000000003</v>
      </c>
      <c r="D13667" s="2">
        <v>16.030349999999999</v>
      </c>
      <c r="F13667" s="2">
        <v>14.5814</v>
      </c>
      <c r="G13667" s="2">
        <v>3.6514129999999998</v>
      </c>
      <c r="H13667" s="2">
        <v>3.7110979999999998</v>
      </c>
      <c r="J13667" s="2">
        <v>14.584210000000001</v>
      </c>
      <c r="K13667" s="2">
        <v>1.13368</v>
      </c>
      <c r="L13667" s="2">
        <v>0.23794599999999999</v>
      </c>
    </row>
    <row r="13668" spans="1:12" x14ac:dyDescent="0.2">
      <c r="A13668" s="2">
        <v>14.584910000000001</v>
      </c>
      <c r="B13668" s="2">
        <v>34.905760000000001</v>
      </c>
      <c r="C13668" s="2">
        <v>98.38503</v>
      </c>
      <c r="D13668" s="2">
        <v>16.06101</v>
      </c>
      <c r="F13668" s="2">
        <v>14.58211</v>
      </c>
      <c r="G13668" s="2">
        <v>3.653931</v>
      </c>
      <c r="H13668" s="2">
        <v>3.7140810000000002</v>
      </c>
      <c r="J13668" s="2">
        <v>14.584910000000001</v>
      </c>
      <c r="K13668" s="2">
        <v>1.134037</v>
      </c>
      <c r="L13668" s="2">
        <v>0.23780999999999999</v>
      </c>
    </row>
    <row r="13669" spans="1:12" x14ac:dyDescent="0.2">
      <c r="A13669" s="2">
        <v>14.585610000000001</v>
      </c>
      <c r="B13669" s="2">
        <v>34.92427</v>
      </c>
      <c r="C13669" s="2">
        <v>98.461529999999996</v>
      </c>
      <c r="D13669" s="2">
        <v>16.09206</v>
      </c>
      <c r="F13669" s="2">
        <v>14.58281</v>
      </c>
      <c r="G13669" s="2">
        <v>3.6569669999999999</v>
      </c>
      <c r="H13669" s="2">
        <v>3.7170939999999999</v>
      </c>
      <c r="J13669" s="2">
        <v>14.585610000000001</v>
      </c>
      <c r="K13669" s="2">
        <v>1.1346510000000001</v>
      </c>
      <c r="L13669" s="2">
        <v>0.23824100000000001</v>
      </c>
    </row>
    <row r="13670" spans="1:12" x14ac:dyDescent="0.2">
      <c r="A13670" s="2">
        <v>14.586309999999999</v>
      </c>
      <c r="B13670" s="2">
        <v>34.943489999999997</v>
      </c>
      <c r="C13670" s="2">
        <v>98.537809999999993</v>
      </c>
      <c r="D13670" s="2">
        <v>16.123159999999999</v>
      </c>
      <c r="F13670" s="2">
        <v>14.58351</v>
      </c>
      <c r="G13670" s="2">
        <v>3.660339</v>
      </c>
      <c r="H13670" s="2">
        <v>3.7197490000000002</v>
      </c>
      <c r="J13670" s="2">
        <v>14.586309999999999</v>
      </c>
      <c r="K13670" s="2">
        <v>1.1358029999999999</v>
      </c>
      <c r="L13670" s="2">
        <v>0.23832900000000001</v>
      </c>
    </row>
    <row r="13671" spans="1:12" x14ac:dyDescent="0.2">
      <c r="A13671" s="2">
        <v>14.587020000000001</v>
      </c>
      <c r="B13671" s="2">
        <v>34.963230000000003</v>
      </c>
      <c r="C13671" s="2">
        <v>98.614609999999999</v>
      </c>
      <c r="D13671" s="2">
        <v>16.154489999999999</v>
      </c>
      <c r="F13671" s="2">
        <v>14.584210000000001</v>
      </c>
      <c r="G13671" s="2">
        <v>3.6633450000000001</v>
      </c>
      <c r="H13671" s="2">
        <v>3.722702</v>
      </c>
      <c r="J13671" s="2">
        <v>14.587020000000001</v>
      </c>
      <c r="K13671" s="2">
        <v>1.1360110000000001</v>
      </c>
      <c r="L13671" s="2">
        <v>0.238146</v>
      </c>
    </row>
    <row r="13672" spans="1:12" x14ac:dyDescent="0.2">
      <c r="A13672" s="2">
        <v>14.587719999999999</v>
      </c>
      <c r="B13672" s="2">
        <v>34.984780000000001</v>
      </c>
      <c r="C13672" s="2">
        <v>98.69</v>
      </c>
      <c r="D13672" s="2">
        <v>16.185410000000001</v>
      </c>
      <c r="F13672" s="2">
        <v>14.584910000000001</v>
      </c>
      <c r="G13672" s="2">
        <v>3.666077</v>
      </c>
      <c r="H13672" s="2">
        <v>3.7253569999999998</v>
      </c>
      <c r="J13672" s="2">
        <v>14.587719999999999</v>
      </c>
      <c r="K13672" s="2">
        <v>1.136471</v>
      </c>
      <c r="L13672" s="2">
        <v>0.23807</v>
      </c>
    </row>
    <row r="13673" spans="1:12" x14ac:dyDescent="0.2">
      <c r="A13673" s="2">
        <v>14.588419999999999</v>
      </c>
      <c r="B13673" s="2">
        <v>35.005969999999998</v>
      </c>
      <c r="C13673" s="2">
        <v>98.764660000000006</v>
      </c>
      <c r="D13673" s="2">
        <v>16.216950000000001</v>
      </c>
      <c r="F13673" s="2">
        <v>14.585610000000001</v>
      </c>
      <c r="G13673" s="2">
        <v>3.6689759999999998</v>
      </c>
      <c r="H13673" s="2">
        <v>3.7279049999999998</v>
      </c>
      <c r="J13673" s="2">
        <v>14.588419999999999</v>
      </c>
      <c r="K13673" s="2">
        <v>1.137068</v>
      </c>
      <c r="L13673" s="2">
        <v>0.238258</v>
      </c>
    </row>
    <row r="13674" spans="1:12" x14ac:dyDescent="0.2">
      <c r="A13674" s="2">
        <v>14.589119999999999</v>
      </c>
      <c r="B13674" s="2">
        <v>35.027610000000003</v>
      </c>
      <c r="C13674" s="2">
        <v>98.838840000000005</v>
      </c>
      <c r="D13674" s="2">
        <v>16.249179999999999</v>
      </c>
      <c r="F13674" s="2">
        <v>14.586309999999999</v>
      </c>
      <c r="G13674" s="2">
        <v>3.6717529999999998</v>
      </c>
      <c r="H13674" s="2">
        <v>3.7304149999999998</v>
      </c>
      <c r="J13674" s="2">
        <v>14.589119999999999</v>
      </c>
      <c r="K13674" s="2">
        <v>1.1372640000000001</v>
      </c>
      <c r="L13674" s="2">
        <v>0.23860000000000001</v>
      </c>
    </row>
    <row r="13675" spans="1:12" x14ac:dyDescent="0.2">
      <c r="A13675" s="2">
        <v>14.58982</v>
      </c>
      <c r="B13675" s="2">
        <v>35.049149999999997</v>
      </c>
      <c r="C13675" s="2">
        <v>98.912800000000004</v>
      </c>
      <c r="D13675" s="2">
        <v>16.28087</v>
      </c>
      <c r="F13675" s="2">
        <v>14.587020000000001</v>
      </c>
      <c r="G13675" s="2">
        <v>3.6740949999999999</v>
      </c>
      <c r="H13675" s="2">
        <v>3.7332610000000002</v>
      </c>
      <c r="J13675" s="2">
        <v>14.58982</v>
      </c>
      <c r="K13675" s="2">
        <v>1.137443</v>
      </c>
      <c r="L13675" s="2">
        <v>0.23879</v>
      </c>
    </row>
    <row r="13676" spans="1:12" x14ac:dyDescent="0.2">
      <c r="A13676" s="2">
        <v>14.59052</v>
      </c>
      <c r="B13676" s="2">
        <v>35.070889999999999</v>
      </c>
      <c r="C13676" s="2">
        <v>98.986180000000004</v>
      </c>
      <c r="D13676" s="2">
        <v>16.312069999999999</v>
      </c>
      <c r="F13676" s="2">
        <v>14.587719999999999</v>
      </c>
      <c r="G13676" s="2">
        <v>3.6763309999999998</v>
      </c>
      <c r="H13676" s="2">
        <v>3.7356029999999998</v>
      </c>
      <c r="J13676" s="2">
        <v>14.59052</v>
      </c>
      <c r="K13676" s="2">
        <v>1.137556</v>
      </c>
      <c r="L13676" s="2">
        <v>0.23855799999999999</v>
      </c>
    </row>
    <row r="13677" spans="1:12" x14ac:dyDescent="0.2">
      <c r="A13677" s="2">
        <v>14.59122</v>
      </c>
      <c r="B13677" s="2">
        <v>35.092550000000003</v>
      </c>
      <c r="C13677" s="2">
        <v>99.057860000000005</v>
      </c>
      <c r="D13677" s="2">
        <v>16.343360000000001</v>
      </c>
      <c r="F13677" s="2">
        <v>14.588419999999999</v>
      </c>
      <c r="G13677" s="2">
        <v>3.678642</v>
      </c>
      <c r="H13677" s="2">
        <v>3.7383799999999998</v>
      </c>
      <c r="J13677" s="2">
        <v>14.59122</v>
      </c>
      <c r="K13677" s="2">
        <v>1.1381779999999999</v>
      </c>
      <c r="L13677" s="2">
        <v>0.238955</v>
      </c>
    </row>
    <row r="13678" spans="1:12" x14ac:dyDescent="0.2">
      <c r="A13678" s="2">
        <v>14.59193</v>
      </c>
      <c r="B13678" s="2">
        <v>35.114170000000001</v>
      </c>
      <c r="C13678" s="2">
        <v>99.129350000000002</v>
      </c>
      <c r="D13678" s="2">
        <v>16.373989999999999</v>
      </c>
      <c r="F13678" s="2">
        <v>14.589119999999999</v>
      </c>
      <c r="G13678" s="2">
        <v>3.6809080000000001</v>
      </c>
      <c r="H13678" s="2">
        <v>3.7412800000000002</v>
      </c>
      <c r="J13678" s="2">
        <v>14.59193</v>
      </c>
      <c r="K13678" s="2">
        <v>1.1384890000000001</v>
      </c>
      <c r="L13678" s="2">
        <v>0.23884900000000001</v>
      </c>
    </row>
    <row r="13679" spans="1:12" x14ac:dyDescent="0.2">
      <c r="A13679" s="2">
        <v>14.59263</v>
      </c>
      <c r="B13679" s="2">
        <v>35.136189999999999</v>
      </c>
      <c r="C13679" s="2">
        <v>99.200710000000001</v>
      </c>
      <c r="D13679" s="2">
        <v>16.405519999999999</v>
      </c>
      <c r="F13679" s="2">
        <v>14.58982</v>
      </c>
      <c r="G13679" s="2">
        <v>3.683846</v>
      </c>
      <c r="H13679" s="2">
        <v>3.7440639999999998</v>
      </c>
      <c r="J13679" s="2">
        <v>14.59263</v>
      </c>
      <c r="K13679" s="2">
        <v>1.1390469999999999</v>
      </c>
      <c r="L13679" s="2">
        <v>0.239033</v>
      </c>
    </row>
    <row r="13680" spans="1:12" x14ac:dyDescent="0.2">
      <c r="A13680" s="2">
        <v>14.59333</v>
      </c>
      <c r="B13680" s="2">
        <v>35.158430000000003</v>
      </c>
      <c r="C13680" s="2">
        <v>99.271500000000003</v>
      </c>
      <c r="D13680" s="2">
        <v>16.437090000000001</v>
      </c>
      <c r="F13680" s="2">
        <v>14.59052</v>
      </c>
      <c r="G13680" s="2">
        <v>3.6872560000000001</v>
      </c>
      <c r="H13680" s="2">
        <v>3.7472080000000001</v>
      </c>
      <c r="J13680" s="2">
        <v>14.59333</v>
      </c>
      <c r="K13680" s="2">
        <v>1.139486</v>
      </c>
      <c r="L13680" s="2">
        <v>0.23913999999999999</v>
      </c>
    </row>
    <row r="13681" spans="1:12" x14ac:dyDescent="0.2">
      <c r="A13681" s="2">
        <v>14.59403</v>
      </c>
      <c r="B13681" s="2">
        <v>35.18065</v>
      </c>
      <c r="C13681" s="2">
        <v>99.341830000000002</v>
      </c>
      <c r="D13681" s="2">
        <v>16.468620000000001</v>
      </c>
      <c r="F13681" s="2">
        <v>14.59122</v>
      </c>
      <c r="G13681" s="2">
        <v>3.6901320000000002</v>
      </c>
      <c r="H13681" s="2">
        <v>3.7508010000000001</v>
      </c>
      <c r="J13681" s="2">
        <v>14.59403</v>
      </c>
      <c r="K13681" s="2">
        <v>1.1400159999999999</v>
      </c>
      <c r="L13681" s="2">
        <v>0.23954300000000001</v>
      </c>
    </row>
    <row r="13682" spans="1:12" x14ac:dyDescent="0.2">
      <c r="A13682" s="2">
        <v>14.59473</v>
      </c>
      <c r="B13682" s="2">
        <v>35.203189999999999</v>
      </c>
      <c r="C13682" s="2">
        <v>99.413120000000006</v>
      </c>
      <c r="D13682" s="2">
        <v>16.50055</v>
      </c>
      <c r="F13682" s="2">
        <v>14.59193</v>
      </c>
      <c r="G13682" s="2">
        <v>3.692787</v>
      </c>
      <c r="H13682" s="2">
        <v>3.7539600000000002</v>
      </c>
      <c r="J13682" s="2">
        <v>14.59473</v>
      </c>
      <c r="K13682" s="2">
        <v>1.140255</v>
      </c>
      <c r="L13682" s="2">
        <v>0.23938699999999999</v>
      </c>
    </row>
    <row r="13683" spans="1:12" x14ac:dyDescent="0.2">
      <c r="A13683" s="2">
        <v>14.59543</v>
      </c>
      <c r="B13683" s="2">
        <v>35.225749999999998</v>
      </c>
      <c r="C13683" s="2">
        <v>99.483840000000001</v>
      </c>
      <c r="D13683" s="2">
        <v>16.532039999999999</v>
      </c>
      <c r="F13683" s="2">
        <v>14.59263</v>
      </c>
      <c r="G13683" s="2">
        <v>3.6952289999999999</v>
      </c>
      <c r="H13683" s="2">
        <v>3.7570039999999998</v>
      </c>
      <c r="J13683" s="2">
        <v>14.59543</v>
      </c>
      <c r="K13683" s="2">
        <v>1.140781</v>
      </c>
      <c r="L13683" s="2">
        <v>0.23949599999999999</v>
      </c>
    </row>
    <row r="13684" spans="1:12" x14ac:dyDescent="0.2">
      <c r="A13684" s="2">
        <v>14.59613</v>
      </c>
      <c r="B13684" s="2">
        <v>35.248179999999998</v>
      </c>
      <c r="C13684" s="2">
        <v>99.554550000000006</v>
      </c>
      <c r="D13684" s="2">
        <v>16.564029999999999</v>
      </c>
      <c r="F13684" s="2">
        <v>14.59333</v>
      </c>
      <c r="G13684" s="2">
        <v>3.697746</v>
      </c>
      <c r="H13684" s="2">
        <v>3.759865</v>
      </c>
      <c r="J13684" s="2">
        <v>14.59613</v>
      </c>
      <c r="K13684" s="2">
        <v>1.1407529999999999</v>
      </c>
      <c r="L13684" s="2">
        <v>0.23963400000000001</v>
      </c>
    </row>
    <row r="13685" spans="1:12" x14ac:dyDescent="0.2">
      <c r="A13685" s="2">
        <v>14.596830000000001</v>
      </c>
      <c r="B13685" s="2">
        <v>35.270580000000002</v>
      </c>
      <c r="C13685" s="2">
        <v>99.624970000000005</v>
      </c>
      <c r="D13685" s="2">
        <v>16.596080000000001</v>
      </c>
      <c r="F13685" s="2">
        <v>14.59403</v>
      </c>
      <c r="G13685" s="2">
        <v>3.7004009999999998</v>
      </c>
      <c r="H13685" s="2">
        <v>3.7629389999999998</v>
      </c>
      <c r="J13685" s="2">
        <v>14.596830000000001</v>
      </c>
      <c r="K13685" s="2">
        <v>1.1412409999999999</v>
      </c>
      <c r="L13685" s="2">
        <v>0.239566</v>
      </c>
    </row>
    <row r="13686" spans="1:12" x14ac:dyDescent="0.2">
      <c r="A13686" s="2">
        <v>14.59754</v>
      </c>
      <c r="B13686" s="2">
        <v>35.293120000000002</v>
      </c>
      <c r="C13686" s="2">
        <v>99.694950000000006</v>
      </c>
      <c r="D13686" s="2">
        <v>16.628019999999999</v>
      </c>
      <c r="F13686" s="2">
        <v>14.59473</v>
      </c>
      <c r="G13686" s="2">
        <v>3.7028810000000001</v>
      </c>
      <c r="H13686" s="2">
        <v>3.7658309999999999</v>
      </c>
      <c r="J13686" s="2">
        <v>14.59754</v>
      </c>
      <c r="K13686" s="2">
        <v>1.1420360000000001</v>
      </c>
      <c r="L13686" s="2">
        <v>0.240312</v>
      </c>
    </row>
    <row r="13687" spans="1:12" x14ac:dyDescent="0.2">
      <c r="A13687" s="2">
        <v>14.598240000000001</v>
      </c>
      <c r="B13687" s="2">
        <v>35.316029999999998</v>
      </c>
      <c r="C13687" s="2">
        <v>99.76482</v>
      </c>
      <c r="D13687" s="2">
        <v>16.66038</v>
      </c>
      <c r="F13687" s="2">
        <v>14.59543</v>
      </c>
      <c r="G13687" s="2">
        <v>3.7053530000000001</v>
      </c>
      <c r="H13687" s="2">
        <v>3.768494</v>
      </c>
      <c r="J13687" s="2">
        <v>14.598240000000001</v>
      </c>
      <c r="K13687" s="2">
        <v>1.1422060000000001</v>
      </c>
      <c r="L13687" s="2">
        <v>0.240815</v>
      </c>
    </row>
    <row r="13688" spans="1:12" x14ac:dyDescent="0.2">
      <c r="A13688" s="2">
        <v>14.598940000000001</v>
      </c>
      <c r="B13688" s="2">
        <v>35.33916</v>
      </c>
      <c r="C13688" s="2">
        <v>99.834239999999994</v>
      </c>
      <c r="D13688" s="2">
        <v>16.692530000000001</v>
      </c>
      <c r="F13688" s="2">
        <v>14.59613</v>
      </c>
      <c r="G13688" s="2">
        <v>3.7079849999999999</v>
      </c>
      <c r="H13688" s="2">
        <v>3.7712020000000002</v>
      </c>
      <c r="J13688" s="2">
        <v>14.598940000000001</v>
      </c>
      <c r="K13688" s="2">
        <v>1.141947</v>
      </c>
      <c r="L13688" s="2">
        <v>0.241067</v>
      </c>
    </row>
    <row r="13689" spans="1:12" x14ac:dyDescent="0.2">
      <c r="A13689" s="2">
        <v>14.599640000000001</v>
      </c>
      <c r="B13689" s="2">
        <v>35.36253</v>
      </c>
      <c r="C13689" s="2">
        <v>99.903580000000005</v>
      </c>
      <c r="D13689" s="2">
        <v>16.72428</v>
      </c>
      <c r="F13689" s="2">
        <v>14.596830000000001</v>
      </c>
      <c r="G13689" s="2">
        <v>3.7110979999999998</v>
      </c>
      <c r="H13689" s="2">
        <v>3.7745289999999998</v>
      </c>
      <c r="J13689" s="2">
        <v>14.599640000000001</v>
      </c>
      <c r="K13689" s="2">
        <v>1.1420950000000001</v>
      </c>
      <c r="L13689" s="2">
        <v>0.24091199999999999</v>
      </c>
    </row>
    <row r="13690" spans="1:12" x14ac:dyDescent="0.2">
      <c r="A13690" s="2">
        <v>14.600339999999999</v>
      </c>
      <c r="B13690" s="2">
        <v>35.386209999999998</v>
      </c>
      <c r="C13690" s="2">
        <v>99.972610000000003</v>
      </c>
      <c r="D13690" s="2">
        <v>16.756730000000001</v>
      </c>
      <c r="F13690" s="2">
        <v>14.59754</v>
      </c>
      <c r="G13690" s="2">
        <v>3.7140810000000002</v>
      </c>
      <c r="H13690" s="2">
        <v>3.7769550000000001</v>
      </c>
      <c r="J13690" s="2">
        <v>14.600339999999999</v>
      </c>
      <c r="K13690" s="2">
        <v>1.142288</v>
      </c>
      <c r="L13690" s="2">
        <v>0.24175099999999999</v>
      </c>
    </row>
    <row r="13691" spans="1:12" x14ac:dyDescent="0.2">
      <c r="A13691" s="2">
        <v>14.601039999999999</v>
      </c>
      <c r="B13691" s="2">
        <v>35.409860000000002</v>
      </c>
      <c r="C13691" s="2">
        <v>100.0414</v>
      </c>
      <c r="D13691" s="2">
        <v>16.78829</v>
      </c>
      <c r="F13691" s="2">
        <v>14.598240000000001</v>
      </c>
      <c r="G13691" s="2">
        <v>3.7170939999999999</v>
      </c>
      <c r="H13691" s="2">
        <v>3.7797239999999999</v>
      </c>
      <c r="J13691" s="2">
        <v>14.601039999999999</v>
      </c>
      <c r="K13691" s="2">
        <v>1.1428640000000001</v>
      </c>
      <c r="L13691" s="2">
        <v>0.24199799999999999</v>
      </c>
    </row>
    <row r="13692" spans="1:12" x14ac:dyDescent="0.2">
      <c r="A13692" s="2">
        <v>14.601739999999999</v>
      </c>
      <c r="B13692" s="2">
        <v>35.433210000000003</v>
      </c>
      <c r="C13692" s="2">
        <v>100.1097</v>
      </c>
      <c r="D13692" s="2">
        <v>16.820340000000002</v>
      </c>
      <c r="F13692" s="2">
        <v>14.598940000000001</v>
      </c>
      <c r="G13692" s="2">
        <v>3.7197490000000002</v>
      </c>
      <c r="H13692" s="2">
        <v>3.7827380000000002</v>
      </c>
      <c r="J13692" s="2">
        <v>14.601739999999999</v>
      </c>
      <c r="K13692" s="2">
        <v>1.143305</v>
      </c>
      <c r="L13692" s="2">
        <v>0.24226200000000001</v>
      </c>
    </row>
    <row r="13693" spans="1:12" x14ac:dyDescent="0.2">
      <c r="A13693" s="2">
        <v>14.602449999999999</v>
      </c>
      <c r="B13693" s="2">
        <v>35.456719999999997</v>
      </c>
      <c r="C13693" s="2">
        <v>100.1782</v>
      </c>
      <c r="D13693" s="2">
        <v>16.852869999999999</v>
      </c>
      <c r="F13693" s="2">
        <v>14.599640000000001</v>
      </c>
      <c r="G13693" s="2">
        <v>3.722702</v>
      </c>
      <c r="H13693" s="2">
        <v>3.7859039999999999</v>
      </c>
      <c r="J13693" s="2">
        <v>14.602449999999999</v>
      </c>
      <c r="K13693" s="2">
        <v>1.1439319999999999</v>
      </c>
      <c r="L13693" s="2">
        <v>0.242867</v>
      </c>
    </row>
    <row r="13694" spans="1:12" x14ac:dyDescent="0.2">
      <c r="A13694" s="2">
        <v>14.603149999999999</v>
      </c>
      <c r="B13694" s="2">
        <v>35.48039</v>
      </c>
      <c r="C13694" s="2">
        <v>100.24590000000001</v>
      </c>
      <c r="D13694" s="2">
        <v>16.88588</v>
      </c>
      <c r="F13694" s="2">
        <v>14.600339999999999</v>
      </c>
      <c r="G13694" s="2">
        <v>3.7253569999999998</v>
      </c>
      <c r="H13694" s="2">
        <v>3.7889560000000002</v>
      </c>
      <c r="J13694" s="2">
        <v>14.603149999999999</v>
      </c>
      <c r="K13694" s="2">
        <v>1.144455</v>
      </c>
      <c r="L13694" s="2">
        <v>0.243475</v>
      </c>
    </row>
    <row r="13695" spans="1:12" x14ac:dyDescent="0.2">
      <c r="A13695" s="2">
        <v>14.60385</v>
      </c>
      <c r="B13695" s="2">
        <v>35.504800000000003</v>
      </c>
      <c r="C13695" s="2">
        <v>100.3133</v>
      </c>
      <c r="D13695" s="2">
        <v>16.918959999999998</v>
      </c>
      <c r="F13695" s="2">
        <v>14.601039999999999</v>
      </c>
      <c r="G13695" s="2">
        <v>3.7279049999999998</v>
      </c>
      <c r="H13695" s="2">
        <v>3.7918850000000002</v>
      </c>
      <c r="J13695" s="2">
        <v>14.60385</v>
      </c>
      <c r="K13695" s="2">
        <v>1.1446069999999999</v>
      </c>
      <c r="L13695" s="2">
        <v>0.24376999999999999</v>
      </c>
    </row>
    <row r="13696" spans="1:12" x14ac:dyDescent="0.2">
      <c r="A13696" s="2">
        <v>14.60455</v>
      </c>
      <c r="B13696" s="2">
        <v>35.529339999999998</v>
      </c>
      <c r="C13696" s="2">
        <v>100.3807</v>
      </c>
      <c r="D13696" s="2">
        <v>16.952760000000001</v>
      </c>
      <c r="F13696" s="2">
        <v>14.601739999999999</v>
      </c>
      <c r="G13696" s="2">
        <v>3.7304149999999998</v>
      </c>
      <c r="H13696" s="2">
        <v>3.7949069999999998</v>
      </c>
      <c r="J13696" s="2">
        <v>14.60455</v>
      </c>
      <c r="K13696" s="2">
        <v>1.145365</v>
      </c>
      <c r="L13696" s="2">
        <v>0.243952</v>
      </c>
    </row>
    <row r="13697" spans="1:12" x14ac:dyDescent="0.2">
      <c r="A13697" s="2">
        <v>14.60525</v>
      </c>
      <c r="B13697" s="2">
        <v>35.553759999999997</v>
      </c>
      <c r="C13697" s="2">
        <v>100.4474</v>
      </c>
      <c r="D13697" s="2">
        <v>16.986630000000002</v>
      </c>
      <c r="F13697" s="2">
        <v>14.602449999999999</v>
      </c>
      <c r="G13697" s="2">
        <v>3.7332610000000002</v>
      </c>
      <c r="H13697" s="2">
        <v>3.797615</v>
      </c>
      <c r="J13697" s="2">
        <v>14.60525</v>
      </c>
      <c r="K13697" s="2">
        <v>1.1459140000000001</v>
      </c>
      <c r="L13697" s="2">
        <v>0.244253</v>
      </c>
    </row>
    <row r="13698" spans="1:12" x14ac:dyDescent="0.2">
      <c r="A13698" s="2">
        <v>14.60595</v>
      </c>
      <c r="B13698" s="2">
        <v>35.578189999999999</v>
      </c>
      <c r="C13698" s="2">
        <v>100.5136</v>
      </c>
      <c r="D13698" s="2">
        <v>17.02074</v>
      </c>
      <c r="F13698" s="2">
        <v>14.603149999999999</v>
      </c>
      <c r="G13698" s="2">
        <v>3.7356029999999998</v>
      </c>
      <c r="H13698" s="2">
        <v>3.8004609999999999</v>
      </c>
      <c r="J13698" s="2">
        <v>14.60595</v>
      </c>
      <c r="K13698" s="2">
        <v>1.1462019999999999</v>
      </c>
      <c r="L13698" s="2">
        <v>0.24440999999999999</v>
      </c>
    </row>
    <row r="13699" spans="1:12" x14ac:dyDescent="0.2">
      <c r="A13699" s="2">
        <v>14.60665</v>
      </c>
      <c r="B13699" s="2">
        <v>35.60172</v>
      </c>
      <c r="C13699" s="2">
        <v>100.5793</v>
      </c>
      <c r="D13699" s="2">
        <v>17.054749999999999</v>
      </c>
      <c r="F13699" s="2">
        <v>14.60385</v>
      </c>
      <c r="G13699" s="2">
        <v>3.7383799999999998</v>
      </c>
      <c r="H13699" s="2">
        <v>3.8036349999999999</v>
      </c>
      <c r="J13699" s="2">
        <v>14.60665</v>
      </c>
      <c r="K13699" s="2">
        <v>1.1469309999999999</v>
      </c>
      <c r="L13699" s="2">
        <v>0.244421</v>
      </c>
    </row>
    <row r="13700" spans="1:12" x14ac:dyDescent="0.2">
      <c r="A13700" s="2">
        <v>14.60736</v>
      </c>
      <c r="B13700" s="2">
        <v>35.625929999999997</v>
      </c>
      <c r="C13700" s="2">
        <v>100.6442</v>
      </c>
      <c r="D13700" s="2">
        <v>17.088989999999999</v>
      </c>
      <c r="F13700" s="2">
        <v>14.60455</v>
      </c>
      <c r="G13700" s="2">
        <v>3.7412800000000002</v>
      </c>
      <c r="H13700" s="2">
        <v>3.806778</v>
      </c>
      <c r="J13700" s="2">
        <v>14.60736</v>
      </c>
      <c r="K13700" s="2">
        <v>1.1473880000000001</v>
      </c>
      <c r="L13700" s="2">
        <v>0.24422199999999999</v>
      </c>
    </row>
    <row r="13701" spans="1:12" x14ac:dyDescent="0.2">
      <c r="A13701" s="2">
        <v>14.60806</v>
      </c>
      <c r="B13701" s="2">
        <v>35.650260000000003</v>
      </c>
      <c r="C13701" s="2">
        <v>100.7086</v>
      </c>
      <c r="D13701" s="2">
        <v>17.12144</v>
      </c>
      <c r="F13701" s="2">
        <v>14.60525</v>
      </c>
      <c r="G13701" s="2">
        <v>3.7440639999999998</v>
      </c>
      <c r="H13701" s="2">
        <v>3.8099820000000002</v>
      </c>
      <c r="J13701" s="2">
        <v>14.60806</v>
      </c>
      <c r="K13701" s="2">
        <v>1.1482829999999999</v>
      </c>
      <c r="L13701" s="2">
        <v>0.24476500000000001</v>
      </c>
    </row>
    <row r="13702" spans="1:12" x14ac:dyDescent="0.2">
      <c r="A13702" s="2">
        <v>14.60876</v>
      </c>
      <c r="B13702" s="2">
        <v>35.674770000000002</v>
      </c>
      <c r="C13702" s="2">
        <v>100.7723</v>
      </c>
      <c r="D13702" s="2">
        <v>17.151509999999998</v>
      </c>
      <c r="F13702" s="2">
        <v>14.60595</v>
      </c>
      <c r="G13702" s="2">
        <v>3.7472080000000001</v>
      </c>
      <c r="H13702" s="2">
        <v>3.8134459999999999</v>
      </c>
      <c r="J13702" s="2">
        <v>14.60876</v>
      </c>
      <c r="K13702" s="2">
        <v>1.1489389999999999</v>
      </c>
      <c r="L13702" s="2">
        <v>0.24576200000000001</v>
      </c>
    </row>
    <row r="13703" spans="1:12" x14ac:dyDescent="0.2">
      <c r="A13703" s="2">
        <v>14.60946</v>
      </c>
      <c r="B13703" s="2">
        <v>35.699309999999997</v>
      </c>
      <c r="C13703" s="2">
        <v>100.83580000000001</v>
      </c>
      <c r="D13703" s="2">
        <v>17.181979999999999</v>
      </c>
      <c r="F13703" s="2">
        <v>14.60665</v>
      </c>
      <c r="G13703" s="2">
        <v>3.7508010000000001</v>
      </c>
      <c r="H13703" s="2">
        <v>3.8166730000000002</v>
      </c>
      <c r="J13703" s="2">
        <v>14.60946</v>
      </c>
      <c r="K13703" s="2">
        <v>1.149008</v>
      </c>
      <c r="L13703" s="2">
        <v>0.24612700000000001</v>
      </c>
    </row>
    <row r="13704" spans="1:12" x14ac:dyDescent="0.2">
      <c r="A13704" s="2">
        <v>14.61016</v>
      </c>
      <c r="B13704" s="2">
        <v>35.723500000000001</v>
      </c>
      <c r="C13704" s="2">
        <v>100.8991</v>
      </c>
      <c r="D13704" s="2">
        <v>17.215050000000002</v>
      </c>
      <c r="F13704" s="2">
        <v>14.60736</v>
      </c>
      <c r="G13704" s="2">
        <v>3.7539600000000002</v>
      </c>
      <c r="H13704" s="2">
        <v>3.8200379999999998</v>
      </c>
      <c r="J13704" s="2">
        <v>14.61016</v>
      </c>
      <c r="K13704" s="2">
        <v>1.149454</v>
      </c>
      <c r="L13704" s="2">
        <v>0.246584</v>
      </c>
    </row>
    <row r="13705" spans="1:12" x14ac:dyDescent="0.2">
      <c r="A13705" s="2">
        <v>14.610860000000001</v>
      </c>
      <c r="B13705" s="2">
        <v>35.747880000000002</v>
      </c>
      <c r="C13705" s="2">
        <v>100.9618</v>
      </c>
      <c r="D13705" s="2">
        <v>17.248650000000001</v>
      </c>
      <c r="F13705" s="2">
        <v>14.60806</v>
      </c>
      <c r="G13705" s="2">
        <v>3.7570039999999998</v>
      </c>
      <c r="H13705" s="2">
        <v>3.8236469999999998</v>
      </c>
      <c r="J13705" s="2">
        <v>14.610860000000001</v>
      </c>
      <c r="K13705" s="2">
        <v>1.149607</v>
      </c>
      <c r="L13705" s="2">
        <v>0.24699699999999999</v>
      </c>
    </row>
    <row r="13706" spans="1:12" x14ac:dyDescent="0.2">
      <c r="A13706" s="2">
        <v>14.611560000000001</v>
      </c>
      <c r="B13706" s="2">
        <v>35.773060000000001</v>
      </c>
      <c r="C13706" s="2">
        <v>101.0245</v>
      </c>
      <c r="D13706" s="2">
        <v>17.282450000000001</v>
      </c>
      <c r="F13706" s="2">
        <v>14.60876</v>
      </c>
      <c r="G13706" s="2">
        <v>3.759865</v>
      </c>
      <c r="H13706" s="2">
        <v>3.8268589999999998</v>
      </c>
      <c r="J13706" s="2">
        <v>14.611560000000001</v>
      </c>
      <c r="K13706" s="2">
        <v>1.149235</v>
      </c>
      <c r="L13706" s="2">
        <v>0.247249</v>
      </c>
    </row>
    <row r="13707" spans="1:12" x14ac:dyDescent="0.2">
      <c r="A13707" s="2">
        <v>14.612270000000001</v>
      </c>
      <c r="B13707" s="2">
        <v>35.798430000000003</v>
      </c>
      <c r="C13707" s="2">
        <v>101.0869</v>
      </c>
      <c r="D13707" s="2">
        <v>17.316320000000001</v>
      </c>
      <c r="F13707" s="2">
        <v>14.60946</v>
      </c>
      <c r="G13707" s="2">
        <v>3.7629389999999998</v>
      </c>
      <c r="H13707" s="2">
        <v>3.830025</v>
      </c>
      <c r="J13707" s="2">
        <v>14.612270000000001</v>
      </c>
      <c r="K13707" s="2">
        <v>1.1496679999999999</v>
      </c>
      <c r="L13707" s="2">
        <v>0.247637</v>
      </c>
    </row>
    <row r="13708" spans="1:12" x14ac:dyDescent="0.2">
      <c r="A13708" s="2">
        <v>14.612970000000001</v>
      </c>
      <c r="B13708" s="2">
        <v>35.823999999999998</v>
      </c>
      <c r="C13708" s="2">
        <v>101.1489</v>
      </c>
      <c r="D13708" s="2">
        <v>17.350660000000001</v>
      </c>
      <c r="F13708" s="2">
        <v>14.61016</v>
      </c>
      <c r="G13708" s="2">
        <v>3.7658309999999999</v>
      </c>
      <c r="H13708" s="2">
        <v>3.8327870000000002</v>
      </c>
      <c r="J13708" s="2">
        <v>14.612970000000001</v>
      </c>
      <c r="K13708" s="2">
        <v>1.150196</v>
      </c>
      <c r="L13708" s="2">
        <v>0.24782699999999999</v>
      </c>
    </row>
    <row r="13709" spans="1:12" x14ac:dyDescent="0.2">
      <c r="A13709" s="2">
        <v>14.613670000000001</v>
      </c>
      <c r="B13709" s="2">
        <v>35.84892</v>
      </c>
      <c r="C13709" s="2">
        <v>101.2101</v>
      </c>
      <c r="D13709" s="2">
        <v>17.385020000000001</v>
      </c>
      <c r="F13709" s="2">
        <v>14.610860000000001</v>
      </c>
      <c r="G13709" s="2">
        <v>3.768494</v>
      </c>
      <c r="H13709" s="2">
        <v>3.8353579999999998</v>
      </c>
      <c r="J13709" s="2">
        <v>14.613670000000001</v>
      </c>
      <c r="K13709" s="2">
        <v>1.1507719999999999</v>
      </c>
      <c r="L13709" s="2">
        <v>0.247978</v>
      </c>
    </row>
    <row r="13710" spans="1:12" x14ac:dyDescent="0.2">
      <c r="A13710" s="2">
        <v>14.614369999999999</v>
      </c>
      <c r="B13710" s="2">
        <v>35.874630000000003</v>
      </c>
      <c r="C13710" s="2">
        <v>101.2713</v>
      </c>
      <c r="D13710" s="2">
        <v>17.419920000000001</v>
      </c>
      <c r="F13710" s="2">
        <v>14.611560000000001</v>
      </c>
      <c r="G13710" s="2">
        <v>3.7712020000000002</v>
      </c>
      <c r="H13710" s="2">
        <v>3.8382640000000001</v>
      </c>
      <c r="J13710" s="2">
        <v>14.614369999999999</v>
      </c>
      <c r="K13710" s="2">
        <v>1.1511610000000001</v>
      </c>
      <c r="L13710" s="2">
        <v>0.248334</v>
      </c>
    </row>
    <row r="13711" spans="1:12" x14ac:dyDescent="0.2">
      <c r="A13711" s="2">
        <v>14.615069999999999</v>
      </c>
      <c r="B13711" s="2">
        <v>35.89958</v>
      </c>
      <c r="C13711" s="2">
        <v>101.3319</v>
      </c>
      <c r="D13711" s="2">
        <v>17.454429999999999</v>
      </c>
      <c r="F13711" s="2">
        <v>14.612270000000001</v>
      </c>
      <c r="G13711" s="2">
        <v>3.7745289999999998</v>
      </c>
      <c r="H13711" s="2">
        <v>3.8419110000000001</v>
      </c>
      <c r="J13711" s="2">
        <v>14.615069999999999</v>
      </c>
      <c r="K13711" s="2">
        <v>1.152101</v>
      </c>
      <c r="L13711" s="2">
        <v>0.248169</v>
      </c>
    </row>
    <row r="13712" spans="1:12" x14ac:dyDescent="0.2">
      <c r="A13712" s="2">
        <v>14.615769999999999</v>
      </c>
      <c r="B13712" s="2">
        <v>35.924970000000002</v>
      </c>
      <c r="C13712" s="2">
        <v>101.3926</v>
      </c>
      <c r="D13712" s="2">
        <v>17.489909999999998</v>
      </c>
      <c r="F13712" s="2">
        <v>14.612970000000001</v>
      </c>
      <c r="G13712" s="2">
        <v>3.7769550000000001</v>
      </c>
      <c r="H13712" s="2">
        <v>3.8458480000000002</v>
      </c>
      <c r="J13712" s="2">
        <v>14.615769999999999</v>
      </c>
      <c r="K13712" s="2">
        <v>1.1523509999999999</v>
      </c>
      <c r="L13712" s="2">
        <v>0.249084</v>
      </c>
    </row>
    <row r="13713" spans="1:12" x14ac:dyDescent="0.2">
      <c r="A13713" s="2">
        <v>14.61647</v>
      </c>
      <c r="B13713" s="2">
        <v>35.950650000000003</v>
      </c>
      <c r="C13713" s="2">
        <v>101.4528</v>
      </c>
      <c r="D13713" s="2">
        <v>17.52468</v>
      </c>
      <c r="F13713" s="2">
        <v>14.613670000000001</v>
      </c>
      <c r="G13713" s="2">
        <v>3.7797239999999999</v>
      </c>
      <c r="H13713" s="2">
        <v>3.8492280000000001</v>
      </c>
      <c r="J13713" s="2">
        <v>14.61647</v>
      </c>
      <c r="K13713" s="2">
        <v>1.1527940000000001</v>
      </c>
      <c r="L13713" s="2">
        <v>0.24951100000000001</v>
      </c>
    </row>
    <row r="13714" spans="1:12" x14ac:dyDescent="0.2">
      <c r="A13714" s="2">
        <v>14.61717</v>
      </c>
      <c r="B13714" s="2">
        <v>35.97627</v>
      </c>
      <c r="C13714" s="2">
        <v>101.5124</v>
      </c>
      <c r="D13714" s="2">
        <v>17.559979999999999</v>
      </c>
      <c r="F13714" s="2">
        <v>14.614369999999999</v>
      </c>
      <c r="G13714" s="2">
        <v>3.7827380000000002</v>
      </c>
      <c r="H13714" s="2">
        <v>3.8524929999999999</v>
      </c>
      <c r="J13714" s="2">
        <v>14.61717</v>
      </c>
      <c r="K13714" s="2">
        <v>1.152941</v>
      </c>
      <c r="L13714" s="2">
        <v>0.24993299999999999</v>
      </c>
    </row>
    <row r="13715" spans="1:12" x14ac:dyDescent="0.2">
      <c r="A13715" s="2">
        <v>14.61788</v>
      </c>
      <c r="B13715" s="2">
        <v>36.002049999999997</v>
      </c>
      <c r="C13715" s="2">
        <v>101.57129999999999</v>
      </c>
      <c r="D13715" s="2">
        <v>17.596109999999999</v>
      </c>
      <c r="F13715" s="2">
        <v>14.615069999999999</v>
      </c>
      <c r="G13715" s="2">
        <v>3.7859039999999999</v>
      </c>
      <c r="H13715" s="2">
        <v>3.8557359999999998</v>
      </c>
      <c r="J13715" s="2">
        <v>14.61788</v>
      </c>
      <c r="K13715" s="2">
        <v>1.1539459999999999</v>
      </c>
      <c r="L13715" s="2">
        <v>0.249969</v>
      </c>
    </row>
    <row r="13716" spans="1:12" x14ac:dyDescent="0.2">
      <c r="A13716" s="2">
        <v>14.61858</v>
      </c>
      <c r="B13716" s="2">
        <v>36.027729999999998</v>
      </c>
      <c r="C13716" s="2">
        <v>101.6301</v>
      </c>
      <c r="D13716" s="2">
        <v>17.632290000000001</v>
      </c>
      <c r="F13716" s="2">
        <v>14.615769999999999</v>
      </c>
      <c r="G13716" s="2">
        <v>3.7889560000000002</v>
      </c>
      <c r="H13716" s="2">
        <v>3.8592529999999998</v>
      </c>
      <c r="J13716" s="2">
        <v>14.61858</v>
      </c>
      <c r="K13716" s="2">
        <v>1.1543330000000001</v>
      </c>
      <c r="L13716" s="2">
        <v>0.25024400000000002</v>
      </c>
    </row>
    <row r="13717" spans="1:12" x14ac:dyDescent="0.2">
      <c r="A13717" s="2">
        <v>14.61928</v>
      </c>
      <c r="B13717" s="2">
        <v>36.054459999999999</v>
      </c>
      <c r="C13717" s="2">
        <v>101.68770000000001</v>
      </c>
      <c r="D13717" s="2">
        <v>17.667380000000001</v>
      </c>
      <c r="F13717" s="2">
        <v>14.61647</v>
      </c>
      <c r="G13717" s="2">
        <v>3.7918850000000002</v>
      </c>
      <c r="H13717" s="2">
        <v>3.8627699999999998</v>
      </c>
      <c r="J13717" s="2">
        <v>14.61928</v>
      </c>
      <c r="K13717" s="2">
        <v>1.1546719999999999</v>
      </c>
      <c r="L13717" s="2">
        <v>0.25066300000000002</v>
      </c>
    </row>
    <row r="13718" spans="1:12" x14ac:dyDescent="0.2">
      <c r="A13718" s="2">
        <v>14.61998</v>
      </c>
      <c r="B13718" s="2">
        <v>36.080930000000002</v>
      </c>
      <c r="C13718" s="2">
        <v>101.7445</v>
      </c>
      <c r="D13718" s="2">
        <v>17.703279999999999</v>
      </c>
      <c r="F13718" s="2">
        <v>14.61717</v>
      </c>
      <c r="G13718" s="2">
        <v>3.7949069999999998</v>
      </c>
      <c r="H13718" s="2">
        <v>3.8665699999999998</v>
      </c>
      <c r="J13718" s="2">
        <v>14.61998</v>
      </c>
      <c r="K13718" s="2">
        <v>1.155435</v>
      </c>
      <c r="L13718" s="2">
        <v>0.251226</v>
      </c>
    </row>
    <row r="13719" spans="1:12" x14ac:dyDescent="0.2">
      <c r="A13719" s="2">
        <v>14.62068</v>
      </c>
      <c r="B13719" s="2">
        <v>36.107700000000001</v>
      </c>
      <c r="C13719" s="2">
        <v>101.801</v>
      </c>
      <c r="D13719" s="2">
        <v>17.738939999999999</v>
      </c>
      <c r="F13719" s="2">
        <v>14.61788</v>
      </c>
      <c r="G13719" s="2">
        <v>3.797615</v>
      </c>
      <c r="H13719" s="2">
        <v>3.8699569999999999</v>
      </c>
      <c r="J13719" s="2">
        <v>14.62068</v>
      </c>
      <c r="K13719" s="2">
        <v>1.155573</v>
      </c>
      <c r="L13719" s="2">
        <v>0.25145200000000001</v>
      </c>
    </row>
    <row r="13720" spans="1:12" x14ac:dyDescent="0.2">
      <c r="A13720" s="2">
        <v>14.62138</v>
      </c>
      <c r="B13720" s="2">
        <v>36.134120000000003</v>
      </c>
      <c r="C13720" s="2">
        <v>101.8573</v>
      </c>
      <c r="D13720" s="2">
        <v>17.77561</v>
      </c>
      <c r="F13720" s="2">
        <v>14.61858</v>
      </c>
      <c r="G13720" s="2">
        <v>3.8004609999999999</v>
      </c>
      <c r="H13720" s="2">
        <v>3.873421</v>
      </c>
      <c r="J13720" s="2">
        <v>14.62138</v>
      </c>
      <c r="K13720" s="2">
        <v>1.155605</v>
      </c>
      <c r="L13720" s="2">
        <v>0.25181399999999998</v>
      </c>
    </row>
    <row r="13721" spans="1:12" x14ac:dyDescent="0.2">
      <c r="A13721" s="2">
        <v>14.62208</v>
      </c>
      <c r="B13721" s="2">
        <v>36.160910000000001</v>
      </c>
      <c r="C13721" s="2">
        <v>101.913</v>
      </c>
      <c r="D13721" s="2">
        <v>17.812149999999999</v>
      </c>
      <c r="F13721" s="2">
        <v>14.61928</v>
      </c>
      <c r="G13721" s="2">
        <v>3.8036349999999999</v>
      </c>
      <c r="H13721" s="2">
        <v>3.8765109999999998</v>
      </c>
      <c r="J13721" s="2">
        <v>14.62208</v>
      </c>
      <c r="K13721" s="2">
        <v>1.155742</v>
      </c>
      <c r="L13721" s="2">
        <v>0.25197399999999998</v>
      </c>
    </row>
    <row r="13722" spans="1:12" x14ac:dyDescent="0.2">
      <c r="A13722" s="2">
        <v>14.62279</v>
      </c>
      <c r="B13722" s="2">
        <v>36.187440000000002</v>
      </c>
      <c r="C13722" s="2">
        <v>101.9687</v>
      </c>
      <c r="D13722" s="2">
        <v>17.849519999999998</v>
      </c>
      <c r="F13722" s="2">
        <v>14.61998</v>
      </c>
      <c r="G13722" s="2">
        <v>3.806778</v>
      </c>
      <c r="H13722" s="2">
        <v>3.8801350000000001</v>
      </c>
      <c r="J13722" s="2">
        <v>14.62279</v>
      </c>
      <c r="K13722" s="2">
        <v>1.1565019999999999</v>
      </c>
      <c r="L13722" s="2">
        <v>0.251944</v>
      </c>
    </row>
    <row r="13723" spans="1:12" x14ac:dyDescent="0.2">
      <c r="A13723" s="2">
        <v>14.62349</v>
      </c>
      <c r="B13723" s="2">
        <v>36.214599999999997</v>
      </c>
      <c r="C13723" s="2">
        <v>102.0243</v>
      </c>
      <c r="D13723" s="2">
        <v>17.88607</v>
      </c>
      <c r="F13723" s="2">
        <v>14.62068</v>
      </c>
      <c r="G13723" s="2">
        <v>3.8099820000000002</v>
      </c>
      <c r="H13723" s="2">
        <v>3.8834689999999998</v>
      </c>
      <c r="J13723" s="2">
        <v>14.62349</v>
      </c>
      <c r="K13723" s="2">
        <v>1.1569590000000001</v>
      </c>
      <c r="L13723" s="2">
        <v>0.25156600000000001</v>
      </c>
    </row>
    <row r="13724" spans="1:12" x14ac:dyDescent="0.2">
      <c r="A13724" s="2">
        <v>14.62419</v>
      </c>
      <c r="B13724" s="2">
        <v>36.241489999999999</v>
      </c>
      <c r="C13724" s="2">
        <v>102.07980000000001</v>
      </c>
      <c r="D13724" s="2">
        <v>17.922789999999999</v>
      </c>
      <c r="F13724" s="2">
        <v>14.62138</v>
      </c>
      <c r="G13724" s="2">
        <v>3.8134459999999999</v>
      </c>
      <c r="H13724" s="2">
        <v>3.886917</v>
      </c>
      <c r="J13724" s="2">
        <v>14.62419</v>
      </c>
      <c r="K13724" s="2">
        <v>1.157673</v>
      </c>
      <c r="L13724" s="2">
        <v>0.25183</v>
      </c>
    </row>
    <row r="13725" spans="1:12" x14ac:dyDescent="0.2">
      <c r="A13725" s="2">
        <v>14.624890000000001</v>
      </c>
      <c r="B13725" s="2">
        <v>36.268949999999997</v>
      </c>
      <c r="C13725" s="2">
        <v>102.13500000000001</v>
      </c>
      <c r="D13725" s="2">
        <v>17.960650000000001</v>
      </c>
      <c r="F13725" s="2">
        <v>14.62208</v>
      </c>
      <c r="G13725" s="2">
        <v>3.8166730000000002</v>
      </c>
      <c r="H13725" s="2">
        <v>3.8902739999999998</v>
      </c>
      <c r="J13725" s="2">
        <v>14.624890000000001</v>
      </c>
      <c r="K13725" s="2">
        <v>1.158161</v>
      </c>
      <c r="L13725" s="2">
        <v>0.25147700000000001</v>
      </c>
    </row>
    <row r="13726" spans="1:12" x14ac:dyDescent="0.2">
      <c r="A13726" s="2">
        <v>14.625590000000001</v>
      </c>
      <c r="B13726" s="2">
        <v>36.296250000000001</v>
      </c>
      <c r="C13726" s="2">
        <v>102.1904</v>
      </c>
      <c r="D13726" s="2">
        <v>17.99831</v>
      </c>
      <c r="F13726" s="2">
        <v>14.62279</v>
      </c>
      <c r="G13726" s="2">
        <v>3.8200379999999998</v>
      </c>
      <c r="H13726" s="2">
        <v>3.893799</v>
      </c>
      <c r="J13726" s="2">
        <v>14.625590000000001</v>
      </c>
      <c r="K13726" s="2">
        <v>1.1586970000000001</v>
      </c>
      <c r="L13726" s="2">
        <v>0.25146400000000002</v>
      </c>
    </row>
    <row r="13727" spans="1:12" x14ac:dyDescent="0.2">
      <c r="A13727" s="2">
        <v>14.626289999999999</v>
      </c>
      <c r="B13727" s="2">
        <v>36.323279999999997</v>
      </c>
      <c r="C13727" s="2">
        <v>102.2466</v>
      </c>
      <c r="D13727" s="2">
        <v>18.035830000000001</v>
      </c>
      <c r="F13727" s="2">
        <v>14.62349</v>
      </c>
      <c r="G13727" s="2">
        <v>3.8236469999999998</v>
      </c>
      <c r="H13727" s="2">
        <v>3.897621</v>
      </c>
      <c r="J13727" s="2">
        <v>14.626289999999999</v>
      </c>
      <c r="K13727" s="2">
        <v>1.158779</v>
      </c>
      <c r="L13727" s="2">
        <v>0.25156600000000001</v>
      </c>
    </row>
    <row r="13728" spans="1:12" x14ac:dyDescent="0.2">
      <c r="A13728" s="2">
        <v>14.626989999999999</v>
      </c>
      <c r="B13728" s="2">
        <v>36.351120000000002</v>
      </c>
      <c r="C13728" s="2">
        <v>102.3015</v>
      </c>
      <c r="D13728" s="2">
        <v>18.07423</v>
      </c>
      <c r="F13728" s="2">
        <v>14.62419</v>
      </c>
      <c r="G13728" s="2">
        <v>3.8268589999999998</v>
      </c>
      <c r="H13728" s="2">
        <v>3.9008409999999998</v>
      </c>
      <c r="J13728" s="2">
        <v>14.626989999999999</v>
      </c>
      <c r="K13728" s="2">
        <v>1.1589959999999999</v>
      </c>
      <c r="L13728" s="2">
        <v>0.252083</v>
      </c>
    </row>
    <row r="13729" spans="1:12" x14ac:dyDescent="0.2">
      <c r="A13729" s="2">
        <v>14.627700000000001</v>
      </c>
      <c r="B13729" s="2">
        <v>36.378549999999997</v>
      </c>
      <c r="C13729" s="2">
        <v>102.35299999999999</v>
      </c>
      <c r="D13729" s="2">
        <v>18.112690000000001</v>
      </c>
      <c r="F13729" s="2">
        <v>14.624890000000001</v>
      </c>
      <c r="G13729" s="2">
        <v>3.830025</v>
      </c>
      <c r="H13729" s="2">
        <v>3.9036249999999999</v>
      </c>
      <c r="J13729" s="2">
        <v>14.627700000000001</v>
      </c>
      <c r="K13729" s="2">
        <v>1.158954</v>
      </c>
      <c r="L13729" s="2">
        <v>0.25231100000000001</v>
      </c>
    </row>
    <row r="13730" spans="1:12" x14ac:dyDescent="0.2">
      <c r="A13730" s="2">
        <v>14.628399999999999</v>
      </c>
      <c r="B13730" s="2">
        <v>36.406089999999999</v>
      </c>
      <c r="C13730" s="2">
        <v>102.40179999999999</v>
      </c>
      <c r="D13730" s="2">
        <v>18.151199999999999</v>
      </c>
      <c r="F13730" s="2">
        <v>14.625590000000001</v>
      </c>
      <c r="G13730" s="2">
        <v>3.8327870000000002</v>
      </c>
      <c r="H13730" s="2">
        <v>3.9067759999999998</v>
      </c>
      <c r="J13730" s="2">
        <v>14.628399999999999</v>
      </c>
      <c r="K13730" s="2">
        <v>1.1595629999999999</v>
      </c>
      <c r="L13730" s="2">
        <v>0.25248500000000001</v>
      </c>
    </row>
    <row r="13731" spans="1:12" x14ac:dyDescent="0.2">
      <c r="A13731" s="2">
        <v>14.629099999999999</v>
      </c>
      <c r="B13731" s="2">
        <v>36.433680000000003</v>
      </c>
      <c r="C13731" s="2">
        <v>102.4509</v>
      </c>
      <c r="D13731" s="2">
        <v>18.190370000000001</v>
      </c>
      <c r="F13731" s="2">
        <v>14.626289999999999</v>
      </c>
      <c r="G13731" s="2">
        <v>3.8353579999999998</v>
      </c>
      <c r="H13731" s="2">
        <v>3.9101560000000002</v>
      </c>
      <c r="J13731" s="2">
        <v>14.629099999999999</v>
      </c>
      <c r="K13731" s="2">
        <v>1.159921</v>
      </c>
      <c r="L13731" s="2">
        <v>0.25258599999999998</v>
      </c>
    </row>
    <row r="13732" spans="1:12" x14ac:dyDescent="0.2">
      <c r="A13732" s="2">
        <v>14.629799999999999</v>
      </c>
      <c r="B13732" s="2">
        <v>36.461239999999997</v>
      </c>
      <c r="C13732" s="2">
        <v>102.5026</v>
      </c>
      <c r="D13732" s="2">
        <v>18.229610000000001</v>
      </c>
      <c r="F13732" s="2">
        <v>14.626989999999999</v>
      </c>
      <c r="G13732" s="2">
        <v>3.8382640000000001</v>
      </c>
      <c r="H13732" s="2">
        <v>3.9133610000000001</v>
      </c>
      <c r="J13732" s="2">
        <v>14.629799999999999</v>
      </c>
      <c r="K13732" s="2">
        <v>1.160164</v>
      </c>
      <c r="L13732" s="2">
        <v>0.25309700000000002</v>
      </c>
    </row>
    <row r="13733" spans="1:12" x14ac:dyDescent="0.2">
      <c r="A13733" s="2">
        <v>14.6305</v>
      </c>
      <c r="B13733" s="2">
        <v>36.488999999999997</v>
      </c>
      <c r="C13733" s="2">
        <v>102.55540000000001</v>
      </c>
      <c r="D13733" s="2">
        <v>18.268750000000001</v>
      </c>
      <c r="F13733" s="2">
        <v>14.627700000000001</v>
      </c>
      <c r="G13733" s="2">
        <v>3.8419110000000001</v>
      </c>
      <c r="H13733" s="2">
        <v>3.9167860000000001</v>
      </c>
      <c r="J13733" s="2">
        <v>14.6305</v>
      </c>
      <c r="K13733" s="2">
        <v>1.160156</v>
      </c>
      <c r="L13733" s="2">
        <v>0.25304700000000002</v>
      </c>
    </row>
    <row r="13734" spans="1:12" x14ac:dyDescent="0.2">
      <c r="A13734" s="2">
        <v>14.6312</v>
      </c>
      <c r="B13734" s="2">
        <v>36.516199999999998</v>
      </c>
      <c r="C13734" s="2">
        <v>102.60769999999999</v>
      </c>
      <c r="D13734" s="2">
        <v>18.307500000000001</v>
      </c>
      <c r="F13734" s="2">
        <v>14.628399999999999</v>
      </c>
      <c r="G13734" s="2">
        <v>3.8458480000000002</v>
      </c>
      <c r="H13734" s="2">
        <v>3.9212570000000002</v>
      </c>
      <c r="J13734" s="2">
        <v>14.6312</v>
      </c>
      <c r="K13734" s="2">
        <v>1.160148</v>
      </c>
      <c r="L13734" s="2">
        <v>0.25352200000000003</v>
      </c>
    </row>
    <row r="13735" spans="1:12" x14ac:dyDescent="0.2">
      <c r="A13735" s="2">
        <v>14.6319</v>
      </c>
      <c r="B13735" s="2">
        <v>36.543909999999997</v>
      </c>
      <c r="C13735" s="2">
        <v>102.65940000000001</v>
      </c>
      <c r="D13735" s="2">
        <v>18.346910000000001</v>
      </c>
      <c r="F13735" s="2">
        <v>14.629099999999999</v>
      </c>
      <c r="G13735" s="2">
        <v>3.8492280000000001</v>
      </c>
      <c r="H13735" s="2">
        <v>3.9250720000000001</v>
      </c>
      <c r="J13735" s="2">
        <v>14.6319</v>
      </c>
      <c r="K13735" s="2">
        <v>1.160774</v>
      </c>
      <c r="L13735" s="2">
        <v>0.25374799999999997</v>
      </c>
    </row>
    <row r="13736" spans="1:12" x14ac:dyDescent="0.2">
      <c r="A13736" s="2">
        <v>14.63261</v>
      </c>
      <c r="B13736" s="2">
        <v>36.571730000000002</v>
      </c>
      <c r="C13736" s="2">
        <v>102.71080000000001</v>
      </c>
      <c r="D13736" s="2">
        <v>18.38627</v>
      </c>
      <c r="F13736" s="2">
        <v>14.629799999999999</v>
      </c>
      <c r="G13736" s="2">
        <v>3.8524929999999999</v>
      </c>
      <c r="H13736" s="2">
        <v>3.9280930000000001</v>
      </c>
      <c r="J13736" s="2">
        <v>14.63261</v>
      </c>
      <c r="K13736" s="2">
        <v>1.1610720000000001</v>
      </c>
      <c r="L13736" s="2">
        <v>0.25353700000000001</v>
      </c>
    </row>
    <row r="13737" spans="1:12" x14ac:dyDescent="0.2">
      <c r="A13737" s="2">
        <v>14.63331</v>
      </c>
      <c r="B13737" s="2">
        <v>36.599719999999998</v>
      </c>
      <c r="C13737" s="2">
        <v>102.76179999999999</v>
      </c>
      <c r="D13737" s="2">
        <v>18.425920000000001</v>
      </c>
      <c r="F13737" s="2">
        <v>14.6305</v>
      </c>
      <c r="G13737" s="2">
        <v>3.8557359999999998</v>
      </c>
      <c r="H13737" s="2">
        <v>3.9317250000000001</v>
      </c>
      <c r="J13737" s="2">
        <v>14.63331</v>
      </c>
      <c r="K13737" s="2">
        <v>1.161581</v>
      </c>
      <c r="L13737" s="2">
        <v>0.25358199999999997</v>
      </c>
    </row>
    <row r="13738" spans="1:12" x14ac:dyDescent="0.2">
      <c r="A13738" s="2">
        <v>14.63401</v>
      </c>
      <c r="B13738" s="2">
        <v>36.628270000000001</v>
      </c>
      <c r="C13738" s="2">
        <v>102.81229999999999</v>
      </c>
      <c r="D13738" s="2">
        <v>18.465589999999999</v>
      </c>
      <c r="F13738" s="2">
        <v>14.6312</v>
      </c>
      <c r="G13738" s="2">
        <v>3.8592529999999998</v>
      </c>
      <c r="H13738" s="2">
        <v>3.9351500000000001</v>
      </c>
      <c r="J13738" s="2">
        <v>14.63401</v>
      </c>
      <c r="K13738" s="2">
        <v>1.1623779999999999</v>
      </c>
      <c r="L13738" s="2">
        <v>0.25372499999999998</v>
      </c>
    </row>
    <row r="13739" spans="1:12" x14ac:dyDescent="0.2">
      <c r="A13739" s="2">
        <v>14.63471</v>
      </c>
      <c r="B13739" s="2">
        <v>36.656489999999998</v>
      </c>
      <c r="C13739" s="2">
        <v>102.86190000000001</v>
      </c>
      <c r="D13739" s="2">
        <v>18.505400000000002</v>
      </c>
      <c r="F13739" s="2">
        <v>14.6319</v>
      </c>
      <c r="G13739" s="2">
        <v>3.8627699999999998</v>
      </c>
      <c r="H13739" s="2">
        <v>3.9382549999999998</v>
      </c>
      <c r="J13739" s="2">
        <v>14.63471</v>
      </c>
      <c r="K13739" s="2">
        <v>1.1628320000000001</v>
      </c>
      <c r="L13739" s="2">
        <v>0.25425500000000001</v>
      </c>
    </row>
    <row r="13740" spans="1:12" x14ac:dyDescent="0.2">
      <c r="A13740" s="2">
        <v>14.63541</v>
      </c>
      <c r="B13740" s="2">
        <v>36.684690000000003</v>
      </c>
      <c r="C13740" s="2">
        <v>102.911</v>
      </c>
      <c r="D13740" s="2">
        <v>18.54569</v>
      </c>
      <c r="F13740" s="2">
        <v>14.63261</v>
      </c>
      <c r="G13740" s="2">
        <v>3.8665699999999998</v>
      </c>
      <c r="H13740" s="2">
        <v>3.9420389999999998</v>
      </c>
      <c r="J13740" s="2">
        <v>14.63541</v>
      </c>
      <c r="K13740" s="2">
        <v>1.1630499999999999</v>
      </c>
      <c r="L13740" s="2">
        <v>0.25388100000000002</v>
      </c>
    </row>
    <row r="13741" spans="1:12" x14ac:dyDescent="0.2">
      <c r="A13741" s="2">
        <v>14.63611</v>
      </c>
      <c r="B13741" s="2">
        <v>36.713450000000002</v>
      </c>
      <c r="C13741" s="2">
        <v>102.9594</v>
      </c>
      <c r="D13741" s="2">
        <v>18.586870000000001</v>
      </c>
      <c r="F13741" s="2">
        <v>14.63331</v>
      </c>
      <c r="G13741" s="2">
        <v>3.8699569999999999</v>
      </c>
      <c r="H13741" s="2">
        <v>3.9456630000000001</v>
      </c>
      <c r="J13741" s="2">
        <v>14.63611</v>
      </c>
      <c r="K13741" s="2">
        <v>1.1630400000000001</v>
      </c>
      <c r="L13741" s="2">
        <v>0.25405899999999998</v>
      </c>
    </row>
    <row r="13742" spans="1:12" x14ac:dyDescent="0.2">
      <c r="A13742" s="2">
        <v>14.636810000000001</v>
      </c>
      <c r="B13742" s="2">
        <v>36.742260000000002</v>
      </c>
      <c r="C13742" s="2">
        <v>103.00749999999999</v>
      </c>
      <c r="D13742" s="2">
        <v>18.628219999999999</v>
      </c>
      <c r="F13742" s="2">
        <v>14.63401</v>
      </c>
      <c r="G13742" s="2">
        <v>3.873421</v>
      </c>
      <c r="H13742" s="2">
        <v>3.9490889999999998</v>
      </c>
      <c r="J13742" s="2">
        <v>14.636810000000001</v>
      </c>
      <c r="K13742" s="2">
        <v>1.1634709999999999</v>
      </c>
      <c r="L13742" s="2">
        <v>0.25436599999999998</v>
      </c>
    </row>
    <row r="13743" spans="1:12" x14ac:dyDescent="0.2">
      <c r="A13743" s="2">
        <v>14.637510000000001</v>
      </c>
      <c r="B13743" s="2">
        <v>36.770870000000002</v>
      </c>
      <c r="C13743" s="2">
        <v>103.0553</v>
      </c>
      <c r="D13743" s="2">
        <v>18.6693</v>
      </c>
      <c r="F13743" s="2">
        <v>14.63471</v>
      </c>
      <c r="G13743" s="2">
        <v>3.8765109999999998</v>
      </c>
      <c r="H13743" s="2">
        <v>3.952461</v>
      </c>
      <c r="J13743" s="2">
        <v>14.637510000000001</v>
      </c>
      <c r="K13743" s="2">
        <v>1.16398</v>
      </c>
      <c r="L13743" s="2">
        <v>0.254581</v>
      </c>
    </row>
    <row r="13744" spans="1:12" x14ac:dyDescent="0.2">
      <c r="A13744" s="2">
        <v>14.63822</v>
      </c>
      <c r="B13744" s="2">
        <v>36.798340000000003</v>
      </c>
      <c r="C13744" s="2">
        <v>103.1026</v>
      </c>
      <c r="D13744" s="2">
        <v>18.710760000000001</v>
      </c>
      <c r="F13744" s="2">
        <v>14.63541</v>
      </c>
      <c r="G13744" s="2">
        <v>3.8801350000000001</v>
      </c>
      <c r="H13744" s="2">
        <v>3.956413</v>
      </c>
      <c r="J13744" s="2">
        <v>14.63822</v>
      </c>
      <c r="K13744" s="2">
        <v>1.1642509999999999</v>
      </c>
      <c r="L13744" s="2">
        <v>0.254687</v>
      </c>
    </row>
    <row r="13745" spans="1:12" x14ac:dyDescent="0.2">
      <c r="A13745" s="2">
        <v>14.638920000000001</v>
      </c>
      <c r="B13745" s="2">
        <v>36.823830000000001</v>
      </c>
      <c r="C13745" s="2">
        <v>103.1497</v>
      </c>
      <c r="D13745" s="2">
        <v>18.75253</v>
      </c>
      <c r="F13745" s="2">
        <v>14.63611</v>
      </c>
      <c r="G13745" s="2">
        <v>3.8834689999999998</v>
      </c>
      <c r="H13745" s="2">
        <v>3.9601899999999999</v>
      </c>
      <c r="J13745" s="2">
        <v>14.638920000000001</v>
      </c>
      <c r="K13745" s="2">
        <v>1.1647130000000001</v>
      </c>
      <c r="L13745" s="2">
        <v>0.25455899999999998</v>
      </c>
    </row>
    <row r="13746" spans="1:12" x14ac:dyDescent="0.2">
      <c r="A13746" s="2">
        <v>14.639620000000001</v>
      </c>
      <c r="B13746" s="2">
        <v>36.849550000000001</v>
      </c>
      <c r="C13746" s="2">
        <v>103.19629999999999</v>
      </c>
      <c r="D13746" s="2">
        <v>18.79458</v>
      </c>
      <c r="F13746" s="2">
        <v>14.636810000000001</v>
      </c>
      <c r="G13746" s="2">
        <v>3.886917</v>
      </c>
      <c r="H13746" s="2">
        <v>3.9635159999999998</v>
      </c>
      <c r="J13746" s="2">
        <v>14.639620000000001</v>
      </c>
      <c r="K13746" s="2">
        <v>1.164825</v>
      </c>
      <c r="L13746" s="2">
        <v>0.254218</v>
      </c>
    </row>
    <row r="13747" spans="1:12" x14ac:dyDescent="0.2">
      <c r="A13747" s="2">
        <v>14.640319999999999</v>
      </c>
      <c r="B13747" s="2">
        <v>36.877189999999999</v>
      </c>
      <c r="C13747" s="2">
        <v>103.2432</v>
      </c>
      <c r="D13747" s="2">
        <v>18.836539999999999</v>
      </c>
      <c r="F13747" s="2">
        <v>14.637510000000001</v>
      </c>
      <c r="G13747" s="2">
        <v>3.8902739999999998</v>
      </c>
      <c r="H13747" s="2">
        <v>3.96698</v>
      </c>
      <c r="J13747" s="2">
        <v>14.640319999999999</v>
      </c>
      <c r="K13747" s="2">
        <v>1.1649590000000001</v>
      </c>
      <c r="L13747" s="2">
        <v>0.254575</v>
      </c>
    </row>
    <row r="13748" spans="1:12" x14ac:dyDescent="0.2">
      <c r="A13748" s="2">
        <v>14.641019999999999</v>
      </c>
      <c r="B13748" s="2">
        <v>36.906370000000003</v>
      </c>
      <c r="C13748" s="2">
        <v>103.289</v>
      </c>
      <c r="D13748" s="2">
        <v>18.878689999999999</v>
      </c>
      <c r="F13748" s="2">
        <v>14.63822</v>
      </c>
      <c r="G13748" s="2">
        <v>3.893799</v>
      </c>
      <c r="H13748" s="2">
        <v>3.9701840000000002</v>
      </c>
      <c r="J13748" s="2">
        <v>14.641019999999999</v>
      </c>
      <c r="K13748" s="2">
        <v>1.1654340000000001</v>
      </c>
      <c r="L13748" s="2">
        <v>0.25522800000000001</v>
      </c>
    </row>
    <row r="13749" spans="1:12" x14ac:dyDescent="0.2">
      <c r="A13749" s="2">
        <v>14.641719999999999</v>
      </c>
      <c r="B13749" s="2">
        <v>36.936500000000002</v>
      </c>
      <c r="C13749" s="2">
        <v>103.3357</v>
      </c>
      <c r="D13749" s="2">
        <v>18.920919999999999</v>
      </c>
      <c r="F13749" s="2">
        <v>14.638920000000001</v>
      </c>
      <c r="G13749" s="2">
        <v>3.897621</v>
      </c>
      <c r="H13749" s="2">
        <v>3.973579</v>
      </c>
      <c r="J13749" s="2">
        <v>14.641719999999999</v>
      </c>
      <c r="K13749" s="2">
        <v>1.165743</v>
      </c>
      <c r="L13749" s="2">
        <v>0.25556600000000002</v>
      </c>
    </row>
    <row r="13750" spans="1:12" x14ac:dyDescent="0.2">
      <c r="A13750" s="2">
        <v>14.64242</v>
      </c>
      <c r="B13750" s="2">
        <v>36.966419999999999</v>
      </c>
      <c r="C13750" s="2">
        <v>103.38209999999999</v>
      </c>
      <c r="D13750" s="2">
        <v>18.962730000000001</v>
      </c>
      <c r="F13750" s="2">
        <v>14.639620000000001</v>
      </c>
      <c r="G13750" s="2">
        <v>3.9008409999999998</v>
      </c>
      <c r="H13750" s="2">
        <v>3.9776760000000002</v>
      </c>
      <c r="J13750" s="2">
        <v>14.64242</v>
      </c>
      <c r="K13750" s="2">
        <v>1.165943</v>
      </c>
      <c r="L13750" s="2">
        <v>0.25571700000000003</v>
      </c>
    </row>
    <row r="13751" spans="1:12" x14ac:dyDescent="0.2">
      <c r="A13751" s="2">
        <v>14.643129999999999</v>
      </c>
      <c r="B13751" s="2">
        <v>36.99633</v>
      </c>
      <c r="C13751" s="2">
        <v>103.4285</v>
      </c>
      <c r="D13751" s="2">
        <v>19.00469</v>
      </c>
      <c r="F13751" s="2">
        <v>14.640319999999999</v>
      </c>
      <c r="G13751" s="2">
        <v>3.9036249999999999</v>
      </c>
      <c r="H13751" s="2">
        <v>3.9811860000000001</v>
      </c>
      <c r="J13751" s="2">
        <v>14.643129999999999</v>
      </c>
      <c r="K13751" s="2">
        <v>1.1659120000000001</v>
      </c>
      <c r="L13751" s="2">
        <v>0.25568999999999997</v>
      </c>
    </row>
    <row r="13752" spans="1:12" x14ac:dyDescent="0.2">
      <c r="A13752" s="2">
        <v>14.643829999999999</v>
      </c>
      <c r="B13752" s="2">
        <v>37.026179999999997</v>
      </c>
      <c r="C13752" s="2">
        <v>103.47450000000001</v>
      </c>
      <c r="D13752" s="2">
        <v>19.0474</v>
      </c>
      <c r="F13752" s="2">
        <v>14.641019999999999</v>
      </c>
      <c r="G13752" s="2">
        <v>3.9067759999999998</v>
      </c>
      <c r="H13752" s="2">
        <v>3.9846499999999998</v>
      </c>
      <c r="J13752" s="2">
        <v>14.643829999999999</v>
      </c>
      <c r="K13752" s="2">
        <v>1.1658820000000001</v>
      </c>
      <c r="L13752" s="2">
        <v>0.25579000000000002</v>
      </c>
    </row>
    <row r="13753" spans="1:12" x14ac:dyDescent="0.2">
      <c r="A13753" s="2">
        <v>14.64453</v>
      </c>
      <c r="B13753" s="2">
        <v>37.056199999999997</v>
      </c>
      <c r="C13753" s="2">
        <v>103.5204</v>
      </c>
      <c r="D13753" s="2">
        <v>19.09057</v>
      </c>
      <c r="F13753" s="2">
        <v>14.641719999999999</v>
      </c>
      <c r="G13753" s="2">
        <v>3.9101560000000002</v>
      </c>
      <c r="H13753" s="2">
        <v>3.9882659999999999</v>
      </c>
      <c r="J13753" s="2">
        <v>14.64453</v>
      </c>
      <c r="K13753" s="2">
        <v>1.1665719999999999</v>
      </c>
      <c r="L13753" s="2">
        <v>0.256164</v>
      </c>
    </row>
    <row r="13754" spans="1:12" x14ac:dyDescent="0.2">
      <c r="A13754" s="2">
        <v>14.64523</v>
      </c>
      <c r="B13754" s="2">
        <v>37.086880000000001</v>
      </c>
      <c r="C13754" s="2">
        <v>103.566</v>
      </c>
      <c r="D13754" s="2">
        <v>19.133759999999999</v>
      </c>
      <c r="F13754" s="2">
        <v>14.64242</v>
      </c>
      <c r="G13754" s="2">
        <v>3.9133610000000001</v>
      </c>
      <c r="H13754" s="2">
        <v>3.9920270000000002</v>
      </c>
      <c r="J13754" s="2">
        <v>14.64523</v>
      </c>
      <c r="K13754" s="2">
        <v>1.1671260000000001</v>
      </c>
      <c r="L13754" s="2">
        <v>0.25645299999999999</v>
      </c>
    </row>
    <row r="13755" spans="1:12" x14ac:dyDescent="0.2">
      <c r="A13755" s="2">
        <v>14.64593</v>
      </c>
      <c r="B13755" s="2">
        <v>37.117179999999998</v>
      </c>
      <c r="C13755" s="2">
        <v>103.611</v>
      </c>
      <c r="D13755" s="2">
        <v>19.177299999999999</v>
      </c>
      <c r="F13755" s="2">
        <v>14.643129999999999</v>
      </c>
      <c r="G13755" s="2">
        <v>3.9167860000000001</v>
      </c>
      <c r="H13755" s="2">
        <v>3.9952770000000002</v>
      </c>
      <c r="J13755" s="2">
        <v>14.64593</v>
      </c>
      <c r="K13755" s="2">
        <v>1.16774</v>
      </c>
      <c r="L13755" s="2">
        <v>0.25686900000000001</v>
      </c>
    </row>
    <row r="13756" spans="1:12" x14ac:dyDescent="0.2">
      <c r="A13756" s="2">
        <v>14.64663</v>
      </c>
      <c r="B13756" s="2">
        <v>37.147109999999998</v>
      </c>
      <c r="C13756" s="2">
        <v>103.6558</v>
      </c>
      <c r="D13756" s="2">
        <v>19.220389999999998</v>
      </c>
      <c r="F13756" s="2">
        <v>14.643829999999999</v>
      </c>
      <c r="G13756" s="2">
        <v>3.9212570000000002</v>
      </c>
      <c r="H13756" s="2">
        <v>3.9991460000000001</v>
      </c>
      <c r="J13756" s="2">
        <v>14.64663</v>
      </c>
      <c r="K13756" s="2">
        <v>1.168253</v>
      </c>
      <c r="L13756" s="2">
        <v>0.25726199999999999</v>
      </c>
    </row>
    <row r="13757" spans="1:12" x14ac:dyDescent="0.2">
      <c r="A13757" s="2">
        <v>14.64733</v>
      </c>
      <c r="B13757" s="2">
        <v>37.177059999999997</v>
      </c>
      <c r="C13757" s="2">
        <v>103.7007</v>
      </c>
      <c r="D13757" s="2">
        <v>19.26371</v>
      </c>
      <c r="F13757" s="2">
        <v>14.64453</v>
      </c>
      <c r="G13757" s="2">
        <v>3.9250720000000001</v>
      </c>
      <c r="H13757" s="2">
        <v>4.0026780000000004</v>
      </c>
      <c r="J13757" s="2">
        <v>14.64733</v>
      </c>
      <c r="K13757" s="2">
        <v>1.1685620000000001</v>
      </c>
      <c r="L13757" s="2">
        <v>0.257716</v>
      </c>
    </row>
    <row r="13758" spans="1:12" x14ac:dyDescent="0.2">
      <c r="A13758" s="2">
        <v>14.64804</v>
      </c>
      <c r="B13758" s="2">
        <v>37.207149999999999</v>
      </c>
      <c r="C13758" s="2">
        <v>103.745</v>
      </c>
      <c r="D13758" s="2">
        <v>19.306709999999999</v>
      </c>
      <c r="F13758" s="2">
        <v>14.64523</v>
      </c>
      <c r="G13758" s="2">
        <v>3.9280930000000001</v>
      </c>
      <c r="H13758" s="2">
        <v>4.0062870000000004</v>
      </c>
      <c r="J13758" s="2">
        <v>14.64804</v>
      </c>
      <c r="K13758" s="2">
        <v>1.168703</v>
      </c>
      <c r="L13758" s="2">
        <v>0.25771500000000003</v>
      </c>
    </row>
    <row r="13759" spans="1:12" x14ac:dyDescent="0.2">
      <c r="A13759" s="2">
        <v>14.64874</v>
      </c>
      <c r="B13759" s="2">
        <v>37.237549999999999</v>
      </c>
      <c r="C13759" s="2">
        <v>103.7889</v>
      </c>
      <c r="D13759" s="2">
        <v>19.34986</v>
      </c>
      <c r="F13759" s="2">
        <v>14.64593</v>
      </c>
      <c r="G13759" s="2">
        <v>3.9317250000000001</v>
      </c>
      <c r="H13759" s="2">
        <v>4.0100100000000003</v>
      </c>
      <c r="J13759" s="2">
        <v>14.64874</v>
      </c>
      <c r="K13759" s="2">
        <v>1.168909</v>
      </c>
      <c r="L13759" s="2">
        <v>0.257382</v>
      </c>
    </row>
    <row r="13760" spans="1:12" x14ac:dyDescent="0.2">
      <c r="A13760" s="2">
        <v>14.64944</v>
      </c>
      <c r="B13760" s="2">
        <v>37.267980000000001</v>
      </c>
      <c r="C13760" s="2">
        <v>103.83280000000001</v>
      </c>
      <c r="D13760" s="2">
        <v>19.393619999999999</v>
      </c>
      <c r="F13760" s="2">
        <v>14.64663</v>
      </c>
      <c r="G13760" s="2">
        <v>3.9351500000000001</v>
      </c>
      <c r="H13760" s="2">
        <v>4.0138400000000001</v>
      </c>
      <c r="J13760" s="2">
        <v>14.64944</v>
      </c>
      <c r="K13760" s="2">
        <v>1.1694329999999999</v>
      </c>
      <c r="L13760" s="2">
        <v>0.25726300000000002</v>
      </c>
    </row>
    <row r="13761" spans="1:12" x14ac:dyDescent="0.2">
      <c r="A13761" s="2">
        <v>14.65014</v>
      </c>
      <c r="B13761" s="2">
        <v>37.29927</v>
      </c>
      <c r="C13761" s="2">
        <v>103.876</v>
      </c>
      <c r="D13761" s="2">
        <v>19.437329999999999</v>
      </c>
      <c r="F13761" s="2">
        <v>14.64733</v>
      </c>
      <c r="G13761" s="2">
        <v>3.9382549999999998</v>
      </c>
      <c r="H13761" s="2">
        <v>4.0176540000000003</v>
      </c>
      <c r="J13761" s="2">
        <v>14.65014</v>
      </c>
      <c r="K13761" s="2">
        <v>1.169762</v>
      </c>
      <c r="L13761" s="2">
        <v>0.25790999999999997</v>
      </c>
    </row>
    <row r="13762" spans="1:12" x14ac:dyDescent="0.2">
      <c r="A13762" s="2">
        <v>14.650840000000001</v>
      </c>
      <c r="B13762" s="2">
        <v>37.330190000000002</v>
      </c>
      <c r="C13762" s="2">
        <v>103.91840000000001</v>
      </c>
      <c r="D13762" s="2">
        <v>19.481750000000002</v>
      </c>
      <c r="F13762" s="2">
        <v>14.64804</v>
      </c>
      <c r="G13762" s="2">
        <v>3.9420389999999998</v>
      </c>
      <c r="H13762" s="2">
        <v>4.0212709999999996</v>
      </c>
      <c r="J13762" s="2">
        <v>14.650840000000001</v>
      </c>
      <c r="K13762" s="2">
        <v>1.1696340000000001</v>
      </c>
      <c r="L13762" s="2">
        <v>0.25816699999999998</v>
      </c>
    </row>
    <row r="13763" spans="1:12" x14ac:dyDescent="0.2">
      <c r="A13763" s="2">
        <v>14.651540000000001</v>
      </c>
      <c r="B13763" s="2">
        <v>37.360990000000001</v>
      </c>
      <c r="C13763" s="2">
        <v>103.9605</v>
      </c>
      <c r="D13763" s="2">
        <v>19.52628</v>
      </c>
      <c r="F13763" s="2">
        <v>14.64874</v>
      </c>
      <c r="G13763" s="2">
        <v>3.9456630000000001</v>
      </c>
      <c r="H13763" s="2">
        <v>4.0251770000000002</v>
      </c>
      <c r="J13763" s="2">
        <v>14.651540000000001</v>
      </c>
      <c r="K13763" s="2">
        <v>1.1701509999999999</v>
      </c>
      <c r="L13763" s="2">
        <v>0.25824200000000003</v>
      </c>
    </row>
    <row r="13764" spans="1:12" x14ac:dyDescent="0.2">
      <c r="A13764" s="2">
        <v>14.652240000000001</v>
      </c>
      <c r="B13764" s="2">
        <v>37.39208</v>
      </c>
      <c r="C13764" s="2">
        <v>104.00239999999999</v>
      </c>
      <c r="D13764" s="2">
        <v>19.570699999999999</v>
      </c>
      <c r="F13764" s="2">
        <v>14.64944</v>
      </c>
      <c r="G13764" s="2">
        <v>3.9490889999999998</v>
      </c>
      <c r="H13764" s="2">
        <v>4.0290299999999997</v>
      </c>
      <c r="J13764" s="2">
        <v>14.652240000000001</v>
      </c>
      <c r="K13764" s="2">
        <v>1.1710780000000001</v>
      </c>
      <c r="L13764" s="2">
        <v>0.25821899999999998</v>
      </c>
    </row>
    <row r="13765" spans="1:12" x14ac:dyDescent="0.2">
      <c r="A13765" s="2">
        <v>14.652950000000001</v>
      </c>
      <c r="B13765" s="2">
        <v>37.422640000000001</v>
      </c>
      <c r="C13765" s="2">
        <v>104.0444</v>
      </c>
      <c r="D13765" s="2">
        <v>19.614879999999999</v>
      </c>
      <c r="F13765" s="2">
        <v>14.65014</v>
      </c>
      <c r="G13765" s="2">
        <v>3.952461</v>
      </c>
      <c r="H13765" s="2">
        <v>4.03315</v>
      </c>
      <c r="J13765" s="2">
        <v>14.652950000000001</v>
      </c>
      <c r="K13765" s="2">
        <v>1.171556</v>
      </c>
      <c r="L13765" s="2">
        <v>0.25799800000000001</v>
      </c>
    </row>
    <row r="13766" spans="1:12" x14ac:dyDescent="0.2">
      <c r="A13766" s="2">
        <v>14.653650000000001</v>
      </c>
      <c r="B13766" s="2">
        <v>37.454630000000002</v>
      </c>
      <c r="C13766" s="2">
        <v>104.0859</v>
      </c>
      <c r="D13766" s="2">
        <v>19.660299999999999</v>
      </c>
      <c r="F13766" s="2">
        <v>14.650840000000001</v>
      </c>
      <c r="G13766" s="2">
        <v>3.956413</v>
      </c>
      <c r="H13766" s="2">
        <v>4.0368959999999996</v>
      </c>
      <c r="J13766" s="2">
        <v>14.653650000000001</v>
      </c>
      <c r="K13766" s="2">
        <v>1.171896</v>
      </c>
      <c r="L13766" s="2">
        <v>0.25783</v>
      </c>
    </row>
    <row r="13767" spans="1:12" x14ac:dyDescent="0.2">
      <c r="A13767" s="2">
        <v>14.654350000000001</v>
      </c>
      <c r="B13767" s="2">
        <v>37.485610000000001</v>
      </c>
      <c r="C13767" s="2">
        <v>104.12739999999999</v>
      </c>
      <c r="D13767" s="2">
        <v>19.705819999999999</v>
      </c>
      <c r="F13767" s="2">
        <v>14.651540000000001</v>
      </c>
      <c r="G13767" s="2">
        <v>3.9601899999999999</v>
      </c>
      <c r="H13767" s="2">
        <v>4.0408400000000002</v>
      </c>
      <c r="J13767" s="2">
        <v>14.654350000000001</v>
      </c>
      <c r="K13767" s="2">
        <v>1.1718630000000001</v>
      </c>
      <c r="L13767" s="2">
        <v>0.25774599999999998</v>
      </c>
    </row>
    <row r="13768" spans="1:12" x14ac:dyDescent="0.2">
      <c r="A13768" s="2">
        <v>14.655049999999999</v>
      </c>
      <c r="B13768" s="2">
        <v>37.516530000000003</v>
      </c>
      <c r="C13768" s="2">
        <v>104.16889999999999</v>
      </c>
      <c r="D13768" s="2">
        <v>19.75206</v>
      </c>
      <c r="F13768" s="2">
        <v>14.652240000000001</v>
      </c>
      <c r="G13768" s="2">
        <v>3.9635159999999998</v>
      </c>
      <c r="H13768" s="2">
        <v>4.0442049999999998</v>
      </c>
      <c r="J13768" s="2">
        <v>14.655049999999999</v>
      </c>
      <c r="K13768" s="2">
        <v>1.171896</v>
      </c>
      <c r="L13768" s="2">
        <v>0.25777699999999998</v>
      </c>
    </row>
    <row r="13769" spans="1:12" x14ac:dyDescent="0.2">
      <c r="A13769" s="2">
        <v>14.655749999999999</v>
      </c>
      <c r="B13769" s="2">
        <v>37.547449999999998</v>
      </c>
      <c r="C13769" s="2">
        <v>104.2099</v>
      </c>
      <c r="D13769" s="2">
        <v>19.798159999999999</v>
      </c>
      <c r="F13769" s="2">
        <v>14.652950000000001</v>
      </c>
      <c r="G13769" s="2">
        <v>3.96698</v>
      </c>
      <c r="H13769" s="2">
        <v>4.0481340000000001</v>
      </c>
      <c r="J13769" s="2">
        <v>14.655749999999999</v>
      </c>
      <c r="K13769" s="2">
        <v>1.1723060000000001</v>
      </c>
      <c r="L13769" s="2">
        <v>0.257739</v>
      </c>
    </row>
    <row r="13770" spans="1:12" x14ac:dyDescent="0.2">
      <c r="A13770" s="2">
        <v>14.65645</v>
      </c>
      <c r="B13770" s="2">
        <v>37.578380000000003</v>
      </c>
      <c r="C13770" s="2">
        <v>104.2504</v>
      </c>
      <c r="D13770" s="2">
        <v>19.84459</v>
      </c>
      <c r="F13770" s="2">
        <v>14.653650000000001</v>
      </c>
      <c r="G13770" s="2">
        <v>3.9701840000000002</v>
      </c>
      <c r="H13770" s="2">
        <v>4.0520019999999999</v>
      </c>
      <c r="J13770" s="2">
        <v>14.65645</v>
      </c>
      <c r="K13770" s="2">
        <v>1.17275</v>
      </c>
      <c r="L13770" s="2">
        <v>0.25766099999999997</v>
      </c>
    </row>
    <row r="13771" spans="1:12" x14ac:dyDescent="0.2">
      <c r="A13771" s="2">
        <v>14.65715</v>
      </c>
      <c r="B13771" s="2">
        <v>37.610430000000001</v>
      </c>
      <c r="C13771" s="2">
        <v>104.29040000000001</v>
      </c>
      <c r="D13771" s="2">
        <v>19.890519999999999</v>
      </c>
      <c r="F13771" s="2">
        <v>14.654350000000001</v>
      </c>
      <c r="G13771" s="2">
        <v>3.973579</v>
      </c>
      <c r="H13771" s="2">
        <v>4.0558399999999999</v>
      </c>
      <c r="J13771" s="2">
        <v>14.65715</v>
      </c>
      <c r="K13771" s="2">
        <v>1.172722</v>
      </c>
      <c r="L13771" s="2">
        <v>0.25800899999999999</v>
      </c>
    </row>
    <row r="13772" spans="1:12" x14ac:dyDescent="0.2">
      <c r="A13772" s="2">
        <v>14.65785</v>
      </c>
      <c r="B13772" s="2">
        <v>37.641869999999997</v>
      </c>
      <c r="C13772" s="2">
        <v>104.33</v>
      </c>
      <c r="D13772" s="2">
        <v>19.934989999999999</v>
      </c>
      <c r="F13772" s="2">
        <v>14.655049999999999</v>
      </c>
      <c r="G13772" s="2">
        <v>3.9776760000000002</v>
      </c>
      <c r="H13772" s="2">
        <v>4.0598140000000003</v>
      </c>
      <c r="J13772" s="2">
        <v>14.65785</v>
      </c>
      <c r="K13772" s="2">
        <v>1.1723969999999999</v>
      </c>
      <c r="L13772" s="2">
        <v>0.25859500000000002</v>
      </c>
    </row>
    <row r="13773" spans="1:12" x14ac:dyDescent="0.2">
      <c r="A13773" s="2">
        <v>14.65856</v>
      </c>
      <c r="B13773" s="2">
        <v>37.673270000000002</v>
      </c>
      <c r="C13773" s="2">
        <v>104.3689</v>
      </c>
      <c r="D13773" s="2">
        <v>19.975860000000001</v>
      </c>
      <c r="F13773" s="2">
        <v>14.655749999999999</v>
      </c>
      <c r="G13773" s="2">
        <v>3.9811860000000001</v>
      </c>
      <c r="H13773" s="2">
        <v>4.063644</v>
      </c>
      <c r="J13773" s="2">
        <v>14.65856</v>
      </c>
      <c r="K13773" s="2">
        <v>1.172733</v>
      </c>
      <c r="L13773" s="2">
        <v>0.25908100000000001</v>
      </c>
    </row>
    <row r="13774" spans="1:12" x14ac:dyDescent="0.2">
      <c r="A13774" s="2">
        <v>14.65926</v>
      </c>
      <c r="B13774" s="2">
        <v>37.704909999999998</v>
      </c>
      <c r="C13774" s="2">
        <v>104.4076</v>
      </c>
      <c r="D13774" s="2">
        <v>20.017679999999999</v>
      </c>
      <c r="F13774" s="2">
        <v>14.65645</v>
      </c>
      <c r="G13774" s="2">
        <v>3.9846499999999998</v>
      </c>
      <c r="H13774" s="2">
        <v>4.0676350000000001</v>
      </c>
      <c r="J13774" s="2">
        <v>14.65926</v>
      </c>
      <c r="K13774" s="2">
        <v>1.172685</v>
      </c>
      <c r="L13774" s="2">
        <v>0.25910100000000003</v>
      </c>
    </row>
    <row r="13775" spans="1:12" x14ac:dyDescent="0.2">
      <c r="A13775" s="2">
        <v>14.65996</v>
      </c>
      <c r="B13775" s="2">
        <v>37.73686</v>
      </c>
      <c r="C13775" s="2">
        <v>104.446</v>
      </c>
      <c r="D13775" s="2">
        <v>20.063690000000001</v>
      </c>
      <c r="F13775" s="2">
        <v>14.65715</v>
      </c>
      <c r="G13775" s="2">
        <v>3.9882659999999999</v>
      </c>
      <c r="H13775" s="2">
        <v>4.0712429999999999</v>
      </c>
      <c r="J13775" s="2">
        <v>14.65996</v>
      </c>
      <c r="K13775" s="2">
        <v>1.173117</v>
      </c>
      <c r="L13775" s="2">
        <v>0.25916699999999998</v>
      </c>
    </row>
    <row r="13776" spans="1:12" x14ac:dyDescent="0.2">
      <c r="A13776" s="2">
        <v>14.66066</v>
      </c>
      <c r="B13776" s="2">
        <v>37.769869999999997</v>
      </c>
      <c r="C13776" s="2">
        <v>104.48350000000001</v>
      </c>
      <c r="D13776" s="2">
        <v>20.111709999999999</v>
      </c>
      <c r="F13776" s="2">
        <v>14.65785</v>
      </c>
      <c r="G13776" s="2">
        <v>3.9920270000000002</v>
      </c>
      <c r="H13776" s="2">
        <v>4.0750200000000003</v>
      </c>
      <c r="J13776" s="2">
        <v>14.66066</v>
      </c>
      <c r="K13776" s="2">
        <v>1.1733640000000001</v>
      </c>
      <c r="L13776" s="2">
        <v>0.25912600000000002</v>
      </c>
    </row>
    <row r="13777" spans="1:12" x14ac:dyDescent="0.2">
      <c r="A13777" s="2">
        <v>14.66136</v>
      </c>
      <c r="B13777" s="2">
        <v>37.802869999999999</v>
      </c>
      <c r="C13777" s="2">
        <v>104.5198</v>
      </c>
      <c r="D13777" s="2">
        <v>20.159890000000001</v>
      </c>
      <c r="F13777" s="2">
        <v>14.65856</v>
      </c>
      <c r="G13777" s="2">
        <v>3.9952770000000002</v>
      </c>
      <c r="H13777" s="2">
        <v>4.078697</v>
      </c>
      <c r="J13777" s="2">
        <v>14.66136</v>
      </c>
      <c r="K13777" s="2">
        <v>1.1743600000000001</v>
      </c>
      <c r="L13777" s="2">
        <v>0.25928600000000002</v>
      </c>
    </row>
    <row r="13778" spans="1:12" x14ac:dyDescent="0.2">
      <c r="A13778" s="2">
        <v>14.66206</v>
      </c>
      <c r="B13778" s="2">
        <v>37.835270000000001</v>
      </c>
      <c r="C13778" s="2">
        <v>104.556</v>
      </c>
      <c r="D13778" s="2">
        <v>20.20778</v>
      </c>
      <c r="F13778" s="2">
        <v>14.65926</v>
      </c>
      <c r="G13778" s="2">
        <v>3.9991460000000001</v>
      </c>
      <c r="H13778" s="2">
        <v>4.0830229999999998</v>
      </c>
      <c r="J13778" s="2">
        <v>14.66206</v>
      </c>
      <c r="K13778" s="2">
        <v>1.175001</v>
      </c>
      <c r="L13778" s="2">
        <v>0.25972899999999999</v>
      </c>
    </row>
    <row r="13779" spans="1:12" x14ac:dyDescent="0.2">
      <c r="A13779" s="2">
        <v>14.66276</v>
      </c>
      <c r="B13779" s="2">
        <v>37.868600000000001</v>
      </c>
      <c r="C13779" s="2">
        <v>104.59220000000001</v>
      </c>
      <c r="D13779" s="2">
        <v>20.25637</v>
      </c>
      <c r="F13779" s="2">
        <v>14.65996</v>
      </c>
      <c r="G13779" s="2">
        <v>4.0026780000000004</v>
      </c>
      <c r="H13779" s="2">
        <v>4.0872799999999998</v>
      </c>
      <c r="J13779" s="2">
        <v>14.66276</v>
      </c>
      <c r="K13779" s="2">
        <v>1.1757580000000001</v>
      </c>
      <c r="L13779" s="2">
        <v>0.26026700000000003</v>
      </c>
    </row>
    <row r="13780" spans="1:12" x14ac:dyDescent="0.2">
      <c r="A13780" s="2">
        <v>14.66347</v>
      </c>
      <c r="B13780" s="2">
        <v>37.902090000000001</v>
      </c>
      <c r="C13780" s="2">
        <v>104.6277</v>
      </c>
      <c r="D13780" s="2">
        <v>20.304939999999998</v>
      </c>
      <c r="F13780" s="2">
        <v>14.66066</v>
      </c>
      <c r="G13780" s="2">
        <v>4.0062870000000004</v>
      </c>
      <c r="H13780" s="2">
        <v>4.0913620000000002</v>
      </c>
      <c r="J13780" s="2">
        <v>14.66347</v>
      </c>
      <c r="K13780" s="2">
        <v>1.1759299999999999</v>
      </c>
      <c r="L13780" s="2">
        <v>0.26078600000000002</v>
      </c>
    </row>
    <row r="13781" spans="1:12" x14ac:dyDescent="0.2">
      <c r="A13781" s="2">
        <v>14.66417</v>
      </c>
      <c r="B13781" s="2">
        <v>37.935549999999999</v>
      </c>
      <c r="C13781" s="2">
        <v>104.6628</v>
      </c>
      <c r="D13781" s="2">
        <v>20.354109999999999</v>
      </c>
      <c r="F13781" s="2">
        <v>14.66136</v>
      </c>
      <c r="G13781" s="2">
        <v>4.0100100000000003</v>
      </c>
      <c r="H13781" s="2">
        <v>4.0953369999999998</v>
      </c>
      <c r="J13781" s="2">
        <v>14.66417</v>
      </c>
      <c r="K13781" s="2">
        <v>1.1760269999999999</v>
      </c>
      <c r="L13781" s="2">
        <v>0.26059100000000002</v>
      </c>
    </row>
    <row r="13782" spans="1:12" x14ac:dyDescent="0.2">
      <c r="A13782" s="2">
        <v>14.664870000000001</v>
      </c>
      <c r="B13782" s="2">
        <v>37.96895</v>
      </c>
      <c r="C13782" s="2">
        <v>104.6978</v>
      </c>
      <c r="D13782" s="2">
        <v>20.40371</v>
      </c>
      <c r="F13782" s="2">
        <v>14.66206</v>
      </c>
      <c r="G13782" s="2">
        <v>4.0138400000000001</v>
      </c>
      <c r="H13782" s="2">
        <v>4.0993040000000001</v>
      </c>
      <c r="J13782" s="2">
        <v>14.664870000000001</v>
      </c>
      <c r="K13782" s="2">
        <v>1.1763269999999999</v>
      </c>
      <c r="L13782" s="2">
        <v>0.260662</v>
      </c>
    </row>
    <row r="13783" spans="1:12" x14ac:dyDescent="0.2">
      <c r="A13783" s="2">
        <v>14.665570000000001</v>
      </c>
      <c r="B13783" s="2">
        <v>38.002380000000002</v>
      </c>
      <c r="C13783" s="2">
        <v>104.7321</v>
      </c>
      <c r="D13783" s="2">
        <v>20.452850000000002</v>
      </c>
      <c r="F13783" s="2">
        <v>14.66276</v>
      </c>
      <c r="G13783" s="2">
        <v>4.0176540000000003</v>
      </c>
      <c r="H13783" s="2">
        <v>4.1030499999999996</v>
      </c>
      <c r="J13783" s="2">
        <v>14.665570000000001</v>
      </c>
      <c r="K13783" s="2">
        <v>1.1767099999999999</v>
      </c>
      <c r="L13783" s="2">
        <v>0.26123400000000002</v>
      </c>
    </row>
    <row r="13784" spans="1:12" x14ac:dyDescent="0.2">
      <c r="A13784" s="2">
        <v>14.666270000000001</v>
      </c>
      <c r="B13784" s="2">
        <v>38.0364</v>
      </c>
      <c r="C13784" s="2">
        <v>104.7663</v>
      </c>
      <c r="D13784" s="2">
        <v>20.502130000000001</v>
      </c>
      <c r="F13784" s="2">
        <v>14.66347</v>
      </c>
      <c r="G13784" s="2">
        <v>4.0212709999999996</v>
      </c>
      <c r="H13784" s="2">
        <v>4.1068499999999997</v>
      </c>
      <c r="J13784" s="2">
        <v>14.666270000000001</v>
      </c>
      <c r="K13784" s="2">
        <v>1.177101</v>
      </c>
      <c r="L13784" s="2">
        <v>0.26119399999999998</v>
      </c>
    </row>
    <row r="13785" spans="1:12" x14ac:dyDescent="0.2">
      <c r="A13785" s="2">
        <v>14.666969999999999</v>
      </c>
      <c r="B13785" s="2">
        <v>38.070230000000002</v>
      </c>
      <c r="C13785" s="2">
        <v>104.8001</v>
      </c>
      <c r="D13785" s="2">
        <v>20.552140000000001</v>
      </c>
      <c r="F13785" s="2">
        <v>14.66417</v>
      </c>
      <c r="G13785" s="2">
        <v>4.0251770000000002</v>
      </c>
      <c r="H13785" s="2">
        <v>4.1108779999999996</v>
      </c>
      <c r="J13785" s="2">
        <v>14.666969999999999</v>
      </c>
      <c r="K13785" s="2">
        <v>1.177141</v>
      </c>
      <c r="L13785" s="2">
        <v>0.26112400000000002</v>
      </c>
    </row>
    <row r="13786" spans="1:12" x14ac:dyDescent="0.2">
      <c r="A13786" s="2">
        <v>14.667669999999999</v>
      </c>
      <c r="B13786" s="2">
        <v>38.104210000000002</v>
      </c>
      <c r="C13786" s="2">
        <v>104.83369999999999</v>
      </c>
      <c r="D13786" s="2">
        <v>20.601330000000001</v>
      </c>
      <c r="F13786" s="2">
        <v>14.664870000000001</v>
      </c>
      <c r="G13786" s="2">
        <v>4.0290299999999997</v>
      </c>
      <c r="H13786" s="2">
        <v>4.1153339999999998</v>
      </c>
      <c r="J13786" s="2">
        <v>14.667669999999999</v>
      </c>
      <c r="K13786" s="2">
        <v>1.1776500000000001</v>
      </c>
      <c r="L13786" s="2">
        <v>0.26143300000000003</v>
      </c>
    </row>
    <row r="13787" spans="1:12" x14ac:dyDescent="0.2">
      <c r="A13787" s="2">
        <v>14.668380000000001</v>
      </c>
      <c r="B13787" s="2">
        <v>38.139029999999998</v>
      </c>
      <c r="C13787" s="2">
        <v>104.8677</v>
      </c>
      <c r="D13787" s="2">
        <v>20.651420000000002</v>
      </c>
      <c r="F13787" s="2">
        <v>14.665570000000001</v>
      </c>
      <c r="G13787" s="2">
        <v>4.03315</v>
      </c>
      <c r="H13787" s="2">
        <v>4.1192630000000001</v>
      </c>
      <c r="J13787" s="2">
        <v>14.668380000000001</v>
      </c>
      <c r="K13787" s="2">
        <v>1.177727</v>
      </c>
      <c r="L13787" s="2">
        <v>0.26170900000000002</v>
      </c>
    </row>
    <row r="13788" spans="1:12" x14ac:dyDescent="0.2">
      <c r="A13788" s="2">
        <v>14.669079999999999</v>
      </c>
      <c r="B13788" s="2">
        <v>38.172849999999997</v>
      </c>
      <c r="C13788" s="2">
        <v>104.90130000000001</v>
      </c>
      <c r="D13788" s="2">
        <v>20.701350000000001</v>
      </c>
      <c r="F13788" s="2">
        <v>14.666270000000001</v>
      </c>
      <c r="G13788" s="2">
        <v>4.0368959999999996</v>
      </c>
      <c r="H13788" s="2">
        <v>4.1225129999999996</v>
      </c>
      <c r="J13788" s="2">
        <v>14.669079999999999</v>
      </c>
      <c r="K13788" s="2">
        <v>1.177748</v>
      </c>
      <c r="L13788" s="2">
        <v>0.26205800000000001</v>
      </c>
    </row>
    <row r="13789" spans="1:12" x14ac:dyDescent="0.2">
      <c r="A13789" s="2">
        <v>14.669779999999999</v>
      </c>
      <c r="B13789" s="2">
        <v>38.207540000000002</v>
      </c>
      <c r="C13789" s="2">
        <v>104.9341</v>
      </c>
      <c r="D13789" s="2">
        <v>20.75178</v>
      </c>
      <c r="F13789" s="2">
        <v>14.666969999999999</v>
      </c>
      <c r="G13789" s="2">
        <v>4.0408400000000002</v>
      </c>
      <c r="H13789" s="2">
        <v>4.1258699999999999</v>
      </c>
      <c r="J13789" s="2">
        <v>14.669779999999999</v>
      </c>
      <c r="K13789" s="2">
        <v>1.178369</v>
      </c>
      <c r="L13789" s="2">
        <v>0.26225300000000001</v>
      </c>
    </row>
    <row r="13790" spans="1:12" x14ac:dyDescent="0.2">
      <c r="A13790" s="2">
        <v>14.67048</v>
      </c>
      <c r="B13790" s="2">
        <v>38.241909999999997</v>
      </c>
      <c r="C13790" s="2">
        <v>104.967</v>
      </c>
      <c r="D13790" s="2">
        <v>20.802119999999999</v>
      </c>
      <c r="F13790" s="2">
        <v>14.667669999999999</v>
      </c>
      <c r="G13790" s="2">
        <v>4.0442049999999998</v>
      </c>
      <c r="H13790" s="2">
        <v>4.1308670000000003</v>
      </c>
      <c r="J13790" s="2">
        <v>14.67048</v>
      </c>
      <c r="K13790" s="2">
        <v>1.1785749999999999</v>
      </c>
      <c r="L13790" s="2">
        <v>0.26272200000000001</v>
      </c>
    </row>
    <row r="13791" spans="1:12" x14ac:dyDescent="0.2">
      <c r="A13791" s="2">
        <v>14.67118</v>
      </c>
      <c r="B13791" s="2">
        <v>38.276119999999999</v>
      </c>
      <c r="C13791" s="2">
        <v>105.0004</v>
      </c>
      <c r="D13791" s="2">
        <v>20.8523</v>
      </c>
      <c r="F13791" s="2">
        <v>14.668380000000001</v>
      </c>
      <c r="G13791" s="2">
        <v>4.0481340000000001</v>
      </c>
      <c r="H13791" s="2">
        <v>4.1358639999999998</v>
      </c>
      <c r="J13791" s="2">
        <v>14.67118</v>
      </c>
      <c r="K13791" s="2">
        <v>1.178984</v>
      </c>
      <c r="L13791" s="2">
        <v>0.26325100000000001</v>
      </c>
    </row>
    <row r="13792" spans="1:12" x14ac:dyDescent="0.2">
      <c r="A13792" s="2">
        <v>14.67188</v>
      </c>
      <c r="B13792" s="2">
        <v>38.31006</v>
      </c>
      <c r="C13792" s="2">
        <v>105.03279999999999</v>
      </c>
      <c r="D13792" s="2">
        <v>20.90372</v>
      </c>
      <c r="F13792" s="2">
        <v>14.669079999999999</v>
      </c>
      <c r="G13792" s="2">
        <v>4.0520019999999999</v>
      </c>
      <c r="H13792" s="2">
        <v>4.1399920000000003</v>
      </c>
      <c r="J13792" s="2">
        <v>14.67188</v>
      </c>
      <c r="K13792" s="2">
        <v>1.1790099999999999</v>
      </c>
      <c r="L13792" s="2">
        <v>0.26343</v>
      </c>
    </row>
    <row r="13793" spans="1:12" x14ac:dyDescent="0.2">
      <c r="A13793" s="2">
        <v>14.67258</v>
      </c>
      <c r="B13793" s="2">
        <v>38.344949999999997</v>
      </c>
      <c r="C13793" s="2">
        <v>105.0647</v>
      </c>
      <c r="D13793" s="2">
        <v>20.955030000000001</v>
      </c>
      <c r="F13793" s="2">
        <v>14.669779999999999</v>
      </c>
      <c r="G13793" s="2">
        <v>4.0558399999999999</v>
      </c>
      <c r="H13793" s="2">
        <v>4.1446529999999999</v>
      </c>
      <c r="J13793" s="2">
        <v>14.67258</v>
      </c>
      <c r="K13793" s="2">
        <v>1.1791590000000001</v>
      </c>
      <c r="L13793" s="2">
        <v>0.26360099999999997</v>
      </c>
    </row>
    <row r="13794" spans="1:12" x14ac:dyDescent="0.2">
      <c r="A13794" s="2">
        <v>14.67329</v>
      </c>
      <c r="B13794" s="2">
        <v>38.379719999999999</v>
      </c>
      <c r="C13794" s="2">
        <v>105.09610000000001</v>
      </c>
      <c r="D13794" s="2">
        <v>21.006399999999999</v>
      </c>
      <c r="F13794" s="2">
        <v>14.67048</v>
      </c>
      <c r="G13794" s="2">
        <v>4.0598140000000003</v>
      </c>
      <c r="H13794" s="2">
        <v>4.1488950000000004</v>
      </c>
      <c r="J13794" s="2">
        <v>14.67329</v>
      </c>
      <c r="K13794" s="2">
        <v>1.179611</v>
      </c>
      <c r="L13794" s="2">
        <v>0.26399099999999998</v>
      </c>
    </row>
    <row r="13795" spans="1:12" x14ac:dyDescent="0.2">
      <c r="A13795" s="2">
        <v>14.67399</v>
      </c>
      <c r="B13795" s="2">
        <v>38.413930000000001</v>
      </c>
      <c r="C13795" s="2">
        <v>105.1275</v>
      </c>
      <c r="D13795" s="2">
        <v>21.05696</v>
      </c>
      <c r="F13795" s="2">
        <v>14.67118</v>
      </c>
      <c r="G13795" s="2">
        <v>4.063644</v>
      </c>
      <c r="H13795" s="2">
        <v>4.1530610000000001</v>
      </c>
      <c r="J13795" s="2">
        <v>14.67399</v>
      </c>
      <c r="K13795" s="2">
        <v>1.1798249999999999</v>
      </c>
      <c r="L13795" s="2">
        <v>0.26412200000000002</v>
      </c>
    </row>
    <row r="13796" spans="1:12" x14ac:dyDescent="0.2">
      <c r="A13796" s="2">
        <v>14.67469</v>
      </c>
      <c r="B13796" s="2">
        <v>38.448239999999998</v>
      </c>
      <c r="C13796" s="2">
        <v>105.1589</v>
      </c>
      <c r="D13796" s="2">
        <v>21.108419999999999</v>
      </c>
      <c r="F13796" s="2">
        <v>14.67188</v>
      </c>
      <c r="G13796" s="2">
        <v>4.0676350000000001</v>
      </c>
      <c r="H13796" s="2">
        <v>4.1571809999999996</v>
      </c>
      <c r="J13796" s="2">
        <v>14.67469</v>
      </c>
      <c r="K13796" s="2">
        <v>1.180118</v>
      </c>
      <c r="L13796" s="2">
        <v>0.26406000000000002</v>
      </c>
    </row>
    <row r="13797" spans="1:12" x14ac:dyDescent="0.2">
      <c r="A13797" s="2">
        <v>14.67539</v>
      </c>
      <c r="B13797" s="2">
        <v>38.48245</v>
      </c>
      <c r="C13797" s="2">
        <v>105.1897</v>
      </c>
      <c r="D13797" s="2">
        <v>21.160150000000002</v>
      </c>
      <c r="F13797" s="2">
        <v>14.67258</v>
      </c>
      <c r="G13797" s="2">
        <v>4.0712429999999999</v>
      </c>
      <c r="H13797" s="2">
        <v>4.1615140000000004</v>
      </c>
      <c r="J13797" s="2">
        <v>14.67539</v>
      </c>
      <c r="K13797" s="2">
        <v>1.180555</v>
      </c>
      <c r="L13797" s="2">
        <v>0.26389499999999999</v>
      </c>
    </row>
    <row r="13798" spans="1:12" x14ac:dyDescent="0.2">
      <c r="A13798" s="2">
        <v>14.67609</v>
      </c>
      <c r="B13798" s="2">
        <v>38.517339999999997</v>
      </c>
      <c r="C13798" s="2">
        <v>105.21980000000001</v>
      </c>
      <c r="D13798" s="2">
        <v>21.212769999999999</v>
      </c>
      <c r="F13798" s="2">
        <v>14.67329</v>
      </c>
      <c r="G13798" s="2">
        <v>4.0750200000000003</v>
      </c>
      <c r="H13798" s="2">
        <v>4.1661609999999998</v>
      </c>
      <c r="J13798" s="2">
        <v>14.67609</v>
      </c>
      <c r="K13798" s="2">
        <v>1.1806410000000001</v>
      </c>
      <c r="L13798" s="2">
        <v>0.26351400000000003</v>
      </c>
    </row>
    <row r="13799" spans="1:12" x14ac:dyDescent="0.2">
      <c r="A13799" s="2">
        <v>14.67679</v>
      </c>
      <c r="B13799" s="2">
        <v>38.552520000000001</v>
      </c>
      <c r="C13799" s="2">
        <v>105.2474</v>
      </c>
      <c r="D13799" s="2">
        <v>21.26643</v>
      </c>
      <c r="F13799" s="2">
        <v>14.67399</v>
      </c>
      <c r="G13799" s="2">
        <v>4.078697</v>
      </c>
      <c r="H13799" s="2">
        <v>4.1706240000000001</v>
      </c>
      <c r="J13799" s="2">
        <v>14.67679</v>
      </c>
      <c r="K13799" s="2">
        <v>1.1804669999999999</v>
      </c>
      <c r="L13799" s="2">
        <v>0.26361400000000001</v>
      </c>
    </row>
    <row r="13800" spans="1:12" x14ac:dyDescent="0.2">
      <c r="A13800" s="2">
        <v>14.677490000000001</v>
      </c>
      <c r="B13800" s="2">
        <v>38.587719999999997</v>
      </c>
      <c r="C13800" s="2">
        <v>105.2727</v>
      </c>
      <c r="D13800" s="2">
        <v>21.319900000000001</v>
      </c>
      <c r="F13800" s="2">
        <v>14.67469</v>
      </c>
      <c r="G13800" s="2">
        <v>4.0830229999999998</v>
      </c>
      <c r="H13800" s="2">
        <v>4.1745150000000004</v>
      </c>
      <c r="J13800" s="2">
        <v>14.677490000000001</v>
      </c>
      <c r="K13800" s="2">
        <v>1.1804250000000001</v>
      </c>
      <c r="L13800" s="2">
        <v>0.26416299999999998</v>
      </c>
    </row>
    <row r="13801" spans="1:12" x14ac:dyDescent="0.2">
      <c r="A13801" s="2">
        <v>14.678190000000001</v>
      </c>
      <c r="B13801" s="2">
        <v>38.622599999999998</v>
      </c>
      <c r="C13801" s="2">
        <v>105.29859999999999</v>
      </c>
      <c r="D13801" s="2">
        <v>21.37341</v>
      </c>
      <c r="F13801" s="2">
        <v>14.67539</v>
      </c>
      <c r="G13801" s="2">
        <v>4.0872799999999998</v>
      </c>
      <c r="H13801" s="2">
        <v>4.1788480000000003</v>
      </c>
      <c r="J13801" s="2">
        <v>14.678190000000001</v>
      </c>
      <c r="K13801" s="2">
        <v>1.1807479999999999</v>
      </c>
      <c r="L13801" s="2">
        <v>0.26409700000000003</v>
      </c>
    </row>
    <row r="13802" spans="1:12" x14ac:dyDescent="0.2">
      <c r="A13802" s="2">
        <v>14.678900000000001</v>
      </c>
      <c r="B13802" s="2">
        <v>38.658059999999999</v>
      </c>
      <c r="C13802" s="2">
        <v>105.32680000000001</v>
      </c>
      <c r="D13802" s="2">
        <v>21.42708</v>
      </c>
      <c r="F13802" s="2">
        <v>14.67609</v>
      </c>
      <c r="G13802" s="2">
        <v>4.0913620000000002</v>
      </c>
      <c r="H13802" s="2">
        <v>4.1828459999999996</v>
      </c>
      <c r="J13802" s="2">
        <v>14.678900000000001</v>
      </c>
      <c r="K13802" s="2">
        <v>1.1810400000000001</v>
      </c>
      <c r="L13802" s="2">
        <v>0.26390000000000002</v>
      </c>
    </row>
    <row r="13803" spans="1:12" x14ac:dyDescent="0.2">
      <c r="A13803" s="2">
        <v>14.679600000000001</v>
      </c>
      <c r="B13803" s="2">
        <v>38.693249999999999</v>
      </c>
      <c r="C13803" s="2">
        <v>105.3557</v>
      </c>
      <c r="D13803" s="2">
        <v>21.480599999999999</v>
      </c>
      <c r="F13803" s="2">
        <v>14.67679</v>
      </c>
      <c r="G13803" s="2">
        <v>4.0953369999999998</v>
      </c>
      <c r="H13803" s="2">
        <v>4.1872410000000002</v>
      </c>
      <c r="J13803" s="2">
        <v>14.679600000000001</v>
      </c>
      <c r="K13803" s="2">
        <v>1.1809369999999999</v>
      </c>
      <c r="L13803" s="2">
        <v>0.26402100000000001</v>
      </c>
    </row>
    <row r="13804" spans="1:12" x14ac:dyDescent="0.2">
      <c r="A13804" s="2">
        <v>14.680300000000001</v>
      </c>
      <c r="B13804" s="2">
        <v>38.728700000000003</v>
      </c>
      <c r="C13804" s="2">
        <v>105.384</v>
      </c>
      <c r="D13804" s="2">
        <v>21.535</v>
      </c>
      <c r="F13804" s="2">
        <v>14.677490000000001</v>
      </c>
      <c r="G13804" s="2">
        <v>4.0993040000000001</v>
      </c>
      <c r="H13804" s="2">
        <v>4.1921689999999998</v>
      </c>
      <c r="J13804" s="2">
        <v>14.680300000000001</v>
      </c>
      <c r="K13804" s="2">
        <v>1.180855</v>
      </c>
      <c r="L13804" s="2">
        <v>0.264318</v>
      </c>
    </row>
    <row r="13805" spans="1:12" x14ac:dyDescent="0.2">
      <c r="A13805" s="2">
        <v>14.680999999999999</v>
      </c>
      <c r="B13805" s="2">
        <v>38.764479999999999</v>
      </c>
      <c r="C13805" s="2">
        <v>105.4118</v>
      </c>
      <c r="D13805" s="2">
        <v>21.589780000000001</v>
      </c>
      <c r="F13805" s="2">
        <v>14.678190000000001</v>
      </c>
      <c r="G13805" s="2">
        <v>4.1030499999999996</v>
      </c>
      <c r="H13805" s="2">
        <v>4.1965479999999999</v>
      </c>
      <c r="J13805" s="2">
        <v>14.680999999999999</v>
      </c>
      <c r="K13805" s="2">
        <v>1.180912</v>
      </c>
      <c r="L13805" s="2">
        <v>0.264349</v>
      </c>
    </row>
    <row r="13806" spans="1:12" x14ac:dyDescent="0.2">
      <c r="A13806" s="2">
        <v>14.681699999999999</v>
      </c>
      <c r="B13806" s="2">
        <v>38.799889999999998</v>
      </c>
      <c r="C13806" s="2">
        <v>105.4388</v>
      </c>
      <c r="D13806" s="2">
        <v>21.6447</v>
      </c>
      <c r="F13806" s="2">
        <v>14.678900000000001</v>
      </c>
      <c r="G13806" s="2">
        <v>4.1068499999999997</v>
      </c>
      <c r="H13806" s="2">
        <v>4.2008289999999997</v>
      </c>
      <c r="J13806" s="2">
        <v>14.681699999999999</v>
      </c>
      <c r="K13806" s="2">
        <v>1.1810590000000001</v>
      </c>
      <c r="L13806" s="2">
        <v>0.26394800000000002</v>
      </c>
    </row>
    <row r="13807" spans="1:12" x14ac:dyDescent="0.2">
      <c r="A13807" s="2">
        <v>14.682399999999999</v>
      </c>
      <c r="B13807" s="2">
        <v>38.835459999999998</v>
      </c>
      <c r="C13807" s="2">
        <v>105.4654</v>
      </c>
      <c r="D13807" s="2">
        <v>21.700479999999999</v>
      </c>
      <c r="F13807" s="2">
        <v>14.679600000000001</v>
      </c>
      <c r="G13807" s="2">
        <v>4.1108779999999996</v>
      </c>
      <c r="H13807" s="2">
        <v>4.2054210000000003</v>
      </c>
      <c r="J13807" s="2">
        <v>14.682399999999999</v>
      </c>
      <c r="K13807" s="2">
        <v>1.1810849999999999</v>
      </c>
      <c r="L13807" s="2">
        <v>0.263488</v>
      </c>
    </row>
    <row r="13808" spans="1:12" x14ac:dyDescent="0.2">
      <c r="A13808" s="2">
        <v>14.6831</v>
      </c>
      <c r="B13808" s="2">
        <v>38.871160000000003</v>
      </c>
      <c r="C13808" s="2">
        <v>105.49169999999999</v>
      </c>
      <c r="D13808" s="2">
        <v>21.756350000000001</v>
      </c>
      <c r="F13808" s="2">
        <v>14.680300000000001</v>
      </c>
      <c r="G13808" s="2">
        <v>4.1153339999999998</v>
      </c>
      <c r="H13808" s="2">
        <v>4.2096479999999996</v>
      </c>
      <c r="J13808" s="2">
        <v>14.6831</v>
      </c>
      <c r="K13808" s="2">
        <v>1.181494</v>
      </c>
      <c r="L13808" s="2">
        <v>0.263345</v>
      </c>
    </row>
    <row r="13809" spans="1:12" x14ac:dyDescent="0.2">
      <c r="A13809" s="2">
        <v>14.683809999999999</v>
      </c>
      <c r="B13809" s="2">
        <v>38.907229999999998</v>
      </c>
      <c r="C13809" s="2">
        <v>105.5176</v>
      </c>
      <c r="D13809" s="2">
        <v>21.812629999999999</v>
      </c>
      <c r="F13809" s="2">
        <v>14.680999999999999</v>
      </c>
      <c r="G13809" s="2">
        <v>4.1192630000000001</v>
      </c>
      <c r="H13809" s="2">
        <v>4.2142330000000001</v>
      </c>
      <c r="J13809" s="2">
        <v>14.683809999999999</v>
      </c>
      <c r="K13809" s="2">
        <v>1.181908</v>
      </c>
      <c r="L13809" s="2">
        <v>0.26362200000000002</v>
      </c>
    </row>
    <row r="13810" spans="1:12" x14ac:dyDescent="0.2">
      <c r="A13810" s="2">
        <v>14.68451</v>
      </c>
      <c r="B13810" s="2">
        <v>38.943249999999999</v>
      </c>
      <c r="C13810" s="2">
        <v>105.5427</v>
      </c>
      <c r="D13810" s="2">
        <v>21.86966</v>
      </c>
      <c r="F13810" s="2">
        <v>14.681699999999999</v>
      </c>
      <c r="G13810" s="2">
        <v>4.1225129999999996</v>
      </c>
      <c r="H13810" s="2">
        <v>4.2190859999999999</v>
      </c>
      <c r="J13810" s="2">
        <v>14.68451</v>
      </c>
      <c r="K13810" s="2">
        <v>1.182258</v>
      </c>
      <c r="L13810" s="2">
        <v>0.26398100000000002</v>
      </c>
    </row>
    <row r="13811" spans="1:12" x14ac:dyDescent="0.2">
      <c r="A13811" s="2">
        <v>14.68521</v>
      </c>
      <c r="B13811" s="2">
        <v>38.979520000000001</v>
      </c>
      <c r="C13811" s="2">
        <v>105.568</v>
      </c>
      <c r="D13811" s="2">
        <v>21.926369999999999</v>
      </c>
      <c r="F13811" s="2">
        <v>14.682399999999999</v>
      </c>
      <c r="G13811" s="2">
        <v>4.1258699999999999</v>
      </c>
      <c r="H13811" s="2">
        <v>4.2237470000000004</v>
      </c>
      <c r="J13811" s="2">
        <v>14.68521</v>
      </c>
      <c r="K13811" s="2">
        <v>1.1825220000000001</v>
      </c>
      <c r="L13811" s="2">
        <v>0.26431700000000002</v>
      </c>
    </row>
    <row r="13812" spans="1:12" x14ac:dyDescent="0.2">
      <c r="A13812" s="2">
        <v>14.68591</v>
      </c>
      <c r="B13812" s="2">
        <v>39.015590000000003</v>
      </c>
      <c r="C13812" s="2">
        <v>105.593</v>
      </c>
      <c r="D13812" s="2">
        <v>21.983750000000001</v>
      </c>
      <c r="F13812" s="2">
        <v>14.6831</v>
      </c>
      <c r="G13812" s="2">
        <v>4.1308670000000003</v>
      </c>
      <c r="H13812" s="2">
        <v>4.2278060000000002</v>
      </c>
      <c r="J13812" s="2">
        <v>14.68591</v>
      </c>
      <c r="K13812" s="2">
        <v>1.1828799999999999</v>
      </c>
      <c r="L13812" s="2">
        <v>0.26470500000000002</v>
      </c>
    </row>
    <row r="13813" spans="1:12" x14ac:dyDescent="0.2">
      <c r="A13813" s="2">
        <v>14.68661</v>
      </c>
      <c r="B13813" s="2">
        <v>39.05171</v>
      </c>
      <c r="C13813" s="2">
        <v>105.6177</v>
      </c>
      <c r="D13813" s="2">
        <v>22.041149999999998</v>
      </c>
      <c r="F13813" s="2">
        <v>14.683809999999999</v>
      </c>
      <c r="G13813" s="2">
        <v>4.1358639999999998</v>
      </c>
      <c r="H13813" s="2">
        <v>4.2317660000000004</v>
      </c>
      <c r="J13813" s="2">
        <v>14.68661</v>
      </c>
      <c r="K13813" s="2">
        <v>1.1829259999999999</v>
      </c>
      <c r="L13813" s="2">
        <v>0.26473099999999999</v>
      </c>
    </row>
    <row r="13814" spans="1:12" x14ac:dyDescent="0.2">
      <c r="A13814" s="2">
        <v>14.68731</v>
      </c>
      <c r="B13814" s="2">
        <v>39.08822</v>
      </c>
      <c r="C13814" s="2">
        <v>105.6417</v>
      </c>
      <c r="D13814" s="2">
        <v>22.098769999999998</v>
      </c>
      <c r="F13814" s="2">
        <v>14.68451</v>
      </c>
      <c r="G13814" s="2">
        <v>4.1399920000000003</v>
      </c>
      <c r="H13814" s="2">
        <v>4.2365649999999997</v>
      </c>
      <c r="J13814" s="2">
        <v>14.68731</v>
      </c>
      <c r="K13814" s="2">
        <v>1.1825829999999999</v>
      </c>
      <c r="L13814" s="2">
        <v>0.264515</v>
      </c>
    </row>
    <row r="13815" spans="1:12" x14ac:dyDescent="0.2">
      <c r="A13815" s="2">
        <v>14.68801</v>
      </c>
      <c r="B13815" s="2">
        <v>39.125129999999999</v>
      </c>
      <c r="C13815" s="2">
        <v>105.6653</v>
      </c>
      <c r="D13815" s="2">
        <v>22.156179999999999</v>
      </c>
      <c r="F13815" s="2">
        <v>14.68521</v>
      </c>
      <c r="G13815" s="2">
        <v>4.1446529999999999</v>
      </c>
      <c r="H13815" s="2">
        <v>4.241028</v>
      </c>
      <c r="J13815" s="2">
        <v>14.68801</v>
      </c>
      <c r="K13815" s="2">
        <v>1.1821550000000001</v>
      </c>
      <c r="L13815" s="2">
        <v>0.26468700000000001</v>
      </c>
    </row>
    <row r="13816" spans="1:12" x14ac:dyDescent="0.2">
      <c r="A13816" s="2">
        <v>14.68872</v>
      </c>
      <c r="B13816" s="2">
        <v>39.161920000000002</v>
      </c>
      <c r="C13816" s="2">
        <v>105.6884</v>
      </c>
      <c r="D13816" s="2">
        <v>22.214110000000002</v>
      </c>
      <c r="F13816" s="2">
        <v>14.68591</v>
      </c>
      <c r="G13816" s="2">
        <v>4.1488950000000004</v>
      </c>
      <c r="H13816" s="2">
        <v>4.2451549999999996</v>
      </c>
      <c r="J13816" s="2">
        <v>14.68872</v>
      </c>
      <c r="K13816" s="2">
        <v>1.182434</v>
      </c>
      <c r="L13816" s="2">
        <v>0.26502199999999998</v>
      </c>
    </row>
    <row r="13817" spans="1:12" x14ac:dyDescent="0.2">
      <c r="A13817" s="2">
        <v>14.68942</v>
      </c>
      <c r="B13817" s="2">
        <v>39.199260000000002</v>
      </c>
      <c r="C13817" s="2">
        <v>105.7109</v>
      </c>
      <c r="D13817" s="2">
        <v>22.271940000000001</v>
      </c>
      <c r="F13817" s="2">
        <v>14.68661</v>
      </c>
      <c r="G13817" s="2">
        <v>4.1530610000000001</v>
      </c>
      <c r="H13817" s="2">
        <v>4.2492830000000001</v>
      </c>
      <c r="J13817" s="2">
        <v>14.68942</v>
      </c>
      <c r="K13817" s="2">
        <v>1.1826760000000001</v>
      </c>
      <c r="L13817" s="2">
        <v>0.26519799999999999</v>
      </c>
    </row>
    <row r="13818" spans="1:12" x14ac:dyDescent="0.2">
      <c r="A13818" s="2">
        <v>14.69012</v>
      </c>
      <c r="B13818" s="2">
        <v>39.237020000000001</v>
      </c>
      <c r="C13818" s="2">
        <v>105.73350000000001</v>
      </c>
      <c r="D13818" s="2">
        <v>22.32911</v>
      </c>
      <c r="F13818" s="2">
        <v>14.68731</v>
      </c>
      <c r="G13818" s="2">
        <v>4.1571809999999996</v>
      </c>
      <c r="H13818" s="2">
        <v>4.2538600000000004</v>
      </c>
      <c r="J13818" s="2">
        <v>14.69012</v>
      </c>
      <c r="K13818" s="2">
        <v>1.182617</v>
      </c>
      <c r="L13818" s="2">
        <v>0.26497300000000001</v>
      </c>
    </row>
    <row r="13819" spans="1:12" x14ac:dyDescent="0.2">
      <c r="A13819" s="2">
        <v>14.69082</v>
      </c>
      <c r="B13819" s="2">
        <v>39.274569999999997</v>
      </c>
      <c r="C13819" s="2">
        <v>105.7557</v>
      </c>
      <c r="D13819" s="2">
        <v>22.3873</v>
      </c>
      <c r="F13819" s="2">
        <v>14.68801</v>
      </c>
      <c r="G13819" s="2">
        <v>4.1615140000000004</v>
      </c>
      <c r="H13819" s="2">
        <v>4.2584689999999998</v>
      </c>
      <c r="J13819" s="2">
        <v>14.69082</v>
      </c>
      <c r="K13819" s="2">
        <v>1.182369</v>
      </c>
      <c r="L13819" s="2">
        <v>0.26465</v>
      </c>
    </row>
    <row r="13820" spans="1:12" x14ac:dyDescent="0.2">
      <c r="A13820" s="2">
        <v>14.691520000000001</v>
      </c>
      <c r="B13820" s="2">
        <v>39.310600000000001</v>
      </c>
      <c r="C13820" s="2">
        <v>105.7774</v>
      </c>
      <c r="D13820" s="2">
        <v>22.445979999999999</v>
      </c>
      <c r="F13820" s="2">
        <v>14.68872</v>
      </c>
      <c r="G13820" s="2">
        <v>4.1661609999999998</v>
      </c>
      <c r="H13820" s="2">
        <v>4.2634660000000002</v>
      </c>
      <c r="J13820" s="2">
        <v>14.691520000000001</v>
      </c>
      <c r="K13820" s="2">
        <v>1.1823630000000001</v>
      </c>
      <c r="L13820" s="2">
        <v>0.26466499999999998</v>
      </c>
    </row>
    <row r="13821" spans="1:12" x14ac:dyDescent="0.2">
      <c r="A13821" s="2">
        <v>14.692220000000001</v>
      </c>
      <c r="B13821" s="2">
        <v>39.344259999999998</v>
      </c>
      <c r="C13821" s="2">
        <v>105.7992</v>
      </c>
      <c r="D13821" s="2">
        <v>22.504549999999998</v>
      </c>
      <c r="F13821" s="2">
        <v>14.68942</v>
      </c>
      <c r="G13821" s="2">
        <v>4.1706240000000001</v>
      </c>
      <c r="H13821" s="2">
        <v>4.2689130000000004</v>
      </c>
      <c r="J13821" s="2">
        <v>14.692220000000001</v>
      </c>
      <c r="K13821" s="2">
        <v>1.18268</v>
      </c>
      <c r="L13821" s="2">
        <v>0.26464500000000002</v>
      </c>
    </row>
    <row r="13822" spans="1:12" x14ac:dyDescent="0.2">
      <c r="A13822" s="2">
        <v>14.692920000000001</v>
      </c>
      <c r="B13822" s="2">
        <v>39.376950000000001</v>
      </c>
      <c r="C13822" s="2">
        <v>105.8206</v>
      </c>
      <c r="D13822" s="2">
        <v>22.563140000000001</v>
      </c>
      <c r="F13822" s="2">
        <v>14.69012</v>
      </c>
      <c r="G13822" s="2">
        <v>4.1745150000000004</v>
      </c>
      <c r="H13822" s="2">
        <v>4.2732089999999996</v>
      </c>
      <c r="J13822" s="2">
        <v>14.692920000000001</v>
      </c>
      <c r="K13822" s="2">
        <v>1.18276</v>
      </c>
      <c r="L13822" s="2">
        <v>0.26452700000000001</v>
      </c>
    </row>
    <row r="13823" spans="1:12" x14ac:dyDescent="0.2">
      <c r="A13823" s="2">
        <v>14.693619999999999</v>
      </c>
      <c r="B13823" s="2">
        <v>39.41216</v>
      </c>
      <c r="C13823" s="2">
        <v>105.8419</v>
      </c>
      <c r="D13823" s="2">
        <v>22.62236</v>
      </c>
      <c r="F13823" s="2">
        <v>14.69082</v>
      </c>
      <c r="G13823" s="2">
        <v>4.1788480000000003</v>
      </c>
      <c r="H13823" s="2">
        <v>4.2783129999999998</v>
      </c>
      <c r="J13823" s="2">
        <v>14.693619999999999</v>
      </c>
      <c r="K13823" s="2">
        <v>1.1829339999999999</v>
      </c>
      <c r="L13823" s="2">
        <v>0.26483400000000001</v>
      </c>
    </row>
    <row r="13824" spans="1:12" x14ac:dyDescent="0.2">
      <c r="A13824" s="2">
        <v>14.694330000000001</v>
      </c>
      <c r="B13824" s="2">
        <v>39.449080000000002</v>
      </c>
      <c r="C13824" s="2">
        <v>105.8626</v>
      </c>
      <c r="D13824" s="2">
        <v>22.681249999999999</v>
      </c>
      <c r="F13824" s="2">
        <v>14.691520000000001</v>
      </c>
      <c r="G13824" s="2">
        <v>4.1828459999999996</v>
      </c>
      <c r="H13824" s="2">
        <v>4.2828059999999999</v>
      </c>
      <c r="J13824" s="2">
        <v>14.694330000000001</v>
      </c>
      <c r="K13824" s="2">
        <v>1.182871</v>
      </c>
      <c r="L13824" s="2">
        <v>0.26536599999999999</v>
      </c>
    </row>
    <row r="13825" spans="1:12" x14ac:dyDescent="0.2">
      <c r="A13825" s="2">
        <v>14.695029999999999</v>
      </c>
      <c r="B13825" s="2">
        <v>39.486280000000001</v>
      </c>
      <c r="C13825" s="2">
        <v>105.883</v>
      </c>
      <c r="D13825" s="2">
        <v>22.741150000000001</v>
      </c>
      <c r="F13825" s="2">
        <v>14.692220000000001</v>
      </c>
      <c r="G13825" s="2">
        <v>4.1872410000000002</v>
      </c>
      <c r="H13825" s="2">
        <v>4.2872539999999999</v>
      </c>
      <c r="J13825" s="2">
        <v>14.695029999999999</v>
      </c>
      <c r="K13825" s="2">
        <v>1.1829320000000001</v>
      </c>
      <c r="L13825" s="2">
        <v>0.265988</v>
      </c>
    </row>
    <row r="13826" spans="1:12" x14ac:dyDescent="0.2">
      <c r="A13826" s="2">
        <v>14.695729999999999</v>
      </c>
      <c r="B13826" s="2">
        <v>39.523220000000002</v>
      </c>
      <c r="C13826" s="2">
        <v>105.9036</v>
      </c>
      <c r="D13826" s="2">
        <v>22.800850000000001</v>
      </c>
      <c r="F13826" s="2">
        <v>14.692920000000001</v>
      </c>
      <c r="G13826" s="2">
        <v>4.1921689999999998</v>
      </c>
      <c r="H13826" s="2">
        <v>4.2919770000000002</v>
      </c>
      <c r="J13826" s="2">
        <v>14.695729999999999</v>
      </c>
      <c r="K13826" s="2">
        <v>1.1833549999999999</v>
      </c>
      <c r="L13826" s="2">
        <v>0.26671499999999998</v>
      </c>
    </row>
    <row r="13827" spans="1:12" x14ac:dyDescent="0.2">
      <c r="A13827" s="2">
        <v>14.696429999999999</v>
      </c>
      <c r="B13827" s="2">
        <v>39.561</v>
      </c>
      <c r="C13827" s="2">
        <v>105.92359999999999</v>
      </c>
      <c r="D13827" s="2">
        <v>22.861149999999999</v>
      </c>
      <c r="F13827" s="2">
        <v>14.693619999999999</v>
      </c>
      <c r="G13827" s="2">
        <v>4.1965479999999999</v>
      </c>
      <c r="H13827" s="2">
        <v>4.29657</v>
      </c>
      <c r="J13827" s="2">
        <v>14.696429999999999</v>
      </c>
      <c r="K13827" s="2">
        <v>1.1833039999999999</v>
      </c>
      <c r="L13827" s="2">
        <v>0.26709100000000002</v>
      </c>
    </row>
    <row r="13828" spans="1:12" x14ac:dyDescent="0.2">
      <c r="A13828" s="2">
        <v>14.69713</v>
      </c>
      <c r="B13828" s="2">
        <v>39.598500000000001</v>
      </c>
      <c r="C13828" s="2">
        <v>105.94329999999999</v>
      </c>
      <c r="D13828" s="2">
        <v>22.921330000000001</v>
      </c>
      <c r="F13828" s="2">
        <v>14.694330000000001</v>
      </c>
      <c r="G13828" s="2">
        <v>4.2008289999999997</v>
      </c>
      <c r="H13828" s="2">
        <v>4.3012240000000004</v>
      </c>
      <c r="J13828" s="2">
        <v>14.69713</v>
      </c>
      <c r="K13828" s="2">
        <v>1.1833670000000001</v>
      </c>
      <c r="L13828" s="2">
        <v>0.26682899999999998</v>
      </c>
    </row>
    <row r="13829" spans="1:12" x14ac:dyDescent="0.2">
      <c r="A13829" s="2">
        <v>14.69783</v>
      </c>
      <c r="B13829" s="2">
        <v>39.635980000000004</v>
      </c>
      <c r="C13829" s="2">
        <v>105.96299999999999</v>
      </c>
      <c r="D13829" s="2">
        <v>22.981919999999999</v>
      </c>
      <c r="F13829" s="2">
        <v>14.695029999999999</v>
      </c>
      <c r="G13829" s="2">
        <v>4.2054210000000003</v>
      </c>
      <c r="H13829" s="2">
        <v>4.3064349999999996</v>
      </c>
      <c r="J13829" s="2">
        <v>14.69783</v>
      </c>
      <c r="K13829" s="2">
        <v>1.183206</v>
      </c>
      <c r="L13829" s="2">
        <v>0.26629999999999998</v>
      </c>
    </row>
    <row r="13830" spans="1:12" x14ac:dyDescent="0.2">
      <c r="A13830" s="2">
        <v>14.69853</v>
      </c>
      <c r="B13830" s="2">
        <v>39.674120000000002</v>
      </c>
      <c r="C13830" s="2">
        <v>105.9823</v>
      </c>
      <c r="D13830" s="2">
        <v>23.043060000000001</v>
      </c>
      <c r="F13830" s="2">
        <v>14.695729999999999</v>
      </c>
      <c r="G13830" s="2">
        <v>4.2096479999999996</v>
      </c>
      <c r="H13830" s="2">
        <v>4.3113939999999999</v>
      </c>
      <c r="J13830" s="2">
        <v>14.69853</v>
      </c>
      <c r="K13830" s="2">
        <v>1.183481</v>
      </c>
      <c r="L13830" s="2">
        <v>0.26602999999999999</v>
      </c>
    </row>
    <row r="13831" spans="1:12" x14ac:dyDescent="0.2">
      <c r="A13831" s="2">
        <v>14.69924</v>
      </c>
      <c r="B13831" s="2">
        <v>39.713070000000002</v>
      </c>
      <c r="C13831" s="2">
        <v>106.001</v>
      </c>
      <c r="D13831" s="2">
        <v>23.1037</v>
      </c>
      <c r="F13831" s="2">
        <v>14.696429999999999</v>
      </c>
      <c r="G13831" s="2">
        <v>4.2142330000000001</v>
      </c>
      <c r="H13831" s="2">
        <v>4.316643</v>
      </c>
      <c r="J13831" s="2">
        <v>14.69924</v>
      </c>
      <c r="K13831" s="2">
        <v>1.183184</v>
      </c>
      <c r="L13831" s="2">
        <v>0.266764</v>
      </c>
    </row>
    <row r="13832" spans="1:12" x14ac:dyDescent="0.2">
      <c r="A13832" s="2">
        <v>14.69994</v>
      </c>
      <c r="B13832" s="2">
        <v>39.75123</v>
      </c>
      <c r="C13832" s="2">
        <v>106.0196</v>
      </c>
      <c r="D13832" s="2">
        <v>23.165430000000001</v>
      </c>
      <c r="F13832" s="2">
        <v>14.69713</v>
      </c>
      <c r="G13832" s="2">
        <v>4.2190859999999999</v>
      </c>
      <c r="H13832" s="2">
        <v>4.3219149999999997</v>
      </c>
      <c r="J13832" s="2">
        <v>14.69994</v>
      </c>
      <c r="K13832" s="2">
        <v>1.1831739999999999</v>
      </c>
      <c r="L13832" s="2">
        <v>0.267405</v>
      </c>
    </row>
    <row r="13833" spans="1:12" x14ac:dyDescent="0.2">
      <c r="A13833" s="2">
        <v>14.70064</v>
      </c>
      <c r="B13833" s="2">
        <v>39.789380000000001</v>
      </c>
      <c r="C13833" s="2">
        <v>106.03789999999999</v>
      </c>
      <c r="D13833" s="2">
        <v>23.227460000000001</v>
      </c>
      <c r="F13833" s="2">
        <v>14.69783</v>
      </c>
      <c r="G13833" s="2">
        <v>4.2237470000000004</v>
      </c>
      <c r="H13833" s="2">
        <v>4.3277210000000004</v>
      </c>
      <c r="J13833" s="2">
        <v>14.70064</v>
      </c>
      <c r="K13833" s="2">
        <v>1.183262</v>
      </c>
      <c r="L13833" s="2">
        <v>0.26727800000000002</v>
      </c>
    </row>
    <row r="13834" spans="1:12" x14ac:dyDescent="0.2">
      <c r="A13834" s="2">
        <v>14.70134</v>
      </c>
      <c r="B13834" s="2">
        <v>39.828249999999997</v>
      </c>
      <c r="C13834" s="2">
        <v>106.05589999999999</v>
      </c>
      <c r="D13834" s="2">
        <v>23.28847</v>
      </c>
      <c r="F13834" s="2">
        <v>14.69853</v>
      </c>
      <c r="G13834" s="2">
        <v>4.2278060000000002</v>
      </c>
      <c r="H13834" s="2">
        <v>4.3328550000000003</v>
      </c>
      <c r="J13834" s="2">
        <v>14.70134</v>
      </c>
      <c r="K13834" s="2">
        <v>1.1834279999999999</v>
      </c>
      <c r="L13834" s="2">
        <v>0.267397</v>
      </c>
    </row>
    <row r="13835" spans="1:12" x14ac:dyDescent="0.2">
      <c r="A13835" s="2">
        <v>14.70204</v>
      </c>
      <c r="B13835" s="2">
        <v>39.867170000000002</v>
      </c>
      <c r="C13835" s="2">
        <v>106.0736</v>
      </c>
      <c r="D13835" s="2">
        <v>23.35116</v>
      </c>
      <c r="F13835" s="2">
        <v>14.69924</v>
      </c>
      <c r="G13835" s="2">
        <v>4.2317660000000004</v>
      </c>
      <c r="H13835" s="2">
        <v>4.3378370000000004</v>
      </c>
      <c r="J13835" s="2">
        <v>14.70204</v>
      </c>
      <c r="K13835" s="2">
        <v>1.183708</v>
      </c>
      <c r="L13835" s="2">
        <v>0.267515</v>
      </c>
    </row>
    <row r="13836" spans="1:12" x14ac:dyDescent="0.2">
      <c r="A13836" s="2">
        <v>14.70274</v>
      </c>
      <c r="B13836" s="2">
        <v>39.90607</v>
      </c>
      <c r="C13836" s="2">
        <v>106.09099999999999</v>
      </c>
      <c r="D13836" s="2">
        <v>23.414180000000002</v>
      </c>
      <c r="F13836" s="2">
        <v>14.69994</v>
      </c>
      <c r="G13836" s="2">
        <v>4.2365649999999997</v>
      </c>
      <c r="H13836" s="2">
        <v>4.3425450000000003</v>
      </c>
      <c r="J13836" s="2">
        <v>14.70274</v>
      </c>
      <c r="K13836" s="2">
        <v>1.1836340000000001</v>
      </c>
      <c r="L13836" s="2">
        <v>0.26746599999999998</v>
      </c>
    </row>
    <row r="13837" spans="1:12" x14ac:dyDescent="0.2">
      <c r="A13837" s="2">
        <v>14.703440000000001</v>
      </c>
      <c r="B13837" s="2">
        <v>39.94511</v>
      </c>
      <c r="C13837" s="2">
        <v>106.1071</v>
      </c>
      <c r="D13837" s="2">
        <v>23.477650000000001</v>
      </c>
      <c r="F13837" s="2">
        <v>14.70064</v>
      </c>
      <c r="G13837" s="2">
        <v>4.241028</v>
      </c>
      <c r="H13837" s="2">
        <v>4.347321</v>
      </c>
      <c r="J13837" s="2">
        <v>14.703440000000001</v>
      </c>
      <c r="K13837" s="2">
        <v>1.1835119999999999</v>
      </c>
      <c r="L13837" s="2">
        <v>0.26724100000000001</v>
      </c>
    </row>
    <row r="13838" spans="1:12" x14ac:dyDescent="0.2">
      <c r="A13838" s="2">
        <v>14.70415</v>
      </c>
      <c r="B13838" s="2">
        <v>39.984340000000003</v>
      </c>
      <c r="C13838" s="2">
        <v>106.12350000000001</v>
      </c>
      <c r="D13838" s="2">
        <v>23.540140000000001</v>
      </c>
      <c r="F13838" s="2">
        <v>14.70134</v>
      </c>
      <c r="G13838" s="2">
        <v>4.2451549999999996</v>
      </c>
      <c r="H13838" s="2">
        <v>4.3535919999999999</v>
      </c>
      <c r="J13838" s="2">
        <v>14.70415</v>
      </c>
      <c r="K13838" s="2">
        <v>1.183344</v>
      </c>
      <c r="L13838" s="2">
        <v>0.26681700000000003</v>
      </c>
    </row>
    <row r="13839" spans="1:12" x14ac:dyDescent="0.2">
      <c r="A13839" s="2">
        <v>14.70485</v>
      </c>
      <c r="B13839" s="2">
        <v>40.023589999999999</v>
      </c>
      <c r="C13839" s="2">
        <v>106.14</v>
      </c>
      <c r="D13839" s="2">
        <v>23.60389</v>
      </c>
      <c r="F13839" s="2">
        <v>14.70204</v>
      </c>
      <c r="G13839" s="2">
        <v>4.2492830000000001</v>
      </c>
      <c r="H13839" s="2">
        <v>4.3589630000000001</v>
      </c>
      <c r="J13839" s="2">
        <v>14.70485</v>
      </c>
      <c r="K13839" s="2">
        <v>1.183063</v>
      </c>
      <c r="L13839" s="2">
        <v>0.26645200000000002</v>
      </c>
    </row>
    <row r="13840" spans="1:12" x14ac:dyDescent="0.2">
      <c r="A13840" s="2">
        <v>14.705550000000001</v>
      </c>
      <c r="B13840" s="2">
        <v>40.062809999999999</v>
      </c>
      <c r="C13840" s="2">
        <v>106.15560000000001</v>
      </c>
      <c r="D13840" s="2">
        <v>23.66808</v>
      </c>
      <c r="F13840" s="2">
        <v>14.70274</v>
      </c>
      <c r="G13840" s="2">
        <v>4.2538600000000004</v>
      </c>
      <c r="H13840" s="2">
        <v>4.363785</v>
      </c>
      <c r="J13840" s="2">
        <v>14.705550000000001</v>
      </c>
      <c r="K13840" s="2">
        <v>1.183157</v>
      </c>
      <c r="L13840" s="2">
        <v>0.26649</v>
      </c>
    </row>
    <row r="13841" spans="1:12" x14ac:dyDescent="0.2">
      <c r="A13841" s="2">
        <v>14.706250000000001</v>
      </c>
      <c r="B13841" s="2">
        <v>40.102029999999999</v>
      </c>
      <c r="C13841" s="2">
        <v>106.17010000000001</v>
      </c>
      <c r="D13841" s="2">
        <v>23.732309999999998</v>
      </c>
      <c r="F13841" s="2">
        <v>14.703440000000001</v>
      </c>
      <c r="G13841" s="2">
        <v>4.2584689999999998</v>
      </c>
      <c r="H13841" s="2">
        <v>4.368576</v>
      </c>
      <c r="J13841" s="2">
        <v>14.706250000000001</v>
      </c>
      <c r="K13841" s="2">
        <v>1.182966</v>
      </c>
      <c r="L13841" s="2">
        <v>0.266542</v>
      </c>
    </row>
    <row r="13842" spans="1:12" x14ac:dyDescent="0.2">
      <c r="A13842" s="2">
        <v>14.706950000000001</v>
      </c>
      <c r="B13842" s="2">
        <v>40.141800000000003</v>
      </c>
      <c r="C13842" s="2">
        <v>106.18510000000001</v>
      </c>
      <c r="D13842" s="2">
        <v>23.796749999999999</v>
      </c>
      <c r="F13842" s="2">
        <v>14.70415</v>
      </c>
      <c r="G13842" s="2">
        <v>4.2634660000000002</v>
      </c>
      <c r="H13842" s="2">
        <v>4.3745120000000002</v>
      </c>
      <c r="J13842" s="2">
        <v>14.706950000000001</v>
      </c>
      <c r="K13842" s="2">
        <v>1.183044</v>
      </c>
      <c r="L13842" s="2">
        <v>0.26656200000000002</v>
      </c>
    </row>
    <row r="13843" spans="1:12" x14ac:dyDescent="0.2">
      <c r="A13843" s="2">
        <v>14.707649999999999</v>
      </c>
      <c r="B13843" s="2">
        <v>40.181849999999997</v>
      </c>
      <c r="C13843" s="2">
        <v>106.19970000000001</v>
      </c>
      <c r="D13843" s="2">
        <v>23.858889999999999</v>
      </c>
      <c r="F13843" s="2">
        <v>14.70485</v>
      </c>
      <c r="G13843" s="2">
        <v>4.2689130000000004</v>
      </c>
      <c r="H13843" s="2">
        <v>4.3795010000000003</v>
      </c>
      <c r="J13843" s="2">
        <v>14.707649999999999</v>
      </c>
      <c r="K13843" s="2">
        <v>1.1830959999999999</v>
      </c>
      <c r="L13843" s="2">
        <v>0.26668199999999997</v>
      </c>
    </row>
    <row r="13844" spans="1:12" x14ac:dyDescent="0.2">
      <c r="A13844" s="2">
        <v>14.708349999999999</v>
      </c>
      <c r="B13844" s="2">
        <v>40.222189999999998</v>
      </c>
      <c r="C13844" s="2">
        <v>106.2137</v>
      </c>
      <c r="D13844" s="2">
        <v>23.917290000000001</v>
      </c>
      <c r="F13844" s="2">
        <v>14.705550000000001</v>
      </c>
      <c r="G13844" s="2">
        <v>4.2732089999999996</v>
      </c>
      <c r="H13844" s="2">
        <v>4.3844219999999998</v>
      </c>
      <c r="J13844" s="2">
        <v>14.708349999999999</v>
      </c>
      <c r="K13844" s="2">
        <v>1.183119</v>
      </c>
      <c r="L13844" s="2">
        <v>0.26656200000000002</v>
      </c>
    </row>
    <row r="13845" spans="1:12" x14ac:dyDescent="0.2">
      <c r="A13845" s="2">
        <v>14.709059999999999</v>
      </c>
      <c r="B13845" s="2">
        <v>40.262799999999999</v>
      </c>
      <c r="C13845" s="2">
        <v>106.22709999999999</v>
      </c>
      <c r="D13845" s="2">
        <v>23.975580000000001</v>
      </c>
      <c r="F13845" s="2">
        <v>14.706250000000001</v>
      </c>
      <c r="G13845" s="2">
        <v>4.2783129999999998</v>
      </c>
      <c r="H13845" s="2">
        <v>4.3893430000000002</v>
      </c>
      <c r="J13845" s="2">
        <v>14.709059999999999</v>
      </c>
      <c r="K13845" s="2">
        <v>1.183292</v>
      </c>
      <c r="L13845" s="2">
        <v>0.266959</v>
      </c>
    </row>
    <row r="13846" spans="1:12" x14ac:dyDescent="0.2">
      <c r="A13846" s="2">
        <v>14.709759999999999</v>
      </c>
      <c r="B13846" s="2">
        <v>40.30339</v>
      </c>
      <c r="C13846" s="2">
        <v>106.23990000000001</v>
      </c>
      <c r="D13846" s="2">
        <v>24.037579999999998</v>
      </c>
      <c r="F13846" s="2">
        <v>14.706950000000001</v>
      </c>
      <c r="G13846" s="2">
        <v>4.2828059999999999</v>
      </c>
      <c r="H13846" s="2">
        <v>4.3953480000000003</v>
      </c>
      <c r="J13846" s="2">
        <v>14.709759999999999</v>
      </c>
      <c r="K13846" s="2">
        <v>1.183548</v>
      </c>
      <c r="L13846" s="2">
        <v>0.26773000000000002</v>
      </c>
    </row>
    <row r="13847" spans="1:12" x14ac:dyDescent="0.2">
      <c r="A13847" s="2">
        <v>14.710459999999999</v>
      </c>
      <c r="B13847" s="2">
        <v>40.344630000000002</v>
      </c>
      <c r="C13847" s="2">
        <v>106.2525</v>
      </c>
      <c r="D13847" s="2">
        <v>24.102170000000001</v>
      </c>
      <c r="F13847" s="2">
        <v>14.707649999999999</v>
      </c>
      <c r="G13847" s="2">
        <v>4.2872539999999999</v>
      </c>
      <c r="H13847" s="2">
        <v>4.4009320000000001</v>
      </c>
      <c r="J13847" s="2">
        <v>14.710459999999999</v>
      </c>
      <c r="K13847" s="2">
        <v>1.1832370000000001</v>
      </c>
      <c r="L13847" s="2">
        <v>0.26824700000000001</v>
      </c>
    </row>
    <row r="13848" spans="1:12" x14ac:dyDescent="0.2">
      <c r="A13848" s="2">
        <v>14.71116</v>
      </c>
      <c r="B13848" s="2">
        <v>40.385289999999998</v>
      </c>
      <c r="C13848" s="2">
        <v>106.2651</v>
      </c>
      <c r="D13848" s="2">
        <v>24.166519999999998</v>
      </c>
      <c r="F13848" s="2">
        <v>14.708349999999999</v>
      </c>
      <c r="G13848" s="2">
        <v>4.2919770000000002</v>
      </c>
      <c r="H13848" s="2">
        <v>4.4067540000000003</v>
      </c>
      <c r="J13848" s="2">
        <v>14.71116</v>
      </c>
      <c r="K13848" s="2">
        <v>1.183025</v>
      </c>
      <c r="L13848" s="2">
        <v>0.26851399999999997</v>
      </c>
    </row>
    <row r="13849" spans="1:12" x14ac:dyDescent="0.2">
      <c r="A13849" s="2">
        <v>14.71186</v>
      </c>
      <c r="B13849" s="2">
        <v>40.426090000000002</v>
      </c>
      <c r="C13849" s="2">
        <v>106.2769</v>
      </c>
      <c r="D13849" s="2">
        <v>24.23169</v>
      </c>
      <c r="F13849" s="2">
        <v>14.709059999999999</v>
      </c>
      <c r="G13849" s="2">
        <v>4.29657</v>
      </c>
      <c r="H13849" s="2">
        <v>4.4123150000000004</v>
      </c>
      <c r="J13849" s="2">
        <v>14.71186</v>
      </c>
      <c r="K13849" s="2">
        <v>1.1832309999999999</v>
      </c>
      <c r="L13849" s="2">
        <v>0.26836300000000002</v>
      </c>
    </row>
    <row r="13850" spans="1:12" x14ac:dyDescent="0.2">
      <c r="A13850" s="2">
        <v>14.71256</v>
      </c>
      <c r="B13850" s="2">
        <v>40.466749999999998</v>
      </c>
      <c r="C13850" s="2">
        <v>106.2894</v>
      </c>
      <c r="D13850" s="2">
        <v>24.297280000000001</v>
      </c>
      <c r="F13850" s="2">
        <v>14.709759999999999</v>
      </c>
      <c r="G13850" s="2">
        <v>4.3012240000000004</v>
      </c>
      <c r="H13850" s="2">
        <v>4.4181210000000002</v>
      </c>
      <c r="J13850" s="2">
        <v>14.71256</v>
      </c>
      <c r="K13850" s="2">
        <v>1.1831989999999999</v>
      </c>
      <c r="L13850" s="2">
        <v>0.26830799999999999</v>
      </c>
    </row>
    <row r="13851" spans="1:12" x14ac:dyDescent="0.2">
      <c r="A13851" s="2">
        <v>14.71326</v>
      </c>
      <c r="B13851" s="2">
        <v>40.507939999999998</v>
      </c>
      <c r="C13851" s="2">
        <v>106.3004</v>
      </c>
      <c r="D13851" s="2">
        <v>24.363219999999998</v>
      </c>
      <c r="F13851" s="2">
        <v>14.710459999999999</v>
      </c>
      <c r="G13851" s="2">
        <v>4.3064349999999996</v>
      </c>
      <c r="H13851" s="2">
        <v>4.4240649999999997</v>
      </c>
      <c r="J13851" s="2">
        <v>14.71326</v>
      </c>
      <c r="K13851" s="2">
        <v>1.183128</v>
      </c>
      <c r="L13851" s="2">
        <v>0.26890399999999998</v>
      </c>
    </row>
    <row r="13852" spans="1:12" x14ac:dyDescent="0.2">
      <c r="A13852" s="2">
        <v>14.71396</v>
      </c>
      <c r="B13852" s="2">
        <v>40.549500000000002</v>
      </c>
      <c r="C13852" s="2">
        <v>106.31140000000001</v>
      </c>
      <c r="D13852" s="2">
        <v>24.430260000000001</v>
      </c>
      <c r="F13852" s="2">
        <v>14.71116</v>
      </c>
      <c r="G13852" s="2">
        <v>4.3113939999999999</v>
      </c>
      <c r="H13852" s="2">
        <v>4.429665</v>
      </c>
      <c r="J13852" s="2">
        <v>14.71396</v>
      </c>
      <c r="K13852" s="2">
        <v>1.1834309999999999</v>
      </c>
      <c r="L13852" s="2">
        <v>0.26911800000000002</v>
      </c>
    </row>
    <row r="13853" spans="1:12" x14ac:dyDescent="0.2">
      <c r="A13853" s="2">
        <v>14.71467</v>
      </c>
      <c r="B13853" s="2">
        <v>40.591329999999999</v>
      </c>
      <c r="C13853" s="2">
        <v>106.32170000000001</v>
      </c>
      <c r="D13853" s="2">
        <v>24.497330000000002</v>
      </c>
      <c r="F13853" s="2">
        <v>14.71186</v>
      </c>
      <c r="G13853" s="2">
        <v>4.316643</v>
      </c>
      <c r="H13853" s="2">
        <v>4.4348979999999996</v>
      </c>
      <c r="J13853" s="2">
        <v>14.71467</v>
      </c>
      <c r="K13853" s="2">
        <v>1.1838299999999999</v>
      </c>
      <c r="L13853" s="2">
        <v>0.26908100000000001</v>
      </c>
    </row>
    <row r="13854" spans="1:12" x14ac:dyDescent="0.2">
      <c r="A13854" s="2">
        <v>14.71537</v>
      </c>
      <c r="B13854" s="2">
        <v>40.632429999999999</v>
      </c>
      <c r="C13854" s="2">
        <v>106.3322</v>
      </c>
      <c r="D13854" s="2">
        <v>24.56485</v>
      </c>
      <c r="F13854" s="2">
        <v>14.71256</v>
      </c>
      <c r="G13854" s="2">
        <v>4.3219149999999997</v>
      </c>
      <c r="H13854" s="2">
        <v>4.4397510000000002</v>
      </c>
      <c r="J13854" s="2">
        <v>14.71537</v>
      </c>
      <c r="K13854" s="2">
        <v>1.184088</v>
      </c>
      <c r="L13854" s="2">
        <v>0.26929900000000001</v>
      </c>
    </row>
    <row r="13855" spans="1:12" x14ac:dyDescent="0.2">
      <c r="A13855" s="2">
        <v>14.71607</v>
      </c>
      <c r="B13855" s="2">
        <v>40.674079999999996</v>
      </c>
      <c r="C13855" s="2">
        <v>106.3425</v>
      </c>
      <c r="D13855" s="2">
        <v>24.633479999999999</v>
      </c>
      <c r="F13855" s="2">
        <v>14.71326</v>
      </c>
      <c r="G13855" s="2">
        <v>4.3277210000000004</v>
      </c>
      <c r="H13855" s="2">
        <v>4.4454650000000004</v>
      </c>
      <c r="J13855" s="2">
        <v>14.71607</v>
      </c>
      <c r="K13855" s="2">
        <v>1.1841680000000001</v>
      </c>
      <c r="L13855" s="2">
        <v>0.26925900000000003</v>
      </c>
    </row>
    <row r="13856" spans="1:12" x14ac:dyDescent="0.2">
      <c r="A13856" s="2">
        <v>14.71677</v>
      </c>
      <c r="B13856" s="2">
        <v>40.71631</v>
      </c>
      <c r="C13856" s="2">
        <v>106.35169999999999</v>
      </c>
      <c r="D13856" s="2">
        <v>24.701689999999999</v>
      </c>
      <c r="F13856" s="2">
        <v>14.71396</v>
      </c>
      <c r="G13856" s="2">
        <v>4.3328550000000003</v>
      </c>
      <c r="H13856" s="2">
        <v>4.4507139999999996</v>
      </c>
      <c r="J13856" s="2">
        <v>14.71677</v>
      </c>
      <c r="K13856" s="2">
        <v>1.1845889999999999</v>
      </c>
      <c r="L13856" s="2">
        <v>0.26983600000000002</v>
      </c>
    </row>
    <row r="13857" spans="1:12" x14ac:dyDescent="0.2">
      <c r="A13857" s="2">
        <v>14.71747</v>
      </c>
      <c r="B13857" s="2">
        <v>40.758229999999998</v>
      </c>
      <c r="C13857" s="2">
        <v>106.3613</v>
      </c>
      <c r="D13857" s="2">
        <v>24.770040000000002</v>
      </c>
      <c r="F13857" s="2">
        <v>14.71467</v>
      </c>
      <c r="G13857" s="2">
        <v>4.3378370000000004</v>
      </c>
      <c r="H13857" s="2">
        <v>4.4566420000000004</v>
      </c>
      <c r="J13857" s="2">
        <v>14.71747</v>
      </c>
      <c r="K13857" s="2">
        <v>1.184984</v>
      </c>
      <c r="L13857" s="2">
        <v>0.27028200000000002</v>
      </c>
    </row>
    <row r="13858" spans="1:12" x14ac:dyDescent="0.2">
      <c r="A13858" s="2">
        <v>14.718170000000001</v>
      </c>
      <c r="B13858" s="2">
        <v>40.800660000000001</v>
      </c>
      <c r="C13858" s="2">
        <v>106.37009999999999</v>
      </c>
      <c r="D13858" s="2">
        <v>24.83887</v>
      </c>
      <c r="F13858" s="2">
        <v>14.71537</v>
      </c>
      <c r="G13858" s="2">
        <v>4.3425450000000003</v>
      </c>
      <c r="H13858" s="2">
        <v>4.4628300000000003</v>
      </c>
      <c r="J13858" s="2">
        <v>14.718170000000001</v>
      </c>
      <c r="K13858" s="2">
        <v>1.1849080000000001</v>
      </c>
      <c r="L13858" s="2">
        <v>0.27044499999999999</v>
      </c>
    </row>
    <row r="13859" spans="1:12" x14ac:dyDescent="0.2">
      <c r="A13859" s="2">
        <v>14.718870000000001</v>
      </c>
      <c r="B13859" s="2">
        <v>40.843769999999999</v>
      </c>
      <c r="C13859" s="2">
        <v>106.3788</v>
      </c>
      <c r="D13859" s="2">
        <v>24.90727</v>
      </c>
      <c r="F13859" s="2">
        <v>14.71607</v>
      </c>
      <c r="G13859" s="2">
        <v>4.347321</v>
      </c>
      <c r="H13859" s="2">
        <v>4.4687650000000003</v>
      </c>
      <c r="J13859" s="2">
        <v>14.718870000000001</v>
      </c>
      <c r="K13859" s="2">
        <v>1.1845840000000001</v>
      </c>
      <c r="L13859" s="2">
        <v>0.27069900000000002</v>
      </c>
    </row>
    <row r="13860" spans="1:12" x14ac:dyDescent="0.2">
      <c r="A13860" s="2">
        <v>14.719580000000001</v>
      </c>
      <c r="B13860" s="2">
        <v>40.886409999999998</v>
      </c>
      <c r="C13860" s="2">
        <v>106.3874</v>
      </c>
      <c r="D13860" s="2">
        <v>24.976430000000001</v>
      </c>
      <c r="F13860" s="2">
        <v>14.71677</v>
      </c>
      <c r="G13860" s="2">
        <v>4.3535919999999999</v>
      </c>
      <c r="H13860" s="2">
        <v>4.4745410000000003</v>
      </c>
      <c r="J13860" s="2">
        <v>14.719580000000001</v>
      </c>
      <c r="K13860" s="2">
        <v>1.18449</v>
      </c>
      <c r="L13860" s="2">
        <v>0.271009</v>
      </c>
    </row>
    <row r="13861" spans="1:12" x14ac:dyDescent="0.2">
      <c r="A13861" s="2">
        <v>14.720280000000001</v>
      </c>
      <c r="B13861" s="2">
        <v>40.928539999999998</v>
      </c>
      <c r="C13861" s="2">
        <v>106.395</v>
      </c>
      <c r="D13861" s="2">
        <v>25.045929999999998</v>
      </c>
      <c r="F13861" s="2">
        <v>14.71747</v>
      </c>
      <c r="G13861" s="2">
        <v>4.3589630000000001</v>
      </c>
      <c r="H13861" s="2">
        <v>4.4800420000000001</v>
      </c>
      <c r="J13861" s="2">
        <v>14.720280000000001</v>
      </c>
      <c r="K13861" s="2">
        <v>1.1842710000000001</v>
      </c>
      <c r="L13861" s="2">
        <v>0.27115400000000001</v>
      </c>
    </row>
    <row r="13862" spans="1:12" x14ac:dyDescent="0.2">
      <c r="A13862" s="2">
        <v>14.720980000000001</v>
      </c>
      <c r="B13862" s="2">
        <v>40.970570000000002</v>
      </c>
      <c r="C13862" s="2">
        <v>106.4023</v>
      </c>
      <c r="D13862" s="2">
        <v>25.115849999999998</v>
      </c>
      <c r="F13862" s="2">
        <v>14.718170000000001</v>
      </c>
      <c r="G13862" s="2">
        <v>4.363785</v>
      </c>
      <c r="H13862" s="2">
        <v>4.4855580000000002</v>
      </c>
      <c r="J13862" s="2">
        <v>14.720980000000001</v>
      </c>
      <c r="K13862" s="2">
        <v>1.1839219999999999</v>
      </c>
      <c r="L13862" s="2">
        <v>0.27096799999999999</v>
      </c>
    </row>
    <row r="13863" spans="1:12" x14ac:dyDescent="0.2">
      <c r="A13863" s="2">
        <v>14.721679999999999</v>
      </c>
      <c r="B13863" s="2">
        <v>41.01397</v>
      </c>
      <c r="C13863" s="2">
        <v>106.40900000000001</v>
      </c>
      <c r="D13863" s="2">
        <v>25.186959999999999</v>
      </c>
      <c r="F13863" s="2">
        <v>14.718870000000001</v>
      </c>
      <c r="G13863" s="2">
        <v>4.368576</v>
      </c>
      <c r="H13863" s="2">
        <v>4.4918060000000004</v>
      </c>
      <c r="J13863" s="2">
        <v>14.721679999999999</v>
      </c>
      <c r="K13863" s="2">
        <v>1.183916</v>
      </c>
      <c r="L13863" s="2">
        <v>0.271227</v>
      </c>
    </row>
    <row r="13864" spans="1:12" x14ac:dyDescent="0.2">
      <c r="A13864" s="2">
        <v>14.722379999999999</v>
      </c>
      <c r="B13864" s="2">
        <v>41.057589999999998</v>
      </c>
      <c r="C13864" s="2">
        <v>106.4164</v>
      </c>
      <c r="D13864" s="2">
        <v>25.258040000000001</v>
      </c>
      <c r="F13864" s="2">
        <v>14.719580000000001</v>
      </c>
      <c r="G13864" s="2">
        <v>4.3745120000000002</v>
      </c>
      <c r="H13864" s="2">
        <v>4.4978790000000002</v>
      </c>
      <c r="J13864" s="2">
        <v>14.722379999999999</v>
      </c>
      <c r="K13864" s="2">
        <v>1.1840299999999999</v>
      </c>
      <c r="L13864" s="2">
        <v>0.27187899999999998</v>
      </c>
    </row>
    <row r="13865" spans="1:12" x14ac:dyDescent="0.2">
      <c r="A13865" s="2">
        <v>14.72308</v>
      </c>
      <c r="B13865" s="2">
        <v>41.101140000000001</v>
      </c>
      <c r="C13865" s="2">
        <v>106.4235</v>
      </c>
      <c r="D13865" s="2">
        <v>25.33024</v>
      </c>
      <c r="F13865" s="2">
        <v>14.720280000000001</v>
      </c>
      <c r="G13865" s="2">
        <v>4.3795010000000003</v>
      </c>
      <c r="H13865" s="2">
        <v>4.5034710000000002</v>
      </c>
      <c r="J13865" s="2">
        <v>14.72308</v>
      </c>
      <c r="K13865" s="2">
        <v>1.1844790000000001</v>
      </c>
      <c r="L13865" s="2">
        <v>0.27204800000000001</v>
      </c>
    </row>
    <row r="13866" spans="1:12" x14ac:dyDescent="0.2">
      <c r="A13866" s="2">
        <v>14.72378</v>
      </c>
      <c r="B13866" s="2">
        <v>41.144109999999998</v>
      </c>
      <c r="C13866" s="2">
        <v>106.4308</v>
      </c>
      <c r="D13866" s="2">
        <v>25.402640000000002</v>
      </c>
      <c r="F13866" s="2">
        <v>14.720980000000001</v>
      </c>
      <c r="G13866" s="2">
        <v>4.3844219999999998</v>
      </c>
      <c r="H13866" s="2">
        <v>4.5099640000000001</v>
      </c>
      <c r="J13866" s="2">
        <v>14.72378</v>
      </c>
      <c r="K13866" s="2">
        <v>1.184364</v>
      </c>
      <c r="L13866" s="2">
        <v>0.27208399999999999</v>
      </c>
    </row>
    <row r="13867" spans="1:12" x14ac:dyDescent="0.2">
      <c r="A13867" s="2">
        <v>14.724489999999999</v>
      </c>
      <c r="B13867" s="2">
        <v>41.18723</v>
      </c>
      <c r="C13867" s="2">
        <v>106.4376</v>
      </c>
      <c r="D13867" s="2">
        <v>25.474830000000001</v>
      </c>
      <c r="F13867" s="2">
        <v>14.721679999999999</v>
      </c>
      <c r="G13867" s="2">
        <v>4.3893430000000002</v>
      </c>
      <c r="H13867" s="2">
        <v>4.5163419999999999</v>
      </c>
      <c r="J13867" s="2">
        <v>14.724489999999999</v>
      </c>
      <c r="K13867" s="2">
        <v>1.1845429999999999</v>
      </c>
      <c r="L13867" s="2">
        <v>0.27210299999999998</v>
      </c>
    </row>
    <row r="13868" spans="1:12" x14ac:dyDescent="0.2">
      <c r="A13868" s="2">
        <v>14.72519</v>
      </c>
      <c r="B13868" s="2">
        <v>41.230690000000003</v>
      </c>
      <c r="C13868" s="2">
        <v>106.4439</v>
      </c>
      <c r="D13868" s="2">
        <v>25.547930000000001</v>
      </c>
      <c r="F13868" s="2">
        <v>14.722379999999999</v>
      </c>
      <c r="G13868" s="2">
        <v>4.3953480000000003</v>
      </c>
      <c r="H13868" s="2">
        <v>4.5221939999999998</v>
      </c>
      <c r="J13868" s="2">
        <v>14.72519</v>
      </c>
      <c r="K13868" s="2">
        <v>1.1850639999999999</v>
      </c>
      <c r="L13868" s="2">
        <v>0.27229599999999998</v>
      </c>
    </row>
    <row r="13869" spans="1:12" x14ac:dyDescent="0.2">
      <c r="A13869" s="2">
        <v>14.72589</v>
      </c>
      <c r="B13869" s="2">
        <v>41.274380000000001</v>
      </c>
      <c r="C13869" s="2">
        <v>106.4499</v>
      </c>
      <c r="D13869" s="2">
        <v>25.62086</v>
      </c>
      <c r="F13869" s="2">
        <v>14.72308</v>
      </c>
      <c r="G13869" s="2">
        <v>4.4009320000000001</v>
      </c>
      <c r="H13869" s="2">
        <v>4.5282900000000001</v>
      </c>
      <c r="J13869" s="2">
        <v>14.72589</v>
      </c>
      <c r="K13869" s="2">
        <v>1.1854549999999999</v>
      </c>
      <c r="L13869" s="2">
        <v>0.27302999999999999</v>
      </c>
    </row>
    <row r="13870" spans="1:12" x14ac:dyDescent="0.2">
      <c r="A13870" s="2">
        <v>14.72659</v>
      </c>
      <c r="B13870" s="2">
        <v>41.318510000000003</v>
      </c>
      <c r="C13870" s="2">
        <v>106.4554</v>
      </c>
      <c r="D13870" s="2">
        <v>25.695060000000002</v>
      </c>
      <c r="F13870" s="2">
        <v>14.72378</v>
      </c>
      <c r="G13870" s="2">
        <v>4.4067540000000003</v>
      </c>
      <c r="H13870" s="2">
        <v>4.5337829999999997</v>
      </c>
      <c r="J13870" s="2">
        <v>14.72659</v>
      </c>
      <c r="K13870" s="2">
        <v>1.1855579999999999</v>
      </c>
      <c r="L13870" s="2">
        <v>0.27337499999999998</v>
      </c>
    </row>
    <row r="13871" spans="1:12" x14ac:dyDescent="0.2">
      <c r="A13871" s="2">
        <v>14.72729</v>
      </c>
      <c r="B13871" s="2">
        <v>41.362819999999999</v>
      </c>
      <c r="C13871" s="2">
        <v>106.4602</v>
      </c>
      <c r="D13871" s="2">
        <v>25.769380000000002</v>
      </c>
      <c r="F13871" s="2">
        <v>14.724489999999999</v>
      </c>
      <c r="G13871" s="2">
        <v>4.4123150000000004</v>
      </c>
      <c r="H13871" s="2">
        <v>4.5399399999999996</v>
      </c>
      <c r="J13871" s="2">
        <v>14.72729</v>
      </c>
      <c r="K13871" s="2">
        <v>1.185737</v>
      </c>
      <c r="L13871" s="2">
        <v>0.27336199999999999</v>
      </c>
    </row>
    <row r="13872" spans="1:12" x14ac:dyDescent="0.2">
      <c r="A13872" s="2">
        <v>14.72799</v>
      </c>
      <c r="B13872" s="2">
        <v>41.407359999999997</v>
      </c>
      <c r="C13872" s="2">
        <v>106.4654</v>
      </c>
      <c r="D13872" s="2">
        <v>25.8443</v>
      </c>
      <c r="F13872" s="2">
        <v>14.72519</v>
      </c>
      <c r="G13872" s="2">
        <v>4.4181210000000002</v>
      </c>
      <c r="H13872" s="2">
        <v>4.5464859999999998</v>
      </c>
      <c r="J13872" s="2">
        <v>14.72799</v>
      </c>
      <c r="K13872" s="2">
        <v>1.1863840000000001</v>
      </c>
      <c r="L13872" s="2">
        <v>0.273671</v>
      </c>
    </row>
    <row r="13873" spans="1:12" x14ac:dyDescent="0.2">
      <c r="A13873" s="2">
        <v>14.72869</v>
      </c>
      <c r="B13873" s="2">
        <v>41.45091</v>
      </c>
      <c r="C13873" s="2">
        <v>106.4706</v>
      </c>
      <c r="D13873" s="2">
        <v>25.918859999999999</v>
      </c>
      <c r="F13873" s="2">
        <v>14.72589</v>
      </c>
      <c r="G13873" s="2">
        <v>4.4240649999999997</v>
      </c>
      <c r="H13873" s="2">
        <v>4.5528029999999999</v>
      </c>
      <c r="J13873" s="2">
        <v>14.72869</v>
      </c>
      <c r="K13873" s="2">
        <v>1.186842</v>
      </c>
      <c r="L13873" s="2">
        <v>0.27409499999999998</v>
      </c>
    </row>
    <row r="13874" spans="1:12" x14ac:dyDescent="0.2">
      <c r="A13874" s="2">
        <v>14.7294</v>
      </c>
      <c r="B13874" s="2">
        <v>41.494970000000002</v>
      </c>
      <c r="C13874" s="2">
        <v>106.4755</v>
      </c>
      <c r="D13874" s="2">
        <v>25.993639999999999</v>
      </c>
      <c r="F13874" s="2">
        <v>14.72659</v>
      </c>
      <c r="G13874" s="2">
        <v>4.429665</v>
      </c>
      <c r="H13874" s="2">
        <v>4.5587689999999998</v>
      </c>
      <c r="J13874" s="2">
        <v>14.7294</v>
      </c>
      <c r="K13874" s="2">
        <v>1.1870540000000001</v>
      </c>
      <c r="L13874" s="2">
        <v>0.27413199999999999</v>
      </c>
    </row>
    <row r="13875" spans="1:12" x14ac:dyDescent="0.2">
      <c r="A13875" s="2">
        <v>14.7301</v>
      </c>
      <c r="B13875" s="2">
        <v>41.539380000000001</v>
      </c>
      <c r="C13875" s="2">
        <v>106.4794</v>
      </c>
      <c r="D13875" s="2">
        <v>26.06889</v>
      </c>
      <c r="F13875" s="2">
        <v>14.72729</v>
      </c>
      <c r="G13875" s="2">
        <v>4.4348979999999996</v>
      </c>
      <c r="H13875" s="2">
        <v>4.565239</v>
      </c>
      <c r="J13875" s="2">
        <v>14.7301</v>
      </c>
      <c r="K13875" s="2">
        <v>1.187012</v>
      </c>
      <c r="L13875" s="2">
        <v>0.27419900000000003</v>
      </c>
    </row>
    <row r="13876" spans="1:12" x14ac:dyDescent="0.2">
      <c r="A13876" s="2">
        <v>14.7308</v>
      </c>
      <c r="B13876" s="2">
        <v>41.583759999999998</v>
      </c>
      <c r="C13876" s="2">
        <v>106.483</v>
      </c>
      <c r="D13876" s="2">
        <v>26.144819999999999</v>
      </c>
      <c r="F13876" s="2">
        <v>14.72799</v>
      </c>
      <c r="G13876" s="2">
        <v>4.4397510000000002</v>
      </c>
      <c r="H13876" s="2">
        <v>4.5716859999999997</v>
      </c>
      <c r="J13876" s="2">
        <v>14.7308</v>
      </c>
      <c r="K13876" s="2">
        <v>1.186596</v>
      </c>
      <c r="L13876" s="2">
        <v>0.27398400000000001</v>
      </c>
    </row>
    <row r="13877" spans="1:12" x14ac:dyDescent="0.2">
      <c r="A13877" s="2">
        <v>14.7315</v>
      </c>
      <c r="B13877" s="2">
        <v>41.627769999999998</v>
      </c>
      <c r="C13877" s="2">
        <v>106.48650000000001</v>
      </c>
      <c r="D13877" s="2">
        <v>26.220790000000001</v>
      </c>
      <c r="F13877" s="2">
        <v>14.72869</v>
      </c>
      <c r="G13877" s="2">
        <v>4.4454650000000004</v>
      </c>
      <c r="H13877" s="2">
        <v>4.578468</v>
      </c>
      <c r="J13877" s="2">
        <v>14.7315</v>
      </c>
      <c r="K13877" s="2">
        <v>1.186491</v>
      </c>
      <c r="L13877" s="2">
        <v>0.27384999999999998</v>
      </c>
    </row>
    <row r="13878" spans="1:12" x14ac:dyDescent="0.2">
      <c r="A13878" s="2">
        <v>14.732200000000001</v>
      </c>
      <c r="B13878" s="2">
        <v>41.672699999999999</v>
      </c>
      <c r="C13878" s="2">
        <v>106.4892</v>
      </c>
      <c r="D13878" s="2">
        <v>26.297249999999998</v>
      </c>
      <c r="F13878" s="2">
        <v>14.7294</v>
      </c>
      <c r="G13878" s="2">
        <v>4.4507139999999996</v>
      </c>
      <c r="H13878" s="2">
        <v>4.5850749999999998</v>
      </c>
      <c r="J13878" s="2">
        <v>14.732200000000001</v>
      </c>
      <c r="K13878" s="2">
        <v>1.186437</v>
      </c>
      <c r="L13878" s="2">
        <v>0.27395799999999998</v>
      </c>
    </row>
    <row r="13879" spans="1:12" x14ac:dyDescent="0.2">
      <c r="A13879" s="2">
        <v>14.732900000000001</v>
      </c>
      <c r="B13879" s="2">
        <v>41.717689999999997</v>
      </c>
      <c r="C13879" s="2">
        <v>106.4913</v>
      </c>
      <c r="D13879" s="2">
        <v>26.3735</v>
      </c>
      <c r="F13879" s="2">
        <v>14.7301</v>
      </c>
      <c r="G13879" s="2">
        <v>4.4566420000000004</v>
      </c>
      <c r="H13879" s="2">
        <v>4.591469</v>
      </c>
      <c r="J13879" s="2">
        <v>14.732900000000001</v>
      </c>
      <c r="K13879" s="2">
        <v>1.186304</v>
      </c>
      <c r="L13879" s="2">
        <v>0.27428599999999997</v>
      </c>
    </row>
    <row r="13880" spans="1:12" x14ac:dyDescent="0.2">
      <c r="A13880" s="2">
        <v>14.733599999999999</v>
      </c>
      <c r="B13880" s="2">
        <v>41.76211</v>
      </c>
      <c r="C13880" s="2">
        <v>106.4933</v>
      </c>
      <c r="D13880" s="2">
        <v>26.450330000000001</v>
      </c>
      <c r="F13880" s="2">
        <v>14.7308</v>
      </c>
      <c r="G13880" s="2">
        <v>4.4628300000000003</v>
      </c>
      <c r="H13880" s="2">
        <v>4.5980910000000002</v>
      </c>
      <c r="J13880" s="2">
        <v>14.733599999999999</v>
      </c>
      <c r="K13880" s="2">
        <v>1.1862090000000001</v>
      </c>
      <c r="L13880" s="2">
        <v>0.27462300000000001</v>
      </c>
    </row>
    <row r="13881" spans="1:12" x14ac:dyDescent="0.2">
      <c r="A13881" s="2">
        <v>14.734299999999999</v>
      </c>
      <c r="B13881" s="2">
        <v>41.806759999999997</v>
      </c>
      <c r="C13881" s="2">
        <v>106.4949</v>
      </c>
      <c r="D13881" s="2">
        <v>26.527380000000001</v>
      </c>
      <c r="F13881" s="2">
        <v>14.7315</v>
      </c>
      <c r="G13881" s="2">
        <v>4.4687650000000003</v>
      </c>
      <c r="H13881" s="2">
        <v>4.6042709999999998</v>
      </c>
      <c r="J13881" s="2">
        <v>14.734299999999999</v>
      </c>
      <c r="K13881" s="2">
        <v>1.1867749999999999</v>
      </c>
      <c r="L13881" s="2">
        <v>0.27461000000000002</v>
      </c>
    </row>
    <row r="13882" spans="1:12" x14ac:dyDescent="0.2">
      <c r="A13882" s="2">
        <v>14.735010000000001</v>
      </c>
      <c r="B13882" s="2">
        <v>41.85127</v>
      </c>
      <c r="C13882" s="2">
        <v>106.49590000000001</v>
      </c>
      <c r="D13882" s="2">
        <v>26.604769999999998</v>
      </c>
      <c r="F13882" s="2">
        <v>14.732200000000001</v>
      </c>
      <c r="G13882" s="2">
        <v>4.4745410000000003</v>
      </c>
      <c r="H13882" s="2">
        <v>4.6105039999999997</v>
      </c>
      <c r="J13882" s="2">
        <v>14.735010000000001</v>
      </c>
      <c r="K13882" s="2">
        <v>1.18729</v>
      </c>
      <c r="L13882" s="2">
        <v>0.274393</v>
      </c>
    </row>
    <row r="13883" spans="1:12" x14ac:dyDescent="0.2">
      <c r="A13883" s="2">
        <v>14.735709999999999</v>
      </c>
      <c r="B13883" s="2">
        <v>41.896819999999998</v>
      </c>
      <c r="C13883" s="2">
        <v>106.49679999999999</v>
      </c>
      <c r="D13883" s="2">
        <v>26.683019999999999</v>
      </c>
      <c r="F13883" s="2">
        <v>14.732900000000001</v>
      </c>
      <c r="G13883" s="2">
        <v>4.4800420000000001</v>
      </c>
      <c r="H13883" s="2">
        <v>4.6168899999999997</v>
      </c>
      <c r="J13883" s="2">
        <v>14.735709999999999</v>
      </c>
      <c r="K13883" s="2">
        <v>1.1874290000000001</v>
      </c>
      <c r="L13883" s="2">
        <v>0.27510499999999999</v>
      </c>
    </row>
    <row r="13884" spans="1:12" x14ac:dyDescent="0.2">
      <c r="A13884" s="2">
        <v>14.736409999999999</v>
      </c>
      <c r="B13884" s="2">
        <v>41.941920000000003</v>
      </c>
      <c r="C13884" s="2">
        <v>106.49760000000001</v>
      </c>
      <c r="D13884" s="2">
        <v>26.761130000000001</v>
      </c>
      <c r="F13884" s="2">
        <v>14.733599999999999</v>
      </c>
      <c r="G13884" s="2">
        <v>4.4855580000000002</v>
      </c>
      <c r="H13884" s="2">
        <v>4.6231</v>
      </c>
      <c r="J13884" s="2">
        <v>14.736409999999999</v>
      </c>
      <c r="K13884" s="2">
        <v>1.187397</v>
      </c>
      <c r="L13884" s="2">
        <v>0.275675</v>
      </c>
    </row>
    <row r="13885" spans="1:12" x14ac:dyDescent="0.2">
      <c r="A13885" s="2">
        <v>14.737109999999999</v>
      </c>
      <c r="B13885" s="2">
        <v>41.987459999999999</v>
      </c>
      <c r="C13885" s="2">
        <v>106.4984</v>
      </c>
      <c r="D13885" s="2">
        <v>26.840009999999999</v>
      </c>
      <c r="F13885" s="2">
        <v>14.734299999999999</v>
      </c>
      <c r="G13885" s="2">
        <v>4.4918060000000004</v>
      </c>
      <c r="H13885" s="2">
        <v>4.629829</v>
      </c>
      <c r="J13885" s="2">
        <v>14.737109999999999</v>
      </c>
      <c r="K13885" s="2">
        <v>1.1871620000000001</v>
      </c>
      <c r="L13885" s="2">
        <v>0.27609699999999998</v>
      </c>
    </row>
    <row r="13886" spans="1:12" x14ac:dyDescent="0.2">
      <c r="A13886" s="2">
        <v>14.73781</v>
      </c>
      <c r="B13886" s="2">
        <v>42.032449999999997</v>
      </c>
      <c r="C13886" s="2">
        <v>106.49850000000001</v>
      </c>
      <c r="D13886" s="2">
        <v>26.918089999999999</v>
      </c>
      <c r="F13886" s="2">
        <v>14.735010000000001</v>
      </c>
      <c r="G13886" s="2">
        <v>4.4978790000000002</v>
      </c>
      <c r="H13886" s="2">
        <v>4.6375270000000004</v>
      </c>
      <c r="J13886" s="2">
        <v>14.73781</v>
      </c>
      <c r="K13886" s="2">
        <v>1.186769</v>
      </c>
      <c r="L13886" s="2">
        <v>0.27667399999999998</v>
      </c>
    </row>
    <row r="13887" spans="1:12" x14ac:dyDescent="0.2">
      <c r="A13887" s="2">
        <v>14.73851</v>
      </c>
      <c r="B13887" s="2">
        <v>42.078249999999997</v>
      </c>
      <c r="C13887" s="2">
        <v>106.49809999999999</v>
      </c>
      <c r="D13887" s="2">
        <v>26.997240000000001</v>
      </c>
      <c r="F13887" s="2">
        <v>14.735709999999999</v>
      </c>
      <c r="G13887" s="2">
        <v>4.5034710000000002</v>
      </c>
      <c r="H13887" s="2">
        <v>4.6449129999999998</v>
      </c>
      <c r="J13887" s="2">
        <v>14.73851</v>
      </c>
      <c r="K13887" s="2">
        <v>1.1864030000000001</v>
      </c>
      <c r="L13887" s="2">
        <v>0.27759699999999998</v>
      </c>
    </row>
    <row r="13888" spans="1:12" x14ac:dyDescent="0.2">
      <c r="A13888" s="2">
        <v>14.73921</v>
      </c>
      <c r="B13888" s="2">
        <v>42.123800000000003</v>
      </c>
      <c r="C13888" s="2">
        <v>106.4973</v>
      </c>
      <c r="D13888" s="2">
        <v>27.07761</v>
      </c>
      <c r="F13888" s="2">
        <v>14.736409999999999</v>
      </c>
      <c r="G13888" s="2">
        <v>4.5099640000000001</v>
      </c>
      <c r="H13888" s="2">
        <v>4.6513210000000003</v>
      </c>
      <c r="J13888" s="2">
        <v>14.73921</v>
      </c>
      <c r="K13888" s="2">
        <v>1.186048</v>
      </c>
      <c r="L13888" s="2">
        <v>0.27843899999999999</v>
      </c>
    </row>
    <row r="13889" spans="1:12" x14ac:dyDescent="0.2">
      <c r="A13889" s="2">
        <v>14.73992</v>
      </c>
      <c r="B13889" s="2">
        <v>42.170079999999999</v>
      </c>
      <c r="C13889" s="2">
        <v>106.4967</v>
      </c>
      <c r="D13889" s="2">
        <v>27.1572</v>
      </c>
      <c r="F13889" s="2">
        <v>14.737109999999999</v>
      </c>
      <c r="G13889" s="2">
        <v>4.5163419999999999</v>
      </c>
      <c r="H13889" s="2">
        <v>4.6581799999999998</v>
      </c>
      <c r="J13889" s="2">
        <v>14.73992</v>
      </c>
      <c r="K13889" s="2">
        <v>1.185697</v>
      </c>
      <c r="L13889" s="2">
        <v>0.27876000000000001</v>
      </c>
    </row>
    <row r="13890" spans="1:12" x14ac:dyDescent="0.2">
      <c r="A13890" s="2">
        <v>14.74062</v>
      </c>
      <c r="B13890" s="2">
        <v>42.217059999999996</v>
      </c>
      <c r="C13890" s="2">
        <v>106.49590000000001</v>
      </c>
      <c r="D13890" s="2">
        <v>27.236840000000001</v>
      </c>
      <c r="F13890" s="2">
        <v>14.73781</v>
      </c>
      <c r="G13890" s="2">
        <v>4.5221939999999998</v>
      </c>
      <c r="H13890" s="2">
        <v>4.6650159999999996</v>
      </c>
      <c r="J13890" s="2">
        <v>14.74062</v>
      </c>
      <c r="K13890" s="2">
        <v>1.185446</v>
      </c>
      <c r="L13890" s="2">
        <v>0.278779</v>
      </c>
    </row>
    <row r="13891" spans="1:12" x14ac:dyDescent="0.2">
      <c r="A13891" s="2">
        <v>14.74132</v>
      </c>
      <c r="B13891" s="2">
        <v>42.26341</v>
      </c>
      <c r="C13891" s="2">
        <v>106.495</v>
      </c>
      <c r="D13891" s="2">
        <v>27.316490000000002</v>
      </c>
      <c r="F13891" s="2">
        <v>14.73851</v>
      </c>
      <c r="G13891" s="2">
        <v>4.5282900000000001</v>
      </c>
      <c r="H13891" s="2">
        <v>4.671265</v>
      </c>
      <c r="J13891" s="2">
        <v>14.74132</v>
      </c>
      <c r="K13891" s="2">
        <v>1.1856</v>
      </c>
      <c r="L13891" s="2">
        <v>0.27879999999999999</v>
      </c>
    </row>
    <row r="13892" spans="1:12" x14ac:dyDescent="0.2">
      <c r="A13892" s="2">
        <v>14.74202</v>
      </c>
      <c r="B13892" s="2">
        <v>42.310459999999999</v>
      </c>
      <c r="C13892" s="2">
        <v>106.49299999999999</v>
      </c>
      <c r="D13892" s="2">
        <v>27.396850000000001</v>
      </c>
      <c r="F13892" s="2">
        <v>14.73921</v>
      </c>
      <c r="G13892" s="2">
        <v>4.5337829999999997</v>
      </c>
      <c r="H13892" s="2">
        <v>4.6774899999999997</v>
      </c>
      <c r="J13892" s="2">
        <v>14.74202</v>
      </c>
      <c r="K13892" s="2">
        <v>1.1853899999999999</v>
      </c>
      <c r="L13892" s="2">
        <v>0.27915899999999999</v>
      </c>
    </row>
    <row r="13893" spans="1:12" x14ac:dyDescent="0.2">
      <c r="A13893" s="2">
        <v>14.74272</v>
      </c>
      <c r="B13893" s="2">
        <v>42.356830000000002</v>
      </c>
      <c r="C13893" s="2">
        <v>106.4906</v>
      </c>
      <c r="D13893" s="2">
        <v>27.477920000000001</v>
      </c>
      <c r="F13893" s="2">
        <v>14.73992</v>
      </c>
      <c r="G13893" s="2">
        <v>4.5399399999999996</v>
      </c>
      <c r="H13893" s="2">
        <v>4.6842800000000002</v>
      </c>
      <c r="J13893" s="2">
        <v>14.74272</v>
      </c>
      <c r="K13893" s="2">
        <v>1.185238</v>
      </c>
      <c r="L13893" s="2">
        <v>0.27947300000000003</v>
      </c>
    </row>
    <row r="13894" spans="1:12" x14ac:dyDescent="0.2">
      <c r="A13894" s="2">
        <v>14.74342</v>
      </c>
      <c r="B13894" s="2">
        <v>42.403660000000002</v>
      </c>
      <c r="C13894" s="2">
        <v>106.4885</v>
      </c>
      <c r="D13894" s="2">
        <v>27.559090000000001</v>
      </c>
      <c r="F13894" s="2">
        <v>14.74062</v>
      </c>
      <c r="G13894" s="2">
        <v>4.5464859999999998</v>
      </c>
      <c r="H13894" s="2">
        <v>4.6917340000000003</v>
      </c>
      <c r="J13894" s="2">
        <v>14.74342</v>
      </c>
      <c r="K13894" s="2">
        <v>1.1850449999999999</v>
      </c>
      <c r="L13894" s="2">
        <v>0.280057</v>
      </c>
    </row>
    <row r="13895" spans="1:12" x14ac:dyDescent="0.2">
      <c r="A13895" s="2">
        <v>14.744120000000001</v>
      </c>
      <c r="B13895" s="2">
        <v>42.450270000000003</v>
      </c>
      <c r="C13895" s="2">
        <v>106.4867</v>
      </c>
      <c r="D13895" s="2">
        <v>27.64132</v>
      </c>
      <c r="F13895" s="2">
        <v>14.74132</v>
      </c>
      <c r="G13895" s="2">
        <v>4.5528029999999999</v>
      </c>
      <c r="H13895" s="2">
        <v>4.6993179999999999</v>
      </c>
      <c r="J13895" s="2">
        <v>14.744120000000001</v>
      </c>
      <c r="K13895" s="2">
        <v>1.1847840000000001</v>
      </c>
      <c r="L13895" s="2">
        <v>0.28043600000000002</v>
      </c>
    </row>
    <row r="13896" spans="1:12" x14ac:dyDescent="0.2">
      <c r="A13896" s="2">
        <v>14.74483</v>
      </c>
      <c r="B13896" s="2">
        <v>42.495989999999999</v>
      </c>
      <c r="C13896" s="2">
        <v>106.4841</v>
      </c>
      <c r="D13896" s="2">
        <v>27.72336</v>
      </c>
      <c r="F13896" s="2">
        <v>14.74202</v>
      </c>
      <c r="G13896" s="2">
        <v>4.5587689999999998</v>
      </c>
      <c r="H13896" s="2">
        <v>4.7059709999999999</v>
      </c>
      <c r="J13896" s="2">
        <v>14.74483</v>
      </c>
      <c r="K13896" s="2">
        <v>1.184515</v>
      </c>
      <c r="L13896" s="2">
        <v>0.280416</v>
      </c>
    </row>
    <row r="13897" spans="1:12" x14ac:dyDescent="0.2">
      <c r="A13897" s="2">
        <v>14.74553</v>
      </c>
      <c r="B13897" s="2">
        <v>42.538420000000002</v>
      </c>
      <c r="C13897" s="2">
        <v>106.4817</v>
      </c>
      <c r="D13897" s="2">
        <v>27.805579999999999</v>
      </c>
      <c r="F13897" s="2">
        <v>14.74272</v>
      </c>
      <c r="G13897" s="2">
        <v>4.565239</v>
      </c>
      <c r="H13897" s="2">
        <v>4.7131879999999997</v>
      </c>
      <c r="J13897" s="2">
        <v>14.74553</v>
      </c>
      <c r="K13897" s="2">
        <v>1.184666</v>
      </c>
      <c r="L13897" s="2">
        <v>0.28064800000000001</v>
      </c>
    </row>
    <row r="13898" spans="1:12" x14ac:dyDescent="0.2">
      <c r="A13898" s="2">
        <v>14.746230000000001</v>
      </c>
      <c r="B13898" s="2">
        <v>42.579700000000003</v>
      </c>
      <c r="C13898" s="2">
        <v>106.4789</v>
      </c>
      <c r="D13898" s="2">
        <v>27.888780000000001</v>
      </c>
      <c r="F13898" s="2">
        <v>14.74342</v>
      </c>
      <c r="G13898" s="2">
        <v>4.5716859999999997</v>
      </c>
      <c r="H13898" s="2">
        <v>4.7201610000000001</v>
      </c>
      <c r="J13898" s="2">
        <v>14.746230000000001</v>
      </c>
      <c r="K13898" s="2">
        <v>1.1851080000000001</v>
      </c>
      <c r="L13898" s="2">
        <v>0.28064699999999998</v>
      </c>
    </row>
    <row r="13899" spans="1:12" x14ac:dyDescent="0.2">
      <c r="A13899" s="2">
        <v>14.746930000000001</v>
      </c>
      <c r="B13899" s="2">
        <v>42.623530000000002</v>
      </c>
      <c r="C13899" s="2">
        <v>106.4756</v>
      </c>
      <c r="D13899" s="2">
        <v>27.97203</v>
      </c>
      <c r="F13899" s="2">
        <v>14.744120000000001</v>
      </c>
      <c r="G13899" s="2">
        <v>4.578468</v>
      </c>
      <c r="H13899" s="2">
        <v>4.727036</v>
      </c>
      <c r="J13899" s="2">
        <v>14.746930000000001</v>
      </c>
      <c r="K13899" s="2">
        <v>1.1852339999999999</v>
      </c>
      <c r="L13899" s="2">
        <v>0.280999</v>
      </c>
    </row>
    <row r="13900" spans="1:12" x14ac:dyDescent="0.2">
      <c r="A13900" s="2">
        <v>14.747629999999999</v>
      </c>
      <c r="B13900" s="2">
        <v>42.670459999999999</v>
      </c>
      <c r="C13900" s="2">
        <v>106.47199999999999</v>
      </c>
      <c r="D13900" s="2">
        <v>28.055</v>
      </c>
      <c r="F13900" s="2">
        <v>14.74483</v>
      </c>
      <c r="G13900" s="2">
        <v>4.5850749999999998</v>
      </c>
      <c r="H13900" s="2">
        <v>4.7345959999999998</v>
      </c>
      <c r="J13900" s="2">
        <v>14.747629999999999</v>
      </c>
      <c r="K13900" s="2">
        <v>1.1852819999999999</v>
      </c>
      <c r="L13900" s="2">
        <v>0.28113199999999999</v>
      </c>
    </row>
    <row r="13901" spans="1:12" x14ac:dyDescent="0.2">
      <c r="A13901" s="2">
        <v>14.748329999999999</v>
      </c>
      <c r="B13901" s="2">
        <v>42.718510000000002</v>
      </c>
      <c r="C13901" s="2">
        <v>106.46810000000001</v>
      </c>
      <c r="D13901" s="2">
        <v>28.138809999999999</v>
      </c>
      <c r="F13901" s="2">
        <v>14.74553</v>
      </c>
      <c r="G13901" s="2">
        <v>4.591469</v>
      </c>
      <c r="H13901" s="2">
        <v>4.7412799999999997</v>
      </c>
      <c r="J13901" s="2">
        <v>14.748329999999999</v>
      </c>
      <c r="K13901" s="2">
        <v>1.1851039999999999</v>
      </c>
      <c r="L13901" s="2">
        <v>0.28077999999999997</v>
      </c>
    </row>
    <row r="13902" spans="1:12" x14ac:dyDescent="0.2">
      <c r="A13902" s="2">
        <v>14.749029999999999</v>
      </c>
      <c r="B13902" s="2">
        <v>42.766770000000001</v>
      </c>
      <c r="C13902" s="2">
        <v>106.4636</v>
      </c>
      <c r="D13902" s="2">
        <v>28.223109999999998</v>
      </c>
      <c r="F13902" s="2">
        <v>14.746230000000001</v>
      </c>
      <c r="G13902" s="2">
        <v>4.5980910000000002</v>
      </c>
      <c r="H13902" s="2">
        <v>4.7483139999999997</v>
      </c>
      <c r="J13902" s="2">
        <v>14.749029999999999</v>
      </c>
      <c r="K13902" s="2">
        <v>1.1849689999999999</v>
      </c>
      <c r="L13902" s="2">
        <v>0.28128700000000001</v>
      </c>
    </row>
    <row r="13903" spans="1:12" x14ac:dyDescent="0.2">
      <c r="A13903" s="2">
        <v>14.749739999999999</v>
      </c>
      <c r="B13903" s="2">
        <v>42.81476</v>
      </c>
      <c r="C13903" s="2">
        <v>106.45869999999999</v>
      </c>
      <c r="D13903" s="2">
        <v>28.306989999999999</v>
      </c>
      <c r="F13903" s="2">
        <v>14.746930000000001</v>
      </c>
      <c r="G13903" s="2">
        <v>4.6042709999999998</v>
      </c>
      <c r="H13903" s="2">
        <v>4.7548599999999999</v>
      </c>
      <c r="J13903" s="2">
        <v>14.749739999999999</v>
      </c>
      <c r="K13903" s="2">
        <v>1.184793</v>
      </c>
      <c r="L13903" s="2">
        <v>0.28198099999999998</v>
      </c>
    </row>
    <row r="13904" spans="1:12" x14ac:dyDescent="0.2">
      <c r="A13904" s="2">
        <v>14.750439999999999</v>
      </c>
      <c r="B13904" s="2">
        <v>42.86345</v>
      </c>
      <c r="C13904" s="2">
        <v>106.45399999999999</v>
      </c>
      <c r="D13904" s="2">
        <v>28.391190000000002</v>
      </c>
      <c r="F13904" s="2">
        <v>14.747629999999999</v>
      </c>
      <c r="G13904" s="2">
        <v>4.6105039999999997</v>
      </c>
      <c r="H13904" s="2">
        <v>4.7624969999999998</v>
      </c>
      <c r="J13904" s="2">
        <v>14.750439999999999</v>
      </c>
      <c r="K13904" s="2">
        <v>1.184402</v>
      </c>
      <c r="L13904" s="2">
        <v>0.28193600000000002</v>
      </c>
    </row>
    <row r="13905" spans="1:12" x14ac:dyDescent="0.2">
      <c r="A13905" s="2">
        <v>14.751139999999999</v>
      </c>
      <c r="B13905" s="2">
        <v>42.911929999999998</v>
      </c>
      <c r="C13905" s="2">
        <v>106.44880000000001</v>
      </c>
      <c r="D13905" s="2">
        <v>28.47542</v>
      </c>
      <c r="F13905" s="2">
        <v>14.748329999999999</v>
      </c>
      <c r="G13905" s="2">
        <v>4.6168899999999997</v>
      </c>
      <c r="H13905" s="2">
        <v>4.7700959999999997</v>
      </c>
      <c r="J13905" s="2">
        <v>14.751139999999999</v>
      </c>
      <c r="K13905" s="2">
        <v>1.1838820000000001</v>
      </c>
      <c r="L13905" s="2">
        <v>0.282331</v>
      </c>
    </row>
    <row r="13906" spans="1:12" x14ac:dyDescent="0.2">
      <c r="A13906" s="2">
        <v>14.75184</v>
      </c>
      <c r="B13906" s="2">
        <v>42.960419999999999</v>
      </c>
      <c r="C13906" s="2">
        <v>106.4444</v>
      </c>
      <c r="D13906" s="2">
        <v>28.560410000000001</v>
      </c>
      <c r="F13906" s="2">
        <v>14.749029999999999</v>
      </c>
      <c r="G13906" s="2">
        <v>4.6231</v>
      </c>
      <c r="H13906" s="2">
        <v>4.7779999999999996</v>
      </c>
      <c r="J13906" s="2">
        <v>14.75184</v>
      </c>
      <c r="K13906" s="2">
        <v>1.1834720000000001</v>
      </c>
      <c r="L13906" s="2">
        <v>0.28270099999999998</v>
      </c>
    </row>
    <row r="13907" spans="1:12" x14ac:dyDescent="0.2">
      <c r="A13907" s="2">
        <v>14.75254</v>
      </c>
      <c r="B13907" s="2">
        <v>43.008580000000002</v>
      </c>
      <c r="C13907" s="2">
        <v>106.4389</v>
      </c>
      <c r="D13907" s="2">
        <v>28.64583</v>
      </c>
      <c r="F13907" s="2">
        <v>14.749739999999999</v>
      </c>
      <c r="G13907" s="2">
        <v>4.629829</v>
      </c>
      <c r="H13907" s="2">
        <v>4.7848740000000003</v>
      </c>
      <c r="J13907" s="2">
        <v>14.75254</v>
      </c>
      <c r="K13907" s="2">
        <v>1.183128</v>
      </c>
      <c r="L13907" s="2">
        <v>0.28323900000000002</v>
      </c>
    </row>
    <row r="13908" spans="1:12" x14ac:dyDescent="0.2">
      <c r="A13908" s="2">
        <v>14.75324</v>
      </c>
      <c r="B13908" s="2">
        <v>43.057020000000001</v>
      </c>
      <c r="C13908" s="2">
        <v>106.4335</v>
      </c>
      <c r="D13908" s="2">
        <v>28.7315</v>
      </c>
      <c r="F13908" s="2">
        <v>14.750439999999999</v>
      </c>
      <c r="G13908" s="2">
        <v>4.6375270000000004</v>
      </c>
      <c r="H13908" s="2">
        <v>4.792389</v>
      </c>
      <c r="J13908" s="2">
        <v>14.75324</v>
      </c>
      <c r="K13908" s="2">
        <v>1.183136</v>
      </c>
      <c r="L13908" s="2">
        <v>0.28363699999999997</v>
      </c>
    </row>
    <row r="13909" spans="1:12" x14ac:dyDescent="0.2">
      <c r="A13909" s="2">
        <v>14.75394</v>
      </c>
      <c r="B13909" s="2">
        <v>43.105609999999999</v>
      </c>
      <c r="C13909" s="2">
        <v>106.4277</v>
      </c>
      <c r="D13909" s="2">
        <v>28.818239999999999</v>
      </c>
      <c r="F13909" s="2">
        <v>14.751139999999999</v>
      </c>
      <c r="G13909" s="2">
        <v>4.6449129999999998</v>
      </c>
      <c r="H13909" s="2">
        <v>4.8000030000000002</v>
      </c>
      <c r="J13909" s="2">
        <v>14.75394</v>
      </c>
      <c r="K13909" s="2">
        <v>1.1831659999999999</v>
      </c>
      <c r="L13909" s="2">
        <v>0.283607</v>
      </c>
    </row>
    <row r="13910" spans="1:12" x14ac:dyDescent="0.2">
      <c r="A13910" s="2">
        <v>14.75464</v>
      </c>
      <c r="B13910" s="2">
        <v>43.153770000000002</v>
      </c>
      <c r="C13910" s="2">
        <v>106.4211</v>
      </c>
      <c r="D13910" s="2">
        <v>28.90513</v>
      </c>
      <c r="F13910" s="2">
        <v>14.75184</v>
      </c>
      <c r="G13910" s="2">
        <v>4.6513210000000003</v>
      </c>
      <c r="H13910" s="2">
        <v>4.8077930000000002</v>
      </c>
      <c r="J13910" s="2">
        <v>14.75464</v>
      </c>
      <c r="K13910" s="2">
        <v>1.183216</v>
      </c>
      <c r="L13910" s="2">
        <v>0.28358699999999998</v>
      </c>
    </row>
    <row r="13911" spans="1:12" x14ac:dyDescent="0.2">
      <c r="A13911" s="2">
        <v>14.75535</v>
      </c>
      <c r="B13911" s="2">
        <v>43.201999999999998</v>
      </c>
      <c r="C13911" s="2">
        <v>106.4145</v>
      </c>
      <c r="D13911" s="2">
        <v>28.99221</v>
      </c>
      <c r="F13911" s="2">
        <v>14.75254</v>
      </c>
      <c r="G13911" s="2">
        <v>4.6581799999999998</v>
      </c>
      <c r="H13911" s="2">
        <v>4.8155289999999997</v>
      </c>
      <c r="J13911" s="2">
        <v>14.75535</v>
      </c>
      <c r="K13911" s="2">
        <v>1.183576</v>
      </c>
      <c r="L13911" s="2">
        <v>0.28363699999999997</v>
      </c>
    </row>
    <row r="13912" spans="1:12" x14ac:dyDescent="0.2">
      <c r="A13912" s="2">
        <v>14.75605</v>
      </c>
      <c r="B13912" s="2">
        <v>43.250990000000002</v>
      </c>
      <c r="C13912" s="2">
        <v>106.4075</v>
      </c>
      <c r="D13912" s="2">
        <v>29.079830000000001</v>
      </c>
      <c r="F13912" s="2">
        <v>14.75324</v>
      </c>
      <c r="G13912" s="2">
        <v>4.6650159999999996</v>
      </c>
      <c r="H13912" s="2">
        <v>4.8238529999999997</v>
      </c>
      <c r="J13912" s="2">
        <v>14.75605</v>
      </c>
      <c r="K13912" s="2">
        <v>1.184042</v>
      </c>
      <c r="L13912" s="2">
        <v>0.28375099999999998</v>
      </c>
    </row>
    <row r="13913" spans="1:12" x14ac:dyDescent="0.2">
      <c r="A13913" s="2">
        <v>14.75675</v>
      </c>
      <c r="B13913" s="2">
        <v>43.299439999999997</v>
      </c>
      <c r="C13913" s="2">
        <v>106.4</v>
      </c>
      <c r="D13913" s="2">
        <v>29.1677</v>
      </c>
      <c r="F13913" s="2">
        <v>14.75394</v>
      </c>
      <c r="G13913" s="2">
        <v>4.671265</v>
      </c>
      <c r="H13913" s="2">
        <v>4.8317110000000003</v>
      </c>
      <c r="J13913" s="2">
        <v>14.75675</v>
      </c>
      <c r="K13913" s="2">
        <v>1.183994</v>
      </c>
      <c r="L13913" s="2">
        <v>0.28356700000000001</v>
      </c>
    </row>
    <row r="13914" spans="1:12" x14ac:dyDescent="0.2">
      <c r="A13914" s="2">
        <v>14.75745</v>
      </c>
      <c r="B13914" s="2">
        <v>43.348489999999998</v>
      </c>
      <c r="C13914" s="2">
        <v>106.3921</v>
      </c>
      <c r="D13914" s="2">
        <v>29.251609999999999</v>
      </c>
      <c r="F13914" s="2">
        <v>14.75464</v>
      </c>
      <c r="G13914" s="2">
        <v>4.6774899999999997</v>
      </c>
      <c r="H13914" s="2">
        <v>4.8391339999999996</v>
      </c>
      <c r="J13914" s="2">
        <v>14.75745</v>
      </c>
      <c r="K13914" s="2">
        <v>1.1837979999999999</v>
      </c>
      <c r="L13914" s="2">
        <v>0.28299200000000002</v>
      </c>
    </row>
    <row r="13915" spans="1:12" x14ac:dyDescent="0.2">
      <c r="A13915" s="2">
        <v>14.758150000000001</v>
      </c>
      <c r="B13915" s="2">
        <v>43.397709999999996</v>
      </c>
      <c r="C13915" s="2">
        <v>106.3843</v>
      </c>
      <c r="D13915" s="2">
        <v>29.329149999999998</v>
      </c>
      <c r="F13915" s="2">
        <v>14.75535</v>
      </c>
      <c r="G13915" s="2">
        <v>4.6842800000000002</v>
      </c>
      <c r="H13915" s="2">
        <v>4.847099</v>
      </c>
      <c r="J13915" s="2">
        <v>14.758150000000001</v>
      </c>
      <c r="K13915" s="2">
        <v>1.1835359999999999</v>
      </c>
      <c r="L13915" s="2">
        <v>0.283109</v>
      </c>
    </row>
    <row r="13916" spans="1:12" x14ac:dyDescent="0.2">
      <c r="A13916" s="2">
        <v>14.758850000000001</v>
      </c>
      <c r="B13916" s="2">
        <v>43.447139999999997</v>
      </c>
      <c r="C13916" s="2">
        <v>106.37520000000001</v>
      </c>
      <c r="D13916" s="2">
        <v>29.407920000000001</v>
      </c>
      <c r="F13916" s="2">
        <v>14.75605</v>
      </c>
      <c r="G13916" s="2">
        <v>4.6917340000000003</v>
      </c>
      <c r="H13916" s="2">
        <v>4.8546909999999999</v>
      </c>
      <c r="J13916" s="2">
        <v>14.758850000000001</v>
      </c>
      <c r="K13916" s="2">
        <v>1.1835899999999999</v>
      </c>
      <c r="L13916" s="2">
        <v>0.28345599999999999</v>
      </c>
    </row>
    <row r="13917" spans="1:12" x14ac:dyDescent="0.2">
      <c r="A13917" s="2">
        <v>14.759550000000001</v>
      </c>
      <c r="B13917" s="2">
        <v>43.496600000000001</v>
      </c>
      <c r="C13917" s="2">
        <v>106.36620000000001</v>
      </c>
      <c r="D13917" s="2">
        <v>29.492909999999998</v>
      </c>
      <c r="F13917" s="2">
        <v>14.75675</v>
      </c>
      <c r="G13917" s="2">
        <v>4.6993179999999999</v>
      </c>
      <c r="H13917" s="2">
        <v>4.861809</v>
      </c>
      <c r="J13917" s="2">
        <v>14.759550000000001</v>
      </c>
      <c r="K13917" s="2">
        <v>1.183819</v>
      </c>
      <c r="L13917" s="2">
        <v>0.28340399999999999</v>
      </c>
    </row>
    <row r="13918" spans="1:12" x14ac:dyDescent="0.2">
      <c r="A13918" s="2">
        <v>14.760260000000001</v>
      </c>
      <c r="B13918" s="2">
        <v>43.546019999999999</v>
      </c>
      <c r="C13918" s="2">
        <v>106.357</v>
      </c>
      <c r="D13918" s="2">
        <v>29.582380000000001</v>
      </c>
      <c r="F13918" s="2">
        <v>14.75745</v>
      </c>
      <c r="G13918" s="2">
        <v>4.7059709999999999</v>
      </c>
      <c r="H13918" s="2">
        <v>4.8693390000000001</v>
      </c>
      <c r="J13918" s="2">
        <v>14.760260000000001</v>
      </c>
      <c r="K13918" s="2">
        <v>1.1836450000000001</v>
      </c>
      <c r="L13918" s="2">
        <v>0.283669</v>
      </c>
    </row>
    <row r="13919" spans="1:12" x14ac:dyDescent="0.2">
      <c r="A13919" s="2">
        <v>14.760960000000001</v>
      </c>
      <c r="B13919" s="2">
        <v>43.595219999999998</v>
      </c>
      <c r="C13919" s="2">
        <v>106.34690000000001</v>
      </c>
      <c r="D13919" s="2">
        <v>29.672830000000001</v>
      </c>
      <c r="F13919" s="2">
        <v>14.758150000000001</v>
      </c>
      <c r="G13919" s="2">
        <v>4.7131879999999997</v>
      </c>
      <c r="H13919" s="2">
        <v>4.8771209999999998</v>
      </c>
      <c r="J13919" s="2">
        <v>14.760960000000001</v>
      </c>
      <c r="K13919" s="2">
        <v>1.183273</v>
      </c>
      <c r="L13919" s="2">
        <v>0.28336299999999998</v>
      </c>
    </row>
    <row r="13920" spans="1:12" x14ac:dyDescent="0.2">
      <c r="A13920" s="2">
        <v>14.761659999999999</v>
      </c>
      <c r="B13920" s="2">
        <v>43.644399999999997</v>
      </c>
      <c r="C13920" s="2">
        <v>106.3365</v>
      </c>
      <c r="D13920" s="2">
        <v>29.76362</v>
      </c>
      <c r="F13920" s="2">
        <v>14.758850000000001</v>
      </c>
      <c r="G13920" s="2">
        <v>4.7201610000000001</v>
      </c>
      <c r="H13920" s="2">
        <v>4.8852010000000003</v>
      </c>
      <c r="J13920" s="2">
        <v>14.761659999999999</v>
      </c>
      <c r="K13920" s="2">
        <v>1.1832769999999999</v>
      </c>
      <c r="L13920" s="2">
        <v>0.28378100000000001</v>
      </c>
    </row>
    <row r="13921" spans="1:12" x14ac:dyDescent="0.2">
      <c r="A13921" s="2">
        <v>14.762359999999999</v>
      </c>
      <c r="B13921" s="2">
        <v>43.693570000000001</v>
      </c>
      <c r="C13921" s="2">
        <v>106.32550000000001</v>
      </c>
      <c r="D13921" s="2">
        <v>29.855</v>
      </c>
      <c r="F13921" s="2">
        <v>14.759550000000001</v>
      </c>
      <c r="G13921" s="2">
        <v>4.727036</v>
      </c>
      <c r="H13921" s="2">
        <v>4.8933559999999998</v>
      </c>
      <c r="J13921" s="2">
        <v>14.762359999999999</v>
      </c>
      <c r="K13921" s="2">
        <v>1.183195</v>
      </c>
      <c r="L13921" s="2">
        <v>0.28437200000000001</v>
      </c>
    </row>
    <row r="13922" spans="1:12" x14ac:dyDescent="0.2">
      <c r="A13922" s="2">
        <v>14.763059999999999</v>
      </c>
      <c r="B13922" s="2">
        <v>43.743389999999998</v>
      </c>
      <c r="C13922" s="2">
        <v>106.3142</v>
      </c>
      <c r="D13922" s="2">
        <v>29.94661</v>
      </c>
      <c r="F13922" s="2">
        <v>14.760260000000001</v>
      </c>
      <c r="G13922" s="2">
        <v>4.7345959999999998</v>
      </c>
      <c r="H13922" s="2">
        <v>4.9013520000000002</v>
      </c>
      <c r="J13922" s="2">
        <v>14.763059999999999</v>
      </c>
      <c r="K13922" s="2">
        <v>1.1829369999999999</v>
      </c>
      <c r="L13922" s="2">
        <v>0.28435899999999997</v>
      </c>
    </row>
    <row r="13923" spans="1:12" x14ac:dyDescent="0.2">
      <c r="A13923" s="2">
        <v>14.76376</v>
      </c>
      <c r="B13923" s="2">
        <v>43.793610000000001</v>
      </c>
      <c r="C13923" s="2">
        <v>106.30289999999999</v>
      </c>
      <c r="D13923" s="2">
        <v>30.03904</v>
      </c>
      <c r="F13923" s="2">
        <v>14.760960000000001</v>
      </c>
      <c r="G13923" s="2">
        <v>4.7412799999999997</v>
      </c>
      <c r="H13923" s="2">
        <v>4.9091110000000002</v>
      </c>
      <c r="J13923" s="2">
        <v>14.76376</v>
      </c>
      <c r="K13923" s="2">
        <v>1.1823539999999999</v>
      </c>
      <c r="L13923" s="2">
        <v>0.28388999999999998</v>
      </c>
    </row>
    <row r="13924" spans="1:12" x14ac:dyDescent="0.2">
      <c r="A13924" s="2">
        <v>14.76446</v>
      </c>
      <c r="B13924" s="2">
        <v>43.844929999999998</v>
      </c>
      <c r="C13924" s="2">
        <v>106.2908</v>
      </c>
      <c r="D13924" s="2">
        <v>30.13176</v>
      </c>
      <c r="F13924" s="2">
        <v>14.761659999999999</v>
      </c>
      <c r="G13924" s="2">
        <v>4.7483139999999997</v>
      </c>
      <c r="H13924" s="2">
        <v>4.917465</v>
      </c>
      <c r="J13924" s="2">
        <v>14.76446</v>
      </c>
      <c r="K13924" s="2">
        <v>1.1824190000000001</v>
      </c>
      <c r="L13924" s="2">
        <v>0.284169</v>
      </c>
    </row>
    <row r="13925" spans="1:12" x14ac:dyDescent="0.2">
      <c r="A13925" s="2">
        <v>14.765169999999999</v>
      </c>
      <c r="B13925" s="2">
        <v>43.895539999999997</v>
      </c>
      <c r="C13925" s="2">
        <v>106.2795</v>
      </c>
      <c r="D13925" s="2">
        <v>30.223710000000001</v>
      </c>
      <c r="F13925" s="2">
        <v>14.762359999999999</v>
      </c>
      <c r="G13925" s="2">
        <v>4.7548599999999999</v>
      </c>
      <c r="H13925" s="2">
        <v>4.9256820000000001</v>
      </c>
      <c r="J13925" s="2">
        <v>14.765169999999999</v>
      </c>
      <c r="K13925" s="2">
        <v>1.1823650000000001</v>
      </c>
      <c r="L13925" s="2">
        <v>0.28416200000000003</v>
      </c>
    </row>
    <row r="13926" spans="1:12" x14ac:dyDescent="0.2">
      <c r="A13926" s="2">
        <v>14.76587</v>
      </c>
      <c r="B13926" s="2">
        <v>43.946060000000003</v>
      </c>
      <c r="C13926" s="2">
        <v>106.2679</v>
      </c>
      <c r="D13926" s="2">
        <v>30.316849999999999</v>
      </c>
      <c r="F13926" s="2">
        <v>14.763059999999999</v>
      </c>
      <c r="G13926" s="2">
        <v>4.7624969999999998</v>
      </c>
      <c r="H13926" s="2">
        <v>4.9342800000000002</v>
      </c>
      <c r="J13926" s="2">
        <v>14.76587</v>
      </c>
      <c r="K13926" s="2">
        <v>1.1819649999999999</v>
      </c>
      <c r="L13926" s="2">
        <v>0.28422599999999998</v>
      </c>
    </row>
    <row r="13927" spans="1:12" x14ac:dyDescent="0.2">
      <c r="A13927" s="2">
        <v>14.76657</v>
      </c>
      <c r="B13927" s="2">
        <v>43.997239999999998</v>
      </c>
      <c r="C13927" s="2">
        <v>106.2564</v>
      </c>
      <c r="D13927" s="2">
        <v>30.409780000000001</v>
      </c>
      <c r="F13927" s="2">
        <v>14.76376</v>
      </c>
      <c r="G13927" s="2">
        <v>4.7700959999999997</v>
      </c>
      <c r="H13927" s="2">
        <v>4.9428330000000003</v>
      </c>
      <c r="J13927" s="2">
        <v>14.76657</v>
      </c>
      <c r="K13927" s="2">
        <v>1.181864</v>
      </c>
      <c r="L13927" s="2">
        <v>0.28381000000000001</v>
      </c>
    </row>
    <row r="13928" spans="1:12" x14ac:dyDescent="0.2">
      <c r="A13928" s="2">
        <v>14.76727</v>
      </c>
      <c r="B13928" s="2">
        <v>44.047870000000003</v>
      </c>
      <c r="C13928" s="2">
        <v>106.245</v>
      </c>
      <c r="D13928" s="2">
        <v>30.50301</v>
      </c>
      <c r="F13928" s="2">
        <v>14.76446</v>
      </c>
      <c r="G13928" s="2">
        <v>4.7779999999999996</v>
      </c>
      <c r="H13928" s="2">
        <v>4.9513239999999996</v>
      </c>
      <c r="J13928" s="2">
        <v>14.76727</v>
      </c>
      <c r="K13928" s="2">
        <v>1.1818310000000001</v>
      </c>
      <c r="L13928" s="2">
        <v>0.28353099999999998</v>
      </c>
    </row>
    <row r="13929" spans="1:12" x14ac:dyDescent="0.2">
      <c r="A13929" s="2">
        <v>14.76797</v>
      </c>
      <c r="B13929" s="2">
        <v>44.099330000000002</v>
      </c>
      <c r="C13929" s="2">
        <v>106.23269999999999</v>
      </c>
      <c r="D13929" s="2">
        <v>30.596620000000001</v>
      </c>
      <c r="F13929" s="2">
        <v>14.765169999999999</v>
      </c>
      <c r="G13929" s="2">
        <v>4.7848740000000003</v>
      </c>
      <c r="H13929" s="2">
        <v>4.9597550000000004</v>
      </c>
      <c r="J13929" s="2">
        <v>14.76797</v>
      </c>
      <c r="K13929" s="2">
        <v>1.1819090000000001</v>
      </c>
      <c r="L13929" s="2">
        <v>0.28372999999999998</v>
      </c>
    </row>
    <row r="13930" spans="1:12" x14ac:dyDescent="0.2">
      <c r="A13930" s="2">
        <v>14.76867</v>
      </c>
      <c r="B13930" s="2">
        <v>44.150759999999998</v>
      </c>
      <c r="C13930" s="2">
        <v>106.22</v>
      </c>
      <c r="D13930" s="2">
        <v>30.68994</v>
      </c>
      <c r="F13930" s="2">
        <v>14.76587</v>
      </c>
      <c r="G13930" s="2">
        <v>4.792389</v>
      </c>
      <c r="H13930" s="2">
        <v>4.9680859999999996</v>
      </c>
      <c r="J13930" s="2">
        <v>14.76867</v>
      </c>
      <c r="K13930" s="2">
        <v>1.18177</v>
      </c>
      <c r="L13930" s="2">
        <v>0.28371099999999999</v>
      </c>
    </row>
    <row r="13931" spans="1:12" x14ac:dyDescent="0.2">
      <c r="A13931" s="2">
        <v>14.76937</v>
      </c>
      <c r="B13931" s="2">
        <v>44.202210000000001</v>
      </c>
      <c r="C13931" s="2">
        <v>106.2077</v>
      </c>
      <c r="D13931" s="2">
        <v>30.7835</v>
      </c>
      <c r="F13931" s="2">
        <v>14.76657</v>
      </c>
      <c r="G13931" s="2">
        <v>4.8000030000000002</v>
      </c>
      <c r="H13931" s="2">
        <v>4.9767679999999999</v>
      </c>
      <c r="J13931" s="2">
        <v>14.76937</v>
      </c>
      <c r="K13931" s="2">
        <v>1.181764</v>
      </c>
      <c r="L13931" s="2">
        <v>0.28338600000000003</v>
      </c>
    </row>
    <row r="13932" spans="1:12" x14ac:dyDescent="0.2">
      <c r="A13932" s="2">
        <v>14.77008</v>
      </c>
      <c r="B13932" s="2">
        <v>44.253680000000003</v>
      </c>
      <c r="C13932" s="2">
        <v>106.1951</v>
      </c>
      <c r="D13932" s="2">
        <v>30.8766</v>
      </c>
      <c r="F13932" s="2">
        <v>14.76727</v>
      </c>
      <c r="G13932" s="2">
        <v>4.8077930000000002</v>
      </c>
      <c r="H13932" s="2">
        <v>4.9851299999999998</v>
      </c>
      <c r="J13932" s="2">
        <v>14.77008</v>
      </c>
      <c r="K13932" s="2">
        <v>1.181629</v>
      </c>
      <c r="L13932" s="2">
        <v>0.28287299999999999</v>
      </c>
    </row>
    <row r="13933" spans="1:12" x14ac:dyDescent="0.2">
      <c r="A13933" s="2">
        <v>14.77078</v>
      </c>
      <c r="B13933" s="2">
        <v>44.305579999999999</v>
      </c>
      <c r="C13933" s="2">
        <v>106.18210000000001</v>
      </c>
      <c r="D13933" s="2">
        <v>30.971150000000002</v>
      </c>
      <c r="F13933" s="2">
        <v>14.76797</v>
      </c>
      <c r="G13933" s="2">
        <v>4.8155289999999997</v>
      </c>
      <c r="H13933" s="2">
        <v>4.9935150000000004</v>
      </c>
      <c r="J13933" s="2">
        <v>14.77078</v>
      </c>
      <c r="K13933" s="2">
        <v>1.181673</v>
      </c>
      <c r="L13933" s="2">
        <v>0.28248299999999998</v>
      </c>
    </row>
    <row r="13934" spans="1:12" x14ac:dyDescent="0.2">
      <c r="A13934" s="2">
        <v>14.77148</v>
      </c>
      <c r="B13934" s="2">
        <v>44.357170000000004</v>
      </c>
      <c r="C13934" s="2">
        <v>106.1679</v>
      </c>
      <c r="D13934" s="2">
        <v>31.065580000000001</v>
      </c>
      <c r="F13934" s="2">
        <v>14.76867</v>
      </c>
      <c r="G13934" s="2">
        <v>4.8238529999999997</v>
      </c>
      <c r="H13934" s="2">
        <v>5.0022739999999999</v>
      </c>
      <c r="J13934" s="2">
        <v>14.77148</v>
      </c>
      <c r="K13934" s="2">
        <v>1.1821820000000001</v>
      </c>
      <c r="L13934" s="2">
        <v>0.28231699999999998</v>
      </c>
    </row>
    <row r="13935" spans="1:12" x14ac:dyDescent="0.2">
      <c r="A13935" s="2">
        <v>14.772180000000001</v>
      </c>
      <c r="B13935" s="2">
        <v>44.408709999999999</v>
      </c>
      <c r="C13935" s="2">
        <v>106.15349999999999</v>
      </c>
      <c r="D13935" s="2">
        <v>31.160319999999999</v>
      </c>
      <c r="F13935" s="2">
        <v>14.76937</v>
      </c>
      <c r="G13935" s="2">
        <v>4.8317110000000003</v>
      </c>
      <c r="H13935" s="2">
        <v>5.0109250000000003</v>
      </c>
      <c r="J13935" s="2">
        <v>14.772180000000001</v>
      </c>
      <c r="K13935" s="2">
        <v>1.1826589999999999</v>
      </c>
      <c r="L13935" s="2">
        <v>0.28217500000000001</v>
      </c>
    </row>
    <row r="13936" spans="1:12" x14ac:dyDescent="0.2">
      <c r="A13936" s="2">
        <v>14.772880000000001</v>
      </c>
      <c r="B13936" s="2">
        <v>44.46134</v>
      </c>
      <c r="C13936" s="2">
        <v>106.13930000000001</v>
      </c>
      <c r="D13936" s="2">
        <v>31.25488</v>
      </c>
      <c r="F13936" s="2">
        <v>14.77008</v>
      </c>
      <c r="G13936" s="2">
        <v>4.8391339999999996</v>
      </c>
      <c r="H13936" s="2">
        <v>5.0192569999999996</v>
      </c>
      <c r="J13936" s="2">
        <v>14.772880000000001</v>
      </c>
      <c r="K13936" s="2">
        <v>1.182901</v>
      </c>
      <c r="L13936" s="2">
        <v>0.282109</v>
      </c>
    </row>
    <row r="13937" spans="1:12" x14ac:dyDescent="0.2">
      <c r="A13937" s="2">
        <v>14.773580000000001</v>
      </c>
      <c r="B13937" s="2">
        <v>44.513599999999997</v>
      </c>
      <c r="C13937" s="2">
        <v>106.1253</v>
      </c>
      <c r="D13937" s="2">
        <v>31.34929</v>
      </c>
      <c r="F13937" s="2">
        <v>14.77078</v>
      </c>
      <c r="G13937" s="2">
        <v>4.847099</v>
      </c>
      <c r="H13937" s="2">
        <v>5.027412</v>
      </c>
      <c r="J13937" s="2">
        <v>14.773580000000001</v>
      </c>
      <c r="K13937" s="2">
        <v>1.183163</v>
      </c>
      <c r="L13937" s="2">
        <v>0.28167500000000001</v>
      </c>
    </row>
    <row r="13938" spans="1:12" x14ac:dyDescent="0.2">
      <c r="A13938" s="2">
        <v>14.774279999999999</v>
      </c>
      <c r="B13938" s="2">
        <v>44.565959999999997</v>
      </c>
      <c r="C13938" s="2">
        <v>106.1101</v>
      </c>
      <c r="D13938" s="2">
        <v>31.445129999999999</v>
      </c>
      <c r="F13938" s="2">
        <v>14.77148</v>
      </c>
      <c r="G13938" s="2">
        <v>4.8546909999999999</v>
      </c>
      <c r="H13938" s="2">
        <v>5.0361180000000001</v>
      </c>
      <c r="J13938" s="2">
        <v>14.774279999999999</v>
      </c>
      <c r="K13938" s="2">
        <v>1.183384</v>
      </c>
      <c r="L13938" s="2">
        <v>0.28141899999999997</v>
      </c>
    </row>
    <row r="13939" spans="1:12" x14ac:dyDescent="0.2">
      <c r="A13939" s="2">
        <v>14.774979999999999</v>
      </c>
      <c r="B13939" s="2">
        <v>44.618110000000001</v>
      </c>
      <c r="C13939" s="2">
        <v>106.0954</v>
      </c>
      <c r="D13939" s="2">
        <v>31.540679999999998</v>
      </c>
      <c r="F13939" s="2">
        <v>14.772180000000001</v>
      </c>
      <c r="G13939" s="2">
        <v>4.861809</v>
      </c>
      <c r="H13939" s="2">
        <v>5.0449830000000002</v>
      </c>
      <c r="J13939" s="2">
        <v>14.774979999999999</v>
      </c>
      <c r="K13939" s="2">
        <v>1.183403</v>
      </c>
      <c r="L13939" s="2">
        <v>0.28186</v>
      </c>
    </row>
    <row r="13940" spans="1:12" x14ac:dyDescent="0.2">
      <c r="A13940" s="2">
        <v>14.775690000000001</v>
      </c>
      <c r="B13940" s="2">
        <v>44.670749999999998</v>
      </c>
      <c r="C13940" s="2">
        <v>106.0814</v>
      </c>
      <c r="D13940" s="2">
        <v>31.636310000000002</v>
      </c>
      <c r="F13940" s="2">
        <v>14.772880000000001</v>
      </c>
      <c r="G13940" s="2">
        <v>4.8693390000000001</v>
      </c>
      <c r="H13940" s="2">
        <v>5.053642</v>
      </c>
      <c r="J13940" s="2">
        <v>14.775690000000001</v>
      </c>
      <c r="K13940" s="2">
        <v>1.183481</v>
      </c>
      <c r="L13940" s="2">
        <v>0.28162999999999999</v>
      </c>
    </row>
    <row r="13941" spans="1:12" x14ac:dyDescent="0.2">
      <c r="A13941" s="2">
        <v>14.776389999999999</v>
      </c>
      <c r="B13941" s="2">
        <v>44.723509999999997</v>
      </c>
      <c r="C13941" s="2">
        <v>106.06659999999999</v>
      </c>
      <c r="D13941" s="2">
        <v>31.733039999999999</v>
      </c>
      <c r="F13941" s="2">
        <v>14.773580000000001</v>
      </c>
      <c r="G13941" s="2">
        <v>4.8771209999999998</v>
      </c>
      <c r="H13941" s="2">
        <v>5.0629650000000002</v>
      </c>
      <c r="J13941" s="2">
        <v>14.776389999999999</v>
      </c>
      <c r="K13941" s="2">
        <v>1.1833419999999999</v>
      </c>
      <c r="L13941" s="2">
        <v>0.28126099999999998</v>
      </c>
    </row>
    <row r="13942" spans="1:12" x14ac:dyDescent="0.2">
      <c r="A13942" s="2">
        <v>14.777089999999999</v>
      </c>
      <c r="B13942" s="2">
        <v>44.776060000000001</v>
      </c>
      <c r="C13942" s="2">
        <v>106.05119999999999</v>
      </c>
      <c r="D13942" s="2">
        <v>31.829229999999999</v>
      </c>
      <c r="F13942" s="2">
        <v>14.774279999999999</v>
      </c>
      <c r="G13942" s="2">
        <v>4.8852010000000003</v>
      </c>
      <c r="H13942" s="2">
        <v>5.0724559999999999</v>
      </c>
      <c r="J13942" s="2">
        <v>14.777089999999999</v>
      </c>
      <c r="K13942" s="2">
        <v>1.1834389999999999</v>
      </c>
      <c r="L13942" s="2">
        <v>0.28145599999999998</v>
      </c>
    </row>
    <row r="13943" spans="1:12" x14ac:dyDescent="0.2">
      <c r="A13943" s="2">
        <v>14.77779</v>
      </c>
      <c r="B13943" s="2">
        <v>44.828919999999997</v>
      </c>
      <c r="C13943" s="2">
        <v>106.03489999999999</v>
      </c>
      <c r="D13943" s="2">
        <v>31.926490000000001</v>
      </c>
      <c r="F13943" s="2">
        <v>14.774979999999999</v>
      </c>
      <c r="G13943" s="2">
        <v>4.8933559999999998</v>
      </c>
      <c r="H13943" s="2">
        <v>5.0815729999999997</v>
      </c>
      <c r="J13943" s="2">
        <v>14.77779</v>
      </c>
      <c r="K13943" s="2">
        <v>1.183378</v>
      </c>
      <c r="L13943" s="2">
        <v>0.28200799999999998</v>
      </c>
    </row>
    <row r="13944" spans="1:12" x14ac:dyDescent="0.2">
      <c r="A13944" s="2">
        <v>14.77849</v>
      </c>
      <c r="B13944" s="2">
        <v>44.881950000000003</v>
      </c>
      <c r="C13944" s="2">
        <v>106.0179</v>
      </c>
      <c r="D13944" s="2">
        <v>32.023719999999997</v>
      </c>
      <c r="F13944" s="2">
        <v>14.775690000000001</v>
      </c>
      <c r="G13944" s="2">
        <v>4.9013520000000002</v>
      </c>
      <c r="H13944" s="2">
        <v>5.0905300000000002</v>
      </c>
      <c r="J13944" s="2">
        <v>14.77849</v>
      </c>
      <c r="K13944" s="2">
        <v>1.1833629999999999</v>
      </c>
      <c r="L13944" s="2">
        <v>0.28178300000000001</v>
      </c>
    </row>
    <row r="13945" spans="1:12" x14ac:dyDescent="0.2">
      <c r="A13945" s="2">
        <v>14.77919</v>
      </c>
      <c r="B13945" s="2">
        <v>44.935429999999997</v>
      </c>
      <c r="C13945" s="2">
        <v>106.0001</v>
      </c>
      <c r="D13945" s="2">
        <v>32.121549999999999</v>
      </c>
      <c r="F13945" s="2">
        <v>14.776389999999999</v>
      </c>
      <c r="G13945" s="2">
        <v>4.9091110000000002</v>
      </c>
      <c r="H13945" s="2">
        <v>5.0996319999999997</v>
      </c>
      <c r="J13945" s="2">
        <v>14.77919</v>
      </c>
      <c r="K13945" s="2">
        <v>1.183513</v>
      </c>
      <c r="L13945" s="2">
        <v>0.28093299999999999</v>
      </c>
    </row>
    <row r="13946" spans="1:12" x14ac:dyDescent="0.2">
      <c r="A13946" s="2">
        <v>14.77989</v>
      </c>
      <c r="B13946" s="2">
        <v>44.988639999999997</v>
      </c>
      <c r="C13946" s="2">
        <v>105.98269999999999</v>
      </c>
      <c r="D13946" s="2">
        <v>32.219720000000002</v>
      </c>
      <c r="F13946" s="2">
        <v>14.777089999999999</v>
      </c>
      <c r="G13946" s="2">
        <v>4.917465</v>
      </c>
      <c r="H13946" s="2">
        <v>5.1087420000000003</v>
      </c>
      <c r="J13946" s="2">
        <v>14.77989</v>
      </c>
      <c r="K13946" s="2">
        <v>1.183622</v>
      </c>
      <c r="L13946" s="2">
        <v>0.28060600000000002</v>
      </c>
    </row>
    <row r="13947" spans="1:12" x14ac:dyDescent="0.2">
      <c r="A13947" s="2">
        <v>14.7806</v>
      </c>
      <c r="B13947" s="2">
        <v>45.042319999999997</v>
      </c>
      <c r="C13947" s="2">
        <v>105.9644</v>
      </c>
      <c r="D13947" s="2">
        <v>32.318280000000001</v>
      </c>
      <c r="F13947" s="2">
        <v>14.77779</v>
      </c>
      <c r="G13947" s="2">
        <v>4.9256820000000001</v>
      </c>
      <c r="H13947" s="2">
        <v>5.1179119999999996</v>
      </c>
      <c r="J13947" s="2">
        <v>14.7806</v>
      </c>
      <c r="K13947" s="2">
        <v>1.183254</v>
      </c>
      <c r="L13947" s="2">
        <v>0.28025299999999997</v>
      </c>
    </row>
    <row r="13948" spans="1:12" x14ac:dyDescent="0.2">
      <c r="A13948" s="2">
        <v>14.7813</v>
      </c>
      <c r="B13948" s="2">
        <v>45.095829999999999</v>
      </c>
      <c r="C13948" s="2">
        <v>105.9453</v>
      </c>
      <c r="D13948" s="2">
        <v>32.417180000000002</v>
      </c>
      <c r="F13948" s="2">
        <v>14.77849</v>
      </c>
      <c r="G13948" s="2">
        <v>4.9342800000000002</v>
      </c>
      <c r="H13948" s="2">
        <v>5.1271509999999996</v>
      </c>
      <c r="J13948" s="2">
        <v>14.7813</v>
      </c>
      <c r="K13948" s="2">
        <v>1.1826209999999999</v>
      </c>
      <c r="L13948" s="2">
        <v>0.28018399999999999</v>
      </c>
    </row>
    <row r="13949" spans="1:12" x14ac:dyDescent="0.2">
      <c r="A13949" s="2">
        <v>14.782</v>
      </c>
      <c r="B13949" s="2">
        <v>45.148420000000002</v>
      </c>
      <c r="C13949" s="2">
        <v>105.9267</v>
      </c>
      <c r="D13949" s="2">
        <v>32.51679</v>
      </c>
      <c r="F13949" s="2">
        <v>14.77919</v>
      </c>
      <c r="G13949" s="2">
        <v>4.9428330000000003</v>
      </c>
      <c r="H13949" s="2">
        <v>5.136711</v>
      </c>
      <c r="J13949" s="2">
        <v>14.782</v>
      </c>
      <c r="K13949" s="2">
        <v>1.1821189999999999</v>
      </c>
      <c r="L13949" s="2">
        <v>0.28036100000000003</v>
      </c>
    </row>
    <row r="13950" spans="1:12" x14ac:dyDescent="0.2">
      <c r="A13950" s="2">
        <v>14.7827</v>
      </c>
      <c r="B13950" s="2">
        <v>45.202179999999998</v>
      </c>
      <c r="C13950" s="2">
        <v>105.9084</v>
      </c>
      <c r="D13950" s="2">
        <v>32.616500000000002</v>
      </c>
      <c r="F13950" s="2">
        <v>14.77989</v>
      </c>
      <c r="G13950" s="2">
        <v>4.9513239999999996</v>
      </c>
      <c r="H13950" s="2">
        <v>5.1455380000000002</v>
      </c>
      <c r="J13950" s="2">
        <v>14.7827</v>
      </c>
      <c r="K13950" s="2">
        <v>1.1821170000000001</v>
      </c>
      <c r="L13950" s="2">
        <v>0.28026200000000001</v>
      </c>
    </row>
    <row r="13951" spans="1:12" x14ac:dyDescent="0.2">
      <c r="A13951" s="2">
        <v>14.7834</v>
      </c>
      <c r="B13951" s="2">
        <v>45.256079999999997</v>
      </c>
      <c r="C13951" s="2">
        <v>105.89060000000001</v>
      </c>
      <c r="D13951" s="2">
        <v>32.717680000000001</v>
      </c>
      <c r="F13951" s="2">
        <v>14.7806</v>
      </c>
      <c r="G13951" s="2">
        <v>4.9597550000000004</v>
      </c>
      <c r="H13951" s="2">
        <v>5.154388</v>
      </c>
      <c r="J13951" s="2">
        <v>14.7834</v>
      </c>
      <c r="K13951" s="2">
        <v>1.1823349999999999</v>
      </c>
      <c r="L13951" s="2">
        <v>0.28094000000000002</v>
      </c>
    </row>
    <row r="13952" spans="1:12" x14ac:dyDescent="0.2">
      <c r="A13952" s="2">
        <v>14.7841</v>
      </c>
      <c r="B13952" s="2">
        <v>45.310130000000001</v>
      </c>
      <c r="C13952" s="2">
        <v>105.87220000000001</v>
      </c>
      <c r="D13952" s="2">
        <v>32.819980000000001</v>
      </c>
      <c r="F13952" s="2">
        <v>14.7813</v>
      </c>
      <c r="G13952" s="2">
        <v>4.9680859999999996</v>
      </c>
      <c r="H13952" s="2">
        <v>5.1637500000000003</v>
      </c>
      <c r="J13952" s="2">
        <v>14.7841</v>
      </c>
      <c r="K13952" s="2">
        <v>1.182253</v>
      </c>
      <c r="L13952" s="2">
        <v>0.28156599999999998</v>
      </c>
    </row>
    <row r="13953" spans="1:12" x14ac:dyDescent="0.2">
      <c r="A13953" s="2">
        <v>14.784800000000001</v>
      </c>
      <c r="B13953" s="2">
        <v>45.363639999999997</v>
      </c>
      <c r="C13953" s="2">
        <v>105.85339999999999</v>
      </c>
      <c r="D13953" s="2">
        <v>32.922150000000002</v>
      </c>
      <c r="F13953" s="2">
        <v>14.782</v>
      </c>
      <c r="G13953" s="2">
        <v>4.9767679999999999</v>
      </c>
      <c r="H13953" s="2">
        <v>5.1741640000000002</v>
      </c>
      <c r="J13953" s="2">
        <v>14.784800000000001</v>
      </c>
      <c r="K13953" s="2">
        <v>1.18218</v>
      </c>
      <c r="L13953" s="2">
        <v>0.281113</v>
      </c>
    </row>
    <row r="13954" spans="1:12" x14ac:dyDescent="0.2">
      <c r="A13954" s="2">
        <v>14.78551</v>
      </c>
      <c r="B13954" s="2">
        <v>45.41733</v>
      </c>
      <c r="C13954" s="2">
        <v>105.83410000000001</v>
      </c>
      <c r="D13954" s="2">
        <v>33.023850000000003</v>
      </c>
      <c r="F13954" s="2">
        <v>14.7827</v>
      </c>
      <c r="G13954" s="2">
        <v>4.9851299999999998</v>
      </c>
      <c r="H13954" s="2">
        <v>5.1839979999999999</v>
      </c>
      <c r="J13954" s="2">
        <v>14.78551</v>
      </c>
      <c r="K13954" s="2">
        <v>1.182056</v>
      </c>
      <c r="L13954" s="2">
        <v>0.28117599999999998</v>
      </c>
    </row>
    <row r="13955" spans="1:12" x14ac:dyDescent="0.2">
      <c r="A13955" s="2">
        <v>14.786210000000001</v>
      </c>
      <c r="B13955" s="2">
        <v>45.471150000000002</v>
      </c>
      <c r="C13955" s="2">
        <v>105.8142</v>
      </c>
      <c r="D13955" s="2">
        <v>33.126919999999998</v>
      </c>
      <c r="F13955" s="2">
        <v>14.7834</v>
      </c>
      <c r="G13955" s="2">
        <v>4.9935150000000004</v>
      </c>
      <c r="H13955" s="2">
        <v>5.1933819999999997</v>
      </c>
      <c r="J13955" s="2">
        <v>14.786210000000001</v>
      </c>
      <c r="K13955" s="2">
        <v>1.1822429999999999</v>
      </c>
      <c r="L13955" s="2">
        <v>0.28140900000000002</v>
      </c>
    </row>
    <row r="13956" spans="1:12" x14ac:dyDescent="0.2">
      <c r="A13956" s="2">
        <v>14.786910000000001</v>
      </c>
      <c r="B13956" s="2">
        <v>45.525210000000001</v>
      </c>
      <c r="C13956" s="2">
        <v>105.7944</v>
      </c>
      <c r="D13956" s="2">
        <v>33.230289999999997</v>
      </c>
      <c r="F13956" s="2">
        <v>14.7841</v>
      </c>
      <c r="G13956" s="2">
        <v>5.0022739999999999</v>
      </c>
      <c r="H13956" s="2">
        <v>5.2028499999999998</v>
      </c>
      <c r="J13956" s="2">
        <v>14.786910000000001</v>
      </c>
      <c r="K13956" s="2">
        <v>1.182339</v>
      </c>
      <c r="L13956" s="2">
        <v>0.281607</v>
      </c>
    </row>
    <row r="13957" spans="1:12" x14ac:dyDescent="0.2">
      <c r="A13957" s="2">
        <v>14.787610000000001</v>
      </c>
      <c r="B13957" s="2">
        <v>45.58014</v>
      </c>
      <c r="C13957" s="2">
        <v>105.7741</v>
      </c>
      <c r="D13957" s="2">
        <v>33.332940000000001</v>
      </c>
      <c r="F13957" s="2">
        <v>14.784800000000001</v>
      </c>
      <c r="G13957" s="2">
        <v>5.0109250000000003</v>
      </c>
      <c r="H13957" s="2">
        <v>5.212593</v>
      </c>
      <c r="J13957" s="2">
        <v>14.787610000000001</v>
      </c>
      <c r="K13957" s="2">
        <v>1.1822109999999999</v>
      </c>
      <c r="L13957" s="2">
        <v>0.28176699999999999</v>
      </c>
    </row>
    <row r="13958" spans="1:12" x14ac:dyDescent="0.2">
      <c r="A13958" s="2">
        <v>14.788309999999999</v>
      </c>
      <c r="B13958" s="2">
        <v>45.634610000000002</v>
      </c>
      <c r="C13958" s="2">
        <v>105.75320000000001</v>
      </c>
      <c r="D13958" s="2">
        <v>33.436610000000002</v>
      </c>
      <c r="F13958" s="2">
        <v>14.78551</v>
      </c>
      <c r="G13958" s="2">
        <v>5.0192569999999996</v>
      </c>
      <c r="H13958" s="2">
        <v>5.2225570000000001</v>
      </c>
      <c r="J13958" s="2">
        <v>14.788309999999999</v>
      </c>
      <c r="K13958" s="2">
        <v>1.182037</v>
      </c>
      <c r="L13958" s="2">
        <v>0.28192400000000001</v>
      </c>
    </row>
    <row r="13959" spans="1:12" x14ac:dyDescent="0.2">
      <c r="A13959" s="2">
        <v>14.789009999999999</v>
      </c>
      <c r="B13959" s="2">
        <v>45.689059999999998</v>
      </c>
      <c r="C13959" s="2">
        <v>105.73220000000001</v>
      </c>
      <c r="D13959" s="2">
        <v>33.540689999999998</v>
      </c>
      <c r="F13959" s="2">
        <v>14.786210000000001</v>
      </c>
      <c r="G13959" s="2">
        <v>5.027412</v>
      </c>
      <c r="H13959" s="2">
        <v>5.2325670000000004</v>
      </c>
      <c r="J13959" s="2">
        <v>14.789009999999999</v>
      </c>
      <c r="K13959" s="2">
        <v>1.1817660000000001</v>
      </c>
      <c r="L13959" s="2">
        <v>0.282086</v>
      </c>
    </row>
    <row r="13960" spans="1:12" x14ac:dyDescent="0.2">
      <c r="A13960" s="2">
        <v>14.789709999999999</v>
      </c>
      <c r="B13960" s="2">
        <v>45.743670000000002</v>
      </c>
      <c r="C13960" s="2">
        <v>105.71080000000001</v>
      </c>
      <c r="D13960" s="2">
        <v>33.644979999999997</v>
      </c>
      <c r="F13960" s="2">
        <v>14.786910000000001</v>
      </c>
      <c r="G13960" s="2">
        <v>5.0361180000000001</v>
      </c>
      <c r="H13960" s="2">
        <v>5.2424619999999997</v>
      </c>
      <c r="J13960" s="2">
        <v>14.789709999999999</v>
      </c>
      <c r="K13960" s="2">
        <v>1.181192</v>
      </c>
      <c r="L13960" s="2">
        <v>0.28180899999999998</v>
      </c>
    </row>
    <row r="13961" spans="1:12" x14ac:dyDescent="0.2">
      <c r="A13961" s="2">
        <v>14.790419999999999</v>
      </c>
      <c r="B13961" s="2">
        <v>45.798900000000003</v>
      </c>
      <c r="C13961" s="2">
        <v>105.6891</v>
      </c>
      <c r="D13961" s="2">
        <v>33.748959999999997</v>
      </c>
      <c r="F13961" s="2">
        <v>14.787610000000001</v>
      </c>
      <c r="G13961" s="2">
        <v>5.0449830000000002</v>
      </c>
      <c r="H13961" s="2">
        <v>5.2521740000000001</v>
      </c>
      <c r="J13961" s="2">
        <v>14.790419999999999</v>
      </c>
      <c r="K13961" s="2">
        <v>1.1808989999999999</v>
      </c>
      <c r="L13961" s="2">
        <v>0.28167799999999998</v>
      </c>
    </row>
    <row r="13962" spans="1:12" x14ac:dyDescent="0.2">
      <c r="A13962" s="2">
        <v>14.791119999999999</v>
      </c>
      <c r="B13962" s="2">
        <v>45.853540000000002</v>
      </c>
      <c r="C13962" s="2">
        <v>105.66759999999999</v>
      </c>
      <c r="D13962" s="2">
        <v>33.851930000000003</v>
      </c>
      <c r="F13962" s="2">
        <v>14.788309999999999</v>
      </c>
      <c r="G13962" s="2">
        <v>5.053642</v>
      </c>
      <c r="H13962" s="2">
        <v>5.2625580000000003</v>
      </c>
      <c r="J13962" s="2">
        <v>14.791119999999999</v>
      </c>
      <c r="K13962" s="2">
        <v>1.1806540000000001</v>
      </c>
      <c r="L13962" s="2">
        <v>0.28149400000000002</v>
      </c>
    </row>
    <row r="13963" spans="1:12" x14ac:dyDescent="0.2">
      <c r="A13963" s="2">
        <v>14.79182</v>
      </c>
      <c r="B13963" s="2">
        <v>45.908639999999998</v>
      </c>
      <c r="C13963" s="2">
        <v>105.646</v>
      </c>
      <c r="D13963" s="2">
        <v>33.955950000000001</v>
      </c>
      <c r="F13963" s="2">
        <v>14.789009999999999</v>
      </c>
      <c r="G13963" s="2">
        <v>5.0629650000000002</v>
      </c>
      <c r="H13963" s="2">
        <v>5.2728270000000004</v>
      </c>
      <c r="J13963" s="2">
        <v>14.79182</v>
      </c>
      <c r="K13963" s="2">
        <v>1.180393</v>
      </c>
      <c r="L13963" s="2">
        <v>0.28142899999999998</v>
      </c>
    </row>
    <row r="13964" spans="1:12" x14ac:dyDescent="0.2">
      <c r="A13964" s="2">
        <v>14.79252</v>
      </c>
      <c r="B13964" s="2">
        <v>45.96311</v>
      </c>
      <c r="C13964" s="2">
        <v>105.6236</v>
      </c>
      <c r="D13964" s="2">
        <v>34.060389999999998</v>
      </c>
      <c r="F13964" s="2">
        <v>14.789709999999999</v>
      </c>
      <c r="G13964" s="2">
        <v>5.0724559999999999</v>
      </c>
      <c r="H13964" s="2">
        <v>5.2829509999999997</v>
      </c>
      <c r="J13964" s="2">
        <v>14.79252</v>
      </c>
      <c r="K13964" s="2">
        <v>1.180466</v>
      </c>
      <c r="L13964" s="2">
        <v>0.28171299999999999</v>
      </c>
    </row>
    <row r="13965" spans="1:12" x14ac:dyDescent="0.2">
      <c r="A13965" s="2">
        <v>14.79322</v>
      </c>
      <c r="B13965" s="2">
        <v>46.018340000000002</v>
      </c>
      <c r="C13965" s="2">
        <v>105.60120000000001</v>
      </c>
      <c r="D13965" s="2">
        <v>34.164659999999998</v>
      </c>
      <c r="F13965" s="2">
        <v>14.790419999999999</v>
      </c>
      <c r="G13965" s="2">
        <v>5.0815729999999997</v>
      </c>
      <c r="H13965" s="2">
        <v>5.2934489999999998</v>
      </c>
      <c r="J13965" s="2">
        <v>14.79322</v>
      </c>
      <c r="K13965" s="2">
        <v>1.1805969999999999</v>
      </c>
      <c r="L13965" s="2">
        <v>0.28169899999999998</v>
      </c>
    </row>
    <row r="13966" spans="1:12" x14ac:dyDescent="0.2">
      <c r="A13966" s="2">
        <v>14.79392</v>
      </c>
      <c r="B13966" s="2">
        <v>46.073560000000001</v>
      </c>
      <c r="C13966" s="2">
        <v>105.57899999999999</v>
      </c>
      <c r="D13966" s="2">
        <v>34.268949999999997</v>
      </c>
      <c r="F13966" s="2">
        <v>14.791119999999999</v>
      </c>
      <c r="G13966" s="2">
        <v>5.0905300000000002</v>
      </c>
      <c r="H13966" s="2">
        <v>5.3038480000000003</v>
      </c>
      <c r="J13966" s="2">
        <v>14.79392</v>
      </c>
      <c r="K13966" s="2">
        <v>1.180374</v>
      </c>
      <c r="L13966" s="2">
        <v>0.28150900000000001</v>
      </c>
    </row>
    <row r="13967" spans="1:12" x14ac:dyDescent="0.2">
      <c r="A13967" s="2">
        <v>14.79462</v>
      </c>
      <c r="B13967" s="2">
        <v>46.129269999999998</v>
      </c>
      <c r="C13967" s="2">
        <v>105.5557</v>
      </c>
      <c r="D13967" s="2">
        <v>34.373429999999999</v>
      </c>
      <c r="F13967" s="2">
        <v>14.79182</v>
      </c>
      <c r="G13967" s="2">
        <v>5.0996319999999997</v>
      </c>
      <c r="H13967" s="2">
        <v>5.3141170000000004</v>
      </c>
      <c r="J13967" s="2">
        <v>14.79462</v>
      </c>
      <c r="K13967" s="2">
        <v>1.179619</v>
      </c>
      <c r="L13967" s="2">
        <v>0.28167500000000001</v>
      </c>
    </row>
    <row r="13968" spans="1:12" x14ac:dyDescent="0.2">
      <c r="A13968" s="2">
        <v>14.79532</v>
      </c>
      <c r="B13968" s="2">
        <v>46.184989999999999</v>
      </c>
      <c r="C13968" s="2">
        <v>105.5325</v>
      </c>
      <c r="D13968" s="2">
        <v>34.478140000000003</v>
      </c>
      <c r="F13968" s="2">
        <v>14.79252</v>
      </c>
      <c r="G13968" s="2">
        <v>5.1087420000000003</v>
      </c>
      <c r="H13968" s="2">
        <v>5.3245849999999999</v>
      </c>
      <c r="J13968" s="2">
        <v>14.79532</v>
      </c>
      <c r="K13968" s="2">
        <v>1.17919</v>
      </c>
      <c r="L13968" s="2">
        <v>0.28140900000000002</v>
      </c>
    </row>
    <row r="13969" spans="1:12" x14ac:dyDescent="0.2">
      <c r="A13969" s="2">
        <v>14.79603</v>
      </c>
      <c r="B13969" s="2">
        <v>46.240430000000003</v>
      </c>
      <c r="C13969" s="2">
        <v>105.5094</v>
      </c>
      <c r="D13969" s="2">
        <v>34.582709999999999</v>
      </c>
      <c r="F13969" s="2">
        <v>14.79322</v>
      </c>
      <c r="G13969" s="2">
        <v>5.1179119999999996</v>
      </c>
      <c r="H13969" s="2">
        <v>5.3353270000000004</v>
      </c>
      <c r="J13969" s="2">
        <v>14.79603</v>
      </c>
      <c r="K13969" s="2">
        <v>1.1791739999999999</v>
      </c>
      <c r="L13969" s="2">
        <v>0.28185399999999999</v>
      </c>
    </row>
    <row r="13970" spans="1:12" x14ac:dyDescent="0.2">
      <c r="A13970" s="2">
        <v>14.79673</v>
      </c>
      <c r="B13970" s="2">
        <v>46.296419999999998</v>
      </c>
      <c r="C13970" s="2">
        <v>105.4859</v>
      </c>
      <c r="D13970" s="2">
        <v>34.688049999999997</v>
      </c>
      <c r="F13970" s="2">
        <v>14.79392</v>
      </c>
      <c r="G13970" s="2">
        <v>5.1271509999999996</v>
      </c>
      <c r="H13970" s="2">
        <v>5.3460390000000002</v>
      </c>
      <c r="J13970" s="2">
        <v>14.79673</v>
      </c>
      <c r="K13970" s="2">
        <v>1.1790350000000001</v>
      </c>
      <c r="L13970" s="2">
        <v>0.28210000000000002</v>
      </c>
    </row>
    <row r="13971" spans="1:12" x14ac:dyDescent="0.2">
      <c r="A13971" s="2">
        <v>14.79743</v>
      </c>
      <c r="B13971" s="2">
        <v>46.353209999999997</v>
      </c>
      <c r="C13971" s="2">
        <v>105.46259999999999</v>
      </c>
      <c r="D13971" s="2">
        <v>34.792900000000003</v>
      </c>
      <c r="F13971" s="2">
        <v>14.79462</v>
      </c>
      <c r="G13971" s="2">
        <v>5.136711</v>
      </c>
      <c r="H13971" s="2">
        <v>5.3565440000000004</v>
      </c>
      <c r="J13971" s="2">
        <v>14.79743</v>
      </c>
      <c r="K13971" s="2">
        <v>1.1790620000000001</v>
      </c>
      <c r="L13971" s="2">
        <v>0.28195100000000001</v>
      </c>
    </row>
    <row r="13972" spans="1:12" x14ac:dyDescent="0.2">
      <c r="A13972" s="2">
        <v>14.79813</v>
      </c>
      <c r="B13972" s="2">
        <v>46.408259999999999</v>
      </c>
      <c r="C13972" s="2">
        <v>105.43859999999999</v>
      </c>
      <c r="D13972" s="2">
        <v>34.897750000000002</v>
      </c>
      <c r="F13972" s="2">
        <v>14.79532</v>
      </c>
      <c r="G13972" s="2">
        <v>5.1455380000000002</v>
      </c>
      <c r="H13972" s="2">
        <v>5.3672180000000003</v>
      </c>
      <c r="J13972" s="2">
        <v>14.79813</v>
      </c>
      <c r="K13972" s="2">
        <v>1.1790309999999999</v>
      </c>
      <c r="L13972" s="2">
        <v>0.28213899999999997</v>
      </c>
    </row>
    <row r="13973" spans="1:12" x14ac:dyDescent="0.2">
      <c r="A13973" s="2">
        <v>14.798830000000001</v>
      </c>
      <c r="B13973" s="2">
        <v>46.459499999999998</v>
      </c>
      <c r="C13973" s="2">
        <v>105.41459999999999</v>
      </c>
      <c r="D13973" s="2">
        <v>35.002920000000003</v>
      </c>
      <c r="F13973" s="2">
        <v>14.79603</v>
      </c>
      <c r="G13973" s="2">
        <v>5.154388</v>
      </c>
      <c r="H13973" s="2">
        <v>5.3778990000000002</v>
      </c>
      <c r="J13973" s="2">
        <v>14.798830000000001</v>
      </c>
      <c r="K13973" s="2">
        <v>1.1790369999999999</v>
      </c>
      <c r="L13973" s="2">
        <v>0.28231800000000001</v>
      </c>
    </row>
    <row r="13974" spans="1:12" x14ac:dyDescent="0.2">
      <c r="A13974" s="2">
        <v>14.799530000000001</v>
      </c>
      <c r="B13974" s="2">
        <v>46.507939999999998</v>
      </c>
      <c r="C13974" s="2">
        <v>105.39</v>
      </c>
      <c r="D13974" s="2">
        <v>35.108269999999997</v>
      </c>
      <c r="F13974" s="2">
        <v>14.79673</v>
      </c>
      <c r="G13974" s="2">
        <v>5.1637500000000003</v>
      </c>
      <c r="H13974" s="2">
        <v>5.3884049999999997</v>
      </c>
      <c r="J13974" s="2">
        <v>14.799530000000001</v>
      </c>
      <c r="K13974" s="2">
        <v>1.1786190000000001</v>
      </c>
      <c r="L13974" s="2">
        <v>0.281887</v>
      </c>
    </row>
    <row r="13975" spans="1:12" x14ac:dyDescent="0.2">
      <c r="A13975" s="2">
        <v>14.800230000000001</v>
      </c>
      <c r="B13975" s="2">
        <v>46.559429999999999</v>
      </c>
      <c r="C13975" s="2">
        <v>105.3647</v>
      </c>
      <c r="D13975" s="2">
        <v>35.213700000000003</v>
      </c>
      <c r="F13975" s="2">
        <v>14.79743</v>
      </c>
      <c r="G13975" s="2">
        <v>5.1741640000000002</v>
      </c>
      <c r="H13975" s="2">
        <v>5.399254</v>
      </c>
      <c r="J13975" s="2">
        <v>14.800230000000001</v>
      </c>
      <c r="K13975" s="2">
        <v>1.178356</v>
      </c>
      <c r="L13975" s="2">
        <v>0.28168300000000002</v>
      </c>
    </row>
    <row r="13976" spans="1:12" x14ac:dyDescent="0.2">
      <c r="A13976" s="2">
        <v>14.800940000000001</v>
      </c>
      <c r="B13976" s="2">
        <v>46.614139999999999</v>
      </c>
      <c r="C13976" s="2">
        <v>105.33880000000001</v>
      </c>
      <c r="D13976" s="2">
        <v>35.318300000000001</v>
      </c>
      <c r="F13976" s="2">
        <v>14.79813</v>
      </c>
      <c r="G13976" s="2">
        <v>5.1839979999999999</v>
      </c>
      <c r="H13976" s="2">
        <v>5.4097439999999999</v>
      </c>
      <c r="J13976" s="2">
        <v>14.800940000000001</v>
      </c>
      <c r="K13976" s="2">
        <v>1.17852</v>
      </c>
      <c r="L13976" s="2">
        <v>0.28212500000000001</v>
      </c>
    </row>
    <row r="13977" spans="1:12" x14ac:dyDescent="0.2">
      <c r="A13977" s="2">
        <v>14.801640000000001</v>
      </c>
      <c r="B13977" s="2">
        <v>46.669029999999999</v>
      </c>
      <c r="C13977" s="2">
        <v>105.3126</v>
      </c>
      <c r="D13977" s="2">
        <v>35.42333</v>
      </c>
      <c r="F13977" s="2">
        <v>14.798830000000001</v>
      </c>
      <c r="G13977" s="2">
        <v>5.1933819999999997</v>
      </c>
      <c r="H13977" s="2">
        <v>5.4203109999999999</v>
      </c>
      <c r="J13977" s="2">
        <v>14.801640000000001</v>
      </c>
      <c r="K13977" s="2">
        <v>1.178547</v>
      </c>
      <c r="L13977" s="2">
        <v>0.28292899999999999</v>
      </c>
    </row>
    <row r="13978" spans="1:12" x14ac:dyDescent="0.2">
      <c r="A13978" s="2">
        <v>14.802339999999999</v>
      </c>
      <c r="B13978" s="2">
        <v>46.72504</v>
      </c>
      <c r="C13978" s="2">
        <v>105.28660000000001</v>
      </c>
      <c r="D13978" s="2">
        <v>35.52901</v>
      </c>
      <c r="F13978" s="2">
        <v>14.799530000000001</v>
      </c>
      <c r="G13978" s="2">
        <v>5.2028499999999998</v>
      </c>
      <c r="H13978" s="2">
        <v>5.4313200000000004</v>
      </c>
      <c r="J13978" s="2">
        <v>14.802339999999999</v>
      </c>
      <c r="K13978" s="2">
        <v>1.1783710000000001</v>
      </c>
      <c r="L13978" s="2">
        <v>0.28364899999999998</v>
      </c>
    </row>
    <row r="13979" spans="1:12" x14ac:dyDescent="0.2">
      <c r="A13979" s="2">
        <v>14.803039999999999</v>
      </c>
      <c r="B13979" s="2">
        <v>46.781619999999997</v>
      </c>
      <c r="C13979" s="2">
        <v>105.2604</v>
      </c>
      <c r="D13979" s="2">
        <v>35.63588</v>
      </c>
      <c r="F13979" s="2">
        <v>14.800230000000001</v>
      </c>
      <c r="G13979" s="2">
        <v>5.212593</v>
      </c>
      <c r="H13979" s="2">
        <v>5.442329</v>
      </c>
      <c r="J13979" s="2">
        <v>14.803039999999999</v>
      </c>
      <c r="K13979" s="2">
        <v>1.1783049999999999</v>
      </c>
      <c r="L13979" s="2">
        <v>0.28395900000000002</v>
      </c>
    </row>
    <row r="13980" spans="1:12" x14ac:dyDescent="0.2">
      <c r="A13980" s="2">
        <v>14.803739999999999</v>
      </c>
      <c r="B13980" s="2">
        <v>46.838099999999997</v>
      </c>
      <c r="C13980" s="2">
        <v>105.2334</v>
      </c>
      <c r="D13980" s="2">
        <v>35.742420000000003</v>
      </c>
      <c r="F13980" s="2">
        <v>14.800940000000001</v>
      </c>
      <c r="G13980" s="2">
        <v>5.2225570000000001</v>
      </c>
      <c r="H13980" s="2">
        <v>5.4531780000000003</v>
      </c>
      <c r="J13980" s="2">
        <v>14.803739999999999</v>
      </c>
      <c r="K13980" s="2">
        <v>1.178552</v>
      </c>
      <c r="L13980" s="2">
        <v>0.28479100000000002</v>
      </c>
    </row>
    <row r="13981" spans="1:12" x14ac:dyDescent="0.2">
      <c r="A13981" s="2">
        <v>14.80444</v>
      </c>
      <c r="B13981" s="2">
        <v>46.894539999999999</v>
      </c>
      <c r="C13981" s="2">
        <v>105.2058</v>
      </c>
      <c r="D13981" s="2">
        <v>35.849739999999997</v>
      </c>
      <c r="F13981" s="2">
        <v>14.801640000000001</v>
      </c>
      <c r="G13981" s="2">
        <v>5.2325670000000004</v>
      </c>
      <c r="H13981" s="2">
        <v>5.4631420000000004</v>
      </c>
      <c r="J13981" s="2">
        <v>14.80444</v>
      </c>
      <c r="K13981" s="2">
        <v>1.1780470000000001</v>
      </c>
      <c r="L13981" s="2">
        <v>0.28553800000000001</v>
      </c>
    </row>
    <row r="13982" spans="1:12" x14ac:dyDescent="0.2">
      <c r="A13982" s="2">
        <v>14.80514</v>
      </c>
      <c r="B13982" s="2">
        <v>46.951039999999999</v>
      </c>
      <c r="C13982" s="2">
        <v>105.1781</v>
      </c>
      <c r="D13982" s="2">
        <v>35.957810000000002</v>
      </c>
      <c r="F13982" s="2">
        <v>14.802339999999999</v>
      </c>
      <c r="G13982" s="2">
        <v>5.2424619999999997</v>
      </c>
      <c r="H13982" s="2">
        <v>5.4739000000000004</v>
      </c>
      <c r="J13982" s="2">
        <v>14.80514</v>
      </c>
      <c r="K13982" s="2">
        <v>1.1773990000000001</v>
      </c>
      <c r="L13982" s="2">
        <v>0.28651900000000002</v>
      </c>
    </row>
    <row r="13983" spans="1:12" x14ac:dyDescent="0.2">
      <c r="A13983" s="2">
        <v>14.80585</v>
      </c>
      <c r="B13983" s="2">
        <v>47.007730000000002</v>
      </c>
      <c r="C13983" s="2">
        <v>105.1508</v>
      </c>
      <c r="D13983" s="2">
        <v>36.066780000000001</v>
      </c>
      <c r="F13983" s="2">
        <v>14.803039999999999</v>
      </c>
      <c r="G13983" s="2">
        <v>5.2521740000000001</v>
      </c>
      <c r="H13983" s="2">
        <v>5.4852220000000003</v>
      </c>
      <c r="J13983" s="2">
        <v>14.80585</v>
      </c>
      <c r="K13983" s="2">
        <v>1.176887</v>
      </c>
      <c r="L13983" s="2">
        <v>0.286744</v>
      </c>
    </row>
    <row r="13984" spans="1:12" x14ac:dyDescent="0.2">
      <c r="A13984" s="2">
        <v>14.80655</v>
      </c>
      <c r="B13984" s="2">
        <v>47.064830000000001</v>
      </c>
      <c r="C13984" s="2">
        <v>105.12309999999999</v>
      </c>
      <c r="D13984" s="2">
        <v>36.175319999999999</v>
      </c>
      <c r="F13984" s="2">
        <v>14.803739999999999</v>
      </c>
      <c r="G13984" s="2">
        <v>5.2625580000000003</v>
      </c>
      <c r="H13984" s="2">
        <v>5.4967879999999996</v>
      </c>
      <c r="J13984" s="2">
        <v>14.80655</v>
      </c>
      <c r="K13984" s="2">
        <v>1.176245</v>
      </c>
      <c r="L13984" s="2">
        <v>0.28705000000000003</v>
      </c>
    </row>
    <row r="13985" spans="1:12" x14ac:dyDescent="0.2">
      <c r="A13985" s="2">
        <v>14.80725</v>
      </c>
      <c r="B13985" s="2">
        <v>47.122199999999999</v>
      </c>
      <c r="C13985" s="2">
        <v>105.09520000000001</v>
      </c>
      <c r="D13985" s="2">
        <v>36.281359999999999</v>
      </c>
      <c r="F13985" s="2">
        <v>14.80444</v>
      </c>
      <c r="G13985" s="2">
        <v>5.2728270000000004</v>
      </c>
      <c r="H13985" s="2">
        <v>5.5085300000000004</v>
      </c>
      <c r="J13985" s="2">
        <v>14.80725</v>
      </c>
      <c r="K13985" s="2">
        <v>1.175575</v>
      </c>
      <c r="L13985" s="2">
        <v>0.28745599999999999</v>
      </c>
    </row>
    <row r="13986" spans="1:12" x14ac:dyDescent="0.2">
      <c r="A13986" s="2">
        <v>14.80795</v>
      </c>
      <c r="B13986" s="2">
        <v>47.179119999999998</v>
      </c>
      <c r="C13986" s="2">
        <v>105.0665</v>
      </c>
      <c r="D13986" s="2">
        <v>36.378709999999998</v>
      </c>
      <c r="F13986" s="2">
        <v>14.80514</v>
      </c>
      <c r="G13986" s="2">
        <v>5.2829509999999997</v>
      </c>
      <c r="H13986" s="2">
        <v>5.5201950000000002</v>
      </c>
      <c r="J13986" s="2">
        <v>14.80795</v>
      </c>
      <c r="K13986" s="2">
        <v>1.175262</v>
      </c>
      <c r="L13986" s="2">
        <v>0.28753899999999999</v>
      </c>
    </row>
    <row r="13987" spans="1:12" x14ac:dyDescent="0.2">
      <c r="A13987" s="2">
        <v>14.80865</v>
      </c>
      <c r="B13987" s="2">
        <v>47.235669999999999</v>
      </c>
      <c r="C13987" s="2">
        <v>105.0381</v>
      </c>
      <c r="D13987" s="2">
        <v>36.475900000000003</v>
      </c>
      <c r="F13987" s="2">
        <v>14.80585</v>
      </c>
      <c r="G13987" s="2">
        <v>5.2934489999999998</v>
      </c>
      <c r="H13987" s="2">
        <v>5.5321660000000001</v>
      </c>
      <c r="J13987" s="2">
        <v>14.80865</v>
      </c>
      <c r="K13987" s="2">
        <v>1.174911</v>
      </c>
      <c r="L13987" s="2">
        <v>0.28769800000000001</v>
      </c>
    </row>
    <row r="13988" spans="1:12" x14ac:dyDescent="0.2">
      <c r="A13988" s="2">
        <v>14.80935</v>
      </c>
      <c r="B13988" s="2">
        <v>47.292389999999997</v>
      </c>
      <c r="C13988" s="2">
        <v>105.0097</v>
      </c>
      <c r="D13988" s="2">
        <v>36.579090000000001</v>
      </c>
      <c r="F13988" s="2">
        <v>14.80655</v>
      </c>
      <c r="G13988" s="2">
        <v>5.3038480000000003</v>
      </c>
      <c r="H13988" s="2">
        <v>5.5442200000000001</v>
      </c>
      <c r="J13988" s="2">
        <v>14.80935</v>
      </c>
      <c r="K13988" s="2">
        <v>1.1745300000000001</v>
      </c>
      <c r="L13988" s="2">
        <v>0.28780299999999998</v>
      </c>
    </row>
    <row r="13989" spans="1:12" x14ac:dyDescent="0.2">
      <c r="A13989" s="2">
        <v>14.81005</v>
      </c>
      <c r="B13989" s="2">
        <v>47.349110000000003</v>
      </c>
      <c r="C13989" s="2">
        <v>104.9811</v>
      </c>
      <c r="D13989" s="2">
        <v>36.68676</v>
      </c>
      <c r="F13989" s="2">
        <v>14.80725</v>
      </c>
      <c r="G13989" s="2">
        <v>5.3141170000000004</v>
      </c>
      <c r="H13989" s="2">
        <v>5.5562589999999998</v>
      </c>
      <c r="J13989" s="2">
        <v>14.81005</v>
      </c>
      <c r="K13989" s="2">
        <v>1.174307</v>
      </c>
      <c r="L13989" s="2">
        <v>0.287964</v>
      </c>
    </row>
    <row r="13990" spans="1:12" x14ac:dyDescent="0.2">
      <c r="A13990" s="2">
        <v>14.81076</v>
      </c>
      <c r="B13990" s="2">
        <v>47.406689999999998</v>
      </c>
      <c r="C13990" s="2">
        <v>104.9521</v>
      </c>
      <c r="D13990" s="2">
        <v>36.796349999999997</v>
      </c>
      <c r="F13990" s="2">
        <v>14.80795</v>
      </c>
      <c r="G13990" s="2">
        <v>5.3245849999999999</v>
      </c>
      <c r="H13990" s="2">
        <v>5.5683439999999997</v>
      </c>
      <c r="J13990" s="2">
        <v>14.81076</v>
      </c>
      <c r="K13990" s="2">
        <v>1.1739520000000001</v>
      </c>
      <c r="L13990" s="2">
        <v>0.28872799999999998</v>
      </c>
    </row>
    <row r="13991" spans="1:12" x14ac:dyDescent="0.2">
      <c r="A13991" s="2">
        <v>14.81146</v>
      </c>
      <c r="B13991" s="2">
        <v>47.464039999999997</v>
      </c>
      <c r="C13991" s="2">
        <v>104.923</v>
      </c>
      <c r="D13991" s="2">
        <v>36.905929999999998</v>
      </c>
      <c r="F13991" s="2">
        <v>14.80865</v>
      </c>
      <c r="G13991" s="2">
        <v>5.3353270000000004</v>
      </c>
      <c r="H13991" s="2">
        <v>5.5806120000000004</v>
      </c>
      <c r="J13991" s="2">
        <v>14.81146</v>
      </c>
      <c r="K13991" s="2">
        <v>1.17367</v>
      </c>
      <c r="L13991" s="2">
        <v>0.28920699999999999</v>
      </c>
    </row>
    <row r="13992" spans="1:12" x14ac:dyDescent="0.2">
      <c r="A13992" s="2">
        <v>14.81216</v>
      </c>
      <c r="B13992" s="2">
        <v>47.522089999999999</v>
      </c>
      <c r="C13992" s="2">
        <v>104.8938</v>
      </c>
      <c r="D13992" s="2">
        <v>37.015540000000001</v>
      </c>
      <c r="F13992" s="2">
        <v>14.80935</v>
      </c>
      <c r="G13992" s="2">
        <v>5.3460390000000002</v>
      </c>
      <c r="H13992" s="2">
        <v>5.5929260000000003</v>
      </c>
      <c r="J13992" s="2">
        <v>14.81216</v>
      </c>
      <c r="K13992" s="2">
        <v>1.17334</v>
      </c>
      <c r="L13992" s="2">
        <v>0.28925499999999998</v>
      </c>
    </row>
    <row r="13993" spans="1:12" x14ac:dyDescent="0.2">
      <c r="A13993" s="2">
        <v>14.812860000000001</v>
      </c>
      <c r="B13993" s="2">
        <v>47.580150000000003</v>
      </c>
      <c r="C13993" s="2">
        <v>104.86450000000001</v>
      </c>
      <c r="D13993" s="2">
        <v>37.125860000000003</v>
      </c>
      <c r="F13993" s="2">
        <v>14.81005</v>
      </c>
      <c r="G13993" s="2">
        <v>5.3565440000000004</v>
      </c>
      <c r="H13993" s="2">
        <v>5.6048970000000002</v>
      </c>
      <c r="J13993" s="2">
        <v>14.812860000000001</v>
      </c>
      <c r="K13993" s="2">
        <v>1.173057</v>
      </c>
      <c r="L13993" s="2">
        <v>0.28913299999999997</v>
      </c>
    </row>
    <row r="13994" spans="1:12" x14ac:dyDescent="0.2">
      <c r="A13994" s="2">
        <v>14.813560000000001</v>
      </c>
      <c r="B13994" s="2">
        <v>47.638759999999998</v>
      </c>
      <c r="C13994" s="2">
        <v>104.8348</v>
      </c>
      <c r="D13994" s="2">
        <v>37.236350000000002</v>
      </c>
      <c r="F13994" s="2">
        <v>14.81076</v>
      </c>
      <c r="G13994" s="2">
        <v>5.3672180000000003</v>
      </c>
      <c r="H13994" s="2">
        <v>5.6171949999999997</v>
      </c>
      <c r="J13994" s="2">
        <v>14.813560000000001</v>
      </c>
      <c r="K13994" s="2">
        <v>1.1727350000000001</v>
      </c>
      <c r="L13994" s="2">
        <v>0.28926000000000002</v>
      </c>
    </row>
    <row r="13995" spans="1:12" x14ac:dyDescent="0.2">
      <c r="A13995" s="2">
        <v>14.814260000000001</v>
      </c>
      <c r="B13995" s="2">
        <v>47.697899999999997</v>
      </c>
      <c r="C13995" s="2">
        <v>104.8044</v>
      </c>
      <c r="D13995" s="2">
        <v>37.347099999999998</v>
      </c>
      <c r="F13995" s="2">
        <v>14.81146</v>
      </c>
      <c r="G13995" s="2">
        <v>5.3778990000000002</v>
      </c>
      <c r="H13995" s="2">
        <v>5.6295320000000002</v>
      </c>
      <c r="J13995" s="2">
        <v>14.814260000000001</v>
      </c>
      <c r="K13995" s="2">
        <v>1.1721509999999999</v>
      </c>
      <c r="L13995" s="2">
        <v>0.29058600000000001</v>
      </c>
    </row>
    <row r="13996" spans="1:12" x14ac:dyDescent="0.2">
      <c r="A13996" s="2">
        <v>14.814959999999999</v>
      </c>
      <c r="B13996" s="2">
        <v>47.757100000000001</v>
      </c>
      <c r="C13996" s="2">
        <v>104.7739</v>
      </c>
      <c r="D13996" s="2">
        <v>37.458759999999998</v>
      </c>
      <c r="F13996" s="2">
        <v>14.81216</v>
      </c>
      <c r="G13996" s="2">
        <v>5.3884049999999997</v>
      </c>
      <c r="H13996" s="2">
        <v>5.6419069999999998</v>
      </c>
      <c r="J13996" s="2">
        <v>14.814959999999999</v>
      </c>
      <c r="K13996" s="2">
        <v>1.171913</v>
      </c>
      <c r="L13996" s="2">
        <v>0.29120099999999999</v>
      </c>
    </row>
    <row r="13997" spans="1:12" x14ac:dyDescent="0.2">
      <c r="A13997" s="2">
        <v>14.815659999999999</v>
      </c>
      <c r="B13997" s="2">
        <v>47.81597</v>
      </c>
      <c r="C13997" s="2">
        <v>104.744</v>
      </c>
      <c r="D13997" s="2">
        <v>37.569769999999998</v>
      </c>
      <c r="F13997" s="2">
        <v>14.812860000000001</v>
      </c>
      <c r="G13997" s="2">
        <v>5.399254</v>
      </c>
      <c r="H13997" s="2">
        <v>5.6545259999999997</v>
      </c>
      <c r="J13997" s="2">
        <v>14.815659999999999</v>
      </c>
      <c r="K13997" s="2">
        <v>1.1719949999999999</v>
      </c>
      <c r="L13997" s="2">
        <v>0.29181699999999999</v>
      </c>
    </row>
    <row r="13998" spans="1:12" x14ac:dyDescent="0.2">
      <c r="A13998" s="2">
        <v>14.816369999999999</v>
      </c>
      <c r="B13998" s="2">
        <v>47.875050000000002</v>
      </c>
      <c r="C13998" s="2">
        <v>104.71339999999999</v>
      </c>
      <c r="D13998" s="2">
        <v>37.680929999999996</v>
      </c>
      <c r="F13998" s="2">
        <v>14.813560000000001</v>
      </c>
      <c r="G13998" s="2">
        <v>5.4097439999999999</v>
      </c>
      <c r="H13998" s="2">
        <v>5.6670530000000001</v>
      </c>
      <c r="J13998" s="2">
        <v>14.816369999999999</v>
      </c>
      <c r="K13998" s="2">
        <v>1.171964</v>
      </c>
      <c r="L13998" s="2">
        <v>0.29223900000000003</v>
      </c>
    </row>
    <row r="13999" spans="1:12" x14ac:dyDescent="0.2">
      <c r="A13999" s="2">
        <v>14.817069999999999</v>
      </c>
      <c r="B13999" s="2">
        <v>47.934489999999997</v>
      </c>
      <c r="C13999" s="2">
        <v>104.6818</v>
      </c>
      <c r="D13999" s="2">
        <v>37.792499999999997</v>
      </c>
      <c r="F13999" s="2">
        <v>14.814260000000001</v>
      </c>
      <c r="G13999" s="2">
        <v>5.4203109999999999</v>
      </c>
      <c r="H13999" s="2">
        <v>5.6794969999999996</v>
      </c>
      <c r="J13999" s="2">
        <v>14.817069999999999</v>
      </c>
      <c r="K13999" s="2">
        <v>1.1721109999999999</v>
      </c>
      <c r="L13999" s="2">
        <v>0.29172199999999998</v>
      </c>
    </row>
    <row r="14000" spans="1:12" x14ac:dyDescent="0.2">
      <c r="A14000" s="2">
        <v>14.817769999999999</v>
      </c>
      <c r="B14000" s="2">
        <v>47.994140000000002</v>
      </c>
      <c r="C14000" s="2">
        <v>104.6493</v>
      </c>
      <c r="D14000" s="2">
        <v>37.904620000000001</v>
      </c>
      <c r="F14000" s="2">
        <v>14.814959999999999</v>
      </c>
      <c r="G14000" s="2">
        <v>5.4313200000000004</v>
      </c>
      <c r="H14000" s="2">
        <v>5.6921229999999996</v>
      </c>
      <c r="J14000" s="2">
        <v>14.817769999999999</v>
      </c>
      <c r="K14000" s="2">
        <v>1.1717759999999999</v>
      </c>
      <c r="L14000" s="2">
        <v>0.29221799999999998</v>
      </c>
    </row>
    <row r="14001" spans="1:12" x14ac:dyDescent="0.2">
      <c r="A14001" s="2">
        <v>14.81847</v>
      </c>
      <c r="B14001" s="2">
        <v>48.053730000000002</v>
      </c>
      <c r="C14001" s="2">
        <v>104.61669999999999</v>
      </c>
      <c r="D14001" s="2">
        <v>38.017119999999998</v>
      </c>
      <c r="F14001" s="2">
        <v>14.815659999999999</v>
      </c>
      <c r="G14001" s="2">
        <v>5.442329</v>
      </c>
      <c r="H14001" s="2">
        <v>5.7056880000000003</v>
      </c>
      <c r="J14001" s="2">
        <v>14.81847</v>
      </c>
      <c r="K14001" s="2">
        <v>1.170938</v>
      </c>
      <c r="L14001" s="2">
        <v>0.29242000000000001</v>
      </c>
    </row>
    <row r="14002" spans="1:12" x14ac:dyDescent="0.2">
      <c r="A14002" s="2">
        <v>14.81917</v>
      </c>
      <c r="B14002" s="2">
        <v>48.112520000000004</v>
      </c>
      <c r="C14002" s="2">
        <v>104.584</v>
      </c>
      <c r="D14002" s="2">
        <v>38.129779999999997</v>
      </c>
      <c r="F14002" s="2">
        <v>14.816369999999999</v>
      </c>
      <c r="G14002" s="2">
        <v>5.4531780000000003</v>
      </c>
      <c r="H14002" s="2">
        <v>5.7194060000000002</v>
      </c>
      <c r="J14002" s="2">
        <v>14.81917</v>
      </c>
      <c r="K14002" s="2">
        <v>1.1702349999999999</v>
      </c>
      <c r="L14002" s="2">
        <v>0.29177199999999998</v>
      </c>
    </row>
    <row r="14003" spans="1:12" x14ac:dyDescent="0.2">
      <c r="A14003" s="2">
        <v>14.81987</v>
      </c>
      <c r="B14003" s="2">
        <v>48.172820000000002</v>
      </c>
      <c r="C14003" s="2">
        <v>104.5514</v>
      </c>
      <c r="D14003" s="2">
        <v>38.243659999999998</v>
      </c>
      <c r="F14003" s="2">
        <v>14.817069999999999</v>
      </c>
      <c r="G14003" s="2">
        <v>5.4631420000000004</v>
      </c>
      <c r="H14003" s="2">
        <v>5.7321090000000003</v>
      </c>
      <c r="J14003" s="2">
        <v>14.81987</v>
      </c>
      <c r="K14003" s="2">
        <v>1.1693549999999999</v>
      </c>
      <c r="L14003" s="2">
        <v>0.29174699999999998</v>
      </c>
    </row>
    <row r="14004" spans="1:12" x14ac:dyDescent="0.2">
      <c r="A14004" s="2">
        <v>14.82057</v>
      </c>
      <c r="B14004" s="2">
        <v>48.23263</v>
      </c>
      <c r="C14004" s="2">
        <v>104.5189</v>
      </c>
      <c r="D14004" s="2">
        <v>38.357489999999999</v>
      </c>
      <c r="F14004" s="2">
        <v>14.817769999999999</v>
      </c>
      <c r="G14004" s="2">
        <v>5.4739000000000004</v>
      </c>
      <c r="H14004" s="2">
        <v>5.7451169999999996</v>
      </c>
      <c r="J14004" s="2">
        <v>14.82057</v>
      </c>
      <c r="K14004" s="2">
        <v>1.1690560000000001</v>
      </c>
      <c r="L14004" s="2">
        <v>0.29186800000000002</v>
      </c>
    </row>
    <row r="14005" spans="1:12" x14ac:dyDescent="0.2">
      <c r="A14005" s="2">
        <v>14.82128</v>
      </c>
      <c r="B14005" s="2">
        <v>48.292850000000001</v>
      </c>
      <c r="C14005" s="2">
        <v>104.486</v>
      </c>
      <c r="D14005" s="2">
        <v>38.471710000000002</v>
      </c>
      <c r="F14005" s="2">
        <v>14.81847</v>
      </c>
      <c r="G14005" s="2">
        <v>5.4852220000000003</v>
      </c>
      <c r="H14005" s="2">
        <v>5.7584689999999998</v>
      </c>
      <c r="J14005" s="2">
        <v>14.82128</v>
      </c>
      <c r="K14005" s="2">
        <v>1.1689130000000001</v>
      </c>
      <c r="L14005" s="2">
        <v>0.2918</v>
      </c>
    </row>
    <row r="14006" spans="1:12" x14ac:dyDescent="0.2">
      <c r="A14006" s="2">
        <v>14.82198</v>
      </c>
      <c r="B14006" s="2">
        <v>48.353409999999997</v>
      </c>
      <c r="C14006" s="2">
        <v>104.4525</v>
      </c>
      <c r="D14006" s="2">
        <v>38.58663</v>
      </c>
      <c r="F14006" s="2">
        <v>14.81917</v>
      </c>
      <c r="G14006" s="2">
        <v>5.4967879999999996</v>
      </c>
      <c r="H14006" s="2">
        <v>5.77182</v>
      </c>
      <c r="J14006" s="2">
        <v>14.82198</v>
      </c>
      <c r="K14006" s="2">
        <v>1.168444</v>
      </c>
      <c r="L14006" s="2">
        <v>0.291437</v>
      </c>
    </row>
    <row r="14007" spans="1:12" x14ac:dyDescent="0.2">
      <c r="A14007" s="2">
        <v>14.82268</v>
      </c>
      <c r="B14007" s="2">
        <v>48.413539999999998</v>
      </c>
      <c r="C14007" s="2">
        <v>104.41970000000001</v>
      </c>
      <c r="D14007" s="2">
        <v>38.700780000000002</v>
      </c>
      <c r="F14007" s="2">
        <v>14.81987</v>
      </c>
      <c r="G14007" s="2">
        <v>5.5085300000000004</v>
      </c>
      <c r="H14007" s="2">
        <v>5.7854539999999997</v>
      </c>
      <c r="J14007" s="2">
        <v>14.82268</v>
      </c>
      <c r="K14007" s="2">
        <v>1.1681269999999999</v>
      </c>
      <c r="L14007" s="2">
        <v>0.29139700000000002</v>
      </c>
    </row>
    <row r="14008" spans="1:12" x14ac:dyDescent="0.2">
      <c r="A14008" s="2">
        <v>14.82338</v>
      </c>
      <c r="B14008" s="2">
        <v>48.474020000000003</v>
      </c>
      <c r="C14008" s="2">
        <v>104.38679999999999</v>
      </c>
      <c r="D14008" s="2">
        <v>38.816270000000003</v>
      </c>
      <c r="F14008" s="2">
        <v>14.82057</v>
      </c>
      <c r="G14008" s="2">
        <v>5.5201950000000002</v>
      </c>
      <c r="H14008" s="2">
        <v>5.798584</v>
      </c>
      <c r="J14008" s="2">
        <v>14.82338</v>
      </c>
      <c r="K14008" s="2">
        <v>1.1679250000000001</v>
      </c>
      <c r="L14008" s="2">
        <v>0.29169899999999999</v>
      </c>
    </row>
    <row r="14009" spans="1:12" x14ac:dyDescent="0.2">
      <c r="A14009" s="2">
        <v>14.82408</v>
      </c>
      <c r="B14009" s="2">
        <v>48.534559999999999</v>
      </c>
      <c r="C14009" s="2">
        <v>104.3556</v>
      </c>
      <c r="D14009" s="2">
        <v>38.932160000000003</v>
      </c>
      <c r="F14009" s="2">
        <v>14.82128</v>
      </c>
      <c r="G14009" s="2">
        <v>5.5321660000000001</v>
      </c>
      <c r="H14009" s="2">
        <v>5.8117140000000003</v>
      </c>
      <c r="J14009" s="2">
        <v>14.82408</v>
      </c>
      <c r="K14009" s="2">
        <v>1.1678770000000001</v>
      </c>
      <c r="L14009" s="2">
        <v>0.29155700000000001</v>
      </c>
    </row>
    <row r="14010" spans="1:12" x14ac:dyDescent="0.2">
      <c r="A14010" s="2">
        <v>14.824780000000001</v>
      </c>
      <c r="B14010" s="2">
        <v>48.59543</v>
      </c>
      <c r="C14010" s="2">
        <v>104.32640000000001</v>
      </c>
      <c r="D14010" s="2">
        <v>39.048079999999999</v>
      </c>
      <c r="F14010" s="2">
        <v>14.82198</v>
      </c>
      <c r="G14010" s="2">
        <v>5.5442200000000001</v>
      </c>
      <c r="H14010" s="2">
        <v>5.8251949999999999</v>
      </c>
      <c r="J14010" s="2">
        <v>14.824780000000001</v>
      </c>
      <c r="K14010" s="2">
        <v>1.1681729999999999</v>
      </c>
      <c r="L14010" s="2">
        <v>0.29248800000000003</v>
      </c>
    </row>
    <row r="14011" spans="1:12" x14ac:dyDescent="0.2">
      <c r="A14011" s="2">
        <v>14.825480000000001</v>
      </c>
      <c r="B14011" s="2">
        <v>48.655880000000003</v>
      </c>
      <c r="C14011" s="2">
        <v>104.29640000000001</v>
      </c>
      <c r="D14011" s="2">
        <v>39.163980000000002</v>
      </c>
      <c r="F14011" s="2">
        <v>14.82268</v>
      </c>
      <c r="G14011" s="2">
        <v>5.5562589999999998</v>
      </c>
      <c r="H14011" s="2">
        <v>5.8391950000000001</v>
      </c>
      <c r="J14011" s="2">
        <v>14.825480000000001</v>
      </c>
      <c r="K14011" s="2">
        <v>1.167791</v>
      </c>
      <c r="L14011" s="2">
        <v>0.293265</v>
      </c>
    </row>
    <row r="14012" spans="1:12" x14ac:dyDescent="0.2">
      <c r="A14012" s="2">
        <v>14.82619</v>
      </c>
      <c r="B14012" s="2">
        <v>48.716999999999999</v>
      </c>
      <c r="C14012" s="2">
        <v>104.2641</v>
      </c>
      <c r="D14012" s="2">
        <v>39.279870000000003</v>
      </c>
      <c r="F14012" s="2">
        <v>14.82338</v>
      </c>
      <c r="G14012" s="2">
        <v>5.5683439999999997</v>
      </c>
      <c r="H14012" s="2">
        <v>5.8530040000000003</v>
      </c>
      <c r="J14012" s="2">
        <v>14.82619</v>
      </c>
      <c r="K14012" s="2">
        <v>1.1671480000000001</v>
      </c>
      <c r="L14012" s="2">
        <v>0.29429</v>
      </c>
    </row>
    <row r="14013" spans="1:12" x14ac:dyDescent="0.2">
      <c r="A14013" s="2">
        <v>14.826890000000001</v>
      </c>
      <c r="B14013" s="2">
        <v>48.777149999999999</v>
      </c>
      <c r="C14013" s="2">
        <v>104.2307</v>
      </c>
      <c r="D14013" s="2">
        <v>39.397239999999996</v>
      </c>
      <c r="F14013" s="2">
        <v>14.82408</v>
      </c>
      <c r="G14013" s="2">
        <v>5.5806120000000004</v>
      </c>
      <c r="H14013" s="2">
        <v>5.8663559999999997</v>
      </c>
      <c r="J14013" s="2">
        <v>14.826890000000001</v>
      </c>
      <c r="K14013" s="2">
        <v>1.1670050000000001</v>
      </c>
      <c r="L14013" s="2">
        <v>0.29513499999999998</v>
      </c>
    </row>
    <row r="14014" spans="1:12" x14ac:dyDescent="0.2">
      <c r="A14014" s="2">
        <v>14.827590000000001</v>
      </c>
      <c r="B14014" s="2">
        <v>48.837850000000003</v>
      </c>
      <c r="C14014" s="2">
        <v>104.19710000000001</v>
      </c>
      <c r="D14014" s="2">
        <v>39.51473</v>
      </c>
      <c r="F14014" s="2">
        <v>14.824780000000001</v>
      </c>
      <c r="G14014" s="2">
        <v>5.5929260000000003</v>
      </c>
      <c r="H14014" s="2">
        <v>5.8802570000000003</v>
      </c>
      <c r="J14014" s="2">
        <v>14.827590000000001</v>
      </c>
      <c r="K14014" s="2">
        <v>1.1665270000000001</v>
      </c>
      <c r="L14014" s="2">
        <v>0.295464</v>
      </c>
    </row>
    <row r="14015" spans="1:12" x14ac:dyDescent="0.2">
      <c r="A14015" s="2">
        <v>14.828290000000001</v>
      </c>
      <c r="B14015" s="2">
        <v>48.898960000000002</v>
      </c>
      <c r="C14015" s="2">
        <v>104.1628</v>
      </c>
      <c r="D14015" s="2">
        <v>39.632399999999997</v>
      </c>
      <c r="F14015" s="2">
        <v>14.825480000000001</v>
      </c>
      <c r="G14015" s="2">
        <v>5.6048970000000002</v>
      </c>
      <c r="H14015" s="2">
        <v>5.8946909999999999</v>
      </c>
      <c r="J14015" s="2">
        <v>14.828290000000001</v>
      </c>
      <c r="K14015" s="2">
        <v>1.1660839999999999</v>
      </c>
      <c r="L14015" s="2">
        <v>0.29564200000000002</v>
      </c>
    </row>
    <row r="14016" spans="1:12" x14ac:dyDescent="0.2">
      <c r="A14016" s="2">
        <v>14.828989999999999</v>
      </c>
      <c r="B14016" s="2">
        <v>48.960680000000004</v>
      </c>
      <c r="C14016" s="2">
        <v>104.1281</v>
      </c>
      <c r="D14016" s="2">
        <v>39.74991</v>
      </c>
      <c r="F14016" s="2">
        <v>14.82619</v>
      </c>
      <c r="G14016" s="2">
        <v>5.6171949999999997</v>
      </c>
      <c r="H14016" s="2">
        <v>5.9088820000000002</v>
      </c>
      <c r="J14016" s="2">
        <v>14.828989999999999</v>
      </c>
      <c r="K14016" s="2">
        <v>1.165869</v>
      </c>
      <c r="L14016" s="2">
        <v>0.29652600000000001</v>
      </c>
    </row>
    <row r="14017" spans="1:12" x14ac:dyDescent="0.2">
      <c r="A14017" s="2">
        <v>14.829689999999999</v>
      </c>
      <c r="B14017" s="2">
        <v>49.022489999999998</v>
      </c>
      <c r="C14017" s="2">
        <v>104.0933</v>
      </c>
      <c r="D14017" s="2">
        <v>39.868209999999998</v>
      </c>
      <c r="F14017" s="2">
        <v>14.826890000000001</v>
      </c>
      <c r="G14017" s="2">
        <v>5.6295320000000002</v>
      </c>
      <c r="H14017" s="2">
        <v>5.9231639999999999</v>
      </c>
      <c r="J14017" s="2">
        <v>14.829689999999999</v>
      </c>
      <c r="K14017" s="2">
        <v>1.165659</v>
      </c>
      <c r="L14017" s="2">
        <v>0.29680499999999999</v>
      </c>
    </row>
    <row r="14018" spans="1:12" x14ac:dyDescent="0.2">
      <c r="A14018" s="2">
        <v>14.83039</v>
      </c>
      <c r="B14018" s="2">
        <v>49.083820000000003</v>
      </c>
      <c r="C14018" s="2">
        <v>104.0577</v>
      </c>
      <c r="D14018" s="2">
        <v>39.985390000000002</v>
      </c>
      <c r="F14018" s="2">
        <v>14.827590000000001</v>
      </c>
      <c r="G14018" s="2">
        <v>5.6419069999999998</v>
      </c>
      <c r="H14018" s="2">
        <v>5.9373089999999999</v>
      </c>
      <c r="J14018" s="2">
        <v>14.83039</v>
      </c>
      <c r="K14018" s="2">
        <v>1.165279</v>
      </c>
      <c r="L14018" s="2">
        <v>0.29709099999999999</v>
      </c>
    </row>
    <row r="14019" spans="1:12" x14ac:dyDescent="0.2">
      <c r="A14019" s="2">
        <v>14.831099999999999</v>
      </c>
      <c r="B14019" s="2">
        <v>49.145969999999998</v>
      </c>
      <c r="C14019" s="2">
        <v>104.02160000000001</v>
      </c>
      <c r="D14019" s="2">
        <v>40.103180000000002</v>
      </c>
      <c r="F14019" s="2">
        <v>14.828290000000001</v>
      </c>
      <c r="G14019" s="2">
        <v>5.6545259999999997</v>
      </c>
      <c r="H14019" s="2">
        <v>5.9514849999999999</v>
      </c>
      <c r="J14019" s="2">
        <v>14.831099999999999</v>
      </c>
      <c r="K14019" s="2">
        <v>1.1647380000000001</v>
      </c>
      <c r="L14019" s="2">
        <v>0.29771799999999998</v>
      </c>
    </row>
    <row r="14020" spans="1:12" x14ac:dyDescent="0.2">
      <c r="A14020" s="2">
        <v>14.831799999999999</v>
      </c>
      <c r="B14020" s="2">
        <v>49.207889999999999</v>
      </c>
      <c r="C14020" s="2">
        <v>103.98569999999999</v>
      </c>
      <c r="D14020" s="2">
        <v>40.221850000000003</v>
      </c>
      <c r="F14020" s="2">
        <v>14.828989999999999</v>
      </c>
      <c r="G14020" s="2">
        <v>5.6670530000000001</v>
      </c>
      <c r="H14020" s="2">
        <v>5.9658199999999999</v>
      </c>
      <c r="J14020" s="2">
        <v>14.831799999999999</v>
      </c>
      <c r="K14020" s="2">
        <v>1.164139</v>
      </c>
      <c r="L14020" s="2">
        <v>0.297794</v>
      </c>
    </row>
    <row r="14021" spans="1:12" x14ac:dyDescent="0.2">
      <c r="A14021" s="2">
        <v>14.8325</v>
      </c>
      <c r="B14021" s="2">
        <v>49.270589999999999</v>
      </c>
      <c r="C14021" s="2">
        <v>103.95</v>
      </c>
      <c r="D14021" s="2">
        <v>40.340260000000001</v>
      </c>
      <c r="F14021" s="2">
        <v>14.829689999999999</v>
      </c>
      <c r="G14021" s="2">
        <v>5.6794969999999996</v>
      </c>
      <c r="H14021" s="2">
        <v>5.9803389999999998</v>
      </c>
      <c r="J14021" s="2">
        <v>14.8325</v>
      </c>
      <c r="K14021" s="2">
        <v>1.163486</v>
      </c>
      <c r="L14021" s="2">
        <v>0.29802800000000002</v>
      </c>
    </row>
    <row r="14022" spans="1:12" x14ac:dyDescent="0.2">
      <c r="A14022" s="2">
        <v>14.8332</v>
      </c>
      <c r="B14022" s="2">
        <v>49.332680000000003</v>
      </c>
      <c r="C14022" s="2">
        <v>103.9135</v>
      </c>
      <c r="D14022" s="2">
        <v>40.459569999999999</v>
      </c>
      <c r="F14022" s="2">
        <v>14.83039</v>
      </c>
      <c r="G14022" s="2">
        <v>5.6921229999999996</v>
      </c>
      <c r="H14022" s="2">
        <v>5.9950489999999999</v>
      </c>
      <c r="J14022" s="2">
        <v>14.8332</v>
      </c>
      <c r="K14022" s="2">
        <v>1.1629309999999999</v>
      </c>
      <c r="L14022" s="2">
        <v>0.29814099999999999</v>
      </c>
    </row>
    <row r="14023" spans="1:12" x14ac:dyDescent="0.2">
      <c r="A14023" s="2">
        <v>14.8339</v>
      </c>
      <c r="B14023" s="2">
        <v>49.394820000000003</v>
      </c>
      <c r="C14023" s="2">
        <v>103.8763</v>
      </c>
      <c r="D14023" s="2">
        <v>40.578800000000001</v>
      </c>
      <c r="F14023" s="2">
        <v>14.831099999999999</v>
      </c>
      <c r="G14023" s="2">
        <v>5.7056880000000003</v>
      </c>
      <c r="H14023" s="2">
        <v>6.0100559999999996</v>
      </c>
      <c r="J14023" s="2">
        <v>14.8339</v>
      </c>
      <c r="K14023" s="2">
        <v>1.162245</v>
      </c>
      <c r="L14023" s="2">
        <v>0.29868800000000001</v>
      </c>
    </row>
    <row r="14024" spans="1:12" x14ac:dyDescent="0.2">
      <c r="A14024" s="2">
        <v>14.8346</v>
      </c>
      <c r="B14024" s="2">
        <v>49.457630000000002</v>
      </c>
      <c r="C14024" s="2">
        <v>103.8396</v>
      </c>
      <c r="D14024" s="2">
        <v>40.697620000000001</v>
      </c>
      <c r="F14024" s="2">
        <v>14.831799999999999</v>
      </c>
      <c r="G14024" s="2">
        <v>5.7194060000000002</v>
      </c>
      <c r="H14024" s="2">
        <v>6.0248949999999999</v>
      </c>
      <c r="J14024" s="2">
        <v>14.8346</v>
      </c>
      <c r="K14024" s="2">
        <v>1.1617219999999999</v>
      </c>
      <c r="L14024" s="2">
        <v>0.299147</v>
      </c>
    </row>
    <row r="14025" spans="1:12" x14ac:dyDescent="0.2">
      <c r="A14025" s="2">
        <v>14.8353</v>
      </c>
      <c r="B14025" s="2">
        <v>49.519660000000002</v>
      </c>
      <c r="C14025" s="2">
        <v>103.8026</v>
      </c>
      <c r="D14025" s="2">
        <v>40.817509999999999</v>
      </c>
      <c r="F14025" s="2">
        <v>14.8325</v>
      </c>
      <c r="G14025" s="2">
        <v>5.7321090000000003</v>
      </c>
      <c r="H14025" s="2">
        <v>6.039612</v>
      </c>
      <c r="J14025" s="2">
        <v>14.8353</v>
      </c>
      <c r="K14025" s="2">
        <v>1.1611290000000001</v>
      </c>
      <c r="L14025" s="2">
        <v>0.29923499999999997</v>
      </c>
    </row>
    <row r="14026" spans="1:12" x14ac:dyDescent="0.2">
      <c r="A14026" s="2">
        <v>14.836</v>
      </c>
      <c r="B14026" s="2">
        <v>49.581679999999999</v>
      </c>
      <c r="C14026" s="2">
        <v>103.7647</v>
      </c>
      <c r="D14026" s="2">
        <v>40.93853</v>
      </c>
      <c r="F14026" s="2">
        <v>14.8332</v>
      </c>
      <c r="G14026" s="2">
        <v>5.7451169999999996</v>
      </c>
      <c r="H14026" s="2">
        <v>6.0546340000000001</v>
      </c>
      <c r="J14026" s="2">
        <v>14.836</v>
      </c>
      <c r="K14026" s="2">
        <v>1.160568</v>
      </c>
      <c r="L14026" s="2">
        <v>0.29924800000000001</v>
      </c>
    </row>
    <row r="14027" spans="1:12" x14ac:dyDescent="0.2">
      <c r="A14027" s="2">
        <v>14.83671</v>
      </c>
      <c r="B14027" s="2">
        <v>49.644309999999997</v>
      </c>
      <c r="C14027" s="2">
        <v>103.7266</v>
      </c>
      <c r="D14027" s="2">
        <v>41.057839999999999</v>
      </c>
      <c r="F14027" s="2">
        <v>14.8339</v>
      </c>
      <c r="G14027" s="2">
        <v>5.7584689999999998</v>
      </c>
      <c r="H14027" s="2">
        <v>6.0701900000000002</v>
      </c>
      <c r="J14027" s="2">
        <v>14.83671</v>
      </c>
      <c r="K14027" s="2">
        <v>1.160093</v>
      </c>
      <c r="L14027" s="2">
        <v>0.299232</v>
      </c>
    </row>
    <row r="14028" spans="1:12" x14ac:dyDescent="0.2">
      <c r="A14028" s="2">
        <v>14.83741</v>
      </c>
      <c r="B14028" s="2">
        <v>49.7074</v>
      </c>
      <c r="C14028" s="2">
        <v>103.68819999999999</v>
      </c>
      <c r="D14028" s="2">
        <v>41.178429999999999</v>
      </c>
      <c r="F14028" s="2">
        <v>14.8346</v>
      </c>
      <c r="G14028" s="2">
        <v>5.77182</v>
      </c>
      <c r="H14028" s="2">
        <v>6.0857700000000001</v>
      </c>
      <c r="J14028" s="2">
        <v>14.83741</v>
      </c>
      <c r="K14028" s="2">
        <v>1.1594640000000001</v>
      </c>
      <c r="L14028" s="2">
        <v>0.29969499999999999</v>
      </c>
    </row>
    <row r="14029" spans="1:12" x14ac:dyDescent="0.2">
      <c r="A14029" s="2">
        <v>14.83811</v>
      </c>
      <c r="B14029" s="2">
        <v>49.769970000000001</v>
      </c>
      <c r="C14029" s="2">
        <v>103.6497</v>
      </c>
      <c r="D14029" s="2">
        <v>41.299700000000001</v>
      </c>
      <c r="F14029" s="2">
        <v>14.8353</v>
      </c>
      <c r="G14029" s="2">
        <v>5.7854539999999997</v>
      </c>
      <c r="H14029" s="2">
        <v>6.1010739999999997</v>
      </c>
      <c r="J14029" s="2">
        <v>14.83811</v>
      </c>
      <c r="K14029" s="2">
        <v>1.1588780000000001</v>
      </c>
      <c r="L14029" s="2">
        <v>0.29988599999999999</v>
      </c>
    </row>
    <row r="14030" spans="1:12" x14ac:dyDescent="0.2">
      <c r="A14030" s="2">
        <v>14.83881</v>
      </c>
      <c r="B14030" s="2">
        <v>49.832650000000001</v>
      </c>
      <c r="C14030" s="2">
        <v>103.6114</v>
      </c>
      <c r="D14030" s="2">
        <v>41.421219999999998</v>
      </c>
      <c r="F14030" s="2">
        <v>14.836</v>
      </c>
      <c r="G14030" s="2">
        <v>5.798584</v>
      </c>
      <c r="H14030" s="2">
        <v>6.1162799999999997</v>
      </c>
      <c r="J14030" s="2">
        <v>14.83881</v>
      </c>
      <c r="K14030" s="2">
        <v>1.1582220000000001</v>
      </c>
      <c r="L14030" s="2">
        <v>0.298933</v>
      </c>
    </row>
    <row r="14031" spans="1:12" x14ac:dyDescent="0.2">
      <c r="A14031" s="2">
        <v>14.839510000000001</v>
      </c>
      <c r="B14031" s="2">
        <v>49.895519999999998</v>
      </c>
      <c r="C14031" s="2">
        <v>103.57299999999999</v>
      </c>
      <c r="D14031" s="2">
        <v>41.541809999999998</v>
      </c>
      <c r="F14031" s="2">
        <v>14.83671</v>
      </c>
      <c r="G14031" s="2">
        <v>5.8117140000000003</v>
      </c>
      <c r="H14031" s="2">
        <v>6.1316449999999998</v>
      </c>
      <c r="J14031" s="2">
        <v>14.839510000000001</v>
      </c>
      <c r="K14031" s="2">
        <v>1.158039</v>
      </c>
      <c r="L14031" s="2">
        <v>0.29861500000000002</v>
      </c>
    </row>
    <row r="14032" spans="1:12" x14ac:dyDescent="0.2">
      <c r="A14032" s="2">
        <v>14.840210000000001</v>
      </c>
      <c r="B14032" s="2">
        <v>49.959150000000001</v>
      </c>
      <c r="C14032" s="2">
        <v>103.53319999999999</v>
      </c>
      <c r="D14032" s="2">
        <v>41.662909999999997</v>
      </c>
      <c r="F14032" s="2">
        <v>14.83741</v>
      </c>
      <c r="G14032" s="2">
        <v>5.8251949999999999</v>
      </c>
      <c r="H14032" s="2">
        <v>6.1470719999999996</v>
      </c>
      <c r="J14032" s="2">
        <v>14.840210000000001</v>
      </c>
      <c r="K14032" s="2">
        <v>1.157829</v>
      </c>
      <c r="L14032" s="2">
        <v>0.298232</v>
      </c>
    </row>
    <row r="14033" spans="1:12" x14ac:dyDescent="0.2">
      <c r="A14033" s="2">
        <v>14.840909999999999</v>
      </c>
      <c r="B14033" s="2">
        <v>50.022089999999999</v>
      </c>
      <c r="C14033" s="2">
        <v>103.4933</v>
      </c>
      <c r="D14033" s="2">
        <v>41.784410000000001</v>
      </c>
      <c r="F14033" s="2">
        <v>14.83811</v>
      </c>
      <c r="G14033" s="2">
        <v>5.8391950000000001</v>
      </c>
      <c r="H14033" s="2">
        <v>6.1626659999999998</v>
      </c>
      <c r="J14033" s="2">
        <v>14.840909999999999</v>
      </c>
      <c r="K14033" s="2">
        <v>1.157251</v>
      </c>
      <c r="L14033" s="2">
        <v>0.29823100000000002</v>
      </c>
    </row>
    <row r="14034" spans="1:12" x14ac:dyDescent="0.2">
      <c r="A14034" s="2">
        <v>14.841620000000001</v>
      </c>
      <c r="B14034" s="2">
        <v>50.085529999999999</v>
      </c>
      <c r="C14034" s="2">
        <v>103.4538</v>
      </c>
      <c r="D14034" s="2">
        <v>41.905700000000003</v>
      </c>
      <c r="F14034" s="2">
        <v>14.83881</v>
      </c>
      <c r="G14034" s="2">
        <v>5.8530040000000003</v>
      </c>
      <c r="H14034" s="2">
        <v>6.1782000000000004</v>
      </c>
      <c r="J14034" s="2">
        <v>14.841620000000001</v>
      </c>
      <c r="K14034" s="2">
        <v>1.156839</v>
      </c>
      <c r="L14034" s="2">
        <v>0.29846</v>
      </c>
    </row>
    <row r="14035" spans="1:12" x14ac:dyDescent="0.2">
      <c r="A14035" s="2">
        <v>14.842320000000001</v>
      </c>
      <c r="B14035" s="2">
        <v>50.14875</v>
      </c>
      <c r="C14035" s="2">
        <v>103.4143</v>
      </c>
      <c r="D14035" s="2">
        <v>42.027290000000001</v>
      </c>
      <c r="F14035" s="2">
        <v>14.839510000000001</v>
      </c>
      <c r="G14035" s="2">
        <v>5.8663559999999997</v>
      </c>
      <c r="H14035" s="2">
        <v>6.193657</v>
      </c>
      <c r="J14035" s="2">
        <v>14.842320000000001</v>
      </c>
      <c r="K14035" s="2">
        <v>1.1563319999999999</v>
      </c>
      <c r="L14035" s="2">
        <v>0.29861500000000002</v>
      </c>
    </row>
    <row r="14036" spans="1:12" x14ac:dyDescent="0.2">
      <c r="A14036" s="2">
        <v>14.843019999999999</v>
      </c>
      <c r="B14036" s="2">
        <v>50.2121</v>
      </c>
      <c r="C14036" s="2">
        <v>103.3747</v>
      </c>
      <c r="D14036" s="2">
        <v>42.149560000000001</v>
      </c>
      <c r="F14036" s="2">
        <v>14.840210000000001</v>
      </c>
      <c r="G14036" s="2">
        <v>5.8802570000000003</v>
      </c>
      <c r="H14036" s="2">
        <v>6.2094269999999998</v>
      </c>
      <c r="J14036" s="2">
        <v>14.843019999999999</v>
      </c>
      <c r="K14036" s="2">
        <v>1.155907</v>
      </c>
      <c r="L14036" s="2">
        <v>0.29907499999999998</v>
      </c>
    </row>
    <row r="14037" spans="1:12" x14ac:dyDescent="0.2">
      <c r="A14037" s="2">
        <v>14.843719999999999</v>
      </c>
      <c r="B14037" s="2">
        <v>50.276769999999999</v>
      </c>
      <c r="C14037" s="2">
        <v>103.3348</v>
      </c>
      <c r="D14037" s="2">
        <v>42.271839999999997</v>
      </c>
      <c r="F14037" s="2">
        <v>14.840909999999999</v>
      </c>
      <c r="G14037" s="2">
        <v>5.8946909999999999</v>
      </c>
      <c r="H14037" s="2">
        <v>6.224907</v>
      </c>
      <c r="J14037" s="2">
        <v>14.843719999999999</v>
      </c>
      <c r="K14037" s="2">
        <v>1.1559330000000001</v>
      </c>
      <c r="L14037" s="2">
        <v>0.29919600000000002</v>
      </c>
    </row>
    <row r="14038" spans="1:12" x14ac:dyDescent="0.2">
      <c r="A14038" s="2">
        <v>14.84442</v>
      </c>
      <c r="B14038" s="2">
        <v>50.340539999999997</v>
      </c>
      <c r="C14038" s="2">
        <v>103.29470000000001</v>
      </c>
      <c r="D14038" s="2">
        <v>42.39434</v>
      </c>
      <c r="F14038" s="2">
        <v>14.841620000000001</v>
      </c>
      <c r="G14038" s="2">
        <v>5.9088820000000002</v>
      </c>
      <c r="H14038" s="2">
        <v>6.2401960000000001</v>
      </c>
      <c r="J14038" s="2">
        <v>14.84442</v>
      </c>
      <c r="K14038" s="2">
        <v>1.1562650000000001</v>
      </c>
      <c r="L14038" s="2">
        <v>0.29918400000000001</v>
      </c>
    </row>
    <row r="14039" spans="1:12" x14ac:dyDescent="0.2">
      <c r="A14039" s="2">
        <v>14.84512</v>
      </c>
      <c r="B14039" s="2">
        <v>50.405009999999997</v>
      </c>
      <c r="C14039" s="2">
        <v>103.2538</v>
      </c>
      <c r="D14039" s="2">
        <v>42.516150000000003</v>
      </c>
      <c r="F14039" s="2">
        <v>14.842320000000001</v>
      </c>
      <c r="G14039" s="2">
        <v>5.9231639999999999</v>
      </c>
      <c r="H14039" s="2">
        <v>6.2552190000000003</v>
      </c>
      <c r="J14039" s="2">
        <v>14.84512</v>
      </c>
      <c r="K14039" s="2">
        <v>1.156423</v>
      </c>
      <c r="L14039" s="2">
        <v>0.29916500000000001</v>
      </c>
    </row>
    <row r="14040" spans="1:12" x14ac:dyDescent="0.2">
      <c r="A14040" s="2">
        <v>14.84582</v>
      </c>
      <c r="B14040" s="2">
        <v>50.469279999999998</v>
      </c>
      <c r="C14040" s="2">
        <v>103.2127</v>
      </c>
      <c r="D14040" s="2">
        <v>42.637929999999997</v>
      </c>
      <c r="F14040" s="2">
        <v>14.843019999999999</v>
      </c>
      <c r="G14040" s="2">
        <v>5.9373089999999999</v>
      </c>
      <c r="H14040" s="2">
        <v>6.2707750000000004</v>
      </c>
      <c r="J14040" s="2">
        <v>14.84582</v>
      </c>
      <c r="K14040" s="2">
        <v>1.156236</v>
      </c>
      <c r="L14040" s="2">
        <v>0.29955399999999999</v>
      </c>
    </row>
    <row r="14041" spans="1:12" x14ac:dyDescent="0.2">
      <c r="A14041" s="2">
        <v>14.84652</v>
      </c>
      <c r="B14041" s="2">
        <v>50.533160000000002</v>
      </c>
      <c r="C14041" s="2">
        <v>103.17140000000001</v>
      </c>
      <c r="D14041" s="2">
        <v>42.7607</v>
      </c>
      <c r="F14041" s="2">
        <v>14.843719999999999</v>
      </c>
      <c r="G14041" s="2">
        <v>5.9514849999999999</v>
      </c>
      <c r="H14041" s="2">
        <v>6.2865140000000004</v>
      </c>
      <c r="J14041" s="2">
        <v>14.84652</v>
      </c>
      <c r="K14041" s="2">
        <v>1.1559429999999999</v>
      </c>
      <c r="L14041" s="2">
        <v>0.29991699999999999</v>
      </c>
    </row>
    <row r="14042" spans="1:12" x14ac:dyDescent="0.2">
      <c r="A14042" s="2">
        <v>14.84723</v>
      </c>
      <c r="B14042" s="2">
        <v>50.59713</v>
      </c>
      <c r="C14042" s="2">
        <v>103.13</v>
      </c>
      <c r="D14042" s="2">
        <v>42.88382</v>
      </c>
      <c r="F14042" s="2">
        <v>14.84442</v>
      </c>
      <c r="G14042" s="2">
        <v>5.9658199999999999</v>
      </c>
      <c r="H14042" s="2">
        <v>6.3022609999999997</v>
      </c>
      <c r="J14042" s="2">
        <v>14.84723</v>
      </c>
      <c r="K14042" s="2">
        <v>1.155392</v>
      </c>
      <c r="L14042" s="2">
        <v>0.300012</v>
      </c>
    </row>
    <row r="14043" spans="1:12" x14ac:dyDescent="0.2">
      <c r="A14043" s="2">
        <v>14.84793</v>
      </c>
      <c r="B14043" s="2">
        <v>50.661149999999999</v>
      </c>
      <c r="C14043" s="2">
        <v>103.0882</v>
      </c>
      <c r="D14043" s="2">
        <v>43.007420000000003</v>
      </c>
      <c r="F14043" s="2">
        <v>14.84512</v>
      </c>
      <c r="G14043" s="2">
        <v>5.9803389999999998</v>
      </c>
      <c r="H14043" s="2">
        <v>6.3183749999999996</v>
      </c>
      <c r="J14043" s="2">
        <v>14.84793</v>
      </c>
      <c r="K14043" s="2">
        <v>1.1547810000000001</v>
      </c>
      <c r="L14043" s="2">
        <v>0.29925299999999999</v>
      </c>
    </row>
    <row r="14044" spans="1:12" x14ac:dyDescent="0.2">
      <c r="A14044" s="2">
        <v>14.84863</v>
      </c>
      <c r="B14044" s="2">
        <v>50.725749999999998</v>
      </c>
      <c r="C14044" s="2">
        <v>103.04649999999999</v>
      </c>
      <c r="D14044" s="2">
        <v>43.131659999999997</v>
      </c>
      <c r="F14044" s="2">
        <v>14.84582</v>
      </c>
      <c r="G14044" s="2">
        <v>5.9950489999999999</v>
      </c>
      <c r="H14044" s="2">
        <v>6.3339999999999996</v>
      </c>
      <c r="J14044" s="2">
        <v>14.84863</v>
      </c>
      <c r="K14044" s="2">
        <v>1.1547259999999999</v>
      </c>
      <c r="L14044" s="2">
        <v>0.29949900000000002</v>
      </c>
    </row>
    <row r="14045" spans="1:12" x14ac:dyDescent="0.2">
      <c r="A14045" s="2">
        <v>14.84933</v>
      </c>
      <c r="B14045" s="2">
        <v>50.789670000000001</v>
      </c>
      <c r="C14045" s="2">
        <v>103.0047</v>
      </c>
      <c r="D14045" s="2">
        <v>43.254809999999999</v>
      </c>
      <c r="F14045" s="2">
        <v>14.84652</v>
      </c>
      <c r="G14045" s="2">
        <v>6.0100559999999996</v>
      </c>
      <c r="H14045" s="2">
        <v>6.3486330000000004</v>
      </c>
      <c r="J14045" s="2">
        <v>14.84933</v>
      </c>
      <c r="K14045" s="2">
        <v>1.1547369999999999</v>
      </c>
      <c r="L14045" s="2">
        <v>0.29881799999999997</v>
      </c>
    </row>
    <row r="14046" spans="1:12" x14ac:dyDescent="0.2">
      <c r="A14046" s="2">
        <v>14.85003</v>
      </c>
      <c r="B14046" s="2">
        <v>50.854390000000002</v>
      </c>
      <c r="C14046" s="2">
        <v>102.96259999999999</v>
      </c>
      <c r="D14046" s="2">
        <v>43.377890000000001</v>
      </c>
      <c r="F14046" s="2">
        <v>14.84723</v>
      </c>
      <c r="G14046" s="2">
        <v>6.0248949999999999</v>
      </c>
      <c r="H14046" s="2">
        <v>6.3636020000000002</v>
      </c>
      <c r="J14046" s="2">
        <v>14.85003</v>
      </c>
      <c r="K14046" s="2">
        <v>1.1545049999999999</v>
      </c>
      <c r="L14046" s="2">
        <v>0.29852699999999999</v>
      </c>
    </row>
    <row r="14047" spans="1:12" x14ac:dyDescent="0.2">
      <c r="A14047" s="2">
        <v>14.85073</v>
      </c>
      <c r="B14047" s="2">
        <v>50.91874</v>
      </c>
      <c r="C14047" s="2">
        <v>102.92</v>
      </c>
      <c r="D14047" s="2">
        <v>43.502540000000003</v>
      </c>
      <c r="F14047" s="2">
        <v>14.84793</v>
      </c>
      <c r="G14047" s="2">
        <v>6.039612</v>
      </c>
      <c r="H14047" s="2">
        <v>6.3796840000000001</v>
      </c>
      <c r="J14047" s="2">
        <v>14.85073</v>
      </c>
      <c r="K14047" s="2">
        <v>1.1542220000000001</v>
      </c>
      <c r="L14047" s="2">
        <v>0.29865999999999998</v>
      </c>
    </row>
    <row r="14048" spans="1:12" x14ac:dyDescent="0.2">
      <c r="A14048" s="2">
        <v>14.85144</v>
      </c>
      <c r="B14048" s="2">
        <v>50.983150000000002</v>
      </c>
      <c r="C14048" s="2">
        <v>102.8777</v>
      </c>
      <c r="D14048" s="2">
        <v>43.627189999999999</v>
      </c>
      <c r="F14048" s="2">
        <v>14.84863</v>
      </c>
      <c r="G14048" s="2">
        <v>6.0546340000000001</v>
      </c>
      <c r="H14048" s="2">
        <v>6.3966219999999998</v>
      </c>
      <c r="J14048" s="2">
        <v>14.85144</v>
      </c>
      <c r="K14048" s="2">
        <v>1.154013</v>
      </c>
      <c r="L14048" s="2">
        <v>0.29886800000000002</v>
      </c>
    </row>
    <row r="14049" spans="1:12" x14ac:dyDescent="0.2">
      <c r="A14049" s="2">
        <v>14.85214</v>
      </c>
      <c r="B14049" s="2">
        <v>51.044080000000001</v>
      </c>
      <c r="C14049" s="2">
        <v>102.8352</v>
      </c>
      <c r="D14049" s="2">
        <v>43.751530000000002</v>
      </c>
      <c r="F14049" s="2">
        <v>14.84933</v>
      </c>
      <c r="G14049" s="2">
        <v>6.0701900000000002</v>
      </c>
      <c r="H14049" s="2">
        <v>6.4136280000000001</v>
      </c>
      <c r="J14049" s="2">
        <v>14.85214</v>
      </c>
      <c r="K14049" s="2">
        <v>1.1536900000000001</v>
      </c>
      <c r="L14049" s="2">
        <v>0.29916700000000002</v>
      </c>
    </row>
    <row r="14050" spans="1:12" x14ac:dyDescent="0.2">
      <c r="A14050" s="2">
        <v>14.85284</v>
      </c>
      <c r="B14050" s="2">
        <v>51.10022</v>
      </c>
      <c r="C14050" s="2">
        <v>102.7921</v>
      </c>
      <c r="D14050" s="2">
        <v>43.87621</v>
      </c>
      <c r="F14050" s="2">
        <v>14.85003</v>
      </c>
      <c r="G14050" s="2">
        <v>6.0857700000000001</v>
      </c>
      <c r="H14050" s="2">
        <v>6.4308699999999996</v>
      </c>
      <c r="J14050" s="2">
        <v>14.85284</v>
      </c>
      <c r="K14050" s="2">
        <v>1.153923</v>
      </c>
      <c r="L14050" s="2">
        <v>0.29918499999999998</v>
      </c>
    </row>
    <row r="14051" spans="1:12" x14ac:dyDescent="0.2">
      <c r="A14051" s="2">
        <v>14.853540000000001</v>
      </c>
      <c r="B14051" s="2">
        <v>51.15907</v>
      </c>
      <c r="C14051" s="2">
        <v>102.7491</v>
      </c>
      <c r="D14051" s="2">
        <v>44.001089999999998</v>
      </c>
      <c r="F14051" s="2">
        <v>14.85073</v>
      </c>
      <c r="G14051" s="2">
        <v>6.1010739999999997</v>
      </c>
      <c r="H14051" s="2">
        <v>6.4483870000000003</v>
      </c>
      <c r="J14051" s="2">
        <v>14.853540000000001</v>
      </c>
      <c r="K14051" s="2">
        <v>1.1543460000000001</v>
      </c>
      <c r="L14051" s="2">
        <v>0.2989</v>
      </c>
    </row>
    <row r="14052" spans="1:12" x14ac:dyDescent="0.2">
      <c r="A14052" s="2">
        <v>14.854240000000001</v>
      </c>
      <c r="B14052" s="2">
        <v>51.22296</v>
      </c>
      <c r="C14052" s="2">
        <v>102.7064</v>
      </c>
      <c r="D14052" s="2">
        <v>44.126350000000002</v>
      </c>
      <c r="F14052" s="2">
        <v>14.85144</v>
      </c>
      <c r="G14052" s="2">
        <v>6.1162799999999997</v>
      </c>
      <c r="H14052" s="2">
        <v>6.4653169999999998</v>
      </c>
      <c r="J14052" s="2">
        <v>14.854240000000001</v>
      </c>
      <c r="K14052" s="2">
        <v>1.1542490000000001</v>
      </c>
      <c r="L14052" s="2">
        <v>0.29956199999999999</v>
      </c>
    </row>
    <row r="14053" spans="1:12" x14ac:dyDescent="0.2">
      <c r="A14053" s="2">
        <v>14.854939999999999</v>
      </c>
      <c r="B14053" s="2">
        <v>51.288890000000002</v>
      </c>
      <c r="C14053" s="2">
        <v>102.66330000000001</v>
      </c>
      <c r="D14053" s="2">
        <v>44.252200000000002</v>
      </c>
      <c r="F14053" s="2">
        <v>14.85214</v>
      </c>
      <c r="G14053" s="2">
        <v>6.1316449999999998</v>
      </c>
      <c r="H14053" s="2">
        <v>6.4823000000000004</v>
      </c>
      <c r="J14053" s="2">
        <v>14.854939999999999</v>
      </c>
      <c r="K14053" s="2">
        <v>1.1541980000000001</v>
      </c>
      <c r="L14053" s="2">
        <v>0.30017500000000003</v>
      </c>
    </row>
    <row r="14054" spans="1:12" x14ac:dyDescent="0.2">
      <c r="A14054" s="2">
        <v>14.855639999999999</v>
      </c>
      <c r="B14054" s="2">
        <v>51.355260000000001</v>
      </c>
      <c r="C14054" s="2">
        <v>102.61960000000001</v>
      </c>
      <c r="D14054" s="2">
        <v>44.377980000000001</v>
      </c>
      <c r="F14054" s="2">
        <v>14.85284</v>
      </c>
      <c r="G14054" s="2">
        <v>6.1470719999999996</v>
      </c>
      <c r="H14054" s="2">
        <v>6.4992749999999999</v>
      </c>
      <c r="J14054" s="2">
        <v>14.855639999999999</v>
      </c>
      <c r="K14054" s="2">
        <v>1.1537569999999999</v>
      </c>
      <c r="L14054" s="2">
        <v>0.30027799999999999</v>
      </c>
    </row>
    <row r="14055" spans="1:12" x14ac:dyDescent="0.2">
      <c r="A14055" s="2">
        <v>14.856339999999999</v>
      </c>
      <c r="B14055" s="2">
        <v>51.422229999999999</v>
      </c>
      <c r="C14055" s="2">
        <v>102.5753</v>
      </c>
      <c r="D14055" s="2">
        <v>44.504280000000001</v>
      </c>
      <c r="F14055" s="2">
        <v>14.853540000000001</v>
      </c>
      <c r="G14055" s="2">
        <v>6.1626659999999998</v>
      </c>
      <c r="H14055" s="2">
        <v>6.5161290000000003</v>
      </c>
      <c r="J14055" s="2">
        <v>14.856339999999999</v>
      </c>
      <c r="K14055" s="2">
        <v>1.153343</v>
      </c>
      <c r="L14055" s="2">
        <v>0.30054599999999998</v>
      </c>
    </row>
    <row r="14056" spans="1:12" x14ac:dyDescent="0.2">
      <c r="A14056" s="2">
        <v>14.857049999999999</v>
      </c>
      <c r="B14056" s="2">
        <v>51.489060000000002</v>
      </c>
      <c r="C14056" s="2">
        <v>102.5309</v>
      </c>
      <c r="D14056" s="2">
        <v>44.626739999999998</v>
      </c>
      <c r="F14056" s="2">
        <v>14.854240000000001</v>
      </c>
      <c r="G14056" s="2">
        <v>6.1782000000000004</v>
      </c>
      <c r="H14056" s="2">
        <v>6.5336069999999999</v>
      </c>
      <c r="J14056" s="2">
        <v>14.857049999999999</v>
      </c>
      <c r="K14056" s="2">
        <v>1.1528700000000001</v>
      </c>
      <c r="L14056" s="2">
        <v>0.30107</v>
      </c>
    </row>
    <row r="14057" spans="1:12" x14ac:dyDescent="0.2">
      <c r="A14057" s="2">
        <v>14.857749999999999</v>
      </c>
      <c r="B14057" s="2">
        <v>51.556269999999998</v>
      </c>
      <c r="C14057" s="2">
        <v>102.4862</v>
      </c>
      <c r="D14057" s="2">
        <v>44.740209999999998</v>
      </c>
      <c r="F14057" s="2">
        <v>14.854939999999999</v>
      </c>
      <c r="G14057" s="2">
        <v>6.193657</v>
      </c>
      <c r="H14057" s="2">
        <v>6.5514679999999998</v>
      </c>
      <c r="J14057" s="2">
        <v>14.857749999999999</v>
      </c>
      <c r="K14057" s="2">
        <v>1.1522410000000001</v>
      </c>
      <c r="L14057" s="2">
        <v>0.30130299999999999</v>
      </c>
    </row>
    <row r="14058" spans="1:12" x14ac:dyDescent="0.2">
      <c r="A14058" s="2">
        <v>14.858449999999999</v>
      </c>
      <c r="B14058" s="2">
        <v>51.623220000000003</v>
      </c>
      <c r="C14058" s="2">
        <v>102.4417</v>
      </c>
      <c r="D14058" s="2">
        <v>44.851379999999999</v>
      </c>
      <c r="F14058" s="2">
        <v>14.855639999999999</v>
      </c>
      <c r="G14058" s="2">
        <v>6.2094269999999998</v>
      </c>
      <c r="H14058" s="2">
        <v>6.569267</v>
      </c>
      <c r="J14058" s="2">
        <v>14.858449999999999</v>
      </c>
      <c r="K14058" s="2">
        <v>1.1516569999999999</v>
      </c>
      <c r="L14058" s="2">
        <v>0.301286</v>
      </c>
    </row>
    <row r="14059" spans="1:12" x14ac:dyDescent="0.2">
      <c r="A14059" s="2">
        <v>14.85915</v>
      </c>
      <c r="B14059" s="2">
        <v>51.690089999999998</v>
      </c>
      <c r="C14059" s="2">
        <v>102.3964</v>
      </c>
      <c r="D14059" s="2">
        <v>44.969749999999998</v>
      </c>
      <c r="F14059" s="2">
        <v>14.856339999999999</v>
      </c>
      <c r="G14059" s="2">
        <v>6.224907</v>
      </c>
      <c r="H14059" s="2">
        <v>6.5871199999999996</v>
      </c>
      <c r="J14059" s="2">
        <v>14.85915</v>
      </c>
      <c r="K14059" s="2">
        <v>1.1514740000000001</v>
      </c>
      <c r="L14059" s="2">
        <v>0.30147800000000002</v>
      </c>
    </row>
    <row r="14060" spans="1:12" x14ac:dyDescent="0.2">
      <c r="A14060" s="2">
        <v>14.85985</v>
      </c>
      <c r="B14060" s="2">
        <v>51.757269999999998</v>
      </c>
      <c r="C14060" s="2">
        <v>102.3506</v>
      </c>
      <c r="D14060" s="2">
        <v>45.09592</v>
      </c>
      <c r="F14060" s="2">
        <v>14.857049999999999</v>
      </c>
      <c r="G14060" s="2">
        <v>6.2401960000000001</v>
      </c>
      <c r="H14060" s="2">
        <v>6.6049579999999999</v>
      </c>
      <c r="J14060" s="2">
        <v>14.85985</v>
      </c>
      <c r="K14060" s="2">
        <v>1.151035</v>
      </c>
      <c r="L14060" s="2">
        <v>0.30113200000000001</v>
      </c>
    </row>
    <row r="14061" spans="1:12" x14ac:dyDescent="0.2">
      <c r="A14061" s="2">
        <v>14.86055</v>
      </c>
      <c r="B14061" s="2">
        <v>51.82358</v>
      </c>
      <c r="C14061" s="2">
        <v>102.3045</v>
      </c>
      <c r="D14061" s="2">
        <v>45.223709999999997</v>
      </c>
      <c r="F14061" s="2">
        <v>14.857749999999999</v>
      </c>
      <c r="G14061" s="2">
        <v>6.2552190000000003</v>
      </c>
      <c r="H14061" s="2">
        <v>6.6227489999999998</v>
      </c>
      <c r="J14061" s="2">
        <v>14.86055</v>
      </c>
      <c r="K14061" s="2">
        <v>1.1505449999999999</v>
      </c>
      <c r="L14061" s="2">
        <v>0.301033</v>
      </c>
    </row>
    <row r="14062" spans="1:12" x14ac:dyDescent="0.2">
      <c r="A14062" s="2">
        <v>14.86125</v>
      </c>
      <c r="B14062" s="2">
        <v>51.890309999999999</v>
      </c>
      <c r="C14062" s="2">
        <v>102.25879999999999</v>
      </c>
      <c r="D14062" s="2">
        <v>45.351669999999999</v>
      </c>
      <c r="F14062" s="2">
        <v>14.858449999999999</v>
      </c>
      <c r="G14062" s="2">
        <v>6.2707750000000004</v>
      </c>
      <c r="H14062" s="2">
        <v>6.6405560000000001</v>
      </c>
      <c r="J14062" s="2">
        <v>14.86125</v>
      </c>
      <c r="K14062" s="2">
        <v>1.150234</v>
      </c>
      <c r="L14062" s="2">
        <v>0.30075099999999999</v>
      </c>
    </row>
    <row r="14063" spans="1:12" x14ac:dyDescent="0.2">
      <c r="A14063" s="2">
        <v>14.86196</v>
      </c>
      <c r="B14063" s="2">
        <v>51.956960000000002</v>
      </c>
      <c r="C14063" s="2">
        <v>102.21259999999999</v>
      </c>
      <c r="D14063" s="2">
        <v>45.479300000000002</v>
      </c>
      <c r="F14063" s="2">
        <v>14.85915</v>
      </c>
      <c r="G14063" s="2">
        <v>6.2865140000000004</v>
      </c>
      <c r="H14063" s="2">
        <v>6.6583480000000002</v>
      </c>
      <c r="J14063" s="2">
        <v>14.86196</v>
      </c>
      <c r="K14063" s="2">
        <v>1.1496500000000001</v>
      </c>
      <c r="L14063" s="2">
        <v>0.30065500000000001</v>
      </c>
    </row>
    <row r="14064" spans="1:12" x14ac:dyDescent="0.2">
      <c r="A14064" s="2">
        <v>14.86266</v>
      </c>
      <c r="B14064" s="2">
        <v>52.022820000000003</v>
      </c>
      <c r="C14064" s="2">
        <v>102.166</v>
      </c>
      <c r="D14064" s="2">
        <v>45.607559999999999</v>
      </c>
      <c r="F14064" s="2">
        <v>14.85985</v>
      </c>
      <c r="G14064" s="2">
        <v>6.3022609999999997</v>
      </c>
      <c r="H14064" s="2">
        <v>6.6761699999999999</v>
      </c>
      <c r="J14064" s="2">
        <v>14.86266</v>
      </c>
      <c r="K14064" s="2">
        <v>1.149135</v>
      </c>
      <c r="L14064" s="2">
        <v>0.30134499999999997</v>
      </c>
    </row>
    <row r="14065" spans="1:12" x14ac:dyDescent="0.2">
      <c r="A14065" s="2">
        <v>14.86336</v>
      </c>
      <c r="B14065" s="2">
        <v>52.089289999999998</v>
      </c>
      <c r="C14065" s="2">
        <v>102.11920000000001</v>
      </c>
      <c r="D14065" s="2">
        <v>45.735950000000003</v>
      </c>
      <c r="F14065" s="2">
        <v>14.86055</v>
      </c>
      <c r="G14065" s="2">
        <v>6.3183749999999996</v>
      </c>
      <c r="H14065" s="2">
        <v>6.6939539999999997</v>
      </c>
      <c r="J14065" s="2">
        <v>14.86336</v>
      </c>
      <c r="K14065" s="2">
        <v>1.1488719999999999</v>
      </c>
      <c r="L14065" s="2">
        <v>0.301736</v>
      </c>
    </row>
    <row r="14066" spans="1:12" x14ac:dyDescent="0.2">
      <c r="A14066" s="2">
        <v>14.86406</v>
      </c>
      <c r="B14066" s="2">
        <v>52.155250000000002</v>
      </c>
      <c r="C14066" s="2">
        <v>102.0723</v>
      </c>
      <c r="D14066" s="2">
        <v>45.864060000000002</v>
      </c>
      <c r="F14066" s="2">
        <v>14.86125</v>
      </c>
      <c r="G14066" s="2">
        <v>6.3339999999999996</v>
      </c>
      <c r="H14066" s="2">
        <v>6.7118529999999996</v>
      </c>
      <c r="J14066" s="2">
        <v>14.86406</v>
      </c>
      <c r="K14066" s="2">
        <v>1.1482939999999999</v>
      </c>
      <c r="L14066" s="2">
        <v>0.30146699999999998</v>
      </c>
    </row>
    <row r="14067" spans="1:12" x14ac:dyDescent="0.2">
      <c r="A14067" s="2">
        <v>14.86476</v>
      </c>
      <c r="B14067" s="2">
        <v>52.221249999999998</v>
      </c>
      <c r="C14067" s="2">
        <v>102.0257</v>
      </c>
      <c r="D14067" s="2">
        <v>45.99286</v>
      </c>
      <c r="F14067" s="2">
        <v>14.86196</v>
      </c>
      <c r="G14067" s="2">
        <v>6.3486330000000004</v>
      </c>
      <c r="H14067" s="2">
        <v>6.7299189999999998</v>
      </c>
      <c r="J14067" s="2">
        <v>14.86476</v>
      </c>
      <c r="K14067" s="2">
        <v>1.1480429999999999</v>
      </c>
      <c r="L14067" s="2">
        <v>0.30156699999999997</v>
      </c>
    </row>
    <row r="14068" spans="1:12" x14ac:dyDescent="0.2">
      <c r="A14068" s="2">
        <v>14.865460000000001</v>
      </c>
      <c r="B14068" s="2">
        <v>52.287709999999997</v>
      </c>
      <c r="C14068" s="2">
        <v>101.9789</v>
      </c>
      <c r="D14068" s="2">
        <v>46.122059999999998</v>
      </c>
      <c r="F14068" s="2">
        <v>14.86266</v>
      </c>
      <c r="G14068" s="2">
        <v>6.3636020000000002</v>
      </c>
      <c r="H14068" s="2">
        <v>6.7483519999999997</v>
      </c>
      <c r="J14068" s="2">
        <v>14.865460000000001</v>
      </c>
      <c r="K14068" s="2">
        <v>1.1481859999999999</v>
      </c>
      <c r="L14068" s="2">
        <v>0.30203200000000002</v>
      </c>
    </row>
    <row r="14069" spans="1:12" x14ac:dyDescent="0.2">
      <c r="A14069" s="2">
        <v>14.866160000000001</v>
      </c>
      <c r="B14069" s="2">
        <v>52.35407</v>
      </c>
      <c r="C14069" s="2">
        <v>101.93170000000001</v>
      </c>
      <c r="D14069" s="2">
        <v>46.24944</v>
      </c>
      <c r="F14069" s="2">
        <v>14.86336</v>
      </c>
      <c r="G14069" s="2">
        <v>6.3796840000000001</v>
      </c>
      <c r="H14069" s="2">
        <v>6.7671049999999999</v>
      </c>
      <c r="J14069" s="2">
        <v>14.866160000000001</v>
      </c>
      <c r="K14069" s="2">
        <v>1.1480840000000001</v>
      </c>
      <c r="L14069" s="2">
        <v>0.30149599999999999</v>
      </c>
    </row>
    <row r="14070" spans="1:12" x14ac:dyDescent="0.2">
      <c r="A14070" s="2">
        <v>14.866860000000001</v>
      </c>
      <c r="B14070" s="2">
        <v>52.420819999999999</v>
      </c>
      <c r="C14070" s="2">
        <v>101.88420000000001</v>
      </c>
      <c r="D14070" s="2">
        <v>46.377830000000003</v>
      </c>
      <c r="F14070" s="2">
        <v>14.86406</v>
      </c>
      <c r="G14070" s="2">
        <v>6.3966219999999998</v>
      </c>
      <c r="H14070" s="2">
        <v>6.7858510000000001</v>
      </c>
      <c r="J14070" s="2">
        <v>14.866860000000001</v>
      </c>
      <c r="K14070" s="2">
        <v>1.1480269999999999</v>
      </c>
      <c r="L14070" s="2">
        <v>0.301394</v>
      </c>
    </row>
    <row r="14071" spans="1:12" x14ac:dyDescent="0.2">
      <c r="A14071" s="2">
        <v>14.867570000000001</v>
      </c>
      <c r="B14071" s="2">
        <v>52.486669999999997</v>
      </c>
      <c r="C14071" s="2">
        <v>101.83629999999999</v>
      </c>
      <c r="D14071" s="2">
        <v>46.505470000000003</v>
      </c>
      <c r="F14071" s="2">
        <v>14.86476</v>
      </c>
      <c r="G14071" s="2">
        <v>6.4136280000000001</v>
      </c>
      <c r="H14071" s="2">
        <v>6.8043440000000004</v>
      </c>
      <c r="J14071" s="2">
        <v>14.867570000000001</v>
      </c>
      <c r="K14071" s="2">
        <v>1.147837</v>
      </c>
      <c r="L14071" s="2">
        <v>0.30162099999999997</v>
      </c>
    </row>
    <row r="14072" spans="1:12" x14ac:dyDescent="0.2">
      <c r="A14072" s="2">
        <v>14.868270000000001</v>
      </c>
      <c r="B14072" s="2">
        <v>52.553139999999999</v>
      </c>
      <c r="C14072" s="2">
        <v>101.7891</v>
      </c>
      <c r="D14072" s="2">
        <v>46.633020000000002</v>
      </c>
      <c r="F14072" s="2">
        <v>14.865460000000001</v>
      </c>
      <c r="G14072" s="2">
        <v>6.4308699999999996</v>
      </c>
      <c r="H14072" s="2">
        <v>6.8227840000000004</v>
      </c>
      <c r="J14072" s="2">
        <v>14.868270000000001</v>
      </c>
      <c r="K14072" s="2">
        <v>1.1477470000000001</v>
      </c>
      <c r="L14072" s="2">
        <v>0.30178899999999997</v>
      </c>
    </row>
    <row r="14073" spans="1:12" x14ac:dyDescent="0.2">
      <c r="A14073" s="2">
        <v>14.868969999999999</v>
      </c>
      <c r="B14073" s="2">
        <v>52.620179999999998</v>
      </c>
      <c r="C14073" s="2">
        <v>101.7413</v>
      </c>
      <c r="D14073" s="2">
        <v>46.76117</v>
      </c>
      <c r="F14073" s="2">
        <v>14.866160000000001</v>
      </c>
      <c r="G14073" s="2">
        <v>6.4483870000000003</v>
      </c>
      <c r="H14073" s="2">
        <v>6.8416139999999999</v>
      </c>
      <c r="J14073" s="2">
        <v>14.868969999999999</v>
      </c>
      <c r="K14073" s="2">
        <v>1.147837</v>
      </c>
      <c r="L14073" s="2">
        <v>0.30209399999999997</v>
      </c>
    </row>
    <row r="14074" spans="1:12" x14ac:dyDescent="0.2">
      <c r="A14074" s="2">
        <v>14.869669999999999</v>
      </c>
      <c r="B14074" s="2">
        <v>52.687309999999997</v>
      </c>
      <c r="C14074" s="2">
        <v>101.693</v>
      </c>
      <c r="D14074" s="2">
        <v>46.888840000000002</v>
      </c>
      <c r="F14074" s="2">
        <v>14.866860000000001</v>
      </c>
      <c r="G14074" s="2">
        <v>6.4653169999999998</v>
      </c>
      <c r="H14074" s="2">
        <v>6.8605960000000001</v>
      </c>
      <c r="J14074" s="2">
        <v>14.869669999999999</v>
      </c>
      <c r="K14074" s="2">
        <v>1.1476630000000001</v>
      </c>
      <c r="L14074" s="2">
        <v>0.30202400000000001</v>
      </c>
    </row>
    <row r="14075" spans="1:12" x14ac:dyDescent="0.2">
      <c r="A14075" s="2">
        <v>14.870369999999999</v>
      </c>
      <c r="B14075" s="2">
        <v>52.75423</v>
      </c>
      <c r="C14075" s="2">
        <v>101.6448</v>
      </c>
      <c r="D14075" s="2">
        <v>47.015949999999997</v>
      </c>
      <c r="F14075" s="2">
        <v>14.867570000000001</v>
      </c>
      <c r="G14075" s="2">
        <v>6.4823000000000004</v>
      </c>
      <c r="H14075" s="2">
        <v>6.8796309999999998</v>
      </c>
      <c r="J14075" s="2">
        <v>14.870369999999999</v>
      </c>
      <c r="K14075" s="2">
        <v>1.1477280000000001</v>
      </c>
      <c r="L14075" s="2">
        <v>0.30288599999999999</v>
      </c>
    </row>
    <row r="14076" spans="1:12" x14ac:dyDescent="0.2">
      <c r="A14076" s="2">
        <v>14.87107</v>
      </c>
      <c r="B14076" s="2">
        <v>52.821730000000002</v>
      </c>
      <c r="C14076" s="2">
        <v>101.5967</v>
      </c>
      <c r="D14076" s="2">
        <v>47.143729999999998</v>
      </c>
      <c r="F14076" s="2">
        <v>14.868270000000001</v>
      </c>
      <c r="G14076" s="2">
        <v>6.4992749999999999</v>
      </c>
      <c r="H14076" s="2">
        <v>6.8987809999999996</v>
      </c>
      <c r="J14076" s="2">
        <v>14.87107</v>
      </c>
      <c r="K14076" s="2">
        <v>1.1479189999999999</v>
      </c>
      <c r="L14076" s="2">
        <v>0.303398</v>
      </c>
    </row>
    <row r="14077" spans="1:12" x14ac:dyDescent="0.2">
      <c r="A14077" s="2">
        <v>14.871779999999999</v>
      </c>
      <c r="B14077" s="2">
        <v>52.888890000000004</v>
      </c>
      <c r="C14077" s="2">
        <v>101.5478</v>
      </c>
      <c r="D14077" s="2">
        <v>47.271470000000001</v>
      </c>
      <c r="F14077" s="2">
        <v>14.868969999999999</v>
      </c>
      <c r="G14077" s="2">
        <v>6.5161290000000003</v>
      </c>
      <c r="H14077" s="2">
        <v>6.917427</v>
      </c>
      <c r="J14077" s="2">
        <v>14.871779999999999</v>
      </c>
      <c r="K14077" s="2">
        <v>1.14788</v>
      </c>
      <c r="L14077" s="2">
        <v>0.30395800000000001</v>
      </c>
    </row>
    <row r="14078" spans="1:12" x14ac:dyDescent="0.2">
      <c r="A14078" s="2">
        <v>14.872479999999999</v>
      </c>
      <c r="B14078" s="2">
        <v>52.956589999999998</v>
      </c>
      <c r="C14078" s="2">
        <v>101.4986</v>
      </c>
      <c r="D14078" s="2">
        <v>47.398820000000001</v>
      </c>
      <c r="F14078" s="2">
        <v>14.869669999999999</v>
      </c>
      <c r="G14078" s="2">
        <v>6.5336069999999999</v>
      </c>
      <c r="H14078" s="2">
        <v>6.9360660000000003</v>
      </c>
      <c r="J14078" s="2">
        <v>14.872479999999999</v>
      </c>
      <c r="K14078" s="2">
        <v>1.147545</v>
      </c>
      <c r="L14078" s="2">
        <v>0.30385299999999998</v>
      </c>
    </row>
    <row r="14079" spans="1:12" x14ac:dyDescent="0.2">
      <c r="A14079" s="2">
        <v>14.87318</v>
      </c>
      <c r="B14079" s="2">
        <v>53.024250000000002</v>
      </c>
      <c r="C14079" s="2">
        <v>101.4522</v>
      </c>
      <c r="D14079" s="2">
        <v>47.526629999999997</v>
      </c>
      <c r="F14079" s="2">
        <v>14.870369999999999</v>
      </c>
      <c r="G14079" s="2">
        <v>6.5514679999999998</v>
      </c>
      <c r="H14079" s="2">
        <v>6.9554520000000002</v>
      </c>
      <c r="J14079" s="2">
        <v>14.87318</v>
      </c>
      <c r="K14079" s="2">
        <v>1.147262</v>
      </c>
      <c r="L14079" s="2">
        <v>0.304095</v>
      </c>
    </row>
    <row r="14080" spans="1:12" x14ac:dyDescent="0.2">
      <c r="A14080" s="2">
        <v>14.87388</v>
      </c>
      <c r="B14080" s="2">
        <v>53.092120000000001</v>
      </c>
      <c r="C14080" s="2">
        <v>101.4088</v>
      </c>
      <c r="D14080" s="2">
        <v>47.654870000000003</v>
      </c>
      <c r="F14080" s="2">
        <v>14.87107</v>
      </c>
      <c r="G14080" s="2">
        <v>6.569267</v>
      </c>
      <c r="H14080" s="2">
        <v>6.9750290000000001</v>
      </c>
      <c r="J14080" s="2">
        <v>14.87388</v>
      </c>
      <c r="K14080" s="2">
        <v>1.1468119999999999</v>
      </c>
      <c r="L14080" s="2">
        <v>0.30525000000000002</v>
      </c>
    </row>
    <row r="14081" spans="1:12" x14ac:dyDescent="0.2">
      <c r="A14081" s="2">
        <v>14.87458</v>
      </c>
      <c r="B14081" s="2">
        <v>53.160519999999998</v>
      </c>
      <c r="C14081" s="2">
        <v>101.3643</v>
      </c>
      <c r="D14081" s="2">
        <v>47.783329999999999</v>
      </c>
      <c r="F14081" s="2">
        <v>14.871779999999999</v>
      </c>
      <c r="G14081" s="2">
        <v>6.5871199999999996</v>
      </c>
      <c r="H14081" s="2">
        <v>6.9945599999999999</v>
      </c>
      <c r="J14081" s="2">
        <v>14.87458</v>
      </c>
      <c r="K14081" s="2">
        <v>1.1462209999999999</v>
      </c>
      <c r="L14081" s="2">
        <v>0.30566300000000002</v>
      </c>
    </row>
    <row r="14082" spans="1:12" x14ac:dyDescent="0.2">
      <c r="A14082" s="2">
        <v>14.87528</v>
      </c>
      <c r="B14082" s="2">
        <v>53.227890000000002</v>
      </c>
      <c r="C14082" s="2">
        <v>101.3163</v>
      </c>
      <c r="D14082" s="2">
        <v>47.911630000000002</v>
      </c>
      <c r="F14082" s="2">
        <v>14.872479999999999</v>
      </c>
      <c r="G14082" s="2">
        <v>6.6049579999999999</v>
      </c>
      <c r="H14082" s="2">
        <v>7.013992</v>
      </c>
      <c r="J14082" s="2">
        <v>14.87528</v>
      </c>
      <c r="K14082" s="2">
        <v>1.1461619999999999</v>
      </c>
      <c r="L14082" s="2">
        <v>0.30622700000000003</v>
      </c>
    </row>
    <row r="14083" spans="1:12" x14ac:dyDescent="0.2">
      <c r="A14083" s="2">
        <v>14.87598</v>
      </c>
      <c r="B14083" s="2">
        <v>53.296219999999998</v>
      </c>
      <c r="C14083" s="2">
        <v>101.2659</v>
      </c>
      <c r="D14083" s="2">
        <v>48.040410000000001</v>
      </c>
      <c r="F14083" s="2">
        <v>14.87318</v>
      </c>
      <c r="G14083" s="2">
        <v>6.6227489999999998</v>
      </c>
      <c r="H14083" s="2">
        <v>7.0335239999999999</v>
      </c>
      <c r="J14083" s="2">
        <v>14.87598</v>
      </c>
      <c r="K14083" s="2">
        <v>1.1461889999999999</v>
      </c>
      <c r="L14083" s="2">
        <v>0.30731000000000003</v>
      </c>
    </row>
    <row r="14084" spans="1:12" x14ac:dyDescent="0.2">
      <c r="A14084" s="2">
        <v>14.87668</v>
      </c>
      <c r="B14084" s="2">
        <v>53.36506</v>
      </c>
      <c r="C14084" s="2">
        <v>101.2148</v>
      </c>
      <c r="D14084" s="2">
        <v>48.169289999999997</v>
      </c>
      <c r="F14084" s="2">
        <v>14.87388</v>
      </c>
      <c r="G14084" s="2">
        <v>6.6405560000000001</v>
      </c>
      <c r="H14084" s="2">
        <v>7.0534059999999998</v>
      </c>
      <c r="J14084" s="2">
        <v>14.87668</v>
      </c>
      <c r="K14084" s="2">
        <v>1.1459729999999999</v>
      </c>
      <c r="L14084" s="2">
        <v>0.30754300000000001</v>
      </c>
    </row>
    <row r="14085" spans="1:12" x14ac:dyDescent="0.2">
      <c r="A14085" s="2">
        <v>14.87739</v>
      </c>
      <c r="B14085" s="2">
        <v>53.432740000000003</v>
      </c>
      <c r="C14085" s="2">
        <v>101.1635</v>
      </c>
      <c r="D14085" s="2">
        <v>48.297730000000001</v>
      </c>
      <c r="F14085" s="2">
        <v>14.87458</v>
      </c>
      <c r="G14085" s="2">
        <v>6.6583480000000002</v>
      </c>
      <c r="H14085" s="2">
        <v>7.0734789999999998</v>
      </c>
      <c r="J14085" s="2">
        <v>14.87739</v>
      </c>
      <c r="K14085" s="2">
        <v>1.146061</v>
      </c>
      <c r="L14085" s="2">
        <v>0.30782399999999999</v>
      </c>
    </row>
    <row r="14086" spans="1:12" x14ac:dyDescent="0.2">
      <c r="A14086" s="2">
        <v>14.87809</v>
      </c>
      <c r="B14086" s="2">
        <v>53.501660000000001</v>
      </c>
      <c r="C14086" s="2">
        <v>101.11190000000001</v>
      </c>
      <c r="D14086" s="2">
        <v>48.426909999999999</v>
      </c>
      <c r="F14086" s="2">
        <v>14.87528</v>
      </c>
      <c r="G14086" s="2">
        <v>6.6761699999999999</v>
      </c>
      <c r="H14086" s="2">
        <v>7.0935899999999998</v>
      </c>
      <c r="J14086" s="2">
        <v>14.87809</v>
      </c>
      <c r="K14086" s="2">
        <v>1.145605</v>
      </c>
      <c r="L14086" s="2">
        <v>0.30743199999999998</v>
      </c>
    </row>
    <row r="14087" spans="1:12" x14ac:dyDescent="0.2">
      <c r="A14087" s="2">
        <v>14.87879</v>
      </c>
      <c r="B14087" s="2">
        <v>53.57011</v>
      </c>
      <c r="C14087" s="2">
        <v>101.06019999999999</v>
      </c>
      <c r="D14087" s="2">
        <v>48.556249999999999</v>
      </c>
      <c r="F14087" s="2">
        <v>14.87598</v>
      </c>
      <c r="G14087" s="2">
        <v>6.6939539999999997</v>
      </c>
      <c r="H14087" s="2">
        <v>7.1140980000000003</v>
      </c>
      <c r="J14087" s="2">
        <v>14.87879</v>
      </c>
      <c r="K14087" s="2">
        <v>1.1446419999999999</v>
      </c>
      <c r="L14087" s="2">
        <v>0.30760999999999999</v>
      </c>
    </row>
    <row r="14088" spans="1:12" x14ac:dyDescent="0.2">
      <c r="A14088" s="2">
        <v>14.879490000000001</v>
      </c>
      <c r="B14088" s="2">
        <v>53.639270000000003</v>
      </c>
      <c r="C14088" s="2">
        <v>101.0082</v>
      </c>
      <c r="D14088" s="2">
        <v>48.685760000000002</v>
      </c>
      <c r="F14088" s="2">
        <v>14.87668</v>
      </c>
      <c r="G14088" s="2">
        <v>6.7118529999999996</v>
      </c>
      <c r="H14088" s="2">
        <v>7.1347889999999996</v>
      </c>
      <c r="J14088" s="2">
        <v>14.879490000000001</v>
      </c>
      <c r="K14088" s="2">
        <v>1.14361</v>
      </c>
      <c r="L14088" s="2">
        <v>0.30782900000000002</v>
      </c>
    </row>
    <row r="14089" spans="1:12" x14ac:dyDescent="0.2">
      <c r="A14089" s="2">
        <v>14.880190000000001</v>
      </c>
      <c r="B14089" s="2">
        <v>53.708689999999997</v>
      </c>
      <c r="C14089" s="2">
        <v>100.9567</v>
      </c>
      <c r="D14089" s="2">
        <v>48.816549999999999</v>
      </c>
      <c r="F14089" s="2">
        <v>14.87739</v>
      </c>
      <c r="G14089" s="2">
        <v>6.7299189999999998</v>
      </c>
      <c r="H14089" s="2">
        <v>7.1557849999999998</v>
      </c>
      <c r="J14089" s="2">
        <v>14.880190000000001</v>
      </c>
      <c r="K14089" s="2">
        <v>1.1429590000000001</v>
      </c>
      <c r="L14089" s="2">
        <v>0.30845</v>
      </c>
    </row>
    <row r="14090" spans="1:12" x14ac:dyDescent="0.2">
      <c r="A14090" s="2">
        <v>14.880890000000001</v>
      </c>
      <c r="B14090" s="2">
        <v>53.778030000000001</v>
      </c>
      <c r="C14090" s="2">
        <v>100.9053</v>
      </c>
      <c r="D14090" s="2">
        <v>48.946750000000002</v>
      </c>
      <c r="F14090" s="2">
        <v>14.87809</v>
      </c>
      <c r="G14090" s="2">
        <v>6.7483519999999997</v>
      </c>
      <c r="H14090" s="2">
        <v>7.1771240000000001</v>
      </c>
      <c r="J14090" s="2">
        <v>14.880890000000001</v>
      </c>
      <c r="K14090" s="2">
        <v>1.142584</v>
      </c>
      <c r="L14090" s="2">
        <v>0.30843100000000001</v>
      </c>
    </row>
    <row r="14091" spans="1:12" x14ac:dyDescent="0.2">
      <c r="A14091" s="2">
        <v>14.881589999999999</v>
      </c>
      <c r="B14091" s="2">
        <v>53.847079999999998</v>
      </c>
      <c r="C14091" s="2">
        <v>100.8539</v>
      </c>
      <c r="D14091" s="2">
        <v>49.07676</v>
      </c>
      <c r="F14091" s="2">
        <v>14.87879</v>
      </c>
      <c r="G14091" s="2">
        <v>6.7671049999999999</v>
      </c>
      <c r="H14091" s="2">
        <v>7.1984789999999998</v>
      </c>
      <c r="J14091" s="2">
        <v>14.881589999999999</v>
      </c>
      <c r="K14091" s="2">
        <v>1.14225</v>
      </c>
      <c r="L14091" s="2">
        <v>0.30901200000000001</v>
      </c>
    </row>
    <row r="14092" spans="1:12" x14ac:dyDescent="0.2">
      <c r="A14092" s="2">
        <v>14.882300000000001</v>
      </c>
      <c r="B14092" s="2">
        <v>53.917319999999997</v>
      </c>
      <c r="C14092" s="2">
        <v>100.8022</v>
      </c>
      <c r="D14092" s="2">
        <v>49.206589999999998</v>
      </c>
      <c r="F14092" s="2">
        <v>14.879490000000001</v>
      </c>
      <c r="G14092" s="2">
        <v>6.7858510000000001</v>
      </c>
      <c r="H14092" s="2">
        <v>7.2198869999999999</v>
      </c>
      <c r="J14092" s="2">
        <v>14.882300000000001</v>
      </c>
      <c r="K14092" s="2">
        <v>1.1420189999999999</v>
      </c>
      <c r="L14092" s="2">
        <v>0.30906</v>
      </c>
    </row>
    <row r="14093" spans="1:12" x14ac:dyDescent="0.2">
      <c r="A14093" s="2">
        <v>14.882999999999999</v>
      </c>
      <c r="B14093" s="2">
        <v>53.987560000000002</v>
      </c>
      <c r="C14093" s="2">
        <v>100.74979999999999</v>
      </c>
      <c r="D14093" s="2">
        <v>49.336799999999997</v>
      </c>
      <c r="F14093" s="2">
        <v>14.880190000000001</v>
      </c>
      <c r="G14093" s="2">
        <v>6.8043440000000004</v>
      </c>
      <c r="H14093" s="2">
        <v>7.241371</v>
      </c>
      <c r="J14093" s="2">
        <v>14.882999999999999</v>
      </c>
      <c r="K14093" s="2">
        <v>1.1419490000000001</v>
      </c>
      <c r="L14093" s="2">
        <v>0.31035000000000001</v>
      </c>
    </row>
    <row r="14094" spans="1:12" x14ac:dyDescent="0.2">
      <c r="A14094" s="2">
        <v>14.883699999999999</v>
      </c>
      <c r="B14094" s="2">
        <v>54.057119999999998</v>
      </c>
      <c r="C14094" s="2">
        <v>100.69799999999999</v>
      </c>
      <c r="D14094" s="2">
        <v>49.467440000000003</v>
      </c>
      <c r="F14094" s="2">
        <v>14.880890000000001</v>
      </c>
      <c r="G14094" s="2">
        <v>6.8227840000000004</v>
      </c>
      <c r="H14094" s="2">
        <v>7.2626949999999999</v>
      </c>
      <c r="J14094" s="2">
        <v>14.883699999999999</v>
      </c>
      <c r="K14094" s="2">
        <v>1.14184</v>
      </c>
      <c r="L14094" s="2">
        <v>0.31058000000000002</v>
      </c>
    </row>
    <row r="14095" spans="1:12" x14ac:dyDescent="0.2">
      <c r="A14095" s="2">
        <v>14.884399999999999</v>
      </c>
      <c r="B14095" s="2">
        <v>54.127859999999998</v>
      </c>
      <c r="C14095" s="2">
        <v>100.646</v>
      </c>
      <c r="D14095" s="2">
        <v>49.598239999999997</v>
      </c>
      <c r="F14095" s="2">
        <v>14.881589999999999</v>
      </c>
      <c r="G14095" s="2">
        <v>6.8416139999999999</v>
      </c>
      <c r="H14095" s="2">
        <v>7.284294</v>
      </c>
      <c r="J14095" s="2">
        <v>14.884399999999999</v>
      </c>
      <c r="K14095" s="2">
        <v>1.141632</v>
      </c>
      <c r="L14095" s="2">
        <v>0.31076700000000002</v>
      </c>
    </row>
    <row r="14096" spans="1:12" x14ac:dyDescent="0.2">
      <c r="A14096" s="2">
        <v>14.8851</v>
      </c>
      <c r="B14096" s="2">
        <v>54.19735</v>
      </c>
      <c r="C14096" s="2">
        <v>100.59350000000001</v>
      </c>
      <c r="D14096" s="2">
        <v>49.729300000000002</v>
      </c>
      <c r="F14096" s="2">
        <v>14.882300000000001</v>
      </c>
      <c r="G14096" s="2">
        <v>6.8605960000000001</v>
      </c>
      <c r="H14096" s="2">
        <v>7.3062820000000004</v>
      </c>
      <c r="J14096" s="2">
        <v>14.8851</v>
      </c>
      <c r="K14096" s="2">
        <v>1.141472</v>
      </c>
      <c r="L14096" s="2">
        <v>0.311421</v>
      </c>
    </row>
    <row r="14097" spans="1:12" x14ac:dyDescent="0.2">
      <c r="A14097" s="2">
        <v>14.8858</v>
      </c>
      <c r="B14097" s="2">
        <v>54.267389999999999</v>
      </c>
      <c r="C14097" s="2">
        <v>100.54130000000001</v>
      </c>
      <c r="D14097" s="2">
        <v>49.858829999999998</v>
      </c>
      <c r="F14097" s="2">
        <v>14.882999999999999</v>
      </c>
      <c r="G14097" s="2">
        <v>6.8796309999999998</v>
      </c>
      <c r="H14097" s="2">
        <v>7.3276289999999999</v>
      </c>
      <c r="J14097" s="2">
        <v>14.8858</v>
      </c>
      <c r="K14097" s="2">
        <v>1.141041</v>
      </c>
      <c r="L14097" s="2">
        <v>0.31151000000000001</v>
      </c>
    </row>
    <row r="14098" spans="1:12" x14ac:dyDescent="0.2">
      <c r="A14098" s="2">
        <v>14.8865</v>
      </c>
      <c r="B14098" s="2">
        <v>54.337310000000002</v>
      </c>
      <c r="C14098" s="2">
        <v>100.48950000000001</v>
      </c>
      <c r="D14098" s="2">
        <v>49.98854</v>
      </c>
      <c r="F14098" s="2">
        <v>14.883699999999999</v>
      </c>
      <c r="G14098" s="2">
        <v>6.8987809999999996</v>
      </c>
      <c r="H14098" s="2">
        <v>7.3489069999999996</v>
      </c>
      <c r="J14098" s="2">
        <v>14.8865</v>
      </c>
      <c r="K14098" s="2">
        <v>1.1408879999999999</v>
      </c>
      <c r="L14098" s="2">
        <v>0.31167099999999998</v>
      </c>
    </row>
    <row r="14099" spans="1:12" x14ac:dyDescent="0.2">
      <c r="A14099" s="2">
        <v>14.8872</v>
      </c>
      <c r="B14099" s="2">
        <v>54.407290000000003</v>
      </c>
      <c r="C14099" s="2">
        <v>100.43689999999999</v>
      </c>
      <c r="D14099" s="2">
        <v>50.118310000000001</v>
      </c>
      <c r="F14099" s="2">
        <v>14.884399999999999</v>
      </c>
      <c r="G14099" s="2">
        <v>6.917427</v>
      </c>
      <c r="H14099" s="2">
        <v>7.370857</v>
      </c>
      <c r="J14099" s="2">
        <v>14.8872</v>
      </c>
      <c r="K14099" s="2">
        <v>1.140404</v>
      </c>
      <c r="L14099" s="2">
        <v>0.31273699999999999</v>
      </c>
    </row>
    <row r="14100" spans="1:12" x14ac:dyDescent="0.2">
      <c r="A14100" s="2">
        <v>14.88791</v>
      </c>
      <c r="B14100" s="2">
        <v>54.476790000000001</v>
      </c>
      <c r="C14100" s="2">
        <v>100.3839</v>
      </c>
      <c r="D14100" s="2">
        <v>50.248489999999997</v>
      </c>
      <c r="F14100" s="2">
        <v>14.8851</v>
      </c>
      <c r="G14100" s="2">
        <v>6.9360660000000003</v>
      </c>
      <c r="H14100" s="2">
        <v>7.3923949999999996</v>
      </c>
      <c r="J14100" s="2">
        <v>14.88791</v>
      </c>
      <c r="K14100" s="2">
        <v>1.1395470000000001</v>
      </c>
      <c r="L14100" s="2">
        <v>0.313504</v>
      </c>
    </row>
    <row r="14101" spans="1:12" x14ac:dyDescent="0.2">
      <c r="A14101" s="2">
        <v>14.88861</v>
      </c>
      <c r="B14101" s="2">
        <v>54.546190000000003</v>
      </c>
      <c r="C14101" s="2">
        <v>100.33069999999999</v>
      </c>
      <c r="D14101" s="2">
        <v>50.379429999999999</v>
      </c>
      <c r="F14101" s="2">
        <v>14.8858</v>
      </c>
      <c r="G14101" s="2">
        <v>6.9554520000000002</v>
      </c>
      <c r="H14101" s="2">
        <v>7.4139559999999998</v>
      </c>
      <c r="J14101" s="2">
        <v>14.88861</v>
      </c>
      <c r="K14101" s="2">
        <v>1.1388069999999999</v>
      </c>
      <c r="L14101" s="2">
        <v>0.31432900000000003</v>
      </c>
    </row>
    <row r="14102" spans="1:12" x14ac:dyDescent="0.2">
      <c r="A14102" s="2">
        <v>14.88931</v>
      </c>
      <c r="B14102" s="2">
        <v>54.615560000000002</v>
      </c>
      <c r="C14102" s="2">
        <v>100.27679999999999</v>
      </c>
      <c r="D14102" s="2">
        <v>50.509880000000003</v>
      </c>
      <c r="F14102" s="2">
        <v>14.8865</v>
      </c>
      <c r="G14102" s="2">
        <v>6.9750290000000001</v>
      </c>
      <c r="H14102" s="2">
        <v>7.4364090000000003</v>
      </c>
      <c r="J14102" s="2">
        <v>14.88931</v>
      </c>
      <c r="K14102" s="2">
        <v>1.138849</v>
      </c>
      <c r="L14102" s="2">
        <v>0.31471900000000003</v>
      </c>
    </row>
    <row r="14103" spans="1:12" x14ac:dyDescent="0.2">
      <c r="A14103" s="2">
        <v>14.89001</v>
      </c>
      <c r="B14103" s="2">
        <v>54.684939999999997</v>
      </c>
      <c r="C14103" s="2">
        <v>100.2231</v>
      </c>
      <c r="D14103" s="2">
        <v>50.639229999999998</v>
      </c>
      <c r="F14103" s="2">
        <v>14.8872</v>
      </c>
      <c r="G14103" s="2">
        <v>6.9945599999999999</v>
      </c>
      <c r="H14103" s="2">
        <v>7.458939</v>
      </c>
      <c r="J14103" s="2">
        <v>14.89001</v>
      </c>
      <c r="K14103" s="2">
        <v>1.139025</v>
      </c>
      <c r="L14103" s="2">
        <v>0.31503599999999998</v>
      </c>
    </row>
    <row r="14104" spans="1:12" x14ac:dyDescent="0.2">
      <c r="A14104" s="2">
        <v>14.89071</v>
      </c>
      <c r="B14104" s="2">
        <v>54.754620000000003</v>
      </c>
      <c r="C14104" s="2">
        <v>100.169</v>
      </c>
      <c r="D14104" s="2">
        <v>50.76896</v>
      </c>
      <c r="F14104" s="2">
        <v>14.88791</v>
      </c>
      <c r="G14104" s="2">
        <v>7.013992</v>
      </c>
      <c r="H14104" s="2">
        <v>7.4815519999999998</v>
      </c>
      <c r="J14104" s="2">
        <v>14.89071</v>
      </c>
      <c r="K14104" s="2">
        <v>1.1392800000000001</v>
      </c>
      <c r="L14104" s="2">
        <v>0.31574799999999997</v>
      </c>
    </row>
    <row r="14105" spans="1:12" x14ac:dyDescent="0.2">
      <c r="A14105" s="2">
        <v>14.89141</v>
      </c>
      <c r="B14105" s="2">
        <v>54.823369999999997</v>
      </c>
      <c r="C14105" s="2">
        <v>100.1151</v>
      </c>
      <c r="D14105" s="2">
        <v>50.899340000000002</v>
      </c>
      <c r="F14105" s="2">
        <v>14.88861</v>
      </c>
      <c r="G14105" s="2">
        <v>7.0335239999999999</v>
      </c>
      <c r="H14105" s="2">
        <v>7.504524</v>
      </c>
      <c r="J14105" s="2">
        <v>14.89141</v>
      </c>
      <c r="K14105" s="2">
        <v>1.1391119999999999</v>
      </c>
      <c r="L14105" s="2">
        <v>0.31582300000000002</v>
      </c>
    </row>
    <row r="14106" spans="1:12" x14ac:dyDescent="0.2">
      <c r="A14106" s="2">
        <v>14.89212</v>
      </c>
      <c r="B14106" s="2">
        <v>54.892380000000003</v>
      </c>
      <c r="C14106" s="2">
        <v>100.06019999999999</v>
      </c>
      <c r="D14106" s="2">
        <v>51.029040000000002</v>
      </c>
      <c r="F14106" s="2">
        <v>14.88931</v>
      </c>
      <c r="G14106" s="2">
        <v>7.0534059999999998</v>
      </c>
      <c r="H14106" s="2">
        <v>7.5271220000000003</v>
      </c>
      <c r="J14106" s="2">
        <v>14.89212</v>
      </c>
      <c r="K14106" s="2">
        <v>1.1387309999999999</v>
      </c>
      <c r="L14106" s="2">
        <v>0.31636799999999998</v>
      </c>
    </row>
    <row r="14107" spans="1:12" x14ac:dyDescent="0.2">
      <c r="A14107" s="2">
        <v>14.89282</v>
      </c>
      <c r="B14107" s="2">
        <v>54.961849999999998</v>
      </c>
      <c r="C14107" s="2">
        <v>100.006</v>
      </c>
      <c r="D14107" s="2">
        <v>51.158700000000003</v>
      </c>
      <c r="F14107" s="2">
        <v>14.89001</v>
      </c>
      <c r="G14107" s="2">
        <v>7.0734789999999998</v>
      </c>
      <c r="H14107" s="2">
        <v>7.5495380000000001</v>
      </c>
      <c r="J14107" s="2">
        <v>14.89282</v>
      </c>
      <c r="K14107" s="2">
        <v>1.1384909999999999</v>
      </c>
      <c r="L14107" s="2">
        <v>0.31657400000000002</v>
      </c>
    </row>
    <row r="14108" spans="1:12" x14ac:dyDescent="0.2">
      <c r="A14108" s="2">
        <v>14.893520000000001</v>
      </c>
      <c r="B14108" s="2">
        <v>55.031140000000001</v>
      </c>
      <c r="C14108" s="2">
        <v>99.951310000000007</v>
      </c>
      <c r="D14108" s="2">
        <v>51.287939999999999</v>
      </c>
      <c r="F14108" s="2">
        <v>14.89071</v>
      </c>
      <c r="G14108" s="2">
        <v>7.0935899999999998</v>
      </c>
      <c r="H14108" s="2">
        <v>7.5718540000000001</v>
      </c>
      <c r="J14108" s="2">
        <v>14.893520000000001</v>
      </c>
      <c r="K14108" s="2">
        <v>1.138056</v>
      </c>
      <c r="L14108" s="2">
        <v>0.317019</v>
      </c>
    </row>
    <row r="14109" spans="1:12" x14ac:dyDescent="0.2">
      <c r="A14109" s="2">
        <v>14.894220000000001</v>
      </c>
      <c r="B14109" s="2">
        <v>55.100430000000003</v>
      </c>
      <c r="C14109" s="2">
        <v>99.89658</v>
      </c>
      <c r="D14109" s="2">
        <v>51.41704</v>
      </c>
      <c r="F14109" s="2">
        <v>14.89141</v>
      </c>
      <c r="G14109" s="2">
        <v>7.1140980000000003</v>
      </c>
      <c r="H14109" s="2">
        <v>7.593102</v>
      </c>
      <c r="J14109" s="2">
        <v>14.894220000000001</v>
      </c>
      <c r="K14109" s="2">
        <v>1.137073</v>
      </c>
      <c r="L14109" s="2">
        <v>0.31797300000000001</v>
      </c>
    </row>
    <row r="14110" spans="1:12" x14ac:dyDescent="0.2">
      <c r="A14110" s="2">
        <v>14.894920000000001</v>
      </c>
      <c r="B14110" s="2">
        <v>55.16957</v>
      </c>
      <c r="C14110" s="2">
        <v>99.841639999999998</v>
      </c>
      <c r="D14110" s="2">
        <v>51.547170000000001</v>
      </c>
      <c r="F14110" s="2">
        <v>14.89212</v>
      </c>
      <c r="G14110" s="2">
        <v>7.1347889999999996</v>
      </c>
      <c r="H14110" s="2">
        <v>7.6136780000000002</v>
      </c>
      <c r="J14110" s="2">
        <v>14.894920000000001</v>
      </c>
      <c r="K14110" s="2">
        <v>1.1364609999999999</v>
      </c>
      <c r="L14110" s="2">
        <v>0.31848700000000002</v>
      </c>
    </row>
    <row r="14111" spans="1:12" x14ac:dyDescent="0.2">
      <c r="A14111" s="2">
        <v>14.895619999999999</v>
      </c>
      <c r="B14111" s="2">
        <v>55.23892</v>
      </c>
      <c r="C14111" s="2">
        <v>99.786550000000005</v>
      </c>
      <c r="D14111" s="2">
        <v>51.677169999999997</v>
      </c>
      <c r="F14111" s="2">
        <v>14.89282</v>
      </c>
      <c r="G14111" s="2">
        <v>7.1557849999999998</v>
      </c>
      <c r="H14111" s="2">
        <v>7.6350629999999997</v>
      </c>
      <c r="J14111" s="2">
        <v>14.895619999999999</v>
      </c>
      <c r="K14111" s="2">
        <v>1.136274</v>
      </c>
      <c r="L14111" s="2">
        <v>0.31861400000000001</v>
      </c>
    </row>
    <row r="14112" spans="1:12" x14ac:dyDescent="0.2">
      <c r="A14112" s="2">
        <v>14.896319999999999</v>
      </c>
      <c r="B14112" s="2">
        <v>55.307980000000001</v>
      </c>
      <c r="C14112" s="2">
        <v>99.730440000000002</v>
      </c>
      <c r="D14112" s="2">
        <v>51.806660000000001</v>
      </c>
      <c r="F14112" s="2">
        <v>14.893520000000001</v>
      </c>
      <c r="G14112" s="2">
        <v>7.1771240000000001</v>
      </c>
      <c r="H14112" s="2">
        <v>7.6580579999999996</v>
      </c>
      <c r="J14112" s="2">
        <v>14.896319999999999</v>
      </c>
      <c r="K14112" s="2">
        <v>1.136188</v>
      </c>
      <c r="L14112" s="2">
        <v>0.31913799999999998</v>
      </c>
    </row>
    <row r="14113" spans="1:12" x14ac:dyDescent="0.2">
      <c r="A14113" s="2">
        <v>14.897019999999999</v>
      </c>
      <c r="B14113" s="2">
        <v>55.377420000000001</v>
      </c>
      <c r="C14113" s="2">
        <v>99.674239999999998</v>
      </c>
      <c r="D14113" s="2">
        <v>51.935400000000001</v>
      </c>
      <c r="F14113" s="2">
        <v>14.894220000000001</v>
      </c>
      <c r="G14113" s="2">
        <v>7.1984789999999998</v>
      </c>
      <c r="H14113" s="2">
        <v>7.6816560000000003</v>
      </c>
      <c r="J14113" s="2">
        <v>14.897019999999999</v>
      </c>
      <c r="K14113" s="2">
        <v>1.136144</v>
      </c>
      <c r="L14113" s="2">
        <v>0.31972200000000001</v>
      </c>
    </row>
    <row r="14114" spans="1:12" x14ac:dyDescent="0.2">
      <c r="A14114" s="2">
        <v>14.897729999999999</v>
      </c>
      <c r="B14114" s="2">
        <v>55.446689999999997</v>
      </c>
      <c r="C14114" s="2">
        <v>99.618099999999998</v>
      </c>
      <c r="D14114" s="2">
        <v>52.064819999999997</v>
      </c>
      <c r="F14114" s="2">
        <v>14.894920000000001</v>
      </c>
      <c r="G14114" s="2">
        <v>7.2198869999999999</v>
      </c>
      <c r="H14114" s="2">
        <v>7.7056880000000003</v>
      </c>
      <c r="J14114" s="2">
        <v>14.897729999999999</v>
      </c>
      <c r="K14114" s="2">
        <v>1.135788</v>
      </c>
      <c r="L14114" s="2">
        <v>0.31968800000000003</v>
      </c>
    </row>
    <row r="14115" spans="1:12" x14ac:dyDescent="0.2">
      <c r="A14115" s="2">
        <v>14.898429999999999</v>
      </c>
      <c r="B14115" s="2">
        <v>55.516089999999998</v>
      </c>
      <c r="C14115" s="2">
        <v>99.56183</v>
      </c>
      <c r="D14115" s="2">
        <v>52.193939999999998</v>
      </c>
      <c r="F14115" s="2">
        <v>14.895619999999999</v>
      </c>
      <c r="G14115" s="2">
        <v>7.241371</v>
      </c>
      <c r="H14115" s="2">
        <v>7.7298970000000002</v>
      </c>
      <c r="J14115" s="2">
        <v>14.898429999999999</v>
      </c>
      <c r="K14115" s="2">
        <v>1.1351370000000001</v>
      </c>
      <c r="L14115" s="2">
        <v>0.32024799999999998</v>
      </c>
    </row>
    <row r="14116" spans="1:12" x14ac:dyDescent="0.2">
      <c r="A14116" s="2">
        <v>14.89913</v>
      </c>
      <c r="B14116" s="2">
        <v>55.585610000000003</v>
      </c>
      <c r="C14116" s="2">
        <v>99.505420000000001</v>
      </c>
      <c r="D14116" s="2">
        <v>52.32367</v>
      </c>
      <c r="F14116" s="2">
        <v>14.896319999999999</v>
      </c>
      <c r="G14116" s="2">
        <v>7.2626949999999999</v>
      </c>
      <c r="H14116" s="2">
        <v>7.7540969999999998</v>
      </c>
      <c r="J14116" s="2">
        <v>14.89913</v>
      </c>
      <c r="K14116" s="2">
        <v>1.1345190000000001</v>
      </c>
      <c r="L14116" s="2">
        <v>0.32091900000000001</v>
      </c>
    </row>
    <row r="14117" spans="1:12" x14ac:dyDescent="0.2">
      <c r="A14117" s="2">
        <v>14.89983</v>
      </c>
      <c r="B14117" s="2">
        <v>55.65493</v>
      </c>
      <c r="C14117" s="2">
        <v>99.448759999999993</v>
      </c>
      <c r="D14117" s="2">
        <v>52.451569999999997</v>
      </c>
      <c r="F14117" s="2">
        <v>14.897019999999999</v>
      </c>
      <c r="G14117" s="2">
        <v>7.284294</v>
      </c>
      <c r="H14117" s="2">
        <v>7.7784649999999997</v>
      </c>
      <c r="J14117" s="2">
        <v>14.89983</v>
      </c>
      <c r="K14117" s="2">
        <v>1.1340980000000001</v>
      </c>
      <c r="L14117" s="2">
        <v>0.32177600000000001</v>
      </c>
    </row>
    <row r="14118" spans="1:12" x14ac:dyDescent="0.2">
      <c r="A14118" s="2">
        <v>14.90053</v>
      </c>
      <c r="B14118" s="2">
        <v>55.724379999999996</v>
      </c>
      <c r="C14118" s="2">
        <v>99.392669999999995</v>
      </c>
      <c r="D14118" s="2">
        <v>52.58117</v>
      </c>
      <c r="F14118" s="2">
        <v>14.897729999999999</v>
      </c>
      <c r="G14118" s="2">
        <v>7.3062820000000004</v>
      </c>
      <c r="H14118" s="2">
        <v>7.8028639999999996</v>
      </c>
      <c r="J14118" s="2">
        <v>14.90053</v>
      </c>
      <c r="K14118" s="2">
        <v>1.1334340000000001</v>
      </c>
      <c r="L14118" s="2">
        <v>0.32222899999999999</v>
      </c>
    </row>
    <row r="14119" spans="1:12" x14ac:dyDescent="0.2">
      <c r="A14119" s="2">
        <v>14.90123</v>
      </c>
      <c r="B14119" s="2">
        <v>55.7943</v>
      </c>
      <c r="C14119" s="2">
        <v>99.335920000000002</v>
      </c>
      <c r="D14119" s="2">
        <v>52.708959999999998</v>
      </c>
      <c r="F14119" s="2">
        <v>14.898429999999999</v>
      </c>
      <c r="G14119" s="2">
        <v>7.3276289999999999</v>
      </c>
      <c r="H14119" s="2">
        <v>7.8273539999999997</v>
      </c>
      <c r="J14119" s="2">
        <v>14.90123</v>
      </c>
      <c r="K14119" s="2">
        <v>1.133146</v>
      </c>
      <c r="L14119" s="2">
        <v>0.323021</v>
      </c>
    </row>
    <row r="14120" spans="1:12" x14ac:dyDescent="0.2">
      <c r="A14120" s="2">
        <v>14.90193</v>
      </c>
      <c r="B14120" s="2">
        <v>55.864530000000002</v>
      </c>
      <c r="C14120" s="2">
        <v>99.279600000000002</v>
      </c>
      <c r="D14120" s="2">
        <v>52.837159999999997</v>
      </c>
      <c r="F14120" s="2">
        <v>14.89913</v>
      </c>
      <c r="G14120" s="2">
        <v>7.3489069999999996</v>
      </c>
      <c r="H14120" s="2">
        <v>7.8516849999999998</v>
      </c>
      <c r="J14120" s="2">
        <v>14.90193</v>
      </c>
      <c r="K14120" s="2">
        <v>1.1327700000000001</v>
      </c>
      <c r="L14120" s="2">
        <v>0.32346200000000003</v>
      </c>
    </row>
    <row r="14121" spans="1:12" x14ac:dyDescent="0.2">
      <c r="A14121" s="2">
        <v>14.90264</v>
      </c>
      <c r="B14121" s="2">
        <v>55.934640000000002</v>
      </c>
      <c r="C14121" s="2">
        <v>99.222700000000003</v>
      </c>
      <c r="D14121" s="2">
        <v>52.96584</v>
      </c>
      <c r="F14121" s="2">
        <v>14.89983</v>
      </c>
      <c r="G14121" s="2">
        <v>7.370857</v>
      </c>
      <c r="H14121" s="2">
        <v>7.8760529999999997</v>
      </c>
      <c r="J14121" s="2">
        <v>14.90264</v>
      </c>
      <c r="K14121" s="2">
        <v>1.1327719999999999</v>
      </c>
      <c r="L14121" s="2">
        <v>0.32414900000000002</v>
      </c>
    </row>
    <row r="14122" spans="1:12" x14ac:dyDescent="0.2">
      <c r="A14122" s="2">
        <v>14.90334</v>
      </c>
      <c r="B14122" s="2">
        <v>56.005209999999998</v>
      </c>
      <c r="C14122" s="2">
        <v>99.166020000000003</v>
      </c>
      <c r="D14122" s="2">
        <v>53.093859999999999</v>
      </c>
      <c r="F14122" s="2">
        <v>14.90053</v>
      </c>
      <c r="G14122" s="2">
        <v>7.3923949999999996</v>
      </c>
      <c r="H14122" s="2">
        <v>7.901268</v>
      </c>
      <c r="J14122" s="2">
        <v>14.90334</v>
      </c>
      <c r="K14122" s="2">
        <v>1.1321349999999999</v>
      </c>
      <c r="L14122" s="2">
        <v>0.32513599999999998</v>
      </c>
    </row>
    <row r="14123" spans="1:12" x14ac:dyDescent="0.2">
      <c r="A14123" s="2">
        <v>14.90404</v>
      </c>
      <c r="B14123" s="2">
        <v>56.075879999999998</v>
      </c>
      <c r="C14123" s="2">
        <v>99.108509999999995</v>
      </c>
      <c r="D14123" s="2">
        <v>53.222949999999997</v>
      </c>
      <c r="F14123" s="2">
        <v>14.90123</v>
      </c>
      <c r="G14123" s="2">
        <v>7.4139559999999998</v>
      </c>
      <c r="H14123" s="2">
        <v>7.9265980000000003</v>
      </c>
      <c r="J14123" s="2">
        <v>14.90404</v>
      </c>
      <c r="K14123" s="2">
        <v>1.1310629999999999</v>
      </c>
      <c r="L14123" s="2">
        <v>0.32577600000000001</v>
      </c>
    </row>
    <row r="14124" spans="1:12" x14ac:dyDescent="0.2">
      <c r="A14124" s="2">
        <v>14.90474</v>
      </c>
      <c r="B14124" s="2">
        <v>56.14622</v>
      </c>
      <c r="C14124" s="2">
        <v>99.051010000000005</v>
      </c>
      <c r="D14124" s="2">
        <v>53.352589999999999</v>
      </c>
      <c r="F14124" s="2">
        <v>14.90193</v>
      </c>
      <c r="G14124" s="2">
        <v>7.4364090000000003</v>
      </c>
      <c r="H14124" s="2">
        <v>7.9514079999999998</v>
      </c>
      <c r="J14124" s="2">
        <v>14.90474</v>
      </c>
      <c r="K14124" s="2">
        <v>1.1304129999999999</v>
      </c>
      <c r="L14124" s="2">
        <v>0.32707199999999997</v>
      </c>
    </row>
    <row r="14125" spans="1:12" x14ac:dyDescent="0.2">
      <c r="A14125" s="2">
        <v>14.90544</v>
      </c>
      <c r="B14125" s="2">
        <v>56.21349</v>
      </c>
      <c r="C14125" s="2">
        <v>98.993530000000007</v>
      </c>
      <c r="D14125" s="2">
        <v>53.482140000000001</v>
      </c>
      <c r="F14125" s="2">
        <v>14.90264</v>
      </c>
      <c r="G14125" s="2">
        <v>7.458939</v>
      </c>
      <c r="H14125" s="2">
        <v>7.9767609999999998</v>
      </c>
      <c r="J14125" s="2">
        <v>14.90544</v>
      </c>
      <c r="K14125" s="2">
        <v>1.1298140000000001</v>
      </c>
      <c r="L14125" s="2">
        <v>0.32756000000000002</v>
      </c>
    </row>
    <row r="14126" spans="1:12" x14ac:dyDescent="0.2">
      <c r="A14126" s="2">
        <v>14.906140000000001</v>
      </c>
      <c r="B14126" s="2">
        <v>56.276989999999998</v>
      </c>
      <c r="C14126" s="2">
        <v>98.936009999999996</v>
      </c>
      <c r="D14126" s="2">
        <v>53.611730000000001</v>
      </c>
      <c r="F14126" s="2">
        <v>14.90334</v>
      </c>
      <c r="G14126" s="2">
        <v>7.4815519999999998</v>
      </c>
      <c r="H14126" s="2">
        <v>8.0023350000000004</v>
      </c>
      <c r="J14126" s="2">
        <v>14.906140000000001</v>
      </c>
      <c r="K14126" s="2">
        <v>1.1293329999999999</v>
      </c>
      <c r="L14126" s="2">
        <v>0.32834999999999998</v>
      </c>
    </row>
    <row r="14127" spans="1:12" x14ac:dyDescent="0.2">
      <c r="A14127" s="2">
        <v>14.906840000000001</v>
      </c>
      <c r="B14127" s="2">
        <v>56.339030000000001</v>
      </c>
      <c r="C14127" s="2">
        <v>98.878540000000001</v>
      </c>
      <c r="D14127" s="2">
        <v>53.738639999999997</v>
      </c>
      <c r="F14127" s="2">
        <v>14.90404</v>
      </c>
      <c r="G14127" s="2">
        <v>7.504524</v>
      </c>
      <c r="H14127" s="2">
        <v>8.0279690000000006</v>
      </c>
      <c r="J14127" s="2">
        <v>14.906840000000001</v>
      </c>
      <c r="K14127" s="2">
        <v>1.1282799999999999</v>
      </c>
      <c r="L14127" s="2">
        <v>0.32899200000000001</v>
      </c>
    </row>
    <row r="14128" spans="1:12" x14ac:dyDescent="0.2">
      <c r="A14128" s="2">
        <v>14.907539999999999</v>
      </c>
      <c r="B14128" s="2">
        <v>56.405569999999997</v>
      </c>
      <c r="C14128" s="2">
        <v>98.821060000000003</v>
      </c>
      <c r="D14128" s="2">
        <v>53.855980000000002</v>
      </c>
      <c r="F14128" s="2">
        <v>14.90474</v>
      </c>
      <c r="G14128" s="2">
        <v>7.5271220000000003</v>
      </c>
      <c r="H14128" s="2">
        <v>8.0539090000000009</v>
      </c>
      <c r="J14128" s="2">
        <v>14.907539999999999</v>
      </c>
      <c r="K14128" s="2">
        <v>1.1280539999999999</v>
      </c>
      <c r="L14128" s="2">
        <v>0.32970699999999997</v>
      </c>
    </row>
    <row r="14129" spans="1:12" x14ac:dyDescent="0.2">
      <c r="A14129" s="2">
        <v>14.908250000000001</v>
      </c>
      <c r="B14129" s="2">
        <v>56.474919999999997</v>
      </c>
      <c r="C14129" s="2">
        <v>98.763260000000002</v>
      </c>
      <c r="D14129" s="2">
        <v>53.9679</v>
      </c>
      <c r="F14129" s="2">
        <v>14.90544</v>
      </c>
      <c r="G14129" s="2">
        <v>7.5495380000000001</v>
      </c>
      <c r="H14129" s="2">
        <v>8.0800099999999997</v>
      </c>
      <c r="J14129" s="2">
        <v>14.908250000000001</v>
      </c>
      <c r="K14129" s="2">
        <v>1.1276470000000001</v>
      </c>
      <c r="L14129" s="2">
        <v>0.33011000000000001</v>
      </c>
    </row>
    <row r="14130" spans="1:12" x14ac:dyDescent="0.2">
      <c r="A14130" s="2">
        <v>14.908950000000001</v>
      </c>
      <c r="B14130" s="2">
        <v>56.545070000000003</v>
      </c>
      <c r="C14130" s="2">
        <v>98.705569999999994</v>
      </c>
      <c r="D14130" s="2">
        <v>54.087710000000001</v>
      </c>
      <c r="F14130" s="2">
        <v>14.906140000000001</v>
      </c>
      <c r="G14130" s="2">
        <v>7.5718540000000001</v>
      </c>
      <c r="H14130" s="2">
        <v>8.1061940000000003</v>
      </c>
      <c r="J14130" s="2">
        <v>14.908950000000001</v>
      </c>
      <c r="K14130" s="2">
        <v>1.127146</v>
      </c>
      <c r="L14130" s="2">
        <v>0.330953</v>
      </c>
    </row>
    <row r="14131" spans="1:12" x14ac:dyDescent="0.2">
      <c r="A14131" s="2">
        <v>14.909649999999999</v>
      </c>
      <c r="B14131" s="2">
        <v>56.614910000000002</v>
      </c>
      <c r="C14131" s="2">
        <v>98.648009999999999</v>
      </c>
      <c r="D14131" s="2">
        <v>54.212989999999998</v>
      </c>
      <c r="F14131" s="2">
        <v>14.906840000000001</v>
      </c>
      <c r="G14131" s="2">
        <v>7.593102</v>
      </c>
      <c r="H14131" s="2">
        <v>8.1327130000000007</v>
      </c>
      <c r="J14131" s="2">
        <v>14.909649999999999</v>
      </c>
      <c r="K14131" s="2">
        <v>1.126825</v>
      </c>
      <c r="L14131" s="2">
        <v>0.33191300000000001</v>
      </c>
    </row>
    <row r="14132" spans="1:12" x14ac:dyDescent="0.2">
      <c r="A14132" s="2">
        <v>14.910349999999999</v>
      </c>
      <c r="B14132" s="2">
        <v>56.685600000000001</v>
      </c>
      <c r="C14132" s="2">
        <v>98.590299999999999</v>
      </c>
      <c r="D14132" s="2">
        <v>54.340049999999998</v>
      </c>
      <c r="F14132" s="2">
        <v>14.907539999999999</v>
      </c>
      <c r="G14132" s="2">
        <v>7.6136780000000002</v>
      </c>
      <c r="H14132" s="2">
        <v>8.159027</v>
      </c>
      <c r="J14132" s="2">
        <v>14.910349999999999</v>
      </c>
      <c r="K14132" s="2">
        <v>1.1257250000000001</v>
      </c>
      <c r="L14132" s="2">
        <v>0.33254099999999998</v>
      </c>
    </row>
    <row r="14133" spans="1:12" x14ac:dyDescent="0.2">
      <c r="A14133" s="2">
        <v>14.911049999999999</v>
      </c>
      <c r="B14133" s="2">
        <v>56.756839999999997</v>
      </c>
      <c r="C14133" s="2">
        <v>98.532359999999997</v>
      </c>
      <c r="D14133" s="2">
        <v>54.467239999999997</v>
      </c>
      <c r="F14133" s="2">
        <v>14.908250000000001</v>
      </c>
      <c r="G14133" s="2">
        <v>7.6350629999999997</v>
      </c>
      <c r="H14133" s="2">
        <v>8.1853870000000004</v>
      </c>
      <c r="J14133" s="2">
        <v>14.911049999999999</v>
      </c>
      <c r="K14133" s="2">
        <v>1.1250340000000001</v>
      </c>
      <c r="L14133" s="2">
        <v>0.33309100000000003</v>
      </c>
    </row>
    <row r="14134" spans="1:12" x14ac:dyDescent="0.2">
      <c r="A14134" s="2">
        <v>14.91175</v>
      </c>
      <c r="B14134" s="2">
        <v>56.82761</v>
      </c>
      <c r="C14134" s="2">
        <v>98.474440000000001</v>
      </c>
      <c r="D14134" s="2">
        <v>54.59545</v>
      </c>
      <c r="F14134" s="2">
        <v>14.908950000000001</v>
      </c>
      <c r="G14134" s="2">
        <v>7.6580579999999996</v>
      </c>
      <c r="H14134" s="2">
        <v>8.2116319999999998</v>
      </c>
      <c r="J14134" s="2">
        <v>14.91175</v>
      </c>
      <c r="K14134" s="2">
        <v>1.124725</v>
      </c>
      <c r="L14134" s="2">
        <v>0.33354400000000001</v>
      </c>
    </row>
    <row r="14135" spans="1:12" x14ac:dyDescent="0.2">
      <c r="A14135" s="2">
        <v>14.912459999999999</v>
      </c>
      <c r="B14135" s="2">
        <v>56.898589999999999</v>
      </c>
      <c r="C14135" s="2">
        <v>98.416210000000007</v>
      </c>
      <c r="D14135" s="2">
        <v>54.723529999999997</v>
      </c>
      <c r="F14135" s="2">
        <v>14.909649999999999</v>
      </c>
      <c r="G14135" s="2">
        <v>7.6816560000000003</v>
      </c>
      <c r="H14135" s="2">
        <v>8.2381060000000002</v>
      </c>
      <c r="J14135" s="2">
        <v>14.912459999999999</v>
      </c>
      <c r="K14135" s="2">
        <v>1.12401</v>
      </c>
      <c r="L14135" s="2">
        <v>0.334007</v>
      </c>
    </row>
    <row r="14136" spans="1:12" x14ac:dyDescent="0.2">
      <c r="A14136" s="2">
        <v>14.91316</v>
      </c>
      <c r="B14136" s="2">
        <v>56.969740000000002</v>
      </c>
      <c r="C14136" s="2">
        <v>98.358249999999998</v>
      </c>
      <c r="D14136" s="2">
        <v>54.850969999999997</v>
      </c>
      <c r="F14136" s="2">
        <v>14.910349999999999</v>
      </c>
      <c r="G14136" s="2">
        <v>7.7056880000000003</v>
      </c>
      <c r="H14136" s="2">
        <v>8.2646329999999999</v>
      </c>
      <c r="J14136" s="2">
        <v>14.91316</v>
      </c>
      <c r="K14136" s="2">
        <v>1.123966</v>
      </c>
      <c r="L14136" s="2">
        <v>0.33512999999999998</v>
      </c>
    </row>
    <row r="14137" spans="1:12" x14ac:dyDescent="0.2">
      <c r="A14137" s="2">
        <v>14.91386</v>
      </c>
      <c r="B14137" s="2">
        <v>57.040660000000003</v>
      </c>
      <c r="C14137" s="2">
        <v>98.299589999999995</v>
      </c>
      <c r="D14137" s="2">
        <v>54.978319999999997</v>
      </c>
      <c r="F14137" s="2">
        <v>14.911049999999999</v>
      </c>
      <c r="G14137" s="2">
        <v>7.7298970000000002</v>
      </c>
      <c r="H14137" s="2">
        <v>8.2915270000000003</v>
      </c>
      <c r="J14137" s="2">
        <v>14.91386</v>
      </c>
      <c r="K14137" s="2">
        <v>1.124031</v>
      </c>
      <c r="L14137" s="2">
        <v>0.33641700000000002</v>
      </c>
    </row>
    <row r="14138" spans="1:12" x14ac:dyDescent="0.2">
      <c r="A14138" s="2">
        <v>14.91456</v>
      </c>
      <c r="B14138" s="2">
        <v>57.111660000000001</v>
      </c>
      <c r="C14138" s="2">
        <v>98.240849999999995</v>
      </c>
      <c r="D14138" s="2">
        <v>55.105179999999997</v>
      </c>
      <c r="F14138" s="2">
        <v>14.91175</v>
      </c>
      <c r="G14138" s="2">
        <v>7.7540969999999998</v>
      </c>
      <c r="H14138" s="2">
        <v>8.3184430000000003</v>
      </c>
      <c r="J14138" s="2">
        <v>14.91456</v>
      </c>
      <c r="K14138" s="2">
        <v>1.12405</v>
      </c>
      <c r="L14138" s="2">
        <v>0.33720899999999998</v>
      </c>
    </row>
    <row r="14139" spans="1:12" x14ac:dyDescent="0.2">
      <c r="A14139" s="2">
        <v>14.91526</v>
      </c>
      <c r="B14139" s="2">
        <v>57.182609999999997</v>
      </c>
      <c r="C14139" s="2">
        <v>98.181690000000003</v>
      </c>
      <c r="D14139" s="2">
        <v>55.232410000000002</v>
      </c>
      <c r="F14139" s="2">
        <v>14.912459999999999</v>
      </c>
      <c r="G14139" s="2">
        <v>7.7784649999999997</v>
      </c>
      <c r="H14139" s="2">
        <v>8.3452070000000003</v>
      </c>
      <c r="J14139" s="2">
        <v>14.91526</v>
      </c>
      <c r="K14139" s="2">
        <v>1.123413</v>
      </c>
      <c r="L14139" s="2">
        <v>0.33776600000000001</v>
      </c>
    </row>
    <row r="14140" spans="1:12" x14ac:dyDescent="0.2">
      <c r="A14140" s="2">
        <v>14.91596</v>
      </c>
      <c r="B14140" s="2">
        <v>57.253270000000001</v>
      </c>
      <c r="C14140" s="2">
        <v>98.122380000000007</v>
      </c>
      <c r="D14140" s="2">
        <v>55.359879999999997</v>
      </c>
      <c r="F14140" s="2">
        <v>14.91316</v>
      </c>
      <c r="G14140" s="2">
        <v>7.8028639999999996</v>
      </c>
      <c r="H14140" s="2">
        <v>8.3718640000000004</v>
      </c>
      <c r="J14140" s="2">
        <v>14.91596</v>
      </c>
      <c r="K14140" s="2">
        <v>1.122717</v>
      </c>
      <c r="L14140" s="2">
        <v>0.338671</v>
      </c>
    </row>
    <row r="14141" spans="1:12" x14ac:dyDescent="0.2">
      <c r="A14141" s="2">
        <v>14.91666</v>
      </c>
      <c r="B14141" s="2">
        <v>57.325069999999997</v>
      </c>
      <c r="C14141" s="2">
        <v>98.06317</v>
      </c>
      <c r="D14141" s="2">
        <v>55.485970000000002</v>
      </c>
      <c r="F14141" s="2">
        <v>14.91386</v>
      </c>
      <c r="G14141" s="2">
        <v>7.8273539999999997</v>
      </c>
      <c r="H14141" s="2">
        <v>8.3987730000000003</v>
      </c>
      <c r="J14141" s="2">
        <v>14.91666</v>
      </c>
      <c r="K14141" s="2">
        <v>1.122471</v>
      </c>
      <c r="L14141" s="2">
        <v>0.338675</v>
      </c>
    </row>
    <row r="14142" spans="1:12" x14ac:dyDescent="0.2">
      <c r="A14142" s="2">
        <v>14.91736</v>
      </c>
      <c r="B14142" s="2">
        <v>57.39631</v>
      </c>
      <c r="C14142" s="2">
        <v>98.00403</v>
      </c>
      <c r="D14142" s="2">
        <v>55.613030000000002</v>
      </c>
      <c r="F14142" s="2">
        <v>14.91456</v>
      </c>
      <c r="G14142" s="2">
        <v>7.8516849999999998</v>
      </c>
      <c r="H14142" s="2">
        <v>8.425827</v>
      </c>
      <c r="J14142" s="2">
        <v>14.91736</v>
      </c>
      <c r="K14142" s="2">
        <v>1.122125</v>
      </c>
      <c r="L14142" s="2">
        <v>0.33944999999999997</v>
      </c>
    </row>
    <row r="14143" spans="1:12" x14ac:dyDescent="0.2">
      <c r="A14143" s="2">
        <v>14.91807</v>
      </c>
      <c r="B14143" s="2">
        <v>57.467469999999999</v>
      </c>
      <c r="C14143" s="2">
        <v>97.944640000000007</v>
      </c>
      <c r="D14143" s="2">
        <v>55.740389999999998</v>
      </c>
      <c r="F14143" s="2">
        <v>14.91526</v>
      </c>
      <c r="G14143" s="2">
        <v>7.8760529999999997</v>
      </c>
      <c r="H14143" s="2">
        <v>8.4532240000000005</v>
      </c>
      <c r="J14143" s="2">
        <v>14.91807</v>
      </c>
      <c r="K14143" s="2">
        <v>1.1216010000000001</v>
      </c>
      <c r="L14143" s="2">
        <v>0.33979500000000001</v>
      </c>
    </row>
    <row r="14144" spans="1:12" x14ac:dyDescent="0.2">
      <c r="A14144" s="2">
        <v>14.91877</v>
      </c>
      <c r="B14144" s="2">
        <v>57.539149999999999</v>
      </c>
      <c r="C14144" s="2">
        <v>97.885090000000005</v>
      </c>
      <c r="D14144" s="2">
        <v>55.867730000000002</v>
      </c>
      <c r="F14144" s="2">
        <v>14.91596</v>
      </c>
      <c r="G14144" s="2">
        <v>7.901268</v>
      </c>
      <c r="H14144" s="2">
        <v>8.4811250000000005</v>
      </c>
      <c r="J14144" s="2">
        <v>14.91877</v>
      </c>
      <c r="K14144" s="2">
        <v>1.1207670000000001</v>
      </c>
      <c r="L14144" s="2">
        <v>0.340727</v>
      </c>
    </row>
    <row r="14145" spans="1:12" x14ac:dyDescent="0.2">
      <c r="A14145" s="2">
        <v>14.91947</v>
      </c>
      <c r="B14145" s="2">
        <v>57.609859999999998</v>
      </c>
      <c r="C14145" s="2">
        <v>97.825239999999994</v>
      </c>
      <c r="D14145" s="2">
        <v>55.994759999999999</v>
      </c>
      <c r="F14145" s="2">
        <v>14.91666</v>
      </c>
      <c r="G14145" s="2">
        <v>7.9265980000000003</v>
      </c>
      <c r="H14145" s="2">
        <v>8.5090710000000005</v>
      </c>
      <c r="J14145" s="2">
        <v>14.91947</v>
      </c>
      <c r="K14145" s="2">
        <v>1.1198900000000001</v>
      </c>
      <c r="L14145" s="2">
        <v>0.34178599999999998</v>
      </c>
    </row>
    <row r="14146" spans="1:12" x14ac:dyDescent="0.2">
      <c r="A14146" s="2">
        <v>14.920170000000001</v>
      </c>
      <c r="B14146" s="2">
        <v>57.6815</v>
      </c>
      <c r="C14146" s="2">
        <v>97.765180000000001</v>
      </c>
      <c r="D14146" s="2">
        <v>56.12229</v>
      </c>
      <c r="F14146" s="2">
        <v>14.91736</v>
      </c>
      <c r="G14146" s="2">
        <v>7.9514079999999998</v>
      </c>
      <c r="H14146" s="2">
        <v>8.5364459999999998</v>
      </c>
      <c r="J14146" s="2">
        <v>14.920170000000001</v>
      </c>
      <c r="K14146" s="2">
        <v>1.118749</v>
      </c>
      <c r="L14146" s="2">
        <v>0.342806</v>
      </c>
    </row>
    <row r="14147" spans="1:12" x14ac:dyDescent="0.2">
      <c r="A14147" s="2">
        <v>14.920870000000001</v>
      </c>
      <c r="B14147" s="2">
        <v>57.754190000000001</v>
      </c>
      <c r="C14147" s="2">
        <v>97.704740000000001</v>
      </c>
      <c r="D14147" s="2">
        <v>56.25</v>
      </c>
      <c r="F14147" s="2">
        <v>14.91807</v>
      </c>
      <c r="G14147" s="2">
        <v>7.9767609999999998</v>
      </c>
      <c r="H14147" s="2">
        <v>8.5644150000000003</v>
      </c>
      <c r="J14147" s="2">
        <v>14.920870000000001</v>
      </c>
      <c r="K14147" s="2">
        <v>1.117807</v>
      </c>
      <c r="L14147" s="2">
        <v>0.34406599999999998</v>
      </c>
    </row>
    <row r="14148" spans="1:12" x14ac:dyDescent="0.2">
      <c r="A14148" s="2">
        <v>14.921569999999999</v>
      </c>
      <c r="B14148" s="2">
        <v>57.827100000000002</v>
      </c>
      <c r="C14148" s="2">
        <v>97.644670000000005</v>
      </c>
      <c r="D14148" s="2">
        <v>56.377519999999997</v>
      </c>
      <c r="F14148" s="2">
        <v>14.91877</v>
      </c>
      <c r="G14148" s="2">
        <v>8.0023350000000004</v>
      </c>
      <c r="H14148" s="2">
        <v>8.5926279999999995</v>
      </c>
      <c r="J14148" s="2">
        <v>14.921569999999999</v>
      </c>
      <c r="K14148" s="2">
        <v>1.1167830000000001</v>
      </c>
      <c r="L14148" s="2">
        <v>0.34513300000000002</v>
      </c>
    </row>
    <row r="14149" spans="1:12" x14ac:dyDescent="0.2">
      <c r="A14149" s="2">
        <v>14.922269999999999</v>
      </c>
      <c r="B14149" s="2">
        <v>57.898539999999997</v>
      </c>
      <c r="C14149" s="2">
        <v>97.587680000000006</v>
      </c>
      <c r="D14149" s="2">
        <v>56.506430000000002</v>
      </c>
      <c r="F14149" s="2">
        <v>14.91947</v>
      </c>
      <c r="G14149" s="2">
        <v>8.0279690000000006</v>
      </c>
      <c r="H14149" s="2">
        <v>8.620552</v>
      </c>
      <c r="J14149" s="2">
        <v>14.922269999999999</v>
      </c>
      <c r="K14149" s="2">
        <v>1.1163730000000001</v>
      </c>
      <c r="L14149" s="2">
        <v>0.34599400000000002</v>
      </c>
    </row>
    <row r="14150" spans="1:12" x14ac:dyDescent="0.2">
      <c r="A14150" s="2">
        <v>14.922980000000001</v>
      </c>
      <c r="B14150" s="2">
        <v>57.971069999999997</v>
      </c>
      <c r="C14150" s="2">
        <v>97.533690000000007</v>
      </c>
      <c r="D14150" s="2">
        <v>56.635010000000001</v>
      </c>
      <c r="F14150" s="2">
        <v>14.920170000000001</v>
      </c>
      <c r="G14150" s="2">
        <v>8.0539090000000009</v>
      </c>
      <c r="H14150" s="2">
        <v>8.6487499999999997</v>
      </c>
      <c r="J14150" s="2">
        <v>14.922980000000001</v>
      </c>
      <c r="K14150" s="2">
        <v>1.115896</v>
      </c>
      <c r="L14150" s="2">
        <v>0.346918</v>
      </c>
    </row>
    <row r="14151" spans="1:12" x14ac:dyDescent="0.2">
      <c r="A14151" s="2">
        <v>14.923679999999999</v>
      </c>
      <c r="B14151" s="2">
        <v>58.043080000000003</v>
      </c>
      <c r="C14151" s="2">
        <v>97.479709999999997</v>
      </c>
      <c r="D14151" s="2">
        <v>56.763570000000001</v>
      </c>
      <c r="F14151" s="2">
        <v>14.920870000000001</v>
      </c>
      <c r="G14151" s="2">
        <v>8.0800099999999997</v>
      </c>
      <c r="H14151" s="2">
        <v>8.6771159999999998</v>
      </c>
      <c r="J14151" s="2">
        <v>14.923679999999999</v>
      </c>
      <c r="K14151" s="2">
        <v>1.1152690000000001</v>
      </c>
      <c r="L14151" s="2">
        <v>0.34803099999999998</v>
      </c>
    </row>
    <row r="14152" spans="1:12" x14ac:dyDescent="0.2">
      <c r="A14152" s="2">
        <v>14.924379999999999</v>
      </c>
      <c r="B14152" s="2">
        <v>58.116079999999997</v>
      </c>
      <c r="C14152" s="2">
        <v>97.421589999999995</v>
      </c>
      <c r="D14152" s="2">
        <v>56.890860000000004</v>
      </c>
      <c r="F14152" s="2">
        <v>14.921569999999999</v>
      </c>
      <c r="G14152" s="2">
        <v>8.1061940000000003</v>
      </c>
      <c r="H14152" s="2">
        <v>8.705292</v>
      </c>
      <c r="J14152" s="2">
        <v>14.924379999999999</v>
      </c>
      <c r="K14152" s="2">
        <v>1.114673</v>
      </c>
      <c r="L14152" s="2">
        <v>0.34851799999999999</v>
      </c>
    </row>
    <row r="14153" spans="1:12" x14ac:dyDescent="0.2">
      <c r="A14153" s="2">
        <v>14.925079999999999</v>
      </c>
      <c r="B14153" s="2">
        <v>58.188420000000001</v>
      </c>
      <c r="C14153" s="2">
        <v>97.361760000000004</v>
      </c>
      <c r="D14153" s="2">
        <v>57.020330000000001</v>
      </c>
      <c r="F14153" s="2">
        <v>14.922269999999999</v>
      </c>
      <c r="G14153" s="2">
        <v>8.1327130000000007</v>
      </c>
      <c r="H14153" s="2">
        <v>8.7337279999999993</v>
      </c>
      <c r="J14153" s="2">
        <v>14.925079999999999</v>
      </c>
      <c r="K14153" s="2">
        <v>1.1138399999999999</v>
      </c>
      <c r="L14153" s="2">
        <v>0.349526</v>
      </c>
    </row>
    <row r="14154" spans="1:12" x14ac:dyDescent="0.2">
      <c r="A14154" s="2">
        <v>14.92578</v>
      </c>
      <c r="B14154" s="2">
        <v>58.261090000000003</v>
      </c>
      <c r="C14154" s="2">
        <v>97.301850000000002</v>
      </c>
      <c r="D14154" s="2">
        <v>57.148339999999997</v>
      </c>
      <c r="F14154" s="2">
        <v>14.922980000000001</v>
      </c>
      <c r="G14154" s="2">
        <v>8.159027</v>
      </c>
      <c r="H14154" s="2">
        <v>8.7627559999999995</v>
      </c>
      <c r="J14154" s="2">
        <v>14.92578</v>
      </c>
      <c r="K14154" s="2">
        <v>1.112511</v>
      </c>
      <c r="L14154" s="2">
        <v>0.35036899999999999</v>
      </c>
    </row>
    <row r="14155" spans="1:12" x14ac:dyDescent="0.2">
      <c r="A14155" s="2">
        <v>14.92648</v>
      </c>
      <c r="B14155" s="2">
        <v>58.333689999999997</v>
      </c>
      <c r="C14155" s="2">
        <v>97.241140000000001</v>
      </c>
      <c r="D14155" s="2">
        <v>57.277290000000001</v>
      </c>
      <c r="F14155" s="2">
        <v>14.923679999999999</v>
      </c>
      <c r="G14155" s="2">
        <v>8.1853870000000004</v>
      </c>
      <c r="H14155" s="2">
        <v>8.7913209999999999</v>
      </c>
      <c r="J14155" s="2">
        <v>14.92648</v>
      </c>
      <c r="K14155" s="2">
        <v>1.1117170000000001</v>
      </c>
      <c r="L14155" s="2">
        <v>0.35127900000000001</v>
      </c>
    </row>
    <row r="14156" spans="1:12" x14ac:dyDescent="0.2">
      <c r="A14156" s="2">
        <v>14.92718</v>
      </c>
      <c r="B14156" s="2">
        <v>58.406669999999998</v>
      </c>
      <c r="C14156" s="2">
        <v>97.18056</v>
      </c>
      <c r="D14156" s="2">
        <v>57.406269999999999</v>
      </c>
      <c r="F14156" s="2">
        <v>14.924379999999999</v>
      </c>
      <c r="G14156" s="2">
        <v>8.2116319999999998</v>
      </c>
      <c r="H14156" s="2">
        <v>8.8198469999999993</v>
      </c>
      <c r="J14156" s="2">
        <v>14.92718</v>
      </c>
      <c r="K14156" s="2">
        <v>1.111677</v>
      </c>
      <c r="L14156" s="2">
        <v>0.35211500000000001</v>
      </c>
    </row>
    <row r="14157" spans="1:12" x14ac:dyDescent="0.2">
      <c r="A14157" s="2">
        <v>14.92788</v>
      </c>
      <c r="B14157" s="2">
        <v>58.479880000000001</v>
      </c>
      <c r="C14157" s="2">
        <v>97.119370000000004</v>
      </c>
      <c r="D14157" s="2">
        <v>57.535469999999997</v>
      </c>
      <c r="F14157" s="2">
        <v>14.925079999999999</v>
      </c>
      <c r="G14157" s="2">
        <v>8.2381060000000002</v>
      </c>
      <c r="H14157" s="2">
        <v>8.8489229999999992</v>
      </c>
      <c r="J14157" s="2">
        <v>14.92788</v>
      </c>
      <c r="K14157" s="2">
        <v>1.11154</v>
      </c>
      <c r="L14157" s="2">
        <v>0.35305799999999998</v>
      </c>
    </row>
    <row r="14158" spans="1:12" x14ac:dyDescent="0.2">
      <c r="A14158" s="2">
        <v>14.92859</v>
      </c>
      <c r="B14158" s="2">
        <v>58.553269999999998</v>
      </c>
      <c r="C14158" s="2">
        <v>97.057820000000007</v>
      </c>
      <c r="D14158" s="2">
        <v>57.664230000000003</v>
      </c>
      <c r="F14158" s="2">
        <v>14.92578</v>
      </c>
      <c r="G14158" s="2">
        <v>8.2646329999999999</v>
      </c>
      <c r="H14158" s="2">
        <v>8.8781359999999996</v>
      </c>
      <c r="J14158" s="2">
        <v>14.92859</v>
      </c>
      <c r="K14158" s="2">
        <v>1.1112329999999999</v>
      </c>
      <c r="L14158" s="2">
        <v>0.35431000000000001</v>
      </c>
    </row>
    <row r="14159" spans="1:12" x14ac:dyDescent="0.2">
      <c r="A14159" s="2">
        <v>14.92929</v>
      </c>
      <c r="B14159" s="2">
        <v>58.62529</v>
      </c>
      <c r="C14159" s="2">
        <v>96.996520000000004</v>
      </c>
      <c r="D14159" s="2">
        <v>57.792319999999997</v>
      </c>
      <c r="F14159" s="2">
        <v>14.92648</v>
      </c>
      <c r="G14159" s="2">
        <v>8.2915270000000003</v>
      </c>
      <c r="H14159" s="2">
        <v>8.9075699999999998</v>
      </c>
      <c r="J14159" s="2">
        <v>14.92929</v>
      </c>
      <c r="K14159" s="2">
        <v>1.111065</v>
      </c>
      <c r="L14159" s="2">
        <v>0.35549700000000001</v>
      </c>
    </row>
    <row r="14160" spans="1:12" x14ac:dyDescent="0.2">
      <c r="A14160" s="2">
        <v>14.92999</v>
      </c>
      <c r="B14160" s="2">
        <v>58.698430000000002</v>
      </c>
      <c r="C14160" s="2">
        <v>96.934910000000002</v>
      </c>
      <c r="D14160" s="2">
        <v>57.921239999999997</v>
      </c>
      <c r="F14160" s="2">
        <v>14.92718</v>
      </c>
      <c r="G14160" s="2">
        <v>8.3184430000000003</v>
      </c>
      <c r="H14160" s="2">
        <v>8.936966</v>
      </c>
      <c r="J14160" s="2">
        <v>14.92999</v>
      </c>
      <c r="K14160" s="2">
        <v>1.1106659999999999</v>
      </c>
      <c r="L14160" s="2">
        <v>0.356678</v>
      </c>
    </row>
    <row r="14161" spans="1:12" x14ac:dyDescent="0.2">
      <c r="A14161" s="2">
        <v>14.93069</v>
      </c>
      <c r="B14161" s="2">
        <v>58.771270000000001</v>
      </c>
      <c r="C14161" s="2">
        <v>96.873869999999997</v>
      </c>
      <c r="D14161" s="2">
        <v>58.048969999999997</v>
      </c>
      <c r="F14161" s="2">
        <v>14.92788</v>
      </c>
      <c r="G14161" s="2">
        <v>8.3452070000000003</v>
      </c>
      <c r="H14161" s="2">
        <v>8.9666440000000005</v>
      </c>
      <c r="J14161" s="2">
        <v>14.93069</v>
      </c>
      <c r="K14161" s="2">
        <v>1.109947</v>
      </c>
      <c r="L14161" s="2">
        <v>0.35765999999999998</v>
      </c>
    </row>
    <row r="14162" spans="1:12" x14ac:dyDescent="0.2">
      <c r="A14162" s="2">
        <v>14.93139</v>
      </c>
      <c r="B14162" s="2">
        <v>58.843859999999999</v>
      </c>
      <c r="C14162" s="2">
        <v>96.811779999999999</v>
      </c>
      <c r="D14162" s="2">
        <v>58.176839999999999</v>
      </c>
      <c r="F14162" s="2">
        <v>14.92859</v>
      </c>
      <c r="G14162" s="2">
        <v>8.3718640000000004</v>
      </c>
      <c r="H14162" s="2">
        <v>8.9960780000000007</v>
      </c>
      <c r="J14162" s="2">
        <v>14.93139</v>
      </c>
      <c r="K14162" s="2">
        <v>1.109232</v>
      </c>
      <c r="L14162" s="2">
        <v>0.35815399999999997</v>
      </c>
    </row>
    <row r="14163" spans="1:12" x14ac:dyDescent="0.2">
      <c r="A14163" s="2">
        <v>14.932090000000001</v>
      </c>
      <c r="B14163" s="2">
        <v>58.916080000000001</v>
      </c>
      <c r="C14163" s="2">
        <v>96.750630000000001</v>
      </c>
      <c r="D14163" s="2">
        <v>58.30442</v>
      </c>
      <c r="F14163" s="2">
        <v>14.92929</v>
      </c>
      <c r="G14163" s="2">
        <v>8.3987730000000003</v>
      </c>
      <c r="H14163" s="2">
        <v>9.0258330000000004</v>
      </c>
      <c r="J14163" s="2">
        <v>14.932090000000001</v>
      </c>
      <c r="K14163" s="2">
        <v>1.1086670000000001</v>
      </c>
      <c r="L14163" s="2">
        <v>0.358844</v>
      </c>
    </row>
    <row r="14164" spans="1:12" x14ac:dyDescent="0.2">
      <c r="A14164" s="2">
        <v>14.9328</v>
      </c>
      <c r="B14164" s="2">
        <v>58.988880000000002</v>
      </c>
      <c r="C14164" s="2">
        <v>96.689120000000003</v>
      </c>
      <c r="D14164" s="2">
        <v>58.432729999999999</v>
      </c>
      <c r="F14164" s="2">
        <v>14.92999</v>
      </c>
      <c r="G14164" s="2">
        <v>8.425827</v>
      </c>
      <c r="H14164" s="2">
        <v>9.0555339999999998</v>
      </c>
      <c r="J14164" s="2">
        <v>14.9328</v>
      </c>
      <c r="K14164" s="2">
        <v>1.1085259999999999</v>
      </c>
      <c r="L14164" s="2">
        <v>0.360157</v>
      </c>
    </row>
    <row r="14165" spans="1:12" x14ac:dyDescent="0.2">
      <c r="A14165" s="2">
        <v>14.9335</v>
      </c>
      <c r="B14165" s="2">
        <v>59.061970000000002</v>
      </c>
      <c r="C14165" s="2">
        <v>96.626220000000004</v>
      </c>
      <c r="D14165" s="2">
        <v>58.560780000000001</v>
      </c>
      <c r="F14165" s="2">
        <v>14.93069</v>
      </c>
      <c r="G14165" s="2">
        <v>8.4532240000000005</v>
      </c>
      <c r="H14165" s="2">
        <v>9.0846630000000008</v>
      </c>
      <c r="J14165" s="2">
        <v>14.9335</v>
      </c>
      <c r="K14165" s="2">
        <v>1.1082700000000001</v>
      </c>
      <c r="L14165" s="2">
        <v>0.360821</v>
      </c>
    </row>
    <row r="14166" spans="1:12" x14ac:dyDescent="0.2">
      <c r="A14166" s="2">
        <v>14.934200000000001</v>
      </c>
      <c r="B14166" s="2">
        <v>59.135309999999997</v>
      </c>
      <c r="C14166" s="2">
        <v>96.563490000000002</v>
      </c>
      <c r="D14166" s="2">
        <v>58.689059999999998</v>
      </c>
      <c r="F14166" s="2">
        <v>14.93139</v>
      </c>
      <c r="G14166" s="2">
        <v>8.4811250000000005</v>
      </c>
      <c r="H14166" s="2">
        <v>9.1141199999999998</v>
      </c>
      <c r="J14166" s="2">
        <v>14.934200000000001</v>
      </c>
      <c r="K14166" s="2">
        <v>1.108301</v>
      </c>
      <c r="L14166" s="2">
        <v>0.36153800000000003</v>
      </c>
    </row>
    <row r="14167" spans="1:12" x14ac:dyDescent="0.2">
      <c r="A14167" s="2">
        <v>14.934900000000001</v>
      </c>
      <c r="B14167" s="2">
        <v>59.208840000000002</v>
      </c>
      <c r="C14167" s="2">
        <v>96.499989999999997</v>
      </c>
      <c r="D14167" s="2">
        <v>58.817010000000003</v>
      </c>
      <c r="F14167" s="2">
        <v>14.932090000000001</v>
      </c>
      <c r="G14167" s="2">
        <v>8.5090710000000005</v>
      </c>
      <c r="H14167" s="2">
        <v>9.1438520000000008</v>
      </c>
      <c r="J14167" s="2">
        <v>14.934900000000001</v>
      </c>
      <c r="K14167" s="2">
        <v>1.108042</v>
      </c>
      <c r="L14167" s="2">
        <v>0.36230600000000002</v>
      </c>
    </row>
    <row r="14168" spans="1:12" x14ac:dyDescent="0.2">
      <c r="A14168" s="2">
        <v>14.935600000000001</v>
      </c>
      <c r="B14168" s="2">
        <v>59.282269999999997</v>
      </c>
      <c r="C14168" s="2">
        <v>96.436620000000005</v>
      </c>
      <c r="D14168" s="2">
        <v>58.944690000000001</v>
      </c>
      <c r="F14168" s="2">
        <v>14.9328</v>
      </c>
      <c r="G14168" s="2">
        <v>8.5364459999999998</v>
      </c>
      <c r="H14168" s="2">
        <v>9.1737059999999992</v>
      </c>
      <c r="J14168" s="2">
        <v>14.935600000000001</v>
      </c>
      <c r="K14168" s="2">
        <v>1.107302</v>
      </c>
      <c r="L14168" s="2">
        <v>0.36317500000000003</v>
      </c>
    </row>
    <row r="14169" spans="1:12" x14ac:dyDescent="0.2">
      <c r="A14169" s="2">
        <v>14.936299999999999</v>
      </c>
      <c r="B14169" s="2">
        <v>59.355849999999997</v>
      </c>
      <c r="C14169" s="2">
        <v>96.372829999999993</v>
      </c>
      <c r="D14169" s="2">
        <v>59.072000000000003</v>
      </c>
      <c r="F14169" s="2">
        <v>14.9335</v>
      </c>
      <c r="G14169" s="2">
        <v>8.5644150000000003</v>
      </c>
      <c r="H14169" s="2">
        <v>9.203773</v>
      </c>
      <c r="J14169" s="2">
        <v>14.936299999999999</v>
      </c>
      <c r="K14169" s="2">
        <v>1.1065419999999999</v>
      </c>
      <c r="L14169" s="2">
        <v>0.36426399999999998</v>
      </c>
    </row>
    <row r="14170" spans="1:12" x14ac:dyDescent="0.2">
      <c r="A14170" s="2">
        <v>14.936999999999999</v>
      </c>
      <c r="B14170" s="2">
        <v>59.428669999999997</v>
      </c>
      <c r="C14170" s="2">
        <v>96.308840000000004</v>
      </c>
      <c r="D14170" s="2">
        <v>59.200890000000001</v>
      </c>
      <c r="F14170" s="2">
        <v>14.934200000000001</v>
      </c>
      <c r="G14170" s="2">
        <v>8.5926279999999995</v>
      </c>
      <c r="H14170" s="2">
        <v>9.2340549999999997</v>
      </c>
      <c r="J14170" s="2">
        <v>14.936999999999999</v>
      </c>
      <c r="K14170" s="2">
        <v>1.105863</v>
      </c>
      <c r="L14170" s="2">
        <v>0.36559199999999997</v>
      </c>
    </row>
    <row r="14171" spans="1:12" x14ac:dyDescent="0.2">
      <c r="A14171" s="2">
        <v>14.9377</v>
      </c>
      <c r="B14171" s="2">
        <v>59.50291</v>
      </c>
      <c r="C14171" s="2">
        <v>96.245739999999998</v>
      </c>
      <c r="D14171" s="2">
        <v>59.328679999999999</v>
      </c>
      <c r="F14171" s="2">
        <v>14.934900000000001</v>
      </c>
      <c r="G14171" s="2">
        <v>8.620552</v>
      </c>
      <c r="H14171" s="2">
        <v>9.2643129999999996</v>
      </c>
      <c r="J14171" s="2">
        <v>14.9377</v>
      </c>
      <c r="K14171" s="2">
        <v>1.1051629999999999</v>
      </c>
      <c r="L14171" s="2">
        <v>0.36626700000000001</v>
      </c>
    </row>
    <row r="14172" spans="1:12" x14ac:dyDescent="0.2">
      <c r="A14172" s="2">
        <v>14.938409999999999</v>
      </c>
      <c r="B14172" s="2">
        <v>59.576839999999997</v>
      </c>
      <c r="C14172" s="2">
        <v>96.181820000000002</v>
      </c>
      <c r="D14172" s="2">
        <v>59.456409999999998</v>
      </c>
      <c r="F14172" s="2">
        <v>14.935600000000001</v>
      </c>
      <c r="G14172" s="2">
        <v>8.6487499999999997</v>
      </c>
      <c r="H14172" s="2">
        <v>9.2937469999999998</v>
      </c>
      <c r="J14172" s="2">
        <v>14.938409999999999</v>
      </c>
      <c r="K14172" s="2">
        <v>1.1048640000000001</v>
      </c>
      <c r="L14172" s="2">
        <v>0.36688300000000001</v>
      </c>
    </row>
    <row r="14173" spans="1:12" x14ac:dyDescent="0.2">
      <c r="A14173" s="2">
        <v>14.939109999999999</v>
      </c>
      <c r="B14173" s="2">
        <v>59.650930000000002</v>
      </c>
      <c r="C14173" s="2">
        <v>96.117750000000001</v>
      </c>
      <c r="D14173" s="2">
        <v>59.58399</v>
      </c>
      <c r="F14173" s="2">
        <v>14.936299999999999</v>
      </c>
      <c r="G14173" s="2">
        <v>8.6771159999999998</v>
      </c>
      <c r="H14173" s="2">
        <v>9.3221819999999997</v>
      </c>
      <c r="J14173" s="2">
        <v>14.939109999999999</v>
      </c>
      <c r="K14173" s="2">
        <v>1.1047340000000001</v>
      </c>
      <c r="L14173" s="2">
        <v>0.36714599999999997</v>
      </c>
    </row>
    <row r="14174" spans="1:12" x14ac:dyDescent="0.2">
      <c r="A14174" s="2">
        <v>14.93981</v>
      </c>
      <c r="B14174" s="2">
        <v>59.724789999999999</v>
      </c>
      <c r="C14174" s="2">
        <v>96.053190000000001</v>
      </c>
      <c r="D14174" s="2">
        <v>59.711280000000002</v>
      </c>
      <c r="F14174" s="2">
        <v>14.936999999999999</v>
      </c>
      <c r="G14174" s="2">
        <v>8.705292</v>
      </c>
      <c r="H14174" s="2">
        <v>9.3497920000000008</v>
      </c>
      <c r="J14174" s="2">
        <v>14.93981</v>
      </c>
      <c r="K14174" s="2">
        <v>1.104662</v>
      </c>
      <c r="L14174" s="2">
        <v>0.367477</v>
      </c>
    </row>
    <row r="14175" spans="1:12" x14ac:dyDescent="0.2">
      <c r="A14175" s="2">
        <v>14.94051</v>
      </c>
      <c r="B14175" s="2">
        <v>59.798139999999997</v>
      </c>
      <c r="C14175" s="2">
        <v>95.987840000000006</v>
      </c>
      <c r="D14175" s="2">
        <v>59.838079999999998</v>
      </c>
      <c r="F14175" s="2">
        <v>14.9377</v>
      </c>
      <c r="G14175" s="2">
        <v>8.7337279999999993</v>
      </c>
      <c r="H14175" s="2">
        <v>9.3777539999999995</v>
      </c>
      <c r="J14175" s="2">
        <v>14.94051</v>
      </c>
      <c r="K14175" s="2">
        <v>1.1041510000000001</v>
      </c>
      <c r="L14175" s="2">
        <v>0.368033</v>
      </c>
    </row>
    <row r="14176" spans="1:12" x14ac:dyDescent="0.2">
      <c r="A14176" s="2">
        <v>14.94121</v>
      </c>
      <c r="B14176" s="2">
        <v>59.871380000000002</v>
      </c>
      <c r="C14176" s="2">
        <v>95.922780000000003</v>
      </c>
      <c r="D14176" s="2">
        <v>59.964799999999997</v>
      </c>
      <c r="F14176" s="2">
        <v>14.938409999999999</v>
      </c>
      <c r="G14176" s="2">
        <v>8.7627559999999995</v>
      </c>
      <c r="H14176" s="2">
        <v>9.4081349999999997</v>
      </c>
      <c r="J14176" s="2">
        <v>14.94121</v>
      </c>
      <c r="K14176" s="2">
        <v>1.103102</v>
      </c>
      <c r="L14176" s="2">
        <v>0.36870199999999997</v>
      </c>
    </row>
    <row r="14177" spans="1:12" x14ac:dyDescent="0.2">
      <c r="A14177" s="2">
        <v>14.94191</v>
      </c>
      <c r="B14177" s="2">
        <v>59.94509</v>
      </c>
      <c r="C14177" s="2">
        <v>95.857039999999998</v>
      </c>
      <c r="D14177" s="2">
        <v>60.091360000000002</v>
      </c>
      <c r="F14177" s="2">
        <v>14.939109999999999</v>
      </c>
      <c r="G14177" s="2">
        <v>8.7913209999999999</v>
      </c>
      <c r="H14177" s="2">
        <v>9.4390409999999996</v>
      </c>
      <c r="J14177" s="2">
        <v>14.94191</v>
      </c>
      <c r="K14177" s="2">
        <v>1.1026739999999999</v>
      </c>
      <c r="L14177" s="2">
        <v>0.369979</v>
      </c>
    </row>
    <row r="14178" spans="1:12" x14ac:dyDescent="0.2">
      <c r="A14178" s="2">
        <v>14.94261</v>
      </c>
      <c r="B14178" s="2">
        <v>60.018790000000003</v>
      </c>
      <c r="C14178" s="2">
        <v>95.792339999999996</v>
      </c>
      <c r="D14178" s="2">
        <v>60.217469999999999</v>
      </c>
      <c r="F14178" s="2">
        <v>14.93981</v>
      </c>
      <c r="G14178" s="2">
        <v>8.8198469999999993</v>
      </c>
      <c r="H14178" s="2">
        <v>9.4700240000000004</v>
      </c>
      <c r="J14178" s="2">
        <v>14.94261</v>
      </c>
      <c r="K14178" s="2">
        <v>1.101993</v>
      </c>
      <c r="L14178" s="2">
        <v>0.37091400000000002</v>
      </c>
    </row>
    <row r="14179" spans="1:12" x14ac:dyDescent="0.2">
      <c r="A14179" s="2">
        <v>14.94332</v>
      </c>
      <c r="B14179" s="2">
        <v>60.092889999999997</v>
      </c>
      <c r="C14179" s="2">
        <v>95.727040000000002</v>
      </c>
      <c r="D14179" s="2">
        <v>60.342880000000001</v>
      </c>
      <c r="F14179" s="2">
        <v>14.94051</v>
      </c>
      <c r="G14179" s="2">
        <v>8.8489229999999992</v>
      </c>
      <c r="H14179" s="2">
        <v>9.5004039999999996</v>
      </c>
      <c r="J14179" s="2">
        <v>14.94332</v>
      </c>
      <c r="K14179" s="2">
        <v>1.101526</v>
      </c>
      <c r="L14179" s="2">
        <v>0.37171700000000002</v>
      </c>
    </row>
    <row r="14180" spans="1:12" x14ac:dyDescent="0.2">
      <c r="A14180" s="2">
        <v>14.94402</v>
      </c>
      <c r="B14180" s="2">
        <v>60.167000000000002</v>
      </c>
      <c r="C14180" s="2">
        <v>95.661789999999996</v>
      </c>
      <c r="D14180" s="2">
        <v>60.4694</v>
      </c>
      <c r="F14180" s="2">
        <v>14.94121</v>
      </c>
      <c r="G14180" s="2">
        <v>8.8781359999999996</v>
      </c>
      <c r="H14180" s="2">
        <v>9.5312819999999991</v>
      </c>
      <c r="J14180" s="2">
        <v>14.94402</v>
      </c>
      <c r="K14180" s="2">
        <v>1.1010759999999999</v>
      </c>
      <c r="L14180" s="2">
        <v>0.37201600000000001</v>
      </c>
    </row>
    <row r="14181" spans="1:12" x14ac:dyDescent="0.2">
      <c r="A14181" s="2">
        <v>14.94472</v>
      </c>
      <c r="B14181" s="2">
        <v>60.240600000000001</v>
      </c>
      <c r="C14181" s="2">
        <v>95.596590000000006</v>
      </c>
      <c r="D14181" s="2">
        <v>60.596380000000003</v>
      </c>
      <c r="F14181" s="2">
        <v>14.94191</v>
      </c>
      <c r="G14181" s="2">
        <v>8.9075699999999998</v>
      </c>
      <c r="H14181" s="2">
        <v>9.5622860000000003</v>
      </c>
      <c r="J14181" s="2">
        <v>14.94472</v>
      </c>
      <c r="K14181" s="2">
        <v>1.1005149999999999</v>
      </c>
      <c r="L14181" s="2">
        <v>0.37266100000000002</v>
      </c>
    </row>
    <row r="14182" spans="1:12" x14ac:dyDescent="0.2">
      <c r="A14182" s="2">
        <v>14.94542</v>
      </c>
      <c r="B14182" s="2">
        <v>60.314320000000002</v>
      </c>
      <c r="C14182" s="2">
        <v>95.530779999999993</v>
      </c>
      <c r="D14182" s="2">
        <v>60.721809999999998</v>
      </c>
      <c r="F14182" s="2">
        <v>14.94261</v>
      </c>
      <c r="G14182" s="2">
        <v>8.936966</v>
      </c>
      <c r="H14182" s="2">
        <v>9.5931470000000001</v>
      </c>
      <c r="J14182" s="2">
        <v>14.94542</v>
      </c>
      <c r="K14182" s="2">
        <v>1.1001970000000001</v>
      </c>
      <c r="L14182" s="2">
        <v>0.37369599999999997</v>
      </c>
    </row>
    <row r="14183" spans="1:12" x14ac:dyDescent="0.2">
      <c r="A14183" s="2">
        <v>14.946120000000001</v>
      </c>
      <c r="B14183" s="2">
        <v>60.388210000000001</v>
      </c>
      <c r="C14183" s="2">
        <v>95.464749999999995</v>
      </c>
      <c r="D14183" s="2">
        <v>60.846330000000002</v>
      </c>
      <c r="F14183" s="2">
        <v>14.94332</v>
      </c>
      <c r="G14183" s="2">
        <v>8.9666440000000005</v>
      </c>
      <c r="H14183" s="2">
        <v>9.6241839999999996</v>
      </c>
      <c r="J14183" s="2">
        <v>14.946120000000001</v>
      </c>
      <c r="K14183" s="2">
        <v>1.099836</v>
      </c>
      <c r="L14183" s="2">
        <v>0.37483</v>
      </c>
    </row>
    <row r="14184" spans="1:12" x14ac:dyDescent="0.2">
      <c r="A14184" s="2">
        <v>14.946820000000001</v>
      </c>
      <c r="B14184" s="2">
        <v>60.461750000000002</v>
      </c>
      <c r="C14184" s="2">
        <v>95.398409999999998</v>
      </c>
      <c r="D14184" s="2">
        <v>60.970709999999997</v>
      </c>
      <c r="F14184" s="2">
        <v>14.94402</v>
      </c>
      <c r="G14184" s="2">
        <v>8.9960780000000007</v>
      </c>
      <c r="H14184" s="2">
        <v>9.6560129999999997</v>
      </c>
      <c r="J14184" s="2">
        <v>14.946820000000001</v>
      </c>
      <c r="K14184" s="2">
        <v>1.0988309999999999</v>
      </c>
      <c r="L14184" s="2">
        <v>0.37620799999999999</v>
      </c>
    </row>
    <row r="14185" spans="1:12" x14ac:dyDescent="0.2">
      <c r="A14185" s="2">
        <v>14.947520000000001</v>
      </c>
      <c r="B14185" s="2">
        <v>60.535760000000003</v>
      </c>
      <c r="C14185" s="2">
        <v>95.333020000000005</v>
      </c>
      <c r="D14185" s="2">
        <v>61.095140000000001</v>
      </c>
      <c r="F14185" s="2">
        <v>14.94472</v>
      </c>
      <c r="G14185" s="2">
        <v>9.0258330000000004</v>
      </c>
      <c r="H14185" s="2">
        <v>9.6873470000000008</v>
      </c>
      <c r="J14185" s="2">
        <v>14.947520000000001</v>
      </c>
      <c r="K14185" s="2">
        <v>1.0982449999999999</v>
      </c>
      <c r="L14185" s="2">
        <v>0.37739600000000001</v>
      </c>
    </row>
    <row r="14186" spans="1:12" x14ac:dyDescent="0.2">
      <c r="A14186" s="2">
        <v>14.948219999999999</v>
      </c>
      <c r="B14186" s="2">
        <v>60.609220000000001</v>
      </c>
      <c r="C14186" s="2">
        <v>95.266360000000006</v>
      </c>
      <c r="D14186" s="2">
        <v>61.219119999999997</v>
      </c>
      <c r="F14186" s="2">
        <v>14.94542</v>
      </c>
      <c r="G14186" s="2">
        <v>9.0555339999999998</v>
      </c>
      <c r="H14186" s="2">
        <v>9.7190089999999998</v>
      </c>
      <c r="J14186" s="2">
        <v>14.948219999999999</v>
      </c>
      <c r="K14186" s="2">
        <v>1.0980300000000001</v>
      </c>
      <c r="L14186" s="2">
        <v>0.37846299999999999</v>
      </c>
    </row>
    <row r="14187" spans="1:12" x14ac:dyDescent="0.2">
      <c r="A14187" s="2">
        <v>14.948930000000001</v>
      </c>
      <c r="B14187" s="2">
        <v>60.68347</v>
      </c>
      <c r="C14187" s="2">
        <v>95.200209999999998</v>
      </c>
      <c r="D14187" s="2">
        <v>61.343330000000002</v>
      </c>
      <c r="F14187" s="2">
        <v>14.946120000000001</v>
      </c>
      <c r="G14187" s="2">
        <v>9.0846630000000008</v>
      </c>
      <c r="H14187" s="2">
        <v>9.7507940000000008</v>
      </c>
      <c r="J14187" s="2">
        <v>14.948930000000001</v>
      </c>
      <c r="K14187" s="2">
        <v>1.097523</v>
      </c>
      <c r="L14187" s="2">
        <v>0.37951400000000002</v>
      </c>
    </row>
    <row r="14188" spans="1:12" x14ac:dyDescent="0.2">
      <c r="A14188" s="2">
        <v>14.949630000000001</v>
      </c>
      <c r="B14188" s="2">
        <v>60.757680000000001</v>
      </c>
      <c r="C14188" s="2">
        <v>95.133740000000003</v>
      </c>
      <c r="D14188" s="2">
        <v>61.468110000000003</v>
      </c>
      <c r="F14188" s="2">
        <v>14.946820000000001</v>
      </c>
      <c r="G14188" s="2">
        <v>9.1141199999999998</v>
      </c>
      <c r="H14188" s="2">
        <v>9.7824939999999998</v>
      </c>
      <c r="J14188" s="2">
        <v>14.949630000000001</v>
      </c>
      <c r="K14188" s="2">
        <v>1.0966199999999999</v>
      </c>
      <c r="L14188" s="2">
        <v>0.38083699999999998</v>
      </c>
    </row>
    <row r="14189" spans="1:12" x14ac:dyDescent="0.2">
      <c r="A14189" s="2">
        <v>14.950329999999999</v>
      </c>
      <c r="B14189" s="2">
        <v>60.8324</v>
      </c>
      <c r="C14189" s="2">
        <v>95.067319999999995</v>
      </c>
      <c r="D14189" s="2">
        <v>61.592550000000003</v>
      </c>
      <c r="F14189" s="2">
        <v>14.947520000000001</v>
      </c>
      <c r="G14189" s="2">
        <v>9.1438520000000008</v>
      </c>
      <c r="H14189" s="2">
        <v>9.8144679999999997</v>
      </c>
      <c r="J14189" s="2">
        <v>14.950329999999999</v>
      </c>
      <c r="K14189" s="2">
        <v>1.096004</v>
      </c>
      <c r="L14189" s="2">
        <v>0.38187700000000002</v>
      </c>
    </row>
    <row r="14190" spans="1:12" x14ac:dyDescent="0.2">
      <c r="A14190" s="2">
        <v>14.951029999999999</v>
      </c>
      <c r="B14190" s="2">
        <v>60.906140000000001</v>
      </c>
      <c r="C14190" s="2">
        <v>95.000500000000002</v>
      </c>
      <c r="D14190" s="2">
        <v>61.717469999999999</v>
      </c>
      <c r="F14190" s="2">
        <v>14.948219999999999</v>
      </c>
      <c r="G14190" s="2">
        <v>9.1737059999999992</v>
      </c>
      <c r="H14190" s="2">
        <v>9.846565</v>
      </c>
      <c r="J14190" s="2">
        <v>14.951029999999999</v>
      </c>
      <c r="K14190" s="2">
        <v>1.095243</v>
      </c>
      <c r="L14190" s="2">
        <v>0.38300099999999998</v>
      </c>
    </row>
    <row r="14191" spans="1:12" x14ac:dyDescent="0.2">
      <c r="A14191" s="2">
        <v>14.95173</v>
      </c>
      <c r="B14191" s="2">
        <v>60.980460000000001</v>
      </c>
      <c r="C14191" s="2">
        <v>94.933229999999995</v>
      </c>
      <c r="D14191" s="2">
        <v>61.84234</v>
      </c>
      <c r="F14191" s="2">
        <v>14.948930000000001</v>
      </c>
      <c r="G14191" s="2">
        <v>9.203773</v>
      </c>
      <c r="H14191" s="2">
        <v>9.8784259999999993</v>
      </c>
      <c r="J14191" s="2">
        <v>14.95173</v>
      </c>
      <c r="K14191" s="2">
        <v>1.0945510000000001</v>
      </c>
      <c r="L14191" s="2">
        <v>0.38482899999999998</v>
      </c>
    </row>
    <row r="14192" spans="1:12" x14ac:dyDescent="0.2">
      <c r="A14192" s="2">
        <v>14.95243</v>
      </c>
      <c r="B14192" s="2">
        <v>61.054850000000002</v>
      </c>
      <c r="C14192" s="2">
        <v>94.86618</v>
      </c>
      <c r="D14192" s="2">
        <v>61.967440000000003</v>
      </c>
      <c r="F14192" s="2">
        <v>14.949630000000001</v>
      </c>
      <c r="G14192" s="2">
        <v>9.2340549999999997</v>
      </c>
      <c r="H14192" s="2">
        <v>9.9103390000000005</v>
      </c>
      <c r="J14192" s="2">
        <v>14.95243</v>
      </c>
      <c r="K14192" s="2">
        <v>1.093969</v>
      </c>
      <c r="L14192" s="2">
        <v>0.386127</v>
      </c>
    </row>
    <row r="14193" spans="1:12" x14ac:dyDescent="0.2">
      <c r="A14193" s="2">
        <v>14.95313</v>
      </c>
      <c r="B14193" s="2">
        <v>61.128749999999997</v>
      </c>
      <c r="C14193" s="2">
        <v>94.799009999999996</v>
      </c>
      <c r="D14193" s="2">
        <v>62.091889999999999</v>
      </c>
      <c r="F14193" s="2">
        <v>14.950329999999999</v>
      </c>
      <c r="G14193" s="2">
        <v>9.2643129999999996</v>
      </c>
      <c r="H14193" s="2">
        <v>9.9422910000000009</v>
      </c>
      <c r="J14193" s="2">
        <v>14.95313</v>
      </c>
      <c r="K14193" s="2">
        <v>1.0939179999999999</v>
      </c>
      <c r="L14193" s="2">
        <v>0.38742700000000002</v>
      </c>
    </row>
    <row r="14194" spans="1:12" x14ac:dyDescent="0.2">
      <c r="A14194" s="2">
        <v>14.95384</v>
      </c>
      <c r="B14194" s="2">
        <v>61.203139999999998</v>
      </c>
      <c r="C14194" s="2">
        <v>94.731740000000002</v>
      </c>
      <c r="D14194" s="2">
        <v>62.216479999999997</v>
      </c>
      <c r="F14194" s="2">
        <v>14.951029999999999</v>
      </c>
      <c r="G14194" s="2">
        <v>9.2937469999999998</v>
      </c>
      <c r="H14194" s="2">
        <v>9.9745259999999991</v>
      </c>
      <c r="J14194" s="2">
        <v>14.95384</v>
      </c>
      <c r="K14194" s="2">
        <v>1.093162</v>
      </c>
      <c r="L14194" s="2">
        <v>0.38858199999999998</v>
      </c>
    </row>
    <row r="14195" spans="1:12" x14ac:dyDescent="0.2">
      <c r="A14195" s="2">
        <v>14.95454</v>
      </c>
      <c r="B14195" s="2">
        <v>61.27787</v>
      </c>
      <c r="C14195" s="2">
        <v>94.664379999999994</v>
      </c>
      <c r="D14195" s="2">
        <v>62.340429999999998</v>
      </c>
      <c r="F14195" s="2">
        <v>14.95173</v>
      </c>
      <c r="G14195" s="2">
        <v>9.3221819999999997</v>
      </c>
      <c r="H14195" s="2">
        <v>10.0063</v>
      </c>
      <c r="J14195" s="2">
        <v>14.95454</v>
      </c>
      <c r="K14195" s="2">
        <v>1.09267</v>
      </c>
      <c r="L14195" s="2">
        <v>0.38957999999999998</v>
      </c>
    </row>
    <row r="14196" spans="1:12" x14ac:dyDescent="0.2">
      <c r="A14196" s="2">
        <v>14.95524</v>
      </c>
      <c r="B14196" s="2">
        <v>61.35277</v>
      </c>
      <c r="C14196" s="2">
        <v>94.597049999999996</v>
      </c>
      <c r="D14196" s="2">
        <v>62.46369</v>
      </c>
      <c r="F14196" s="2">
        <v>14.95243</v>
      </c>
      <c r="G14196" s="2">
        <v>9.3497920000000008</v>
      </c>
      <c r="H14196" s="2">
        <v>10.03848</v>
      </c>
      <c r="J14196" s="2">
        <v>14.95524</v>
      </c>
      <c r="K14196" s="2">
        <v>1.091955</v>
      </c>
      <c r="L14196" s="2">
        <v>0.39063300000000001</v>
      </c>
    </row>
    <row r="14197" spans="1:12" x14ac:dyDescent="0.2">
      <c r="A14197" s="2">
        <v>14.95594</v>
      </c>
      <c r="B14197" s="2">
        <v>61.427109999999999</v>
      </c>
      <c r="C14197" s="2">
        <v>94.529160000000005</v>
      </c>
      <c r="D14197" s="2">
        <v>62.587969999999999</v>
      </c>
      <c r="F14197" s="2">
        <v>14.95313</v>
      </c>
      <c r="G14197" s="2">
        <v>9.3777539999999995</v>
      </c>
      <c r="H14197" s="2">
        <v>10.070600000000001</v>
      </c>
      <c r="J14197" s="2">
        <v>14.95594</v>
      </c>
      <c r="K14197" s="2">
        <v>1.0913710000000001</v>
      </c>
      <c r="L14197" s="2">
        <v>0.39147300000000002</v>
      </c>
    </row>
    <row r="14198" spans="1:12" x14ac:dyDescent="0.2">
      <c r="A14198" s="2">
        <v>14.95664</v>
      </c>
      <c r="B14198" s="2">
        <v>61.502000000000002</v>
      </c>
      <c r="C14198" s="2">
        <v>94.460909999999998</v>
      </c>
      <c r="D14198" s="2">
        <v>62.709249999999997</v>
      </c>
      <c r="F14198" s="2">
        <v>14.95384</v>
      </c>
      <c r="G14198" s="2">
        <v>9.4081349999999997</v>
      </c>
      <c r="H14198" s="2">
        <v>10.10281</v>
      </c>
      <c r="J14198" s="2">
        <v>14.95664</v>
      </c>
      <c r="K14198" s="2">
        <v>1.0909</v>
      </c>
      <c r="L14198" s="2">
        <v>0.39250299999999999</v>
      </c>
    </row>
    <row r="14199" spans="1:12" x14ac:dyDescent="0.2">
      <c r="A14199" s="2">
        <v>14.95734</v>
      </c>
      <c r="B14199" s="2">
        <v>61.57687</v>
      </c>
      <c r="C14199" s="2">
        <v>94.392750000000007</v>
      </c>
      <c r="D14199" s="2">
        <v>62.821739999999998</v>
      </c>
      <c r="F14199" s="2">
        <v>14.95454</v>
      </c>
      <c r="G14199" s="2">
        <v>9.4390409999999996</v>
      </c>
      <c r="H14199" s="2">
        <v>10.135540000000001</v>
      </c>
      <c r="J14199" s="2">
        <v>14.95734</v>
      </c>
      <c r="K14199" s="2">
        <v>1.09036</v>
      </c>
      <c r="L14199" s="2">
        <v>0.39351900000000001</v>
      </c>
    </row>
    <row r="14200" spans="1:12" x14ac:dyDescent="0.2">
      <c r="A14200" s="2">
        <v>14.95804</v>
      </c>
      <c r="B14200" s="2">
        <v>61.65157</v>
      </c>
      <c r="C14200" s="2">
        <v>94.324719999999999</v>
      </c>
      <c r="D14200" s="2">
        <v>62.928719999999998</v>
      </c>
      <c r="F14200" s="2">
        <v>14.95524</v>
      </c>
      <c r="G14200" s="2">
        <v>9.4700240000000004</v>
      </c>
      <c r="H14200" s="2">
        <v>10.168659999999999</v>
      </c>
      <c r="J14200" s="2">
        <v>14.95804</v>
      </c>
      <c r="K14200" s="2">
        <v>1.089683</v>
      </c>
      <c r="L14200" s="2">
        <v>0.39421400000000001</v>
      </c>
    </row>
    <row r="14201" spans="1:12" x14ac:dyDescent="0.2">
      <c r="A14201" s="2">
        <v>14.95875</v>
      </c>
      <c r="B14201" s="2">
        <v>61.722630000000002</v>
      </c>
      <c r="C14201" s="2">
        <v>94.256649999999993</v>
      </c>
      <c r="D14201" s="2">
        <v>63.041809999999998</v>
      </c>
      <c r="F14201" s="2">
        <v>14.95594</v>
      </c>
      <c r="G14201" s="2">
        <v>9.5004039999999996</v>
      </c>
      <c r="H14201" s="2">
        <v>10.201449999999999</v>
      </c>
      <c r="J14201" s="2">
        <v>14.95875</v>
      </c>
      <c r="K14201" s="2">
        <v>1.0892790000000001</v>
      </c>
      <c r="L14201" s="2">
        <v>0.39505499999999999</v>
      </c>
    </row>
    <row r="14202" spans="1:12" x14ac:dyDescent="0.2">
      <c r="A14202" s="2">
        <v>14.95945</v>
      </c>
      <c r="B14202" s="2">
        <v>61.78913</v>
      </c>
      <c r="C14202" s="2">
        <v>94.188339999999997</v>
      </c>
      <c r="D14202" s="2">
        <v>63.162790000000001</v>
      </c>
      <c r="F14202" s="2">
        <v>14.95664</v>
      </c>
      <c r="G14202" s="2">
        <v>9.5312819999999991</v>
      </c>
      <c r="H14202" s="2">
        <v>10.234170000000001</v>
      </c>
      <c r="J14202" s="2">
        <v>14.95945</v>
      </c>
      <c r="K14202" s="2">
        <v>1.0884</v>
      </c>
      <c r="L14202" s="2">
        <v>0.39644000000000001</v>
      </c>
    </row>
    <row r="14203" spans="1:12" x14ac:dyDescent="0.2">
      <c r="A14203" s="2">
        <v>14.960150000000001</v>
      </c>
      <c r="B14203" s="2">
        <v>61.854770000000002</v>
      </c>
      <c r="C14203" s="2">
        <v>94.1203</v>
      </c>
      <c r="D14203" s="2">
        <v>63.286499999999997</v>
      </c>
      <c r="F14203" s="2">
        <v>14.95734</v>
      </c>
      <c r="G14203" s="2">
        <v>9.5622860000000003</v>
      </c>
      <c r="H14203" s="2">
        <v>10.267160000000001</v>
      </c>
      <c r="J14203" s="2">
        <v>14.960150000000001</v>
      </c>
      <c r="K14203" s="2">
        <v>1.0879099999999999</v>
      </c>
      <c r="L14203" s="2">
        <v>0.39728000000000002</v>
      </c>
    </row>
    <row r="14204" spans="1:12" x14ac:dyDescent="0.2">
      <c r="A14204" s="2">
        <v>14.960850000000001</v>
      </c>
      <c r="B14204" s="2">
        <v>61.924810000000001</v>
      </c>
      <c r="C14204" s="2">
        <v>94.051910000000007</v>
      </c>
      <c r="D14204" s="2">
        <v>63.410110000000003</v>
      </c>
      <c r="F14204" s="2">
        <v>14.95804</v>
      </c>
      <c r="G14204" s="2">
        <v>9.5931470000000001</v>
      </c>
      <c r="H14204" s="2">
        <v>10.300129999999999</v>
      </c>
      <c r="J14204" s="2">
        <v>14.960850000000001</v>
      </c>
      <c r="K14204" s="2">
        <v>1.088266</v>
      </c>
      <c r="L14204" s="2">
        <v>0.39798800000000001</v>
      </c>
    </row>
    <row r="14205" spans="1:12" x14ac:dyDescent="0.2">
      <c r="A14205" s="2">
        <v>14.961550000000001</v>
      </c>
      <c r="B14205" s="2">
        <v>61.999360000000003</v>
      </c>
      <c r="C14205" s="2">
        <v>93.983410000000006</v>
      </c>
      <c r="D14205" s="2">
        <v>63.53331</v>
      </c>
      <c r="F14205" s="2">
        <v>14.95875</v>
      </c>
      <c r="G14205" s="2">
        <v>9.6241839999999996</v>
      </c>
      <c r="H14205" s="2">
        <v>10.33319</v>
      </c>
      <c r="J14205" s="2">
        <v>14.961550000000001</v>
      </c>
      <c r="K14205" s="2">
        <v>1.088182</v>
      </c>
      <c r="L14205" s="2">
        <v>0.39892699999999998</v>
      </c>
    </row>
    <row r="14206" spans="1:12" x14ac:dyDescent="0.2">
      <c r="A14206" s="2">
        <v>14.962249999999999</v>
      </c>
      <c r="B14206" s="2">
        <v>62.074809999999999</v>
      </c>
      <c r="C14206" s="2">
        <v>93.91516</v>
      </c>
      <c r="D14206" s="2">
        <v>63.656829999999999</v>
      </c>
      <c r="F14206" s="2">
        <v>14.95945</v>
      </c>
      <c r="G14206" s="2">
        <v>9.6560129999999997</v>
      </c>
      <c r="H14206" s="2">
        <v>10.366960000000001</v>
      </c>
      <c r="J14206" s="2">
        <v>14.962249999999999</v>
      </c>
      <c r="K14206" s="2">
        <v>1.0874269999999999</v>
      </c>
      <c r="L14206" s="2">
        <v>0.399785</v>
      </c>
    </row>
    <row r="14207" spans="1:12" x14ac:dyDescent="0.2">
      <c r="A14207" s="2">
        <v>14.962949999999999</v>
      </c>
      <c r="B14207" s="2">
        <v>62.150010000000002</v>
      </c>
      <c r="C14207" s="2">
        <v>93.846279999999993</v>
      </c>
      <c r="D14207" s="2">
        <v>63.779089999999997</v>
      </c>
      <c r="F14207" s="2">
        <v>14.960150000000001</v>
      </c>
      <c r="G14207" s="2">
        <v>9.6873470000000008</v>
      </c>
      <c r="H14207" s="2">
        <v>10.400169999999999</v>
      </c>
      <c r="J14207" s="2">
        <v>14.962949999999999</v>
      </c>
      <c r="K14207" s="2">
        <v>1.0867579999999999</v>
      </c>
      <c r="L14207" s="2">
        <v>0.400621</v>
      </c>
    </row>
    <row r="14208" spans="1:12" x14ac:dyDescent="0.2">
      <c r="A14208" s="2">
        <v>14.963660000000001</v>
      </c>
      <c r="B14208" s="2">
        <v>62.225389999999997</v>
      </c>
      <c r="C14208" s="2">
        <v>93.777410000000003</v>
      </c>
      <c r="D14208" s="2">
        <v>63.901260000000001</v>
      </c>
      <c r="F14208" s="2">
        <v>14.960850000000001</v>
      </c>
      <c r="G14208" s="2">
        <v>9.7190089999999998</v>
      </c>
      <c r="H14208" s="2">
        <v>10.433579999999999</v>
      </c>
      <c r="J14208" s="2">
        <v>14.963660000000001</v>
      </c>
      <c r="K14208" s="2">
        <v>1.0864959999999999</v>
      </c>
      <c r="L14208" s="2">
        <v>0.40179199999999998</v>
      </c>
    </row>
    <row r="14209" spans="1:12" x14ac:dyDescent="0.2">
      <c r="A14209" s="2">
        <v>14.964359999999999</v>
      </c>
      <c r="B14209" s="2">
        <v>62.30095</v>
      </c>
      <c r="C14209" s="2">
        <v>93.708510000000004</v>
      </c>
      <c r="D14209" s="2">
        <v>64.023300000000006</v>
      </c>
      <c r="F14209" s="2">
        <v>14.961550000000001</v>
      </c>
      <c r="G14209" s="2">
        <v>9.7507940000000008</v>
      </c>
      <c r="H14209" s="2">
        <v>10.46705</v>
      </c>
      <c r="J14209" s="2">
        <v>14.964359999999999</v>
      </c>
      <c r="K14209" s="2">
        <v>1.0863069999999999</v>
      </c>
      <c r="L14209" s="2">
        <v>0.40214299999999997</v>
      </c>
    </row>
    <row r="14210" spans="1:12" x14ac:dyDescent="0.2">
      <c r="A14210" s="2">
        <v>14.965059999999999</v>
      </c>
      <c r="B14210" s="2">
        <v>62.376370000000001</v>
      </c>
      <c r="C14210" s="2">
        <v>93.639690000000002</v>
      </c>
      <c r="D14210" s="2">
        <v>64.145359999999997</v>
      </c>
      <c r="F14210" s="2">
        <v>14.962249999999999</v>
      </c>
      <c r="G14210" s="2">
        <v>9.7824939999999998</v>
      </c>
      <c r="H14210" s="2">
        <v>10.501110000000001</v>
      </c>
      <c r="J14210" s="2">
        <v>14.965059999999999</v>
      </c>
      <c r="K14210" s="2">
        <v>1.0858319999999999</v>
      </c>
      <c r="L14210" s="2">
        <v>0.40309200000000001</v>
      </c>
    </row>
    <row r="14211" spans="1:12" x14ac:dyDescent="0.2">
      <c r="A14211" s="2">
        <v>14.96576</v>
      </c>
      <c r="B14211" s="2">
        <v>62.45194</v>
      </c>
      <c r="C14211" s="2">
        <v>93.570509999999999</v>
      </c>
      <c r="D14211" s="2">
        <v>64.266279999999995</v>
      </c>
      <c r="F14211" s="2">
        <v>14.962949999999999</v>
      </c>
      <c r="G14211" s="2">
        <v>9.8144679999999997</v>
      </c>
      <c r="H14211" s="2">
        <v>10.5349</v>
      </c>
      <c r="J14211" s="2">
        <v>14.96576</v>
      </c>
      <c r="K14211" s="2">
        <v>1.085386</v>
      </c>
      <c r="L14211" s="2">
        <v>0.40442099999999997</v>
      </c>
    </row>
    <row r="14212" spans="1:12" x14ac:dyDescent="0.2">
      <c r="A14212" s="2">
        <v>14.96646</v>
      </c>
      <c r="B14212" s="2">
        <v>62.527180000000001</v>
      </c>
      <c r="C14212" s="2">
        <v>93.500600000000006</v>
      </c>
      <c r="D14212" s="2">
        <v>64.387450000000001</v>
      </c>
      <c r="F14212" s="2">
        <v>14.963660000000001</v>
      </c>
      <c r="G14212" s="2">
        <v>9.846565</v>
      </c>
      <c r="H14212" s="2">
        <v>10.56833</v>
      </c>
      <c r="J14212" s="2">
        <v>14.96646</v>
      </c>
      <c r="K14212" s="2">
        <v>1.085188</v>
      </c>
      <c r="L14212" s="2">
        <v>0.40613900000000003</v>
      </c>
    </row>
    <row r="14213" spans="1:12" x14ac:dyDescent="0.2">
      <c r="A14213" s="2">
        <v>14.96716</v>
      </c>
      <c r="B14213" s="2">
        <v>62.602530000000002</v>
      </c>
      <c r="C14213" s="2">
        <v>93.430710000000005</v>
      </c>
      <c r="D14213" s="2">
        <v>64.508579999999995</v>
      </c>
      <c r="F14213" s="2">
        <v>14.964359999999999</v>
      </c>
      <c r="G14213" s="2">
        <v>9.8784259999999993</v>
      </c>
      <c r="H14213" s="2">
        <v>10.601990000000001</v>
      </c>
      <c r="J14213" s="2">
        <v>14.96716</v>
      </c>
      <c r="K14213" s="2">
        <v>1.084862</v>
      </c>
      <c r="L14213" s="2">
        <v>0.40729500000000002</v>
      </c>
    </row>
    <row r="14214" spans="1:12" x14ac:dyDescent="0.2">
      <c r="A14214" s="2">
        <v>14.96786</v>
      </c>
      <c r="B14214" s="2">
        <v>62.677619999999997</v>
      </c>
      <c r="C14214" s="2">
        <v>93.361450000000005</v>
      </c>
      <c r="D14214" s="2">
        <v>64.628559999999993</v>
      </c>
      <c r="F14214" s="2">
        <v>14.965059999999999</v>
      </c>
      <c r="G14214" s="2">
        <v>9.9103390000000005</v>
      </c>
      <c r="H14214" s="2">
        <v>10.63583</v>
      </c>
      <c r="J14214" s="2">
        <v>14.96786</v>
      </c>
      <c r="K14214" s="2">
        <v>1.083877</v>
      </c>
      <c r="L14214" s="2">
        <v>0.407887</v>
      </c>
    </row>
    <row r="14215" spans="1:12" x14ac:dyDescent="0.2">
      <c r="A14215" s="2">
        <v>14.96856</v>
      </c>
      <c r="B14215" s="2">
        <v>62.75224</v>
      </c>
      <c r="C14215" s="2">
        <v>93.29222</v>
      </c>
      <c r="D14215" s="2">
        <v>64.748599999999996</v>
      </c>
      <c r="F14215" s="2">
        <v>14.96576</v>
      </c>
      <c r="G14215" s="2">
        <v>9.9422910000000009</v>
      </c>
      <c r="H14215" s="2">
        <v>10.670529999999999</v>
      </c>
      <c r="J14215" s="2">
        <v>14.96856</v>
      </c>
      <c r="K14215" s="2">
        <v>1.0833090000000001</v>
      </c>
      <c r="L14215" s="2">
        <v>0.40907700000000002</v>
      </c>
    </row>
    <row r="14216" spans="1:12" x14ac:dyDescent="0.2">
      <c r="A14216" s="2">
        <v>14.96927</v>
      </c>
      <c r="B14216" s="2">
        <v>62.826970000000003</v>
      </c>
      <c r="C14216" s="2">
        <v>93.222229999999996</v>
      </c>
      <c r="D14216" s="2">
        <v>64.868380000000002</v>
      </c>
      <c r="F14216" s="2">
        <v>14.96646</v>
      </c>
      <c r="G14216" s="2">
        <v>9.9745259999999991</v>
      </c>
      <c r="H14216" s="2">
        <v>10.705170000000001</v>
      </c>
      <c r="J14216" s="2">
        <v>14.96927</v>
      </c>
      <c r="K14216" s="2">
        <v>1.082228</v>
      </c>
      <c r="L14216" s="2">
        <v>0.41036600000000001</v>
      </c>
    </row>
    <row r="14217" spans="1:12" x14ac:dyDescent="0.2">
      <c r="A14217" s="2">
        <v>14.96997</v>
      </c>
      <c r="B14217" s="2">
        <v>62.901139999999998</v>
      </c>
      <c r="C14217" s="2">
        <v>93.152540000000002</v>
      </c>
      <c r="D14217" s="2">
        <v>64.988280000000003</v>
      </c>
      <c r="F14217" s="2">
        <v>14.96716</v>
      </c>
      <c r="G14217" s="2">
        <v>10.0063</v>
      </c>
      <c r="H14217" s="2">
        <v>10.73922</v>
      </c>
      <c r="J14217" s="2">
        <v>14.96997</v>
      </c>
      <c r="K14217" s="2">
        <v>1.0817129999999999</v>
      </c>
      <c r="L14217" s="2">
        <v>0.41129500000000002</v>
      </c>
    </row>
    <row r="14218" spans="1:12" x14ac:dyDescent="0.2">
      <c r="A14218" s="2">
        <v>14.97067</v>
      </c>
      <c r="B14218" s="2">
        <v>62.975349999999999</v>
      </c>
      <c r="C14218" s="2">
        <v>93.082989999999995</v>
      </c>
      <c r="D14218" s="2">
        <v>65.10754</v>
      </c>
      <c r="F14218" s="2">
        <v>14.96786</v>
      </c>
      <c r="G14218" s="2">
        <v>10.03848</v>
      </c>
      <c r="H14218" s="2">
        <v>10.7742</v>
      </c>
      <c r="J14218" s="2">
        <v>14.97067</v>
      </c>
      <c r="K14218" s="2">
        <v>1.0817410000000001</v>
      </c>
      <c r="L14218" s="2">
        <v>0.41268899999999997</v>
      </c>
    </row>
    <row r="14219" spans="1:12" x14ac:dyDescent="0.2">
      <c r="A14219" s="2">
        <v>14.97137</v>
      </c>
      <c r="B14219" s="2">
        <v>63.049520000000001</v>
      </c>
      <c r="C14219" s="2">
        <v>93.017579999999995</v>
      </c>
      <c r="D14219" s="2">
        <v>65.225939999999994</v>
      </c>
      <c r="F14219" s="2">
        <v>14.96856</v>
      </c>
      <c r="G14219" s="2">
        <v>10.070600000000001</v>
      </c>
      <c r="H14219" s="2">
        <v>10.809189999999999</v>
      </c>
      <c r="J14219" s="2">
        <v>14.97137</v>
      </c>
      <c r="K14219" s="2">
        <v>1.081404</v>
      </c>
      <c r="L14219" s="2">
        <v>0.41399000000000002</v>
      </c>
    </row>
    <row r="14220" spans="1:12" x14ac:dyDescent="0.2">
      <c r="A14220" s="2">
        <v>14.97207</v>
      </c>
      <c r="B14220" s="2">
        <v>63.123860000000001</v>
      </c>
      <c r="C14220" s="2">
        <v>92.955690000000004</v>
      </c>
      <c r="D14220" s="2">
        <v>65.344440000000006</v>
      </c>
      <c r="F14220" s="2">
        <v>14.96927</v>
      </c>
      <c r="G14220" s="2">
        <v>10.10281</v>
      </c>
      <c r="H14220" s="2">
        <v>10.84451</v>
      </c>
      <c r="J14220" s="2">
        <v>14.97207</v>
      </c>
      <c r="K14220" s="2">
        <v>1.0814090000000001</v>
      </c>
      <c r="L14220" s="2">
        <v>0.41491400000000001</v>
      </c>
    </row>
    <row r="14221" spans="1:12" x14ac:dyDescent="0.2">
      <c r="A14221" s="2">
        <v>14.972770000000001</v>
      </c>
      <c r="B14221" s="2">
        <v>63.19829</v>
      </c>
      <c r="C14221" s="2">
        <v>92.892290000000003</v>
      </c>
      <c r="D14221" s="2">
        <v>65.461399999999998</v>
      </c>
      <c r="F14221" s="2">
        <v>14.96997</v>
      </c>
      <c r="G14221" s="2">
        <v>10.135540000000001</v>
      </c>
      <c r="H14221" s="2">
        <v>10.88006</v>
      </c>
      <c r="J14221" s="2">
        <v>14.972770000000001</v>
      </c>
      <c r="K14221" s="2">
        <v>1.0809169999999999</v>
      </c>
      <c r="L14221" s="2">
        <v>0.415906</v>
      </c>
    </row>
    <row r="14222" spans="1:12" x14ac:dyDescent="0.2">
      <c r="A14222" s="2">
        <v>14.973470000000001</v>
      </c>
      <c r="B14222" s="2">
        <v>63.272590000000001</v>
      </c>
      <c r="C14222" s="2">
        <v>92.824600000000004</v>
      </c>
      <c r="D14222" s="2">
        <v>65.579040000000006</v>
      </c>
      <c r="F14222" s="2">
        <v>14.97067</v>
      </c>
      <c r="G14222" s="2">
        <v>10.168659999999999</v>
      </c>
      <c r="H14222" s="2">
        <v>10.91567</v>
      </c>
      <c r="J14222" s="2">
        <v>14.973470000000001</v>
      </c>
      <c r="K14222" s="2">
        <v>1.080255</v>
      </c>
      <c r="L14222" s="2">
        <v>0.41748499999999999</v>
      </c>
    </row>
    <row r="14223" spans="1:12" x14ac:dyDescent="0.2">
      <c r="A14223" s="2">
        <v>14.97418</v>
      </c>
      <c r="B14223" s="2">
        <v>63.346760000000003</v>
      </c>
      <c r="C14223" s="2">
        <v>92.753510000000006</v>
      </c>
      <c r="D14223" s="2">
        <v>65.697109999999995</v>
      </c>
      <c r="F14223" s="2">
        <v>14.97137</v>
      </c>
      <c r="G14223" s="2">
        <v>10.201449999999999</v>
      </c>
      <c r="H14223" s="2">
        <v>10.951029999999999</v>
      </c>
      <c r="J14223" s="2">
        <v>14.97418</v>
      </c>
      <c r="K14223" s="2">
        <v>1.079893</v>
      </c>
      <c r="L14223" s="2">
        <v>0.41916799999999999</v>
      </c>
    </row>
    <row r="14224" spans="1:12" x14ac:dyDescent="0.2">
      <c r="A14224" s="2">
        <v>14.974880000000001</v>
      </c>
      <c r="B14224" s="2">
        <v>63.420900000000003</v>
      </c>
      <c r="C14224" s="2">
        <v>92.681989999999999</v>
      </c>
      <c r="D14224" s="2">
        <v>65.814959999999999</v>
      </c>
      <c r="F14224" s="2">
        <v>14.97207</v>
      </c>
      <c r="G14224" s="2">
        <v>10.234170000000001</v>
      </c>
      <c r="H14224" s="2">
        <v>10.985889999999999</v>
      </c>
      <c r="J14224" s="2">
        <v>14.974880000000001</v>
      </c>
      <c r="K14224" s="2">
        <v>1.0793170000000001</v>
      </c>
      <c r="L14224" s="2">
        <v>0.42074</v>
      </c>
    </row>
    <row r="14225" spans="1:12" x14ac:dyDescent="0.2">
      <c r="A14225" s="2">
        <v>14.975580000000001</v>
      </c>
      <c r="B14225" s="2">
        <v>63.49541</v>
      </c>
      <c r="C14225" s="2">
        <v>92.610990000000001</v>
      </c>
      <c r="D14225" s="2">
        <v>65.932850000000002</v>
      </c>
      <c r="F14225" s="2">
        <v>14.972770000000001</v>
      </c>
      <c r="G14225" s="2">
        <v>10.267160000000001</v>
      </c>
      <c r="H14225" s="2">
        <v>11.021129999999999</v>
      </c>
      <c r="J14225" s="2">
        <v>14.975580000000001</v>
      </c>
      <c r="K14225" s="2">
        <v>1.0789949999999999</v>
      </c>
      <c r="L14225" s="2">
        <v>0.42204900000000001</v>
      </c>
    </row>
    <row r="14226" spans="1:12" x14ac:dyDescent="0.2">
      <c r="A14226" s="2">
        <v>14.976279999999999</v>
      </c>
      <c r="B14226" s="2">
        <v>63.569740000000003</v>
      </c>
      <c r="C14226" s="2">
        <v>92.539670000000001</v>
      </c>
      <c r="D14226" s="2">
        <v>66.051000000000002</v>
      </c>
      <c r="F14226" s="2">
        <v>14.973470000000001</v>
      </c>
      <c r="G14226" s="2">
        <v>10.300129999999999</v>
      </c>
      <c r="H14226" s="2">
        <v>11.05646</v>
      </c>
      <c r="J14226" s="2">
        <v>14.976279999999999</v>
      </c>
      <c r="K14226" s="2">
        <v>1.0790500000000001</v>
      </c>
      <c r="L14226" s="2">
        <v>0.42349799999999999</v>
      </c>
    </row>
    <row r="14227" spans="1:12" x14ac:dyDescent="0.2">
      <c r="A14227" s="2">
        <v>14.976979999999999</v>
      </c>
      <c r="B14227" s="2">
        <v>63.644080000000002</v>
      </c>
      <c r="C14227" s="2">
        <v>92.467759999999998</v>
      </c>
      <c r="D14227" s="2">
        <v>66.168689999999998</v>
      </c>
      <c r="F14227" s="2">
        <v>14.97418</v>
      </c>
      <c r="G14227" s="2">
        <v>10.33319</v>
      </c>
      <c r="H14227" s="2">
        <v>11.09191</v>
      </c>
      <c r="J14227" s="2">
        <v>14.976979999999999</v>
      </c>
      <c r="K14227" s="2">
        <v>1.0787850000000001</v>
      </c>
      <c r="L14227" s="2">
        <v>0.42421900000000001</v>
      </c>
    </row>
    <row r="14228" spans="1:12" x14ac:dyDescent="0.2">
      <c r="A14228" s="2">
        <v>14.977679999999999</v>
      </c>
      <c r="B14228" s="2">
        <v>63.718069999999997</v>
      </c>
      <c r="C14228" s="2">
        <v>92.395809999999997</v>
      </c>
      <c r="D14228" s="2">
        <v>66.286029999999997</v>
      </c>
      <c r="F14228" s="2">
        <v>14.974880000000001</v>
      </c>
      <c r="G14228" s="2">
        <v>10.366960000000001</v>
      </c>
      <c r="H14228" s="2">
        <v>11.12782</v>
      </c>
      <c r="J14228" s="2">
        <v>14.977679999999999</v>
      </c>
      <c r="K14228" s="2">
        <v>1.0781320000000001</v>
      </c>
      <c r="L14228" s="2">
        <v>0.42524099999999998</v>
      </c>
    </row>
    <row r="14229" spans="1:12" x14ac:dyDescent="0.2">
      <c r="A14229" s="2">
        <v>14.97838</v>
      </c>
      <c r="B14229" s="2">
        <v>63.79222</v>
      </c>
      <c r="C14229" s="2">
        <v>92.32405</v>
      </c>
      <c r="D14229" s="2">
        <v>66.404160000000005</v>
      </c>
      <c r="F14229" s="2">
        <v>14.975580000000001</v>
      </c>
      <c r="G14229" s="2">
        <v>10.400169999999999</v>
      </c>
      <c r="H14229" s="2">
        <v>11.16386</v>
      </c>
      <c r="J14229" s="2">
        <v>14.97838</v>
      </c>
      <c r="K14229" s="2">
        <v>1.0775090000000001</v>
      </c>
      <c r="L14229" s="2">
        <v>0.42650100000000002</v>
      </c>
    </row>
    <row r="14230" spans="1:12" x14ac:dyDescent="0.2">
      <c r="A14230" s="2">
        <v>14.979089999999999</v>
      </c>
      <c r="B14230" s="2">
        <v>63.865859999999998</v>
      </c>
      <c r="C14230" s="2">
        <v>92.25224</v>
      </c>
      <c r="D14230" s="2">
        <v>66.521389999999997</v>
      </c>
      <c r="F14230" s="2">
        <v>14.976279999999999</v>
      </c>
      <c r="G14230" s="2">
        <v>10.433579999999999</v>
      </c>
      <c r="H14230" s="2">
        <v>11.199669999999999</v>
      </c>
      <c r="J14230" s="2">
        <v>14.979089999999999</v>
      </c>
      <c r="K14230" s="2">
        <v>1.077083</v>
      </c>
      <c r="L14230" s="2">
        <v>0.42794900000000002</v>
      </c>
    </row>
    <row r="14231" spans="1:12" x14ac:dyDescent="0.2">
      <c r="A14231" s="2">
        <v>14.979789999999999</v>
      </c>
      <c r="B14231" s="2">
        <v>63.939610000000002</v>
      </c>
      <c r="C14231" s="2">
        <v>92.18092</v>
      </c>
      <c r="D14231" s="2">
        <v>66.638459999999995</v>
      </c>
      <c r="F14231" s="2">
        <v>14.976979999999999</v>
      </c>
      <c r="G14231" s="2">
        <v>10.46705</v>
      </c>
      <c r="H14231" s="2">
        <v>11.23583</v>
      </c>
      <c r="J14231" s="2">
        <v>14.979789999999999</v>
      </c>
      <c r="K14231" s="2">
        <v>1.0769249999999999</v>
      </c>
      <c r="L14231" s="2">
        <v>0.42885800000000002</v>
      </c>
    </row>
    <row r="14232" spans="1:12" x14ac:dyDescent="0.2">
      <c r="A14232" s="2">
        <v>14.98049</v>
      </c>
      <c r="B14232" s="2">
        <v>64.013649999999998</v>
      </c>
      <c r="C14232" s="2">
        <v>92.109849999999994</v>
      </c>
      <c r="D14232" s="2">
        <v>66.755390000000006</v>
      </c>
      <c r="F14232" s="2">
        <v>14.977679999999999</v>
      </c>
      <c r="G14232" s="2">
        <v>10.501110000000001</v>
      </c>
      <c r="H14232" s="2">
        <v>11.27248</v>
      </c>
      <c r="J14232" s="2">
        <v>14.98049</v>
      </c>
      <c r="K14232" s="2">
        <v>1.077045</v>
      </c>
      <c r="L14232" s="2">
        <v>0.42998799999999998</v>
      </c>
    </row>
    <row r="14233" spans="1:12" x14ac:dyDescent="0.2">
      <c r="A14233" s="2">
        <v>14.98119</v>
      </c>
      <c r="B14233" s="2">
        <v>64.087990000000005</v>
      </c>
      <c r="C14233" s="2">
        <v>92.039150000000006</v>
      </c>
      <c r="D14233" s="2">
        <v>66.872879999999995</v>
      </c>
      <c r="F14233" s="2">
        <v>14.97838</v>
      </c>
      <c r="G14233" s="2">
        <v>10.5349</v>
      </c>
      <c r="H14233" s="2">
        <v>11.30888</v>
      </c>
      <c r="J14233" s="2">
        <v>14.98119</v>
      </c>
      <c r="K14233" s="2">
        <v>1.0771219999999999</v>
      </c>
      <c r="L14233" s="2">
        <v>0.431064</v>
      </c>
    </row>
    <row r="14234" spans="1:12" x14ac:dyDescent="0.2">
      <c r="A14234" s="2">
        <v>14.98189</v>
      </c>
      <c r="B14234" s="2">
        <v>64.162360000000007</v>
      </c>
      <c r="C14234" s="2">
        <v>91.968459999999993</v>
      </c>
      <c r="D14234" s="2">
        <v>66.990200000000002</v>
      </c>
      <c r="F14234" s="2">
        <v>14.979089999999999</v>
      </c>
      <c r="G14234" s="2">
        <v>10.56833</v>
      </c>
      <c r="H14234" s="2">
        <v>11.34512</v>
      </c>
      <c r="J14234" s="2">
        <v>14.98189</v>
      </c>
      <c r="K14234" s="2">
        <v>1.0773330000000001</v>
      </c>
      <c r="L14234" s="2">
        <v>0.43209999999999998</v>
      </c>
    </row>
    <row r="14235" spans="1:12" x14ac:dyDescent="0.2">
      <c r="A14235" s="2">
        <v>14.98259</v>
      </c>
      <c r="B14235" s="2">
        <v>64.236879999999999</v>
      </c>
      <c r="C14235" s="2">
        <v>91.89734</v>
      </c>
      <c r="D14235" s="2">
        <v>67.106930000000006</v>
      </c>
      <c r="F14235" s="2">
        <v>14.979789999999999</v>
      </c>
      <c r="G14235" s="2">
        <v>10.601990000000001</v>
      </c>
      <c r="H14235" s="2">
        <v>11.382149999999999</v>
      </c>
      <c r="J14235" s="2">
        <v>14.98259</v>
      </c>
      <c r="K14235" s="2">
        <v>1.07741</v>
      </c>
      <c r="L14235" s="2">
        <v>0.43295400000000001</v>
      </c>
    </row>
    <row r="14236" spans="1:12" x14ac:dyDescent="0.2">
      <c r="A14236" s="2">
        <v>14.98329</v>
      </c>
      <c r="B14236" s="2">
        <v>64.311260000000004</v>
      </c>
      <c r="C14236" s="2">
        <v>91.826170000000005</v>
      </c>
      <c r="D14236" s="2">
        <v>67.223759999999999</v>
      </c>
      <c r="F14236" s="2">
        <v>14.98049</v>
      </c>
      <c r="G14236" s="2">
        <v>10.63583</v>
      </c>
      <c r="H14236" s="2">
        <v>11.41906</v>
      </c>
      <c r="J14236" s="2">
        <v>14.98329</v>
      </c>
      <c r="K14236" s="2">
        <v>1.0765929999999999</v>
      </c>
      <c r="L14236" s="2">
        <v>0.434255</v>
      </c>
    </row>
    <row r="14237" spans="1:12" x14ac:dyDescent="0.2">
      <c r="A14237" s="2">
        <v>14.98399</v>
      </c>
      <c r="B14237" s="2">
        <v>64.385180000000005</v>
      </c>
      <c r="C14237" s="2">
        <v>91.755070000000003</v>
      </c>
      <c r="D14237" s="2">
        <v>67.340810000000005</v>
      </c>
      <c r="F14237" s="2">
        <v>14.98119</v>
      </c>
      <c r="G14237" s="2">
        <v>10.670529999999999</v>
      </c>
      <c r="H14237" s="2">
        <v>11.45429</v>
      </c>
      <c r="J14237" s="2">
        <v>14.98399</v>
      </c>
      <c r="K14237" s="2">
        <v>1.0760190000000001</v>
      </c>
      <c r="L14237" s="2">
        <v>0.43522</v>
      </c>
    </row>
    <row r="14238" spans="1:12" x14ac:dyDescent="0.2">
      <c r="A14238" s="2">
        <v>14.9847</v>
      </c>
      <c r="B14238" s="2">
        <v>64.459100000000007</v>
      </c>
      <c r="C14238" s="2">
        <v>91.683610000000002</v>
      </c>
      <c r="D14238" s="2">
        <v>67.457539999999995</v>
      </c>
      <c r="F14238" s="2">
        <v>14.98189</v>
      </c>
      <c r="G14238" s="2">
        <v>10.705170000000001</v>
      </c>
      <c r="H14238" s="2">
        <v>11.48725</v>
      </c>
      <c r="J14238" s="2">
        <v>14.9847</v>
      </c>
      <c r="K14238" s="2">
        <v>1.0762670000000001</v>
      </c>
      <c r="L14238" s="2">
        <v>0.43591999999999997</v>
      </c>
    </row>
    <row r="14239" spans="1:12" x14ac:dyDescent="0.2">
      <c r="A14239" s="2">
        <v>14.9854</v>
      </c>
      <c r="B14239" s="2">
        <v>64.533370000000005</v>
      </c>
      <c r="C14239" s="2">
        <v>91.612179999999995</v>
      </c>
      <c r="D14239" s="2">
        <v>67.574190000000002</v>
      </c>
      <c r="F14239" s="2">
        <v>14.98259</v>
      </c>
      <c r="G14239" s="2">
        <v>10.73922</v>
      </c>
      <c r="H14239" s="2">
        <v>11.51989</v>
      </c>
      <c r="J14239" s="2">
        <v>14.9854</v>
      </c>
      <c r="K14239" s="2">
        <v>1.076425</v>
      </c>
      <c r="L14239" s="2">
        <v>0.43693900000000002</v>
      </c>
    </row>
    <row r="14240" spans="1:12" x14ac:dyDescent="0.2">
      <c r="A14240" s="2">
        <v>14.9861</v>
      </c>
      <c r="B14240" s="2">
        <v>64.607820000000004</v>
      </c>
      <c r="C14240" s="2">
        <v>91.540890000000005</v>
      </c>
      <c r="D14240" s="2">
        <v>67.690020000000004</v>
      </c>
      <c r="F14240" s="2">
        <v>14.98329</v>
      </c>
      <c r="G14240" s="2">
        <v>10.7742</v>
      </c>
      <c r="H14240" s="2">
        <v>11.55588</v>
      </c>
      <c r="J14240" s="2">
        <v>14.9861</v>
      </c>
      <c r="K14240" s="2">
        <v>1.0766640000000001</v>
      </c>
      <c r="L14240" s="2">
        <v>0.43794100000000002</v>
      </c>
    </row>
    <row r="14241" spans="1:12" x14ac:dyDescent="0.2">
      <c r="A14241" s="2">
        <v>14.986800000000001</v>
      </c>
      <c r="B14241" s="2">
        <v>64.682509999999994</v>
      </c>
      <c r="C14241" s="2">
        <v>91.469059999999999</v>
      </c>
      <c r="D14241" s="2">
        <v>67.804900000000004</v>
      </c>
      <c r="F14241" s="2">
        <v>14.98399</v>
      </c>
      <c r="G14241" s="2">
        <v>10.809189999999999</v>
      </c>
      <c r="H14241" s="2">
        <v>11.59342</v>
      </c>
      <c r="J14241" s="2">
        <v>14.986800000000001</v>
      </c>
      <c r="K14241" s="2">
        <v>1.0759430000000001</v>
      </c>
      <c r="L14241" s="2">
        <v>0.438888</v>
      </c>
    </row>
    <row r="14242" spans="1:12" x14ac:dyDescent="0.2">
      <c r="A14242" s="2">
        <v>14.987500000000001</v>
      </c>
      <c r="B14242" s="2">
        <v>64.757099999999994</v>
      </c>
      <c r="C14242" s="2">
        <v>91.396870000000007</v>
      </c>
      <c r="D14242" s="2">
        <v>67.919830000000005</v>
      </c>
      <c r="F14242" s="2">
        <v>14.9847</v>
      </c>
      <c r="G14242" s="2">
        <v>10.84451</v>
      </c>
      <c r="H14242" s="2">
        <v>11.63081</v>
      </c>
      <c r="J14242" s="2">
        <v>14.987500000000001</v>
      </c>
      <c r="K14242" s="2">
        <v>1.075556</v>
      </c>
      <c r="L14242" s="2">
        <v>0.43977100000000002</v>
      </c>
    </row>
    <row r="14243" spans="1:12" x14ac:dyDescent="0.2">
      <c r="A14243" s="2">
        <v>14.988200000000001</v>
      </c>
      <c r="B14243" s="2">
        <v>64.831460000000007</v>
      </c>
      <c r="C14243" s="2">
        <v>91.324780000000004</v>
      </c>
      <c r="D14243" s="2">
        <v>68.033420000000007</v>
      </c>
      <c r="F14243" s="2">
        <v>14.9854</v>
      </c>
      <c r="G14243" s="2">
        <v>10.88006</v>
      </c>
      <c r="H14243" s="2">
        <v>11.668340000000001</v>
      </c>
      <c r="J14243" s="2">
        <v>14.988200000000001</v>
      </c>
      <c r="K14243" s="2">
        <v>1.0751360000000001</v>
      </c>
      <c r="L14243" s="2">
        <v>0.440695</v>
      </c>
    </row>
    <row r="14244" spans="1:12" x14ac:dyDescent="0.2">
      <c r="A14244" s="2">
        <v>14.988899999999999</v>
      </c>
      <c r="B14244" s="2">
        <v>64.906090000000006</v>
      </c>
      <c r="C14244" s="2">
        <v>91.251980000000003</v>
      </c>
      <c r="D14244" s="2">
        <v>68.146879999999996</v>
      </c>
      <c r="F14244" s="2">
        <v>14.9861</v>
      </c>
      <c r="G14244" s="2">
        <v>10.91567</v>
      </c>
      <c r="H14244" s="2">
        <v>11.705690000000001</v>
      </c>
      <c r="J14244" s="2">
        <v>14.988899999999999</v>
      </c>
      <c r="K14244" s="2">
        <v>1.074875</v>
      </c>
      <c r="L14244" s="2">
        <v>0.44180599999999998</v>
      </c>
    </row>
    <row r="14245" spans="1:12" x14ac:dyDescent="0.2">
      <c r="A14245" s="2">
        <v>14.989610000000001</v>
      </c>
      <c r="B14245" s="2">
        <v>64.979259999999996</v>
      </c>
      <c r="C14245" s="2">
        <v>91.179180000000002</v>
      </c>
      <c r="D14245" s="2">
        <v>68.261189999999999</v>
      </c>
      <c r="F14245" s="2">
        <v>14.986800000000001</v>
      </c>
      <c r="G14245" s="2">
        <v>10.951029999999999</v>
      </c>
      <c r="H14245" s="2">
        <v>11.743550000000001</v>
      </c>
      <c r="J14245" s="2">
        <v>14.989610000000001</v>
      </c>
      <c r="K14245" s="2">
        <v>1.0746359999999999</v>
      </c>
      <c r="L14245" s="2">
        <v>0.443048</v>
      </c>
    </row>
    <row r="14246" spans="1:12" x14ac:dyDescent="0.2">
      <c r="A14246" s="2">
        <v>14.990309999999999</v>
      </c>
      <c r="B14246" s="2">
        <v>65.052970000000002</v>
      </c>
      <c r="C14246" s="2">
        <v>91.105729999999994</v>
      </c>
      <c r="D14246" s="2">
        <v>68.373199999999997</v>
      </c>
      <c r="F14246" s="2">
        <v>14.987500000000001</v>
      </c>
      <c r="G14246" s="2">
        <v>10.985889999999999</v>
      </c>
      <c r="H14246" s="2">
        <v>11.781750000000001</v>
      </c>
      <c r="J14246" s="2">
        <v>14.990309999999999</v>
      </c>
      <c r="K14246" s="2">
        <v>1.074325</v>
      </c>
      <c r="L14246" s="2">
        <v>0.44384299999999999</v>
      </c>
    </row>
    <row r="14247" spans="1:12" x14ac:dyDescent="0.2">
      <c r="A14247" s="2">
        <v>14.991009999999999</v>
      </c>
      <c r="B14247" s="2">
        <v>65.12585</v>
      </c>
      <c r="C14247" s="2">
        <v>91.03304</v>
      </c>
      <c r="D14247" s="2">
        <v>68.485699999999994</v>
      </c>
      <c r="F14247" s="2">
        <v>14.988200000000001</v>
      </c>
      <c r="G14247" s="2">
        <v>11.021129999999999</v>
      </c>
      <c r="H14247" s="2">
        <v>11.820180000000001</v>
      </c>
      <c r="J14247" s="2">
        <v>14.991009999999999</v>
      </c>
      <c r="K14247" s="2">
        <v>1.0741670000000001</v>
      </c>
      <c r="L14247" s="2">
        <v>0.44474900000000001</v>
      </c>
    </row>
    <row r="14248" spans="1:12" x14ac:dyDescent="0.2">
      <c r="A14248" s="2">
        <v>14.991709999999999</v>
      </c>
      <c r="B14248" s="2">
        <v>65.200289999999995</v>
      </c>
      <c r="C14248" s="2">
        <v>90.959469999999996</v>
      </c>
      <c r="D14248" s="2">
        <v>68.598100000000002</v>
      </c>
      <c r="F14248" s="2">
        <v>14.988899999999999</v>
      </c>
      <c r="G14248" s="2">
        <v>11.05646</v>
      </c>
      <c r="H14248" s="2">
        <v>11.858499999999999</v>
      </c>
      <c r="J14248" s="2">
        <v>14.991709999999999</v>
      </c>
      <c r="K14248" s="2">
        <v>1.0744339999999999</v>
      </c>
      <c r="L14248" s="2">
        <v>0.44586799999999999</v>
      </c>
    </row>
    <row r="14249" spans="1:12" x14ac:dyDescent="0.2">
      <c r="A14249" s="2">
        <v>14.99241</v>
      </c>
      <c r="B14249" s="2">
        <v>65.273780000000002</v>
      </c>
      <c r="C14249" s="2">
        <v>90.885900000000007</v>
      </c>
      <c r="D14249" s="2">
        <v>68.709500000000006</v>
      </c>
      <c r="F14249" s="2">
        <v>14.989610000000001</v>
      </c>
      <c r="G14249" s="2">
        <v>11.09191</v>
      </c>
      <c r="H14249" s="2">
        <v>11.897209999999999</v>
      </c>
      <c r="J14249" s="2">
        <v>14.99241</v>
      </c>
      <c r="K14249" s="2">
        <v>1.0739270000000001</v>
      </c>
      <c r="L14249" s="2">
        <v>0.44683299999999998</v>
      </c>
    </row>
    <row r="14250" spans="1:12" x14ac:dyDescent="0.2">
      <c r="A14250" s="2">
        <v>14.99311</v>
      </c>
      <c r="B14250" s="2">
        <v>65.346789999999999</v>
      </c>
      <c r="C14250" s="2">
        <v>90.812740000000005</v>
      </c>
      <c r="D14250" s="2">
        <v>68.821259999999995</v>
      </c>
      <c r="F14250" s="2">
        <v>14.990309999999999</v>
      </c>
      <c r="G14250" s="2">
        <v>11.12782</v>
      </c>
      <c r="H14250" s="2">
        <v>11.93552</v>
      </c>
      <c r="J14250" s="2">
        <v>14.99311</v>
      </c>
      <c r="K14250" s="2">
        <v>1.073469</v>
      </c>
      <c r="L14250" s="2">
        <v>0.44822699999999999</v>
      </c>
    </row>
    <row r="14251" spans="1:12" x14ac:dyDescent="0.2">
      <c r="A14251" s="2">
        <v>14.99381</v>
      </c>
      <c r="B14251" s="2">
        <v>65.420320000000004</v>
      </c>
      <c r="C14251" s="2">
        <v>90.739519999999999</v>
      </c>
      <c r="D14251" s="2">
        <v>68.932419999999993</v>
      </c>
      <c r="F14251" s="2">
        <v>14.991009999999999</v>
      </c>
      <c r="G14251" s="2">
        <v>11.16386</v>
      </c>
      <c r="H14251" s="2">
        <v>11.97444</v>
      </c>
      <c r="J14251" s="2">
        <v>14.99381</v>
      </c>
      <c r="K14251" s="2">
        <v>1.0728340000000001</v>
      </c>
      <c r="L14251" s="2">
        <v>0.44932299999999997</v>
      </c>
    </row>
    <row r="14252" spans="1:12" x14ac:dyDescent="0.2">
      <c r="A14252" s="2">
        <v>14.99452</v>
      </c>
      <c r="B14252" s="2">
        <v>65.494680000000002</v>
      </c>
      <c r="C14252" s="2">
        <v>90.665769999999995</v>
      </c>
      <c r="D14252" s="2">
        <v>69.042820000000006</v>
      </c>
      <c r="F14252" s="2">
        <v>14.991709999999999</v>
      </c>
      <c r="G14252" s="2">
        <v>11.199669999999999</v>
      </c>
      <c r="H14252" s="2">
        <v>12.01383</v>
      </c>
      <c r="J14252" s="2">
        <v>14.99452</v>
      </c>
      <c r="K14252" s="2">
        <v>1.07287</v>
      </c>
      <c r="L14252" s="2">
        <v>0.44988699999999998</v>
      </c>
    </row>
    <row r="14253" spans="1:12" x14ac:dyDescent="0.2">
      <c r="A14253" s="2">
        <v>14.99522</v>
      </c>
      <c r="B14253" s="2">
        <v>65.568250000000006</v>
      </c>
      <c r="C14253" s="2">
        <v>90.591350000000006</v>
      </c>
      <c r="D14253" s="2">
        <v>69.153720000000007</v>
      </c>
      <c r="F14253" s="2">
        <v>14.99241</v>
      </c>
      <c r="G14253" s="2">
        <v>11.23583</v>
      </c>
      <c r="H14253" s="2">
        <v>12.052670000000001</v>
      </c>
      <c r="J14253" s="2">
        <v>14.99522</v>
      </c>
      <c r="K14253" s="2">
        <v>1.0726070000000001</v>
      </c>
      <c r="L14253" s="2">
        <v>0.45097599999999999</v>
      </c>
    </row>
    <row r="14254" spans="1:12" x14ac:dyDescent="0.2">
      <c r="A14254" s="2">
        <v>14.99592</v>
      </c>
      <c r="B14254" s="2">
        <v>65.64246</v>
      </c>
      <c r="C14254" s="2">
        <v>90.517399999999995</v>
      </c>
      <c r="D14254" s="2">
        <v>69.263210000000001</v>
      </c>
      <c r="F14254" s="2">
        <v>14.99311</v>
      </c>
      <c r="G14254" s="2">
        <v>11.27248</v>
      </c>
      <c r="H14254" s="2">
        <v>12.091950000000001</v>
      </c>
      <c r="J14254" s="2">
        <v>14.99592</v>
      </c>
      <c r="K14254" s="2">
        <v>1.0718840000000001</v>
      </c>
      <c r="L14254" s="2">
        <v>0.45257900000000001</v>
      </c>
    </row>
    <row r="14255" spans="1:12" x14ac:dyDescent="0.2">
      <c r="A14255" s="2">
        <v>14.99662</v>
      </c>
      <c r="B14255" s="2">
        <v>65.7166</v>
      </c>
      <c r="C14255" s="2">
        <v>90.443359999999998</v>
      </c>
      <c r="D14255" s="2">
        <v>69.373000000000005</v>
      </c>
      <c r="F14255" s="2">
        <v>14.99381</v>
      </c>
      <c r="G14255" s="2">
        <v>11.30888</v>
      </c>
      <c r="H14255" s="2">
        <v>12.131209999999999</v>
      </c>
      <c r="J14255" s="2">
        <v>14.99662</v>
      </c>
      <c r="K14255" s="2">
        <v>1.071472</v>
      </c>
      <c r="L14255" s="2">
        <v>0.454515</v>
      </c>
    </row>
    <row r="14256" spans="1:12" x14ac:dyDescent="0.2">
      <c r="A14256" s="2">
        <v>14.99732</v>
      </c>
      <c r="B14256" s="2">
        <v>65.790729999999996</v>
      </c>
      <c r="C14256" s="2">
        <v>90.369690000000006</v>
      </c>
      <c r="D14256" s="2">
        <v>69.481960000000001</v>
      </c>
      <c r="F14256" s="2">
        <v>14.99452</v>
      </c>
      <c r="G14256" s="2">
        <v>11.34512</v>
      </c>
      <c r="H14256" s="2">
        <v>12.170640000000001</v>
      </c>
      <c r="J14256" s="2">
        <v>14.99732</v>
      </c>
      <c r="K14256" s="2">
        <v>1.070997</v>
      </c>
      <c r="L14256" s="2">
        <v>0.45599099999999998</v>
      </c>
    </row>
    <row r="14257" spans="1:12" x14ac:dyDescent="0.2">
      <c r="A14257" s="2">
        <v>14.99802</v>
      </c>
      <c r="B14257" s="2">
        <v>65.863630000000001</v>
      </c>
      <c r="C14257" s="2">
        <v>90.295299999999997</v>
      </c>
      <c r="D14257" s="2">
        <v>69.591390000000004</v>
      </c>
      <c r="F14257" s="2">
        <v>14.99522</v>
      </c>
      <c r="G14257" s="2">
        <v>11.382149999999999</v>
      </c>
      <c r="H14257" s="2">
        <v>12.210290000000001</v>
      </c>
      <c r="J14257" s="2">
        <v>14.99802</v>
      </c>
      <c r="K14257" s="2">
        <v>1.0707660000000001</v>
      </c>
      <c r="L14257" s="2">
        <v>0.45702999999999999</v>
      </c>
    </row>
    <row r="14258" spans="1:12" x14ac:dyDescent="0.2">
      <c r="A14258" s="2">
        <v>14.99872</v>
      </c>
      <c r="B14258" s="2">
        <v>65.937190000000001</v>
      </c>
      <c r="C14258" s="2">
        <v>90.221500000000006</v>
      </c>
      <c r="D14258" s="2">
        <v>69.700320000000005</v>
      </c>
      <c r="F14258" s="2">
        <v>14.99592</v>
      </c>
      <c r="G14258" s="2">
        <v>11.41906</v>
      </c>
      <c r="H14258" s="2">
        <v>12.25</v>
      </c>
      <c r="J14258" s="2">
        <v>14.99872</v>
      </c>
      <c r="K14258" s="2">
        <v>1.069893</v>
      </c>
      <c r="L14258" s="2">
        <v>0.45748499999999998</v>
      </c>
    </row>
    <row r="14259" spans="1:12" x14ac:dyDescent="0.2">
      <c r="A14259" s="2">
        <v>14.99943</v>
      </c>
      <c r="B14259" s="2">
        <v>66.010729999999995</v>
      </c>
      <c r="C14259" s="2">
        <v>90.147279999999995</v>
      </c>
      <c r="D14259" s="2">
        <v>69.808580000000006</v>
      </c>
      <c r="F14259" s="2">
        <v>14.99662</v>
      </c>
      <c r="G14259" s="2">
        <v>11.45429</v>
      </c>
      <c r="H14259" s="2">
        <v>12.290240000000001</v>
      </c>
      <c r="J14259" s="2">
        <v>14.99943</v>
      </c>
      <c r="K14259" s="2">
        <v>1.0689200000000001</v>
      </c>
      <c r="L14259" s="2">
        <v>0.45872000000000002</v>
      </c>
    </row>
    <row r="14260" spans="1:12" x14ac:dyDescent="0.2">
      <c r="A14260" s="2">
        <v>15.00013</v>
      </c>
      <c r="B14260" s="2">
        <v>66.083979999999997</v>
      </c>
      <c r="C14260" s="2">
        <v>90.072329999999994</v>
      </c>
      <c r="D14260" s="2">
        <v>69.916790000000006</v>
      </c>
      <c r="F14260" s="2">
        <v>14.99732</v>
      </c>
      <c r="G14260" s="2">
        <v>11.48725</v>
      </c>
      <c r="H14260" s="2">
        <v>12.32999</v>
      </c>
      <c r="J14260" s="2">
        <v>15.00013</v>
      </c>
      <c r="K14260" s="2">
        <v>1.0684549999999999</v>
      </c>
      <c r="L14260" s="2">
        <v>0.45965600000000001</v>
      </c>
    </row>
    <row r="14261" spans="1:12" x14ac:dyDescent="0.2">
      <c r="A14261" s="2">
        <v>15.000830000000001</v>
      </c>
      <c r="B14261" s="2">
        <v>66.156909999999996</v>
      </c>
      <c r="C14261" s="2">
        <v>89.998810000000006</v>
      </c>
      <c r="D14261" s="2">
        <v>70.023970000000006</v>
      </c>
      <c r="F14261" s="2">
        <v>14.99802</v>
      </c>
      <c r="G14261" s="2">
        <v>11.51989</v>
      </c>
      <c r="H14261" s="2">
        <v>12.369490000000001</v>
      </c>
      <c r="J14261" s="2">
        <v>15.000830000000001</v>
      </c>
      <c r="K14261" s="2">
        <v>1.068109</v>
      </c>
      <c r="L14261" s="2">
        <v>0.46049099999999998</v>
      </c>
    </row>
    <row r="14262" spans="1:12" x14ac:dyDescent="0.2">
      <c r="A14262" s="2">
        <v>15.001530000000001</v>
      </c>
      <c r="B14262" s="2">
        <v>66.23</v>
      </c>
      <c r="C14262" s="2">
        <v>89.925399999999996</v>
      </c>
      <c r="D14262" s="2">
        <v>70.131349999999998</v>
      </c>
      <c r="F14262" s="2">
        <v>14.99872</v>
      </c>
      <c r="G14262" s="2">
        <v>11.55588</v>
      </c>
      <c r="H14262" s="2">
        <v>12.41001</v>
      </c>
      <c r="J14262" s="2">
        <v>15.001530000000001</v>
      </c>
      <c r="K14262" s="2">
        <v>1.067804</v>
      </c>
      <c r="L14262" s="2">
        <v>0.46163900000000002</v>
      </c>
    </row>
    <row r="14263" spans="1:12" x14ac:dyDescent="0.2">
      <c r="A14263" s="2">
        <v>15.002230000000001</v>
      </c>
      <c r="B14263" s="2">
        <v>66.303269999999998</v>
      </c>
      <c r="C14263" s="2">
        <v>89.850660000000005</v>
      </c>
      <c r="D14263" s="2">
        <v>70.238309999999998</v>
      </c>
      <c r="F14263" s="2">
        <v>14.99943</v>
      </c>
      <c r="G14263" s="2">
        <v>11.59342</v>
      </c>
      <c r="H14263" s="2">
        <v>12.45054</v>
      </c>
      <c r="J14263" s="2">
        <v>15.002230000000001</v>
      </c>
      <c r="K14263" s="2">
        <v>1.0674969999999999</v>
      </c>
      <c r="L14263" s="2">
        <v>0.46315299999999998</v>
      </c>
    </row>
    <row r="14264" spans="1:12" x14ac:dyDescent="0.2">
      <c r="A14264" s="2">
        <v>15.002929999999999</v>
      </c>
      <c r="B14264" s="2">
        <v>66.376090000000005</v>
      </c>
      <c r="C14264" s="2">
        <v>89.776200000000003</v>
      </c>
      <c r="D14264" s="2">
        <v>70.345550000000003</v>
      </c>
      <c r="F14264" s="2">
        <v>15.00013</v>
      </c>
      <c r="G14264" s="2">
        <v>11.63081</v>
      </c>
      <c r="H14264" s="2">
        <v>12.490819999999999</v>
      </c>
      <c r="J14264" s="2">
        <v>15.002929999999999</v>
      </c>
      <c r="K14264" s="2">
        <v>1.0678650000000001</v>
      </c>
      <c r="L14264" s="2">
        <v>0.46461200000000002</v>
      </c>
    </row>
    <row r="14265" spans="1:12" x14ac:dyDescent="0.2">
      <c r="A14265" s="2">
        <v>15.003629999999999</v>
      </c>
      <c r="B14265" s="2">
        <v>66.448719999999994</v>
      </c>
      <c r="C14265" s="2">
        <v>89.701939999999993</v>
      </c>
      <c r="D14265" s="2">
        <v>70.452389999999994</v>
      </c>
      <c r="F14265" s="2">
        <v>15.000830000000001</v>
      </c>
      <c r="G14265" s="2">
        <v>11.668340000000001</v>
      </c>
      <c r="H14265" s="2">
        <v>12.53087</v>
      </c>
      <c r="J14265" s="2">
        <v>15.003629999999999</v>
      </c>
      <c r="K14265" s="2">
        <v>1.0679129999999999</v>
      </c>
      <c r="L14265" s="2">
        <v>0.46584999999999999</v>
      </c>
    </row>
    <row r="14266" spans="1:12" x14ac:dyDescent="0.2">
      <c r="A14266" s="2">
        <v>15.00433</v>
      </c>
      <c r="B14266" s="2">
        <v>66.521590000000003</v>
      </c>
      <c r="C14266" s="2">
        <v>89.628360000000001</v>
      </c>
      <c r="D14266" s="2">
        <v>70.559219999999996</v>
      </c>
      <c r="F14266" s="2">
        <v>15.001530000000001</v>
      </c>
      <c r="G14266" s="2">
        <v>11.705690000000001</v>
      </c>
      <c r="H14266" s="2">
        <v>12.57118</v>
      </c>
      <c r="J14266" s="2">
        <v>15.00433</v>
      </c>
      <c r="K14266" s="2">
        <v>1.0681</v>
      </c>
      <c r="L14266" s="2">
        <v>0.46699200000000002</v>
      </c>
    </row>
    <row r="14267" spans="1:12" x14ac:dyDescent="0.2">
      <c r="A14267" s="2">
        <v>15.005039999999999</v>
      </c>
      <c r="B14267" s="2">
        <v>66.593950000000007</v>
      </c>
      <c r="C14267" s="2">
        <v>89.554659999999998</v>
      </c>
      <c r="D14267" s="2">
        <v>70.665300000000002</v>
      </c>
      <c r="F14267" s="2">
        <v>15.002230000000001</v>
      </c>
      <c r="G14267" s="2">
        <v>11.743550000000001</v>
      </c>
      <c r="H14267" s="2">
        <v>12.61186</v>
      </c>
      <c r="J14267" s="2">
        <v>15.005039999999999</v>
      </c>
      <c r="K14267" s="2">
        <v>1.0676060000000001</v>
      </c>
      <c r="L14267" s="2">
        <v>0.46829999999999999</v>
      </c>
    </row>
    <row r="14268" spans="1:12" x14ac:dyDescent="0.2">
      <c r="A14268" s="2">
        <v>15.005739999999999</v>
      </c>
      <c r="B14268" s="2">
        <v>66.666889999999995</v>
      </c>
      <c r="C14268" s="2">
        <v>89.48021</v>
      </c>
      <c r="D14268" s="2">
        <v>70.77167</v>
      </c>
      <c r="F14268" s="2">
        <v>15.002929999999999</v>
      </c>
      <c r="G14268" s="2">
        <v>11.781750000000001</v>
      </c>
      <c r="H14268" s="2">
        <v>12.65241</v>
      </c>
      <c r="J14268" s="2">
        <v>15.005739999999999</v>
      </c>
      <c r="K14268" s="2">
        <v>1.067026</v>
      </c>
      <c r="L14268" s="2">
        <v>0.469499</v>
      </c>
    </row>
    <row r="14269" spans="1:12" x14ac:dyDescent="0.2">
      <c r="A14269" s="2">
        <v>15.00644</v>
      </c>
      <c r="B14269" s="2">
        <v>66.739750000000001</v>
      </c>
      <c r="C14269" s="2">
        <v>89.406080000000003</v>
      </c>
      <c r="D14269" s="2">
        <v>70.876040000000003</v>
      </c>
      <c r="F14269" s="2">
        <v>15.003629999999999</v>
      </c>
      <c r="G14269" s="2">
        <v>11.820180000000001</v>
      </c>
      <c r="H14269" s="2">
        <v>12.693210000000001</v>
      </c>
      <c r="J14269" s="2">
        <v>15.00644</v>
      </c>
      <c r="K14269" s="2">
        <v>1.066416</v>
      </c>
      <c r="L14269" s="2">
        <v>0.47042600000000001</v>
      </c>
    </row>
    <row r="14270" spans="1:12" x14ac:dyDescent="0.2">
      <c r="A14270" s="2">
        <v>15.00714</v>
      </c>
      <c r="B14270" s="2">
        <v>66.811909999999997</v>
      </c>
      <c r="C14270" s="2">
        <v>89.331760000000003</v>
      </c>
      <c r="D14270" s="2">
        <v>70.974469999999997</v>
      </c>
      <c r="F14270" s="2">
        <v>15.00433</v>
      </c>
      <c r="G14270" s="2">
        <v>11.858499999999999</v>
      </c>
      <c r="H14270" s="2">
        <v>12.73333</v>
      </c>
      <c r="J14270" s="2">
        <v>15.00714</v>
      </c>
      <c r="K14270" s="2">
        <v>1.0655460000000001</v>
      </c>
      <c r="L14270" s="2">
        <v>0.471883</v>
      </c>
    </row>
    <row r="14271" spans="1:12" x14ac:dyDescent="0.2">
      <c r="A14271" s="2">
        <v>15.00784</v>
      </c>
      <c r="B14271" s="2">
        <v>66.884190000000004</v>
      </c>
      <c r="C14271" s="2">
        <v>89.257919999999999</v>
      </c>
      <c r="D14271" s="2">
        <v>71.067779999999999</v>
      </c>
      <c r="F14271" s="2">
        <v>15.005039999999999</v>
      </c>
      <c r="G14271" s="2">
        <v>11.897209999999999</v>
      </c>
      <c r="H14271" s="2">
        <v>12.773870000000001</v>
      </c>
      <c r="J14271" s="2">
        <v>15.00784</v>
      </c>
      <c r="K14271" s="2">
        <v>1.0650919999999999</v>
      </c>
      <c r="L14271" s="2">
        <v>0.473555</v>
      </c>
    </row>
    <row r="14272" spans="1:12" x14ac:dyDescent="0.2">
      <c r="A14272" s="2">
        <v>15.00854</v>
      </c>
      <c r="B14272" s="2">
        <v>66.956389999999999</v>
      </c>
      <c r="C14272" s="2">
        <v>89.183620000000005</v>
      </c>
      <c r="D14272" s="2">
        <v>71.163449999999997</v>
      </c>
      <c r="F14272" s="2">
        <v>15.005739999999999</v>
      </c>
      <c r="G14272" s="2">
        <v>11.93552</v>
      </c>
      <c r="H14272" s="2">
        <v>12.81467</v>
      </c>
      <c r="J14272" s="2">
        <v>15.00854</v>
      </c>
      <c r="K14272" s="2">
        <v>1.0648610000000001</v>
      </c>
      <c r="L14272" s="2">
        <v>0.47481600000000002</v>
      </c>
    </row>
    <row r="14273" spans="1:12" x14ac:dyDescent="0.2">
      <c r="A14273" s="2">
        <v>15.00924</v>
      </c>
      <c r="B14273" s="2">
        <v>67.028790000000001</v>
      </c>
      <c r="C14273" s="2">
        <v>89.109589999999997</v>
      </c>
      <c r="D14273" s="2">
        <v>71.265960000000007</v>
      </c>
      <c r="F14273" s="2">
        <v>15.00644</v>
      </c>
      <c r="G14273" s="2">
        <v>11.97444</v>
      </c>
      <c r="H14273" s="2">
        <v>12.855510000000001</v>
      </c>
      <c r="J14273" s="2">
        <v>15.00924</v>
      </c>
      <c r="K14273" s="2">
        <v>1.06464</v>
      </c>
      <c r="L14273" s="2">
        <v>0.47620000000000001</v>
      </c>
    </row>
    <row r="14274" spans="1:12" x14ac:dyDescent="0.2">
      <c r="A14274" s="2">
        <v>15.00995</v>
      </c>
      <c r="B14274" s="2">
        <v>67.101460000000003</v>
      </c>
      <c r="C14274" s="2">
        <v>89.03537</v>
      </c>
      <c r="D14274" s="2">
        <v>71.368639999999999</v>
      </c>
      <c r="F14274" s="2">
        <v>15.00714</v>
      </c>
      <c r="G14274" s="2">
        <v>12.01383</v>
      </c>
      <c r="H14274" s="2">
        <v>12.89677</v>
      </c>
      <c r="J14274" s="2">
        <v>15.00995</v>
      </c>
      <c r="K14274" s="2">
        <v>1.064176</v>
      </c>
      <c r="L14274" s="2">
        <v>0.47755199999999998</v>
      </c>
    </row>
    <row r="14275" spans="1:12" x14ac:dyDescent="0.2">
      <c r="A14275" s="2">
        <v>15.01065</v>
      </c>
      <c r="B14275" s="2">
        <v>67.174769999999995</v>
      </c>
      <c r="C14275" s="2">
        <v>88.960970000000003</v>
      </c>
      <c r="D14275" s="2">
        <v>71.472279999999998</v>
      </c>
      <c r="F14275" s="2">
        <v>15.00784</v>
      </c>
      <c r="G14275" s="2">
        <v>12.052670000000001</v>
      </c>
      <c r="H14275" s="2">
        <v>12.938840000000001</v>
      </c>
      <c r="J14275" s="2">
        <v>15.01065</v>
      </c>
      <c r="K14275" s="2">
        <v>1.0640259999999999</v>
      </c>
      <c r="L14275" s="2">
        <v>0.47929899999999998</v>
      </c>
    </row>
    <row r="14276" spans="1:12" x14ac:dyDescent="0.2">
      <c r="A14276" s="2">
        <v>15.01135</v>
      </c>
      <c r="B14276" s="2">
        <v>67.247010000000003</v>
      </c>
      <c r="C14276" s="2">
        <v>88.886480000000006</v>
      </c>
      <c r="D14276" s="2">
        <v>71.575469999999996</v>
      </c>
      <c r="F14276" s="2">
        <v>15.00854</v>
      </c>
      <c r="G14276" s="2">
        <v>12.091950000000001</v>
      </c>
      <c r="H14276" s="2">
        <v>12.979939999999999</v>
      </c>
      <c r="J14276" s="2">
        <v>15.01135</v>
      </c>
      <c r="K14276" s="2">
        <v>1.06389</v>
      </c>
      <c r="L14276" s="2">
        <v>0.48095700000000002</v>
      </c>
    </row>
    <row r="14277" spans="1:12" x14ac:dyDescent="0.2">
      <c r="A14277" s="2">
        <v>15.01205</v>
      </c>
      <c r="B14277" s="2">
        <v>67.316959999999995</v>
      </c>
      <c r="C14277" s="2">
        <v>88.811980000000005</v>
      </c>
      <c r="D14277" s="2">
        <v>71.678309999999996</v>
      </c>
      <c r="F14277" s="2">
        <v>15.00924</v>
      </c>
      <c r="G14277" s="2">
        <v>12.131209999999999</v>
      </c>
      <c r="H14277" s="2">
        <v>13.02064</v>
      </c>
      <c r="J14277" s="2">
        <v>15.01205</v>
      </c>
      <c r="K14277" s="2">
        <v>1.06331</v>
      </c>
      <c r="L14277" s="2">
        <v>0.48266100000000001</v>
      </c>
    </row>
    <row r="14278" spans="1:12" x14ac:dyDescent="0.2">
      <c r="A14278" s="2">
        <v>15.01275</v>
      </c>
      <c r="B14278" s="2">
        <v>67.382369999999995</v>
      </c>
      <c r="C14278" s="2">
        <v>88.737489999999994</v>
      </c>
      <c r="D14278" s="2">
        <v>71.78098</v>
      </c>
      <c r="F14278" s="2">
        <v>15.00995</v>
      </c>
      <c r="G14278" s="2">
        <v>12.170640000000001</v>
      </c>
      <c r="H14278" s="2">
        <v>13.061970000000001</v>
      </c>
      <c r="J14278" s="2">
        <v>15.01275</v>
      </c>
      <c r="K14278" s="2">
        <v>1.0635950000000001</v>
      </c>
      <c r="L14278" s="2">
        <v>0.48415799999999998</v>
      </c>
    </row>
    <row r="14279" spans="1:12" x14ac:dyDescent="0.2">
      <c r="A14279" s="2">
        <v>15.013450000000001</v>
      </c>
      <c r="B14279" s="2">
        <v>67.446439999999996</v>
      </c>
      <c r="C14279" s="2">
        <v>88.662540000000007</v>
      </c>
      <c r="D14279" s="2">
        <v>71.882580000000004</v>
      </c>
      <c r="F14279" s="2">
        <v>15.01065</v>
      </c>
      <c r="G14279" s="2">
        <v>12.210290000000001</v>
      </c>
      <c r="H14279" s="2">
        <v>13.10336</v>
      </c>
      <c r="J14279" s="2">
        <v>15.013450000000001</v>
      </c>
      <c r="K14279" s="2">
        <v>1.063442</v>
      </c>
      <c r="L14279" s="2">
        <v>0.48569800000000002</v>
      </c>
    </row>
    <row r="14280" spans="1:12" x14ac:dyDescent="0.2">
      <c r="A14280" s="2">
        <v>15.014150000000001</v>
      </c>
      <c r="B14280" s="2">
        <v>67.513149999999996</v>
      </c>
      <c r="C14280" s="2">
        <v>88.587680000000006</v>
      </c>
      <c r="D14280" s="2">
        <v>71.984020000000001</v>
      </c>
      <c r="F14280" s="2">
        <v>15.01135</v>
      </c>
      <c r="G14280" s="2">
        <v>12.25</v>
      </c>
      <c r="H14280" s="2">
        <v>13.145200000000001</v>
      </c>
      <c r="J14280" s="2">
        <v>15.014150000000001</v>
      </c>
      <c r="K14280" s="2">
        <v>1.06315</v>
      </c>
      <c r="L14280" s="2">
        <v>0.487452</v>
      </c>
    </row>
    <row r="14281" spans="1:12" x14ac:dyDescent="0.2">
      <c r="A14281" s="2">
        <v>15.014860000000001</v>
      </c>
      <c r="B14281" s="2">
        <v>67.583439999999996</v>
      </c>
      <c r="C14281" s="2">
        <v>88.513080000000002</v>
      </c>
      <c r="D14281" s="2">
        <v>72.084469999999996</v>
      </c>
      <c r="F14281" s="2">
        <v>15.01205</v>
      </c>
      <c r="G14281" s="2">
        <v>12.290240000000001</v>
      </c>
      <c r="H14281" s="2">
        <v>13.18629</v>
      </c>
      <c r="J14281" s="2">
        <v>15.014860000000001</v>
      </c>
      <c r="K14281" s="2">
        <v>1.0627439999999999</v>
      </c>
      <c r="L14281" s="2">
        <v>0.48933100000000002</v>
      </c>
    </row>
    <row r="14282" spans="1:12" x14ac:dyDescent="0.2">
      <c r="A14282" s="2">
        <v>15.015560000000001</v>
      </c>
      <c r="B14282" s="2">
        <v>67.654839999999993</v>
      </c>
      <c r="C14282" s="2">
        <v>88.437929999999994</v>
      </c>
      <c r="D14282" s="2">
        <v>72.185389999999998</v>
      </c>
      <c r="F14282" s="2">
        <v>15.01275</v>
      </c>
      <c r="G14282" s="2">
        <v>12.32999</v>
      </c>
      <c r="H14282" s="2">
        <v>13.2281</v>
      </c>
      <c r="J14282" s="2">
        <v>15.015560000000001</v>
      </c>
      <c r="K14282" s="2">
        <v>1.062281</v>
      </c>
      <c r="L14282" s="2">
        <v>0.490952</v>
      </c>
    </row>
    <row r="14283" spans="1:12" x14ac:dyDescent="0.2">
      <c r="A14283" s="2">
        <v>15.016260000000001</v>
      </c>
      <c r="B14283" s="2">
        <v>67.726420000000005</v>
      </c>
      <c r="C14283" s="2">
        <v>88.363050000000001</v>
      </c>
      <c r="D14283" s="2">
        <v>72.285610000000005</v>
      </c>
      <c r="F14283" s="2">
        <v>15.013450000000001</v>
      </c>
      <c r="G14283" s="2">
        <v>12.369490000000001</v>
      </c>
      <c r="H14283" s="2">
        <v>13.270479999999999</v>
      </c>
      <c r="J14283" s="2">
        <v>15.016260000000001</v>
      </c>
      <c r="K14283" s="2">
        <v>1.061464</v>
      </c>
      <c r="L14283" s="2">
        <v>0.49226399999999998</v>
      </c>
    </row>
    <row r="14284" spans="1:12" x14ac:dyDescent="0.2">
      <c r="A14284" s="2">
        <v>15.016959999999999</v>
      </c>
      <c r="B14284" s="2">
        <v>67.798100000000005</v>
      </c>
      <c r="C14284" s="2">
        <v>88.287549999999996</v>
      </c>
      <c r="D14284" s="2">
        <v>72.385909999999996</v>
      </c>
      <c r="F14284" s="2">
        <v>15.014150000000001</v>
      </c>
      <c r="G14284" s="2">
        <v>12.41001</v>
      </c>
      <c r="H14284" s="2">
        <v>13.312709999999999</v>
      </c>
      <c r="J14284" s="2">
        <v>15.016959999999999</v>
      </c>
      <c r="K14284" s="2">
        <v>1.061018</v>
      </c>
      <c r="L14284" s="2">
        <v>0.49353000000000002</v>
      </c>
    </row>
    <row r="14285" spans="1:12" x14ac:dyDescent="0.2">
      <c r="A14285" s="2">
        <v>15.017659999999999</v>
      </c>
      <c r="B14285" s="2">
        <v>67.869950000000003</v>
      </c>
      <c r="C14285" s="2">
        <v>88.211669999999998</v>
      </c>
      <c r="D14285" s="2">
        <v>72.485690000000005</v>
      </c>
      <c r="F14285" s="2">
        <v>15.014860000000001</v>
      </c>
      <c r="G14285" s="2">
        <v>12.45054</v>
      </c>
      <c r="H14285" s="2">
        <v>13.354100000000001</v>
      </c>
      <c r="J14285" s="2">
        <v>15.017659999999999</v>
      </c>
      <c r="K14285" s="2">
        <v>1.0603689999999999</v>
      </c>
      <c r="L14285" s="2">
        <v>0.49508400000000002</v>
      </c>
    </row>
    <row r="14286" spans="1:12" x14ac:dyDescent="0.2">
      <c r="A14286" s="2">
        <v>15.018359999999999</v>
      </c>
      <c r="B14286" s="2">
        <v>67.941730000000007</v>
      </c>
      <c r="C14286" s="2">
        <v>88.135999999999996</v>
      </c>
      <c r="D14286" s="2">
        <v>72.585620000000006</v>
      </c>
      <c r="F14286" s="2">
        <v>15.015560000000001</v>
      </c>
      <c r="G14286" s="2">
        <v>12.490819999999999</v>
      </c>
      <c r="H14286" s="2">
        <v>13.39554</v>
      </c>
      <c r="J14286" s="2">
        <v>15.018359999999999</v>
      </c>
      <c r="K14286" s="2">
        <v>1.059734</v>
      </c>
      <c r="L14286" s="2">
        <v>0.49635899999999999</v>
      </c>
    </row>
    <row r="14287" spans="1:12" x14ac:dyDescent="0.2">
      <c r="A14287" s="2">
        <v>15.01906</v>
      </c>
      <c r="B14287" s="2">
        <v>68.013890000000004</v>
      </c>
      <c r="C14287" s="2">
        <v>88.060389999999998</v>
      </c>
      <c r="D14287" s="2">
        <v>72.686220000000006</v>
      </c>
      <c r="F14287" s="2">
        <v>15.016260000000001</v>
      </c>
      <c r="G14287" s="2">
        <v>12.53087</v>
      </c>
      <c r="H14287" s="2">
        <v>13.437430000000001</v>
      </c>
      <c r="J14287" s="2">
        <v>15.01906</v>
      </c>
      <c r="K14287" s="2">
        <v>1.059391</v>
      </c>
      <c r="L14287" s="2">
        <v>0.49769999999999998</v>
      </c>
    </row>
    <row r="14288" spans="1:12" x14ac:dyDescent="0.2">
      <c r="A14288" s="2">
        <v>15.019769999999999</v>
      </c>
      <c r="B14288" s="2">
        <v>68.085560000000001</v>
      </c>
      <c r="C14288" s="2">
        <v>87.985380000000006</v>
      </c>
      <c r="D14288" s="2">
        <v>72.784909999999996</v>
      </c>
      <c r="F14288" s="2">
        <v>15.016959999999999</v>
      </c>
      <c r="G14288" s="2">
        <v>12.57118</v>
      </c>
      <c r="H14288" s="2">
        <v>13.479889999999999</v>
      </c>
      <c r="J14288" s="2">
        <v>15.019769999999999</v>
      </c>
      <c r="K14288" s="2">
        <v>1.058422</v>
      </c>
      <c r="L14288" s="2">
        <v>0.49957800000000002</v>
      </c>
    </row>
    <row r="14289" spans="1:12" x14ac:dyDescent="0.2">
      <c r="A14289" s="2">
        <v>15.02047</v>
      </c>
      <c r="B14289" s="2">
        <v>68.156720000000007</v>
      </c>
      <c r="C14289" s="2">
        <v>87.9131</v>
      </c>
      <c r="D14289" s="2">
        <v>72.88373</v>
      </c>
      <c r="F14289" s="2">
        <v>15.017659999999999</v>
      </c>
      <c r="G14289" s="2">
        <v>12.61186</v>
      </c>
      <c r="H14289" s="2">
        <v>13.52187</v>
      </c>
      <c r="J14289" s="2">
        <v>15.02047</v>
      </c>
      <c r="K14289" s="2">
        <v>1.057337</v>
      </c>
      <c r="L14289" s="2">
        <v>0.50125600000000003</v>
      </c>
    </row>
    <row r="14290" spans="1:12" x14ac:dyDescent="0.2">
      <c r="A14290" s="2">
        <v>15.02117</v>
      </c>
      <c r="B14290" s="2">
        <v>68.22775</v>
      </c>
      <c r="C14290" s="2">
        <v>87.845219999999998</v>
      </c>
      <c r="D14290" s="2">
        <v>72.98169</v>
      </c>
      <c r="F14290" s="2">
        <v>15.018359999999999</v>
      </c>
      <c r="G14290" s="2">
        <v>12.65241</v>
      </c>
      <c r="H14290" s="2">
        <v>13.563549999999999</v>
      </c>
      <c r="J14290" s="2">
        <v>15.02117</v>
      </c>
      <c r="K14290" s="2">
        <v>1.056772</v>
      </c>
      <c r="L14290" s="2">
        <v>0.50289099999999998</v>
      </c>
    </row>
    <row r="14291" spans="1:12" x14ac:dyDescent="0.2">
      <c r="A14291" s="2">
        <v>15.02187</v>
      </c>
      <c r="B14291" s="2">
        <v>68.298630000000003</v>
      </c>
      <c r="C14291" s="2">
        <v>87.778350000000003</v>
      </c>
      <c r="D14291" s="2">
        <v>73.080609999999993</v>
      </c>
      <c r="F14291" s="2">
        <v>15.01906</v>
      </c>
      <c r="G14291" s="2">
        <v>12.693210000000001</v>
      </c>
      <c r="H14291" s="2">
        <v>13.60563</v>
      </c>
      <c r="J14291" s="2">
        <v>15.02187</v>
      </c>
      <c r="K14291" s="2">
        <v>1.0567869999999999</v>
      </c>
      <c r="L14291" s="2">
        <v>0.50443499999999997</v>
      </c>
    </row>
    <row r="14292" spans="1:12" x14ac:dyDescent="0.2">
      <c r="A14292" s="2">
        <v>15.02257</v>
      </c>
      <c r="B14292" s="2">
        <v>68.369230000000002</v>
      </c>
      <c r="C14292" s="2">
        <v>87.706239999999994</v>
      </c>
      <c r="D14292" s="2">
        <v>73.178939999999997</v>
      </c>
      <c r="F14292" s="2">
        <v>15.019769999999999</v>
      </c>
      <c r="G14292" s="2">
        <v>12.73333</v>
      </c>
      <c r="H14292" s="2">
        <v>13.64775</v>
      </c>
      <c r="J14292" s="2">
        <v>15.02257</v>
      </c>
      <c r="K14292" s="2">
        <v>1.056486</v>
      </c>
      <c r="L14292" s="2">
        <v>0.505996</v>
      </c>
    </row>
    <row r="14293" spans="1:12" x14ac:dyDescent="0.2">
      <c r="A14293" s="2">
        <v>15.02327</v>
      </c>
      <c r="B14293" s="2">
        <v>68.440060000000003</v>
      </c>
      <c r="C14293" s="2">
        <v>87.631680000000003</v>
      </c>
      <c r="D14293" s="2">
        <v>73.278599999999997</v>
      </c>
      <c r="F14293" s="2">
        <v>15.02047</v>
      </c>
      <c r="G14293" s="2">
        <v>12.773870000000001</v>
      </c>
      <c r="H14293" s="2">
        <v>13.68966</v>
      </c>
      <c r="J14293" s="2">
        <v>15.02327</v>
      </c>
      <c r="K14293" s="2">
        <v>1.0558909999999999</v>
      </c>
      <c r="L14293" s="2">
        <v>0.50795199999999996</v>
      </c>
    </row>
    <row r="14294" spans="1:12" x14ac:dyDescent="0.2">
      <c r="A14294" s="2">
        <v>15.02397</v>
      </c>
      <c r="B14294" s="2">
        <v>68.511340000000004</v>
      </c>
      <c r="C14294" s="2">
        <v>87.556780000000003</v>
      </c>
      <c r="D14294" s="2">
        <v>73.377089999999995</v>
      </c>
      <c r="F14294" s="2">
        <v>15.02117</v>
      </c>
      <c r="G14294" s="2">
        <v>12.81467</v>
      </c>
      <c r="H14294" s="2">
        <v>13.732060000000001</v>
      </c>
      <c r="J14294" s="2">
        <v>15.02397</v>
      </c>
      <c r="K14294" s="2">
        <v>1.0554049999999999</v>
      </c>
      <c r="L14294" s="2">
        <v>0.50965400000000005</v>
      </c>
    </row>
    <row r="14295" spans="1:12" x14ac:dyDescent="0.2">
      <c r="A14295" s="2">
        <v>15.02467</v>
      </c>
      <c r="B14295" s="2">
        <v>68.582340000000002</v>
      </c>
      <c r="C14295" s="2">
        <v>87.482299999999995</v>
      </c>
      <c r="D14295" s="2">
        <v>73.475679999999997</v>
      </c>
      <c r="F14295" s="2">
        <v>15.02187</v>
      </c>
      <c r="G14295" s="2">
        <v>12.855510000000001</v>
      </c>
      <c r="H14295" s="2">
        <v>13.77412</v>
      </c>
      <c r="J14295" s="2">
        <v>15.02467</v>
      </c>
      <c r="K14295" s="2">
        <v>1.0554539999999999</v>
      </c>
      <c r="L14295" s="2">
        <v>0.51072399999999996</v>
      </c>
    </row>
    <row r="14296" spans="1:12" x14ac:dyDescent="0.2">
      <c r="A14296" s="2">
        <v>15.02538</v>
      </c>
      <c r="B14296" s="2">
        <v>68.653599999999997</v>
      </c>
      <c r="C14296" s="2">
        <v>87.407489999999996</v>
      </c>
      <c r="D14296" s="2">
        <v>73.574830000000006</v>
      </c>
      <c r="F14296" s="2">
        <v>15.02257</v>
      </c>
      <c r="G14296" s="2">
        <v>12.89677</v>
      </c>
      <c r="H14296" s="2">
        <v>13.816090000000001</v>
      </c>
      <c r="J14296" s="2">
        <v>15.02538</v>
      </c>
      <c r="K14296" s="2">
        <v>1.0558510000000001</v>
      </c>
      <c r="L14296" s="2">
        <v>0.51228099999999999</v>
      </c>
    </row>
    <row r="14297" spans="1:12" x14ac:dyDescent="0.2">
      <c r="A14297" s="2">
        <v>15.02608</v>
      </c>
      <c r="B14297" s="2">
        <v>68.725020000000001</v>
      </c>
      <c r="C14297" s="2">
        <v>87.332080000000005</v>
      </c>
      <c r="D14297" s="2">
        <v>73.672409999999999</v>
      </c>
      <c r="F14297" s="2">
        <v>15.02327</v>
      </c>
      <c r="G14297" s="2">
        <v>12.938840000000001</v>
      </c>
      <c r="H14297" s="2">
        <v>13.857760000000001</v>
      </c>
      <c r="J14297" s="2">
        <v>15.02608</v>
      </c>
      <c r="K14297" s="2">
        <v>1.0555509999999999</v>
      </c>
      <c r="L14297" s="2">
        <v>0.51401200000000002</v>
      </c>
    </row>
    <row r="14298" spans="1:12" x14ac:dyDescent="0.2">
      <c r="A14298" s="2">
        <v>15.02678</v>
      </c>
      <c r="B14298" s="2">
        <v>68.796559999999999</v>
      </c>
      <c r="C14298" s="2">
        <v>87.257159999999999</v>
      </c>
      <c r="D14298" s="2">
        <v>73.770679999999999</v>
      </c>
      <c r="F14298" s="2">
        <v>15.02397</v>
      </c>
      <c r="G14298" s="2">
        <v>12.979939999999999</v>
      </c>
      <c r="H14298" s="2">
        <v>13.89987</v>
      </c>
      <c r="J14298" s="2">
        <v>15.02678</v>
      </c>
      <c r="K14298" s="2">
        <v>1.0547249999999999</v>
      </c>
      <c r="L14298" s="2">
        <v>0.51520299999999997</v>
      </c>
    </row>
    <row r="14299" spans="1:12" x14ac:dyDescent="0.2">
      <c r="A14299" s="2">
        <v>15.027480000000001</v>
      </c>
      <c r="B14299" s="2">
        <v>68.868129999999994</v>
      </c>
      <c r="C14299" s="2">
        <v>87.181780000000003</v>
      </c>
      <c r="D14299" s="2">
        <v>73.867710000000002</v>
      </c>
      <c r="F14299" s="2">
        <v>15.02467</v>
      </c>
      <c r="G14299" s="2">
        <v>13.02064</v>
      </c>
      <c r="H14299" s="2">
        <v>13.94149</v>
      </c>
      <c r="J14299" s="2">
        <v>15.027480000000001</v>
      </c>
      <c r="K14299" s="2">
        <v>1.0543309999999999</v>
      </c>
      <c r="L14299" s="2">
        <v>0.51627599999999996</v>
      </c>
    </row>
    <row r="14300" spans="1:12" x14ac:dyDescent="0.2">
      <c r="A14300" s="2">
        <v>15.028180000000001</v>
      </c>
      <c r="B14300" s="2">
        <v>68.939840000000004</v>
      </c>
      <c r="C14300" s="2">
        <v>87.105879999999999</v>
      </c>
      <c r="D14300" s="2">
        <v>73.964330000000004</v>
      </c>
      <c r="F14300" s="2">
        <v>15.02538</v>
      </c>
      <c r="G14300" s="2">
        <v>13.061970000000001</v>
      </c>
      <c r="H14300" s="2">
        <v>13.98282</v>
      </c>
      <c r="J14300" s="2">
        <v>15.028180000000001</v>
      </c>
      <c r="K14300" s="2">
        <v>1.054611</v>
      </c>
      <c r="L14300" s="2">
        <v>0.51732800000000001</v>
      </c>
    </row>
    <row r="14301" spans="1:12" x14ac:dyDescent="0.2">
      <c r="A14301" s="2">
        <v>15.028879999999999</v>
      </c>
      <c r="B14301" s="2">
        <v>69.011470000000003</v>
      </c>
      <c r="C14301" s="2">
        <v>87.030670000000001</v>
      </c>
      <c r="D14301" s="2">
        <v>74.061340000000001</v>
      </c>
      <c r="F14301" s="2">
        <v>15.02608</v>
      </c>
      <c r="G14301" s="2">
        <v>13.10336</v>
      </c>
      <c r="H14301" s="2">
        <v>14.023960000000001</v>
      </c>
      <c r="J14301" s="2">
        <v>15.028879999999999</v>
      </c>
      <c r="K14301" s="2">
        <v>1.054565</v>
      </c>
      <c r="L14301" s="2">
        <v>0.51874900000000002</v>
      </c>
    </row>
    <row r="14302" spans="1:12" x14ac:dyDescent="0.2">
      <c r="A14302" s="2">
        <v>15.029579999999999</v>
      </c>
      <c r="B14302" s="2">
        <v>69.082440000000005</v>
      </c>
      <c r="C14302" s="2">
        <v>86.95514</v>
      </c>
      <c r="D14302" s="2">
        <v>74.157870000000003</v>
      </c>
      <c r="F14302" s="2">
        <v>15.02678</v>
      </c>
      <c r="G14302" s="2">
        <v>13.145200000000001</v>
      </c>
      <c r="H14302" s="2">
        <v>14.06268</v>
      </c>
      <c r="J14302" s="2">
        <v>15.029579999999999</v>
      </c>
      <c r="K14302" s="2">
        <v>1.053882</v>
      </c>
      <c r="L14302" s="2">
        <v>0.52055200000000001</v>
      </c>
    </row>
    <row r="14303" spans="1:12" x14ac:dyDescent="0.2">
      <c r="A14303" s="2">
        <v>15.030290000000001</v>
      </c>
      <c r="B14303" s="2">
        <v>69.153809999999993</v>
      </c>
      <c r="C14303" s="2">
        <v>86.880330000000001</v>
      </c>
      <c r="D14303" s="2">
        <v>74.253910000000005</v>
      </c>
      <c r="F14303" s="2">
        <v>15.027480000000001</v>
      </c>
      <c r="G14303" s="2">
        <v>13.18629</v>
      </c>
      <c r="H14303" s="2">
        <v>14.099349999999999</v>
      </c>
      <c r="J14303" s="2">
        <v>15.030290000000001</v>
      </c>
      <c r="K14303" s="2">
        <v>1.05315</v>
      </c>
      <c r="L14303" s="2">
        <v>0.52232699999999999</v>
      </c>
    </row>
    <row r="14304" spans="1:12" x14ac:dyDescent="0.2">
      <c r="A14304" s="2">
        <v>15.030989999999999</v>
      </c>
      <c r="B14304" s="2">
        <v>69.225449999999995</v>
      </c>
      <c r="C14304" s="2">
        <v>86.803929999999994</v>
      </c>
      <c r="D14304" s="2">
        <v>74.350369999999998</v>
      </c>
      <c r="F14304" s="2">
        <v>15.028180000000001</v>
      </c>
      <c r="G14304" s="2">
        <v>13.2281</v>
      </c>
      <c r="H14304" s="2">
        <v>14.138920000000001</v>
      </c>
      <c r="J14304" s="2">
        <v>15.030989999999999</v>
      </c>
      <c r="K14304" s="2">
        <v>1.052797</v>
      </c>
      <c r="L14304" s="2">
        <v>0.52386999999999995</v>
      </c>
    </row>
    <row r="14305" spans="1:12" x14ac:dyDescent="0.2">
      <c r="A14305" s="2">
        <v>15.031689999999999</v>
      </c>
      <c r="B14305" s="2">
        <v>69.296459999999996</v>
      </c>
      <c r="C14305" s="2">
        <v>86.727999999999994</v>
      </c>
      <c r="D14305" s="2">
        <v>74.446439999999996</v>
      </c>
      <c r="F14305" s="2">
        <v>15.028879999999999</v>
      </c>
      <c r="G14305" s="2">
        <v>13.270479999999999</v>
      </c>
      <c r="H14305" s="2">
        <v>14.18047</v>
      </c>
      <c r="J14305" s="2">
        <v>15.031689999999999</v>
      </c>
      <c r="K14305" s="2">
        <v>1.0524180000000001</v>
      </c>
      <c r="L14305" s="2">
        <v>0.525119</v>
      </c>
    </row>
    <row r="14306" spans="1:12" x14ac:dyDescent="0.2">
      <c r="A14306" s="2">
        <v>15.032389999999999</v>
      </c>
      <c r="B14306" s="2">
        <v>69.367180000000005</v>
      </c>
      <c r="C14306" s="2">
        <v>86.651899999999998</v>
      </c>
      <c r="D14306" s="2">
        <v>74.541470000000004</v>
      </c>
      <c r="F14306" s="2">
        <v>15.029579999999999</v>
      </c>
      <c r="G14306" s="2">
        <v>13.312709999999999</v>
      </c>
      <c r="H14306" s="2">
        <v>14.221500000000001</v>
      </c>
      <c r="J14306" s="2">
        <v>15.032389999999999</v>
      </c>
      <c r="K14306" s="2">
        <v>1.052397</v>
      </c>
      <c r="L14306" s="2">
        <v>0.52654000000000001</v>
      </c>
    </row>
    <row r="14307" spans="1:12" x14ac:dyDescent="0.2">
      <c r="A14307" s="2">
        <v>15.03309</v>
      </c>
      <c r="B14307" s="2">
        <v>69.438450000000003</v>
      </c>
      <c r="C14307" s="2">
        <v>86.575550000000007</v>
      </c>
      <c r="D14307" s="2">
        <v>74.636920000000003</v>
      </c>
      <c r="F14307" s="2">
        <v>15.030290000000001</v>
      </c>
      <c r="G14307" s="2">
        <v>13.354100000000001</v>
      </c>
      <c r="H14307" s="2">
        <v>14.26305</v>
      </c>
      <c r="J14307" s="2">
        <v>15.03309</v>
      </c>
      <c r="K14307" s="2">
        <v>1.052332</v>
      </c>
      <c r="L14307" s="2">
        <v>0.52837800000000001</v>
      </c>
    </row>
    <row r="14308" spans="1:12" x14ac:dyDescent="0.2">
      <c r="A14308" s="2">
        <v>15.03379</v>
      </c>
      <c r="B14308" s="2">
        <v>69.510059999999996</v>
      </c>
      <c r="C14308" s="2">
        <v>86.498890000000003</v>
      </c>
      <c r="D14308" s="2">
        <v>74.732439999999997</v>
      </c>
      <c r="F14308" s="2">
        <v>15.030989999999999</v>
      </c>
      <c r="G14308" s="2">
        <v>13.39554</v>
      </c>
      <c r="H14308" s="2">
        <v>14.30527</v>
      </c>
      <c r="J14308" s="2">
        <v>15.03379</v>
      </c>
      <c r="K14308" s="2">
        <v>1.0526120000000001</v>
      </c>
      <c r="L14308" s="2">
        <v>0.53024000000000004</v>
      </c>
    </row>
    <row r="14309" spans="1:12" x14ac:dyDescent="0.2">
      <c r="A14309" s="2">
        <v>15.03449</v>
      </c>
      <c r="B14309" s="2">
        <v>69.580820000000003</v>
      </c>
      <c r="C14309" s="2">
        <v>86.422039999999996</v>
      </c>
      <c r="D14309" s="2">
        <v>74.827579999999998</v>
      </c>
      <c r="F14309" s="2">
        <v>15.031689999999999</v>
      </c>
      <c r="G14309" s="2">
        <v>13.437430000000001</v>
      </c>
      <c r="H14309" s="2">
        <v>14.34657</v>
      </c>
      <c r="J14309" s="2">
        <v>15.03449</v>
      </c>
      <c r="K14309" s="2">
        <v>1.052791</v>
      </c>
      <c r="L14309" s="2">
        <v>0.53226799999999996</v>
      </c>
    </row>
    <row r="14310" spans="1:12" x14ac:dyDescent="0.2">
      <c r="A14310" s="2">
        <v>15.0352</v>
      </c>
      <c r="B14310" s="2">
        <v>69.651650000000004</v>
      </c>
      <c r="C14310" s="2">
        <v>86.345280000000002</v>
      </c>
      <c r="D14310" s="2">
        <v>74.922030000000007</v>
      </c>
      <c r="F14310" s="2">
        <v>15.032389999999999</v>
      </c>
      <c r="G14310" s="2">
        <v>13.479889999999999</v>
      </c>
      <c r="H14310" s="2">
        <v>14.38843</v>
      </c>
      <c r="J14310" s="2">
        <v>15.0352</v>
      </c>
      <c r="K14310" s="2">
        <v>1.0529059999999999</v>
      </c>
      <c r="L14310" s="2">
        <v>0.53450799999999998</v>
      </c>
    </row>
    <row r="14311" spans="1:12" x14ac:dyDescent="0.2">
      <c r="A14311" s="2">
        <v>15.0359</v>
      </c>
      <c r="B14311" s="2">
        <v>69.722909999999999</v>
      </c>
      <c r="C14311" s="2">
        <v>86.267690000000002</v>
      </c>
      <c r="D14311" s="2">
        <v>75.015720000000002</v>
      </c>
      <c r="F14311" s="2">
        <v>15.03309</v>
      </c>
      <c r="G14311" s="2">
        <v>13.52187</v>
      </c>
      <c r="H14311" s="2">
        <v>14.43045</v>
      </c>
      <c r="J14311" s="2">
        <v>15.0359</v>
      </c>
      <c r="K14311" s="2">
        <v>1.0531250000000001</v>
      </c>
      <c r="L14311" s="2">
        <v>0.53631200000000001</v>
      </c>
    </row>
    <row r="14312" spans="1:12" x14ac:dyDescent="0.2">
      <c r="A14312" s="2">
        <v>15.0366</v>
      </c>
      <c r="B14312" s="2">
        <v>69.794250000000005</v>
      </c>
      <c r="C14312" s="2">
        <v>86.190809999999999</v>
      </c>
      <c r="D14312" s="2">
        <v>75.109279999999998</v>
      </c>
      <c r="F14312" s="2">
        <v>15.03379</v>
      </c>
      <c r="G14312" s="2">
        <v>13.563549999999999</v>
      </c>
      <c r="H14312" s="2">
        <v>14.47218</v>
      </c>
      <c r="J14312" s="2">
        <v>15.0366</v>
      </c>
      <c r="K14312" s="2">
        <v>1.0525169999999999</v>
      </c>
      <c r="L14312" s="2">
        <v>0.53788400000000003</v>
      </c>
    </row>
    <row r="14313" spans="1:12" x14ac:dyDescent="0.2">
      <c r="A14313" s="2">
        <v>15.0373</v>
      </c>
      <c r="B14313" s="2">
        <v>69.864720000000005</v>
      </c>
      <c r="C14313" s="2">
        <v>86.114149999999995</v>
      </c>
      <c r="D14313" s="2">
        <v>75.20308</v>
      </c>
      <c r="F14313" s="2">
        <v>15.03449</v>
      </c>
      <c r="G14313" s="2">
        <v>13.60563</v>
      </c>
      <c r="H14313" s="2">
        <v>14.5137</v>
      </c>
      <c r="J14313" s="2">
        <v>15.0373</v>
      </c>
      <c r="K14313" s="2">
        <v>1.051731</v>
      </c>
      <c r="L14313" s="2">
        <v>0.53941300000000003</v>
      </c>
    </row>
    <row r="14314" spans="1:12" x14ac:dyDescent="0.2">
      <c r="A14314" s="2">
        <v>15.038</v>
      </c>
      <c r="B14314" s="2">
        <v>69.935460000000006</v>
      </c>
      <c r="C14314" s="2">
        <v>86.036959999999993</v>
      </c>
      <c r="D14314" s="2">
        <v>75.296509999999998</v>
      </c>
      <c r="F14314" s="2">
        <v>15.0352</v>
      </c>
      <c r="G14314" s="2">
        <v>13.64775</v>
      </c>
      <c r="H14314" s="2">
        <v>14.556240000000001</v>
      </c>
      <c r="J14314" s="2">
        <v>15.038</v>
      </c>
      <c r="K14314" s="2">
        <v>1.051021</v>
      </c>
      <c r="L14314" s="2">
        <v>0.54100000000000004</v>
      </c>
    </row>
    <row r="14315" spans="1:12" x14ac:dyDescent="0.2">
      <c r="A14315" s="2">
        <v>15.0387</v>
      </c>
      <c r="B14315" s="2">
        <v>70.006420000000006</v>
      </c>
      <c r="C14315" s="2">
        <v>85.959869999999995</v>
      </c>
      <c r="D14315" s="2">
        <v>75.389269999999996</v>
      </c>
      <c r="F14315" s="2">
        <v>15.0359</v>
      </c>
      <c r="G14315" s="2">
        <v>13.68966</v>
      </c>
      <c r="H14315" s="2">
        <v>14.59934</v>
      </c>
      <c r="J14315" s="2">
        <v>15.0387</v>
      </c>
      <c r="K14315" s="2">
        <v>1.050432</v>
      </c>
      <c r="L14315" s="2">
        <v>0.54264699999999999</v>
      </c>
    </row>
    <row r="14316" spans="1:12" x14ac:dyDescent="0.2">
      <c r="A14316" s="2">
        <v>15.039400000000001</v>
      </c>
      <c r="B14316" s="2">
        <v>70.076840000000004</v>
      </c>
      <c r="C14316" s="2">
        <v>85.882450000000006</v>
      </c>
      <c r="D14316" s="2">
        <v>75.481579999999994</v>
      </c>
      <c r="F14316" s="2">
        <v>15.0366</v>
      </c>
      <c r="G14316" s="2">
        <v>13.732060000000001</v>
      </c>
      <c r="H14316" s="2">
        <v>14.64128</v>
      </c>
      <c r="J14316" s="2">
        <v>15.039400000000001</v>
      </c>
      <c r="K14316" s="2">
        <v>1.049911</v>
      </c>
      <c r="L14316" s="2">
        <v>0.54427099999999995</v>
      </c>
    </row>
    <row r="14317" spans="1:12" x14ac:dyDescent="0.2">
      <c r="A14317" s="2">
        <v>15.04011</v>
      </c>
      <c r="B14317" s="2">
        <v>70.147819999999996</v>
      </c>
      <c r="C14317" s="2">
        <v>85.805220000000006</v>
      </c>
      <c r="D14317" s="2">
        <v>75.573400000000007</v>
      </c>
      <c r="F14317" s="2">
        <v>15.0373</v>
      </c>
      <c r="G14317" s="2">
        <v>13.77412</v>
      </c>
      <c r="H14317" s="2">
        <v>14.68351</v>
      </c>
      <c r="J14317" s="2">
        <v>15.04011</v>
      </c>
      <c r="K14317" s="2">
        <v>1.0495779999999999</v>
      </c>
      <c r="L14317" s="2">
        <v>0.54565399999999997</v>
      </c>
    </row>
    <row r="14318" spans="1:12" x14ac:dyDescent="0.2">
      <c r="A14318" s="2">
        <v>15.04081</v>
      </c>
      <c r="B14318" s="2">
        <v>70.218180000000004</v>
      </c>
      <c r="C14318" s="2">
        <v>85.727549999999994</v>
      </c>
      <c r="D14318" s="2">
        <v>75.665729999999996</v>
      </c>
      <c r="F14318" s="2">
        <v>15.038</v>
      </c>
      <c r="G14318" s="2">
        <v>13.816090000000001</v>
      </c>
      <c r="H14318" s="2">
        <v>14.725529999999999</v>
      </c>
      <c r="J14318" s="2">
        <v>15.04081</v>
      </c>
      <c r="K14318" s="2">
        <v>1.0486930000000001</v>
      </c>
      <c r="L14318" s="2">
        <v>0.54695000000000005</v>
      </c>
    </row>
    <row r="14319" spans="1:12" x14ac:dyDescent="0.2">
      <c r="A14319" s="2">
        <v>15.041510000000001</v>
      </c>
      <c r="B14319" s="2">
        <v>70.287980000000005</v>
      </c>
      <c r="C14319" s="2">
        <v>85.650279999999995</v>
      </c>
      <c r="D14319" s="2">
        <v>75.75667</v>
      </c>
      <c r="F14319" s="2">
        <v>15.0387</v>
      </c>
      <c r="G14319" s="2">
        <v>13.857760000000001</v>
      </c>
      <c r="H14319" s="2">
        <v>14.76717</v>
      </c>
      <c r="J14319" s="2">
        <v>15.041510000000001</v>
      </c>
      <c r="K14319" s="2">
        <v>1.0489809999999999</v>
      </c>
      <c r="L14319" s="2">
        <v>0.54854199999999997</v>
      </c>
    </row>
    <row r="14320" spans="1:12" x14ac:dyDescent="0.2">
      <c r="A14320" s="2">
        <v>15.042210000000001</v>
      </c>
      <c r="B14320" s="2">
        <v>70.358040000000003</v>
      </c>
      <c r="C14320" s="2">
        <v>85.573319999999995</v>
      </c>
      <c r="D14320" s="2">
        <v>75.847440000000006</v>
      </c>
      <c r="F14320" s="2">
        <v>15.039400000000001</v>
      </c>
      <c r="G14320" s="2">
        <v>13.89987</v>
      </c>
      <c r="H14320" s="2">
        <v>14.809139999999999</v>
      </c>
      <c r="J14320" s="2">
        <v>15.042210000000001</v>
      </c>
      <c r="K14320" s="2">
        <v>1.0485739999999999</v>
      </c>
      <c r="L14320" s="2">
        <v>0.55008400000000002</v>
      </c>
    </row>
    <row r="14321" spans="1:12" x14ac:dyDescent="0.2">
      <c r="A14321" s="2">
        <v>15.042909999999999</v>
      </c>
      <c r="B14321" s="2">
        <v>70.427970000000002</v>
      </c>
      <c r="C14321" s="2">
        <v>85.495869999999996</v>
      </c>
      <c r="D14321" s="2">
        <v>75.937759999999997</v>
      </c>
      <c r="F14321" s="2">
        <v>15.04011</v>
      </c>
      <c r="G14321" s="2">
        <v>13.94149</v>
      </c>
      <c r="H14321" s="2">
        <v>14.851419999999999</v>
      </c>
      <c r="J14321" s="2">
        <v>15.042909999999999</v>
      </c>
      <c r="K14321" s="2">
        <v>1.0483279999999999</v>
      </c>
      <c r="L14321" s="2">
        <v>0.551755</v>
      </c>
    </row>
    <row r="14322" spans="1:12" x14ac:dyDescent="0.2">
      <c r="A14322" s="2">
        <v>15.043609999999999</v>
      </c>
      <c r="B14322" s="2">
        <v>70.497829999999993</v>
      </c>
      <c r="C14322" s="2">
        <v>85.418760000000006</v>
      </c>
      <c r="D14322" s="2">
        <v>76.027969999999996</v>
      </c>
      <c r="F14322" s="2">
        <v>15.04081</v>
      </c>
      <c r="G14322" s="2">
        <v>13.98282</v>
      </c>
      <c r="H14322" s="2">
        <v>14.89362</v>
      </c>
      <c r="J14322" s="2">
        <v>15.043609999999999</v>
      </c>
      <c r="K14322" s="2">
        <v>1.047987</v>
      </c>
      <c r="L14322" s="2">
        <v>0.55346700000000004</v>
      </c>
    </row>
    <row r="14323" spans="1:12" x14ac:dyDescent="0.2">
      <c r="A14323" s="2">
        <v>15.044309999999999</v>
      </c>
      <c r="B14323" s="2">
        <v>70.568070000000006</v>
      </c>
      <c r="C14323" s="2">
        <v>85.340789999999998</v>
      </c>
      <c r="D14323" s="2">
        <v>76.117660000000001</v>
      </c>
      <c r="F14323" s="2">
        <v>15.041510000000001</v>
      </c>
      <c r="G14323" s="2">
        <v>14.023960000000001</v>
      </c>
      <c r="H14323" s="2">
        <v>14.936159999999999</v>
      </c>
      <c r="J14323" s="2">
        <v>15.044309999999999</v>
      </c>
      <c r="K14323" s="2">
        <v>1.0478719999999999</v>
      </c>
      <c r="L14323" s="2">
        <v>0.555091</v>
      </c>
    </row>
    <row r="14324" spans="1:12" x14ac:dyDescent="0.2">
      <c r="A14324" s="2">
        <v>15.04501</v>
      </c>
      <c r="B14324" s="2">
        <v>70.637789999999995</v>
      </c>
      <c r="C14324" s="2">
        <v>85.262889999999999</v>
      </c>
      <c r="D14324" s="2">
        <v>76.206639999999993</v>
      </c>
      <c r="F14324" s="2">
        <v>15.042210000000001</v>
      </c>
      <c r="G14324" s="2">
        <v>14.06268</v>
      </c>
      <c r="H14324" s="2">
        <v>14.97837</v>
      </c>
      <c r="J14324" s="2">
        <v>15.04501</v>
      </c>
      <c r="K14324" s="2">
        <v>1.047903</v>
      </c>
      <c r="L14324" s="2">
        <v>0.55651899999999999</v>
      </c>
    </row>
    <row r="14325" spans="1:12" x14ac:dyDescent="0.2">
      <c r="A14325" s="2">
        <v>15.045719999999999</v>
      </c>
      <c r="B14325" s="2">
        <v>70.707459999999998</v>
      </c>
      <c r="C14325" s="2">
        <v>85.184740000000005</v>
      </c>
      <c r="D14325" s="2">
        <v>76.295180000000002</v>
      </c>
      <c r="F14325" s="2">
        <v>15.042909999999999</v>
      </c>
      <c r="G14325" s="2">
        <v>14.099349999999999</v>
      </c>
      <c r="H14325" s="2">
        <v>15.02087</v>
      </c>
      <c r="J14325" s="2">
        <v>15.045719999999999</v>
      </c>
      <c r="K14325" s="2">
        <v>1.047228</v>
      </c>
      <c r="L14325" s="2">
        <v>0.55791000000000002</v>
      </c>
    </row>
    <row r="14326" spans="1:12" x14ac:dyDescent="0.2">
      <c r="A14326" s="2">
        <v>15.046419999999999</v>
      </c>
      <c r="B14326" s="2">
        <v>70.777150000000006</v>
      </c>
      <c r="C14326" s="2">
        <v>85.107709999999997</v>
      </c>
      <c r="D14326" s="2">
        <v>76.384510000000006</v>
      </c>
      <c r="F14326" s="2">
        <v>15.043609999999999</v>
      </c>
      <c r="G14326" s="2">
        <v>14.138920000000001</v>
      </c>
      <c r="H14326" s="2">
        <v>15.0639</v>
      </c>
      <c r="J14326" s="2">
        <v>15.046419999999999</v>
      </c>
      <c r="K14326" s="2">
        <v>1.0468230000000001</v>
      </c>
      <c r="L14326" s="2">
        <v>0.55963799999999997</v>
      </c>
    </row>
    <row r="14327" spans="1:12" x14ac:dyDescent="0.2">
      <c r="A14327" s="2">
        <v>15.04712</v>
      </c>
      <c r="B14327" s="2">
        <v>70.84684</v>
      </c>
      <c r="C14327" s="2">
        <v>85.029719999999998</v>
      </c>
      <c r="D14327" s="2">
        <v>76.47269</v>
      </c>
      <c r="F14327" s="2">
        <v>15.044309999999999</v>
      </c>
      <c r="G14327" s="2">
        <v>14.18047</v>
      </c>
      <c r="H14327" s="2">
        <v>15.10688</v>
      </c>
      <c r="J14327" s="2">
        <v>15.04712</v>
      </c>
      <c r="K14327" s="2">
        <v>1.0467569999999999</v>
      </c>
      <c r="L14327" s="2">
        <v>0.56126100000000001</v>
      </c>
    </row>
    <row r="14328" spans="1:12" x14ac:dyDescent="0.2">
      <c r="A14328" s="2">
        <v>15.04782</v>
      </c>
      <c r="B14328" s="2">
        <v>70.916150000000002</v>
      </c>
      <c r="C14328" s="2">
        <v>84.951629999999994</v>
      </c>
      <c r="D14328" s="2">
        <v>76.560590000000005</v>
      </c>
      <c r="F14328" s="2">
        <v>15.04501</v>
      </c>
      <c r="G14328" s="2">
        <v>14.221500000000001</v>
      </c>
      <c r="H14328" s="2">
        <v>15.148899999999999</v>
      </c>
      <c r="J14328" s="2">
        <v>15.04782</v>
      </c>
      <c r="K14328" s="2">
        <v>1.0461199999999999</v>
      </c>
      <c r="L14328" s="2">
        <v>0.56321900000000003</v>
      </c>
    </row>
    <row r="14329" spans="1:12" x14ac:dyDescent="0.2">
      <c r="A14329" s="2">
        <v>15.04852</v>
      </c>
      <c r="B14329" s="2">
        <v>70.985600000000005</v>
      </c>
      <c r="C14329" s="2">
        <v>84.873440000000002</v>
      </c>
      <c r="D14329" s="2">
        <v>76.648870000000002</v>
      </c>
      <c r="F14329" s="2">
        <v>15.045719999999999</v>
      </c>
      <c r="G14329" s="2">
        <v>14.26305</v>
      </c>
      <c r="H14329" s="2">
        <v>15.19087</v>
      </c>
      <c r="J14329" s="2">
        <v>15.04852</v>
      </c>
      <c r="K14329" s="2">
        <v>1.04579</v>
      </c>
      <c r="L14329" s="2">
        <v>0.56521600000000005</v>
      </c>
    </row>
    <row r="14330" spans="1:12" x14ac:dyDescent="0.2">
      <c r="A14330" s="2">
        <v>15.04922</v>
      </c>
      <c r="B14330" s="2">
        <v>71.055679999999995</v>
      </c>
      <c r="C14330" s="2">
        <v>84.795500000000004</v>
      </c>
      <c r="D14330" s="2">
        <v>76.736689999999996</v>
      </c>
      <c r="F14330" s="2">
        <v>15.046419999999999</v>
      </c>
      <c r="G14330" s="2">
        <v>14.30527</v>
      </c>
      <c r="H14330" s="2">
        <v>15.23311</v>
      </c>
      <c r="J14330" s="2">
        <v>15.04922</v>
      </c>
      <c r="K14330" s="2">
        <v>1.0460149999999999</v>
      </c>
      <c r="L14330" s="2">
        <v>0.56661600000000001</v>
      </c>
    </row>
    <row r="14331" spans="1:12" x14ac:dyDescent="0.2">
      <c r="A14331" s="2">
        <v>15.04992</v>
      </c>
      <c r="B14331" s="2">
        <v>71.124989999999997</v>
      </c>
      <c r="C14331" s="2">
        <v>84.716809999999995</v>
      </c>
      <c r="D14331" s="2">
        <v>76.823880000000003</v>
      </c>
      <c r="F14331" s="2">
        <v>15.04712</v>
      </c>
      <c r="G14331" s="2">
        <v>14.34657</v>
      </c>
      <c r="H14331" s="2">
        <v>15.27589</v>
      </c>
      <c r="J14331" s="2">
        <v>15.04992</v>
      </c>
      <c r="K14331" s="2">
        <v>1.046297</v>
      </c>
      <c r="L14331" s="2">
        <v>0.56818199999999996</v>
      </c>
    </row>
    <row r="14332" spans="1:12" x14ac:dyDescent="0.2">
      <c r="A14332" s="2">
        <v>15.05063</v>
      </c>
      <c r="B14332" s="2">
        <v>71.194090000000003</v>
      </c>
      <c r="C14332" s="2">
        <v>84.638580000000005</v>
      </c>
      <c r="D14332" s="2">
        <v>76.911119999999997</v>
      </c>
      <c r="F14332" s="2">
        <v>15.04782</v>
      </c>
      <c r="G14332" s="2">
        <v>14.38843</v>
      </c>
      <c r="H14332" s="2">
        <v>15.317959999999999</v>
      </c>
      <c r="J14332" s="2">
        <v>15.05063</v>
      </c>
      <c r="K14332" s="2">
        <v>1.046448</v>
      </c>
      <c r="L14332" s="2">
        <v>0.569963</v>
      </c>
    </row>
    <row r="14333" spans="1:12" x14ac:dyDescent="0.2">
      <c r="A14333" s="2">
        <v>15.05133</v>
      </c>
      <c r="B14333" s="2">
        <v>71.263109999999998</v>
      </c>
      <c r="C14333" s="2">
        <v>84.559970000000007</v>
      </c>
      <c r="D14333" s="2">
        <v>76.998609999999999</v>
      </c>
      <c r="F14333" s="2">
        <v>15.04852</v>
      </c>
      <c r="G14333" s="2">
        <v>14.43045</v>
      </c>
      <c r="H14333" s="2">
        <v>15.359220000000001</v>
      </c>
      <c r="J14333" s="2">
        <v>15.05133</v>
      </c>
      <c r="K14333" s="2">
        <v>1.046116</v>
      </c>
      <c r="L14333" s="2">
        <v>0.57161399999999996</v>
      </c>
    </row>
    <row r="14334" spans="1:12" x14ac:dyDescent="0.2">
      <c r="A14334" s="2">
        <v>15.05203</v>
      </c>
      <c r="B14334" s="2">
        <v>71.332310000000007</v>
      </c>
      <c r="C14334" s="2">
        <v>84.481160000000003</v>
      </c>
      <c r="D14334" s="2">
        <v>77.085340000000002</v>
      </c>
      <c r="F14334" s="2">
        <v>15.04922</v>
      </c>
      <c r="G14334" s="2">
        <v>14.47218</v>
      </c>
      <c r="H14334" s="2">
        <v>15.401</v>
      </c>
      <c r="J14334" s="2">
        <v>15.05203</v>
      </c>
      <c r="K14334" s="2">
        <v>1.0461959999999999</v>
      </c>
      <c r="L14334" s="2">
        <v>0.57356799999999997</v>
      </c>
    </row>
    <row r="14335" spans="1:12" x14ac:dyDescent="0.2">
      <c r="A14335" s="2">
        <v>15.05273</v>
      </c>
      <c r="B14335" s="2">
        <v>71.401089999999996</v>
      </c>
      <c r="C14335" s="2">
        <v>84.402789999999996</v>
      </c>
      <c r="D14335" s="2">
        <v>77.171660000000003</v>
      </c>
      <c r="F14335" s="2">
        <v>15.04992</v>
      </c>
      <c r="G14335" s="2">
        <v>14.5137</v>
      </c>
      <c r="H14335" s="2">
        <v>15.44342</v>
      </c>
      <c r="J14335" s="2">
        <v>15.05273</v>
      </c>
      <c r="K14335" s="2">
        <v>1.0458369999999999</v>
      </c>
      <c r="L14335" s="2">
        <v>0.57555999999999996</v>
      </c>
    </row>
    <row r="14336" spans="1:12" x14ac:dyDescent="0.2">
      <c r="A14336" s="2">
        <v>15.053430000000001</v>
      </c>
      <c r="B14336" s="2">
        <v>71.469279999999998</v>
      </c>
      <c r="C14336" s="2">
        <v>84.324709999999996</v>
      </c>
      <c r="D14336" s="2">
        <v>77.25694</v>
      </c>
      <c r="F14336" s="2">
        <v>15.05063</v>
      </c>
      <c r="G14336" s="2">
        <v>14.556240000000001</v>
      </c>
      <c r="H14336" s="2">
        <v>15.48569</v>
      </c>
      <c r="J14336" s="2">
        <v>15.053430000000001</v>
      </c>
      <c r="K14336" s="2">
        <v>1.0460700000000001</v>
      </c>
      <c r="L14336" s="2">
        <v>0.57743500000000003</v>
      </c>
    </row>
    <row r="14337" spans="1:12" x14ac:dyDescent="0.2">
      <c r="A14337" s="2">
        <v>15.054130000000001</v>
      </c>
      <c r="B14337" s="2">
        <v>71.537700000000001</v>
      </c>
      <c r="C14337" s="2">
        <v>84.246489999999994</v>
      </c>
      <c r="D14337" s="2">
        <v>77.34375</v>
      </c>
      <c r="F14337" s="2">
        <v>15.05133</v>
      </c>
      <c r="G14337" s="2">
        <v>14.59934</v>
      </c>
      <c r="H14337" s="2">
        <v>15.527889999999999</v>
      </c>
      <c r="J14337" s="2">
        <v>15.054130000000001</v>
      </c>
      <c r="K14337" s="2">
        <v>1.0461020000000001</v>
      </c>
      <c r="L14337" s="2">
        <v>0.57935000000000003</v>
      </c>
    </row>
    <row r="14338" spans="1:12" x14ac:dyDescent="0.2">
      <c r="A14338" s="2">
        <v>15.054830000000001</v>
      </c>
      <c r="B14338" s="2">
        <v>71.606790000000004</v>
      </c>
      <c r="C14338" s="2">
        <v>84.168170000000003</v>
      </c>
      <c r="D14338" s="2">
        <v>77.430009999999996</v>
      </c>
      <c r="F14338" s="2">
        <v>15.05203</v>
      </c>
      <c r="G14338" s="2">
        <v>14.64128</v>
      </c>
      <c r="H14338" s="2">
        <v>15.570790000000001</v>
      </c>
      <c r="J14338" s="2">
        <v>15.054830000000001</v>
      </c>
      <c r="K14338" s="2">
        <v>1.0462910000000001</v>
      </c>
      <c r="L14338" s="2">
        <v>0.581036</v>
      </c>
    </row>
    <row r="14339" spans="1:12" x14ac:dyDescent="0.2">
      <c r="A14339" s="2">
        <v>15.055540000000001</v>
      </c>
      <c r="B14339" s="2">
        <v>71.675479999999993</v>
      </c>
      <c r="C14339" s="2">
        <v>84.089749999999995</v>
      </c>
      <c r="D14339" s="2">
        <v>77.515439999999998</v>
      </c>
      <c r="F14339" s="2">
        <v>15.05273</v>
      </c>
      <c r="G14339" s="2">
        <v>14.68351</v>
      </c>
      <c r="H14339" s="2">
        <v>15.6135</v>
      </c>
      <c r="J14339" s="2">
        <v>15.055540000000001</v>
      </c>
      <c r="K14339" s="2">
        <v>1.0464230000000001</v>
      </c>
      <c r="L14339" s="2">
        <v>0.58270200000000005</v>
      </c>
    </row>
    <row r="14340" spans="1:12" x14ac:dyDescent="0.2">
      <c r="A14340" s="2">
        <v>15.056240000000001</v>
      </c>
      <c r="B14340" s="2">
        <v>71.74418</v>
      </c>
      <c r="C14340" s="2">
        <v>84.011430000000004</v>
      </c>
      <c r="D14340" s="2">
        <v>77.599639999999994</v>
      </c>
      <c r="F14340" s="2">
        <v>15.053430000000001</v>
      </c>
      <c r="G14340" s="2">
        <v>14.725529999999999</v>
      </c>
      <c r="H14340" s="2">
        <v>15.656940000000001</v>
      </c>
      <c r="J14340" s="2">
        <v>15.056240000000001</v>
      </c>
      <c r="K14340" s="2">
        <v>1.0463750000000001</v>
      </c>
      <c r="L14340" s="2">
        <v>0.58443999999999996</v>
      </c>
    </row>
    <row r="14341" spans="1:12" x14ac:dyDescent="0.2">
      <c r="A14341" s="2">
        <v>15.056940000000001</v>
      </c>
      <c r="B14341" s="2">
        <v>71.812650000000005</v>
      </c>
      <c r="C14341" s="2">
        <v>83.933030000000002</v>
      </c>
      <c r="D14341" s="2">
        <v>77.677670000000006</v>
      </c>
      <c r="F14341" s="2">
        <v>15.054130000000001</v>
      </c>
      <c r="G14341" s="2">
        <v>14.76717</v>
      </c>
      <c r="H14341" s="2">
        <v>15.699719999999999</v>
      </c>
      <c r="J14341" s="2">
        <v>15.056940000000001</v>
      </c>
      <c r="K14341" s="2">
        <v>1.0463659999999999</v>
      </c>
      <c r="L14341" s="2">
        <v>0.58605600000000002</v>
      </c>
    </row>
    <row r="14342" spans="1:12" x14ac:dyDescent="0.2">
      <c r="A14342" s="2">
        <v>15.057639999999999</v>
      </c>
      <c r="B14342" s="2">
        <v>71.880870000000002</v>
      </c>
      <c r="C14342" s="2">
        <v>83.854579999999999</v>
      </c>
      <c r="D14342" s="2">
        <v>77.750990000000002</v>
      </c>
      <c r="F14342" s="2">
        <v>15.054830000000001</v>
      </c>
      <c r="G14342" s="2">
        <v>14.809139999999999</v>
      </c>
      <c r="H14342" s="2">
        <v>15.7425</v>
      </c>
      <c r="J14342" s="2">
        <v>15.057639999999999</v>
      </c>
      <c r="K14342" s="2">
        <v>1.046081</v>
      </c>
      <c r="L14342" s="2">
        <v>0.58781600000000001</v>
      </c>
    </row>
    <row r="14343" spans="1:12" x14ac:dyDescent="0.2">
      <c r="A14343" s="2">
        <v>15.058339999999999</v>
      </c>
      <c r="B14343" s="2">
        <v>71.949430000000007</v>
      </c>
      <c r="C14343" s="2">
        <v>83.775909999999996</v>
      </c>
      <c r="D14343" s="2">
        <v>77.82687</v>
      </c>
      <c r="F14343" s="2">
        <v>15.055540000000001</v>
      </c>
      <c r="G14343" s="2">
        <v>14.851419999999999</v>
      </c>
      <c r="H14343" s="2">
        <v>15.78565</v>
      </c>
      <c r="J14343" s="2">
        <v>15.058339999999999</v>
      </c>
      <c r="K14343" s="2">
        <v>1.045706</v>
      </c>
      <c r="L14343" s="2">
        <v>0.58956799999999998</v>
      </c>
    </row>
    <row r="14344" spans="1:12" x14ac:dyDescent="0.2">
      <c r="A14344" s="2">
        <v>15.05904</v>
      </c>
      <c r="B14344" s="2">
        <v>72.017380000000003</v>
      </c>
      <c r="C14344" s="2">
        <v>83.696920000000006</v>
      </c>
      <c r="D14344" s="2">
        <v>77.908619999999999</v>
      </c>
      <c r="F14344" s="2">
        <v>15.056240000000001</v>
      </c>
      <c r="G14344" s="2">
        <v>14.89362</v>
      </c>
      <c r="H14344" s="2">
        <v>15.82849</v>
      </c>
      <c r="J14344" s="2">
        <v>15.05904</v>
      </c>
      <c r="K14344" s="2">
        <v>1.045982</v>
      </c>
      <c r="L14344" s="2">
        <v>0.591252</v>
      </c>
    </row>
    <row r="14345" spans="1:12" x14ac:dyDescent="0.2">
      <c r="A14345" s="2">
        <v>15.05974</v>
      </c>
      <c r="B14345" s="2">
        <v>72.085679999999996</v>
      </c>
      <c r="C14345" s="2">
        <v>83.618260000000006</v>
      </c>
      <c r="D14345" s="2">
        <v>77.99136</v>
      </c>
      <c r="F14345" s="2">
        <v>15.056940000000001</v>
      </c>
      <c r="G14345" s="2">
        <v>14.936159999999999</v>
      </c>
      <c r="H14345" s="2">
        <v>15.87195</v>
      </c>
      <c r="J14345" s="2">
        <v>15.05974</v>
      </c>
      <c r="K14345" s="2">
        <v>1.0459750000000001</v>
      </c>
      <c r="L14345" s="2">
        <v>0.59358200000000005</v>
      </c>
    </row>
    <row r="14346" spans="1:12" x14ac:dyDescent="0.2">
      <c r="A14346" s="2">
        <v>15.060449999999999</v>
      </c>
      <c r="B14346" s="2">
        <v>72.153350000000003</v>
      </c>
      <c r="C14346" s="2">
        <v>83.54007</v>
      </c>
      <c r="D14346" s="2">
        <v>78.074340000000007</v>
      </c>
      <c r="F14346" s="2">
        <v>15.057639999999999</v>
      </c>
      <c r="G14346" s="2">
        <v>14.97837</v>
      </c>
      <c r="H14346" s="2">
        <v>15.91478</v>
      </c>
      <c r="J14346" s="2">
        <v>15.060449999999999</v>
      </c>
      <c r="K14346" s="2">
        <v>1.0454939999999999</v>
      </c>
      <c r="L14346" s="2">
        <v>0.59592000000000001</v>
      </c>
    </row>
    <row r="14347" spans="1:12" x14ac:dyDescent="0.2">
      <c r="A14347" s="2">
        <v>15.06115</v>
      </c>
      <c r="B14347" s="2">
        <v>72.221279999999993</v>
      </c>
      <c r="C14347" s="2">
        <v>83.461789999999993</v>
      </c>
      <c r="D14347" s="2">
        <v>78.15701</v>
      </c>
      <c r="F14347" s="2">
        <v>15.058339999999999</v>
      </c>
      <c r="G14347" s="2">
        <v>15.02087</v>
      </c>
      <c r="H14347" s="2">
        <v>15.958600000000001</v>
      </c>
      <c r="J14347" s="2">
        <v>15.06115</v>
      </c>
      <c r="K14347" s="2">
        <v>1.0449520000000001</v>
      </c>
      <c r="L14347" s="2">
        <v>0.59786399999999995</v>
      </c>
    </row>
    <row r="14348" spans="1:12" x14ac:dyDescent="0.2">
      <c r="A14348" s="2">
        <v>15.06185</v>
      </c>
      <c r="B14348" s="2">
        <v>72.288989999999998</v>
      </c>
      <c r="C14348" s="2">
        <v>83.382769999999994</v>
      </c>
      <c r="D14348" s="2">
        <v>78.238370000000003</v>
      </c>
      <c r="F14348" s="2">
        <v>15.05904</v>
      </c>
      <c r="G14348" s="2">
        <v>15.0639</v>
      </c>
      <c r="H14348" s="2">
        <v>16.002140000000001</v>
      </c>
      <c r="J14348" s="2">
        <v>15.06185</v>
      </c>
      <c r="K14348" s="2">
        <v>1.044632</v>
      </c>
      <c r="L14348" s="2">
        <v>0.59992100000000004</v>
      </c>
    </row>
    <row r="14349" spans="1:12" x14ac:dyDescent="0.2">
      <c r="A14349" s="2">
        <v>15.06255</v>
      </c>
      <c r="B14349" s="2">
        <v>72.356549999999999</v>
      </c>
      <c r="C14349" s="2">
        <v>83.303560000000004</v>
      </c>
      <c r="D14349" s="2">
        <v>78.32011</v>
      </c>
      <c r="F14349" s="2">
        <v>15.05974</v>
      </c>
      <c r="G14349" s="2">
        <v>15.10688</v>
      </c>
      <c r="H14349" s="2">
        <v>16.04571</v>
      </c>
      <c r="J14349" s="2">
        <v>15.06255</v>
      </c>
      <c r="K14349" s="2">
        <v>1.0441819999999999</v>
      </c>
      <c r="L14349" s="2">
        <v>0.60187000000000002</v>
      </c>
    </row>
    <row r="14350" spans="1:12" x14ac:dyDescent="0.2">
      <c r="A14350" s="2">
        <v>15.06325</v>
      </c>
      <c r="B14350" s="2">
        <v>72.423969999999997</v>
      </c>
      <c r="C14350" s="2">
        <v>83.224639999999994</v>
      </c>
      <c r="D14350" s="2">
        <v>78.402209999999997</v>
      </c>
      <c r="F14350" s="2">
        <v>15.060449999999999</v>
      </c>
      <c r="G14350" s="2">
        <v>15.148899999999999</v>
      </c>
      <c r="H14350" s="2">
        <v>16.090160000000001</v>
      </c>
      <c r="J14350" s="2">
        <v>15.06325</v>
      </c>
      <c r="K14350" s="2">
        <v>1.043947</v>
      </c>
      <c r="L14350" s="2">
        <v>0.60402400000000001</v>
      </c>
    </row>
    <row r="14351" spans="1:12" x14ac:dyDescent="0.2">
      <c r="A14351" s="2">
        <v>15.06395</v>
      </c>
      <c r="B14351" s="2">
        <v>72.491739999999993</v>
      </c>
      <c r="C14351" s="2">
        <v>83.146039999999999</v>
      </c>
      <c r="D14351" s="2">
        <v>78.483699999999999</v>
      </c>
      <c r="F14351" s="2">
        <v>15.06115</v>
      </c>
      <c r="G14351" s="2">
        <v>15.19087</v>
      </c>
      <c r="H14351" s="2">
        <v>16.133230000000001</v>
      </c>
      <c r="J14351" s="2">
        <v>15.06395</v>
      </c>
      <c r="K14351" s="2">
        <v>1.0438940000000001</v>
      </c>
      <c r="L14351" s="2">
        <v>0.60587999999999997</v>
      </c>
    </row>
    <row r="14352" spans="1:12" x14ac:dyDescent="0.2">
      <c r="A14352" s="2">
        <v>15.06465</v>
      </c>
      <c r="B14352" s="2">
        <v>72.559089999999998</v>
      </c>
      <c r="C14352" s="2">
        <v>83.067170000000004</v>
      </c>
      <c r="D14352" s="2">
        <v>78.564130000000006</v>
      </c>
      <c r="F14352" s="2">
        <v>15.06185</v>
      </c>
      <c r="G14352" s="2">
        <v>15.23311</v>
      </c>
      <c r="H14352" s="2">
        <v>16.176500000000001</v>
      </c>
      <c r="J14352" s="2">
        <v>15.06465</v>
      </c>
      <c r="K14352" s="2">
        <v>1.044281</v>
      </c>
      <c r="L14352" s="2">
        <v>0.60766799999999999</v>
      </c>
    </row>
    <row r="14353" spans="1:12" x14ac:dyDescent="0.2">
      <c r="A14353" s="2">
        <v>15.06535</v>
      </c>
      <c r="B14353" s="2">
        <v>72.624260000000007</v>
      </c>
      <c r="C14353" s="2">
        <v>82.98845</v>
      </c>
      <c r="D14353" s="2">
        <v>78.643940000000001</v>
      </c>
      <c r="F14353" s="2">
        <v>15.06255</v>
      </c>
      <c r="G14353" s="2">
        <v>15.27589</v>
      </c>
      <c r="H14353" s="2">
        <v>16.220130000000001</v>
      </c>
      <c r="J14353" s="2">
        <v>15.06535</v>
      </c>
      <c r="K14353" s="2">
        <v>1.044475</v>
      </c>
      <c r="L14353" s="2">
        <v>0.60956500000000002</v>
      </c>
    </row>
    <row r="14354" spans="1:12" x14ac:dyDescent="0.2">
      <c r="A14354" s="2">
        <v>15.06606</v>
      </c>
      <c r="B14354" s="2">
        <v>72.685010000000005</v>
      </c>
      <c r="C14354" s="2">
        <v>82.909379999999999</v>
      </c>
      <c r="D14354" s="2">
        <v>78.723050000000001</v>
      </c>
      <c r="F14354" s="2">
        <v>15.06325</v>
      </c>
      <c r="G14354" s="2">
        <v>15.317959999999999</v>
      </c>
      <c r="H14354" s="2">
        <v>16.263500000000001</v>
      </c>
      <c r="J14354" s="2">
        <v>15.06606</v>
      </c>
      <c r="K14354" s="2">
        <v>1.044041</v>
      </c>
      <c r="L14354" s="2">
        <v>0.61129699999999998</v>
      </c>
    </row>
    <row r="14355" spans="1:12" x14ac:dyDescent="0.2">
      <c r="A14355" s="2">
        <v>15.06676</v>
      </c>
      <c r="B14355" s="2">
        <v>72.743849999999995</v>
      </c>
      <c r="C14355" s="2">
        <v>82.830460000000002</v>
      </c>
      <c r="D14355" s="2">
        <v>78.802629999999994</v>
      </c>
      <c r="F14355" s="2">
        <v>15.06395</v>
      </c>
      <c r="G14355" s="2">
        <v>15.359220000000001</v>
      </c>
      <c r="H14355" s="2">
        <v>16.307590000000001</v>
      </c>
      <c r="J14355" s="2">
        <v>15.06676</v>
      </c>
      <c r="K14355" s="2">
        <v>1.0438559999999999</v>
      </c>
      <c r="L14355" s="2">
        <v>0.61328499999999997</v>
      </c>
    </row>
    <row r="14356" spans="1:12" x14ac:dyDescent="0.2">
      <c r="A14356" s="2">
        <v>15.067460000000001</v>
      </c>
      <c r="B14356" s="2">
        <v>72.804969999999997</v>
      </c>
      <c r="C14356" s="2">
        <v>82.750960000000006</v>
      </c>
      <c r="D14356" s="2">
        <v>78.881450000000001</v>
      </c>
      <c r="F14356" s="2">
        <v>15.06465</v>
      </c>
      <c r="G14356" s="2">
        <v>15.401</v>
      </c>
      <c r="H14356" s="2">
        <v>16.352540000000001</v>
      </c>
      <c r="J14356" s="2">
        <v>15.067460000000001</v>
      </c>
      <c r="K14356" s="2">
        <v>1.043194</v>
      </c>
      <c r="L14356" s="2">
        <v>0.61542799999999998</v>
      </c>
    </row>
    <row r="14357" spans="1:12" x14ac:dyDescent="0.2">
      <c r="A14357" s="2">
        <v>15.068160000000001</v>
      </c>
      <c r="B14357" s="2">
        <v>72.870320000000007</v>
      </c>
      <c r="C14357" s="2">
        <v>82.671270000000007</v>
      </c>
      <c r="D14357" s="2">
        <v>78.959339999999997</v>
      </c>
      <c r="F14357" s="2">
        <v>15.06535</v>
      </c>
      <c r="G14357" s="2">
        <v>15.44342</v>
      </c>
      <c r="H14357" s="2">
        <v>16.395990000000001</v>
      </c>
      <c r="J14357" s="2">
        <v>15.068160000000001</v>
      </c>
      <c r="K14357" s="2">
        <v>1.043024</v>
      </c>
      <c r="L14357" s="2">
        <v>0.61750799999999995</v>
      </c>
    </row>
    <row r="14358" spans="1:12" x14ac:dyDescent="0.2">
      <c r="A14358" s="2">
        <v>15.068860000000001</v>
      </c>
      <c r="B14358" s="2">
        <v>72.938239999999993</v>
      </c>
      <c r="C14358" s="2">
        <v>82.592650000000006</v>
      </c>
      <c r="D14358" s="2">
        <v>79.036770000000004</v>
      </c>
      <c r="F14358" s="2">
        <v>15.06606</v>
      </c>
      <c r="G14358" s="2">
        <v>15.48569</v>
      </c>
      <c r="H14358" s="2">
        <v>16.439800000000002</v>
      </c>
      <c r="J14358" s="2">
        <v>15.068860000000001</v>
      </c>
      <c r="K14358" s="2">
        <v>1.043053</v>
      </c>
      <c r="L14358" s="2">
        <v>0.61980299999999999</v>
      </c>
    </row>
    <row r="14359" spans="1:12" x14ac:dyDescent="0.2">
      <c r="A14359" s="2">
        <v>15.069559999999999</v>
      </c>
      <c r="B14359" s="2">
        <v>73.006370000000004</v>
      </c>
      <c r="C14359" s="2">
        <v>82.517899999999997</v>
      </c>
      <c r="D14359" s="2">
        <v>79.114140000000006</v>
      </c>
      <c r="F14359" s="2">
        <v>15.06676</v>
      </c>
      <c r="G14359" s="2">
        <v>15.527889999999999</v>
      </c>
      <c r="H14359" s="2">
        <v>16.48415</v>
      </c>
      <c r="J14359" s="2">
        <v>15.069559999999999</v>
      </c>
      <c r="K14359" s="2">
        <v>1.042324</v>
      </c>
      <c r="L14359" s="2">
        <v>0.62193500000000002</v>
      </c>
    </row>
    <row r="14360" spans="1:12" x14ac:dyDescent="0.2">
      <c r="A14360" s="2">
        <v>15.070259999999999</v>
      </c>
      <c r="B14360" s="2">
        <v>73.073260000000005</v>
      </c>
      <c r="C14360" s="2">
        <v>82.447620000000001</v>
      </c>
      <c r="D14360" s="2">
        <v>79.191010000000006</v>
      </c>
      <c r="F14360" s="2">
        <v>15.067460000000001</v>
      </c>
      <c r="G14360" s="2">
        <v>15.570790000000001</v>
      </c>
      <c r="H14360" s="2">
        <v>16.527899999999999</v>
      </c>
      <c r="J14360" s="2">
        <v>15.070259999999999</v>
      </c>
      <c r="K14360" s="2">
        <v>1.042076</v>
      </c>
      <c r="L14360" s="2">
        <v>0.62374300000000005</v>
      </c>
    </row>
    <row r="14361" spans="1:12" x14ac:dyDescent="0.2">
      <c r="A14361" s="2">
        <v>15.070970000000001</v>
      </c>
      <c r="B14361" s="2">
        <v>73.140299999999996</v>
      </c>
      <c r="C14361" s="2">
        <v>82.376630000000006</v>
      </c>
      <c r="D14361" s="2">
        <v>79.266739999999999</v>
      </c>
      <c r="F14361" s="2">
        <v>15.068160000000001</v>
      </c>
      <c r="G14361" s="2">
        <v>15.6135</v>
      </c>
      <c r="H14361" s="2">
        <v>16.572420000000001</v>
      </c>
      <c r="J14361" s="2">
        <v>15.070970000000001</v>
      </c>
      <c r="K14361" s="2">
        <v>1.041534</v>
      </c>
      <c r="L14361" s="2">
        <v>0.625865</v>
      </c>
    </row>
    <row r="14362" spans="1:12" x14ac:dyDescent="0.2">
      <c r="A14362" s="2">
        <v>15.071669999999999</v>
      </c>
      <c r="B14362" s="2">
        <v>73.207189999999997</v>
      </c>
      <c r="C14362" s="2">
        <v>82.300520000000006</v>
      </c>
      <c r="D14362" s="2">
        <v>79.342119999999994</v>
      </c>
      <c r="F14362" s="2">
        <v>15.068860000000001</v>
      </c>
      <c r="G14362" s="2">
        <v>15.656940000000001</v>
      </c>
      <c r="H14362" s="2">
        <v>16.616710000000001</v>
      </c>
      <c r="J14362" s="2">
        <v>15.071669999999999</v>
      </c>
      <c r="K14362" s="2">
        <v>1.04186</v>
      </c>
      <c r="L14362" s="2">
        <v>0.62795400000000001</v>
      </c>
    </row>
    <row r="14363" spans="1:12" x14ac:dyDescent="0.2">
      <c r="A14363" s="2">
        <v>15.072369999999999</v>
      </c>
      <c r="B14363" s="2">
        <v>73.274320000000003</v>
      </c>
      <c r="C14363" s="2">
        <v>82.220370000000003</v>
      </c>
      <c r="D14363" s="2">
        <v>79.41704</v>
      </c>
      <c r="F14363" s="2">
        <v>15.069559999999999</v>
      </c>
      <c r="G14363" s="2">
        <v>15.699719999999999</v>
      </c>
      <c r="H14363" s="2">
        <v>16.660440000000001</v>
      </c>
      <c r="J14363" s="2">
        <v>15.072369999999999</v>
      </c>
      <c r="K14363" s="2">
        <v>1.041317</v>
      </c>
      <c r="L14363" s="2">
        <v>0.629745</v>
      </c>
    </row>
    <row r="14364" spans="1:12" x14ac:dyDescent="0.2">
      <c r="A14364" s="2">
        <v>15.07307</v>
      </c>
      <c r="B14364" s="2">
        <v>73.340649999999997</v>
      </c>
      <c r="C14364" s="2">
        <v>82.139939999999996</v>
      </c>
      <c r="D14364" s="2">
        <v>79.490809999999996</v>
      </c>
      <c r="F14364" s="2">
        <v>15.070259999999999</v>
      </c>
      <c r="G14364" s="2">
        <v>15.7425</v>
      </c>
      <c r="H14364" s="2">
        <v>16.70467</v>
      </c>
      <c r="J14364" s="2">
        <v>15.07307</v>
      </c>
      <c r="K14364" s="2">
        <v>1.0411969999999999</v>
      </c>
      <c r="L14364" s="2">
        <v>0.63155099999999997</v>
      </c>
    </row>
    <row r="14365" spans="1:12" x14ac:dyDescent="0.2">
      <c r="A14365" s="2">
        <v>15.07377</v>
      </c>
      <c r="B14365" s="2">
        <v>73.406779999999998</v>
      </c>
      <c r="C14365" s="2">
        <v>82.059479999999994</v>
      </c>
      <c r="D14365" s="2">
        <v>79.564449999999994</v>
      </c>
      <c r="F14365" s="2">
        <v>15.070970000000001</v>
      </c>
      <c r="G14365" s="2">
        <v>15.78565</v>
      </c>
      <c r="H14365" s="2">
        <v>16.748470000000001</v>
      </c>
      <c r="J14365" s="2">
        <v>15.07377</v>
      </c>
      <c r="K14365" s="2">
        <v>1.041193</v>
      </c>
      <c r="L14365" s="2">
        <v>0.63388599999999995</v>
      </c>
    </row>
    <row r="14366" spans="1:12" x14ac:dyDescent="0.2">
      <c r="A14366" s="2">
        <v>15.07447</v>
      </c>
      <c r="B14366" s="2">
        <v>73.472759999999994</v>
      </c>
      <c r="C14366" s="2">
        <v>81.978290000000001</v>
      </c>
      <c r="D14366" s="2">
        <v>79.638379999999998</v>
      </c>
      <c r="F14366" s="2">
        <v>15.071669999999999</v>
      </c>
      <c r="G14366" s="2">
        <v>15.82849</v>
      </c>
      <c r="H14366" s="2">
        <v>16.790389999999999</v>
      </c>
      <c r="J14366" s="2">
        <v>15.07447</v>
      </c>
      <c r="K14366" s="2">
        <v>1.0407960000000001</v>
      </c>
      <c r="L14366" s="2">
        <v>0.63623600000000002</v>
      </c>
    </row>
    <row r="14367" spans="1:12" x14ac:dyDescent="0.2">
      <c r="A14367" s="2">
        <v>15.07517</v>
      </c>
      <c r="B14367" s="2">
        <v>73.537999999999997</v>
      </c>
      <c r="C14367" s="2">
        <v>81.89716</v>
      </c>
      <c r="D14367" s="2">
        <v>79.711789999999993</v>
      </c>
      <c r="F14367" s="2">
        <v>15.072369999999999</v>
      </c>
      <c r="G14367" s="2">
        <v>15.87195</v>
      </c>
      <c r="H14367" s="2">
        <v>16.829090000000001</v>
      </c>
      <c r="J14367" s="2">
        <v>15.07517</v>
      </c>
      <c r="K14367" s="2">
        <v>1.040483</v>
      </c>
      <c r="L14367" s="2">
        <v>0.63855899999999999</v>
      </c>
    </row>
    <row r="14368" spans="1:12" x14ac:dyDescent="0.2">
      <c r="A14368" s="2">
        <v>15.07588</v>
      </c>
      <c r="B14368" s="2">
        <v>73.603440000000006</v>
      </c>
      <c r="C14368" s="2">
        <v>81.816040000000001</v>
      </c>
      <c r="D14368" s="2">
        <v>79.785129999999995</v>
      </c>
      <c r="F14368" s="2">
        <v>15.07307</v>
      </c>
      <c r="G14368" s="2">
        <v>15.91478</v>
      </c>
      <c r="H14368" s="2">
        <v>16.8703</v>
      </c>
      <c r="J14368" s="2">
        <v>15.07588</v>
      </c>
      <c r="K14368" s="2">
        <v>1.0406029999999999</v>
      </c>
      <c r="L14368" s="2">
        <v>0.64093599999999995</v>
      </c>
    </row>
    <row r="14369" spans="1:12" x14ac:dyDescent="0.2">
      <c r="A14369" s="2">
        <v>15.07658</v>
      </c>
      <c r="B14369" s="2">
        <v>73.668499999999995</v>
      </c>
      <c r="C14369" s="2">
        <v>81.735050000000001</v>
      </c>
      <c r="D14369" s="2">
        <v>79.858339999999998</v>
      </c>
      <c r="F14369" s="2">
        <v>15.07377</v>
      </c>
      <c r="G14369" s="2">
        <v>15.958600000000001</v>
      </c>
      <c r="H14369" s="2">
        <v>16.91386</v>
      </c>
      <c r="J14369" s="2">
        <v>15.07658</v>
      </c>
      <c r="K14369" s="2">
        <v>1.0405059999999999</v>
      </c>
      <c r="L14369" s="2">
        <v>0.643069</v>
      </c>
    </row>
    <row r="14370" spans="1:12" x14ac:dyDescent="0.2">
      <c r="A14370" s="2">
        <v>15.07728</v>
      </c>
      <c r="B14370" s="2">
        <v>73.733630000000005</v>
      </c>
      <c r="C14370" s="2">
        <v>81.654160000000005</v>
      </c>
      <c r="D14370" s="2">
        <v>79.931179999999998</v>
      </c>
      <c r="F14370" s="2">
        <v>15.07447</v>
      </c>
      <c r="G14370" s="2">
        <v>16.002140000000001</v>
      </c>
      <c r="H14370" s="2">
        <v>16.95842</v>
      </c>
      <c r="J14370" s="2">
        <v>15.07728</v>
      </c>
      <c r="K14370" s="2">
        <v>1.0405420000000001</v>
      </c>
      <c r="L14370" s="2">
        <v>0.645343</v>
      </c>
    </row>
    <row r="14371" spans="1:12" x14ac:dyDescent="0.2">
      <c r="A14371" s="2">
        <v>15.07798</v>
      </c>
      <c r="B14371" s="2">
        <v>73.798259999999999</v>
      </c>
      <c r="C14371" s="2">
        <v>81.574169999999995</v>
      </c>
      <c r="D14371" s="2">
        <v>80.004040000000003</v>
      </c>
      <c r="F14371" s="2">
        <v>15.07517</v>
      </c>
      <c r="G14371" s="2">
        <v>16.04571</v>
      </c>
      <c r="H14371" s="2">
        <v>17.003250000000001</v>
      </c>
      <c r="J14371" s="2">
        <v>15.07798</v>
      </c>
      <c r="K14371" s="2">
        <v>1.0406930000000001</v>
      </c>
      <c r="L14371" s="2">
        <v>0.64725100000000002</v>
      </c>
    </row>
    <row r="14372" spans="1:12" x14ac:dyDescent="0.2">
      <c r="A14372" s="2">
        <v>15.07868</v>
      </c>
      <c r="B14372" s="2">
        <v>73.862809999999996</v>
      </c>
      <c r="C14372" s="2">
        <v>81.494140000000002</v>
      </c>
      <c r="D14372" s="2">
        <v>80.077089999999998</v>
      </c>
      <c r="F14372" s="2">
        <v>15.07588</v>
      </c>
      <c r="G14372" s="2">
        <v>16.090160000000001</v>
      </c>
      <c r="H14372" s="2">
        <v>17.047550000000001</v>
      </c>
      <c r="J14372" s="2">
        <v>15.07868</v>
      </c>
      <c r="K14372" s="2">
        <v>1.0408360000000001</v>
      </c>
      <c r="L14372" s="2">
        <v>0.64880899999999997</v>
      </c>
    </row>
    <row r="14373" spans="1:12" x14ac:dyDescent="0.2">
      <c r="A14373" s="2">
        <v>15.07938</v>
      </c>
      <c r="B14373" s="2">
        <v>73.927480000000003</v>
      </c>
      <c r="C14373" s="2">
        <v>81.414060000000006</v>
      </c>
      <c r="D14373" s="2">
        <v>80.150180000000006</v>
      </c>
      <c r="F14373" s="2">
        <v>15.07658</v>
      </c>
      <c r="G14373" s="2">
        <v>16.133230000000001</v>
      </c>
      <c r="H14373" s="2">
        <v>17.091670000000001</v>
      </c>
      <c r="J14373" s="2">
        <v>15.07938</v>
      </c>
      <c r="K14373" s="2">
        <v>1.0405580000000001</v>
      </c>
      <c r="L14373" s="2">
        <v>0.65052299999999996</v>
      </c>
    </row>
    <row r="14374" spans="1:12" x14ac:dyDescent="0.2">
      <c r="A14374" s="2">
        <v>15.080080000000001</v>
      </c>
      <c r="B14374" s="2">
        <v>73.991969999999995</v>
      </c>
      <c r="C14374" s="2">
        <v>81.33426</v>
      </c>
      <c r="D14374" s="2">
        <v>80.222530000000006</v>
      </c>
      <c r="F14374" s="2">
        <v>15.07728</v>
      </c>
      <c r="G14374" s="2">
        <v>16.176500000000001</v>
      </c>
      <c r="H14374" s="2">
        <v>17.13625</v>
      </c>
      <c r="J14374" s="2">
        <v>15.080080000000001</v>
      </c>
      <c r="K14374" s="2">
        <v>1.0404679999999999</v>
      </c>
      <c r="L14374" s="2">
        <v>0.65246300000000002</v>
      </c>
    </row>
    <row r="14375" spans="1:12" x14ac:dyDescent="0.2">
      <c r="A14375" s="2">
        <v>15.08079</v>
      </c>
      <c r="B14375" s="2">
        <v>74.056420000000003</v>
      </c>
      <c r="C14375" s="2">
        <v>81.254400000000004</v>
      </c>
      <c r="D14375" s="2">
        <v>80.293930000000003</v>
      </c>
      <c r="F14375" s="2">
        <v>15.07798</v>
      </c>
      <c r="G14375" s="2">
        <v>16.220130000000001</v>
      </c>
      <c r="H14375" s="2">
        <v>17.180800000000001</v>
      </c>
      <c r="J14375" s="2">
        <v>15.08079</v>
      </c>
      <c r="K14375" s="2">
        <v>1.0405899999999999</v>
      </c>
      <c r="L14375" s="2">
        <v>0.65446000000000004</v>
      </c>
    </row>
    <row r="14376" spans="1:12" x14ac:dyDescent="0.2">
      <c r="A14376" s="2">
        <v>15.081490000000001</v>
      </c>
      <c r="B14376" s="2">
        <v>74.120419999999996</v>
      </c>
      <c r="C14376" s="2">
        <v>81.174940000000007</v>
      </c>
      <c r="D14376" s="2">
        <v>80.366429999999994</v>
      </c>
      <c r="F14376" s="2">
        <v>15.07868</v>
      </c>
      <c r="G14376" s="2">
        <v>16.263500000000001</v>
      </c>
      <c r="H14376" s="2">
        <v>17.224789999999999</v>
      </c>
      <c r="J14376" s="2">
        <v>15.081490000000001</v>
      </c>
      <c r="K14376" s="2">
        <v>1.0408090000000001</v>
      </c>
      <c r="L14376" s="2">
        <v>0.65564699999999998</v>
      </c>
    </row>
    <row r="14377" spans="1:12" x14ac:dyDescent="0.2">
      <c r="A14377" s="2">
        <v>15.082190000000001</v>
      </c>
      <c r="B14377" s="2">
        <v>74.184460000000001</v>
      </c>
      <c r="C14377" s="2">
        <v>81.096249999999998</v>
      </c>
      <c r="D14377" s="2">
        <v>80.438550000000006</v>
      </c>
      <c r="F14377" s="2">
        <v>15.07938</v>
      </c>
      <c r="G14377" s="2">
        <v>16.307590000000001</v>
      </c>
      <c r="H14377" s="2">
        <v>17.26953</v>
      </c>
      <c r="J14377" s="2">
        <v>15.082190000000001</v>
      </c>
      <c r="K14377" s="2">
        <v>1.040808</v>
      </c>
      <c r="L14377" s="2">
        <v>0.65702799999999995</v>
      </c>
    </row>
    <row r="14378" spans="1:12" x14ac:dyDescent="0.2">
      <c r="A14378" s="2">
        <v>15.082890000000001</v>
      </c>
      <c r="B14378" s="2">
        <v>74.249359999999996</v>
      </c>
      <c r="C14378" s="2">
        <v>81.017870000000002</v>
      </c>
      <c r="D14378" s="2">
        <v>80.510069999999999</v>
      </c>
      <c r="F14378" s="2">
        <v>15.080080000000001</v>
      </c>
      <c r="G14378" s="2">
        <v>16.352540000000001</v>
      </c>
      <c r="H14378" s="2">
        <v>17.314869999999999</v>
      </c>
      <c r="J14378" s="2">
        <v>15.082890000000001</v>
      </c>
      <c r="K14378" s="2">
        <v>1.040943</v>
      </c>
      <c r="L14378" s="2">
        <v>0.65870799999999996</v>
      </c>
    </row>
    <row r="14379" spans="1:12" x14ac:dyDescent="0.2">
      <c r="A14379" s="2">
        <v>15.083589999999999</v>
      </c>
      <c r="B14379" s="2">
        <v>74.313400000000001</v>
      </c>
      <c r="C14379" s="2">
        <v>80.938389999999998</v>
      </c>
      <c r="D14379" s="2">
        <v>80.582350000000005</v>
      </c>
      <c r="F14379" s="2">
        <v>15.08079</v>
      </c>
      <c r="G14379" s="2">
        <v>16.395990000000001</v>
      </c>
      <c r="H14379" s="2">
        <v>17.359950000000001</v>
      </c>
      <c r="J14379" s="2">
        <v>15.083589999999999</v>
      </c>
      <c r="K14379" s="2">
        <v>1.0408839999999999</v>
      </c>
      <c r="L14379" s="2">
        <v>0.660439</v>
      </c>
    </row>
    <row r="14380" spans="1:12" x14ac:dyDescent="0.2">
      <c r="A14380" s="2">
        <v>15.084289999999999</v>
      </c>
      <c r="B14380" s="2">
        <v>74.376540000000006</v>
      </c>
      <c r="C14380" s="2">
        <v>80.859340000000003</v>
      </c>
      <c r="D14380" s="2">
        <v>80.653170000000003</v>
      </c>
      <c r="F14380" s="2">
        <v>15.081490000000001</v>
      </c>
      <c r="G14380" s="2">
        <v>16.439800000000002</v>
      </c>
      <c r="H14380" s="2">
        <v>17.404949999999999</v>
      </c>
      <c r="J14380" s="2">
        <v>15.084289999999999</v>
      </c>
      <c r="K14380" s="2">
        <v>1.0407770000000001</v>
      </c>
      <c r="L14380" s="2">
        <v>0.66229199999999999</v>
      </c>
    </row>
    <row r="14381" spans="1:12" x14ac:dyDescent="0.2">
      <c r="A14381" s="2">
        <v>15.084989999999999</v>
      </c>
      <c r="B14381" s="2">
        <v>74.440389999999994</v>
      </c>
      <c r="C14381" s="2">
        <v>80.780749999999998</v>
      </c>
      <c r="D14381" s="2">
        <v>80.724090000000004</v>
      </c>
      <c r="F14381" s="2">
        <v>15.082190000000001</v>
      </c>
      <c r="G14381" s="2">
        <v>16.48415</v>
      </c>
      <c r="H14381" s="2">
        <v>17.450230000000001</v>
      </c>
      <c r="J14381" s="2">
        <v>15.084989999999999</v>
      </c>
      <c r="K14381" s="2">
        <v>1.0399130000000001</v>
      </c>
      <c r="L14381" s="2">
        <v>0.66431399999999996</v>
      </c>
    </row>
    <row r="14382" spans="1:12" x14ac:dyDescent="0.2">
      <c r="A14382" s="2">
        <v>15.08569</v>
      </c>
      <c r="B14382" s="2">
        <v>74.503559999999993</v>
      </c>
      <c r="C14382" s="2">
        <v>80.702150000000003</v>
      </c>
      <c r="D14382" s="2">
        <v>80.795320000000004</v>
      </c>
      <c r="F14382" s="2">
        <v>15.082890000000001</v>
      </c>
      <c r="G14382" s="2">
        <v>16.527899999999999</v>
      </c>
      <c r="H14382" s="2">
        <v>17.495439999999999</v>
      </c>
      <c r="J14382" s="2">
        <v>15.08569</v>
      </c>
      <c r="K14382" s="2">
        <v>1.03912</v>
      </c>
      <c r="L14382" s="2">
        <v>0.66634800000000005</v>
      </c>
    </row>
    <row r="14383" spans="1:12" x14ac:dyDescent="0.2">
      <c r="A14383" s="2">
        <v>15.086399999999999</v>
      </c>
      <c r="B14383" s="2">
        <v>74.567009999999996</v>
      </c>
      <c r="C14383" s="2">
        <v>80.623509999999996</v>
      </c>
      <c r="D14383" s="2">
        <v>80.864490000000004</v>
      </c>
      <c r="F14383" s="2">
        <v>15.083589999999999</v>
      </c>
      <c r="G14383" s="2">
        <v>16.572420000000001</v>
      </c>
      <c r="H14383" s="2">
        <v>17.541239999999998</v>
      </c>
      <c r="J14383" s="2">
        <v>15.086399999999999</v>
      </c>
      <c r="K14383" s="2">
        <v>1.038999</v>
      </c>
      <c r="L14383" s="2">
        <v>0.66850900000000002</v>
      </c>
    </row>
    <row r="14384" spans="1:12" x14ac:dyDescent="0.2">
      <c r="A14384" s="2">
        <v>15.0871</v>
      </c>
      <c r="B14384" s="2">
        <v>74.630420000000001</v>
      </c>
      <c r="C14384" s="2">
        <v>80.5441</v>
      </c>
      <c r="D14384" s="2">
        <v>80.93477</v>
      </c>
      <c r="F14384" s="2">
        <v>15.084289999999999</v>
      </c>
      <c r="G14384" s="2">
        <v>16.616710000000001</v>
      </c>
      <c r="H14384" s="2">
        <v>17.586659999999998</v>
      </c>
      <c r="J14384" s="2">
        <v>15.0871</v>
      </c>
      <c r="K14384" s="2">
        <v>1.038788</v>
      </c>
      <c r="L14384" s="2">
        <v>0.67066999999999999</v>
      </c>
    </row>
    <row r="14385" spans="1:12" x14ac:dyDescent="0.2">
      <c r="A14385" s="2">
        <v>15.0878</v>
      </c>
      <c r="B14385" s="2">
        <v>74.693920000000006</v>
      </c>
      <c r="C14385" s="2">
        <v>80.464510000000004</v>
      </c>
      <c r="D14385" s="2">
        <v>81.003079999999997</v>
      </c>
      <c r="F14385" s="2">
        <v>15.084989999999999</v>
      </c>
      <c r="G14385" s="2">
        <v>16.660440000000001</v>
      </c>
      <c r="H14385" s="2">
        <v>17.632169999999999</v>
      </c>
      <c r="J14385" s="2">
        <v>15.0878</v>
      </c>
      <c r="K14385" s="2">
        <v>1.0387919999999999</v>
      </c>
      <c r="L14385" s="2">
        <v>0.67253499999999999</v>
      </c>
    </row>
    <row r="14386" spans="1:12" x14ac:dyDescent="0.2">
      <c r="A14386" s="2">
        <v>15.0885</v>
      </c>
      <c r="B14386" s="2">
        <v>74.757710000000003</v>
      </c>
      <c r="C14386" s="2">
        <v>80.384929999999997</v>
      </c>
      <c r="D14386" s="2">
        <v>81.072140000000005</v>
      </c>
      <c r="F14386" s="2">
        <v>15.08569</v>
      </c>
      <c r="G14386" s="2">
        <v>16.70467</v>
      </c>
      <c r="H14386" s="2">
        <v>17.67802</v>
      </c>
      <c r="J14386" s="2">
        <v>15.0885</v>
      </c>
      <c r="K14386" s="2">
        <v>1.038675</v>
      </c>
      <c r="L14386" s="2">
        <v>0.67421600000000004</v>
      </c>
    </row>
    <row r="14387" spans="1:12" x14ac:dyDescent="0.2">
      <c r="A14387" s="2">
        <v>15.0892</v>
      </c>
      <c r="B14387" s="2">
        <v>74.821340000000006</v>
      </c>
      <c r="C14387" s="2">
        <v>80.305040000000005</v>
      </c>
      <c r="D14387" s="2">
        <v>81.139480000000006</v>
      </c>
      <c r="F14387" s="2">
        <v>15.086399999999999</v>
      </c>
      <c r="G14387" s="2">
        <v>16.748470000000001</v>
      </c>
      <c r="H14387" s="2">
        <v>17.723369999999999</v>
      </c>
      <c r="J14387" s="2">
        <v>15.0892</v>
      </c>
      <c r="K14387" s="2">
        <v>1.0390569999999999</v>
      </c>
      <c r="L14387" s="2">
        <v>0.67614399999999997</v>
      </c>
    </row>
    <row r="14388" spans="1:12" x14ac:dyDescent="0.2">
      <c r="A14388" s="2">
        <v>15.0899</v>
      </c>
      <c r="B14388" s="2">
        <v>74.884330000000006</v>
      </c>
      <c r="C14388" s="2">
        <v>80.224590000000006</v>
      </c>
      <c r="D14388" s="2">
        <v>81.206209999999999</v>
      </c>
      <c r="F14388" s="2">
        <v>15.0871</v>
      </c>
      <c r="G14388" s="2">
        <v>16.790389999999999</v>
      </c>
      <c r="H14388" s="2">
        <v>17.768709999999999</v>
      </c>
      <c r="J14388" s="2">
        <v>15.0899</v>
      </c>
      <c r="K14388" s="2">
        <v>1.0390889999999999</v>
      </c>
      <c r="L14388" s="2">
        <v>0.67812099999999997</v>
      </c>
    </row>
    <row r="14389" spans="1:12" x14ac:dyDescent="0.2">
      <c r="A14389" s="2">
        <v>15.0906</v>
      </c>
      <c r="B14389" s="2">
        <v>74.947370000000006</v>
      </c>
      <c r="C14389" s="2">
        <v>80.144329999999997</v>
      </c>
      <c r="D14389" s="2">
        <v>81.273820000000001</v>
      </c>
      <c r="F14389" s="2">
        <v>15.0878</v>
      </c>
      <c r="G14389" s="2">
        <v>16.829090000000001</v>
      </c>
      <c r="H14389" s="2">
        <v>17.813700000000001</v>
      </c>
      <c r="J14389" s="2">
        <v>15.0906</v>
      </c>
      <c r="K14389" s="2">
        <v>1.0391539999999999</v>
      </c>
      <c r="L14389" s="2">
        <v>0.68041200000000002</v>
      </c>
    </row>
    <row r="14390" spans="1:12" x14ac:dyDescent="0.2">
      <c r="A14390" s="2">
        <v>15.09131</v>
      </c>
      <c r="B14390" s="2">
        <v>75.010329999999996</v>
      </c>
      <c r="C14390" s="2">
        <v>80.064089999999993</v>
      </c>
      <c r="D14390" s="2">
        <v>81.340040000000002</v>
      </c>
      <c r="F14390" s="2">
        <v>15.0885</v>
      </c>
      <c r="G14390" s="2">
        <v>16.8703</v>
      </c>
      <c r="H14390" s="2">
        <v>17.858750000000001</v>
      </c>
      <c r="J14390" s="2">
        <v>15.09131</v>
      </c>
      <c r="K14390" s="2">
        <v>1.039158</v>
      </c>
      <c r="L14390" s="2">
        <v>0.68237999999999999</v>
      </c>
    </row>
    <row r="14391" spans="1:12" x14ac:dyDescent="0.2">
      <c r="A14391" s="2">
        <v>15.09201</v>
      </c>
      <c r="B14391" s="2">
        <v>75.073170000000005</v>
      </c>
      <c r="C14391" s="2">
        <v>79.983930000000001</v>
      </c>
      <c r="D14391" s="2">
        <v>81.406199999999998</v>
      </c>
      <c r="F14391" s="2">
        <v>15.0892</v>
      </c>
      <c r="G14391" s="2">
        <v>16.91386</v>
      </c>
      <c r="H14391" s="2">
        <v>17.904260000000001</v>
      </c>
      <c r="J14391" s="2">
        <v>15.09201</v>
      </c>
      <c r="K14391" s="2">
        <v>1.0394289999999999</v>
      </c>
      <c r="L14391" s="2">
        <v>0.68435800000000002</v>
      </c>
    </row>
    <row r="14392" spans="1:12" x14ac:dyDescent="0.2">
      <c r="A14392" s="2">
        <v>15.09271</v>
      </c>
      <c r="B14392" s="2">
        <v>75.135850000000005</v>
      </c>
      <c r="C14392" s="2">
        <v>79.902770000000004</v>
      </c>
      <c r="D14392" s="2">
        <v>81.471010000000007</v>
      </c>
      <c r="F14392" s="2">
        <v>15.0899</v>
      </c>
      <c r="G14392" s="2">
        <v>16.95842</v>
      </c>
      <c r="H14392" s="2">
        <v>17.9497</v>
      </c>
      <c r="J14392" s="2">
        <v>15.09271</v>
      </c>
      <c r="K14392" s="2">
        <v>1.039293</v>
      </c>
      <c r="L14392" s="2">
        <v>0.68675699999999995</v>
      </c>
    </row>
    <row r="14393" spans="1:12" x14ac:dyDescent="0.2">
      <c r="A14393" s="2">
        <v>15.09341</v>
      </c>
      <c r="B14393" s="2">
        <v>75.198840000000004</v>
      </c>
      <c r="C14393" s="2">
        <v>79.822509999999994</v>
      </c>
      <c r="D14393" s="2">
        <v>81.535690000000002</v>
      </c>
      <c r="F14393" s="2">
        <v>15.0906</v>
      </c>
      <c r="G14393" s="2">
        <v>17.003250000000001</v>
      </c>
      <c r="H14393" s="2">
        <v>17.995170000000002</v>
      </c>
      <c r="J14393" s="2">
        <v>15.09341</v>
      </c>
      <c r="K14393" s="2">
        <v>1.0394509999999999</v>
      </c>
      <c r="L14393" s="2">
        <v>0.68933800000000001</v>
      </c>
    </row>
    <row r="14394" spans="1:12" x14ac:dyDescent="0.2">
      <c r="A14394" s="2">
        <v>15.094110000000001</v>
      </c>
      <c r="B14394" s="2">
        <v>75.261809999999997</v>
      </c>
      <c r="C14394" s="2">
        <v>79.741529999999997</v>
      </c>
      <c r="D14394" s="2">
        <v>81.599729999999994</v>
      </c>
      <c r="F14394" s="2">
        <v>15.09131</v>
      </c>
      <c r="G14394" s="2">
        <v>17.047550000000001</v>
      </c>
      <c r="H14394" s="2">
        <v>18.04102</v>
      </c>
      <c r="J14394" s="2">
        <v>15.094110000000001</v>
      </c>
      <c r="K14394" s="2">
        <v>1.039577</v>
      </c>
      <c r="L14394" s="2">
        <v>0.69162500000000005</v>
      </c>
    </row>
    <row r="14395" spans="1:12" x14ac:dyDescent="0.2">
      <c r="A14395" s="2">
        <v>15.094810000000001</v>
      </c>
      <c r="B14395" s="2">
        <v>75.324079999999995</v>
      </c>
      <c r="C14395" s="2">
        <v>79.660690000000002</v>
      </c>
      <c r="D14395" s="2">
        <v>81.663539999999998</v>
      </c>
      <c r="F14395" s="2">
        <v>15.09201</v>
      </c>
      <c r="G14395" s="2">
        <v>17.091670000000001</v>
      </c>
      <c r="H14395" s="2">
        <v>18.08625</v>
      </c>
      <c r="J14395" s="2">
        <v>15.094810000000001</v>
      </c>
      <c r="K14395" s="2">
        <v>1.038635</v>
      </c>
      <c r="L14395" s="2">
        <v>0.693851</v>
      </c>
    </row>
    <row r="14396" spans="1:12" x14ac:dyDescent="0.2">
      <c r="A14396" s="2">
        <v>15.095510000000001</v>
      </c>
      <c r="B14396" s="2">
        <v>75.387110000000007</v>
      </c>
      <c r="C14396" s="2">
        <v>79.579539999999994</v>
      </c>
      <c r="D14396" s="2">
        <v>81.727339999999998</v>
      </c>
      <c r="F14396" s="2">
        <v>15.09271</v>
      </c>
      <c r="G14396" s="2">
        <v>17.13625</v>
      </c>
      <c r="H14396" s="2">
        <v>18.131049999999998</v>
      </c>
      <c r="J14396" s="2">
        <v>15.095510000000001</v>
      </c>
      <c r="K14396" s="2">
        <v>1.0389569999999999</v>
      </c>
      <c r="L14396" s="2">
        <v>0.69593700000000003</v>
      </c>
    </row>
    <row r="14397" spans="1:12" x14ac:dyDescent="0.2">
      <c r="A14397" s="2">
        <v>15.096220000000001</v>
      </c>
      <c r="B14397" s="2">
        <v>75.451130000000006</v>
      </c>
      <c r="C14397" s="2">
        <v>79.497829999999993</v>
      </c>
      <c r="D14397" s="2">
        <v>81.790760000000006</v>
      </c>
      <c r="F14397" s="2">
        <v>15.09341</v>
      </c>
      <c r="G14397" s="2">
        <v>17.180800000000001</v>
      </c>
      <c r="H14397" s="2">
        <v>18.175550000000001</v>
      </c>
      <c r="J14397" s="2">
        <v>15.096220000000001</v>
      </c>
      <c r="K14397" s="2">
        <v>1.039625</v>
      </c>
      <c r="L14397" s="2">
        <v>0.69776199999999999</v>
      </c>
    </row>
    <row r="14398" spans="1:12" x14ac:dyDescent="0.2">
      <c r="A14398" s="2">
        <v>15.096920000000001</v>
      </c>
      <c r="B14398" s="2">
        <v>75.512749999999997</v>
      </c>
      <c r="C14398" s="2">
        <v>79.418530000000004</v>
      </c>
      <c r="D14398" s="2">
        <v>81.853499999999997</v>
      </c>
      <c r="F14398" s="2">
        <v>15.094110000000001</v>
      </c>
      <c r="G14398" s="2">
        <v>17.224789999999999</v>
      </c>
      <c r="H14398" s="2">
        <v>18.220859999999998</v>
      </c>
      <c r="J14398" s="2">
        <v>15.096920000000001</v>
      </c>
      <c r="K14398" s="2">
        <v>1.039974</v>
      </c>
      <c r="L14398" s="2">
        <v>0.69976799999999995</v>
      </c>
    </row>
    <row r="14399" spans="1:12" x14ac:dyDescent="0.2">
      <c r="A14399" s="2">
        <v>15.097619999999999</v>
      </c>
      <c r="B14399" s="2">
        <v>75.575119999999998</v>
      </c>
      <c r="C14399" s="2">
        <v>79.337450000000004</v>
      </c>
      <c r="D14399" s="2">
        <v>81.915940000000006</v>
      </c>
      <c r="F14399" s="2">
        <v>15.094810000000001</v>
      </c>
      <c r="G14399" s="2">
        <v>17.26953</v>
      </c>
      <c r="H14399" s="2">
        <v>18.265969999999999</v>
      </c>
      <c r="J14399" s="2">
        <v>15.097619999999999</v>
      </c>
      <c r="K14399" s="2">
        <v>1.040853</v>
      </c>
      <c r="L14399" s="2">
        <v>0.70217099999999999</v>
      </c>
    </row>
    <row r="14400" spans="1:12" x14ac:dyDescent="0.2">
      <c r="A14400" s="2">
        <v>15.098319999999999</v>
      </c>
      <c r="B14400" s="2">
        <v>75.636319999999998</v>
      </c>
      <c r="C14400" s="2">
        <v>79.254559999999998</v>
      </c>
      <c r="D14400" s="2">
        <v>81.97748</v>
      </c>
      <c r="F14400" s="2">
        <v>15.095510000000001</v>
      </c>
      <c r="G14400" s="2">
        <v>17.314869999999999</v>
      </c>
      <c r="H14400" s="2">
        <v>18.310500000000001</v>
      </c>
      <c r="J14400" s="2">
        <v>15.098319999999999</v>
      </c>
      <c r="K14400" s="2">
        <v>1.0407120000000001</v>
      </c>
      <c r="L14400" s="2">
        <v>0.70441799999999999</v>
      </c>
    </row>
    <row r="14401" spans="1:12" x14ac:dyDescent="0.2">
      <c r="A14401" s="2">
        <v>15.099019999999999</v>
      </c>
      <c r="B14401" s="2">
        <v>75.69744</v>
      </c>
      <c r="C14401" s="2">
        <v>79.17398</v>
      </c>
      <c r="D14401" s="2">
        <v>82.038700000000006</v>
      </c>
      <c r="F14401" s="2">
        <v>15.096220000000001</v>
      </c>
      <c r="G14401" s="2">
        <v>17.359950000000001</v>
      </c>
      <c r="H14401" s="2">
        <v>18.355550000000001</v>
      </c>
      <c r="J14401" s="2">
        <v>15.099019999999999</v>
      </c>
      <c r="K14401" s="2">
        <v>1.0411220000000001</v>
      </c>
      <c r="L14401" s="2">
        <v>0.70674800000000004</v>
      </c>
    </row>
    <row r="14402" spans="1:12" x14ac:dyDescent="0.2">
      <c r="A14402" s="2">
        <v>15.09972</v>
      </c>
      <c r="B14402" s="2">
        <v>75.758880000000005</v>
      </c>
      <c r="C14402" s="2">
        <v>79.09169</v>
      </c>
      <c r="D14402" s="2">
        <v>82.099350000000001</v>
      </c>
      <c r="F14402" s="2">
        <v>15.096920000000001</v>
      </c>
      <c r="G14402" s="2">
        <v>17.404949999999999</v>
      </c>
      <c r="H14402" s="2">
        <v>18.401340000000001</v>
      </c>
      <c r="J14402" s="2">
        <v>15.09972</v>
      </c>
      <c r="K14402" s="2">
        <v>1.0410710000000001</v>
      </c>
      <c r="L14402" s="2">
        <v>0.70940599999999998</v>
      </c>
    </row>
    <row r="14403" spans="1:12" x14ac:dyDescent="0.2">
      <c r="A14403" s="2">
        <v>15.10042</v>
      </c>
      <c r="B14403" s="2">
        <v>75.82011</v>
      </c>
      <c r="C14403" s="2">
        <v>79.010959999999997</v>
      </c>
      <c r="D14403" s="2">
        <v>82.159490000000005</v>
      </c>
      <c r="F14403" s="2">
        <v>15.097619999999999</v>
      </c>
      <c r="G14403" s="2">
        <v>17.450230000000001</v>
      </c>
      <c r="H14403" s="2">
        <v>18.445969999999999</v>
      </c>
      <c r="J14403" s="2">
        <v>15.10042</v>
      </c>
      <c r="K14403" s="2">
        <v>1.0412980000000001</v>
      </c>
      <c r="L14403" s="2">
        <v>0.71190699999999996</v>
      </c>
    </row>
    <row r="14404" spans="1:12" x14ac:dyDescent="0.2">
      <c r="A14404" s="2">
        <v>15.101129999999999</v>
      </c>
      <c r="B14404" s="2">
        <v>75.880390000000006</v>
      </c>
      <c r="C14404" s="2">
        <v>78.928389999999993</v>
      </c>
      <c r="D14404" s="2">
        <v>82.218990000000005</v>
      </c>
      <c r="F14404" s="2">
        <v>15.098319999999999</v>
      </c>
      <c r="G14404" s="2">
        <v>17.495439999999999</v>
      </c>
      <c r="H14404" s="2">
        <v>18.49146</v>
      </c>
      <c r="J14404" s="2">
        <v>15.101129999999999</v>
      </c>
      <c r="K14404" s="2">
        <v>1.0419499999999999</v>
      </c>
      <c r="L14404" s="2">
        <v>0.71384000000000003</v>
      </c>
    </row>
    <row r="14405" spans="1:12" x14ac:dyDescent="0.2">
      <c r="A14405" s="2">
        <v>15.10183</v>
      </c>
      <c r="B14405" s="2">
        <v>75.939639999999997</v>
      </c>
      <c r="C14405" s="2">
        <v>78.847899999999996</v>
      </c>
      <c r="D14405" s="2">
        <v>82.278049999999993</v>
      </c>
      <c r="F14405" s="2">
        <v>15.099019999999999</v>
      </c>
      <c r="G14405" s="2">
        <v>17.541239999999998</v>
      </c>
      <c r="H14405" s="2">
        <v>18.53642</v>
      </c>
      <c r="J14405" s="2">
        <v>15.10183</v>
      </c>
      <c r="K14405" s="2">
        <v>1.042116</v>
      </c>
      <c r="L14405" s="2">
        <v>0.71579300000000001</v>
      </c>
    </row>
    <row r="14406" spans="1:12" x14ac:dyDescent="0.2">
      <c r="A14406" s="2">
        <v>15.10253</v>
      </c>
      <c r="B14406" s="2">
        <v>76.000050000000002</v>
      </c>
      <c r="C14406" s="2">
        <v>78.76643</v>
      </c>
      <c r="D14406" s="2">
        <v>82.336619999999996</v>
      </c>
      <c r="F14406" s="2">
        <v>15.09972</v>
      </c>
      <c r="G14406" s="2">
        <v>17.586659999999998</v>
      </c>
      <c r="H14406" s="2">
        <v>18.581469999999999</v>
      </c>
      <c r="J14406" s="2">
        <v>15.10253</v>
      </c>
      <c r="K14406" s="2">
        <v>1.0427230000000001</v>
      </c>
      <c r="L14406" s="2">
        <v>0.71779999999999999</v>
      </c>
    </row>
    <row r="14407" spans="1:12" x14ac:dyDescent="0.2">
      <c r="A14407" s="2">
        <v>15.10323</v>
      </c>
      <c r="B14407" s="2">
        <v>76.059420000000003</v>
      </c>
      <c r="C14407" s="2">
        <v>78.685959999999994</v>
      </c>
      <c r="D14407" s="2">
        <v>82.395290000000003</v>
      </c>
      <c r="F14407" s="2">
        <v>15.10042</v>
      </c>
      <c r="G14407" s="2">
        <v>17.632169999999999</v>
      </c>
      <c r="H14407" s="2">
        <v>18.626339999999999</v>
      </c>
      <c r="J14407" s="2">
        <v>15.10323</v>
      </c>
      <c r="K14407" s="2">
        <v>1.042557</v>
      </c>
      <c r="L14407" s="2">
        <v>0.72022600000000003</v>
      </c>
    </row>
    <row r="14408" spans="1:12" x14ac:dyDescent="0.2">
      <c r="A14408" s="2">
        <v>15.10393</v>
      </c>
      <c r="B14408" s="2">
        <v>76.118790000000004</v>
      </c>
      <c r="C14408" s="2">
        <v>78.604979999999998</v>
      </c>
      <c r="D14408" s="2">
        <v>82.454099999999997</v>
      </c>
      <c r="F14408" s="2">
        <v>15.101129999999999</v>
      </c>
      <c r="G14408" s="2">
        <v>17.67802</v>
      </c>
      <c r="H14408" s="2">
        <v>18.67117</v>
      </c>
      <c r="J14408" s="2">
        <v>15.10393</v>
      </c>
      <c r="K14408" s="2">
        <v>1.042187</v>
      </c>
      <c r="L14408" s="2">
        <v>0.72226999999999997</v>
      </c>
    </row>
    <row r="14409" spans="1:12" x14ac:dyDescent="0.2">
      <c r="A14409" s="2">
        <v>15.10463</v>
      </c>
      <c r="B14409" s="2">
        <v>76.17841</v>
      </c>
      <c r="C14409" s="2">
        <v>78.524730000000005</v>
      </c>
      <c r="D14409" s="2">
        <v>82.512680000000003</v>
      </c>
      <c r="F14409" s="2">
        <v>15.10183</v>
      </c>
      <c r="G14409" s="2">
        <v>17.723369999999999</v>
      </c>
      <c r="H14409" s="2">
        <v>18.716000000000001</v>
      </c>
      <c r="J14409" s="2">
        <v>15.10463</v>
      </c>
      <c r="K14409" s="2">
        <v>1.0423960000000001</v>
      </c>
      <c r="L14409" s="2">
        <v>0.72424900000000003</v>
      </c>
    </row>
    <row r="14410" spans="1:12" x14ac:dyDescent="0.2">
      <c r="A14410" s="2">
        <v>15.10533</v>
      </c>
      <c r="B14410" s="2">
        <v>76.238259999999997</v>
      </c>
      <c r="C14410" s="2">
        <v>78.444689999999994</v>
      </c>
      <c r="D14410" s="2">
        <v>82.571529999999996</v>
      </c>
      <c r="F14410" s="2">
        <v>15.10253</v>
      </c>
      <c r="G14410" s="2">
        <v>17.768709999999999</v>
      </c>
      <c r="H14410" s="2">
        <v>18.76071</v>
      </c>
      <c r="J14410" s="2">
        <v>15.10533</v>
      </c>
      <c r="K14410" s="2">
        <v>1.0424100000000001</v>
      </c>
      <c r="L14410" s="2">
        <v>0.72627900000000001</v>
      </c>
    </row>
    <row r="14411" spans="1:12" x14ac:dyDescent="0.2">
      <c r="A14411" s="2">
        <v>15.106030000000001</v>
      </c>
      <c r="B14411" s="2">
        <v>76.297240000000002</v>
      </c>
      <c r="C14411" s="2">
        <v>78.365570000000005</v>
      </c>
      <c r="D14411" s="2">
        <v>82.629440000000002</v>
      </c>
      <c r="F14411" s="2">
        <v>15.10323</v>
      </c>
      <c r="G14411" s="2">
        <v>17.813700000000001</v>
      </c>
      <c r="H14411" s="2">
        <v>18.805980000000002</v>
      </c>
      <c r="J14411" s="2">
        <v>15.106030000000001</v>
      </c>
      <c r="K14411" s="2">
        <v>1.0424709999999999</v>
      </c>
      <c r="L14411" s="2">
        <v>0.72816199999999998</v>
      </c>
    </row>
    <row r="14412" spans="1:12" x14ac:dyDescent="0.2">
      <c r="A14412" s="2">
        <v>15.10674</v>
      </c>
      <c r="B14412" s="2">
        <v>76.356350000000006</v>
      </c>
      <c r="C14412" s="2">
        <v>78.286839999999998</v>
      </c>
      <c r="D14412" s="2">
        <v>82.683689999999999</v>
      </c>
      <c r="F14412" s="2">
        <v>15.10393</v>
      </c>
      <c r="G14412" s="2">
        <v>17.858750000000001</v>
      </c>
      <c r="H14412" s="2">
        <v>18.850809999999999</v>
      </c>
      <c r="J14412" s="2">
        <v>15.10674</v>
      </c>
      <c r="K14412" s="2">
        <v>1.0429710000000001</v>
      </c>
      <c r="L14412" s="2">
        <v>0.73002999999999996</v>
      </c>
    </row>
    <row r="14413" spans="1:12" x14ac:dyDescent="0.2">
      <c r="A14413" s="2">
        <v>15.10744</v>
      </c>
      <c r="B14413" s="2">
        <v>76.41489</v>
      </c>
      <c r="C14413" s="2">
        <v>78.207440000000005</v>
      </c>
      <c r="D14413" s="2">
        <v>82.735119999999995</v>
      </c>
      <c r="F14413" s="2">
        <v>15.10463</v>
      </c>
      <c r="G14413" s="2">
        <v>17.904260000000001</v>
      </c>
      <c r="H14413" s="2">
        <v>18.89668</v>
      </c>
      <c r="J14413" s="2">
        <v>15.10744</v>
      </c>
      <c r="K14413" s="2">
        <v>1.0436000000000001</v>
      </c>
      <c r="L14413" s="2">
        <v>0.73209400000000002</v>
      </c>
    </row>
    <row r="14414" spans="1:12" x14ac:dyDescent="0.2">
      <c r="A14414" s="2">
        <v>15.108140000000001</v>
      </c>
      <c r="B14414" s="2">
        <v>76.47363</v>
      </c>
      <c r="C14414" s="2">
        <v>78.127960000000002</v>
      </c>
      <c r="D14414" s="2">
        <v>82.786739999999995</v>
      </c>
      <c r="F14414" s="2">
        <v>15.10533</v>
      </c>
      <c r="G14414" s="2">
        <v>17.9497</v>
      </c>
      <c r="H14414" s="2">
        <v>18.941610000000001</v>
      </c>
      <c r="J14414" s="2">
        <v>15.108140000000001</v>
      </c>
      <c r="K14414" s="2">
        <v>1.0440039999999999</v>
      </c>
      <c r="L14414" s="2">
        <v>0.73463400000000001</v>
      </c>
    </row>
    <row r="14415" spans="1:12" x14ac:dyDescent="0.2">
      <c r="A14415" s="2">
        <v>15.108840000000001</v>
      </c>
      <c r="B14415" s="2">
        <v>76.531800000000004</v>
      </c>
      <c r="C14415" s="2">
        <v>78.049090000000007</v>
      </c>
      <c r="D14415" s="2">
        <v>82.841290000000001</v>
      </c>
      <c r="F14415" s="2">
        <v>15.106030000000001</v>
      </c>
      <c r="G14415" s="2">
        <v>17.995170000000002</v>
      </c>
      <c r="H14415" s="2">
        <v>18.986190000000001</v>
      </c>
      <c r="J14415" s="2">
        <v>15.108840000000001</v>
      </c>
      <c r="K14415" s="2">
        <v>1.043814</v>
      </c>
      <c r="L14415" s="2">
        <v>0.73659399999999997</v>
      </c>
    </row>
    <row r="14416" spans="1:12" x14ac:dyDescent="0.2">
      <c r="A14416" s="2">
        <v>15.109540000000001</v>
      </c>
      <c r="B14416" s="2">
        <v>76.590159999999997</v>
      </c>
      <c r="C14416" s="2">
        <v>77.969530000000006</v>
      </c>
      <c r="D14416" s="2">
        <v>82.898219999999995</v>
      </c>
      <c r="F14416" s="2">
        <v>15.10674</v>
      </c>
      <c r="G14416" s="2">
        <v>18.04102</v>
      </c>
      <c r="H14416" s="2">
        <v>19.030709999999999</v>
      </c>
      <c r="J14416" s="2">
        <v>15.109540000000001</v>
      </c>
      <c r="K14416" s="2">
        <v>1.0446869999999999</v>
      </c>
      <c r="L14416" s="2">
        <v>0.73828499999999997</v>
      </c>
    </row>
    <row r="14417" spans="1:12" x14ac:dyDescent="0.2">
      <c r="A14417" s="2">
        <v>15.110239999999999</v>
      </c>
      <c r="B14417" s="2">
        <v>76.648349999999994</v>
      </c>
      <c r="C14417" s="2">
        <v>77.889949999999999</v>
      </c>
      <c r="D14417" s="2">
        <v>82.954989999999995</v>
      </c>
      <c r="F14417" s="2">
        <v>15.10744</v>
      </c>
      <c r="G14417" s="2">
        <v>18.08625</v>
      </c>
      <c r="H14417" s="2">
        <v>19.075569999999999</v>
      </c>
      <c r="J14417" s="2">
        <v>15.110239999999999</v>
      </c>
      <c r="K14417" s="2">
        <v>1.0451729999999999</v>
      </c>
      <c r="L14417" s="2">
        <v>0.74026999999999998</v>
      </c>
    </row>
    <row r="14418" spans="1:12" x14ac:dyDescent="0.2">
      <c r="A14418" s="2">
        <v>15.110939999999999</v>
      </c>
      <c r="B14418" s="2">
        <v>76.706419999999994</v>
      </c>
      <c r="C14418" s="2">
        <v>77.810289999999995</v>
      </c>
      <c r="D14418" s="2">
        <v>83.010900000000007</v>
      </c>
      <c r="F14418" s="2">
        <v>15.108140000000001</v>
      </c>
      <c r="G14418" s="2">
        <v>18.131049999999998</v>
      </c>
      <c r="H14418" s="2">
        <v>19.120329999999999</v>
      </c>
      <c r="J14418" s="2">
        <v>15.110939999999999</v>
      </c>
      <c r="K14418" s="2">
        <v>1.046041</v>
      </c>
      <c r="L14418" s="2">
        <v>0.74241400000000002</v>
      </c>
    </row>
    <row r="14419" spans="1:12" x14ac:dyDescent="0.2">
      <c r="A14419" s="2">
        <v>15.111649999999999</v>
      </c>
      <c r="B14419" s="2">
        <v>76.764229999999998</v>
      </c>
      <c r="C14419" s="2">
        <v>77.730770000000007</v>
      </c>
      <c r="D14419" s="2">
        <v>83.066640000000007</v>
      </c>
      <c r="F14419" s="2">
        <v>15.108840000000001</v>
      </c>
      <c r="G14419" s="2">
        <v>18.175550000000001</v>
      </c>
      <c r="H14419" s="2">
        <v>19.165500000000002</v>
      </c>
      <c r="J14419" s="2">
        <v>15.111649999999999</v>
      </c>
      <c r="K14419" s="2">
        <v>1.046079</v>
      </c>
      <c r="L14419" s="2">
        <v>0.74476600000000004</v>
      </c>
    </row>
    <row r="14420" spans="1:12" x14ac:dyDescent="0.2">
      <c r="A14420" s="2">
        <v>15.112349999999999</v>
      </c>
      <c r="B14420" s="2">
        <v>76.82199</v>
      </c>
      <c r="C14420" s="2">
        <v>77.651030000000006</v>
      </c>
      <c r="D14420" s="2">
        <v>83.120999999999995</v>
      </c>
      <c r="F14420" s="2">
        <v>15.109540000000001</v>
      </c>
      <c r="G14420" s="2">
        <v>18.220859999999998</v>
      </c>
      <c r="H14420" s="2">
        <v>19.209820000000001</v>
      </c>
      <c r="J14420" s="2">
        <v>15.112349999999999</v>
      </c>
      <c r="K14420" s="2">
        <v>1.046564</v>
      </c>
      <c r="L14420" s="2">
        <v>0.74653499999999995</v>
      </c>
    </row>
    <row r="14421" spans="1:12" x14ac:dyDescent="0.2">
      <c r="A14421" s="2">
        <v>15.113049999999999</v>
      </c>
      <c r="B14421" s="2">
        <v>76.880009999999999</v>
      </c>
      <c r="C14421" s="2">
        <v>77.571380000000005</v>
      </c>
      <c r="D14421" s="2">
        <v>83.175259999999994</v>
      </c>
      <c r="F14421" s="2">
        <v>15.110239999999999</v>
      </c>
      <c r="G14421" s="2">
        <v>18.265969999999999</v>
      </c>
      <c r="H14421" s="2">
        <v>19.254110000000001</v>
      </c>
      <c r="J14421" s="2">
        <v>15.113049999999999</v>
      </c>
      <c r="K14421" s="2">
        <v>1.0463560000000001</v>
      </c>
      <c r="L14421" s="2">
        <v>0.74826400000000004</v>
      </c>
    </row>
    <row r="14422" spans="1:12" x14ac:dyDescent="0.2">
      <c r="A14422" s="2">
        <v>15.11375</v>
      </c>
      <c r="B14422" s="2">
        <v>76.937160000000006</v>
      </c>
      <c r="C14422" s="2">
        <v>77.491960000000006</v>
      </c>
      <c r="D14422" s="2">
        <v>83.228669999999994</v>
      </c>
      <c r="F14422" s="2">
        <v>15.110939999999999</v>
      </c>
      <c r="G14422" s="2">
        <v>18.310500000000001</v>
      </c>
      <c r="H14422" s="2">
        <v>19.298760000000001</v>
      </c>
      <c r="J14422" s="2">
        <v>15.11375</v>
      </c>
      <c r="K14422" s="2">
        <v>1.046535</v>
      </c>
      <c r="L14422" s="2">
        <v>0.75059100000000001</v>
      </c>
    </row>
    <row r="14423" spans="1:12" x14ac:dyDescent="0.2">
      <c r="A14423" s="2">
        <v>15.11445</v>
      </c>
      <c r="B14423" s="2">
        <v>76.993989999999997</v>
      </c>
      <c r="C14423" s="2">
        <v>77.413420000000002</v>
      </c>
      <c r="D14423" s="2">
        <v>83.281450000000007</v>
      </c>
      <c r="F14423" s="2">
        <v>15.111649999999999</v>
      </c>
      <c r="G14423" s="2">
        <v>18.355550000000001</v>
      </c>
      <c r="H14423" s="2">
        <v>19.344159999999999</v>
      </c>
      <c r="J14423" s="2">
        <v>15.11445</v>
      </c>
      <c r="K14423" s="2">
        <v>1.0467070000000001</v>
      </c>
      <c r="L14423" s="2">
        <v>0.75304099999999996</v>
      </c>
    </row>
    <row r="14424" spans="1:12" x14ac:dyDescent="0.2">
      <c r="A14424" s="2">
        <v>15.11515</v>
      </c>
      <c r="B14424" s="2">
        <v>77.051339999999996</v>
      </c>
      <c r="C14424" s="2">
        <v>77.334469999999996</v>
      </c>
      <c r="D14424" s="2">
        <v>83.333920000000006</v>
      </c>
      <c r="F14424" s="2">
        <v>15.112349999999999</v>
      </c>
      <c r="G14424" s="2">
        <v>18.401340000000001</v>
      </c>
      <c r="H14424" s="2">
        <v>19.38814</v>
      </c>
      <c r="J14424" s="2">
        <v>15.11515</v>
      </c>
      <c r="K14424" s="2">
        <v>1.047113</v>
      </c>
      <c r="L14424" s="2">
        <v>0.75548099999999996</v>
      </c>
    </row>
    <row r="14425" spans="1:12" x14ac:dyDescent="0.2">
      <c r="A14425" s="2">
        <v>15.11585</v>
      </c>
      <c r="B14425" s="2">
        <v>77.108339999999998</v>
      </c>
      <c r="C14425" s="2">
        <v>77.254750000000001</v>
      </c>
      <c r="D14425" s="2">
        <v>83.385900000000007</v>
      </c>
      <c r="F14425" s="2">
        <v>15.113049999999999</v>
      </c>
      <c r="G14425" s="2">
        <v>18.445969999999999</v>
      </c>
      <c r="H14425" s="2">
        <v>19.43197</v>
      </c>
      <c r="J14425" s="2">
        <v>15.11585</v>
      </c>
      <c r="K14425" s="2">
        <v>1.047104</v>
      </c>
      <c r="L14425" s="2">
        <v>0.75781299999999996</v>
      </c>
    </row>
    <row r="14426" spans="1:12" x14ac:dyDescent="0.2">
      <c r="A14426" s="2">
        <v>15.11656</v>
      </c>
      <c r="B14426" s="2">
        <v>77.165670000000006</v>
      </c>
      <c r="C14426" s="2">
        <v>77.174449999999993</v>
      </c>
      <c r="D14426" s="2">
        <v>83.437359999999998</v>
      </c>
      <c r="F14426" s="2">
        <v>15.11375</v>
      </c>
      <c r="G14426" s="2">
        <v>18.49146</v>
      </c>
      <c r="H14426" s="2">
        <v>19.47626</v>
      </c>
      <c r="J14426" s="2">
        <v>15.11656</v>
      </c>
      <c r="K14426" s="2">
        <v>1.0473859999999999</v>
      </c>
      <c r="L14426" s="2">
        <v>0.760301</v>
      </c>
    </row>
    <row r="14427" spans="1:12" x14ac:dyDescent="0.2">
      <c r="A14427" s="2">
        <v>15.11726</v>
      </c>
      <c r="B14427" s="2">
        <v>77.222279999999998</v>
      </c>
      <c r="C14427" s="2">
        <v>77.094279999999998</v>
      </c>
      <c r="D14427" s="2">
        <v>83.488249999999994</v>
      </c>
      <c r="F14427" s="2">
        <v>15.11445</v>
      </c>
      <c r="G14427" s="2">
        <v>18.53642</v>
      </c>
      <c r="H14427" s="2">
        <v>19.520140000000001</v>
      </c>
      <c r="J14427" s="2">
        <v>15.11726</v>
      </c>
      <c r="K14427" s="2">
        <v>1.04755</v>
      </c>
      <c r="L14427" s="2">
        <v>0.76264100000000001</v>
      </c>
    </row>
    <row r="14428" spans="1:12" x14ac:dyDescent="0.2">
      <c r="A14428" s="2">
        <v>15.11796</v>
      </c>
      <c r="B14428" s="2">
        <v>77.27834</v>
      </c>
      <c r="C14428" s="2">
        <v>77.014660000000006</v>
      </c>
      <c r="D14428" s="2">
        <v>83.539079999999998</v>
      </c>
      <c r="F14428" s="2">
        <v>15.11515</v>
      </c>
      <c r="G14428" s="2">
        <v>18.581469999999999</v>
      </c>
      <c r="H14428" s="2">
        <v>19.563690000000001</v>
      </c>
      <c r="J14428" s="2">
        <v>15.11796</v>
      </c>
      <c r="K14428" s="2">
        <v>1.047687</v>
      </c>
      <c r="L14428" s="2">
        <v>0.76501699999999995</v>
      </c>
    </row>
    <row r="14429" spans="1:12" x14ac:dyDescent="0.2">
      <c r="A14429" s="2">
        <v>15.11866</v>
      </c>
      <c r="B14429" s="2">
        <v>77.334209999999999</v>
      </c>
      <c r="C14429" s="2">
        <v>76.938289999999995</v>
      </c>
      <c r="D14429" s="2">
        <v>83.589359999999999</v>
      </c>
      <c r="F14429" s="2">
        <v>15.11585</v>
      </c>
      <c r="G14429" s="2">
        <v>18.626339999999999</v>
      </c>
      <c r="H14429" s="2">
        <v>19.607780000000002</v>
      </c>
      <c r="J14429" s="2">
        <v>15.11866</v>
      </c>
      <c r="K14429" s="2">
        <v>1.047785</v>
      </c>
      <c r="L14429" s="2">
        <v>0.76755600000000002</v>
      </c>
    </row>
    <row r="14430" spans="1:12" x14ac:dyDescent="0.2">
      <c r="A14430" s="2">
        <v>15.11936</v>
      </c>
      <c r="B14430" s="2">
        <v>77.386799999999994</v>
      </c>
      <c r="C14430" s="2">
        <v>76.866699999999994</v>
      </c>
      <c r="D14430" s="2">
        <v>83.639880000000005</v>
      </c>
      <c r="F14430" s="2">
        <v>15.11656</v>
      </c>
      <c r="G14430" s="2">
        <v>18.67117</v>
      </c>
      <c r="H14430" s="2">
        <v>19.649149999999999</v>
      </c>
      <c r="J14430" s="2">
        <v>15.11936</v>
      </c>
      <c r="K14430" s="2">
        <v>1.047893</v>
      </c>
      <c r="L14430" s="2">
        <v>0.77017400000000003</v>
      </c>
    </row>
    <row r="14431" spans="1:12" x14ac:dyDescent="0.2">
      <c r="A14431" s="2">
        <v>15.12006</v>
      </c>
      <c r="B14431" s="2">
        <v>77.435910000000007</v>
      </c>
      <c r="C14431" s="2">
        <v>76.795519999999996</v>
      </c>
      <c r="D14431" s="2">
        <v>83.689840000000004</v>
      </c>
      <c r="F14431" s="2">
        <v>15.11726</v>
      </c>
      <c r="G14431" s="2">
        <v>18.716000000000001</v>
      </c>
      <c r="H14431" s="2">
        <v>19.687999999999999</v>
      </c>
      <c r="J14431" s="2">
        <v>15.12006</v>
      </c>
      <c r="K14431" s="2">
        <v>1.0483</v>
      </c>
      <c r="L14431" s="2">
        <v>0.77252399999999999</v>
      </c>
    </row>
    <row r="14432" spans="1:12" x14ac:dyDescent="0.2">
      <c r="A14432" s="2">
        <v>15.120760000000001</v>
      </c>
      <c r="B14432" s="2">
        <v>77.486869999999996</v>
      </c>
      <c r="C14432" s="2">
        <v>76.720550000000003</v>
      </c>
      <c r="D14432" s="2">
        <v>83.739819999999995</v>
      </c>
      <c r="F14432" s="2">
        <v>15.11796</v>
      </c>
      <c r="G14432" s="2">
        <v>18.76071</v>
      </c>
      <c r="H14432" s="2">
        <v>19.72813</v>
      </c>
      <c r="J14432" s="2">
        <v>15.120760000000001</v>
      </c>
      <c r="K14432" s="2">
        <v>1.049129</v>
      </c>
      <c r="L14432" s="2">
        <v>0.77449999999999997</v>
      </c>
    </row>
    <row r="14433" spans="1:12" x14ac:dyDescent="0.2">
      <c r="A14433" s="2">
        <v>15.12147</v>
      </c>
      <c r="B14433" s="2">
        <v>77.540959999999998</v>
      </c>
      <c r="C14433" s="2">
        <v>76.642210000000006</v>
      </c>
      <c r="D14433" s="2">
        <v>83.789720000000003</v>
      </c>
      <c r="F14433" s="2">
        <v>15.11866</v>
      </c>
      <c r="G14433" s="2">
        <v>18.805980000000002</v>
      </c>
      <c r="H14433" s="2">
        <v>19.770050000000001</v>
      </c>
      <c r="J14433" s="2">
        <v>15.12147</v>
      </c>
      <c r="K14433" s="2">
        <v>1.050068</v>
      </c>
      <c r="L14433" s="2">
        <v>0.77666900000000005</v>
      </c>
    </row>
    <row r="14434" spans="1:12" x14ac:dyDescent="0.2">
      <c r="A14434" s="2">
        <v>15.122170000000001</v>
      </c>
      <c r="B14434" s="2">
        <v>77.596059999999994</v>
      </c>
      <c r="C14434" s="2">
        <v>76.563739999999996</v>
      </c>
      <c r="D14434" s="2">
        <v>83.839129999999997</v>
      </c>
      <c r="F14434" s="2">
        <v>15.11936</v>
      </c>
      <c r="G14434" s="2">
        <v>18.850809999999999</v>
      </c>
      <c r="H14434" s="2">
        <v>19.81344</v>
      </c>
      <c r="J14434" s="2">
        <v>15.122170000000001</v>
      </c>
      <c r="K14434" s="2">
        <v>1.050659</v>
      </c>
      <c r="L14434" s="2">
        <v>0.77867799999999998</v>
      </c>
    </row>
    <row r="14435" spans="1:12" x14ac:dyDescent="0.2">
      <c r="A14435" s="2">
        <v>15.122870000000001</v>
      </c>
      <c r="B14435" s="2">
        <v>77.650549999999996</v>
      </c>
      <c r="C14435" s="2">
        <v>76.484830000000002</v>
      </c>
      <c r="D14435" s="2">
        <v>83.887789999999995</v>
      </c>
      <c r="F14435" s="2">
        <v>15.12006</v>
      </c>
      <c r="G14435" s="2">
        <v>18.89668</v>
      </c>
      <c r="H14435" s="2">
        <v>19.857130000000002</v>
      </c>
      <c r="J14435" s="2">
        <v>15.122870000000001</v>
      </c>
      <c r="K14435" s="2">
        <v>1.050989</v>
      </c>
      <c r="L14435" s="2">
        <v>0.78041300000000002</v>
      </c>
    </row>
    <row r="14436" spans="1:12" x14ac:dyDescent="0.2">
      <c r="A14436" s="2">
        <v>15.123570000000001</v>
      </c>
      <c r="B14436" s="2">
        <v>77.705539999999999</v>
      </c>
      <c r="C14436" s="2">
        <v>76.406189999999995</v>
      </c>
      <c r="D14436" s="2">
        <v>83.936329999999998</v>
      </c>
      <c r="F14436" s="2">
        <v>15.120760000000001</v>
      </c>
      <c r="G14436" s="2">
        <v>18.941610000000001</v>
      </c>
      <c r="H14436" s="2">
        <v>19.900600000000001</v>
      </c>
      <c r="J14436" s="2">
        <v>15.123570000000001</v>
      </c>
      <c r="K14436" s="2">
        <v>1.0518890000000001</v>
      </c>
      <c r="L14436" s="2">
        <v>0.78305199999999997</v>
      </c>
    </row>
    <row r="14437" spans="1:12" x14ac:dyDescent="0.2">
      <c r="A14437" s="2">
        <v>15.124269999999999</v>
      </c>
      <c r="B14437" s="2">
        <v>77.760390000000001</v>
      </c>
      <c r="C14437" s="2">
        <v>76.327100000000002</v>
      </c>
      <c r="D14437" s="2">
        <v>83.98518</v>
      </c>
      <c r="F14437" s="2">
        <v>15.12147</v>
      </c>
      <c r="G14437" s="2">
        <v>18.986190000000001</v>
      </c>
      <c r="H14437" s="2">
        <v>19.944179999999999</v>
      </c>
      <c r="J14437" s="2">
        <v>15.124269999999999</v>
      </c>
      <c r="K14437" s="2">
        <v>1.052252</v>
      </c>
      <c r="L14437" s="2">
        <v>0.78533200000000003</v>
      </c>
    </row>
    <row r="14438" spans="1:12" x14ac:dyDescent="0.2">
      <c r="A14438" s="2">
        <v>15.124969999999999</v>
      </c>
      <c r="B14438" s="2">
        <v>77.815399999999997</v>
      </c>
      <c r="C14438" s="2">
        <v>76.248440000000002</v>
      </c>
      <c r="D14438" s="2">
        <v>84.034360000000007</v>
      </c>
      <c r="F14438" s="2">
        <v>15.122170000000001</v>
      </c>
      <c r="G14438" s="2">
        <v>19.030709999999999</v>
      </c>
      <c r="H14438" s="2">
        <v>19.987690000000001</v>
      </c>
      <c r="J14438" s="2">
        <v>15.124969999999999</v>
      </c>
      <c r="K14438" s="2">
        <v>1.0524690000000001</v>
      </c>
      <c r="L14438" s="2">
        <v>0.78780600000000001</v>
      </c>
    </row>
    <row r="14439" spans="1:12" x14ac:dyDescent="0.2">
      <c r="A14439" s="2">
        <v>15.12567</v>
      </c>
      <c r="B14439" s="2">
        <v>77.869739999999993</v>
      </c>
      <c r="C14439" s="2">
        <v>76.169970000000006</v>
      </c>
      <c r="D14439" s="2">
        <v>84.083659999999995</v>
      </c>
      <c r="F14439" s="2">
        <v>15.122870000000001</v>
      </c>
      <c r="G14439" s="2">
        <v>19.075569999999999</v>
      </c>
      <c r="H14439" s="2">
        <v>20.031199999999998</v>
      </c>
      <c r="J14439" s="2">
        <v>15.12567</v>
      </c>
      <c r="K14439" s="2">
        <v>1.0526899999999999</v>
      </c>
      <c r="L14439" s="2">
        <v>0.79022700000000001</v>
      </c>
    </row>
    <row r="14440" spans="1:12" x14ac:dyDescent="0.2">
      <c r="A14440" s="2">
        <v>15.12637</v>
      </c>
      <c r="B14440" s="2">
        <v>77.924149999999997</v>
      </c>
      <c r="C14440" s="2">
        <v>76.092299999999994</v>
      </c>
      <c r="D14440" s="2">
        <v>84.132019999999997</v>
      </c>
      <c r="F14440" s="2">
        <v>15.123570000000001</v>
      </c>
      <c r="G14440" s="2">
        <v>19.120329999999999</v>
      </c>
      <c r="H14440" s="2">
        <v>20.07461</v>
      </c>
      <c r="J14440" s="2">
        <v>15.12637</v>
      </c>
      <c r="K14440" s="2">
        <v>1.053488</v>
      </c>
      <c r="L14440" s="2">
        <v>0.79273899999999997</v>
      </c>
    </row>
    <row r="14441" spans="1:12" x14ac:dyDescent="0.2">
      <c r="A14441" s="2">
        <v>15.127079999999999</v>
      </c>
      <c r="B14441" s="2">
        <v>77.978080000000006</v>
      </c>
      <c r="C14441" s="2">
        <v>76.014759999999995</v>
      </c>
      <c r="D14441" s="2">
        <v>84.179720000000003</v>
      </c>
      <c r="F14441" s="2">
        <v>15.124269999999999</v>
      </c>
      <c r="G14441" s="2">
        <v>19.165500000000002</v>
      </c>
      <c r="H14441" s="2">
        <v>20.118079999999999</v>
      </c>
      <c r="J14441" s="2">
        <v>15.127079999999999</v>
      </c>
      <c r="K14441" s="2">
        <v>1.0535410000000001</v>
      </c>
      <c r="L14441" s="2">
        <v>0.79517300000000002</v>
      </c>
    </row>
    <row r="14442" spans="1:12" x14ac:dyDescent="0.2">
      <c r="A14442" s="2">
        <v>15.12778</v>
      </c>
      <c r="B14442" s="2">
        <v>78.031940000000006</v>
      </c>
      <c r="C14442" s="2">
        <v>75.936250000000001</v>
      </c>
      <c r="D14442" s="2">
        <v>84.227680000000007</v>
      </c>
      <c r="F14442" s="2">
        <v>15.124969999999999</v>
      </c>
      <c r="G14442" s="2">
        <v>19.209820000000001</v>
      </c>
      <c r="H14442" s="2">
        <v>20.160990000000002</v>
      </c>
      <c r="J14442" s="2">
        <v>15.12778</v>
      </c>
      <c r="K14442" s="2">
        <v>1.0542260000000001</v>
      </c>
      <c r="L14442" s="2">
        <v>0.79777900000000002</v>
      </c>
    </row>
    <row r="14443" spans="1:12" x14ac:dyDescent="0.2">
      <c r="A14443" s="2">
        <v>15.12848</v>
      </c>
      <c r="B14443" s="2">
        <v>78.085419999999999</v>
      </c>
      <c r="C14443" s="2">
        <v>75.858230000000006</v>
      </c>
      <c r="D14443" s="2">
        <v>84.275729999999996</v>
      </c>
      <c r="F14443" s="2">
        <v>15.12567</v>
      </c>
      <c r="G14443" s="2">
        <v>19.254110000000001</v>
      </c>
      <c r="H14443" s="2">
        <v>20.204039999999999</v>
      </c>
      <c r="J14443" s="2">
        <v>15.12848</v>
      </c>
      <c r="K14443" s="2">
        <v>1.0548280000000001</v>
      </c>
      <c r="L14443" s="2">
        <v>0.79989100000000002</v>
      </c>
    </row>
    <row r="14444" spans="1:12" x14ac:dyDescent="0.2">
      <c r="A14444" s="2">
        <v>15.12918</v>
      </c>
      <c r="B14444" s="2">
        <v>78.138919999999999</v>
      </c>
      <c r="C14444" s="2">
        <v>75.779799999999994</v>
      </c>
      <c r="D14444" s="2">
        <v>84.3232</v>
      </c>
      <c r="F14444" s="2">
        <v>15.12637</v>
      </c>
      <c r="G14444" s="2">
        <v>19.298760000000001</v>
      </c>
      <c r="H14444" s="2">
        <v>20.246929999999999</v>
      </c>
      <c r="J14444" s="2">
        <v>15.12918</v>
      </c>
      <c r="K14444" s="2">
        <v>1.055418</v>
      </c>
      <c r="L14444" s="2">
        <v>0.80227300000000001</v>
      </c>
    </row>
    <row r="14445" spans="1:12" x14ac:dyDescent="0.2">
      <c r="A14445" s="2">
        <v>15.12988</v>
      </c>
      <c r="B14445" s="2">
        <v>78.192400000000006</v>
      </c>
      <c r="C14445" s="2">
        <v>75.700909999999993</v>
      </c>
      <c r="D14445" s="2">
        <v>84.369780000000006</v>
      </c>
      <c r="F14445" s="2">
        <v>15.127079999999999</v>
      </c>
      <c r="G14445" s="2">
        <v>19.344159999999999</v>
      </c>
      <c r="H14445" s="2">
        <v>20.2897</v>
      </c>
      <c r="J14445" s="2">
        <v>15.12988</v>
      </c>
      <c r="K14445" s="2">
        <v>1.056562</v>
      </c>
      <c r="L14445" s="2">
        <v>0.80433699999999997</v>
      </c>
    </row>
    <row r="14446" spans="1:12" x14ac:dyDescent="0.2">
      <c r="A14446" s="2">
        <v>15.13058</v>
      </c>
      <c r="B14446" s="2">
        <v>78.245869999999996</v>
      </c>
      <c r="C14446" s="2">
        <v>75.621610000000004</v>
      </c>
      <c r="D14446" s="2">
        <v>84.416370000000001</v>
      </c>
      <c r="F14446" s="2">
        <v>15.12778</v>
      </c>
      <c r="G14446" s="2">
        <v>19.38814</v>
      </c>
      <c r="H14446" s="2">
        <v>20.33295</v>
      </c>
      <c r="J14446" s="2">
        <v>15.13058</v>
      </c>
      <c r="K14446" s="2">
        <v>1.056419</v>
      </c>
      <c r="L14446" s="2">
        <v>0.80649000000000004</v>
      </c>
    </row>
    <row r="14447" spans="1:12" x14ac:dyDescent="0.2">
      <c r="A14447" s="2">
        <v>15.13128</v>
      </c>
      <c r="B14447" s="2">
        <v>78.298689999999993</v>
      </c>
      <c r="C14447" s="2">
        <v>75.543080000000003</v>
      </c>
      <c r="D14447" s="2">
        <v>84.46275</v>
      </c>
      <c r="F14447" s="2">
        <v>15.12848</v>
      </c>
      <c r="G14447" s="2">
        <v>19.43197</v>
      </c>
      <c r="H14447" s="2">
        <v>20.376049999999999</v>
      </c>
      <c r="J14447" s="2">
        <v>15.13128</v>
      </c>
      <c r="K14447" s="2">
        <v>1.056724</v>
      </c>
      <c r="L14447" s="2">
        <v>0.80910099999999996</v>
      </c>
    </row>
    <row r="14448" spans="1:12" x14ac:dyDescent="0.2">
      <c r="A14448" s="2">
        <v>15.13199</v>
      </c>
      <c r="B14448" s="2">
        <v>78.351429999999993</v>
      </c>
      <c r="C14448" s="2">
        <v>75.463120000000004</v>
      </c>
      <c r="D14448" s="2">
        <v>84.508160000000004</v>
      </c>
      <c r="F14448" s="2">
        <v>15.12918</v>
      </c>
      <c r="G14448" s="2">
        <v>19.47626</v>
      </c>
      <c r="H14448" s="2">
        <v>20.418559999999999</v>
      </c>
      <c r="J14448" s="2">
        <v>15.13199</v>
      </c>
      <c r="K14448" s="2">
        <v>1.057051</v>
      </c>
      <c r="L14448" s="2">
        <v>0.81182100000000001</v>
      </c>
    </row>
    <row r="14449" spans="1:12" x14ac:dyDescent="0.2">
      <c r="A14449" s="2">
        <v>15.13269</v>
      </c>
      <c r="B14449" s="2">
        <v>78.403989999999993</v>
      </c>
      <c r="C14449" s="2">
        <v>75.383740000000003</v>
      </c>
      <c r="D14449" s="2">
        <v>84.553269999999998</v>
      </c>
      <c r="F14449" s="2">
        <v>15.12988</v>
      </c>
      <c r="G14449" s="2">
        <v>19.520140000000001</v>
      </c>
      <c r="H14449" s="2">
        <v>20.461110000000001</v>
      </c>
      <c r="J14449" s="2">
        <v>15.13269</v>
      </c>
      <c r="K14449" s="2">
        <v>1.0572779999999999</v>
      </c>
      <c r="L14449" s="2">
        <v>0.81428400000000001</v>
      </c>
    </row>
    <row r="14450" spans="1:12" x14ac:dyDescent="0.2">
      <c r="A14450" s="2">
        <v>15.13339</v>
      </c>
      <c r="B14450" s="2">
        <v>78.457380000000001</v>
      </c>
      <c r="C14450" s="2">
        <v>75.303600000000003</v>
      </c>
      <c r="D14450" s="2">
        <v>84.598479999999995</v>
      </c>
      <c r="F14450" s="2">
        <v>15.13058</v>
      </c>
      <c r="G14450" s="2">
        <v>19.563690000000001</v>
      </c>
      <c r="H14450" s="2">
        <v>20.504270000000002</v>
      </c>
      <c r="J14450" s="2">
        <v>15.13339</v>
      </c>
      <c r="K14450" s="2">
        <v>1.0574429999999999</v>
      </c>
      <c r="L14450" s="2">
        <v>0.81680600000000003</v>
      </c>
    </row>
    <row r="14451" spans="1:12" x14ac:dyDescent="0.2">
      <c r="A14451" s="2">
        <v>15.13409</v>
      </c>
      <c r="B14451" s="2">
        <v>78.510540000000006</v>
      </c>
      <c r="C14451" s="2">
        <v>75.223339999999993</v>
      </c>
      <c r="D14451" s="2">
        <v>84.643270000000001</v>
      </c>
      <c r="F14451" s="2">
        <v>15.13128</v>
      </c>
      <c r="G14451" s="2">
        <v>19.607780000000002</v>
      </c>
      <c r="H14451" s="2">
        <v>20.546810000000001</v>
      </c>
      <c r="J14451" s="2">
        <v>15.13409</v>
      </c>
      <c r="K14451" s="2">
        <v>1.0575369999999999</v>
      </c>
      <c r="L14451" s="2">
        <v>0.81931799999999999</v>
      </c>
    </row>
    <row r="14452" spans="1:12" x14ac:dyDescent="0.2">
      <c r="A14452" s="2">
        <v>15.134790000000001</v>
      </c>
      <c r="B14452" s="2">
        <v>78.562929999999994</v>
      </c>
      <c r="C14452" s="2">
        <v>75.143079999999998</v>
      </c>
      <c r="D14452" s="2">
        <v>84.687259999999995</v>
      </c>
      <c r="F14452" s="2">
        <v>15.13199</v>
      </c>
      <c r="G14452" s="2">
        <v>19.649149999999999</v>
      </c>
      <c r="H14452" s="2">
        <v>20.58907</v>
      </c>
      <c r="J14452" s="2">
        <v>15.134790000000001</v>
      </c>
      <c r="K14452" s="2">
        <v>1.0577160000000001</v>
      </c>
      <c r="L14452" s="2">
        <v>0.82141600000000004</v>
      </c>
    </row>
    <row r="14453" spans="1:12" x14ac:dyDescent="0.2">
      <c r="A14453" s="2">
        <v>15.135490000000001</v>
      </c>
      <c r="B14453" s="2">
        <v>78.614400000000003</v>
      </c>
      <c r="C14453" s="2">
        <v>75.061890000000005</v>
      </c>
      <c r="D14453" s="2">
        <v>84.732290000000006</v>
      </c>
      <c r="F14453" s="2">
        <v>15.13269</v>
      </c>
      <c r="G14453" s="2">
        <v>19.687999999999999</v>
      </c>
      <c r="H14453" s="2">
        <v>20.631530000000001</v>
      </c>
      <c r="J14453" s="2">
        <v>15.135490000000001</v>
      </c>
      <c r="K14453" s="2">
        <v>1.0579160000000001</v>
      </c>
      <c r="L14453" s="2">
        <v>0.82340500000000005</v>
      </c>
    </row>
    <row r="14454" spans="1:12" x14ac:dyDescent="0.2">
      <c r="A14454" s="2">
        <v>15.136189999999999</v>
      </c>
      <c r="B14454" s="2">
        <v>78.665959999999998</v>
      </c>
      <c r="C14454" s="2">
        <v>74.981309999999993</v>
      </c>
      <c r="D14454" s="2">
        <v>84.775999999999996</v>
      </c>
      <c r="F14454" s="2">
        <v>15.13339</v>
      </c>
      <c r="G14454" s="2">
        <v>19.72813</v>
      </c>
      <c r="H14454" s="2">
        <v>20.674240000000001</v>
      </c>
      <c r="J14454" s="2">
        <v>15.136189999999999</v>
      </c>
      <c r="K14454" s="2">
        <v>1.057825</v>
      </c>
      <c r="L14454" s="2">
        <v>0.82660999999999996</v>
      </c>
    </row>
    <row r="14455" spans="1:12" x14ac:dyDescent="0.2">
      <c r="A14455" s="2">
        <v>15.136900000000001</v>
      </c>
      <c r="B14455" s="2">
        <v>78.71857</v>
      </c>
      <c r="C14455" s="2">
        <v>74.900760000000005</v>
      </c>
      <c r="D14455" s="2">
        <v>84.821079999999995</v>
      </c>
      <c r="F14455" s="2">
        <v>15.13409</v>
      </c>
      <c r="G14455" s="2">
        <v>19.770050000000001</v>
      </c>
      <c r="H14455" s="2">
        <v>20.71613</v>
      </c>
      <c r="J14455" s="2">
        <v>15.136900000000001</v>
      </c>
      <c r="K14455" s="2">
        <v>1.0582119999999999</v>
      </c>
      <c r="L14455" s="2">
        <v>0.82942199999999999</v>
      </c>
    </row>
    <row r="14456" spans="1:12" x14ac:dyDescent="0.2">
      <c r="A14456" s="2">
        <v>15.137600000000001</v>
      </c>
      <c r="B14456" s="2">
        <v>78.770189999999999</v>
      </c>
      <c r="C14456" s="2">
        <v>74.819950000000006</v>
      </c>
      <c r="D14456" s="2">
        <v>84.864170000000001</v>
      </c>
      <c r="F14456" s="2">
        <v>15.134790000000001</v>
      </c>
      <c r="G14456" s="2">
        <v>19.81344</v>
      </c>
      <c r="H14456" s="2">
        <v>20.758109999999999</v>
      </c>
      <c r="J14456" s="2">
        <v>15.137600000000001</v>
      </c>
      <c r="K14456" s="2">
        <v>1.058611</v>
      </c>
      <c r="L14456" s="2">
        <v>0.83205399999999996</v>
      </c>
    </row>
    <row r="14457" spans="1:12" x14ac:dyDescent="0.2">
      <c r="A14457" s="2">
        <v>15.138299999999999</v>
      </c>
      <c r="B14457" s="2">
        <v>78.822209999999998</v>
      </c>
      <c r="C14457" s="2">
        <v>74.739810000000006</v>
      </c>
      <c r="D14457" s="2">
        <v>84.906940000000006</v>
      </c>
      <c r="F14457" s="2">
        <v>15.135490000000001</v>
      </c>
      <c r="G14457" s="2">
        <v>19.857130000000002</v>
      </c>
      <c r="H14457" s="2">
        <v>20.799710000000001</v>
      </c>
      <c r="J14457" s="2">
        <v>15.138299999999999</v>
      </c>
      <c r="K14457" s="2">
        <v>1.059023</v>
      </c>
      <c r="L14457" s="2">
        <v>0.83388399999999996</v>
      </c>
    </row>
    <row r="14458" spans="1:12" x14ac:dyDescent="0.2">
      <c r="A14458" s="2">
        <v>15.138999999999999</v>
      </c>
      <c r="B14458" s="2">
        <v>78.873350000000002</v>
      </c>
      <c r="C14458" s="2">
        <v>74.659229999999994</v>
      </c>
      <c r="D14458" s="2">
        <v>84.948269999999994</v>
      </c>
      <c r="F14458" s="2">
        <v>15.136189999999999</v>
      </c>
      <c r="G14458" s="2">
        <v>19.900600000000001</v>
      </c>
      <c r="H14458" s="2">
        <v>20.841740000000001</v>
      </c>
      <c r="J14458" s="2">
        <v>15.138999999999999</v>
      </c>
      <c r="K14458" s="2">
        <v>1.0597270000000001</v>
      </c>
      <c r="L14458" s="2">
        <v>0.836727</v>
      </c>
    </row>
    <row r="14459" spans="1:12" x14ac:dyDescent="0.2">
      <c r="A14459" s="2">
        <v>15.139699999999999</v>
      </c>
      <c r="B14459" s="2">
        <v>78.925110000000004</v>
      </c>
      <c r="C14459" s="2">
        <v>74.577269999999999</v>
      </c>
      <c r="D14459" s="2">
        <v>84.989840000000001</v>
      </c>
      <c r="F14459" s="2">
        <v>15.136900000000001</v>
      </c>
      <c r="G14459" s="2">
        <v>19.944179999999999</v>
      </c>
      <c r="H14459" s="2">
        <v>20.883870000000002</v>
      </c>
      <c r="J14459" s="2">
        <v>15.139699999999999</v>
      </c>
      <c r="K14459" s="2">
        <v>1.060602</v>
      </c>
      <c r="L14459" s="2">
        <v>0.83947300000000002</v>
      </c>
    </row>
    <row r="14460" spans="1:12" x14ac:dyDescent="0.2">
      <c r="A14460" s="2">
        <v>15.1404</v>
      </c>
      <c r="B14460" s="2">
        <v>78.976179999999999</v>
      </c>
      <c r="C14460" s="2">
        <v>74.497590000000002</v>
      </c>
      <c r="D14460" s="2">
        <v>85.030119999999997</v>
      </c>
      <c r="F14460" s="2">
        <v>15.137600000000001</v>
      </c>
      <c r="G14460" s="2">
        <v>19.987690000000001</v>
      </c>
      <c r="H14460" s="2">
        <v>20.926089999999999</v>
      </c>
      <c r="J14460" s="2">
        <v>15.1404</v>
      </c>
      <c r="K14460" s="2">
        <v>1.0610029999999999</v>
      </c>
      <c r="L14460" s="2">
        <v>0.84165100000000004</v>
      </c>
    </row>
    <row r="14461" spans="1:12" x14ac:dyDescent="0.2">
      <c r="A14461" s="2">
        <v>15.1411</v>
      </c>
      <c r="B14461" s="2">
        <v>79.027799999999999</v>
      </c>
      <c r="C14461" s="2">
        <v>74.416730000000001</v>
      </c>
      <c r="D14461" s="2">
        <v>85.070359999999994</v>
      </c>
      <c r="F14461" s="2">
        <v>15.138299999999999</v>
      </c>
      <c r="G14461" s="2">
        <v>20.031199999999998</v>
      </c>
      <c r="H14461" s="2">
        <v>20.9678</v>
      </c>
      <c r="J14461" s="2">
        <v>15.1411</v>
      </c>
      <c r="K14461" s="2">
        <v>1.0619050000000001</v>
      </c>
      <c r="L14461" s="2">
        <v>0.84457800000000005</v>
      </c>
    </row>
    <row r="14462" spans="1:12" x14ac:dyDescent="0.2">
      <c r="A14462" s="2">
        <v>15.14181</v>
      </c>
      <c r="B14462" s="2">
        <v>79.078479999999999</v>
      </c>
      <c r="C14462" s="2">
        <v>74.335660000000004</v>
      </c>
      <c r="D14462" s="2">
        <v>85.109849999999994</v>
      </c>
      <c r="F14462" s="2">
        <v>15.138999999999999</v>
      </c>
      <c r="G14462" s="2">
        <v>20.07461</v>
      </c>
      <c r="H14462" s="2">
        <v>21.009830000000001</v>
      </c>
      <c r="J14462" s="2">
        <v>15.14181</v>
      </c>
      <c r="K14462" s="2">
        <v>1.0618909999999999</v>
      </c>
      <c r="L14462" s="2">
        <v>0.847163</v>
      </c>
    </row>
    <row r="14463" spans="1:12" x14ac:dyDescent="0.2">
      <c r="A14463" s="2">
        <v>15.14251</v>
      </c>
      <c r="B14463" s="2">
        <v>79.128979999999999</v>
      </c>
      <c r="C14463" s="2">
        <v>74.254959999999997</v>
      </c>
      <c r="D14463" s="2">
        <v>85.149510000000006</v>
      </c>
      <c r="F14463" s="2">
        <v>15.139699999999999</v>
      </c>
      <c r="G14463" s="2">
        <v>20.118079999999999</v>
      </c>
      <c r="H14463" s="2">
        <v>21.051680000000001</v>
      </c>
      <c r="J14463" s="2">
        <v>15.14251</v>
      </c>
      <c r="K14463" s="2">
        <v>1.0622819999999999</v>
      </c>
      <c r="L14463" s="2">
        <v>0.84949799999999998</v>
      </c>
    </row>
    <row r="14464" spans="1:12" x14ac:dyDescent="0.2">
      <c r="A14464" s="2">
        <v>15.14321</v>
      </c>
      <c r="B14464" s="2">
        <v>79.179730000000006</v>
      </c>
      <c r="C14464" s="2">
        <v>74.174419999999998</v>
      </c>
      <c r="D14464" s="2">
        <v>85.188720000000004</v>
      </c>
      <c r="F14464" s="2">
        <v>15.1404</v>
      </c>
      <c r="G14464" s="2">
        <v>20.160990000000002</v>
      </c>
      <c r="H14464" s="2">
        <v>21.09318</v>
      </c>
      <c r="J14464" s="2">
        <v>15.14321</v>
      </c>
      <c r="K14464" s="2">
        <v>1.062576</v>
      </c>
      <c r="L14464" s="2">
        <v>0.85174899999999998</v>
      </c>
    </row>
    <row r="14465" spans="1:12" x14ac:dyDescent="0.2">
      <c r="A14465" s="2">
        <v>15.14391</v>
      </c>
      <c r="B14465" s="2">
        <v>79.230900000000005</v>
      </c>
      <c r="C14465" s="2">
        <v>74.094329999999999</v>
      </c>
      <c r="D14465" s="2">
        <v>85.226460000000003</v>
      </c>
      <c r="F14465" s="2">
        <v>15.1411</v>
      </c>
      <c r="G14465" s="2">
        <v>20.204039999999999</v>
      </c>
      <c r="H14465" s="2">
        <v>21.135120000000001</v>
      </c>
      <c r="J14465" s="2">
        <v>15.14391</v>
      </c>
      <c r="K14465" s="2">
        <v>1.0635429999999999</v>
      </c>
      <c r="L14465" s="2">
        <v>0.85471200000000003</v>
      </c>
    </row>
    <row r="14466" spans="1:12" x14ac:dyDescent="0.2">
      <c r="A14466" s="2">
        <v>15.14461</v>
      </c>
      <c r="B14466" s="2">
        <v>79.28098</v>
      </c>
      <c r="C14466" s="2">
        <v>74.015119999999996</v>
      </c>
      <c r="D14466" s="2">
        <v>85.264300000000006</v>
      </c>
      <c r="F14466" s="2">
        <v>15.14181</v>
      </c>
      <c r="G14466" s="2">
        <v>20.246929999999999</v>
      </c>
      <c r="H14466" s="2">
        <v>21.177050000000001</v>
      </c>
      <c r="J14466" s="2">
        <v>15.14461</v>
      </c>
      <c r="K14466" s="2">
        <v>1.0637000000000001</v>
      </c>
      <c r="L14466" s="2">
        <v>0.85786200000000001</v>
      </c>
    </row>
    <row r="14467" spans="1:12" x14ac:dyDescent="0.2">
      <c r="A14467" s="2">
        <v>15.14531</v>
      </c>
      <c r="B14467" s="2">
        <v>79.331010000000006</v>
      </c>
      <c r="C14467" s="2">
        <v>73.935149999999993</v>
      </c>
      <c r="D14467" s="2">
        <v>85.302019999999999</v>
      </c>
      <c r="F14467" s="2">
        <v>15.14251</v>
      </c>
      <c r="G14467" s="2">
        <v>20.2897</v>
      </c>
      <c r="H14467" s="2">
        <v>21.21931</v>
      </c>
      <c r="J14467" s="2">
        <v>15.14531</v>
      </c>
      <c r="K14467" s="2">
        <v>1.0645960000000001</v>
      </c>
      <c r="L14467" s="2">
        <v>0.86113799999999996</v>
      </c>
    </row>
    <row r="14468" spans="1:12" x14ac:dyDescent="0.2">
      <c r="A14468" s="2">
        <v>15.14601</v>
      </c>
      <c r="B14468" s="2">
        <v>79.380750000000006</v>
      </c>
      <c r="C14468" s="2">
        <v>73.855180000000004</v>
      </c>
      <c r="D14468" s="2">
        <v>85.339330000000004</v>
      </c>
      <c r="F14468" s="2">
        <v>15.14321</v>
      </c>
      <c r="G14468" s="2">
        <v>20.33295</v>
      </c>
      <c r="H14468" s="2">
        <v>21.261220000000002</v>
      </c>
      <c r="J14468" s="2">
        <v>15.14601</v>
      </c>
      <c r="K14468" s="2">
        <v>1.065037</v>
      </c>
      <c r="L14468" s="2">
        <v>0.86405500000000002</v>
      </c>
    </row>
    <row r="14469" spans="1:12" x14ac:dyDescent="0.2">
      <c r="A14469" s="2">
        <v>15.146710000000001</v>
      </c>
      <c r="B14469" s="2">
        <v>79.43074</v>
      </c>
      <c r="C14469" s="2">
        <v>73.775710000000004</v>
      </c>
      <c r="D14469" s="2">
        <v>85.376769999999993</v>
      </c>
      <c r="F14469" s="2">
        <v>15.14391</v>
      </c>
      <c r="G14469" s="2">
        <v>20.376049999999999</v>
      </c>
      <c r="H14469" s="2">
        <v>21.30348</v>
      </c>
      <c r="J14469" s="2">
        <v>15.146710000000001</v>
      </c>
      <c r="K14469" s="2">
        <v>1.0655840000000001</v>
      </c>
      <c r="L14469" s="2">
        <v>0.86604499999999995</v>
      </c>
    </row>
    <row r="14470" spans="1:12" x14ac:dyDescent="0.2">
      <c r="A14470" s="2">
        <v>15.14742</v>
      </c>
      <c r="B14470" s="2">
        <v>79.480609999999999</v>
      </c>
      <c r="C14470" s="2">
        <v>73.695530000000005</v>
      </c>
      <c r="D14470" s="2">
        <v>85.413619999999995</v>
      </c>
      <c r="F14470" s="2">
        <v>15.14461</v>
      </c>
      <c r="G14470" s="2">
        <v>20.418559999999999</v>
      </c>
      <c r="H14470" s="2">
        <v>21.34554</v>
      </c>
      <c r="J14470" s="2">
        <v>15.14742</v>
      </c>
      <c r="K14470" s="2">
        <v>1.0663530000000001</v>
      </c>
      <c r="L14470" s="2">
        <v>0.86856699999999998</v>
      </c>
    </row>
    <row r="14471" spans="1:12" x14ac:dyDescent="0.2">
      <c r="A14471" s="2">
        <v>15.14812</v>
      </c>
      <c r="B14471" s="2">
        <v>79.529179999999997</v>
      </c>
      <c r="C14471" s="2">
        <v>73.615189999999998</v>
      </c>
      <c r="D14471" s="2">
        <v>85.450670000000002</v>
      </c>
      <c r="F14471" s="2">
        <v>15.14531</v>
      </c>
      <c r="G14471" s="2">
        <v>20.461110000000001</v>
      </c>
      <c r="H14471" s="2">
        <v>21.387219999999999</v>
      </c>
      <c r="J14471" s="2">
        <v>15.14812</v>
      </c>
      <c r="K14471" s="2">
        <v>1.067097</v>
      </c>
      <c r="L14471" s="2">
        <v>0.87163999999999997</v>
      </c>
    </row>
    <row r="14472" spans="1:12" x14ac:dyDescent="0.2">
      <c r="A14472" s="2">
        <v>15.148820000000001</v>
      </c>
      <c r="B14472" s="2">
        <v>79.578580000000002</v>
      </c>
      <c r="C14472" s="2">
        <v>73.535650000000004</v>
      </c>
      <c r="D14472" s="2">
        <v>85.487809999999996</v>
      </c>
      <c r="F14472" s="2">
        <v>15.14601</v>
      </c>
      <c r="G14472" s="2">
        <v>20.504270000000002</v>
      </c>
      <c r="H14472" s="2">
        <v>21.42924</v>
      </c>
      <c r="J14472" s="2">
        <v>15.148820000000001</v>
      </c>
      <c r="K14472" s="2">
        <v>1.0677829999999999</v>
      </c>
      <c r="L14472" s="2">
        <v>0.87454100000000001</v>
      </c>
    </row>
    <row r="14473" spans="1:12" x14ac:dyDescent="0.2">
      <c r="A14473" s="2">
        <v>15.149520000000001</v>
      </c>
      <c r="B14473" s="2">
        <v>79.627579999999995</v>
      </c>
      <c r="C14473" s="2">
        <v>73.454769999999996</v>
      </c>
      <c r="D14473" s="2">
        <v>85.524690000000007</v>
      </c>
      <c r="F14473" s="2">
        <v>15.146710000000001</v>
      </c>
      <c r="G14473" s="2">
        <v>20.546810000000001</v>
      </c>
      <c r="H14473" s="2">
        <v>21.471540000000001</v>
      </c>
      <c r="J14473" s="2">
        <v>15.149520000000001</v>
      </c>
      <c r="K14473" s="2">
        <v>1.068344</v>
      </c>
      <c r="L14473" s="2">
        <v>0.87746400000000002</v>
      </c>
    </row>
    <row r="14474" spans="1:12" x14ac:dyDescent="0.2">
      <c r="A14474" s="2">
        <v>15.150219999999999</v>
      </c>
      <c r="B14474" s="2">
        <v>79.67595</v>
      </c>
      <c r="C14474" s="2">
        <v>73.374340000000004</v>
      </c>
      <c r="D14474" s="2">
        <v>85.561520000000002</v>
      </c>
      <c r="F14474" s="2">
        <v>15.14742</v>
      </c>
      <c r="G14474" s="2">
        <v>20.58907</v>
      </c>
      <c r="H14474" s="2">
        <v>21.51361</v>
      </c>
      <c r="J14474" s="2">
        <v>15.150219999999999</v>
      </c>
      <c r="K14474" s="2">
        <v>1.0686070000000001</v>
      </c>
      <c r="L14474" s="2">
        <v>0.88002899999999995</v>
      </c>
    </row>
    <row r="14475" spans="1:12" x14ac:dyDescent="0.2">
      <c r="A14475" s="2">
        <v>15.150919999999999</v>
      </c>
      <c r="B14475" s="2">
        <v>79.724519999999998</v>
      </c>
      <c r="C14475" s="2">
        <v>73.294619999999995</v>
      </c>
      <c r="D14475" s="2">
        <v>85.597899999999996</v>
      </c>
      <c r="F14475" s="2">
        <v>15.14812</v>
      </c>
      <c r="G14475" s="2">
        <v>20.631530000000001</v>
      </c>
      <c r="H14475" s="2">
        <v>21.55585</v>
      </c>
      <c r="J14475" s="2">
        <v>15.150919999999999</v>
      </c>
      <c r="K14475" s="2">
        <v>1.0693429999999999</v>
      </c>
      <c r="L14475" s="2">
        <v>0.882656</v>
      </c>
    </row>
    <row r="14476" spans="1:12" x14ac:dyDescent="0.2">
      <c r="A14476" s="2">
        <v>15.151619999999999</v>
      </c>
      <c r="B14476" s="2">
        <v>79.772639999999996</v>
      </c>
      <c r="C14476" s="2">
        <v>73.214489999999998</v>
      </c>
      <c r="D14476" s="2">
        <v>85.634280000000004</v>
      </c>
      <c r="F14476" s="2">
        <v>15.148820000000001</v>
      </c>
      <c r="G14476" s="2">
        <v>20.674240000000001</v>
      </c>
      <c r="H14476" s="2">
        <v>21.59834</v>
      </c>
      <c r="J14476" s="2">
        <v>15.151619999999999</v>
      </c>
      <c r="K14476" s="2">
        <v>1.0701620000000001</v>
      </c>
      <c r="L14476" s="2">
        <v>0.88561500000000004</v>
      </c>
    </row>
    <row r="14477" spans="1:12" x14ac:dyDescent="0.2">
      <c r="A14477" s="2">
        <v>15.152329999999999</v>
      </c>
      <c r="B14477" s="2">
        <v>79.820369999999997</v>
      </c>
      <c r="C14477" s="2">
        <v>73.134519999999995</v>
      </c>
      <c r="D14477" s="2">
        <v>85.670180000000002</v>
      </c>
      <c r="F14477" s="2">
        <v>15.149520000000001</v>
      </c>
      <c r="G14477" s="2">
        <v>20.71613</v>
      </c>
      <c r="H14477" s="2">
        <v>21.640920000000001</v>
      </c>
      <c r="J14477" s="2">
        <v>15.152329999999999</v>
      </c>
      <c r="K14477" s="2">
        <v>1.0707469999999999</v>
      </c>
      <c r="L14477" s="2">
        <v>0.88885099999999995</v>
      </c>
    </row>
    <row r="14478" spans="1:12" x14ac:dyDescent="0.2">
      <c r="A14478" s="2">
        <v>15.153029999999999</v>
      </c>
      <c r="B14478" s="2">
        <v>79.868620000000007</v>
      </c>
      <c r="C14478" s="2">
        <v>73.054659999999998</v>
      </c>
      <c r="D14478" s="2">
        <v>85.705600000000004</v>
      </c>
      <c r="F14478" s="2">
        <v>15.150219999999999</v>
      </c>
      <c r="G14478" s="2">
        <v>20.758109999999999</v>
      </c>
      <c r="H14478" s="2">
        <v>21.68328</v>
      </c>
      <c r="J14478" s="2">
        <v>15.153029999999999</v>
      </c>
      <c r="K14478" s="2">
        <v>1.071607</v>
      </c>
      <c r="L14478" s="2">
        <v>0.89169500000000002</v>
      </c>
    </row>
    <row r="14479" spans="1:12" x14ac:dyDescent="0.2">
      <c r="A14479" s="2">
        <v>15.153729999999999</v>
      </c>
      <c r="B14479" s="2">
        <v>79.916439999999994</v>
      </c>
      <c r="C14479" s="2">
        <v>72.974530000000001</v>
      </c>
      <c r="D14479" s="2">
        <v>85.740710000000007</v>
      </c>
      <c r="F14479" s="2">
        <v>15.150919999999999</v>
      </c>
      <c r="G14479" s="2">
        <v>20.799710000000001</v>
      </c>
      <c r="H14479" s="2">
        <v>21.72495</v>
      </c>
      <c r="J14479" s="2">
        <v>15.153729999999999</v>
      </c>
      <c r="K14479" s="2">
        <v>1.0723860000000001</v>
      </c>
      <c r="L14479" s="2">
        <v>0.893868</v>
      </c>
    </row>
    <row r="14480" spans="1:12" x14ac:dyDescent="0.2">
      <c r="A14480" s="2">
        <v>15.15443</v>
      </c>
      <c r="B14480" s="2">
        <v>79.964579999999998</v>
      </c>
      <c r="C14480" s="2">
        <v>72.894270000000006</v>
      </c>
      <c r="D14480" s="2">
        <v>85.775220000000004</v>
      </c>
      <c r="F14480" s="2">
        <v>15.151619999999999</v>
      </c>
      <c r="G14480" s="2">
        <v>20.841740000000001</v>
      </c>
      <c r="H14480" s="2">
        <v>21.766829999999999</v>
      </c>
      <c r="J14480" s="2">
        <v>15.15443</v>
      </c>
      <c r="K14480" s="2">
        <v>1.0723739999999999</v>
      </c>
      <c r="L14480" s="2">
        <v>0.89589600000000003</v>
      </c>
    </row>
    <row r="14481" spans="1:12" x14ac:dyDescent="0.2">
      <c r="A14481" s="2">
        <v>15.15513</v>
      </c>
      <c r="B14481" s="2">
        <v>80.011219999999994</v>
      </c>
      <c r="C14481" s="2">
        <v>72.814239999999998</v>
      </c>
      <c r="D14481" s="2">
        <v>85.80968</v>
      </c>
      <c r="F14481" s="2">
        <v>15.152329999999999</v>
      </c>
      <c r="G14481" s="2">
        <v>20.883870000000002</v>
      </c>
      <c r="H14481" s="2">
        <v>21.808759999999999</v>
      </c>
      <c r="J14481" s="2">
        <v>15.15513</v>
      </c>
      <c r="K14481" s="2">
        <v>1.0733200000000001</v>
      </c>
      <c r="L14481" s="2">
        <v>0.89839100000000005</v>
      </c>
    </row>
    <row r="14482" spans="1:12" x14ac:dyDescent="0.2">
      <c r="A14482" s="2">
        <v>15.15583</v>
      </c>
      <c r="B14482" s="2">
        <v>80.058040000000005</v>
      </c>
      <c r="C14482" s="2">
        <v>72.734020000000001</v>
      </c>
      <c r="D14482" s="2">
        <v>85.843959999999996</v>
      </c>
      <c r="F14482" s="2">
        <v>15.153029999999999</v>
      </c>
      <c r="G14482" s="2">
        <v>20.926089999999999</v>
      </c>
      <c r="H14482" s="2">
        <v>21.8505</v>
      </c>
      <c r="J14482" s="2">
        <v>15.15583</v>
      </c>
      <c r="K14482" s="2">
        <v>1.073936</v>
      </c>
      <c r="L14482" s="2">
        <v>0.90157100000000001</v>
      </c>
    </row>
    <row r="14483" spans="1:12" x14ac:dyDescent="0.2">
      <c r="A14483" s="2">
        <v>15.15653</v>
      </c>
      <c r="B14483" s="2">
        <v>80.104420000000005</v>
      </c>
      <c r="C14483" s="2">
        <v>72.654250000000005</v>
      </c>
      <c r="D14483" s="2">
        <v>85.876140000000007</v>
      </c>
      <c r="F14483" s="2">
        <v>15.153729999999999</v>
      </c>
      <c r="G14483" s="2">
        <v>20.9678</v>
      </c>
      <c r="H14483" s="2">
        <v>21.893070000000002</v>
      </c>
      <c r="J14483" s="2">
        <v>15.15653</v>
      </c>
      <c r="K14483" s="2">
        <v>1.074119</v>
      </c>
      <c r="L14483" s="2">
        <v>0.90498999999999996</v>
      </c>
    </row>
    <row r="14484" spans="1:12" x14ac:dyDescent="0.2">
      <c r="A14484" s="2">
        <v>15.15724</v>
      </c>
      <c r="B14484" s="2">
        <v>80.149690000000007</v>
      </c>
      <c r="C14484" s="2">
        <v>72.574340000000007</v>
      </c>
      <c r="D14484" s="2">
        <v>85.906199999999998</v>
      </c>
      <c r="F14484" s="2">
        <v>15.15443</v>
      </c>
      <c r="G14484" s="2">
        <v>21.009830000000001</v>
      </c>
      <c r="H14484" s="2">
        <v>21.935009999999998</v>
      </c>
      <c r="J14484" s="2">
        <v>15.15724</v>
      </c>
      <c r="K14484" s="2">
        <v>1.0742830000000001</v>
      </c>
      <c r="L14484" s="2">
        <v>0.90754900000000005</v>
      </c>
    </row>
    <row r="14485" spans="1:12" x14ac:dyDescent="0.2">
      <c r="A14485" s="2">
        <v>15.15794</v>
      </c>
      <c r="B14485" s="2">
        <v>80.195790000000002</v>
      </c>
      <c r="C14485" s="2">
        <v>72.494770000000003</v>
      </c>
      <c r="D14485" s="2">
        <v>85.936160000000001</v>
      </c>
      <c r="F14485" s="2">
        <v>15.15513</v>
      </c>
      <c r="G14485" s="2">
        <v>21.051680000000001</v>
      </c>
      <c r="H14485" s="2">
        <v>21.97681</v>
      </c>
      <c r="J14485" s="2">
        <v>15.15794</v>
      </c>
      <c r="K14485" s="2">
        <v>1.0751280000000001</v>
      </c>
      <c r="L14485" s="2">
        <v>0.91064599999999996</v>
      </c>
    </row>
    <row r="14486" spans="1:12" x14ac:dyDescent="0.2">
      <c r="A14486" s="2">
        <v>15.15864</v>
      </c>
      <c r="B14486" s="2">
        <v>80.241820000000004</v>
      </c>
      <c r="C14486" s="2">
        <v>72.415009999999995</v>
      </c>
      <c r="D14486" s="2">
        <v>85.967609999999993</v>
      </c>
      <c r="F14486" s="2">
        <v>15.15583</v>
      </c>
      <c r="G14486" s="2">
        <v>21.09318</v>
      </c>
      <c r="H14486" s="2">
        <v>22.018129999999999</v>
      </c>
      <c r="J14486" s="2">
        <v>15.15864</v>
      </c>
      <c r="K14486" s="2">
        <v>1.0752120000000001</v>
      </c>
      <c r="L14486" s="2">
        <v>0.91341499999999998</v>
      </c>
    </row>
    <row r="14487" spans="1:12" x14ac:dyDescent="0.2">
      <c r="A14487" s="2">
        <v>15.15934</v>
      </c>
      <c r="B14487" s="2">
        <v>80.288030000000006</v>
      </c>
      <c r="C14487" s="2">
        <v>72.335359999999994</v>
      </c>
      <c r="D14487" s="2">
        <v>85.999160000000003</v>
      </c>
      <c r="F14487" s="2">
        <v>15.15653</v>
      </c>
      <c r="G14487" s="2">
        <v>21.135120000000001</v>
      </c>
      <c r="H14487" s="2">
        <v>22.059909999999999</v>
      </c>
      <c r="J14487" s="2">
        <v>15.15934</v>
      </c>
      <c r="K14487" s="2">
        <v>1.0752699999999999</v>
      </c>
      <c r="L14487" s="2">
        <v>0.91639700000000002</v>
      </c>
    </row>
    <row r="14488" spans="1:12" x14ac:dyDescent="0.2">
      <c r="A14488" s="2">
        <v>15.16004</v>
      </c>
      <c r="B14488" s="2">
        <v>80.333389999999994</v>
      </c>
      <c r="C14488" s="2">
        <v>72.255809999999997</v>
      </c>
      <c r="D14488" s="2">
        <v>86.029949999999999</v>
      </c>
      <c r="F14488" s="2">
        <v>15.15724</v>
      </c>
      <c r="G14488" s="2">
        <v>21.177050000000001</v>
      </c>
      <c r="H14488" s="2">
        <v>22.101800000000001</v>
      </c>
      <c r="J14488" s="2">
        <v>15.16004</v>
      </c>
      <c r="K14488" s="2">
        <v>1.0759289999999999</v>
      </c>
      <c r="L14488" s="2">
        <v>0.91946399999999995</v>
      </c>
    </row>
    <row r="14489" spans="1:12" x14ac:dyDescent="0.2">
      <c r="A14489" s="2">
        <v>15.160740000000001</v>
      </c>
      <c r="B14489" s="2">
        <v>80.378709999999998</v>
      </c>
      <c r="C14489" s="2">
        <v>72.175460000000001</v>
      </c>
      <c r="D14489" s="2">
        <v>86.060879999999997</v>
      </c>
      <c r="F14489" s="2">
        <v>15.15794</v>
      </c>
      <c r="G14489" s="2">
        <v>21.21931</v>
      </c>
      <c r="H14489" s="2">
        <v>22.143280000000001</v>
      </c>
      <c r="J14489" s="2">
        <v>15.160740000000001</v>
      </c>
      <c r="K14489" s="2">
        <v>1.0762309999999999</v>
      </c>
      <c r="L14489" s="2">
        <v>0.92238900000000001</v>
      </c>
    </row>
    <row r="14490" spans="1:12" x14ac:dyDescent="0.2">
      <c r="A14490" s="2">
        <v>15.161440000000001</v>
      </c>
      <c r="B14490" s="2">
        <v>80.424289999999999</v>
      </c>
      <c r="C14490" s="2">
        <v>72.094849999999994</v>
      </c>
      <c r="D14490" s="2">
        <v>86.091399999999993</v>
      </c>
      <c r="F14490" s="2">
        <v>15.15864</v>
      </c>
      <c r="G14490" s="2">
        <v>21.261220000000002</v>
      </c>
      <c r="H14490" s="2">
        <v>22.184979999999999</v>
      </c>
      <c r="J14490" s="2">
        <v>15.161440000000001</v>
      </c>
      <c r="K14490" s="2">
        <v>1.0765359999999999</v>
      </c>
      <c r="L14490" s="2">
        <v>0.92513199999999995</v>
      </c>
    </row>
    <row r="14491" spans="1:12" x14ac:dyDescent="0.2">
      <c r="A14491" s="2">
        <v>15.16215</v>
      </c>
      <c r="B14491" s="2">
        <v>80.469130000000007</v>
      </c>
      <c r="C14491" s="2">
        <v>72.015429999999995</v>
      </c>
      <c r="D14491" s="2">
        <v>86.121319999999997</v>
      </c>
      <c r="F14491" s="2">
        <v>15.15934</v>
      </c>
      <c r="G14491" s="2">
        <v>21.30348</v>
      </c>
      <c r="H14491" s="2">
        <v>22.2258</v>
      </c>
      <c r="J14491" s="2">
        <v>15.16215</v>
      </c>
      <c r="K14491" s="2">
        <v>1.0770379999999999</v>
      </c>
      <c r="L14491" s="2">
        <v>0.92810300000000001</v>
      </c>
    </row>
    <row r="14492" spans="1:12" x14ac:dyDescent="0.2">
      <c r="A14492" s="2">
        <v>15.162850000000001</v>
      </c>
      <c r="B14492" s="2">
        <v>80.5137</v>
      </c>
      <c r="C14492" s="2">
        <v>71.935789999999997</v>
      </c>
      <c r="D14492" s="2">
        <v>86.150570000000002</v>
      </c>
      <c r="F14492" s="2">
        <v>15.16004</v>
      </c>
      <c r="G14492" s="2">
        <v>21.34554</v>
      </c>
      <c r="H14492" s="2">
        <v>22.267240000000001</v>
      </c>
      <c r="J14492" s="2">
        <v>15.162850000000001</v>
      </c>
      <c r="K14492" s="2">
        <v>1.0773710000000001</v>
      </c>
      <c r="L14492" s="2">
        <v>0.930616</v>
      </c>
    </row>
    <row r="14493" spans="1:12" x14ac:dyDescent="0.2">
      <c r="A14493" s="2">
        <v>15.163550000000001</v>
      </c>
      <c r="B14493" s="2">
        <v>80.558120000000002</v>
      </c>
      <c r="C14493" s="2">
        <v>71.855609999999999</v>
      </c>
      <c r="D14493" s="2">
        <v>86.179900000000004</v>
      </c>
      <c r="F14493" s="2">
        <v>15.160740000000001</v>
      </c>
      <c r="G14493" s="2">
        <v>21.387219999999999</v>
      </c>
      <c r="H14493" s="2">
        <v>22.30827</v>
      </c>
      <c r="J14493" s="2">
        <v>15.163550000000001</v>
      </c>
      <c r="K14493" s="2">
        <v>1.0774189999999999</v>
      </c>
      <c r="L14493" s="2">
        <v>0.932979</v>
      </c>
    </row>
    <row r="14494" spans="1:12" x14ac:dyDescent="0.2">
      <c r="A14494" s="2">
        <v>15.164249999999999</v>
      </c>
      <c r="B14494" s="2">
        <v>80.602999999999994</v>
      </c>
      <c r="C14494" s="2">
        <v>71.775760000000005</v>
      </c>
      <c r="D14494" s="2">
        <v>86.209370000000007</v>
      </c>
      <c r="F14494" s="2">
        <v>15.161440000000001</v>
      </c>
      <c r="G14494" s="2">
        <v>21.42924</v>
      </c>
      <c r="H14494" s="2">
        <v>22.34826</v>
      </c>
      <c r="J14494" s="2">
        <v>15.164249999999999</v>
      </c>
      <c r="K14494" s="2">
        <v>1.077299</v>
      </c>
      <c r="L14494" s="2">
        <v>0.93519600000000003</v>
      </c>
    </row>
    <row r="14495" spans="1:12" x14ac:dyDescent="0.2">
      <c r="A14495" s="2">
        <v>15.164949999999999</v>
      </c>
      <c r="B14495" s="2">
        <v>80.646929999999998</v>
      </c>
      <c r="C14495" s="2">
        <v>71.695679999999996</v>
      </c>
      <c r="D14495" s="2">
        <v>86.237889999999993</v>
      </c>
      <c r="F14495" s="2">
        <v>15.16215</v>
      </c>
      <c r="G14495" s="2">
        <v>21.471540000000001</v>
      </c>
      <c r="H14495" s="2">
        <v>22.38578</v>
      </c>
      <c r="J14495" s="2">
        <v>15.164949999999999</v>
      </c>
      <c r="K14495" s="2">
        <v>1.0773619999999999</v>
      </c>
      <c r="L14495" s="2">
        <v>0.93764700000000001</v>
      </c>
    </row>
    <row r="14496" spans="1:12" x14ac:dyDescent="0.2">
      <c r="A14496" s="2">
        <v>15.165649999999999</v>
      </c>
      <c r="B14496" s="2">
        <v>80.691209999999998</v>
      </c>
      <c r="C14496" s="2">
        <v>71.615660000000005</v>
      </c>
      <c r="D14496" s="2">
        <v>86.266480000000001</v>
      </c>
      <c r="F14496" s="2">
        <v>15.162850000000001</v>
      </c>
      <c r="G14496" s="2">
        <v>21.51361</v>
      </c>
      <c r="H14496" s="2">
        <v>22.422899999999998</v>
      </c>
      <c r="J14496" s="2">
        <v>15.165649999999999</v>
      </c>
      <c r="K14496" s="2">
        <v>1.078379</v>
      </c>
      <c r="L14496" s="2">
        <v>0.94073499999999999</v>
      </c>
    </row>
    <row r="14497" spans="1:12" x14ac:dyDescent="0.2">
      <c r="A14497" s="2">
        <v>15.16635</v>
      </c>
      <c r="B14497" s="2">
        <v>80.735290000000006</v>
      </c>
      <c r="C14497" s="2">
        <v>71.536150000000006</v>
      </c>
      <c r="D14497" s="2">
        <v>86.294830000000005</v>
      </c>
      <c r="F14497" s="2">
        <v>15.163550000000001</v>
      </c>
      <c r="G14497" s="2">
        <v>21.55585</v>
      </c>
      <c r="H14497" s="2">
        <v>22.462199999999999</v>
      </c>
      <c r="J14497" s="2">
        <v>15.16635</v>
      </c>
      <c r="K14497" s="2">
        <v>1.0787709999999999</v>
      </c>
      <c r="L14497" s="2">
        <v>0.94373799999999997</v>
      </c>
    </row>
    <row r="14498" spans="1:12" x14ac:dyDescent="0.2">
      <c r="A14498" s="2">
        <v>15.16705</v>
      </c>
      <c r="B14498" s="2">
        <v>80.779420000000002</v>
      </c>
      <c r="C14498" s="2">
        <v>71.456710000000001</v>
      </c>
      <c r="D14498" s="2">
        <v>86.322850000000003</v>
      </c>
      <c r="F14498" s="2">
        <v>15.164249999999999</v>
      </c>
      <c r="G14498" s="2">
        <v>21.59834</v>
      </c>
      <c r="H14498" s="2">
        <v>22.503879999999999</v>
      </c>
      <c r="J14498" s="2">
        <v>15.16705</v>
      </c>
      <c r="K14498" s="2">
        <v>1.0796509999999999</v>
      </c>
      <c r="L14498" s="2">
        <v>0.94649899999999998</v>
      </c>
    </row>
    <row r="14499" spans="1:12" x14ac:dyDescent="0.2">
      <c r="A14499" s="2">
        <v>15.167759999999999</v>
      </c>
      <c r="B14499" s="2">
        <v>80.822649999999996</v>
      </c>
      <c r="C14499" s="2">
        <v>71.380390000000006</v>
      </c>
      <c r="D14499" s="2">
        <v>86.350359999999995</v>
      </c>
      <c r="F14499" s="2">
        <v>15.164949999999999</v>
      </c>
      <c r="G14499" s="2">
        <v>21.640920000000001</v>
      </c>
      <c r="H14499" s="2">
        <v>22.5457</v>
      </c>
      <c r="J14499" s="2">
        <v>15.167759999999999</v>
      </c>
      <c r="K14499" s="2">
        <v>1.0797000000000001</v>
      </c>
      <c r="L14499" s="2">
        <v>0.94925400000000004</v>
      </c>
    </row>
    <row r="14500" spans="1:12" x14ac:dyDescent="0.2">
      <c r="A14500" s="2">
        <v>15.16846</v>
      </c>
      <c r="B14500" s="2">
        <v>80.86618</v>
      </c>
      <c r="C14500" s="2">
        <v>71.309460000000001</v>
      </c>
      <c r="D14500" s="2">
        <v>86.377880000000005</v>
      </c>
      <c r="F14500" s="2">
        <v>15.165649999999999</v>
      </c>
      <c r="G14500" s="2">
        <v>21.68328</v>
      </c>
      <c r="H14500" s="2">
        <v>22.587050000000001</v>
      </c>
      <c r="J14500" s="2">
        <v>15.16846</v>
      </c>
      <c r="K14500" s="2">
        <v>1.080128</v>
      </c>
      <c r="L14500" s="2">
        <v>0.95222700000000005</v>
      </c>
    </row>
    <row r="14501" spans="1:12" x14ac:dyDescent="0.2">
      <c r="A14501" s="2">
        <v>15.16916</v>
      </c>
      <c r="B14501" s="2">
        <v>80.909679999999994</v>
      </c>
      <c r="C14501" s="2">
        <v>71.238600000000005</v>
      </c>
      <c r="D14501" s="2">
        <v>86.404719999999998</v>
      </c>
      <c r="F14501" s="2">
        <v>15.16635</v>
      </c>
      <c r="G14501" s="2">
        <v>21.72495</v>
      </c>
      <c r="H14501" s="2">
        <v>22.628579999999999</v>
      </c>
      <c r="J14501" s="2">
        <v>15.16916</v>
      </c>
      <c r="K14501" s="2">
        <v>1.081043</v>
      </c>
      <c r="L14501" s="2">
        <v>0.95467599999999997</v>
      </c>
    </row>
    <row r="14502" spans="1:12" x14ac:dyDescent="0.2">
      <c r="A14502" s="2">
        <v>15.16986</v>
      </c>
      <c r="B14502" s="2">
        <v>80.952650000000006</v>
      </c>
      <c r="C14502" s="2">
        <v>71.163120000000006</v>
      </c>
      <c r="D14502" s="2">
        <v>86.430449999999993</v>
      </c>
      <c r="F14502" s="2">
        <v>15.16705</v>
      </c>
      <c r="G14502" s="2">
        <v>21.766829999999999</v>
      </c>
      <c r="H14502" s="2">
        <v>22.66996</v>
      </c>
      <c r="J14502" s="2">
        <v>15.16986</v>
      </c>
      <c r="K14502" s="2">
        <v>1.081844</v>
      </c>
      <c r="L14502" s="2">
        <v>0.95723800000000003</v>
      </c>
    </row>
    <row r="14503" spans="1:12" x14ac:dyDescent="0.2">
      <c r="A14503" s="2">
        <v>15.17056</v>
      </c>
      <c r="B14503" s="2">
        <v>80.995940000000004</v>
      </c>
      <c r="C14503" s="2">
        <v>71.083799999999997</v>
      </c>
      <c r="D14503" s="2">
        <v>86.455960000000005</v>
      </c>
      <c r="F14503" s="2">
        <v>15.167759999999999</v>
      </c>
      <c r="G14503" s="2">
        <v>21.808759999999999</v>
      </c>
      <c r="H14503" s="2">
        <v>22.711079999999999</v>
      </c>
      <c r="J14503" s="2">
        <v>15.17056</v>
      </c>
      <c r="K14503" s="2">
        <v>1.0825119999999999</v>
      </c>
      <c r="L14503" s="2">
        <v>0.95979999999999999</v>
      </c>
    </row>
    <row r="14504" spans="1:12" x14ac:dyDescent="0.2">
      <c r="A14504" s="2">
        <v>15.17126</v>
      </c>
      <c r="B14504" s="2">
        <v>81.038849999999996</v>
      </c>
      <c r="C14504" s="2">
        <v>71.003389999999996</v>
      </c>
      <c r="D14504" s="2">
        <v>86.480069999999998</v>
      </c>
      <c r="F14504" s="2">
        <v>15.16846</v>
      </c>
      <c r="G14504" s="2">
        <v>21.8505</v>
      </c>
      <c r="H14504" s="2">
        <v>22.752020000000002</v>
      </c>
      <c r="J14504" s="2">
        <v>15.17126</v>
      </c>
      <c r="K14504" s="2">
        <v>1.083134</v>
      </c>
      <c r="L14504" s="2">
        <v>0.96215200000000001</v>
      </c>
    </row>
    <row r="14505" spans="1:12" x14ac:dyDescent="0.2">
      <c r="A14505" s="2">
        <v>15.17196</v>
      </c>
      <c r="B14505" s="2">
        <v>81.080960000000005</v>
      </c>
      <c r="C14505" s="2">
        <v>70.922579999999996</v>
      </c>
      <c r="D14505" s="2">
        <v>86.504639999999995</v>
      </c>
      <c r="F14505" s="2">
        <v>15.16916</v>
      </c>
      <c r="G14505" s="2">
        <v>21.893070000000002</v>
      </c>
      <c r="H14505" s="2">
        <v>22.79288</v>
      </c>
      <c r="J14505" s="2">
        <v>15.17196</v>
      </c>
      <c r="K14505" s="2">
        <v>1.08399</v>
      </c>
      <c r="L14505" s="2">
        <v>0.96491700000000002</v>
      </c>
    </row>
    <row r="14506" spans="1:12" x14ac:dyDescent="0.2">
      <c r="A14506" s="2">
        <v>15.17267</v>
      </c>
      <c r="B14506" s="2">
        <v>81.120419999999996</v>
      </c>
      <c r="C14506" s="2">
        <v>70.841549999999998</v>
      </c>
      <c r="D14506" s="2">
        <v>86.530230000000003</v>
      </c>
      <c r="F14506" s="2">
        <v>15.16986</v>
      </c>
      <c r="G14506" s="2">
        <v>21.935009999999998</v>
      </c>
      <c r="H14506" s="2">
        <v>22.834399999999999</v>
      </c>
      <c r="J14506" s="2">
        <v>15.17267</v>
      </c>
      <c r="K14506" s="2">
        <v>1.0845320000000001</v>
      </c>
      <c r="L14506" s="2">
        <v>0.96738800000000003</v>
      </c>
    </row>
    <row r="14507" spans="1:12" x14ac:dyDescent="0.2">
      <c r="A14507" s="2">
        <v>15.17337</v>
      </c>
      <c r="B14507" s="2">
        <v>81.157809999999998</v>
      </c>
      <c r="C14507" s="2">
        <v>70.760570000000001</v>
      </c>
      <c r="D14507" s="2">
        <v>86.555800000000005</v>
      </c>
      <c r="F14507" s="2">
        <v>15.17056</v>
      </c>
      <c r="G14507" s="2">
        <v>21.97681</v>
      </c>
      <c r="H14507" s="2">
        <v>22.876580000000001</v>
      </c>
      <c r="J14507" s="2">
        <v>15.17337</v>
      </c>
      <c r="K14507" s="2">
        <v>1.0856319999999999</v>
      </c>
      <c r="L14507" s="2">
        <v>0.97042600000000001</v>
      </c>
    </row>
    <row r="14508" spans="1:12" x14ac:dyDescent="0.2">
      <c r="A14508" s="2">
        <v>15.17407</v>
      </c>
      <c r="B14508" s="2">
        <v>81.194469999999995</v>
      </c>
      <c r="C14508" s="2">
        <v>70.680070000000001</v>
      </c>
      <c r="D14508" s="2">
        <v>86.580629999999999</v>
      </c>
      <c r="F14508" s="2">
        <v>15.17126</v>
      </c>
      <c r="G14508" s="2">
        <v>22.018129999999999</v>
      </c>
      <c r="H14508" s="2">
        <v>22.918230000000001</v>
      </c>
      <c r="J14508" s="2">
        <v>15.17407</v>
      </c>
      <c r="K14508" s="2">
        <v>1.0858380000000001</v>
      </c>
      <c r="L14508" s="2">
        <v>0.97290100000000002</v>
      </c>
    </row>
    <row r="14509" spans="1:12" x14ac:dyDescent="0.2">
      <c r="A14509" s="2">
        <v>15.174770000000001</v>
      </c>
      <c r="B14509" s="2">
        <v>81.234920000000002</v>
      </c>
      <c r="C14509" s="2">
        <v>70.599199999999996</v>
      </c>
      <c r="D14509" s="2">
        <v>86.605130000000003</v>
      </c>
      <c r="F14509" s="2">
        <v>15.17196</v>
      </c>
      <c r="G14509" s="2">
        <v>22.059909999999999</v>
      </c>
      <c r="H14509" s="2">
        <v>22.959669999999999</v>
      </c>
      <c r="J14509" s="2">
        <v>15.174770000000001</v>
      </c>
      <c r="K14509" s="2">
        <v>1.086487</v>
      </c>
      <c r="L14509" s="2">
        <v>0.97507699999999997</v>
      </c>
    </row>
    <row r="14510" spans="1:12" x14ac:dyDescent="0.2">
      <c r="A14510" s="2">
        <v>15.175470000000001</v>
      </c>
      <c r="B14510" s="2">
        <v>81.276920000000004</v>
      </c>
      <c r="C14510" s="2">
        <v>70.518190000000004</v>
      </c>
      <c r="D14510" s="2">
        <v>86.629140000000007</v>
      </c>
      <c r="F14510" s="2">
        <v>15.17267</v>
      </c>
      <c r="G14510" s="2">
        <v>22.101800000000001</v>
      </c>
      <c r="H14510" s="2">
        <v>23.00103</v>
      </c>
      <c r="J14510" s="2">
        <v>15.175470000000001</v>
      </c>
      <c r="K14510" s="2">
        <v>1.086876</v>
      </c>
      <c r="L14510" s="2">
        <v>0.97824</v>
      </c>
    </row>
    <row r="14511" spans="1:12" x14ac:dyDescent="0.2">
      <c r="A14511" s="2">
        <v>15.176170000000001</v>
      </c>
      <c r="B14511" s="2">
        <v>81.318700000000007</v>
      </c>
      <c r="C14511" s="2">
        <v>70.438069999999996</v>
      </c>
      <c r="D14511" s="2">
        <v>86.652879999999996</v>
      </c>
      <c r="F14511" s="2">
        <v>15.17337</v>
      </c>
      <c r="G14511" s="2">
        <v>22.143280000000001</v>
      </c>
      <c r="H14511" s="2">
        <v>23.04203</v>
      </c>
      <c r="J14511" s="2">
        <v>15.176170000000001</v>
      </c>
      <c r="K14511" s="2">
        <v>1.0869120000000001</v>
      </c>
      <c r="L14511" s="2">
        <v>0.98073100000000002</v>
      </c>
    </row>
    <row r="14512" spans="1:12" x14ac:dyDescent="0.2">
      <c r="A14512" s="2">
        <v>15.176869999999999</v>
      </c>
      <c r="B14512" s="2">
        <v>81.360489999999999</v>
      </c>
      <c r="C14512" s="2">
        <v>70.35848</v>
      </c>
      <c r="D14512" s="2">
        <v>86.676439999999999</v>
      </c>
      <c r="F14512" s="2">
        <v>15.17407</v>
      </c>
      <c r="G14512" s="2">
        <v>22.184979999999999</v>
      </c>
      <c r="H14512" s="2">
        <v>23.082889999999999</v>
      </c>
      <c r="J14512" s="2">
        <v>15.176869999999999</v>
      </c>
      <c r="K14512" s="2">
        <v>1.087742</v>
      </c>
      <c r="L14512" s="2">
        <v>0.983908</v>
      </c>
    </row>
    <row r="14513" spans="1:12" x14ac:dyDescent="0.2">
      <c r="A14513" s="2">
        <v>15.177580000000001</v>
      </c>
      <c r="B14513" s="2">
        <v>81.402050000000003</v>
      </c>
      <c r="C14513" s="2">
        <v>70.278580000000005</v>
      </c>
      <c r="D14513" s="2">
        <v>86.699460000000002</v>
      </c>
      <c r="F14513" s="2">
        <v>15.174770000000001</v>
      </c>
      <c r="G14513" s="2">
        <v>22.2258</v>
      </c>
      <c r="H14513" s="2">
        <v>23.123699999999999</v>
      </c>
      <c r="J14513" s="2">
        <v>15.177580000000001</v>
      </c>
      <c r="K14513" s="2">
        <v>1.0885499999999999</v>
      </c>
      <c r="L14513" s="2">
        <v>0.986622</v>
      </c>
    </row>
    <row r="14514" spans="1:12" x14ac:dyDescent="0.2">
      <c r="A14514" s="2">
        <v>15.178280000000001</v>
      </c>
      <c r="B14514" s="2">
        <v>81.443280000000001</v>
      </c>
      <c r="C14514" s="2">
        <v>70.198819999999998</v>
      </c>
      <c r="D14514" s="2">
        <v>86.722399999999993</v>
      </c>
      <c r="F14514" s="2">
        <v>15.175470000000001</v>
      </c>
      <c r="G14514" s="2">
        <v>22.267240000000001</v>
      </c>
      <c r="H14514" s="2">
        <v>23.164770000000001</v>
      </c>
      <c r="J14514" s="2">
        <v>15.178280000000001</v>
      </c>
      <c r="K14514" s="2">
        <v>1.0894410000000001</v>
      </c>
      <c r="L14514" s="2">
        <v>0.98939699999999997</v>
      </c>
    </row>
    <row r="14515" spans="1:12" x14ac:dyDescent="0.2">
      <c r="A14515" s="2">
        <v>15.178979999999999</v>
      </c>
      <c r="B14515" s="2">
        <v>81.483540000000005</v>
      </c>
      <c r="C14515" s="2">
        <v>70.119479999999996</v>
      </c>
      <c r="D14515" s="2">
        <v>86.745769999999993</v>
      </c>
      <c r="F14515" s="2">
        <v>15.176170000000001</v>
      </c>
      <c r="G14515" s="2">
        <v>22.30827</v>
      </c>
      <c r="H14515" s="2">
        <v>23.20581</v>
      </c>
      <c r="J14515" s="2">
        <v>15.178979999999999</v>
      </c>
      <c r="K14515" s="2">
        <v>1.0898969999999999</v>
      </c>
      <c r="L14515" s="2">
        <v>0.99185900000000005</v>
      </c>
    </row>
    <row r="14516" spans="1:12" x14ac:dyDescent="0.2">
      <c r="A14516" s="2">
        <v>15.179679999999999</v>
      </c>
      <c r="B14516" s="2">
        <v>81.52422</v>
      </c>
      <c r="C14516" s="2">
        <v>70.039760000000001</v>
      </c>
      <c r="D14516" s="2">
        <v>86.768389999999997</v>
      </c>
      <c r="F14516" s="2">
        <v>15.176869999999999</v>
      </c>
      <c r="G14516" s="2">
        <v>22.34826</v>
      </c>
      <c r="H14516" s="2">
        <v>23.246670000000002</v>
      </c>
      <c r="J14516" s="2">
        <v>15.179679999999999</v>
      </c>
      <c r="K14516" s="2">
        <v>1.09032</v>
      </c>
      <c r="L14516" s="2">
        <v>0.99447300000000005</v>
      </c>
    </row>
    <row r="14517" spans="1:12" x14ac:dyDescent="0.2">
      <c r="A14517" s="2">
        <v>15.18038</v>
      </c>
      <c r="B14517" s="2">
        <v>81.564269999999993</v>
      </c>
      <c r="C14517" s="2">
        <v>69.960400000000007</v>
      </c>
      <c r="D14517" s="2">
        <v>86.79034</v>
      </c>
      <c r="F14517" s="2">
        <v>15.177580000000001</v>
      </c>
      <c r="G14517" s="2">
        <v>22.38578</v>
      </c>
      <c r="H14517" s="2">
        <v>23.28706</v>
      </c>
      <c r="J14517" s="2">
        <v>15.18038</v>
      </c>
      <c r="K14517" s="2">
        <v>1.090177</v>
      </c>
      <c r="L14517" s="2">
        <v>0.99662099999999998</v>
      </c>
    </row>
    <row r="14518" spans="1:12" x14ac:dyDescent="0.2">
      <c r="A14518" s="2">
        <v>15.18108</v>
      </c>
      <c r="B14518" s="2">
        <v>81.604140000000001</v>
      </c>
      <c r="C14518" s="2">
        <v>69.881150000000005</v>
      </c>
      <c r="D14518" s="2">
        <v>86.812060000000002</v>
      </c>
      <c r="F14518" s="2">
        <v>15.178280000000001</v>
      </c>
      <c r="G14518" s="2">
        <v>22.422899999999998</v>
      </c>
      <c r="H14518" s="2">
        <v>23.32715</v>
      </c>
      <c r="J14518" s="2">
        <v>15.18108</v>
      </c>
      <c r="K14518" s="2">
        <v>1.090231</v>
      </c>
      <c r="L14518" s="2">
        <v>0.99917900000000004</v>
      </c>
    </row>
    <row r="14519" spans="1:12" x14ac:dyDescent="0.2">
      <c r="A14519" s="2">
        <v>15.18178</v>
      </c>
      <c r="B14519" s="2">
        <v>81.643519999999995</v>
      </c>
      <c r="C14519" s="2">
        <v>69.801820000000006</v>
      </c>
      <c r="D14519" s="2">
        <v>86.833370000000002</v>
      </c>
      <c r="F14519" s="2">
        <v>15.178979999999999</v>
      </c>
      <c r="G14519" s="2">
        <v>22.462199999999999</v>
      </c>
      <c r="H14519" s="2">
        <v>23.366969999999998</v>
      </c>
      <c r="J14519" s="2">
        <v>15.18178</v>
      </c>
      <c r="K14519" s="2">
        <v>1.091234</v>
      </c>
      <c r="L14519" s="2">
        <v>1.0027349999999999</v>
      </c>
    </row>
    <row r="14520" spans="1:12" x14ac:dyDescent="0.2">
      <c r="A14520" s="2">
        <v>15.18249</v>
      </c>
      <c r="B14520" s="2">
        <v>81.682400000000001</v>
      </c>
      <c r="C14520" s="2">
        <v>69.72278</v>
      </c>
      <c r="D14520" s="2">
        <v>86.853970000000004</v>
      </c>
      <c r="F14520" s="2">
        <v>15.179679999999999</v>
      </c>
      <c r="G14520" s="2">
        <v>22.503879999999999</v>
      </c>
      <c r="H14520" s="2">
        <v>23.407070000000001</v>
      </c>
      <c r="J14520" s="2">
        <v>15.18249</v>
      </c>
      <c r="K14520" s="2">
        <v>1.0917129999999999</v>
      </c>
      <c r="L14520" s="2">
        <v>1.006159</v>
      </c>
    </row>
    <row r="14521" spans="1:12" x14ac:dyDescent="0.2">
      <c r="A14521" s="2">
        <v>15.18319</v>
      </c>
      <c r="B14521" s="2">
        <v>81.721180000000004</v>
      </c>
      <c r="C14521" s="2">
        <v>69.644350000000003</v>
      </c>
      <c r="D14521" s="2">
        <v>86.874250000000004</v>
      </c>
      <c r="F14521" s="2">
        <v>15.18038</v>
      </c>
      <c r="G14521" s="2">
        <v>22.5457</v>
      </c>
      <c r="H14521" s="2">
        <v>23.447620000000001</v>
      </c>
      <c r="J14521" s="2">
        <v>15.18319</v>
      </c>
      <c r="K14521" s="2">
        <v>1.0924339999999999</v>
      </c>
      <c r="L14521" s="2">
        <v>1.0086379999999999</v>
      </c>
    </row>
    <row r="14522" spans="1:12" x14ac:dyDescent="0.2">
      <c r="A14522" s="2">
        <v>15.18389</v>
      </c>
      <c r="B14522" s="2">
        <v>81.759919999999994</v>
      </c>
      <c r="C14522" s="2">
        <v>69.566090000000003</v>
      </c>
      <c r="D14522" s="2">
        <v>86.894459999999995</v>
      </c>
      <c r="F14522" s="2">
        <v>15.18108</v>
      </c>
      <c r="G14522" s="2">
        <v>22.587050000000001</v>
      </c>
      <c r="H14522" s="2">
        <v>23.487850000000002</v>
      </c>
      <c r="J14522" s="2">
        <v>15.18389</v>
      </c>
      <c r="K14522" s="2">
        <v>1.0926400000000001</v>
      </c>
      <c r="L14522" s="2">
        <v>1.011733</v>
      </c>
    </row>
    <row r="14523" spans="1:12" x14ac:dyDescent="0.2">
      <c r="A14523" s="2">
        <v>15.18459</v>
      </c>
      <c r="B14523" s="2">
        <v>81.798569999999998</v>
      </c>
      <c r="C14523" s="2">
        <v>69.487080000000006</v>
      </c>
      <c r="D14523" s="2">
        <v>86.914169999999999</v>
      </c>
      <c r="F14523" s="2">
        <v>15.18178</v>
      </c>
      <c r="G14523" s="2">
        <v>22.628579999999999</v>
      </c>
      <c r="H14523" s="2">
        <v>23.527429999999999</v>
      </c>
      <c r="J14523" s="2">
        <v>15.18459</v>
      </c>
      <c r="K14523" s="2">
        <v>1.0934680000000001</v>
      </c>
      <c r="L14523" s="2">
        <v>1.014362</v>
      </c>
    </row>
    <row r="14524" spans="1:12" x14ac:dyDescent="0.2">
      <c r="A14524" s="2">
        <v>15.18529</v>
      </c>
      <c r="B14524" s="2">
        <v>81.836870000000005</v>
      </c>
      <c r="C14524" s="2">
        <v>69.40813</v>
      </c>
      <c r="D14524" s="2">
        <v>86.933350000000004</v>
      </c>
      <c r="F14524" s="2">
        <v>15.18249</v>
      </c>
      <c r="G14524" s="2">
        <v>22.66996</v>
      </c>
      <c r="H14524" s="2">
        <v>23.56709</v>
      </c>
      <c r="J14524" s="2">
        <v>15.18529</v>
      </c>
      <c r="K14524" s="2">
        <v>1.094276</v>
      </c>
      <c r="L14524" s="2">
        <v>1.017533</v>
      </c>
    </row>
    <row r="14525" spans="1:12" x14ac:dyDescent="0.2">
      <c r="A14525" s="2">
        <v>15.18599</v>
      </c>
      <c r="B14525" s="2">
        <v>81.87509</v>
      </c>
      <c r="C14525" s="2">
        <v>69.329089999999994</v>
      </c>
      <c r="D14525" s="2">
        <v>86.951939999999993</v>
      </c>
      <c r="F14525" s="2">
        <v>15.18319</v>
      </c>
      <c r="G14525" s="2">
        <v>22.711079999999999</v>
      </c>
      <c r="H14525" s="2">
        <v>23.607399999999998</v>
      </c>
      <c r="J14525" s="2">
        <v>15.18599</v>
      </c>
      <c r="K14525" s="2">
        <v>1.0955349999999999</v>
      </c>
      <c r="L14525" s="2">
        <v>1.0201020000000001</v>
      </c>
    </row>
    <row r="14526" spans="1:12" x14ac:dyDescent="0.2">
      <c r="A14526" s="2">
        <v>15.18669</v>
      </c>
      <c r="B14526" s="2">
        <v>81.91319</v>
      </c>
      <c r="C14526" s="2">
        <v>69.249769999999998</v>
      </c>
      <c r="D14526" s="2">
        <v>86.970179999999999</v>
      </c>
      <c r="F14526" s="2">
        <v>15.18389</v>
      </c>
      <c r="G14526" s="2">
        <v>22.752020000000002</v>
      </c>
      <c r="H14526" s="2">
        <v>23.647449999999999</v>
      </c>
      <c r="J14526" s="2">
        <v>15.18669</v>
      </c>
      <c r="K14526" s="2">
        <v>1.095739</v>
      </c>
      <c r="L14526" s="2">
        <v>1.0226820000000001</v>
      </c>
    </row>
    <row r="14527" spans="1:12" x14ac:dyDescent="0.2">
      <c r="A14527" s="2">
        <v>15.187390000000001</v>
      </c>
      <c r="B14527" s="2">
        <v>81.95044</v>
      </c>
      <c r="C14527" s="2">
        <v>69.170590000000004</v>
      </c>
      <c r="D14527" s="2">
        <v>86.988159999999993</v>
      </c>
      <c r="F14527" s="2">
        <v>15.18459</v>
      </c>
      <c r="G14527" s="2">
        <v>22.79288</v>
      </c>
      <c r="H14527" s="2">
        <v>23.686910000000001</v>
      </c>
      <c r="J14527" s="2">
        <v>15.187390000000001</v>
      </c>
      <c r="K14527" s="2">
        <v>1.0966340000000001</v>
      </c>
      <c r="L14527" s="2">
        <v>1.025169</v>
      </c>
    </row>
    <row r="14528" spans="1:12" x14ac:dyDescent="0.2">
      <c r="A14528" s="2">
        <v>15.1881</v>
      </c>
      <c r="B14528" s="2">
        <v>81.987870000000001</v>
      </c>
      <c r="C14528" s="2">
        <v>69.091309999999993</v>
      </c>
      <c r="D14528" s="2">
        <v>87.00591</v>
      </c>
      <c r="F14528" s="2">
        <v>15.18529</v>
      </c>
      <c r="G14528" s="2">
        <v>22.834399999999999</v>
      </c>
      <c r="H14528" s="2">
        <v>23.726330000000001</v>
      </c>
      <c r="J14528" s="2">
        <v>15.1881</v>
      </c>
      <c r="K14528" s="2">
        <v>1.0971139999999999</v>
      </c>
      <c r="L14528" s="2">
        <v>1.0279469999999999</v>
      </c>
    </row>
    <row r="14529" spans="1:12" x14ac:dyDescent="0.2">
      <c r="A14529" s="2">
        <v>15.188800000000001</v>
      </c>
      <c r="B14529" s="2">
        <v>82.024410000000003</v>
      </c>
      <c r="C14529" s="2">
        <v>69.011989999999997</v>
      </c>
      <c r="D14529" s="2">
        <v>87.023439999999994</v>
      </c>
      <c r="F14529" s="2">
        <v>15.18599</v>
      </c>
      <c r="G14529" s="2">
        <v>22.876580000000001</v>
      </c>
      <c r="H14529" s="2">
        <v>23.766020000000001</v>
      </c>
      <c r="J14529" s="2">
        <v>15.188800000000001</v>
      </c>
      <c r="K14529" s="2">
        <v>1.0980240000000001</v>
      </c>
      <c r="L14529" s="2">
        <v>1.0304690000000001</v>
      </c>
    </row>
    <row r="14530" spans="1:12" x14ac:dyDescent="0.2">
      <c r="A14530" s="2">
        <v>15.189500000000001</v>
      </c>
      <c r="B14530" s="2">
        <v>82.061049999999994</v>
      </c>
      <c r="C14530" s="2">
        <v>68.931920000000005</v>
      </c>
      <c r="D14530" s="2">
        <v>87.040469999999999</v>
      </c>
      <c r="F14530" s="2">
        <v>15.18669</v>
      </c>
      <c r="G14530" s="2">
        <v>22.918230000000001</v>
      </c>
      <c r="H14530" s="2">
        <v>23.806319999999999</v>
      </c>
      <c r="J14530" s="2">
        <v>15.189500000000001</v>
      </c>
      <c r="K14530" s="2">
        <v>1.099424</v>
      </c>
      <c r="L14530" s="2">
        <v>1.03393</v>
      </c>
    </row>
    <row r="14531" spans="1:12" x14ac:dyDescent="0.2">
      <c r="A14531" s="2">
        <v>15.190200000000001</v>
      </c>
      <c r="B14531" s="2">
        <v>82.098100000000002</v>
      </c>
      <c r="C14531" s="2">
        <v>68.852800000000002</v>
      </c>
      <c r="D14531" s="2">
        <v>87.056809999999999</v>
      </c>
      <c r="F14531" s="2">
        <v>15.187390000000001</v>
      </c>
      <c r="G14531" s="2">
        <v>22.959669999999999</v>
      </c>
      <c r="H14531" s="2">
        <v>23.84628</v>
      </c>
      <c r="J14531" s="2">
        <v>15.190200000000001</v>
      </c>
      <c r="K14531" s="2">
        <v>1.100344</v>
      </c>
      <c r="L14531" s="2">
        <v>1.03687</v>
      </c>
    </row>
    <row r="14532" spans="1:12" x14ac:dyDescent="0.2">
      <c r="A14532" s="2">
        <v>15.190899999999999</v>
      </c>
      <c r="B14532" s="2">
        <v>82.134219999999999</v>
      </c>
      <c r="C14532" s="2">
        <v>68.774280000000005</v>
      </c>
      <c r="D14532" s="2">
        <v>87.073149999999998</v>
      </c>
      <c r="F14532" s="2">
        <v>15.1881</v>
      </c>
      <c r="G14532" s="2">
        <v>23.00103</v>
      </c>
      <c r="H14532" s="2">
        <v>23.885400000000001</v>
      </c>
      <c r="J14532" s="2">
        <v>15.190899999999999</v>
      </c>
      <c r="K14532" s="2">
        <v>1.1006370000000001</v>
      </c>
      <c r="L14532" s="2">
        <v>1.0392939999999999</v>
      </c>
    </row>
    <row r="14533" spans="1:12" x14ac:dyDescent="0.2">
      <c r="A14533" s="2">
        <v>15.191599999999999</v>
      </c>
      <c r="B14533" s="2">
        <v>82.169790000000006</v>
      </c>
      <c r="C14533" s="2">
        <v>68.69444</v>
      </c>
      <c r="D14533" s="2">
        <v>87.089010000000002</v>
      </c>
      <c r="F14533" s="2">
        <v>15.188800000000001</v>
      </c>
      <c r="G14533" s="2">
        <v>23.04203</v>
      </c>
      <c r="H14533" s="2">
        <v>23.924340000000001</v>
      </c>
      <c r="J14533" s="2">
        <v>15.191599999999999</v>
      </c>
      <c r="K14533" s="2">
        <v>1.1011329999999999</v>
      </c>
      <c r="L14533" s="2">
        <v>1.0415190000000001</v>
      </c>
    </row>
    <row r="14534" spans="1:12" x14ac:dyDescent="0.2">
      <c r="A14534" s="2">
        <v>15.192299999999999</v>
      </c>
      <c r="B14534" s="2">
        <v>82.205609999999993</v>
      </c>
      <c r="C14534" s="2">
        <v>68.615489999999994</v>
      </c>
      <c r="D14534" s="2">
        <v>87.104839999999996</v>
      </c>
      <c r="F14534" s="2">
        <v>15.189500000000001</v>
      </c>
      <c r="G14534" s="2">
        <v>23.082889999999999</v>
      </c>
      <c r="H14534" s="2">
        <v>23.96349</v>
      </c>
      <c r="J14534" s="2">
        <v>15.192299999999999</v>
      </c>
      <c r="K14534" s="2">
        <v>1.1023229999999999</v>
      </c>
      <c r="L14534" s="2">
        <v>1.043677</v>
      </c>
    </row>
    <row r="14535" spans="1:12" x14ac:dyDescent="0.2">
      <c r="A14535" s="2">
        <v>15.193009999999999</v>
      </c>
      <c r="B14535" s="2">
        <v>82.241439999999997</v>
      </c>
      <c r="C14535" s="2">
        <v>68.535780000000003</v>
      </c>
      <c r="D14535" s="2">
        <v>87.120500000000007</v>
      </c>
      <c r="F14535" s="2">
        <v>15.190200000000001</v>
      </c>
      <c r="G14535" s="2">
        <v>23.123699999999999</v>
      </c>
      <c r="H14535" s="2">
        <v>24.002790000000001</v>
      </c>
      <c r="J14535" s="2">
        <v>15.193009999999999</v>
      </c>
      <c r="K14535" s="2">
        <v>1.1031420000000001</v>
      </c>
      <c r="L14535" s="2">
        <v>1.0464880000000001</v>
      </c>
    </row>
    <row r="14536" spans="1:12" x14ac:dyDescent="0.2">
      <c r="A14536" s="2">
        <v>15.193709999999999</v>
      </c>
      <c r="B14536" s="2">
        <v>82.276929999999993</v>
      </c>
      <c r="C14536" s="2">
        <v>68.456149999999994</v>
      </c>
      <c r="D14536" s="2">
        <v>87.136089999999996</v>
      </c>
      <c r="F14536" s="2">
        <v>15.190899999999999</v>
      </c>
      <c r="G14536" s="2">
        <v>23.164770000000001</v>
      </c>
      <c r="H14536" s="2">
        <v>24.04213</v>
      </c>
      <c r="J14536" s="2">
        <v>15.193709999999999</v>
      </c>
      <c r="K14536" s="2">
        <v>1.104023</v>
      </c>
      <c r="L14536" s="2">
        <v>1.0490120000000001</v>
      </c>
    </row>
    <row r="14537" spans="1:12" x14ac:dyDescent="0.2">
      <c r="A14537" s="2">
        <v>15.19441</v>
      </c>
      <c r="B14537" s="2">
        <v>82.311419999999998</v>
      </c>
      <c r="C14537" s="2">
        <v>68.376850000000005</v>
      </c>
      <c r="D14537" s="2">
        <v>87.151430000000005</v>
      </c>
      <c r="F14537" s="2">
        <v>15.191599999999999</v>
      </c>
      <c r="G14537" s="2">
        <v>23.20581</v>
      </c>
      <c r="H14537" s="2">
        <v>24.081199999999999</v>
      </c>
      <c r="J14537" s="2">
        <v>15.19441</v>
      </c>
      <c r="K14537" s="2">
        <v>1.1048659999999999</v>
      </c>
      <c r="L14537" s="2">
        <v>1.0518400000000001</v>
      </c>
    </row>
    <row r="14538" spans="1:12" x14ac:dyDescent="0.2">
      <c r="A14538" s="2">
        <v>15.19511</v>
      </c>
      <c r="B14538" s="2">
        <v>82.346500000000006</v>
      </c>
      <c r="C14538" s="2">
        <v>68.297579999999996</v>
      </c>
      <c r="D14538" s="2">
        <v>87.166920000000005</v>
      </c>
      <c r="F14538" s="2">
        <v>15.192299999999999</v>
      </c>
      <c r="G14538" s="2">
        <v>23.246670000000002</v>
      </c>
      <c r="H14538" s="2">
        <v>24.120080000000002</v>
      </c>
      <c r="J14538" s="2">
        <v>15.19511</v>
      </c>
      <c r="K14538" s="2">
        <v>1.10606</v>
      </c>
      <c r="L14538" s="2">
        <v>1.0541499999999999</v>
      </c>
    </row>
    <row r="14539" spans="1:12" x14ac:dyDescent="0.2">
      <c r="A14539" s="2">
        <v>15.19581</v>
      </c>
      <c r="B14539" s="2">
        <v>82.381450000000001</v>
      </c>
      <c r="C14539" s="2">
        <v>68.218369999999993</v>
      </c>
      <c r="D14539" s="2">
        <v>87.181820000000002</v>
      </c>
      <c r="F14539" s="2">
        <v>15.193009999999999</v>
      </c>
      <c r="G14539" s="2">
        <v>23.28706</v>
      </c>
      <c r="H14539" s="2">
        <v>24.15935</v>
      </c>
      <c r="J14539" s="2">
        <v>15.19581</v>
      </c>
      <c r="K14539" s="2">
        <v>1.1071169999999999</v>
      </c>
      <c r="L14539" s="2">
        <v>1.0562039999999999</v>
      </c>
    </row>
    <row r="14540" spans="1:12" x14ac:dyDescent="0.2">
      <c r="A14540" s="2">
        <v>15.19651</v>
      </c>
      <c r="B14540" s="2">
        <v>82.416049999999998</v>
      </c>
      <c r="C14540" s="2">
        <v>68.140680000000003</v>
      </c>
      <c r="D14540" s="2">
        <v>87.196809999999999</v>
      </c>
      <c r="F14540" s="2">
        <v>15.193709999999999</v>
      </c>
      <c r="G14540" s="2">
        <v>23.32715</v>
      </c>
      <c r="H14540" s="2">
        <v>24.198360000000001</v>
      </c>
      <c r="J14540" s="2">
        <v>15.19651</v>
      </c>
      <c r="K14540" s="2">
        <v>1.108093</v>
      </c>
      <c r="L14540" s="2">
        <v>1.0586089999999999</v>
      </c>
    </row>
    <row r="14541" spans="1:12" x14ac:dyDescent="0.2">
      <c r="A14541" s="2">
        <v>15.19721</v>
      </c>
      <c r="B14541" s="2">
        <v>82.450620000000001</v>
      </c>
      <c r="C14541" s="2">
        <v>68.061490000000006</v>
      </c>
      <c r="D14541" s="2">
        <v>87.211460000000002</v>
      </c>
      <c r="F14541" s="2">
        <v>15.19441</v>
      </c>
      <c r="G14541" s="2">
        <v>23.366969999999998</v>
      </c>
      <c r="H14541" s="2">
        <v>24.23725</v>
      </c>
      <c r="J14541" s="2">
        <v>15.19721</v>
      </c>
      <c r="K14541" s="2">
        <v>1.1089530000000001</v>
      </c>
      <c r="L14541" s="2">
        <v>1.061131</v>
      </c>
    </row>
    <row r="14542" spans="1:12" x14ac:dyDescent="0.2">
      <c r="A14542" s="2">
        <v>15.19792</v>
      </c>
      <c r="B14542" s="2">
        <v>82.485060000000004</v>
      </c>
      <c r="C14542" s="2">
        <v>67.983519999999999</v>
      </c>
      <c r="D14542" s="2">
        <v>87.225040000000007</v>
      </c>
      <c r="F14542" s="2">
        <v>15.19511</v>
      </c>
      <c r="G14542" s="2">
        <v>23.407070000000001</v>
      </c>
      <c r="H14542" s="2">
        <v>24.27666</v>
      </c>
      <c r="J14542" s="2">
        <v>15.19792</v>
      </c>
      <c r="K14542" s="2">
        <v>1.109812</v>
      </c>
      <c r="L14542" s="2">
        <v>1.0639179999999999</v>
      </c>
    </row>
    <row r="14543" spans="1:12" x14ac:dyDescent="0.2">
      <c r="A14543" s="2">
        <v>15.19862</v>
      </c>
      <c r="B14543" s="2">
        <v>82.519329999999997</v>
      </c>
      <c r="C14543" s="2">
        <v>67.904970000000006</v>
      </c>
      <c r="D14543" s="2">
        <v>87.23845</v>
      </c>
      <c r="F14543" s="2">
        <v>15.19581</v>
      </c>
      <c r="G14543" s="2">
        <v>23.447620000000001</v>
      </c>
      <c r="H14543" s="2">
        <v>24.31542</v>
      </c>
      <c r="J14543" s="2">
        <v>15.19862</v>
      </c>
      <c r="K14543" s="2">
        <v>1.1107750000000001</v>
      </c>
      <c r="L14543" s="2">
        <v>1.066689</v>
      </c>
    </row>
    <row r="14544" spans="1:12" x14ac:dyDescent="0.2">
      <c r="A14544" s="2">
        <v>15.19932</v>
      </c>
      <c r="B14544" s="2">
        <v>82.553250000000006</v>
      </c>
      <c r="C14544" s="2">
        <v>67.827560000000005</v>
      </c>
      <c r="D14544" s="2">
        <v>87.250919999999994</v>
      </c>
      <c r="F14544" s="2">
        <v>15.19651</v>
      </c>
      <c r="G14544" s="2">
        <v>23.487850000000002</v>
      </c>
      <c r="H14544" s="2">
        <v>24.35416</v>
      </c>
      <c r="J14544" s="2">
        <v>15.19932</v>
      </c>
      <c r="K14544" s="2">
        <v>1.112352</v>
      </c>
      <c r="L14544" s="2">
        <v>1.069447</v>
      </c>
    </row>
    <row r="14545" spans="1:12" x14ac:dyDescent="0.2">
      <c r="A14545" s="2">
        <v>15.20002</v>
      </c>
      <c r="B14545" s="2">
        <v>82.586839999999995</v>
      </c>
      <c r="C14545" s="2">
        <v>67.749830000000003</v>
      </c>
      <c r="D14545" s="2">
        <v>87.262860000000003</v>
      </c>
      <c r="F14545" s="2">
        <v>15.19721</v>
      </c>
      <c r="G14545" s="2">
        <v>23.527429999999999</v>
      </c>
      <c r="H14545" s="2">
        <v>24.392779999999998</v>
      </c>
      <c r="J14545" s="2">
        <v>15.20002</v>
      </c>
      <c r="K14545" s="2">
        <v>1.113542</v>
      </c>
      <c r="L14545" s="2">
        <v>1.0722510000000001</v>
      </c>
    </row>
    <row r="14546" spans="1:12" x14ac:dyDescent="0.2">
      <c r="A14546" s="2">
        <v>15.20072</v>
      </c>
      <c r="B14546" s="2">
        <v>82.620220000000003</v>
      </c>
      <c r="C14546" s="2">
        <v>67.673159999999996</v>
      </c>
      <c r="D14546" s="2">
        <v>87.274919999999995</v>
      </c>
      <c r="F14546" s="2">
        <v>15.19792</v>
      </c>
      <c r="G14546" s="2">
        <v>23.56709</v>
      </c>
      <c r="H14546" s="2">
        <v>24.431270000000001</v>
      </c>
      <c r="J14546" s="2">
        <v>15.20072</v>
      </c>
      <c r="K14546" s="2">
        <v>1.1145590000000001</v>
      </c>
      <c r="L14546" s="2">
        <v>1.074379</v>
      </c>
    </row>
    <row r="14547" spans="1:12" x14ac:dyDescent="0.2">
      <c r="A14547" s="2">
        <v>15.201420000000001</v>
      </c>
      <c r="B14547" s="2">
        <v>82.653790000000001</v>
      </c>
      <c r="C14547" s="2">
        <v>67.594949999999997</v>
      </c>
      <c r="D14547" s="2">
        <v>87.286510000000007</v>
      </c>
      <c r="F14547" s="2">
        <v>15.19862</v>
      </c>
      <c r="G14547" s="2">
        <v>23.607399999999998</v>
      </c>
      <c r="H14547" s="2">
        <v>24.46951</v>
      </c>
      <c r="J14547" s="2">
        <v>15.201420000000001</v>
      </c>
      <c r="K14547" s="2">
        <v>1.115726</v>
      </c>
      <c r="L14547" s="2">
        <v>1.0763990000000001</v>
      </c>
    </row>
    <row r="14548" spans="1:12" x14ac:dyDescent="0.2">
      <c r="A14548" s="2">
        <v>15.202120000000001</v>
      </c>
      <c r="B14548" s="2">
        <v>82.686840000000004</v>
      </c>
      <c r="C14548" s="2">
        <v>67.516760000000005</v>
      </c>
      <c r="D14548" s="2">
        <v>87.297439999999995</v>
      </c>
      <c r="F14548" s="2">
        <v>15.19932</v>
      </c>
      <c r="G14548" s="2">
        <v>23.647449999999999</v>
      </c>
      <c r="H14548" s="2">
        <v>24.507100000000001</v>
      </c>
      <c r="J14548" s="2">
        <v>15.202120000000001</v>
      </c>
      <c r="K14548" s="2">
        <v>1.116655</v>
      </c>
      <c r="L14548" s="2">
        <v>1.078919</v>
      </c>
    </row>
    <row r="14549" spans="1:12" x14ac:dyDescent="0.2">
      <c r="A14549" s="2">
        <v>15.202830000000001</v>
      </c>
      <c r="B14549" s="2">
        <v>82.719679999999997</v>
      </c>
      <c r="C14549" s="2">
        <v>67.439319999999995</v>
      </c>
      <c r="D14549" s="2">
        <v>87.307770000000005</v>
      </c>
      <c r="F14549" s="2">
        <v>15.20002</v>
      </c>
      <c r="G14549" s="2">
        <v>23.686910000000001</v>
      </c>
      <c r="H14549" s="2">
        <v>24.544879999999999</v>
      </c>
      <c r="J14549" s="2">
        <v>15.202830000000001</v>
      </c>
      <c r="K14549" s="2">
        <v>1.117807</v>
      </c>
      <c r="L14549" s="2">
        <v>1.0821160000000001</v>
      </c>
    </row>
    <row r="14550" spans="1:12" x14ac:dyDescent="0.2">
      <c r="A14550" s="2">
        <v>15.203530000000001</v>
      </c>
      <c r="B14550" s="2">
        <v>82.752409999999998</v>
      </c>
      <c r="C14550" s="2">
        <v>67.361779999999996</v>
      </c>
      <c r="D14550" s="2">
        <v>87.31859</v>
      </c>
      <c r="F14550" s="2">
        <v>15.20072</v>
      </c>
      <c r="G14550" s="2">
        <v>23.726330000000001</v>
      </c>
      <c r="H14550" s="2">
        <v>24.582599999999999</v>
      </c>
      <c r="J14550" s="2">
        <v>15.203530000000001</v>
      </c>
      <c r="K14550" s="2">
        <v>1.11894</v>
      </c>
      <c r="L14550" s="2">
        <v>1.0842240000000001</v>
      </c>
    </row>
    <row r="14551" spans="1:12" x14ac:dyDescent="0.2">
      <c r="A14551" s="2">
        <v>15.204230000000001</v>
      </c>
      <c r="B14551" s="2">
        <v>82.784809999999993</v>
      </c>
      <c r="C14551" s="2">
        <v>67.28407</v>
      </c>
      <c r="D14551" s="2">
        <v>87.329319999999996</v>
      </c>
      <c r="F14551" s="2">
        <v>15.201420000000001</v>
      </c>
      <c r="G14551" s="2">
        <v>23.766020000000001</v>
      </c>
      <c r="H14551" s="2">
        <v>24.61992</v>
      </c>
      <c r="J14551" s="2">
        <v>15.204230000000001</v>
      </c>
      <c r="K14551" s="2">
        <v>1.1200060000000001</v>
      </c>
      <c r="L14551" s="2">
        <v>1.0878779999999999</v>
      </c>
    </row>
    <row r="14552" spans="1:12" x14ac:dyDescent="0.2">
      <c r="A14552" s="2">
        <v>15.204929999999999</v>
      </c>
      <c r="B14552" s="2">
        <v>82.817369999999997</v>
      </c>
      <c r="C14552" s="2">
        <v>67.206249999999997</v>
      </c>
      <c r="D14552" s="2">
        <v>87.339780000000005</v>
      </c>
      <c r="F14552" s="2">
        <v>15.202120000000001</v>
      </c>
      <c r="G14552" s="2">
        <v>23.806319999999999</v>
      </c>
      <c r="H14552" s="2">
        <v>24.65727</v>
      </c>
      <c r="J14552" s="2">
        <v>15.204929999999999</v>
      </c>
      <c r="K14552" s="2">
        <v>1.1207180000000001</v>
      </c>
      <c r="L14552" s="2">
        <v>1.090665</v>
      </c>
    </row>
    <row r="14553" spans="1:12" x14ac:dyDescent="0.2">
      <c r="A14553" s="2">
        <v>15.205629999999999</v>
      </c>
      <c r="B14553" s="2">
        <v>82.849429999999998</v>
      </c>
      <c r="C14553" s="2">
        <v>67.128230000000002</v>
      </c>
      <c r="D14553" s="2">
        <v>87.350340000000003</v>
      </c>
      <c r="F14553" s="2">
        <v>15.202830000000001</v>
      </c>
      <c r="G14553" s="2">
        <v>23.84628</v>
      </c>
      <c r="H14553" s="2">
        <v>24.69462</v>
      </c>
      <c r="J14553" s="2">
        <v>15.205629999999999</v>
      </c>
      <c r="K14553" s="2">
        <v>1.1214850000000001</v>
      </c>
      <c r="L14553" s="2">
        <v>1.0933090000000001</v>
      </c>
    </row>
    <row r="14554" spans="1:12" x14ac:dyDescent="0.2">
      <c r="A14554" s="2">
        <v>15.206329999999999</v>
      </c>
      <c r="B14554" s="2">
        <v>82.881330000000005</v>
      </c>
      <c r="C14554" s="2">
        <v>67.050479999999993</v>
      </c>
      <c r="D14554" s="2">
        <v>87.359769999999997</v>
      </c>
      <c r="F14554" s="2">
        <v>15.203530000000001</v>
      </c>
      <c r="G14554" s="2">
        <v>23.885400000000001</v>
      </c>
      <c r="H14554" s="2">
        <v>24.7319</v>
      </c>
      <c r="J14554" s="2">
        <v>15.206329999999999</v>
      </c>
      <c r="K14554" s="2">
        <v>1.1226879999999999</v>
      </c>
      <c r="L14554" s="2">
        <v>1.0958619999999999</v>
      </c>
    </row>
    <row r="14555" spans="1:12" x14ac:dyDescent="0.2">
      <c r="A14555" s="2">
        <v>15.20703</v>
      </c>
      <c r="B14555" s="2">
        <v>82.913039999999995</v>
      </c>
      <c r="C14555" s="2">
        <v>66.973299999999995</v>
      </c>
      <c r="D14555" s="2">
        <v>87.367710000000002</v>
      </c>
      <c r="F14555" s="2">
        <v>15.204230000000001</v>
      </c>
      <c r="G14555" s="2">
        <v>23.924340000000001</v>
      </c>
      <c r="H14555" s="2">
        <v>24.76895</v>
      </c>
      <c r="J14555" s="2">
        <v>15.20703</v>
      </c>
      <c r="K14555" s="2">
        <v>1.1235390000000001</v>
      </c>
      <c r="L14555" s="2">
        <v>1.0982190000000001</v>
      </c>
    </row>
    <row r="14556" spans="1:12" x14ac:dyDescent="0.2">
      <c r="A14556" s="2">
        <v>15.20773</v>
      </c>
      <c r="B14556" s="2">
        <v>82.944000000000003</v>
      </c>
      <c r="C14556" s="2">
        <v>66.896240000000006</v>
      </c>
      <c r="D14556" s="2">
        <v>87.375280000000004</v>
      </c>
      <c r="F14556" s="2">
        <v>15.204929999999999</v>
      </c>
      <c r="G14556" s="2">
        <v>23.96349</v>
      </c>
      <c r="H14556" s="2">
        <v>24.805540000000001</v>
      </c>
      <c r="J14556" s="2">
        <v>15.20773</v>
      </c>
      <c r="K14556" s="2">
        <v>1.1243890000000001</v>
      </c>
      <c r="L14556" s="2">
        <v>1.1008089999999999</v>
      </c>
    </row>
    <row r="14557" spans="1:12" x14ac:dyDescent="0.2">
      <c r="A14557" s="2">
        <v>15.20844</v>
      </c>
      <c r="B14557" s="2">
        <v>82.974639999999994</v>
      </c>
      <c r="C14557" s="2">
        <v>66.819050000000004</v>
      </c>
      <c r="D14557" s="2">
        <v>87.383210000000005</v>
      </c>
      <c r="F14557" s="2">
        <v>15.205629999999999</v>
      </c>
      <c r="G14557" s="2">
        <v>24.002790000000001</v>
      </c>
      <c r="H14557" s="2">
        <v>24.841999999999999</v>
      </c>
      <c r="J14557" s="2">
        <v>15.20844</v>
      </c>
      <c r="K14557" s="2">
        <v>1.12487</v>
      </c>
      <c r="L14557" s="2">
        <v>1.1036980000000001</v>
      </c>
    </row>
    <row r="14558" spans="1:12" x14ac:dyDescent="0.2">
      <c r="A14558" s="2">
        <v>15.20914</v>
      </c>
      <c r="B14558" s="2">
        <v>83.005359999999996</v>
      </c>
      <c r="C14558" s="2">
        <v>66.742509999999996</v>
      </c>
      <c r="D14558" s="2">
        <v>87.391329999999996</v>
      </c>
      <c r="F14558" s="2">
        <v>15.206329999999999</v>
      </c>
      <c r="G14558" s="2">
        <v>24.04213</v>
      </c>
      <c r="H14558" s="2">
        <v>24.877800000000001</v>
      </c>
      <c r="J14558" s="2">
        <v>15.20914</v>
      </c>
      <c r="K14558" s="2">
        <v>1.1264909999999999</v>
      </c>
      <c r="L14558" s="2">
        <v>1.1056349999999999</v>
      </c>
    </row>
    <row r="14559" spans="1:12" x14ac:dyDescent="0.2">
      <c r="A14559" s="2">
        <v>15.20984</v>
      </c>
      <c r="B14559" s="2">
        <v>83.035719999999998</v>
      </c>
      <c r="C14559" s="2">
        <v>66.666049999999998</v>
      </c>
      <c r="D14559" s="2">
        <v>87.399569999999997</v>
      </c>
      <c r="F14559" s="2">
        <v>15.20703</v>
      </c>
      <c r="G14559" s="2">
        <v>24.081199999999999</v>
      </c>
      <c r="H14559" s="2">
        <v>24.91113</v>
      </c>
      <c r="J14559" s="2">
        <v>15.20984</v>
      </c>
      <c r="K14559" s="2">
        <v>1.127313</v>
      </c>
      <c r="L14559" s="2">
        <v>1.1084320000000001</v>
      </c>
    </row>
    <row r="14560" spans="1:12" x14ac:dyDescent="0.2">
      <c r="A14560" s="2">
        <v>15.21054</v>
      </c>
      <c r="B14560" s="2">
        <v>83.065870000000004</v>
      </c>
      <c r="C14560" s="2">
        <v>66.589410000000001</v>
      </c>
      <c r="D14560" s="2">
        <v>87.408169999999998</v>
      </c>
      <c r="F14560" s="2">
        <v>15.20773</v>
      </c>
      <c r="G14560" s="2">
        <v>24.120080000000002</v>
      </c>
      <c r="H14560" s="2">
        <v>24.943380000000001</v>
      </c>
      <c r="J14560" s="2">
        <v>15.21054</v>
      </c>
      <c r="K14560" s="2">
        <v>1.1286769999999999</v>
      </c>
      <c r="L14560" s="2">
        <v>1.1108130000000001</v>
      </c>
    </row>
    <row r="14561" spans="1:12" x14ac:dyDescent="0.2">
      <c r="A14561" s="2">
        <v>15.21124</v>
      </c>
      <c r="B14561" s="2">
        <v>83.096130000000002</v>
      </c>
      <c r="C14561" s="2">
        <v>66.512370000000004</v>
      </c>
      <c r="D14561" s="2">
        <v>87.415819999999997</v>
      </c>
      <c r="F14561" s="2">
        <v>15.20844</v>
      </c>
      <c r="G14561" s="2">
        <v>24.15935</v>
      </c>
      <c r="H14561" s="2">
        <v>24.976959999999998</v>
      </c>
      <c r="J14561" s="2">
        <v>15.21124</v>
      </c>
      <c r="K14561" s="2">
        <v>1.129696</v>
      </c>
      <c r="L14561" s="2">
        <v>1.113785</v>
      </c>
    </row>
    <row r="14562" spans="1:12" x14ac:dyDescent="0.2">
      <c r="A14562" s="2">
        <v>15.21194</v>
      </c>
      <c r="B14562" s="2">
        <v>83.125839999999997</v>
      </c>
      <c r="C14562" s="2">
        <v>66.435410000000005</v>
      </c>
      <c r="D14562" s="2">
        <v>87.423330000000007</v>
      </c>
      <c r="F14562" s="2">
        <v>15.20914</v>
      </c>
      <c r="G14562" s="2">
        <v>24.198360000000001</v>
      </c>
      <c r="H14562" s="2">
        <v>25.01277</v>
      </c>
      <c r="J14562" s="2">
        <v>15.21194</v>
      </c>
      <c r="K14562" s="2">
        <v>1.130817</v>
      </c>
      <c r="L14562" s="2">
        <v>1.1163620000000001</v>
      </c>
    </row>
    <row r="14563" spans="1:12" x14ac:dyDescent="0.2">
      <c r="A14563" s="2">
        <v>15.21264</v>
      </c>
      <c r="B14563" s="2">
        <v>83.154939999999996</v>
      </c>
      <c r="C14563" s="2">
        <v>66.358800000000002</v>
      </c>
      <c r="D14563" s="2">
        <v>87.431269999999998</v>
      </c>
      <c r="F14563" s="2">
        <v>15.20984</v>
      </c>
      <c r="G14563" s="2">
        <v>24.23725</v>
      </c>
      <c r="H14563" s="2">
        <v>25.049019999999999</v>
      </c>
      <c r="J14563" s="2">
        <v>15.21264</v>
      </c>
      <c r="K14563" s="2">
        <v>1.1320399999999999</v>
      </c>
      <c r="L14563" s="2">
        <v>1.1194090000000001</v>
      </c>
    </row>
    <row r="14564" spans="1:12" x14ac:dyDescent="0.2">
      <c r="A14564" s="2">
        <v>15.21335</v>
      </c>
      <c r="B14564" s="2">
        <v>83.184280000000001</v>
      </c>
      <c r="C14564" s="2">
        <v>66.281819999999996</v>
      </c>
      <c r="D14564" s="2">
        <v>87.437960000000004</v>
      </c>
      <c r="F14564" s="2">
        <v>15.21054</v>
      </c>
      <c r="G14564" s="2">
        <v>24.27666</v>
      </c>
      <c r="H14564" s="2">
        <v>25.084820000000001</v>
      </c>
      <c r="J14564" s="2">
        <v>15.21335</v>
      </c>
      <c r="K14564" s="2">
        <v>1.133205</v>
      </c>
      <c r="L14564" s="2">
        <v>1.122223</v>
      </c>
    </row>
    <row r="14565" spans="1:12" x14ac:dyDescent="0.2">
      <c r="A14565" s="2">
        <v>15.21405</v>
      </c>
      <c r="B14565" s="2">
        <v>83.213229999999996</v>
      </c>
      <c r="C14565" s="2">
        <v>66.204809999999995</v>
      </c>
      <c r="D14565" s="2">
        <v>87.443709999999996</v>
      </c>
      <c r="F14565" s="2">
        <v>15.21124</v>
      </c>
      <c r="G14565" s="2">
        <v>24.31542</v>
      </c>
      <c r="H14565" s="2">
        <v>25.120460000000001</v>
      </c>
      <c r="J14565" s="2">
        <v>15.21405</v>
      </c>
      <c r="K14565" s="2">
        <v>1.1342639999999999</v>
      </c>
      <c r="L14565" s="2">
        <v>1.124984</v>
      </c>
    </row>
    <row r="14566" spans="1:12" x14ac:dyDescent="0.2">
      <c r="A14566" s="2">
        <v>15.21475</v>
      </c>
      <c r="B14566" s="2">
        <v>83.242069999999998</v>
      </c>
      <c r="C14566" s="2">
        <v>66.12791</v>
      </c>
      <c r="D14566" s="2">
        <v>87.449219999999997</v>
      </c>
      <c r="F14566" s="2">
        <v>15.21194</v>
      </c>
      <c r="G14566" s="2">
        <v>24.35416</v>
      </c>
      <c r="H14566" s="2">
        <v>25.155999999999999</v>
      </c>
      <c r="J14566" s="2">
        <v>15.21475</v>
      </c>
      <c r="K14566" s="2">
        <v>1.135294</v>
      </c>
      <c r="L14566" s="2">
        <v>1.127149</v>
      </c>
    </row>
    <row r="14567" spans="1:12" x14ac:dyDescent="0.2">
      <c r="A14567" s="2">
        <v>15.215450000000001</v>
      </c>
      <c r="B14567" s="2">
        <v>83.270830000000004</v>
      </c>
      <c r="C14567" s="2">
        <v>66.050740000000005</v>
      </c>
      <c r="D14567" s="2">
        <v>87.454909999999998</v>
      </c>
      <c r="F14567" s="2">
        <v>15.21264</v>
      </c>
      <c r="G14567" s="2">
        <v>24.392779999999998</v>
      </c>
      <c r="H14567" s="2">
        <v>25.192029999999999</v>
      </c>
      <c r="J14567" s="2">
        <v>15.215450000000001</v>
      </c>
      <c r="K14567" s="2">
        <v>1.136946</v>
      </c>
      <c r="L14567" s="2">
        <v>1.129583</v>
      </c>
    </row>
    <row r="14568" spans="1:12" x14ac:dyDescent="0.2">
      <c r="A14568" s="2">
        <v>15.216150000000001</v>
      </c>
      <c r="B14568" s="2">
        <v>83.298720000000003</v>
      </c>
      <c r="C14568" s="2">
        <v>65.973889999999997</v>
      </c>
      <c r="D14568" s="2">
        <v>87.460269999999994</v>
      </c>
      <c r="F14568" s="2">
        <v>15.21335</v>
      </c>
      <c r="G14568" s="2">
        <v>24.431270000000001</v>
      </c>
      <c r="H14568" s="2">
        <v>25.228010000000001</v>
      </c>
      <c r="J14568" s="2">
        <v>15.216150000000001</v>
      </c>
      <c r="K14568" s="2">
        <v>1.138601</v>
      </c>
      <c r="L14568" s="2">
        <v>1.13191</v>
      </c>
    </row>
    <row r="14569" spans="1:12" x14ac:dyDescent="0.2">
      <c r="A14569" s="2">
        <v>15.216850000000001</v>
      </c>
      <c r="B14569" s="2">
        <v>83.326400000000007</v>
      </c>
      <c r="C14569" s="2">
        <v>65.90052</v>
      </c>
      <c r="D14569" s="2">
        <v>87.464979999999997</v>
      </c>
      <c r="F14569" s="2">
        <v>15.21405</v>
      </c>
      <c r="G14569" s="2">
        <v>24.46951</v>
      </c>
      <c r="H14569" s="2">
        <v>25.264050000000001</v>
      </c>
      <c r="J14569" s="2">
        <v>15.216850000000001</v>
      </c>
      <c r="K14569" s="2">
        <v>1.1394629999999999</v>
      </c>
      <c r="L14569" s="2">
        <v>1.1340460000000001</v>
      </c>
    </row>
    <row r="14570" spans="1:12" x14ac:dyDescent="0.2">
      <c r="A14570" s="2">
        <v>15.217549999999999</v>
      </c>
      <c r="B14570" s="2">
        <v>83.353939999999994</v>
      </c>
      <c r="C14570" s="2">
        <v>65.831729999999993</v>
      </c>
      <c r="D14570" s="2">
        <v>87.470089999999999</v>
      </c>
      <c r="F14570" s="2">
        <v>15.21475</v>
      </c>
      <c r="G14570" s="2">
        <v>24.507100000000001</v>
      </c>
      <c r="H14570" s="2">
        <v>25.29973</v>
      </c>
      <c r="J14570" s="2">
        <v>15.217549999999999</v>
      </c>
      <c r="K14570" s="2">
        <v>1.14036</v>
      </c>
      <c r="L14570" s="2">
        <v>1.136544</v>
      </c>
    </row>
    <row r="14571" spans="1:12" x14ac:dyDescent="0.2">
      <c r="A14571" s="2">
        <v>15.218260000000001</v>
      </c>
      <c r="B14571" s="2">
        <v>83.38158</v>
      </c>
      <c r="C14571" s="2">
        <v>65.764160000000004</v>
      </c>
      <c r="D14571" s="2">
        <v>87.47475</v>
      </c>
      <c r="F14571" s="2">
        <v>15.215450000000001</v>
      </c>
      <c r="G14571" s="2">
        <v>24.544879999999999</v>
      </c>
      <c r="H14571" s="2">
        <v>25.334669999999999</v>
      </c>
      <c r="J14571" s="2">
        <v>15.218260000000001</v>
      </c>
      <c r="K14571" s="2">
        <v>1.1415439999999999</v>
      </c>
      <c r="L14571" s="2">
        <v>1.1387240000000001</v>
      </c>
    </row>
    <row r="14572" spans="1:12" x14ac:dyDescent="0.2">
      <c r="A14572" s="2">
        <v>15.218959999999999</v>
      </c>
      <c r="B14572" s="2">
        <v>83.408540000000002</v>
      </c>
      <c r="C14572" s="2">
        <v>65.691990000000004</v>
      </c>
      <c r="D14572" s="2">
        <v>87.478620000000006</v>
      </c>
      <c r="F14572" s="2">
        <v>15.216150000000001</v>
      </c>
      <c r="G14572" s="2">
        <v>24.582599999999999</v>
      </c>
      <c r="H14572" s="2">
        <v>25.369679999999999</v>
      </c>
      <c r="J14572" s="2">
        <v>15.218959999999999</v>
      </c>
      <c r="K14572" s="2">
        <v>1.14303</v>
      </c>
      <c r="L14572" s="2">
        <v>1.1405320000000001</v>
      </c>
    </row>
    <row r="14573" spans="1:12" x14ac:dyDescent="0.2">
      <c r="A14573" s="2">
        <v>15.219659999999999</v>
      </c>
      <c r="B14573" s="2">
        <v>83.435010000000005</v>
      </c>
      <c r="C14573" s="2">
        <v>65.616460000000004</v>
      </c>
      <c r="D14573" s="2">
        <v>87.482129999999998</v>
      </c>
      <c r="F14573" s="2">
        <v>15.216850000000001</v>
      </c>
      <c r="G14573" s="2">
        <v>24.61992</v>
      </c>
      <c r="H14573" s="2">
        <v>25.40485</v>
      </c>
      <c r="J14573" s="2">
        <v>15.219659999999999</v>
      </c>
      <c r="K14573" s="2">
        <v>1.1445160000000001</v>
      </c>
      <c r="L14573" s="2">
        <v>1.142496</v>
      </c>
    </row>
    <row r="14574" spans="1:12" x14ac:dyDescent="0.2">
      <c r="A14574" s="2">
        <v>15.220359999999999</v>
      </c>
      <c r="B14574" s="2">
        <v>83.461320000000001</v>
      </c>
      <c r="C14574" s="2">
        <v>65.540530000000004</v>
      </c>
      <c r="D14574" s="2">
        <v>87.485050000000001</v>
      </c>
      <c r="F14574" s="2">
        <v>15.217549999999999</v>
      </c>
      <c r="G14574" s="2">
        <v>24.65727</v>
      </c>
      <c r="H14574" s="2">
        <v>25.439910000000001</v>
      </c>
      <c r="J14574" s="2">
        <v>15.220359999999999</v>
      </c>
      <c r="K14574" s="2">
        <v>1.145696</v>
      </c>
      <c r="L14574" s="2">
        <v>1.144568</v>
      </c>
    </row>
    <row r="14575" spans="1:12" x14ac:dyDescent="0.2">
      <c r="A14575" s="2">
        <v>15.22106</v>
      </c>
      <c r="B14575" s="2">
        <v>83.487629999999996</v>
      </c>
      <c r="C14575" s="2">
        <v>65.465450000000004</v>
      </c>
      <c r="D14575" s="2">
        <v>87.487930000000006</v>
      </c>
      <c r="F14575" s="2">
        <v>15.218260000000001</v>
      </c>
      <c r="G14575" s="2">
        <v>24.69462</v>
      </c>
      <c r="H14575" s="2">
        <v>25.474599999999999</v>
      </c>
      <c r="J14575" s="2">
        <v>15.22106</v>
      </c>
      <c r="K14575" s="2">
        <v>1.1461870000000001</v>
      </c>
      <c r="L14575" s="2">
        <v>1.1474530000000001</v>
      </c>
    </row>
    <row r="14576" spans="1:12" x14ac:dyDescent="0.2">
      <c r="A14576" s="2">
        <v>15.22176</v>
      </c>
      <c r="B14576" s="2">
        <v>83.514309999999995</v>
      </c>
      <c r="C14576" s="2">
        <v>65.389679999999998</v>
      </c>
      <c r="D14576" s="2">
        <v>87.490390000000005</v>
      </c>
      <c r="F14576" s="2">
        <v>15.218959999999999</v>
      </c>
      <c r="G14576" s="2">
        <v>24.7319</v>
      </c>
      <c r="H14576" s="2">
        <v>25.509229999999999</v>
      </c>
      <c r="J14576" s="2">
        <v>15.22176</v>
      </c>
      <c r="K14576" s="2">
        <v>1.1470720000000001</v>
      </c>
      <c r="L14576" s="2">
        <v>1.1500699999999999</v>
      </c>
    </row>
    <row r="14577" spans="1:12" x14ac:dyDescent="0.2">
      <c r="A14577" s="2">
        <v>15.22246</v>
      </c>
      <c r="B14577" s="2">
        <v>83.540589999999995</v>
      </c>
      <c r="C14577" s="2">
        <v>65.31456</v>
      </c>
      <c r="D14577" s="2">
        <v>87.492360000000005</v>
      </c>
      <c r="F14577" s="2">
        <v>15.219659999999999</v>
      </c>
      <c r="G14577" s="2">
        <v>24.76895</v>
      </c>
      <c r="H14577" s="2">
        <v>25.543869999999998</v>
      </c>
      <c r="J14577" s="2">
        <v>15.22246</v>
      </c>
      <c r="K14577" s="2">
        <v>1.1488069999999999</v>
      </c>
      <c r="L14577" s="2">
        <v>1.1525300000000001</v>
      </c>
    </row>
    <row r="14578" spans="1:12" x14ac:dyDescent="0.2">
      <c r="A14578" s="2">
        <v>15.22317</v>
      </c>
      <c r="B14578" s="2">
        <v>83.566590000000005</v>
      </c>
      <c r="C14578" s="2">
        <v>65.23921</v>
      </c>
      <c r="D14578" s="2">
        <v>87.493520000000004</v>
      </c>
      <c r="F14578" s="2">
        <v>15.220359999999999</v>
      </c>
      <c r="G14578" s="2">
        <v>24.805540000000001</v>
      </c>
      <c r="H14578" s="2">
        <v>25.578289999999999</v>
      </c>
      <c r="J14578" s="2">
        <v>15.22317</v>
      </c>
      <c r="K14578" s="2">
        <v>1.1502650000000001</v>
      </c>
      <c r="L14578" s="2">
        <v>1.1545110000000001</v>
      </c>
    </row>
    <row r="14579" spans="1:12" x14ac:dyDescent="0.2">
      <c r="A14579" s="2">
        <v>15.22387</v>
      </c>
      <c r="B14579" s="2">
        <v>83.592500000000001</v>
      </c>
      <c r="C14579" s="2">
        <v>65.163849999999996</v>
      </c>
      <c r="D14579" s="2">
        <v>87.495869999999996</v>
      </c>
      <c r="F14579" s="2">
        <v>15.22106</v>
      </c>
      <c r="G14579" s="2">
        <v>24.841999999999999</v>
      </c>
      <c r="H14579" s="2">
        <v>25.612400000000001</v>
      </c>
      <c r="J14579" s="2">
        <v>15.22387</v>
      </c>
      <c r="K14579" s="2">
        <v>1.1515770000000001</v>
      </c>
      <c r="L14579" s="2">
        <v>1.158031</v>
      </c>
    </row>
    <row r="14580" spans="1:12" x14ac:dyDescent="0.2">
      <c r="A14580" s="2">
        <v>15.22457</v>
      </c>
      <c r="B14580" s="2">
        <v>83.617980000000003</v>
      </c>
      <c r="C14580" s="2">
        <v>65.088859999999997</v>
      </c>
      <c r="D14580" s="2">
        <v>87.497500000000002</v>
      </c>
      <c r="F14580" s="2">
        <v>15.22176</v>
      </c>
      <c r="G14580" s="2">
        <v>24.877800000000001</v>
      </c>
      <c r="H14580" s="2">
        <v>25.64629</v>
      </c>
      <c r="J14580" s="2">
        <v>15.22457</v>
      </c>
      <c r="K14580" s="2">
        <v>1.153046</v>
      </c>
      <c r="L14580" s="2">
        <v>1.1603060000000001</v>
      </c>
    </row>
    <row r="14581" spans="1:12" x14ac:dyDescent="0.2">
      <c r="A14581" s="2">
        <v>15.22527</v>
      </c>
      <c r="B14581" s="2">
        <v>83.643159999999995</v>
      </c>
      <c r="C14581" s="2">
        <v>65.013549999999995</v>
      </c>
      <c r="D14581" s="2">
        <v>87.499020000000002</v>
      </c>
      <c r="F14581" s="2">
        <v>15.22246</v>
      </c>
      <c r="G14581" s="2">
        <v>24.91113</v>
      </c>
      <c r="H14581" s="2">
        <v>25.680150000000001</v>
      </c>
      <c r="J14581" s="2">
        <v>15.22527</v>
      </c>
      <c r="K14581" s="2">
        <v>1.154156</v>
      </c>
      <c r="L14581" s="2">
        <v>1.1625000000000001</v>
      </c>
    </row>
    <row r="14582" spans="1:12" x14ac:dyDescent="0.2">
      <c r="A14582" s="2">
        <v>15.22597</v>
      </c>
      <c r="B14582" s="2">
        <v>83.666960000000003</v>
      </c>
      <c r="C14582" s="2">
        <v>64.937579999999997</v>
      </c>
      <c r="D14582" s="2">
        <v>87.50009</v>
      </c>
      <c r="F14582" s="2">
        <v>15.22317</v>
      </c>
      <c r="G14582" s="2">
        <v>24.943380000000001</v>
      </c>
      <c r="H14582" s="2">
        <v>25.714279999999999</v>
      </c>
      <c r="J14582" s="2">
        <v>15.22597</v>
      </c>
      <c r="K14582" s="2">
        <v>1.1556390000000001</v>
      </c>
      <c r="L14582" s="2">
        <v>1.1655470000000001</v>
      </c>
    </row>
    <row r="14583" spans="1:12" x14ac:dyDescent="0.2">
      <c r="A14583" s="2">
        <v>15.22667</v>
      </c>
      <c r="B14583" s="2">
        <v>83.68947</v>
      </c>
      <c r="C14583" s="2">
        <v>64.862729999999999</v>
      </c>
      <c r="D14583" s="2">
        <v>87.501310000000004</v>
      </c>
      <c r="F14583" s="2">
        <v>15.22387</v>
      </c>
      <c r="G14583" s="2">
        <v>24.976959999999998</v>
      </c>
      <c r="H14583" s="2">
        <v>25.74832</v>
      </c>
      <c r="J14583" s="2">
        <v>15.22667</v>
      </c>
      <c r="K14583" s="2">
        <v>1.1570199999999999</v>
      </c>
      <c r="L14583" s="2">
        <v>1.1677630000000001</v>
      </c>
    </row>
    <row r="14584" spans="1:12" x14ac:dyDescent="0.2">
      <c r="A14584" s="2">
        <v>15.227370000000001</v>
      </c>
      <c r="B14584" s="2">
        <v>83.711789999999993</v>
      </c>
      <c r="C14584" s="2">
        <v>64.786479999999997</v>
      </c>
      <c r="D14584" s="2">
        <v>87.502560000000003</v>
      </c>
      <c r="F14584" s="2">
        <v>15.22457</v>
      </c>
      <c r="G14584" s="2">
        <v>25.01277</v>
      </c>
      <c r="H14584" s="2">
        <v>25.782080000000001</v>
      </c>
      <c r="J14584" s="2">
        <v>15.227370000000001</v>
      </c>
      <c r="K14584" s="2">
        <v>1.1582809999999999</v>
      </c>
      <c r="L14584" s="2">
        <v>1.1706399999999999</v>
      </c>
    </row>
    <row r="14585" spans="1:12" x14ac:dyDescent="0.2">
      <c r="A14585" s="2">
        <v>15.228070000000001</v>
      </c>
      <c r="B14585" s="2">
        <v>83.734960000000001</v>
      </c>
      <c r="C14585" s="2">
        <v>64.711259999999996</v>
      </c>
      <c r="D14585" s="2">
        <v>87.503140000000002</v>
      </c>
      <c r="F14585" s="2">
        <v>15.22527</v>
      </c>
      <c r="G14585" s="2">
        <v>25.049019999999999</v>
      </c>
      <c r="H14585" s="2">
        <v>25.815329999999999</v>
      </c>
      <c r="J14585" s="2">
        <v>15.228070000000001</v>
      </c>
      <c r="K14585" s="2">
        <v>1.1591910000000001</v>
      </c>
      <c r="L14585" s="2">
        <v>1.1732659999999999</v>
      </c>
    </row>
    <row r="14586" spans="1:12" x14ac:dyDescent="0.2">
      <c r="A14586" s="2">
        <v>15.22878</v>
      </c>
      <c r="B14586" s="2">
        <v>83.758960000000002</v>
      </c>
      <c r="C14586" s="2">
        <v>64.635480000000001</v>
      </c>
      <c r="D14586" s="2">
        <v>87.502960000000002</v>
      </c>
      <c r="F14586" s="2">
        <v>15.22597</v>
      </c>
      <c r="G14586" s="2">
        <v>25.084820000000001</v>
      </c>
      <c r="H14586" s="2">
        <v>25.84845</v>
      </c>
      <c r="J14586" s="2">
        <v>15.22878</v>
      </c>
      <c r="K14586" s="2">
        <v>1.1604380000000001</v>
      </c>
      <c r="L14586" s="2">
        <v>1.175942</v>
      </c>
    </row>
    <row r="14587" spans="1:12" x14ac:dyDescent="0.2">
      <c r="A14587" s="2">
        <v>15.229480000000001</v>
      </c>
      <c r="B14587" s="2">
        <v>83.782899999999998</v>
      </c>
      <c r="C14587" s="2">
        <v>64.560130000000001</v>
      </c>
      <c r="D14587" s="2">
        <v>87.502440000000007</v>
      </c>
      <c r="F14587" s="2">
        <v>15.22667</v>
      </c>
      <c r="G14587" s="2">
        <v>25.120460000000001</v>
      </c>
      <c r="H14587" s="2">
        <v>25.881440000000001</v>
      </c>
      <c r="J14587" s="2">
        <v>15.229480000000001</v>
      </c>
      <c r="K14587" s="2">
        <v>1.162075</v>
      </c>
      <c r="L14587" s="2">
        <v>1.17797</v>
      </c>
    </row>
    <row r="14588" spans="1:12" x14ac:dyDescent="0.2">
      <c r="A14588" s="2">
        <v>15.230180000000001</v>
      </c>
      <c r="B14588" s="2">
        <v>83.806169999999995</v>
      </c>
      <c r="C14588" s="2">
        <v>64.483800000000002</v>
      </c>
      <c r="D14588" s="2">
        <v>87.501649999999998</v>
      </c>
      <c r="F14588" s="2">
        <v>15.227370000000001</v>
      </c>
      <c r="G14588" s="2">
        <v>25.155999999999999</v>
      </c>
      <c r="H14588" s="2">
        <v>25.914580000000001</v>
      </c>
      <c r="J14588" s="2">
        <v>15.230180000000001</v>
      </c>
      <c r="K14588" s="2">
        <v>1.162882</v>
      </c>
      <c r="L14588" s="2">
        <v>1.1808179999999999</v>
      </c>
    </row>
    <row r="14589" spans="1:12" x14ac:dyDescent="0.2">
      <c r="A14589" s="2">
        <v>15.230880000000001</v>
      </c>
      <c r="B14589" s="2">
        <v>83.82938</v>
      </c>
      <c r="C14589" s="2">
        <v>64.407380000000003</v>
      </c>
      <c r="D14589" s="2">
        <v>87.500919999999994</v>
      </c>
      <c r="F14589" s="2">
        <v>15.228070000000001</v>
      </c>
      <c r="G14589" s="2">
        <v>25.192029999999999</v>
      </c>
      <c r="H14589" s="2">
        <v>25.94754</v>
      </c>
      <c r="J14589" s="2">
        <v>15.230880000000001</v>
      </c>
      <c r="K14589" s="2">
        <v>1.164299</v>
      </c>
      <c r="L14589" s="2">
        <v>1.1836329999999999</v>
      </c>
    </row>
    <row r="14590" spans="1:12" x14ac:dyDescent="0.2">
      <c r="A14590" s="2">
        <v>15.231579999999999</v>
      </c>
      <c r="B14590" s="2">
        <v>83.85284</v>
      </c>
      <c r="C14590" s="2">
        <v>64.331490000000002</v>
      </c>
      <c r="D14590" s="2">
        <v>87.498930000000001</v>
      </c>
      <c r="F14590" s="2">
        <v>15.22878</v>
      </c>
      <c r="G14590" s="2">
        <v>25.228010000000001</v>
      </c>
      <c r="H14590" s="2">
        <v>25.980309999999999</v>
      </c>
      <c r="J14590" s="2">
        <v>15.231579999999999</v>
      </c>
      <c r="K14590" s="2">
        <v>1.16571</v>
      </c>
      <c r="L14590" s="2">
        <v>1.1864079999999999</v>
      </c>
    </row>
    <row r="14591" spans="1:12" x14ac:dyDescent="0.2">
      <c r="A14591" s="2">
        <v>15.232279999999999</v>
      </c>
      <c r="B14591" s="2">
        <v>83.876559999999998</v>
      </c>
      <c r="C14591" s="2">
        <v>64.256039999999999</v>
      </c>
      <c r="D14591" s="2">
        <v>87.49727</v>
      </c>
      <c r="F14591" s="2">
        <v>15.229480000000001</v>
      </c>
      <c r="G14591" s="2">
        <v>25.264050000000001</v>
      </c>
      <c r="H14591" s="2">
        <v>26.013369999999998</v>
      </c>
      <c r="J14591" s="2">
        <v>15.232279999999999</v>
      </c>
      <c r="K14591" s="2">
        <v>1.1673009999999999</v>
      </c>
      <c r="L14591" s="2">
        <v>1.189486</v>
      </c>
    </row>
    <row r="14592" spans="1:12" x14ac:dyDescent="0.2">
      <c r="A14592" s="2">
        <v>15.23298</v>
      </c>
      <c r="B14592" s="2">
        <v>83.89958</v>
      </c>
      <c r="C14592" s="2">
        <v>64.180070000000001</v>
      </c>
      <c r="D14592" s="2">
        <v>87.495540000000005</v>
      </c>
      <c r="F14592" s="2">
        <v>15.230180000000001</v>
      </c>
      <c r="G14592" s="2">
        <v>25.29973</v>
      </c>
      <c r="H14592" s="2">
        <v>26.04618</v>
      </c>
      <c r="J14592" s="2">
        <v>15.23298</v>
      </c>
      <c r="K14592" s="2">
        <v>1.1689719999999999</v>
      </c>
      <c r="L14592" s="2">
        <v>1.1913720000000001</v>
      </c>
    </row>
    <row r="14593" spans="1:12" x14ac:dyDescent="0.2">
      <c r="A14593" s="2">
        <v>15.233689999999999</v>
      </c>
      <c r="B14593" s="2">
        <v>83.921620000000004</v>
      </c>
      <c r="C14593" s="2">
        <v>64.104190000000003</v>
      </c>
      <c r="D14593" s="2">
        <v>87.493939999999995</v>
      </c>
      <c r="F14593" s="2">
        <v>15.230880000000001</v>
      </c>
      <c r="G14593" s="2">
        <v>25.334669999999999</v>
      </c>
      <c r="H14593" s="2">
        <v>26.07893</v>
      </c>
      <c r="J14593" s="2">
        <v>15.233689999999999</v>
      </c>
      <c r="K14593" s="2">
        <v>1.170641</v>
      </c>
      <c r="L14593" s="2">
        <v>1.194118</v>
      </c>
    </row>
    <row r="14594" spans="1:12" x14ac:dyDescent="0.2">
      <c r="A14594" s="2">
        <v>15.234389999999999</v>
      </c>
      <c r="B14594" s="2">
        <v>83.943190000000001</v>
      </c>
      <c r="C14594" s="2">
        <v>64.027950000000004</v>
      </c>
      <c r="D14594" s="2">
        <v>87.492109999999997</v>
      </c>
      <c r="F14594" s="2">
        <v>15.231579999999999</v>
      </c>
      <c r="G14594" s="2">
        <v>25.369679999999999</v>
      </c>
      <c r="H14594" s="2">
        <v>26.111630000000002</v>
      </c>
      <c r="J14594" s="2">
        <v>15.234389999999999</v>
      </c>
      <c r="K14594" s="2">
        <v>1.1715199999999999</v>
      </c>
      <c r="L14594" s="2">
        <v>1.196922</v>
      </c>
    </row>
    <row r="14595" spans="1:12" x14ac:dyDescent="0.2">
      <c r="A14595" s="2">
        <v>15.23509</v>
      </c>
      <c r="B14595" s="2">
        <v>83.96481</v>
      </c>
      <c r="C14595" s="2">
        <v>63.951030000000003</v>
      </c>
      <c r="D14595" s="2">
        <v>87.489779999999996</v>
      </c>
      <c r="F14595" s="2">
        <v>15.232279999999999</v>
      </c>
      <c r="G14595" s="2">
        <v>25.40485</v>
      </c>
      <c r="H14595" s="2">
        <v>26.144030000000001</v>
      </c>
      <c r="J14595" s="2">
        <v>15.23509</v>
      </c>
      <c r="K14595" s="2">
        <v>1.172741</v>
      </c>
      <c r="L14595" s="2">
        <v>1.1999299999999999</v>
      </c>
    </row>
    <row r="14596" spans="1:12" x14ac:dyDescent="0.2">
      <c r="A14596" s="2">
        <v>15.23579</v>
      </c>
      <c r="B14596" s="2">
        <v>83.986239999999995</v>
      </c>
      <c r="C14596" s="2">
        <v>63.875160000000001</v>
      </c>
      <c r="D14596" s="2">
        <v>87.486620000000002</v>
      </c>
      <c r="F14596" s="2">
        <v>15.23298</v>
      </c>
      <c r="G14596" s="2">
        <v>25.439910000000001</v>
      </c>
      <c r="H14596" s="2">
        <v>26.176310000000001</v>
      </c>
      <c r="J14596" s="2">
        <v>15.23579</v>
      </c>
      <c r="K14596" s="2">
        <v>1.173651</v>
      </c>
      <c r="L14596" s="2">
        <v>1.2027540000000001</v>
      </c>
    </row>
    <row r="14597" spans="1:12" x14ac:dyDescent="0.2">
      <c r="A14597" s="2">
        <v>15.23649</v>
      </c>
      <c r="B14597" s="2">
        <v>84.007320000000007</v>
      </c>
      <c r="C14597" s="2">
        <v>63.79956</v>
      </c>
      <c r="D14597" s="2">
        <v>87.483149999999995</v>
      </c>
      <c r="F14597" s="2">
        <v>15.233689999999999</v>
      </c>
      <c r="G14597" s="2">
        <v>25.474599999999999</v>
      </c>
      <c r="H14597" s="2">
        <v>26.2087</v>
      </c>
      <c r="J14597" s="2">
        <v>15.23649</v>
      </c>
      <c r="K14597" s="2">
        <v>1.1746080000000001</v>
      </c>
      <c r="L14597" s="2">
        <v>1.2059260000000001</v>
      </c>
    </row>
    <row r="14598" spans="1:12" x14ac:dyDescent="0.2">
      <c r="A14598" s="2">
        <v>15.23719</v>
      </c>
      <c r="B14598" s="2">
        <v>84.028459999999995</v>
      </c>
      <c r="C14598" s="2">
        <v>63.723990000000001</v>
      </c>
      <c r="D14598" s="2">
        <v>87.48039</v>
      </c>
      <c r="F14598" s="2">
        <v>15.234389999999999</v>
      </c>
      <c r="G14598" s="2">
        <v>25.509229999999999</v>
      </c>
      <c r="H14598" s="2">
        <v>26.241160000000001</v>
      </c>
      <c r="J14598" s="2">
        <v>15.23719</v>
      </c>
      <c r="K14598" s="2">
        <v>1.1763479999999999</v>
      </c>
      <c r="L14598" s="2">
        <v>1.2082660000000001</v>
      </c>
    </row>
    <row r="14599" spans="1:12" x14ac:dyDescent="0.2">
      <c r="A14599" s="2">
        <v>15.23789</v>
      </c>
      <c r="B14599" s="2">
        <v>84.049769999999995</v>
      </c>
      <c r="C14599" s="2">
        <v>63.648359999999997</v>
      </c>
      <c r="D14599" s="2">
        <v>87.477230000000006</v>
      </c>
      <c r="F14599" s="2">
        <v>15.23509</v>
      </c>
      <c r="G14599" s="2">
        <v>25.543869999999998</v>
      </c>
      <c r="H14599" s="2">
        <v>26.273510000000002</v>
      </c>
      <c r="J14599" s="2">
        <v>15.23789</v>
      </c>
      <c r="K14599" s="2">
        <v>1.17814</v>
      </c>
      <c r="L14599" s="2">
        <v>1.21078</v>
      </c>
    </row>
    <row r="14600" spans="1:12" x14ac:dyDescent="0.2">
      <c r="A14600" s="2">
        <v>15.2386</v>
      </c>
      <c r="B14600" s="2">
        <v>84.070210000000003</v>
      </c>
      <c r="C14600" s="2">
        <v>63.572769999999998</v>
      </c>
      <c r="D14600" s="2">
        <v>87.473299999999995</v>
      </c>
      <c r="F14600" s="2">
        <v>15.23579</v>
      </c>
      <c r="G14600" s="2">
        <v>25.578289999999999</v>
      </c>
      <c r="H14600" s="2">
        <v>26.305990000000001</v>
      </c>
      <c r="J14600" s="2">
        <v>15.2386</v>
      </c>
      <c r="K14600" s="2">
        <v>1.180275</v>
      </c>
      <c r="L14600" s="2">
        <v>1.2135260000000001</v>
      </c>
    </row>
    <row r="14601" spans="1:12" x14ac:dyDescent="0.2">
      <c r="A14601" s="2">
        <v>15.2393</v>
      </c>
      <c r="B14601" s="2">
        <v>84.090850000000003</v>
      </c>
      <c r="C14601" s="2">
        <v>63.497720000000001</v>
      </c>
      <c r="D14601" s="2">
        <v>87.468959999999996</v>
      </c>
      <c r="F14601" s="2">
        <v>15.23649</v>
      </c>
      <c r="G14601" s="2">
        <v>25.612400000000001</v>
      </c>
      <c r="H14601" s="2">
        <v>26.33839</v>
      </c>
      <c r="J14601" s="2">
        <v>15.2393</v>
      </c>
      <c r="K14601" s="2">
        <v>1.181656</v>
      </c>
      <c r="L14601" s="2">
        <v>1.215465</v>
      </c>
    </row>
    <row r="14602" spans="1:12" x14ac:dyDescent="0.2">
      <c r="A14602" s="2">
        <v>15.24</v>
      </c>
      <c r="B14602" s="2">
        <v>84.111360000000005</v>
      </c>
      <c r="C14602" s="2">
        <v>63.422190000000001</v>
      </c>
      <c r="D14602" s="2">
        <v>87.464259999999996</v>
      </c>
      <c r="F14602" s="2">
        <v>15.23719</v>
      </c>
      <c r="G14602" s="2">
        <v>25.64629</v>
      </c>
      <c r="H14602" s="2">
        <v>26.37096</v>
      </c>
      <c r="J14602" s="2">
        <v>15.24</v>
      </c>
      <c r="K14602" s="2">
        <v>1.1834180000000001</v>
      </c>
      <c r="L14602" s="2">
        <v>1.217876</v>
      </c>
    </row>
    <row r="14603" spans="1:12" x14ac:dyDescent="0.2">
      <c r="A14603" s="2">
        <v>15.2407</v>
      </c>
      <c r="B14603" s="2">
        <v>84.131699999999995</v>
      </c>
      <c r="C14603" s="2">
        <v>63.346649999999997</v>
      </c>
      <c r="D14603" s="2">
        <v>87.459440000000001</v>
      </c>
      <c r="F14603" s="2">
        <v>15.23789</v>
      </c>
      <c r="G14603" s="2">
        <v>25.680150000000001</v>
      </c>
      <c r="H14603" s="2">
        <v>26.403680000000001</v>
      </c>
      <c r="J14603" s="2">
        <v>15.2407</v>
      </c>
      <c r="K14603" s="2">
        <v>1.1850240000000001</v>
      </c>
      <c r="L14603" s="2">
        <v>1.2215259999999999</v>
      </c>
    </row>
    <row r="14604" spans="1:12" x14ac:dyDescent="0.2">
      <c r="A14604" s="2">
        <v>15.241400000000001</v>
      </c>
      <c r="B14604" s="2">
        <v>84.151319999999998</v>
      </c>
      <c r="C14604" s="2">
        <v>63.270879999999998</v>
      </c>
      <c r="D14604" s="2">
        <v>87.454160000000002</v>
      </c>
      <c r="F14604" s="2">
        <v>15.2386</v>
      </c>
      <c r="G14604" s="2">
        <v>25.714279999999999</v>
      </c>
      <c r="H14604" s="2">
        <v>26.436060000000001</v>
      </c>
      <c r="J14604" s="2">
        <v>15.241400000000001</v>
      </c>
      <c r="K14604" s="2">
        <v>1.187063</v>
      </c>
      <c r="L14604" s="2">
        <v>1.224596</v>
      </c>
    </row>
    <row r="14605" spans="1:12" x14ac:dyDescent="0.2">
      <c r="A14605" s="2">
        <v>15.242100000000001</v>
      </c>
      <c r="B14605" s="2">
        <v>84.171009999999995</v>
      </c>
      <c r="C14605" s="2">
        <v>63.195610000000002</v>
      </c>
      <c r="D14605" s="2">
        <v>87.448490000000007</v>
      </c>
      <c r="F14605" s="2">
        <v>15.2393</v>
      </c>
      <c r="G14605" s="2">
        <v>25.74832</v>
      </c>
      <c r="H14605" s="2">
        <v>26.468219999999999</v>
      </c>
      <c r="J14605" s="2">
        <v>15.242100000000001</v>
      </c>
      <c r="K14605" s="2">
        <v>1.18903</v>
      </c>
      <c r="L14605" s="2">
        <v>1.227571</v>
      </c>
    </row>
    <row r="14606" spans="1:12" x14ac:dyDescent="0.2">
      <c r="A14606" s="2">
        <v>15.242800000000001</v>
      </c>
      <c r="B14606" s="2">
        <v>84.190539999999999</v>
      </c>
      <c r="C14606" s="2">
        <v>63.120089999999998</v>
      </c>
      <c r="D14606" s="2">
        <v>87.442570000000003</v>
      </c>
      <c r="F14606" s="2">
        <v>15.24</v>
      </c>
      <c r="G14606" s="2">
        <v>25.782080000000001</v>
      </c>
      <c r="H14606" s="2">
        <v>26.50028</v>
      </c>
      <c r="J14606" s="2">
        <v>15.242800000000001</v>
      </c>
      <c r="K14606" s="2">
        <v>1.190912</v>
      </c>
      <c r="L14606" s="2">
        <v>1.2304280000000001</v>
      </c>
    </row>
    <row r="14607" spans="1:12" x14ac:dyDescent="0.2">
      <c r="A14607" s="2">
        <v>15.243510000000001</v>
      </c>
      <c r="B14607" s="2">
        <v>84.209779999999995</v>
      </c>
      <c r="C14607" s="2">
        <v>63.044379999999997</v>
      </c>
      <c r="D14607" s="2">
        <v>87.436490000000006</v>
      </c>
      <c r="F14607" s="2">
        <v>15.2407</v>
      </c>
      <c r="G14607" s="2">
        <v>25.815329999999999</v>
      </c>
      <c r="H14607" s="2">
        <v>26.532389999999999</v>
      </c>
      <c r="J14607" s="2">
        <v>15.243510000000001</v>
      </c>
      <c r="K14607" s="2">
        <v>1.1929240000000001</v>
      </c>
      <c r="L14607" s="2">
        <v>1.232702</v>
      </c>
    </row>
    <row r="14608" spans="1:12" x14ac:dyDescent="0.2">
      <c r="A14608" s="2">
        <v>15.244210000000001</v>
      </c>
      <c r="B14608" s="2">
        <v>84.228819999999999</v>
      </c>
      <c r="C14608" s="2">
        <v>62.968179999999997</v>
      </c>
      <c r="D14608" s="2">
        <v>87.430160000000001</v>
      </c>
      <c r="F14608" s="2">
        <v>15.241400000000001</v>
      </c>
      <c r="G14608" s="2">
        <v>25.84845</v>
      </c>
      <c r="H14608" s="2">
        <v>26.564579999999999</v>
      </c>
      <c r="J14608" s="2">
        <v>15.244210000000001</v>
      </c>
      <c r="K14608" s="2">
        <v>1.193867</v>
      </c>
      <c r="L14608" s="2">
        <v>1.2356450000000001</v>
      </c>
    </row>
    <row r="14609" spans="1:12" x14ac:dyDescent="0.2">
      <c r="A14609" s="2">
        <v>15.244910000000001</v>
      </c>
      <c r="B14609" s="2">
        <v>84.247500000000002</v>
      </c>
      <c r="C14609" s="2">
        <v>62.892290000000003</v>
      </c>
      <c r="D14609" s="2">
        <v>87.423169999999999</v>
      </c>
      <c r="F14609" s="2">
        <v>15.242100000000001</v>
      </c>
      <c r="G14609" s="2">
        <v>25.881440000000001</v>
      </c>
      <c r="H14609" s="2">
        <v>26.596810000000001</v>
      </c>
      <c r="J14609" s="2">
        <v>15.244910000000001</v>
      </c>
      <c r="K14609" s="2">
        <v>1.195854</v>
      </c>
      <c r="L14609" s="2">
        <v>1.2386509999999999</v>
      </c>
    </row>
    <row r="14610" spans="1:12" x14ac:dyDescent="0.2">
      <c r="A14610" s="2">
        <v>15.245609999999999</v>
      </c>
      <c r="B14610" s="2">
        <v>84.2654</v>
      </c>
      <c r="C14610" s="2">
        <v>62.816429999999997</v>
      </c>
      <c r="D14610" s="2">
        <v>87.415850000000006</v>
      </c>
      <c r="F14610" s="2">
        <v>15.242800000000001</v>
      </c>
      <c r="G14610" s="2">
        <v>25.914580000000001</v>
      </c>
      <c r="H14610" s="2">
        <v>26.629010000000001</v>
      </c>
      <c r="J14610" s="2">
        <v>15.245609999999999</v>
      </c>
      <c r="K14610" s="2">
        <v>1.1979329999999999</v>
      </c>
      <c r="L14610" s="2">
        <v>1.2418579999999999</v>
      </c>
    </row>
    <row r="14611" spans="1:12" x14ac:dyDescent="0.2">
      <c r="A14611" s="2">
        <v>15.246309999999999</v>
      </c>
      <c r="B14611" s="2">
        <v>84.283249999999995</v>
      </c>
      <c r="C14611" s="2">
        <v>62.741230000000002</v>
      </c>
      <c r="D14611" s="2">
        <v>87.408360000000002</v>
      </c>
      <c r="F14611" s="2">
        <v>15.243510000000001</v>
      </c>
      <c r="G14611" s="2">
        <v>25.94754</v>
      </c>
      <c r="H14611" s="2">
        <v>26.660959999999999</v>
      </c>
      <c r="J14611" s="2">
        <v>15.246309999999999</v>
      </c>
      <c r="K14611" s="2">
        <v>1.2000409999999999</v>
      </c>
      <c r="L14611" s="2">
        <v>1.244553</v>
      </c>
    </row>
    <row r="14612" spans="1:12" x14ac:dyDescent="0.2">
      <c r="A14612" s="2">
        <v>15.24701</v>
      </c>
      <c r="B14612" s="2">
        <v>84.301209999999998</v>
      </c>
      <c r="C14612" s="2">
        <v>62.666330000000002</v>
      </c>
      <c r="D14612" s="2">
        <v>87.400620000000004</v>
      </c>
      <c r="F14612" s="2">
        <v>15.244210000000001</v>
      </c>
      <c r="G14612" s="2">
        <v>25.980309999999999</v>
      </c>
      <c r="H14612" s="2">
        <v>26.692640000000001</v>
      </c>
      <c r="J14612" s="2">
        <v>15.24701</v>
      </c>
      <c r="K14612" s="2">
        <v>1.2012419999999999</v>
      </c>
      <c r="L14612" s="2">
        <v>1.2471810000000001</v>
      </c>
    </row>
    <row r="14613" spans="1:12" x14ac:dyDescent="0.2">
      <c r="A14613" s="2">
        <v>15.24771</v>
      </c>
      <c r="B14613" s="2">
        <v>84.319460000000007</v>
      </c>
      <c r="C14613" s="2">
        <v>62.590629999999997</v>
      </c>
      <c r="D14613" s="2">
        <v>87.392899999999997</v>
      </c>
      <c r="F14613" s="2">
        <v>15.244910000000001</v>
      </c>
      <c r="G14613" s="2">
        <v>26.013369999999998</v>
      </c>
      <c r="H14613" s="2">
        <v>26.724170000000001</v>
      </c>
      <c r="J14613" s="2">
        <v>15.24771</v>
      </c>
      <c r="K14613" s="2">
        <v>1.2023980000000001</v>
      </c>
      <c r="L14613" s="2">
        <v>1.249968</v>
      </c>
    </row>
    <row r="14614" spans="1:12" x14ac:dyDescent="0.2">
      <c r="A14614" s="2">
        <v>15.24841</v>
      </c>
      <c r="B14614" s="2">
        <v>84.33708</v>
      </c>
      <c r="C14614" s="2">
        <v>62.51493</v>
      </c>
      <c r="D14614" s="2">
        <v>87.384420000000006</v>
      </c>
      <c r="F14614" s="2">
        <v>15.245609999999999</v>
      </c>
      <c r="G14614" s="2">
        <v>26.04618</v>
      </c>
      <c r="H14614" s="2">
        <v>26.75563</v>
      </c>
      <c r="J14614" s="2">
        <v>15.24841</v>
      </c>
      <c r="K14614" s="2">
        <v>1.2038310000000001</v>
      </c>
      <c r="L14614" s="2">
        <v>1.252931</v>
      </c>
    </row>
    <row r="14615" spans="1:12" x14ac:dyDescent="0.2">
      <c r="A14615" s="2">
        <v>15.24912</v>
      </c>
      <c r="B14615" s="2">
        <v>84.354920000000007</v>
      </c>
      <c r="C14615" s="2">
        <v>62.439190000000004</v>
      </c>
      <c r="D14615" s="2">
        <v>87.376300000000001</v>
      </c>
      <c r="F14615" s="2">
        <v>15.246309999999999</v>
      </c>
      <c r="G14615" s="2">
        <v>26.07893</v>
      </c>
      <c r="H14615" s="2">
        <v>26.787099999999999</v>
      </c>
      <c r="J14615" s="2">
        <v>15.24912</v>
      </c>
      <c r="K14615" s="2">
        <v>1.2054499999999999</v>
      </c>
      <c r="L14615" s="2">
        <v>1.2557309999999999</v>
      </c>
    </row>
    <row r="14616" spans="1:12" x14ac:dyDescent="0.2">
      <c r="A14616" s="2">
        <v>15.24982</v>
      </c>
      <c r="B14616" s="2">
        <v>84.372590000000002</v>
      </c>
      <c r="C14616" s="2">
        <v>62.36374</v>
      </c>
      <c r="D14616" s="2">
        <v>87.367810000000006</v>
      </c>
      <c r="F14616" s="2">
        <v>15.24701</v>
      </c>
      <c r="G14616" s="2">
        <v>26.111630000000002</v>
      </c>
      <c r="H14616" s="2">
        <v>26.818639999999998</v>
      </c>
      <c r="J14616" s="2">
        <v>15.24982</v>
      </c>
      <c r="K14616" s="2">
        <v>1.207443</v>
      </c>
      <c r="L14616" s="2">
        <v>1.258569</v>
      </c>
    </row>
    <row r="14617" spans="1:12" x14ac:dyDescent="0.2">
      <c r="A14617" s="2">
        <v>15.25052</v>
      </c>
      <c r="B14617" s="2">
        <v>84.389250000000004</v>
      </c>
      <c r="C14617" s="2">
        <v>62.288690000000003</v>
      </c>
      <c r="D14617" s="2">
        <v>87.358919999999998</v>
      </c>
      <c r="F14617" s="2">
        <v>15.24771</v>
      </c>
      <c r="G14617" s="2">
        <v>26.144030000000001</v>
      </c>
      <c r="H14617" s="2">
        <v>26.849789999999999</v>
      </c>
      <c r="J14617" s="2">
        <v>15.25052</v>
      </c>
      <c r="K14617" s="2">
        <v>1.2092020000000001</v>
      </c>
      <c r="L14617" s="2">
        <v>1.2612840000000001</v>
      </c>
    </row>
    <row r="14618" spans="1:12" x14ac:dyDescent="0.2">
      <c r="A14618" s="2">
        <v>15.25122</v>
      </c>
      <c r="B14618" s="2">
        <v>84.405699999999996</v>
      </c>
      <c r="C14618" s="2">
        <v>62.213940000000001</v>
      </c>
      <c r="D14618" s="2">
        <v>87.349850000000004</v>
      </c>
      <c r="F14618" s="2">
        <v>15.24841</v>
      </c>
      <c r="G14618" s="2">
        <v>26.176310000000001</v>
      </c>
      <c r="H14618" s="2">
        <v>26.88064</v>
      </c>
      <c r="J14618" s="2">
        <v>15.25122</v>
      </c>
      <c r="K14618" s="2">
        <v>1.2107349999999999</v>
      </c>
      <c r="L14618" s="2">
        <v>1.2642770000000001</v>
      </c>
    </row>
    <row r="14619" spans="1:12" x14ac:dyDescent="0.2">
      <c r="A14619" s="2">
        <v>15.25192</v>
      </c>
      <c r="B14619" s="2">
        <v>84.422409999999999</v>
      </c>
      <c r="C14619" s="2">
        <v>62.139339999999997</v>
      </c>
      <c r="D14619" s="2">
        <v>87.340500000000006</v>
      </c>
      <c r="F14619" s="2">
        <v>15.24912</v>
      </c>
      <c r="G14619" s="2">
        <v>26.2087</v>
      </c>
      <c r="H14619" s="2">
        <v>26.911190000000001</v>
      </c>
      <c r="J14619" s="2">
        <v>15.25192</v>
      </c>
      <c r="K14619" s="2">
        <v>1.21241</v>
      </c>
      <c r="L14619" s="2">
        <v>1.2672270000000001</v>
      </c>
    </row>
    <row r="14620" spans="1:12" x14ac:dyDescent="0.2">
      <c r="A14620" s="2">
        <v>15.25262</v>
      </c>
      <c r="B14620" s="2">
        <v>84.43871</v>
      </c>
      <c r="C14620" s="2">
        <v>62.064100000000003</v>
      </c>
      <c r="D14620" s="2">
        <v>87.330110000000005</v>
      </c>
      <c r="F14620" s="2">
        <v>15.24982</v>
      </c>
      <c r="G14620" s="2">
        <v>26.241160000000001</v>
      </c>
      <c r="H14620" s="2">
        <v>26.942150000000002</v>
      </c>
      <c r="J14620" s="2">
        <v>15.25262</v>
      </c>
      <c r="K14620" s="2">
        <v>1.2141679999999999</v>
      </c>
      <c r="L14620" s="2">
        <v>1.2697080000000001</v>
      </c>
    </row>
    <row r="14621" spans="1:12" x14ac:dyDescent="0.2">
      <c r="A14621" s="2">
        <v>15.25332</v>
      </c>
      <c r="B14621" s="2">
        <v>84.454499999999996</v>
      </c>
      <c r="C14621" s="2">
        <v>61.989339999999999</v>
      </c>
      <c r="D14621" s="2">
        <v>87.320210000000003</v>
      </c>
      <c r="F14621" s="2">
        <v>15.25052</v>
      </c>
      <c r="G14621" s="2">
        <v>26.273510000000002</v>
      </c>
      <c r="H14621" s="2">
        <v>26.973140000000001</v>
      </c>
      <c r="J14621" s="2">
        <v>15.25332</v>
      </c>
      <c r="K14621" s="2">
        <v>1.215946</v>
      </c>
      <c r="L14621" s="2">
        <v>1.273045</v>
      </c>
    </row>
    <row r="14622" spans="1:12" x14ac:dyDescent="0.2">
      <c r="A14622" s="2">
        <v>15.25403</v>
      </c>
      <c r="B14622" s="2">
        <v>84.470089999999999</v>
      </c>
      <c r="C14622" s="2">
        <v>61.914749999999998</v>
      </c>
      <c r="D14622" s="2">
        <v>87.309420000000003</v>
      </c>
      <c r="F14622" s="2">
        <v>15.25122</v>
      </c>
      <c r="G14622" s="2">
        <v>26.305990000000001</v>
      </c>
      <c r="H14622" s="2">
        <v>27.00348</v>
      </c>
      <c r="J14622" s="2">
        <v>15.25403</v>
      </c>
      <c r="K14622" s="2">
        <v>1.2180059999999999</v>
      </c>
      <c r="L14622" s="2">
        <v>1.275525</v>
      </c>
    </row>
    <row r="14623" spans="1:12" x14ac:dyDescent="0.2">
      <c r="A14623" s="2">
        <v>15.25473</v>
      </c>
      <c r="B14623" s="2">
        <v>84.485569999999996</v>
      </c>
      <c r="C14623" s="2">
        <v>61.839840000000002</v>
      </c>
      <c r="D14623" s="2">
        <v>87.299679999999995</v>
      </c>
      <c r="F14623" s="2">
        <v>15.25192</v>
      </c>
      <c r="G14623" s="2">
        <v>26.33839</v>
      </c>
      <c r="H14623" s="2">
        <v>27.032319999999999</v>
      </c>
      <c r="J14623" s="2">
        <v>15.25473</v>
      </c>
      <c r="K14623" s="2">
        <v>1.219265</v>
      </c>
      <c r="L14623" s="2">
        <v>1.278081</v>
      </c>
    </row>
    <row r="14624" spans="1:12" x14ac:dyDescent="0.2">
      <c r="A14624" s="2">
        <v>15.25543</v>
      </c>
      <c r="B14624" s="2">
        <v>84.500460000000004</v>
      </c>
      <c r="C14624" s="2">
        <v>61.764919999999996</v>
      </c>
      <c r="D14624" s="2">
        <v>87.288669999999996</v>
      </c>
      <c r="F14624" s="2">
        <v>15.25262</v>
      </c>
      <c r="G14624" s="2">
        <v>26.37096</v>
      </c>
      <c r="H14624" s="2">
        <v>27.059660000000001</v>
      </c>
      <c r="J14624" s="2">
        <v>15.25543</v>
      </c>
      <c r="K14624" s="2">
        <v>1.221155</v>
      </c>
      <c r="L14624" s="2">
        <v>1.2811079999999999</v>
      </c>
    </row>
    <row r="14625" spans="1:12" x14ac:dyDescent="0.2">
      <c r="A14625" s="2">
        <v>15.256130000000001</v>
      </c>
      <c r="B14625" s="2">
        <v>84.515320000000003</v>
      </c>
      <c r="C14625" s="2">
        <v>61.690109999999997</v>
      </c>
      <c r="D14625" s="2">
        <v>87.278319999999994</v>
      </c>
      <c r="F14625" s="2">
        <v>15.25332</v>
      </c>
      <c r="G14625" s="2">
        <v>26.403680000000001</v>
      </c>
      <c r="H14625" s="2">
        <v>27.087240000000001</v>
      </c>
      <c r="J14625" s="2">
        <v>15.256130000000001</v>
      </c>
      <c r="K14625" s="2">
        <v>1.22343</v>
      </c>
      <c r="L14625" s="2">
        <v>1.2838560000000001</v>
      </c>
    </row>
    <row r="14626" spans="1:12" x14ac:dyDescent="0.2">
      <c r="A14626" s="2">
        <v>15.256830000000001</v>
      </c>
      <c r="B14626" s="2">
        <v>84.529920000000004</v>
      </c>
      <c r="C14626" s="2">
        <v>61.615000000000002</v>
      </c>
      <c r="D14626" s="2">
        <v>87.268770000000004</v>
      </c>
      <c r="F14626" s="2">
        <v>15.25403</v>
      </c>
      <c r="G14626" s="2">
        <v>26.436060000000001</v>
      </c>
      <c r="H14626" s="2">
        <v>27.116479999999999</v>
      </c>
      <c r="J14626" s="2">
        <v>15.256830000000001</v>
      </c>
      <c r="K14626" s="2">
        <v>1.2257709999999999</v>
      </c>
      <c r="L14626" s="2">
        <v>1.2864679999999999</v>
      </c>
    </row>
    <row r="14627" spans="1:12" x14ac:dyDescent="0.2">
      <c r="A14627" s="2">
        <v>15.257529999999999</v>
      </c>
      <c r="B14627" s="2">
        <v>84.544250000000005</v>
      </c>
      <c r="C14627" s="2">
        <v>61.54007</v>
      </c>
      <c r="D14627" s="2">
        <v>87.258790000000005</v>
      </c>
      <c r="F14627" s="2">
        <v>15.25473</v>
      </c>
      <c r="G14627" s="2">
        <v>26.468219999999999</v>
      </c>
      <c r="H14627" s="2">
        <v>27.146889999999999</v>
      </c>
      <c r="J14627" s="2">
        <v>15.257529999999999</v>
      </c>
      <c r="K14627" s="2">
        <v>1.227379</v>
      </c>
      <c r="L14627" s="2">
        <v>1.289388</v>
      </c>
    </row>
    <row r="14628" spans="1:12" x14ac:dyDescent="0.2">
      <c r="A14628" s="2">
        <v>15.258229999999999</v>
      </c>
      <c r="B14628" s="2">
        <v>84.55838</v>
      </c>
      <c r="C14628" s="2">
        <v>61.46557</v>
      </c>
      <c r="D14628" s="2">
        <v>87.247529999999998</v>
      </c>
      <c r="F14628" s="2">
        <v>15.25543</v>
      </c>
      <c r="G14628" s="2">
        <v>26.50028</v>
      </c>
      <c r="H14628" s="2">
        <v>27.177119999999999</v>
      </c>
      <c r="J14628" s="2">
        <v>15.258229999999999</v>
      </c>
      <c r="K14628" s="2">
        <v>1.2296260000000001</v>
      </c>
      <c r="L14628" s="2">
        <v>1.292665</v>
      </c>
    </row>
    <row r="14629" spans="1:12" x14ac:dyDescent="0.2">
      <c r="A14629" s="2">
        <v>15.258940000000001</v>
      </c>
      <c r="B14629" s="2">
        <v>84.572159999999997</v>
      </c>
      <c r="C14629" s="2">
        <v>61.390949999999997</v>
      </c>
      <c r="D14629" s="2">
        <v>87.234710000000007</v>
      </c>
      <c r="F14629" s="2">
        <v>15.256130000000001</v>
      </c>
      <c r="G14629" s="2">
        <v>26.532389999999999</v>
      </c>
      <c r="H14629" s="2">
        <v>27.207540000000002</v>
      </c>
      <c r="J14629" s="2">
        <v>15.258940000000001</v>
      </c>
      <c r="K14629" s="2">
        <v>1.2317579999999999</v>
      </c>
      <c r="L14629" s="2">
        <v>1.294443</v>
      </c>
    </row>
    <row r="14630" spans="1:12" x14ac:dyDescent="0.2">
      <c r="A14630" s="2">
        <v>15.259639999999999</v>
      </c>
      <c r="B14630" s="2">
        <v>84.585430000000002</v>
      </c>
      <c r="C14630" s="2">
        <v>61.316299999999998</v>
      </c>
      <c r="D14630" s="2">
        <v>87.221500000000006</v>
      </c>
      <c r="F14630" s="2">
        <v>15.256830000000001</v>
      </c>
      <c r="G14630" s="2">
        <v>26.564579999999999</v>
      </c>
      <c r="H14630" s="2">
        <v>27.237739999999999</v>
      </c>
      <c r="J14630" s="2">
        <v>15.259639999999999</v>
      </c>
      <c r="K14630" s="2">
        <v>1.233589</v>
      </c>
      <c r="L14630" s="2">
        <v>1.296943</v>
      </c>
    </row>
    <row r="14631" spans="1:12" x14ac:dyDescent="0.2">
      <c r="A14631" s="2">
        <v>15.260339999999999</v>
      </c>
      <c r="B14631" s="2">
        <v>84.598560000000006</v>
      </c>
      <c r="C14631" s="2">
        <v>61.24192</v>
      </c>
      <c r="D14631" s="2">
        <v>87.207599999999999</v>
      </c>
      <c r="F14631" s="2">
        <v>15.257529999999999</v>
      </c>
      <c r="G14631" s="2">
        <v>26.596810000000001</v>
      </c>
      <c r="H14631" s="2">
        <v>27.267620000000001</v>
      </c>
      <c r="J14631" s="2">
        <v>15.260339999999999</v>
      </c>
      <c r="K14631" s="2">
        <v>1.235479</v>
      </c>
      <c r="L14631" s="2">
        <v>1.300149</v>
      </c>
    </row>
    <row r="14632" spans="1:12" x14ac:dyDescent="0.2">
      <c r="A14632" s="2">
        <v>15.261039999999999</v>
      </c>
      <c r="B14632" s="2">
        <v>84.611590000000007</v>
      </c>
      <c r="C14632" s="2">
        <v>61.167839999999998</v>
      </c>
      <c r="D14632" s="2">
        <v>87.193969999999993</v>
      </c>
      <c r="F14632" s="2">
        <v>15.258229999999999</v>
      </c>
      <c r="G14632" s="2">
        <v>26.629010000000001</v>
      </c>
      <c r="H14632" s="2">
        <v>27.297910000000002</v>
      </c>
      <c r="J14632" s="2">
        <v>15.261039999999999</v>
      </c>
      <c r="K14632" s="2">
        <v>1.2374510000000001</v>
      </c>
      <c r="L14632" s="2">
        <v>1.30237</v>
      </c>
    </row>
    <row r="14633" spans="1:12" x14ac:dyDescent="0.2">
      <c r="A14633" s="2">
        <v>15.26174</v>
      </c>
      <c r="B14633" s="2">
        <v>84.624650000000003</v>
      </c>
      <c r="C14633" s="2">
        <v>61.093110000000003</v>
      </c>
      <c r="D14633" s="2">
        <v>87.179720000000003</v>
      </c>
      <c r="F14633" s="2">
        <v>15.258940000000001</v>
      </c>
      <c r="G14633" s="2">
        <v>26.660959999999999</v>
      </c>
      <c r="H14633" s="2">
        <v>27.32835</v>
      </c>
      <c r="J14633" s="2">
        <v>15.26174</v>
      </c>
      <c r="K14633" s="2">
        <v>1.2393590000000001</v>
      </c>
      <c r="L14633" s="2">
        <v>1.304921</v>
      </c>
    </row>
    <row r="14634" spans="1:12" x14ac:dyDescent="0.2">
      <c r="A14634" s="2">
        <v>15.26244</v>
      </c>
      <c r="B14634" s="2">
        <v>84.637420000000006</v>
      </c>
      <c r="C14634" s="2">
        <v>61.018279999999997</v>
      </c>
      <c r="D14634" s="2">
        <v>87.16534</v>
      </c>
      <c r="F14634" s="2">
        <v>15.259639999999999</v>
      </c>
      <c r="G14634" s="2">
        <v>26.692640000000001</v>
      </c>
      <c r="H14634" s="2">
        <v>27.35821</v>
      </c>
      <c r="J14634" s="2">
        <v>15.26244</v>
      </c>
      <c r="K14634" s="2">
        <v>1.2410870000000001</v>
      </c>
      <c r="L14634" s="2">
        <v>1.308136</v>
      </c>
    </row>
    <row r="14635" spans="1:12" x14ac:dyDescent="0.2">
      <c r="A14635" s="2">
        <v>15.26314</v>
      </c>
      <c r="B14635" s="2">
        <v>84.649519999999995</v>
      </c>
      <c r="C14635" s="2">
        <v>60.943159999999999</v>
      </c>
      <c r="D14635" s="2">
        <v>87.151229999999998</v>
      </c>
      <c r="F14635" s="2">
        <v>15.260339999999999</v>
      </c>
      <c r="G14635" s="2">
        <v>26.724170000000001</v>
      </c>
      <c r="H14635" s="2">
        <v>27.388280000000002</v>
      </c>
      <c r="J14635" s="2">
        <v>15.26314</v>
      </c>
      <c r="K14635" s="2">
        <v>1.2430270000000001</v>
      </c>
      <c r="L14635" s="2">
        <v>1.3112090000000001</v>
      </c>
    </row>
    <row r="14636" spans="1:12" x14ac:dyDescent="0.2">
      <c r="A14636" s="2">
        <v>15.26384</v>
      </c>
      <c r="B14636" s="2">
        <v>84.661190000000005</v>
      </c>
      <c r="C14636" s="2">
        <v>60.868560000000002</v>
      </c>
      <c r="D14636" s="2">
        <v>87.136690000000002</v>
      </c>
      <c r="F14636" s="2">
        <v>15.261039999999999</v>
      </c>
      <c r="G14636" s="2">
        <v>26.75563</v>
      </c>
      <c r="H14636" s="2">
        <v>27.418710000000001</v>
      </c>
      <c r="J14636" s="2">
        <v>15.26384</v>
      </c>
      <c r="K14636" s="2">
        <v>1.2450669999999999</v>
      </c>
      <c r="L14636" s="2">
        <v>1.31403</v>
      </c>
    </row>
    <row r="14637" spans="1:12" x14ac:dyDescent="0.2">
      <c r="A14637" s="2">
        <v>15.26455</v>
      </c>
      <c r="B14637" s="2">
        <v>84.673000000000002</v>
      </c>
      <c r="C14637" s="2">
        <v>60.794150000000002</v>
      </c>
      <c r="D14637" s="2">
        <v>87.12209</v>
      </c>
      <c r="F14637" s="2">
        <v>15.26174</v>
      </c>
      <c r="G14637" s="2">
        <v>26.787099999999999</v>
      </c>
      <c r="H14637" s="2">
        <v>27.44905</v>
      </c>
      <c r="J14637" s="2">
        <v>15.26455</v>
      </c>
      <c r="K14637" s="2">
        <v>1.2468760000000001</v>
      </c>
      <c r="L14637" s="2">
        <v>1.316934</v>
      </c>
    </row>
    <row r="14638" spans="1:12" x14ac:dyDescent="0.2">
      <c r="A14638" s="2">
        <v>15.26525</v>
      </c>
      <c r="B14638" s="2">
        <v>84.684910000000002</v>
      </c>
      <c r="C14638" s="2">
        <v>60.719560000000001</v>
      </c>
      <c r="D14638" s="2">
        <v>87.10736</v>
      </c>
      <c r="F14638" s="2">
        <v>15.26244</v>
      </c>
      <c r="G14638" s="2">
        <v>26.818639999999998</v>
      </c>
      <c r="H14638" s="2">
        <v>27.479140000000001</v>
      </c>
      <c r="J14638" s="2">
        <v>15.26525</v>
      </c>
      <c r="K14638" s="2">
        <v>1.2489509999999999</v>
      </c>
      <c r="L14638" s="2">
        <v>1.31864</v>
      </c>
    </row>
    <row r="14639" spans="1:12" x14ac:dyDescent="0.2">
      <c r="A14639" s="2">
        <v>15.26595</v>
      </c>
      <c r="B14639" s="2">
        <v>84.696439999999996</v>
      </c>
      <c r="C14639" s="2">
        <v>60.648470000000003</v>
      </c>
      <c r="D14639" s="2">
        <v>87.093310000000002</v>
      </c>
      <c r="F14639" s="2">
        <v>15.26314</v>
      </c>
      <c r="G14639" s="2">
        <v>26.849789999999999</v>
      </c>
      <c r="H14639" s="2">
        <v>27.50864</v>
      </c>
      <c r="J14639" s="2">
        <v>15.26595</v>
      </c>
      <c r="K14639" s="2">
        <v>1.2511540000000001</v>
      </c>
      <c r="L14639" s="2">
        <v>1.321466</v>
      </c>
    </row>
    <row r="14640" spans="1:12" x14ac:dyDescent="0.2">
      <c r="A14640" s="2">
        <v>15.26665</v>
      </c>
      <c r="B14640" s="2">
        <v>84.707310000000007</v>
      </c>
      <c r="C14640" s="2">
        <v>60.582299999999996</v>
      </c>
      <c r="D14640" s="2">
        <v>87.078199999999995</v>
      </c>
      <c r="F14640" s="2">
        <v>15.26384</v>
      </c>
      <c r="G14640" s="2">
        <v>26.88064</v>
      </c>
      <c r="H14640" s="2">
        <v>27.53828</v>
      </c>
      <c r="J14640" s="2">
        <v>15.26665</v>
      </c>
      <c r="K14640" s="2">
        <v>1.2529889999999999</v>
      </c>
      <c r="L14640" s="2">
        <v>1.324047</v>
      </c>
    </row>
    <row r="14641" spans="1:12" x14ac:dyDescent="0.2">
      <c r="A14641" s="2">
        <v>15.26735</v>
      </c>
      <c r="B14641" s="2">
        <v>84.717669999999998</v>
      </c>
      <c r="C14641" s="2">
        <v>60.516159999999999</v>
      </c>
      <c r="D14641" s="2">
        <v>87.062849999999997</v>
      </c>
      <c r="F14641" s="2">
        <v>15.26455</v>
      </c>
      <c r="G14641" s="2">
        <v>26.911190000000001</v>
      </c>
      <c r="H14641" s="2">
        <v>27.567699999999999</v>
      </c>
      <c r="J14641" s="2">
        <v>15.26735</v>
      </c>
      <c r="K14641" s="2">
        <v>1.254837</v>
      </c>
      <c r="L14641" s="2">
        <v>1.3261959999999999</v>
      </c>
    </row>
    <row r="14642" spans="1:12" x14ac:dyDescent="0.2">
      <c r="A14642" s="2">
        <v>15.268050000000001</v>
      </c>
      <c r="B14642" s="2">
        <v>84.728170000000006</v>
      </c>
      <c r="C14642" s="2">
        <v>60.445700000000002</v>
      </c>
      <c r="D14642" s="2">
        <v>87.047389999999993</v>
      </c>
      <c r="F14642" s="2">
        <v>15.26525</v>
      </c>
      <c r="G14642" s="2">
        <v>26.942150000000002</v>
      </c>
      <c r="H14642" s="2">
        <v>27.596789999999999</v>
      </c>
      <c r="J14642" s="2">
        <v>15.268050000000001</v>
      </c>
      <c r="K14642" s="2">
        <v>1.2562519999999999</v>
      </c>
      <c r="L14642" s="2">
        <v>1.329294</v>
      </c>
    </row>
    <row r="14643" spans="1:12" x14ac:dyDescent="0.2">
      <c r="A14643" s="2">
        <v>15.268750000000001</v>
      </c>
      <c r="B14643" s="2">
        <v>84.738860000000003</v>
      </c>
      <c r="C14643" s="2">
        <v>60.371839999999999</v>
      </c>
      <c r="D14643" s="2">
        <v>87.031679999999994</v>
      </c>
      <c r="F14643" s="2">
        <v>15.26595</v>
      </c>
      <c r="G14643" s="2">
        <v>26.973140000000001</v>
      </c>
      <c r="H14643" s="2">
        <v>27.625699999999998</v>
      </c>
      <c r="J14643" s="2">
        <v>15.268750000000001</v>
      </c>
      <c r="K14643" s="2">
        <v>1.2578579999999999</v>
      </c>
      <c r="L14643" s="2">
        <v>1.331518</v>
      </c>
    </row>
    <row r="14644" spans="1:12" x14ac:dyDescent="0.2">
      <c r="A14644" s="2">
        <v>15.26946</v>
      </c>
      <c r="B14644" s="2">
        <v>84.749420000000001</v>
      </c>
      <c r="C14644" s="2">
        <v>60.297519999999999</v>
      </c>
      <c r="D14644" s="2">
        <v>87.015339999999995</v>
      </c>
      <c r="F14644" s="2">
        <v>15.26665</v>
      </c>
      <c r="G14644" s="2">
        <v>27.00348</v>
      </c>
      <c r="H14644" s="2">
        <v>27.654160000000001</v>
      </c>
      <c r="J14644" s="2">
        <v>15.26946</v>
      </c>
      <c r="K14644" s="2">
        <v>1.259876</v>
      </c>
      <c r="L14644" s="2">
        <v>1.3340669999999999</v>
      </c>
    </row>
    <row r="14645" spans="1:12" x14ac:dyDescent="0.2">
      <c r="A14645" s="2">
        <v>15.270160000000001</v>
      </c>
      <c r="B14645" s="2">
        <v>84.759749999999997</v>
      </c>
      <c r="C14645" s="2">
        <v>60.222450000000002</v>
      </c>
      <c r="D14645" s="2">
        <v>86.999099999999999</v>
      </c>
      <c r="F14645" s="2">
        <v>15.26735</v>
      </c>
      <c r="G14645" s="2">
        <v>27.032319999999999</v>
      </c>
      <c r="H14645" s="2">
        <v>27.682379999999998</v>
      </c>
      <c r="J14645" s="2">
        <v>15.270160000000001</v>
      </c>
      <c r="K14645" s="2">
        <v>1.2616860000000001</v>
      </c>
      <c r="L14645" s="2">
        <v>1.336389</v>
      </c>
    </row>
    <row r="14646" spans="1:12" x14ac:dyDescent="0.2">
      <c r="A14646" s="2">
        <v>15.270860000000001</v>
      </c>
      <c r="B14646" s="2">
        <v>84.769639999999995</v>
      </c>
      <c r="C14646" s="2">
        <v>60.146999999999998</v>
      </c>
      <c r="D14646" s="2">
        <v>86.98254</v>
      </c>
      <c r="F14646" s="2">
        <v>15.268050000000001</v>
      </c>
      <c r="G14646" s="2">
        <v>27.059660000000001</v>
      </c>
      <c r="H14646" s="2">
        <v>27.711010000000002</v>
      </c>
      <c r="J14646" s="2">
        <v>15.270860000000001</v>
      </c>
      <c r="K14646" s="2">
        <v>1.2639879999999999</v>
      </c>
      <c r="L14646" s="2">
        <v>1.3391569999999999</v>
      </c>
    </row>
    <row r="14647" spans="1:12" x14ac:dyDescent="0.2">
      <c r="A14647" s="2">
        <v>15.271559999999999</v>
      </c>
      <c r="B14647" s="2">
        <v>84.779039999999995</v>
      </c>
      <c r="C14647" s="2">
        <v>60.072000000000003</v>
      </c>
      <c r="D14647" s="2">
        <v>86.965329999999994</v>
      </c>
      <c r="F14647" s="2">
        <v>15.268750000000001</v>
      </c>
      <c r="G14647" s="2">
        <v>27.087240000000001</v>
      </c>
      <c r="H14647" s="2">
        <v>27.739370000000001</v>
      </c>
      <c r="J14647" s="2">
        <v>15.271559999999999</v>
      </c>
      <c r="K14647" s="2">
        <v>1.266489</v>
      </c>
      <c r="L14647" s="2">
        <v>1.3421069999999999</v>
      </c>
    </row>
    <row r="14648" spans="1:12" x14ac:dyDescent="0.2">
      <c r="A14648" s="2">
        <v>15.272259999999999</v>
      </c>
      <c r="B14648" s="2">
        <v>84.788359999999997</v>
      </c>
      <c r="C14648" s="2">
        <v>59.997149999999998</v>
      </c>
      <c r="D14648" s="2">
        <v>86.947919999999996</v>
      </c>
      <c r="F14648" s="2">
        <v>15.26946</v>
      </c>
      <c r="G14648" s="2">
        <v>27.116479999999999</v>
      </c>
      <c r="H14648" s="2">
        <v>27.76746</v>
      </c>
      <c r="J14648" s="2">
        <v>15.272259999999999</v>
      </c>
      <c r="K14648" s="2">
        <v>1.2685280000000001</v>
      </c>
      <c r="L14648" s="2">
        <v>1.344765</v>
      </c>
    </row>
    <row r="14649" spans="1:12" x14ac:dyDescent="0.2">
      <c r="A14649" s="2">
        <v>15.272959999999999</v>
      </c>
      <c r="B14649" s="2">
        <v>84.797470000000004</v>
      </c>
      <c r="C14649" s="2">
        <v>59.922269999999997</v>
      </c>
      <c r="D14649" s="2">
        <v>86.929760000000002</v>
      </c>
      <c r="F14649" s="2">
        <v>15.270160000000001</v>
      </c>
      <c r="G14649" s="2">
        <v>27.146889999999999</v>
      </c>
      <c r="H14649" s="2">
        <v>27.795439999999999</v>
      </c>
      <c r="J14649" s="2">
        <v>15.272959999999999</v>
      </c>
      <c r="K14649" s="2">
        <v>1.2704139999999999</v>
      </c>
      <c r="L14649" s="2">
        <v>1.347173</v>
      </c>
    </row>
    <row r="14650" spans="1:12" x14ac:dyDescent="0.2">
      <c r="A14650" s="2">
        <v>15.27366</v>
      </c>
      <c r="B14650" s="2">
        <v>84.805949999999996</v>
      </c>
      <c r="C14650" s="2">
        <v>59.848019999999998</v>
      </c>
      <c r="D14650" s="2">
        <v>86.911550000000005</v>
      </c>
      <c r="F14650" s="2">
        <v>15.270860000000001</v>
      </c>
      <c r="G14650" s="2">
        <v>27.177119999999999</v>
      </c>
      <c r="H14650" s="2">
        <v>27.822790000000001</v>
      </c>
      <c r="J14650" s="2">
        <v>15.27366</v>
      </c>
      <c r="K14650" s="2">
        <v>1.27199</v>
      </c>
      <c r="L14650" s="2">
        <v>1.3502970000000001</v>
      </c>
    </row>
    <row r="14651" spans="1:12" x14ac:dyDescent="0.2">
      <c r="A14651" s="2">
        <v>15.27436</v>
      </c>
      <c r="B14651" s="2">
        <v>84.814620000000005</v>
      </c>
      <c r="C14651" s="2">
        <v>59.773829999999997</v>
      </c>
      <c r="D14651" s="2">
        <v>86.893739999999994</v>
      </c>
      <c r="F14651" s="2">
        <v>15.271559999999999</v>
      </c>
      <c r="G14651" s="2">
        <v>27.207540000000002</v>
      </c>
      <c r="H14651" s="2">
        <v>27.849769999999999</v>
      </c>
      <c r="J14651" s="2">
        <v>15.27436</v>
      </c>
      <c r="K14651" s="2">
        <v>1.2739560000000001</v>
      </c>
      <c r="L14651" s="2">
        <v>1.3527739999999999</v>
      </c>
    </row>
    <row r="14652" spans="1:12" x14ac:dyDescent="0.2">
      <c r="A14652" s="2">
        <v>15.275069999999999</v>
      </c>
      <c r="B14652" s="2">
        <v>84.822969999999998</v>
      </c>
      <c r="C14652" s="2">
        <v>59.699860000000001</v>
      </c>
      <c r="D14652" s="2">
        <v>86.875439999999998</v>
      </c>
      <c r="F14652" s="2">
        <v>15.272259999999999</v>
      </c>
      <c r="G14652" s="2">
        <v>27.237739999999999</v>
      </c>
      <c r="H14652" s="2">
        <v>27.87698</v>
      </c>
      <c r="J14652" s="2">
        <v>15.275069999999999</v>
      </c>
      <c r="K14652" s="2">
        <v>1.276186</v>
      </c>
      <c r="L14652" s="2">
        <v>1.3552310000000001</v>
      </c>
    </row>
    <row r="14653" spans="1:12" x14ac:dyDescent="0.2">
      <c r="A14653" s="2">
        <v>15.27577</v>
      </c>
      <c r="B14653" s="2">
        <v>84.831479999999999</v>
      </c>
      <c r="C14653" s="2">
        <v>59.626420000000003</v>
      </c>
      <c r="D14653" s="2">
        <v>86.856549999999999</v>
      </c>
      <c r="F14653" s="2">
        <v>15.272959999999999</v>
      </c>
      <c r="G14653" s="2">
        <v>27.267620000000001</v>
      </c>
      <c r="H14653" s="2">
        <v>27.904350000000001</v>
      </c>
      <c r="J14653" s="2">
        <v>15.27577</v>
      </c>
      <c r="K14653" s="2">
        <v>1.278313</v>
      </c>
      <c r="L14653" s="2">
        <v>1.357556</v>
      </c>
    </row>
    <row r="14654" spans="1:12" x14ac:dyDescent="0.2">
      <c r="A14654" s="2">
        <v>15.27647</v>
      </c>
      <c r="B14654" s="2">
        <v>84.839910000000003</v>
      </c>
      <c r="C14654" s="2">
        <v>59.552720000000001</v>
      </c>
      <c r="D14654" s="2">
        <v>86.837249999999997</v>
      </c>
      <c r="F14654" s="2">
        <v>15.27366</v>
      </c>
      <c r="G14654" s="2">
        <v>27.297910000000002</v>
      </c>
      <c r="H14654" s="2">
        <v>27.93167</v>
      </c>
      <c r="J14654" s="2">
        <v>15.27647</v>
      </c>
      <c r="K14654" s="2">
        <v>1.280065</v>
      </c>
      <c r="L14654" s="2">
        <v>1.3599749999999999</v>
      </c>
    </row>
    <row r="14655" spans="1:12" x14ac:dyDescent="0.2">
      <c r="A14655" s="2">
        <v>15.27717</v>
      </c>
      <c r="B14655" s="2">
        <v>84.847570000000005</v>
      </c>
      <c r="C14655" s="2">
        <v>59.47925</v>
      </c>
      <c r="D14655" s="2">
        <v>86.817580000000007</v>
      </c>
      <c r="F14655" s="2">
        <v>15.27436</v>
      </c>
      <c r="G14655" s="2">
        <v>27.32835</v>
      </c>
      <c r="H14655" s="2">
        <v>27.959209999999999</v>
      </c>
      <c r="J14655" s="2">
        <v>15.27717</v>
      </c>
      <c r="K14655" s="2">
        <v>1.2815970000000001</v>
      </c>
      <c r="L14655" s="2">
        <v>1.3622559999999999</v>
      </c>
    </row>
    <row r="14656" spans="1:12" x14ac:dyDescent="0.2">
      <c r="A14656" s="2">
        <v>15.27787</v>
      </c>
      <c r="B14656" s="2">
        <v>84.85548</v>
      </c>
      <c r="C14656" s="2">
        <v>59.40634</v>
      </c>
      <c r="D14656" s="2">
        <v>86.798109999999994</v>
      </c>
      <c r="F14656" s="2">
        <v>15.275069999999999</v>
      </c>
      <c r="G14656" s="2">
        <v>27.35821</v>
      </c>
      <c r="H14656" s="2">
        <v>27.98639</v>
      </c>
      <c r="J14656" s="2">
        <v>15.27787</v>
      </c>
      <c r="K14656" s="2">
        <v>1.283747</v>
      </c>
      <c r="L14656" s="2">
        <v>1.3645799999999999</v>
      </c>
    </row>
    <row r="14657" spans="1:12" x14ac:dyDescent="0.2">
      <c r="A14657" s="2">
        <v>15.27857</v>
      </c>
      <c r="B14657" s="2">
        <v>84.86327</v>
      </c>
      <c r="C14657" s="2">
        <v>59.333379999999998</v>
      </c>
      <c r="D14657" s="2">
        <v>86.778350000000003</v>
      </c>
      <c r="F14657" s="2">
        <v>15.27577</v>
      </c>
      <c r="G14657" s="2">
        <v>27.388280000000002</v>
      </c>
      <c r="H14657" s="2">
        <v>28.013339999999999</v>
      </c>
      <c r="J14657" s="2">
        <v>15.27857</v>
      </c>
      <c r="K14657" s="2">
        <v>1.285461</v>
      </c>
      <c r="L14657" s="2">
        <v>1.366865</v>
      </c>
    </row>
    <row r="14658" spans="1:12" x14ac:dyDescent="0.2">
      <c r="A14658" s="2">
        <v>15.27927</v>
      </c>
      <c r="B14658" s="2">
        <v>84.87012</v>
      </c>
      <c r="C14658" s="2">
        <v>59.261110000000002</v>
      </c>
      <c r="D14658" s="2">
        <v>86.758099999999999</v>
      </c>
      <c r="F14658" s="2">
        <v>15.27647</v>
      </c>
      <c r="G14658" s="2">
        <v>27.418710000000001</v>
      </c>
      <c r="H14658" s="2">
        <v>28.039909999999999</v>
      </c>
      <c r="J14658" s="2">
        <v>15.27927</v>
      </c>
      <c r="K14658" s="2">
        <v>1.2877099999999999</v>
      </c>
      <c r="L14658" s="2">
        <v>1.3697729999999999</v>
      </c>
    </row>
    <row r="14659" spans="1:12" x14ac:dyDescent="0.2">
      <c r="A14659" s="2">
        <v>15.27998</v>
      </c>
      <c r="B14659" s="2">
        <v>84.876270000000005</v>
      </c>
      <c r="C14659" s="2">
        <v>59.189129999999999</v>
      </c>
      <c r="D14659" s="2">
        <v>86.7376</v>
      </c>
      <c r="F14659" s="2">
        <v>15.27717</v>
      </c>
      <c r="G14659" s="2">
        <v>27.44905</v>
      </c>
      <c r="H14659" s="2">
        <v>28.066739999999999</v>
      </c>
      <c r="J14659" s="2">
        <v>15.27998</v>
      </c>
      <c r="K14659" s="2">
        <v>1.289806</v>
      </c>
      <c r="L14659" s="2">
        <v>1.372101</v>
      </c>
    </row>
    <row r="14660" spans="1:12" x14ac:dyDescent="0.2">
      <c r="A14660" s="2">
        <v>15.28068</v>
      </c>
      <c r="B14660" s="2">
        <v>84.882260000000002</v>
      </c>
      <c r="C14660" s="2">
        <v>59.116819999999997</v>
      </c>
      <c r="D14660" s="2">
        <v>86.716369999999998</v>
      </c>
      <c r="F14660" s="2">
        <v>15.27787</v>
      </c>
      <c r="G14660" s="2">
        <v>27.479140000000001</v>
      </c>
      <c r="H14660" s="2">
        <v>28.093669999999999</v>
      </c>
      <c r="J14660" s="2">
        <v>15.28068</v>
      </c>
      <c r="K14660" s="2">
        <v>1.291687</v>
      </c>
      <c r="L14660" s="2">
        <v>1.374058</v>
      </c>
    </row>
    <row r="14661" spans="1:12" x14ac:dyDescent="0.2">
      <c r="A14661" s="2">
        <v>15.28138</v>
      </c>
      <c r="B14661" s="2">
        <v>84.888319999999993</v>
      </c>
      <c r="C14661" s="2">
        <v>59.044240000000002</v>
      </c>
      <c r="D14661" s="2">
        <v>86.694890000000001</v>
      </c>
      <c r="F14661" s="2">
        <v>15.27857</v>
      </c>
      <c r="G14661" s="2">
        <v>27.50864</v>
      </c>
      <c r="H14661" s="2">
        <v>28.120719999999999</v>
      </c>
      <c r="J14661" s="2">
        <v>15.28138</v>
      </c>
      <c r="K14661" s="2">
        <v>1.2934570000000001</v>
      </c>
      <c r="L14661" s="2">
        <v>1.376144</v>
      </c>
    </row>
    <row r="14662" spans="1:12" x14ac:dyDescent="0.2">
      <c r="A14662" s="2">
        <v>15.282080000000001</v>
      </c>
      <c r="B14662" s="2">
        <v>84.894199999999998</v>
      </c>
      <c r="C14662" s="2">
        <v>58.971710000000002</v>
      </c>
      <c r="D14662" s="2">
        <v>86.673460000000006</v>
      </c>
      <c r="F14662" s="2">
        <v>15.27927</v>
      </c>
      <c r="G14662" s="2">
        <v>27.53828</v>
      </c>
      <c r="H14662" s="2">
        <v>28.147570000000002</v>
      </c>
      <c r="J14662" s="2">
        <v>15.282080000000001</v>
      </c>
      <c r="K14662" s="2">
        <v>1.295631</v>
      </c>
      <c r="L14662" s="2">
        <v>1.3781319999999999</v>
      </c>
    </row>
    <row r="14663" spans="1:12" x14ac:dyDescent="0.2">
      <c r="A14663" s="2">
        <v>15.282780000000001</v>
      </c>
      <c r="B14663" s="2">
        <v>84.900469999999999</v>
      </c>
      <c r="C14663" s="2">
        <v>58.899180000000001</v>
      </c>
      <c r="D14663" s="2">
        <v>86.652739999999994</v>
      </c>
      <c r="F14663" s="2">
        <v>15.27998</v>
      </c>
      <c r="G14663" s="2">
        <v>27.567699999999999</v>
      </c>
      <c r="H14663" s="2">
        <v>28.174440000000001</v>
      </c>
      <c r="J14663" s="2">
        <v>15.282780000000001</v>
      </c>
      <c r="K14663" s="2">
        <v>1.2979719999999999</v>
      </c>
      <c r="L14663" s="2">
        <v>1.3803319999999999</v>
      </c>
    </row>
    <row r="14664" spans="1:12" x14ac:dyDescent="0.2">
      <c r="A14664" s="2">
        <v>15.283480000000001</v>
      </c>
      <c r="B14664" s="2">
        <v>84.906369999999995</v>
      </c>
      <c r="C14664" s="2">
        <v>58.827129999999997</v>
      </c>
      <c r="D14664" s="2">
        <v>86.631389999999996</v>
      </c>
      <c r="F14664" s="2">
        <v>15.28068</v>
      </c>
      <c r="G14664" s="2">
        <v>27.596789999999999</v>
      </c>
      <c r="H14664" s="2">
        <v>28.201029999999999</v>
      </c>
      <c r="J14664" s="2">
        <v>15.283480000000001</v>
      </c>
      <c r="K14664" s="2">
        <v>1.300081</v>
      </c>
      <c r="L14664" s="2">
        <v>1.382612</v>
      </c>
    </row>
    <row r="14665" spans="1:12" x14ac:dyDescent="0.2">
      <c r="A14665" s="2">
        <v>15.284179999999999</v>
      </c>
      <c r="B14665" s="2">
        <v>84.911410000000004</v>
      </c>
      <c r="C14665" s="2">
        <v>58.754480000000001</v>
      </c>
      <c r="D14665" s="2">
        <v>86.608810000000005</v>
      </c>
      <c r="F14665" s="2">
        <v>15.28138</v>
      </c>
      <c r="G14665" s="2">
        <v>27.625699999999998</v>
      </c>
      <c r="H14665" s="2">
        <v>28.227239999999998</v>
      </c>
      <c r="J14665" s="2">
        <v>15.284179999999999</v>
      </c>
      <c r="K14665" s="2">
        <v>1.3026960000000001</v>
      </c>
      <c r="L14665" s="2">
        <v>1.3848240000000001</v>
      </c>
    </row>
    <row r="14666" spans="1:12" x14ac:dyDescent="0.2">
      <c r="A14666" s="2">
        <v>15.284890000000001</v>
      </c>
      <c r="B14666" s="2">
        <v>84.916020000000003</v>
      </c>
      <c r="C14666" s="2">
        <v>58.682070000000003</v>
      </c>
      <c r="D14666" s="2">
        <v>86.586759999999998</v>
      </c>
      <c r="F14666" s="2">
        <v>15.282080000000001</v>
      </c>
      <c r="G14666" s="2">
        <v>27.654160000000001</v>
      </c>
      <c r="H14666" s="2">
        <v>28.252880000000001</v>
      </c>
      <c r="J14666" s="2">
        <v>15.284890000000001</v>
      </c>
      <c r="K14666" s="2">
        <v>1.304996</v>
      </c>
      <c r="L14666" s="2">
        <v>1.387356</v>
      </c>
    </row>
    <row r="14667" spans="1:12" x14ac:dyDescent="0.2">
      <c r="A14667" s="2">
        <v>15.285589999999999</v>
      </c>
      <c r="B14667" s="2">
        <v>84.921170000000004</v>
      </c>
      <c r="C14667" s="2">
        <v>58.609099999999998</v>
      </c>
      <c r="D14667" s="2">
        <v>86.564620000000005</v>
      </c>
      <c r="F14667" s="2">
        <v>15.282780000000001</v>
      </c>
      <c r="G14667" s="2">
        <v>27.682379999999998</v>
      </c>
      <c r="H14667" s="2">
        <v>28.278500000000001</v>
      </c>
      <c r="J14667" s="2">
        <v>15.285589999999999</v>
      </c>
      <c r="K14667" s="2">
        <v>1.3069379999999999</v>
      </c>
      <c r="L14667" s="2">
        <v>1.3898919999999999</v>
      </c>
    </row>
    <row r="14668" spans="1:12" x14ac:dyDescent="0.2">
      <c r="A14668" s="2">
        <v>15.286289999999999</v>
      </c>
      <c r="B14668" s="2">
        <v>84.926419999999993</v>
      </c>
      <c r="C14668" s="2">
        <v>58.53631</v>
      </c>
      <c r="D14668" s="2">
        <v>86.541749999999993</v>
      </c>
      <c r="F14668" s="2">
        <v>15.283480000000001</v>
      </c>
      <c r="G14668" s="2">
        <v>27.711010000000002</v>
      </c>
      <c r="H14668" s="2">
        <v>28.304500000000001</v>
      </c>
      <c r="J14668" s="2">
        <v>15.286289999999999</v>
      </c>
      <c r="K14668" s="2">
        <v>1.308889</v>
      </c>
      <c r="L14668" s="2">
        <v>1.39235</v>
      </c>
    </row>
    <row r="14669" spans="1:12" x14ac:dyDescent="0.2">
      <c r="A14669" s="2">
        <v>15.286989999999999</v>
      </c>
      <c r="B14669" s="2">
        <v>84.930769999999995</v>
      </c>
      <c r="C14669" s="2">
        <v>58.463239999999999</v>
      </c>
      <c r="D14669" s="2">
        <v>86.518749999999997</v>
      </c>
      <c r="F14669" s="2">
        <v>15.284179999999999</v>
      </c>
      <c r="G14669" s="2">
        <v>27.739370000000001</v>
      </c>
      <c r="H14669" s="2">
        <v>28.330860000000001</v>
      </c>
      <c r="J14669" s="2">
        <v>15.286989999999999</v>
      </c>
      <c r="K14669" s="2">
        <v>1.311088</v>
      </c>
      <c r="L14669" s="2">
        <v>1.3950279999999999</v>
      </c>
    </row>
    <row r="14670" spans="1:12" x14ac:dyDescent="0.2">
      <c r="A14670" s="2">
        <v>15.28769</v>
      </c>
      <c r="B14670" s="2">
        <v>84.934719999999999</v>
      </c>
      <c r="C14670" s="2">
        <v>58.390059999999998</v>
      </c>
      <c r="D14670" s="2">
        <v>86.495180000000005</v>
      </c>
      <c r="F14670" s="2">
        <v>15.284890000000001</v>
      </c>
      <c r="G14670" s="2">
        <v>27.76746</v>
      </c>
      <c r="H14670" s="2">
        <v>28.356870000000001</v>
      </c>
      <c r="J14670" s="2">
        <v>15.28769</v>
      </c>
      <c r="K14670" s="2">
        <v>1.3131520000000001</v>
      </c>
      <c r="L14670" s="2">
        <v>1.3974420000000001</v>
      </c>
    </row>
    <row r="14671" spans="1:12" x14ac:dyDescent="0.2">
      <c r="A14671" s="2">
        <v>15.28839</v>
      </c>
      <c r="B14671" s="2">
        <v>84.93871</v>
      </c>
      <c r="C14671" s="2">
        <v>58.317239999999998</v>
      </c>
      <c r="D14671" s="2">
        <v>86.471040000000002</v>
      </c>
      <c r="F14671" s="2">
        <v>15.285589999999999</v>
      </c>
      <c r="G14671" s="2">
        <v>27.795439999999999</v>
      </c>
      <c r="H14671" s="2">
        <v>28.38259</v>
      </c>
      <c r="J14671" s="2">
        <v>15.28839</v>
      </c>
      <c r="K14671" s="2">
        <v>1.31521</v>
      </c>
      <c r="L14671" s="2">
        <v>1.3999889999999999</v>
      </c>
    </row>
    <row r="14672" spans="1:12" x14ac:dyDescent="0.2">
      <c r="A14672" s="2">
        <v>15.28909</v>
      </c>
      <c r="B14672" s="2">
        <v>84.942409999999995</v>
      </c>
      <c r="C14672" s="2">
        <v>58.244019999999999</v>
      </c>
      <c r="D14672" s="2">
        <v>86.447749999999999</v>
      </c>
      <c r="F14672" s="2">
        <v>15.286289999999999</v>
      </c>
      <c r="G14672" s="2">
        <v>27.822790000000001</v>
      </c>
      <c r="H14672" s="2">
        <v>28.40859</v>
      </c>
      <c r="J14672" s="2">
        <v>15.28909</v>
      </c>
      <c r="K14672" s="2">
        <v>1.3170809999999999</v>
      </c>
      <c r="L14672" s="2">
        <v>1.403149</v>
      </c>
    </row>
    <row r="14673" spans="1:12" x14ac:dyDescent="0.2">
      <c r="A14673" s="2">
        <v>15.2898</v>
      </c>
      <c r="B14673" s="2">
        <v>84.945999999999998</v>
      </c>
      <c r="C14673" s="2">
        <v>58.171059999999997</v>
      </c>
      <c r="D14673" s="2">
        <v>86.423569999999998</v>
      </c>
      <c r="F14673" s="2">
        <v>15.286989999999999</v>
      </c>
      <c r="G14673" s="2">
        <v>27.849769999999999</v>
      </c>
      <c r="H14673" s="2">
        <v>28.433789999999998</v>
      </c>
      <c r="J14673" s="2">
        <v>15.2898</v>
      </c>
      <c r="K14673" s="2">
        <v>1.3192729999999999</v>
      </c>
      <c r="L14673" s="2">
        <v>1.40604</v>
      </c>
    </row>
    <row r="14674" spans="1:12" x14ac:dyDescent="0.2">
      <c r="A14674" s="2">
        <v>15.2905</v>
      </c>
      <c r="B14674" s="2">
        <v>84.949550000000002</v>
      </c>
      <c r="C14674" s="2">
        <v>58.097850000000001</v>
      </c>
      <c r="D14674" s="2">
        <v>86.39958</v>
      </c>
      <c r="F14674" s="2">
        <v>15.28769</v>
      </c>
      <c r="G14674" s="2">
        <v>27.87698</v>
      </c>
      <c r="H14674" s="2">
        <v>28.45851</v>
      </c>
      <c r="J14674" s="2">
        <v>15.2905</v>
      </c>
      <c r="K14674" s="2">
        <v>1.321569</v>
      </c>
      <c r="L14674" s="2">
        <v>1.408531</v>
      </c>
    </row>
    <row r="14675" spans="1:12" x14ac:dyDescent="0.2">
      <c r="A14675" s="2">
        <v>15.2912</v>
      </c>
      <c r="B14675" s="2">
        <v>84.952470000000005</v>
      </c>
      <c r="C14675" s="2">
        <v>58.025300000000001</v>
      </c>
      <c r="D14675" s="2">
        <v>86.374510000000001</v>
      </c>
      <c r="F14675" s="2">
        <v>15.28839</v>
      </c>
      <c r="G14675" s="2">
        <v>27.904350000000001</v>
      </c>
      <c r="H14675" s="2">
        <v>28.483280000000001</v>
      </c>
      <c r="J14675" s="2">
        <v>15.2912</v>
      </c>
      <c r="K14675" s="2">
        <v>1.3238909999999999</v>
      </c>
      <c r="L14675" s="2">
        <v>1.4111039999999999</v>
      </c>
    </row>
    <row r="14676" spans="1:12" x14ac:dyDescent="0.2">
      <c r="A14676" s="2">
        <v>15.2919</v>
      </c>
      <c r="B14676" s="2">
        <v>84.95523</v>
      </c>
      <c r="C14676" s="2">
        <v>57.952599999999997</v>
      </c>
      <c r="D14676" s="2">
        <v>86.349670000000003</v>
      </c>
      <c r="F14676" s="2">
        <v>15.28909</v>
      </c>
      <c r="G14676" s="2">
        <v>27.93167</v>
      </c>
      <c r="H14676" s="2">
        <v>28.50807</v>
      </c>
      <c r="J14676" s="2">
        <v>15.2919</v>
      </c>
      <c r="K14676" s="2">
        <v>1.3261890000000001</v>
      </c>
      <c r="L14676" s="2">
        <v>1.4134720000000001</v>
      </c>
    </row>
    <row r="14677" spans="1:12" x14ac:dyDescent="0.2">
      <c r="A14677" s="2">
        <v>15.2926</v>
      </c>
      <c r="B14677" s="2">
        <v>84.957700000000003</v>
      </c>
      <c r="C14677" s="2">
        <v>57.879390000000001</v>
      </c>
      <c r="D14677" s="2">
        <v>86.324330000000003</v>
      </c>
      <c r="F14677" s="2">
        <v>15.2898</v>
      </c>
      <c r="G14677" s="2">
        <v>27.959209999999999</v>
      </c>
      <c r="H14677" s="2">
        <v>28.53218</v>
      </c>
      <c r="J14677" s="2">
        <v>15.2926</v>
      </c>
      <c r="K14677" s="2">
        <v>1.3283799999999999</v>
      </c>
      <c r="L14677" s="2">
        <v>1.4160550000000001</v>
      </c>
    </row>
    <row r="14678" spans="1:12" x14ac:dyDescent="0.2">
      <c r="A14678" s="2">
        <v>15.2933</v>
      </c>
      <c r="B14678" s="2">
        <v>84.959350000000001</v>
      </c>
      <c r="C14678" s="2">
        <v>57.806379999999997</v>
      </c>
      <c r="D14678" s="2">
        <v>86.300079999999994</v>
      </c>
      <c r="F14678" s="2">
        <v>15.2905</v>
      </c>
      <c r="G14678" s="2">
        <v>27.98639</v>
      </c>
      <c r="H14678" s="2">
        <v>28.556149999999999</v>
      </c>
      <c r="J14678" s="2">
        <v>15.2933</v>
      </c>
      <c r="K14678" s="2">
        <v>1.3304769999999999</v>
      </c>
      <c r="L14678" s="2">
        <v>1.418722</v>
      </c>
    </row>
    <row r="14679" spans="1:12" x14ac:dyDescent="0.2">
      <c r="A14679" s="2">
        <v>15.294</v>
      </c>
      <c r="B14679" s="2">
        <v>84.961460000000002</v>
      </c>
      <c r="C14679" s="2">
        <v>57.7333</v>
      </c>
      <c r="D14679" s="2">
        <v>86.275149999999996</v>
      </c>
      <c r="F14679" s="2">
        <v>15.2912</v>
      </c>
      <c r="G14679" s="2">
        <v>28.013339999999999</v>
      </c>
      <c r="H14679" s="2">
        <v>28.580190000000002</v>
      </c>
      <c r="J14679" s="2">
        <v>15.294</v>
      </c>
      <c r="K14679" s="2">
        <v>1.332891</v>
      </c>
      <c r="L14679" s="2">
        <v>1.4215040000000001</v>
      </c>
    </row>
    <row r="14680" spans="1:12" x14ac:dyDescent="0.2">
      <c r="A14680" s="2">
        <v>15.294700000000001</v>
      </c>
      <c r="B14680" s="2">
        <v>84.963390000000004</v>
      </c>
      <c r="C14680" s="2">
        <v>57.660670000000003</v>
      </c>
      <c r="D14680" s="2">
        <v>86.25009</v>
      </c>
      <c r="F14680" s="2">
        <v>15.2919</v>
      </c>
      <c r="G14680" s="2">
        <v>28.039909999999999</v>
      </c>
      <c r="H14680" s="2">
        <v>28.604019999999998</v>
      </c>
      <c r="J14680" s="2">
        <v>15.294700000000001</v>
      </c>
      <c r="K14680" s="2">
        <v>1.335375</v>
      </c>
      <c r="L14680" s="2">
        <v>1.424434</v>
      </c>
    </row>
    <row r="14681" spans="1:12" x14ac:dyDescent="0.2">
      <c r="A14681" s="2">
        <v>15.29541</v>
      </c>
      <c r="B14681" s="2">
        <v>84.965230000000005</v>
      </c>
      <c r="C14681" s="2">
        <v>57.58811</v>
      </c>
      <c r="D14681" s="2">
        <v>86.224429999999998</v>
      </c>
      <c r="F14681" s="2">
        <v>15.2926</v>
      </c>
      <c r="G14681" s="2">
        <v>28.066739999999999</v>
      </c>
      <c r="H14681" s="2">
        <v>28.627479999999998</v>
      </c>
      <c r="J14681" s="2">
        <v>15.29541</v>
      </c>
      <c r="K14681" s="2">
        <v>1.3376749999999999</v>
      </c>
      <c r="L14681" s="2">
        <v>1.426023</v>
      </c>
    </row>
    <row r="14682" spans="1:12" x14ac:dyDescent="0.2">
      <c r="A14682" s="2">
        <v>15.296110000000001</v>
      </c>
      <c r="B14682" s="2">
        <v>84.966610000000003</v>
      </c>
      <c r="C14682" s="2">
        <v>57.516100000000002</v>
      </c>
      <c r="D14682" s="2">
        <v>86.198989999999995</v>
      </c>
      <c r="F14682" s="2">
        <v>15.2933</v>
      </c>
      <c r="G14682" s="2">
        <v>28.093669999999999</v>
      </c>
      <c r="H14682" s="2">
        <v>28.650569999999998</v>
      </c>
      <c r="J14682" s="2">
        <v>15.296110000000001</v>
      </c>
      <c r="K14682" s="2">
        <v>1.3397669999999999</v>
      </c>
      <c r="L14682" s="2">
        <v>1.428364</v>
      </c>
    </row>
    <row r="14683" spans="1:12" x14ac:dyDescent="0.2">
      <c r="A14683" s="2">
        <v>15.296810000000001</v>
      </c>
      <c r="B14683" s="2">
        <v>84.967349999999996</v>
      </c>
      <c r="C14683" s="2">
        <v>57.445059999999998</v>
      </c>
      <c r="D14683" s="2">
        <v>86.173289999999994</v>
      </c>
      <c r="F14683" s="2">
        <v>15.294</v>
      </c>
      <c r="G14683" s="2">
        <v>28.120719999999999</v>
      </c>
      <c r="H14683" s="2">
        <v>28.67371</v>
      </c>
      <c r="J14683" s="2">
        <v>15.296810000000001</v>
      </c>
      <c r="K14683" s="2">
        <v>1.3418859999999999</v>
      </c>
      <c r="L14683" s="2">
        <v>1.4306220000000001</v>
      </c>
    </row>
    <row r="14684" spans="1:12" x14ac:dyDescent="0.2">
      <c r="A14684" s="2">
        <v>15.297510000000001</v>
      </c>
      <c r="B14684" s="2">
        <v>84.9679</v>
      </c>
      <c r="C14684" s="2">
        <v>57.373669999999997</v>
      </c>
      <c r="D14684" s="2">
        <v>86.147130000000004</v>
      </c>
      <c r="F14684" s="2">
        <v>15.294700000000001</v>
      </c>
      <c r="G14684" s="2">
        <v>28.147570000000002</v>
      </c>
      <c r="H14684" s="2">
        <v>28.697209999999998</v>
      </c>
      <c r="J14684" s="2">
        <v>15.297510000000001</v>
      </c>
      <c r="K14684" s="2">
        <v>1.3439559999999999</v>
      </c>
      <c r="L14684" s="2">
        <v>1.4332180000000001</v>
      </c>
    </row>
    <row r="14685" spans="1:12" x14ac:dyDescent="0.2">
      <c r="A14685" s="2">
        <v>15.298209999999999</v>
      </c>
      <c r="B14685" s="2">
        <v>84.968429999999998</v>
      </c>
      <c r="C14685" s="2">
        <v>57.302549999999997</v>
      </c>
      <c r="D14685" s="2">
        <v>86.120620000000002</v>
      </c>
      <c r="F14685" s="2">
        <v>15.29541</v>
      </c>
      <c r="G14685" s="2">
        <v>28.174440000000001</v>
      </c>
      <c r="H14685" s="2">
        <v>28.720020000000002</v>
      </c>
      <c r="J14685" s="2">
        <v>15.298209999999999</v>
      </c>
      <c r="K14685" s="2">
        <v>1.346239</v>
      </c>
      <c r="L14685" s="2">
        <v>1.435292</v>
      </c>
    </row>
    <row r="14686" spans="1:12" x14ac:dyDescent="0.2">
      <c r="A14686" s="2">
        <v>15.298909999999999</v>
      </c>
      <c r="B14686" s="2">
        <v>84.968689999999995</v>
      </c>
      <c r="C14686" s="2">
        <v>57.231749999999998</v>
      </c>
      <c r="D14686" s="2">
        <v>86.093900000000005</v>
      </c>
      <c r="F14686" s="2">
        <v>15.296110000000001</v>
      </c>
      <c r="G14686" s="2">
        <v>28.201029999999999</v>
      </c>
      <c r="H14686" s="2">
        <v>28.742000000000001</v>
      </c>
      <c r="J14686" s="2">
        <v>15.298909999999999</v>
      </c>
      <c r="K14686" s="2">
        <v>1.348595</v>
      </c>
      <c r="L14686" s="2">
        <v>1.4378770000000001</v>
      </c>
    </row>
    <row r="14687" spans="1:12" x14ac:dyDescent="0.2">
      <c r="A14687" s="2">
        <v>15.299609999999999</v>
      </c>
      <c r="B14687" s="2">
        <v>84.968549999999993</v>
      </c>
      <c r="C14687" s="2">
        <v>57.161020000000001</v>
      </c>
      <c r="D14687" s="2">
        <v>86.066860000000005</v>
      </c>
      <c r="F14687" s="2">
        <v>15.296810000000001</v>
      </c>
      <c r="G14687" s="2">
        <v>28.227239999999998</v>
      </c>
      <c r="H14687" s="2">
        <v>28.763500000000001</v>
      </c>
      <c r="J14687" s="2">
        <v>15.299609999999999</v>
      </c>
      <c r="K14687" s="2">
        <v>1.351057</v>
      </c>
      <c r="L14687" s="2">
        <v>1.440239</v>
      </c>
    </row>
    <row r="14688" spans="1:12" x14ac:dyDescent="0.2">
      <c r="A14688" s="2">
        <v>15.300319999999999</v>
      </c>
      <c r="B14688" s="2">
        <v>84.968170000000001</v>
      </c>
      <c r="C14688" s="2">
        <v>57.090229999999998</v>
      </c>
      <c r="D14688" s="2">
        <v>86.038759999999996</v>
      </c>
      <c r="F14688" s="2">
        <v>15.297510000000001</v>
      </c>
      <c r="G14688" s="2">
        <v>28.252880000000001</v>
      </c>
      <c r="H14688" s="2">
        <v>28.783950000000001</v>
      </c>
      <c r="J14688" s="2">
        <v>15.300319999999999</v>
      </c>
      <c r="K14688" s="2">
        <v>1.3532960000000001</v>
      </c>
      <c r="L14688" s="2">
        <v>1.4435279999999999</v>
      </c>
    </row>
    <row r="14689" spans="1:12" x14ac:dyDescent="0.2">
      <c r="A14689" s="2">
        <v>15.301019999999999</v>
      </c>
      <c r="B14689" s="2">
        <v>84.967439999999996</v>
      </c>
      <c r="C14689" s="2">
        <v>57.019329999999997</v>
      </c>
      <c r="D14689" s="2">
        <v>86.010819999999995</v>
      </c>
      <c r="F14689" s="2">
        <v>15.298209999999999</v>
      </c>
      <c r="G14689" s="2">
        <v>28.278500000000001</v>
      </c>
      <c r="H14689" s="2">
        <v>28.804069999999999</v>
      </c>
      <c r="J14689" s="2">
        <v>15.301019999999999</v>
      </c>
      <c r="K14689" s="2">
        <v>1.355701</v>
      </c>
      <c r="L14689" s="2">
        <v>1.4459740000000001</v>
      </c>
    </row>
    <row r="14690" spans="1:12" x14ac:dyDescent="0.2">
      <c r="A14690" s="2">
        <v>15.30172</v>
      </c>
      <c r="B14690" s="2">
        <v>84.966629999999995</v>
      </c>
      <c r="C14690" s="2">
        <v>56.948560000000001</v>
      </c>
      <c r="D14690" s="2">
        <v>85.982669999999999</v>
      </c>
      <c r="F14690" s="2">
        <v>15.298909999999999</v>
      </c>
      <c r="G14690" s="2">
        <v>28.304500000000001</v>
      </c>
      <c r="H14690" s="2">
        <v>28.82546</v>
      </c>
      <c r="J14690" s="2">
        <v>15.30172</v>
      </c>
      <c r="K14690" s="2">
        <v>1.3585430000000001</v>
      </c>
      <c r="L14690" s="2">
        <v>1.4487680000000001</v>
      </c>
    </row>
    <row r="14691" spans="1:12" x14ac:dyDescent="0.2">
      <c r="A14691" s="2">
        <v>15.30242</v>
      </c>
      <c r="B14691" s="2">
        <v>84.966160000000002</v>
      </c>
      <c r="C14691" s="2">
        <v>56.877659999999999</v>
      </c>
      <c r="D14691" s="2">
        <v>85.953919999999997</v>
      </c>
      <c r="F14691" s="2">
        <v>15.299609999999999</v>
      </c>
      <c r="G14691" s="2">
        <v>28.330860000000001</v>
      </c>
      <c r="H14691" s="2">
        <v>28.847560000000001</v>
      </c>
      <c r="J14691" s="2">
        <v>15.30242</v>
      </c>
      <c r="K14691" s="2">
        <v>1.3615759999999999</v>
      </c>
      <c r="L14691" s="2">
        <v>1.4516530000000001</v>
      </c>
    </row>
    <row r="14692" spans="1:12" x14ac:dyDescent="0.2">
      <c r="A14692" s="2">
        <v>15.30312</v>
      </c>
      <c r="B14692" s="2">
        <v>84.964709999999997</v>
      </c>
      <c r="C14692" s="2">
        <v>56.807000000000002</v>
      </c>
      <c r="D14692" s="2">
        <v>85.925290000000004</v>
      </c>
      <c r="F14692" s="2">
        <v>15.300319999999999</v>
      </c>
      <c r="G14692" s="2">
        <v>28.356870000000001</v>
      </c>
      <c r="H14692" s="2">
        <v>28.869679999999999</v>
      </c>
      <c r="J14692" s="2">
        <v>15.30312</v>
      </c>
      <c r="K14692" s="2">
        <v>1.3648089999999999</v>
      </c>
      <c r="L14692" s="2">
        <v>1.454242</v>
      </c>
    </row>
    <row r="14693" spans="1:12" x14ac:dyDescent="0.2">
      <c r="A14693" s="2">
        <v>15.30382</v>
      </c>
      <c r="B14693" s="2">
        <v>84.963390000000004</v>
      </c>
      <c r="C14693" s="2">
        <v>56.736469999999997</v>
      </c>
      <c r="D14693" s="2">
        <v>85.896439999999998</v>
      </c>
      <c r="F14693" s="2">
        <v>15.301019999999999</v>
      </c>
      <c r="G14693" s="2">
        <v>28.38259</v>
      </c>
      <c r="H14693" s="2">
        <v>28.892140000000001</v>
      </c>
      <c r="J14693" s="2">
        <v>15.30382</v>
      </c>
      <c r="K14693" s="2">
        <v>1.367864</v>
      </c>
      <c r="L14693" s="2">
        <v>1.4570719999999999</v>
      </c>
    </row>
    <row r="14694" spans="1:12" x14ac:dyDescent="0.2">
      <c r="A14694" s="2">
        <v>15.30452</v>
      </c>
      <c r="B14694" s="2">
        <v>84.961259999999996</v>
      </c>
      <c r="C14694" s="2">
        <v>56.666200000000003</v>
      </c>
      <c r="D14694" s="2">
        <v>85.867570000000001</v>
      </c>
      <c r="F14694" s="2">
        <v>15.30172</v>
      </c>
      <c r="G14694" s="2">
        <v>28.40859</v>
      </c>
      <c r="H14694" s="2">
        <v>28.914539999999999</v>
      </c>
      <c r="J14694" s="2">
        <v>15.30452</v>
      </c>
      <c r="K14694" s="2">
        <v>1.370746</v>
      </c>
      <c r="L14694" s="2">
        <v>1.459802</v>
      </c>
    </row>
    <row r="14695" spans="1:12" x14ac:dyDescent="0.2">
      <c r="A14695" s="2">
        <v>15.30523</v>
      </c>
      <c r="B14695" s="2">
        <v>84.959320000000005</v>
      </c>
      <c r="C14695" s="2">
        <v>56.596229999999998</v>
      </c>
      <c r="D14695" s="2">
        <v>85.839160000000007</v>
      </c>
      <c r="F14695" s="2">
        <v>15.30242</v>
      </c>
      <c r="G14695" s="2">
        <v>28.433789999999998</v>
      </c>
      <c r="H14695" s="2">
        <v>28.93695</v>
      </c>
      <c r="J14695" s="2">
        <v>15.30523</v>
      </c>
      <c r="K14695" s="2">
        <v>1.3737239999999999</v>
      </c>
      <c r="L14695" s="2">
        <v>1.462555</v>
      </c>
    </row>
    <row r="14696" spans="1:12" x14ac:dyDescent="0.2">
      <c r="A14696" s="2">
        <v>15.30593</v>
      </c>
      <c r="B14696" s="2">
        <v>84.956190000000007</v>
      </c>
      <c r="C14696" s="2">
        <v>56.525590000000001</v>
      </c>
      <c r="D14696" s="2">
        <v>85.811580000000006</v>
      </c>
      <c r="F14696" s="2">
        <v>15.30312</v>
      </c>
      <c r="G14696" s="2">
        <v>28.45851</v>
      </c>
      <c r="H14696" s="2">
        <v>28.959050000000001</v>
      </c>
      <c r="J14696" s="2">
        <v>15.30593</v>
      </c>
      <c r="K14696" s="2">
        <v>1.3765559999999999</v>
      </c>
      <c r="L14696" s="2">
        <v>1.4645710000000001</v>
      </c>
    </row>
    <row r="14697" spans="1:12" x14ac:dyDescent="0.2">
      <c r="A14697" s="2">
        <v>15.30663</v>
      </c>
      <c r="B14697" s="2">
        <v>84.953800000000001</v>
      </c>
      <c r="C14697" s="2">
        <v>56.455570000000002</v>
      </c>
      <c r="D14697" s="2">
        <v>85.785430000000005</v>
      </c>
      <c r="F14697" s="2">
        <v>15.30382</v>
      </c>
      <c r="G14697" s="2">
        <v>28.483280000000001</v>
      </c>
      <c r="H14697" s="2">
        <v>28.98114</v>
      </c>
      <c r="J14697" s="2">
        <v>15.30663</v>
      </c>
      <c r="K14697" s="2">
        <v>1.3790720000000001</v>
      </c>
      <c r="L14697" s="2">
        <v>1.4668870000000001</v>
      </c>
    </row>
    <row r="14698" spans="1:12" x14ac:dyDescent="0.2">
      <c r="A14698" s="2">
        <v>15.30733</v>
      </c>
      <c r="B14698" s="2">
        <v>84.950670000000002</v>
      </c>
      <c r="C14698" s="2">
        <v>56.385910000000003</v>
      </c>
      <c r="D14698" s="2">
        <v>85.760009999999994</v>
      </c>
      <c r="F14698" s="2">
        <v>15.30452</v>
      </c>
      <c r="G14698" s="2">
        <v>28.50807</v>
      </c>
      <c r="H14698" s="2">
        <v>29.0031</v>
      </c>
      <c r="J14698" s="2">
        <v>15.30733</v>
      </c>
      <c r="K14698" s="2">
        <v>1.381767</v>
      </c>
      <c r="L14698" s="2">
        <v>1.470078</v>
      </c>
    </row>
    <row r="14699" spans="1:12" x14ac:dyDescent="0.2">
      <c r="A14699" s="2">
        <v>15.30803</v>
      </c>
      <c r="B14699" s="2">
        <v>84.94753</v>
      </c>
      <c r="C14699" s="2">
        <v>56.315980000000003</v>
      </c>
      <c r="D14699" s="2">
        <v>85.732900000000001</v>
      </c>
      <c r="F14699" s="2">
        <v>15.30523</v>
      </c>
      <c r="G14699" s="2">
        <v>28.53218</v>
      </c>
      <c r="H14699" s="2">
        <v>29.025120000000001</v>
      </c>
      <c r="J14699" s="2">
        <v>15.30803</v>
      </c>
      <c r="K14699" s="2">
        <v>1.3848860000000001</v>
      </c>
      <c r="L14699" s="2">
        <v>1.4729110000000001</v>
      </c>
    </row>
    <row r="14700" spans="1:12" x14ac:dyDescent="0.2">
      <c r="A14700" s="2">
        <v>15.308730000000001</v>
      </c>
      <c r="B14700" s="2">
        <v>84.944019999999995</v>
      </c>
      <c r="C14700" s="2">
        <v>56.24606</v>
      </c>
      <c r="D14700" s="2">
        <v>85.70393</v>
      </c>
      <c r="F14700" s="2">
        <v>15.30593</v>
      </c>
      <c r="G14700" s="2">
        <v>28.556149999999999</v>
      </c>
      <c r="H14700" s="2">
        <v>29.0472</v>
      </c>
      <c r="J14700" s="2">
        <v>15.308730000000001</v>
      </c>
      <c r="K14700" s="2">
        <v>1.387993</v>
      </c>
      <c r="L14700" s="2">
        <v>1.475144</v>
      </c>
    </row>
    <row r="14701" spans="1:12" x14ac:dyDescent="0.2">
      <c r="A14701" s="2">
        <v>15.309430000000001</v>
      </c>
      <c r="B14701" s="2">
        <v>84.940309999999997</v>
      </c>
      <c r="C14701" s="2">
        <v>56.176209999999998</v>
      </c>
      <c r="D14701" s="2">
        <v>85.674350000000004</v>
      </c>
      <c r="F14701" s="2">
        <v>15.30663</v>
      </c>
      <c r="G14701" s="2">
        <v>28.580190000000002</v>
      </c>
      <c r="H14701" s="2">
        <v>29.069510000000001</v>
      </c>
      <c r="J14701" s="2">
        <v>15.309430000000001</v>
      </c>
      <c r="K14701" s="2">
        <v>1.3907130000000001</v>
      </c>
      <c r="L14701" s="2">
        <v>1.477304</v>
      </c>
    </row>
    <row r="14702" spans="1:12" x14ac:dyDescent="0.2">
      <c r="A14702" s="2">
        <v>15.310140000000001</v>
      </c>
      <c r="B14702" s="2">
        <v>84.937209999999993</v>
      </c>
      <c r="C14702" s="2">
        <v>56.106409999999997</v>
      </c>
      <c r="D14702" s="2">
        <v>85.644869999999997</v>
      </c>
      <c r="F14702" s="2">
        <v>15.30733</v>
      </c>
      <c r="G14702" s="2">
        <v>28.604019999999998</v>
      </c>
      <c r="H14702" s="2">
        <v>29.09103</v>
      </c>
      <c r="J14702" s="2">
        <v>15.310140000000001</v>
      </c>
      <c r="K14702" s="2">
        <v>1.3936839999999999</v>
      </c>
      <c r="L14702" s="2">
        <v>1.479941</v>
      </c>
    </row>
    <row r="14703" spans="1:12" x14ac:dyDescent="0.2">
      <c r="A14703" s="2">
        <v>15.310840000000001</v>
      </c>
      <c r="B14703" s="2">
        <v>84.933499999999995</v>
      </c>
      <c r="C14703" s="2">
        <v>56.036900000000003</v>
      </c>
      <c r="D14703" s="2">
        <v>85.615279999999998</v>
      </c>
      <c r="F14703" s="2">
        <v>15.30803</v>
      </c>
      <c r="G14703" s="2">
        <v>28.627479999999998</v>
      </c>
      <c r="H14703" s="2">
        <v>29.111830000000001</v>
      </c>
      <c r="J14703" s="2">
        <v>15.310840000000001</v>
      </c>
      <c r="K14703" s="2">
        <v>1.396808</v>
      </c>
      <c r="L14703" s="2">
        <v>1.4822649999999999</v>
      </c>
    </row>
    <row r="14704" spans="1:12" x14ac:dyDescent="0.2">
      <c r="A14704" s="2">
        <v>15.311540000000001</v>
      </c>
      <c r="B14704" s="2">
        <v>84.929150000000007</v>
      </c>
      <c r="C14704" s="2">
        <v>55.967109999999998</v>
      </c>
      <c r="D14704" s="2">
        <v>85.586200000000005</v>
      </c>
      <c r="F14704" s="2">
        <v>15.308730000000001</v>
      </c>
      <c r="G14704" s="2">
        <v>28.650569999999998</v>
      </c>
      <c r="H14704" s="2">
        <v>29.132359999999998</v>
      </c>
      <c r="J14704" s="2">
        <v>15.311540000000001</v>
      </c>
      <c r="K14704" s="2">
        <v>1.399961</v>
      </c>
      <c r="L14704" s="2">
        <v>1.485025</v>
      </c>
    </row>
    <row r="14705" spans="1:12" x14ac:dyDescent="0.2">
      <c r="A14705" s="2">
        <v>15.312239999999999</v>
      </c>
      <c r="B14705" s="2">
        <v>84.925160000000005</v>
      </c>
      <c r="C14705" s="2">
        <v>55.897390000000001</v>
      </c>
      <c r="D14705" s="2">
        <v>85.556200000000004</v>
      </c>
      <c r="F14705" s="2">
        <v>15.309430000000001</v>
      </c>
      <c r="G14705" s="2">
        <v>28.67371</v>
      </c>
      <c r="H14705" s="2">
        <v>29.153189999999999</v>
      </c>
      <c r="J14705" s="2">
        <v>15.312239999999999</v>
      </c>
      <c r="K14705" s="2">
        <v>1.4032530000000001</v>
      </c>
      <c r="L14705" s="2">
        <v>1.488049</v>
      </c>
    </row>
    <row r="14706" spans="1:12" x14ac:dyDescent="0.2">
      <c r="A14706" s="2">
        <v>15.312939999999999</v>
      </c>
      <c r="B14706" s="2">
        <v>84.920439999999999</v>
      </c>
      <c r="C14706" s="2">
        <v>55.827919999999999</v>
      </c>
      <c r="D14706" s="2">
        <v>85.525710000000004</v>
      </c>
      <c r="F14706" s="2">
        <v>15.310140000000001</v>
      </c>
      <c r="G14706" s="2">
        <v>28.697209999999998</v>
      </c>
      <c r="H14706" s="2">
        <v>29.173860000000001</v>
      </c>
      <c r="J14706" s="2">
        <v>15.312939999999999</v>
      </c>
      <c r="K14706" s="2">
        <v>1.4062650000000001</v>
      </c>
      <c r="L14706" s="2">
        <v>1.49082</v>
      </c>
    </row>
    <row r="14707" spans="1:12" x14ac:dyDescent="0.2">
      <c r="A14707" s="2">
        <v>15.313639999999999</v>
      </c>
      <c r="B14707" s="2">
        <v>84.915819999999997</v>
      </c>
      <c r="C14707" s="2">
        <v>55.757770000000001</v>
      </c>
      <c r="D14707" s="2">
        <v>85.495099999999994</v>
      </c>
      <c r="F14707" s="2">
        <v>15.310840000000001</v>
      </c>
      <c r="G14707" s="2">
        <v>28.720020000000002</v>
      </c>
      <c r="H14707" s="2">
        <v>29.19415</v>
      </c>
      <c r="J14707" s="2">
        <v>15.313639999999999</v>
      </c>
      <c r="K14707" s="2">
        <v>1.4095340000000001</v>
      </c>
      <c r="L14707" s="2">
        <v>1.4941850000000001</v>
      </c>
    </row>
    <row r="14708" spans="1:12" x14ac:dyDescent="0.2">
      <c r="A14708" s="2">
        <v>15.31434</v>
      </c>
      <c r="B14708" s="2">
        <v>84.910839999999993</v>
      </c>
      <c r="C14708" s="2">
        <v>55.687170000000002</v>
      </c>
      <c r="D14708" s="2">
        <v>85.464579999999998</v>
      </c>
      <c r="F14708" s="2">
        <v>15.311540000000001</v>
      </c>
      <c r="G14708" s="2">
        <v>28.742000000000001</v>
      </c>
      <c r="H14708" s="2">
        <v>29.214110000000002</v>
      </c>
      <c r="J14708" s="2">
        <v>15.31434</v>
      </c>
      <c r="K14708" s="2">
        <v>1.412687</v>
      </c>
      <c r="L14708" s="2">
        <v>1.4965869999999999</v>
      </c>
    </row>
    <row r="14709" spans="1:12" x14ac:dyDescent="0.2">
      <c r="A14709" s="2">
        <v>15.31504</v>
      </c>
      <c r="B14709" s="2">
        <v>84.906189999999995</v>
      </c>
      <c r="C14709" s="2">
        <v>55.61974</v>
      </c>
      <c r="D14709" s="2">
        <v>85.433899999999994</v>
      </c>
      <c r="F14709" s="2">
        <v>15.312239999999999</v>
      </c>
      <c r="G14709" s="2">
        <v>28.763500000000001</v>
      </c>
      <c r="H14709" s="2">
        <v>29.23394</v>
      </c>
      <c r="J14709" s="2">
        <v>15.31504</v>
      </c>
      <c r="K14709" s="2">
        <v>1.415724</v>
      </c>
      <c r="L14709" s="2">
        <v>1.4991410000000001</v>
      </c>
    </row>
    <row r="14710" spans="1:12" x14ac:dyDescent="0.2">
      <c r="A14710" s="2">
        <v>15.31575</v>
      </c>
      <c r="B14710" s="2">
        <v>84.901139999999998</v>
      </c>
      <c r="C14710" s="2">
        <v>55.55677</v>
      </c>
      <c r="D14710" s="2">
        <v>85.402739999999994</v>
      </c>
      <c r="F14710" s="2">
        <v>15.312939999999999</v>
      </c>
      <c r="G14710" s="2">
        <v>28.783950000000001</v>
      </c>
      <c r="H14710" s="2">
        <v>29.25356</v>
      </c>
      <c r="J14710" s="2">
        <v>15.31575</v>
      </c>
      <c r="K14710" s="2">
        <v>1.419208</v>
      </c>
      <c r="L14710" s="2">
        <v>1.501825</v>
      </c>
    </row>
    <row r="14711" spans="1:12" x14ac:dyDescent="0.2">
      <c r="A14711" s="2">
        <v>15.31645</v>
      </c>
      <c r="B14711" s="2">
        <v>84.895480000000006</v>
      </c>
      <c r="C14711" s="2">
        <v>55.495010000000001</v>
      </c>
      <c r="D14711" s="2">
        <v>85.370509999999996</v>
      </c>
      <c r="F14711" s="2">
        <v>15.313639999999999</v>
      </c>
      <c r="G14711" s="2">
        <v>28.804069999999999</v>
      </c>
      <c r="H14711" s="2">
        <v>29.27346</v>
      </c>
      <c r="J14711" s="2">
        <v>15.31645</v>
      </c>
      <c r="K14711" s="2">
        <v>1.422747</v>
      </c>
      <c r="L14711" s="2">
        <v>1.5045090000000001</v>
      </c>
    </row>
    <row r="14712" spans="1:12" x14ac:dyDescent="0.2">
      <c r="A14712" s="2">
        <v>15.31715</v>
      </c>
      <c r="B14712" s="2">
        <v>84.889359999999996</v>
      </c>
      <c r="C14712" s="2">
        <v>55.43045</v>
      </c>
      <c r="D14712" s="2">
        <v>85.337999999999994</v>
      </c>
      <c r="F14712" s="2">
        <v>15.31434</v>
      </c>
      <c r="G14712" s="2">
        <v>28.82546</v>
      </c>
      <c r="H14712" s="2">
        <v>29.29278</v>
      </c>
      <c r="J14712" s="2">
        <v>15.31715</v>
      </c>
      <c r="K14712" s="2">
        <v>1.426161</v>
      </c>
      <c r="L14712" s="2">
        <v>1.5074179999999999</v>
      </c>
    </row>
    <row r="14713" spans="1:12" x14ac:dyDescent="0.2">
      <c r="A14713" s="2">
        <v>15.31785</v>
      </c>
      <c r="B14713" s="2">
        <v>84.883619999999993</v>
      </c>
      <c r="C14713" s="2">
        <v>55.362290000000002</v>
      </c>
      <c r="D14713" s="2">
        <v>85.305409999999995</v>
      </c>
      <c r="F14713" s="2">
        <v>15.31504</v>
      </c>
      <c r="G14713" s="2">
        <v>28.847560000000001</v>
      </c>
      <c r="H14713" s="2">
        <v>29.312370000000001</v>
      </c>
      <c r="J14713" s="2">
        <v>15.31785</v>
      </c>
      <c r="K14713" s="2">
        <v>1.4296629999999999</v>
      </c>
      <c r="L14713" s="2">
        <v>1.510265</v>
      </c>
    </row>
    <row r="14714" spans="1:12" x14ac:dyDescent="0.2">
      <c r="A14714" s="2">
        <v>15.31855</v>
      </c>
      <c r="B14714" s="2">
        <v>84.877520000000004</v>
      </c>
      <c r="C14714" s="2">
        <v>55.293509999999998</v>
      </c>
      <c r="D14714" s="2">
        <v>85.273039999999995</v>
      </c>
      <c r="F14714" s="2">
        <v>15.31575</v>
      </c>
      <c r="G14714" s="2">
        <v>28.869679999999999</v>
      </c>
      <c r="H14714" s="2">
        <v>29.331939999999999</v>
      </c>
      <c r="J14714" s="2">
        <v>15.31855</v>
      </c>
      <c r="K14714" s="2">
        <v>1.4331989999999999</v>
      </c>
      <c r="L14714" s="2">
        <v>1.51298</v>
      </c>
    </row>
    <row r="14715" spans="1:12" x14ac:dyDescent="0.2">
      <c r="A14715" s="2">
        <v>15.31925</v>
      </c>
      <c r="B14715" s="2">
        <v>84.871110000000002</v>
      </c>
      <c r="C14715" s="2">
        <v>55.224910000000001</v>
      </c>
      <c r="D14715" s="2">
        <v>85.240070000000003</v>
      </c>
      <c r="F14715" s="2">
        <v>15.31645</v>
      </c>
      <c r="G14715" s="2">
        <v>28.892140000000001</v>
      </c>
      <c r="H14715" s="2">
        <v>29.35181</v>
      </c>
      <c r="J14715" s="2">
        <v>15.31925</v>
      </c>
      <c r="K14715" s="2">
        <v>1.4364889999999999</v>
      </c>
      <c r="L14715" s="2">
        <v>1.515841</v>
      </c>
    </row>
    <row r="14716" spans="1:12" x14ac:dyDescent="0.2">
      <c r="A14716" s="2">
        <v>15.31995</v>
      </c>
      <c r="B14716" s="2">
        <v>84.864750000000001</v>
      </c>
      <c r="C14716" s="2">
        <v>55.156880000000001</v>
      </c>
      <c r="D14716" s="2">
        <v>85.205889999999997</v>
      </c>
      <c r="F14716" s="2">
        <v>15.31715</v>
      </c>
      <c r="G14716" s="2">
        <v>28.914539999999999</v>
      </c>
      <c r="H14716" s="2">
        <v>29.371670000000002</v>
      </c>
      <c r="J14716" s="2">
        <v>15.31995</v>
      </c>
      <c r="K14716" s="2">
        <v>1.4403170000000001</v>
      </c>
      <c r="L14716" s="2">
        <v>1.5186809999999999</v>
      </c>
    </row>
    <row r="14717" spans="1:12" x14ac:dyDescent="0.2">
      <c r="A14717" s="2">
        <v>15.32066</v>
      </c>
      <c r="B14717" s="2">
        <v>84.857820000000004</v>
      </c>
      <c r="C14717" s="2">
        <v>55.088419999999999</v>
      </c>
      <c r="D14717" s="2">
        <v>85.171340000000001</v>
      </c>
      <c r="F14717" s="2">
        <v>15.31785</v>
      </c>
      <c r="G14717" s="2">
        <v>28.93695</v>
      </c>
      <c r="H14717" s="2">
        <v>29.39105</v>
      </c>
      <c r="J14717" s="2">
        <v>15.32066</v>
      </c>
      <c r="K14717" s="2">
        <v>1.444313</v>
      </c>
      <c r="L14717" s="2">
        <v>1.5215989999999999</v>
      </c>
    </row>
    <row r="14718" spans="1:12" x14ac:dyDescent="0.2">
      <c r="A14718" s="2">
        <v>15.32136</v>
      </c>
      <c r="B14718" s="2">
        <v>84.850949999999997</v>
      </c>
      <c r="C14718" s="2">
        <v>55.020519999999998</v>
      </c>
      <c r="D14718" s="2">
        <v>85.137270000000001</v>
      </c>
      <c r="F14718" s="2">
        <v>15.31855</v>
      </c>
      <c r="G14718" s="2">
        <v>28.959050000000001</v>
      </c>
      <c r="H14718" s="2">
        <v>29.410160000000001</v>
      </c>
      <c r="J14718" s="2">
        <v>15.32136</v>
      </c>
      <c r="K14718" s="2">
        <v>1.4481310000000001</v>
      </c>
      <c r="L14718" s="2">
        <v>1.523943</v>
      </c>
    </row>
    <row r="14719" spans="1:12" x14ac:dyDescent="0.2">
      <c r="A14719" s="2">
        <v>15.32206</v>
      </c>
      <c r="B14719" s="2">
        <v>84.844120000000004</v>
      </c>
      <c r="C14719" s="2">
        <v>54.953040000000001</v>
      </c>
      <c r="D14719" s="2">
        <v>85.103579999999994</v>
      </c>
      <c r="F14719" s="2">
        <v>15.31925</v>
      </c>
      <c r="G14719" s="2">
        <v>28.98114</v>
      </c>
      <c r="H14719" s="2">
        <v>29.428699999999999</v>
      </c>
      <c r="J14719" s="2">
        <v>15.32206</v>
      </c>
      <c r="K14719" s="2">
        <v>1.4514769999999999</v>
      </c>
      <c r="L14719" s="2">
        <v>1.525846</v>
      </c>
    </row>
    <row r="14720" spans="1:12" x14ac:dyDescent="0.2">
      <c r="A14720" s="2">
        <v>15.322760000000001</v>
      </c>
      <c r="B14720" s="2">
        <v>84.837220000000002</v>
      </c>
      <c r="C14720" s="2">
        <v>54.885300000000001</v>
      </c>
      <c r="D14720" s="2">
        <v>85.070269999999994</v>
      </c>
      <c r="F14720" s="2">
        <v>15.31995</v>
      </c>
      <c r="G14720" s="2">
        <v>29.0031</v>
      </c>
      <c r="H14720" s="2">
        <v>29.447569999999999</v>
      </c>
      <c r="J14720" s="2">
        <v>15.322760000000001</v>
      </c>
      <c r="K14720" s="2">
        <v>1.4546429999999999</v>
      </c>
      <c r="L14720" s="2">
        <v>1.5280929999999999</v>
      </c>
    </row>
    <row r="14721" spans="1:12" x14ac:dyDescent="0.2">
      <c r="A14721" s="2">
        <v>15.323460000000001</v>
      </c>
      <c r="B14721" s="2">
        <v>84.829530000000005</v>
      </c>
      <c r="C14721" s="2">
        <v>54.817529999999998</v>
      </c>
      <c r="D14721" s="2">
        <v>85.036150000000006</v>
      </c>
      <c r="F14721" s="2">
        <v>15.32066</v>
      </c>
      <c r="G14721" s="2">
        <v>29.025120000000001</v>
      </c>
      <c r="H14721" s="2">
        <v>29.465949999999999</v>
      </c>
      <c r="J14721" s="2">
        <v>15.323460000000001</v>
      </c>
      <c r="K14721" s="2">
        <v>1.4580900000000001</v>
      </c>
      <c r="L14721" s="2">
        <v>1.5302260000000001</v>
      </c>
    </row>
    <row r="14722" spans="1:12" x14ac:dyDescent="0.2">
      <c r="A14722" s="2">
        <v>15.324159999999999</v>
      </c>
      <c r="B14722" s="2">
        <v>84.821439999999996</v>
      </c>
      <c r="C14722" s="2">
        <v>54.750480000000003</v>
      </c>
      <c r="D14722" s="2">
        <v>85.000990000000002</v>
      </c>
      <c r="F14722" s="2">
        <v>15.32136</v>
      </c>
      <c r="G14722" s="2">
        <v>29.0472</v>
      </c>
      <c r="H14722" s="2">
        <v>29.484200000000001</v>
      </c>
      <c r="J14722" s="2">
        <v>15.324159999999999</v>
      </c>
      <c r="K14722" s="2">
        <v>1.4618679999999999</v>
      </c>
      <c r="L14722" s="2">
        <v>1.53281</v>
      </c>
    </row>
    <row r="14723" spans="1:12" x14ac:dyDescent="0.2">
      <c r="A14723" s="2">
        <v>15.324859999999999</v>
      </c>
      <c r="B14723" s="2">
        <v>84.813419999999994</v>
      </c>
      <c r="C14723" s="2">
        <v>54.68318</v>
      </c>
      <c r="D14723" s="2">
        <v>84.965940000000003</v>
      </c>
      <c r="F14723" s="2">
        <v>15.32206</v>
      </c>
      <c r="G14723" s="2">
        <v>29.069510000000001</v>
      </c>
      <c r="H14723" s="2">
        <v>29.50271</v>
      </c>
      <c r="J14723" s="2">
        <v>15.324859999999999</v>
      </c>
      <c r="K14723" s="2">
        <v>1.465622</v>
      </c>
      <c r="L14723" s="2">
        <v>1.535717</v>
      </c>
    </row>
    <row r="14724" spans="1:12" x14ac:dyDescent="0.2">
      <c r="A14724" s="2">
        <v>15.325570000000001</v>
      </c>
      <c r="B14724" s="2">
        <v>84.804630000000003</v>
      </c>
      <c r="C14724" s="2">
        <v>54.615549999999999</v>
      </c>
      <c r="D14724" s="2">
        <v>84.931200000000004</v>
      </c>
      <c r="F14724" s="2">
        <v>15.322760000000001</v>
      </c>
      <c r="G14724" s="2">
        <v>29.09103</v>
      </c>
      <c r="H14724" s="2">
        <v>29.521180000000001</v>
      </c>
      <c r="J14724" s="2">
        <v>15.325570000000001</v>
      </c>
      <c r="K14724" s="2">
        <v>1.469028</v>
      </c>
      <c r="L14724" s="2">
        <v>1.5380739999999999</v>
      </c>
    </row>
    <row r="14725" spans="1:12" x14ac:dyDescent="0.2">
      <c r="A14725" s="2">
        <v>15.326269999999999</v>
      </c>
      <c r="B14725" s="2">
        <v>84.79607</v>
      </c>
      <c r="C14725" s="2">
        <v>54.548110000000001</v>
      </c>
      <c r="D14725" s="2">
        <v>84.896299999999997</v>
      </c>
      <c r="F14725" s="2">
        <v>15.323460000000001</v>
      </c>
      <c r="G14725" s="2">
        <v>29.111830000000001</v>
      </c>
      <c r="H14725" s="2">
        <v>29.53989</v>
      </c>
      <c r="J14725" s="2">
        <v>15.326269999999999</v>
      </c>
      <c r="K14725" s="2">
        <v>1.4726980000000001</v>
      </c>
      <c r="L14725" s="2">
        <v>1.54051</v>
      </c>
    </row>
    <row r="14726" spans="1:12" x14ac:dyDescent="0.2">
      <c r="A14726" s="2">
        <v>15.326969999999999</v>
      </c>
      <c r="B14726" s="2">
        <v>84.787080000000003</v>
      </c>
      <c r="C14726" s="2">
        <v>54.480130000000003</v>
      </c>
      <c r="D14726" s="2">
        <v>84.860929999999996</v>
      </c>
      <c r="F14726" s="2">
        <v>15.324159999999999</v>
      </c>
      <c r="G14726" s="2">
        <v>29.132359999999998</v>
      </c>
      <c r="H14726" s="2">
        <v>29.558440000000001</v>
      </c>
      <c r="J14726" s="2">
        <v>15.326969999999999</v>
      </c>
      <c r="K14726" s="2">
        <v>1.4768600000000001</v>
      </c>
      <c r="L14726" s="2">
        <v>1.543652</v>
      </c>
    </row>
    <row r="14727" spans="1:12" x14ac:dyDescent="0.2">
      <c r="A14727" s="2">
        <v>15.327669999999999</v>
      </c>
      <c r="B14727" s="2">
        <v>84.777969999999996</v>
      </c>
      <c r="C14727" s="2">
        <v>54.412289999999999</v>
      </c>
      <c r="D14727" s="2">
        <v>84.825000000000003</v>
      </c>
      <c r="F14727" s="2">
        <v>15.324859999999999</v>
      </c>
      <c r="G14727" s="2">
        <v>29.153189999999999</v>
      </c>
      <c r="H14727" s="2">
        <v>29.57694</v>
      </c>
      <c r="J14727" s="2">
        <v>15.327669999999999</v>
      </c>
      <c r="K14727" s="2">
        <v>1.4808410000000001</v>
      </c>
      <c r="L14727" s="2">
        <v>1.5464530000000001</v>
      </c>
    </row>
    <row r="14728" spans="1:12" x14ac:dyDescent="0.2">
      <c r="A14728" s="2">
        <v>15.32837</v>
      </c>
      <c r="B14728" s="2">
        <v>84.768770000000004</v>
      </c>
      <c r="C14728" s="2">
        <v>54.34449</v>
      </c>
      <c r="D14728" s="2">
        <v>84.788730000000001</v>
      </c>
      <c r="F14728" s="2">
        <v>15.325570000000001</v>
      </c>
      <c r="G14728" s="2">
        <v>29.173860000000001</v>
      </c>
      <c r="H14728" s="2">
        <v>29.594889999999999</v>
      </c>
      <c r="J14728" s="2">
        <v>15.32837</v>
      </c>
      <c r="K14728" s="2">
        <v>1.4844660000000001</v>
      </c>
      <c r="L14728" s="2">
        <v>1.548956</v>
      </c>
    </row>
    <row r="14729" spans="1:12" x14ac:dyDescent="0.2">
      <c r="A14729" s="2">
        <v>15.32907</v>
      </c>
      <c r="B14729" s="2">
        <v>84.758759999999995</v>
      </c>
      <c r="C14729" s="2">
        <v>54.276850000000003</v>
      </c>
      <c r="D14729" s="2">
        <v>84.752870000000001</v>
      </c>
      <c r="F14729" s="2">
        <v>15.326269999999999</v>
      </c>
      <c r="G14729" s="2">
        <v>29.19415</v>
      </c>
      <c r="H14729" s="2">
        <v>29.613130000000002</v>
      </c>
      <c r="J14729" s="2">
        <v>15.32907</v>
      </c>
      <c r="K14729" s="2">
        <v>1.4879</v>
      </c>
      <c r="L14729" s="2">
        <v>1.551458</v>
      </c>
    </row>
    <row r="14730" spans="1:12" x14ac:dyDescent="0.2">
      <c r="A14730" s="2">
        <v>15.32977</v>
      </c>
      <c r="B14730" s="2">
        <v>84.748750000000001</v>
      </c>
      <c r="C14730" s="2">
        <v>54.209710000000001</v>
      </c>
      <c r="D14730" s="2">
        <v>84.716539999999995</v>
      </c>
      <c r="F14730" s="2">
        <v>15.326969999999999</v>
      </c>
      <c r="G14730" s="2">
        <v>29.214110000000002</v>
      </c>
      <c r="H14730" s="2">
        <v>29.631260000000001</v>
      </c>
      <c r="J14730" s="2">
        <v>15.32977</v>
      </c>
      <c r="K14730" s="2">
        <v>1.491398</v>
      </c>
      <c r="L14730" s="2">
        <v>1.553928</v>
      </c>
    </row>
    <row r="14731" spans="1:12" x14ac:dyDescent="0.2">
      <c r="A14731" s="2">
        <v>15.33048</v>
      </c>
      <c r="B14731" s="2">
        <v>84.738309999999998</v>
      </c>
      <c r="C14731" s="2">
        <v>54.141019999999997</v>
      </c>
      <c r="D14731" s="2">
        <v>84.679689999999994</v>
      </c>
      <c r="F14731" s="2">
        <v>15.327669999999999</v>
      </c>
      <c r="G14731" s="2">
        <v>29.23394</v>
      </c>
      <c r="H14731" s="2">
        <v>29.649139999999999</v>
      </c>
      <c r="J14731" s="2">
        <v>15.33048</v>
      </c>
      <c r="K14731" s="2">
        <v>1.4955689999999999</v>
      </c>
      <c r="L14731" s="2">
        <v>1.556986</v>
      </c>
    </row>
    <row r="14732" spans="1:12" x14ac:dyDescent="0.2">
      <c r="A14732" s="2">
        <v>15.33118</v>
      </c>
      <c r="B14732" s="2">
        <v>84.727739999999997</v>
      </c>
      <c r="C14732" s="2">
        <v>54.072450000000003</v>
      </c>
      <c r="D14732" s="2">
        <v>84.642979999999994</v>
      </c>
      <c r="F14732" s="2">
        <v>15.32837</v>
      </c>
      <c r="G14732" s="2">
        <v>29.25356</v>
      </c>
      <c r="H14732" s="2">
        <v>29.667210000000001</v>
      </c>
      <c r="J14732" s="2">
        <v>15.33118</v>
      </c>
      <c r="K14732" s="2">
        <v>1.5001389999999999</v>
      </c>
      <c r="L14732" s="2">
        <v>1.560047</v>
      </c>
    </row>
    <row r="14733" spans="1:12" x14ac:dyDescent="0.2">
      <c r="A14733" s="2">
        <v>15.33188</v>
      </c>
      <c r="B14733" s="2">
        <v>84.717060000000004</v>
      </c>
      <c r="C14733" s="2">
        <v>54.003839999999997</v>
      </c>
      <c r="D14733" s="2">
        <v>84.605329999999995</v>
      </c>
      <c r="F14733" s="2">
        <v>15.32907</v>
      </c>
      <c r="G14733" s="2">
        <v>29.27346</v>
      </c>
      <c r="H14733" s="2">
        <v>29.685459999999999</v>
      </c>
      <c r="J14733" s="2">
        <v>15.33188</v>
      </c>
      <c r="K14733" s="2">
        <v>1.5047820000000001</v>
      </c>
      <c r="L14733" s="2">
        <v>1.5629789999999999</v>
      </c>
    </row>
    <row r="14734" spans="1:12" x14ac:dyDescent="0.2">
      <c r="A14734" s="2">
        <v>15.33258</v>
      </c>
      <c r="B14734" s="2">
        <v>84.706760000000003</v>
      </c>
      <c r="C14734" s="2">
        <v>53.934609999999999</v>
      </c>
      <c r="D14734" s="2">
        <v>84.568359999999998</v>
      </c>
      <c r="F14734" s="2">
        <v>15.32977</v>
      </c>
      <c r="G14734" s="2">
        <v>29.29278</v>
      </c>
      <c r="H14734" s="2">
        <v>29.702850000000002</v>
      </c>
      <c r="J14734" s="2">
        <v>15.33258</v>
      </c>
      <c r="K14734" s="2">
        <v>1.509226</v>
      </c>
      <c r="L14734" s="2">
        <v>1.5655140000000001</v>
      </c>
    </row>
    <row r="14735" spans="1:12" x14ac:dyDescent="0.2">
      <c r="A14735" s="2">
        <v>15.33328</v>
      </c>
      <c r="B14735" s="2">
        <v>84.696690000000004</v>
      </c>
      <c r="C14735" s="2">
        <v>53.865569999999998</v>
      </c>
      <c r="D14735" s="2">
        <v>84.531009999999995</v>
      </c>
      <c r="F14735" s="2">
        <v>15.33048</v>
      </c>
      <c r="G14735" s="2">
        <v>29.312370000000001</v>
      </c>
      <c r="H14735" s="2">
        <v>29.720179999999999</v>
      </c>
      <c r="J14735" s="2">
        <v>15.33328</v>
      </c>
      <c r="K14735" s="2">
        <v>1.5135190000000001</v>
      </c>
      <c r="L14735" s="2">
        <v>1.567955</v>
      </c>
    </row>
    <row r="14736" spans="1:12" x14ac:dyDescent="0.2">
      <c r="A14736" s="2">
        <v>15.33398</v>
      </c>
      <c r="B14736" s="2">
        <v>84.687420000000003</v>
      </c>
      <c r="C14736" s="2">
        <v>53.797449999999998</v>
      </c>
      <c r="D14736" s="2">
        <v>84.492599999999996</v>
      </c>
      <c r="F14736" s="2">
        <v>15.33118</v>
      </c>
      <c r="G14736" s="2">
        <v>29.331939999999999</v>
      </c>
      <c r="H14736" s="2">
        <v>29.738420000000001</v>
      </c>
      <c r="J14736" s="2">
        <v>15.33398</v>
      </c>
      <c r="K14736" s="2">
        <v>1.517679</v>
      </c>
      <c r="L14736" s="2">
        <v>1.570414</v>
      </c>
    </row>
    <row r="14737" spans="1:12" x14ac:dyDescent="0.2">
      <c r="A14737" s="2">
        <v>15.334680000000001</v>
      </c>
      <c r="B14737" s="2">
        <v>84.677189999999996</v>
      </c>
      <c r="C14737" s="2">
        <v>53.728580000000001</v>
      </c>
      <c r="D14737" s="2">
        <v>84.454819999999998</v>
      </c>
      <c r="F14737" s="2">
        <v>15.33188</v>
      </c>
      <c r="G14737" s="2">
        <v>29.35181</v>
      </c>
      <c r="H14737" s="2">
        <v>29.756250000000001</v>
      </c>
      <c r="J14737" s="2">
        <v>15.334680000000001</v>
      </c>
      <c r="K14737" s="2">
        <v>1.521784</v>
      </c>
      <c r="L14737" s="2">
        <v>1.573067</v>
      </c>
    </row>
    <row r="14738" spans="1:12" x14ac:dyDescent="0.2">
      <c r="A14738" s="2">
        <v>15.335380000000001</v>
      </c>
      <c r="B14738" s="2">
        <v>84.665480000000002</v>
      </c>
      <c r="C14738" s="2">
        <v>53.659849999999999</v>
      </c>
      <c r="D14738" s="2">
        <v>84.416629999999998</v>
      </c>
      <c r="F14738" s="2">
        <v>15.33258</v>
      </c>
      <c r="G14738" s="2">
        <v>29.371670000000002</v>
      </c>
      <c r="H14738" s="2">
        <v>29.773810000000001</v>
      </c>
      <c r="J14738" s="2">
        <v>15.335380000000001</v>
      </c>
      <c r="K14738" s="2">
        <v>1.5260659999999999</v>
      </c>
      <c r="L14738" s="2">
        <v>1.575636</v>
      </c>
    </row>
    <row r="14739" spans="1:12" x14ac:dyDescent="0.2">
      <c r="A14739" s="2">
        <v>15.33609</v>
      </c>
      <c r="B14739" s="2">
        <v>84.654070000000004</v>
      </c>
      <c r="C14739" s="2">
        <v>53.59169</v>
      </c>
      <c r="D14739" s="2">
        <v>84.378219999999999</v>
      </c>
      <c r="F14739" s="2">
        <v>15.33328</v>
      </c>
      <c r="G14739" s="2">
        <v>29.39105</v>
      </c>
      <c r="H14739" s="2">
        <v>29.791070000000001</v>
      </c>
      <c r="J14739" s="2">
        <v>15.33609</v>
      </c>
      <c r="K14739" s="2">
        <v>1.530241</v>
      </c>
      <c r="L14739" s="2">
        <v>1.5779860000000001</v>
      </c>
    </row>
    <row r="14740" spans="1:12" x14ac:dyDescent="0.2">
      <c r="A14740" s="2">
        <v>15.336790000000001</v>
      </c>
      <c r="B14740" s="2">
        <v>84.642210000000006</v>
      </c>
      <c r="C14740" s="2">
        <v>53.523400000000002</v>
      </c>
      <c r="D14740" s="2">
        <v>84.340549999999993</v>
      </c>
      <c r="F14740" s="2">
        <v>15.33398</v>
      </c>
      <c r="G14740" s="2">
        <v>29.410160000000001</v>
      </c>
      <c r="H14740" s="2">
        <v>29.808420000000002</v>
      </c>
      <c r="J14740" s="2">
        <v>15.336790000000001</v>
      </c>
      <c r="K14740" s="2">
        <v>1.5341149999999999</v>
      </c>
      <c r="L14740" s="2">
        <v>1.5800399999999999</v>
      </c>
    </row>
    <row r="14741" spans="1:12" x14ac:dyDescent="0.2">
      <c r="A14741" s="2">
        <v>15.337490000000001</v>
      </c>
      <c r="B14741" s="2">
        <v>84.630099999999999</v>
      </c>
      <c r="C14741" s="2">
        <v>53.455849999999998</v>
      </c>
      <c r="D14741" s="2">
        <v>84.301910000000007</v>
      </c>
      <c r="F14741" s="2">
        <v>15.334680000000001</v>
      </c>
      <c r="G14741" s="2">
        <v>29.428699999999999</v>
      </c>
      <c r="H14741" s="2">
        <v>29.825130000000001</v>
      </c>
      <c r="J14741" s="2">
        <v>15.337490000000001</v>
      </c>
      <c r="K14741" s="2">
        <v>1.537615</v>
      </c>
      <c r="L14741" s="2">
        <v>1.58256</v>
      </c>
    </row>
    <row r="14742" spans="1:12" x14ac:dyDescent="0.2">
      <c r="A14742" s="2">
        <v>15.338190000000001</v>
      </c>
      <c r="B14742" s="2">
        <v>84.618229999999997</v>
      </c>
      <c r="C14742" s="2">
        <v>53.388390000000001</v>
      </c>
      <c r="D14742" s="2">
        <v>84.263090000000005</v>
      </c>
      <c r="F14742" s="2">
        <v>15.335380000000001</v>
      </c>
      <c r="G14742" s="2">
        <v>29.447569999999999</v>
      </c>
      <c r="H14742" s="2">
        <v>29.841919999999998</v>
      </c>
      <c r="J14742" s="2">
        <v>15.338190000000001</v>
      </c>
      <c r="K14742" s="2">
        <v>1.5412840000000001</v>
      </c>
      <c r="L14742" s="2">
        <v>1.585167</v>
      </c>
    </row>
    <row r="14743" spans="1:12" x14ac:dyDescent="0.2">
      <c r="A14743" s="2">
        <v>15.338889999999999</v>
      </c>
      <c r="B14743" s="2">
        <v>84.605959999999996</v>
      </c>
      <c r="C14743" s="2">
        <v>53.320160000000001</v>
      </c>
      <c r="D14743" s="2">
        <v>84.22466</v>
      </c>
      <c r="F14743" s="2">
        <v>15.33609</v>
      </c>
      <c r="G14743" s="2">
        <v>29.465949999999999</v>
      </c>
      <c r="H14743" s="2">
        <v>29.85838</v>
      </c>
      <c r="J14743" s="2">
        <v>15.338889999999999</v>
      </c>
      <c r="K14743" s="2">
        <v>1.5454920000000001</v>
      </c>
      <c r="L14743" s="2">
        <v>1.5881689999999999</v>
      </c>
    </row>
    <row r="14744" spans="1:12" x14ac:dyDescent="0.2">
      <c r="A14744" s="2">
        <v>15.339589999999999</v>
      </c>
      <c r="B14744" s="2">
        <v>84.593450000000004</v>
      </c>
      <c r="C14744" s="2">
        <v>53.252380000000002</v>
      </c>
      <c r="D14744" s="2">
        <v>84.185270000000003</v>
      </c>
      <c r="F14744" s="2">
        <v>15.336790000000001</v>
      </c>
      <c r="G14744" s="2">
        <v>29.484200000000001</v>
      </c>
      <c r="H14744" s="2">
        <v>29.87501</v>
      </c>
      <c r="J14744" s="2">
        <v>15.339589999999999</v>
      </c>
      <c r="K14744" s="2">
        <v>1.5498689999999999</v>
      </c>
      <c r="L14744" s="2">
        <v>1.591208</v>
      </c>
    </row>
    <row r="14745" spans="1:12" x14ac:dyDescent="0.2">
      <c r="A14745" s="2">
        <v>15.34029</v>
      </c>
      <c r="B14745" s="2">
        <v>84.580629999999999</v>
      </c>
      <c r="C14745" s="2">
        <v>53.184469999999997</v>
      </c>
      <c r="D14745" s="2">
        <v>84.145200000000003</v>
      </c>
      <c r="F14745" s="2">
        <v>15.337490000000001</v>
      </c>
      <c r="G14745" s="2">
        <v>29.50271</v>
      </c>
      <c r="H14745" s="2">
        <v>29.8916</v>
      </c>
      <c r="J14745" s="2">
        <v>15.34029</v>
      </c>
      <c r="K14745" s="2">
        <v>1.5539149999999999</v>
      </c>
      <c r="L14745" s="2">
        <v>1.593904</v>
      </c>
    </row>
    <row r="14746" spans="1:12" x14ac:dyDescent="0.2">
      <c r="A14746" s="2">
        <v>15.340999999999999</v>
      </c>
      <c r="B14746" s="2">
        <v>84.568420000000003</v>
      </c>
      <c r="C14746" s="2">
        <v>53.11721</v>
      </c>
      <c r="D14746" s="2">
        <v>84.105009999999993</v>
      </c>
      <c r="F14746" s="2">
        <v>15.338190000000001</v>
      </c>
      <c r="G14746" s="2">
        <v>29.521180000000001</v>
      </c>
      <c r="H14746" s="2">
        <v>29.908069999999999</v>
      </c>
      <c r="J14746" s="2">
        <v>15.340999999999999</v>
      </c>
      <c r="K14746" s="2">
        <v>1.5580099999999999</v>
      </c>
      <c r="L14746" s="2">
        <v>1.5967180000000001</v>
      </c>
    </row>
    <row r="14747" spans="1:12" x14ac:dyDescent="0.2">
      <c r="A14747" s="2">
        <v>15.341699999999999</v>
      </c>
      <c r="B14747" s="2">
        <v>84.555599999999998</v>
      </c>
      <c r="C14747" s="2">
        <v>53.049979999999998</v>
      </c>
      <c r="D14747" s="2">
        <v>84.064300000000003</v>
      </c>
      <c r="F14747" s="2">
        <v>15.338889999999999</v>
      </c>
      <c r="G14747" s="2">
        <v>29.53989</v>
      </c>
      <c r="H14747" s="2">
        <v>29.92445</v>
      </c>
      <c r="J14747" s="2">
        <v>15.341699999999999</v>
      </c>
      <c r="K14747" s="2">
        <v>1.562425</v>
      </c>
      <c r="L14747" s="2">
        <v>1.5992029999999999</v>
      </c>
    </row>
    <row r="14748" spans="1:12" x14ac:dyDescent="0.2">
      <c r="A14748" s="2">
        <v>15.3424</v>
      </c>
      <c r="B14748" s="2">
        <v>84.54213</v>
      </c>
      <c r="C14748" s="2">
        <v>52.982610000000001</v>
      </c>
      <c r="D14748" s="2">
        <v>84.023060000000001</v>
      </c>
      <c r="F14748" s="2">
        <v>15.339589999999999</v>
      </c>
      <c r="G14748" s="2">
        <v>29.558440000000001</v>
      </c>
      <c r="H14748" s="2">
        <v>29.940760000000001</v>
      </c>
      <c r="J14748" s="2">
        <v>15.3424</v>
      </c>
      <c r="K14748" s="2">
        <v>1.5664819999999999</v>
      </c>
      <c r="L14748" s="2">
        <v>1.601183</v>
      </c>
    </row>
    <row r="14749" spans="1:12" x14ac:dyDescent="0.2">
      <c r="A14749" s="2">
        <v>15.3431</v>
      </c>
      <c r="B14749" s="2">
        <v>84.52834</v>
      </c>
      <c r="C14749" s="2">
        <v>52.914999999999999</v>
      </c>
      <c r="D14749" s="2">
        <v>83.981899999999996</v>
      </c>
      <c r="F14749" s="2">
        <v>15.34029</v>
      </c>
      <c r="G14749" s="2">
        <v>29.57694</v>
      </c>
      <c r="H14749" s="2">
        <v>29.956810000000001</v>
      </c>
      <c r="J14749" s="2">
        <v>15.3431</v>
      </c>
      <c r="K14749" s="2">
        <v>1.570368</v>
      </c>
      <c r="L14749" s="2">
        <v>1.6033360000000001</v>
      </c>
    </row>
    <row r="14750" spans="1:12" x14ac:dyDescent="0.2">
      <c r="A14750" s="2">
        <v>15.3438</v>
      </c>
      <c r="B14750" s="2">
        <v>84.514880000000005</v>
      </c>
      <c r="C14750" s="2">
        <v>52.84742</v>
      </c>
      <c r="D14750" s="2">
        <v>83.941090000000003</v>
      </c>
      <c r="F14750" s="2">
        <v>15.340999999999999</v>
      </c>
      <c r="G14750" s="2">
        <v>29.594889999999999</v>
      </c>
      <c r="H14750" s="2">
        <v>29.97298</v>
      </c>
      <c r="J14750" s="2">
        <v>15.3438</v>
      </c>
      <c r="K14750" s="2">
        <v>1.5747739999999999</v>
      </c>
      <c r="L14750" s="2">
        <v>1.605488</v>
      </c>
    </row>
    <row r="14751" spans="1:12" x14ac:dyDescent="0.2">
      <c r="A14751" s="2">
        <v>15.3445</v>
      </c>
      <c r="B14751" s="2">
        <v>84.500789999999995</v>
      </c>
      <c r="C14751" s="2">
        <v>52.780320000000003</v>
      </c>
      <c r="D14751" s="2">
        <v>83.899929999999998</v>
      </c>
      <c r="F14751" s="2">
        <v>15.341699999999999</v>
      </c>
      <c r="G14751" s="2">
        <v>29.613130000000002</v>
      </c>
      <c r="H14751" s="2">
        <v>29.988849999999999</v>
      </c>
      <c r="J14751" s="2">
        <v>15.3445</v>
      </c>
      <c r="K14751" s="2">
        <v>1.5796159999999999</v>
      </c>
      <c r="L14751" s="2">
        <v>1.607944</v>
      </c>
    </row>
    <row r="14752" spans="1:12" x14ac:dyDescent="0.2">
      <c r="A14752" s="2">
        <v>15.3452</v>
      </c>
      <c r="B14752" s="2">
        <v>84.485550000000003</v>
      </c>
      <c r="C14752" s="2">
        <v>52.712960000000002</v>
      </c>
      <c r="D14752" s="2">
        <v>83.85866</v>
      </c>
      <c r="F14752" s="2">
        <v>15.3424</v>
      </c>
      <c r="G14752" s="2">
        <v>29.631260000000001</v>
      </c>
      <c r="H14752" s="2">
        <v>30.003979999999999</v>
      </c>
      <c r="J14752" s="2">
        <v>15.3452</v>
      </c>
      <c r="K14752" s="2">
        <v>1.5839730000000001</v>
      </c>
      <c r="L14752" s="2">
        <v>1.610252</v>
      </c>
    </row>
    <row r="14753" spans="1:12" x14ac:dyDescent="0.2">
      <c r="A14753" s="2">
        <v>15.34591</v>
      </c>
      <c r="B14753" s="2">
        <v>84.470230000000001</v>
      </c>
      <c r="C14753" s="2">
        <v>52.645139999999998</v>
      </c>
      <c r="D14753" s="2">
        <v>83.816860000000005</v>
      </c>
      <c r="F14753" s="2">
        <v>15.3431</v>
      </c>
      <c r="G14753" s="2">
        <v>29.649139999999999</v>
      </c>
      <c r="H14753" s="2">
        <v>30.018660000000001</v>
      </c>
      <c r="J14753" s="2">
        <v>15.34591</v>
      </c>
      <c r="K14753" s="2">
        <v>1.5882810000000001</v>
      </c>
      <c r="L14753" s="2">
        <v>1.6127400000000001</v>
      </c>
    </row>
    <row r="14754" spans="1:12" x14ac:dyDescent="0.2">
      <c r="A14754" s="2">
        <v>15.34661</v>
      </c>
      <c r="B14754" s="2">
        <v>84.454849999999993</v>
      </c>
      <c r="C14754" s="2">
        <v>52.577179999999998</v>
      </c>
      <c r="D14754" s="2">
        <v>83.774720000000002</v>
      </c>
      <c r="F14754" s="2">
        <v>15.3438</v>
      </c>
      <c r="G14754" s="2">
        <v>29.667210000000001</v>
      </c>
      <c r="H14754" s="2">
        <v>30.03397</v>
      </c>
      <c r="J14754" s="2">
        <v>15.34661</v>
      </c>
      <c r="K14754" s="2">
        <v>1.5924320000000001</v>
      </c>
      <c r="L14754" s="2">
        <v>1.615416</v>
      </c>
    </row>
    <row r="14755" spans="1:12" x14ac:dyDescent="0.2">
      <c r="A14755" s="2">
        <v>15.34731</v>
      </c>
      <c r="B14755" s="2">
        <v>84.439239999999998</v>
      </c>
      <c r="C14755" s="2">
        <v>52.509779999999999</v>
      </c>
      <c r="D14755" s="2">
        <v>83.732500000000002</v>
      </c>
      <c r="F14755" s="2">
        <v>15.3445</v>
      </c>
      <c r="G14755" s="2">
        <v>29.685459999999999</v>
      </c>
      <c r="H14755" s="2">
        <v>30.049479999999999</v>
      </c>
      <c r="J14755" s="2">
        <v>15.34731</v>
      </c>
      <c r="K14755" s="2">
        <v>1.5966050000000001</v>
      </c>
      <c r="L14755" s="2">
        <v>1.6177079999999999</v>
      </c>
    </row>
    <row r="14756" spans="1:12" x14ac:dyDescent="0.2">
      <c r="A14756" s="2">
        <v>15.34801</v>
      </c>
      <c r="B14756" s="2">
        <v>84.423220000000001</v>
      </c>
      <c r="C14756" s="2">
        <v>52.442639999999997</v>
      </c>
      <c r="D14756" s="2">
        <v>83.690340000000006</v>
      </c>
      <c r="F14756" s="2">
        <v>15.3452</v>
      </c>
      <c r="G14756" s="2">
        <v>29.702850000000002</v>
      </c>
      <c r="H14756" s="2">
        <v>30.06514</v>
      </c>
      <c r="J14756" s="2">
        <v>15.34801</v>
      </c>
      <c r="K14756" s="2">
        <v>1.6011059999999999</v>
      </c>
      <c r="L14756" s="2">
        <v>1.6202220000000001</v>
      </c>
    </row>
    <row r="14757" spans="1:12" x14ac:dyDescent="0.2">
      <c r="A14757" s="2">
        <v>15.348710000000001</v>
      </c>
      <c r="B14757" s="2">
        <v>84.407330000000002</v>
      </c>
      <c r="C14757" s="2">
        <v>52.375590000000003</v>
      </c>
      <c r="D14757" s="2">
        <v>83.648060000000001</v>
      </c>
      <c r="F14757" s="2">
        <v>15.34591</v>
      </c>
      <c r="G14757" s="2">
        <v>29.720179999999999</v>
      </c>
      <c r="H14757" s="2">
        <v>30.081040000000002</v>
      </c>
      <c r="J14757" s="2">
        <v>15.348710000000001</v>
      </c>
      <c r="K14757" s="2">
        <v>1.605785</v>
      </c>
      <c r="L14757" s="2">
        <v>1.6225989999999999</v>
      </c>
    </row>
    <row r="14758" spans="1:12" x14ac:dyDescent="0.2">
      <c r="A14758" s="2">
        <v>15.349410000000001</v>
      </c>
      <c r="B14758" s="2">
        <v>84.391329999999996</v>
      </c>
      <c r="C14758" s="2">
        <v>52.308590000000002</v>
      </c>
      <c r="D14758" s="2">
        <v>83.605879999999999</v>
      </c>
      <c r="F14758" s="2">
        <v>15.34661</v>
      </c>
      <c r="G14758" s="2">
        <v>29.738420000000001</v>
      </c>
      <c r="H14758" s="2">
        <v>30.097100000000001</v>
      </c>
      <c r="J14758" s="2">
        <v>15.349410000000001</v>
      </c>
      <c r="K14758" s="2">
        <v>1.6105419999999999</v>
      </c>
      <c r="L14758" s="2">
        <v>1.6253470000000001</v>
      </c>
    </row>
    <row r="14759" spans="1:12" x14ac:dyDescent="0.2">
      <c r="A14759" s="2">
        <v>15.350110000000001</v>
      </c>
      <c r="B14759" s="2">
        <v>84.374989999999997</v>
      </c>
      <c r="C14759" s="2">
        <v>52.241779999999999</v>
      </c>
      <c r="D14759" s="2">
        <v>83.563490000000002</v>
      </c>
      <c r="F14759" s="2">
        <v>15.34731</v>
      </c>
      <c r="G14759" s="2">
        <v>29.756250000000001</v>
      </c>
      <c r="H14759" s="2">
        <v>30.112449999999999</v>
      </c>
      <c r="J14759" s="2">
        <v>15.350110000000001</v>
      </c>
      <c r="K14759" s="2">
        <v>1.6148169999999999</v>
      </c>
      <c r="L14759" s="2">
        <v>1.628128</v>
      </c>
    </row>
    <row r="14760" spans="1:12" x14ac:dyDescent="0.2">
      <c r="A14760" s="2">
        <v>15.350820000000001</v>
      </c>
      <c r="B14760" s="2">
        <v>84.357900000000001</v>
      </c>
      <c r="C14760" s="2">
        <v>52.175049999999999</v>
      </c>
      <c r="D14760" s="2">
        <v>83.520780000000002</v>
      </c>
      <c r="F14760" s="2">
        <v>15.34801</v>
      </c>
      <c r="G14760" s="2">
        <v>29.773810000000001</v>
      </c>
      <c r="H14760" s="2">
        <v>30.127780000000001</v>
      </c>
      <c r="J14760" s="2">
        <v>15.350820000000001</v>
      </c>
      <c r="K14760" s="2">
        <v>1.618519</v>
      </c>
      <c r="L14760" s="2">
        <v>1.6308480000000001</v>
      </c>
    </row>
    <row r="14761" spans="1:12" x14ac:dyDescent="0.2">
      <c r="A14761" s="2">
        <v>15.351520000000001</v>
      </c>
      <c r="B14761" s="2">
        <v>84.341139999999996</v>
      </c>
      <c r="C14761" s="2">
        <v>52.108939999999997</v>
      </c>
      <c r="D14761" s="2">
        <v>83.477360000000004</v>
      </c>
      <c r="F14761" s="2">
        <v>15.348710000000001</v>
      </c>
      <c r="G14761" s="2">
        <v>29.791070000000001</v>
      </c>
      <c r="H14761" s="2">
        <v>30.14237</v>
      </c>
      <c r="J14761" s="2">
        <v>15.351520000000001</v>
      </c>
      <c r="K14761" s="2">
        <v>1.622261</v>
      </c>
      <c r="L14761" s="2">
        <v>1.633419</v>
      </c>
    </row>
    <row r="14762" spans="1:12" x14ac:dyDescent="0.2">
      <c r="A14762" s="2">
        <v>15.352220000000001</v>
      </c>
      <c r="B14762" s="2">
        <v>84.324889999999996</v>
      </c>
      <c r="C14762" s="2">
        <v>52.042290000000001</v>
      </c>
      <c r="D14762" s="2">
        <v>83.434169999999995</v>
      </c>
      <c r="F14762" s="2">
        <v>15.349410000000001</v>
      </c>
      <c r="G14762" s="2">
        <v>29.808420000000002</v>
      </c>
      <c r="H14762" s="2">
        <v>30.158010000000001</v>
      </c>
      <c r="J14762" s="2">
        <v>15.352220000000001</v>
      </c>
      <c r="K14762" s="2">
        <v>1.626619</v>
      </c>
      <c r="L14762" s="2">
        <v>1.6359649999999999</v>
      </c>
    </row>
    <row r="14763" spans="1:12" x14ac:dyDescent="0.2">
      <c r="A14763" s="2">
        <v>15.352919999999999</v>
      </c>
      <c r="B14763" s="2">
        <v>84.307280000000006</v>
      </c>
      <c r="C14763" s="2">
        <v>51.975990000000003</v>
      </c>
      <c r="D14763" s="2">
        <v>83.390339999999995</v>
      </c>
      <c r="F14763" s="2">
        <v>15.350110000000001</v>
      </c>
      <c r="G14763" s="2">
        <v>29.825130000000001</v>
      </c>
      <c r="H14763" s="2">
        <v>30.173380000000002</v>
      </c>
      <c r="J14763" s="2">
        <v>15.352919999999999</v>
      </c>
      <c r="K14763" s="2">
        <v>1.6312040000000001</v>
      </c>
      <c r="L14763" s="2">
        <v>1.638506</v>
      </c>
    </row>
    <row r="14764" spans="1:12" x14ac:dyDescent="0.2">
      <c r="A14764" s="2">
        <v>15.353619999999999</v>
      </c>
      <c r="B14764" s="2">
        <v>84.289689999999993</v>
      </c>
      <c r="C14764" s="2">
        <v>51.910209999999999</v>
      </c>
      <c r="D14764" s="2">
        <v>83.346440000000001</v>
      </c>
      <c r="F14764" s="2">
        <v>15.350820000000001</v>
      </c>
      <c r="G14764" s="2">
        <v>29.841919999999998</v>
      </c>
      <c r="H14764" s="2">
        <v>30.188610000000001</v>
      </c>
      <c r="J14764" s="2">
        <v>15.353619999999999</v>
      </c>
      <c r="K14764" s="2">
        <v>1.635748</v>
      </c>
      <c r="L14764" s="2">
        <v>1.640862</v>
      </c>
    </row>
    <row r="14765" spans="1:12" x14ac:dyDescent="0.2">
      <c r="A14765" s="2">
        <v>15.35432</v>
      </c>
      <c r="B14765" s="2">
        <v>84.271640000000005</v>
      </c>
      <c r="C14765" s="2">
        <v>51.844479999999997</v>
      </c>
      <c r="D14765" s="2">
        <v>83.302899999999994</v>
      </c>
      <c r="F14765" s="2">
        <v>15.351520000000001</v>
      </c>
      <c r="G14765" s="2">
        <v>29.85838</v>
      </c>
      <c r="H14765" s="2">
        <v>30.203289999999999</v>
      </c>
      <c r="J14765" s="2">
        <v>15.35432</v>
      </c>
      <c r="K14765" s="2">
        <v>1.6401349999999999</v>
      </c>
      <c r="L14765" s="2">
        <v>1.6428739999999999</v>
      </c>
    </row>
    <row r="14766" spans="1:12" x14ac:dyDescent="0.2">
      <c r="A14766" s="2">
        <v>15.35502</v>
      </c>
      <c r="B14766" s="2">
        <v>84.254090000000005</v>
      </c>
      <c r="C14766" s="2">
        <v>51.777940000000001</v>
      </c>
      <c r="D14766" s="2">
        <v>83.26003</v>
      </c>
      <c r="F14766" s="2">
        <v>15.352220000000001</v>
      </c>
      <c r="G14766" s="2">
        <v>29.87501</v>
      </c>
      <c r="H14766" s="2">
        <v>30.218170000000001</v>
      </c>
      <c r="J14766" s="2">
        <v>15.35502</v>
      </c>
      <c r="K14766" s="2">
        <v>1.6441110000000001</v>
      </c>
      <c r="L14766" s="2">
        <v>1.645189</v>
      </c>
    </row>
    <row r="14767" spans="1:12" x14ac:dyDescent="0.2">
      <c r="A14767" s="2">
        <v>15.35572</v>
      </c>
      <c r="B14767" s="2">
        <v>84.235659999999996</v>
      </c>
      <c r="C14767" s="2">
        <v>51.711489999999998</v>
      </c>
      <c r="D14767" s="2">
        <v>83.218170000000001</v>
      </c>
      <c r="F14767" s="2">
        <v>15.352919999999999</v>
      </c>
      <c r="G14767" s="2">
        <v>29.8916</v>
      </c>
      <c r="H14767" s="2">
        <v>30.23293</v>
      </c>
      <c r="J14767" s="2">
        <v>15.35572</v>
      </c>
      <c r="K14767" s="2">
        <v>1.6483760000000001</v>
      </c>
      <c r="L14767" s="2">
        <v>1.647429</v>
      </c>
    </row>
    <row r="14768" spans="1:12" x14ac:dyDescent="0.2">
      <c r="A14768" s="2">
        <v>15.35643</v>
      </c>
      <c r="B14768" s="2">
        <v>84.217190000000002</v>
      </c>
      <c r="C14768" s="2">
        <v>51.644759999999998</v>
      </c>
      <c r="D14768" s="2">
        <v>83.17841</v>
      </c>
      <c r="F14768" s="2">
        <v>15.353619999999999</v>
      </c>
      <c r="G14768" s="2">
        <v>29.908069999999999</v>
      </c>
      <c r="H14768" s="2">
        <v>30.24719</v>
      </c>
      <c r="J14768" s="2">
        <v>15.35643</v>
      </c>
      <c r="K14768" s="2">
        <v>1.6530020000000001</v>
      </c>
      <c r="L14768" s="2">
        <v>1.6502479999999999</v>
      </c>
    </row>
    <row r="14769" spans="1:12" x14ac:dyDescent="0.2">
      <c r="A14769" s="2">
        <v>15.35713</v>
      </c>
      <c r="B14769" s="2">
        <v>84.198459999999997</v>
      </c>
      <c r="C14769" s="2">
        <v>51.577809999999999</v>
      </c>
      <c r="D14769" s="2">
        <v>83.138949999999994</v>
      </c>
      <c r="F14769" s="2">
        <v>15.35432</v>
      </c>
      <c r="G14769" s="2">
        <v>29.92445</v>
      </c>
      <c r="H14769" s="2">
        <v>30.26173</v>
      </c>
      <c r="J14769" s="2">
        <v>15.35713</v>
      </c>
      <c r="K14769" s="2">
        <v>1.6577090000000001</v>
      </c>
      <c r="L14769" s="2">
        <v>1.653297</v>
      </c>
    </row>
    <row r="14770" spans="1:12" x14ac:dyDescent="0.2">
      <c r="A14770" s="2">
        <v>15.35783</v>
      </c>
      <c r="B14770" s="2">
        <v>84.179180000000002</v>
      </c>
      <c r="C14770" s="2">
        <v>51.512439999999998</v>
      </c>
      <c r="D14770" s="2">
        <v>83.096819999999994</v>
      </c>
      <c r="F14770" s="2">
        <v>15.35502</v>
      </c>
      <c r="G14770" s="2">
        <v>29.940760000000001</v>
      </c>
      <c r="H14770" s="2">
        <v>30.275359999999999</v>
      </c>
      <c r="J14770" s="2">
        <v>15.35783</v>
      </c>
      <c r="K14770" s="2">
        <v>1.662817</v>
      </c>
      <c r="L14770" s="2">
        <v>1.656191</v>
      </c>
    </row>
    <row r="14771" spans="1:12" x14ac:dyDescent="0.2">
      <c r="A14771" s="2">
        <v>15.35853</v>
      </c>
      <c r="B14771" s="2">
        <v>84.160390000000007</v>
      </c>
      <c r="C14771" s="2">
        <v>51.445680000000003</v>
      </c>
      <c r="D14771" s="2">
        <v>83.052310000000006</v>
      </c>
      <c r="F14771" s="2">
        <v>15.35572</v>
      </c>
      <c r="G14771" s="2">
        <v>29.956810000000001</v>
      </c>
      <c r="H14771" s="2">
        <v>30.288930000000001</v>
      </c>
      <c r="J14771" s="2">
        <v>15.35853</v>
      </c>
      <c r="K14771" s="2">
        <v>1.6678200000000001</v>
      </c>
      <c r="L14771" s="2">
        <v>1.6592370000000001</v>
      </c>
    </row>
    <row r="14772" spans="1:12" x14ac:dyDescent="0.2">
      <c r="A14772" s="2">
        <v>15.35923</v>
      </c>
      <c r="B14772" s="2">
        <v>84.141459999999995</v>
      </c>
      <c r="C14772" s="2">
        <v>51.379069999999999</v>
      </c>
      <c r="D14772" s="2">
        <v>83.007000000000005</v>
      </c>
      <c r="F14772" s="2">
        <v>15.35643</v>
      </c>
      <c r="G14772" s="2">
        <v>29.97298</v>
      </c>
      <c r="H14772" s="2">
        <v>30.303100000000001</v>
      </c>
      <c r="J14772" s="2">
        <v>15.35923</v>
      </c>
      <c r="K14772" s="2">
        <v>1.672458</v>
      </c>
      <c r="L14772" s="2">
        <v>1.6621589999999999</v>
      </c>
    </row>
    <row r="14773" spans="1:12" x14ac:dyDescent="0.2">
      <c r="A14773" s="2">
        <v>15.35993</v>
      </c>
      <c r="B14773" s="2">
        <v>84.122209999999995</v>
      </c>
      <c r="C14773" s="2">
        <v>51.312739999999998</v>
      </c>
      <c r="D14773" s="2">
        <v>82.960769999999997</v>
      </c>
      <c r="F14773" s="2">
        <v>15.35713</v>
      </c>
      <c r="G14773" s="2">
        <v>29.988849999999999</v>
      </c>
      <c r="H14773" s="2">
        <v>30.316109999999998</v>
      </c>
      <c r="J14773" s="2">
        <v>15.35993</v>
      </c>
      <c r="K14773" s="2">
        <v>1.677154</v>
      </c>
      <c r="L14773" s="2">
        <v>1.6642650000000001</v>
      </c>
    </row>
    <row r="14774" spans="1:12" x14ac:dyDescent="0.2">
      <c r="A14774" s="2">
        <v>15.36063</v>
      </c>
      <c r="B14774" s="2">
        <v>84.103030000000004</v>
      </c>
      <c r="C14774" s="2">
        <v>51.247239999999998</v>
      </c>
      <c r="D14774" s="2">
        <v>82.914469999999994</v>
      </c>
      <c r="F14774" s="2">
        <v>15.35783</v>
      </c>
      <c r="G14774" s="2">
        <v>30.003979999999999</v>
      </c>
      <c r="H14774" s="2">
        <v>30.32948</v>
      </c>
      <c r="J14774" s="2">
        <v>15.36063</v>
      </c>
      <c r="K14774" s="2">
        <v>1.682196</v>
      </c>
      <c r="L14774" s="2">
        <v>1.666506</v>
      </c>
    </row>
    <row r="14775" spans="1:12" x14ac:dyDescent="0.2">
      <c r="A14775" s="2">
        <v>15.36134</v>
      </c>
      <c r="B14775" s="2">
        <v>84.082669999999993</v>
      </c>
      <c r="C14775" s="2">
        <v>51.180770000000003</v>
      </c>
      <c r="D14775" s="2">
        <v>82.868520000000004</v>
      </c>
      <c r="F14775" s="2">
        <v>15.35853</v>
      </c>
      <c r="G14775" s="2">
        <v>30.018660000000001</v>
      </c>
      <c r="H14775" s="2">
        <v>30.342680000000001</v>
      </c>
      <c r="J14775" s="2">
        <v>15.36134</v>
      </c>
      <c r="K14775" s="2">
        <v>1.6870080000000001</v>
      </c>
      <c r="L14775" s="2">
        <v>1.668806</v>
      </c>
    </row>
    <row r="14776" spans="1:12" x14ac:dyDescent="0.2">
      <c r="A14776" s="2">
        <v>15.36204</v>
      </c>
      <c r="B14776" s="2">
        <v>84.062929999999994</v>
      </c>
      <c r="C14776" s="2">
        <v>51.114139999999999</v>
      </c>
      <c r="D14776" s="2">
        <v>82.822270000000003</v>
      </c>
      <c r="F14776" s="2">
        <v>15.35923</v>
      </c>
      <c r="G14776" s="2">
        <v>30.03397</v>
      </c>
      <c r="H14776" s="2">
        <v>30.355429999999998</v>
      </c>
      <c r="J14776" s="2">
        <v>15.36204</v>
      </c>
      <c r="K14776" s="2">
        <v>1.691303</v>
      </c>
      <c r="L14776" s="2">
        <v>1.670971</v>
      </c>
    </row>
    <row r="14777" spans="1:12" x14ac:dyDescent="0.2">
      <c r="A14777" s="2">
        <v>15.362740000000001</v>
      </c>
      <c r="B14777" s="2">
        <v>84.042299999999997</v>
      </c>
      <c r="C14777" s="2">
        <v>51.04824</v>
      </c>
      <c r="D14777" s="2">
        <v>82.776110000000003</v>
      </c>
      <c r="F14777" s="2">
        <v>15.35993</v>
      </c>
      <c r="G14777" s="2">
        <v>30.049479999999999</v>
      </c>
      <c r="H14777" s="2">
        <v>30.368390000000002</v>
      </c>
      <c r="J14777" s="2">
        <v>15.362740000000001</v>
      </c>
      <c r="K14777" s="2">
        <v>1.695978</v>
      </c>
      <c r="L14777" s="2">
        <v>1.6732689999999999</v>
      </c>
    </row>
    <row r="14778" spans="1:12" x14ac:dyDescent="0.2">
      <c r="A14778" s="2">
        <v>15.363440000000001</v>
      </c>
      <c r="B14778" s="2">
        <v>84.022310000000004</v>
      </c>
      <c r="C14778" s="2">
        <v>50.982640000000004</v>
      </c>
      <c r="D14778" s="2">
        <v>82.729479999999995</v>
      </c>
      <c r="F14778" s="2">
        <v>15.36063</v>
      </c>
      <c r="G14778" s="2">
        <v>30.06514</v>
      </c>
      <c r="H14778" s="2">
        <v>30.381810000000002</v>
      </c>
      <c r="J14778" s="2">
        <v>15.363440000000001</v>
      </c>
      <c r="K14778" s="2">
        <v>1.700785</v>
      </c>
      <c r="L14778" s="2">
        <v>1.6756230000000001</v>
      </c>
    </row>
    <row r="14779" spans="1:12" x14ac:dyDescent="0.2">
      <c r="A14779" s="2">
        <v>15.364140000000001</v>
      </c>
      <c r="B14779" s="2">
        <v>84.001720000000006</v>
      </c>
      <c r="C14779" s="2">
        <v>50.917929999999998</v>
      </c>
      <c r="D14779" s="2">
        <v>82.682760000000002</v>
      </c>
      <c r="F14779" s="2">
        <v>15.36134</v>
      </c>
      <c r="G14779" s="2">
        <v>30.081040000000002</v>
      </c>
      <c r="H14779" s="2">
        <v>30.394030000000001</v>
      </c>
      <c r="J14779" s="2">
        <v>15.364140000000001</v>
      </c>
      <c r="K14779" s="2">
        <v>1.7054229999999999</v>
      </c>
      <c r="L14779" s="2">
        <v>1.677942</v>
      </c>
    </row>
    <row r="14780" spans="1:12" x14ac:dyDescent="0.2">
      <c r="A14780" s="2">
        <v>15.364839999999999</v>
      </c>
      <c r="B14780" s="2">
        <v>83.980639999999994</v>
      </c>
      <c r="C14780" s="2">
        <v>50.859630000000003</v>
      </c>
      <c r="D14780" s="2">
        <v>82.636409999999998</v>
      </c>
      <c r="F14780" s="2">
        <v>15.36204</v>
      </c>
      <c r="G14780" s="2">
        <v>30.097100000000001</v>
      </c>
      <c r="H14780" s="2">
        <v>30.406030000000001</v>
      </c>
      <c r="J14780" s="2">
        <v>15.364839999999999</v>
      </c>
      <c r="K14780" s="2">
        <v>1.7103900000000001</v>
      </c>
      <c r="L14780" s="2">
        <v>1.6799809999999999</v>
      </c>
    </row>
    <row r="14781" spans="1:12" x14ac:dyDescent="0.2">
      <c r="A14781" s="2">
        <v>15.365539999999999</v>
      </c>
      <c r="B14781" s="2">
        <v>83.959900000000005</v>
      </c>
      <c r="C14781" s="2">
        <v>50.801819999999999</v>
      </c>
      <c r="D14781" s="2">
        <v>82.589780000000005</v>
      </c>
      <c r="F14781" s="2">
        <v>15.362740000000001</v>
      </c>
      <c r="G14781" s="2">
        <v>30.112449999999999</v>
      </c>
      <c r="H14781" s="2">
        <v>30.41902</v>
      </c>
      <c r="J14781" s="2">
        <v>15.365539999999999</v>
      </c>
      <c r="K14781" s="2">
        <v>1.715103</v>
      </c>
      <c r="L14781" s="2">
        <v>1.68198</v>
      </c>
    </row>
    <row r="14782" spans="1:12" x14ac:dyDescent="0.2">
      <c r="A14782" s="2">
        <v>15.366250000000001</v>
      </c>
      <c r="B14782" s="2">
        <v>83.938839999999999</v>
      </c>
      <c r="C14782" s="2">
        <v>50.740569999999998</v>
      </c>
      <c r="D14782" s="2">
        <v>82.543880000000001</v>
      </c>
      <c r="F14782" s="2">
        <v>15.363440000000001</v>
      </c>
      <c r="G14782" s="2">
        <v>30.127780000000001</v>
      </c>
      <c r="H14782" s="2">
        <v>30.4316</v>
      </c>
      <c r="J14782" s="2">
        <v>15.366250000000001</v>
      </c>
      <c r="K14782" s="2">
        <v>1.7195279999999999</v>
      </c>
      <c r="L14782" s="2">
        <v>1.684069</v>
      </c>
    </row>
    <row r="14783" spans="1:12" x14ac:dyDescent="0.2">
      <c r="A14783" s="2">
        <v>15.366949999999999</v>
      </c>
      <c r="B14783" s="2">
        <v>83.917360000000002</v>
      </c>
      <c r="C14783" s="2">
        <v>50.675879999999999</v>
      </c>
      <c r="D14783" s="2">
        <v>82.496989999999997</v>
      </c>
      <c r="F14783" s="2">
        <v>15.364140000000001</v>
      </c>
      <c r="G14783" s="2">
        <v>30.14237</v>
      </c>
      <c r="H14783" s="2">
        <v>30.443000000000001</v>
      </c>
      <c r="J14783" s="2">
        <v>15.366949999999999</v>
      </c>
      <c r="K14783" s="2">
        <v>1.7244619999999999</v>
      </c>
      <c r="L14783" s="2">
        <v>1.686588</v>
      </c>
    </row>
    <row r="14784" spans="1:12" x14ac:dyDescent="0.2">
      <c r="A14784" s="2">
        <v>15.367649999999999</v>
      </c>
      <c r="B14784" s="2">
        <v>83.895799999999994</v>
      </c>
      <c r="C14784" s="2">
        <v>50.61009</v>
      </c>
      <c r="D14784" s="2">
        <v>82.45044</v>
      </c>
      <c r="F14784" s="2">
        <v>15.364839999999999</v>
      </c>
      <c r="G14784" s="2">
        <v>30.158010000000001</v>
      </c>
      <c r="H14784" s="2">
        <v>30.45476</v>
      </c>
      <c r="J14784" s="2">
        <v>15.367649999999999</v>
      </c>
      <c r="K14784" s="2">
        <v>1.729563</v>
      </c>
      <c r="L14784" s="2">
        <v>1.689087</v>
      </c>
    </row>
    <row r="14785" spans="1:12" x14ac:dyDescent="0.2">
      <c r="A14785" s="2">
        <v>15.36835</v>
      </c>
      <c r="B14785" s="2">
        <v>83.874160000000003</v>
      </c>
      <c r="C14785" s="2">
        <v>50.543759999999999</v>
      </c>
      <c r="D14785" s="2">
        <v>82.40401</v>
      </c>
      <c r="F14785" s="2">
        <v>15.365539999999999</v>
      </c>
      <c r="G14785" s="2">
        <v>30.173380000000002</v>
      </c>
      <c r="H14785" s="2">
        <v>30.467089999999999</v>
      </c>
      <c r="J14785" s="2">
        <v>15.36835</v>
      </c>
      <c r="K14785" s="2">
        <v>1.734529</v>
      </c>
      <c r="L14785" s="2">
        <v>1.6915469999999999</v>
      </c>
    </row>
    <row r="14786" spans="1:12" x14ac:dyDescent="0.2">
      <c r="A14786" s="2">
        <v>15.36905</v>
      </c>
      <c r="B14786" s="2">
        <v>83.851780000000005</v>
      </c>
      <c r="C14786" s="2">
        <v>50.477760000000004</v>
      </c>
      <c r="D14786" s="2">
        <v>82.357209999999995</v>
      </c>
      <c r="F14786" s="2">
        <v>15.366250000000001</v>
      </c>
      <c r="G14786" s="2">
        <v>30.188610000000001</v>
      </c>
      <c r="H14786" s="2">
        <v>30.478850000000001</v>
      </c>
      <c r="J14786" s="2">
        <v>15.36905</v>
      </c>
      <c r="K14786" s="2">
        <v>1.73953</v>
      </c>
      <c r="L14786" s="2">
        <v>1.6938740000000001</v>
      </c>
    </row>
    <row r="14787" spans="1:12" x14ac:dyDescent="0.2">
      <c r="A14787" s="2">
        <v>15.36975</v>
      </c>
      <c r="B14787" s="2">
        <v>83.829499999999996</v>
      </c>
      <c r="C14787" s="2">
        <v>50.412010000000002</v>
      </c>
      <c r="D14787" s="2">
        <v>82.310230000000004</v>
      </c>
      <c r="F14787" s="2">
        <v>15.366949999999999</v>
      </c>
      <c r="G14787" s="2">
        <v>30.203289999999999</v>
      </c>
      <c r="H14787" s="2">
        <v>30.490200000000002</v>
      </c>
      <c r="J14787" s="2">
        <v>15.36975</v>
      </c>
      <c r="K14787" s="2">
        <v>1.7447239999999999</v>
      </c>
      <c r="L14787" s="2">
        <v>1.69574</v>
      </c>
    </row>
    <row r="14788" spans="1:12" x14ac:dyDescent="0.2">
      <c r="A14788" s="2">
        <v>15.37045</v>
      </c>
      <c r="B14788" s="2">
        <v>83.807339999999996</v>
      </c>
      <c r="C14788" s="2">
        <v>50.346330000000002</v>
      </c>
      <c r="D14788" s="2">
        <v>82.262960000000007</v>
      </c>
      <c r="F14788" s="2">
        <v>15.367649999999999</v>
      </c>
      <c r="G14788" s="2">
        <v>30.218170000000001</v>
      </c>
      <c r="H14788" s="2">
        <v>30.501359999999998</v>
      </c>
      <c r="J14788" s="2">
        <v>15.37045</v>
      </c>
      <c r="K14788" s="2">
        <v>1.7502249999999999</v>
      </c>
      <c r="L14788" s="2">
        <v>1.6975039999999999</v>
      </c>
    </row>
    <row r="14789" spans="1:12" x14ac:dyDescent="0.2">
      <c r="A14789" s="2">
        <v>15.37116</v>
      </c>
      <c r="B14789" s="2">
        <v>83.784710000000004</v>
      </c>
      <c r="C14789" s="2">
        <v>50.280929999999998</v>
      </c>
      <c r="D14789" s="2">
        <v>82.214799999999997</v>
      </c>
      <c r="F14789" s="2">
        <v>15.36835</v>
      </c>
      <c r="G14789" s="2">
        <v>30.23293</v>
      </c>
      <c r="H14789" s="2">
        <v>30.512509999999999</v>
      </c>
      <c r="J14789" s="2">
        <v>15.37116</v>
      </c>
      <c r="K14789" s="2">
        <v>1.7556989999999999</v>
      </c>
      <c r="L14789" s="2">
        <v>1.6996560000000001</v>
      </c>
    </row>
    <row r="14790" spans="1:12" x14ac:dyDescent="0.2">
      <c r="A14790" s="2">
        <v>15.37186</v>
      </c>
      <c r="B14790" s="2">
        <v>83.761830000000003</v>
      </c>
      <c r="C14790" s="2">
        <v>50.215940000000003</v>
      </c>
      <c r="D14790" s="2">
        <v>82.16686</v>
      </c>
      <c r="F14790" s="2">
        <v>15.36905</v>
      </c>
      <c r="G14790" s="2">
        <v>30.24719</v>
      </c>
      <c r="H14790" s="2">
        <v>30.523140000000001</v>
      </c>
      <c r="J14790" s="2">
        <v>15.37186</v>
      </c>
      <c r="K14790" s="2">
        <v>1.7612190000000001</v>
      </c>
      <c r="L14790" s="2">
        <v>1.7021200000000001</v>
      </c>
    </row>
    <row r="14791" spans="1:12" x14ac:dyDescent="0.2">
      <c r="A14791" s="2">
        <v>15.37256</v>
      </c>
      <c r="B14791" s="2">
        <v>83.738330000000005</v>
      </c>
      <c r="C14791" s="2">
        <v>50.151139999999998</v>
      </c>
      <c r="D14791" s="2">
        <v>82.118390000000005</v>
      </c>
      <c r="F14791" s="2">
        <v>15.36975</v>
      </c>
      <c r="G14791" s="2">
        <v>30.26173</v>
      </c>
      <c r="H14791" s="2">
        <v>30.534189999999999</v>
      </c>
      <c r="J14791" s="2">
        <v>15.37256</v>
      </c>
      <c r="K14791" s="2">
        <v>1.767107</v>
      </c>
      <c r="L14791" s="2">
        <v>1.7040979999999999</v>
      </c>
    </row>
    <row r="14792" spans="1:12" x14ac:dyDescent="0.2">
      <c r="A14792" s="2">
        <v>15.37326</v>
      </c>
      <c r="B14792" s="2">
        <v>83.714420000000004</v>
      </c>
      <c r="C14792" s="2">
        <v>50.086680000000001</v>
      </c>
      <c r="D14792" s="2">
        <v>82.069609999999997</v>
      </c>
      <c r="F14792" s="2">
        <v>15.37045</v>
      </c>
      <c r="G14792" s="2">
        <v>30.275359999999999</v>
      </c>
      <c r="H14792" s="2">
        <v>30.54515</v>
      </c>
      <c r="J14792" s="2">
        <v>15.37326</v>
      </c>
      <c r="K14792" s="2">
        <v>1.7729550000000001</v>
      </c>
      <c r="L14792" s="2">
        <v>1.705578</v>
      </c>
    </row>
    <row r="14793" spans="1:12" x14ac:dyDescent="0.2">
      <c r="A14793" s="2">
        <v>15.37396</v>
      </c>
      <c r="B14793" s="2">
        <v>83.690830000000005</v>
      </c>
      <c r="C14793" s="2">
        <v>50.022500000000001</v>
      </c>
      <c r="D14793" s="2">
        <v>82.020780000000002</v>
      </c>
      <c r="F14793" s="2">
        <v>15.37116</v>
      </c>
      <c r="G14793" s="2">
        <v>30.288930000000001</v>
      </c>
      <c r="H14793" s="2">
        <v>30.555399999999999</v>
      </c>
      <c r="J14793" s="2">
        <v>15.37396</v>
      </c>
      <c r="K14793" s="2">
        <v>1.7785550000000001</v>
      </c>
      <c r="L14793" s="2">
        <v>1.70709</v>
      </c>
    </row>
    <row r="14794" spans="1:12" x14ac:dyDescent="0.2">
      <c r="A14794" s="2">
        <v>15.37466</v>
      </c>
      <c r="B14794" s="2">
        <v>83.666989999999998</v>
      </c>
      <c r="C14794" s="2">
        <v>49.958869999999997</v>
      </c>
      <c r="D14794" s="2">
        <v>81.972089999999994</v>
      </c>
      <c r="F14794" s="2">
        <v>15.37186</v>
      </c>
      <c r="G14794" s="2">
        <v>30.303100000000001</v>
      </c>
      <c r="H14794" s="2">
        <v>30.565999999999999</v>
      </c>
      <c r="J14794" s="2">
        <v>15.37466</v>
      </c>
      <c r="K14794" s="2">
        <v>1.784057</v>
      </c>
      <c r="L14794" s="2">
        <v>1.7084060000000001</v>
      </c>
    </row>
    <row r="14795" spans="1:12" x14ac:dyDescent="0.2">
      <c r="A14795" s="2">
        <v>15.375360000000001</v>
      </c>
      <c r="B14795" s="2">
        <v>83.642899999999997</v>
      </c>
      <c r="C14795" s="2">
        <v>49.894959999999998</v>
      </c>
      <c r="D14795" s="2">
        <v>81.92389</v>
      </c>
      <c r="F14795" s="2">
        <v>15.37256</v>
      </c>
      <c r="G14795" s="2">
        <v>30.316109999999998</v>
      </c>
      <c r="H14795" s="2">
        <v>30.576329999999999</v>
      </c>
      <c r="J14795" s="2">
        <v>15.375360000000001</v>
      </c>
      <c r="K14795" s="2">
        <v>1.789844</v>
      </c>
      <c r="L14795" s="2">
        <v>1.7097819999999999</v>
      </c>
    </row>
    <row r="14796" spans="1:12" x14ac:dyDescent="0.2">
      <c r="A14796" s="2">
        <v>15.376060000000001</v>
      </c>
      <c r="B14796" s="2">
        <v>83.618679999999998</v>
      </c>
      <c r="C14796" s="2">
        <v>49.830719999999999</v>
      </c>
      <c r="D14796" s="2">
        <v>81.874970000000005</v>
      </c>
      <c r="F14796" s="2">
        <v>15.37326</v>
      </c>
      <c r="G14796" s="2">
        <v>30.32948</v>
      </c>
      <c r="H14796" s="2">
        <v>30.586590000000001</v>
      </c>
      <c r="J14796" s="2">
        <v>15.376060000000001</v>
      </c>
      <c r="K14796" s="2">
        <v>1.7958810000000001</v>
      </c>
      <c r="L14796" s="2">
        <v>1.7118230000000001</v>
      </c>
    </row>
    <row r="14797" spans="1:12" x14ac:dyDescent="0.2">
      <c r="A14797" s="2">
        <v>15.37677</v>
      </c>
      <c r="B14797" s="2">
        <v>83.594130000000007</v>
      </c>
      <c r="C14797" s="2">
        <v>49.76708</v>
      </c>
      <c r="D14797" s="2">
        <v>81.826080000000005</v>
      </c>
      <c r="F14797" s="2">
        <v>15.37396</v>
      </c>
      <c r="G14797" s="2">
        <v>30.342680000000001</v>
      </c>
      <c r="H14797" s="2">
        <v>30.59721</v>
      </c>
      <c r="J14797" s="2">
        <v>15.37677</v>
      </c>
      <c r="K14797" s="2">
        <v>1.801857</v>
      </c>
      <c r="L14797" s="2">
        <v>1.714256</v>
      </c>
    </row>
    <row r="14798" spans="1:12" x14ac:dyDescent="0.2">
      <c r="A14798" s="2">
        <v>15.377470000000001</v>
      </c>
      <c r="B14798" s="2">
        <v>83.569720000000004</v>
      </c>
      <c r="C14798" s="2">
        <v>49.703339999999997</v>
      </c>
      <c r="D14798" s="2">
        <v>81.777180000000001</v>
      </c>
      <c r="F14798" s="2">
        <v>15.37466</v>
      </c>
      <c r="G14798" s="2">
        <v>30.355429999999998</v>
      </c>
      <c r="H14798" s="2">
        <v>30.60745</v>
      </c>
      <c r="J14798" s="2">
        <v>15.377470000000001</v>
      </c>
      <c r="K14798" s="2">
        <v>1.8078399999999999</v>
      </c>
      <c r="L14798" s="2">
        <v>1.716599</v>
      </c>
    </row>
    <row r="14799" spans="1:12" x14ac:dyDescent="0.2">
      <c r="A14799" s="2">
        <v>15.378170000000001</v>
      </c>
      <c r="B14799" s="2">
        <v>83.545320000000004</v>
      </c>
      <c r="C14799" s="2">
        <v>49.639780000000002</v>
      </c>
      <c r="D14799" s="2">
        <v>81.72775</v>
      </c>
      <c r="F14799" s="2">
        <v>15.375360000000001</v>
      </c>
      <c r="G14799" s="2">
        <v>30.368390000000002</v>
      </c>
      <c r="H14799" s="2">
        <v>30.617599999999999</v>
      </c>
      <c r="J14799" s="2">
        <v>15.378170000000001</v>
      </c>
      <c r="K14799" s="2">
        <v>1.8137509999999999</v>
      </c>
      <c r="L14799" s="2">
        <v>1.718899</v>
      </c>
    </row>
    <row r="14800" spans="1:12" x14ac:dyDescent="0.2">
      <c r="A14800" s="2">
        <v>15.378869999999999</v>
      </c>
      <c r="B14800" s="2">
        <v>83.520079999999993</v>
      </c>
      <c r="C14800" s="2">
        <v>49.576300000000003</v>
      </c>
      <c r="D14800" s="2">
        <v>81.678219999999996</v>
      </c>
      <c r="F14800" s="2">
        <v>15.376060000000001</v>
      </c>
      <c r="G14800" s="2">
        <v>30.381810000000002</v>
      </c>
      <c r="H14800" s="2">
        <v>30.627359999999999</v>
      </c>
      <c r="J14800" s="2">
        <v>15.378869999999999</v>
      </c>
      <c r="K14800" s="2">
        <v>1.81934</v>
      </c>
      <c r="L14800" s="2">
        <v>1.721533</v>
      </c>
    </row>
    <row r="14801" spans="1:12" x14ac:dyDescent="0.2">
      <c r="A14801" s="2">
        <v>15.379569999999999</v>
      </c>
      <c r="B14801" s="2">
        <v>83.495270000000005</v>
      </c>
      <c r="C14801" s="2">
        <v>49.512479999999996</v>
      </c>
      <c r="D14801" s="2">
        <v>81.628829999999994</v>
      </c>
      <c r="F14801" s="2">
        <v>15.37677</v>
      </c>
      <c r="G14801" s="2">
        <v>30.394030000000001</v>
      </c>
      <c r="H14801" s="2">
        <v>30.636900000000001</v>
      </c>
      <c r="J14801" s="2">
        <v>15.379569999999999</v>
      </c>
      <c r="K14801" s="2">
        <v>1.8249299999999999</v>
      </c>
      <c r="L14801" s="2">
        <v>1.724329</v>
      </c>
    </row>
    <row r="14802" spans="1:12" x14ac:dyDescent="0.2">
      <c r="A14802" s="2">
        <v>15.380269999999999</v>
      </c>
      <c r="B14802" s="2">
        <v>83.470410000000001</v>
      </c>
      <c r="C14802" s="2">
        <v>49.448480000000004</v>
      </c>
      <c r="D14802" s="2">
        <v>81.578689999999995</v>
      </c>
      <c r="F14802" s="2">
        <v>15.377470000000001</v>
      </c>
      <c r="G14802" s="2">
        <v>30.406030000000001</v>
      </c>
      <c r="H14802" s="2">
        <v>30.64621</v>
      </c>
      <c r="J14802" s="2">
        <v>15.380269999999999</v>
      </c>
      <c r="K14802" s="2">
        <v>1.8304990000000001</v>
      </c>
      <c r="L14802" s="2">
        <v>1.7266429999999999</v>
      </c>
    </row>
    <row r="14803" spans="1:12" x14ac:dyDescent="0.2">
      <c r="A14803" s="2">
        <v>15.38097</v>
      </c>
      <c r="B14803" s="2">
        <v>83.445080000000004</v>
      </c>
      <c r="C14803" s="2">
        <v>49.385330000000003</v>
      </c>
      <c r="D14803" s="2">
        <v>81.528760000000005</v>
      </c>
      <c r="F14803" s="2">
        <v>15.378170000000001</v>
      </c>
      <c r="G14803" s="2">
        <v>30.41902</v>
      </c>
      <c r="H14803" s="2">
        <v>30.65504</v>
      </c>
      <c r="J14803" s="2">
        <v>15.38097</v>
      </c>
      <c r="K14803" s="2">
        <v>1.8362430000000001</v>
      </c>
      <c r="L14803" s="2">
        <v>1.7289559999999999</v>
      </c>
    </row>
    <row r="14804" spans="1:12" x14ac:dyDescent="0.2">
      <c r="A14804" s="2">
        <v>15.381679999999999</v>
      </c>
      <c r="B14804" s="2">
        <v>83.419449999999998</v>
      </c>
      <c r="C14804" s="2">
        <v>49.321289999999998</v>
      </c>
      <c r="D14804" s="2">
        <v>81.478589999999997</v>
      </c>
      <c r="F14804" s="2">
        <v>15.378869999999999</v>
      </c>
      <c r="G14804" s="2">
        <v>30.4316</v>
      </c>
      <c r="H14804" s="2">
        <v>30.66422</v>
      </c>
      <c r="J14804" s="2">
        <v>15.381679999999999</v>
      </c>
      <c r="K14804" s="2">
        <v>1.8423499999999999</v>
      </c>
      <c r="L14804" s="2">
        <v>1.7310140000000001</v>
      </c>
    </row>
    <row r="14805" spans="1:12" x14ac:dyDescent="0.2">
      <c r="A14805" s="2">
        <v>15.382379999999999</v>
      </c>
      <c r="B14805" s="2">
        <v>83.393280000000004</v>
      </c>
      <c r="C14805" s="2">
        <v>49.25761</v>
      </c>
      <c r="D14805" s="2">
        <v>81.427599999999998</v>
      </c>
      <c r="F14805" s="2">
        <v>15.379569999999999</v>
      </c>
      <c r="G14805" s="2">
        <v>30.443000000000001</v>
      </c>
      <c r="H14805" s="2">
        <v>30.672709999999999</v>
      </c>
      <c r="J14805" s="2">
        <v>15.382379999999999</v>
      </c>
      <c r="K14805" s="2">
        <v>1.848471</v>
      </c>
      <c r="L14805" s="2">
        <v>1.7328969999999999</v>
      </c>
    </row>
    <row r="14806" spans="1:12" x14ac:dyDescent="0.2">
      <c r="A14806" s="2">
        <v>15.38308</v>
      </c>
      <c r="B14806" s="2">
        <v>83.367080000000001</v>
      </c>
      <c r="C14806" s="2">
        <v>49.193510000000003</v>
      </c>
      <c r="D14806" s="2">
        <v>81.376769999999993</v>
      </c>
      <c r="F14806" s="2">
        <v>15.380269999999999</v>
      </c>
      <c r="G14806" s="2">
        <v>30.45476</v>
      </c>
      <c r="H14806" s="2">
        <v>30.68141</v>
      </c>
      <c r="J14806" s="2">
        <v>15.38308</v>
      </c>
      <c r="K14806" s="2">
        <v>1.85446</v>
      </c>
      <c r="L14806" s="2">
        <v>1.735058</v>
      </c>
    </row>
    <row r="14807" spans="1:12" x14ac:dyDescent="0.2">
      <c r="A14807" s="2">
        <v>15.38378</v>
      </c>
      <c r="B14807" s="2">
        <v>83.340450000000004</v>
      </c>
      <c r="C14807" s="2">
        <v>49.129570000000001</v>
      </c>
      <c r="D14807" s="2">
        <v>81.325419999999994</v>
      </c>
      <c r="F14807" s="2">
        <v>15.38097</v>
      </c>
      <c r="G14807" s="2">
        <v>30.467089999999999</v>
      </c>
      <c r="H14807" s="2">
        <v>30.689979999999998</v>
      </c>
      <c r="J14807" s="2">
        <v>15.38378</v>
      </c>
      <c r="K14807" s="2">
        <v>1.860201</v>
      </c>
      <c r="L14807" s="2">
        <v>1.737312</v>
      </c>
    </row>
    <row r="14808" spans="1:12" x14ac:dyDescent="0.2">
      <c r="A14808" s="2">
        <v>15.38448</v>
      </c>
      <c r="B14808" s="2">
        <v>83.314440000000005</v>
      </c>
      <c r="C14808" s="2">
        <v>49.066070000000003</v>
      </c>
      <c r="D14808" s="2">
        <v>81.273650000000004</v>
      </c>
      <c r="F14808" s="2">
        <v>15.381679999999999</v>
      </c>
      <c r="G14808" s="2">
        <v>30.478850000000001</v>
      </c>
      <c r="H14808" s="2">
        <v>30.698509999999999</v>
      </c>
      <c r="J14808" s="2">
        <v>15.38448</v>
      </c>
      <c r="K14808" s="2">
        <v>1.8661460000000001</v>
      </c>
      <c r="L14808" s="2">
        <v>1.7393339999999999</v>
      </c>
    </row>
    <row r="14809" spans="1:12" x14ac:dyDescent="0.2">
      <c r="A14809" s="2">
        <v>15.38518</v>
      </c>
      <c r="B14809" s="2">
        <v>83.288210000000007</v>
      </c>
      <c r="C14809" s="2">
        <v>49.002160000000003</v>
      </c>
      <c r="D14809" s="2">
        <v>81.222440000000006</v>
      </c>
      <c r="F14809" s="2">
        <v>15.382379999999999</v>
      </c>
      <c r="G14809" s="2">
        <v>30.490200000000002</v>
      </c>
      <c r="H14809" s="2">
        <v>30.706849999999999</v>
      </c>
      <c r="J14809" s="2">
        <v>15.38518</v>
      </c>
      <c r="K14809" s="2">
        <v>1.87233</v>
      </c>
      <c r="L14809" s="2">
        <v>1.741096</v>
      </c>
    </row>
    <row r="14810" spans="1:12" x14ac:dyDescent="0.2">
      <c r="A14810" s="2">
        <v>15.38588</v>
      </c>
      <c r="B14810" s="2">
        <v>83.261960000000002</v>
      </c>
      <c r="C14810" s="2">
        <v>48.938209999999998</v>
      </c>
      <c r="D14810" s="2">
        <v>81.171480000000003</v>
      </c>
      <c r="F14810" s="2">
        <v>15.38308</v>
      </c>
      <c r="G14810" s="2">
        <v>30.501359999999998</v>
      </c>
      <c r="H14810" s="2">
        <v>30.71536</v>
      </c>
      <c r="J14810" s="2">
        <v>15.38588</v>
      </c>
      <c r="K14810" s="2">
        <v>1.8785419999999999</v>
      </c>
      <c r="L14810" s="2">
        <v>1.74292</v>
      </c>
    </row>
    <row r="14811" spans="1:12" x14ac:dyDescent="0.2">
      <c r="A14811" s="2">
        <v>15.38659</v>
      </c>
      <c r="B14811" s="2">
        <v>83.236710000000002</v>
      </c>
      <c r="C14811" s="2">
        <v>48.874290000000002</v>
      </c>
      <c r="D14811" s="2">
        <v>81.119810000000001</v>
      </c>
      <c r="F14811" s="2">
        <v>15.38378</v>
      </c>
      <c r="G14811" s="2">
        <v>30.512509999999999</v>
      </c>
      <c r="H14811" s="2">
        <v>30.723289999999999</v>
      </c>
      <c r="J14811" s="2">
        <v>15.38659</v>
      </c>
      <c r="K14811" s="2">
        <v>1.8850709999999999</v>
      </c>
      <c r="L14811" s="2">
        <v>1.745161</v>
      </c>
    </row>
    <row r="14812" spans="1:12" x14ac:dyDescent="0.2">
      <c r="A14812" s="2">
        <v>15.38729</v>
      </c>
      <c r="B14812" s="2">
        <v>83.212490000000003</v>
      </c>
      <c r="C14812" s="2">
        <v>48.810540000000003</v>
      </c>
      <c r="D14812" s="2">
        <v>81.068669999999997</v>
      </c>
      <c r="F14812" s="2">
        <v>15.38448</v>
      </c>
      <c r="G14812" s="2">
        <v>30.523140000000001</v>
      </c>
      <c r="H14812" s="2">
        <v>30.730869999999999</v>
      </c>
      <c r="J14812" s="2">
        <v>15.38729</v>
      </c>
      <c r="K14812" s="2">
        <v>1.8914010000000001</v>
      </c>
      <c r="L14812" s="2">
        <v>1.7473320000000001</v>
      </c>
    </row>
    <row r="14813" spans="1:12" x14ac:dyDescent="0.2">
      <c r="A14813" s="2">
        <v>15.38799</v>
      </c>
      <c r="B14813" s="2">
        <v>83.187029999999993</v>
      </c>
      <c r="C14813" s="2">
        <v>48.746879999999997</v>
      </c>
      <c r="D14813" s="2">
        <v>81.017650000000003</v>
      </c>
      <c r="F14813" s="2">
        <v>15.38518</v>
      </c>
      <c r="G14813" s="2">
        <v>30.534189999999999</v>
      </c>
      <c r="H14813" s="2">
        <v>30.737719999999999</v>
      </c>
      <c r="J14813" s="2">
        <v>15.38799</v>
      </c>
      <c r="K14813" s="2">
        <v>1.8976379999999999</v>
      </c>
      <c r="L14813" s="2">
        <v>1.7491650000000001</v>
      </c>
    </row>
    <row r="14814" spans="1:12" x14ac:dyDescent="0.2">
      <c r="A14814" s="2">
        <v>15.38869</v>
      </c>
      <c r="B14814" s="2">
        <v>83.160200000000003</v>
      </c>
      <c r="C14814" s="2">
        <v>48.682549999999999</v>
      </c>
      <c r="D14814" s="2">
        <v>80.965900000000005</v>
      </c>
      <c r="F14814" s="2">
        <v>15.38588</v>
      </c>
      <c r="G14814" s="2">
        <v>30.54515</v>
      </c>
      <c r="H14814" s="2">
        <v>30.74466</v>
      </c>
      <c r="J14814" s="2">
        <v>15.38869</v>
      </c>
      <c r="K14814" s="2">
        <v>1.904013</v>
      </c>
      <c r="L14814" s="2">
        <v>1.751188</v>
      </c>
    </row>
    <row r="14815" spans="1:12" x14ac:dyDescent="0.2">
      <c r="A14815" s="2">
        <v>15.389390000000001</v>
      </c>
      <c r="B14815" s="2">
        <v>83.132189999999994</v>
      </c>
      <c r="C14815" s="2">
        <v>48.618920000000003</v>
      </c>
      <c r="D14815" s="2">
        <v>80.913650000000004</v>
      </c>
      <c r="F14815" s="2">
        <v>15.38659</v>
      </c>
      <c r="G14815" s="2">
        <v>30.555399999999999</v>
      </c>
      <c r="H14815" s="2">
        <v>30.7515</v>
      </c>
      <c r="J14815" s="2">
        <v>15.389390000000001</v>
      </c>
      <c r="K14815" s="2">
        <v>1.910253</v>
      </c>
      <c r="L14815" s="2">
        <v>1.753603</v>
      </c>
    </row>
    <row r="14816" spans="1:12" x14ac:dyDescent="0.2">
      <c r="A14816" s="2">
        <v>15.390090000000001</v>
      </c>
      <c r="B14816" s="2">
        <v>83.10333</v>
      </c>
      <c r="C14816" s="2">
        <v>48.555199999999999</v>
      </c>
      <c r="D14816" s="2">
        <v>80.861419999999995</v>
      </c>
      <c r="F14816" s="2">
        <v>15.38729</v>
      </c>
      <c r="G14816" s="2">
        <v>30.565999999999999</v>
      </c>
      <c r="H14816" s="2">
        <v>30.757940000000001</v>
      </c>
      <c r="J14816" s="2">
        <v>15.390090000000001</v>
      </c>
      <c r="K14816" s="2">
        <v>1.916685</v>
      </c>
      <c r="L14816" s="2">
        <v>1.755331</v>
      </c>
    </row>
    <row r="14817" spans="1:12" x14ac:dyDescent="0.2">
      <c r="A14817" s="2">
        <v>15.390790000000001</v>
      </c>
      <c r="B14817" s="2">
        <v>83.074479999999994</v>
      </c>
      <c r="C14817" s="2">
        <v>48.491630000000001</v>
      </c>
      <c r="D14817" s="2">
        <v>80.809049999999999</v>
      </c>
      <c r="F14817" s="2">
        <v>15.38799</v>
      </c>
      <c r="G14817" s="2">
        <v>30.576329999999999</v>
      </c>
      <c r="H14817" s="2">
        <v>30.763919999999999</v>
      </c>
      <c r="J14817" s="2">
        <v>15.390790000000001</v>
      </c>
      <c r="K14817" s="2">
        <v>1.9231259999999999</v>
      </c>
      <c r="L14817" s="2">
        <v>1.756983</v>
      </c>
    </row>
    <row r="14818" spans="1:12" x14ac:dyDescent="0.2">
      <c r="A14818" s="2">
        <v>15.391500000000001</v>
      </c>
      <c r="B14818" s="2">
        <v>83.045230000000004</v>
      </c>
      <c r="C14818" s="2">
        <v>48.428319999999999</v>
      </c>
      <c r="D14818" s="2">
        <v>80.757660000000001</v>
      </c>
      <c r="F14818" s="2">
        <v>15.38869</v>
      </c>
      <c r="G14818" s="2">
        <v>30.586590000000001</v>
      </c>
      <c r="H14818" s="2">
        <v>30.770579999999999</v>
      </c>
      <c r="J14818" s="2">
        <v>15.391500000000001</v>
      </c>
      <c r="K14818" s="2">
        <v>1.929548</v>
      </c>
      <c r="L14818" s="2">
        <v>1.7588649999999999</v>
      </c>
    </row>
    <row r="14819" spans="1:12" x14ac:dyDescent="0.2">
      <c r="A14819" s="2">
        <v>15.392200000000001</v>
      </c>
      <c r="B14819" s="2">
        <v>83.016050000000007</v>
      </c>
      <c r="C14819" s="2">
        <v>48.36544</v>
      </c>
      <c r="D14819" s="2">
        <v>80.705349999999996</v>
      </c>
      <c r="F14819" s="2">
        <v>15.389390000000001</v>
      </c>
      <c r="G14819" s="2">
        <v>30.59721</v>
      </c>
      <c r="H14819" s="2">
        <v>30.776990000000001</v>
      </c>
      <c r="J14819" s="2">
        <v>15.392200000000001</v>
      </c>
      <c r="K14819" s="2">
        <v>1.9359550000000001</v>
      </c>
      <c r="L14819" s="2">
        <v>1.7607440000000001</v>
      </c>
    </row>
    <row r="14820" spans="1:12" x14ac:dyDescent="0.2">
      <c r="A14820" s="2">
        <v>15.392899999999999</v>
      </c>
      <c r="B14820" s="2">
        <v>82.986450000000005</v>
      </c>
      <c r="C14820" s="2">
        <v>48.302880000000002</v>
      </c>
      <c r="D14820" s="2">
        <v>80.652910000000006</v>
      </c>
      <c r="F14820" s="2">
        <v>15.390090000000001</v>
      </c>
      <c r="G14820" s="2">
        <v>30.60745</v>
      </c>
      <c r="H14820" s="2">
        <v>30.783200000000001</v>
      </c>
      <c r="J14820" s="2">
        <v>15.392899999999999</v>
      </c>
      <c r="K14820" s="2">
        <v>1.9422470000000001</v>
      </c>
      <c r="L14820" s="2">
        <v>1.7626230000000001</v>
      </c>
    </row>
    <row r="14821" spans="1:12" x14ac:dyDescent="0.2">
      <c r="A14821" s="2">
        <v>15.393599999999999</v>
      </c>
      <c r="B14821" s="2">
        <v>82.956800000000001</v>
      </c>
      <c r="C14821" s="2">
        <v>48.240290000000002</v>
      </c>
      <c r="D14821" s="2">
        <v>80.600679999999997</v>
      </c>
      <c r="F14821" s="2">
        <v>15.390790000000001</v>
      </c>
      <c r="G14821" s="2">
        <v>30.617599999999999</v>
      </c>
      <c r="H14821" s="2">
        <v>30.79007</v>
      </c>
      <c r="J14821" s="2">
        <v>15.393599999999999</v>
      </c>
      <c r="K14821" s="2">
        <v>1.948782</v>
      </c>
      <c r="L14821" s="2">
        <v>1.764605</v>
      </c>
    </row>
    <row r="14822" spans="1:12" x14ac:dyDescent="0.2">
      <c r="A14822" s="2">
        <v>15.394299999999999</v>
      </c>
      <c r="B14822" s="2">
        <v>82.926969999999997</v>
      </c>
      <c r="C14822" s="2">
        <v>48.17812</v>
      </c>
      <c r="D14822" s="2">
        <v>80.548460000000006</v>
      </c>
      <c r="F14822" s="2">
        <v>15.391500000000001</v>
      </c>
      <c r="G14822" s="2">
        <v>30.627359999999999</v>
      </c>
      <c r="H14822" s="2">
        <v>30.796279999999999</v>
      </c>
      <c r="J14822" s="2">
        <v>15.394299999999999</v>
      </c>
      <c r="K14822" s="2">
        <v>1.95529</v>
      </c>
      <c r="L14822" s="2">
        <v>1.766651</v>
      </c>
    </row>
    <row r="14823" spans="1:12" x14ac:dyDescent="0.2">
      <c r="A14823" s="2">
        <v>15.395</v>
      </c>
      <c r="B14823" s="2">
        <v>82.89716</v>
      </c>
      <c r="C14823" s="2">
        <v>48.116140000000001</v>
      </c>
      <c r="D14823" s="2">
        <v>80.495800000000003</v>
      </c>
      <c r="F14823" s="2">
        <v>15.392200000000001</v>
      </c>
      <c r="G14823" s="2">
        <v>30.636900000000001</v>
      </c>
      <c r="H14823" s="2">
        <v>30.80293</v>
      </c>
      <c r="J14823" s="2">
        <v>15.395</v>
      </c>
      <c r="K14823" s="2">
        <v>1.961748</v>
      </c>
      <c r="L14823" s="2">
        <v>1.76878</v>
      </c>
    </row>
    <row r="14824" spans="1:12" x14ac:dyDescent="0.2">
      <c r="A14824" s="2">
        <v>15.3957</v>
      </c>
      <c r="B14824" s="2">
        <v>82.866839999999996</v>
      </c>
      <c r="C14824" s="2">
        <v>48.054110000000001</v>
      </c>
      <c r="D14824" s="2">
        <v>80.443280000000001</v>
      </c>
      <c r="F14824" s="2">
        <v>15.392899999999999</v>
      </c>
      <c r="G14824" s="2">
        <v>30.64621</v>
      </c>
      <c r="H14824" s="2">
        <v>30.808879999999998</v>
      </c>
      <c r="J14824" s="2">
        <v>15.3957</v>
      </c>
      <c r="K14824" s="2">
        <v>1.968</v>
      </c>
      <c r="L14824" s="2">
        <v>1.770691</v>
      </c>
    </row>
    <row r="14825" spans="1:12" x14ac:dyDescent="0.2">
      <c r="A14825" s="2">
        <v>15.3964</v>
      </c>
      <c r="B14825" s="2">
        <v>82.836659999999995</v>
      </c>
      <c r="C14825" s="2">
        <v>47.993020000000001</v>
      </c>
      <c r="D14825" s="2">
        <v>80.390519999999995</v>
      </c>
      <c r="F14825" s="2">
        <v>15.393599999999999</v>
      </c>
      <c r="G14825" s="2">
        <v>30.65504</v>
      </c>
      <c r="H14825" s="2">
        <v>30.81541</v>
      </c>
      <c r="J14825" s="2">
        <v>15.3964</v>
      </c>
      <c r="K14825" s="2">
        <v>1.9740219999999999</v>
      </c>
      <c r="L14825" s="2">
        <v>1.772861</v>
      </c>
    </row>
    <row r="14826" spans="1:12" x14ac:dyDescent="0.2">
      <c r="A14826" s="2">
        <v>15.39711</v>
      </c>
      <c r="B14826" s="2">
        <v>82.806049999999999</v>
      </c>
      <c r="C14826" s="2">
        <v>47.931449999999998</v>
      </c>
      <c r="D14826" s="2">
        <v>80.337459999999993</v>
      </c>
      <c r="F14826" s="2">
        <v>15.394299999999999</v>
      </c>
      <c r="G14826" s="2">
        <v>30.66422</v>
      </c>
      <c r="H14826" s="2">
        <v>30.821390000000001</v>
      </c>
      <c r="J14826" s="2">
        <v>15.39711</v>
      </c>
      <c r="K14826" s="2">
        <v>1.9807969999999999</v>
      </c>
      <c r="L14826" s="2">
        <v>1.7750699999999999</v>
      </c>
    </row>
    <row r="14827" spans="1:12" x14ac:dyDescent="0.2">
      <c r="A14827" s="2">
        <v>15.39781</v>
      </c>
      <c r="B14827" s="2">
        <v>82.775829999999999</v>
      </c>
      <c r="C14827" s="2">
        <v>47.869459999999997</v>
      </c>
      <c r="D14827" s="2">
        <v>80.284180000000006</v>
      </c>
      <c r="F14827" s="2">
        <v>15.395</v>
      </c>
      <c r="G14827" s="2">
        <v>30.672709999999999</v>
      </c>
      <c r="H14827" s="2">
        <v>30.82741</v>
      </c>
      <c r="J14827" s="2">
        <v>15.39781</v>
      </c>
      <c r="K14827" s="2">
        <v>1.9878439999999999</v>
      </c>
      <c r="L14827" s="2">
        <v>1.776983</v>
      </c>
    </row>
    <row r="14828" spans="1:12" x14ac:dyDescent="0.2">
      <c r="A14828" s="2">
        <v>15.39851</v>
      </c>
      <c r="B14828" s="2">
        <v>82.745450000000005</v>
      </c>
      <c r="C14828" s="2">
        <v>47.808309999999999</v>
      </c>
      <c r="D14828" s="2">
        <v>80.231449999999995</v>
      </c>
      <c r="F14828" s="2">
        <v>15.3957</v>
      </c>
      <c r="G14828" s="2">
        <v>30.68141</v>
      </c>
      <c r="H14828" s="2">
        <v>30.83278</v>
      </c>
      <c r="J14828" s="2">
        <v>15.39851</v>
      </c>
      <c r="K14828" s="2">
        <v>1.994764</v>
      </c>
      <c r="L14828" s="2">
        <v>1.778799</v>
      </c>
    </row>
    <row r="14829" spans="1:12" x14ac:dyDescent="0.2">
      <c r="A14829" s="2">
        <v>15.39921</v>
      </c>
      <c r="B14829" s="2">
        <v>82.715320000000006</v>
      </c>
      <c r="C14829" s="2">
        <v>47.747579999999999</v>
      </c>
      <c r="D14829" s="2">
        <v>80.176969999999997</v>
      </c>
      <c r="F14829" s="2">
        <v>15.3964</v>
      </c>
      <c r="G14829" s="2">
        <v>30.689979999999998</v>
      </c>
      <c r="H14829" s="2">
        <v>30.838660000000001</v>
      </c>
      <c r="J14829" s="2">
        <v>15.39921</v>
      </c>
      <c r="K14829" s="2">
        <v>2.0018980000000002</v>
      </c>
      <c r="L14829" s="2">
        <v>1.7808250000000001</v>
      </c>
    </row>
    <row r="14830" spans="1:12" x14ac:dyDescent="0.2">
      <c r="A14830" s="2">
        <v>15.39991</v>
      </c>
      <c r="B14830" s="2">
        <v>82.685100000000006</v>
      </c>
      <c r="C14830" s="2">
        <v>47.686500000000002</v>
      </c>
      <c r="D14830" s="2">
        <v>80.123400000000004</v>
      </c>
      <c r="F14830" s="2">
        <v>15.39711</v>
      </c>
      <c r="G14830" s="2">
        <v>30.698509999999999</v>
      </c>
      <c r="H14830" s="2">
        <v>30.844380000000001</v>
      </c>
      <c r="J14830" s="2">
        <v>15.39991</v>
      </c>
      <c r="K14830" s="2">
        <v>2.008858</v>
      </c>
      <c r="L14830" s="2">
        <v>1.7832760000000001</v>
      </c>
    </row>
    <row r="14831" spans="1:12" x14ac:dyDescent="0.2">
      <c r="A14831" s="2">
        <v>15.40061</v>
      </c>
      <c r="B14831" s="2">
        <v>82.654499999999999</v>
      </c>
      <c r="C14831" s="2">
        <v>47.624809999999997</v>
      </c>
      <c r="D14831" s="2">
        <v>80.069310000000002</v>
      </c>
      <c r="F14831" s="2">
        <v>15.39781</v>
      </c>
      <c r="G14831" s="2">
        <v>30.706849999999999</v>
      </c>
      <c r="H14831" s="2">
        <v>30.84938</v>
      </c>
      <c r="J14831" s="2">
        <v>15.40061</v>
      </c>
      <c r="K14831" s="2">
        <v>2.0153120000000002</v>
      </c>
      <c r="L14831" s="2">
        <v>1.785671</v>
      </c>
    </row>
    <row r="14832" spans="1:12" x14ac:dyDescent="0.2">
      <c r="A14832" s="2">
        <v>15.40131</v>
      </c>
      <c r="B14832" s="2">
        <v>82.623599999999996</v>
      </c>
      <c r="C14832" s="2">
        <v>47.563560000000003</v>
      </c>
      <c r="D14832" s="2">
        <v>80.015060000000005</v>
      </c>
      <c r="F14832" s="2">
        <v>15.39851</v>
      </c>
      <c r="G14832" s="2">
        <v>30.71536</v>
      </c>
      <c r="H14832" s="2">
        <v>30.854610000000001</v>
      </c>
      <c r="J14832" s="2">
        <v>15.40131</v>
      </c>
      <c r="K14832" s="2">
        <v>2.022014</v>
      </c>
      <c r="L14832" s="2">
        <v>1.7876780000000001</v>
      </c>
    </row>
    <row r="14833" spans="1:12" x14ac:dyDescent="0.2">
      <c r="A14833" s="2">
        <v>15.40202</v>
      </c>
      <c r="B14833" s="2">
        <v>82.592510000000004</v>
      </c>
      <c r="C14833" s="2">
        <v>47.502800000000001</v>
      </c>
      <c r="D14833" s="2">
        <v>79.960570000000004</v>
      </c>
      <c r="F14833" s="2">
        <v>15.39921</v>
      </c>
      <c r="G14833" s="2">
        <v>30.723289999999999</v>
      </c>
      <c r="H14833" s="2">
        <v>30.859770000000001</v>
      </c>
      <c r="J14833" s="2">
        <v>15.40202</v>
      </c>
      <c r="K14833" s="2">
        <v>2.0284650000000002</v>
      </c>
      <c r="L14833" s="2">
        <v>1.7892779999999999</v>
      </c>
    </row>
    <row r="14834" spans="1:12" x14ac:dyDescent="0.2">
      <c r="A14834" s="2">
        <v>15.40272</v>
      </c>
      <c r="B14834" s="2">
        <v>82.561229999999995</v>
      </c>
      <c r="C14834" s="2">
        <v>47.442010000000003</v>
      </c>
      <c r="D14834" s="2">
        <v>79.905550000000005</v>
      </c>
      <c r="F14834" s="2">
        <v>15.39991</v>
      </c>
      <c r="G14834" s="2">
        <v>30.730869999999999</v>
      </c>
      <c r="H14834" s="2">
        <v>30.865379999999998</v>
      </c>
      <c r="J14834" s="2">
        <v>15.40272</v>
      </c>
      <c r="K14834" s="2">
        <v>2.034904</v>
      </c>
      <c r="L14834" s="2">
        <v>1.7913300000000001</v>
      </c>
    </row>
    <row r="14835" spans="1:12" x14ac:dyDescent="0.2">
      <c r="A14835" s="2">
        <v>15.403420000000001</v>
      </c>
      <c r="B14835" s="2">
        <v>82.529880000000006</v>
      </c>
      <c r="C14835" s="2">
        <v>47.381079999999997</v>
      </c>
      <c r="D14835" s="2">
        <v>79.851089999999999</v>
      </c>
      <c r="F14835" s="2">
        <v>15.40061</v>
      </c>
      <c r="G14835" s="2">
        <v>30.737719999999999</v>
      </c>
      <c r="H14835" s="2">
        <v>30.869800000000001</v>
      </c>
      <c r="J14835" s="2">
        <v>15.403420000000001</v>
      </c>
      <c r="K14835" s="2">
        <v>2.0422720000000001</v>
      </c>
      <c r="L14835" s="2">
        <v>1.79369</v>
      </c>
    </row>
    <row r="14836" spans="1:12" x14ac:dyDescent="0.2">
      <c r="A14836" s="2">
        <v>15.404120000000001</v>
      </c>
      <c r="B14836" s="2">
        <v>82.498400000000004</v>
      </c>
      <c r="C14836" s="2">
        <v>47.320279999999997</v>
      </c>
      <c r="D14836" s="2">
        <v>79.796080000000003</v>
      </c>
      <c r="F14836" s="2">
        <v>15.40131</v>
      </c>
      <c r="G14836" s="2">
        <v>30.74466</v>
      </c>
      <c r="H14836" s="2">
        <v>30.874009999999998</v>
      </c>
      <c r="J14836" s="2">
        <v>15.404120000000001</v>
      </c>
      <c r="K14836" s="2">
        <v>2.0495489999999998</v>
      </c>
      <c r="L14836" s="2">
        <v>1.7958369999999999</v>
      </c>
    </row>
    <row r="14837" spans="1:12" x14ac:dyDescent="0.2">
      <c r="A14837" s="2">
        <v>15.404820000000001</v>
      </c>
      <c r="B14837" s="2">
        <v>82.466160000000002</v>
      </c>
      <c r="C14837" s="2">
        <v>47.259569999999997</v>
      </c>
      <c r="D14837" s="2">
        <v>79.740799999999993</v>
      </c>
      <c r="F14837" s="2">
        <v>15.40202</v>
      </c>
      <c r="G14837" s="2">
        <v>30.7515</v>
      </c>
      <c r="H14837" s="2">
        <v>30.878710000000002</v>
      </c>
      <c r="J14837" s="2">
        <v>15.404820000000001</v>
      </c>
      <c r="K14837" s="2">
        <v>2.0561600000000002</v>
      </c>
      <c r="L14837" s="2">
        <v>1.7981929999999999</v>
      </c>
    </row>
    <row r="14838" spans="1:12" x14ac:dyDescent="0.2">
      <c r="A14838" s="2">
        <v>15.405519999999999</v>
      </c>
      <c r="B14838" s="2">
        <v>82.433459999999997</v>
      </c>
      <c r="C14838" s="2">
        <v>47.198830000000001</v>
      </c>
      <c r="D14838" s="2">
        <v>79.687610000000006</v>
      </c>
      <c r="F14838" s="2">
        <v>15.40272</v>
      </c>
      <c r="G14838" s="2">
        <v>30.757940000000001</v>
      </c>
      <c r="H14838" s="2">
        <v>30.88261</v>
      </c>
      <c r="J14838" s="2">
        <v>15.405519999999999</v>
      </c>
      <c r="K14838" s="2">
        <v>2.0626449999999998</v>
      </c>
      <c r="L14838" s="2">
        <v>1.800648</v>
      </c>
    </row>
    <row r="14839" spans="1:12" x14ac:dyDescent="0.2">
      <c r="A14839" s="2">
        <v>15.406219999999999</v>
      </c>
      <c r="B14839" s="2">
        <v>82.400440000000003</v>
      </c>
      <c r="C14839" s="2">
        <v>47.138500000000001</v>
      </c>
      <c r="D14839" s="2">
        <v>79.638279999999995</v>
      </c>
      <c r="F14839" s="2">
        <v>15.403420000000001</v>
      </c>
      <c r="G14839" s="2">
        <v>30.763919999999999</v>
      </c>
      <c r="H14839" s="2">
        <v>30.88673</v>
      </c>
      <c r="J14839" s="2">
        <v>15.406219999999999</v>
      </c>
      <c r="K14839" s="2">
        <v>2.069366</v>
      </c>
      <c r="L14839" s="2">
        <v>1.803164</v>
      </c>
    </row>
    <row r="14840" spans="1:12" x14ac:dyDescent="0.2">
      <c r="A14840" s="2">
        <v>15.406929999999999</v>
      </c>
      <c r="B14840" s="2">
        <v>82.367310000000003</v>
      </c>
      <c r="C14840" s="2">
        <v>47.078200000000002</v>
      </c>
      <c r="D14840" s="2">
        <v>79.590299999999999</v>
      </c>
      <c r="F14840" s="2">
        <v>15.404120000000001</v>
      </c>
      <c r="G14840" s="2">
        <v>30.770579999999999</v>
      </c>
      <c r="H14840" s="2">
        <v>30.89106</v>
      </c>
      <c r="J14840" s="2">
        <v>15.406929999999999</v>
      </c>
      <c r="K14840" s="2">
        <v>2.076254</v>
      </c>
      <c r="L14840" s="2">
        <v>1.805401</v>
      </c>
    </row>
    <row r="14841" spans="1:12" x14ac:dyDescent="0.2">
      <c r="A14841" s="2">
        <v>15.407629999999999</v>
      </c>
      <c r="B14841" s="2">
        <v>82.334310000000002</v>
      </c>
      <c r="C14841" s="2">
        <v>47.017989999999998</v>
      </c>
      <c r="D14841" s="2">
        <v>79.539370000000005</v>
      </c>
      <c r="F14841" s="2">
        <v>15.404820000000001</v>
      </c>
      <c r="G14841" s="2">
        <v>30.776990000000001</v>
      </c>
      <c r="H14841" s="2">
        <v>30.895</v>
      </c>
      <c r="J14841" s="2">
        <v>15.407629999999999</v>
      </c>
      <c r="K14841" s="2">
        <v>2.0831659999999999</v>
      </c>
      <c r="L14841" s="2">
        <v>1.8073980000000001</v>
      </c>
    </row>
    <row r="14842" spans="1:12" x14ac:dyDescent="0.2">
      <c r="A14842" s="2">
        <v>15.408329999999999</v>
      </c>
      <c r="B14842" s="2">
        <v>82.300489999999996</v>
      </c>
      <c r="C14842" s="2">
        <v>46.957850000000001</v>
      </c>
      <c r="D14842" s="2">
        <v>79.485290000000006</v>
      </c>
      <c r="F14842" s="2">
        <v>15.405519999999999</v>
      </c>
      <c r="G14842" s="2">
        <v>30.783200000000001</v>
      </c>
      <c r="H14842" s="2">
        <v>30.899249999999999</v>
      </c>
      <c r="J14842" s="2">
        <v>15.408329999999999</v>
      </c>
      <c r="K14842" s="2">
        <v>2.0900310000000002</v>
      </c>
      <c r="L14842" s="2">
        <v>1.8098030000000001</v>
      </c>
    </row>
    <row r="14843" spans="1:12" x14ac:dyDescent="0.2">
      <c r="A14843" s="2">
        <v>15.40903</v>
      </c>
      <c r="B14843" s="2">
        <v>82.266390000000001</v>
      </c>
      <c r="C14843" s="2">
        <v>46.897750000000002</v>
      </c>
      <c r="D14843" s="2">
        <v>79.431169999999995</v>
      </c>
      <c r="F14843" s="2">
        <v>15.406219999999999</v>
      </c>
      <c r="G14843" s="2">
        <v>30.79007</v>
      </c>
      <c r="H14843" s="2">
        <v>30.903929999999999</v>
      </c>
      <c r="J14843" s="2">
        <v>15.40903</v>
      </c>
      <c r="K14843" s="2">
        <v>2.0967560000000001</v>
      </c>
      <c r="L14843" s="2">
        <v>1.8119909999999999</v>
      </c>
    </row>
    <row r="14844" spans="1:12" x14ac:dyDescent="0.2">
      <c r="A14844" s="2">
        <v>15.40973</v>
      </c>
      <c r="B14844" s="2">
        <v>82.232159999999993</v>
      </c>
      <c r="C14844" s="2">
        <v>46.837580000000003</v>
      </c>
      <c r="D14844" s="2">
        <v>79.375699999999995</v>
      </c>
      <c r="F14844" s="2">
        <v>15.406929999999999</v>
      </c>
      <c r="G14844" s="2">
        <v>30.796279999999999</v>
      </c>
      <c r="H14844" s="2">
        <v>30.907350000000001</v>
      </c>
      <c r="J14844" s="2">
        <v>15.40973</v>
      </c>
      <c r="K14844" s="2">
        <v>2.103666</v>
      </c>
      <c r="L14844" s="2">
        <v>1.8140529999999999</v>
      </c>
    </row>
    <row r="14845" spans="1:12" x14ac:dyDescent="0.2">
      <c r="A14845" s="2">
        <v>15.41043</v>
      </c>
      <c r="B14845" s="2">
        <v>82.19753</v>
      </c>
      <c r="C14845" s="2">
        <v>46.777369999999998</v>
      </c>
      <c r="D14845" s="2">
        <v>79.32056</v>
      </c>
      <c r="F14845" s="2">
        <v>15.407629999999999</v>
      </c>
      <c r="G14845" s="2">
        <v>30.80293</v>
      </c>
      <c r="H14845" s="2">
        <v>30.911079999999998</v>
      </c>
      <c r="J14845" s="2">
        <v>15.41043</v>
      </c>
      <c r="K14845" s="2">
        <v>2.1107809999999998</v>
      </c>
      <c r="L14845" s="2">
        <v>1.8162940000000001</v>
      </c>
    </row>
    <row r="14846" spans="1:12" x14ac:dyDescent="0.2">
      <c r="A14846" s="2">
        <v>15.41113</v>
      </c>
      <c r="B14846" s="2">
        <v>82.162580000000005</v>
      </c>
      <c r="C14846" s="2">
        <v>46.716900000000003</v>
      </c>
      <c r="D14846" s="2">
        <v>79.2654</v>
      </c>
      <c r="F14846" s="2">
        <v>15.408329999999999</v>
      </c>
      <c r="G14846" s="2">
        <v>30.808879999999998</v>
      </c>
      <c r="H14846" s="2">
        <v>30.914380000000001</v>
      </c>
      <c r="J14846" s="2">
        <v>15.41113</v>
      </c>
      <c r="K14846" s="2">
        <v>2.117683</v>
      </c>
      <c r="L14846" s="2">
        <v>1.818184</v>
      </c>
    </row>
    <row r="14847" spans="1:12" x14ac:dyDescent="0.2">
      <c r="A14847" s="2">
        <v>15.41184</v>
      </c>
      <c r="B14847" s="2">
        <v>82.12782</v>
      </c>
      <c r="C14847" s="2">
        <v>46.65645</v>
      </c>
      <c r="D14847" s="2">
        <v>79.20993</v>
      </c>
      <c r="F14847" s="2">
        <v>15.40903</v>
      </c>
      <c r="G14847" s="2">
        <v>30.81541</v>
      </c>
      <c r="H14847" s="2">
        <v>30.917400000000001</v>
      </c>
      <c r="J14847" s="2">
        <v>15.41184</v>
      </c>
      <c r="K14847" s="2">
        <v>2.1246070000000001</v>
      </c>
      <c r="L14847" s="2">
        <v>1.819855</v>
      </c>
    </row>
    <row r="14848" spans="1:12" x14ac:dyDescent="0.2">
      <c r="A14848" s="2">
        <v>15.41254</v>
      </c>
      <c r="B14848" s="2">
        <v>82.092799999999997</v>
      </c>
      <c r="C14848" s="2">
        <v>46.596080000000001</v>
      </c>
      <c r="D14848" s="2">
        <v>79.154510000000002</v>
      </c>
      <c r="F14848" s="2">
        <v>15.40973</v>
      </c>
      <c r="G14848" s="2">
        <v>30.821390000000001</v>
      </c>
      <c r="H14848" s="2">
        <v>30.919910000000002</v>
      </c>
      <c r="J14848" s="2">
        <v>15.41254</v>
      </c>
      <c r="K14848" s="2">
        <v>2.131624</v>
      </c>
      <c r="L14848" s="2">
        <v>1.8217490000000001</v>
      </c>
    </row>
    <row r="14849" spans="1:12" x14ac:dyDescent="0.2">
      <c r="A14849" s="2">
        <v>15.41324</v>
      </c>
      <c r="B14849" s="2">
        <v>82.057659999999998</v>
      </c>
      <c r="C14849" s="2">
        <v>46.538060000000002</v>
      </c>
      <c r="D14849" s="2">
        <v>79.099170000000001</v>
      </c>
      <c r="F14849" s="2">
        <v>15.41043</v>
      </c>
      <c r="G14849" s="2">
        <v>30.82741</v>
      </c>
      <c r="H14849" s="2">
        <v>30.922619999999998</v>
      </c>
      <c r="J14849" s="2">
        <v>15.41324</v>
      </c>
      <c r="K14849" s="2">
        <v>2.1390020000000001</v>
      </c>
      <c r="L14849" s="2">
        <v>1.8234600000000001</v>
      </c>
    </row>
    <row r="14850" spans="1:12" x14ac:dyDescent="0.2">
      <c r="A14850" s="2">
        <v>15.41394</v>
      </c>
      <c r="B14850" s="2">
        <v>82.02234</v>
      </c>
      <c r="C14850" s="2">
        <v>46.483539999999998</v>
      </c>
      <c r="D14850" s="2">
        <v>79.043080000000003</v>
      </c>
      <c r="F14850" s="2">
        <v>15.41113</v>
      </c>
      <c r="G14850" s="2">
        <v>30.83278</v>
      </c>
      <c r="H14850" s="2">
        <v>30.92483</v>
      </c>
      <c r="J14850" s="2">
        <v>15.41394</v>
      </c>
      <c r="K14850" s="2">
        <v>2.146252</v>
      </c>
      <c r="L14850" s="2">
        <v>1.82494</v>
      </c>
    </row>
    <row r="14851" spans="1:12" x14ac:dyDescent="0.2">
      <c r="A14851" s="2">
        <v>15.41464</v>
      </c>
      <c r="B14851" s="2">
        <v>81.986590000000007</v>
      </c>
      <c r="C14851" s="2">
        <v>46.429900000000004</v>
      </c>
      <c r="D14851" s="2">
        <v>78.986599999999996</v>
      </c>
      <c r="F14851" s="2">
        <v>15.41184</v>
      </c>
      <c r="G14851" s="2">
        <v>30.838660000000001</v>
      </c>
      <c r="H14851" s="2">
        <v>30.927160000000001</v>
      </c>
      <c r="J14851" s="2">
        <v>15.41464</v>
      </c>
      <c r="K14851" s="2">
        <v>2.1531500000000001</v>
      </c>
      <c r="L14851" s="2">
        <v>1.8262620000000001</v>
      </c>
    </row>
    <row r="14852" spans="1:12" x14ac:dyDescent="0.2">
      <c r="A14852" s="2">
        <v>15.41534</v>
      </c>
      <c r="B14852" s="2">
        <v>81.950749999999999</v>
      </c>
      <c r="C14852" s="2">
        <v>46.374389999999998</v>
      </c>
      <c r="D14852" s="2">
        <v>78.930599999999998</v>
      </c>
      <c r="F14852" s="2">
        <v>15.41254</v>
      </c>
      <c r="G14852" s="2">
        <v>30.844380000000001</v>
      </c>
      <c r="H14852" s="2">
        <v>30.92963</v>
      </c>
      <c r="J14852" s="2">
        <v>15.41534</v>
      </c>
      <c r="K14852" s="2">
        <v>2.1600929999999998</v>
      </c>
      <c r="L14852" s="2">
        <v>1.8278179999999999</v>
      </c>
    </row>
    <row r="14853" spans="1:12" x14ac:dyDescent="0.2">
      <c r="A14853" s="2">
        <v>15.416040000000001</v>
      </c>
      <c r="B14853" s="2">
        <v>81.914829999999995</v>
      </c>
      <c r="C14853" s="2">
        <v>46.316389999999998</v>
      </c>
      <c r="D14853" s="2">
        <v>78.874529999999993</v>
      </c>
      <c r="F14853" s="2">
        <v>15.41324</v>
      </c>
      <c r="G14853" s="2">
        <v>30.84938</v>
      </c>
      <c r="H14853" s="2">
        <v>30.93216</v>
      </c>
      <c r="J14853" s="2">
        <v>15.416040000000001</v>
      </c>
      <c r="K14853" s="2">
        <v>2.1675810000000002</v>
      </c>
      <c r="L14853" s="2">
        <v>1.829521</v>
      </c>
    </row>
    <row r="14854" spans="1:12" x14ac:dyDescent="0.2">
      <c r="A14854" s="2">
        <v>15.416740000000001</v>
      </c>
      <c r="B14854" s="2">
        <v>81.878690000000006</v>
      </c>
      <c r="C14854" s="2">
        <v>46.257820000000002</v>
      </c>
      <c r="D14854" s="2">
        <v>78.818849999999998</v>
      </c>
      <c r="F14854" s="2">
        <v>15.41394</v>
      </c>
      <c r="G14854" s="2">
        <v>30.854610000000001</v>
      </c>
      <c r="H14854" s="2">
        <v>30.934539999999998</v>
      </c>
      <c r="J14854" s="2">
        <v>15.416740000000001</v>
      </c>
      <c r="K14854" s="2">
        <v>2.1749290000000001</v>
      </c>
      <c r="L14854" s="2">
        <v>1.8307059999999999</v>
      </c>
    </row>
    <row r="14855" spans="1:12" x14ac:dyDescent="0.2">
      <c r="A14855" s="2">
        <v>15.417450000000001</v>
      </c>
      <c r="B14855" s="2">
        <v>81.843019999999996</v>
      </c>
      <c r="C14855" s="2">
        <v>46.199249999999999</v>
      </c>
      <c r="D14855" s="2">
        <v>78.762510000000006</v>
      </c>
      <c r="F14855" s="2">
        <v>15.41464</v>
      </c>
      <c r="G14855" s="2">
        <v>30.859770000000001</v>
      </c>
      <c r="H14855" s="2">
        <v>30.93675</v>
      </c>
      <c r="J14855" s="2">
        <v>15.417450000000001</v>
      </c>
      <c r="K14855" s="2">
        <v>2.1823329999999999</v>
      </c>
      <c r="L14855" s="2">
        <v>1.832111</v>
      </c>
    </row>
    <row r="14856" spans="1:12" x14ac:dyDescent="0.2">
      <c r="A14856" s="2">
        <v>15.418150000000001</v>
      </c>
      <c r="B14856" s="2">
        <v>81.807280000000006</v>
      </c>
      <c r="C14856" s="2">
        <v>46.141039999999997</v>
      </c>
      <c r="D14856" s="2">
        <v>78.704939999999993</v>
      </c>
      <c r="F14856" s="2">
        <v>15.41534</v>
      </c>
      <c r="G14856" s="2">
        <v>30.865379999999998</v>
      </c>
      <c r="H14856" s="2">
        <v>30.939019999999999</v>
      </c>
      <c r="J14856" s="2">
        <v>15.418150000000001</v>
      </c>
      <c r="K14856" s="2">
        <v>2.1895980000000002</v>
      </c>
      <c r="L14856" s="2">
        <v>1.833548</v>
      </c>
    </row>
    <row r="14857" spans="1:12" x14ac:dyDescent="0.2">
      <c r="A14857" s="2">
        <v>15.418850000000001</v>
      </c>
      <c r="B14857" s="2">
        <v>81.770539999999997</v>
      </c>
      <c r="C14857" s="2">
        <v>46.082259999999998</v>
      </c>
      <c r="D14857" s="2">
        <v>78.648219999999995</v>
      </c>
      <c r="F14857" s="2">
        <v>15.416040000000001</v>
      </c>
      <c r="G14857" s="2">
        <v>30.869800000000001</v>
      </c>
      <c r="H14857" s="2">
        <v>30.941569999999999</v>
      </c>
      <c r="J14857" s="2">
        <v>15.418850000000001</v>
      </c>
      <c r="K14857" s="2">
        <v>2.1971590000000001</v>
      </c>
      <c r="L14857" s="2">
        <v>1.8349880000000001</v>
      </c>
    </row>
    <row r="14858" spans="1:12" x14ac:dyDescent="0.2">
      <c r="A14858" s="2">
        <v>15.419549999999999</v>
      </c>
      <c r="B14858" s="2">
        <v>81.733260000000001</v>
      </c>
      <c r="C14858" s="2">
        <v>46.023429999999998</v>
      </c>
      <c r="D14858" s="2">
        <v>78.591170000000005</v>
      </c>
      <c r="F14858" s="2">
        <v>15.416740000000001</v>
      </c>
      <c r="G14858" s="2">
        <v>30.874009999999998</v>
      </c>
      <c r="H14858" s="2">
        <v>30.943860000000001</v>
      </c>
      <c r="J14858" s="2">
        <v>15.419549999999999</v>
      </c>
      <c r="K14858" s="2">
        <v>2.2045110000000001</v>
      </c>
      <c r="L14858" s="2">
        <v>1.836716</v>
      </c>
    </row>
    <row r="14859" spans="1:12" x14ac:dyDescent="0.2">
      <c r="A14859" s="2">
        <v>15.420249999999999</v>
      </c>
      <c r="B14859" s="2">
        <v>81.696730000000002</v>
      </c>
      <c r="C14859" s="2">
        <v>45.965150000000001</v>
      </c>
      <c r="D14859" s="2">
        <v>78.533299999999997</v>
      </c>
      <c r="F14859" s="2">
        <v>15.417450000000001</v>
      </c>
      <c r="G14859" s="2">
        <v>30.878710000000002</v>
      </c>
      <c r="H14859" s="2">
        <v>30.946339999999999</v>
      </c>
      <c r="J14859" s="2">
        <v>15.420249999999999</v>
      </c>
      <c r="K14859" s="2">
        <v>2.211973</v>
      </c>
      <c r="L14859" s="2">
        <v>1.838829</v>
      </c>
    </row>
    <row r="14860" spans="1:12" x14ac:dyDescent="0.2">
      <c r="A14860" s="2">
        <v>15.420949999999999</v>
      </c>
      <c r="B14860" s="2">
        <v>81.660160000000005</v>
      </c>
      <c r="C14860" s="2">
        <v>45.906939999999999</v>
      </c>
      <c r="D14860" s="2">
        <v>78.475949999999997</v>
      </c>
      <c r="F14860" s="2">
        <v>15.418150000000001</v>
      </c>
      <c r="G14860" s="2">
        <v>30.88261</v>
      </c>
      <c r="H14860" s="2">
        <v>30.948170000000001</v>
      </c>
      <c r="J14860" s="2">
        <v>15.420949999999999</v>
      </c>
      <c r="K14860" s="2">
        <v>2.2197870000000002</v>
      </c>
      <c r="L14860" s="2">
        <v>1.8408869999999999</v>
      </c>
    </row>
    <row r="14861" spans="1:12" x14ac:dyDescent="0.2">
      <c r="A14861" s="2">
        <v>15.42165</v>
      </c>
      <c r="B14861" s="2">
        <v>81.623540000000006</v>
      </c>
      <c r="C14861" s="2">
        <v>45.84863</v>
      </c>
      <c r="D14861" s="2">
        <v>78.418229999999994</v>
      </c>
      <c r="F14861" s="2">
        <v>15.418850000000001</v>
      </c>
      <c r="G14861" s="2">
        <v>30.88673</v>
      </c>
      <c r="H14861" s="2">
        <v>30.95</v>
      </c>
      <c r="J14861" s="2">
        <v>15.42165</v>
      </c>
      <c r="K14861" s="2">
        <v>2.2275559999999999</v>
      </c>
      <c r="L14861" s="2">
        <v>1.8427750000000001</v>
      </c>
    </row>
    <row r="14862" spans="1:12" x14ac:dyDescent="0.2">
      <c r="A14862" s="2">
        <v>15.422359999999999</v>
      </c>
      <c r="B14862" s="2">
        <v>81.586399999999998</v>
      </c>
      <c r="C14862" s="2">
        <v>45.790680000000002</v>
      </c>
      <c r="D14862" s="2">
        <v>78.359539999999996</v>
      </c>
      <c r="F14862" s="2">
        <v>15.419549999999999</v>
      </c>
      <c r="G14862" s="2">
        <v>30.89106</v>
      </c>
      <c r="H14862" s="2">
        <v>30.951899999999998</v>
      </c>
      <c r="J14862" s="2">
        <v>15.422359999999999</v>
      </c>
      <c r="K14862" s="2">
        <v>2.2355520000000002</v>
      </c>
      <c r="L14862" s="2">
        <v>1.8443130000000001</v>
      </c>
    </row>
    <row r="14863" spans="1:12" x14ac:dyDescent="0.2">
      <c r="A14863" s="2">
        <v>15.42306</v>
      </c>
      <c r="B14863" s="2">
        <v>81.549260000000004</v>
      </c>
      <c r="C14863" s="2">
        <v>45.733199999999997</v>
      </c>
      <c r="D14863" s="2">
        <v>78.301680000000005</v>
      </c>
      <c r="F14863" s="2">
        <v>15.420249999999999</v>
      </c>
      <c r="G14863" s="2">
        <v>30.895</v>
      </c>
      <c r="H14863" s="2">
        <v>30.954350000000002</v>
      </c>
      <c r="J14863" s="2">
        <v>15.42306</v>
      </c>
      <c r="K14863" s="2">
        <v>2.2433700000000001</v>
      </c>
      <c r="L14863" s="2">
        <v>1.8460449999999999</v>
      </c>
    </row>
    <row r="14864" spans="1:12" x14ac:dyDescent="0.2">
      <c r="A14864" s="2">
        <v>15.42376</v>
      </c>
      <c r="B14864" s="2">
        <v>81.511219999999994</v>
      </c>
      <c r="C14864" s="2">
        <v>45.675240000000002</v>
      </c>
      <c r="D14864" s="2">
        <v>78.243669999999995</v>
      </c>
      <c r="F14864" s="2">
        <v>15.420949999999999</v>
      </c>
      <c r="G14864" s="2">
        <v>30.899249999999999</v>
      </c>
      <c r="H14864" s="2">
        <v>30.955629999999999</v>
      </c>
      <c r="J14864" s="2">
        <v>15.42376</v>
      </c>
      <c r="K14864" s="2">
        <v>2.2510300000000001</v>
      </c>
      <c r="L14864" s="2">
        <v>1.8478969999999999</v>
      </c>
    </row>
    <row r="14865" spans="1:12" x14ac:dyDescent="0.2">
      <c r="A14865" s="2">
        <v>15.42446</v>
      </c>
      <c r="B14865" s="2">
        <v>81.473709999999997</v>
      </c>
      <c r="C14865" s="2">
        <v>45.617010000000001</v>
      </c>
      <c r="D14865" s="2">
        <v>78.184880000000007</v>
      </c>
      <c r="F14865" s="2">
        <v>15.42165</v>
      </c>
      <c r="G14865" s="2">
        <v>30.903929999999999</v>
      </c>
      <c r="H14865" s="2">
        <v>30.95739</v>
      </c>
      <c r="J14865" s="2">
        <v>15.42446</v>
      </c>
      <c r="K14865" s="2">
        <v>2.2592449999999999</v>
      </c>
      <c r="L14865" s="2">
        <v>1.8497330000000001</v>
      </c>
    </row>
    <row r="14866" spans="1:12" x14ac:dyDescent="0.2">
      <c r="A14866" s="2">
        <v>15.42516</v>
      </c>
      <c r="B14866" s="2">
        <v>81.436390000000003</v>
      </c>
      <c r="C14866" s="2">
        <v>45.559100000000001</v>
      </c>
      <c r="D14866" s="2">
        <v>78.126109999999997</v>
      </c>
      <c r="F14866" s="2">
        <v>15.422359999999999</v>
      </c>
      <c r="G14866" s="2">
        <v>30.907350000000001</v>
      </c>
      <c r="H14866" s="2">
        <v>30.959099999999999</v>
      </c>
      <c r="J14866" s="2">
        <v>15.42516</v>
      </c>
      <c r="K14866" s="2">
        <v>2.26729</v>
      </c>
      <c r="L14866" s="2">
        <v>1.8520049999999999</v>
      </c>
    </row>
    <row r="14867" spans="1:12" x14ac:dyDescent="0.2">
      <c r="A14867" s="2">
        <v>15.42586</v>
      </c>
      <c r="B14867" s="2">
        <v>81.399259999999998</v>
      </c>
      <c r="C14867" s="2">
        <v>45.500950000000003</v>
      </c>
      <c r="D14867" s="2">
        <v>78.067260000000005</v>
      </c>
      <c r="F14867" s="2">
        <v>15.42306</v>
      </c>
      <c r="G14867" s="2">
        <v>30.911079999999998</v>
      </c>
      <c r="H14867" s="2">
        <v>30.960750000000001</v>
      </c>
      <c r="J14867" s="2">
        <v>15.42586</v>
      </c>
      <c r="K14867" s="2">
        <v>2.2753070000000002</v>
      </c>
      <c r="L14867" s="2">
        <v>1.854517</v>
      </c>
    </row>
    <row r="14868" spans="1:12" x14ac:dyDescent="0.2">
      <c r="A14868" s="2">
        <v>15.42656</v>
      </c>
      <c r="B14868" s="2">
        <v>81.361760000000004</v>
      </c>
      <c r="C14868" s="2">
        <v>45.443069999999999</v>
      </c>
      <c r="D14868" s="2">
        <v>78.008089999999996</v>
      </c>
      <c r="F14868" s="2">
        <v>15.42376</v>
      </c>
      <c r="G14868" s="2">
        <v>30.914380000000001</v>
      </c>
      <c r="H14868" s="2">
        <v>30.96162</v>
      </c>
      <c r="J14868" s="2">
        <v>15.42656</v>
      </c>
      <c r="K14868" s="2">
        <v>2.2831950000000001</v>
      </c>
      <c r="L14868" s="2">
        <v>1.856476</v>
      </c>
    </row>
    <row r="14869" spans="1:12" x14ac:dyDescent="0.2">
      <c r="A14869" s="2">
        <v>15.42727</v>
      </c>
      <c r="B14869" s="2">
        <v>81.324200000000005</v>
      </c>
      <c r="C14869" s="2">
        <v>45.384369999999997</v>
      </c>
      <c r="D14869" s="2">
        <v>77.949510000000004</v>
      </c>
      <c r="F14869" s="2">
        <v>15.42446</v>
      </c>
      <c r="G14869" s="2">
        <v>30.917400000000001</v>
      </c>
      <c r="H14869" s="2">
        <v>30.963069999999998</v>
      </c>
      <c r="J14869" s="2">
        <v>15.42727</v>
      </c>
      <c r="K14869" s="2">
        <v>2.2915459999999999</v>
      </c>
      <c r="L14869" s="2">
        <v>1.858147</v>
      </c>
    </row>
    <row r="14870" spans="1:12" x14ac:dyDescent="0.2">
      <c r="A14870" s="2">
        <v>15.42797</v>
      </c>
      <c r="B14870" s="2">
        <v>81.286029999999997</v>
      </c>
      <c r="C14870" s="2">
        <v>45.325800000000001</v>
      </c>
      <c r="D14870" s="2">
        <v>77.889769999999999</v>
      </c>
      <c r="F14870" s="2">
        <v>15.42516</v>
      </c>
      <c r="G14870" s="2">
        <v>30.919910000000002</v>
      </c>
      <c r="H14870" s="2">
        <v>30.964559999999999</v>
      </c>
      <c r="J14870" s="2">
        <v>15.42797</v>
      </c>
      <c r="K14870" s="2">
        <v>2.2997740000000002</v>
      </c>
      <c r="L14870" s="2">
        <v>1.859837</v>
      </c>
    </row>
    <row r="14871" spans="1:12" x14ac:dyDescent="0.2">
      <c r="A14871" s="2">
        <v>15.42867</v>
      </c>
      <c r="B14871" s="2">
        <v>81.247969999999995</v>
      </c>
      <c r="C14871" s="2">
        <v>45.267380000000003</v>
      </c>
      <c r="D14871" s="2">
        <v>77.82987</v>
      </c>
      <c r="F14871" s="2">
        <v>15.42586</v>
      </c>
      <c r="G14871" s="2">
        <v>30.922619999999998</v>
      </c>
      <c r="H14871" s="2">
        <v>30.965699999999998</v>
      </c>
      <c r="J14871" s="2">
        <v>15.42867</v>
      </c>
      <c r="K14871" s="2">
        <v>2.3075939999999999</v>
      </c>
      <c r="L14871" s="2">
        <v>1.8613869999999999</v>
      </c>
    </row>
    <row r="14872" spans="1:12" x14ac:dyDescent="0.2">
      <c r="A14872" s="2">
        <v>15.42937</v>
      </c>
      <c r="B14872" s="2">
        <v>81.208709999999996</v>
      </c>
      <c r="C14872" s="2">
        <v>45.208210000000001</v>
      </c>
      <c r="D14872" s="2">
        <v>77.770250000000004</v>
      </c>
      <c r="F14872" s="2">
        <v>15.42656</v>
      </c>
      <c r="G14872" s="2">
        <v>30.92483</v>
      </c>
      <c r="H14872" s="2">
        <v>30.96706</v>
      </c>
      <c r="J14872" s="2">
        <v>15.42937</v>
      </c>
      <c r="K14872" s="2">
        <v>2.3158300000000001</v>
      </c>
      <c r="L14872" s="2">
        <v>1.862295</v>
      </c>
    </row>
    <row r="14873" spans="1:12" x14ac:dyDescent="0.2">
      <c r="A14873" s="2">
        <v>15.430070000000001</v>
      </c>
      <c r="B14873" s="2">
        <v>81.170640000000006</v>
      </c>
      <c r="C14873" s="2">
        <v>45.148980000000002</v>
      </c>
      <c r="D14873" s="2">
        <v>77.710300000000004</v>
      </c>
      <c r="F14873" s="2">
        <v>15.42727</v>
      </c>
      <c r="G14873" s="2">
        <v>30.927160000000001</v>
      </c>
      <c r="H14873" s="2">
        <v>30.9679</v>
      </c>
      <c r="J14873" s="2">
        <v>15.430070000000001</v>
      </c>
      <c r="K14873" s="2">
        <v>2.3239269999999999</v>
      </c>
      <c r="L14873" s="2">
        <v>1.8632550000000001</v>
      </c>
    </row>
    <row r="14874" spans="1:12" x14ac:dyDescent="0.2">
      <c r="A14874" s="2">
        <v>15.430770000000001</v>
      </c>
      <c r="B14874" s="2">
        <v>81.131870000000006</v>
      </c>
      <c r="C14874" s="2">
        <v>45.090130000000002</v>
      </c>
      <c r="D14874" s="2">
        <v>77.650679999999994</v>
      </c>
      <c r="F14874" s="2">
        <v>15.42797</v>
      </c>
      <c r="G14874" s="2">
        <v>30.92963</v>
      </c>
      <c r="H14874" s="2">
        <v>30.969390000000001</v>
      </c>
      <c r="J14874" s="2">
        <v>15.430770000000001</v>
      </c>
      <c r="K14874" s="2">
        <v>2.3322159999999998</v>
      </c>
      <c r="L14874" s="2">
        <v>1.865051</v>
      </c>
    </row>
    <row r="14875" spans="1:12" x14ac:dyDescent="0.2">
      <c r="A14875" s="2">
        <v>15.431469999999999</v>
      </c>
      <c r="B14875" s="2">
        <v>81.093890000000002</v>
      </c>
      <c r="C14875" s="2">
        <v>45.031289999999998</v>
      </c>
      <c r="D14875" s="2">
        <v>77.590909999999994</v>
      </c>
      <c r="F14875" s="2">
        <v>15.42867</v>
      </c>
      <c r="G14875" s="2">
        <v>30.93216</v>
      </c>
      <c r="H14875" s="2">
        <v>30.969670000000001</v>
      </c>
      <c r="J14875" s="2">
        <v>15.431469999999999</v>
      </c>
      <c r="K14875" s="2">
        <v>2.341043</v>
      </c>
      <c r="L14875" s="2">
        <v>1.867035</v>
      </c>
    </row>
    <row r="14876" spans="1:12" x14ac:dyDescent="0.2">
      <c r="A14876" s="2">
        <v>15.432180000000001</v>
      </c>
      <c r="B14876" s="2">
        <v>81.054720000000003</v>
      </c>
      <c r="C14876" s="2">
        <v>44.972029999999997</v>
      </c>
      <c r="D14876" s="2">
        <v>77.530699999999996</v>
      </c>
      <c r="F14876" s="2">
        <v>15.42937</v>
      </c>
      <c r="G14876" s="2">
        <v>30.934539999999998</v>
      </c>
      <c r="H14876" s="2">
        <v>30.970569999999999</v>
      </c>
      <c r="J14876" s="2">
        <v>15.432180000000001</v>
      </c>
      <c r="K14876" s="2">
        <v>2.3493309999999998</v>
      </c>
      <c r="L14876" s="2">
        <v>1.868155</v>
      </c>
    </row>
    <row r="14877" spans="1:12" x14ac:dyDescent="0.2">
      <c r="A14877" s="2">
        <v>15.432880000000001</v>
      </c>
      <c r="B14877" s="2">
        <v>81.014889999999994</v>
      </c>
      <c r="C14877" s="2">
        <v>44.913359999999997</v>
      </c>
      <c r="D14877" s="2">
        <v>77.47063</v>
      </c>
      <c r="F14877" s="2">
        <v>15.430070000000001</v>
      </c>
      <c r="G14877" s="2">
        <v>30.93675</v>
      </c>
      <c r="H14877" s="2">
        <v>30.970970000000001</v>
      </c>
      <c r="J14877" s="2">
        <v>15.432880000000001</v>
      </c>
      <c r="K14877" s="2">
        <v>2.3572769999999998</v>
      </c>
      <c r="L14877" s="2">
        <v>1.869164</v>
      </c>
    </row>
    <row r="14878" spans="1:12" x14ac:dyDescent="0.2">
      <c r="A14878" s="2">
        <v>15.433579999999999</v>
      </c>
      <c r="B14878" s="2">
        <v>80.975309999999993</v>
      </c>
      <c r="C14878" s="2">
        <v>44.854869999999998</v>
      </c>
      <c r="D14878" s="2">
        <v>77.411010000000005</v>
      </c>
      <c r="F14878" s="2">
        <v>15.430770000000001</v>
      </c>
      <c r="G14878" s="2">
        <v>30.939019999999999</v>
      </c>
      <c r="H14878" s="2">
        <v>30.971360000000001</v>
      </c>
      <c r="J14878" s="2">
        <v>15.433579999999999</v>
      </c>
      <c r="K14878" s="2">
        <v>2.3653719999999998</v>
      </c>
      <c r="L14878" s="2">
        <v>1.8703559999999999</v>
      </c>
    </row>
    <row r="14879" spans="1:12" x14ac:dyDescent="0.2">
      <c r="A14879" s="2">
        <v>15.434279999999999</v>
      </c>
      <c r="B14879" s="2">
        <v>80.935000000000002</v>
      </c>
      <c r="C14879" s="2">
        <v>44.795520000000003</v>
      </c>
      <c r="D14879" s="2">
        <v>77.351489999999998</v>
      </c>
      <c r="F14879" s="2">
        <v>15.431469999999999</v>
      </c>
      <c r="G14879" s="2">
        <v>30.941569999999999</v>
      </c>
      <c r="H14879" s="2">
        <v>30.972159999999999</v>
      </c>
      <c r="J14879" s="2">
        <v>15.434279999999999</v>
      </c>
      <c r="K14879" s="2">
        <v>2.3735010000000001</v>
      </c>
      <c r="L14879" s="2">
        <v>1.8716140000000001</v>
      </c>
    </row>
    <row r="14880" spans="1:12" x14ac:dyDescent="0.2">
      <c r="A14880" s="2">
        <v>15.434979999999999</v>
      </c>
      <c r="B14880" s="2">
        <v>80.894319999999993</v>
      </c>
      <c r="C14880" s="2">
        <v>44.736719999999998</v>
      </c>
      <c r="D14880" s="2">
        <v>77.291470000000004</v>
      </c>
      <c r="F14880" s="2">
        <v>15.432180000000001</v>
      </c>
      <c r="G14880" s="2">
        <v>30.943860000000001</v>
      </c>
      <c r="H14880" s="2">
        <v>30.972359999999998</v>
      </c>
      <c r="J14880" s="2">
        <v>15.434979999999999</v>
      </c>
      <c r="K14880" s="2">
        <v>2.382091</v>
      </c>
      <c r="L14880" s="2">
        <v>1.8728499999999999</v>
      </c>
    </row>
    <row r="14881" spans="1:12" x14ac:dyDescent="0.2">
      <c r="A14881" s="2">
        <v>15.43568</v>
      </c>
      <c r="B14881" s="2">
        <v>80.853790000000004</v>
      </c>
      <c r="C14881" s="2">
        <v>44.678570000000001</v>
      </c>
      <c r="D14881" s="2">
        <v>77.230909999999994</v>
      </c>
      <c r="F14881" s="2">
        <v>15.432880000000001</v>
      </c>
      <c r="G14881" s="2">
        <v>30.946339999999999</v>
      </c>
      <c r="H14881" s="2">
        <v>30.972549999999998</v>
      </c>
      <c r="J14881" s="2">
        <v>15.43568</v>
      </c>
      <c r="K14881" s="2">
        <v>2.3913739999999999</v>
      </c>
      <c r="L14881" s="2">
        <v>1.873888</v>
      </c>
    </row>
    <row r="14882" spans="1:12" x14ac:dyDescent="0.2">
      <c r="A14882" s="2">
        <v>15.43638</v>
      </c>
      <c r="B14882" s="2">
        <v>80.812759999999997</v>
      </c>
      <c r="C14882" s="2">
        <v>44.619729999999997</v>
      </c>
      <c r="D14882" s="2">
        <v>77.170500000000004</v>
      </c>
      <c r="F14882" s="2">
        <v>15.433579999999999</v>
      </c>
      <c r="G14882" s="2">
        <v>30.948170000000001</v>
      </c>
      <c r="H14882" s="2">
        <v>30.972899999999999</v>
      </c>
      <c r="J14882" s="2">
        <v>15.43638</v>
      </c>
      <c r="K14882" s="2">
        <v>2.4003519999999998</v>
      </c>
      <c r="L14882" s="2">
        <v>1.875105</v>
      </c>
    </row>
    <row r="14883" spans="1:12" x14ac:dyDescent="0.2">
      <c r="A14883" s="2">
        <v>15.43708</v>
      </c>
      <c r="B14883" s="2">
        <v>80.771389999999997</v>
      </c>
      <c r="C14883" s="2">
        <v>44.561340000000001</v>
      </c>
      <c r="D14883" s="2">
        <v>77.110609999999994</v>
      </c>
      <c r="F14883" s="2">
        <v>15.434279999999999</v>
      </c>
      <c r="G14883" s="2">
        <v>30.95</v>
      </c>
      <c r="H14883" s="2">
        <v>30.972940000000001</v>
      </c>
      <c r="J14883" s="2">
        <v>15.43708</v>
      </c>
      <c r="K14883" s="2">
        <v>2.4091339999999999</v>
      </c>
      <c r="L14883" s="2">
        <v>1.8764419999999999</v>
      </c>
    </row>
    <row r="14884" spans="1:12" x14ac:dyDescent="0.2">
      <c r="A14884" s="2">
        <v>15.43779</v>
      </c>
      <c r="B14884" s="2">
        <v>80.730040000000002</v>
      </c>
      <c r="C14884" s="2">
        <v>44.503329999999998</v>
      </c>
      <c r="D14884" s="2">
        <v>77.050420000000003</v>
      </c>
      <c r="F14884" s="2">
        <v>15.434979999999999</v>
      </c>
      <c r="G14884" s="2">
        <v>30.951899999999998</v>
      </c>
      <c r="H14884" s="2">
        <v>30.983699999999999</v>
      </c>
      <c r="J14884" s="2">
        <v>15.43779</v>
      </c>
      <c r="K14884" s="2">
        <v>2.4182239999999999</v>
      </c>
      <c r="L14884" s="2">
        <v>1.87747</v>
      </c>
    </row>
    <row r="14885" spans="1:12" x14ac:dyDescent="0.2">
      <c r="A14885" s="2">
        <v>15.43849</v>
      </c>
      <c r="B14885" s="2">
        <v>80.689179999999993</v>
      </c>
      <c r="C14885" s="2">
        <v>44.445480000000003</v>
      </c>
      <c r="D14885" s="2">
        <v>76.989689999999996</v>
      </c>
      <c r="F14885" s="2">
        <v>15.43568</v>
      </c>
      <c r="G14885" s="2">
        <v>30.954350000000002</v>
      </c>
      <c r="H14885" s="2">
        <v>31.0138</v>
      </c>
      <c r="J14885" s="2">
        <v>15.43849</v>
      </c>
      <c r="K14885" s="2">
        <v>2.4267880000000002</v>
      </c>
      <c r="L14885" s="2">
        <v>1.878315</v>
      </c>
    </row>
    <row r="14886" spans="1:12" x14ac:dyDescent="0.2">
      <c r="A14886" s="2">
        <v>15.43919</v>
      </c>
      <c r="B14886" s="2">
        <v>80.648179999999996</v>
      </c>
      <c r="C14886" s="2">
        <v>44.38823</v>
      </c>
      <c r="D14886" s="2">
        <v>76.929000000000002</v>
      </c>
      <c r="F14886" s="2">
        <v>15.43638</v>
      </c>
      <c r="G14886" s="2">
        <v>30.955629999999999</v>
      </c>
      <c r="H14886" s="2">
        <v>31.0764</v>
      </c>
      <c r="J14886" s="2">
        <v>15.43919</v>
      </c>
      <c r="K14886" s="2">
        <v>2.435263</v>
      </c>
      <c r="L14886" s="2">
        <v>1.8794310000000001</v>
      </c>
    </row>
    <row r="14887" spans="1:12" x14ac:dyDescent="0.2">
      <c r="A14887" s="2">
        <v>15.43989</v>
      </c>
      <c r="B14887" s="2">
        <v>80.610669999999999</v>
      </c>
      <c r="C14887" s="2">
        <v>44.330820000000003</v>
      </c>
      <c r="D14887" s="2">
        <v>76.867840000000001</v>
      </c>
      <c r="F14887" s="2">
        <v>15.43708</v>
      </c>
      <c r="G14887" s="2">
        <v>30.95739</v>
      </c>
      <c r="H14887" s="2">
        <v>31.1538</v>
      </c>
      <c r="J14887" s="2">
        <v>15.43989</v>
      </c>
      <c r="K14887" s="2">
        <v>2.4443510000000002</v>
      </c>
      <c r="L14887" s="2">
        <v>1.8805160000000001</v>
      </c>
    </row>
    <row r="14888" spans="1:12" x14ac:dyDescent="0.2">
      <c r="A14888" s="2">
        <v>15.44059</v>
      </c>
      <c r="B14888" s="2">
        <v>80.574969999999993</v>
      </c>
      <c r="C14888" s="2">
        <v>44.272779999999997</v>
      </c>
      <c r="D14888" s="2">
        <v>76.806179999999998</v>
      </c>
      <c r="F14888" s="2">
        <v>15.43779</v>
      </c>
      <c r="G14888" s="2">
        <v>30.959099999999999</v>
      </c>
      <c r="H14888" s="2">
        <v>31.198699999999999</v>
      </c>
      <c r="J14888" s="2">
        <v>15.44059</v>
      </c>
      <c r="K14888" s="2">
        <v>2.452906</v>
      </c>
      <c r="L14888" s="2">
        <v>1.8814679999999999</v>
      </c>
    </row>
    <row r="14889" spans="1:12" x14ac:dyDescent="0.2">
      <c r="A14889" s="2">
        <v>15.44129</v>
      </c>
      <c r="B14889" s="2">
        <v>80.537859999999995</v>
      </c>
      <c r="C14889" s="2">
        <v>44.215350000000001</v>
      </c>
      <c r="D14889" s="2">
        <v>76.745329999999996</v>
      </c>
      <c r="F14889" s="2">
        <v>15.43849</v>
      </c>
      <c r="G14889" s="2">
        <v>30.960750000000001</v>
      </c>
      <c r="H14889" s="2">
        <v>31.2378</v>
      </c>
      <c r="J14889" s="2">
        <v>15.44129</v>
      </c>
      <c r="K14889" s="2">
        <v>2.461389</v>
      </c>
      <c r="L14889" s="2">
        <v>1.8827210000000001</v>
      </c>
    </row>
    <row r="14890" spans="1:12" x14ac:dyDescent="0.2">
      <c r="A14890" s="2">
        <v>15.441990000000001</v>
      </c>
      <c r="B14890" s="2">
        <v>80.497969999999995</v>
      </c>
      <c r="C14890" s="2">
        <v>44.157510000000002</v>
      </c>
      <c r="D14890" s="2">
        <v>76.683750000000003</v>
      </c>
      <c r="F14890" s="2">
        <v>15.43919</v>
      </c>
      <c r="G14890" s="2">
        <v>30.96162</v>
      </c>
      <c r="H14890" s="2">
        <v>31.264500000000002</v>
      </c>
      <c r="J14890" s="2">
        <v>15.441990000000001</v>
      </c>
      <c r="K14890" s="2">
        <v>2.4698709999999999</v>
      </c>
      <c r="L14890" s="2">
        <v>1.8841589999999999</v>
      </c>
    </row>
    <row r="14891" spans="1:12" x14ac:dyDescent="0.2">
      <c r="A14891" s="2">
        <v>15.4427</v>
      </c>
      <c r="B14891" s="2">
        <v>80.457120000000003</v>
      </c>
      <c r="C14891" s="2">
        <v>44.09901</v>
      </c>
      <c r="D14891" s="2">
        <v>76.622770000000003</v>
      </c>
      <c r="F14891" s="2">
        <v>15.43989</v>
      </c>
      <c r="G14891" s="2">
        <v>30.963069999999998</v>
      </c>
      <c r="H14891" s="2">
        <v>31.2987</v>
      </c>
      <c r="J14891" s="2">
        <v>15.4427</v>
      </c>
      <c r="K14891" s="2">
        <v>2.4784540000000002</v>
      </c>
      <c r="L14891" s="2">
        <v>1.885632</v>
      </c>
    </row>
    <row r="14892" spans="1:12" x14ac:dyDescent="0.2">
      <c r="A14892" s="2">
        <v>15.4434</v>
      </c>
      <c r="B14892" s="2">
        <v>80.416370000000001</v>
      </c>
      <c r="C14892" s="2">
        <v>44.040840000000003</v>
      </c>
      <c r="D14892" s="2">
        <v>76.560519999999997</v>
      </c>
      <c r="F14892" s="2">
        <v>15.44059</v>
      </c>
      <c r="G14892" s="2">
        <v>30.964559999999999</v>
      </c>
      <c r="H14892" s="2">
        <v>31.314599999999999</v>
      </c>
      <c r="J14892" s="2">
        <v>15.4434</v>
      </c>
      <c r="K14892" s="2">
        <v>2.4874109999999998</v>
      </c>
      <c r="L14892" s="2">
        <v>1.8868240000000001</v>
      </c>
    </row>
    <row r="14893" spans="1:12" x14ac:dyDescent="0.2">
      <c r="A14893" s="2">
        <v>15.444100000000001</v>
      </c>
      <c r="B14893" s="2">
        <v>80.375339999999994</v>
      </c>
      <c r="C14893" s="2">
        <v>43.98312</v>
      </c>
      <c r="D14893" s="2">
        <v>76.498959999999997</v>
      </c>
      <c r="F14893" s="2">
        <v>15.44129</v>
      </c>
      <c r="G14893" s="2">
        <v>30.965699999999998</v>
      </c>
      <c r="H14893" s="2">
        <v>31.346900000000002</v>
      </c>
      <c r="J14893" s="2">
        <v>15.444100000000001</v>
      </c>
      <c r="K14893" s="2">
        <v>2.4963739999999999</v>
      </c>
      <c r="L14893" s="2">
        <v>1.8879619999999999</v>
      </c>
    </row>
    <row r="14894" spans="1:12" x14ac:dyDescent="0.2">
      <c r="A14894" s="2">
        <v>15.444800000000001</v>
      </c>
      <c r="B14894" s="2">
        <v>80.334320000000005</v>
      </c>
      <c r="C14894" s="2">
        <v>43.9255</v>
      </c>
      <c r="D14894" s="2">
        <v>76.437150000000003</v>
      </c>
      <c r="F14894" s="2">
        <v>15.441990000000001</v>
      </c>
      <c r="G14894" s="2">
        <v>30.96706</v>
      </c>
      <c r="H14894" s="2">
        <v>31.1098</v>
      </c>
      <c r="J14894" s="2">
        <v>15.444800000000001</v>
      </c>
      <c r="K14894" s="2">
        <v>2.5056280000000002</v>
      </c>
      <c r="L14894" s="2">
        <v>1.88883</v>
      </c>
    </row>
    <row r="14895" spans="1:12" x14ac:dyDescent="0.2">
      <c r="A14895" s="2">
        <v>15.445499999999999</v>
      </c>
      <c r="B14895" s="2">
        <v>80.29289</v>
      </c>
      <c r="C14895" s="2">
        <v>43.86815</v>
      </c>
      <c r="D14895" s="2">
        <v>76.375079999999997</v>
      </c>
      <c r="F14895" s="2">
        <v>15.4427</v>
      </c>
      <c r="G14895" s="2">
        <v>30.9679</v>
      </c>
      <c r="H14895" s="2">
        <v>30.97231</v>
      </c>
      <c r="J14895" s="2">
        <v>15.445499999999999</v>
      </c>
      <c r="K14895" s="2">
        <v>2.514812</v>
      </c>
      <c r="L14895" s="2">
        <v>1.8902680000000001</v>
      </c>
    </row>
    <row r="14896" spans="1:12" x14ac:dyDescent="0.2">
      <c r="A14896" s="2">
        <v>15.446199999999999</v>
      </c>
      <c r="B14896" s="2">
        <v>80.251570000000001</v>
      </c>
      <c r="C14896" s="2">
        <v>43.810699999999997</v>
      </c>
      <c r="D14896" s="2">
        <v>76.312899999999999</v>
      </c>
      <c r="F14896" s="2">
        <v>15.4434</v>
      </c>
      <c r="G14896" s="2">
        <v>30.969390000000001</v>
      </c>
      <c r="H14896" s="2">
        <v>30.972149999999999</v>
      </c>
      <c r="J14896" s="2">
        <v>15.446199999999999</v>
      </c>
      <c r="K14896" s="2">
        <v>2.5239500000000001</v>
      </c>
      <c r="L14896" s="2">
        <v>1.8918299999999999</v>
      </c>
    </row>
    <row r="14897" spans="1:12" x14ac:dyDescent="0.2">
      <c r="A14897" s="2">
        <v>15.446899999999999</v>
      </c>
      <c r="B14897" s="2">
        <v>80.210419999999999</v>
      </c>
      <c r="C14897" s="2">
        <v>43.753419999999998</v>
      </c>
      <c r="D14897" s="2">
        <v>76.250500000000002</v>
      </c>
      <c r="F14897" s="2">
        <v>15.444100000000001</v>
      </c>
      <c r="G14897" s="2">
        <v>30.969670000000001</v>
      </c>
      <c r="H14897" s="2">
        <v>30.971789999999999</v>
      </c>
      <c r="J14897" s="2">
        <v>15.446899999999999</v>
      </c>
      <c r="K14897" s="2">
        <v>2.532629</v>
      </c>
      <c r="L14897" s="2">
        <v>1.892941</v>
      </c>
    </row>
    <row r="14898" spans="1:12" x14ac:dyDescent="0.2">
      <c r="A14898" s="2">
        <v>15.447609999999999</v>
      </c>
      <c r="B14898" s="2">
        <v>80.168819999999997</v>
      </c>
      <c r="C14898" s="2">
        <v>43.696350000000002</v>
      </c>
      <c r="D14898" s="2">
        <v>76.188310000000001</v>
      </c>
      <c r="F14898" s="2">
        <v>15.444800000000001</v>
      </c>
      <c r="G14898" s="2">
        <v>30.970569999999999</v>
      </c>
      <c r="H14898" s="2">
        <v>30.971250000000001</v>
      </c>
      <c r="J14898" s="2">
        <v>15.447609999999999</v>
      </c>
      <c r="K14898" s="2">
        <v>2.5418910000000001</v>
      </c>
      <c r="L14898" s="2">
        <v>1.8937930000000001</v>
      </c>
    </row>
    <row r="14899" spans="1:12" x14ac:dyDescent="0.2">
      <c r="A14899" s="2">
        <v>15.448309999999999</v>
      </c>
      <c r="B14899" s="2">
        <v>80.126999999999995</v>
      </c>
      <c r="C14899" s="2">
        <v>43.639560000000003</v>
      </c>
      <c r="D14899" s="2">
        <v>76.126249999999999</v>
      </c>
      <c r="F14899" s="2">
        <v>15.445499999999999</v>
      </c>
      <c r="G14899" s="2">
        <v>30.970970000000001</v>
      </c>
      <c r="H14899" s="2">
        <v>30.970949999999998</v>
      </c>
      <c r="J14899" s="2">
        <v>15.448309999999999</v>
      </c>
      <c r="K14899" s="2">
        <v>2.5509740000000001</v>
      </c>
      <c r="L14899" s="2">
        <v>1.894754</v>
      </c>
    </row>
    <row r="14900" spans="1:12" x14ac:dyDescent="0.2">
      <c r="A14900" s="2">
        <v>15.449009999999999</v>
      </c>
      <c r="B14900" s="2">
        <v>80.084850000000003</v>
      </c>
      <c r="C14900" s="2">
        <v>43.583869999999997</v>
      </c>
      <c r="D14900" s="2">
        <v>76.064790000000002</v>
      </c>
      <c r="F14900" s="2">
        <v>15.446199999999999</v>
      </c>
      <c r="G14900" s="2">
        <v>30.971360000000001</v>
      </c>
      <c r="H14900" s="2">
        <v>30.97016</v>
      </c>
      <c r="J14900" s="2">
        <v>15.449009999999999</v>
      </c>
      <c r="K14900" s="2">
        <v>2.5599669999999999</v>
      </c>
      <c r="L14900" s="2">
        <v>1.8957349999999999</v>
      </c>
    </row>
    <row r="14901" spans="1:12" x14ac:dyDescent="0.2">
      <c r="A14901" s="2">
        <v>15.44971</v>
      </c>
      <c r="B14901" s="2">
        <v>80.042559999999995</v>
      </c>
      <c r="C14901" s="2">
        <v>43.527679999999997</v>
      </c>
      <c r="D14901" s="2">
        <v>76.003280000000004</v>
      </c>
      <c r="F14901" s="2">
        <v>15.446899999999999</v>
      </c>
      <c r="G14901" s="2">
        <v>30.972159999999999</v>
      </c>
      <c r="H14901" s="2">
        <v>30.969110000000001</v>
      </c>
      <c r="J14901" s="2">
        <v>15.44971</v>
      </c>
      <c r="K14901" s="2">
        <v>2.56901</v>
      </c>
      <c r="L14901" s="2">
        <v>1.8968750000000001</v>
      </c>
    </row>
    <row r="14902" spans="1:12" x14ac:dyDescent="0.2">
      <c r="A14902" s="2">
        <v>15.45041</v>
      </c>
      <c r="B14902" s="2">
        <v>80.000079999999997</v>
      </c>
      <c r="C14902" s="2">
        <v>43.471269999999997</v>
      </c>
      <c r="D14902" s="2">
        <v>75.940860000000001</v>
      </c>
      <c r="F14902" s="2">
        <v>15.447609999999999</v>
      </c>
      <c r="G14902" s="2">
        <v>30.972359999999998</v>
      </c>
      <c r="H14902" s="2">
        <v>30.96865</v>
      </c>
      <c r="J14902" s="2">
        <v>15.45041</v>
      </c>
      <c r="K14902" s="2">
        <v>2.5788129999999998</v>
      </c>
      <c r="L14902" s="2">
        <v>1.898409</v>
      </c>
    </row>
    <row r="14903" spans="1:12" x14ac:dyDescent="0.2">
      <c r="A14903" s="2">
        <v>15.45111</v>
      </c>
      <c r="B14903" s="2">
        <v>79.957279999999997</v>
      </c>
      <c r="C14903" s="2">
        <v>43.414940000000001</v>
      </c>
      <c r="D14903" s="2">
        <v>75.878309999999999</v>
      </c>
      <c r="F14903" s="2">
        <v>15.448309999999999</v>
      </c>
      <c r="G14903" s="2">
        <v>30.972549999999998</v>
      </c>
      <c r="H14903" s="2">
        <v>30.96799</v>
      </c>
      <c r="J14903" s="2">
        <v>15.45111</v>
      </c>
      <c r="K14903" s="2">
        <v>2.5880890000000001</v>
      </c>
      <c r="L14903" s="2">
        <v>1.8997649999999999</v>
      </c>
    </row>
    <row r="14904" spans="1:12" x14ac:dyDescent="0.2">
      <c r="A14904" s="2">
        <v>15.45181</v>
      </c>
      <c r="B14904" s="2">
        <v>79.914000000000001</v>
      </c>
      <c r="C14904" s="2">
        <v>43.358789999999999</v>
      </c>
      <c r="D14904" s="2">
        <v>75.815510000000003</v>
      </c>
      <c r="F14904" s="2">
        <v>15.449009999999999</v>
      </c>
      <c r="G14904" s="2">
        <v>30.972899999999999</v>
      </c>
      <c r="H14904" s="2">
        <v>30.966609999999999</v>
      </c>
      <c r="J14904" s="2">
        <v>15.45181</v>
      </c>
      <c r="K14904" s="2">
        <v>2.5973299999999999</v>
      </c>
      <c r="L14904" s="2">
        <v>1.90151</v>
      </c>
    </row>
    <row r="14905" spans="1:12" x14ac:dyDescent="0.2">
      <c r="A14905" s="2">
        <v>15.45252</v>
      </c>
      <c r="B14905" s="2">
        <v>79.870379999999997</v>
      </c>
      <c r="C14905" s="2">
        <v>43.302169999999997</v>
      </c>
      <c r="D14905" s="2">
        <v>75.753429999999994</v>
      </c>
      <c r="F14905" s="2">
        <v>15.44971</v>
      </c>
      <c r="G14905" s="2">
        <v>30.972940000000001</v>
      </c>
      <c r="H14905" s="2">
        <v>30.966100000000001</v>
      </c>
      <c r="J14905" s="2">
        <v>15.45252</v>
      </c>
      <c r="K14905" s="2">
        <v>2.606525</v>
      </c>
      <c r="L14905" s="2">
        <v>1.9035260000000001</v>
      </c>
    </row>
    <row r="14906" spans="1:12" x14ac:dyDescent="0.2">
      <c r="A14906" s="2">
        <v>15.45322</v>
      </c>
      <c r="B14906" s="2">
        <v>79.826400000000007</v>
      </c>
      <c r="C14906" s="2">
        <v>43.246020000000001</v>
      </c>
      <c r="D14906" s="2">
        <v>75.690780000000004</v>
      </c>
      <c r="F14906" s="2">
        <v>15.45041</v>
      </c>
      <c r="G14906" s="2">
        <v>30.97231</v>
      </c>
      <c r="H14906" s="2">
        <v>30.964939999999999</v>
      </c>
      <c r="J14906" s="2">
        <v>15.45322</v>
      </c>
      <c r="K14906" s="2">
        <v>2.616304</v>
      </c>
      <c r="L14906" s="2">
        <v>1.9049020000000001</v>
      </c>
    </row>
    <row r="14907" spans="1:12" x14ac:dyDescent="0.2">
      <c r="A14907" s="2">
        <v>15.45392</v>
      </c>
      <c r="B14907" s="2">
        <v>79.782229999999998</v>
      </c>
      <c r="C14907" s="2">
        <v>43.190049999999999</v>
      </c>
      <c r="D14907" s="2">
        <v>75.627949999999998</v>
      </c>
      <c r="F14907" s="2">
        <v>15.45111</v>
      </c>
      <c r="G14907" s="2">
        <v>30.972149999999999</v>
      </c>
      <c r="H14907" s="2">
        <v>30.963899999999999</v>
      </c>
      <c r="J14907" s="2">
        <v>15.45392</v>
      </c>
      <c r="K14907" s="2">
        <v>2.6261649999999999</v>
      </c>
      <c r="L14907" s="2">
        <v>1.905853</v>
      </c>
    </row>
    <row r="14908" spans="1:12" x14ac:dyDescent="0.2">
      <c r="A14908" s="2">
        <v>15.45462</v>
      </c>
      <c r="B14908" s="2">
        <v>79.737899999999996</v>
      </c>
      <c r="C14908" s="2">
        <v>43.133150000000001</v>
      </c>
      <c r="D14908" s="2">
        <v>75.564549999999997</v>
      </c>
      <c r="F14908" s="2">
        <v>15.45181</v>
      </c>
      <c r="G14908" s="2">
        <v>30.971789999999999</v>
      </c>
      <c r="H14908" s="2">
        <v>30.96274</v>
      </c>
      <c r="J14908" s="2">
        <v>15.45462</v>
      </c>
      <c r="K14908" s="2">
        <v>2.6357759999999999</v>
      </c>
      <c r="L14908" s="2">
        <v>1.9065989999999999</v>
      </c>
    </row>
    <row r="14909" spans="1:12" x14ac:dyDescent="0.2">
      <c r="A14909" s="2">
        <v>15.45532</v>
      </c>
      <c r="B14909" s="2">
        <v>79.692760000000007</v>
      </c>
      <c r="C14909" s="2">
        <v>43.077309999999997</v>
      </c>
      <c r="D14909" s="2">
        <v>75.501850000000005</v>
      </c>
      <c r="F14909" s="2">
        <v>15.45252</v>
      </c>
      <c r="G14909" s="2">
        <v>30.971250000000001</v>
      </c>
      <c r="H14909" s="2">
        <v>30.961690000000001</v>
      </c>
      <c r="J14909" s="2">
        <v>15.45532</v>
      </c>
      <c r="K14909" s="2">
        <v>2.6453319999999998</v>
      </c>
      <c r="L14909" s="2">
        <v>1.9073389999999999</v>
      </c>
    </row>
    <row r="14910" spans="1:12" x14ac:dyDescent="0.2">
      <c r="A14910" s="2">
        <v>15.456020000000001</v>
      </c>
      <c r="B14910" s="2">
        <v>79.647779999999997</v>
      </c>
      <c r="C14910" s="2">
        <v>43.021439999999998</v>
      </c>
      <c r="D14910" s="2">
        <v>75.444059999999993</v>
      </c>
      <c r="F14910" s="2">
        <v>15.45322</v>
      </c>
      <c r="G14910" s="2">
        <v>30.970949999999998</v>
      </c>
      <c r="H14910" s="2">
        <v>30.95994</v>
      </c>
      <c r="J14910" s="2">
        <v>15.456020000000001</v>
      </c>
      <c r="K14910" s="2">
        <v>2.654919</v>
      </c>
      <c r="L14910" s="2">
        <v>1.908258</v>
      </c>
    </row>
    <row r="14911" spans="1:12" x14ac:dyDescent="0.2">
      <c r="A14911" s="2">
        <v>15.456720000000001</v>
      </c>
      <c r="B14911" s="2">
        <v>79.60248</v>
      </c>
      <c r="C14911" s="2">
        <v>42.965589999999999</v>
      </c>
      <c r="D14911" s="2">
        <v>75.388750000000002</v>
      </c>
      <c r="F14911" s="2">
        <v>15.45392</v>
      </c>
      <c r="G14911" s="2">
        <v>30.97016</v>
      </c>
      <c r="H14911" s="2">
        <v>30.958169999999999</v>
      </c>
      <c r="J14911" s="2">
        <v>15.456720000000001</v>
      </c>
      <c r="K14911" s="2">
        <v>2.6645889999999999</v>
      </c>
      <c r="L14911" s="2">
        <v>1.9091629999999999</v>
      </c>
    </row>
    <row r="14912" spans="1:12" x14ac:dyDescent="0.2">
      <c r="A14912" s="2">
        <v>15.457420000000001</v>
      </c>
      <c r="B14912" s="2">
        <v>79.557249999999996</v>
      </c>
      <c r="C14912" s="2">
        <v>42.909590000000001</v>
      </c>
      <c r="D14912" s="2">
        <v>75.330870000000004</v>
      </c>
      <c r="F14912" s="2">
        <v>15.45462</v>
      </c>
      <c r="G14912" s="2">
        <v>30.969110000000001</v>
      </c>
      <c r="H14912" s="2">
        <v>30.955929999999999</v>
      </c>
      <c r="J14912" s="2">
        <v>15.457420000000001</v>
      </c>
      <c r="K14912" s="2">
        <v>2.6743160000000001</v>
      </c>
      <c r="L14912" s="2">
        <v>1.910185</v>
      </c>
    </row>
    <row r="14913" spans="1:12" x14ac:dyDescent="0.2">
      <c r="A14913" s="2">
        <v>15.458130000000001</v>
      </c>
      <c r="B14913" s="2">
        <v>79.511409999999998</v>
      </c>
      <c r="C14913" s="2">
        <v>42.85322</v>
      </c>
      <c r="D14913" s="2">
        <v>75.266559999999998</v>
      </c>
      <c r="F14913" s="2">
        <v>15.45532</v>
      </c>
      <c r="G14913" s="2">
        <v>30.96865</v>
      </c>
      <c r="H14913" s="2">
        <v>30.953340000000001</v>
      </c>
      <c r="J14913" s="2">
        <v>15.458130000000001</v>
      </c>
      <c r="K14913" s="2">
        <v>2.6842329999999999</v>
      </c>
      <c r="L14913" s="2">
        <v>1.911432</v>
      </c>
    </row>
    <row r="14914" spans="1:12" x14ac:dyDescent="0.2">
      <c r="A14914" s="2">
        <v>15.458830000000001</v>
      </c>
      <c r="B14914" s="2">
        <v>79.465469999999996</v>
      </c>
      <c r="C14914" s="2">
        <v>42.797930000000001</v>
      </c>
      <c r="D14914" s="2">
        <v>75.202089999999998</v>
      </c>
      <c r="F14914" s="2">
        <v>15.456020000000001</v>
      </c>
      <c r="G14914" s="2">
        <v>30.96799</v>
      </c>
      <c r="H14914" s="2">
        <v>30.95073</v>
      </c>
      <c r="J14914" s="2">
        <v>15.458830000000001</v>
      </c>
      <c r="K14914" s="2">
        <v>2.6939030000000002</v>
      </c>
      <c r="L14914" s="2">
        <v>1.912169</v>
      </c>
    </row>
    <row r="14915" spans="1:12" x14ac:dyDescent="0.2">
      <c r="A14915" s="2">
        <v>15.459530000000001</v>
      </c>
      <c r="B14915" s="2">
        <v>79.419910000000002</v>
      </c>
      <c r="C14915" s="2">
        <v>42.741750000000003</v>
      </c>
      <c r="D14915" s="2">
        <v>75.137389999999996</v>
      </c>
      <c r="F14915" s="2">
        <v>15.456720000000001</v>
      </c>
      <c r="G14915" s="2">
        <v>30.966609999999999</v>
      </c>
      <c r="H14915" s="2">
        <v>30.94811</v>
      </c>
      <c r="J14915" s="2">
        <v>15.459530000000001</v>
      </c>
      <c r="K14915" s="2">
        <v>2.7035439999999999</v>
      </c>
      <c r="L14915" s="2">
        <v>1.9133009999999999</v>
      </c>
    </row>
    <row r="14916" spans="1:12" x14ac:dyDescent="0.2">
      <c r="A14916" s="2">
        <v>15.460229999999999</v>
      </c>
      <c r="B14916" s="2">
        <v>79.373670000000004</v>
      </c>
      <c r="C14916" s="2">
        <v>42.686059999999998</v>
      </c>
      <c r="D14916" s="2">
        <v>75.072559999999996</v>
      </c>
      <c r="F14916" s="2">
        <v>15.457420000000001</v>
      </c>
      <c r="G14916" s="2">
        <v>30.966100000000001</v>
      </c>
      <c r="H14916" s="2">
        <v>30.945820000000001</v>
      </c>
      <c r="J14916" s="2">
        <v>15.460229999999999</v>
      </c>
      <c r="K14916" s="2">
        <v>2.7133120000000002</v>
      </c>
      <c r="L14916" s="2">
        <v>1.9140950000000001</v>
      </c>
    </row>
    <row r="14917" spans="1:12" x14ac:dyDescent="0.2">
      <c r="A14917" s="2">
        <v>15.460929999999999</v>
      </c>
      <c r="B14917" s="2">
        <v>79.326890000000006</v>
      </c>
      <c r="C14917" s="2">
        <v>42.630200000000002</v>
      </c>
      <c r="D14917" s="2">
        <v>75.007630000000006</v>
      </c>
      <c r="F14917" s="2">
        <v>15.458130000000001</v>
      </c>
      <c r="G14917" s="2">
        <v>30.964939999999999</v>
      </c>
      <c r="H14917" s="2">
        <v>30.943020000000001</v>
      </c>
      <c r="J14917" s="2">
        <v>15.460929999999999</v>
      </c>
      <c r="K14917" s="2">
        <v>2.7229939999999999</v>
      </c>
      <c r="L14917" s="2">
        <v>1.9145909999999999</v>
      </c>
    </row>
    <row r="14918" spans="1:12" x14ac:dyDescent="0.2">
      <c r="A14918" s="2">
        <v>15.46163</v>
      </c>
      <c r="B14918" s="2">
        <v>79.279820000000001</v>
      </c>
      <c r="C14918" s="2">
        <v>42.575290000000003</v>
      </c>
      <c r="D14918" s="2">
        <v>74.942660000000004</v>
      </c>
      <c r="F14918" s="2">
        <v>15.458830000000001</v>
      </c>
      <c r="G14918" s="2">
        <v>30.963899999999999</v>
      </c>
      <c r="H14918" s="2">
        <v>30.93976</v>
      </c>
      <c r="J14918" s="2">
        <v>15.46163</v>
      </c>
      <c r="K14918" s="2">
        <v>2.7326809999999999</v>
      </c>
      <c r="L14918" s="2">
        <v>1.915394</v>
      </c>
    </row>
    <row r="14919" spans="1:12" x14ac:dyDescent="0.2">
      <c r="A14919" s="2">
        <v>15.46233</v>
      </c>
      <c r="B14919" s="2">
        <v>79.233170000000001</v>
      </c>
      <c r="C14919" s="2">
        <v>42.520269999999996</v>
      </c>
      <c r="D14919" s="2">
        <v>74.877979999999994</v>
      </c>
      <c r="F14919" s="2">
        <v>15.459530000000001</v>
      </c>
      <c r="G14919" s="2">
        <v>30.96274</v>
      </c>
      <c r="H14919" s="2">
        <v>30.936109999999999</v>
      </c>
      <c r="J14919" s="2">
        <v>15.46233</v>
      </c>
      <c r="K14919" s="2">
        <v>2.7421549999999999</v>
      </c>
      <c r="L14919" s="2">
        <v>1.9163399999999999</v>
      </c>
    </row>
    <row r="14920" spans="1:12" x14ac:dyDescent="0.2">
      <c r="A14920" s="2">
        <v>15.463039999999999</v>
      </c>
      <c r="B14920" s="2">
        <v>79.186400000000006</v>
      </c>
      <c r="C14920" s="2">
        <v>42.470120000000001</v>
      </c>
      <c r="D14920" s="2">
        <v>74.813320000000004</v>
      </c>
      <c r="F14920" s="2">
        <v>15.460229999999999</v>
      </c>
      <c r="G14920" s="2">
        <v>30.961690000000001</v>
      </c>
      <c r="H14920" s="2">
        <v>30.93261</v>
      </c>
      <c r="J14920" s="2">
        <v>15.463039999999999</v>
      </c>
      <c r="K14920" s="2">
        <v>2.7522790000000001</v>
      </c>
      <c r="L14920" s="2">
        <v>1.917284</v>
      </c>
    </row>
    <row r="14921" spans="1:12" x14ac:dyDescent="0.2">
      <c r="A14921" s="2">
        <v>15.46374</v>
      </c>
      <c r="B14921" s="2">
        <v>79.139340000000004</v>
      </c>
      <c r="C14921" s="2">
        <v>42.422020000000003</v>
      </c>
      <c r="D14921" s="2">
        <v>74.748699999999999</v>
      </c>
      <c r="F14921" s="2">
        <v>15.460929999999999</v>
      </c>
      <c r="G14921" s="2">
        <v>30.95994</v>
      </c>
      <c r="H14921" s="2">
        <v>30.929410000000001</v>
      </c>
      <c r="J14921" s="2">
        <v>15.46374</v>
      </c>
      <c r="K14921" s="2">
        <v>2.7627600000000001</v>
      </c>
      <c r="L14921" s="2">
        <v>1.918682</v>
      </c>
    </row>
    <row r="14922" spans="1:12" x14ac:dyDescent="0.2">
      <c r="A14922" s="2">
        <v>15.46444</v>
      </c>
      <c r="B14922" s="2">
        <v>79.092789999999994</v>
      </c>
      <c r="C14922" s="2">
        <v>42.369309999999999</v>
      </c>
      <c r="D14922" s="2">
        <v>74.684299999999993</v>
      </c>
      <c r="F14922" s="2">
        <v>15.46163</v>
      </c>
      <c r="G14922" s="2">
        <v>30.958169999999999</v>
      </c>
      <c r="H14922" s="2">
        <v>30.926220000000001</v>
      </c>
      <c r="J14922" s="2">
        <v>15.46444</v>
      </c>
      <c r="K14922" s="2">
        <v>2.77285</v>
      </c>
      <c r="L14922" s="2">
        <v>1.9200379999999999</v>
      </c>
    </row>
    <row r="14923" spans="1:12" x14ac:dyDescent="0.2">
      <c r="A14923" s="2">
        <v>15.46514</v>
      </c>
      <c r="B14923" s="2">
        <v>79.045820000000006</v>
      </c>
      <c r="C14923" s="2">
        <v>42.31353</v>
      </c>
      <c r="D14923" s="2">
        <v>74.619749999999996</v>
      </c>
      <c r="F14923" s="2">
        <v>15.46233</v>
      </c>
      <c r="G14923" s="2">
        <v>30.955929999999999</v>
      </c>
      <c r="H14923" s="2">
        <v>30.9221</v>
      </c>
      <c r="J14923" s="2">
        <v>15.46514</v>
      </c>
      <c r="K14923" s="2">
        <v>2.7830469999999998</v>
      </c>
      <c r="L14923" s="2">
        <v>1.9210320000000001</v>
      </c>
    </row>
    <row r="14924" spans="1:12" x14ac:dyDescent="0.2">
      <c r="A14924" s="2">
        <v>15.46584</v>
      </c>
      <c r="B14924" s="2">
        <v>78.998990000000006</v>
      </c>
      <c r="C14924" s="2">
        <v>42.258369999999999</v>
      </c>
      <c r="D14924" s="2">
        <v>74.555530000000005</v>
      </c>
      <c r="F14924" s="2">
        <v>15.463039999999999</v>
      </c>
      <c r="G14924" s="2">
        <v>30.953340000000001</v>
      </c>
      <c r="H14924" s="2">
        <v>30.91779</v>
      </c>
      <c r="J14924" s="2">
        <v>15.46584</v>
      </c>
      <c r="K14924" s="2">
        <v>2.7934679999999998</v>
      </c>
      <c r="L14924" s="2">
        <v>1.9222790000000001</v>
      </c>
    </row>
    <row r="14925" spans="1:12" x14ac:dyDescent="0.2">
      <c r="A14925" s="2">
        <v>15.46654</v>
      </c>
      <c r="B14925" s="2">
        <v>78.951310000000007</v>
      </c>
      <c r="C14925" s="2">
        <v>42.202210000000001</v>
      </c>
      <c r="D14925" s="2">
        <v>74.491590000000002</v>
      </c>
      <c r="F14925" s="2">
        <v>15.46374</v>
      </c>
      <c r="G14925" s="2">
        <v>30.95073</v>
      </c>
      <c r="H14925" s="2">
        <v>30.914100000000001</v>
      </c>
      <c r="J14925" s="2">
        <v>15.46654</v>
      </c>
      <c r="K14925" s="2">
        <v>2.8033540000000001</v>
      </c>
      <c r="L14925" s="2">
        <v>1.9229430000000001</v>
      </c>
    </row>
    <row r="14926" spans="1:12" x14ac:dyDescent="0.2">
      <c r="A14926" s="2">
        <v>15.46724</v>
      </c>
      <c r="B14926" s="2">
        <v>78.903499999999994</v>
      </c>
      <c r="C14926" s="2">
        <v>42.147289999999998</v>
      </c>
      <c r="D14926" s="2">
        <v>74.426640000000006</v>
      </c>
      <c r="F14926" s="2">
        <v>15.46444</v>
      </c>
      <c r="G14926" s="2">
        <v>30.94811</v>
      </c>
      <c r="H14926" s="2">
        <v>30.91039</v>
      </c>
      <c r="J14926" s="2">
        <v>15.46724</v>
      </c>
      <c r="K14926" s="2">
        <v>2.8131179999999998</v>
      </c>
      <c r="L14926" s="2">
        <v>1.9234329999999999</v>
      </c>
    </row>
    <row r="14927" spans="1:12" x14ac:dyDescent="0.2">
      <c r="A14927" s="2">
        <v>15.46795</v>
      </c>
      <c r="B14927" s="2">
        <v>78.855609999999999</v>
      </c>
      <c r="C14927" s="2">
        <v>42.091909999999999</v>
      </c>
      <c r="D14927" s="2">
        <v>74.361789999999999</v>
      </c>
      <c r="F14927" s="2">
        <v>15.46514</v>
      </c>
      <c r="G14927" s="2">
        <v>30.945820000000001</v>
      </c>
      <c r="H14927" s="2">
        <v>30.906140000000001</v>
      </c>
      <c r="J14927" s="2">
        <v>15.46795</v>
      </c>
      <c r="K14927" s="2">
        <v>2.8226969999999998</v>
      </c>
      <c r="L14927" s="2">
        <v>1.924555</v>
      </c>
    </row>
    <row r="14928" spans="1:12" x14ac:dyDescent="0.2">
      <c r="A14928" s="2">
        <v>15.46865</v>
      </c>
      <c r="B14928" s="2">
        <v>78.8078</v>
      </c>
      <c r="C14928" s="2">
        <v>42.036360000000002</v>
      </c>
      <c r="D14928" s="2">
        <v>74.297210000000007</v>
      </c>
      <c r="F14928" s="2">
        <v>15.46584</v>
      </c>
      <c r="G14928" s="2">
        <v>30.943020000000001</v>
      </c>
      <c r="H14928" s="2">
        <v>30.901450000000001</v>
      </c>
      <c r="J14928" s="2">
        <v>15.46865</v>
      </c>
      <c r="K14928" s="2">
        <v>2.8328229999999999</v>
      </c>
      <c r="L14928" s="2">
        <v>1.925556</v>
      </c>
    </row>
    <row r="14929" spans="1:12" x14ac:dyDescent="0.2">
      <c r="A14929" s="2">
        <v>15.46935</v>
      </c>
      <c r="B14929" s="2">
        <v>78.759829999999994</v>
      </c>
      <c r="C14929" s="2">
        <v>41.981650000000002</v>
      </c>
      <c r="D14929" s="2">
        <v>74.232759999999999</v>
      </c>
      <c r="F14929" s="2">
        <v>15.46654</v>
      </c>
      <c r="G14929" s="2">
        <v>30.93976</v>
      </c>
      <c r="H14929" s="2">
        <v>30.897549999999999</v>
      </c>
      <c r="J14929" s="2">
        <v>15.46935</v>
      </c>
      <c r="K14929" s="2">
        <v>2.843191</v>
      </c>
      <c r="L14929" s="2">
        <v>1.9268050000000001</v>
      </c>
    </row>
    <row r="14930" spans="1:12" x14ac:dyDescent="0.2">
      <c r="A14930" s="2">
        <v>15.470050000000001</v>
      </c>
      <c r="B14930" s="2">
        <v>78.711550000000003</v>
      </c>
      <c r="C14930" s="2">
        <v>41.926569999999998</v>
      </c>
      <c r="D14930" s="2">
        <v>74.168030000000002</v>
      </c>
      <c r="F14930" s="2">
        <v>15.46724</v>
      </c>
      <c r="G14930" s="2">
        <v>30.936109999999999</v>
      </c>
      <c r="H14930" s="2">
        <v>30.893000000000001</v>
      </c>
      <c r="J14930" s="2">
        <v>15.470050000000001</v>
      </c>
      <c r="K14930" s="2">
        <v>2.853218</v>
      </c>
      <c r="L14930" s="2">
        <v>1.927864</v>
      </c>
    </row>
    <row r="14931" spans="1:12" x14ac:dyDescent="0.2">
      <c r="A14931" s="2">
        <v>15.470750000000001</v>
      </c>
      <c r="B14931" s="2">
        <v>78.663219999999995</v>
      </c>
      <c r="C14931" s="2">
        <v>41.871659999999999</v>
      </c>
      <c r="D14931" s="2">
        <v>74.103390000000005</v>
      </c>
      <c r="F14931" s="2">
        <v>15.46795</v>
      </c>
      <c r="G14931" s="2">
        <v>30.93261</v>
      </c>
      <c r="H14931" s="2">
        <v>30.888539999999999</v>
      </c>
      <c r="J14931" s="2">
        <v>15.470750000000001</v>
      </c>
      <c r="K14931" s="2">
        <v>2.8634300000000001</v>
      </c>
      <c r="L14931" s="2">
        <v>1.929241</v>
      </c>
    </row>
    <row r="14932" spans="1:12" x14ac:dyDescent="0.2">
      <c r="A14932" s="2">
        <v>15.471450000000001</v>
      </c>
      <c r="B14932" s="2">
        <v>78.614149999999995</v>
      </c>
      <c r="C14932" s="2">
        <v>41.817300000000003</v>
      </c>
      <c r="D14932" s="2">
        <v>74.038849999999996</v>
      </c>
      <c r="F14932" s="2">
        <v>15.46865</v>
      </c>
      <c r="G14932" s="2">
        <v>30.929410000000001</v>
      </c>
      <c r="H14932" s="2">
        <v>30.883880000000001</v>
      </c>
      <c r="J14932" s="2">
        <v>15.471450000000001</v>
      </c>
      <c r="K14932" s="2">
        <v>2.8736700000000002</v>
      </c>
      <c r="L14932" s="2">
        <v>1.930752</v>
      </c>
    </row>
    <row r="14933" spans="1:12" x14ac:dyDescent="0.2">
      <c r="A14933" s="2">
        <v>15.472149999999999</v>
      </c>
      <c r="B14933" s="2">
        <v>78.565899999999999</v>
      </c>
      <c r="C14933" s="2">
        <v>41.762410000000003</v>
      </c>
      <c r="D14933" s="2">
        <v>73.973820000000003</v>
      </c>
      <c r="F14933" s="2">
        <v>15.46935</v>
      </c>
      <c r="G14933" s="2">
        <v>30.926220000000001</v>
      </c>
      <c r="H14933" s="2">
        <v>30.87848</v>
      </c>
      <c r="J14933" s="2">
        <v>15.472149999999999</v>
      </c>
      <c r="K14933" s="2">
        <v>2.884296</v>
      </c>
      <c r="L14933" s="2">
        <v>1.9316230000000001</v>
      </c>
    </row>
    <row r="14934" spans="1:12" x14ac:dyDescent="0.2">
      <c r="A14934" s="2">
        <v>15.472860000000001</v>
      </c>
      <c r="B14934" s="2">
        <v>78.517060000000001</v>
      </c>
      <c r="C14934" s="2">
        <v>41.708159999999999</v>
      </c>
      <c r="D14934" s="2">
        <v>73.90831</v>
      </c>
      <c r="F14934" s="2">
        <v>15.470050000000001</v>
      </c>
      <c r="G14934" s="2">
        <v>30.9221</v>
      </c>
      <c r="H14934" s="2">
        <v>30.87303</v>
      </c>
      <c r="J14934" s="2">
        <v>15.472860000000001</v>
      </c>
      <c r="K14934" s="2">
        <v>2.8947159999999998</v>
      </c>
      <c r="L14934" s="2">
        <v>1.932558</v>
      </c>
    </row>
    <row r="14935" spans="1:12" x14ac:dyDescent="0.2">
      <c r="A14935" s="2">
        <v>15.473560000000001</v>
      </c>
      <c r="B14935" s="2">
        <v>78.46808</v>
      </c>
      <c r="C14935" s="2">
        <v>41.653320000000001</v>
      </c>
      <c r="D14935" s="2">
        <v>73.843000000000004</v>
      </c>
      <c r="F14935" s="2">
        <v>15.470750000000001</v>
      </c>
      <c r="G14935" s="2">
        <v>30.91779</v>
      </c>
      <c r="H14935" s="2">
        <v>30.867329999999999</v>
      </c>
      <c r="J14935" s="2">
        <v>15.473560000000001</v>
      </c>
      <c r="K14935" s="2">
        <v>2.9050790000000002</v>
      </c>
      <c r="L14935" s="2">
        <v>1.9337009999999999</v>
      </c>
    </row>
    <row r="14936" spans="1:12" x14ac:dyDescent="0.2">
      <c r="A14936" s="2">
        <v>15.474259999999999</v>
      </c>
      <c r="B14936" s="2">
        <v>78.418729999999996</v>
      </c>
      <c r="C14936" s="2">
        <v>41.598709999999997</v>
      </c>
      <c r="D14936" s="2">
        <v>73.777950000000004</v>
      </c>
      <c r="F14936" s="2">
        <v>15.471450000000001</v>
      </c>
      <c r="G14936" s="2">
        <v>30.914100000000001</v>
      </c>
      <c r="H14936" s="2">
        <v>30.86224</v>
      </c>
      <c r="J14936" s="2">
        <v>15.474259999999999</v>
      </c>
      <c r="K14936" s="2">
        <v>2.915937</v>
      </c>
      <c r="L14936" s="2">
        <v>1.9345650000000001</v>
      </c>
    </row>
    <row r="14937" spans="1:12" x14ac:dyDescent="0.2">
      <c r="A14937" s="2">
        <v>15.474959999999999</v>
      </c>
      <c r="B14937" s="2">
        <v>78.369609999999994</v>
      </c>
      <c r="C14937" s="2">
        <v>41.544960000000003</v>
      </c>
      <c r="D14937" s="2">
        <v>73.713300000000004</v>
      </c>
      <c r="F14937" s="2">
        <v>15.472149999999999</v>
      </c>
      <c r="G14937" s="2">
        <v>30.91039</v>
      </c>
      <c r="H14937" s="2">
        <v>30.857030000000002</v>
      </c>
      <c r="J14937" s="2">
        <v>15.474959999999999</v>
      </c>
      <c r="K14937" s="2">
        <v>2.9259789999999999</v>
      </c>
      <c r="L14937" s="2">
        <v>1.93544</v>
      </c>
    </row>
    <row r="14938" spans="1:12" x14ac:dyDescent="0.2">
      <c r="A14938" s="2">
        <v>15.47566</v>
      </c>
      <c r="B14938" s="2">
        <v>78.319779999999994</v>
      </c>
      <c r="C14938" s="2">
        <v>41.490989999999996</v>
      </c>
      <c r="D14938" s="2">
        <v>73.647739999999999</v>
      </c>
      <c r="F14938" s="2">
        <v>15.472860000000001</v>
      </c>
      <c r="G14938" s="2">
        <v>30.906140000000001</v>
      </c>
      <c r="H14938" s="2">
        <v>30.851839999999999</v>
      </c>
      <c r="J14938" s="2">
        <v>15.47566</v>
      </c>
      <c r="K14938" s="2">
        <v>2.9363190000000001</v>
      </c>
      <c r="L14938" s="2">
        <v>1.9366909999999999</v>
      </c>
    </row>
    <row r="14939" spans="1:12" x14ac:dyDescent="0.2">
      <c r="A14939" s="2">
        <v>15.47636</v>
      </c>
      <c r="B14939" s="2">
        <v>78.270449999999997</v>
      </c>
      <c r="C14939" s="2">
        <v>41.437620000000003</v>
      </c>
      <c r="D14939" s="2">
        <v>73.581299999999999</v>
      </c>
      <c r="F14939" s="2">
        <v>15.473560000000001</v>
      </c>
      <c r="G14939" s="2">
        <v>30.901450000000001</v>
      </c>
      <c r="H14939" s="2">
        <v>30.846810000000001</v>
      </c>
      <c r="J14939" s="2">
        <v>15.47636</v>
      </c>
      <c r="K14939" s="2">
        <v>2.9468920000000001</v>
      </c>
      <c r="L14939" s="2">
        <v>1.9372689999999999</v>
      </c>
    </row>
    <row r="14940" spans="1:12" x14ac:dyDescent="0.2">
      <c r="A14940" s="2">
        <v>15.47706</v>
      </c>
      <c r="B14940" s="2">
        <v>78.220550000000003</v>
      </c>
      <c r="C14940" s="2">
        <v>41.384520000000002</v>
      </c>
      <c r="D14940" s="2">
        <v>73.515150000000006</v>
      </c>
      <c r="F14940" s="2">
        <v>15.474259999999999</v>
      </c>
      <c r="G14940" s="2">
        <v>30.897549999999999</v>
      </c>
      <c r="H14940" s="2">
        <v>30.841190000000001</v>
      </c>
      <c r="J14940" s="2">
        <v>15.47706</v>
      </c>
      <c r="K14940" s="2">
        <v>2.9576359999999999</v>
      </c>
      <c r="L14940" s="2">
        <v>1.9378070000000001</v>
      </c>
    </row>
    <row r="14941" spans="1:12" x14ac:dyDescent="0.2">
      <c r="A14941" s="2">
        <v>15.47776</v>
      </c>
      <c r="B14941" s="2">
        <v>78.171049999999994</v>
      </c>
      <c r="C14941" s="2">
        <v>41.331200000000003</v>
      </c>
      <c r="D14941" s="2">
        <v>73.449740000000006</v>
      </c>
      <c r="F14941" s="2">
        <v>15.474959999999999</v>
      </c>
      <c r="G14941" s="2">
        <v>30.893000000000001</v>
      </c>
      <c r="H14941" s="2">
        <v>30.83596</v>
      </c>
      <c r="J14941" s="2">
        <v>15.47776</v>
      </c>
      <c r="K14941" s="2">
        <v>2.968235</v>
      </c>
      <c r="L14941" s="2">
        <v>1.938477</v>
      </c>
    </row>
    <row r="14942" spans="1:12" x14ac:dyDescent="0.2">
      <c r="A14942" s="2">
        <v>15.47847</v>
      </c>
      <c r="B14942" s="2">
        <v>78.120760000000004</v>
      </c>
      <c r="C14942" s="2">
        <v>41.278129999999997</v>
      </c>
      <c r="D14942" s="2">
        <v>73.38409</v>
      </c>
      <c r="F14942" s="2">
        <v>15.47566</v>
      </c>
      <c r="G14942" s="2">
        <v>30.888539999999999</v>
      </c>
      <c r="H14942" s="2">
        <v>30.829920000000001</v>
      </c>
      <c r="J14942" s="2">
        <v>15.47847</v>
      </c>
      <c r="K14942" s="2">
        <v>2.978828</v>
      </c>
      <c r="L14942" s="2">
        <v>1.939287</v>
      </c>
    </row>
    <row r="14943" spans="1:12" x14ac:dyDescent="0.2">
      <c r="A14943" s="2">
        <v>15.47917</v>
      </c>
      <c r="B14943" s="2">
        <v>78.07114</v>
      </c>
      <c r="C14943" s="2">
        <v>41.225409999999997</v>
      </c>
      <c r="D14943" s="2">
        <v>73.318209999999993</v>
      </c>
      <c r="F14943" s="2">
        <v>15.47636</v>
      </c>
      <c r="G14943" s="2">
        <v>30.883880000000001</v>
      </c>
      <c r="H14943" s="2">
        <v>30.823039999999999</v>
      </c>
      <c r="J14943" s="2">
        <v>15.47917</v>
      </c>
      <c r="K14943" s="2">
        <v>2.9891700000000001</v>
      </c>
      <c r="L14943" s="2">
        <v>1.940248</v>
      </c>
    </row>
    <row r="14944" spans="1:12" x14ac:dyDescent="0.2">
      <c r="A14944" s="2">
        <v>15.47987</v>
      </c>
      <c r="B14944" s="2">
        <v>78.020600000000002</v>
      </c>
      <c r="C14944" s="2">
        <v>41.172080000000001</v>
      </c>
      <c r="D14944" s="2">
        <v>73.252690000000001</v>
      </c>
      <c r="F14944" s="2">
        <v>15.47706</v>
      </c>
      <c r="G14944" s="2">
        <v>30.87848</v>
      </c>
      <c r="H14944" s="2">
        <v>30.81636</v>
      </c>
      <c r="J14944" s="2">
        <v>15.47987</v>
      </c>
      <c r="K14944" s="2">
        <v>2.999187</v>
      </c>
      <c r="L14944" s="2">
        <v>1.941816</v>
      </c>
    </row>
    <row r="14945" spans="1:12" x14ac:dyDescent="0.2">
      <c r="A14945" s="2">
        <v>15.48057</v>
      </c>
      <c r="B14945" s="2">
        <v>77.969710000000006</v>
      </c>
      <c r="C14945" s="2">
        <v>41.118699999999997</v>
      </c>
      <c r="D14945" s="2">
        <v>73.186840000000004</v>
      </c>
      <c r="F14945" s="2">
        <v>15.47776</v>
      </c>
      <c r="G14945" s="2">
        <v>30.87303</v>
      </c>
      <c r="H14945" s="2">
        <v>30.809940000000001</v>
      </c>
      <c r="J14945" s="2">
        <v>15.48057</v>
      </c>
      <c r="K14945" s="2">
        <v>3.0095960000000002</v>
      </c>
      <c r="L14945" s="2">
        <v>1.9425300000000001</v>
      </c>
    </row>
    <row r="14946" spans="1:12" x14ac:dyDescent="0.2">
      <c r="A14946" s="2">
        <v>15.48127</v>
      </c>
      <c r="B14946" s="2">
        <v>77.918639999999996</v>
      </c>
      <c r="C14946" s="2">
        <v>41.065089999999998</v>
      </c>
      <c r="D14946" s="2">
        <v>73.119720000000001</v>
      </c>
      <c r="F14946" s="2">
        <v>15.47847</v>
      </c>
      <c r="G14946" s="2">
        <v>30.867329999999999</v>
      </c>
      <c r="H14946" s="2">
        <v>30.803599999999999</v>
      </c>
      <c r="J14946" s="2">
        <v>15.48127</v>
      </c>
      <c r="K14946" s="2">
        <v>3.0202879999999999</v>
      </c>
      <c r="L14946" s="2">
        <v>1.9432510000000001</v>
      </c>
    </row>
    <row r="14947" spans="1:12" x14ac:dyDescent="0.2">
      <c r="A14947" s="2">
        <v>15.48197</v>
      </c>
      <c r="B14947" s="2">
        <v>77.867609999999999</v>
      </c>
      <c r="C14947" s="2">
        <v>41.011899999999997</v>
      </c>
      <c r="D14947" s="2">
        <v>73.052289999999999</v>
      </c>
      <c r="F14947" s="2">
        <v>15.47917</v>
      </c>
      <c r="G14947" s="2">
        <v>30.86224</v>
      </c>
      <c r="H14947" s="2">
        <v>30.796330000000001</v>
      </c>
      <c r="J14947" s="2">
        <v>15.48197</v>
      </c>
      <c r="K14947" s="2">
        <v>3.03138</v>
      </c>
      <c r="L14947" s="2">
        <v>1.944361</v>
      </c>
    </row>
    <row r="14948" spans="1:12" x14ac:dyDescent="0.2">
      <c r="A14948" s="2">
        <v>15.482670000000001</v>
      </c>
      <c r="B14948" s="2">
        <v>77.816739999999996</v>
      </c>
      <c r="C14948" s="2">
        <v>40.958880000000001</v>
      </c>
      <c r="D14948" s="2">
        <v>72.984790000000004</v>
      </c>
      <c r="F14948" s="2">
        <v>15.47987</v>
      </c>
      <c r="G14948" s="2">
        <v>30.857030000000002</v>
      </c>
      <c r="H14948" s="2">
        <v>30.788789999999999</v>
      </c>
      <c r="J14948" s="2">
        <v>15.482670000000001</v>
      </c>
      <c r="K14948" s="2">
        <v>3.0423330000000002</v>
      </c>
      <c r="L14948" s="2">
        <v>1.9453130000000001</v>
      </c>
    </row>
    <row r="14949" spans="1:12" x14ac:dyDescent="0.2">
      <c r="A14949" s="2">
        <v>15.48338</v>
      </c>
      <c r="B14949" s="2">
        <v>77.765199999999993</v>
      </c>
      <c r="C14949" s="2">
        <v>40.905650000000001</v>
      </c>
      <c r="D14949" s="2">
        <v>72.917280000000005</v>
      </c>
      <c r="F14949" s="2">
        <v>15.48057</v>
      </c>
      <c r="G14949" s="2">
        <v>30.851839999999999</v>
      </c>
      <c r="H14949" s="2">
        <v>30.781130000000001</v>
      </c>
      <c r="J14949" s="2">
        <v>15.48338</v>
      </c>
      <c r="K14949" s="2">
        <v>3.0528870000000001</v>
      </c>
      <c r="L14949" s="2">
        <v>1.9466019999999999</v>
      </c>
    </row>
    <row r="14950" spans="1:12" x14ac:dyDescent="0.2">
      <c r="A14950" s="2">
        <v>15.484080000000001</v>
      </c>
      <c r="B14950" s="2">
        <v>77.714690000000004</v>
      </c>
      <c r="C14950" s="2">
        <v>40.852150000000002</v>
      </c>
      <c r="D14950" s="2">
        <v>72.850170000000006</v>
      </c>
      <c r="F14950" s="2">
        <v>15.48127</v>
      </c>
      <c r="G14950" s="2">
        <v>30.846810000000001</v>
      </c>
      <c r="H14950" s="2">
        <v>30.773800000000001</v>
      </c>
      <c r="J14950" s="2">
        <v>15.484080000000001</v>
      </c>
      <c r="K14950" s="2">
        <v>3.0638580000000002</v>
      </c>
      <c r="L14950" s="2">
        <v>1.9474469999999999</v>
      </c>
    </row>
    <row r="14951" spans="1:12" x14ac:dyDescent="0.2">
      <c r="A14951" s="2">
        <v>15.484780000000001</v>
      </c>
      <c r="B14951" s="2">
        <v>77.66377</v>
      </c>
      <c r="C14951" s="2">
        <v>40.7986</v>
      </c>
      <c r="D14951" s="2">
        <v>72.782200000000003</v>
      </c>
      <c r="F14951" s="2">
        <v>15.48197</v>
      </c>
      <c r="G14951" s="2">
        <v>30.841190000000001</v>
      </c>
      <c r="H14951" s="2">
        <v>30.76623</v>
      </c>
      <c r="J14951" s="2">
        <v>15.484780000000001</v>
      </c>
      <c r="K14951" s="2">
        <v>3.0748630000000001</v>
      </c>
      <c r="L14951" s="2">
        <v>1.9483870000000001</v>
      </c>
    </row>
    <row r="14952" spans="1:12" x14ac:dyDescent="0.2">
      <c r="A14952" s="2">
        <v>15.485480000000001</v>
      </c>
      <c r="B14952" s="2">
        <v>77.612629999999996</v>
      </c>
      <c r="C14952" s="2">
        <v>40.745539999999998</v>
      </c>
      <c r="D14952" s="2">
        <v>72.715059999999994</v>
      </c>
      <c r="F14952" s="2">
        <v>15.482670000000001</v>
      </c>
      <c r="G14952" s="2">
        <v>30.83596</v>
      </c>
      <c r="H14952" s="2">
        <v>30.75874</v>
      </c>
      <c r="J14952" s="2">
        <v>15.485480000000001</v>
      </c>
      <c r="K14952" s="2">
        <v>3.0851670000000002</v>
      </c>
      <c r="L14952" s="2">
        <v>1.9495769999999999</v>
      </c>
    </row>
    <row r="14953" spans="1:12" x14ac:dyDescent="0.2">
      <c r="A14953" s="2">
        <v>15.486179999999999</v>
      </c>
      <c r="B14953" s="2">
        <v>77.56165</v>
      </c>
      <c r="C14953" s="2">
        <v>40.692259999999997</v>
      </c>
      <c r="D14953" s="2">
        <v>72.648240000000001</v>
      </c>
      <c r="F14953" s="2">
        <v>15.48338</v>
      </c>
      <c r="G14953" s="2">
        <v>30.829920000000001</v>
      </c>
      <c r="H14953" s="2">
        <v>30.750679999999999</v>
      </c>
      <c r="J14953" s="2">
        <v>15.486179999999999</v>
      </c>
      <c r="K14953" s="2">
        <v>3.0954489999999999</v>
      </c>
      <c r="L14953" s="2">
        <v>1.9504509999999999</v>
      </c>
    </row>
    <row r="14954" spans="1:12" x14ac:dyDescent="0.2">
      <c r="A14954" s="2">
        <v>15.486879999999999</v>
      </c>
      <c r="B14954" s="2">
        <v>77.509889999999999</v>
      </c>
      <c r="C14954" s="2">
        <v>40.639139999999998</v>
      </c>
      <c r="D14954" s="2">
        <v>72.580479999999994</v>
      </c>
      <c r="F14954" s="2">
        <v>15.484080000000001</v>
      </c>
      <c r="G14954" s="2">
        <v>30.823039999999999</v>
      </c>
      <c r="H14954" s="2">
        <v>30.742760000000001</v>
      </c>
      <c r="J14954" s="2">
        <v>15.486879999999999</v>
      </c>
      <c r="K14954" s="2">
        <v>3.106052</v>
      </c>
      <c r="L14954" s="2">
        <v>1.9506870000000001</v>
      </c>
    </row>
    <row r="14955" spans="1:12" x14ac:dyDescent="0.2">
      <c r="A14955" s="2">
        <v>15.487579999999999</v>
      </c>
      <c r="B14955" s="2">
        <v>77.458699999999993</v>
      </c>
      <c r="C14955" s="2">
        <v>40.585700000000003</v>
      </c>
      <c r="D14955" s="2">
        <v>72.512969999999996</v>
      </c>
      <c r="F14955" s="2">
        <v>15.484780000000001</v>
      </c>
      <c r="G14955" s="2">
        <v>30.81636</v>
      </c>
      <c r="H14955" s="2">
        <v>30.734490000000001</v>
      </c>
      <c r="J14955" s="2">
        <v>15.487579999999999</v>
      </c>
      <c r="K14955" s="2">
        <v>3.1173700000000002</v>
      </c>
      <c r="L14955" s="2">
        <v>1.9505859999999999</v>
      </c>
    </row>
    <row r="14956" spans="1:12" x14ac:dyDescent="0.2">
      <c r="A14956" s="2">
        <v>15.488289999999999</v>
      </c>
      <c r="B14956" s="2">
        <v>77.4071</v>
      </c>
      <c r="C14956" s="2">
        <v>40.532159999999998</v>
      </c>
      <c r="D14956" s="2">
        <v>72.446010000000001</v>
      </c>
      <c r="F14956" s="2">
        <v>15.485480000000001</v>
      </c>
      <c r="G14956" s="2">
        <v>30.809940000000001</v>
      </c>
      <c r="H14956" s="2">
        <v>30.7271</v>
      </c>
      <c r="J14956" s="2">
        <v>15.488289999999999</v>
      </c>
      <c r="K14956" s="2">
        <v>3.127624</v>
      </c>
      <c r="L14956" s="2">
        <v>1.951176</v>
      </c>
    </row>
    <row r="14957" spans="1:12" x14ac:dyDescent="0.2">
      <c r="A14957" s="2">
        <v>15.488989999999999</v>
      </c>
      <c r="B14957" s="2">
        <v>77.355000000000004</v>
      </c>
      <c r="C14957" s="2">
        <v>40.479259999999996</v>
      </c>
      <c r="D14957" s="2">
        <v>72.37903</v>
      </c>
      <c r="F14957" s="2">
        <v>15.486179999999999</v>
      </c>
      <c r="G14957" s="2">
        <v>30.803599999999999</v>
      </c>
      <c r="H14957" s="2">
        <v>30.720089999999999</v>
      </c>
      <c r="J14957" s="2">
        <v>15.488989999999999</v>
      </c>
      <c r="K14957" s="2">
        <v>3.1379260000000002</v>
      </c>
      <c r="L14957" s="2">
        <v>1.9520649999999999</v>
      </c>
    </row>
    <row r="14958" spans="1:12" x14ac:dyDescent="0.2">
      <c r="A14958" s="2">
        <v>15.48969</v>
      </c>
      <c r="B14958" s="2">
        <v>77.302800000000005</v>
      </c>
      <c r="C14958" s="2">
        <v>40.42651</v>
      </c>
      <c r="D14958" s="2">
        <v>72.311869999999999</v>
      </c>
      <c r="F14958" s="2">
        <v>15.486879999999999</v>
      </c>
      <c r="G14958" s="2">
        <v>30.796330000000001</v>
      </c>
      <c r="H14958" s="2">
        <v>30.711939999999998</v>
      </c>
      <c r="J14958" s="2">
        <v>15.48969</v>
      </c>
      <c r="K14958" s="2">
        <v>3.1488800000000001</v>
      </c>
      <c r="L14958" s="2">
        <v>1.952404</v>
      </c>
    </row>
    <row r="14959" spans="1:12" x14ac:dyDescent="0.2">
      <c r="A14959" s="2">
        <v>15.49039</v>
      </c>
      <c r="B14959" s="2">
        <v>77.250960000000006</v>
      </c>
      <c r="C14959" s="2">
        <v>40.37323</v>
      </c>
      <c r="D14959" s="2">
        <v>72.244540000000001</v>
      </c>
      <c r="F14959" s="2">
        <v>15.487579999999999</v>
      </c>
      <c r="G14959" s="2">
        <v>30.788789999999999</v>
      </c>
      <c r="H14959" s="2">
        <v>30.70317</v>
      </c>
      <c r="J14959" s="2">
        <v>15.49039</v>
      </c>
      <c r="K14959" s="2">
        <v>3.1598700000000002</v>
      </c>
      <c r="L14959" s="2">
        <v>1.9531149999999999</v>
      </c>
    </row>
    <row r="14960" spans="1:12" x14ac:dyDescent="0.2">
      <c r="A14960" s="2">
        <v>15.49109</v>
      </c>
      <c r="B14960" s="2">
        <v>77.198670000000007</v>
      </c>
      <c r="C14960" s="2">
        <v>40.320030000000003</v>
      </c>
      <c r="D14960" s="2">
        <v>72.176910000000007</v>
      </c>
      <c r="F14960" s="2">
        <v>15.488289999999999</v>
      </c>
      <c r="G14960" s="2">
        <v>30.781130000000001</v>
      </c>
      <c r="H14960" s="2">
        <v>30.694759999999999</v>
      </c>
      <c r="J14960" s="2">
        <v>15.49109</v>
      </c>
      <c r="K14960" s="2">
        <v>3.1706310000000002</v>
      </c>
      <c r="L14960" s="2">
        <v>1.9539299999999999</v>
      </c>
    </row>
    <row r="14961" spans="1:12" x14ac:dyDescent="0.2">
      <c r="A14961" s="2">
        <v>15.49179</v>
      </c>
      <c r="B14961" s="2">
        <v>77.146619999999999</v>
      </c>
      <c r="C14961" s="2">
        <v>40.267409999999998</v>
      </c>
      <c r="D14961" s="2">
        <v>72.110230000000001</v>
      </c>
      <c r="F14961" s="2">
        <v>15.488989999999999</v>
      </c>
      <c r="G14961" s="2">
        <v>30.773800000000001</v>
      </c>
      <c r="H14961" s="2">
        <v>30.686330000000002</v>
      </c>
      <c r="J14961" s="2">
        <v>15.49179</v>
      </c>
      <c r="K14961" s="2">
        <v>3.1815259999999999</v>
      </c>
      <c r="L14961" s="2">
        <v>1.954626</v>
      </c>
    </row>
    <row r="14962" spans="1:12" x14ac:dyDescent="0.2">
      <c r="A14962" s="2">
        <v>15.49249</v>
      </c>
      <c r="B14962" s="2">
        <v>77.094489999999993</v>
      </c>
      <c r="C14962" s="2">
        <v>40.21463</v>
      </c>
      <c r="D14962" s="2">
        <v>72.043610000000001</v>
      </c>
      <c r="F14962" s="2">
        <v>15.48969</v>
      </c>
      <c r="G14962" s="2">
        <v>30.76623</v>
      </c>
      <c r="H14962" s="2">
        <v>30.677849999999999</v>
      </c>
      <c r="J14962" s="2">
        <v>15.49249</v>
      </c>
      <c r="K14962" s="2">
        <v>3.1922820000000001</v>
      </c>
      <c r="L14962" s="2">
        <v>1.9553830000000001</v>
      </c>
    </row>
    <row r="14963" spans="1:12" x14ac:dyDescent="0.2">
      <c r="A14963" s="2">
        <v>15.4932</v>
      </c>
      <c r="B14963" s="2">
        <v>77.045299999999997</v>
      </c>
      <c r="C14963" s="2">
        <v>40.161560000000001</v>
      </c>
      <c r="D14963" s="2">
        <v>71.976990000000001</v>
      </c>
      <c r="F14963" s="2">
        <v>15.49039</v>
      </c>
      <c r="G14963" s="2">
        <v>30.75874</v>
      </c>
      <c r="H14963" s="2">
        <v>30.669329999999999</v>
      </c>
      <c r="J14963" s="2">
        <v>15.4932</v>
      </c>
      <c r="K14963" s="2">
        <v>3.2026880000000002</v>
      </c>
      <c r="L14963" s="2">
        <v>1.9557880000000001</v>
      </c>
    </row>
    <row r="14964" spans="1:12" x14ac:dyDescent="0.2">
      <c r="A14964" s="2">
        <v>15.4939</v>
      </c>
      <c r="B14964" s="2">
        <v>76.999769999999998</v>
      </c>
      <c r="C14964" s="2">
        <v>40.108719999999998</v>
      </c>
      <c r="D14964" s="2">
        <v>71.910489999999996</v>
      </c>
      <c r="F14964" s="2">
        <v>15.49109</v>
      </c>
      <c r="G14964" s="2">
        <v>30.750679999999999</v>
      </c>
      <c r="H14964" s="2">
        <v>30.66103</v>
      </c>
      <c r="J14964" s="2">
        <v>15.4939</v>
      </c>
      <c r="K14964" s="2">
        <v>3.2136819999999999</v>
      </c>
      <c r="L14964" s="2">
        <v>1.9568099999999999</v>
      </c>
    </row>
    <row r="14965" spans="1:12" x14ac:dyDescent="0.2">
      <c r="A14965" s="2">
        <v>15.4946</v>
      </c>
      <c r="B14965" s="2">
        <v>76.952709999999996</v>
      </c>
      <c r="C14965" s="2">
        <v>40.056130000000003</v>
      </c>
      <c r="D14965" s="2">
        <v>71.84393</v>
      </c>
      <c r="F14965" s="2">
        <v>15.49179</v>
      </c>
      <c r="G14965" s="2">
        <v>30.742760000000001</v>
      </c>
      <c r="H14965" s="2">
        <v>30.652729999999998</v>
      </c>
      <c r="J14965" s="2">
        <v>15.4946</v>
      </c>
      <c r="K14965" s="2">
        <v>3.2243499999999998</v>
      </c>
      <c r="L14965" s="2">
        <v>1.957052</v>
      </c>
    </row>
    <row r="14966" spans="1:12" x14ac:dyDescent="0.2">
      <c r="A14966" s="2">
        <v>15.4953</v>
      </c>
      <c r="B14966" s="2">
        <v>76.901610000000005</v>
      </c>
      <c r="C14966" s="2">
        <v>40.003610000000002</v>
      </c>
      <c r="D14966" s="2">
        <v>71.777699999999996</v>
      </c>
      <c r="F14966" s="2">
        <v>15.49249</v>
      </c>
      <c r="G14966" s="2">
        <v>30.734490000000001</v>
      </c>
      <c r="H14966" s="2">
        <v>30.644130000000001</v>
      </c>
      <c r="J14966" s="2">
        <v>15.4953</v>
      </c>
      <c r="K14966" s="2">
        <v>3.23529</v>
      </c>
      <c r="L14966" s="2">
        <v>1.9577690000000001</v>
      </c>
    </row>
    <row r="14967" spans="1:12" x14ac:dyDescent="0.2">
      <c r="A14967" s="2">
        <v>15.496</v>
      </c>
      <c r="B14967" s="2">
        <v>76.848179999999999</v>
      </c>
      <c r="C14967" s="2">
        <v>39.951090000000001</v>
      </c>
      <c r="D14967" s="2">
        <v>71.711579999999998</v>
      </c>
      <c r="F14967" s="2">
        <v>15.4932</v>
      </c>
      <c r="G14967" s="2">
        <v>30.7271</v>
      </c>
      <c r="H14967" s="2">
        <v>30.635429999999999</v>
      </c>
      <c r="J14967" s="2">
        <v>15.496</v>
      </c>
      <c r="K14967" s="2">
        <v>3.246416</v>
      </c>
      <c r="L14967" s="2">
        <v>1.9585950000000001</v>
      </c>
    </row>
    <row r="14968" spans="1:12" x14ac:dyDescent="0.2">
      <c r="A14968" s="2">
        <v>15.496700000000001</v>
      </c>
      <c r="B14968" s="2">
        <v>76.79401</v>
      </c>
      <c r="C14968" s="2">
        <v>39.899679999999996</v>
      </c>
      <c r="D14968" s="2">
        <v>71.645870000000002</v>
      </c>
      <c r="F14968" s="2">
        <v>15.4939</v>
      </c>
      <c r="G14968" s="2">
        <v>30.720089999999999</v>
      </c>
      <c r="H14968" s="2">
        <v>30.626760000000001</v>
      </c>
      <c r="J14968" s="2">
        <v>15.496700000000001</v>
      </c>
      <c r="K14968" s="2">
        <v>3.2573970000000001</v>
      </c>
      <c r="L14968" s="2">
        <v>1.958996</v>
      </c>
    </row>
    <row r="14969" spans="1:12" x14ac:dyDescent="0.2">
      <c r="A14969" s="2">
        <v>15.497400000000001</v>
      </c>
      <c r="B14969" s="2">
        <v>76.739490000000004</v>
      </c>
      <c r="C14969" s="2">
        <v>39.848790000000001</v>
      </c>
      <c r="D14969" s="2">
        <v>71.58</v>
      </c>
      <c r="F14969" s="2">
        <v>15.4946</v>
      </c>
      <c r="G14969" s="2">
        <v>30.711939999999998</v>
      </c>
      <c r="H14969" s="2">
        <v>30.617930000000001</v>
      </c>
      <c r="J14969" s="2">
        <v>15.497400000000001</v>
      </c>
      <c r="K14969" s="2">
        <v>3.2683749999999998</v>
      </c>
      <c r="L14969" s="2">
        <v>1.9595530000000001</v>
      </c>
    </row>
    <row r="14970" spans="1:12" x14ac:dyDescent="0.2">
      <c r="A14970" s="2">
        <v>15.498100000000001</v>
      </c>
      <c r="B14970" s="2">
        <v>76.685379999999995</v>
      </c>
      <c r="C14970" s="2">
        <v>39.797269999999997</v>
      </c>
      <c r="D14970" s="2">
        <v>71.513249999999999</v>
      </c>
      <c r="F14970" s="2">
        <v>15.4953</v>
      </c>
      <c r="G14970" s="2">
        <v>30.70317</v>
      </c>
      <c r="H14970" s="2">
        <v>30.608879999999999</v>
      </c>
      <c r="J14970" s="2">
        <v>15.498100000000001</v>
      </c>
      <c r="K14970" s="2">
        <v>3.2792469999999998</v>
      </c>
      <c r="L14970" s="2">
        <v>1.960037</v>
      </c>
    </row>
    <row r="14971" spans="1:12" x14ac:dyDescent="0.2">
      <c r="A14971" s="2">
        <v>15.498810000000001</v>
      </c>
      <c r="B14971" s="2">
        <v>76.631159999999994</v>
      </c>
      <c r="C14971" s="2">
        <v>39.746580000000002</v>
      </c>
      <c r="D14971" s="2">
        <v>71.446169999999995</v>
      </c>
      <c r="F14971" s="2">
        <v>15.496</v>
      </c>
      <c r="G14971" s="2">
        <v>30.694759999999999</v>
      </c>
      <c r="H14971" s="2">
        <v>30.599460000000001</v>
      </c>
      <c r="J14971" s="2">
        <v>15.498810000000001</v>
      </c>
      <c r="K14971" s="2">
        <v>3.2901570000000002</v>
      </c>
      <c r="L14971" s="2">
        <v>1.9600869999999999</v>
      </c>
    </row>
    <row r="14972" spans="1:12" x14ac:dyDescent="0.2">
      <c r="A14972" s="2">
        <v>15.499510000000001</v>
      </c>
      <c r="B14972" s="2">
        <v>76.576419999999999</v>
      </c>
      <c r="C14972" s="2">
        <v>39.695770000000003</v>
      </c>
      <c r="D14972" s="2">
        <v>71.379440000000002</v>
      </c>
      <c r="F14972" s="2">
        <v>15.496700000000001</v>
      </c>
      <c r="G14972" s="2">
        <v>30.686330000000002</v>
      </c>
      <c r="H14972" s="2">
        <v>30.589870000000001</v>
      </c>
      <c r="J14972" s="2">
        <v>15.499510000000001</v>
      </c>
      <c r="K14972" s="2">
        <v>3.300907</v>
      </c>
      <c r="L14972" s="2">
        <v>1.9600029999999999</v>
      </c>
    </row>
    <row r="14973" spans="1:12" x14ac:dyDescent="0.2">
      <c r="A14973" s="2">
        <v>15.500209999999999</v>
      </c>
      <c r="B14973" s="2">
        <v>76.522499999999994</v>
      </c>
      <c r="C14973" s="2">
        <v>39.644889999999997</v>
      </c>
      <c r="D14973" s="2">
        <v>71.312560000000005</v>
      </c>
      <c r="F14973" s="2">
        <v>15.497400000000001</v>
      </c>
      <c r="G14973" s="2">
        <v>30.677849999999999</v>
      </c>
      <c r="H14973" s="2">
        <v>30.5808</v>
      </c>
      <c r="J14973" s="2">
        <v>15.500209999999999</v>
      </c>
      <c r="K14973" s="2">
        <v>3.312065</v>
      </c>
      <c r="L14973" s="2">
        <v>1.960764</v>
      </c>
    </row>
    <row r="14974" spans="1:12" x14ac:dyDescent="0.2">
      <c r="A14974" s="2">
        <v>15.500909999999999</v>
      </c>
      <c r="B14974" s="2">
        <v>76.467789999999994</v>
      </c>
      <c r="C14974" s="2">
        <v>39.594589999999997</v>
      </c>
      <c r="D14974" s="2">
        <v>71.245649999999998</v>
      </c>
      <c r="F14974" s="2">
        <v>15.498100000000001</v>
      </c>
      <c r="G14974" s="2">
        <v>30.669329999999999</v>
      </c>
      <c r="H14974" s="2">
        <v>30.57131</v>
      </c>
      <c r="J14974" s="2">
        <v>15.500909999999999</v>
      </c>
      <c r="K14974" s="2">
        <v>3.3228610000000001</v>
      </c>
      <c r="L14974" s="2">
        <v>1.961176</v>
      </c>
    </row>
    <row r="14975" spans="1:12" x14ac:dyDescent="0.2">
      <c r="A14975" s="2">
        <v>15.501609999999999</v>
      </c>
      <c r="B14975" s="2">
        <v>76.413160000000005</v>
      </c>
      <c r="C14975" s="2">
        <v>39.543129999999998</v>
      </c>
      <c r="D14975" s="2">
        <v>71.1785</v>
      </c>
      <c r="F14975" s="2">
        <v>15.498810000000001</v>
      </c>
      <c r="G14975" s="2">
        <v>30.66103</v>
      </c>
      <c r="H14975" s="2">
        <v>30.561419999999998</v>
      </c>
      <c r="J14975" s="2">
        <v>15.501609999999999</v>
      </c>
      <c r="K14975" s="2">
        <v>3.3341750000000001</v>
      </c>
      <c r="L14975" s="2">
        <v>1.961687</v>
      </c>
    </row>
    <row r="14976" spans="1:12" x14ac:dyDescent="0.2">
      <c r="A14976" s="2">
        <v>15.50231</v>
      </c>
      <c r="B14976" s="2">
        <v>76.35866</v>
      </c>
      <c r="C14976" s="2">
        <v>39.492049999999999</v>
      </c>
      <c r="D14976" s="2">
        <v>71.111009999999993</v>
      </c>
      <c r="F14976" s="2">
        <v>15.499510000000001</v>
      </c>
      <c r="G14976" s="2">
        <v>30.652729999999998</v>
      </c>
      <c r="H14976" s="2">
        <v>30.550519999999999</v>
      </c>
      <c r="J14976" s="2">
        <v>15.50231</v>
      </c>
      <c r="K14976" s="2">
        <v>3.345907</v>
      </c>
      <c r="L14976" s="2">
        <v>1.9628049999999999</v>
      </c>
    </row>
    <row r="14977" spans="1:12" x14ac:dyDescent="0.2">
      <c r="A14977" s="2">
        <v>15.50301</v>
      </c>
      <c r="B14977" s="2">
        <v>76.304199999999994</v>
      </c>
      <c r="C14977" s="2">
        <v>39.441980000000001</v>
      </c>
      <c r="D14977" s="2">
        <v>71.043170000000003</v>
      </c>
      <c r="F14977" s="2">
        <v>15.500209999999999</v>
      </c>
      <c r="G14977" s="2">
        <v>30.644130000000001</v>
      </c>
      <c r="H14977" s="2">
        <v>30.540050000000001</v>
      </c>
      <c r="J14977" s="2">
        <v>15.50301</v>
      </c>
      <c r="K14977" s="2">
        <v>3.3576350000000001</v>
      </c>
      <c r="L14977" s="2">
        <v>1.9638709999999999</v>
      </c>
    </row>
    <row r="14978" spans="1:12" x14ac:dyDescent="0.2">
      <c r="A14978" s="2">
        <v>15.50372</v>
      </c>
      <c r="B14978" s="2">
        <v>76.250159999999994</v>
      </c>
      <c r="C14978" s="2">
        <v>39.391770000000001</v>
      </c>
      <c r="D14978" s="2">
        <v>70.975560000000002</v>
      </c>
      <c r="F14978" s="2">
        <v>15.500909999999999</v>
      </c>
      <c r="G14978" s="2">
        <v>30.635429999999999</v>
      </c>
      <c r="H14978" s="2">
        <v>30.529610000000002</v>
      </c>
      <c r="J14978" s="2">
        <v>15.50372</v>
      </c>
      <c r="K14978" s="2">
        <v>3.3687740000000002</v>
      </c>
      <c r="L14978" s="2">
        <v>1.9647539999999999</v>
      </c>
    </row>
    <row r="14979" spans="1:12" x14ac:dyDescent="0.2">
      <c r="A14979" s="2">
        <v>15.50442</v>
      </c>
      <c r="B14979" s="2">
        <v>76.196150000000003</v>
      </c>
      <c r="C14979" s="2">
        <v>39.341799999999999</v>
      </c>
      <c r="D14979" s="2">
        <v>70.908450000000002</v>
      </c>
      <c r="F14979" s="2">
        <v>15.501609999999999</v>
      </c>
      <c r="G14979" s="2">
        <v>30.626760000000001</v>
      </c>
      <c r="H14979" s="2">
        <v>30.51878</v>
      </c>
      <c r="J14979" s="2">
        <v>15.50442</v>
      </c>
      <c r="K14979" s="2">
        <v>3.380131</v>
      </c>
      <c r="L14979" s="2">
        <v>1.9656750000000001</v>
      </c>
    </row>
    <row r="14980" spans="1:12" x14ac:dyDescent="0.2">
      <c r="A14980" s="2">
        <v>15.50512</v>
      </c>
      <c r="B14980" s="2">
        <v>76.141530000000003</v>
      </c>
      <c r="C14980" s="2">
        <v>39.291530000000002</v>
      </c>
      <c r="D14980" s="2">
        <v>70.841980000000007</v>
      </c>
      <c r="F14980" s="2">
        <v>15.50231</v>
      </c>
      <c r="G14980" s="2">
        <v>30.617930000000001</v>
      </c>
      <c r="H14980" s="2">
        <v>30.50797</v>
      </c>
      <c r="J14980" s="2">
        <v>15.50512</v>
      </c>
      <c r="K14980" s="2">
        <v>3.3911129999999998</v>
      </c>
      <c r="L14980" s="2">
        <v>1.966183</v>
      </c>
    </row>
    <row r="14981" spans="1:12" x14ac:dyDescent="0.2">
      <c r="A14981" s="2">
        <v>15.50582</v>
      </c>
      <c r="B14981" s="2">
        <v>76.087010000000006</v>
      </c>
      <c r="C14981" s="2">
        <v>39.241869999999999</v>
      </c>
      <c r="D14981" s="2">
        <v>70.779619999999994</v>
      </c>
      <c r="F14981" s="2">
        <v>15.50301</v>
      </c>
      <c r="G14981" s="2">
        <v>30.608879999999999</v>
      </c>
      <c r="H14981" s="2">
        <v>30.496949999999998</v>
      </c>
      <c r="J14981" s="2">
        <v>15.50582</v>
      </c>
      <c r="K14981" s="2">
        <v>3.4018920000000001</v>
      </c>
      <c r="L14981" s="2">
        <v>1.9663580000000001</v>
      </c>
    </row>
    <row r="14982" spans="1:12" x14ac:dyDescent="0.2">
      <c r="A14982" s="2">
        <v>15.50652</v>
      </c>
      <c r="B14982" s="2">
        <v>76.032740000000004</v>
      </c>
      <c r="C14982" s="2">
        <v>39.19247</v>
      </c>
      <c r="D14982" s="2">
        <v>70.720429999999993</v>
      </c>
      <c r="F14982" s="2">
        <v>15.50372</v>
      </c>
      <c r="G14982" s="2">
        <v>30.599460000000001</v>
      </c>
      <c r="H14982" s="2">
        <v>30.485890000000001</v>
      </c>
      <c r="J14982" s="2">
        <v>15.50652</v>
      </c>
      <c r="K14982" s="2">
        <v>3.413116</v>
      </c>
      <c r="L14982" s="2">
        <v>1.9663889999999999</v>
      </c>
    </row>
    <row r="14983" spans="1:12" x14ac:dyDescent="0.2">
      <c r="A14983" s="2">
        <v>15.50722</v>
      </c>
      <c r="B14983" s="2">
        <v>75.977130000000002</v>
      </c>
      <c r="C14983" s="2">
        <v>39.142949999999999</v>
      </c>
      <c r="D14983" s="2">
        <v>70.658199999999994</v>
      </c>
      <c r="F14983" s="2">
        <v>15.50442</v>
      </c>
      <c r="G14983" s="2">
        <v>30.589870000000001</v>
      </c>
      <c r="H14983" s="2">
        <v>30.47532</v>
      </c>
      <c r="J14983" s="2">
        <v>15.50722</v>
      </c>
      <c r="K14983" s="2">
        <v>3.424194</v>
      </c>
      <c r="L14983" s="2">
        <v>1.9676229999999999</v>
      </c>
    </row>
    <row r="14984" spans="1:12" x14ac:dyDescent="0.2">
      <c r="A14984" s="2">
        <v>15.50792</v>
      </c>
      <c r="B14984" s="2">
        <v>75.922399999999996</v>
      </c>
      <c r="C14984" s="2">
        <v>39.093739999999997</v>
      </c>
      <c r="D14984" s="2">
        <v>70.592759999999998</v>
      </c>
      <c r="F14984" s="2">
        <v>15.50512</v>
      </c>
      <c r="G14984" s="2">
        <v>30.5808</v>
      </c>
      <c r="H14984" s="2">
        <v>30.46491</v>
      </c>
      <c r="J14984" s="2">
        <v>15.50792</v>
      </c>
      <c r="K14984" s="2">
        <v>3.4351820000000002</v>
      </c>
      <c r="L14984" s="2">
        <v>1.9682409999999999</v>
      </c>
    </row>
    <row r="14985" spans="1:12" x14ac:dyDescent="0.2">
      <c r="A14985" s="2">
        <v>15.50863</v>
      </c>
      <c r="B14985" s="2">
        <v>75.86721</v>
      </c>
      <c r="C14985" s="2">
        <v>39.043509999999998</v>
      </c>
      <c r="D14985" s="2">
        <v>70.526579999999996</v>
      </c>
      <c r="F14985" s="2">
        <v>15.50582</v>
      </c>
      <c r="G14985" s="2">
        <v>30.57131</v>
      </c>
      <c r="H14985" s="2">
        <v>30.454370000000001</v>
      </c>
      <c r="J14985" s="2">
        <v>15.50863</v>
      </c>
      <c r="K14985" s="2">
        <v>3.4466019999999999</v>
      </c>
      <c r="L14985" s="2">
        <v>1.968683</v>
      </c>
    </row>
    <row r="14986" spans="1:12" x14ac:dyDescent="0.2">
      <c r="A14986" s="2">
        <v>15.50933</v>
      </c>
      <c r="B14986" s="2">
        <v>75.812309999999997</v>
      </c>
      <c r="C14986" s="2">
        <v>38.992870000000003</v>
      </c>
      <c r="D14986" s="2">
        <v>70.459850000000003</v>
      </c>
      <c r="F14986" s="2">
        <v>15.50652</v>
      </c>
      <c r="G14986" s="2">
        <v>30.561419999999998</v>
      </c>
      <c r="H14986" s="2">
        <v>30.44323</v>
      </c>
      <c r="J14986" s="2">
        <v>15.50933</v>
      </c>
      <c r="K14986" s="2">
        <v>3.457373</v>
      </c>
      <c r="L14986" s="2">
        <v>1.9694499999999999</v>
      </c>
    </row>
    <row r="14987" spans="1:12" x14ac:dyDescent="0.2">
      <c r="A14987" s="2">
        <v>15.51003</v>
      </c>
      <c r="B14987" s="2">
        <v>75.756910000000005</v>
      </c>
      <c r="C14987" s="2">
        <v>38.942839999999997</v>
      </c>
      <c r="D14987" s="2">
        <v>70.392719999999997</v>
      </c>
      <c r="F14987" s="2">
        <v>15.50722</v>
      </c>
      <c r="G14987" s="2">
        <v>30.550519999999999</v>
      </c>
      <c r="H14987" s="2">
        <v>30.432009999999998</v>
      </c>
      <c r="J14987" s="2">
        <v>15.51003</v>
      </c>
      <c r="K14987" s="2">
        <v>3.4686279999999998</v>
      </c>
      <c r="L14987" s="2">
        <v>1.9706440000000001</v>
      </c>
    </row>
    <row r="14988" spans="1:12" x14ac:dyDescent="0.2">
      <c r="A14988" s="2">
        <v>15.510730000000001</v>
      </c>
      <c r="B14988" s="2">
        <v>75.701679999999996</v>
      </c>
      <c r="C14988" s="2">
        <v>38.892510000000001</v>
      </c>
      <c r="D14988" s="2">
        <v>70.326049999999995</v>
      </c>
      <c r="F14988" s="2">
        <v>15.50792</v>
      </c>
      <c r="G14988" s="2">
        <v>30.540050000000001</v>
      </c>
      <c r="H14988" s="2">
        <v>30.420459999999999</v>
      </c>
      <c r="J14988" s="2">
        <v>15.510730000000001</v>
      </c>
      <c r="K14988" s="2">
        <v>3.4800659999999999</v>
      </c>
      <c r="L14988" s="2">
        <v>1.9711129999999999</v>
      </c>
    </row>
    <row r="14989" spans="1:12" x14ac:dyDescent="0.2">
      <c r="A14989" s="2">
        <v>15.511430000000001</v>
      </c>
      <c r="B14989" s="2">
        <v>75.646519999999995</v>
      </c>
      <c r="C14989" s="2">
        <v>38.842869999999998</v>
      </c>
      <c r="D14989" s="2">
        <v>70.259169999999997</v>
      </c>
      <c r="F14989" s="2">
        <v>15.50863</v>
      </c>
      <c r="G14989" s="2">
        <v>30.529610000000002</v>
      </c>
      <c r="H14989" s="2">
        <v>30.408770000000001</v>
      </c>
      <c r="J14989" s="2">
        <v>15.511430000000001</v>
      </c>
      <c r="K14989" s="2">
        <v>3.4918749999999998</v>
      </c>
      <c r="L14989" s="2">
        <v>1.9715940000000001</v>
      </c>
    </row>
    <row r="14990" spans="1:12" x14ac:dyDescent="0.2">
      <c r="A14990" s="2">
        <v>15.512130000000001</v>
      </c>
      <c r="B14990" s="2">
        <v>75.590519999999998</v>
      </c>
      <c r="C14990" s="2">
        <v>38.79786</v>
      </c>
      <c r="D14990" s="2">
        <v>70.191760000000002</v>
      </c>
      <c r="F14990" s="2">
        <v>15.50933</v>
      </c>
      <c r="G14990" s="2">
        <v>30.51878</v>
      </c>
      <c r="H14990" s="2">
        <v>30.39678</v>
      </c>
      <c r="J14990" s="2">
        <v>15.512130000000001</v>
      </c>
      <c r="K14990" s="2">
        <v>3.5036849999999999</v>
      </c>
      <c r="L14990" s="2">
        <v>1.971903</v>
      </c>
    </row>
    <row r="14991" spans="1:12" x14ac:dyDescent="0.2">
      <c r="A14991" s="2">
        <v>15.512829999999999</v>
      </c>
      <c r="B14991" s="2">
        <v>75.533789999999996</v>
      </c>
      <c r="C14991" s="2">
        <v>38.753720000000001</v>
      </c>
      <c r="D14991" s="2">
        <v>70.125110000000006</v>
      </c>
      <c r="F14991" s="2">
        <v>15.51003</v>
      </c>
      <c r="G14991" s="2">
        <v>30.50797</v>
      </c>
      <c r="H14991" s="2">
        <v>30.384640000000001</v>
      </c>
      <c r="J14991" s="2">
        <v>15.512829999999999</v>
      </c>
      <c r="K14991" s="2">
        <v>3.5152510000000001</v>
      </c>
      <c r="L14991" s="2">
        <v>1.9724539999999999</v>
      </c>
    </row>
    <row r="14992" spans="1:12" x14ac:dyDescent="0.2">
      <c r="A14992" s="2">
        <v>15.513540000000001</v>
      </c>
      <c r="B14992" s="2">
        <v>75.47739</v>
      </c>
      <c r="C14992" s="2">
        <v>38.707230000000003</v>
      </c>
      <c r="D14992" s="2">
        <v>70.058170000000004</v>
      </c>
      <c r="F14992" s="2">
        <v>15.510730000000001</v>
      </c>
      <c r="G14992" s="2">
        <v>30.496949999999998</v>
      </c>
      <c r="H14992" s="2">
        <v>30.373090000000001</v>
      </c>
      <c r="J14992" s="2">
        <v>15.513540000000001</v>
      </c>
      <c r="K14992" s="2">
        <v>3.5266190000000002</v>
      </c>
      <c r="L14992" s="2">
        <v>1.972969</v>
      </c>
    </row>
    <row r="14993" spans="1:12" x14ac:dyDescent="0.2">
      <c r="A14993" s="2">
        <v>15.514239999999999</v>
      </c>
      <c r="B14993" s="2">
        <v>75.420950000000005</v>
      </c>
      <c r="C14993" s="2">
        <v>38.658760000000001</v>
      </c>
      <c r="D14993" s="2">
        <v>69.990679999999998</v>
      </c>
      <c r="F14993" s="2">
        <v>15.511430000000001</v>
      </c>
      <c r="G14993" s="2">
        <v>30.485890000000001</v>
      </c>
      <c r="H14993" s="2">
        <v>30.362020000000001</v>
      </c>
      <c r="J14993" s="2">
        <v>15.514239999999999</v>
      </c>
      <c r="K14993" s="2">
        <v>3.5384500000000001</v>
      </c>
      <c r="L14993" s="2">
        <v>1.973392</v>
      </c>
    </row>
    <row r="14994" spans="1:12" x14ac:dyDescent="0.2">
      <c r="A14994" s="2">
        <v>15.514939999999999</v>
      </c>
      <c r="B14994" s="2">
        <v>75.364559999999997</v>
      </c>
      <c r="C14994" s="2">
        <v>38.609740000000002</v>
      </c>
      <c r="D14994" s="2">
        <v>69.922709999999995</v>
      </c>
      <c r="F14994" s="2">
        <v>15.512130000000001</v>
      </c>
      <c r="G14994" s="2">
        <v>30.47532</v>
      </c>
      <c r="H14994" s="2">
        <v>30.350370000000002</v>
      </c>
      <c r="J14994" s="2">
        <v>15.514939999999999</v>
      </c>
      <c r="K14994" s="2">
        <v>3.5514329999999998</v>
      </c>
      <c r="L14994" s="2">
        <v>1.973368</v>
      </c>
    </row>
    <row r="14995" spans="1:12" x14ac:dyDescent="0.2">
      <c r="A14995" s="2">
        <v>15.515639999999999</v>
      </c>
      <c r="B14995" s="2">
        <v>75.308229999999995</v>
      </c>
      <c r="C14995" s="2">
        <v>38.560699999999997</v>
      </c>
      <c r="D14995" s="2">
        <v>69.855879999999999</v>
      </c>
      <c r="F14995" s="2">
        <v>15.512829999999999</v>
      </c>
      <c r="G14995" s="2">
        <v>30.46491</v>
      </c>
      <c r="H14995" s="2">
        <v>30.33869</v>
      </c>
      <c r="J14995" s="2">
        <v>15.515639999999999</v>
      </c>
      <c r="K14995" s="2">
        <v>3.563272</v>
      </c>
      <c r="L14995" s="2">
        <v>1.9742470000000001</v>
      </c>
    </row>
    <row r="14996" spans="1:12" x14ac:dyDescent="0.2">
      <c r="A14996" s="2">
        <v>15.51634</v>
      </c>
      <c r="B14996" s="2">
        <v>75.251689999999996</v>
      </c>
      <c r="C14996" s="2">
        <v>38.511960000000002</v>
      </c>
      <c r="D14996" s="2">
        <v>69.788669999999996</v>
      </c>
      <c r="F14996" s="2">
        <v>15.513540000000001</v>
      </c>
      <c r="G14996" s="2">
        <v>30.454370000000001</v>
      </c>
      <c r="H14996" s="2">
        <v>30.327110000000001</v>
      </c>
      <c r="J14996" s="2">
        <v>15.51634</v>
      </c>
      <c r="K14996" s="2">
        <v>3.5747239999999998</v>
      </c>
      <c r="L14996" s="2">
        <v>1.974432</v>
      </c>
    </row>
    <row r="14997" spans="1:12" x14ac:dyDescent="0.2">
      <c r="A14997" s="2">
        <v>15.51704</v>
      </c>
      <c r="B14997" s="2">
        <v>75.19408</v>
      </c>
      <c r="C14997" s="2">
        <v>38.462769999999999</v>
      </c>
      <c r="D14997" s="2">
        <v>69.721530000000001</v>
      </c>
      <c r="F14997" s="2">
        <v>15.514239999999999</v>
      </c>
      <c r="G14997" s="2">
        <v>30.44323</v>
      </c>
      <c r="H14997" s="2">
        <v>30.315930000000002</v>
      </c>
      <c r="J14997" s="2">
        <v>15.51704</v>
      </c>
      <c r="K14997" s="2">
        <v>3.5863170000000002</v>
      </c>
      <c r="L14997" s="2">
        <v>1.974726</v>
      </c>
    </row>
    <row r="14998" spans="1:12" x14ac:dyDescent="0.2">
      <c r="A14998" s="2">
        <v>15.51774</v>
      </c>
      <c r="B14998" s="2">
        <v>75.136529999999993</v>
      </c>
      <c r="C14998" s="2">
        <v>38.4133</v>
      </c>
      <c r="D14998" s="2">
        <v>69.654079999999993</v>
      </c>
      <c r="F14998" s="2">
        <v>15.514939999999999</v>
      </c>
      <c r="G14998" s="2">
        <v>30.432009999999998</v>
      </c>
      <c r="H14998" s="2">
        <v>30.30491</v>
      </c>
      <c r="J14998" s="2">
        <v>15.51774</v>
      </c>
      <c r="K14998" s="2">
        <v>3.5978370000000002</v>
      </c>
      <c r="L14998" s="2">
        <v>1.9749030000000001</v>
      </c>
    </row>
    <row r="14999" spans="1:12" x14ac:dyDescent="0.2">
      <c r="A14999" s="2">
        <v>15.51844</v>
      </c>
      <c r="B14999" s="2">
        <v>75.079030000000003</v>
      </c>
      <c r="C14999" s="2">
        <v>38.364510000000003</v>
      </c>
      <c r="D14999" s="2">
        <v>69.587040000000002</v>
      </c>
      <c r="F14999" s="2">
        <v>15.515639999999999</v>
      </c>
      <c r="G14999" s="2">
        <v>30.420459999999999</v>
      </c>
      <c r="H14999" s="2">
        <v>30.293150000000001</v>
      </c>
      <c r="J14999" s="2">
        <v>15.51844</v>
      </c>
      <c r="K14999" s="2">
        <v>3.6099009999999998</v>
      </c>
      <c r="L14999" s="2">
        <v>1.974817</v>
      </c>
    </row>
    <row r="15000" spans="1:12" x14ac:dyDescent="0.2">
      <c r="A15000" s="2">
        <v>15.51915</v>
      </c>
      <c r="B15000" s="2">
        <v>75.020939999999996</v>
      </c>
      <c r="C15000" s="2">
        <v>38.31588</v>
      </c>
      <c r="D15000" s="2">
        <v>69.518810000000002</v>
      </c>
      <c r="F15000" s="2">
        <v>15.51634</v>
      </c>
      <c r="G15000" s="2">
        <v>30.408770000000001</v>
      </c>
      <c r="H15000" s="2">
        <v>30.281279999999999</v>
      </c>
      <c r="J15000" s="2">
        <v>15.51915</v>
      </c>
      <c r="K15000" s="2">
        <v>3.6219420000000002</v>
      </c>
      <c r="L15000" s="2">
        <v>1.9752810000000001</v>
      </c>
    </row>
    <row r="15001" spans="1:12" x14ac:dyDescent="0.2">
      <c r="A15001" s="2">
        <v>15.51985</v>
      </c>
      <c r="B15001" s="2">
        <v>74.962890000000002</v>
      </c>
      <c r="C15001" s="2">
        <v>38.266930000000002</v>
      </c>
      <c r="D15001" s="2">
        <v>69.450879999999998</v>
      </c>
      <c r="F15001" s="2">
        <v>15.51704</v>
      </c>
      <c r="G15001" s="2">
        <v>30.39678</v>
      </c>
      <c r="H15001" s="2">
        <v>30.269850000000002</v>
      </c>
      <c r="J15001" s="2">
        <v>15.51985</v>
      </c>
      <c r="K15001" s="2">
        <v>3.6344620000000001</v>
      </c>
      <c r="L15001" s="2">
        <v>1.976145</v>
      </c>
    </row>
    <row r="15002" spans="1:12" x14ac:dyDescent="0.2">
      <c r="A15002" s="2">
        <v>15.52055</v>
      </c>
      <c r="B15002" s="2">
        <v>74.905050000000003</v>
      </c>
      <c r="C15002" s="2">
        <v>38.218170000000001</v>
      </c>
      <c r="D15002" s="2">
        <v>69.382490000000004</v>
      </c>
      <c r="F15002" s="2">
        <v>15.51774</v>
      </c>
      <c r="G15002" s="2">
        <v>30.384640000000001</v>
      </c>
      <c r="H15002" s="2">
        <v>30.257580000000001</v>
      </c>
      <c r="J15002" s="2">
        <v>15.52055</v>
      </c>
      <c r="K15002" s="2">
        <v>3.6460379999999999</v>
      </c>
      <c r="L15002" s="2">
        <v>1.9761489999999999</v>
      </c>
    </row>
    <row r="15003" spans="1:12" x14ac:dyDescent="0.2">
      <c r="A15003" s="2">
        <v>15.52125</v>
      </c>
      <c r="B15003" s="2">
        <v>74.846810000000005</v>
      </c>
      <c r="C15003" s="2">
        <v>38.169420000000002</v>
      </c>
      <c r="D15003" s="2">
        <v>69.314189999999996</v>
      </c>
      <c r="F15003" s="2">
        <v>15.51844</v>
      </c>
      <c r="G15003" s="2">
        <v>30.373090000000001</v>
      </c>
      <c r="H15003" s="2">
        <v>30.245059999999999</v>
      </c>
      <c r="J15003" s="2">
        <v>15.52125</v>
      </c>
      <c r="K15003" s="2">
        <v>3.6576650000000002</v>
      </c>
      <c r="L15003" s="2">
        <v>1.9764060000000001</v>
      </c>
    </row>
    <row r="15004" spans="1:12" x14ac:dyDescent="0.2">
      <c r="A15004" s="2">
        <v>15.52195</v>
      </c>
      <c r="B15004" s="2">
        <v>74.788380000000004</v>
      </c>
      <c r="C15004" s="2">
        <v>38.121070000000003</v>
      </c>
      <c r="D15004" s="2">
        <v>69.245829999999998</v>
      </c>
      <c r="F15004" s="2">
        <v>15.51915</v>
      </c>
      <c r="G15004" s="2">
        <v>30.362020000000001</v>
      </c>
      <c r="H15004" s="2">
        <v>30.233260000000001</v>
      </c>
      <c r="J15004" s="2">
        <v>15.52195</v>
      </c>
      <c r="K15004" s="2">
        <v>3.6696810000000002</v>
      </c>
      <c r="L15004" s="2">
        <v>1.976904</v>
      </c>
    </row>
    <row r="15005" spans="1:12" x14ac:dyDescent="0.2">
      <c r="A15005" s="2">
        <v>15.522650000000001</v>
      </c>
      <c r="B15005" s="2">
        <v>74.729780000000005</v>
      </c>
      <c r="C15005" s="2">
        <v>38.073189999999997</v>
      </c>
      <c r="D15005" s="2">
        <v>69.177199999999999</v>
      </c>
      <c r="F15005" s="2">
        <v>15.51985</v>
      </c>
      <c r="G15005" s="2">
        <v>30.350370000000002</v>
      </c>
      <c r="H15005" s="2">
        <v>30.221250000000001</v>
      </c>
      <c r="J15005" s="2">
        <v>15.522650000000001</v>
      </c>
      <c r="K15005" s="2">
        <v>3.681368</v>
      </c>
      <c r="L15005" s="2">
        <v>1.977562</v>
      </c>
    </row>
    <row r="15006" spans="1:12" x14ac:dyDescent="0.2">
      <c r="A15006" s="2">
        <v>15.523350000000001</v>
      </c>
      <c r="B15006" s="2">
        <v>74.671970000000002</v>
      </c>
      <c r="C15006" s="2">
        <v>38.025080000000003</v>
      </c>
      <c r="D15006" s="2">
        <v>69.108149999999995</v>
      </c>
      <c r="F15006" s="2">
        <v>15.52055</v>
      </c>
      <c r="G15006" s="2">
        <v>30.33869</v>
      </c>
      <c r="H15006" s="2">
        <v>30.209009999999999</v>
      </c>
      <c r="J15006" s="2">
        <v>15.523350000000001</v>
      </c>
      <c r="K15006" s="2">
        <v>3.6941760000000001</v>
      </c>
      <c r="L15006" s="2">
        <v>1.9783710000000001</v>
      </c>
    </row>
    <row r="15007" spans="1:12" x14ac:dyDescent="0.2">
      <c r="A15007" s="2">
        <v>15.52406</v>
      </c>
      <c r="B15007" s="2">
        <v>74.61439</v>
      </c>
      <c r="C15007" s="2">
        <v>37.977020000000003</v>
      </c>
      <c r="D15007" s="2">
        <v>69.039990000000003</v>
      </c>
      <c r="F15007" s="2">
        <v>15.52125</v>
      </c>
      <c r="G15007" s="2">
        <v>30.327110000000001</v>
      </c>
      <c r="H15007" s="2">
        <v>30.19585</v>
      </c>
      <c r="J15007" s="2">
        <v>15.52406</v>
      </c>
      <c r="K15007" s="2">
        <v>3.7064970000000002</v>
      </c>
      <c r="L15007" s="2">
        <v>1.978424</v>
      </c>
    </row>
    <row r="15008" spans="1:12" x14ac:dyDescent="0.2">
      <c r="A15008" s="2">
        <v>15.524760000000001</v>
      </c>
      <c r="B15008" s="2">
        <v>74.556389999999993</v>
      </c>
      <c r="C15008" s="2">
        <v>37.928719999999998</v>
      </c>
      <c r="D15008" s="2">
        <v>68.972319999999996</v>
      </c>
      <c r="F15008" s="2">
        <v>15.52195</v>
      </c>
      <c r="G15008" s="2">
        <v>30.315930000000002</v>
      </c>
      <c r="H15008" s="2">
        <v>30.18336</v>
      </c>
      <c r="J15008" s="2">
        <v>15.524760000000001</v>
      </c>
      <c r="K15008" s="2">
        <v>3.7181890000000002</v>
      </c>
      <c r="L15008" s="2">
        <v>1.979519</v>
      </c>
    </row>
    <row r="15009" spans="1:12" x14ac:dyDescent="0.2">
      <c r="A15009" s="2">
        <v>15.525460000000001</v>
      </c>
      <c r="B15009" s="2">
        <v>74.498469999999998</v>
      </c>
      <c r="C15009" s="2">
        <v>37.879750000000001</v>
      </c>
      <c r="D15009" s="2">
        <v>68.903549999999996</v>
      </c>
      <c r="F15009" s="2">
        <v>15.522650000000001</v>
      </c>
      <c r="G15009" s="2">
        <v>30.30491</v>
      </c>
      <c r="H15009" s="2">
        <v>30.170919999999999</v>
      </c>
      <c r="J15009" s="2">
        <v>15.525460000000001</v>
      </c>
      <c r="K15009" s="2">
        <v>3.730337</v>
      </c>
      <c r="L15009" s="2">
        <v>1.980186</v>
      </c>
    </row>
    <row r="15010" spans="1:12" x14ac:dyDescent="0.2">
      <c r="A15010" s="2">
        <v>15.526160000000001</v>
      </c>
      <c r="B15010" s="2">
        <v>74.440470000000005</v>
      </c>
      <c r="C15010" s="2">
        <v>37.831319999999998</v>
      </c>
      <c r="D15010" s="2">
        <v>68.834460000000007</v>
      </c>
      <c r="F15010" s="2">
        <v>15.523350000000001</v>
      </c>
      <c r="G15010" s="2">
        <v>30.293150000000001</v>
      </c>
      <c r="H15010" s="2">
        <v>30.158519999999999</v>
      </c>
      <c r="J15010" s="2">
        <v>15.526160000000001</v>
      </c>
      <c r="K15010" s="2">
        <v>3.7424909999999998</v>
      </c>
      <c r="L15010" s="2">
        <v>1.980612</v>
      </c>
    </row>
    <row r="15011" spans="1:12" x14ac:dyDescent="0.2">
      <c r="A15011" s="2">
        <v>15.526859999999999</v>
      </c>
      <c r="B15011" s="2">
        <v>74.382140000000007</v>
      </c>
      <c r="C15011" s="2">
        <v>37.782679999999999</v>
      </c>
      <c r="D15011" s="2">
        <v>68.765870000000007</v>
      </c>
      <c r="F15011" s="2">
        <v>15.52406</v>
      </c>
      <c r="G15011" s="2">
        <v>30.281279999999999</v>
      </c>
      <c r="H15011" s="2">
        <v>30.146249999999998</v>
      </c>
      <c r="J15011" s="2">
        <v>15.526859999999999</v>
      </c>
      <c r="K15011" s="2">
        <v>3.7543139999999999</v>
      </c>
      <c r="L15011" s="2">
        <v>1.9806919999999999</v>
      </c>
    </row>
    <row r="15012" spans="1:12" x14ac:dyDescent="0.2">
      <c r="A15012" s="2">
        <v>15.527559999999999</v>
      </c>
      <c r="B15012" s="2">
        <v>74.323849999999993</v>
      </c>
      <c r="C15012" s="2">
        <v>37.73395</v>
      </c>
      <c r="D15012" s="2">
        <v>68.697909999999993</v>
      </c>
      <c r="F15012" s="2">
        <v>15.524760000000001</v>
      </c>
      <c r="G15012" s="2">
        <v>30.269850000000002</v>
      </c>
      <c r="H15012" s="2">
        <v>30.133389999999999</v>
      </c>
      <c r="J15012" s="2">
        <v>15.527559999999999</v>
      </c>
      <c r="K15012" s="2">
        <v>3.766886</v>
      </c>
      <c r="L15012" s="2">
        <v>1.9808520000000001</v>
      </c>
    </row>
    <row r="15013" spans="1:12" x14ac:dyDescent="0.2">
      <c r="A15013" s="2">
        <v>15.52826</v>
      </c>
      <c r="B15013" s="2">
        <v>74.265540000000001</v>
      </c>
      <c r="C15013" s="2">
        <v>37.685360000000003</v>
      </c>
      <c r="D15013" s="2">
        <v>68.628540000000001</v>
      </c>
      <c r="F15013" s="2">
        <v>15.525460000000001</v>
      </c>
      <c r="G15013" s="2">
        <v>30.257580000000001</v>
      </c>
      <c r="H15013" s="2">
        <v>30.12041</v>
      </c>
      <c r="J15013" s="2">
        <v>15.52826</v>
      </c>
      <c r="K15013" s="2">
        <v>3.7791990000000002</v>
      </c>
      <c r="L15013" s="2">
        <v>1.981236</v>
      </c>
    </row>
    <row r="15014" spans="1:12" x14ac:dyDescent="0.2">
      <c r="A15014" s="2">
        <v>15.528969999999999</v>
      </c>
      <c r="B15014" s="2">
        <v>74.206779999999995</v>
      </c>
      <c r="C15014" s="2">
        <v>37.636710000000001</v>
      </c>
      <c r="D15014" s="2">
        <v>68.558809999999994</v>
      </c>
      <c r="F15014" s="2">
        <v>15.526160000000001</v>
      </c>
      <c r="G15014" s="2">
        <v>30.245059999999999</v>
      </c>
      <c r="H15014" s="2">
        <v>30.107189999999999</v>
      </c>
      <c r="J15014" s="2">
        <v>15.528969999999999</v>
      </c>
      <c r="K15014" s="2">
        <v>3.7911410000000001</v>
      </c>
      <c r="L15014" s="2">
        <v>1.9814259999999999</v>
      </c>
    </row>
    <row r="15015" spans="1:12" x14ac:dyDescent="0.2">
      <c r="A15015" s="2">
        <v>15.529669999999999</v>
      </c>
      <c r="B15015" s="2">
        <v>74.148719999999997</v>
      </c>
      <c r="C15015" s="2">
        <v>37.588419999999999</v>
      </c>
      <c r="D15015" s="2">
        <v>68.489720000000005</v>
      </c>
      <c r="F15015" s="2">
        <v>15.526859999999999</v>
      </c>
      <c r="G15015" s="2">
        <v>30.233260000000001</v>
      </c>
      <c r="H15015" s="2">
        <v>30.093769999999999</v>
      </c>
      <c r="J15015" s="2">
        <v>15.529669999999999</v>
      </c>
      <c r="K15015" s="2">
        <v>3.803722</v>
      </c>
      <c r="L15015" s="2">
        <v>1.9819830000000001</v>
      </c>
    </row>
    <row r="15016" spans="1:12" x14ac:dyDescent="0.2">
      <c r="A15016" s="2">
        <v>15.53037</v>
      </c>
      <c r="B15016" s="2">
        <v>74.090260000000001</v>
      </c>
      <c r="C15016" s="2">
        <v>37.540260000000004</v>
      </c>
      <c r="D15016" s="2">
        <v>68.420550000000006</v>
      </c>
      <c r="F15016" s="2">
        <v>15.527559999999999</v>
      </c>
      <c r="G15016" s="2">
        <v>30.221250000000001</v>
      </c>
      <c r="H15016" s="2">
        <v>30.080400000000001</v>
      </c>
      <c r="J15016" s="2">
        <v>15.53037</v>
      </c>
      <c r="K15016" s="2">
        <v>3.8157519999999998</v>
      </c>
      <c r="L15016" s="2">
        <v>1.9824029999999999</v>
      </c>
    </row>
    <row r="15017" spans="1:12" x14ac:dyDescent="0.2">
      <c r="A15017" s="2">
        <v>15.53107</v>
      </c>
      <c r="B15017" s="2">
        <v>74.031189999999995</v>
      </c>
      <c r="C15017" s="2">
        <v>37.491990000000001</v>
      </c>
      <c r="D15017" s="2">
        <v>68.350710000000007</v>
      </c>
      <c r="F15017" s="2">
        <v>15.52826</v>
      </c>
      <c r="G15017" s="2">
        <v>30.209009999999999</v>
      </c>
      <c r="H15017" s="2">
        <v>30.066790000000001</v>
      </c>
      <c r="J15017" s="2">
        <v>15.53107</v>
      </c>
      <c r="K15017" s="2">
        <v>3.8277009999999998</v>
      </c>
      <c r="L15017" s="2">
        <v>1.982534</v>
      </c>
    </row>
    <row r="15018" spans="1:12" x14ac:dyDescent="0.2">
      <c r="A15018" s="2">
        <v>15.53177</v>
      </c>
      <c r="B15018" s="2">
        <v>73.972399999999993</v>
      </c>
      <c r="C15018" s="2">
        <v>37.443710000000003</v>
      </c>
      <c r="D15018" s="2">
        <v>68.281139999999994</v>
      </c>
      <c r="F15018" s="2">
        <v>15.528969999999999</v>
      </c>
      <c r="G15018" s="2">
        <v>30.19585</v>
      </c>
      <c r="H15018" s="2">
        <v>30.05273</v>
      </c>
      <c r="J15018" s="2">
        <v>15.53177</v>
      </c>
      <c r="K15018" s="2">
        <v>3.8404690000000001</v>
      </c>
      <c r="L15018" s="2">
        <v>1.9829289999999999</v>
      </c>
    </row>
    <row r="15019" spans="1:12" x14ac:dyDescent="0.2">
      <c r="A15019" s="2">
        <v>15.53247</v>
      </c>
      <c r="B15019" s="2">
        <v>73.913550000000001</v>
      </c>
      <c r="C15019" s="2">
        <v>37.395249999999997</v>
      </c>
      <c r="D15019" s="2">
        <v>68.211910000000003</v>
      </c>
      <c r="F15019" s="2">
        <v>15.529669999999999</v>
      </c>
      <c r="G15019" s="2">
        <v>30.18336</v>
      </c>
      <c r="H15019" s="2">
        <v>30.039280000000002</v>
      </c>
      <c r="J15019" s="2">
        <v>15.53247</v>
      </c>
      <c r="K15019" s="2">
        <v>3.8533529999999998</v>
      </c>
      <c r="L15019" s="2">
        <v>1.98291</v>
      </c>
    </row>
    <row r="15020" spans="1:12" x14ac:dyDescent="0.2">
      <c r="A15020" s="2">
        <v>15.53317</v>
      </c>
      <c r="B15020" s="2">
        <v>73.855140000000006</v>
      </c>
      <c r="C15020" s="2">
        <v>37.347790000000003</v>
      </c>
      <c r="D15020" s="2">
        <v>68.143619999999999</v>
      </c>
      <c r="F15020" s="2">
        <v>15.53037</v>
      </c>
      <c r="G15020" s="2">
        <v>30.170919999999999</v>
      </c>
      <c r="H15020" s="2">
        <v>30.026509999999998</v>
      </c>
      <c r="J15020" s="2">
        <v>15.53317</v>
      </c>
      <c r="K15020" s="2">
        <v>3.8661270000000001</v>
      </c>
      <c r="L15020" s="2">
        <v>1.983433</v>
      </c>
    </row>
    <row r="15021" spans="1:12" x14ac:dyDescent="0.2">
      <c r="A15021" s="2">
        <v>15.53388</v>
      </c>
      <c r="B15021" s="2">
        <v>73.796719999999993</v>
      </c>
      <c r="C15021" s="2">
        <v>37.30001</v>
      </c>
      <c r="D15021" s="2">
        <v>68.074740000000006</v>
      </c>
      <c r="F15021" s="2">
        <v>15.53107</v>
      </c>
      <c r="G15021" s="2">
        <v>30.158519999999999</v>
      </c>
      <c r="H15021" s="2">
        <v>30.014140000000001</v>
      </c>
      <c r="J15021" s="2">
        <v>15.53388</v>
      </c>
      <c r="K15021" s="2">
        <v>3.8787289999999999</v>
      </c>
      <c r="L15021" s="2">
        <v>1.983946</v>
      </c>
    </row>
    <row r="15022" spans="1:12" x14ac:dyDescent="0.2">
      <c r="A15022" s="2">
        <v>15.53458</v>
      </c>
      <c r="B15022" s="2">
        <v>73.737859999999998</v>
      </c>
      <c r="C15022" s="2">
        <v>37.252130000000001</v>
      </c>
      <c r="D15022" s="2">
        <v>68.005309999999994</v>
      </c>
      <c r="F15022" s="2">
        <v>15.53177</v>
      </c>
      <c r="G15022" s="2">
        <v>30.146249999999998</v>
      </c>
      <c r="H15022" s="2">
        <v>30.0015</v>
      </c>
      <c r="J15022" s="2">
        <v>15.53458</v>
      </c>
      <c r="K15022" s="2">
        <v>3.8918699999999999</v>
      </c>
      <c r="L15022" s="2">
        <v>1.984407</v>
      </c>
    </row>
    <row r="15023" spans="1:12" x14ac:dyDescent="0.2">
      <c r="A15023" s="2">
        <v>15.53528</v>
      </c>
      <c r="B15023" s="2">
        <v>73.678929999999994</v>
      </c>
      <c r="C15023" s="2">
        <v>37.203800000000001</v>
      </c>
      <c r="D15023" s="2">
        <v>67.936310000000006</v>
      </c>
      <c r="F15023" s="2">
        <v>15.53247</v>
      </c>
      <c r="G15023" s="2">
        <v>30.133389999999999</v>
      </c>
      <c r="H15023" s="2">
        <v>29.987839999999998</v>
      </c>
      <c r="J15023" s="2">
        <v>15.53528</v>
      </c>
      <c r="K15023" s="2">
        <v>3.9044949999999998</v>
      </c>
      <c r="L15023" s="2">
        <v>1.9847760000000001</v>
      </c>
    </row>
    <row r="15024" spans="1:12" x14ac:dyDescent="0.2">
      <c r="A15024" s="2">
        <v>15.53598</v>
      </c>
      <c r="B15024" s="2">
        <v>73.620350000000002</v>
      </c>
      <c r="C15024" s="2">
        <v>37.156390000000002</v>
      </c>
      <c r="D15024" s="2">
        <v>67.867909999999995</v>
      </c>
      <c r="F15024" s="2">
        <v>15.53317</v>
      </c>
      <c r="G15024" s="2">
        <v>30.12041</v>
      </c>
      <c r="H15024" s="2">
        <v>29.974060000000001</v>
      </c>
      <c r="J15024" s="2">
        <v>15.53598</v>
      </c>
      <c r="K15024" s="2">
        <v>3.9170419999999999</v>
      </c>
      <c r="L15024" s="2">
        <v>1.985023</v>
      </c>
    </row>
    <row r="15025" spans="1:12" x14ac:dyDescent="0.2">
      <c r="A15025" s="2">
        <v>15.53668</v>
      </c>
      <c r="B15025" s="2">
        <v>73.562299999999993</v>
      </c>
      <c r="C15025" s="2">
        <v>37.109520000000003</v>
      </c>
      <c r="D15025" s="2">
        <v>67.799210000000002</v>
      </c>
      <c r="F15025" s="2">
        <v>15.53388</v>
      </c>
      <c r="G15025" s="2">
        <v>30.107189999999999</v>
      </c>
      <c r="H15025" s="2">
        <v>29.960609999999999</v>
      </c>
      <c r="J15025" s="2">
        <v>15.53668</v>
      </c>
      <c r="K15025" s="2">
        <v>3.929373</v>
      </c>
      <c r="L15025" s="2">
        <v>1.9857370000000001</v>
      </c>
    </row>
    <row r="15026" spans="1:12" x14ac:dyDescent="0.2">
      <c r="A15026" s="2">
        <v>15.537380000000001</v>
      </c>
      <c r="B15026" s="2">
        <v>73.504109999999997</v>
      </c>
      <c r="C15026" s="2">
        <v>37.06174</v>
      </c>
      <c r="D15026" s="2">
        <v>67.730029999999999</v>
      </c>
      <c r="F15026" s="2">
        <v>15.53458</v>
      </c>
      <c r="G15026" s="2">
        <v>30.093769999999999</v>
      </c>
      <c r="H15026" s="2">
        <v>29.947559999999999</v>
      </c>
      <c r="J15026" s="2">
        <v>15.537380000000001</v>
      </c>
      <c r="K15026" s="2">
        <v>3.941713</v>
      </c>
      <c r="L15026" s="2">
        <v>1.985922</v>
      </c>
    </row>
    <row r="15027" spans="1:12" x14ac:dyDescent="0.2">
      <c r="A15027" s="2">
        <v>15.538080000000001</v>
      </c>
      <c r="B15027" s="2">
        <v>73.44529</v>
      </c>
      <c r="C15027" s="2">
        <v>37.013779999999997</v>
      </c>
      <c r="D15027" s="2">
        <v>67.661510000000007</v>
      </c>
      <c r="F15027" s="2">
        <v>15.53528</v>
      </c>
      <c r="G15027" s="2">
        <v>30.080400000000001</v>
      </c>
      <c r="H15027" s="2">
        <v>29.934180000000001</v>
      </c>
      <c r="J15027" s="2">
        <v>15.538080000000001</v>
      </c>
      <c r="K15027" s="2">
        <v>3.9541780000000002</v>
      </c>
      <c r="L15027" s="2">
        <v>1.9859500000000001</v>
      </c>
    </row>
    <row r="15028" spans="1:12" x14ac:dyDescent="0.2">
      <c r="A15028" s="2">
        <v>15.538779999999999</v>
      </c>
      <c r="B15028" s="2">
        <v>73.386629999999997</v>
      </c>
      <c r="C15028" s="2">
        <v>36.965789999999998</v>
      </c>
      <c r="D15028" s="2">
        <v>67.592269999999999</v>
      </c>
      <c r="F15028" s="2">
        <v>15.53598</v>
      </c>
      <c r="G15028" s="2">
        <v>30.066790000000001</v>
      </c>
      <c r="H15028" s="2">
        <v>29.919979999999999</v>
      </c>
      <c r="J15028" s="2">
        <v>15.538779999999999</v>
      </c>
      <c r="K15028" s="2">
        <v>3.967171</v>
      </c>
      <c r="L15028" s="2">
        <v>1.9861390000000001</v>
      </c>
    </row>
    <row r="15029" spans="1:12" x14ac:dyDescent="0.2">
      <c r="A15029" s="2">
        <v>15.539490000000001</v>
      </c>
      <c r="B15029" s="2">
        <v>73.328010000000006</v>
      </c>
      <c r="C15029" s="2">
        <v>36.917929999999998</v>
      </c>
      <c r="D15029" s="2">
        <v>67.523409999999998</v>
      </c>
      <c r="F15029" s="2">
        <v>15.53668</v>
      </c>
      <c r="G15029" s="2">
        <v>30.05273</v>
      </c>
      <c r="H15029" s="2">
        <v>29.906089999999999</v>
      </c>
      <c r="J15029" s="2">
        <v>15.539490000000001</v>
      </c>
      <c r="K15029" s="2">
        <v>3.9798070000000001</v>
      </c>
      <c r="L15029" s="2">
        <v>1.9860899999999999</v>
      </c>
    </row>
    <row r="15030" spans="1:12" x14ac:dyDescent="0.2">
      <c r="A15030" s="2">
        <v>15.540190000000001</v>
      </c>
      <c r="B15030" s="2">
        <v>73.268680000000003</v>
      </c>
      <c r="C15030" s="2">
        <v>36.870750000000001</v>
      </c>
      <c r="D15030" s="2">
        <v>67.454759999999993</v>
      </c>
      <c r="F15030" s="2">
        <v>15.537380000000001</v>
      </c>
      <c r="G15030" s="2">
        <v>30.039280000000002</v>
      </c>
      <c r="H15030" s="2">
        <v>29.892219999999998</v>
      </c>
      <c r="J15030" s="2">
        <v>15.540190000000001</v>
      </c>
      <c r="K15030" s="2">
        <v>3.9928780000000001</v>
      </c>
      <c r="L15030" s="2">
        <v>1.985949</v>
      </c>
    </row>
    <row r="15031" spans="1:12" x14ac:dyDescent="0.2">
      <c r="A15031" s="2">
        <v>15.540889999999999</v>
      </c>
      <c r="B15031" s="2">
        <v>73.209010000000006</v>
      </c>
      <c r="C15031" s="2">
        <v>36.823369999999997</v>
      </c>
      <c r="D15031" s="2">
        <v>67.385419999999996</v>
      </c>
      <c r="F15031" s="2">
        <v>15.538080000000001</v>
      </c>
      <c r="G15031" s="2">
        <v>30.026509999999998</v>
      </c>
      <c r="H15031" s="2">
        <v>29.877980000000001</v>
      </c>
      <c r="J15031" s="2">
        <v>15.540889999999999</v>
      </c>
      <c r="K15031" s="2">
        <v>4.0055500000000004</v>
      </c>
      <c r="L15031" s="2">
        <v>1.98674</v>
      </c>
    </row>
    <row r="15032" spans="1:12" x14ac:dyDescent="0.2">
      <c r="A15032" s="2">
        <v>15.541589999999999</v>
      </c>
      <c r="B15032" s="2">
        <v>73.149590000000003</v>
      </c>
      <c r="C15032" s="2">
        <v>36.775640000000003</v>
      </c>
      <c r="D15032" s="2">
        <v>67.316789999999997</v>
      </c>
      <c r="F15032" s="2">
        <v>15.538779999999999</v>
      </c>
      <c r="G15032" s="2">
        <v>30.014140000000001</v>
      </c>
      <c r="H15032" s="2">
        <v>29.863890000000001</v>
      </c>
      <c r="J15032" s="2">
        <v>15.541589999999999</v>
      </c>
      <c r="K15032" s="2">
        <v>4.017792</v>
      </c>
      <c r="L15032" s="2">
        <v>1.9873559999999999</v>
      </c>
    </row>
    <row r="15033" spans="1:12" x14ac:dyDescent="0.2">
      <c r="A15033" s="2">
        <v>15.542289999999999</v>
      </c>
      <c r="B15033" s="2">
        <v>73.090040000000002</v>
      </c>
      <c r="C15033" s="2">
        <v>36.72784</v>
      </c>
      <c r="D15033" s="2">
        <v>67.247470000000007</v>
      </c>
      <c r="F15033" s="2">
        <v>15.539490000000001</v>
      </c>
      <c r="G15033" s="2">
        <v>30.0015</v>
      </c>
      <c r="H15033" s="2">
        <v>29.849710000000002</v>
      </c>
      <c r="J15033" s="2">
        <v>15.542289999999999</v>
      </c>
      <c r="K15033" s="2">
        <v>4.0303230000000001</v>
      </c>
      <c r="L15033" s="2">
        <v>1.9863489999999999</v>
      </c>
    </row>
    <row r="15034" spans="1:12" x14ac:dyDescent="0.2">
      <c r="A15034" s="2">
        <v>15.54299</v>
      </c>
      <c r="B15034" s="2">
        <v>73.029489999999996</v>
      </c>
      <c r="C15034" s="2">
        <v>36.680039999999998</v>
      </c>
      <c r="D15034" s="2">
        <v>67.177340000000001</v>
      </c>
      <c r="F15034" s="2">
        <v>15.540190000000001</v>
      </c>
      <c r="G15034" s="2">
        <v>29.987839999999998</v>
      </c>
      <c r="H15034" s="2">
        <v>29.83511</v>
      </c>
      <c r="J15034" s="2">
        <v>15.54299</v>
      </c>
      <c r="K15034" s="2">
        <v>4.0430720000000004</v>
      </c>
      <c r="L15034" s="2">
        <v>1.986324</v>
      </c>
    </row>
    <row r="15035" spans="1:12" x14ac:dyDescent="0.2">
      <c r="A15035" s="2">
        <v>15.54369</v>
      </c>
      <c r="B15035" s="2">
        <v>72.969089999999994</v>
      </c>
      <c r="C15035" s="2">
        <v>36.633499999999998</v>
      </c>
      <c r="D15035" s="2">
        <v>67.107990000000001</v>
      </c>
      <c r="F15035" s="2">
        <v>15.540889999999999</v>
      </c>
      <c r="G15035" s="2">
        <v>29.974060000000001</v>
      </c>
      <c r="H15035" s="2">
        <v>29.820080000000001</v>
      </c>
      <c r="J15035" s="2">
        <v>15.54369</v>
      </c>
      <c r="K15035" s="2">
        <v>4.0552190000000001</v>
      </c>
      <c r="L15035" s="2">
        <v>1.986685</v>
      </c>
    </row>
    <row r="15036" spans="1:12" x14ac:dyDescent="0.2">
      <c r="A15036" s="2">
        <v>15.5444</v>
      </c>
      <c r="B15036" s="2">
        <v>72.908000000000001</v>
      </c>
      <c r="C15036" s="2">
        <v>36.586620000000003</v>
      </c>
      <c r="D15036" s="2">
        <v>67.038910000000001</v>
      </c>
      <c r="F15036" s="2">
        <v>15.541589999999999</v>
      </c>
      <c r="G15036" s="2">
        <v>29.960609999999999</v>
      </c>
      <c r="H15036" s="2">
        <v>29.805</v>
      </c>
      <c r="J15036" s="2">
        <v>15.5444</v>
      </c>
      <c r="K15036" s="2">
        <v>4.0680769999999997</v>
      </c>
      <c r="L15036" s="2">
        <v>1.986227</v>
      </c>
    </row>
    <row r="15037" spans="1:12" x14ac:dyDescent="0.2">
      <c r="A15037" s="2">
        <v>15.5451</v>
      </c>
      <c r="B15037" s="2">
        <v>72.847840000000005</v>
      </c>
      <c r="C15037" s="2">
        <v>36.539810000000003</v>
      </c>
      <c r="D15037" s="2">
        <v>66.970150000000004</v>
      </c>
      <c r="F15037" s="2">
        <v>15.542289999999999</v>
      </c>
      <c r="G15037" s="2">
        <v>29.947559999999999</v>
      </c>
      <c r="H15037" s="2">
        <v>29.789960000000001</v>
      </c>
      <c r="J15037" s="2">
        <v>15.5451</v>
      </c>
      <c r="K15037" s="2">
        <v>4.0805239999999996</v>
      </c>
      <c r="L15037" s="2">
        <v>1.986048</v>
      </c>
    </row>
    <row r="15038" spans="1:12" x14ac:dyDescent="0.2">
      <c r="A15038" s="2">
        <v>15.5458</v>
      </c>
      <c r="B15038" s="2">
        <v>72.787350000000004</v>
      </c>
      <c r="C15038" s="2">
        <v>36.49371</v>
      </c>
      <c r="D15038" s="2">
        <v>66.900540000000007</v>
      </c>
      <c r="F15038" s="2">
        <v>15.54299</v>
      </c>
      <c r="G15038" s="2">
        <v>29.934180000000001</v>
      </c>
      <c r="H15038" s="2">
        <v>29.774609999999999</v>
      </c>
      <c r="J15038" s="2">
        <v>15.5458</v>
      </c>
      <c r="K15038" s="2">
        <v>4.0936469999999998</v>
      </c>
      <c r="L15038" s="2">
        <v>1.9857670000000001</v>
      </c>
    </row>
    <row r="15039" spans="1:12" x14ac:dyDescent="0.2">
      <c r="A15039" s="2">
        <v>15.5465</v>
      </c>
      <c r="B15039" s="2">
        <v>72.729969999999994</v>
      </c>
      <c r="C15039" s="2">
        <v>36.447870000000002</v>
      </c>
      <c r="D15039" s="2">
        <v>66.830609999999993</v>
      </c>
      <c r="F15039" s="2">
        <v>15.54369</v>
      </c>
      <c r="G15039" s="2">
        <v>29.919979999999999</v>
      </c>
      <c r="H15039" s="2">
        <v>29.759139999999999</v>
      </c>
      <c r="J15039" s="2">
        <v>15.5465</v>
      </c>
      <c r="K15039" s="2">
        <v>4.105728</v>
      </c>
      <c r="L15039" s="2">
        <v>1.985943</v>
      </c>
    </row>
    <row r="15040" spans="1:12" x14ac:dyDescent="0.2">
      <c r="A15040" s="2">
        <v>15.5472</v>
      </c>
      <c r="B15040" s="2">
        <v>72.676659999999998</v>
      </c>
      <c r="C15040" s="2">
        <v>36.40119</v>
      </c>
      <c r="D15040" s="2">
        <v>66.76097</v>
      </c>
      <c r="F15040" s="2">
        <v>15.5444</v>
      </c>
      <c r="G15040" s="2">
        <v>29.906089999999999</v>
      </c>
      <c r="H15040" s="2">
        <v>29.7437</v>
      </c>
      <c r="J15040" s="2">
        <v>15.5472</v>
      </c>
      <c r="K15040" s="2">
        <v>4.1178109999999997</v>
      </c>
      <c r="L15040" s="2">
        <v>1.986723</v>
      </c>
    </row>
    <row r="15041" spans="1:12" x14ac:dyDescent="0.2">
      <c r="A15041" s="2">
        <v>15.5479</v>
      </c>
      <c r="B15041" s="2">
        <v>72.622569999999996</v>
      </c>
      <c r="C15041" s="2">
        <v>36.355139999999999</v>
      </c>
      <c r="D15041" s="2">
        <v>66.690960000000004</v>
      </c>
      <c r="F15041" s="2">
        <v>15.5451</v>
      </c>
      <c r="G15041" s="2">
        <v>29.892219999999998</v>
      </c>
      <c r="H15041" s="2">
        <v>29.72786</v>
      </c>
      <c r="J15041" s="2">
        <v>15.5479</v>
      </c>
      <c r="K15041" s="2">
        <v>4.1303159999999997</v>
      </c>
      <c r="L15041" s="2">
        <v>1.9869790000000001</v>
      </c>
    </row>
    <row r="15042" spans="1:12" x14ac:dyDescent="0.2">
      <c r="A15042" s="2">
        <v>15.5486</v>
      </c>
      <c r="B15042" s="2">
        <v>72.565749999999994</v>
      </c>
      <c r="C15042" s="2">
        <v>36.309719999999999</v>
      </c>
      <c r="D15042" s="2">
        <v>66.621449999999996</v>
      </c>
      <c r="F15042" s="2">
        <v>15.5458</v>
      </c>
      <c r="G15042" s="2">
        <v>29.877980000000001</v>
      </c>
      <c r="H15042" s="2">
        <v>29.711919999999999</v>
      </c>
      <c r="J15042" s="2">
        <v>15.5486</v>
      </c>
      <c r="K15042" s="2">
        <v>4.1427149999999999</v>
      </c>
      <c r="L15042" s="2">
        <v>1.987028</v>
      </c>
    </row>
    <row r="15043" spans="1:12" x14ac:dyDescent="0.2">
      <c r="A15043" s="2">
        <v>15.54931</v>
      </c>
      <c r="B15043" s="2">
        <v>72.506749999999997</v>
      </c>
      <c r="C15043" s="2">
        <v>36.263260000000002</v>
      </c>
      <c r="D15043" s="2">
        <v>66.552220000000005</v>
      </c>
      <c r="F15043" s="2">
        <v>15.5465</v>
      </c>
      <c r="G15043" s="2">
        <v>29.863890000000001</v>
      </c>
      <c r="H15043" s="2">
        <v>29.69624</v>
      </c>
      <c r="J15043" s="2">
        <v>15.54931</v>
      </c>
      <c r="K15043" s="2">
        <v>4.1554909999999996</v>
      </c>
      <c r="L15043" s="2">
        <v>1.986612</v>
      </c>
    </row>
    <row r="15044" spans="1:12" x14ac:dyDescent="0.2">
      <c r="A15044" s="2">
        <v>15.55001</v>
      </c>
      <c r="B15044" s="2">
        <v>72.447270000000003</v>
      </c>
      <c r="C15044" s="2">
        <v>36.217709999999997</v>
      </c>
      <c r="D15044" s="2">
        <v>66.48254</v>
      </c>
      <c r="F15044" s="2">
        <v>15.5472</v>
      </c>
      <c r="G15044" s="2">
        <v>29.849710000000002</v>
      </c>
      <c r="H15044" s="2">
        <v>29.680759999999999</v>
      </c>
      <c r="J15044" s="2">
        <v>15.55001</v>
      </c>
      <c r="K15044" s="2">
        <v>4.1673770000000001</v>
      </c>
      <c r="L15044" s="2">
        <v>1.9868410000000001</v>
      </c>
    </row>
    <row r="15045" spans="1:12" x14ac:dyDescent="0.2">
      <c r="A15045" s="2">
        <v>15.55071</v>
      </c>
      <c r="B15045" s="2">
        <v>72.387429999999995</v>
      </c>
      <c r="C15045" s="2">
        <v>36.171230000000001</v>
      </c>
      <c r="D15045" s="2">
        <v>66.412869999999998</v>
      </c>
      <c r="F15045" s="2">
        <v>15.5479</v>
      </c>
      <c r="G15045" s="2">
        <v>29.83511</v>
      </c>
      <c r="H15045" s="2">
        <v>29.66516</v>
      </c>
      <c r="J15045" s="2">
        <v>15.55071</v>
      </c>
      <c r="K15045" s="2">
        <v>4.1801680000000001</v>
      </c>
      <c r="L15045" s="2">
        <v>1.986631</v>
      </c>
    </row>
    <row r="15046" spans="1:12" x14ac:dyDescent="0.2">
      <c r="A15046" s="2">
        <v>15.551410000000001</v>
      </c>
      <c r="B15046" s="2">
        <v>72.327330000000003</v>
      </c>
      <c r="C15046" s="2">
        <v>36.12565</v>
      </c>
      <c r="D15046" s="2">
        <v>66.343509999999995</v>
      </c>
      <c r="F15046" s="2">
        <v>15.5486</v>
      </c>
      <c r="G15046" s="2">
        <v>29.820080000000001</v>
      </c>
      <c r="H15046" s="2">
        <v>29.648530000000001</v>
      </c>
      <c r="J15046" s="2">
        <v>15.551410000000001</v>
      </c>
      <c r="K15046" s="2">
        <v>4.1926329999999998</v>
      </c>
      <c r="L15046" s="2">
        <v>1.9869250000000001</v>
      </c>
    </row>
    <row r="15047" spans="1:12" x14ac:dyDescent="0.2">
      <c r="A15047" s="2">
        <v>15.552110000000001</v>
      </c>
      <c r="B15047" s="2">
        <v>72.267300000000006</v>
      </c>
      <c r="C15047" s="2">
        <v>36.079700000000003</v>
      </c>
      <c r="D15047" s="2">
        <v>66.273769999999999</v>
      </c>
      <c r="F15047" s="2">
        <v>15.54931</v>
      </c>
      <c r="G15047" s="2">
        <v>29.805</v>
      </c>
      <c r="H15047" s="2">
        <v>29.63175</v>
      </c>
      <c r="J15047" s="2">
        <v>15.552110000000001</v>
      </c>
      <c r="K15047" s="2">
        <v>4.2051239999999996</v>
      </c>
      <c r="L15047" s="2">
        <v>1.986507</v>
      </c>
    </row>
    <row r="15048" spans="1:12" x14ac:dyDescent="0.2">
      <c r="A15048" s="2">
        <v>15.552809999999999</v>
      </c>
      <c r="B15048" s="2">
        <v>72.207220000000007</v>
      </c>
      <c r="C15048" s="2">
        <v>36.0336</v>
      </c>
      <c r="D15048" s="2">
        <v>66.203220000000002</v>
      </c>
      <c r="F15048" s="2">
        <v>15.55001</v>
      </c>
      <c r="G15048" s="2">
        <v>29.789960000000001</v>
      </c>
      <c r="H15048" s="2">
        <v>29.615200000000002</v>
      </c>
      <c r="J15048" s="2">
        <v>15.552809999999999</v>
      </c>
      <c r="K15048" s="2">
        <v>4.2180499999999999</v>
      </c>
      <c r="L15048" s="2">
        <v>1.9867379999999999</v>
      </c>
    </row>
    <row r="15049" spans="1:12" x14ac:dyDescent="0.2">
      <c r="A15049" s="2">
        <v>15.553509999999999</v>
      </c>
      <c r="B15049" s="2">
        <v>72.147260000000003</v>
      </c>
      <c r="C15049" s="2">
        <v>35.987389999999998</v>
      </c>
      <c r="D15049" s="2">
        <v>66.134249999999994</v>
      </c>
      <c r="F15049" s="2">
        <v>15.55071</v>
      </c>
      <c r="G15049" s="2">
        <v>29.774609999999999</v>
      </c>
      <c r="H15049" s="2">
        <v>29.59882</v>
      </c>
      <c r="J15049" s="2">
        <v>15.553509999999999</v>
      </c>
      <c r="K15049" s="2">
        <v>4.2307699999999997</v>
      </c>
      <c r="L15049" s="2">
        <v>1.986361</v>
      </c>
    </row>
    <row r="15050" spans="1:12" x14ac:dyDescent="0.2">
      <c r="A15050" s="2">
        <v>15.554209999999999</v>
      </c>
      <c r="B15050" s="2">
        <v>72.087429999999998</v>
      </c>
      <c r="C15050" s="2">
        <v>35.94126</v>
      </c>
      <c r="D15050" s="2">
        <v>66.064319999999995</v>
      </c>
      <c r="F15050" s="2">
        <v>15.551410000000001</v>
      </c>
      <c r="G15050" s="2">
        <v>29.759139999999999</v>
      </c>
      <c r="H15050" s="2">
        <v>29.58248</v>
      </c>
      <c r="J15050" s="2">
        <v>15.554209999999999</v>
      </c>
      <c r="K15050" s="2">
        <v>4.2432420000000004</v>
      </c>
      <c r="L15050" s="2">
        <v>1.986216</v>
      </c>
    </row>
    <row r="15051" spans="1:12" x14ac:dyDescent="0.2">
      <c r="A15051" s="2">
        <v>15.554919999999999</v>
      </c>
      <c r="B15051" s="2">
        <v>72.027469999999994</v>
      </c>
      <c r="C15051" s="2">
        <v>35.895440000000001</v>
      </c>
      <c r="D15051" s="2">
        <v>65.995350000000002</v>
      </c>
      <c r="F15051" s="2">
        <v>15.552110000000001</v>
      </c>
      <c r="G15051" s="2">
        <v>29.7437</v>
      </c>
      <c r="H15051" s="2">
        <v>29.565819999999999</v>
      </c>
      <c r="J15051" s="2">
        <v>15.554919999999999</v>
      </c>
      <c r="K15051" s="2">
        <v>4.2558740000000004</v>
      </c>
      <c r="L15051" s="2">
        <v>1.986334</v>
      </c>
    </row>
    <row r="15052" spans="1:12" x14ac:dyDescent="0.2">
      <c r="A15052" s="2">
        <v>15.555619999999999</v>
      </c>
      <c r="B15052" s="2">
        <v>71.967119999999994</v>
      </c>
      <c r="C15052" s="2">
        <v>35.850520000000003</v>
      </c>
      <c r="D15052" s="2">
        <v>65.931209999999993</v>
      </c>
      <c r="F15052" s="2">
        <v>15.552809999999999</v>
      </c>
      <c r="G15052" s="2">
        <v>29.72786</v>
      </c>
      <c r="H15052" s="2">
        <v>29.549150000000001</v>
      </c>
      <c r="J15052" s="2">
        <v>15.555619999999999</v>
      </c>
      <c r="K15052" s="2">
        <v>4.2693729999999999</v>
      </c>
      <c r="L15052" s="2">
        <v>1.9859659999999999</v>
      </c>
    </row>
    <row r="15053" spans="1:12" x14ac:dyDescent="0.2">
      <c r="A15053" s="2">
        <v>15.556319999999999</v>
      </c>
      <c r="B15053" s="2">
        <v>71.906720000000007</v>
      </c>
      <c r="C15053" s="2">
        <v>35.804740000000002</v>
      </c>
      <c r="D15053" s="2">
        <v>65.87106</v>
      </c>
      <c r="F15053" s="2">
        <v>15.553509999999999</v>
      </c>
      <c r="G15053" s="2">
        <v>29.711919999999999</v>
      </c>
      <c r="H15053" s="2">
        <v>29.532409999999999</v>
      </c>
      <c r="J15053" s="2">
        <v>15.556319999999999</v>
      </c>
      <c r="K15053" s="2">
        <v>4.282648</v>
      </c>
      <c r="L15053" s="2">
        <v>1.985573</v>
      </c>
    </row>
    <row r="15054" spans="1:12" x14ac:dyDescent="0.2">
      <c r="A15054" s="2">
        <v>15.55702</v>
      </c>
      <c r="B15054" s="2">
        <v>71.846170000000001</v>
      </c>
      <c r="C15054" s="2">
        <v>35.759399999999999</v>
      </c>
      <c r="D15054" s="2">
        <v>65.807079999999999</v>
      </c>
      <c r="F15054" s="2">
        <v>15.554209999999999</v>
      </c>
      <c r="G15054" s="2">
        <v>29.69624</v>
      </c>
      <c r="H15054" s="2">
        <v>29.5152</v>
      </c>
      <c r="J15054" s="2">
        <v>15.55702</v>
      </c>
      <c r="K15054" s="2">
        <v>4.2956690000000002</v>
      </c>
      <c r="L15054" s="2">
        <v>1.9853529999999999</v>
      </c>
    </row>
    <row r="15055" spans="1:12" x14ac:dyDescent="0.2">
      <c r="A15055" s="2">
        <v>15.55772</v>
      </c>
      <c r="B15055" s="2">
        <v>71.785740000000004</v>
      </c>
      <c r="C15055" s="2">
        <v>35.713070000000002</v>
      </c>
      <c r="D15055" s="2">
        <v>65.739080000000001</v>
      </c>
      <c r="F15055" s="2">
        <v>15.554919999999999</v>
      </c>
      <c r="G15055" s="2">
        <v>29.680759999999999</v>
      </c>
      <c r="H15055" s="2">
        <v>29.497699999999998</v>
      </c>
      <c r="J15055" s="2">
        <v>15.55772</v>
      </c>
      <c r="K15055" s="2">
        <v>4.3089849999999998</v>
      </c>
      <c r="L15055" s="2">
        <v>1.985725</v>
      </c>
    </row>
    <row r="15056" spans="1:12" x14ac:dyDescent="0.2">
      <c r="A15056" s="2">
        <v>15.55842</v>
      </c>
      <c r="B15056" s="2">
        <v>71.724919999999997</v>
      </c>
      <c r="C15056" s="2">
        <v>35.666989999999998</v>
      </c>
      <c r="D15056" s="2">
        <v>65.668490000000006</v>
      </c>
      <c r="F15056" s="2">
        <v>15.555619999999999</v>
      </c>
      <c r="G15056" s="2">
        <v>29.66516</v>
      </c>
      <c r="H15056" s="2">
        <v>29.480360000000001</v>
      </c>
      <c r="J15056" s="2">
        <v>15.55842</v>
      </c>
      <c r="K15056" s="2">
        <v>4.3214889999999997</v>
      </c>
      <c r="L15056" s="2">
        <v>1.9858070000000001</v>
      </c>
    </row>
    <row r="15057" spans="1:12" x14ac:dyDescent="0.2">
      <c r="A15057" s="2">
        <v>15.55912</v>
      </c>
      <c r="B15057" s="2">
        <v>71.663520000000005</v>
      </c>
      <c r="C15057" s="2">
        <v>35.621169999999999</v>
      </c>
      <c r="D15057" s="2">
        <v>65.597949999999997</v>
      </c>
      <c r="F15057" s="2">
        <v>15.556319999999999</v>
      </c>
      <c r="G15057" s="2">
        <v>29.648530000000001</v>
      </c>
      <c r="H15057" s="2">
        <v>29.463200000000001</v>
      </c>
      <c r="J15057" s="2">
        <v>15.55912</v>
      </c>
      <c r="K15057" s="2">
        <v>4.3337440000000003</v>
      </c>
      <c r="L15057" s="2">
        <v>1.9856929999999999</v>
      </c>
    </row>
    <row r="15058" spans="1:12" x14ac:dyDescent="0.2">
      <c r="A15058" s="2">
        <v>15.55983</v>
      </c>
      <c r="B15058" s="2">
        <v>71.601830000000007</v>
      </c>
      <c r="C15058" s="2">
        <v>35.575830000000003</v>
      </c>
      <c r="D15058" s="2">
        <v>65.527760000000001</v>
      </c>
      <c r="F15058" s="2">
        <v>15.55702</v>
      </c>
      <c r="G15058" s="2">
        <v>29.63175</v>
      </c>
      <c r="H15058" s="2">
        <v>29.44585</v>
      </c>
      <c r="J15058" s="2">
        <v>15.55983</v>
      </c>
      <c r="K15058" s="2">
        <v>4.3471719999999996</v>
      </c>
      <c r="L15058" s="2">
        <v>1.9853000000000001</v>
      </c>
    </row>
    <row r="15059" spans="1:12" x14ac:dyDescent="0.2">
      <c r="A15059" s="2">
        <v>15.56053</v>
      </c>
      <c r="B15059" s="2">
        <v>71.539860000000004</v>
      </c>
      <c r="C15059" s="2">
        <v>35.532150000000001</v>
      </c>
      <c r="D15059" s="2">
        <v>65.457629999999995</v>
      </c>
      <c r="F15059" s="2">
        <v>15.55772</v>
      </c>
      <c r="G15059" s="2">
        <v>29.615200000000002</v>
      </c>
      <c r="H15059" s="2">
        <v>29.428280000000001</v>
      </c>
      <c r="J15059" s="2">
        <v>15.56053</v>
      </c>
      <c r="K15059" s="2">
        <v>4.3602499999999997</v>
      </c>
      <c r="L15059" s="2">
        <v>1.9852289999999999</v>
      </c>
    </row>
    <row r="15060" spans="1:12" x14ac:dyDescent="0.2">
      <c r="A15060" s="2">
        <v>15.56123</v>
      </c>
      <c r="B15060" s="2">
        <v>71.477360000000004</v>
      </c>
      <c r="C15060" s="2">
        <v>35.490830000000003</v>
      </c>
      <c r="D15060" s="2">
        <v>65.387100000000004</v>
      </c>
      <c r="F15060" s="2">
        <v>15.55842</v>
      </c>
      <c r="G15060" s="2">
        <v>29.59882</v>
      </c>
      <c r="H15060" s="2">
        <v>29.410129999999999</v>
      </c>
      <c r="J15060" s="2">
        <v>15.56123</v>
      </c>
      <c r="K15060" s="2">
        <v>4.3732829999999998</v>
      </c>
      <c r="L15060" s="2">
        <v>1.98502</v>
      </c>
    </row>
    <row r="15061" spans="1:12" x14ac:dyDescent="0.2">
      <c r="A15061" s="2">
        <v>15.56193</v>
      </c>
      <c r="B15061" s="2">
        <v>71.414940000000001</v>
      </c>
      <c r="C15061" s="2">
        <v>35.451630000000002</v>
      </c>
      <c r="D15061" s="2">
        <v>65.31711</v>
      </c>
      <c r="F15061" s="2">
        <v>15.55912</v>
      </c>
      <c r="G15061" s="2">
        <v>29.58248</v>
      </c>
      <c r="H15061" s="2">
        <v>29.39188</v>
      </c>
      <c r="J15061" s="2">
        <v>15.56193</v>
      </c>
      <c r="K15061" s="2">
        <v>4.3867830000000003</v>
      </c>
      <c r="L15061" s="2">
        <v>1.9848479999999999</v>
      </c>
    </row>
    <row r="15062" spans="1:12" x14ac:dyDescent="0.2">
      <c r="A15062" s="2">
        <v>15.56263</v>
      </c>
      <c r="B15062" s="2">
        <v>71.352199999999996</v>
      </c>
      <c r="C15062" s="2">
        <v>35.410229999999999</v>
      </c>
      <c r="D15062" s="2">
        <v>65.247240000000005</v>
      </c>
      <c r="F15062" s="2">
        <v>15.55983</v>
      </c>
      <c r="G15062" s="2">
        <v>29.565819999999999</v>
      </c>
      <c r="H15062" s="2">
        <v>29.37398</v>
      </c>
      <c r="J15062" s="2">
        <v>15.56263</v>
      </c>
      <c r="K15062" s="2">
        <v>4.3992329999999997</v>
      </c>
      <c r="L15062" s="2">
        <v>1.984558</v>
      </c>
    </row>
    <row r="15063" spans="1:12" x14ac:dyDescent="0.2">
      <c r="A15063" s="2">
        <v>15.563330000000001</v>
      </c>
      <c r="B15063" s="2">
        <v>71.289420000000007</v>
      </c>
      <c r="C15063" s="2">
        <v>35.364939999999997</v>
      </c>
      <c r="D15063" s="2">
        <v>65.177570000000003</v>
      </c>
      <c r="F15063" s="2">
        <v>15.56053</v>
      </c>
      <c r="G15063" s="2">
        <v>29.549150000000001</v>
      </c>
      <c r="H15063" s="2">
        <v>29.356079999999999</v>
      </c>
      <c r="J15063" s="2">
        <v>15.563330000000001</v>
      </c>
      <c r="K15063" s="2">
        <v>4.4122269999999997</v>
      </c>
      <c r="L15063" s="2">
        <v>1.984367</v>
      </c>
    </row>
    <row r="15064" spans="1:12" x14ac:dyDescent="0.2">
      <c r="A15064" s="2">
        <v>15.564030000000001</v>
      </c>
      <c r="B15064" s="2">
        <v>71.226889999999997</v>
      </c>
      <c r="C15064" s="2">
        <v>35.319769999999998</v>
      </c>
      <c r="D15064" s="2">
        <v>65.107410000000002</v>
      </c>
      <c r="F15064" s="2">
        <v>15.56123</v>
      </c>
      <c r="G15064" s="2">
        <v>29.532409999999999</v>
      </c>
      <c r="H15064" s="2">
        <v>29.338439999999999</v>
      </c>
      <c r="J15064" s="2">
        <v>15.564030000000001</v>
      </c>
      <c r="K15064" s="2">
        <v>4.4259490000000001</v>
      </c>
      <c r="L15064" s="2">
        <v>1.984091</v>
      </c>
    </row>
    <row r="15065" spans="1:12" x14ac:dyDescent="0.2">
      <c r="A15065" s="2">
        <v>15.56474</v>
      </c>
      <c r="B15065" s="2">
        <v>71.163799999999995</v>
      </c>
      <c r="C15065" s="2">
        <v>35.274349999999998</v>
      </c>
      <c r="D15065" s="2">
        <v>65.037660000000002</v>
      </c>
      <c r="F15065" s="2">
        <v>15.56193</v>
      </c>
      <c r="G15065" s="2">
        <v>29.5152</v>
      </c>
      <c r="H15065" s="2">
        <v>29.320509999999999</v>
      </c>
      <c r="J15065" s="2">
        <v>15.56474</v>
      </c>
      <c r="K15065" s="2">
        <v>4.4390830000000001</v>
      </c>
      <c r="L15065" s="2">
        <v>1.9839549999999999</v>
      </c>
    </row>
    <row r="15066" spans="1:12" x14ac:dyDescent="0.2">
      <c r="A15066" s="2">
        <v>15.565440000000001</v>
      </c>
      <c r="B15066" s="2">
        <v>71.100499999999997</v>
      </c>
      <c r="C15066" s="2">
        <v>35.228929999999998</v>
      </c>
      <c r="D15066" s="2">
        <v>64.968159999999997</v>
      </c>
      <c r="F15066" s="2">
        <v>15.56263</v>
      </c>
      <c r="G15066" s="2">
        <v>29.497699999999998</v>
      </c>
      <c r="H15066" s="2">
        <v>29.302399999999999</v>
      </c>
      <c r="J15066" s="2">
        <v>15.565440000000001</v>
      </c>
      <c r="K15066" s="2">
        <v>4.4517249999999997</v>
      </c>
      <c r="L15066" s="2">
        <v>1.9834670000000001</v>
      </c>
    </row>
    <row r="15067" spans="1:12" x14ac:dyDescent="0.2">
      <c r="A15067" s="2">
        <v>15.566140000000001</v>
      </c>
      <c r="B15067" s="2">
        <v>71.037819999999996</v>
      </c>
      <c r="C15067" s="2">
        <v>35.183999999999997</v>
      </c>
      <c r="D15067" s="2">
        <v>64.898830000000004</v>
      </c>
      <c r="F15067" s="2">
        <v>15.563330000000001</v>
      </c>
      <c r="G15067" s="2">
        <v>29.480360000000001</v>
      </c>
      <c r="H15067" s="2">
        <v>29.284520000000001</v>
      </c>
      <c r="J15067" s="2">
        <v>15.566140000000001</v>
      </c>
      <c r="K15067" s="2">
        <v>4.4642030000000004</v>
      </c>
      <c r="L15067" s="2">
        <v>1.9832479999999999</v>
      </c>
    </row>
    <row r="15068" spans="1:12" x14ac:dyDescent="0.2">
      <c r="A15068" s="2">
        <v>15.566839999999999</v>
      </c>
      <c r="B15068" s="2">
        <v>70.975059999999999</v>
      </c>
      <c r="C15068" s="2">
        <v>35.139290000000003</v>
      </c>
      <c r="D15068" s="2">
        <v>64.829939999999993</v>
      </c>
      <c r="F15068" s="2">
        <v>15.564030000000001</v>
      </c>
      <c r="G15068" s="2">
        <v>29.463200000000001</v>
      </c>
      <c r="H15068" s="2">
        <v>29.266639999999999</v>
      </c>
      <c r="J15068" s="2">
        <v>15.566839999999999</v>
      </c>
      <c r="K15068" s="2">
        <v>4.4773310000000004</v>
      </c>
      <c r="L15068" s="2">
        <v>1.9829220000000001</v>
      </c>
    </row>
    <row r="15069" spans="1:12" x14ac:dyDescent="0.2">
      <c r="A15069" s="2">
        <v>15.567539999999999</v>
      </c>
      <c r="B15069" s="2">
        <v>70.91216</v>
      </c>
      <c r="C15069" s="2">
        <v>35.094259999999998</v>
      </c>
      <c r="D15069" s="2">
        <v>64.760819999999995</v>
      </c>
      <c r="F15069" s="2">
        <v>15.56474</v>
      </c>
      <c r="G15069" s="2">
        <v>29.44585</v>
      </c>
      <c r="H15069" s="2">
        <v>29.2485</v>
      </c>
      <c r="J15069" s="2">
        <v>15.567539999999999</v>
      </c>
      <c r="K15069" s="2">
        <v>4.490183</v>
      </c>
      <c r="L15069" s="2">
        <v>1.9832000000000001</v>
      </c>
    </row>
    <row r="15070" spans="1:12" x14ac:dyDescent="0.2">
      <c r="A15070" s="2">
        <v>15.568239999999999</v>
      </c>
      <c r="B15070" s="2">
        <v>70.848820000000003</v>
      </c>
      <c r="C15070" s="2">
        <v>35.049079999999996</v>
      </c>
      <c r="D15070" s="2">
        <v>64.690920000000006</v>
      </c>
      <c r="F15070" s="2">
        <v>15.565440000000001</v>
      </c>
      <c r="G15070" s="2">
        <v>29.428280000000001</v>
      </c>
      <c r="H15070" s="2">
        <v>29.230260000000001</v>
      </c>
      <c r="J15070" s="2">
        <v>15.568239999999999</v>
      </c>
      <c r="K15070" s="2">
        <v>4.50305</v>
      </c>
      <c r="L15070" s="2">
        <v>1.9830779999999999</v>
      </c>
    </row>
    <row r="15071" spans="1:12" x14ac:dyDescent="0.2">
      <c r="A15071" s="2">
        <v>15.56894</v>
      </c>
      <c r="B15071" s="2">
        <v>70.785259999999994</v>
      </c>
      <c r="C15071" s="2">
        <v>35.004350000000002</v>
      </c>
      <c r="D15071" s="2">
        <v>64.621340000000004</v>
      </c>
      <c r="F15071" s="2">
        <v>15.566140000000001</v>
      </c>
      <c r="G15071" s="2">
        <v>29.410129999999999</v>
      </c>
      <c r="H15071" s="2">
        <v>29.211690000000001</v>
      </c>
      <c r="J15071" s="2">
        <v>15.56894</v>
      </c>
      <c r="K15071" s="2">
        <v>4.5160460000000002</v>
      </c>
      <c r="L15071" s="2">
        <v>1.9827189999999999</v>
      </c>
    </row>
    <row r="15072" spans="1:12" x14ac:dyDescent="0.2">
      <c r="A15072" s="2">
        <v>15.569649999999999</v>
      </c>
      <c r="B15072" s="2">
        <v>70.721130000000002</v>
      </c>
      <c r="C15072" s="2">
        <v>34.959969999999998</v>
      </c>
      <c r="D15072" s="2">
        <v>64.551940000000002</v>
      </c>
      <c r="F15072" s="2">
        <v>15.566839999999999</v>
      </c>
      <c r="G15072" s="2">
        <v>29.39188</v>
      </c>
      <c r="H15072" s="2">
        <v>29.192779999999999</v>
      </c>
      <c r="J15072" s="2">
        <v>15.569649999999999</v>
      </c>
      <c r="K15072" s="2">
        <v>4.5288139999999997</v>
      </c>
      <c r="L15072" s="2">
        <v>1.98201</v>
      </c>
    </row>
    <row r="15073" spans="1:12" x14ac:dyDescent="0.2">
      <c r="A15073" s="2">
        <v>15.570349999999999</v>
      </c>
      <c r="B15073" s="2">
        <v>70.657600000000002</v>
      </c>
      <c r="C15073" s="2">
        <v>34.915590000000002</v>
      </c>
      <c r="D15073" s="2">
        <v>64.482470000000006</v>
      </c>
      <c r="F15073" s="2">
        <v>15.567539999999999</v>
      </c>
      <c r="G15073" s="2">
        <v>29.37398</v>
      </c>
      <c r="H15073" s="2">
        <v>29.173970000000001</v>
      </c>
      <c r="J15073" s="2">
        <v>15.570349999999999</v>
      </c>
      <c r="K15073" s="2">
        <v>4.5419200000000002</v>
      </c>
      <c r="L15073" s="2">
        <v>1.9818169999999999</v>
      </c>
    </row>
    <row r="15074" spans="1:12" x14ac:dyDescent="0.2">
      <c r="A15074" s="2">
        <v>15.57105</v>
      </c>
      <c r="B15074" s="2">
        <v>70.593620000000001</v>
      </c>
      <c r="C15074" s="2">
        <v>34.870950000000001</v>
      </c>
      <c r="D15074" s="2">
        <v>64.4131</v>
      </c>
      <c r="F15074" s="2">
        <v>15.568239999999999</v>
      </c>
      <c r="G15074" s="2">
        <v>29.356079999999999</v>
      </c>
      <c r="H15074" s="2">
        <v>29.154900000000001</v>
      </c>
      <c r="J15074" s="2">
        <v>15.57105</v>
      </c>
      <c r="K15074" s="2">
        <v>4.5552270000000004</v>
      </c>
      <c r="L15074" s="2">
        <v>1.980896</v>
      </c>
    </row>
    <row r="15075" spans="1:12" x14ac:dyDescent="0.2">
      <c r="A15075" s="2">
        <v>15.57175</v>
      </c>
      <c r="B15075" s="2">
        <v>70.529690000000002</v>
      </c>
      <c r="C15075" s="2">
        <v>34.826369999999997</v>
      </c>
      <c r="D15075" s="2">
        <v>64.344059999999999</v>
      </c>
      <c r="F15075" s="2">
        <v>15.56894</v>
      </c>
      <c r="G15075" s="2">
        <v>29.338439999999999</v>
      </c>
      <c r="H15075" s="2">
        <v>29.135760000000001</v>
      </c>
      <c r="J15075" s="2">
        <v>15.57175</v>
      </c>
      <c r="K15075" s="2">
        <v>4.5690249999999999</v>
      </c>
      <c r="L15075" s="2">
        <v>1.9800340000000001</v>
      </c>
    </row>
    <row r="15076" spans="1:12" x14ac:dyDescent="0.2">
      <c r="A15076" s="2">
        <v>15.57245</v>
      </c>
      <c r="B15076" s="2">
        <v>70.465400000000002</v>
      </c>
      <c r="C15076" s="2">
        <v>34.78257</v>
      </c>
      <c r="D15076" s="2">
        <v>64.275019999999998</v>
      </c>
      <c r="F15076" s="2">
        <v>15.569649999999999</v>
      </c>
      <c r="G15076" s="2">
        <v>29.320509999999999</v>
      </c>
      <c r="H15076" s="2">
        <v>29.116040000000002</v>
      </c>
      <c r="J15076" s="2">
        <v>15.57245</v>
      </c>
      <c r="K15076" s="2">
        <v>4.5824509999999998</v>
      </c>
      <c r="L15076" s="2">
        <v>1.9799180000000001</v>
      </c>
    </row>
    <row r="15077" spans="1:12" x14ac:dyDescent="0.2">
      <c r="A15077" s="2">
        <v>15.57315</v>
      </c>
      <c r="B15077" s="2">
        <v>70.401259999999994</v>
      </c>
      <c r="C15077" s="2">
        <v>34.739089999999997</v>
      </c>
      <c r="D15077" s="2">
        <v>64.206239999999994</v>
      </c>
      <c r="F15077" s="2">
        <v>15.570349999999999</v>
      </c>
      <c r="G15077" s="2">
        <v>29.302399999999999</v>
      </c>
      <c r="H15077" s="2">
        <v>29.096520000000002</v>
      </c>
      <c r="J15077" s="2">
        <v>15.57315</v>
      </c>
      <c r="K15077" s="2">
        <v>4.5957319999999999</v>
      </c>
      <c r="L15077" s="2">
        <v>1.979643</v>
      </c>
    </row>
    <row r="15078" spans="1:12" x14ac:dyDescent="0.2">
      <c r="A15078" s="2">
        <v>15.57385</v>
      </c>
      <c r="B15078" s="2">
        <v>70.337260000000001</v>
      </c>
      <c r="C15078" s="2">
        <v>34.695329999999998</v>
      </c>
      <c r="D15078" s="2">
        <v>64.136809999999997</v>
      </c>
      <c r="F15078" s="2">
        <v>15.57105</v>
      </c>
      <c r="G15078" s="2">
        <v>29.284520000000001</v>
      </c>
      <c r="H15078" s="2">
        <v>29.077300000000001</v>
      </c>
      <c r="J15078" s="2">
        <v>15.57385</v>
      </c>
      <c r="K15078" s="2">
        <v>4.6086650000000002</v>
      </c>
      <c r="L15078" s="2">
        <v>1.9791510000000001</v>
      </c>
    </row>
    <row r="15079" spans="1:12" x14ac:dyDescent="0.2">
      <c r="A15079" s="2">
        <v>15.57455</v>
      </c>
      <c r="B15079" s="2">
        <v>70.272810000000007</v>
      </c>
      <c r="C15079" s="2">
        <v>34.651389999999999</v>
      </c>
      <c r="D15079" s="2">
        <v>64.067520000000002</v>
      </c>
      <c r="F15079" s="2">
        <v>15.57175</v>
      </c>
      <c r="G15079" s="2">
        <v>29.266639999999999</v>
      </c>
      <c r="H15079" s="2">
        <v>29.057030000000001</v>
      </c>
      <c r="J15079" s="2">
        <v>15.57455</v>
      </c>
      <c r="K15079" s="2">
        <v>4.6218870000000001</v>
      </c>
      <c r="L15079" s="2">
        <v>1.9786090000000001</v>
      </c>
    </row>
    <row r="15080" spans="1:12" x14ac:dyDescent="0.2">
      <c r="A15080" s="2">
        <v>15.57526</v>
      </c>
      <c r="B15080" s="2">
        <v>70.209209999999999</v>
      </c>
      <c r="C15080" s="2">
        <v>34.607759999999999</v>
      </c>
      <c r="D15080" s="2">
        <v>63.998130000000003</v>
      </c>
      <c r="F15080" s="2">
        <v>15.57245</v>
      </c>
      <c r="G15080" s="2">
        <v>29.2485</v>
      </c>
      <c r="H15080" s="2">
        <v>29.036850000000001</v>
      </c>
      <c r="J15080" s="2">
        <v>15.57526</v>
      </c>
      <c r="K15080" s="2">
        <v>4.6352039999999999</v>
      </c>
      <c r="L15080" s="2">
        <v>1.9788760000000001</v>
      </c>
    </row>
    <row r="15081" spans="1:12" x14ac:dyDescent="0.2">
      <c r="A15081" s="2">
        <v>15.57596</v>
      </c>
      <c r="B15081" s="2">
        <v>70.14528</v>
      </c>
      <c r="C15081" s="2">
        <v>34.564300000000003</v>
      </c>
      <c r="D15081" s="2">
        <v>63.928820000000002</v>
      </c>
      <c r="F15081" s="2">
        <v>15.57315</v>
      </c>
      <c r="G15081" s="2">
        <v>29.230260000000001</v>
      </c>
      <c r="H15081" s="2">
        <v>29.017700000000001</v>
      </c>
      <c r="J15081" s="2">
        <v>15.57596</v>
      </c>
      <c r="K15081" s="2">
        <v>4.6480980000000001</v>
      </c>
      <c r="L15081" s="2">
        <v>1.9776860000000001</v>
      </c>
    </row>
    <row r="15082" spans="1:12" x14ac:dyDescent="0.2">
      <c r="A15082" s="2">
        <v>15.57666</v>
      </c>
      <c r="B15082" s="2">
        <v>70.081540000000004</v>
      </c>
      <c r="C15082" s="2">
        <v>34.52037</v>
      </c>
      <c r="D15082" s="2">
        <v>63.859850000000002</v>
      </c>
      <c r="F15082" s="2">
        <v>15.57385</v>
      </c>
      <c r="G15082" s="2">
        <v>29.211690000000001</v>
      </c>
      <c r="H15082" s="2">
        <v>28.998049999999999</v>
      </c>
      <c r="J15082" s="2">
        <v>15.57666</v>
      </c>
      <c r="K15082" s="2">
        <v>4.6615180000000001</v>
      </c>
      <c r="L15082" s="2">
        <v>1.9766729999999999</v>
      </c>
    </row>
    <row r="15083" spans="1:12" x14ac:dyDescent="0.2">
      <c r="A15083" s="2">
        <v>15.577360000000001</v>
      </c>
      <c r="B15083" s="2">
        <v>70.017349999999993</v>
      </c>
      <c r="C15083" s="2">
        <v>34.477119999999999</v>
      </c>
      <c r="D15083" s="2">
        <v>63.790840000000003</v>
      </c>
      <c r="F15083" s="2">
        <v>15.57455</v>
      </c>
      <c r="G15083" s="2">
        <v>29.192779999999999</v>
      </c>
      <c r="H15083" s="2">
        <v>28.977969999999999</v>
      </c>
      <c r="J15083" s="2">
        <v>15.577360000000001</v>
      </c>
      <c r="K15083" s="2">
        <v>4.6745869999999998</v>
      </c>
      <c r="L15083" s="2">
        <v>1.976982</v>
      </c>
    </row>
    <row r="15084" spans="1:12" x14ac:dyDescent="0.2">
      <c r="A15084" s="2">
        <v>15.578060000000001</v>
      </c>
      <c r="B15084" s="2">
        <v>69.95335</v>
      </c>
      <c r="C15084" s="2">
        <v>34.433599999999998</v>
      </c>
      <c r="D15084" s="2">
        <v>63.720770000000002</v>
      </c>
      <c r="F15084" s="2">
        <v>15.57526</v>
      </c>
      <c r="G15084" s="2">
        <v>29.173970000000001</v>
      </c>
      <c r="H15084" s="2">
        <v>28.95927</v>
      </c>
      <c r="J15084" s="2">
        <v>15.578060000000001</v>
      </c>
      <c r="K15084" s="2">
        <v>4.6874770000000003</v>
      </c>
      <c r="L15084" s="2">
        <v>1.976904</v>
      </c>
    </row>
    <row r="15085" spans="1:12" x14ac:dyDescent="0.2">
      <c r="A15085" s="2">
        <v>15.578760000000001</v>
      </c>
      <c r="B15085" s="2">
        <v>69.889250000000004</v>
      </c>
      <c r="C15085" s="2">
        <v>34.389870000000002</v>
      </c>
      <c r="D15085" s="2">
        <v>63.650849999999998</v>
      </c>
      <c r="F15085" s="2">
        <v>15.57596</v>
      </c>
      <c r="G15085" s="2">
        <v>29.154900000000001</v>
      </c>
      <c r="H15085" s="2">
        <v>28.941859999999998</v>
      </c>
      <c r="J15085" s="2">
        <v>15.578760000000001</v>
      </c>
      <c r="K15085" s="2">
        <v>4.7012159999999996</v>
      </c>
      <c r="L15085" s="2">
        <v>1.976002</v>
      </c>
    </row>
    <row r="15086" spans="1:12" x14ac:dyDescent="0.2">
      <c r="A15086" s="2">
        <v>15.579459999999999</v>
      </c>
      <c r="B15086" s="2">
        <v>69.824770000000001</v>
      </c>
      <c r="C15086" s="2">
        <v>34.346550000000001</v>
      </c>
      <c r="D15086" s="2">
        <v>63.581229999999998</v>
      </c>
      <c r="F15086" s="2">
        <v>15.57666</v>
      </c>
      <c r="G15086" s="2">
        <v>29.135760000000001</v>
      </c>
      <c r="H15086" s="2">
        <v>28.924019999999999</v>
      </c>
      <c r="J15086" s="2">
        <v>15.579459999999999</v>
      </c>
      <c r="K15086" s="2">
        <v>4.7142559999999998</v>
      </c>
      <c r="L15086" s="2">
        <v>1.975943</v>
      </c>
    </row>
    <row r="15087" spans="1:12" x14ac:dyDescent="0.2">
      <c r="A15087" s="2">
        <v>15.580170000000001</v>
      </c>
      <c r="B15087" s="2">
        <v>69.760099999999994</v>
      </c>
      <c r="C15087" s="2">
        <v>34.302579999999999</v>
      </c>
      <c r="D15087" s="2">
        <v>63.512410000000003</v>
      </c>
      <c r="F15087" s="2">
        <v>15.577360000000001</v>
      </c>
      <c r="G15087" s="2">
        <v>29.116040000000002</v>
      </c>
      <c r="H15087" s="2">
        <v>28.904499999999999</v>
      </c>
      <c r="J15087" s="2">
        <v>15.580170000000001</v>
      </c>
      <c r="K15087" s="2">
        <v>4.7281339999999998</v>
      </c>
      <c r="L15087" s="2">
        <v>1.975479</v>
      </c>
    </row>
    <row r="15088" spans="1:12" x14ac:dyDescent="0.2">
      <c r="A15088" s="2">
        <v>15.580870000000001</v>
      </c>
      <c r="B15088" s="2">
        <v>69.695779999999999</v>
      </c>
      <c r="C15088" s="2">
        <v>34.258400000000002</v>
      </c>
      <c r="D15088" s="2">
        <v>63.443379999999998</v>
      </c>
      <c r="F15088" s="2">
        <v>15.578060000000001</v>
      </c>
      <c r="G15088" s="2">
        <v>29.096520000000002</v>
      </c>
      <c r="H15088" s="2">
        <v>28.884340000000002</v>
      </c>
      <c r="J15088" s="2">
        <v>15.580870000000001</v>
      </c>
      <c r="K15088" s="2">
        <v>4.7417829999999999</v>
      </c>
      <c r="L15088" s="2">
        <v>1.9756339999999999</v>
      </c>
    </row>
    <row r="15089" spans="1:12" x14ac:dyDescent="0.2">
      <c r="A15089" s="2">
        <v>15.581569999999999</v>
      </c>
      <c r="B15089" s="2">
        <v>69.631429999999995</v>
      </c>
      <c r="C15089" s="2">
        <v>34.214669999999998</v>
      </c>
      <c r="D15089" s="2">
        <v>63.373649999999998</v>
      </c>
      <c r="F15089" s="2">
        <v>15.578760000000001</v>
      </c>
      <c r="G15089" s="2">
        <v>29.077300000000001</v>
      </c>
      <c r="H15089" s="2">
        <v>28.864429999999999</v>
      </c>
      <c r="J15089" s="2">
        <v>15.581569999999999</v>
      </c>
      <c r="K15089" s="2">
        <v>4.7554610000000004</v>
      </c>
      <c r="L15089" s="2">
        <v>1.9749639999999999</v>
      </c>
    </row>
    <row r="15090" spans="1:12" x14ac:dyDescent="0.2">
      <c r="A15090" s="2">
        <v>15.582269999999999</v>
      </c>
      <c r="B15090" s="2">
        <v>69.566900000000004</v>
      </c>
      <c r="C15090" s="2">
        <v>34.171300000000002</v>
      </c>
      <c r="D15090" s="2">
        <v>63.303719999999998</v>
      </c>
      <c r="F15090" s="2">
        <v>15.579459999999999</v>
      </c>
      <c r="G15090" s="2">
        <v>29.057030000000001</v>
      </c>
      <c r="H15090" s="2">
        <v>28.8446</v>
      </c>
      <c r="J15090" s="2">
        <v>15.582269999999999</v>
      </c>
      <c r="K15090" s="2">
        <v>4.7691059999999998</v>
      </c>
      <c r="L15090" s="2">
        <v>1.9741839999999999</v>
      </c>
    </row>
    <row r="15091" spans="1:12" x14ac:dyDescent="0.2">
      <c r="A15091" s="2">
        <v>15.58297</v>
      </c>
      <c r="B15091" s="2">
        <v>69.502369999999999</v>
      </c>
      <c r="C15091" s="2">
        <v>34.126869999999997</v>
      </c>
      <c r="D15091" s="2">
        <v>63.233110000000003</v>
      </c>
      <c r="F15091" s="2">
        <v>15.580170000000001</v>
      </c>
      <c r="G15091" s="2">
        <v>29.036850000000001</v>
      </c>
      <c r="H15091" s="2">
        <v>28.824940000000002</v>
      </c>
      <c r="J15091" s="2">
        <v>15.58297</v>
      </c>
      <c r="K15091" s="2">
        <v>4.7828879999999998</v>
      </c>
      <c r="L15091" s="2">
        <v>1.973158</v>
      </c>
    </row>
    <row r="15092" spans="1:12" x14ac:dyDescent="0.2">
      <c r="A15092" s="2">
        <v>15.58367</v>
      </c>
      <c r="B15092" s="2">
        <v>69.437809999999999</v>
      </c>
      <c r="C15092" s="2">
        <v>34.083539999999999</v>
      </c>
      <c r="D15092" s="2">
        <v>63.163550000000001</v>
      </c>
      <c r="F15092" s="2">
        <v>15.580870000000001</v>
      </c>
      <c r="G15092" s="2">
        <v>29.017700000000001</v>
      </c>
      <c r="H15092" s="2">
        <v>28.805150000000001</v>
      </c>
      <c r="J15092" s="2">
        <v>15.58367</v>
      </c>
      <c r="K15092" s="2">
        <v>4.7969660000000003</v>
      </c>
      <c r="L15092" s="2">
        <v>1.973095</v>
      </c>
    </row>
    <row r="15093" spans="1:12" x14ac:dyDescent="0.2">
      <c r="A15093" s="2">
        <v>15.58437</v>
      </c>
      <c r="B15093" s="2">
        <v>69.373050000000006</v>
      </c>
      <c r="C15093" s="2">
        <v>34.040039999999998</v>
      </c>
      <c r="D15093" s="2">
        <v>63.094639999999998</v>
      </c>
      <c r="F15093" s="2">
        <v>15.581569999999999</v>
      </c>
      <c r="G15093" s="2">
        <v>28.998049999999999</v>
      </c>
      <c r="H15093" s="2">
        <v>28.785260000000001</v>
      </c>
      <c r="J15093" s="2">
        <v>15.58437</v>
      </c>
      <c r="K15093" s="2">
        <v>4.8112329999999996</v>
      </c>
      <c r="L15093" s="2">
        <v>1.973217</v>
      </c>
    </row>
    <row r="15094" spans="1:12" x14ac:dyDescent="0.2">
      <c r="A15094" s="2">
        <v>15.58508</v>
      </c>
      <c r="B15094" s="2">
        <v>69.308030000000002</v>
      </c>
      <c r="C15094" s="2">
        <v>33.996569999999998</v>
      </c>
      <c r="D15094" s="2">
        <v>63.025030000000001</v>
      </c>
      <c r="F15094" s="2">
        <v>15.582269999999999</v>
      </c>
      <c r="G15094" s="2">
        <v>28.977969999999999</v>
      </c>
      <c r="H15094" s="2">
        <v>28.76511</v>
      </c>
      <c r="J15094" s="2">
        <v>15.58508</v>
      </c>
      <c r="K15094" s="2">
        <v>4.8247720000000003</v>
      </c>
      <c r="L15094" s="2">
        <v>1.9726680000000001</v>
      </c>
    </row>
    <row r="15095" spans="1:12" x14ac:dyDescent="0.2">
      <c r="A15095" s="2">
        <v>15.58578</v>
      </c>
      <c r="B15095" s="2">
        <v>69.242729999999995</v>
      </c>
      <c r="C15095" s="2">
        <v>33.953040000000001</v>
      </c>
      <c r="D15095" s="2">
        <v>62.956319999999998</v>
      </c>
      <c r="F15095" s="2">
        <v>15.58297</v>
      </c>
      <c r="G15095" s="2">
        <v>28.95927</v>
      </c>
      <c r="H15095" s="2">
        <v>28.74464</v>
      </c>
      <c r="J15095" s="2">
        <v>15.58578</v>
      </c>
      <c r="K15095" s="2">
        <v>4.8380109999999998</v>
      </c>
      <c r="L15095" s="2">
        <v>1.9722040000000001</v>
      </c>
    </row>
    <row r="15096" spans="1:12" x14ac:dyDescent="0.2">
      <c r="A15096" s="2">
        <v>15.58648</v>
      </c>
      <c r="B15096" s="2">
        <v>69.176659999999998</v>
      </c>
      <c r="C15096" s="2">
        <v>33.908999999999999</v>
      </c>
      <c r="D15096" s="2">
        <v>62.88617</v>
      </c>
      <c r="F15096" s="2">
        <v>15.58367</v>
      </c>
      <c r="G15096" s="2">
        <v>28.941859999999998</v>
      </c>
      <c r="H15096" s="2">
        <v>28.724309999999999</v>
      </c>
      <c r="J15096" s="2">
        <v>15.58648</v>
      </c>
      <c r="K15096" s="2">
        <v>4.8521799999999997</v>
      </c>
      <c r="L15096" s="2">
        <v>1.9716549999999999</v>
      </c>
    </row>
    <row r="15097" spans="1:12" x14ac:dyDescent="0.2">
      <c r="A15097" s="2">
        <v>15.58718</v>
      </c>
      <c r="B15097" s="2">
        <v>69.111440000000002</v>
      </c>
      <c r="C15097" s="2">
        <v>33.865780000000001</v>
      </c>
      <c r="D15097" s="2">
        <v>62.817010000000003</v>
      </c>
      <c r="F15097" s="2">
        <v>15.58437</v>
      </c>
      <c r="G15097" s="2">
        <v>28.924019999999999</v>
      </c>
      <c r="H15097" s="2">
        <v>28.70429</v>
      </c>
      <c r="J15097" s="2">
        <v>15.58718</v>
      </c>
      <c r="K15097" s="2">
        <v>4.8663499999999997</v>
      </c>
      <c r="L15097" s="2">
        <v>1.971535</v>
      </c>
    </row>
    <row r="15098" spans="1:12" x14ac:dyDescent="0.2">
      <c r="A15098" s="2">
        <v>15.58788</v>
      </c>
      <c r="B15098" s="2">
        <v>69.046430000000001</v>
      </c>
      <c r="C15098" s="2">
        <v>33.822870000000002</v>
      </c>
      <c r="D15098" s="2">
        <v>62.747459999999997</v>
      </c>
      <c r="F15098" s="2">
        <v>15.58508</v>
      </c>
      <c r="G15098" s="2">
        <v>28.904499999999999</v>
      </c>
      <c r="H15098" s="2">
        <v>28.683710000000001</v>
      </c>
      <c r="J15098" s="2">
        <v>15.58788</v>
      </c>
      <c r="K15098" s="2">
        <v>4.8803900000000002</v>
      </c>
      <c r="L15098" s="2">
        <v>1.9711000000000001</v>
      </c>
    </row>
    <row r="15099" spans="1:12" x14ac:dyDescent="0.2">
      <c r="A15099" s="2">
        <v>15.58858</v>
      </c>
      <c r="B15099" s="2">
        <v>68.980819999999994</v>
      </c>
      <c r="C15099" s="2">
        <v>33.780610000000003</v>
      </c>
      <c r="D15099" s="2">
        <v>62.678150000000002</v>
      </c>
      <c r="F15099" s="2">
        <v>15.58578</v>
      </c>
      <c r="G15099" s="2">
        <v>28.884340000000002</v>
      </c>
      <c r="H15099" s="2">
        <v>28.66319</v>
      </c>
      <c r="J15099" s="2">
        <v>15.58858</v>
      </c>
      <c r="K15099" s="2">
        <v>4.893904</v>
      </c>
      <c r="L15099" s="2">
        <v>1.971149</v>
      </c>
    </row>
    <row r="15100" spans="1:12" x14ac:dyDescent="0.2">
      <c r="A15100" s="2">
        <v>15.58928</v>
      </c>
      <c r="B15100" s="2">
        <v>68.915369999999996</v>
      </c>
      <c r="C15100" s="2">
        <v>33.737839999999998</v>
      </c>
      <c r="D15100" s="2">
        <v>62.609270000000002</v>
      </c>
      <c r="F15100" s="2">
        <v>15.58648</v>
      </c>
      <c r="G15100" s="2">
        <v>28.864429999999999</v>
      </c>
      <c r="H15100" s="2">
        <v>28.642620000000001</v>
      </c>
      <c r="J15100" s="2">
        <v>15.58928</v>
      </c>
      <c r="K15100" s="2">
        <v>4.9076820000000003</v>
      </c>
      <c r="L15100" s="2">
        <v>1.9710749999999999</v>
      </c>
    </row>
    <row r="15101" spans="1:12" x14ac:dyDescent="0.2">
      <c r="A15101" s="2">
        <v>15.58999</v>
      </c>
      <c r="B15101" s="2">
        <v>68.849490000000003</v>
      </c>
      <c r="C15101" s="2">
        <v>33.694769999999998</v>
      </c>
      <c r="D15101" s="2">
        <v>62.54007</v>
      </c>
      <c r="F15101" s="2">
        <v>15.58718</v>
      </c>
      <c r="G15101" s="2">
        <v>28.8446</v>
      </c>
      <c r="H15101" s="2">
        <v>28.621320000000001</v>
      </c>
      <c r="J15101" s="2">
        <v>15.58999</v>
      </c>
      <c r="K15101" s="2">
        <v>4.921284</v>
      </c>
      <c r="L15101" s="2">
        <v>1.970329</v>
      </c>
    </row>
    <row r="15102" spans="1:12" x14ac:dyDescent="0.2">
      <c r="A15102" s="2">
        <v>15.59069</v>
      </c>
      <c r="B15102" s="2">
        <v>68.783180000000002</v>
      </c>
      <c r="C15102" s="2">
        <v>33.653320000000001</v>
      </c>
      <c r="D15102" s="2">
        <v>62.471260000000001</v>
      </c>
      <c r="F15102" s="2">
        <v>15.58788</v>
      </c>
      <c r="G15102" s="2">
        <v>28.824940000000002</v>
      </c>
      <c r="H15102" s="2">
        <v>28.600110000000001</v>
      </c>
      <c r="J15102" s="2">
        <v>15.59069</v>
      </c>
      <c r="K15102" s="2">
        <v>4.9346810000000003</v>
      </c>
      <c r="L15102" s="2">
        <v>1.9701139999999999</v>
      </c>
    </row>
    <row r="15103" spans="1:12" x14ac:dyDescent="0.2">
      <c r="A15103" s="2">
        <v>15.591390000000001</v>
      </c>
      <c r="B15103" s="2">
        <v>68.716800000000006</v>
      </c>
      <c r="C15103" s="2">
        <v>33.610390000000002</v>
      </c>
      <c r="D15103" s="2">
        <v>62.402700000000003</v>
      </c>
      <c r="F15103" s="2">
        <v>15.58858</v>
      </c>
      <c r="G15103" s="2">
        <v>28.805150000000001</v>
      </c>
      <c r="H15103" s="2">
        <v>28.57893</v>
      </c>
      <c r="J15103" s="2">
        <v>15.591390000000001</v>
      </c>
      <c r="K15103" s="2">
        <v>4.9484349999999999</v>
      </c>
      <c r="L15103" s="2">
        <v>1.9694940000000001</v>
      </c>
    </row>
    <row r="15104" spans="1:12" x14ac:dyDescent="0.2">
      <c r="A15104" s="2">
        <v>15.592090000000001</v>
      </c>
      <c r="B15104" s="2">
        <v>68.651759999999996</v>
      </c>
      <c r="C15104" s="2">
        <v>33.568049999999999</v>
      </c>
      <c r="D15104" s="2">
        <v>62.333100000000002</v>
      </c>
      <c r="F15104" s="2">
        <v>15.58928</v>
      </c>
      <c r="G15104" s="2">
        <v>28.785260000000001</v>
      </c>
      <c r="H15104" s="2">
        <v>28.557849999999998</v>
      </c>
      <c r="J15104" s="2">
        <v>15.592090000000001</v>
      </c>
      <c r="K15104" s="2">
        <v>4.9622900000000003</v>
      </c>
      <c r="L15104" s="2">
        <v>1.969481</v>
      </c>
    </row>
    <row r="15105" spans="1:12" x14ac:dyDescent="0.2">
      <c r="A15105" s="2">
        <v>15.592790000000001</v>
      </c>
      <c r="B15105" s="2">
        <v>68.586029999999994</v>
      </c>
      <c r="C15105" s="2">
        <v>33.526510000000002</v>
      </c>
      <c r="D15105" s="2">
        <v>62.264330000000001</v>
      </c>
      <c r="F15105" s="2">
        <v>15.58999</v>
      </c>
      <c r="G15105" s="2">
        <v>28.76511</v>
      </c>
      <c r="H15105" s="2">
        <v>28.537220000000001</v>
      </c>
      <c r="J15105" s="2">
        <v>15.592790000000001</v>
      </c>
      <c r="K15105" s="2">
        <v>4.9758680000000002</v>
      </c>
      <c r="L15105" s="2">
        <v>1.968359</v>
      </c>
    </row>
    <row r="15106" spans="1:12" x14ac:dyDescent="0.2">
      <c r="A15106" s="2">
        <v>15.593489999999999</v>
      </c>
      <c r="B15106" s="2">
        <v>68.520449999999997</v>
      </c>
      <c r="C15106" s="2">
        <v>33.48415</v>
      </c>
      <c r="D15106" s="2">
        <v>62.19594</v>
      </c>
      <c r="F15106" s="2">
        <v>15.59069</v>
      </c>
      <c r="G15106" s="2">
        <v>28.74464</v>
      </c>
      <c r="H15106" s="2">
        <v>28.516269999999999</v>
      </c>
      <c r="J15106" s="2">
        <v>15.593489999999999</v>
      </c>
      <c r="K15106" s="2">
        <v>4.9897879999999999</v>
      </c>
      <c r="L15106" s="2">
        <v>1.966675</v>
      </c>
    </row>
    <row r="15107" spans="1:12" x14ac:dyDescent="0.2">
      <c r="A15107" s="2">
        <v>15.594189999999999</v>
      </c>
      <c r="B15107" s="2">
        <v>68.45487</v>
      </c>
      <c r="C15107" s="2">
        <v>33.442140000000002</v>
      </c>
      <c r="D15107" s="2">
        <v>62.127369999999999</v>
      </c>
      <c r="F15107" s="2">
        <v>15.591390000000001</v>
      </c>
      <c r="G15107" s="2">
        <v>28.724309999999999</v>
      </c>
      <c r="H15107" s="2">
        <v>28.495039999999999</v>
      </c>
      <c r="J15107" s="2">
        <v>15.594189999999999</v>
      </c>
      <c r="K15107" s="2">
        <v>5.0044500000000003</v>
      </c>
      <c r="L15107" s="2">
        <v>1.966188</v>
      </c>
    </row>
    <row r="15108" spans="1:12" x14ac:dyDescent="0.2">
      <c r="A15108" s="2">
        <v>15.594889999999999</v>
      </c>
      <c r="B15108" s="2">
        <v>68.38937</v>
      </c>
      <c r="C15108" s="2">
        <v>33.39949</v>
      </c>
      <c r="D15108" s="2">
        <v>62.05903</v>
      </c>
      <c r="F15108" s="2">
        <v>15.592090000000001</v>
      </c>
      <c r="G15108" s="2">
        <v>28.70429</v>
      </c>
      <c r="H15108" s="2">
        <v>28.47401</v>
      </c>
      <c r="J15108" s="2">
        <v>15.594889999999999</v>
      </c>
      <c r="K15108" s="2">
        <v>5.0183200000000001</v>
      </c>
      <c r="L15108" s="2">
        <v>1.966188</v>
      </c>
    </row>
    <row r="15109" spans="1:12" x14ac:dyDescent="0.2">
      <c r="A15109" s="2">
        <v>15.595599999999999</v>
      </c>
      <c r="B15109" s="2">
        <v>68.323650000000001</v>
      </c>
      <c r="C15109" s="2">
        <v>33.357880000000002</v>
      </c>
      <c r="D15109" s="2">
        <v>61.990830000000003</v>
      </c>
      <c r="F15109" s="2">
        <v>15.592790000000001</v>
      </c>
      <c r="G15109" s="2">
        <v>28.683710000000001</v>
      </c>
      <c r="H15109" s="2">
        <v>28.453050000000001</v>
      </c>
      <c r="J15109" s="2">
        <v>15.595599999999999</v>
      </c>
      <c r="K15109" s="2">
        <v>5.0320989999999997</v>
      </c>
      <c r="L15109" s="2">
        <v>1.9654100000000001</v>
      </c>
    </row>
    <row r="15110" spans="1:12" x14ac:dyDescent="0.2">
      <c r="A15110" s="2">
        <v>15.596299999999999</v>
      </c>
      <c r="B15110" s="2">
        <v>68.258200000000002</v>
      </c>
      <c r="C15110" s="2">
        <v>33.316139999999997</v>
      </c>
      <c r="D15110" s="2">
        <v>61.921860000000002</v>
      </c>
      <c r="F15110" s="2">
        <v>15.593489999999999</v>
      </c>
      <c r="G15110" s="2">
        <v>28.66319</v>
      </c>
      <c r="H15110" s="2">
        <v>28.432079999999999</v>
      </c>
      <c r="J15110" s="2">
        <v>15.596299999999999</v>
      </c>
      <c r="K15110" s="2">
        <v>5.0458999999999996</v>
      </c>
      <c r="L15110" s="2">
        <v>1.9647030000000001</v>
      </c>
    </row>
    <row r="15111" spans="1:12" x14ac:dyDescent="0.2">
      <c r="A15111" s="2">
        <v>15.597</v>
      </c>
      <c r="B15111" s="2">
        <v>68.192269999999994</v>
      </c>
      <c r="C15111" s="2">
        <v>33.274740000000001</v>
      </c>
      <c r="D15111" s="2">
        <v>61.853149999999999</v>
      </c>
      <c r="F15111" s="2">
        <v>15.594189999999999</v>
      </c>
      <c r="G15111" s="2">
        <v>28.642620000000001</v>
      </c>
      <c r="H15111" s="2">
        <v>28.410810000000001</v>
      </c>
      <c r="J15111" s="2">
        <v>15.597</v>
      </c>
      <c r="K15111" s="2">
        <v>5.059501</v>
      </c>
      <c r="L15111" s="2">
        <v>1.964127</v>
      </c>
    </row>
    <row r="15112" spans="1:12" x14ac:dyDescent="0.2">
      <c r="A15112" s="2">
        <v>15.5977</v>
      </c>
      <c r="B15112" s="2">
        <v>68.126679999999993</v>
      </c>
      <c r="C15112" s="2">
        <v>33.233490000000003</v>
      </c>
      <c r="D15112" s="2">
        <v>61.78481</v>
      </c>
      <c r="F15112" s="2">
        <v>15.594889999999999</v>
      </c>
      <c r="G15112" s="2">
        <v>28.621320000000001</v>
      </c>
      <c r="H15112" s="2">
        <v>28.389250000000001</v>
      </c>
      <c r="J15112" s="2">
        <v>15.5977</v>
      </c>
      <c r="K15112" s="2">
        <v>5.0735760000000001</v>
      </c>
      <c r="L15112" s="2">
        <v>1.9636359999999999</v>
      </c>
    </row>
    <row r="15113" spans="1:12" x14ac:dyDescent="0.2">
      <c r="A15113" s="2">
        <v>15.5984</v>
      </c>
      <c r="B15113" s="2">
        <v>68.060379999999995</v>
      </c>
      <c r="C15113" s="2">
        <v>33.192340000000002</v>
      </c>
      <c r="D15113" s="2">
        <v>61.716209999999997</v>
      </c>
      <c r="F15113" s="2">
        <v>15.595599999999999</v>
      </c>
      <c r="G15113" s="2">
        <v>28.600110000000001</v>
      </c>
      <c r="H15113" s="2">
        <v>28.36795</v>
      </c>
      <c r="J15113" s="2">
        <v>15.5984</v>
      </c>
      <c r="K15113" s="2">
        <v>5.0881189999999998</v>
      </c>
      <c r="L15113" s="2">
        <v>1.963093</v>
      </c>
    </row>
    <row r="15114" spans="1:12" x14ac:dyDescent="0.2">
      <c r="A15114" s="2">
        <v>15.5991</v>
      </c>
      <c r="B15114" s="2">
        <v>67.994749999999996</v>
      </c>
      <c r="C15114" s="2">
        <v>33.151299999999999</v>
      </c>
      <c r="D15114" s="2">
        <v>61.64772</v>
      </c>
      <c r="F15114" s="2">
        <v>15.596299999999999</v>
      </c>
      <c r="G15114" s="2">
        <v>28.57893</v>
      </c>
      <c r="H15114" s="2">
        <v>28.346589999999999</v>
      </c>
      <c r="J15114" s="2">
        <v>15.5991</v>
      </c>
      <c r="K15114" s="2">
        <v>5.1018080000000001</v>
      </c>
      <c r="L15114" s="2">
        <v>1.9629019999999999</v>
      </c>
    </row>
    <row r="15115" spans="1:12" x14ac:dyDescent="0.2">
      <c r="A15115" s="2">
        <v>15.5998</v>
      </c>
      <c r="B15115" s="2">
        <v>67.930909999999997</v>
      </c>
      <c r="C15115" s="2">
        <v>33.109940000000002</v>
      </c>
      <c r="D15115" s="2">
        <v>61.579270000000001</v>
      </c>
      <c r="F15115" s="2">
        <v>15.597</v>
      </c>
      <c r="G15115" s="2">
        <v>28.557849999999998</v>
      </c>
      <c r="H15115" s="2">
        <v>28.324459999999998</v>
      </c>
      <c r="J15115" s="2">
        <v>15.5998</v>
      </c>
      <c r="K15115" s="2">
        <v>5.1159359999999996</v>
      </c>
      <c r="L15115" s="2">
        <v>1.962175</v>
      </c>
    </row>
    <row r="15116" spans="1:12" x14ac:dyDescent="0.2">
      <c r="A15116" s="2">
        <v>15.60051</v>
      </c>
      <c r="B15116" s="2">
        <v>67.87218</v>
      </c>
      <c r="C15116" s="2">
        <v>33.068550000000002</v>
      </c>
      <c r="D15116" s="2">
        <v>61.511049999999997</v>
      </c>
      <c r="F15116" s="2">
        <v>15.5977</v>
      </c>
      <c r="G15116" s="2">
        <v>28.537220000000001</v>
      </c>
      <c r="H15116" s="2">
        <v>28.302309999999999</v>
      </c>
      <c r="J15116" s="2">
        <v>15.60051</v>
      </c>
      <c r="K15116" s="2">
        <v>5.1296900000000001</v>
      </c>
      <c r="L15116" s="2">
        <v>1.9616359999999999</v>
      </c>
    </row>
    <row r="15117" spans="1:12" x14ac:dyDescent="0.2">
      <c r="A15117" s="2">
        <v>15.60121</v>
      </c>
      <c r="B15117" s="2">
        <v>67.814340000000001</v>
      </c>
      <c r="C15117" s="2">
        <v>33.02693</v>
      </c>
      <c r="D15117" s="2">
        <v>61.443199999999997</v>
      </c>
      <c r="F15117" s="2">
        <v>15.5984</v>
      </c>
      <c r="G15117" s="2">
        <v>28.516269999999999</v>
      </c>
      <c r="H15117" s="2">
        <v>28.280110000000001</v>
      </c>
      <c r="J15117" s="2">
        <v>15.60121</v>
      </c>
      <c r="K15117" s="2">
        <v>5.1437609999999996</v>
      </c>
      <c r="L15117" s="2">
        <v>1.961077</v>
      </c>
    </row>
    <row r="15118" spans="1:12" x14ac:dyDescent="0.2">
      <c r="A15118" s="2">
        <v>15.60191</v>
      </c>
      <c r="B15118" s="2">
        <v>67.752290000000002</v>
      </c>
      <c r="C15118" s="2">
        <v>32.986020000000003</v>
      </c>
      <c r="D15118" s="2">
        <v>61.37565</v>
      </c>
      <c r="F15118" s="2">
        <v>15.5991</v>
      </c>
      <c r="G15118" s="2">
        <v>28.495039999999999</v>
      </c>
      <c r="H15118" s="2">
        <v>28.257840000000002</v>
      </c>
      <c r="J15118" s="2">
        <v>15.60191</v>
      </c>
      <c r="K15118" s="2">
        <v>5.1575559999999996</v>
      </c>
      <c r="L15118" s="2">
        <v>1.9603539999999999</v>
      </c>
    </row>
    <row r="15119" spans="1:12" x14ac:dyDescent="0.2">
      <c r="A15119" s="2">
        <v>15.60261</v>
      </c>
      <c r="B15119" s="2">
        <v>67.686099999999996</v>
      </c>
      <c r="C15119" s="2">
        <v>32.945520000000002</v>
      </c>
      <c r="D15119" s="2">
        <v>61.308109999999999</v>
      </c>
      <c r="F15119" s="2">
        <v>15.5998</v>
      </c>
      <c r="G15119" s="2">
        <v>28.47401</v>
      </c>
      <c r="H15119" s="2">
        <v>28.235700000000001</v>
      </c>
      <c r="J15119" s="2">
        <v>15.60261</v>
      </c>
      <c r="K15119" s="2">
        <v>5.1714320000000003</v>
      </c>
      <c r="L15119" s="2">
        <v>1.9599899999999999</v>
      </c>
    </row>
    <row r="15120" spans="1:12" x14ac:dyDescent="0.2">
      <c r="A15120" s="2">
        <v>15.60331</v>
      </c>
      <c r="B15120" s="2">
        <v>67.619110000000006</v>
      </c>
      <c r="C15120" s="2">
        <v>32.904739999999997</v>
      </c>
      <c r="D15120" s="2">
        <v>61.240310000000001</v>
      </c>
      <c r="F15120" s="2">
        <v>15.60051</v>
      </c>
      <c r="G15120" s="2">
        <v>28.453050000000001</v>
      </c>
      <c r="H15120" s="2">
        <v>28.213519999999999</v>
      </c>
      <c r="J15120" s="2">
        <v>15.60331</v>
      </c>
      <c r="K15120" s="2">
        <v>5.1858139999999997</v>
      </c>
      <c r="L15120" s="2">
        <v>1.959101</v>
      </c>
    </row>
    <row r="15121" spans="1:12" x14ac:dyDescent="0.2">
      <c r="A15121" s="2">
        <v>15.604010000000001</v>
      </c>
      <c r="B15121" s="2">
        <v>67.551410000000004</v>
      </c>
      <c r="C15121" s="2">
        <v>32.864510000000003</v>
      </c>
      <c r="D15121" s="2">
        <v>61.171799999999998</v>
      </c>
      <c r="F15121" s="2">
        <v>15.60121</v>
      </c>
      <c r="G15121" s="2">
        <v>28.432079999999999</v>
      </c>
      <c r="H15121" s="2">
        <v>28.191690000000001</v>
      </c>
      <c r="J15121" s="2">
        <v>15.604010000000001</v>
      </c>
      <c r="K15121" s="2">
        <v>5.2006569999999996</v>
      </c>
      <c r="L15121" s="2">
        <v>1.958361</v>
      </c>
    </row>
    <row r="15122" spans="1:12" x14ac:dyDescent="0.2">
      <c r="A15122" s="2">
        <v>15.604710000000001</v>
      </c>
      <c r="B15122" s="2">
        <v>67.483909999999995</v>
      </c>
      <c r="C15122" s="2">
        <v>32.82441</v>
      </c>
      <c r="D15122" s="2">
        <v>61.104300000000002</v>
      </c>
      <c r="F15122" s="2">
        <v>15.60191</v>
      </c>
      <c r="G15122" s="2">
        <v>28.410810000000001</v>
      </c>
      <c r="H15122" s="2">
        <v>28.169989999999999</v>
      </c>
      <c r="J15122" s="2">
        <v>15.604710000000001</v>
      </c>
      <c r="K15122" s="2">
        <v>5.2146889999999999</v>
      </c>
      <c r="L15122" s="2">
        <v>1.9583839999999999</v>
      </c>
    </row>
    <row r="15123" spans="1:12" x14ac:dyDescent="0.2">
      <c r="A15123" s="2">
        <v>15.605409999999999</v>
      </c>
      <c r="B15123" s="2">
        <v>67.415180000000007</v>
      </c>
      <c r="C15123" s="2">
        <v>32.783940000000001</v>
      </c>
      <c r="D15123" s="2">
        <v>61.041049999999998</v>
      </c>
      <c r="F15123" s="2">
        <v>15.60261</v>
      </c>
      <c r="G15123" s="2">
        <v>28.389250000000001</v>
      </c>
      <c r="H15123" s="2">
        <v>28.147849999999998</v>
      </c>
      <c r="J15123" s="2">
        <v>15.605409999999999</v>
      </c>
      <c r="K15123" s="2">
        <v>5.2291410000000003</v>
      </c>
      <c r="L15123" s="2">
        <v>1.9579470000000001</v>
      </c>
    </row>
    <row r="15124" spans="1:12" x14ac:dyDescent="0.2">
      <c r="A15124" s="2">
        <v>15.606120000000001</v>
      </c>
      <c r="B15124" s="2">
        <v>67.347610000000003</v>
      </c>
      <c r="C15124" s="2">
        <v>32.743980000000001</v>
      </c>
      <c r="D15124" s="2">
        <v>60.980289999999997</v>
      </c>
      <c r="F15124" s="2">
        <v>15.60331</v>
      </c>
      <c r="G15124" s="2">
        <v>28.36795</v>
      </c>
      <c r="H15124" s="2">
        <v>28.125430000000001</v>
      </c>
      <c r="J15124" s="2">
        <v>15.606120000000001</v>
      </c>
      <c r="K15124" s="2">
        <v>5.2429750000000004</v>
      </c>
      <c r="L15124" s="2">
        <v>1.958361</v>
      </c>
    </row>
    <row r="15125" spans="1:12" x14ac:dyDescent="0.2">
      <c r="A15125" s="2">
        <v>15.606820000000001</v>
      </c>
      <c r="B15125" s="2">
        <v>67.280450000000002</v>
      </c>
      <c r="C15125" s="2">
        <v>32.703890000000001</v>
      </c>
      <c r="D15125" s="2">
        <v>60.918080000000003</v>
      </c>
      <c r="F15125" s="2">
        <v>15.604010000000001</v>
      </c>
      <c r="G15125" s="2">
        <v>28.346589999999999</v>
      </c>
      <c r="H15125" s="2">
        <v>28.103190000000001</v>
      </c>
      <c r="J15125" s="2">
        <v>15.606820000000001</v>
      </c>
      <c r="K15125" s="2">
        <v>5.2566579999999998</v>
      </c>
      <c r="L15125" s="2">
        <v>1.9579260000000001</v>
      </c>
    </row>
    <row r="15126" spans="1:12" x14ac:dyDescent="0.2">
      <c r="A15126" s="2">
        <v>15.607519999999999</v>
      </c>
      <c r="B15126" s="2">
        <v>67.21275</v>
      </c>
      <c r="C15126" s="2">
        <v>32.663820000000001</v>
      </c>
      <c r="D15126" s="2">
        <v>60.852350000000001</v>
      </c>
      <c r="F15126" s="2">
        <v>15.604710000000001</v>
      </c>
      <c r="G15126" s="2">
        <v>28.324459999999998</v>
      </c>
      <c r="H15126" s="2">
        <v>28.08156</v>
      </c>
      <c r="J15126" s="2">
        <v>15.607519999999999</v>
      </c>
      <c r="K15126" s="2">
        <v>5.2704599999999999</v>
      </c>
      <c r="L15126" s="2">
        <v>1.9571689999999999</v>
      </c>
    </row>
    <row r="15127" spans="1:12" x14ac:dyDescent="0.2">
      <c r="A15127" s="2">
        <v>15.608219999999999</v>
      </c>
      <c r="B15127" s="2">
        <v>67.145489999999995</v>
      </c>
      <c r="C15127" s="2">
        <v>32.623370000000001</v>
      </c>
      <c r="D15127" s="2">
        <v>60.785159999999998</v>
      </c>
      <c r="F15127" s="2">
        <v>15.605409999999999</v>
      </c>
      <c r="G15127" s="2">
        <v>28.302309999999999</v>
      </c>
      <c r="H15127" s="2">
        <v>28.059660000000001</v>
      </c>
      <c r="J15127" s="2">
        <v>15.608219999999999</v>
      </c>
      <c r="K15127" s="2">
        <v>5.2847059999999999</v>
      </c>
      <c r="L15127" s="2">
        <v>1.9564950000000001</v>
      </c>
    </row>
    <row r="15128" spans="1:12" x14ac:dyDescent="0.2">
      <c r="A15128" s="2">
        <v>15.608919999999999</v>
      </c>
      <c r="B15128" s="2">
        <v>67.077389999999994</v>
      </c>
      <c r="C15128" s="2">
        <v>32.582850000000001</v>
      </c>
      <c r="D15128" s="2">
        <v>60.71828</v>
      </c>
      <c r="F15128" s="2">
        <v>15.606120000000001</v>
      </c>
      <c r="G15128" s="2">
        <v>28.280110000000001</v>
      </c>
      <c r="H15128" s="2">
        <v>28.037369999999999</v>
      </c>
      <c r="J15128" s="2">
        <v>15.608919999999999</v>
      </c>
      <c r="K15128" s="2">
        <v>5.2992090000000003</v>
      </c>
      <c r="L15128" s="2">
        <v>1.9555400000000001</v>
      </c>
    </row>
    <row r="15129" spans="1:12" x14ac:dyDescent="0.2">
      <c r="A15129" s="2">
        <v>15.60962</v>
      </c>
      <c r="B15129" s="2">
        <v>67.010800000000003</v>
      </c>
      <c r="C15129" s="2">
        <v>32.543439999999997</v>
      </c>
      <c r="D15129" s="2">
        <v>60.651359999999997</v>
      </c>
      <c r="F15129" s="2">
        <v>15.606820000000001</v>
      </c>
      <c r="G15129" s="2">
        <v>28.257840000000002</v>
      </c>
      <c r="H15129" s="2">
        <v>28.0154</v>
      </c>
      <c r="J15129" s="2">
        <v>15.60962</v>
      </c>
      <c r="K15129" s="2">
        <v>5.3133520000000001</v>
      </c>
      <c r="L15129" s="2">
        <v>1.955317</v>
      </c>
    </row>
    <row r="15130" spans="1:12" x14ac:dyDescent="0.2">
      <c r="A15130" s="2">
        <v>15.610329999999999</v>
      </c>
      <c r="B15130" s="2">
        <v>66.943799999999996</v>
      </c>
      <c r="C15130" s="2">
        <v>32.506329999999998</v>
      </c>
      <c r="D15130" s="2">
        <v>60.584490000000002</v>
      </c>
      <c r="F15130" s="2">
        <v>15.607519999999999</v>
      </c>
      <c r="G15130" s="2">
        <v>28.235700000000001</v>
      </c>
      <c r="H15130" s="2">
        <v>27.993569999999998</v>
      </c>
      <c r="J15130" s="2">
        <v>15.610329999999999</v>
      </c>
      <c r="K15130" s="2">
        <v>5.3268339999999998</v>
      </c>
      <c r="L15130" s="2">
        <v>1.9545520000000001</v>
      </c>
    </row>
    <row r="15131" spans="1:12" x14ac:dyDescent="0.2">
      <c r="A15131" s="2">
        <v>15.61103</v>
      </c>
      <c r="B15131" s="2">
        <v>66.876990000000006</v>
      </c>
      <c r="C15131" s="2">
        <v>32.471290000000003</v>
      </c>
      <c r="D15131" s="2">
        <v>60.517139999999998</v>
      </c>
      <c r="F15131" s="2">
        <v>15.608219999999999</v>
      </c>
      <c r="G15131" s="2">
        <v>28.213519999999999</v>
      </c>
      <c r="H15131" s="2">
        <v>27.971309999999999</v>
      </c>
      <c r="J15131" s="2">
        <v>15.61103</v>
      </c>
      <c r="K15131" s="2">
        <v>5.340681</v>
      </c>
      <c r="L15131" s="2">
        <v>1.954439</v>
      </c>
    </row>
    <row r="15132" spans="1:12" x14ac:dyDescent="0.2">
      <c r="A15132" s="2">
        <v>15.61173</v>
      </c>
      <c r="B15132" s="2">
        <v>66.810169999999999</v>
      </c>
      <c r="C15132" s="2">
        <v>32.434249999999999</v>
      </c>
      <c r="D15132" s="2">
        <v>60.449919999999999</v>
      </c>
      <c r="F15132" s="2">
        <v>15.608919999999999</v>
      </c>
      <c r="G15132" s="2">
        <v>28.191690000000001</v>
      </c>
      <c r="H15132" s="2">
        <v>27.948609999999999</v>
      </c>
      <c r="J15132" s="2">
        <v>15.61173</v>
      </c>
      <c r="K15132" s="2">
        <v>5.3554459999999997</v>
      </c>
      <c r="L15132" s="2">
        <v>1.9542310000000001</v>
      </c>
    </row>
    <row r="15133" spans="1:12" x14ac:dyDescent="0.2">
      <c r="A15133" s="2">
        <v>15.61243</v>
      </c>
      <c r="B15133" s="2">
        <v>66.744169999999997</v>
      </c>
      <c r="C15133" s="2">
        <v>32.394829999999999</v>
      </c>
      <c r="D15133" s="2">
        <v>60.38308</v>
      </c>
      <c r="F15133" s="2">
        <v>15.60962</v>
      </c>
      <c r="G15133" s="2">
        <v>28.169989999999999</v>
      </c>
      <c r="H15133" s="2">
        <v>27.926290000000002</v>
      </c>
      <c r="J15133" s="2">
        <v>15.61243</v>
      </c>
      <c r="K15133" s="2">
        <v>5.3704640000000001</v>
      </c>
      <c r="L15133" s="2">
        <v>1.9536230000000001</v>
      </c>
    </row>
    <row r="15134" spans="1:12" x14ac:dyDescent="0.2">
      <c r="A15134" s="2">
        <v>15.61313</v>
      </c>
      <c r="B15134" s="2">
        <v>66.678089999999997</v>
      </c>
      <c r="C15134" s="2">
        <v>32.355550000000001</v>
      </c>
      <c r="D15134" s="2">
        <v>60.315919999999998</v>
      </c>
      <c r="F15134" s="2">
        <v>15.610329999999999</v>
      </c>
      <c r="G15134" s="2">
        <v>28.147849999999998</v>
      </c>
      <c r="H15134" s="2">
        <v>27.90352</v>
      </c>
      <c r="J15134" s="2">
        <v>15.61313</v>
      </c>
      <c r="K15134" s="2">
        <v>5.3854519999999999</v>
      </c>
      <c r="L15134" s="2">
        <v>1.952801</v>
      </c>
    </row>
    <row r="15135" spans="1:12" x14ac:dyDescent="0.2">
      <c r="A15135" s="2">
        <v>15.61383</v>
      </c>
      <c r="B15135" s="2">
        <v>66.611689999999996</v>
      </c>
      <c r="C15135" s="2">
        <v>32.316310000000001</v>
      </c>
      <c r="D15135" s="2">
        <v>60.248309999999996</v>
      </c>
      <c r="F15135" s="2">
        <v>15.61103</v>
      </c>
      <c r="G15135" s="2">
        <v>28.125430000000001</v>
      </c>
      <c r="H15135" s="2">
        <v>27.880649999999999</v>
      </c>
      <c r="J15135" s="2">
        <v>15.61383</v>
      </c>
      <c r="K15135" s="2">
        <v>5.39975</v>
      </c>
      <c r="L15135" s="2">
        <v>1.9523159999999999</v>
      </c>
    </row>
    <row r="15136" spans="1:12" x14ac:dyDescent="0.2">
      <c r="A15136" s="2">
        <v>15.61453</v>
      </c>
      <c r="B15136" s="2">
        <v>66.546030000000002</v>
      </c>
      <c r="C15136" s="2">
        <v>32.276949999999999</v>
      </c>
      <c r="D15136" s="2">
        <v>60.180489999999999</v>
      </c>
      <c r="F15136" s="2">
        <v>15.61173</v>
      </c>
      <c r="G15136" s="2">
        <v>28.103190000000001</v>
      </c>
      <c r="H15136" s="2">
        <v>27.858460000000001</v>
      </c>
      <c r="J15136" s="2">
        <v>15.61453</v>
      </c>
      <c r="K15136" s="2">
        <v>5.4147639999999999</v>
      </c>
      <c r="L15136" s="2">
        <v>1.9511700000000001</v>
      </c>
    </row>
    <row r="15137" spans="1:12" x14ac:dyDescent="0.2">
      <c r="A15137" s="2">
        <v>15.61523</v>
      </c>
      <c r="B15137" s="2">
        <v>66.479740000000007</v>
      </c>
      <c r="C15137" s="2">
        <v>32.237520000000004</v>
      </c>
      <c r="D15137" s="2">
        <v>60.112859999999998</v>
      </c>
      <c r="F15137" s="2">
        <v>15.61243</v>
      </c>
      <c r="G15137" s="2">
        <v>28.08156</v>
      </c>
      <c r="H15137" s="2">
        <v>27.836290000000002</v>
      </c>
      <c r="J15137" s="2">
        <v>15.61523</v>
      </c>
      <c r="K15137" s="2">
        <v>5.4292809999999996</v>
      </c>
      <c r="L15137" s="2">
        <v>1.950129</v>
      </c>
    </row>
    <row r="15138" spans="1:12" x14ac:dyDescent="0.2">
      <c r="A15138" s="2">
        <v>15.61594</v>
      </c>
      <c r="B15138" s="2">
        <v>66.414280000000005</v>
      </c>
      <c r="C15138" s="2">
        <v>32.199060000000003</v>
      </c>
      <c r="D15138" s="2">
        <v>60.044989999999999</v>
      </c>
      <c r="F15138" s="2">
        <v>15.61313</v>
      </c>
      <c r="G15138" s="2">
        <v>28.059660000000001</v>
      </c>
      <c r="H15138" s="2">
        <v>27.8139</v>
      </c>
      <c r="J15138" s="2">
        <v>15.61594</v>
      </c>
      <c r="K15138" s="2">
        <v>5.4435310000000001</v>
      </c>
      <c r="L15138" s="2">
        <v>1.9493259999999999</v>
      </c>
    </row>
    <row r="15139" spans="1:12" x14ac:dyDescent="0.2">
      <c r="A15139" s="2">
        <v>15.61664</v>
      </c>
      <c r="B15139" s="2">
        <v>66.347880000000004</v>
      </c>
      <c r="C15139" s="2">
        <v>32.159950000000002</v>
      </c>
      <c r="D15139" s="2">
        <v>59.977589999999999</v>
      </c>
      <c r="F15139" s="2">
        <v>15.61383</v>
      </c>
      <c r="G15139" s="2">
        <v>28.037369999999999</v>
      </c>
      <c r="H15139" s="2">
        <v>27.791340000000002</v>
      </c>
      <c r="J15139" s="2">
        <v>15.61664</v>
      </c>
      <c r="K15139" s="2">
        <v>5.4587339999999998</v>
      </c>
      <c r="L15139" s="2">
        <v>1.948725</v>
      </c>
    </row>
    <row r="15140" spans="1:12" x14ac:dyDescent="0.2">
      <c r="A15140" s="2">
        <v>15.61734</v>
      </c>
      <c r="B15140" s="2">
        <v>66.281099999999995</v>
      </c>
      <c r="C15140" s="2">
        <v>32.121079999999999</v>
      </c>
      <c r="D15140" s="2">
        <v>59.911020000000001</v>
      </c>
      <c r="F15140" s="2">
        <v>15.61453</v>
      </c>
      <c r="G15140" s="2">
        <v>28.0154</v>
      </c>
      <c r="H15140" s="2">
        <v>27.76849</v>
      </c>
      <c r="J15140" s="2">
        <v>15.61734</v>
      </c>
      <c r="K15140" s="2">
        <v>5.4735490000000002</v>
      </c>
      <c r="L15140" s="2">
        <v>1.9478169999999999</v>
      </c>
    </row>
    <row r="15141" spans="1:12" x14ac:dyDescent="0.2">
      <c r="A15141" s="2">
        <v>15.618040000000001</v>
      </c>
      <c r="B15141" s="2">
        <v>66.21405</v>
      </c>
      <c r="C15141" s="2">
        <v>32.082549999999998</v>
      </c>
      <c r="D15141" s="2">
        <v>59.843310000000002</v>
      </c>
      <c r="F15141" s="2">
        <v>15.61523</v>
      </c>
      <c r="G15141" s="2">
        <v>27.993569999999998</v>
      </c>
      <c r="H15141" s="2">
        <v>27.745609999999999</v>
      </c>
      <c r="J15141" s="2">
        <v>15.618040000000001</v>
      </c>
      <c r="K15141" s="2">
        <v>5.4876189999999996</v>
      </c>
      <c r="L15141" s="2">
        <v>1.9478470000000001</v>
      </c>
    </row>
    <row r="15142" spans="1:12" x14ac:dyDescent="0.2">
      <c r="A15142" s="2">
        <v>15.618740000000001</v>
      </c>
      <c r="B15142" s="2">
        <v>66.147350000000003</v>
      </c>
      <c r="C15142" s="2">
        <v>32.043610000000001</v>
      </c>
      <c r="D15142" s="2">
        <v>59.776229999999998</v>
      </c>
      <c r="F15142" s="2">
        <v>15.61594</v>
      </c>
      <c r="G15142" s="2">
        <v>27.971309999999999</v>
      </c>
      <c r="H15142" s="2">
        <v>27.722470000000001</v>
      </c>
      <c r="J15142" s="2">
        <v>15.618740000000001</v>
      </c>
      <c r="K15142" s="2">
        <v>5.5022200000000003</v>
      </c>
      <c r="L15142" s="2">
        <v>1.9470369999999999</v>
      </c>
    </row>
    <row r="15143" spans="1:12" x14ac:dyDescent="0.2">
      <c r="A15143" s="2">
        <v>15.619440000000001</v>
      </c>
      <c r="B15143" s="2">
        <v>66.080250000000007</v>
      </c>
      <c r="C15143" s="2">
        <v>32.004759999999997</v>
      </c>
      <c r="D15143" s="2">
        <v>59.70964</v>
      </c>
      <c r="F15143" s="2">
        <v>15.61664</v>
      </c>
      <c r="G15143" s="2">
        <v>27.948609999999999</v>
      </c>
      <c r="H15143" s="2">
        <v>27.698810000000002</v>
      </c>
      <c r="J15143" s="2">
        <v>15.619440000000001</v>
      </c>
      <c r="K15143" s="2">
        <v>5.5163000000000002</v>
      </c>
      <c r="L15143" s="2">
        <v>1.9462200000000001</v>
      </c>
    </row>
    <row r="15144" spans="1:12" x14ac:dyDescent="0.2">
      <c r="A15144" s="2">
        <v>15.620139999999999</v>
      </c>
      <c r="B15144" s="2">
        <v>66.013409999999993</v>
      </c>
      <c r="C15144" s="2">
        <v>31.966889999999999</v>
      </c>
      <c r="D15144" s="2">
        <v>59.641869999999997</v>
      </c>
      <c r="F15144" s="2">
        <v>15.61734</v>
      </c>
      <c r="G15144" s="2">
        <v>27.926290000000002</v>
      </c>
      <c r="H15144" s="2">
        <v>27.675429999999999</v>
      </c>
      <c r="J15144" s="2">
        <v>15.620139999999999</v>
      </c>
      <c r="K15144" s="2">
        <v>5.5308109999999999</v>
      </c>
      <c r="L15144" s="2">
        <v>1.945597</v>
      </c>
    </row>
    <row r="15145" spans="1:12" x14ac:dyDescent="0.2">
      <c r="A15145" s="2">
        <v>15.620850000000001</v>
      </c>
      <c r="B15145" s="2">
        <v>65.946659999999994</v>
      </c>
      <c r="C15145" s="2">
        <v>31.928139999999999</v>
      </c>
      <c r="D15145" s="2">
        <v>59.574509999999997</v>
      </c>
      <c r="F15145" s="2">
        <v>15.618040000000001</v>
      </c>
      <c r="G15145" s="2">
        <v>27.90352</v>
      </c>
      <c r="H15145" s="2">
        <v>27.652509999999999</v>
      </c>
      <c r="J15145" s="2">
        <v>15.620850000000001</v>
      </c>
      <c r="K15145" s="2">
        <v>5.5454809999999997</v>
      </c>
      <c r="L15145" s="2">
        <v>1.9447920000000001</v>
      </c>
    </row>
    <row r="15146" spans="1:12" x14ac:dyDescent="0.2">
      <c r="A15146" s="2">
        <v>15.621549999999999</v>
      </c>
      <c r="B15146" s="2">
        <v>65.879559999999998</v>
      </c>
      <c r="C15146" s="2">
        <v>31.889769999999999</v>
      </c>
      <c r="D15146" s="2">
        <v>59.506979999999999</v>
      </c>
      <c r="F15146" s="2">
        <v>15.618740000000001</v>
      </c>
      <c r="G15146" s="2">
        <v>27.880649999999999</v>
      </c>
      <c r="H15146" s="2">
        <v>27.629490000000001</v>
      </c>
      <c r="J15146" s="2">
        <v>15.621549999999999</v>
      </c>
      <c r="K15146" s="2">
        <v>5.5596430000000003</v>
      </c>
      <c r="L15146" s="2">
        <v>1.9435180000000001</v>
      </c>
    </row>
    <row r="15147" spans="1:12" x14ac:dyDescent="0.2">
      <c r="A15147" s="2">
        <v>15.622249999999999</v>
      </c>
      <c r="B15147" s="2">
        <v>65.812420000000003</v>
      </c>
      <c r="C15147" s="2">
        <v>31.850290000000001</v>
      </c>
      <c r="D15147" s="2">
        <v>59.439</v>
      </c>
      <c r="F15147" s="2">
        <v>15.619440000000001</v>
      </c>
      <c r="G15147" s="2">
        <v>27.858460000000001</v>
      </c>
      <c r="H15147" s="2">
        <v>27.60615</v>
      </c>
      <c r="J15147" s="2">
        <v>15.622249999999999</v>
      </c>
      <c r="K15147" s="2">
        <v>5.5740509999999999</v>
      </c>
      <c r="L15147" s="2">
        <v>1.9427319999999999</v>
      </c>
    </row>
    <row r="15148" spans="1:12" x14ac:dyDescent="0.2">
      <c r="A15148" s="2">
        <v>15.622949999999999</v>
      </c>
      <c r="B15148" s="2">
        <v>65.744320000000002</v>
      </c>
      <c r="C15148" s="2">
        <v>31.811710000000001</v>
      </c>
      <c r="D15148" s="2">
        <v>59.371429999999997</v>
      </c>
      <c r="F15148" s="2">
        <v>15.620139999999999</v>
      </c>
      <c r="G15148" s="2">
        <v>27.836290000000002</v>
      </c>
      <c r="H15148" s="2">
        <v>27.5838</v>
      </c>
      <c r="J15148" s="2">
        <v>15.622949999999999</v>
      </c>
      <c r="K15148" s="2">
        <v>5.5882620000000003</v>
      </c>
      <c r="L15148" s="2">
        <v>1.941605</v>
      </c>
    </row>
    <row r="15149" spans="1:12" x14ac:dyDescent="0.2">
      <c r="A15149" s="2">
        <v>15.62365</v>
      </c>
      <c r="B15149" s="2">
        <v>65.676670000000001</v>
      </c>
      <c r="C15149" s="2">
        <v>31.773</v>
      </c>
      <c r="D15149" s="2">
        <v>59.302880000000002</v>
      </c>
      <c r="F15149" s="2">
        <v>15.620850000000001</v>
      </c>
      <c r="G15149" s="2">
        <v>27.8139</v>
      </c>
      <c r="H15149" s="2">
        <v>27.56296</v>
      </c>
      <c r="J15149" s="2">
        <v>15.62365</v>
      </c>
      <c r="K15149" s="2">
        <v>5.6027719999999999</v>
      </c>
      <c r="L15149" s="2">
        <v>1.9402870000000001</v>
      </c>
    </row>
    <row r="15150" spans="1:12" x14ac:dyDescent="0.2">
      <c r="A15150" s="2">
        <v>15.62435</v>
      </c>
      <c r="B15150" s="2">
        <v>65.608220000000003</v>
      </c>
      <c r="C15150" s="2">
        <v>31.734570000000001</v>
      </c>
      <c r="D15150" s="2">
        <v>59.234729999999999</v>
      </c>
      <c r="F15150" s="2">
        <v>15.621549999999999</v>
      </c>
      <c r="G15150" s="2">
        <v>27.791340000000002</v>
      </c>
      <c r="H15150" s="2">
        <v>27.542390000000001</v>
      </c>
      <c r="J15150" s="2">
        <v>15.62435</v>
      </c>
      <c r="K15150" s="2">
        <v>5.6177580000000003</v>
      </c>
      <c r="L15150" s="2">
        <v>1.9396249999999999</v>
      </c>
    </row>
    <row r="15151" spans="1:12" x14ac:dyDescent="0.2">
      <c r="A15151" s="2">
        <v>15.62505</v>
      </c>
      <c r="B15151" s="2">
        <v>65.541210000000007</v>
      </c>
      <c r="C15151" s="2">
        <v>31.695679999999999</v>
      </c>
      <c r="D15151" s="2">
        <v>59.165680000000002</v>
      </c>
      <c r="F15151" s="2">
        <v>15.622249999999999</v>
      </c>
      <c r="G15151" s="2">
        <v>27.76849</v>
      </c>
      <c r="H15151" s="2">
        <v>27.520520000000001</v>
      </c>
      <c r="J15151" s="2">
        <v>15.62505</v>
      </c>
      <c r="K15151" s="2">
        <v>5.6323889999999999</v>
      </c>
      <c r="L15151" s="2">
        <v>1.938688</v>
      </c>
    </row>
    <row r="15152" spans="1:12" x14ac:dyDescent="0.2">
      <c r="A15152" s="2">
        <v>15.62575</v>
      </c>
      <c r="B15152" s="2">
        <v>65.474450000000004</v>
      </c>
      <c r="C15152" s="2">
        <v>31.656140000000001</v>
      </c>
      <c r="D15152" s="2">
        <v>59.097709999999999</v>
      </c>
      <c r="F15152" s="2">
        <v>15.622949999999999</v>
      </c>
      <c r="G15152" s="2">
        <v>27.745609999999999</v>
      </c>
      <c r="H15152" s="2">
        <v>27.497109999999999</v>
      </c>
      <c r="J15152" s="2">
        <v>15.62575</v>
      </c>
      <c r="K15152" s="2">
        <v>5.6470640000000003</v>
      </c>
      <c r="L15152" s="2">
        <v>1.9375549999999999</v>
      </c>
    </row>
    <row r="15153" spans="1:12" x14ac:dyDescent="0.2">
      <c r="A15153" s="2">
        <v>15.62646</v>
      </c>
      <c r="B15153" s="2">
        <v>65.406279999999995</v>
      </c>
      <c r="C15153" s="2">
        <v>31.61767</v>
      </c>
      <c r="D15153" s="2">
        <v>59.029609999999998</v>
      </c>
      <c r="F15153" s="2">
        <v>15.62365</v>
      </c>
      <c r="G15153" s="2">
        <v>27.722470000000001</v>
      </c>
      <c r="H15153" s="2">
        <v>27.47363</v>
      </c>
      <c r="J15153" s="2">
        <v>15.62646</v>
      </c>
      <c r="K15153" s="2">
        <v>5.6628319999999999</v>
      </c>
      <c r="L15153" s="2">
        <v>1.9371400000000001</v>
      </c>
    </row>
    <row r="15154" spans="1:12" x14ac:dyDescent="0.2">
      <c r="A15154" s="2">
        <v>15.62716</v>
      </c>
      <c r="B15154" s="2">
        <v>65.338200000000001</v>
      </c>
      <c r="C15154" s="2">
        <v>31.57884</v>
      </c>
      <c r="D15154" s="2">
        <v>58.962699999999998</v>
      </c>
      <c r="F15154" s="2">
        <v>15.62435</v>
      </c>
      <c r="G15154" s="2">
        <v>27.698810000000002</v>
      </c>
      <c r="H15154" s="2">
        <v>27.450220000000002</v>
      </c>
      <c r="J15154" s="2">
        <v>15.62716</v>
      </c>
      <c r="K15154" s="2">
        <v>5.6772499999999999</v>
      </c>
      <c r="L15154" s="2">
        <v>1.936272</v>
      </c>
    </row>
    <row r="15155" spans="1:12" x14ac:dyDescent="0.2">
      <c r="A15155" s="2">
        <v>15.62786</v>
      </c>
      <c r="B15155" s="2">
        <v>65.269679999999994</v>
      </c>
      <c r="C15155" s="2">
        <v>31.53923</v>
      </c>
      <c r="D15155" s="2">
        <v>58.894460000000002</v>
      </c>
      <c r="F15155" s="2">
        <v>15.62505</v>
      </c>
      <c r="G15155" s="2">
        <v>27.675429999999999</v>
      </c>
      <c r="H15155" s="2">
        <v>27.42623</v>
      </c>
      <c r="J15155" s="2">
        <v>15.62786</v>
      </c>
      <c r="K15155" s="2">
        <v>5.6917020000000003</v>
      </c>
      <c r="L15155" s="2">
        <v>1.935387</v>
      </c>
    </row>
    <row r="15156" spans="1:12" x14ac:dyDescent="0.2">
      <c r="A15156" s="2">
        <v>15.62856</v>
      </c>
      <c r="B15156" s="2">
        <v>65.20138</v>
      </c>
      <c r="C15156" s="2">
        <v>31.501069999999999</v>
      </c>
      <c r="D15156" s="2">
        <v>58.826500000000003</v>
      </c>
      <c r="F15156" s="2">
        <v>15.62575</v>
      </c>
      <c r="G15156" s="2">
        <v>27.652509999999999</v>
      </c>
      <c r="H15156" s="2">
        <v>27.402149999999999</v>
      </c>
      <c r="J15156" s="2">
        <v>15.62856</v>
      </c>
      <c r="K15156" s="2">
        <v>5.7061820000000001</v>
      </c>
      <c r="L15156" s="2">
        <v>1.935452</v>
      </c>
    </row>
    <row r="15157" spans="1:12" x14ac:dyDescent="0.2">
      <c r="A15157" s="2">
        <v>15.62926</v>
      </c>
      <c r="B15157" s="2">
        <v>65.133110000000002</v>
      </c>
      <c r="C15157" s="2">
        <v>31.462409999999998</v>
      </c>
      <c r="D15157" s="2">
        <v>58.75911</v>
      </c>
      <c r="F15157" s="2">
        <v>15.62646</v>
      </c>
      <c r="G15157" s="2">
        <v>27.629490000000001</v>
      </c>
      <c r="H15157" s="2">
        <v>27.37875</v>
      </c>
      <c r="J15157" s="2">
        <v>15.62926</v>
      </c>
      <c r="K15157" s="2">
        <v>5.7203629999999999</v>
      </c>
      <c r="L15157" s="2">
        <v>1.9343239999999999</v>
      </c>
    </row>
    <row r="15158" spans="1:12" x14ac:dyDescent="0.2">
      <c r="A15158" s="2">
        <v>15.629960000000001</v>
      </c>
      <c r="B15158" s="2">
        <v>65.064999999999998</v>
      </c>
      <c r="C15158" s="2">
        <v>31.423970000000001</v>
      </c>
      <c r="D15158" s="2">
        <v>58.691209999999998</v>
      </c>
      <c r="F15158" s="2">
        <v>15.62716</v>
      </c>
      <c r="G15158" s="2">
        <v>27.60615</v>
      </c>
      <c r="H15158" s="2">
        <v>27.35519</v>
      </c>
      <c r="J15158" s="2">
        <v>15.629960000000001</v>
      </c>
      <c r="K15158" s="2">
        <v>5.735411</v>
      </c>
      <c r="L15158" s="2">
        <v>1.9330689999999999</v>
      </c>
    </row>
    <row r="15159" spans="1:12" x14ac:dyDescent="0.2">
      <c r="A15159" s="2">
        <v>15.63067</v>
      </c>
      <c r="B15159" s="2">
        <v>64.996319999999997</v>
      </c>
      <c r="C15159" s="2">
        <v>31.38531</v>
      </c>
      <c r="D15159" s="2">
        <v>58.622810000000001</v>
      </c>
      <c r="F15159" s="2">
        <v>15.62786</v>
      </c>
      <c r="G15159" s="2">
        <v>27.5838</v>
      </c>
      <c r="H15159" s="2">
        <v>27.331029999999998</v>
      </c>
      <c r="J15159" s="2">
        <v>15.63067</v>
      </c>
      <c r="K15159" s="2">
        <v>5.7503200000000003</v>
      </c>
      <c r="L15159" s="2">
        <v>1.931738</v>
      </c>
    </row>
    <row r="15160" spans="1:12" x14ac:dyDescent="0.2">
      <c r="A15160" s="2">
        <v>15.63137</v>
      </c>
      <c r="B15160" s="2">
        <v>64.927850000000007</v>
      </c>
      <c r="C15160" s="2">
        <v>31.346229999999998</v>
      </c>
      <c r="D15160" s="2">
        <v>58.555300000000003</v>
      </c>
      <c r="F15160" s="2">
        <v>15.62856</v>
      </c>
      <c r="G15160" s="2">
        <v>27.56296</v>
      </c>
      <c r="H15160" s="2">
        <v>27.306760000000001</v>
      </c>
      <c r="J15160" s="2">
        <v>15.63137</v>
      </c>
      <c r="K15160" s="2">
        <v>5.7650410000000001</v>
      </c>
      <c r="L15160" s="2">
        <v>1.9301740000000001</v>
      </c>
    </row>
    <row r="15161" spans="1:12" x14ac:dyDescent="0.2">
      <c r="A15161" s="2">
        <v>15.632070000000001</v>
      </c>
      <c r="B15161" s="2">
        <v>64.859059999999999</v>
      </c>
      <c r="C15161" s="2">
        <v>31.307670000000002</v>
      </c>
      <c r="D15161" s="2">
        <v>58.487929999999999</v>
      </c>
      <c r="F15161" s="2">
        <v>15.62926</v>
      </c>
      <c r="G15161" s="2">
        <v>27.542390000000001</v>
      </c>
      <c r="H15161" s="2">
        <v>27.283470000000001</v>
      </c>
      <c r="J15161" s="2">
        <v>15.632070000000001</v>
      </c>
      <c r="K15161" s="2">
        <v>5.7801470000000004</v>
      </c>
      <c r="L15161" s="2">
        <v>1.929014</v>
      </c>
    </row>
    <row r="15162" spans="1:12" x14ac:dyDescent="0.2">
      <c r="A15162" s="2">
        <v>15.632770000000001</v>
      </c>
      <c r="B15162" s="2">
        <v>64.790099999999995</v>
      </c>
      <c r="C15162" s="2">
        <v>31.269020000000001</v>
      </c>
      <c r="D15162" s="2">
        <v>58.421100000000003</v>
      </c>
      <c r="F15162" s="2">
        <v>15.629960000000001</v>
      </c>
      <c r="G15162" s="2">
        <v>27.520520000000001</v>
      </c>
      <c r="H15162" s="2">
        <v>27.259840000000001</v>
      </c>
      <c r="J15162" s="2">
        <v>15.632770000000001</v>
      </c>
      <c r="K15162" s="2">
        <v>5.7949080000000004</v>
      </c>
      <c r="L15162" s="2">
        <v>1.9282319999999999</v>
      </c>
    </row>
    <row r="15163" spans="1:12" x14ac:dyDescent="0.2">
      <c r="A15163" s="2">
        <v>15.633470000000001</v>
      </c>
      <c r="B15163" s="2">
        <v>64.721180000000004</v>
      </c>
      <c r="C15163" s="2">
        <v>31.230060000000002</v>
      </c>
      <c r="D15163" s="2">
        <v>58.354239999999997</v>
      </c>
      <c r="F15163" s="2">
        <v>15.63067</v>
      </c>
      <c r="G15163" s="2">
        <v>27.497109999999999</v>
      </c>
      <c r="H15163" s="2">
        <v>27.236190000000001</v>
      </c>
      <c r="J15163" s="2">
        <v>15.633470000000001</v>
      </c>
      <c r="K15163" s="2">
        <v>5.8092519999999999</v>
      </c>
      <c r="L15163" s="2">
        <v>1.9273340000000001</v>
      </c>
    </row>
    <row r="15164" spans="1:12" x14ac:dyDescent="0.2">
      <c r="A15164" s="2">
        <v>15.634169999999999</v>
      </c>
      <c r="B15164" s="2">
        <v>64.652510000000007</v>
      </c>
      <c r="C15164" s="2">
        <v>31.191590000000001</v>
      </c>
      <c r="D15164" s="2">
        <v>58.286949999999997</v>
      </c>
      <c r="F15164" s="2">
        <v>15.63137</v>
      </c>
      <c r="G15164" s="2">
        <v>27.47363</v>
      </c>
      <c r="H15164" s="2">
        <v>27.211839999999999</v>
      </c>
      <c r="J15164" s="2">
        <v>15.634169999999999</v>
      </c>
      <c r="K15164" s="2">
        <v>5.8240530000000001</v>
      </c>
      <c r="L15164" s="2">
        <v>1.9260790000000001</v>
      </c>
    </row>
    <row r="15165" spans="1:12" x14ac:dyDescent="0.2">
      <c r="A15165" s="2">
        <v>15.634869999999999</v>
      </c>
      <c r="B15165" s="2">
        <v>64.584760000000003</v>
      </c>
      <c r="C15165" s="2">
        <v>31.153169999999999</v>
      </c>
      <c r="D15165" s="2">
        <v>58.219090000000001</v>
      </c>
      <c r="F15165" s="2">
        <v>15.632070000000001</v>
      </c>
      <c r="G15165" s="2">
        <v>27.450220000000002</v>
      </c>
      <c r="H15165" s="2">
        <v>27.18749</v>
      </c>
      <c r="J15165" s="2">
        <v>15.634869999999999</v>
      </c>
      <c r="K15165" s="2">
        <v>5.8385119999999997</v>
      </c>
      <c r="L15165" s="2">
        <v>1.9250719999999999</v>
      </c>
    </row>
    <row r="15166" spans="1:12" x14ac:dyDescent="0.2">
      <c r="A15166" s="2">
        <v>15.63557</v>
      </c>
      <c r="B15166" s="2">
        <v>64.517089999999996</v>
      </c>
      <c r="C15166" s="2">
        <v>31.114799999999999</v>
      </c>
      <c r="D15166" s="2">
        <v>58.151479999999999</v>
      </c>
      <c r="F15166" s="2">
        <v>15.632770000000001</v>
      </c>
      <c r="G15166" s="2">
        <v>27.42623</v>
      </c>
      <c r="H15166" s="2">
        <v>27.16358</v>
      </c>
      <c r="J15166" s="2">
        <v>15.63557</v>
      </c>
      <c r="K15166" s="2">
        <v>5.8546750000000003</v>
      </c>
      <c r="L15166" s="2">
        <v>1.923502</v>
      </c>
    </row>
    <row r="15167" spans="1:12" x14ac:dyDescent="0.2">
      <c r="A15167" s="2">
        <v>15.636279999999999</v>
      </c>
      <c r="B15167" s="2">
        <v>64.449349999999995</v>
      </c>
      <c r="C15167" s="2">
        <v>31.076619999999998</v>
      </c>
      <c r="D15167" s="2">
        <v>58.084060000000001</v>
      </c>
      <c r="F15167" s="2">
        <v>15.633470000000001</v>
      </c>
      <c r="G15167" s="2">
        <v>27.402149999999999</v>
      </c>
      <c r="H15167" s="2">
        <v>27.139559999999999</v>
      </c>
      <c r="J15167" s="2">
        <v>15.636279999999999</v>
      </c>
      <c r="K15167" s="2">
        <v>5.8699570000000003</v>
      </c>
      <c r="L15167" s="2">
        <v>1.922504</v>
      </c>
    </row>
    <row r="15168" spans="1:12" x14ac:dyDescent="0.2">
      <c r="A15168" s="2">
        <v>15.636979999999999</v>
      </c>
      <c r="B15168" s="2">
        <v>64.381259999999997</v>
      </c>
      <c r="C15168" s="2">
        <v>31.038070000000001</v>
      </c>
      <c r="D15168" s="2">
        <v>58.015680000000003</v>
      </c>
      <c r="F15168" s="2">
        <v>15.634169999999999</v>
      </c>
      <c r="G15168" s="2">
        <v>27.37875</v>
      </c>
      <c r="H15168" s="2">
        <v>27.11525</v>
      </c>
      <c r="J15168" s="2">
        <v>15.636979999999999</v>
      </c>
      <c r="K15168" s="2">
        <v>5.8848060000000002</v>
      </c>
      <c r="L15168" s="2">
        <v>1.9216770000000001</v>
      </c>
    </row>
    <row r="15169" spans="1:12" x14ac:dyDescent="0.2">
      <c r="A15169" s="2">
        <v>15.63768</v>
      </c>
      <c r="B15169" s="2">
        <v>64.313320000000004</v>
      </c>
      <c r="C15169" s="2">
        <v>30.999300000000002</v>
      </c>
      <c r="D15169" s="2">
        <v>57.948259999999998</v>
      </c>
      <c r="F15169" s="2">
        <v>15.634869999999999</v>
      </c>
      <c r="G15169" s="2">
        <v>27.35519</v>
      </c>
      <c r="H15169" s="2">
        <v>27.09056</v>
      </c>
      <c r="J15169" s="2">
        <v>15.63768</v>
      </c>
      <c r="K15169" s="2">
        <v>5.9000909999999998</v>
      </c>
      <c r="L15169" s="2">
        <v>1.9204429999999999</v>
      </c>
    </row>
    <row r="15170" spans="1:12" x14ac:dyDescent="0.2">
      <c r="A15170" s="2">
        <v>15.63838</v>
      </c>
      <c r="B15170" s="2">
        <v>64.246089999999995</v>
      </c>
      <c r="C15170" s="2">
        <v>30.961390000000002</v>
      </c>
      <c r="D15170" s="2">
        <v>57.881149999999998</v>
      </c>
      <c r="F15170" s="2">
        <v>15.63557</v>
      </c>
      <c r="G15170" s="2">
        <v>27.331029999999998</v>
      </c>
      <c r="H15170" s="2">
        <v>27.066279999999999</v>
      </c>
      <c r="J15170" s="2">
        <v>15.63838</v>
      </c>
      <c r="K15170" s="2">
        <v>5.914371</v>
      </c>
      <c r="L15170" s="2">
        <v>1.9192309999999999</v>
      </c>
    </row>
    <row r="15171" spans="1:12" x14ac:dyDescent="0.2">
      <c r="A15171" s="2">
        <v>15.63908</v>
      </c>
      <c r="B15171" s="2">
        <v>64.178600000000003</v>
      </c>
      <c r="C15171" s="2">
        <v>30.923539999999999</v>
      </c>
      <c r="D15171" s="2">
        <v>57.81447</v>
      </c>
      <c r="F15171" s="2">
        <v>15.636279999999999</v>
      </c>
      <c r="G15171" s="2">
        <v>27.306760000000001</v>
      </c>
      <c r="H15171" s="2">
        <v>27.041920000000001</v>
      </c>
      <c r="J15171" s="2">
        <v>15.63908</v>
      </c>
      <c r="K15171" s="2">
        <v>5.9291799999999997</v>
      </c>
      <c r="L15171" s="2">
        <v>1.9181060000000001</v>
      </c>
    </row>
    <row r="15172" spans="1:12" x14ac:dyDescent="0.2">
      <c r="A15172" s="2">
        <v>15.63978</v>
      </c>
      <c r="B15172" s="2">
        <v>64.1113</v>
      </c>
      <c r="C15172" s="2">
        <v>30.885290000000001</v>
      </c>
      <c r="D15172" s="2">
        <v>57.747410000000002</v>
      </c>
      <c r="F15172" s="2">
        <v>15.636979999999999</v>
      </c>
      <c r="G15172" s="2">
        <v>27.283470000000001</v>
      </c>
      <c r="H15172" s="2">
        <v>27.017399999999999</v>
      </c>
      <c r="J15172" s="2">
        <v>15.63978</v>
      </c>
      <c r="K15172" s="2">
        <v>5.9443450000000002</v>
      </c>
      <c r="L15172" s="2">
        <v>1.917368</v>
      </c>
    </row>
    <row r="15173" spans="1:12" x14ac:dyDescent="0.2">
      <c r="A15173" s="2">
        <v>15.64048</v>
      </c>
      <c r="B15173" s="2">
        <v>64.043940000000006</v>
      </c>
      <c r="C15173" s="2">
        <v>30.847519999999999</v>
      </c>
      <c r="D15173" s="2">
        <v>57.680709999999998</v>
      </c>
      <c r="F15173" s="2">
        <v>15.63768</v>
      </c>
      <c r="G15173" s="2">
        <v>27.259840000000001</v>
      </c>
      <c r="H15173" s="2">
        <v>26.992709999999999</v>
      </c>
      <c r="J15173" s="2">
        <v>15.64048</v>
      </c>
      <c r="K15173" s="2">
        <v>5.9582879999999996</v>
      </c>
      <c r="L15173" s="2">
        <v>1.916134</v>
      </c>
    </row>
    <row r="15174" spans="1:12" x14ac:dyDescent="0.2">
      <c r="A15174" s="2">
        <v>15.64119</v>
      </c>
      <c r="B15174" s="2">
        <v>63.976660000000003</v>
      </c>
      <c r="C15174" s="2">
        <v>30.809740000000001</v>
      </c>
      <c r="D15174" s="2">
        <v>57.61365</v>
      </c>
      <c r="F15174" s="2">
        <v>15.63838</v>
      </c>
      <c r="G15174" s="2">
        <v>27.236190000000001</v>
      </c>
      <c r="H15174" s="2">
        <v>26.968330000000002</v>
      </c>
      <c r="J15174" s="2">
        <v>15.64119</v>
      </c>
      <c r="K15174" s="2">
        <v>5.9742160000000002</v>
      </c>
      <c r="L15174" s="2">
        <v>1.9147259999999999</v>
      </c>
    </row>
    <row r="15175" spans="1:12" x14ac:dyDescent="0.2">
      <c r="A15175" s="2">
        <v>15.64189</v>
      </c>
      <c r="B15175" s="2">
        <v>63.910049999999998</v>
      </c>
      <c r="C15175" s="2">
        <v>30.77187</v>
      </c>
      <c r="D15175" s="2">
        <v>57.546930000000003</v>
      </c>
      <c r="F15175" s="2">
        <v>15.63908</v>
      </c>
      <c r="G15175" s="2">
        <v>27.211839999999999</v>
      </c>
      <c r="H15175" s="2">
        <v>26.943860000000001</v>
      </c>
      <c r="J15175" s="2">
        <v>15.64189</v>
      </c>
      <c r="K15175" s="2">
        <v>5.9891009999999998</v>
      </c>
      <c r="L15175" s="2">
        <v>1.9136919999999999</v>
      </c>
    </row>
    <row r="15176" spans="1:12" x14ac:dyDescent="0.2">
      <c r="A15176" s="2">
        <v>15.64259</v>
      </c>
      <c r="B15176" s="2">
        <v>63.84357</v>
      </c>
      <c r="C15176" s="2">
        <v>30.734010000000001</v>
      </c>
      <c r="D15176" s="2">
        <v>57.480240000000002</v>
      </c>
      <c r="F15176" s="2">
        <v>15.63978</v>
      </c>
      <c r="G15176" s="2">
        <v>27.18749</v>
      </c>
      <c r="H15176" s="2">
        <v>26.919070000000001</v>
      </c>
      <c r="J15176" s="2">
        <v>15.64259</v>
      </c>
      <c r="K15176" s="2">
        <v>6.0045299999999999</v>
      </c>
      <c r="L15176" s="2">
        <v>1.9122030000000001</v>
      </c>
    </row>
    <row r="15177" spans="1:12" x14ac:dyDescent="0.2">
      <c r="A15177" s="2">
        <v>15.64329</v>
      </c>
      <c r="B15177" s="2">
        <v>63.77675</v>
      </c>
      <c r="C15177" s="2">
        <v>30.696719999999999</v>
      </c>
      <c r="D15177" s="2">
        <v>57.413589999999999</v>
      </c>
      <c r="F15177" s="2">
        <v>15.64048</v>
      </c>
      <c r="G15177" s="2">
        <v>27.16358</v>
      </c>
      <c r="H15177" s="2">
        <v>26.894390000000001</v>
      </c>
      <c r="J15177" s="2">
        <v>15.64329</v>
      </c>
      <c r="K15177" s="2">
        <v>6.0193000000000003</v>
      </c>
      <c r="L15177" s="2">
        <v>1.911095</v>
      </c>
    </row>
    <row r="15178" spans="1:12" x14ac:dyDescent="0.2">
      <c r="A15178" s="2">
        <v>15.643990000000001</v>
      </c>
      <c r="B15178" s="2">
        <v>63.710529999999999</v>
      </c>
      <c r="C15178" s="2">
        <v>30.659569999999999</v>
      </c>
      <c r="D15178" s="2">
        <v>57.346780000000003</v>
      </c>
      <c r="F15178" s="2">
        <v>15.64119</v>
      </c>
      <c r="G15178" s="2">
        <v>27.139559999999999</v>
      </c>
      <c r="H15178" s="2">
        <v>26.869589999999999</v>
      </c>
      <c r="J15178" s="2">
        <v>15.643990000000001</v>
      </c>
      <c r="K15178" s="2">
        <v>6.0338989999999999</v>
      </c>
      <c r="L15178" s="2">
        <v>1.910261</v>
      </c>
    </row>
    <row r="15179" spans="1:12" x14ac:dyDescent="0.2">
      <c r="A15179" s="2">
        <v>15.644690000000001</v>
      </c>
      <c r="B15179" s="2">
        <v>63.644460000000002</v>
      </c>
      <c r="C15179" s="2">
        <v>30.622499999999999</v>
      </c>
      <c r="D15179" s="2">
        <v>57.28002</v>
      </c>
      <c r="F15179" s="2">
        <v>15.64189</v>
      </c>
      <c r="G15179" s="2">
        <v>27.11525</v>
      </c>
      <c r="H15179" s="2">
        <v>26.844449999999998</v>
      </c>
      <c r="J15179" s="2">
        <v>15.644690000000001</v>
      </c>
      <c r="K15179" s="2">
        <v>6.0494079999999997</v>
      </c>
      <c r="L15179" s="2">
        <v>1.909348</v>
      </c>
    </row>
    <row r="15180" spans="1:12" x14ac:dyDescent="0.2">
      <c r="A15180" s="2">
        <v>15.645390000000001</v>
      </c>
      <c r="B15180" s="2">
        <v>63.577910000000003</v>
      </c>
      <c r="C15180" s="2">
        <v>30.585540000000002</v>
      </c>
      <c r="D15180" s="2">
        <v>57.2134</v>
      </c>
      <c r="F15180" s="2">
        <v>15.64259</v>
      </c>
      <c r="G15180" s="2">
        <v>27.09056</v>
      </c>
      <c r="H15180" s="2">
        <v>26.819680000000002</v>
      </c>
      <c r="J15180" s="2">
        <v>15.645390000000001</v>
      </c>
      <c r="K15180" s="2">
        <v>6.0659219999999996</v>
      </c>
      <c r="L15180" s="2">
        <v>1.9086479999999999</v>
      </c>
    </row>
    <row r="15181" spans="1:12" x14ac:dyDescent="0.2">
      <c r="A15181" s="2">
        <v>15.646089999999999</v>
      </c>
      <c r="B15181" s="2">
        <v>63.51117</v>
      </c>
      <c r="C15181" s="2">
        <v>30.548490000000001</v>
      </c>
      <c r="D15181" s="2">
        <v>57.147370000000002</v>
      </c>
      <c r="F15181" s="2">
        <v>15.64329</v>
      </c>
      <c r="G15181" s="2">
        <v>27.066279999999999</v>
      </c>
      <c r="H15181" s="2">
        <v>26.794540000000001</v>
      </c>
      <c r="J15181" s="2">
        <v>15.646089999999999</v>
      </c>
      <c r="K15181" s="2">
        <v>6.0813670000000002</v>
      </c>
      <c r="L15181" s="2">
        <v>1.90774</v>
      </c>
    </row>
    <row r="15182" spans="1:12" x14ac:dyDescent="0.2">
      <c r="A15182" s="2">
        <v>15.646800000000001</v>
      </c>
      <c r="B15182" s="2">
        <v>63.44408</v>
      </c>
      <c r="C15182" s="2">
        <v>30.51118</v>
      </c>
      <c r="D15182" s="2">
        <v>57.081090000000003</v>
      </c>
      <c r="F15182" s="2">
        <v>15.643990000000001</v>
      </c>
      <c r="G15182" s="2">
        <v>27.041920000000001</v>
      </c>
      <c r="H15182" s="2">
        <v>26.769279999999998</v>
      </c>
      <c r="J15182" s="2">
        <v>15.646800000000001</v>
      </c>
      <c r="K15182" s="2">
        <v>6.0961230000000004</v>
      </c>
      <c r="L15182" s="2">
        <v>1.9066730000000001</v>
      </c>
    </row>
    <row r="15183" spans="1:12" x14ac:dyDescent="0.2">
      <c r="A15183" s="2">
        <v>15.647500000000001</v>
      </c>
      <c r="B15183" s="2">
        <v>63.377049999999997</v>
      </c>
      <c r="C15183" s="2">
        <v>30.474309999999999</v>
      </c>
      <c r="D15183" s="2">
        <v>57.014479999999999</v>
      </c>
      <c r="F15183" s="2">
        <v>15.644690000000001</v>
      </c>
      <c r="G15183" s="2">
        <v>27.017399999999999</v>
      </c>
      <c r="H15183" s="2">
        <v>26.743649999999999</v>
      </c>
      <c r="J15183" s="2">
        <v>15.647500000000001</v>
      </c>
      <c r="K15183" s="2">
        <v>6.1112710000000003</v>
      </c>
      <c r="L15183" s="2">
        <v>1.9051340000000001</v>
      </c>
    </row>
    <row r="15184" spans="1:12" x14ac:dyDescent="0.2">
      <c r="A15184" s="2">
        <v>15.648199999999999</v>
      </c>
      <c r="B15184" s="2">
        <v>63.310130000000001</v>
      </c>
      <c r="C15184" s="2">
        <v>30.43777</v>
      </c>
      <c r="D15184" s="2">
        <v>56.948439999999998</v>
      </c>
      <c r="F15184" s="2">
        <v>15.645390000000001</v>
      </c>
      <c r="G15184" s="2">
        <v>26.992709999999999</v>
      </c>
      <c r="H15184" s="2">
        <v>26.718389999999999</v>
      </c>
      <c r="J15184" s="2">
        <v>15.648199999999999</v>
      </c>
      <c r="K15184" s="2">
        <v>6.1267069999999997</v>
      </c>
      <c r="L15184" s="2">
        <v>1.9043220000000001</v>
      </c>
    </row>
    <row r="15185" spans="1:12" x14ac:dyDescent="0.2">
      <c r="A15185" s="2">
        <v>15.648899999999999</v>
      </c>
      <c r="B15185" s="2">
        <v>63.242719999999998</v>
      </c>
      <c r="C15185" s="2">
        <v>30.401240000000001</v>
      </c>
      <c r="D15185" s="2">
        <v>56.881900000000002</v>
      </c>
      <c r="F15185" s="2">
        <v>15.646089999999999</v>
      </c>
      <c r="G15185" s="2">
        <v>26.968330000000002</v>
      </c>
      <c r="H15185" s="2">
        <v>26.693339999999999</v>
      </c>
      <c r="J15185" s="2">
        <v>15.648899999999999</v>
      </c>
      <c r="K15185" s="2">
        <v>6.1418670000000004</v>
      </c>
      <c r="L15185" s="2">
        <v>1.903427</v>
      </c>
    </row>
    <row r="15186" spans="1:12" x14ac:dyDescent="0.2">
      <c r="A15186" s="2">
        <v>15.6496</v>
      </c>
      <c r="B15186" s="2">
        <v>63.17474</v>
      </c>
      <c r="C15186" s="2">
        <v>30.36448</v>
      </c>
      <c r="D15186" s="2">
        <v>56.815779999999997</v>
      </c>
      <c r="F15186" s="2">
        <v>15.646800000000001</v>
      </c>
      <c r="G15186" s="2">
        <v>26.943860000000001</v>
      </c>
      <c r="H15186" s="2">
        <v>26.667110000000001</v>
      </c>
      <c r="J15186" s="2">
        <v>15.6496</v>
      </c>
      <c r="K15186" s="2">
        <v>6.1563429999999997</v>
      </c>
      <c r="L15186" s="2">
        <v>1.9030149999999999</v>
      </c>
    </row>
    <row r="15187" spans="1:12" x14ac:dyDescent="0.2">
      <c r="A15187" s="2">
        <v>15.6503</v>
      </c>
      <c r="B15187" s="2">
        <v>63.106029999999997</v>
      </c>
      <c r="C15187" s="2">
        <v>30.327750000000002</v>
      </c>
      <c r="D15187" s="2">
        <v>56.750079999999997</v>
      </c>
      <c r="F15187" s="2">
        <v>15.647500000000001</v>
      </c>
      <c r="G15187" s="2">
        <v>26.919070000000001</v>
      </c>
      <c r="H15187" s="2">
        <v>26.64105</v>
      </c>
      <c r="J15187" s="2">
        <v>15.6503</v>
      </c>
      <c r="K15187" s="2">
        <v>6.1718609999999998</v>
      </c>
      <c r="L15187" s="2">
        <v>1.902401</v>
      </c>
    </row>
    <row r="15188" spans="1:12" x14ac:dyDescent="0.2">
      <c r="A15188" s="2">
        <v>15.651009999999999</v>
      </c>
      <c r="B15188" s="2">
        <v>63.037300000000002</v>
      </c>
      <c r="C15188" s="2">
        <v>30.290900000000001</v>
      </c>
      <c r="D15188" s="2">
        <v>56.683340000000001</v>
      </c>
      <c r="F15188" s="2">
        <v>15.648199999999999</v>
      </c>
      <c r="G15188" s="2">
        <v>26.894390000000001</v>
      </c>
      <c r="H15188" s="2">
        <v>26.615189999999998</v>
      </c>
      <c r="J15188" s="2">
        <v>15.651009999999999</v>
      </c>
      <c r="K15188" s="2">
        <v>6.1872959999999999</v>
      </c>
      <c r="L15188" s="2">
        <v>1.901251</v>
      </c>
    </row>
    <row r="15189" spans="1:12" x14ac:dyDescent="0.2">
      <c r="A15189" s="2">
        <v>15.65171</v>
      </c>
      <c r="B15189" s="2">
        <v>62.969369999999998</v>
      </c>
      <c r="C15189" s="2">
        <v>30.254380000000001</v>
      </c>
      <c r="D15189" s="2">
        <v>56.616579999999999</v>
      </c>
      <c r="F15189" s="2">
        <v>15.648899999999999</v>
      </c>
      <c r="G15189" s="2">
        <v>26.869589999999999</v>
      </c>
      <c r="H15189" s="2">
        <v>26.589690000000001</v>
      </c>
      <c r="J15189" s="2">
        <v>15.65171</v>
      </c>
      <c r="K15189" s="2">
        <v>6.2021410000000001</v>
      </c>
      <c r="L15189" s="2">
        <v>1.900066</v>
      </c>
    </row>
    <row r="15190" spans="1:12" x14ac:dyDescent="0.2">
      <c r="A15190" s="2">
        <v>15.65241</v>
      </c>
      <c r="B15190" s="2">
        <v>62.901600000000002</v>
      </c>
      <c r="C15190" s="2">
        <v>30.21763</v>
      </c>
      <c r="D15190" s="2">
        <v>56.550710000000002</v>
      </c>
      <c r="F15190" s="2">
        <v>15.6496</v>
      </c>
      <c r="G15190" s="2">
        <v>26.844449999999998</v>
      </c>
      <c r="H15190" s="2">
        <v>26.56427</v>
      </c>
      <c r="J15190" s="2">
        <v>15.65241</v>
      </c>
      <c r="K15190" s="2">
        <v>6.2170100000000001</v>
      </c>
      <c r="L15190" s="2">
        <v>1.898895</v>
      </c>
    </row>
    <row r="15191" spans="1:12" x14ac:dyDescent="0.2">
      <c r="A15191" s="2">
        <v>15.65311</v>
      </c>
      <c r="B15191" s="2">
        <v>62.835700000000003</v>
      </c>
      <c r="C15191" s="2">
        <v>30.180859999999999</v>
      </c>
      <c r="D15191" s="2">
        <v>56.484290000000001</v>
      </c>
      <c r="F15191" s="2">
        <v>15.6503</v>
      </c>
      <c r="G15191" s="2">
        <v>26.819680000000002</v>
      </c>
      <c r="H15191" s="2">
        <v>26.53876</v>
      </c>
      <c r="J15191" s="2">
        <v>15.65311</v>
      </c>
      <c r="K15191" s="2">
        <v>6.2329410000000003</v>
      </c>
      <c r="L15191" s="2">
        <v>1.8968830000000001</v>
      </c>
    </row>
    <row r="15192" spans="1:12" x14ac:dyDescent="0.2">
      <c r="A15192" s="2">
        <v>15.65381</v>
      </c>
      <c r="B15192" s="2">
        <v>62.774479999999997</v>
      </c>
      <c r="C15192" s="2">
        <v>30.144290000000002</v>
      </c>
      <c r="D15192" s="2">
        <v>56.418050000000001</v>
      </c>
      <c r="F15192" s="2">
        <v>15.651009999999999</v>
      </c>
      <c r="G15192" s="2">
        <v>26.794540000000001</v>
      </c>
      <c r="H15192" s="2">
        <v>26.513000000000002</v>
      </c>
      <c r="J15192" s="2">
        <v>15.65381</v>
      </c>
      <c r="K15192" s="2">
        <v>6.248329</v>
      </c>
      <c r="L15192" s="2">
        <v>1.8954139999999999</v>
      </c>
    </row>
    <row r="15193" spans="1:12" x14ac:dyDescent="0.2">
      <c r="A15193" s="2">
        <v>15.65451</v>
      </c>
      <c r="B15193" s="2">
        <v>62.714300000000001</v>
      </c>
      <c r="C15193" s="2">
        <v>30.10755</v>
      </c>
      <c r="D15193" s="2">
        <v>56.352469999999997</v>
      </c>
      <c r="F15193" s="2">
        <v>15.65171</v>
      </c>
      <c r="G15193" s="2">
        <v>26.769279999999998</v>
      </c>
      <c r="H15193" s="2">
        <v>26.487380000000002</v>
      </c>
      <c r="J15193" s="2">
        <v>15.65451</v>
      </c>
      <c r="K15193" s="2">
        <v>6.2641980000000004</v>
      </c>
      <c r="L15193" s="2">
        <v>1.894236</v>
      </c>
    </row>
    <row r="15194" spans="1:12" x14ac:dyDescent="0.2">
      <c r="A15194" s="2">
        <v>15.65521</v>
      </c>
      <c r="B15194" s="2">
        <v>62.65184</v>
      </c>
      <c r="C15194" s="2">
        <v>30.070329999999998</v>
      </c>
      <c r="D15194" s="2">
        <v>56.291130000000003</v>
      </c>
      <c r="F15194" s="2">
        <v>15.65241</v>
      </c>
      <c r="G15194" s="2">
        <v>26.743649999999999</v>
      </c>
      <c r="H15194" s="2">
        <v>26.461459999999999</v>
      </c>
      <c r="J15194" s="2">
        <v>15.65521</v>
      </c>
      <c r="K15194" s="2">
        <v>6.2794990000000004</v>
      </c>
      <c r="L15194" s="2">
        <v>1.8928339999999999</v>
      </c>
    </row>
    <row r="15195" spans="1:12" x14ac:dyDescent="0.2">
      <c r="A15195" s="2">
        <v>15.65591</v>
      </c>
      <c r="B15195" s="2">
        <v>62.586239999999997</v>
      </c>
      <c r="C15195" s="2">
        <v>30.03406</v>
      </c>
      <c r="D15195" s="2">
        <v>56.233969999999999</v>
      </c>
      <c r="F15195" s="2">
        <v>15.65311</v>
      </c>
      <c r="G15195" s="2">
        <v>26.718389999999999</v>
      </c>
      <c r="H15195" s="2">
        <v>26.434830000000002</v>
      </c>
      <c r="J15195" s="2">
        <v>15.65591</v>
      </c>
      <c r="K15195" s="2">
        <v>6.294594</v>
      </c>
      <c r="L15195" s="2">
        <v>1.8917310000000001</v>
      </c>
    </row>
    <row r="15196" spans="1:12" x14ac:dyDescent="0.2">
      <c r="A15196" s="2">
        <v>15.65662</v>
      </c>
      <c r="B15196" s="2">
        <v>62.519469999999998</v>
      </c>
      <c r="C15196" s="2">
        <v>29.998609999999999</v>
      </c>
      <c r="D15196" s="2">
        <v>56.174370000000003</v>
      </c>
      <c r="F15196" s="2">
        <v>15.65381</v>
      </c>
      <c r="G15196" s="2">
        <v>26.693339999999999</v>
      </c>
      <c r="H15196" s="2">
        <v>26.408529999999999</v>
      </c>
      <c r="J15196" s="2">
        <v>15.65662</v>
      </c>
      <c r="K15196" s="2">
        <v>6.3095949999999998</v>
      </c>
      <c r="L15196" s="2">
        <v>1.891014</v>
      </c>
    </row>
    <row r="15197" spans="1:12" x14ac:dyDescent="0.2">
      <c r="A15197" s="2">
        <v>15.65732</v>
      </c>
      <c r="B15197" s="2">
        <v>62.452100000000002</v>
      </c>
      <c r="C15197" s="2">
        <v>29.962209999999999</v>
      </c>
      <c r="D15197" s="2">
        <v>56.109900000000003</v>
      </c>
      <c r="F15197" s="2">
        <v>15.65451</v>
      </c>
      <c r="G15197" s="2">
        <v>26.667110000000001</v>
      </c>
      <c r="H15197" s="2">
        <v>26.382760000000001</v>
      </c>
      <c r="J15197" s="2">
        <v>15.65732</v>
      </c>
      <c r="K15197" s="2">
        <v>6.3254049999999999</v>
      </c>
      <c r="L15197" s="2">
        <v>1.89019</v>
      </c>
    </row>
    <row r="15198" spans="1:12" x14ac:dyDescent="0.2">
      <c r="A15198" s="2">
        <v>15.65802</v>
      </c>
      <c r="B15198" s="2">
        <v>62.384689999999999</v>
      </c>
      <c r="C15198" s="2">
        <v>29.925719999999998</v>
      </c>
      <c r="D15198" s="2">
        <v>56.044240000000002</v>
      </c>
      <c r="F15198" s="2">
        <v>15.65521</v>
      </c>
      <c r="G15198" s="2">
        <v>26.64105</v>
      </c>
      <c r="H15198" s="2">
        <v>26.35688</v>
      </c>
      <c r="J15198" s="2">
        <v>15.65802</v>
      </c>
      <c r="K15198" s="2">
        <v>6.3407879999999999</v>
      </c>
      <c r="L15198" s="2">
        <v>1.889507</v>
      </c>
    </row>
    <row r="15199" spans="1:12" x14ac:dyDescent="0.2">
      <c r="A15199" s="2">
        <v>15.658720000000001</v>
      </c>
      <c r="B15199" s="2">
        <v>62.317570000000003</v>
      </c>
      <c r="C15199" s="2">
        <v>29.889810000000001</v>
      </c>
      <c r="D15199" s="2">
        <v>55.978050000000003</v>
      </c>
      <c r="F15199" s="2">
        <v>15.65591</v>
      </c>
      <c r="G15199" s="2">
        <v>26.615189999999998</v>
      </c>
      <c r="H15199" s="2">
        <v>26.330539999999999</v>
      </c>
      <c r="J15199" s="2">
        <v>15.658720000000001</v>
      </c>
      <c r="K15199" s="2">
        <v>6.3566050000000001</v>
      </c>
      <c r="L15199" s="2">
        <v>1.8889750000000001</v>
      </c>
    </row>
    <row r="15200" spans="1:12" x14ac:dyDescent="0.2">
      <c r="A15200" s="2">
        <v>15.659420000000001</v>
      </c>
      <c r="B15200" s="2">
        <v>62.250749999999996</v>
      </c>
      <c r="C15200" s="2">
        <v>29.85708</v>
      </c>
      <c r="D15200" s="2">
        <v>55.911749999999998</v>
      </c>
      <c r="F15200" s="2">
        <v>15.65662</v>
      </c>
      <c r="G15200" s="2">
        <v>26.589690000000001</v>
      </c>
      <c r="H15200" s="2">
        <v>26.304179999999999</v>
      </c>
      <c r="J15200" s="2">
        <v>15.659420000000001</v>
      </c>
      <c r="K15200" s="2">
        <v>6.371677</v>
      </c>
      <c r="L15200" s="2">
        <v>1.888153</v>
      </c>
    </row>
    <row r="15201" spans="1:12" x14ac:dyDescent="0.2">
      <c r="A15201" s="2">
        <v>15.660119999999999</v>
      </c>
      <c r="B15201" s="2">
        <v>62.183689999999999</v>
      </c>
      <c r="C15201" s="2">
        <v>29.826129999999999</v>
      </c>
      <c r="D15201" s="2">
        <v>55.844880000000003</v>
      </c>
      <c r="F15201" s="2">
        <v>15.65732</v>
      </c>
      <c r="G15201" s="2">
        <v>26.56427</v>
      </c>
      <c r="H15201" s="2">
        <v>26.277830000000002</v>
      </c>
      <c r="J15201" s="2">
        <v>15.660119999999999</v>
      </c>
      <c r="K15201" s="2">
        <v>6.3872450000000001</v>
      </c>
      <c r="L15201" s="2">
        <v>1.88706</v>
      </c>
    </row>
    <row r="15202" spans="1:12" x14ac:dyDescent="0.2">
      <c r="A15202" s="2">
        <v>15.660819999999999</v>
      </c>
      <c r="B15202" s="2">
        <v>62.116610000000001</v>
      </c>
      <c r="C15202" s="2">
        <v>29.792819999999999</v>
      </c>
      <c r="D15202" s="2">
        <v>55.778840000000002</v>
      </c>
      <c r="F15202" s="2">
        <v>15.65802</v>
      </c>
      <c r="G15202" s="2">
        <v>26.53876</v>
      </c>
      <c r="H15202" s="2">
        <v>26.251670000000001</v>
      </c>
      <c r="J15202" s="2">
        <v>15.660819999999999</v>
      </c>
      <c r="K15202" s="2">
        <v>6.4029160000000003</v>
      </c>
      <c r="L15202" s="2">
        <v>1.88588</v>
      </c>
    </row>
    <row r="15203" spans="1:12" x14ac:dyDescent="0.2">
      <c r="A15203" s="2">
        <v>15.661530000000001</v>
      </c>
      <c r="B15203" s="2">
        <v>62.050049999999999</v>
      </c>
      <c r="C15203" s="2">
        <v>29.756910000000001</v>
      </c>
      <c r="D15203" s="2">
        <v>55.712130000000002</v>
      </c>
      <c r="F15203" s="2">
        <v>15.658720000000001</v>
      </c>
      <c r="G15203" s="2">
        <v>26.513000000000002</v>
      </c>
      <c r="H15203" s="2">
        <v>26.225290000000001</v>
      </c>
      <c r="J15203" s="2">
        <v>15.661530000000001</v>
      </c>
      <c r="K15203" s="2">
        <v>6.4179630000000003</v>
      </c>
      <c r="L15203" s="2">
        <v>1.8846210000000001</v>
      </c>
    </row>
    <row r="15204" spans="1:12" x14ac:dyDescent="0.2">
      <c r="A15204" s="2">
        <v>15.662229999999999</v>
      </c>
      <c r="B15204" s="2">
        <v>61.983420000000002</v>
      </c>
      <c r="C15204" s="2">
        <v>29.721170000000001</v>
      </c>
      <c r="D15204" s="2">
        <v>55.645800000000001</v>
      </c>
      <c r="F15204" s="2">
        <v>15.659420000000001</v>
      </c>
      <c r="G15204" s="2">
        <v>26.487380000000002</v>
      </c>
      <c r="H15204" s="2">
        <v>26.198779999999999</v>
      </c>
      <c r="J15204" s="2">
        <v>15.662229999999999</v>
      </c>
      <c r="K15204" s="2">
        <v>6.4336950000000002</v>
      </c>
      <c r="L15204" s="2">
        <v>1.883562</v>
      </c>
    </row>
    <row r="15205" spans="1:12" x14ac:dyDescent="0.2">
      <c r="A15205" s="2">
        <v>15.662929999999999</v>
      </c>
      <c r="B15205" s="2">
        <v>61.917360000000002</v>
      </c>
      <c r="C15205" s="2">
        <v>29.68524</v>
      </c>
      <c r="D15205" s="2">
        <v>55.579979999999999</v>
      </c>
      <c r="F15205" s="2">
        <v>15.660119999999999</v>
      </c>
      <c r="G15205" s="2">
        <v>26.461459999999999</v>
      </c>
      <c r="H15205" s="2">
        <v>26.172409999999999</v>
      </c>
      <c r="J15205" s="2">
        <v>15.662929999999999</v>
      </c>
      <c r="K15205" s="2">
        <v>6.4496440000000002</v>
      </c>
      <c r="L15205" s="2">
        <v>1.882647</v>
      </c>
    </row>
    <row r="15206" spans="1:12" x14ac:dyDescent="0.2">
      <c r="A15206" s="2">
        <v>15.663629999999999</v>
      </c>
      <c r="B15206" s="2">
        <v>61.850369999999998</v>
      </c>
      <c r="C15206" s="2">
        <v>29.649539999999998</v>
      </c>
      <c r="D15206" s="2">
        <v>55.513869999999997</v>
      </c>
      <c r="F15206" s="2">
        <v>15.660819999999999</v>
      </c>
      <c r="G15206" s="2">
        <v>26.434830000000002</v>
      </c>
      <c r="H15206" s="2">
        <v>26.146100000000001</v>
      </c>
      <c r="J15206" s="2">
        <v>15.663629999999999</v>
      </c>
      <c r="K15206" s="2">
        <v>6.4653780000000003</v>
      </c>
      <c r="L15206" s="2">
        <v>1.881405</v>
      </c>
    </row>
    <row r="15207" spans="1:12" x14ac:dyDescent="0.2">
      <c r="A15207" s="2">
        <v>15.66433</v>
      </c>
      <c r="B15207" s="2">
        <v>61.78331</v>
      </c>
      <c r="C15207" s="2">
        <v>29.613569999999999</v>
      </c>
      <c r="D15207" s="2">
        <v>55.448349999999998</v>
      </c>
      <c r="F15207" s="2">
        <v>15.661530000000001</v>
      </c>
      <c r="G15207" s="2">
        <v>26.408529999999999</v>
      </c>
      <c r="H15207" s="2">
        <v>26.119260000000001</v>
      </c>
      <c r="J15207" s="2">
        <v>15.66433</v>
      </c>
      <c r="K15207" s="2">
        <v>6.4807600000000001</v>
      </c>
      <c r="L15207" s="2">
        <v>1.8808290000000001</v>
      </c>
    </row>
    <row r="15208" spans="1:12" x14ac:dyDescent="0.2">
      <c r="A15208" s="2">
        <v>15.66503</v>
      </c>
      <c r="B15208" s="2">
        <v>61.716320000000003</v>
      </c>
      <c r="C15208" s="2">
        <v>29.57769</v>
      </c>
      <c r="D15208" s="2">
        <v>55.383229999999998</v>
      </c>
      <c r="F15208" s="2">
        <v>15.662229999999999</v>
      </c>
      <c r="G15208" s="2">
        <v>26.382760000000001</v>
      </c>
      <c r="H15208" s="2">
        <v>26.09226</v>
      </c>
      <c r="J15208" s="2">
        <v>15.66503</v>
      </c>
      <c r="K15208" s="2">
        <v>6.4961370000000001</v>
      </c>
      <c r="L15208" s="2">
        <v>1.8801330000000001</v>
      </c>
    </row>
    <row r="15209" spans="1:12" x14ac:dyDescent="0.2">
      <c r="A15209" s="2">
        <v>15.66573</v>
      </c>
      <c r="B15209" s="2">
        <v>61.64931</v>
      </c>
      <c r="C15209" s="2">
        <v>29.542480000000001</v>
      </c>
      <c r="D15209" s="2">
        <v>55.317720000000001</v>
      </c>
      <c r="F15209" s="2">
        <v>15.662929999999999</v>
      </c>
      <c r="G15209" s="2">
        <v>26.35688</v>
      </c>
      <c r="H15209" s="2">
        <v>26.065660000000001</v>
      </c>
      <c r="J15209" s="2">
        <v>15.66573</v>
      </c>
      <c r="K15209" s="2">
        <v>6.5118010000000002</v>
      </c>
      <c r="L15209" s="2">
        <v>1.8799840000000001</v>
      </c>
    </row>
    <row r="15210" spans="1:12" x14ac:dyDescent="0.2">
      <c r="A15210" s="2">
        <v>15.66643</v>
      </c>
      <c r="B15210" s="2">
        <v>61.582160000000002</v>
      </c>
      <c r="C15210" s="2">
        <v>29.50665</v>
      </c>
      <c r="D15210" s="2">
        <v>55.252339999999997</v>
      </c>
      <c r="F15210" s="2">
        <v>15.663629999999999</v>
      </c>
      <c r="G15210" s="2">
        <v>26.330539999999999</v>
      </c>
      <c r="H15210" s="2">
        <v>26.039280000000002</v>
      </c>
      <c r="J15210" s="2">
        <v>15.66643</v>
      </c>
      <c r="K15210" s="2">
        <v>6.5271970000000001</v>
      </c>
      <c r="L15210" s="2">
        <v>1.8795010000000001</v>
      </c>
    </row>
    <row r="15211" spans="1:12" x14ac:dyDescent="0.2">
      <c r="A15211" s="2">
        <v>15.66714</v>
      </c>
      <c r="B15211" s="2">
        <v>61.51437</v>
      </c>
      <c r="C15211" s="2">
        <v>29.471499999999999</v>
      </c>
      <c r="D15211" s="2">
        <v>55.186790000000002</v>
      </c>
      <c r="F15211" s="2">
        <v>15.66433</v>
      </c>
      <c r="G15211" s="2">
        <v>26.304179999999999</v>
      </c>
      <c r="H15211" s="2">
        <v>26.012149999999998</v>
      </c>
      <c r="J15211" s="2">
        <v>15.66714</v>
      </c>
      <c r="K15211" s="2">
        <v>6.5430789999999996</v>
      </c>
      <c r="L15211" s="2">
        <v>1.8784099999999999</v>
      </c>
    </row>
    <row r="15212" spans="1:12" x14ac:dyDescent="0.2">
      <c r="A15212" s="2">
        <v>15.66784</v>
      </c>
      <c r="B15212" s="2">
        <v>61.446750000000002</v>
      </c>
      <c r="C15212" s="2">
        <v>29.436219999999999</v>
      </c>
      <c r="D15212" s="2">
        <v>55.122230000000002</v>
      </c>
      <c r="F15212" s="2">
        <v>15.66503</v>
      </c>
      <c r="G15212" s="2">
        <v>26.277830000000002</v>
      </c>
      <c r="H15212" s="2">
        <v>25.985399999999998</v>
      </c>
      <c r="J15212" s="2">
        <v>15.66784</v>
      </c>
      <c r="K15212" s="2">
        <v>6.5595509999999999</v>
      </c>
      <c r="L15212" s="2">
        <v>1.877289</v>
      </c>
    </row>
    <row r="15213" spans="1:12" x14ac:dyDescent="0.2">
      <c r="A15213" s="2">
        <v>15.66854</v>
      </c>
      <c r="B15213" s="2">
        <v>61.378799999999998</v>
      </c>
      <c r="C15213" s="2">
        <v>29.401620000000001</v>
      </c>
      <c r="D15213" s="2">
        <v>55.056980000000003</v>
      </c>
      <c r="F15213" s="2">
        <v>15.66573</v>
      </c>
      <c r="G15213" s="2">
        <v>26.251670000000001</v>
      </c>
      <c r="H15213" s="2">
        <v>25.960270000000001</v>
      </c>
      <c r="J15213" s="2">
        <v>15.66854</v>
      </c>
      <c r="K15213" s="2">
        <v>6.5761050000000001</v>
      </c>
      <c r="L15213" s="2">
        <v>1.8765449999999999</v>
      </c>
    </row>
    <row r="15214" spans="1:12" x14ac:dyDescent="0.2">
      <c r="A15214" s="2">
        <v>15.66924</v>
      </c>
      <c r="B15214" s="2">
        <v>61.31071</v>
      </c>
      <c r="C15214" s="2">
        <v>29.36741</v>
      </c>
      <c r="D15214" s="2">
        <v>54.99248</v>
      </c>
      <c r="F15214" s="2">
        <v>15.66643</v>
      </c>
      <c r="G15214" s="2">
        <v>26.225290000000001</v>
      </c>
      <c r="H15214" s="2">
        <v>25.936489999999999</v>
      </c>
      <c r="J15214" s="2">
        <v>15.66924</v>
      </c>
      <c r="K15214" s="2">
        <v>6.5922999999999998</v>
      </c>
      <c r="L15214" s="2">
        <v>1.8756539999999999</v>
      </c>
    </row>
    <row r="15215" spans="1:12" x14ac:dyDescent="0.2">
      <c r="A15215" s="2">
        <v>15.66994</v>
      </c>
      <c r="B15215" s="2">
        <v>61.24268</v>
      </c>
      <c r="C15215" s="2">
        <v>29.333130000000001</v>
      </c>
      <c r="D15215" s="2">
        <v>54.927779999999998</v>
      </c>
      <c r="F15215" s="2">
        <v>15.66714</v>
      </c>
      <c r="G15215" s="2">
        <v>26.198779999999999</v>
      </c>
      <c r="H15215" s="2">
        <v>25.912040000000001</v>
      </c>
      <c r="J15215" s="2">
        <v>15.66994</v>
      </c>
      <c r="K15215" s="2">
        <v>6.608314</v>
      </c>
      <c r="L15215" s="2">
        <v>1.8746130000000001</v>
      </c>
    </row>
    <row r="15216" spans="1:12" x14ac:dyDescent="0.2">
      <c r="A15216" s="2">
        <v>15.670640000000001</v>
      </c>
      <c r="B15216" s="2">
        <v>61.174480000000003</v>
      </c>
      <c r="C15216" s="2">
        <v>29.298850000000002</v>
      </c>
      <c r="D15216" s="2">
        <v>54.863619999999997</v>
      </c>
      <c r="F15216" s="2">
        <v>15.66784</v>
      </c>
      <c r="G15216" s="2">
        <v>26.172409999999999</v>
      </c>
      <c r="H15216" s="2">
        <v>25.88505</v>
      </c>
      <c r="J15216" s="2">
        <v>15.670640000000001</v>
      </c>
      <c r="K15216" s="2">
        <v>6.6241339999999997</v>
      </c>
      <c r="L15216" s="2">
        <v>1.873739</v>
      </c>
    </row>
    <row r="15217" spans="1:12" x14ac:dyDescent="0.2">
      <c r="A15217" s="2">
        <v>15.67135</v>
      </c>
      <c r="B15217" s="2">
        <v>61.10577</v>
      </c>
      <c r="C15217" s="2">
        <v>29.264530000000001</v>
      </c>
      <c r="D15217" s="2">
        <v>54.799819999999997</v>
      </c>
      <c r="F15217" s="2">
        <v>15.66854</v>
      </c>
      <c r="G15217" s="2">
        <v>26.146100000000001</v>
      </c>
      <c r="H15217" s="2">
        <v>25.857970000000002</v>
      </c>
      <c r="J15217" s="2">
        <v>15.67135</v>
      </c>
      <c r="K15217" s="2">
        <v>6.6399650000000001</v>
      </c>
      <c r="L15217" s="2">
        <v>1.8729100000000001</v>
      </c>
    </row>
    <row r="15218" spans="1:12" x14ac:dyDescent="0.2">
      <c r="A15218" s="2">
        <v>15.67205</v>
      </c>
      <c r="B15218" s="2">
        <v>61.037739999999999</v>
      </c>
      <c r="C15218" s="2">
        <v>29.230399999999999</v>
      </c>
      <c r="D15218" s="2">
        <v>54.73565</v>
      </c>
      <c r="F15218" s="2">
        <v>15.66924</v>
      </c>
      <c r="G15218" s="2">
        <v>26.119260000000001</v>
      </c>
      <c r="H15218" s="2">
        <v>25.830570000000002</v>
      </c>
      <c r="J15218" s="2">
        <v>15.67205</v>
      </c>
      <c r="K15218" s="2">
        <v>6.6562919999999997</v>
      </c>
      <c r="L15218" s="2">
        <v>1.871801</v>
      </c>
    </row>
    <row r="15219" spans="1:12" x14ac:dyDescent="0.2">
      <c r="A15219" s="2">
        <v>15.672750000000001</v>
      </c>
      <c r="B15219" s="2">
        <v>60.970149999999997</v>
      </c>
      <c r="C15219" s="2">
        <v>29.196549999999998</v>
      </c>
      <c r="D15219" s="2">
        <v>54.670630000000003</v>
      </c>
      <c r="F15219" s="2">
        <v>15.66994</v>
      </c>
      <c r="G15219" s="2">
        <v>26.09226</v>
      </c>
      <c r="H15219" s="2">
        <v>25.803419999999999</v>
      </c>
      <c r="J15219" s="2">
        <v>15.672750000000001</v>
      </c>
      <c r="K15219" s="2">
        <v>6.6717659999999999</v>
      </c>
      <c r="L15219" s="2">
        <v>1.87039</v>
      </c>
    </row>
    <row r="15220" spans="1:12" x14ac:dyDescent="0.2">
      <c r="A15220" s="2">
        <v>15.673450000000001</v>
      </c>
      <c r="B15220" s="2">
        <v>60.90231</v>
      </c>
      <c r="C15220" s="2">
        <v>29.16169</v>
      </c>
      <c r="D15220" s="2">
        <v>54.605429999999998</v>
      </c>
      <c r="F15220" s="2">
        <v>15.670640000000001</v>
      </c>
      <c r="G15220" s="2">
        <v>26.065660000000001</v>
      </c>
      <c r="H15220" s="2">
        <v>25.775729999999999</v>
      </c>
      <c r="J15220" s="2">
        <v>15.673450000000001</v>
      </c>
      <c r="K15220" s="2">
        <v>6.6877250000000004</v>
      </c>
      <c r="L15220" s="2">
        <v>1.8696349999999999</v>
      </c>
    </row>
    <row r="15221" spans="1:12" x14ac:dyDescent="0.2">
      <c r="A15221" s="2">
        <v>15.674149999999999</v>
      </c>
      <c r="B15221" s="2">
        <v>60.834620000000001</v>
      </c>
      <c r="C15221" s="2">
        <v>29.127479999999998</v>
      </c>
      <c r="D15221" s="2">
        <v>54.541260000000001</v>
      </c>
      <c r="F15221" s="2">
        <v>15.67135</v>
      </c>
      <c r="G15221" s="2">
        <v>26.039280000000002</v>
      </c>
      <c r="H15221" s="2">
        <v>25.748519999999999</v>
      </c>
      <c r="J15221" s="2">
        <v>15.674149999999999</v>
      </c>
      <c r="K15221" s="2">
        <v>6.7032030000000002</v>
      </c>
      <c r="L15221" s="2">
        <v>1.8688830000000001</v>
      </c>
    </row>
    <row r="15222" spans="1:12" x14ac:dyDescent="0.2">
      <c r="A15222" s="2">
        <v>15.674849999999999</v>
      </c>
      <c r="B15222" s="2">
        <v>60.766770000000001</v>
      </c>
      <c r="C15222" s="2">
        <v>29.092829999999999</v>
      </c>
      <c r="D15222" s="2">
        <v>54.476439999999997</v>
      </c>
      <c r="F15222" s="2">
        <v>15.67205</v>
      </c>
      <c r="G15222" s="2">
        <v>26.012149999999998</v>
      </c>
      <c r="H15222" s="2">
        <v>25.721270000000001</v>
      </c>
      <c r="J15222" s="2">
        <v>15.674849999999999</v>
      </c>
      <c r="K15222" s="2">
        <v>6.7191580000000002</v>
      </c>
      <c r="L15222" s="2">
        <v>1.8672869999999999</v>
      </c>
    </row>
    <row r="15223" spans="1:12" x14ac:dyDescent="0.2">
      <c r="A15223" s="2">
        <v>15.675549999999999</v>
      </c>
      <c r="B15223" s="2">
        <v>60.698509999999999</v>
      </c>
      <c r="C15223" s="2">
        <v>29.05902</v>
      </c>
      <c r="D15223" s="2">
        <v>54.411960000000001</v>
      </c>
      <c r="F15223" s="2">
        <v>15.672750000000001</v>
      </c>
      <c r="G15223" s="2">
        <v>25.985399999999998</v>
      </c>
      <c r="H15223" s="2">
        <v>25.694320000000001</v>
      </c>
      <c r="J15223" s="2">
        <v>15.675549999999999</v>
      </c>
      <c r="K15223" s="2">
        <v>6.7357519999999997</v>
      </c>
      <c r="L15223" s="2">
        <v>1.8665099999999999</v>
      </c>
    </row>
    <row r="15224" spans="1:12" x14ac:dyDescent="0.2">
      <c r="A15224" s="2">
        <v>15.67625</v>
      </c>
      <c r="B15224" s="2">
        <v>60.630070000000003</v>
      </c>
      <c r="C15224" s="2">
        <v>29.025189999999998</v>
      </c>
      <c r="D15224" s="2">
        <v>54.3476</v>
      </c>
      <c r="F15224" s="2">
        <v>15.673450000000001</v>
      </c>
      <c r="G15224" s="2">
        <v>25.960270000000001</v>
      </c>
      <c r="H15224" s="2">
        <v>25.667249999999999</v>
      </c>
      <c r="J15224" s="2">
        <v>15.67625</v>
      </c>
      <c r="K15224" s="2">
        <v>6.7514110000000001</v>
      </c>
      <c r="L15224" s="2">
        <v>1.865381</v>
      </c>
    </row>
    <row r="15225" spans="1:12" x14ac:dyDescent="0.2">
      <c r="A15225" s="2">
        <v>15.676959999999999</v>
      </c>
      <c r="B15225" s="2">
        <v>60.562159999999999</v>
      </c>
      <c r="C15225" s="2">
        <v>28.990939999999998</v>
      </c>
      <c r="D15225" s="2">
        <v>54.282980000000002</v>
      </c>
      <c r="F15225" s="2">
        <v>15.674149999999999</v>
      </c>
      <c r="G15225" s="2">
        <v>25.936489999999999</v>
      </c>
      <c r="H15225" s="2">
        <v>25.640139999999999</v>
      </c>
      <c r="J15225" s="2">
        <v>15.676959999999999</v>
      </c>
      <c r="K15225" s="2">
        <v>6.7673550000000002</v>
      </c>
      <c r="L15225" s="2">
        <v>1.8643019999999999</v>
      </c>
    </row>
    <row r="15226" spans="1:12" x14ac:dyDescent="0.2">
      <c r="A15226" s="2">
        <v>15.677659999999999</v>
      </c>
      <c r="B15226" s="2">
        <v>60.493650000000002</v>
      </c>
      <c r="C15226" s="2">
        <v>28.956980000000001</v>
      </c>
      <c r="D15226" s="2">
        <v>54.218220000000002</v>
      </c>
      <c r="F15226" s="2">
        <v>15.674849999999999</v>
      </c>
      <c r="G15226" s="2">
        <v>25.912040000000001</v>
      </c>
      <c r="H15226" s="2">
        <v>25.612490000000001</v>
      </c>
      <c r="J15226" s="2">
        <v>15.677659999999999</v>
      </c>
      <c r="K15226" s="2">
        <v>6.7835919999999996</v>
      </c>
      <c r="L15226" s="2">
        <v>1.8634379999999999</v>
      </c>
    </row>
    <row r="15227" spans="1:12" x14ac:dyDescent="0.2">
      <c r="A15227" s="2">
        <v>15.67836</v>
      </c>
      <c r="B15227" s="2">
        <v>60.425289999999997</v>
      </c>
      <c r="C15227" s="2">
        <v>28.923120000000001</v>
      </c>
      <c r="D15227" s="2">
        <v>54.15361</v>
      </c>
      <c r="F15227" s="2">
        <v>15.675549999999999</v>
      </c>
      <c r="G15227" s="2">
        <v>25.88505</v>
      </c>
      <c r="H15227" s="2">
        <v>25.58501</v>
      </c>
      <c r="J15227" s="2">
        <v>15.67836</v>
      </c>
      <c r="K15227" s="2">
        <v>6.799976</v>
      </c>
      <c r="L15227" s="2">
        <v>1.862349</v>
      </c>
    </row>
    <row r="15228" spans="1:12" x14ac:dyDescent="0.2">
      <c r="A15228" s="2">
        <v>15.67906</v>
      </c>
      <c r="B15228" s="2">
        <v>60.356830000000002</v>
      </c>
      <c r="C15228" s="2">
        <v>28.888929999999998</v>
      </c>
      <c r="D15228" s="2">
        <v>54.088900000000002</v>
      </c>
      <c r="F15228" s="2">
        <v>15.67625</v>
      </c>
      <c r="G15228" s="2">
        <v>25.857970000000002</v>
      </c>
      <c r="H15228" s="2">
        <v>25.557580000000002</v>
      </c>
      <c r="J15228" s="2">
        <v>15.67906</v>
      </c>
      <c r="K15228" s="2">
        <v>6.816084</v>
      </c>
      <c r="L15228" s="2">
        <v>1.8613869999999999</v>
      </c>
    </row>
    <row r="15229" spans="1:12" x14ac:dyDescent="0.2">
      <c r="A15229" s="2">
        <v>15.67976</v>
      </c>
      <c r="B15229" s="2">
        <v>60.287880000000001</v>
      </c>
      <c r="C15229" s="2">
        <v>28.85482</v>
      </c>
      <c r="D15229" s="2">
        <v>54.024360000000001</v>
      </c>
      <c r="F15229" s="2">
        <v>15.676959999999999</v>
      </c>
      <c r="G15229" s="2">
        <v>25.830570000000002</v>
      </c>
      <c r="H15229" s="2">
        <v>25.5303</v>
      </c>
      <c r="J15229" s="2">
        <v>15.67976</v>
      </c>
      <c r="K15229" s="2">
        <v>6.831976</v>
      </c>
      <c r="L15229" s="2">
        <v>1.860168</v>
      </c>
    </row>
    <row r="15230" spans="1:12" x14ac:dyDescent="0.2">
      <c r="A15230" s="2">
        <v>15.68046</v>
      </c>
      <c r="B15230" s="2">
        <v>60.21942</v>
      </c>
      <c r="C15230" s="2">
        <v>28.820609999999999</v>
      </c>
      <c r="D15230" s="2">
        <v>53.959350000000001</v>
      </c>
      <c r="F15230" s="2">
        <v>15.677659999999999</v>
      </c>
      <c r="G15230" s="2">
        <v>25.803419999999999</v>
      </c>
      <c r="H15230" s="2">
        <v>25.502749999999999</v>
      </c>
      <c r="J15230" s="2">
        <v>15.68046</v>
      </c>
      <c r="K15230" s="2">
        <v>6.8473470000000001</v>
      </c>
      <c r="L15230" s="2">
        <v>1.8584160000000001</v>
      </c>
    </row>
    <row r="15231" spans="1:12" x14ac:dyDescent="0.2">
      <c r="A15231" s="2">
        <v>15.68116</v>
      </c>
      <c r="B15231" s="2">
        <v>60.150559999999999</v>
      </c>
      <c r="C15231" s="2">
        <v>28.786570000000001</v>
      </c>
      <c r="D15231" s="2">
        <v>53.894489999999998</v>
      </c>
      <c r="F15231" s="2">
        <v>15.67836</v>
      </c>
      <c r="G15231" s="2">
        <v>25.775729999999999</v>
      </c>
      <c r="H15231" s="2">
        <v>25.47495</v>
      </c>
      <c r="J15231" s="2">
        <v>15.68116</v>
      </c>
      <c r="K15231" s="2">
        <v>6.8633119999999996</v>
      </c>
      <c r="L15231" s="2">
        <v>1.8569180000000001</v>
      </c>
    </row>
    <row r="15232" spans="1:12" x14ac:dyDescent="0.2">
      <c r="A15232" s="2">
        <v>15.68187</v>
      </c>
      <c r="B15232" s="2">
        <v>60.082099999999997</v>
      </c>
      <c r="C15232" s="2">
        <v>28.752400000000002</v>
      </c>
      <c r="D15232" s="2">
        <v>53.830649999999999</v>
      </c>
      <c r="F15232" s="2">
        <v>15.67906</v>
      </c>
      <c r="G15232" s="2">
        <v>25.748519999999999</v>
      </c>
      <c r="H15232" s="2">
        <v>25.447230000000001</v>
      </c>
      <c r="J15232" s="2">
        <v>15.68187</v>
      </c>
      <c r="K15232" s="2">
        <v>6.8795219999999997</v>
      </c>
      <c r="L15232" s="2">
        <v>1.8557870000000001</v>
      </c>
    </row>
    <row r="15233" spans="1:12" x14ac:dyDescent="0.2">
      <c r="A15233" s="2">
        <v>15.68257</v>
      </c>
      <c r="B15233" s="2">
        <v>60.013289999999998</v>
      </c>
      <c r="C15233" s="2">
        <v>28.717780000000001</v>
      </c>
      <c r="D15233" s="2">
        <v>53.766300000000001</v>
      </c>
      <c r="F15233" s="2">
        <v>15.67976</v>
      </c>
      <c r="G15233" s="2">
        <v>25.721270000000001</v>
      </c>
      <c r="H15233" s="2">
        <v>25.420089999999998</v>
      </c>
      <c r="J15233" s="2">
        <v>15.68257</v>
      </c>
      <c r="K15233" s="2">
        <v>6.8955929999999999</v>
      </c>
      <c r="L15233" s="2">
        <v>1.8549800000000001</v>
      </c>
    </row>
    <row r="15234" spans="1:12" x14ac:dyDescent="0.2">
      <c r="A15234" s="2">
        <v>15.68327</v>
      </c>
      <c r="B15234" s="2">
        <v>59.944159999999997</v>
      </c>
      <c r="C15234" s="2">
        <v>28.683229999999998</v>
      </c>
      <c r="D15234" s="2">
        <v>53.70205</v>
      </c>
      <c r="F15234" s="2">
        <v>15.68046</v>
      </c>
      <c r="G15234" s="2">
        <v>25.694320000000001</v>
      </c>
      <c r="H15234" s="2">
        <v>25.392939999999999</v>
      </c>
      <c r="J15234" s="2">
        <v>15.68327</v>
      </c>
      <c r="K15234" s="2">
        <v>6.9114490000000002</v>
      </c>
      <c r="L15234" s="2">
        <v>1.8537030000000001</v>
      </c>
    </row>
    <row r="15235" spans="1:12" x14ac:dyDescent="0.2">
      <c r="A15235" s="2">
        <v>15.68397</v>
      </c>
      <c r="B15235" s="2">
        <v>59.875160000000001</v>
      </c>
      <c r="C15235" s="2">
        <v>28.649419999999999</v>
      </c>
      <c r="D15235" s="2">
        <v>53.637810000000002</v>
      </c>
      <c r="F15235" s="2">
        <v>15.68116</v>
      </c>
      <c r="G15235" s="2">
        <v>25.667249999999999</v>
      </c>
      <c r="H15235" s="2">
        <v>25.364850000000001</v>
      </c>
      <c r="J15235" s="2">
        <v>15.68397</v>
      </c>
      <c r="K15235" s="2">
        <v>6.9276879999999998</v>
      </c>
      <c r="L15235" s="2">
        <v>1.8526039999999999</v>
      </c>
    </row>
    <row r="15236" spans="1:12" x14ac:dyDescent="0.2">
      <c r="A15236" s="2">
        <v>15.684670000000001</v>
      </c>
      <c r="B15236" s="2">
        <v>59.806690000000003</v>
      </c>
      <c r="C15236" s="2">
        <v>28.615839999999999</v>
      </c>
      <c r="D15236" s="2">
        <v>53.573920000000001</v>
      </c>
      <c r="F15236" s="2">
        <v>15.68187</v>
      </c>
      <c r="G15236" s="2">
        <v>25.640139999999999</v>
      </c>
      <c r="H15236" s="2">
        <v>25.33736</v>
      </c>
      <c r="J15236" s="2">
        <v>15.684670000000001</v>
      </c>
      <c r="K15236" s="2">
        <v>6.9434680000000002</v>
      </c>
      <c r="L15236" s="2">
        <v>1.8512379999999999</v>
      </c>
    </row>
    <row r="15237" spans="1:12" x14ac:dyDescent="0.2">
      <c r="A15237" s="2">
        <v>15.685370000000001</v>
      </c>
      <c r="B15237" s="2">
        <v>59.738599999999998</v>
      </c>
      <c r="C15237" s="2">
        <v>28.581880000000002</v>
      </c>
      <c r="D15237" s="2">
        <v>53.510179999999998</v>
      </c>
      <c r="F15237" s="2">
        <v>15.68257</v>
      </c>
      <c r="G15237" s="2">
        <v>25.612490000000001</v>
      </c>
      <c r="H15237" s="2">
        <v>25.310009999999998</v>
      </c>
      <c r="J15237" s="2">
        <v>15.685370000000001</v>
      </c>
      <c r="K15237" s="2">
        <v>6.9594040000000001</v>
      </c>
      <c r="L15237" s="2">
        <v>1.8498540000000001</v>
      </c>
    </row>
    <row r="15238" spans="1:12" x14ac:dyDescent="0.2">
      <c r="A15238" s="2">
        <v>15.686070000000001</v>
      </c>
      <c r="B15238" s="2">
        <v>59.670340000000003</v>
      </c>
      <c r="C15238" s="2">
        <v>28.54795</v>
      </c>
      <c r="D15238" s="2">
        <v>53.446629999999999</v>
      </c>
      <c r="F15238" s="2">
        <v>15.68327</v>
      </c>
      <c r="G15238" s="2">
        <v>25.58501</v>
      </c>
      <c r="H15238" s="2">
        <v>25.282389999999999</v>
      </c>
      <c r="J15238" s="2">
        <v>15.686070000000001</v>
      </c>
      <c r="K15238" s="2">
        <v>6.9752159999999996</v>
      </c>
      <c r="L15238" s="2">
        <v>1.8488519999999999</v>
      </c>
    </row>
    <row r="15239" spans="1:12" x14ac:dyDescent="0.2">
      <c r="A15239" s="2">
        <v>15.686769999999999</v>
      </c>
      <c r="B15239" s="2">
        <v>59.601970000000001</v>
      </c>
      <c r="C15239" s="2">
        <v>28.514030000000002</v>
      </c>
      <c r="D15239" s="2">
        <v>53.382739999999998</v>
      </c>
      <c r="F15239" s="2">
        <v>15.68397</v>
      </c>
      <c r="G15239" s="2">
        <v>25.557580000000002</v>
      </c>
      <c r="H15239" s="2">
        <v>25.254719999999999</v>
      </c>
      <c r="J15239" s="2">
        <v>15.686769999999999</v>
      </c>
      <c r="K15239" s="2">
        <v>6.9910909999999999</v>
      </c>
      <c r="L15239" s="2">
        <v>1.847712</v>
      </c>
    </row>
    <row r="15240" spans="1:12" x14ac:dyDescent="0.2">
      <c r="A15240" s="2">
        <v>15.687480000000001</v>
      </c>
      <c r="B15240" s="2">
        <v>59.53416</v>
      </c>
      <c r="C15240" s="2">
        <v>28.480499999999999</v>
      </c>
      <c r="D15240" s="2">
        <v>53.318469999999998</v>
      </c>
      <c r="F15240" s="2">
        <v>15.684670000000001</v>
      </c>
      <c r="G15240" s="2">
        <v>25.5303</v>
      </c>
      <c r="H15240" s="2">
        <v>25.226880000000001</v>
      </c>
      <c r="J15240" s="2">
        <v>15.687480000000001</v>
      </c>
      <c r="K15240" s="2">
        <v>7.0077780000000001</v>
      </c>
      <c r="L15240" s="2">
        <v>1.846716</v>
      </c>
    </row>
    <row r="15241" spans="1:12" x14ac:dyDescent="0.2">
      <c r="A15241" s="2">
        <v>15.688179999999999</v>
      </c>
      <c r="B15241" s="2">
        <v>59.466619999999999</v>
      </c>
      <c r="C15241" s="2">
        <v>28.447089999999999</v>
      </c>
      <c r="D15241" s="2">
        <v>53.254640000000002</v>
      </c>
      <c r="F15241" s="2">
        <v>15.685370000000001</v>
      </c>
      <c r="G15241" s="2">
        <v>25.502749999999999</v>
      </c>
      <c r="H15241" s="2">
        <v>25.199269999999999</v>
      </c>
      <c r="J15241" s="2">
        <v>15.688179999999999</v>
      </c>
      <c r="K15241" s="2">
        <v>7.0237350000000003</v>
      </c>
      <c r="L15241" s="2">
        <v>1.8460810000000001</v>
      </c>
    </row>
    <row r="15242" spans="1:12" x14ac:dyDescent="0.2">
      <c r="A15242" s="2">
        <v>15.688879999999999</v>
      </c>
      <c r="B15242" s="2">
        <v>59.398719999999997</v>
      </c>
      <c r="C15242" s="2">
        <v>28.413650000000001</v>
      </c>
      <c r="D15242" s="2">
        <v>53.190249999999999</v>
      </c>
      <c r="F15242" s="2">
        <v>15.686070000000001</v>
      </c>
      <c r="G15242" s="2">
        <v>25.47495</v>
      </c>
      <c r="H15242" s="2">
        <v>25.171939999999999</v>
      </c>
      <c r="J15242" s="2">
        <v>15.688879999999999</v>
      </c>
      <c r="K15242" s="2">
        <v>7.0399909999999997</v>
      </c>
      <c r="L15242" s="2">
        <v>1.845175</v>
      </c>
    </row>
    <row r="15243" spans="1:12" x14ac:dyDescent="0.2">
      <c r="A15243" s="2">
        <v>15.689579999999999</v>
      </c>
      <c r="B15243" s="2">
        <v>59.331150000000001</v>
      </c>
      <c r="C15243" s="2">
        <v>28.380590000000002</v>
      </c>
      <c r="D15243" s="2">
        <v>53.126869999999997</v>
      </c>
      <c r="F15243" s="2">
        <v>15.686769999999999</v>
      </c>
      <c r="G15243" s="2">
        <v>25.447230000000001</v>
      </c>
      <c r="H15243" s="2">
        <v>25.144480000000001</v>
      </c>
      <c r="J15243" s="2">
        <v>15.689579999999999</v>
      </c>
      <c r="K15243" s="2">
        <v>7.0559459999999996</v>
      </c>
      <c r="L15243" s="2">
        <v>1.8441620000000001</v>
      </c>
    </row>
    <row r="15244" spans="1:12" x14ac:dyDescent="0.2">
      <c r="A15244" s="2">
        <v>15.69028</v>
      </c>
      <c r="B15244" s="2">
        <v>59.26352</v>
      </c>
      <c r="C15244" s="2">
        <v>28.34769</v>
      </c>
      <c r="D15244" s="2">
        <v>53.062980000000003</v>
      </c>
      <c r="F15244" s="2">
        <v>15.687480000000001</v>
      </c>
      <c r="G15244" s="2">
        <v>25.420089999999998</v>
      </c>
      <c r="H15244" s="2">
        <v>25.116520000000001</v>
      </c>
      <c r="J15244" s="2">
        <v>15.69028</v>
      </c>
      <c r="K15244" s="2">
        <v>7.0721210000000001</v>
      </c>
      <c r="L15244" s="2">
        <v>1.8431740000000001</v>
      </c>
    </row>
    <row r="15245" spans="1:12" x14ac:dyDescent="0.2">
      <c r="A15245" s="2">
        <v>15.69098</v>
      </c>
      <c r="B15245" s="2">
        <v>59.196339999999999</v>
      </c>
      <c r="C15245" s="2">
        <v>28.31429</v>
      </c>
      <c r="D15245" s="2">
        <v>53.000129999999999</v>
      </c>
      <c r="F15245" s="2">
        <v>15.688179999999999</v>
      </c>
      <c r="G15245" s="2">
        <v>25.392939999999999</v>
      </c>
      <c r="H15245" s="2">
        <v>25.089269999999999</v>
      </c>
      <c r="J15245" s="2">
        <v>15.69098</v>
      </c>
      <c r="K15245" s="2">
        <v>7.0879099999999999</v>
      </c>
      <c r="L15245" s="2">
        <v>1.841825</v>
      </c>
    </row>
    <row r="15246" spans="1:12" x14ac:dyDescent="0.2">
      <c r="A15246" s="2">
        <v>15.691689999999999</v>
      </c>
      <c r="B15246" s="2">
        <v>59.128979999999999</v>
      </c>
      <c r="C15246" s="2">
        <v>28.281040000000001</v>
      </c>
      <c r="D15246" s="2">
        <v>52.937820000000002</v>
      </c>
      <c r="F15246" s="2">
        <v>15.688879999999999</v>
      </c>
      <c r="G15246" s="2">
        <v>25.364850000000001</v>
      </c>
      <c r="H15246" s="2">
        <v>25.062080000000002</v>
      </c>
      <c r="J15246" s="2">
        <v>15.691689999999999</v>
      </c>
      <c r="K15246" s="2">
        <v>7.1041829999999999</v>
      </c>
      <c r="L15246" s="2">
        <v>1.84074</v>
      </c>
    </row>
    <row r="15247" spans="1:12" x14ac:dyDescent="0.2">
      <c r="A15247" s="2">
        <v>15.69239</v>
      </c>
      <c r="B15247" s="2">
        <v>59.06156</v>
      </c>
      <c r="C15247" s="2">
        <v>28.24804</v>
      </c>
      <c r="D15247" s="2">
        <v>52.87444</v>
      </c>
      <c r="F15247" s="2">
        <v>15.689579999999999</v>
      </c>
      <c r="G15247" s="2">
        <v>25.33736</v>
      </c>
      <c r="H15247" s="2">
        <v>25.03444</v>
      </c>
      <c r="J15247" s="2">
        <v>15.69239</v>
      </c>
      <c r="K15247" s="2">
        <v>7.1203709999999996</v>
      </c>
      <c r="L15247" s="2">
        <v>1.8396110000000001</v>
      </c>
    </row>
    <row r="15248" spans="1:12" x14ac:dyDescent="0.2">
      <c r="A15248" s="2">
        <v>15.69309</v>
      </c>
      <c r="B15248" s="2">
        <v>58.994390000000003</v>
      </c>
      <c r="C15248" s="2">
        <v>28.214929999999999</v>
      </c>
      <c r="D15248" s="2">
        <v>52.811909999999997</v>
      </c>
      <c r="F15248" s="2">
        <v>15.69028</v>
      </c>
      <c r="G15248" s="2">
        <v>25.310009999999998</v>
      </c>
      <c r="H15248" s="2">
        <v>25.006360000000001</v>
      </c>
      <c r="J15248" s="2">
        <v>15.69309</v>
      </c>
      <c r="K15248" s="2">
        <v>7.1365720000000001</v>
      </c>
      <c r="L15248" s="2">
        <v>1.8387070000000001</v>
      </c>
    </row>
    <row r="15249" spans="1:12" x14ac:dyDescent="0.2">
      <c r="A15249" s="2">
        <v>15.69379</v>
      </c>
      <c r="B15249" s="2">
        <v>58.926830000000002</v>
      </c>
      <c r="C15249" s="2">
        <v>28.182179999999999</v>
      </c>
      <c r="D15249" s="2">
        <v>52.749969999999998</v>
      </c>
      <c r="F15249" s="2">
        <v>15.69098</v>
      </c>
      <c r="G15249" s="2">
        <v>25.282389999999999</v>
      </c>
      <c r="H15249" s="2">
        <v>24.978490000000001</v>
      </c>
      <c r="J15249" s="2">
        <v>15.69379</v>
      </c>
      <c r="K15249" s="2">
        <v>7.152393</v>
      </c>
      <c r="L15249" s="2">
        <v>1.837845</v>
      </c>
    </row>
    <row r="15250" spans="1:12" x14ac:dyDescent="0.2">
      <c r="A15250" s="2">
        <v>15.69449</v>
      </c>
      <c r="B15250" s="2">
        <v>58.859189999999998</v>
      </c>
      <c r="C15250" s="2">
        <v>28.149650000000001</v>
      </c>
      <c r="D15250" s="2">
        <v>52.687950000000001</v>
      </c>
      <c r="F15250" s="2">
        <v>15.691689999999999</v>
      </c>
      <c r="G15250" s="2">
        <v>25.254719999999999</v>
      </c>
      <c r="H15250" s="2">
        <v>24.950579999999999</v>
      </c>
      <c r="J15250" s="2">
        <v>15.69449</v>
      </c>
      <c r="K15250" s="2">
        <v>7.1687139999999996</v>
      </c>
      <c r="L15250" s="2">
        <v>1.8363529999999999</v>
      </c>
    </row>
    <row r="15251" spans="1:12" x14ac:dyDescent="0.2">
      <c r="A15251" s="2">
        <v>15.69519</v>
      </c>
      <c r="B15251" s="2">
        <v>58.791759999999996</v>
      </c>
      <c r="C15251" s="2">
        <v>28.117090000000001</v>
      </c>
      <c r="D15251" s="2">
        <v>52.625630000000001</v>
      </c>
      <c r="F15251" s="2">
        <v>15.69239</v>
      </c>
      <c r="G15251" s="2">
        <v>25.226880000000001</v>
      </c>
      <c r="H15251" s="2">
        <v>24.922740000000001</v>
      </c>
      <c r="J15251" s="2">
        <v>15.69519</v>
      </c>
      <c r="K15251" s="2">
        <v>7.1849860000000003</v>
      </c>
      <c r="L15251" s="2">
        <v>1.83497</v>
      </c>
    </row>
    <row r="15252" spans="1:12" x14ac:dyDescent="0.2">
      <c r="A15252" s="2">
        <v>15.69589</v>
      </c>
      <c r="B15252" s="2">
        <v>58.724539999999998</v>
      </c>
      <c r="C15252" s="2">
        <v>28.08473</v>
      </c>
      <c r="D15252" s="2">
        <v>52.563650000000003</v>
      </c>
      <c r="F15252" s="2">
        <v>15.69309</v>
      </c>
      <c r="G15252" s="2">
        <v>25.199269999999999</v>
      </c>
      <c r="H15252" s="2">
        <v>24.895</v>
      </c>
      <c r="J15252" s="2">
        <v>15.69589</v>
      </c>
      <c r="K15252" s="2">
        <v>7.2012689999999999</v>
      </c>
      <c r="L15252" s="2">
        <v>1.834244</v>
      </c>
    </row>
    <row r="15253" spans="1:12" x14ac:dyDescent="0.2">
      <c r="A15253" s="2">
        <v>15.69659</v>
      </c>
      <c r="B15253" s="2">
        <v>58.656709999999997</v>
      </c>
      <c r="C15253" s="2">
        <v>28.052070000000001</v>
      </c>
      <c r="D15253" s="2">
        <v>52.501579999999997</v>
      </c>
      <c r="F15253" s="2">
        <v>15.69379</v>
      </c>
      <c r="G15253" s="2">
        <v>25.171939999999999</v>
      </c>
      <c r="H15253" s="2">
        <v>24.867010000000001</v>
      </c>
      <c r="J15253" s="2">
        <v>15.69659</v>
      </c>
      <c r="K15253" s="2">
        <v>7.2171459999999996</v>
      </c>
      <c r="L15253" s="2">
        <v>1.833429</v>
      </c>
    </row>
    <row r="15254" spans="1:12" x14ac:dyDescent="0.2">
      <c r="A15254" s="2">
        <v>15.6973</v>
      </c>
      <c r="B15254" s="2">
        <v>58.588430000000002</v>
      </c>
      <c r="C15254" s="2">
        <v>28.01905</v>
      </c>
      <c r="D15254" s="2">
        <v>52.439320000000002</v>
      </c>
      <c r="F15254" s="2">
        <v>15.69449</v>
      </c>
      <c r="G15254" s="2">
        <v>25.144480000000001</v>
      </c>
      <c r="H15254" s="2">
        <v>24.83971</v>
      </c>
      <c r="J15254" s="2">
        <v>15.6973</v>
      </c>
      <c r="K15254" s="2">
        <v>7.2332530000000004</v>
      </c>
      <c r="L15254" s="2">
        <v>1.8322350000000001</v>
      </c>
    </row>
    <row r="15255" spans="1:12" x14ac:dyDescent="0.2">
      <c r="A15255" s="2">
        <v>15.698</v>
      </c>
      <c r="B15255" s="2">
        <v>58.520659999999999</v>
      </c>
      <c r="C15255" s="2">
        <v>27.985980000000001</v>
      </c>
      <c r="D15255" s="2">
        <v>52.37706</v>
      </c>
      <c r="F15255" s="2">
        <v>15.69519</v>
      </c>
      <c r="G15255" s="2">
        <v>25.116520000000001</v>
      </c>
      <c r="H15255" s="2">
        <v>24.812239999999999</v>
      </c>
      <c r="J15255" s="2">
        <v>15.698</v>
      </c>
      <c r="K15255" s="2">
        <v>7.249441</v>
      </c>
      <c r="L15255" s="2">
        <v>1.830797</v>
      </c>
    </row>
    <row r="15256" spans="1:12" x14ac:dyDescent="0.2">
      <c r="A15256" s="2">
        <v>15.698700000000001</v>
      </c>
      <c r="B15256" s="2">
        <v>58.452840000000002</v>
      </c>
      <c r="C15256" s="2">
        <v>27.953379999999999</v>
      </c>
      <c r="D15256" s="2">
        <v>52.315249999999999</v>
      </c>
      <c r="F15256" s="2">
        <v>15.69589</v>
      </c>
      <c r="G15256" s="2">
        <v>25.089269999999999</v>
      </c>
      <c r="H15256" s="2">
        <v>24.784700000000001</v>
      </c>
      <c r="J15256" s="2">
        <v>15.698700000000001</v>
      </c>
      <c r="K15256" s="2">
        <v>7.2661949999999997</v>
      </c>
      <c r="L15256" s="2">
        <v>1.8295269999999999</v>
      </c>
    </row>
    <row r="15257" spans="1:12" x14ac:dyDescent="0.2">
      <c r="A15257" s="2">
        <v>15.699400000000001</v>
      </c>
      <c r="B15257" s="2">
        <v>58.385840000000002</v>
      </c>
      <c r="C15257" s="2">
        <v>27.921130000000002</v>
      </c>
      <c r="D15257" s="2">
        <v>52.253570000000003</v>
      </c>
      <c r="F15257" s="2">
        <v>15.69659</v>
      </c>
      <c r="G15257" s="2">
        <v>25.062080000000002</v>
      </c>
      <c r="H15257" s="2">
        <v>24.757239999999999</v>
      </c>
      <c r="J15257" s="2">
        <v>15.699400000000001</v>
      </c>
      <c r="K15257" s="2">
        <v>7.2830069999999996</v>
      </c>
      <c r="L15257" s="2">
        <v>1.8280259999999999</v>
      </c>
    </row>
    <row r="15258" spans="1:12" x14ac:dyDescent="0.2">
      <c r="A15258" s="2">
        <v>15.700100000000001</v>
      </c>
      <c r="B15258" s="2">
        <v>58.317990000000002</v>
      </c>
      <c r="C15258" s="2">
        <v>27.88898</v>
      </c>
      <c r="D15258" s="2">
        <v>52.191560000000003</v>
      </c>
      <c r="F15258" s="2">
        <v>15.6973</v>
      </c>
      <c r="G15258" s="2">
        <v>25.03444</v>
      </c>
      <c r="H15258" s="2">
        <v>24.729970000000002</v>
      </c>
      <c r="J15258" s="2">
        <v>15.700100000000001</v>
      </c>
      <c r="K15258" s="2">
        <v>7.2995029999999996</v>
      </c>
      <c r="L15258" s="2">
        <v>1.825806</v>
      </c>
    </row>
    <row r="15259" spans="1:12" x14ac:dyDescent="0.2">
      <c r="A15259" s="2">
        <v>15.700799999999999</v>
      </c>
      <c r="B15259" s="2">
        <v>58.250019999999999</v>
      </c>
      <c r="C15259" s="2">
        <v>27.856919999999999</v>
      </c>
      <c r="D15259" s="2">
        <v>52.130090000000003</v>
      </c>
      <c r="F15259" s="2">
        <v>15.698</v>
      </c>
      <c r="G15259" s="2">
        <v>25.006360000000001</v>
      </c>
      <c r="H15259" s="2">
        <v>24.70242</v>
      </c>
      <c r="J15259" s="2">
        <v>15.700799999999999</v>
      </c>
      <c r="K15259" s="2">
        <v>7.3154810000000001</v>
      </c>
      <c r="L15259" s="2">
        <v>1.823774</v>
      </c>
    </row>
    <row r="15260" spans="1:12" x14ac:dyDescent="0.2">
      <c r="A15260" s="2">
        <v>15.701499999999999</v>
      </c>
      <c r="B15260" s="2">
        <v>58.181519999999999</v>
      </c>
      <c r="C15260" s="2">
        <v>27.82488</v>
      </c>
      <c r="D15260" s="2">
        <v>52.06823</v>
      </c>
      <c r="F15260" s="2">
        <v>15.698700000000001</v>
      </c>
      <c r="G15260" s="2">
        <v>24.978490000000001</v>
      </c>
      <c r="H15260" s="2">
        <v>24.673999999999999</v>
      </c>
      <c r="J15260" s="2">
        <v>15.701499999999999</v>
      </c>
      <c r="K15260" s="2">
        <v>7.3313119999999996</v>
      </c>
      <c r="L15260" s="2">
        <v>1.822292</v>
      </c>
    </row>
    <row r="15261" spans="1:12" x14ac:dyDescent="0.2">
      <c r="A15261" s="2">
        <v>15.702209999999999</v>
      </c>
      <c r="B15261" s="2">
        <v>58.113120000000002</v>
      </c>
      <c r="C15261" s="2">
        <v>27.793089999999999</v>
      </c>
      <c r="D15261" s="2">
        <v>52.005969999999998</v>
      </c>
      <c r="F15261" s="2">
        <v>15.699400000000001</v>
      </c>
      <c r="G15261" s="2">
        <v>24.950579999999999</v>
      </c>
      <c r="H15261" s="2">
        <v>24.646000000000001</v>
      </c>
      <c r="J15261" s="2">
        <v>15.702209999999999</v>
      </c>
      <c r="K15261" s="2">
        <v>7.3470319999999996</v>
      </c>
      <c r="L15261" s="2">
        <v>1.820932</v>
      </c>
    </row>
    <row r="15262" spans="1:12" x14ac:dyDescent="0.2">
      <c r="A15262" s="2">
        <v>15.702909999999999</v>
      </c>
      <c r="B15262" s="2">
        <v>58.045400000000001</v>
      </c>
      <c r="C15262" s="2">
        <v>27.76088</v>
      </c>
      <c r="D15262" s="2">
        <v>51.943809999999999</v>
      </c>
      <c r="F15262" s="2">
        <v>15.700100000000001</v>
      </c>
      <c r="G15262" s="2">
        <v>24.922740000000001</v>
      </c>
      <c r="H15262" s="2">
        <v>24.618289999999998</v>
      </c>
      <c r="J15262" s="2">
        <v>15.702909999999999</v>
      </c>
      <c r="K15262" s="2">
        <v>7.3629049999999996</v>
      </c>
      <c r="L15262" s="2">
        <v>1.8196889999999999</v>
      </c>
    </row>
    <row r="15263" spans="1:12" x14ac:dyDescent="0.2">
      <c r="A15263" s="2">
        <v>15.703609999999999</v>
      </c>
      <c r="B15263" s="2">
        <v>57.977359999999997</v>
      </c>
      <c r="C15263" s="2">
        <v>27.72878</v>
      </c>
      <c r="D15263" s="2">
        <v>51.881459999999997</v>
      </c>
      <c r="F15263" s="2">
        <v>15.700799999999999</v>
      </c>
      <c r="G15263" s="2">
        <v>24.895</v>
      </c>
      <c r="H15263" s="2">
        <v>24.590319999999998</v>
      </c>
      <c r="J15263" s="2">
        <v>15.703609999999999</v>
      </c>
      <c r="K15263" s="2">
        <v>7.3788580000000001</v>
      </c>
      <c r="L15263" s="2">
        <v>1.8181080000000001</v>
      </c>
    </row>
    <row r="15264" spans="1:12" x14ac:dyDescent="0.2">
      <c r="A15264" s="2">
        <v>15.70431</v>
      </c>
      <c r="B15264" s="2">
        <v>57.90849</v>
      </c>
      <c r="C15264" s="2">
        <v>27.696680000000001</v>
      </c>
      <c r="D15264" s="2">
        <v>51.819899999999997</v>
      </c>
      <c r="F15264" s="2">
        <v>15.701499999999999</v>
      </c>
      <c r="G15264" s="2">
        <v>24.867010000000001</v>
      </c>
      <c r="H15264" s="2">
        <v>24.562080000000002</v>
      </c>
      <c r="J15264" s="2">
        <v>15.70431</v>
      </c>
      <c r="K15264" s="2">
        <v>7.3951760000000002</v>
      </c>
      <c r="L15264" s="2">
        <v>1.816608</v>
      </c>
    </row>
    <row r="15265" spans="1:12" x14ac:dyDescent="0.2">
      <c r="A15265" s="2">
        <v>15.70501</v>
      </c>
      <c r="B15265" s="2">
        <v>57.841349999999998</v>
      </c>
      <c r="C15265" s="2">
        <v>27.664719999999999</v>
      </c>
      <c r="D15265" s="2">
        <v>51.761220000000002</v>
      </c>
      <c r="F15265" s="2">
        <v>15.702209999999999</v>
      </c>
      <c r="G15265" s="2">
        <v>24.83971</v>
      </c>
      <c r="H15265" s="2">
        <v>24.53407</v>
      </c>
      <c r="J15265" s="2">
        <v>15.70501</v>
      </c>
      <c r="K15265" s="2">
        <v>7.4114930000000001</v>
      </c>
      <c r="L15265" s="2">
        <v>1.815096</v>
      </c>
    </row>
    <row r="15266" spans="1:12" x14ac:dyDescent="0.2">
      <c r="A15266" s="2">
        <v>15.70571</v>
      </c>
      <c r="B15266" s="2">
        <v>57.773769999999999</v>
      </c>
      <c r="C15266" s="2">
        <v>27.63279</v>
      </c>
      <c r="D15266" s="2">
        <v>51.705590000000001</v>
      </c>
      <c r="F15266" s="2">
        <v>15.702909999999999</v>
      </c>
      <c r="G15266" s="2">
        <v>24.812239999999999</v>
      </c>
      <c r="H15266" s="2">
        <v>24.50665</v>
      </c>
      <c r="J15266" s="2">
        <v>15.70571</v>
      </c>
      <c r="K15266" s="2">
        <v>7.4269670000000003</v>
      </c>
      <c r="L15266" s="2">
        <v>1.8139719999999999</v>
      </c>
    </row>
    <row r="15267" spans="1:12" x14ac:dyDescent="0.2">
      <c r="A15267" s="2">
        <v>15.70641</v>
      </c>
      <c r="B15267" s="2">
        <v>57.706989999999998</v>
      </c>
      <c r="C15267" s="2">
        <v>27.601240000000001</v>
      </c>
      <c r="D15267" s="2">
        <v>51.650199999999998</v>
      </c>
      <c r="F15267" s="2">
        <v>15.703609999999999</v>
      </c>
      <c r="G15267" s="2">
        <v>24.784700000000001</v>
      </c>
      <c r="H15267" s="2">
        <v>24.478940000000001</v>
      </c>
      <c r="J15267" s="2">
        <v>15.70641</v>
      </c>
      <c r="K15267" s="2">
        <v>7.4425850000000002</v>
      </c>
      <c r="L15267" s="2">
        <v>1.812157</v>
      </c>
    </row>
    <row r="15268" spans="1:12" x14ac:dyDescent="0.2">
      <c r="A15268" s="2">
        <v>15.70711</v>
      </c>
      <c r="B15268" s="2">
        <v>57.645850000000003</v>
      </c>
      <c r="C15268" s="2">
        <v>27.568940000000001</v>
      </c>
      <c r="D15268" s="2">
        <v>51.591889999999999</v>
      </c>
      <c r="F15268" s="2">
        <v>15.70431</v>
      </c>
      <c r="G15268" s="2">
        <v>24.757239999999999</v>
      </c>
      <c r="H15268" s="2">
        <v>24.45176</v>
      </c>
      <c r="J15268" s="2">
        <v>15.70711</v>
      </c>
      <c r="K15268" s="2">
        <v>7.4583110000000001</v>
      </c>
      <c r="L15268" s="2">
        <v>1.8108230000000001</v>
      </c>
    </row>
    <row r="15269" spans="1:12" x14ac:dyDescent="0.2">
      <c r="A15269" s="2">
        <v>15.70782</v>
      </c>
      <c r="B15269" s="2">
        <v>57.587299999999999</v>
      </c>
      <c r="C15269" s="2">
        <v>27.537939999999999</v>
      </c>
      <c r="D15269" s="2">
        <v>51.531129999999997</v>
      </c>
      <c r="F15269" s="2">
        <v>15.70501</v>
      </c>
      <c r="G15269" s="2">
        <v>24.729970000000002</v>
      </c>
      <c r="H15269" s="2">
        <v>24.424209999999999</v>
      </c>
      <c r="J15269" s="2">
        <v>15.70782</v>
      </c>
      <c r="K15269" s="2">
        <v>7.475752</v>
      </c>
      <c r="L15269" s="2">
        <v>1.8096829999999999</v>
      </c>
    </row>
    <row r="15270" spans="1:12" x14ac:dyDescent="0.2">
      <c r="A15270" s="2">
        <v>15.70852</v>
      </c>
      <c r="B15270" s="2">
        <v>57.525649999999999</v>
      </c>
      <c r="C15270" s="2">
        <v>27.50911</v>
      </c>
      <c r="D15270" s="2">
        <v>51.47054</v>
      </c>
      <c r="F15270" s="2">
        <v>15.70571</v>
      </c>
      <c r="G15270" s="2">
        <v>24.70242</v>
      </c>
      <c r="H15270" s="2">
        <v>24.39648</v>
      </c>
      <c r="J15270" s="2">
        <v>15.70852</v>
      </c>
      <c r="K15270" s="2">
        <v>7.4923149999999996</v>
      </c>
      <c r="L15270" s="2">
        <v>1.80827</v>
      </c>
    </row>
    <row r="15271" spans="1:12" x14ac:dyDescent="0.2">
      <c r="A15271" s="2">
        <v>15.70922</v>
      </c>
      <c r="B15271" s="2">
        <v>57.458959999999998</v>
      </c>
      <c r="C15271" s="2">
        <v>27.481339999999999</v>
      </c>
      <c r="D15271" s="2">
        <v>51.410020000000003</v>
      </c>
      <c r="F15271" s="2">
        <v>15.70641</v>
      </c>
      <c r="G15271" s="2">
        <v>24.673999999999999</v>
      </c>
      <c r="H15271" s="2">
        <v>24.36825</v>
      </c>
      <c r="J15271" s="2">
        <v>15.70922</v>
      </c>
      <c r="K15271" s="2">
        <v>7.5094050000000001</v>
      </c>
      <c r="L15271" s="2">
        <v>1.8068470000000001</v>
      </c>
    </row>
    <row r="15272" spans="1:12" x14ac:dyDescent="0.2">
      <c r="A15272" s="2">
        <v>15.70992</v>
      </c>
      <c r="B15272" s="2">
        <v>57.39096</v>
      </c>
      <c r="C15272" s="2">
        <v>27.45167</v>
      </c>
      <c r="D15272" s="2">
        <v>51.349170000000001</v>
      </c>
      <c r="F15272" s="2">
        <v>15.70711</v>
      </c>
      <c r="G15272" s="2">
        <v>24.646000000000001</v>
      </c>
      <c r="H15272" s="2">
        <v>24.340389999999999</v>
      </c>
      <c r="J15272" s="2">
        <v>15.70992</v>
      </c>
      <c r="K15272" s="2">
        <v>7.5256689999999997</v>
      </c>
      <c r="L15272" s="2">
        <v>1.8056350000000001</v>
      </c>
    </row>
    <row r="15273" spans="1:12" x14ac:dyDescent="0.2">
      <c r="A15273" s="2">
        <v>15.71062</v>
      </c>
      <c r="B15273" s="2">
        <v>57.322569999999999</v>
      </c>
      <c r="C15273" s="2">
        <v>27.420280000000002</v>
      </c>
      <c r="D15273" s="2">
        <v>51.288460000000001</v>
      </c>
      <c r="F15273" s="2">
        <v>15.70782</v>
      </c>
      <c r="G15273" s="2">
        <v>24.618289999999998</v>
      </c>
      <c r="H15273" s="2">
        <v>24.312249999999999</v>
      </c>
      <c r="J15273" s="2">
        <v>15.71062</v>
      </c>
      <c r="K15273" s="2">
        <v>7.5417249999999996</v>
      </c>
      <c r="L15273" s="2">
        <v>1.8041210000000001</v>
      </c>
    </row>
    <row r="15274" spans="1:12" x14ac:dyDescent="0.2">
      <c r="A15274" s="2">
        <v>15.711320000000001</v>
      </c>
      <c r="B15274" s="2">
        <v>57.253700000000002</v>
      </c>
      <c r="C15274" s="2">
        <v>27.388809999999999</v>
      </c>
      <c r="D15274" s="2">
        <v>51.2273</v>
      </c>
      <c r="F15274" s="2">
        <v>15.70852</v>
      </c>
      <c r="G15274" s="2">
        <v>24.590319999999998</v>
      </c>
      <c r="H15274" s="2">
        <v>24.283750000000001</v>
      </c>
      <c r="J15274" s="2">
        <v>15.711320000000001</v>
      </c>
      <c r="K15274" s="2">
        <v>7.5570579999999996</v>
      </c>
      <c r="L15274" s="2">
        <v>1.803024</v>
      </c>
    </row>
    <row r="15275" spans="1:12" x14ac:dyDescent="0.2">
      <c r="A15275" s="2">
        <v>15.712020000000001</v>
      </c>
      <c r="B15275" s="2">
        <v>57.184980000000003</v>
      </c>
      <c r="C15275" s="2">
        <v>27.357489999999999</v>
      </c>
      <c r="D15275" s="2">
        <v>51.167059999999999</v>
      </c>
      <c r="F15275" s="2">
        <v>15.70922</v>
      </c>
      <c r="G15275" s="2">
        <v>24.562080000000002</v>
      </c>
      <c r="H15275" s="2">
        <v>24.255420000000001</v>
      </c>
      <c r="J15275" s="2">
        <v>15.712020000000001</v>
      </c>
      <c r="K15275" s="2">
        <v>7.573086</v>
      </c>
      <c r="L15275" s="2">
        <v>1.801874</v>
      </c>
    </row>
    <row r="15276" spans="1:12" x14ac:dyDescent="0.2">
      <c r="A15276" s="2">
        <v>15.712730000000001</v>
      </c>
      <c r="B15276" s="2">
        <v>57.116160000000001</v>
      </c>
      <c r="C15276" s="2">
        <v>27.325959999999998</v>
      </c>
      <c r="D15276" s="2">
        <v>51.107010000000002</v>
      </c>
      <c r="F15276" s="2">
        <v>15.70992</v>
      </c>
      <c r="G15276" s="2">
        <v>24.53407</v>
      </c>
      <c r="H15276" s="2">
        <v>24.227129999999999</v>
      </c>
      <c r="J15276" s="2">
        <v>15.712730000000001</v>
      </c>
      <c r="K15276" s="2">
        <v>7.5893459999999999</v>
      </c>
      <c r="L15276" s="2">
        <v>1.800522</v>
      </c>
    </row>
    <row r="15277" spans="1:12" x14ac:dyDescent="0.2">
      <c r="A15277" s="2">
        <v>15.713430000000001</v>
      </c>
      <c r="B15277" s="2">
        <v>57.04813</v>
      </c>
      <c r="C15277" s="2">
        <v>27.29439</v>
      </c>
      <c r="D15277" s="2">
        <v>51.047170000000001</v>
      </c>
      <c r="F15277" s="2">
        <v>15.71062</v>
      </c>
      <c r="G15277" s="2">
        <v>24.50665</v>
      </c>
      <c r="H15277" s="2">
        <v>24.200189999999999</v>
      </c>
      <c r="J15277" s="2">
        <v>15.713430000000001</v>
      </c>
      <c r="K15277" s="2">
        <v>7.605429</v>
      </c>
      <c r="L15277" s="2">
        <v>1.7989580000000001</v>
      </c>
    </row>
    <row r="15278" spans="1:12" x14ac:dyDescent="0.2">
      <c r="A15278" s="2">
        <v>15.714130000000001</v>
      </c>
      <c r="B15278" s="2">
        <v>56.979869999999998</v>
      </c>
      <c r="C15278" s="2">
        <v>27.262979999999999</v>
      </c>
      <c r="D15278" s="2">
        <v>50.988030000000002</v>
      </c>
      <c r="F15278" s="2">
        <v>15.711320000000001</v>
      </c>
      <c r="G15278" s="2">
        <v>24.478940000000001</v>
      </c>
      <c r="H15278" s="2">
        <v>24.17558</v>
      </c>
      <c r="J15278" s="2">
        <v>15.714130000000001</v>
      </c>
      <c r="K15278" s="2">
        <v>7.6220549999999996</v>
      </c>
      <c r="L15278" s="2">
        <v>1.797552</v>
      </c>
    </row>
    <row r="15279" spans="1:12" x14ac:dyDescent="0.2">
      <c r="A15279" s="2">
        <v>15.714829999999999</v>
      </c>
      <c r="B15279" s="2">
        <v>56.911670000000001</v>
      </c>
      <c r="C15279" s="2">
        <v>27.232340000000001</v>
      </c>
      <c r="D15279" s="2">
        <v>50.92801</v>
      </c>
      <c r="F15279" s="2">
        <v>15.712020000000001</v>
      </c>
      <c r="G15279" s="2">
        <v>24.45176</v>
      </c>
      <c r="H15279" s="2">
        <v>24.150020000000001</v>
      </c>
      <c r="J15279" s="2">
        <v>15.714829999999999</v>
      </c>
      <c r="K15279" s="2">
        <v>7.6381740000000002</v>
      </c>
      <c r="L15279" s="2">
        <v>1.7962990000000001</v>
      </c>
    </row>
    <row r="15280" spans="1:12" x14ac:dyDescent="0.2">
      <c r="A15280" s="2">
        <v>15.715529999999999</v>
      </c>
      <c r="B15280" s="2">
        <v>56.843150000000001</v>
      </c>
      <c r="C15280" s="2">
        <v>27.20166</v>
      </c>
      <c r="D15280" s="2">
        <v>50.868200000000002</v>
      </c>
      <c r="F15280" s="2">
        <v>15.712730000000001</v>
      </c>
      <c r="G15280" s="2">
        <v>24.424209999999999</v>
      </c>
      <c r="H15280" s="2">
        <v>24.122150000000001</v>
      </c>
      <c r="J15280" s="2">
        <v>15.715529999999999</v>
      </c>
      <c r="K15280" s="2">
        <v>7.654528</v>
      </c>
      <c r="L15280" s="2">
        <v>1.7949409999999999</v>
      </c>
    </row>
    <row r="15281" spans="1:12" x14ac:dyDescent="0.2">
      <c r="A15281" s="2">
        <v>15.716229999999999</v>
      </c>
      <c r="B15281" s="2">
        <v>56.77534</v>
      </c>
      <c r="C15281" s="2">
        <v>27.171119999999998</v>
      </c>
      <c r="D15281" s="2">
        <v>50.808109999999999</v>
      </c>
      <c r="F15281" s="2">
        <v>15.713430000000001</v>
      </c>
      <c r="G15281" s="2">
        <v>24.39648</v>
      </c>
      <c r="H15281" s="2">
        <v>24.093820000000001</v>
      </c>
      <c r="J15281" s="2">
        <v>15.716229999999999</v>
      </c>
      <c r="K15281" s="2">
        <v>7.6712069999999999</v>
      </c>
      <c r="L15281" s="2">
        <v>1.7937339999999999</v>
      </c>
    </row>
    <row r="15282" spans="1:12" x14ac:dyDescent="0.2">
      <c r="A15282" s="2">
        <v>15.71693</v>
      </c>
      <c r="B15282" s="2">
        <v>56.708019999999998</v>
      </c>
      <c r="C15282" s="2">
        <v>27.14067</v>
      </c>
      <c r="D15282" s="2">
        <v>50.747929999999997</v>
      </c>
      <c r="F15282" s="2">
        <v>15.714130000000001</v>
      </c>
      <c r="G15282" s="2">
        <v>24.36825</v>
      </c>
      <c r="H15282" s="2">
        <v>24.06522</v>
      </c>
      <c r="J15282" s="2">
        <v>15.71693</v>
      </c>
      <c r="K15282" s="2">
        <v>7.6878339999999996</v>
      </c>
      <c r="L15282" s="2">
        <v>1.7922800000000001</v>
      </c>
    </row>
    <row r="15283" spans="1:12" x14ac:dyDescent="0.2">
      <c r="A15283" s="2">
        <v>15.717639999999999</v>
      </c>
      <c r="B15283" s="2">
        <v>56.640569999999997</v>
      </c>
      <c r="C15283" s="2">
        <v>27.11046</v>
      </c>
      <c r="D15283" s="2">
        <v>50.687730000000002</v>
      </c>
      <c r="F15283" s="2">
        <v>15.714829999999999</v>
      </c>
      <c r="G15283" s="2">
        <v>24.340389999999999</v>
      </c>
      <c r="H15283" s="2">
        <v>24.036760000000001</v>
      </c>
      <c r="J15283" s="2">
        <v>15.717639999999999</v>
      </c>
      <c r="K15283" s="2">
        <v>7.7043720000000002</v>
      </c>
      <c r="L15283" s="2">
        <v>1.790953</v>
      </c>
    </row>
    <row r="15284" spans="1:12" x14ac:dyDescent="0.2">
      <c r="A15284" s="2">
        <v>15.71834</v>
      </c>
      <c r="B15284" s="2">
        <v>56.57282</v>
      </c>
      <c r="C15284" s="2">
        <v>27.08013</v>
      </c>
      <c r="D15284" s="2">
        <v>50.627420000000001</v>
      </c>
      <c r="F15284" s="2">
        <v>15.715529999999999</v>
      </c>
      <c r="G15284" s="2">
        <v>24.312249999999999</v>
      </c>
      <c r="H15284" s="2">
        <v>24.00806</v>
      </c>
      <c r="J15284" s="2">
        <v>15.71834</v>
      </c>
      <c r="K15284" s="2">
        <v>7.7210460000000003</v>
      </c>
      <c r="L15284" s="2">
        <v>1.789965</v>
      </c>
    </row>
    <row r="15285" spans="1:12" x14ac:dyDescent="0.2">
      <c r="A15285" s="2">
        <v>15.71904</v>
      </c>
      <c r="B15285" s="2">
        <v>56.506070000000001</v>
      </c>
      <c r="C15285" s="2">
        <v>27.049299999999999</v>
      </c>
      <c r="D15285" s="2">
        <v>50.566690000000001</v>
      </c>
      <c r="F15285" s="2">
        <v>15.716229999999999</v>
      </c>
      <c r="G15285" s="2">
        <v>24.283750000000001</v>
      </c>
      <c r="H15285" s="2">
        <v>23.980060000000002</v>
      </c>
      <c r="J15285" s="2">
        <v>15.71904</v>
      </c>
      <c r="K15285" s="2">
        <v>7.7379230000000003</v>
      </c>
      <c r="L15285" s="2">
        <v>1.7881050000000001</v>
      </c>
    </row>
    <row r="15286" spans="1:12" x14ac:dyDescent="0.2">
      <c r="A15286" s="2">
        <v>15.71974</v>
      </c>
      <c r="B15286" s="2">
        <v>56.439439999999998</v>
      </c>
      <c r="C15286" s="2">
        <v>27.018640000000001</v>
      </c>
      <c r="D15286" s="2">
        <v>50.505940000000002</v>
      </c>
      <c r="F15286" s="2">
        <v>15.71693</v>
      </c>
      <c r="G15286" s="2">
        <v>24.255420000000001</v>
      </c>
      <c r="H15286" s="2">
        <v>23.951619999999998</v>
      </c>
      <c r="J15286" s="2">
        <v>15.71974</v>
      </c>
      <c r="K15286" s="2">
        <v>7.7551129999999997</v>
      </c>
      <c r="L15286" s="2">
        <v>1.7862990000000001</v>
      </c>
    </row>
    <row r="15287" spans="1:12" x14ac:dyDescent="0.2">
      <c r="A15287" s="2">
        <v>15.72044</v>
      </c>
      <c r="B15287" s="2">
        <v>56.372869999999999</v>
      </c>
      <c r="C15287" s="2">
        <v>26.98808</v>
      </c>
      <c r="D15287" s="2">
        <v>50.445709999999998</v>
      </c>
      <c r="F15287" s="2">
        <v>15.717639999999999</v>
      </c>
      <c r="G15287" s="2">
        <v>24.227129999999999</v>
      </c>
      <c r="H15287" s="2">
        <v>23.923120000000001</v>
      </c>
      <c r="J15287" s="2">
        <v>15.72044</v>
      </c>
      <c r="K15287" s="2">
        <v>7.7718889999999998</v>
      </c>
      <c r="L15287" s="2">
        <v>1.785004</v>
      </c>
    </row>
    <row r="15288" spans="1:12" x14ac:dyDescent="0.2">
      <c r="A15288" s="2">
        <v>15.72114</v>
      </c>
      <c r="B15288" s="2">
        <v>56.306229999999999</v>
      </c>
      <c r="C15288" s="2">
        <v>26.95748</v>
      </c>
      <c r="D15288" s="2">
        <v>50.38503</v>
      </c>
      <c r="F15288" s="2">
        <v>15.71834</v>
      </c>
      <c r="G15288" s="2">
        <v>24.200189999999999</v>
      </c>
      <c r="H15288" s="2">
        <v>23.895060000000001</v>
      </c>
      <c r="J15288" s="2">
        <v>15.72114</v>
      </c>
      <c r="K15288" s="2">
        <v>7.788799</v>
      </c>
      <c r="L15288" s="2">
        <v>1.7838000000000001</v>
      </c>
    </row>
    <row r="15289" spans="1:12" x14ac:dyDescent="0.2">
      <c r="A15289" s="2">
        <v>15.72184</v>
      </c>
      <c r="B15289" s="2">
        <v>56.238950000000003</v>
      </c>
      <c r="C15289" s="2">
        <v>26.927610000000001</v>
      </c>
      <c r="D15289" s="2">
        <v>50.324480000000001</v>
      </c>
      <c r="F15289" s="2">
        <v>15.71904</v>
      </c>
      <c r="G15289" s="2">
        <v>24.17558</v>
      </c>
      <c r="H15289" s="2">
        <v>23.866949999999999</v>
      </c>
      <c r="J15289" s="2">
        <v>15.72184</v>
      </c>
      <c r="K15289" s="2">
        <v>7.8058449999999997</v>
      </c>
      <c r="L15289" s="2">
        <v>1.782402</v>
      </c>
    </row>
    <row r="15290" spans="1:12" x14ac:dyDescent="0.2">
      <c r="A15290" s="2">
        <v>15.72255</v>
      </c>
      <c r="B15290" s="2">
        <v>56.171939999999999</v>
      </c>
      <c r="C15290" s="2">
        <v>26.896830000000001</v>
      </c>
      <c r="D15290" s="2">
        <v>50.263869999999997</v>
      </c>
      <c r="F15290" s="2">
        <v>15.71974</v>
      </c>
      <c r="G15290" s="2">
        <v>24.150020000000001</v>
      </c>
      <c r="H15290" s="2">
        <v>23.838629999999998</v>
      </c>
      <c r="J15290" s="2">
        <v>15.72255</v>
      </c>
      <c r="K15290" s="2">
        <v>7.82193</v>
      </c>
      <c r="L15290" s="2">
        <v>1.7808040000000001</v>
      </c>
    </row>
    <row r="15291" spans="1:12" x14ac:dyDescent="0.2">
      <c r="A15291" s="2">
        <v>15.72325</v>
      </c>
      <c r="B15291" s="2">
        <v>56.105670000000003</v>
      </c>
      <c r="C15291" s="2">
        <v>26.86655</v>
      </c>
      <c r="D15291" s="2">
        <v>50.203299999999999</v>
      </c>
      <c r="F15291" s="2">
        <v>15.72044</v>
      </c>
      <c r="G15291" s="2">
        <v>24.122150000000001</v>
      </c>
      <c r="H15291" s="2">
        <v>23.810780000000001</v>
      </c>
      <c r="J15291" s="2">
        <v>15.72325</v>
      </c>
      <c r="K15291" s="2">
        <v>7.8388210000000003</v>
      </c>
      <c r="L15291" s="2">
        <v>1.7793410000000001</v>
      </c>
    </row>
    <row r="15292" spans="1:12" x14ac:dyDescent="0.2">
      <c r="A15292" s="2">
        <v>15.72395</v>
      </c>
      <c r="B15292" s="2">
        <v>56.039020000000001</v>
      </c>
      <c r="C15292" s="2">
        <v>26.835850000000001</v>
      </c>
      <c r="D15292" s="2">
        <v>50.14255</v>
      </c>
      <c r="F15292" s="2">
        <v>15.72114</v>
      </c>
      <c r="G15292" s="2">
        <v>24.093820000000001</v>
      </c>
      <c r="H15292" s="2">
        <v>23.781939999999999</v>
      </c>
      <c r="J15292" s="2">
        <v>15.72395</v>
      </c>
      <c r="K15292" s="2">
        <v>7.8554209999999998</v>
      </c>
      <c r="L15292" s="2">
        <v>1.777868</v>
      </c>
    </row>
    <row r="15293" spans="1:12" x14ac:dyDescent="0.2">
      <c r="A15293" s="2">
        <v>15.72465</v>
      </c>
      <c r="B15293" s="2">
        <v>55.971809999999998</v>
      </c>
      <c r="C15293" s="2">
        <v>26.805299999999999</v>
      </c>
      <c r="D15293" s="2">
        <v>50.082459999999998</v>
      </c>
      <c r="F15293" s="2">
        <v>15.72184</v>
      </c>
      <c r="G15293" s="2">
        <v>24.06522</v>
      </c>
      <c r="H15293" s="2">
        <v>23.75365</v>
      </c>
      <c r="J15293" s="2">
        <v>15.72465</v>
      </c>
      <c r="K15293" s="2">
        <v>7.8717249999999996</v>
      </c>
      <c r="L15293" s="2">
        <v>1.776375</v>
      </c>
    </row>
    <row r="15294" spans="1:12" x14ac:dyDescent="0.2">
      <c r="A15294" s="2">
        <v>15.725350000000001</v>
      </c>
      <c r="B15294" s="2">
        <v>55.905290000000001</v>
      </c>
      <c r="C15294" s="2">
        <v>26.775040000000001</v>
      </c>
      <c r="D15294" s="2">
        <v>50.022390000000001</v>
      </c>
      <c r="F15294" s="2">
        <v>15.72255</v>
      </c>
      <c r="G15294" s="2">
        <v>24.036760000000001</v>
      </c>
      <c r="H15294" s="2">
        <v>23.72522</v>
      </c>
      <c r="J15294" s="2">
        <v>15.725350000000001</v>
      </c>
      <c r="K15294" s="2">
        <v>7.8883989999999997</v>
      </c>
      <c r="L15294" s="2">
        <v>1.774996</v>
      </c>
    </row>
    <row r="15295" spans="1:12" x14ac:dyDescent="0.2">
      <c r="A15295" s="2">
        <v>15.726050000000001</v>
      </c>
      <c r="B15295" s="2">
        <v>55.838169999999998</v>
      </c>
      <c r="C15295" s="2">
        <v>26.74474</v>
      </c>
      <c r="D15295" s="2">
        <v>49.961840000000002</v>
      </c>
      <c r="F15295" s="2">
        <v>15.72325</v>
      </c>
      <c r="G15295" s="2">
        <v>24.00806</v>
      </c>
      <c r="H15295" s="2">
        <v>23.697150000000001</v>
      </c>
      <c r="J15295" s="2">
        <v>15.726050000000001</v>
      </c>
      <c r="K15295" s="2">
        <v>7.9054200000000003</v>
      </c>
      <c r="L15295" s="2">
        <v>1.773855</v>
      </c>
    </row>
    <row r="15296" spans="1:12" x14ac:dyDescent="0.2">
      <c r="A15296" s="2">
        <v>15.726749999999999</v>
      </c>
      <c r="B15296" s="2">
        <v>55.771279999999997</v>
      </c>
      <c r="C15296" s="2">
        <v>26.714359999999999</v>
      </c>
      <c r="D15296" s="2">
        <v>49.901910000000001</v>
      </c>
      <c r="F15296" s="2">
        <v>15.72395</v>
      </c>
      <c r="G15296" s="2">
        <v>23.980060000000002</v>
      </c>
      <c r="H15296" s="2">
        <v>23.668340000000001</v>
      </c>
      <c r="J15296" s="2">
        <v>15.726749999999999</v>
      </c>
      <c r="K15296" s="2">
        <v>7.921913</v>
      </c>
      <c r="L15296" s="2">
        <v>1.7725390000000001</v>
      </c>
    </row>
    <row r="15297" spans="1:12" x14ac:dyDescent="0.2">
      <c r="A15297" s="2">
        <v>15.727449999999999</v>
      </c>
      <c r="B15297" s="2">
        <v>55.704230000000003</v>
      </c>
      <c r="C15297" s="2">
        <v>26.684190000000001</v>
      </c>
      <c r="D15297" s="2">
        <v>49.842230000000001</v>
      </c>
      <c r="F15297" s="2">
        <v>15.72465</v>
      </c>
      <c r="G15297" s="2">
        <v>23.951619999999998</v>
      </c>
      <c r="H15297" s="2">
        <v>23.639150000000001</v>
      </c>
      <c r="J15297" s="2">
        <v>15.727449999999999</v>
      </c>
      <c r="K15297" s="2">
        <v>7.9385180000000002</v>
      </c>
      <c r="L15297" s="2">
        <v>1.770958</v>
      </c>
    </row>
    <row r="15298" spans="1:12" x14ac:dyDescent="0.2">
      <c r="A15298" s="2">
        <v>15.728160000000001</v>
      </c>
      <c r="B15298" s="2">
        <v>55.636960000000002</v>
      </c>
      <c r="C15298" s="2">
        <v>26.65418</v>
      </c>
      <c r="D15298" s="2">
        <v>49.781709999999997</v>
      </c>
      <c r="F15298" s="2">
        <v>15.725350000000001</v>
      </c>
      <c r="G15298" s="2">
        <v>23.923120000000001</v>
      </c>
      <c r="H15298" s="2">
        <v>23.611080000000001</v>
      </c>
      <c r="J15298" s="2">
        <v>15.728160000000001</v>
      </c>
      <c r="K15298" s="2">
        <v>7.9554729999999996</v>
      </c>
      <c r="L15298" s="2">
        <v>1.769199</v>
      </c>
    </row>
    <row r="15299" spans="1:12" x14ac:dyDescent="0.2">
      <c r="A15299" s="2">
        <v>15.728859999999999</v>
      </c>
      <c r="B15299" s="2">
        <v>55.570149999999998</v>
      </c>
      <c r="C15299" s="2">
        <v>26.62397</v>
      </c>
      <c r="D15299" s="2">
        <v>49.721299999999999</v>
      </c>
      <c r="F15299" s="2">
        <v>15.726050000000001</v>
      </c>
      <c r="G15299" s="2">
        <v>23.895060000000001</v>
      </c>
      <c r="H15299" s="2">
        <v>23.582619999999999</v>
      </c>
      <c r="J15299" s="2">
        <v>15.728859999999999</v>
      </c>
      <c r="K15299" s="2">
        <v>7.9728909999999997</v>
      </c>
      <c r="L15299" s="2">
        <v>1.7674030000000001</v>
      </c>
    </row>
    <row r="15300" spans="1:12" x14ac:dyDescent="0.2">
      <c r="A15300" s="2">
        <v>15.729559999999999</v>
      </c>
      <c r="B15300" s="2">
        <v>55.503070000000001</v>
      </c>
      <c r="C15300" s="2">
        <v>26.593399999999999</v>
      </c>
      <c r="D15300" s="2">
        <v>49.661299999999997</v>
      </c>
      <c r="F15300" s="2">
        <v>15.726749999999999</v>
      </c>
      <c r="G15300" s="2">
        <v>23.866949999999999</v>
      </c>
      <c r="H15300" s="2">
        <v>23.55423</v>
      </c>
      <c r="J15300" s="2">
        <v>15.729559999999999</v>
      </c>
      <c r="K15300" s="2">
        <v>7.9897799999999997</v>
      </c>
      <c r="L15300" s="2">
        <v>1.76572</v>
      </c>
    </row>
    <row r="15301" spans="1:12" x14ac:dyDescent="0.2">
      <c r="A15301" s="2">
        <v>15.730259999999999</v>
      </c>
      <c r="B15301" s="2">
        <v>55.435400000000001</v>
      </c>
      <c r="C15301" s="2">
        <v>26.563079999999999</v>
      </c>
      <c r="D15301" s="2">
        <v>49.601309999999998</v>
      </c>
      <c r="F15301" s="2">
        <v>15.727449999999999</v>
      </c>
      <c r="G15301" s="2">
        <v>23.838629999999998</v>
      </c>
      <c r="H15301" s="2">
        <v>23.52562</v>
      </c>
      <c r="J15301" s="2">
        <v>15.730259999999999</v>
      </c>
      <c r="K15301" s="2">
        <v>8.0068459999999995</v>
      </c>
      <c r="L15301" s="2">
        <v>1.7643740000000001</v>
      </c>
    </row>
    <row r="15302" spans="1:12" x14ac:dyDescent="0.2">
      <c r="A15302" s="2">
        <v>15.73096</v>
      </c>
      <c r="B15302" s="2">
        <v>55.368540000000003</v>
      </c>
      <c r="C15302" s="2">
        <v>26.533580000000001</v>
      </c>
      <c r="D15302" s="2">
        <v>49.54128</v>
      </c>
      <c r="F15302" s="2">
        <v>15.728160000000001</v>
      </c>
      <c r="G15302" s="2">
        <v>23.810780000000001</v>
      </c>
      <c r="H15302" s="2">
        <v>23.496870000000001</v>
      </c>
      <c r="J15302" s="2">
        <v>15.73096</v>
      </c>
      <c r="K15302" s="2">
        <v>8.0238130000000005</v>
      </c>
      <c r="L15302" s="2">
        <v>1.7628729999999999</v>
      </c>
    </row>
    <row r="15303" spans="1:12" x14ac:dyDescent="0.2">
      <c r="A15303" s="2">
        <v>15.73166</v>
      </c>
      <c r="B15303" s="2">
        <v>55.300939999999997</v>
      </c>
      <c r="C15303" s="2">
        <v>26.503589999999999</v>
      </c>
      <c r="D15303" s="2">
        <v>49.481020000000001</v>
      </c>
      <c r="F15303" s="2">
        <v>15.728859999999999</v>
      </c>
      <c r="G15303" s="2">
        <v>23.781939999999999</v>
      </c>
      <c r="H15303" s="2">
        <v>23.46876</v>
      </c>
      <c r="J15303" s="2">
        <v>15.73166</v>
      </c>
      <c r="K15303" s="2">
        <v>8.041086</v>
      </c>
      <c r="L15303" s="2">
        <v>1.761328</v>
      </c>
    </row>
    <row r="15304" spans="1:12" x14ac:dyDescent="0.2">
      <c r="A15304" s="2">
        <v>15.73236</v>
      </c>
      <c r="B15304" s="2">
        <v>55.233539999999998</v>
      </c>
      <c r="C15304" s="2">
        <v>26.474730000000001</v>
      </c>
      <c r="D15304" s="2">
        <v>49.42089</v>
      </c>
      <c r="F15304" s="2">
        <v>15.729559999999999</v>
      </c>
      <c r="G15304" s="2">
        <v>23.75365</v>
      </c>
      <c r="H15304" s="2">
        <v>23.439830000000001</v>
      </c>
      <c r="J15304" s="2">
        <v>15.73236</v>
      </c>
      <c r="K15304" s="2">
        <v>8.0578400000000006</v>
      </c>
      <c r="L15304" s="2">
        <v>1.759735</v>
      </c>
    </row>
    <row r="15305" spans="1:12" x14ac:dyDescent="0.2">
      <c r="A15305" s="2">
        <v>15.73307</v>
      </c>
      <c r="B15305" s="2">
        <v>55.166249999999998</v>
      </c>
      <c r="C15305" s="2">
        <v>26.445150000000002</v>
      </c>
      <c r="D15305" s="2">
        <v>49.36139</v>
      </c>
      <c r="F15305" s="2">
        <v>15.730259999999999</v>
      </c>
      <c r="G15305" s="2">
        <v>23.72522</v>
      </c>
      <c r="H15305" s="2">
        <v>23.410730000000001</v>
      </c>
      <c r="J15305" s="2">
        <v>15.73307</v>
      </c>
      <c r="K15305" s="2">
        <v>8.0745909999999999</v>
      </c>
      <c r="L15305" s="2">
        <v>1.7582230000000001</v>
      </c>
    </row>
    <row r="15306" spans="1:12" x14ac:dyDescent="0.2">
      <c r="A15306" s="2">
        <v>15.73377</v>
      </c>
      <c r="B15306" s="2">
        <v>55.098500000000001</v>
      </c>
      <c r="C15306" s="2">
        <v>26.415749999999999</v>
      </c>
      <c r="D15306" s="2">
        <v>49.302219999999998</v>
      </c>
      <c r="F15306" s="2">
        <v>15.73096</v>
      </c>
      <c r="G15306" s="2">
        <v>23.697150000000001</v>
      </c>
      <c r="H15306" s="2">
        <v>23.381740000000001</v>
      </c>
      <c r="J15306" s="2">
        <v>15.73377</v>
      </c>
      <c r="K15306" s="2">
        <v>8.0913869999999992</v>
      </c>
      <c r="L15306" s="2">
        <v>1.7568049999999999</v>
      </c>
    </row>
    <row r="15307" spans="1:12" x14ac:dyDescent="0.2">
      <c r="A15307" s="2">
        <v>15.73447</v>
      </c>
      <c r="B15307" s="2">
        <v>55.03105</v>
      </c>
      <c r="C15307" s="2">
        <v>26.386230000000001</v>
      </c>
      <c r="D15307" s="2">
        <v>49.243079999999999</v>
      </c>
      <c r="F15307" s="2">
        <v>15.73166</v>
      </c>
      <c r="G15307" s="2">
        <v>23.668340000000001</v>
      </c>
      <c r="H15307" s="2">
        <v>23.35276</v>
      </c>
      <c r="J15307" s="2">
        <v>15.73447</v>
      </c>
      <c r="K15307" s="2">
        <v>8.1082190000000001</v>
      </c>
      <c r="L15307" s="2">
        <v>1.7556229999999999</v>
      </c>
    </row>
    <row r="15308" spans="1:12" x14ac:dyDescent="0.2">
      <c r="A15308" s="2">
        <v>15.73517</v>
      </c>
      <c r="B15308" s="2">
        <v>54.964269999999999</v>
      </c>
      <c r="C15308" s="2">
        <v>26.356390000000001</v>
      </c>
      <c r="D15308" s="2">
        <v>49.183190000000003</v>
      </c>
      <c r="F15308" s="2">
        <v>15.73236</v>
      </c>
      <c r="G15308" s="2">
        <v>23.639150000000001</v>
      </c>
      <c r="H15308" s="2">
        <v>23.32395</v>
      </c>
      <c r="J15308" s="2">
        <v>15.73517</v>
      </c>
      <c r="K15308" s="2">
        <v>8.1248830000000005</v>
      </c>
      <c r="L15308" s="2">
        <v>1.754885</v>
      </c>
    </row>
    <row r="15309" spans="1:12" x14ac:dyDescent="0.2">
      <c r="A15309" s="2">
        <v>15.73587</v>
      </c>
      <c r="B15309" s="2">
        <v>54.897840000000002</v>
      </c>
      <c r="C15309" s="2">
        <v>26.327159999999999</v>
      </c>
      <c r="D15309" s="2">
        <v>49.124319999999997</v>
      </c>
      <c r="F15309" s="2">
        <v>15.73307</v>
      </c>
      <c r="G15309" s="2">
        <v>23.611080000000001</v>
      </c>
      <c r="H15309" s="2">
        <v>23.295559999999998</v>
      </c>
      <c r="J15309" s="2">
        <v>15.73587</v>
      </c>
      <c r="K15309" s="2">
        <v>8.1419890000000006</v>
      </c>
      <c r="L15309" s="2">
        <v>1.7539020000000001</v>
      </c>
    </row>
    <row r="15310" spans="1:12" x14ac:dyDescent="0.2">
      <c r="A15310" s="2">
        <v>15.73657</v>
      </c>
      <c r="B15310" s="2">
        <v>54.831519999999998</v>
      </c>
      <c r="C15310" s="2">
        <v>26.297160000000002</v>
      </c>
      <c r="D15310" s="2">
        <v>49.064959999999999</v>
      </c>
      <c r="F15310" s="2">
        <v>15.73377</v>
      </c>
      <c r="G15310" s="2">
        <v>23.582619999999999</v>
      </c>
      <c r="H15310" s="2">
        <v>23.266739999999999</v>
      </c>
      <c r="J15310" s="2">
        <v>15.73657</v>
      </c>
      <c r="K15310" s="2">
        <v>8.1591149999999999</v>
      </c>
      <c r="L15310" s="2">
        <v>1.7526630000000001</v>
      </c>
    </row>
    <row r="15311" spans="1:12" x14ac:dyDescent="0.2">
      <c r="A15311" s="2">
        <v>15.737270000000001</v>
      </c>
      <c r="B15311" s="2">
        <v>54.765250000000002</v>
      </c>
      <c r="C15311" s="2">
        <v>26.267620000000001</v>
      </c>
      <c r="D15311" s="2">
        <v>49.006</v>
      </c>
      <c r="F15311" s="2">
        <v>15.73447</v>
      </c>
      <c r="G15311" s="2">
        <v>23.55423</v>
      </c>
      <c r="H15311" s="2">
        <v>23.237839999999998</v>
      </c>
      <c r="J15311" s="2">
        <v>15.737270000000001</v>
      </c>
      <c r="K15311" s="2">
        <v>8.1768319999999992</v>
      </c>
      <c r="L15311" s="2">
        <v>1.751814</v>
      </c>
    </row>
    <row r="15312" spans="1:12" x14ac:dyDescent="0.2">
      <c r="A15312" s="2">
        <v>15.73798</v>
      </c>
      <c r="B15312" s="2">
        <v>54.699370000000002</v>
      </c>
      <c r="C15312" s="2">
        <v>26.238160000000001</v>
      </c>
      <c r="D15312" s="2">
        <v>48.947499999999998</v>
      </c>
      <c r="F15312" s="2">
        <v>15.73517</v>
      </c>
      <c r="G15312" s="2">
        <v>23.52562</v>
      </c>
      <c r="H15312" s="2">
        <v>23.208950000000002</v>
      </c>
      <c r="J15312" s="2">
        <v>15.73798</v>
      </c>
      <c r="K15312" s="2">
        <v>8.1941089999999992</v>
      </c>
      <c r="L15312" s="2">
        <v>1.7507969999999999</v>
      </c>
    </row>
    <row r="15313" spans="1:12" x14ac:dyDescent="0.2">
      <c r="A15313" s="2">
        <v>15.73868</v>
      </c>
      <c r="B15313" s="2">
        <v>54.633629999999997</v>
      </c>
      <c r="C15313" s="2">
        <v>26.209060000000001</v>
      </c>
      <c r="D15313" s="2">
        <v>48.88823</v>
      </c>
      <c r="F15313" s="2">
        <v>15.73587</v>
      </c>
      <c r="G15313" s="2">
        <v>23.496870000000001</v>
      </c>
      <c r="H15313" s="2">
        <v>23.180530000000001</v>
      </c>
      <c r="J15313" s="2">
        <v>15.73868</v>
      </c>
      <c r="K15313" s="2">
        <v>8.2107790000000005</v>
      </c>
      <c r="L15313" s="2">
        <v>1.7494350000000001</v>
      </c>
    </row>
    <row r="15314" spans="1:12" x14ac:dyDescent="0.2">
      <c r="A15314" s="2">
        <v>15.739380000000001</v>
      </c>
      <c r="B15314" s="2">
        <v>54.567399999999999</v>
      </c>
      <c r="C15314" s="2">
        <v>26.179210000000001</v>
      </c>
      <c r="D15314" s="2">
        <v>48.829239999999999</v>
      </c>
      <c r="F15314" s="2">
        <v>15.73657</v>
      </c>
      <c r="G15314" s="2">
        <v>23.46876</v>
      </c>
      <c r="H15314" s="2">
        <v>23.152660000000001</v>
      </c>
      <c r="J15314" s="2">
        <v>15.739380000000001</v>
      </c>
      <c r="K15314" s="2">
        <v>8.2276910000000001</v>
      </c>
      <c r="L15314" s="2">
        <v>1.748016</v>
      </c>
    </row>
    <row r="15315" spans="1:12" x14ac:dyDescent="0.2">
      <c r="A15315" s="2">
        <v>15.740080000000001</v>
      </c>
      <c r="B15315" s="2">
        <v>54.500630000000001</v>
      </c>
      <c r="C15315" s="2">
        <v>26.149470000000001</v>
      </c>
      <c r="D15315" s="2">
        <v>48.770600000000002</v>
      </c>
      <c r="F15315" s="2">
        <v>15.737270000000001</v>
      </c>
      <c r="G15315" s="2">
        <v>23.439830000000001</v>
      </c>
      <c r="H15315" s="2">
        <v>23.12358</v>
      </c>
      <c r="J15315" s="2">
        <v>15.740080000000001</v>
      </c>
      <c r="K15315" s="2">
        <v>8.2448859999999993</v>
      </c>
      <c r="L15315" s="2">
        <v>1.746796</v>
      </c>
    </row>
    <row r="15316" spans="1:12" x14ac:dyDescent="0.2">
      <c r="A15316" s="2">
        <v>15.740780000000001</v>
      </c>
      <c r="B15316" s="2">
        <v>54.434809999999999</v>
      </c>
      <c r="C15316" s="2">
        <v>26.120650000000001</v>
      </c>
      <c r="D15316" s="2">
        <v>48.712240000000001</v>
      </c>
      <c r="F15316" s="2">
        <v>15.73798</v>
      </c>
      <c r="G15316" s="2">
        <v>23.410730000000001</v>
      </c>
      <c r="H15316" s="2">
        <v>23.095089999999999</v>
      </c>
      <c r="J15316" s="2">
        <v>15.740780000000001</v>
      </c>
      <c r="K15316" s="2">
        <v>8.2623270000000009</v>
      </c>
      <c r="L15316" s="2">
        <v>1.7454620000000001</v>
      </c>
    </row>
    <row r="15317" spans="1:12" x14ac:dyDescent="0.2">
      <c r="A15317" s="2">
        <v>15.741479999999999</v>
      </c>
      <c r="B15317" s="2">
        <v>54.369210000000002</v>
      </c>
      <c r="C15317" s="2">
        <v>26.091339999999999</v>
      </c>
      <c r="D15317" s="2">
        <v>48.653100000000002</v>
      </c>
      <c r="F15317" s="2">
        <v>15.73868</v>
      </c>
      <c r="G15317" s="2">
        <v>23.381740000000001</v>
      </c>
      <c r="H15317" s="2">
        <v>23.06589</v>
      </c>
      <c r="J15317" s="2">
        <v>15.741479999999999</v>
      </c>
      <c r="K15317" s="2">
        <v>8.2801530000000003</v>
      </c>
      <c r="L15317" s="2">
        <v>1.7441500000000001</v>
      </c>
    </row>
    <row r="15318" spans="1:12" x14ac:dyDescent="0.2">
      <c r="A15318" s="2">
        <v>15.742179999999999</v>
      </c>
      <c r="B15318" s="2">
        <v>54.302799999999998</v>
      </c>
      <c r="C15318" s="2">
        <v>26.061920000000001</v>
      </c>
      <c r="D15318" s="2">
        <v>48.59469</v>
      </c>
      <c r="F15318" s="2">
        <v>15.739380000000001</v>
      </c>
      <c r="G15318" s="2">
        <v>23.35276</v>
      </c>
      <c r="H15318" s="2">
        <v>23.03707</v>
      </c>
      <c r="J15318" s="2">
        <v>15.742179999999999</v>
      </c>
      <c r="K15318" s="2">
        <v>8.2973140000000001</v>
      </c>
      <c r="L15318" s="2">
        <v>1.7428399999999999</v>
      </c>
    </row>
    <row r="15319" spans="1:12" x14ac:dyDescent="0.2">
      <c r="A15319" s="2">
        <v>15.742889999999999</v>
      </c>
      <c r="B15319" s="2">
        <v>54.236429999999999</v>
      </c>
      <c r="C15319" s="2">
        <v>26.032599999999999</v>
      </c>
      <c r="D15319" s="2">
        <v>48.535939999999997</v>
      </c>
      <c r="F15319" s="2">
        <v>15.740080000000001</v>
      </c>
      <c r="G15319" s="2">
        <v>23.32395</v>
      </c>
      <c r="H15319" s="2">
        <v>23.008050000000001</v>
      </c>
      <c r="J15319" s="2">
        <v>15.742889999999999</v>
      </c>
      <c r="K15319" s="2">
        <v>8.3140070000000001</v>
      </c>
      <c r="L15319" s="2">
        <v>1.741501</v>
      </c>
    </row>
    <row r="15320" spans="1:12" x14ac:dyDescent="0.2">
      <c r="A15320" s="2">
        <v>15.743589999999999</v>
      </c>
      <c r="B15320" s="2">
        <v>54.170529999999999</v>
      </c>
      <c r="C15320" s="2">
        <v>26.00375</v>
      </c>
      <c r="D15320" s="2">
        <v>48.477440000000001</v>
      </c>
      <c r="F15320" s="2">
        <v>15.740780000000001</v>
      </c>
      <c r="G15320" s="2">
        <v>23.295559999999998</v>
      </c>
      <c r="H15320" s="2">
        <v>22.979220000000002</v>
      </c>
      <c r="J15320" s="2">
        <v>15.743589999999999</v>
      </c>
      <c r="K15320" s="2">
        <v>8.3315239999999999</v>
      </c>
      <c r="L15320" s="2">
        <v>1.7402949999999999</v>
      </c>
    </row>
    <row r="15321" spans="1:12" x14ac:dyDescent="0.2">
      <c r="A15321" s="2">
        <v>15.744289999999999</v>
      </c>
      <c r="B15321" s="2">
        <v>54.105069999999998</v>
      </c>
      <c r="C15321" s="2">
        <v>25.975100000000001</v>
      </c>
      <c r="D15321" s="2">
        <v>48.419409999999999</v>
      </c>
      <c r="F15321" s="2">
        <v>15.741479999999999</v>
      </c>
      <c r="G15321" s="2">
        <v>23.266739999999999</v>
      </c>
      <c r="H15321" s="2">
        <v>22.950620000000001</v>
      </c>
      <c r="J15321" s="2">
        <v>15.744289999999999</v>
      </c>
      <c r="K15321" s="2">
        <v>8.3486399999999996</v>
      </c>
      <c r="L15321" s="2">
        <v>1.738934</v>
      </c>
    </row>
    <row r="15322" spans="1:12" x14ac:dyDescent="0.2">
      <c r="A15322" s="2">
        <v>15.74499</v>
      </c>
      <c r="B15322" s="2">
        <v>54.03989</v>
      </c>
      <c r="C15322" s="2">
        <v>25.946570000000001</v>
      </c>
      <c r="D15322" s="2">
        <v>48.36159</v>
      </c>
      <c r="F15322" s="2">
        <v>15.742179999999999</v>
      </c>
      <c r="G15322" s="2">
        <v>23.237839999999998</v>
      </c>
      <c r="H15322" s="2">
        <v>22.921710000000001</v>
      </c>
      <c r="J15322" s="2">
        <v>15.74499</v>
      </c>
      <c r="K15322" s="2">
        <v>8.3658160000000006</v>
      </c>
      <c r="L15322" s="2">
        <v>1.7374210000000001</v>
      </c>
    </row>
    <row r="15323" spans="1:12" x14ac:dyDescent="0.2">
      <c r="A15323" s="2">
        <v>15.74569</v>
      </c>
      <c r="B15323" s="2">
        <v>53.974870000000003</v>
      </c>
      <c r="C15323" s="2">
        <v>25.91817</v>
      </c>
      <c r="D15323" s="2">
        <v>48.303840000000001</v>
      </c>
      <c r="F15323" s="2">
        <v>15.742889999999999</v>
      </c>
      <c r="G15323" s="2">
        <v>23.208950000000002</v>
      </c>
      <c r="H15323" s="2">
        <v>22.893139999999999</v>
      </c>
      <c r="J15323" s="2">
        <v>15.74569</v>
      </c>
      <c r="K15323" s="2">
        <v>8.3833140000000004</v>
      </c>
      <c r="L15323" s="2">
        <v>1.7358990000000001</v>
      </c>
    </row>
    <row r="15324" spans="1:12" x14ac:dyDescent="0.2">
      <c r="A15324" s="2">
        <v>15.74639</v>
      </c>
      <c r="B15324" s="2">
        <v>53.90916</v>
      </c>
      <c r="C15324" s="2">
        <v>25.88955</v>
      </c>
      <c r="D15324" s="2">
        <v>48.245640000000002</v>
      </c>
      <c r="F15324" s="2">
        <v>15.743589999999999</v>
      </c>
      <c r="G15324" s="2">
        <v>23.180530000000001</v>
      </c>
      <c r="H15324" s="2">
        <v>22.864319999999999</v>
      </c>
      <c r="J15324" s="2">
        <v>15.74639</v>
      </c>
      <c r="K15324" s="2">
        <v>8.4013840000000002</v>
      </c>
      <c r="L15324" s="2">
        <v>1.734585</v>
      </c>
    </row>
    <row r="15325" spans="1:12" x14ac:dyDescent="0.2">
      <c r="A15325" s="2">
        <v>15.74709</v>
      </c>
      <c r="B15325" s="2">
        <v>53.843389999999999</v>
      </c>
      <c r="C15325" s="2">
        <v>25.86092</v>
      </c>
      <c r="D15325" s="2">
        <v>48.187289999999997</v>
      </c>
      <c r="F15325" s="2">
        <v>15.744289999999999</v>
      </c>
      <c r="G15325" s="2">
        <v>23.152660000000001</v>
      </c>
      <c r="H15325" s="2">
        <v>22.835730000000002</v>
      </c>
      <c r="J15325" s="2">
        <v>15.74709</v>
      </c>
      <c r="K15325" s="2">
        <v>8.4191660000000006</v>
      </c>
      <c r="L15325" s="2">
        <v>1.733023</v>
      </c>
    </row>
    <row r="15326" spans="1:12" x14ac:dyDescent="0.2">
      <c r="A15326" s="2">
        <v>15.74779</v>
      </c>
      <c r="B15326" s="2">
        <v>53.778359999999999</v>
      </c>
      <c r="C15326" s="2">
        <v>25.832329999999999</v>
      </c>
      <c r="D15326" s="2">
        <v>48.128729999999997</v>
      </c>
      <c r="F15326" s="2">
        <v>15.74499</v>
      </c>
      <c r="G15326" s="2">
        <v>23.12358</v>
      </c>
      <c r="H15326" s="2">
        <v>22.807469999999999</v>
      </c>
      <c r="J15326" s="2">
        <v>15.74779</v>
      </c>
      <c r="K15326" s="2">
        <v>8.4365769999999998</v>
      </c>
      <c r="L15326" s="2">
        <v>1.7317009999999999</v>
      </c>
    </row>
    <row r="15327" spans="1:12" x14ac:dyDescent="0.2">
      <c r="A15327" s="2">
        <v>15.7485</v>
      </c>
      <c r="B15327" s="2">
        <v>53.713369999999998</v>
      </c>
      <c r="C15327" s="2">
        <v>25.80349</v>
      </c>
      <c r="D15327" s="2">
        <v>48.070419999999999</v>
      </c>
      <c r="F15327" s="2">
        <v>15.74569</v>
      </c>
      <c r="G15327" s="2">
        <v>23.095089999999999</v>
      </c>
      <c r="H15327" s="2">
        <v>22.778739999999999</v>
      </c>
      <c r="J15327" s="2">
        <v>15.7485</v>
      </c>
      <c r="K15327" s="2">
        <v>8.454504</v>
      </c>
      <c r="L15327" s="2">
        <v>1.730818</v>
      </c>
    </row>
    <row r="15328" spans="1:12" x14ac:dyDescent="0.2">
      <c r="A15328" s="2">
        <v>15.7492</v>
      </c>
      <c r="B15328" s="2">
        <v>53.648670000000003</v>
      </c>
      <c r="C15328" s="2">
        <v>25.774640000000002</v>
      </c>
      <c r="D15328" s="2">
        <v>48.012009999999997</v>
      </c>
      <c r="F15328" s="2">
        <v>15.74639</v>
      </c>
      <c r="G15328" s="2">
        <v>23.06589</v>
      </c>
      <c r="H15328" s="2">
        <v>22.749790000000001</v>
      </c>
      <c r="J15328" s="2">
        <v>15.7492</v>
      </c>
      <c r="K15328" s="2">
        <v>8.4726979999999994</v>
      </c>
      <c r="L15328" s="2">
        <v>1.7295799999999999</v>
      </c>
    </row>
    <row r="15329" spans="1:12" x14ac:dyDescent="0.2">
      <c r="A15329" s="2">
        <v>15.7499</v>
      </c>
      <c r="B15329" s="2">
        <v>53.584589999999999</v>
      </c>
      <c r="C15329" s="2">
        <v>25.745979999999999</v>
      </c>
      <c r="D15329" s="2">
        <v>47.953220000000002</v>
      </c>
      <c r="F15329" s="2">
        <v>15.74709</v>
      </c>
      <c r="G15329" s="2">
        <v>23.03707</v>
      </c>
      <c r="H15329" s="2">
        <v>22.720590000000001</v>
      </c>
      <c r="J15329" s="2">
        <v>15.7499</v>
      </c>
      <c r="K15329" s="2">
        <v>8.4910599999999992</v>
      </c>
      <c r="L15329" s="2">
        <v>1.728024</v>
      </c>
    </row>
    <row r="15330" spans="1:12" x14ac:dyDescent="0.2">
      <c r="A15330" s="2">
        <v>15.7506</v>
      </c>
      <c r="B15330" s="2">
        <v>53.520040000000002</v>
      </c>
      <c r="C15330" s="2">
        <v>25.717420000000001</v>
      </c>
      <c r="D15330" s="2">
        <v>47.894979999999997</v>
      </c>
      <c r="F15330" s="2">
        <v>15.74779</v>
      </c>
      <c r="G15330" s="2">
        <v>23.008050000000001</v>
      </c>
      <c r="H15330" s="2">
        <v>22.691739999999999</v>
      </c>
      <c r="J15330" s="2">
        <v>15.7506</v>
      </c>
      <c r="K15330" s="2">
        <v>8.5090540000000008</v>
      </c>
      <c r="L15330" s="2">
        <v>1.726604</v>
      </c>
    </row>
    <row r="15331" spans="1:12" x14ac:dyDescent="0.2">
      <c r="A15331" s="2">
        <v>15.751300000000001</v>
      </c>
      <c r="B15331" s="2">
        <v>53.455249999999999</v>
      </c>
      <c r="C15331" s="2">
        <v>25.68871</v>
      </c>
      <c r="D15331" s="2">
        <v>47.836550000000003</v>
      </c>
      <c r="F15331" s="2">
        <v>15.7485</v>
      </c>
      <c r="G15331" s="2">
        <v>22.979220000000002</v>
      </c>
      <c r="H15331" s="2">
        <v>22.663119999999999</v>
      </c>
      <c r="J15331" s="2">
        <v>15.751300000000001</v>
      </c>
      <c r="K15331" s="2">
        <v>8.5267289999999996</v>
      </c>
      <c r="L15331" s="2">
        <v>1.7249969999999999</v>
      </c>
    </row>
    <row r="15332" spans="1:12" x14ac:dyDescent="0.2">
      <c r="A15332" s="2">
        <v>15.752000000000001</v>
      </c>
      <c r="B15332" s="2">
        <v>53.39114</v>
      </c>
      <c r="C15332" s="2">
        <v>25.66046</v>
      </c>
      <c r="D15332" s="2">
        <v>47.778390000000002</v>
      </c>
      <c r="F15332" s="2">
        <v>15.7492</v>
      </c>
      <c r="G15332" s="2">
        <v>22.950620000000001</v>
      </c>
      <c r="H15332" s="2">
        <v>22.634509999999999</v>
      </c>
      <c r="J15332" s="2">
        <v>15.752000000000001</v>
      </c>
      <c r="K15332" s="2">
        <v>8.5442940000000007</v>
      </c>
      <c r="L15332" s="2">
        <v>1.72336</v>
      </c>
    </row>
    <row r="15333" spans="1:12" x14ac:dyDescent="0.2">
      <c r="A15333" s="2">
        <v>15.752700000000001</v>
      </c>
      <c r="B15333" s="2">
        <v>53.327840000000002</v>
      </c>
      <c r="C15333" s="2">
        <v>25.632200000000001</v>
      </c>
      <c r="D15333" s="2">
        <v>47.72034</v>
      </c>
      <c r="F15333" s="2">
        <v>15.7499</v>
      </c>
      <c r="G15333" s="2">
        <v>22.921710000000001</v>
      </c>
      <c r="H15333" s="2">
        <v>22.60604</v>
      </c>
      <c r="J15333" s="2">
        <v>15.752700000000001</v>
      </c>
      <c r="K15333" s="2">
        <v>8.5619540000000001</v>
      </c>
      <c r="L15333" s="2">
        <v>1.721886</v>
      </c>
    </row>
    <row r="15334" spans="1:12" x14ac:dyDescent="0.2">
      <c r="A15334" s="2">
        <v>15.753410000000001</v>
      </c>
      <c r="B15334" s="2">
        <v>53.26444</v>
      </c>
      <c r="C15334" s="2">
        <v>25.603829999999999</v>
      </c>
      <c r="D15334" s="2">
        <v>47.662939999999999</v>
      </c>
      <c r="F15334" s="2">
        <v>15.7506</v>
      </c>
      <c r="G15334" s="2">
        <v>22.893139999999999</v>
      </c>
      <c r="H15334" s="2">
        <v>22.576740000000001</v>
      </c>
      <c r="J15334" s="2">
        <v>15.753410000000001</v>
      </c>
      <c r="K15334" s="2">
        <v>8.5795670000000008</v>
      </c>
      <c r="L15334" s="2">
        <v>1.720299</v>
      </c>
    </row>
    <row r="15335" spans="1:12" x14ac:dyDescent="0.2">
      <c r="A15335" s="2">
        <v>15.754110000000001</v>
      </c>
      <c r="B15335" s="2">
        <v>53.200830000000003</v>
      </c>
      <c r="C15335" s="2">
        <v>25.575669999999999</v>
      </c>
      <c r="D15335" s="2">
        <v>47.605730000000001</v>
      </c>
      <c r="F15335" s="2">
        <v>15.751300000000001</v>
      </c>
      <c r="G15335" s="2">
        <v>22.864319999999999</v>
      </c>
      <c r="H15335" s="2">
        <v>22.547529999999998</v>
      </c>
      <c r="J15335" s="2">
        <v>15.754110000000001</v>
      </c>
      <c r="K15335" s="2">
        <v>8.5977399999999999</v>
      </c>
      <c r="L15335" s="2">
        <v>1.7193579999999999</v>
      </c>
    </row>
    <row r="15336" spans="1:12" x14ac:dyDescent="0.2">
      <c r="A15336" s="2">
        <v>15.754810000000001</v>
      </c>
      <c r="B15336" s="2">
        <v>53.136650000000003</v>
      </c>
      <c r="C15336" s="2">
        <v>25.54767</v>
      </c>
      <c r="D15336" s="2">
        <v>47.55097</v>
      </c>
      <c r="F15336" s="2">
        <v>15.752000000000001</v>
      </c>
      <c r="G15336" s="2">
        <v>22.835730000000002</v>
      </c>
      <c r="H15336" s="2">
        <v>22.518190000000001</v>
      </c>
      <c r="J15336" s="2">
        <v>15.754810000000001</v>
      </c>
      <c r="K15336" s="2">
        <v>8.6155299999999997</v>
      </c>
      <c r="L15336" s="2">
        <v>1.7189140000000001</v>
      </c>
    </row>
    <row r="15337" spans="1:12" x14ac:dyDescent="0.2">
      <c r="A15337" s="2">
        <v>15.755509999999999</v>
      </c>
      <c r="B15337" s="2">
        <v>53.072679999999998</v>
      </c>
      <c r="C15337" s="2">
        <v>25.519690000000001</v>
      </c>
      <c r="D15337" s="2">
        <v>47.500979999999998</v>
      </c>
      <c r="F15337" s="2">
        <v>15.752700000000001</v>
      </c>
      <c r="G15337" s="2">
        <v>22.807469999999999</v>
      </c>
      <c r="H15337" s="2">
        <v>22.48903</v>
      </c>
      <c r="J15337" s="2">
        <v>15.755509999999999</v>
      </c>
      <c r="K15337" s="2">
        <v>8.63368</v>
      </c>
      <c r="L15337" s="2">
        <v>1.717592</v>
      </c>
    </row>
    <row r="15338" spans="1:12" x14ac:dyDescent="0.2">
      <c r="A15338" s="2">
        <v>15.756209999999999</v>
      </c>
      <c r="B15338" s="2">
        <v>53.008740000000003</v>
      </c>
      <c r="C15338" s="2">
        <v>25.491350000000001</v>
      </c>
      <c r="D15338" s="2">
        <v>47.450020000000002</v>
      </c>
      <c r="F15338" s="2">
        <v>15.753410000000001</v>
      </c>
      <c r="G15338" s="2">
        <v>22.778739999999999</v>
      </c>
      <c r="H15338" s="2">
        <v>22.459479999999999</v>
      </c>
      <c r="J15338" s="2">
        <v>15.756209999999999</v>
      </c>
      <c r="K15338" s="2">
        <v>8.6509090000000004</v>
      </c>
      <c r="L15338" s="2">
        <v>1.7156089999999999</v>
      </c>
    </row>
    <row r="15339" spans="1:12" x14ac:dyDescent="0.2">
      <c r="A15339" s="2">
        <v>15.75691</v>
      </c>
      <c r="B15339" s="2">
        <v>52.944710000000001</v>
      </c>
      <c r="C15339" s="2">
        <v>25.463650000000001</v>
      </c>
      <c r="D15339" s="2">
        <v>47.395760000000003</v>
      </c>
      <c r="F15339" s="2">
        <v>15.754110000000001</v>
      </c>
      <c r="G15339" s="2">
        <v>22.749790000000001</v>
      </c>
      <c r="H15339" s="2">
        <v>22.43047</v>
      </c>
      <c r="J15339" s="2">
        <v>15.75691</v>
      </c>
      <c r="K15339" s="2">
        <v>8.6683900000000005</v>
      </c>
      <c r="L15339" s="2">
        <v>1.7139930000000001</v>
      </c>
    </row>
    <row r="15340" spans="1:12" x14ac:dyDescent="0.2">
      <c r="A15340" s="2">
        <v>15.75761</v>
      </c>
      <c r="B15340" s="2">
        <v>52.880279999999999</v>
      </c>
      <c r="C15340" s="2">
        <v>25.437919999999998</v>
      </c>
      <c r="D15340" s="2">
        <v>47.338929999999998</v>
      </c>
      <c r="F15340" s="2">
        <v>15.754810000000001</v>
      </c>
      <c r="G15340" s="2">
        <v>22.720590000000001</v>
      </c>
      <c r="H15340" s="2">
        <v>22.401700000000002</v>
      </c>
      <c r="J15340" s="2">
        <v>15.75761</v>
      </c>
      <c r="K15340" s="2">
        <v>8.6865229999999993</v>
      </c>
      <c r="L15340" s="2">
        <v>1.7126349999999999</v>
      </c>
    </row>
    <row r="15341" spans="1:12" x14ac:dyDescent="0.2">
      <c r="A15341" s="2">
        <v>15.758319999999999</v>
      </c>
      <c r="B15341" s="2">
        <v>52.815930000000002</v>
      </c>
      <c r="C15341" s="2">
        <v>25.413219999999999</v>
      </c>
      <c r="D15341" s="2">
        <v>47.281350000000003</v>
      </c>
      <c r="F15341" s="2">
        <v>15.755509999999999</v>
      </c>
      <c r="G15341" s="2">
        <v>22.691739999999999</v>
      </c>
      <c r="H15341" s="2">
        <v>22.37323</v>
      </c>
      <c r="J15341" s="2">
        <v>15.758319999999999</v>
      </c>
      <c r="K15341" s="2">
        <v>8.7048360000000002</v>
      </c>
      <c r="L15341" s="2">
        <v>1.7112259999999999</v>
      </c>
    </row>
    <row r="15342" spans="1:12" x14ac:dyDescent="0.2">
      <c r="A15342" s="2">
        <v>15.75902</v>
      </c>
      <c r="B15342" s="2">
        <v>52.752029999999998</v>
      </c>
      <c r="C15342" s="2">
        <v>25.387650000000001</v>
      </c>
      <c r="D15342" s="2">
        <v>47.223680000000002</v>
      </c>
      <c r="F15342" s="2">
        <v>15.756209999999999</v>
      </c>
      <c r="G15342" s="2">
        <v>22.663119999999999</v>
      </c>
      <c r="H15342" s="2">
        <v>22.347200000000001</v>
      </c>
      <c r="J15342" s="2">
        <v>15.75902</v>
      </c>
      <c r="K15342" s="2">
        <v>8.7230229999999995</v>
      </c>
      <c r="L15342" s="2">
        <v>1.7099230000000001</v>
      </c>
    </row>
    <row r="15343" spans="1:12" x14ac:dyDescent="0.2">
      <c r="A15343" s="2">
        <v>15.75972</v>
      </c>
      <c r="B15343" s="2">
        <v>52.689100000000003</v>
      </c>
      <c r="C15343" s="2">
        <v>25.360220000000002</v>
      </c>
      <c r="D15343" s="2">
        <v>47.166460000000001</v>
      </c>
      <c r="F15343" s="2">
        <v>15.75691</v>
      </c>
      <c r="G15343" s="2">
        <v>22.634509999999999</v>
      </c>
      <c r="H15343" s="2">
        <v>22.320889999999999</v>
      </c>
      <c r="J15343" s="2">
        <v>15.75972</v>
      </c>
      <c r="K15343" s="2">
        <v>8.7416479999999996</v>
      </c>
      <c r="L15343" s="2">
        <v>1.708323</v>
      </c>
    </row>
    <row r="15344" spans="1:12" x14ac:dyDescent="0.2">
      <c r="A15344" s="2">
        <v>15.76042</v>
      </c>
      <c r="B15344" s="2">
        <v>52.63</v>
      </c>
      <c r="C15344" s="2">
        <v>25.332190000000001</v>
      </c>
      <c r="D15344" s="2">
        <v>47.108490000000003</v>
      </c>
      <c r="F15344" s="2">
        <v>15.75761</v>
      </c>
      <c r="G15344" s="2">
        <v>22.60604</v>
      </c>
      <c r="H15344" s="2">
        <v>22.292269999999998</v>
      </c>
      <c r="J15344" s="2">
        <v>15.76042</v>
      </c>
      <c r="K15344" s="2">
        <v>8.7600079999999991</v>
      </c>
      <c r="L15344" s="2">
        <v>1.7063870000000001</v>
      </c>
    </row>
    <row r="15345" spans="1:12" x14ac:dyDescent="0.2">
      <c r="A15345" s="2">
        <v>15.76112</v>
      </c>
      <c r="B15345" s="2">
        <v>52.573560000000001</v>
      </c>
      <c r="C15345" s="2">
        <v>25.304510000000001</v>
      </c>
      <c r="D15345" s="2">
        <v>47.050510000000003</v>
      </c>
      <c r="F15345" s="2">
        <v>15.758319999999999</v>
      </c>
      <c r="G15345" s="2">
        <v>22.576740000000001</v>
      </c>
      <c r="H15345" s="2">
        <v>22.262540000000001</v>
      </c>
      <c r="J15345" s="2">
        <v>15.76112</v>
      </c>
      <c r="K15345" s="2">
        <v>8.7783130000000007</v>
      </c>
      <c r="L15345" s="2">
        <v>1.704556</v>
      </c>
    </row>
    <row r="15346" spans="1:12" x14ac:dyDescent="0.2">
      <c r="A15346" s="2">
        <v>15.76182</v>
      </c>
      <c r="B15346" s="2">
        <v>52.516500000000001</v>
      </c>
      <c r="C15346" s="2">
        <v>25.27674</v>
      </c>
      <c r="D15346" s="2">
        <v>46.99324</v>
      </c>
      <c r="F15346" s="2">
        <v>15.75902</v>
      </c>
      <c r="G15346" s="2">
        <v>22.547529999999998</v>
      </c>
      <c r="H15346" s="2">
        <v>22.234069999999999</v>
      </c>
      <c r="J15346" s="2">
        <v>15.76182</v>
      </c>
      <c r="K15346" s="2">
        <v>8.7968709999999994</v>
      </c>
      <c r="L15346" s="2">
        <v>1.702993</v>
      </c>
    </row>
    <row r="15347" spans="1:12" x14ac:dyDescent="0.2">
      <c r="A15347" s="2">
        <v>15.76252</v>
      </c>
      <c r="B15347" s="2">
        <v>52.45581</v>
      </c>
      <c r="C15347" s="2">
        <v>25.248840000000001</v>
      </c>
      <c r="D15347" s="2">
        <v>46.936019999999999</v>
      </c>
      <c r="F15347" s="2">
        <v>15.75972</v>
      </c>
      <c r="G15347" s="2">
        <v>22.518190000000001</v>
      </c>
      <c r="H15347" s="2">
        <v>22.205169999999999</v>
      </c>
      <c r="J15347" s="2">
        <v>15.76252</v>
      </c>
      <c r="K15347" s="2">
        <v>8.8155520000000003</v>
      </c>
      <c r="L15347" s="2">
        <v>1.701616</v>
      </c>
    </row>
    <row r="15348" spans="1:12" x14ac:dyDescent="0.2">
      <c r="A15348" s="2">
        <v>15.76323</v>
      </c>
      <c r="B15348" s="2">
        <v>52.392980000000001</v>
      </c>
      <c r="C15348" s="2">
        <v>25.220849999999999</v>
      </c>
      <c r="D15348" s="2">
        <v>46.879199999999997</v>
      </c>
      <c r="F15348" s="2">
        <v>15.76042</v>
      </c>
      <c r="G15348" s="2">
        <v>22.48903</v>
      </c>
      <c r="H15348" s="2">
        <v>22.175879999999999</v>
      </c>
      <c r="J15348" s="2">
        <v>15.76323</v>
      </c>
      <c r="K15348" s="2">
        <v>8.8336659999999991</v>
      </c>
      <c r="L15348" s="2">
        <v>1.7003379999999999</v>
      </c>
    </row>
    <row r="15349" spans="1:12" x14ac:dyDescent="0.2">
      <c r="A15349" s="2">
        <v>15.76393</v>
      </c>
      <c r="B15349" s="2">
        <v>52.330030000000001</v>
      </c>
      <c r="C15349" s="2">
        <v>25.193359999999998</v>
      </c>
      <c r="D15349" s="2">
        <v>46.82273</v>
      </c>
      <c r="F15349" s="2">
        <v>15.76112</v>
      </c>
      <c r="G15349" s="2">
        <v>22.459479999999999</v>
      </c>
      <c r="H15349" s="2">
        <v>22.146619999999999</v>
      </c>
      <c r="J15349" s="2">
        <v>15.76393</v>
      </c>
      <c r="K15349" s="2">
        <v>8.8515809999999995</v>
      </c>
      <c r="L15349" s="2">
        <v>1.699036</v>
      </c>
    </row>
    <row r="15350" spans="1:12" x14ac:dyDescent="0.2">
      <c r="A15350" s="2">
        <v>15.76463</v>
      </c>
      <c r="B15350" s="2">
        <v>52.266889999999997</v>
      </c>
      <c r="C15350" s="2">
        <v>25.166229999999999</v>
      </c>
      <c r="D15350" s="2">
        <v>46.766390000000001</v>
      </c>
      <c r="F15350" s="2">
        <v>15.76182</v>
      </c>
      <c r="G15350" s="2">
        <v>22.43047</v>
      </c>
      <c r="H15350" s="2">
        <v>22.1173</v>
      </c>
      <c r="J15350" s="2">
        <v>15.76463</v>
      </c>
      <c r="K15350" s="2">
        <v>8.8695769999999996</v>
      </c>
      <c r="L15350" s="2">
        <v>1.6979850000000001</v>
      </c>
    </row>
    <row r="15351" spans="1:12" x14ac:dyDescent="0.2">
      <c r="A15351" s="2">
        <v>15.765330000000001</v>
      </c>
      <c r="B15351" s="2">
        <v>52.204030000000003</v>
      </c>
      <c r="C15351" s="2">
        <v>25.138100000000001</v>
      </c>
      <c r="D15351" s="2">
        <v>46.709719999999997</v>
      </c>
      <c r="F15351" s="2">
        <v>15.76252</v>
      </c>
      <c r="G15351" s="2">
        <v>22.401700000000002</v>
      </c>
      <c r="H15351" s="2">
        <v>22.089030000000001</v>
      </c>
      <c r="J15351" s="2">
        <v>15.765330000000001</v>
      </c>
      <c r="K15351" s="2">
        <v>8.8875519999999995</v>
      </c>
      <c r="L15351" s="2">
        <v>1.696814</v>
      </c>
    </row>
    <row r="15352" spans="1:12" x14ac:dyDescent="0.2">
      <c r="A15352" s="2">
        <v>15.766030000000001</v>
      </c>
      <c r="B15352" s="2">
        <v>52.14076</v>
      </c>
      <c r="C15352" s="2">
        <v>25.110430000000001</v>
      </c>
      <c r="D15352" s="2">
        <v>46.653709999999997</v>
      </c>
      <c r="F15352" s="2">
        <v>15.76323</v>
      </c>
      <c r="G15352" s="2">
        <v>22.37323</v>
      </c>
      <c r="H15352" s="2">
        <v>22.060559999999999</v>
      </c>
      <c r="J15352" s="2">
        <v>15.766030000000001</v>
      </c>
      <c r="K15352" s="2">
        <v>8.9056870000000004</v>
      </c>
      <c r="L15352" s="2">
        <v>1.695614</v>
      </c>
    </row>
    <row r="15353" spans="1:12" x14ac:dyDescent="0.2">
      <c r="A15353" s="2">
        <v>15.766730000000001</v>
      </c>
      <c r="B15353" s="2">
        <v>52.078139999999998</v>
      </c>
      <c r="C15353" s="2">
        <v>25.082920000000001</v>
      </c>
      <c r="D15353" s="2">
        <v>46.598100000000002</v>
      </c>
      <c r="F15353" s="2">
        <v>15.76393</v>
      </c>
      <c r="G15353" s="2">
        <v>22.347200000000001</v>
      </c>
      <c r="H15353" s="2">
        <v>22.031289999999998</v>
      </c>
      <c r="J15353" s="2">
        <v>15.766730000000001</v>
      </c>
      <c r="K15353" s="2">
        <v>8.9238929999999996</v>
      </c>
      <c r="L15353" s="2">
        <v>1.694574</v>
      </c>
    </row>
    <row r="15354" spans="1:12" x14ac:dyDescent="0.2">
      <c r="A15354" s="2">
        <v>15.767429999999999</v>
      </c>
      <c r="B15354" s="2">
        <v>52.015430000000002</v>
      </c>
      <c r="C15354" s="2">
        <v>25.055810000000001</v>
      </c>
      <c r="D15354" s="2">
        <v>46.541550000000001</v>
      </c>
      <c r="F15354" s="2">
        <v>15.76463</v>
      </c>
      <c r="G15354" s="2">
        <v>22.320889999999999</v>
      </c>
      <c r="H15354" s="2">
        <v>22.00196</v>
      </c>
      <c r="J15354" s="2">
        <v>15.767429999999999</v>
      </c>
      <c r="K15354" s="2">
        <v>8.9425810000000006</v>
      </c>
      <c r="L15354" s="2">
        <v>1.6932910000000001</v>
      </c>
    </row>
    <row r="15355" spans="1:12" x14ac:dyDescent="0.2">
      <c r="A15355" s="2">
        <v>15.768129999999999</v>
      </c>
      <c r="B15355" s="2">
        <v>51.95337</v>
      </c>
      <c r="C15355" s="2">
        <v>25.028860000000002</v>
      </c>
      <c r="D15355" s="2">
        <v>46.48583</v>
      </c>
      <c r="F15355" s="2">
        <v>15.765330000000001</v>
      </c>
      <c r="G15355" s="2">
        <v>22.292269999999998</v>
      </c>
      <c r="H15355" s="2">
        <v>21.97335</v>
      </c>
      <c r="J15355" s="2">
        <v>15.768129999999999</v>
      </c>
      <c r="K15355" s="2">
        <v>8.9611280000000004</v>
      </c>
      <c r="L15355" s="2">
        <v>1.691929</v>
      </c>
    </row>
    <row r="15356" spans="1:12" x14ac:dyDescent="0.2">
      <c r="A15356" s="2">
        <v>15.768840000000001</v>
      </c>
      <c r="B15356" s="2">
        <v>51.891030000000001</v>
      </c>
      <c r="C15356" s="2">
        <v>25.002669999999998</v>
      </c>
      <c r="D15356" s="2">
        <v>46.43009</v>
      </c>
      <c r="F15356" s="2">
        <v>15.766030000000001</v>
      </c>
      <c r="G15356" s="2">
        <v>22.262540000000001</v>
      </c>
      <c r="H15356" s="2">
        <v>21.94491</v>
      </c>
      <c r="J15356" s="2">
        <v>15.768840000000001</v>
      </c>
      <c r="K15356" s="2">
        <v>8.9797250000000002</v>
      </c>
      <c r="L15356" s="2">
        <v>1.69034</v>
      </c>
    </row>
    <row r="15357" spans="1:12" x14ac:dyDescent="0.2">
      <c r="A15357" s="2">
        <v>15.769539999999999</v>
      </c>
      <c r="B15357" s="2">
        <v>51.82891</v>
      </c>
      <c r="C15357" s="2">
        <v>24.97597</v>
      </c>
      <c r="D15357" s="2">
        <v>46.374560000000002</v>
      </c>
      <c r="F15357" s="2">
        <v>15.766730000000001</v>
      </c>
      <c r="G15357" s="2">
        <v>22.234069999999999</v>
      </c>
      <c r="H15357" s="2">
        <v>21.916180000000001</v>
      </c>
      <c r="J15357" s="2">
        <v>15.769539999999999</v>
      </c>
      <c r="K15357" s="2">
        <v>8.9977800000000006</v>
      </c>
      <c r="L15357" s="2">
        <v>1.6884589999999999</v>
      </c>
    </row>
    <row r="15358" spans="1:12" x14ac:dyDescent="0.2">
      <c r="A15358" s="2">
        <v>15.770239999999999</v>
      </c>
      <c r="B15358" s="2">
        <v>51.767029999999998</v>
      </c>
      <c r="C15358" s="2">
        <v>24.949059999999999</v>
      </c>
      <c r="D15358" s="2">
        <v>46.319249999999997</v>
      </c>
      <c r="F15358" s="2">
        <v>15.767429999999999</v>
      </c>
      <c r="G15358" s="2">
        <v>22.205169999999999</v>
      </c>
      <c r="H15358" s="2">
        <v>21.886790000000001</v>
      </c>
      <c r="J15358" s="2">
        <v>15.770239999999999</v>
      </c>
      <c r="K15358" s="2">
        <v>9.0163919999999997</v>
      </c>
      <c r="L15358" s="2">
        <v>1.6869890000000001</v>
      </c>
    </row>
    <row r="15359" spans="1:12" x14ac:dyDescent="0.2">
      <c r="A15359" s="2">
        <v>15.77094</v>
      </c>
      <c r="B15359" s="2">
        <v>51.704970000000003</v>
      </c>
      <c r="C15359" s="2">
        <v>24.92268</v>
      </c>
      <c r="D15359" s="2">
        <v>46.264009999999999</v>
      </c>
      <c r="F15359" s="2">
        <v>15.768129999999999</v>
      </c>
      <c r="G15359" s="2">
        <v>22.175879999999999</v>
      </c>
      <c r="H15359" s="2">
        <v>21.857279999999999</v>
      </c>
      <c r="J15359" s="2">
        <v>15.77094</v>
      </c>
      <c r="K15359" s="2">
        <v>9.0347650000000002</v>
      </c>
      <c r="L15359" s="2">
        <v>1.6857089999999999</v>
      </c>
    </row>
    <row r="15360" spans="1:12" x14ac:dyDescent="0.2">
      <c r="A15360" s="2">
        <v>15.77164</v>
      </c>
      <c r="B15360" s="2">
        <v>51.642569999999999</v>
      </c>
      <c r="C15360" s="2">
        <v>24.8963</v>
      </c>
      <c r="D15360" s="2">
        <v>46.208590000000001</v>
      </c>
      <c r="F15360" s="2">
        <v>15.768840000000001</v>
      </c>
      <c r="G15360" s="2">
        <v>22.146619999999999</v>
      </c>
      <c r="H15360" s="2">
        <v>21.82826</v>
      </c>
      <c r="J15360" s="2">
        <v>15.77164</v>
      </c>
      <c r="K15360" s="2">
        <v>9.0532509999999995</v>
      </c>
      <c r="L15360" s="2">
        <v>1.6839770000000001</v>
      </c>
    </row>
    <row r="15361" spans="1:12" x14ac:dyDescent="0.2">
      <c r="A15361" s="2">
        <v>15.77234</v>
      </c>
      <c r="B15361" s="2">
        <v>51.580019999999998</v>
      </c>
      <c r="C15361" s="2">
        <v>24.870190000000001</v>
      </c>
      <c r="D15361" s="2">
        <v>46.153869999999998</v>
      </c>
      <c r="F15361" s="2">
        <v>15.769539999999999</v>
      </c>
      <c r="G15361" s="2">
        <v>22.1173</v>
      </c>
      <c r="H15361" s="2">
        <v>21.79983</v>
      </c>
      <c r="J15361" s="2">
        <v>15.77234</v>
      </c>
      <c r="K15361" s="2">
        <v>9.0716249999999992</v>
      </c>
      <c r="L15361" s="2">
        <v>1.6823840000000001</v>
      </c>
    </row>
    <row r="15362" spans="1:12" x14ac:dyDescent="0.2">
      <c r="A15362" s="2">
        <v>15.77304</v>
      </c>
      <c r="B15362" s="2">
        <v>51.517299999999999</v>
      </c>
      <c r="C15362" s="2">
        <v>24.844239999999999</v>
      </c>
      <c r="D15362" s="2">
        <v>46.098730000000003</v>
      </c>
      <c r="F15362" s="2">
        <v>15.770239999999999</v>
      </c>
      <c r="G15362" s="2">
        <v>22.089030000000001</v>
      </c>
      <c r="H15362" s="2">
        <v>21.77036</v>
      </c>
      <c r="J15362" s="2">
        <v>15.77304</v>
      </c>
      <c r="K15362" s="2">
        <v>9.0898380000000003</v>
      </c>
      <c r="L15362" s="2">
        <v>1.680599</v>
      </c>
    </row>
    <row r="15363" spans="1:12" x14ac:dyDescent="0.2">
      <c r="A15363" s="2">
        <v>15.77375</v>
      </c>
      <c r="B15363" s="2">
        <v>51.454729999999998</v>
      </c>
      <c r="C15363" s="2">
        <v>24.817640000000001</v>
      </c>
      <c r="D15363" s="2">
        <v>46.043340000000001</v>
      </c>
      <c r="F15363" s="2">
        <v>15.77094</v>
      </c>
      <c r="G15363" s="2">
        <v>22.060559999999999</v>
      </c>
      <c r="H15363" s="2">
        <v>21.741520000000001</v>
      </c>
      <c r="J15363" s="2">
        <v>15.77375</v>
      </c>
      <c r="K15363" s="2">
        <v>9.1083429999999996</v>
      </c>
      <c r="L15363" s="2">
        <v>1.6791590000000001</v>
      </c>
    </row>
    <row r="15364" spans="1:12" x14ac:dyDescent="0.2">
      <c r="A15364" s="2">
        <v>15.77445</v>
      </c>
      <c r="B15364" s="2">
        <v>51.391750000000002</v>
      </c>
      <c r="C15364" s="2">
        <v>24.791620000000002</v>
      </c>
      <c r="D15364" s="2">
        <v>45.987639999999999</v>
      </c>
      <c r="F15364" s="2">
        <v>15.77164</v>
      </c>
      <c r="G15364" s="2">
        <v>22.031289999999998</v>
      </c>
      <c r="H15364" s="2">
        <v>21.71256</v>
      </c>
      <c r="J15364" s="2">
        <v>15.77445</v>
      </c>
      <c r="K15364" s="2">
        <v>9.1270140000000008</v>
      </c>
      <c r="L15364" s="2">
        <v>1.6779040000000001</v>
      </c>
    </row>
    <row r="15365" spans="1:12" x14ac:dyDescent="0.2">
      <c r="A15365" s="2">
        <v>15.77515</v>
      </c>
      <c r="B15365" s="2">
        <v>51.328850000000003</v>
      </c>
      <c r="C15365" s="2">
        <v>24.764800000000001</v>
      </c>
      <c r="D15365" s="2">
        <v>45.932479999999998</v>
      </c>
      <c r="F15365" s="2">
        <v>15.77234</v>
      </c>
      <c r="G15365" s="2">
        <v>22.00196</v>
      </c>
      <c r="H15365" s="2">
        <v>21.683399999999999</v>
      </c>
      <c r="J15365" s="2">
        <v>15.77515</v>
      </c>
      <c r="K15365" s="2">
        <v>9.1458820000000003</v>
      </c>
      <c r="L15365" s="2">
        <v>1.6765730000000001</v>
      </c>
    </row>
    <row r="15366" spans="1:12" x14ac:dyDescent="0.2">
      <c r="A15366" s="2">
        <v>15.77585</v>
      </c>
      <c r="B15366" s="2">
        <v>51.265970000000003</v>
      </c>
      <c r="C15366" s="2">
        <v>24.73893</v>
      </c>
      <c r="D15366" s="2">
        <v>45.877310000000001</v>
      </c>
      <c r="F15366" s="2">
        <v>15.77304</v>
      </c>
      <c r="G15366" s="2">
        <v>21.97335</v>
      </c>
      <c r="H15366" s="2">
        <v>21.653860000000002</v>
      </c>
      <c r="J15366" s="2">
        <v>15.77585</v>
      </c>
      <c r="K15366" s="2">
        <v>9.1645699999999994</v>
      </c>
      <c r="L15366" s="2">
        <v>1.6752469999999999</v>
      </c>
    </row>
    <row r="15367" spans="1:12" x14ac:dyDescent="0.2">
      <c r="A15367" s="2">
        <v>15.77655</v>
      </c>
      <c r="B15367" s="2">
        <v>51.203400000000002</v>
      </c>
      <c r="C15367" s="2">
        <v>24.712959999999999</v>
      </c>
      <c r="D15367" s="2">
        <v>45.821829999999999</v>
      </c>
      <c r="F15367" s="2">
        <v>15.77375</v>
      </c>
      <c r="G15367" s="2">
        <v>21.94491</v>
      </c>
      <c r="H15367" s="2">
        <v>21.62538</v>
      </c>
      <c r="J15367" s="2">
        <v>15.77655</v>
      </c>
      <c r="K15367" s="2">
        <v>9.1829000000000001</v>
      </c>
      <c r="L15367" s="2">
        <v>1.673937</v>
      </c>
    </row>
    <row r="15368" spans="1:12" x14ac:dyDescent="0.2">
      <c r="A15368" s="2">
        <v>15.77725</v>
      </c>
      <c r="B15368" s="2">
        <v>51.140940000000001</v>
      </c>
      <c r="C15368" s="2">
        <v>24.68704</v>
      </c>
      <c r="D15368" s="2">
        <v>45.766469999999998</v>
      </c>
      <c r="F15368" s="2">
        <v>15.77445</v>
      </c>
      <c r="G15368" s="2">
        <v>21.916180000000001</v>
      </c>
      <c r="H15368" s="2">
        <v>21.59657</v>
      </c>
      <c r="J15368" s="2">
        <v>15.77725</v>
      </c>
      <c r="K15368" s="2">
        <v>9.201397</v>
      </c>
      <c r="L15368" s="2">
        <v>1.672663</v>
      </c>
    </row>
    <row r="15369" spans="1:12" x14ac:dyDescent="0.2">
      <c r="A15369" s="2">
        <v>15.777950000000001</v>
      </c>
      <c r="B15369" s="2">
        <v>51.078429999999997</v>
      </c>
      <c r="C15369" s="2">
        <v>24.660720000000001</v>
      </c>
      <c r="D15369" s="2">
        <v>45.710680000000004</v>
      </c>
      <c r="F15369" s="2">
        <v>15.77515</v>
      </c>
      <c r="G15369" s="2">
        <v>21.886790000000001</v>
      </c>
      <c r="H15369" s="2">
        <v>21.568010000000001</v>
      </c>
      <c r="J15369" s="2">
        <v>15.777950000000001</v>
      </c>
      <c r="K15369" s="2">
        <v>9.2203309999999998</v>
      </c>
      <c r="L15369" s="2">
        <v>1.671362</v>
      </c>
    </row>
    <row r="15370" spans="1:12" x14ac:dyDescent="0.2">
      <c r="A15370" s="2">
        <v>15.77866</v>
      </c>
      <c r="B15370" s="2">
        <v>51.015560000000001</v>
      </c>
      <c r="C15370" s="2">
        <v>24.634129999999999</v>
      </c>
      <c r="D15370" s="2">
        <v>45.654730000000001</v>
      </c>
      <c r="F15370" s="2">
        <v>15.77585</v>
      </c>
      <c r="G15370" s="2">
        <v>21.857279999999999</v>
      </c>
      <c r="H15370" s="2">
        <v>21.538730000000001</v>
      </c>
      <c r="J15370" s="2">
        <v>15.77866</v>
      </c>
      <c r="K15370" s="2">
        <v>9.2388130000000004</v>
      </c>
      <c r="L15370" s="2">
        <v>1.6700729999999999</v>
      </c>
    </row>
    <row r="15371" spans="1:12" x14ac:dyDescent="0.2">
      <c r="A15371" s="2">
        <v>15.77936</v>
      </c>
      <c r="B15371" s="2">
        <v>50.952550000000002</v>
      </c>
      <c r="C15371" s="2">
        <v>24.607800000000001</v>
      </c>
      <c r="D15371" s="2">
        <v>45.599110000000003</v>
      </c>
      <c r="F15371" s="2">
        <v>15.77655</v>
      </c>
      <c r="G15371" s="2">
        <v>21.82826</v>
      </c>
      <c r="H15371" s="2">
        <v>21.509810000000002</v>
      </c>
      <c r="J15371" s="2">
        <v>15.77936</v>
      </c>
      <c r="K15371" s="2">
        <v>9.2570759999999996</v>
      </c>
      <c r="L15371" s="2">
        <v>1.66869</v>
      </c>
    </row>
    <row r="15372" spans="1:12" x14ac:dyDescent="0.2">
      <c r="A15372" s="2">
        <v>15.780060000000001</v>
      </c>
      <c r="B15372" s="2">
        <v>50.889020000000002</v>
      </c>
      <c r="C15372" s="2">
        <v>24.581309999999998</v>
      </c>
      <c r="D15372" s="2">
        <v>45.54374</v>
      </c>
      <c r="F15372" s="2">
        <v>15.77725</v>
      </c>
      <c r="G15372" s="2">
        <v>21.79983</v>
      </c>
      <c r="H15372" s="2">
        <v>21.480429999999998</v>
      </c>
      <c r="J15372" s="2">
        <v>15.780060000000001</v>
      </c>
      <c r="K15372" s="2">
        <v>9.2757170000000002</v>
      </c>
      <c r="L15372" s="2">
        <v>1.6674709999999999</v>
      </c>
    </row>
    <row r="15373" spans="1:12" x14ac:dyDescent="0.2">
      <c r="A15373" s="2">
        <v>15.780760000000001</v>
      </c>
      <c r="B15373" s="2">
        <v>50.825940000000003</v>
      </c>
      <c r="C15373" s="2">
        <v>24.554670000000002</v>
      </c>
      <c r="D15373" s="2">
        <v>45.488100000000003</v>
      </c>
      <c r="F15373" s="2">
        <v>15.777950000000001</v>
      </c>
      <c r="G15373" s="2">
        <v>21.77036</v>
      </c>
      <c r="H15373" s="2">
        <v>21.450810000000001</v>
      </c>
      <c r="J15373" s="2">
        <v>15.780760000000001</v>
      </c>
      <c r="K15373" s="2">
        <v>9.2941839999999996</v>
      </c>
      <c r="L15373" s="2">
        <v>1.666304</v>
      </c>
    </row>
    <row r="15374" spans="1:12" x14ac:dyDescent="0.2">
      <c r="A15374" s="2">
        <v>15.781459999999999</v>
      </c>
      <c r="B15374" s="2">
        <v>50.762540000000001</v>
      </c>
      <c r="C15374" s="2">
        <v>24.528279999999999</v>
      </c>
      <c r="D15374" s="2">
        <v>45.432380000000002</v>
      </c>
      <c r="F15374" s="2">
        <v>15.77866</v>
      </c>
      <c r="G15374" s="2">
        <v>21.741520000000001</v>
      </c>
      <c r="H15374" s="2">
        <v>21.422360000000001</v>
      </c>
      <c r="J15374" s="2">
        <v>15.781459999999999</v>
      </c>
      <c r="K15374" s="2">
        <v>9.312818</v>
      </c>
      <c r="L15374" s="2">
        <v>1.6647829999999999</v>
      </c>
    </row>
    <row r="15375" spans="1:12" x14ac:dyDescent="0.2">
      <c r="A15375" s="2">
        <v>15.782159999999999</v>
      </c>
      <c r="B15375" s="2">
        <v>50.699530000000003</v>
      </c>
      <c r="C15375" s="2">
        <v>24.502269999999999</v>
      </c>
      <c r="D15375" s="2">
        <v>45.37688</v>
      </c>
      <c r="F15375" s="2">
        <v>15.77936</v>
      </c>
      <c r="G15375" s="2">
        <v>21.71256</v>
      </c>
      <c r="H15375" s="2">
        <v>21.393160000000002</v>
      </c>
      <c r="J15375" s="2">
        <v>15.782159999999999</v>
      </c>
      <c r="K15375" s="2">
        <v>9.3316309999999998</v>
      </c>
      <c r="L15375" s="2">
        <v>1.6632389999999999</v>
      </c>
    </row>
    <row r="15376" spans="1:12" x14ac:dyDescent="0.2">
      <c r="A15376" s="2">
        <v>15.782859999999999</v>
      </c>
      <c r="B15376" s="2">
        <v>50.636679999999998</v>
      </c>
      <c r="C15376" s="2">
        <v>24.476209999999998</v>
      </c>
      <c r="D15376" s="2">
        <v>45.321539999999999</v>
      </c>
      <c r="F15376" s="2">
        <v>15.780060000000001</v>
      </c>
      <c r="G15376" s="2">
        <v>21.683399999999999</v>
      </c>
      <c r="H15376" s="2">
        <v>21.363939999999999</v>
      </c>
      <c r="J15376" s="2">
        <v>15.782859999999999</v>
      </c>
      <c r="K15376" s="2">
        <v>9.3507630000000006</v>
      </c>
      <c r="L15376" s="2">
        <v>1.6617980000000001</v>
      </c>
    </row>
    <row r="15377" spans="1:12" x14ac:dyDescent="0.2">
      <c r="A15377" s="2">
        <v>15.783569999999999</v>
      </c>
      <c r="B15377" s="2">
        <v>50.574219999999997</v>
      </c>
      <c r="C15377" s="2">
        <v>24.450140000000001</v>
      </c>
      <c r="D15377" s="2">
        <v>45.264710000000001</v>
      </c>
      <c r="F15377" s="2">
        <v>15.780760000000001</v>
      </c>
      <c r="G15377" s="2">
        <v>21.653860000000002</v>
      </c>
      <c r="H15377" s="2">
        <v>21.33503</v>
      </c>
      <c r="J15377" s="2">
        <v>15.783569999999999</v>
      </c>
      <c r="K15377" s="2">
        <v>9.3695489999999992</v>
      </c>
      <c r="L15377" s="2">
        <v>1.660261</v>
      </c>
    </row>
    <row r="15378" spans="1:12" x14ac:dyDescent="0.2">
      <c r="A15378" s="2">
        <v>15.784269999999999</v>
      </c>
      <c r="B15378" s="2">
        <v>50.511189999999999</v>
      </c>
      <c r="C15378" s="2">
        <v>24.423629999999999</v>
      </c>
      <c r="D15378" s="2">
        <v>45.209519999999998</v>
      </c>
      <c r="F15378" s="2">
        <v>15.781459999999999</v>
      </c>
      <c r="G15378" s="2">
        <v>21.62538</v>
      </c>
      <c r="H15378" s="2">
        <v>21.306229999999999</v>
      </c>
      <c r="J15378" s="2">
        <v>15.784269999999999</v>
      </c>
      <c r="K15378" s="2">
        <v>9.3879999999999999</v>
      </c>
      <c r="L15378" s="2">
        <v>1.6586529999999999</v>
      </c>
    </row>
    <row r="15379" spans="1:12" x14ac:dyDescent="0.2">
      <c r="A15379" s="2">
        <v>15.78497</v>
      </c>
      <c r="B15379" s="2">
        <v>50.447850000000003</v>
      </c>
      <c r="C15379" s="2">
        <v>24.397649999999999</v>
      </c>
      <c r="D15379" s="2">
        <v>45.153260000000003</v>
      </c>
      <c r="F15379" s="2">
        <v>15.782159999999999</v>
      </c>
      <c r="G15379" s="2">
        <v>21.59657</v>
      </c>
      <c r="H15379" s="2">
        <v>21.27768</v>
      </c>
      <c r="J15379" s="2">
        <v>15.78497</v>
      </c>
      <c r="K15379" s="2">
        <v>9.4065589999999997</v>
      </c>
      <c r="L15379" s="2">
        <v>1.6570050000000001</v>
      </c>
    </row>
    <row r="15380" spans="1:12" x14ac:dyDescent="0.2">
      <c r="A15380" s="2">
        <v>15.78567</v>
      </c>
      <c r="B15380" s="2">
        <v>50.385269999999998</v>
      </c>
      <c r="C15380" s="2">
        <v>24.37143</v>
      </c>
      <c r="D15380" s="2">
        <v>45.098669999999998</v>
      </c>
      <c r="F15380" s="2">
        <v>15.782859999999999</v>
      </c>
      <c r="G15380" s="2">
        <v>21.568010000000001</v>
      </c>
      <c r="H15380" s="2">
        <v>21.249020000000002</v>
      </c>
      <c r="J15380" s="2">
        <v>15.78567</v>
      </c>
      <c r="K15380" s="2">
        <v>9.4254300000000004</v>
      </c>
      <c r="L15380" s="2">
        <v>1.6555040000000001</v>
      </c>
    </row>
    <row r="15381" spans="1:12" x14ac:dyDescent="0.2">
      <c r="A15381" s="2">
        <v>15.78637</v>
      </c>
      <c r="B15381" s="2">
        <v>50.323390000000003</v>
      </c>
      <c r="C15381" s="2">
        <v>24.34526</v>
      </c>
      <c r="D15381" s="2">
        <v>45.042839999999998</v>
      </c>
      <c r="F15381" s="2">
        <v>15.783569999999999</v>
      </c>
      <c r="G15381" s="2">
        <v>21.538730000000001</v>
      </c>
      <c r="H15381" s="2">
        <v>21.220669999999998</v>
      </c>
      <c r="J15381" s="2">
        <v>15.78637</v>
      </c>
      <c r="K15381" s="2">
        <v>9.4441609999999994</v>
      </c>
      <c r="L15381" s="2">
        <v>1.654549</v>
      </c>
    </row>
    <row r="15382" spans="1:12" x14ac:dyDescent="0.2">
      <c r="A15382" s="2">
        <v>15.78707</v>
      </c>
      <c r="B15382" s="2">
        <v>50.261330000000001</v>
      </c>
      <c r="C15382" s="2">
        <v>24.318739999999998</v>
      </c>
      <c r="D15382" s="2">
        <v>44.987870000000001</v>
      </c>
      <c r="F15382" s="2">
        <v>15.784269999999999</v>
      </c>
      <c r="G15382" s="2">
        <v>21.509810000000002</v>
      </c>
      <c r="H15382" s="2">
        <v>21.19219</v>
      </c>
      <c r="J15382" s="2">
        <v>15.78707</v>
      </c>
      <c r="K15382" s="2">
        <v>9.4629630000000002</v>
      </c>
      <c r="L15382" s="2">
        <v>1.653484</v>
      </c>
    </row>
    <row r="15383" spans="1:12" x14ac:dyDescent="0.2">
      <c r="A15383" s="2">
        <v>15.78777</v>
      </c>
      <c r="B15383" s="2">
        <v>50.198869999999999</v>
      </c>
      <c r="C15383" s="2">
        <v>24.29232</v>
      </c>
      <c r="D15383" s="2">
        <v>44.933169999999997</v>
      </c>
      <c r="F15383" s="2">
        <v>15.78497</v>
      </c>
      <c r="G15383" s="2">
        <v>21.480429999999998</v>
      </c>
      <c r="H15383" s="2">
        <v>21.163160000000001</v>
      </c>
      <c r="J15383" s="2">
        <v>15.78777</v>
      </c>
      <c r="K15383" s="2">
        <v>9.4821050000000007</v>
      </c>
      <c r="L15383" s="2">
        <v>1.6522349999999999</v>
      </c>
    </row>
    <row r="15384" spans="1:12" x14ac:dyDescent="0.2">
      <c r="A15384" s="2">
        <v>15.78847</v>
      </c>
      <c r="B15384" s="2">
        <v>50.136780000000002</v>
      </c>
      <c r="C15384" s="2">
        <v>24.266010000000001</v>
      </c>
      <c r="D15384" s="2">
        <v>44.877839999999999</v>
      </c>
      <c r="F15384" s="2">
        <v>15.78567</v>
      </c>
      <c r="G15384" s="2">
        <v>21.450810000000001</v>
      </c>
      <c r="H15384" s="2">
        <v>21.135090000000002</v>
      </c>
      <c r="J15384" s="2">
        <v>15.78847</v>
      </c>
      <c r="K15384" s="2">
        <v>9.5009969999999999</v>
      </c>
      <c r="L15384" s="2">
        <v>1.6509879999999999</v>
      </c>
    </row>
    <row r="15385" spans="1:12" x14ac:dyDescent="0.2">
      <c r="A15385" s="2">
        <v>15.78918</v>
      </c>
      <c r="B15385" s="2">
        <v>50.074739999999998</v>
      </c>
      <c r="C15385" s="2">
        <v>24.24004</v>
      </c>
      <c r="D15385" s="2">
        <v>44.82349</v>
      </c>
      <c r="F15385" s="2">
        <v>15.78637</v>
      </c>
      <c r="G15385" s="2">
        <v>21.422360000000001</v>
      </c>
      <c r="H15385" s="2">
        <v>21.107099999999999</v>
      </c>
      <c r="J15385" s="2">
        <v>15.78918</v>
      </c>
      <c r="K15385" s="2">
        <v>9.5197029999999998</v>
      </c>
      <c r="L15385" s="2">
        <v>1.649832</v>
      </c>
    </row>
    <row r="15386" spans="1:12" x14ac:dyDescent="0.2">
      <c r="A15386" s="2">
        <v>15.78988</v>
      </c>
      <c r="B15386" s="2">
        <v>50.012740000000001</v>
      </c>
      <c r="C15386" s="2">
        <v>24.21482</v>
      </c>
      <c r="D15386" s="2">
        <v>44.768450000000001</v>
      </c>
      <c r="F15386" s="2">
        <v>15.78707</v>
      </c>
      <c r="G15386" s="2">
        <v>21.393160000000002</v>
      </c>
      <c r="H15386" s="2">
        <v>21.078959999999999</v>
      </c>
      <c r="J15386" s="2">
        <v>15.78988</v>
      </c>
      <c r="K15386" s="2">
        <v>9.538862</v>
      </c>
      <c r="L15386" s="2">
        <v>1.6483749999999999</v>
      </c>
    </row>
    <row r="15387" spans="1:12" x14ac:dyDescent="0.2">
      <c r="A15387" s="2">
        <v>15.79058</v>
      </c>
      <c r="B15387" s="2">
        <v>49.950679999999998</v>
      </c>
      <c r="C15387" s="2">
        <v>24.189769999999999</v>
      </c>
      <c r="D15387" s="2">
        <v>44.714149999999997</v>
      </c>
      <c r="F15387" s="2">
        <v>15.78777</v>
      </c>
      <c r="G15387" s="2">
        <v>21.363939999999999</v>
      </c>
      <c r="H15387" s="2">
        <v>21.050709999999999</v>
      </c>
      <c r="J15387" s="2">
        <v>15.79058</v>
      </c>
      <c r="K15387" s="2">
        <v>9.5576690000000006</v>
      </c>
      <c r="L15387" s="2">
        <v>1.6470830000000001</v>
      </c>
    </row>
    <row r="15388" spans="1:12" x14ac:dyDescent="0.2">
      <c r="A15388" s="2">
        <v>15.79128</v>
      </c>
      <c r="B15388" s="2">
        <v>49.888359999999999</v>
      </c>
      <c r="C15388" s="2">
        <v>24.164760000000001</v>
      </c>
      <c r="D15388" s="2">
        <v>44.660469999999997</v>
      </c>
      <c r="F15388" s="2">
        <v>15.78847</v>
      </c>
      <c r="G15388" s="2">
        <v>21.33503</v>
      </c>
      <c r="H15388" s="2">
        <v>21.022539999999999</v>
      </c>
      <c r="J15388" s="2">
        <v>15.79128</v>
      </c>
      <c r="K15388" s="2">
        <v>9.5768470000000008</v>
      </c>
      <c r="L15388" s="2">
        <v>1.6459999999999999</v>
      </c>
    </row>
    <row r="15389" spans="1:12" x14ac:dyDescent="0.2">
      <c r="A15389" s="2">
        <v>15.791980000000001</v>
      </c>
      <c r="B15389" s="2">
        <v>49.826090000000001</v>
      </c>
      <c r="C15389" s="2">
        <v>24.13945</v>
      </c>
      <c r="D15389" s="2">
        <v>44.607039999999998</v>
      </c>
      <c r="F15389" s="2">
        <v>15.78918</v>
      </c>
      <c r="G15389" s="2">
        <v>21.306229999999999</v>
      </c>
      <c r="H15389" s="2">
        <v>20.993880000000001</v>
      </c>
      <c r="J15389" s="2">
        <v>15.791980000000001</v>
      </c>
      <c r="K15389" s="2">
        <v>9.5957930000000005</v>
      </c>
      <c r="L15389" s="2">
        <v>1.6450819999999999</v>
      </c>
    </row>
    <row r="15390" spans="1:12" x14ac:dyDescent="0.2">
      <c r="A15390" s="2">
        <v>15.792680000000001</v>
      </c>
      <c r="B15390" s="2">
        <v>49.764319999999998</v>
      </c>
      <c r="C15390" s="2">
        <v>24.114249999999998</v>
      </c>
      <c r="D15390" s="2">
        <v>44.553899999999999</v>
      </c>
      <c r="F15390" s="2">
        <v>15.78988</v>
      </c>
      <c r="G15390" s="2">
        <v>21.27768</v>
      </c>
      <c r="H15390" s="2">
        <v>20.965070000000001</v>
      </c>
      <c r="J15390" s="2">
        <v>15.792680000000001</v>
      </c>
      <c r="K15390" s="2">
        <v>9.6144269999999992</v>
      </c>
      <c r="L15390" s="2">
        <v>1.644503</v>
      </c>
    </row>
    <row r="15391" spans="1:12" x14ac:dyDescent="0.2">
      <c r="A15391" s="2">
        <v>15.793380000000001</v>
      </c>
      <c r="B15391" s="2">
        <v>49.70232</v>
      </c>
      <c r="C15391" s="2">
        <v>24.089099999999998</v>
      </c>
      <c r="D15391" s="2">
        <v>44.50065</v>
      </c>
      <c r="F15391" s="2">
        <v>15.79058</v>
      </c>
      <c r="G15391" s="2">
        <v>21.249020000000002</v>
      </c>
      <c r="H15391" s="2">
        <v>20.93675</v>
      </c>
      <c r="J15391" s="2">
        <v>15.793380000000001</v>
      </c>
      <c r="K15391" s="2">
        <v>9.6333409999999997</v>
      </c>
      <c r="L15391" s="2">
        <v>1.6431480000000001</v>
      </c>
    </row>
    <row r="15392" spans="1:12" x14ac:dyDescent="0.2">
      <c r="A15392" s="2">
        <v>15.794090000000001</v>
      </c>
      <c r="B15392" s="2">
        <v>49.640450000000001</v>
      </c>
      <c r="C15392" s="2">
        <v>24.064060000000001</v>
      </c>
      <c r="D15392" s="2">
        <v>44.446750000000002</v>
      </c>
      <c r="F15392" s="2">
        <v>15.79128</v>
      </c>
      <c r="G15392" s="2">
        <v>21.220669999999998</v>
      </c>
      <c r="H15392" s="2">
        <v>20.90849</v>
      </c>
      <c r="J15392" s="2">
        <v>15.794090000000001</v>
      </c>
      <c r="K15392" s="2">
        <v>9.6523040000000009</v>
      </c>
      <c r="L15392" s="2">
        <v>1.641281</v>
      </c>
    </row>
    <row r="15393" spans="1:12" x14ac:dyDescent="0.2">
      <c r="A15393" s="2">
        <v>15.794790000000001</v>
      </c>
      <c r="B15393" s="2">
        <v>49.578740000000003</v>
      </c>
      <c r="C15393" s="2">
        <v>24.039339999999999</v>
      </c>
      <c r="D15393" s="2">
        <v>44.393270000000001</v>
      </c>
      <c r="F15393" s="2">
        <v>15.791980000000001</v>
      </c>
      <c r="G15393" s="2">
        <v>21.19219</v>
      </c>
      <c r="H15393" s="2">
        <v>20.880890000000001</v>
      </c>
      <c r="J15393" s="2">
        <v>15.794790000000001</v>
      </c>
      <c r="K15393" s="2">
        <v>9.6712849999999992</v>
      </c>
      <c r="L15393" s="2">
        <v>1.64002</v>
      </c>
    </row>
    <row r="15394" spans="1:12" x14ac:dyDescent="0.2">
      <c r="A15394" s="2">
        <v>15.795489999999999</v>
      </c>
      <c r="B15394" s="2">
        <v>49.517290000000003</v>
      </c>
      <c r="C15394" s="2">
        <v>24.014030000000002</v>
      </c>
      <c r="D15394" s="2">
        <v>44.34028</v>
      </c>
      <c r="F15394" s="2">
        <v>15.792680000000001</v>
      </c>
      <c r="G15394" s="2">
        <v>21.163160000000001</v>
      </c>
      <c r="H15394" s="2">
        <v>20.8535</v>
      </c>
      <c r="J15394" s="2">
        <v>15.795489999999999</v>
      </c>
      <c r="K15394" s="2">
        <v>9.6899890000000006</v>
      </c>
      <c r="L15394" s="2">
        <v>1.639448</v>
      </c>
    </row>
    <row r="15395" spans="1:12" x14ac:dyDescent="0.2">
      <c r="A15395" s="2">
        <v>15.796189999999999</v>
      </c>
      <c r="B15395" s="2">
        <v>49.456180000000003</v>
      </c>
      <c r="C15395" s="2">
        <v>23.989180000000001</v>
      </c>
      <c r="D15395" s="2">
        <v>44.286900000000003</v>
      </c>
      <c r="F15395" s="2">
        <v>15.793380000000001</v>
      </c>
      <c r="G15395" s="2">
        <v>21.135090000000002</v>
      </c>
      <c r="H15395" s="2">
        <v>20.825569999999999</v>
      </c>
      <c r="J15395" s="2">
        <v>15.796189999999999</v>
      </c>
      <c r="K15395" s="2">
        <v>9.7091080000000005</v>
      </c>
      <c r="L15395" s="2">
        <v>1.6385289999999999</v>
      </c>
    </row>
    <row r="15396" spans="1:12" x14ac:dyDescent="0.2">
      <c r="A15396" s="2">
        <v>15.796889999999999</v>
      </c>
      <c r="B15396" s="2">
        <v>49.395310000000002</v>
      </c>
      <c r="C15396" s="2">
        <v>23.964320000000001</v>
      </c>
      <c r="D15396" s="2">
        <v>44.234499999999997</v>
      </c>
      <c r="F15396" s="2">
        <v>15.794090000000001</v>
      </c>
      <c r="G15396" s="2">
        <v>21.107099999999999</v>
      </c>
      <c r="H15396" s="2">
        <v>20.796949999999999</v>
      </c>
      <c r="J15396" s="2">
        <v>15.796889999999999</v>
      </c>
      <c r="K15396" s="2">
        <v>9.7282309999999992</v>
      </c>
      <c r="L15396" s="2">
        <v>1.6370560000000001</v>
      </c>
    </row>
    <row r="15397" spans="1:12" x14ac:dyDescent="0.2">
      <c r="A15397" s="2">
        <v>15.79759</v>
      </c>
      <c r="B15397" s="2">
        <v>49.334090000000003</v>
      </c>
      <c r="C15397" s="2">
        <v>23.93928</v>
      </c>
      <c r="D15397" s="2">
        <v>44.181890000000003</v>
      </c>
      <c r="F15397" s="2">
        <v>15.794790000000001</v>
      </c>
      <c r="G15397" s="2">
        <v>21.078959999999999</v>
      </c>
      <c r="H15397" s="2">
        <v>20.768599999999999</v>
      </c>
      <c r="J15397" s="2">
        <v>15.79759</v>
      </c>
      <c r="K15397" s="2">
        <v>9.7469479999999997</v>
      </c>
      <c r="L15397" s="2">
        <v>1.635607</v>
      </c>
    </row>
    <row r="15398" spans="1:12" x14ac:dyDescent="0.2">
      <c r="A15398" s="2">
        <v>15.79829</v>
      </c>
      <c r="B15398" s="2">
        <v>49.272869999999998</v>
      </c>
      <c r="C15398" s="2">
        <v>23.91441</v>
      </c>
      <c r="D15398" s="2">
        <v>44.128830000000001</v>
      </c>
      <c r="F15398" s="2">
        <v>15.795489999999999</v>
      </c>
      <c r="G15398" s="2">
        <v>21.050709999999999</v>
      </c>
      <c r="H15398" s="2">
        <v>20.740449999999999</v>
      </c>
      <c r="J15398" s="2">
        <v>15.79829</v>
      </c>
      <c r="K15398" s="2">
        <v>9.7662390000000006</v>
      </c>
      <c r="L15398" s="2">
        <v>1.6342559999999999</v>
      </c>
    </row>
    <row r="15399" spans="1:12" x14ac:dyDescent="0.2">
      <c r="A15399" s="2">
        <v>15.798999999999999</v>
      </c>
      <c r="B15399" s="2">
        <v>49.211680000000001</v>
      </c>
      <c r="C15399" s="2">
        <v>23.889610000000001</v>
      </c>
      <c r="D15399" s="2">
        <v>44.076250000000002</v>
      </c>
      <c r="F15399" s="2">
        <v>15.796189999999999</v>
      </c>
      <c r="G15399" s="2">
        <v>21.022539999999999</v>
      </c>
      <c r="H15399" s="2">
        <v>20.712039999999998</v>
      </c>
      <c r="J15399" s="2">
        <v>15.798999999999999</v>
      </c>
      <c r="K15399" s="2">
        <v>9.7856059999999996</v>
      </c>
      <c r="L15399" s="2">
        <v>1.6330450000000001</v>
      </c>
    </row>
    <row r="15400" spans="1:12" x14ac:dyDescent="0.2">
      <c r="A15400" s="2">
        <v>15.7997</v>
      </c>
      <c r="B15400" s="2">
        <v>49.150500000000001</v>
      </c>
      <c r="C15400" s="2">
        <v>23.865480000000002</v>
      </c>
      <c r="D15400" s="2">
        <v>44.023609999999998</v>
      </c>
      <c r="F15400" s="2">
        <v>15.796889999999999</v>
      </c>
      <c r="G15400" s="2">
        <v>20.993880000000001</v>
      </c>
      <c r="H15400" s="2">
        <v>20.683579999999999</v>
      </c>
      <c r="J15400" s="2">
        <v>15.7997</v>
      </c>
      <c r="K15400" s="2">
        <v>9.8056870000000007</v>
      </c>
      <c r="L15400" s="2">
        <v>1.631847</v>
      </c>
    </row>
    <row r="15401" spans="1:12" x14ac:dyDescent="0.2">
      <c r="A15401" s="2">
        <v>15.8004</v>
      </c>
      <c r="B15401" s="2">
        <v>49.090229999999998</v>
      </c>
      <c r="C15401" s="2">
        <v>23.841519999999999</v>
      </c>
      <c r="D15401" s="2">
        <v>43.970999999999997</v>
      </c>
      <c r="F15401" s="2">
        <v>15.79759</v>
      </c>
      <c r="G15401" s="2">
        <v>20.965070000000001</v>
      </c>
      <c r="H15401" s="2">
        <v>20.654810000000001</v>
      </c>
      <c r="J15401" s="2">
        <v>15.8004</v>
      </c>
      <c r="K15401" s="2">
        <v>9.8252579999999998</v>
      </c>
      <c r="L15401" s="2">
        <v>1.6304700000000001</v>
      </c>
    </row>
    <row r="15402" spans="1:12" x14ac:dyDescent="0.2">
      <c r="A15402" s="2">
        <v>15.8011</v>
      </c>
      <c r="B15402" s="2">
        <v>49.029339999999998</v>
      </c>
      <c r="C15402" s="2">
        <v>23.81692</v>
      </c>
      <c r="D15402" s="2">
        <v>43.918599999999998</v>
      </c>
      <c r="F15402" s="2">
        <v>15.79829</v>
      </c>
      <c r="G15402" s="2">
        <v>20.93675</v>
      </c>
      <c r="H15402" s="2">
        <v>20.626100000000001</v>
      </c>
      <c r="J15402" s="2">
        <v>15.8011</v>
      </c>
      <c r="K15402" s="2">
        <v>9.844322</v>
      </c>
      <c r="L15402" s="2">
        <v>1.629135</v>
      </c>
    </row>
    <row r="15403" spans="1:12" x14ac:dyDescent="0.2">
      <c r="A15403" s="2">
        <v>15.8018</v>
      </c>
      <c r="B15403" s="2">
        <v>48.968409999999999</v>
      </c>
      <c r="C15403" s="2">
        <v>23.79232</v>
      </c>
      <c r="D15403" s="2">
        <v>43.866019999999999</v>
      </c>
      <c r="F15403" s="2">
        <v>15.798999999999999</v>
      </c>
      <c r="G15403" s="2">
        <v>20.90849</v>
      </c>
      <c r="H15403" s="2">
        <v>20.59779</v>
      </c>
      <c r="J15403" s="2">
        <v>15.8018</v>
      </c>
      <c r="K15403" s="2">
        <v>9.8631039999999999</v>
      </c>
      <c r="L15403" s="2">
        <v>1.627583</v>
      </c>
    </row>
    <row r="15404" spans="1:12" x14ac:dyDescent="0.2">
      <c r="A15404" s="2">
        <v>15.8025</v>
      </c>
      <c r="B15404" s="2">
        <v>48.9084</v>
      </c>
      <c r="C15404" s="2">
        <v>23.76745</v>
      </c>
      <c r="D15404" s="2">
        <v>43.813330000000001</v>
      </c>
      <c r="F15404" s="2">
        <v>15.7997</v>
      </c>
      <c r="G15404" s="2">
        <v>20.880890000000001</v>
      </c>
      <c r="H15404" s="2">
        <v>20.570119999999999</v>
      </c>
      <c r="J15404" s="2">
        <v>15.8025</v>
      </c>
      <c r="K15404" s="2">
        <v>9.8829879999999992</v>
      </c>
      <c r="L15404" s="2">
        <v>1.626123</v>
      </c>
    </row>
    <row r="15405" spans="1:12" x14ac:dyDescent="0.2">
      <c r="A15405" s="2">
        <v>15.8032</v>
      </c>
      <c r="B15405" s="2">
        <v>48.848509999999997</v>
      </c>
      <c r="C15405" s="2">
        <v>23.742270000000001</v>
      </c>
      <c r="D15405" s="2">
        <v>43.760779999999997</v>
      </c>
      <c r="F15405" s="2">
        <v>15.8004</v>
      </c>
      <c r="G15405" s="2">
        <v>20.8535</v>
      </c>
      <c r="H15405" s="2">
        <v>20.54186</v>
      </c>
      <c r="J15405" s="2">
        <v>15.8032</v>
      </c>
      <c r="K15405" s="2">
        <v>9.9028799999999997</v>
      </c>
      <c r="L15405" s="2">
        <v>1.624762</v>
      </c>
    </row>
    <row r="15406" spans="1:12" x14ac:dyDescent="0.2">
      <c r="A15406" s="2">
        <v>15.80391</v>
      </c>
      <c r="B15406" s="2">
        <v>48.788110000000003</v>
      </c>
      <c r="C15406" s="2">
        <v>23.717400000000001</v>
      </c>
      <c r="D15406" s="2">
        <v>43.708419999999997</v>
      </c>
      <c r="F15406" s="2">
        <v>15.8011</v>
      </c>
      <c r="G15406" s="2">
        <v>20.825569999999999</v>
      </c>
      <c r="H15406" s="2">
        <v>20.516380000000002</v>
      </c>
      <c r="J15406" s="2">
        <v>15.80391</v>
      </c>
      <c r="K15406" s="2">
        <v>9.9223549999999996</v>
      </c>
      <c r="L15406" s="2">
        <v>1.6235980000000001</v>
      </c>
    </row>
    <row r="15407" spans="1:12" x14ac:dyDescent="0.2">
      <c r="A15407" s="2">
        <v>15.80461</v>
      </c>
      <c r="B15407" s="2">
        <v>48.727530000000002</v>
      </c>
      <c r="C15407" s="2">
        <v>23.692640000000001</v>
      </c>
      <c r="D15407" s="2">
        <v>43.658799999999999</v>
      </c>
      <c r="F15407" s="2">
        <v>15.8018</v>
      </c>
      <c r="G15407" s="2">
        <v>20.796949999999999</v>
      </c>
      <c r="H15407" s="2">
        <v>20.49127</v>
      </c>
      <c r="J15407" s="2">
        <v>15.80461</v>
      </c>
      <c r="K15407" s="2">
        <v>9.9425159999999995</v>
      </c>
      <c r="L15407" s="2">
        <v>1.6224460000000001</v>
      </c>
    </row>
    <row r="15408" spans="1:12" x14ac:dyDescent="0.2">
      <c r="A15408" s="2">
        <v>15.80531</v>
      </c>
      <c r="B15408" s="2">
        <v>48.667310000000001</v>
      </c>
      <c r="C15408" s="2">
        <v>23.668320000000001</v>
      </c>
      <c r="D15408" s="2">
        <v>43.612050000000004</v>
      </c>
      <c r="F15408" s="2">
        <v>15.8025</v>
      </c>
      <c r="G15408" s="2">
        <v>20.768599999999999</v>
      </c>
      <c r="H15408" s="2">
        <v>20.464770000000001</v>
      </c>
      <c r="J15408" s="2">
        <v>15.80531</v>
      </c>
      <c r="K15408" s="2">
        <v>9.9622720000000005</v>
      </c>
      <c r="L15408" s="2">
        <v>1.6208819999999999</v>
      </c>
    </row>
    <row r="15409" spans="1:12" x14ac:dyDescent="0.2">
      <c r="A15409" s="2">
        <v>15.806010000000001</v>
      </c>
      <c r="B15409" s="2">
        <v>48.606619999999999</v>
      </c>
      <c r="C15409" s="2">
        <v>23.64415</v>
      </c>
      <c r="D15409" s="2">
        <v>43.565600000000003</v>
      </c>
      <c r="F15409" s="2">
        <v>15.8032</v>
      </c>
      <c r="G15409" s="2">
        <v>20.740449999999999</v>
      </c>
      <c r="H15409" s="2">
        <v>20.436689999999999</v>
      </c>
      <c r="J15409" s="2">
        <v>15.806010000000001</v>
      </c>
      <c r="K15409" s="2">
        <v>9.9819010000000006</v>
      </c>
      <c r="L15409" s="2">
        <v>1.61968</v>
      </c>
    </row>
    <row r="15410" spans="1:12" x14ac:dyDescent="0.2">
      <c r="A15410" s="2">
        <v>15.806710000000001</v>
      </c>
      <c r="B15410" s="2">
        <v>48.546250000000001</v>
      </c>
      <c r="C15410" s="2">
        <v>23.621320000000001</v>
      </c>
      <c r="D15410" s="2">
        <v>43.516739999999999</v>
      </c>
      <c r="F15410" s="2">
        <v>15.80391</v>
      </c>
      <c r="G15410" s="2">
        <v>20.712039999999998</v>
      </c>
      <c r="H15410" s="2">
        <v>20.40849</v>
      </c>
      <c r="J15410" s="2">
        <v>15.806710000000001</v>
      </c>
      <c r="K15410" s="2">
        <v>10.00178</v>
      </c>
      <c r="L15410" s="2">
        <v>1.6187499999999999</v>
      </c>
    </row>
    <row r="15411" spans="1:12" x14ac:dyDescent="0.2">
      <c r="A15411" s="2">
        <v>15.807410000000001</v>
      </c>
      <c r="B15411" s="2">
        <v>48.486440000000002</v>
      </c>
      <c r="C15411" s="2">
        <v>23.599419999999999</v>
      </c>
      <c r="D15411" s="2">
        <v>43.465339999999998</v>
      </c>
      <c r="F15411" s="2">
        <v>15.80461</v>
      </c>
      <c r="G15411" s="2">
        <v>20.683579999999999</v>
      </c>
      <c r="H15411" s="2">
        <v>20.380490000000002</v>
      </c>
      <c r="J15411" s="2">
        <v>15.807410000000001</v>
      </c>
      <c r="K15411" s="2">
        <v>10.021520000000001</v>
      </c>
      <c r="L15411" s="2">
        <v>1.6172960000000001</v>
      </c>
    </row>
    <row r="15412" spans="1:12" x14ac:dyDescent="0.2">
      <c r="A15412" s="2">
        <v>15.808109999999999</v>
      </c>
      <c r="B15412" s="2">
        <v>48.426070000000003</v>
      </c>
      <c r="C15412" s="2">
        <v>23.576989999999999</v>
      </c>
      <c r="D15412" s="2">
        <v>43.414099999999998</v>
      </c>
      <c r="F15412" s="2">
        <v>15.80531</v>
      </c>
      <c r="G15412" s="2">
        <v>20.654810000000001</v>
      </c>
      <c r="H15412" s="2">
        <v>20.352720000000001</v>
      </c>
      <c r="J15412" s="2">
        <v>15.808109999999999</v>
      </c>
      <c r="K15412" s="2">
        <v>10.0412</v>
      </c>
      <c r="L15412" s="2">
        <v>1.6159289999999999</v>
      </c>
    </row>
    <row r="15413" spans="1:12" x14ac:dyDescent="0.2">
      <c r="A15413" s="2">
        <v>15.808809999999999</v>
      </c>
      <c r="B15413" s="2">
        <v>48.366219999999998</v>
      </c>
      <c r="C15413" s="2">
        <v>23.553270000000001</v>
      </c>
      <c r="D15413" s="2">
        <v>43.363129999999998</v>
      </c>
      <c r="F15413" s="2">
        <v>15.806010000000001</v>
      </c>
      <c r="G15413" s="2">
        <v>20.626100000000001</v>
      </c>
      <c r="H15413" s="2">
        <v>20.324470000000002</v>
      </c>
      <c r="J15413" s="2">
        <v>15.808809999999999</v>
      </c>
      <c r="K15413" s="2">
        <v>10.061170000000001</v>
      </c>
      <c r="L15413" s="2">
        <v>1.614752</v>
      </c>
    </row>
    <row r="15414" spans="1:12" x14ac:dyDescent="0.2">
      <c r="A15414" s="2">
        <v>15.809519999999999</v>
      </c>
      <c r="B15414" s="2">
        <v>48.3063</v>
      </c>
      <c r="C15414" s="2">
        <v>23.529119999999999</v>
      </c>
      <c r="D15414" s="2">
        <v>43.312179999999998</v>
      </c>
      <c r="F15414" s="2">
        <v>15.806710000000001</v>
      </c>
      <c r="G15414" s="2">
        <v>20.59779</v>
      </c>
      <c r="H15414" s="2">
        <v>20.295770000000001</v>
      </c>
      <c r="J15414" s="2">
        <v>15.809519999999999</v>
      </c>
      <c r="K15414" s="2">
        <v>10.08123</v>
      </c>
      <c r="L15414" s="2">
        <v>1.613791</v>
      </c>
    </row>
    <row r="15415" spans="1:12" x14ac:dyDescent="0.2">
      <c r="A15415" s="2">
        <v>15.810219999999999</v>
      </c>
      <c r="B15415" s="2">
        <v>48.246659999999999</v>
      </c>
      <c r="C15415" s="2">
        <v>23.504989999999999</v>
      </c>
      <c r="D15415" s="2">
        <v>43.260849999999998</v>
      </c>
      <c r="F15415" s="2">
        <v>15.807410000000001</v>
      </c>
      <c r="G15415" s="2">
        <v>20.570119999999999</v>
      </c>
      <c r="H15415" s="2">
        <v>20.26782</v>
      </c>
      <c r="J15415" s="2">
        <v>15.810219999999999</v>
      </c>
      <c r="K15415" s="2">
        <v>10.10127</v>
      </c>
      <c r="L15415" s="2">
        <v>1.6129039999999999</v>
      </c>
    </row>
    <row r="15416" spans="1:12" x14ac:dyDescent="0.2">
      <c r="A15416" s="2">
        <v>15.810919999999999</v>
      </c>
      <c r="B15416" s="2">
        <v>48.186660000000003</v>
      </c>
      <c r="C15416" s="2">
        <v>23.480899999999998</v>
      </c>
      <c r="D15416" s="2">
        <v>43.209449999999997</v>
      </c>
      <c r="F15416" s="2">
        <v>15.808109999999999</v>
      </c>
      <c r="G15416" s="2">
        <v>20.54186</v>
      </c>
      <c r="H15416" s="2">
        <v>20.239830000000001</v>
      </c>
      <c r="J15416" s="2">
        <v>15.810919999999999</v>
      </c>
      <c r="K15416" s="2">
        <v>10.12162</v>
      </c>
      <c r="L15416" s="2">
        <v>1.6121179999999999</v>
      </c>
    </row>
    <row r="15417" spans="1:12" x14ac:dyDescent="0.2">
      <c r="A15417" s="2">
        <v>15.81162</v>
      </c>
      <c r="B15417" s="2">
        <v>48.12679</v>
      </c>
      <c r="C15417" s="2">
        <v>23.456489999999999</v>
      </c>
      <c r="D15417" s="2">
        <v>43.158679999999997</v>
      </c>
      <c r="F15417" s="2">
        <v>15.808809999999999</v>
      </c>
      <c r="G15417" s="2">
        <v>20.516380000000002</v>
      </c>
      <c r="H15417" s="2">
        <v>20.211839999999999</v>
      </c>
      <c r="J15417" s="2">
        <v>15.81162</v>
      </c>
      <c r="K15417" s="2">
        <v>10.14203</v>
      </c>
      <c r="L15417" s="2">
        <v>1.6117250000000001</v>
      </c>
    </row>
    <row r="15418" spans="1:12" x14ac:dyDescent="0.2">
      <c r="A15418" s="2">
        <v>15.81232</v>
      </c>
      <c r="B15418" s="2">
        <v>48.067270000000001</v>
      </c>
      <c r="C15418" s="2">
        <v>23.43216</v>
      </c>
      <c r="D15418" s="2">
        <v>43.108139999999999</v>
      </c>
      <c r="F15418" s="2">
        <v>15.809519999999999</v>
      </c>
      <c r="G15418" s="2">
        <v>20.49127</v>
      </c>
      <c r="H15418" s="2">
        <v>20.184069999999998</v>
      </c>
      <c r="J15418" s="2">
        <v>15.81232</v>
      </c>
      <c r="K15418" s="2">
        <v>10.16272</v>
      </c>
      <c r="L15418" s="2">
        <v>1.611019</v>
      </c>
    </row>
    <row r="15419" spans="1:12" x14ac:dyDescent="0.2">
      <c r="A15419" s="2">
        <v>15.81302</v>
      </c>
      <c r="B15419" s="2">
        <v>48.007820000000002</v>
      </c>
      <c r="C15419" s="2">
        <v>23.40814</v>
      </c>
      <c r="D15419" s="2">
        <v>43.057380000000002</v>
      </c>
      <c r="F15419" s="2">
        <v>15.810219999999999</v>
      </c>
      <c r="G15419" s="2">
        <v>20.464770000000001</v>
      </c>
      <c r="H15419" s="2">
        <v>20.156099999999999</v>
      </c>
      <c r="J15419" s="2">
        <v>15.81302</v>
      </c>
      <c r="K15419" s="2">
        <v>10.182740000000001</v>
      </c>
      <c r="L15419" s="2">
        <v>1.610115</v>
      </c>
    </row>
    <row r="15420" spans="1:12" x14ac:dyDescent="0.2">
      <c r="A15420" s="2">
        <v>15.81372</v>
      </c>
      <c r="B15420" s="2">
        <v>47.9529</v>
      </c>
      <c r="C15420" s="2">
        <v>23.384150000000002</v>
      </c>
      <c r="D15420" s="2">
        <v>43.006959999999999</v>
      </c>
      <c r="F15420" s="2">
        <v>15.810919999999999</v>
      </c>
      <c r="G15420" s="2">
        <v>20.436689999999999</v>
      </c>
      <c r="H15420" s="2">
        <v>20.128039999999999</v>
      </c>
      <c r="J15420" s="2">
        <v>15.81372</v>
      </c>
      <c r="K15420" s="2">
        <v>10.203049999999999</v>
      </c>
      <c r="L15420" s="2">
        <v>1.6092010000000001</v>
      </c>
    </row>
    <row r="15421" spans="1:12" x14ac:dyDescent="0.2">
      <c r="A15421" s="2">
        <v>15.81443</v>
      </c>
      <c r="B15421" s="2">
        <v>47.901220000000002</v>
      </c>
      <c r="C15421" s="2">
        <v>23.360340000000001</v>
      </c>
      <c r="D15421" s="2">
        <v>42.956809999999997</v>
      </c>
      <c r="F15421" s="2">
        <v>15.81162</v>
      </c>
      <c r="G15421" s="2">
        <v>20.40849</v>
      </c>
      <c r="H15421" s="2">
        <v>20.09995</v>
      </c>
      <c r="J15421" s="2">
        <v>15.81443</v>
      </c>
      <c r="K15421" s="2">
        <v>10.2234</v>
      </c>
      <c r="L15421" s="2">
        <v>1.6083160000000001</v>
      </c>
    </row>
    <row r="15422" spans="1:12" x14ac:dyDescent="0.2">
      <c r="A15422" s="2">
        <v>15.81513</v>
      </c>
      <c r="B15422" s="2">
        <v>47.848619999999997</v>
      </c>
      <c r="C15422" s="2">
        <v>23.337129999999998</v>
      </c>
      <c r="D15422" s="2">
        <v>42.906619999999997</v>
      </c>
      <c r="F15422" s="2">
        <v>15.81232</v>
      </c>
      <c r="G15422" s="2">
        <v>20.380490000000002</v>
      </c>
      <c r="H15422" s="2">
        <v>20.072009999999999</v>
      </c>
      <c r="J15422" s="2">
        <v>15.81513</v>
      </c>
      <c r="K15422" s="2">
        <v>10.24356</v>
      </c>
      <c r="L15422" s="2">
        <v>1.60745</v>
      </c>
    </row>
    <row r="15423" spans="1:12" x14ac:dyDescent="0.2">
      <c r="A15423" s="2">
        <v>15.81583</v>
      </c>
      <c r="B15423" s="2">
        <v>47.792160000000003</v>
      </c>
      <c r="C15423" s="2">
        <v>23.313800000000001</v>
      </c>
      <c r="D15423" s="2">
        <v>42.856209999999997</v>
      </c>
      <c r="F15423" s="2">
        <v>15.81302</v>
      </c>
      <c r="G15423" s="2">
        <v>20.352720000000001</v>
      </c>
      <c r="H15423" s="2">
        <v>20.044170000000001</v>
      </c>
      <c r="J15423" s="2">
        <v>15.81583</v>
      </c>
      <c r="K15423" s="2">
        <v>10.263870000000001</v>
      </c>
      <c r="L15423" s="2">
        <v>1.6065100000000001</v>
      </c>
    </row>
    <row r="15424" spans="1:12" x14ac:dyDescent="0.2">
      <c r="A15424" s="2">
        <v>15.81653</v>
      </c>
      <c r="B15424" s="2">
        <v>47.733289999999997</v>
      </c>
      <c r="C15424" s="2">
        <v>23.290410000000001</v>
      </c>
      <c r="D15424" s="2">
        <v>42.805259999999997</v>
      </c>
      <c r="F15424" s="2">
        <v>15.81372</v>
      </c>
      <c r="G15424" s="2">
        <v>20.324470000000002</v>
      </c>
      <c r="H15424" s="2">
        <v>20.016269999999999</v>
      </c>
      <c r="J15424" s="2">
        <v>15.81653</v>
      </c>
      <c r="K15424" s="2">
        <v>10.28378</v>
      </c>
      <c r="L15424" s="2">
        <v>1.6055980000000001</v>
      </c>
    </row>
    <row r="15425" spans="1:12" x14ac:dyDescent="0.2">
      <c r="A15425" s="2">
        <v>15.81723</v>
      </c>
      <c r="B15425" s="2">
        <v>47.674140000000001</v>
      </c>
      <c r="C15425" s="2">
        <v>23.267309999999998</v>
      </c>
      <c r="D15425" s="2">
        <v>42.754289999999997</v>
      </c>
      <c r="F15425" s="2">
        <v>15.81443</v>
      </c>
      <c r="G15425" s="2">
        <v>20.295770000000001</v>
      </c>
      <c r="H15425" s="2">
        <v>19.988420000000001</v>
      </c>
      <c r="J15425" s="2">
        <v>15.81723</v>
      </c>
      <c r="K15425" s="2">
        <v>10.30409</v>
      </c>
      <c r="L15425" s="2">
        <v>1.6048279999999999</v>
      </c>
    </row>
    <row r="15426" spans="1:12" x14ac:dyDescent="0.2">
      <c r="A15426" s="2">
        <v>15.81793</v>
      </c>
      <c r="B15426" s="2">
        <v>47.61459</v>
      </c>
      <c r="C15426" s="2">
        <v>23.24371</v>
      </c>
      <c r="D15426" s="2">
        <v>42.704329999999999</v>
      </c>
      <c r="F15426" s="2">
        <v>15.81513</v>
      </c>
      <c r="G15426" s="2">
        <v>20.26782</v>
      </c>
      <c r="H15426" s="2">
        <v>19.960550000000001</v>
      </c>
      <c r="J15426" s="2">
        <v>15.81793</v>
      </c>
      <c r="K15426" s="2">
        <v>10.323930000000001</v>
      </c>
      <c r="L15426" s="2">
        <v>1.6043149999999999</v>
      </c>
    </row>
    <row r="15427" spans="1:12" x14ac:dyDescent="0.2">
      <c r="A15427" s="2">
        <v>15.818630000000001</v>
      </c>
      <c r="B15427" s="2">
        <v>47.555100000000003</v>
      </c>
      <c r="C15427" s="2">
        <v>23.220279999999999</v>
      </c>
      <c r="D15427" s="2">
        <v>42.653979999999997</v>
      </c>
      <c r="F15427" s="2">
        <v>15.81583</v>
      </c>
      <c r="G15427" s="2">
        <v>20.239830000000001</v>
      </c>
      <c r="H15427" s="2">
        <v>19.932369999999999</v>
      </c>
      <c r="J15427" s="2">
        <v>15.818630000000001</v>
      </c>
      <c r="K15427" s="2">
        <v>10.34403</v>
      </c>
      <c r="L15427" s="2">
        <v>1.603165</v>
      </c>
    </row>
    <row r="15428" spans="1:12" x14ac:dyDescent="0.2">
      <c r="A15428" s="2">
        <v>15.81934</v>
      </c>
      <c r="B15428" s="2">
        <v>47.49586</v>
      </c>
      <c r="C15428" s="2">
        <v>23.19689</v>
      </c>
      <c r="D15428" s="2">
        <v>42.603000000000002</v>
      </c>
      <c r="F15428" s="2">
        <v>15.81653</v>
      </c>
      <c r="G15428" s="2">
        <v>20.211839999999999</v>
      </c>
      <c r="H15428" s="2">
        <v>19.90382</v>
      </c>
      <c r="J15428" s="2">
        <v>15.81934</v>
      </c>
      <c r="K15428" s="2">
        <v>10.364000000000001</v>
      </c>
      <c r="L15428" s="2">
        <v>1.602417</v>
      </c>
    </row>
    <row r="15429" spans="1:12" x14ac:dyDescent="0.2">
      <c r="A15429" s="2">
        <v>15.820040000000001</v>
      </c>
      <c r="B15429" s="2">
        <v>47.43656</v>
      </c>
      <c r="C15429" s="2">
        <v>23.173349999999999</v>
      </c>
      <c r="D15429" s="2">
        <v>42.552039999999998</v>
      </c>
      <c r="F15429" s="2">
        <v>15.81723</v>
      </c>
      <c r="G15429" s="2">
        <v>20.184069999999998</v>
      </c>
      <c r="H15429" s="2">
        <v>19.87602</v>
      </c>
      <c r="J15429" s="2">
        <v>15.820040000000001</v>
      </c>
      <c r="K15429" s="2">
        <v>10.384639999999999</v>
      </c>
      <c r="L15429" s="2">
        <v>1.6014999999999999</v>
      </c>
    </row>
    <row r="15430" spans="1:12" x14ac:dyDescent="0.2">
      <c r="A15430" s="2">
        <v>15.820740000000001</v>
      </c>
      <c r="B15430" s="2">
        <v>47.377299999999998</v>
      </c>
      <c r="C15430" s="2">
        <v>23.149719999999999</v>
      </c>
      <c r="D15430" s="2">
        <v>42.500970000000002</v>
      </c>
      <c r="F15430" s="2">
        <v>15.81793</v>
      </c>
      <c r="G15430" s="2">
        <v>20.156099999999999</v>
      </c>
      <c r="H15430" s="2">
        <v>19.84806</v>
      </c>
      <c r="J15430" s="2">
        <v>15.820740000000001</v>
      </c>
      <c r="K15430" s="2">
        <v>10.40489</v>
      </c>
      <c r="L15430" s="2">
        <v>1.6004050000000001</v>
      </c>
    </row>
    <row r="15431" spans="1:12" x14ac:dyDescent="0.2">
      <c r="A15431" s="2">
        <v>15.821440000000001</v>
      </c>
      <c r="B15431" s="2">
        <v>47.318330000000003</v>
      </c>
      <c r="C15431" s="2">
        <v>23.126339999999999</v>
      </c>
      <c r="D15431" s="2">
        <v>42.450409999999998</v>
      </c>
      <c r="F15431" s="2">
        <v>15.818630000000001</v>
      </c>
      <c r="G15431" s="2">
        <v>20.128039999999999</v>
      </c>
      <c r="H15431" s="2">
        <v>19.819579999999998</v>
      </c>
      <c r="J15431" s="2">
        <v>15.821440000000001</v>
      </c>
      <c r="K15431" s="2">
        <v>10.425240000000001</v>
      </c>
      <c r="L15431" s="2">
        <v>1.599297</v>
      </c>
    </row>
    <row r="15432" spans="1:12" x14ac:dyDescent="0.2">
      <c r="A15432" s="2">
        <v>15.822139999999999</v>
      </c>
      <c r="B15432" s="2">
        <v>47.259709999999998</v>
      </c>
      <c r="C15432" s="2">
        <v>23.102959999999999</v>
      </c>
      <c r="D15432" s="2">
        <v>42.39922</v>
      </c>
      <c r="F15432" s="2">
        <v>15.81934</v>
      </c>
      <c r="G15432" s="2">
        <v>20.09995</v>
      </c>
      <c r="H15432" s="2">
        <v>19.791149999999998</v>
      </c>
      <c r="J15432" s="2">
        <v>15.822139999999999</v>
      </c>
      <c r="K15432" s="2">
        <v>10.44556</v>
      </c>
      <c r="L15432" s="2">
        <v>1.598303</v>
      </c>
    </row>
    <row r="15433" spans="1:12" x14ac:dyDescent="0.2">
      <c r="A15433" s="2">
        <v>15.822839999999999</v>
      </c>
      <c r="B15433" s="2">
        <v>47.20102</v>
      </c>
      <c r="C15433" s="2">
        <v>23.080100000000002</v>
      </c>
      <c r="D15433" s="2">
        <v>42.347369999999998</v>
      </c>
      <c r="F15433" s="2">
        <v>15.820040000000001</v>
      </c>
      <c r="G15433" s="2">
        <v>20.072009999999999</v>
      </c>
      <c r="H15433" s="2">
        <v>19.7623</v>
      </c>
      <c r="J15433" s="2">
        <v>15.822839999999999</v>
      </c>
      <c r="K15433" s="2">
        <v>10.46612</v>
      </c>
      <c r="L15433" s="2">
        <v>1.5975490000000001</v>
      </c>
    </row>
    <row r="15434" spans="1:12" x14ac:dyDescent="0.2">
      <c r="A15434" s="2">
        <v>15.823539999999999</v>
      </c>
      <c r="B15434" s="2">
        <v>47.142270000000003</v>
      </c>
      <c r="C15434" s="2">
        <v>23.05687</v>
      </c>
      <c r="D15434" s="2">
        <v>42.296300000000002</v>
      </c>
      <c r="F15434" s="2">
        <v>15.820740000000001</v>
      </c>
      <c r="G15434" s="2">
        <v>20.044170000000001</v>
      </c>
      <c r="H15434" s="2">
        <v>19.73396</v>
      </c>
      <c r="J15434" s="2">
        <v>15.823539999999999</v>
      </c>
      <c r="K15434" s="2">
        <v>10.486560000000001</v>
      </c>
      <c r="L15434" s="2">
        <v>1.5967640000000001</v>
      </c>
    </row>
    <row r="15435" spans="1:12" x14ac:dyDescent="0.2">
      <c r="A15435" s="2">
        <v>15.82424</v>
      </c>
      <c r="B15435" s="2">
        <v>47.08426</v>
      </c>
      <c r="C15435" s="2">
        <v>23.03293</v>
      </c>
      <c r="D15435" s="2">
        <v>42.245559999999998</v>
      </c>
      <c r="F15435" s="2">
        <v>15.821440000000001</v>
      </c>
      <c r="G15435" s="2">
        <v>20.016269999999999</v>
      </c>
      <c r="H15435" s="2">
        <v>19.70532</v>
      </c>
      <c r="J15435" s="2">
        <v>15.82424</v>
      </c>
      <c r="K15435" s="2">
        <v>10.50699</v>
      </c>
      <c r="L15435" s="2">
        <v>1.5957870000000001</v>
      </c>
    </row>
    <row r="15436" spans="1:12" x14ac:dyDescent="0.2">
      <c r="A15436" s="2">
        <v>15.824949999999999</v>
      </c>
      <c r="B15436" s="2">
        <v>47.026600000000002</v>
      </c>
      <c r="C15436" s="2">
        <v>23.008559999999999</v>
      </c>
      <c r="D15436" s="2">
        <v>42.194459999999999</v>
      </c>
      <c r="F15436" s="2">
        <v>15.822139999999999</v>
      </c>
      <c r="G15436" s="2">
        <v>19.988420000000001</v>
      </c>
      <c r="H15436" s="2">
        <v>19.677209999999999</v>
      </c>
      <c r="J15436" s="2">
        <v>15.824949999999999</v>
      </c>
      <c r="K15436" s="2">
        <v>10.5275</v>
      </c>
      <c r="L15436" s="2">
        <v>1.594913</v>
      </c>
    </row>
    <row r="15437" spans="1:12" x14ac:dyDescent="0.2">
      <c r="A15437" s="2">
        <v>15.82565</v>
      </c>
      <c r="B15437" s="2">
        <v>46.968710000000002</v>
      </c>
      <c r="C15437" s="2">
        <v>22.98481</v>
      </c>
      <c r="D15437" s="2">
        <v>42.143270000000001</v>
      </c>
      <c r="F15437" s="2">
        <v>15.822839999999999</v>
      </c>
      <c r="G15437" s="2">
        <v>19.960550000000001</v>
      </c>
      <c r="H15437" s="2">
        <v>19.6495</v>
      </c>
      <c r="J15437" s="2">
        <v>15.82565</v>
      </c>
      <c r="K15437" s="2">
        <v>10.54805</v>
      </c>
      <c r="L15437" s="2">
        <v>1.594128</v>
      </c>
    </row>
    <row r="15438" spans="1:12" x14ac:dyDescent="0.2">
      <c r="A15438" s="2">
        <v>15.82635</v>
      </c>
      <c r="B15438" s="2">
        <v>46.911799999999999</v>
      </c>
      <c r="C15438" s="2">
        <v>22.96152</v>
      </c>
      <c r="D15438" s="2">
        <v>42.091999999999999</v>
      </c>
      <c r="F15438" s="2">
        <v>15.823539999999999</v>
      </c>
      <c r="G15438" s="2">
        <v>19.932369999999999</v>
      </c>
      <c r="H15438" s="2">
        <v>19.62135</v>
      </c>
      <c r="J15438" s="2">
        <v>15.82635</v>
      </c>
      <c r="K15438" s="2">
        <v>10.568199999999999</v>
      </c>
      <c r="L15438" s="2">
        <v>1.5930820000000001</v>
      </c>
    </row>
    <row r="15439" spans="1:12" x14ac:dyDescent="0.2">
      <c r="A15439" s="2">
        <v>15.82705</v>
      </c>
      <c r="B15439" s="2">
        <v>46.854050000000001</v>
      </c>
      <c r="C15439" s="2">
        <v>22.938389999999998</v>
      </c>
      <c r="D15439" s="2">
        <v>42.041020000000003</v>
      </c>
      <c r="F15439" s="2">
        <v>15.82424</v>
      </c>
      <c r="G15439" s="2">
        <v>19.90382</v>
      </c>
      <c r="H15439" s="2">
        <v>19.593620000000001</v>
      </c>
      <c r="J15439" s="2">
        <v>15.82705</v>
      </c>
      <c r="K15439" s="2">
        <v>10.588369999999999</v>
      </c>
      <c r="L15439" s="2">
        <v>1.5920810000000001</v>
      </c>
    </row>
    <row r="15440" spans="1:12" x14ac:dyDescent="0.2">
      <c r="A15440" s="2">
        <v>15.82775</v>
      </c>
      <c r="B15440" s="2">
        <v>46.796460000000003</v>
      </c>
      <c r="C15440" s="2">
        <v>22.91526</v>
      </c>
      <c r="D15440" s="2">
        <v>41.990470000000002</v>
      </c>
      <c r="F15440" s="2">
        <v>15.824949999999999</v>
      </c>
      <c r="G15440" s="2">
        <v>19.87602</v>
      </c>
      <c r="H15440" s="2">
        <v>19.564699999999998</v>
      </c>
      <c r="J15440" s="2">
        <v>15.82775</v>
      </c>
      <c r="K15440" s="2">
        <v>10.609489999999999</v>
      </c>
      <c r="L15440" s="2">
        <v>1.5906960000000001</v>
      </c>
    </row>
    <row r="15441" spans="1:12" x14ac:dyDescent="0.2">
      <c r="A15441" s="2">
        <v>15.82845</v>
      </c>
      <c r="B15441" s="2">
        <v>46.738950000000003</v>
      </c>
      <c r="C15441" s="2">
        <v>22.891670000000001</v>
      </c>
      <c r="D15441" s="2">
        <v>41.93985</v>
      </c>
      <c r="F15441" s="2">
        <v>15.82565</v>
      </c>
      <c r="G15441" s="2">
        <v>19.84806</v>
      </c>
      <c r="H15441" s="2">
        <v>19.535869999999999</v>
      </c>
      <c r="J15441" s="2">
        <v>15.82845</v>
      </c>
      <c r="K15441" s="2">
        <v>10.630269999999999</v>
      </c>
      <c r="L15441" s="2">
        <v>1.589899</v>
      </c>
    </row>
    <row r="15442" spans="1:12" x14ac:dyDescent="0.2">
      <c r="A15442" s="2">
        <v>15.82915</v>
      </c>
      <c r="B15442" s="2">
        <v>46.682139999999997</v>
      </c>
      <c r="C15442" s="2">
        <v>22.867830000000001</v>
      </c>
      <c r="D15442" s="2">
        <v>41.890050000000002</v>
      </c>
      <c r="F15442" s="2">
        <v>15.82635</v>
      </c>
      <c r="G15442" s="2">
        <v>19.819579999999998</v>
      </c>
      <c r="H15442" s="2">
        <v>19.50713</v>
      </c>
      <c r="J15442" s="2">
        <v>15.82915</v>
      </c>
      <c r="K15442" s="2">
        <v>10.650919999999999</v>
      </c>
      <c r="L15442" s="2">
        <v>1.5895140000000001</v>
      </c>
    </row>
    <row r="15443" spans="1:12" x14ac:dyDescent="0.2">
      <c r="A15443" s="2">
        <v>15.82986</v>
      </c>
      <c r="B15443" s="2">
        <v>46.625450000000001</v>
      </c>
      <c r="C15443" s="2">
        <v>22.84459</v>
      </c>
      <c r="D15443" s="2">
        <v>41.839480000000002</v>
      </c>
      <c r="F15443" s="2">
        <v>15.82705</v>
      </c>
      <c r="G15443" s="2">
        <v>19.791149999999998</v>
      </c>
      <c r="H15443" s="2">
        <v>19.478390000000001</v>
      </c>
      <c r="J15443" s="2">
        <v>15.82986</v>
      </c>
      <c r="K15443" s="2">
        <v>10.67155</v>
      </c>
      <c r="L15443" s="2">
        <v>1.588856</v>
      </c>
    </row>
    <row r="15444" spans="1:12" x14ac:dyDescent="0.2">
      <c r="A15444" s="2">
        <v>15.83056</v>
      </c>
      <c r="B15444" s="2">
        <v>46.568339999999999</v>
      </c>
      <c r="C15444" s="2">
        <v>22.822289999999999</v>
      </c>
      <c r="D15444" s="2">
        <v>41.789369999999998</v>
      </c>
      <c r="F15444" s="2">
        <v>15.82775</v>
      </c>
      <c r="G15444" s="2">
        <v>19.7623</v>
      </c>
      <c r="H15444" s="2">
        <v>19.449860000000001</v>
      </c>
      <c r="J15444" s="2">
        <v>15.83056</v>
      </c>
      <c r="K15444" s="2">
        <v>10.69281</v>
      </c>
      <c r="L15444" s="2">
        <v>1.5878639999999999</v>
      </c>
    </row>
    <row r="15445" spans="1:12" x14ac:dyDescent="0.2">
      <c r="A15445" s="2">
        <v>15.83126</v>
      </c>
      <c r="B15445" s="2">
        <v>46.510570000000001</v>
      </c>
      <c r="C15445" s="2">
        <v>22.798940000000002</v>
      </c>
      <c r="D15445" s="2">
        <v>41.738729999999997</v>
      </c>
      <c r="F15445" s="2">
        <v>15.82845</v>
      </c>
      <c r="G15445" s="2">
        <v>19.73396</v>
      </c>
      <c r="H15445" s="2">
        <v>19.421389999999999</v>
      </c>
      <c r="J15445" s="2">
        <v>15.83126</v>
      </c>
      <c r="K15445" s="2">
        <v>10.713760000000001</v>
      </c>
      <c r="L15445" s="2">
        <v>1.587299</v>
      </c>
    </row>
    <row r="15446" spans="1:12" x14ac:dyDescent="0.2">
      <c r="A15446" s="2">
        <v>15.83196</v>
      </c>
      <c r="B15446" s="2">
        <v>46.45346</v>
      </c>
      <c r="C15446" s="2">
        <v>22.775829999999999</v>
      </c>
      <c r="D15446" s="2">
        <v>41.688360000000003</v>
      </c>
      <c r="F15446" s="2">
        <v>15.82915</v>
      </c>
      <c r="G15446" s="2">
        <v>19.70532</v>
      </c>
      <c r="H15446" s="2">
        <v>19.393080000000001</v>
      </c>
      <c r="J15446" s="2">
        <v>15.83196</v>
      </c>
      <c r="K15446" s="2">
        <v>10.734669999999999</v>
      </c>
      <c r="L15446" s="2">
        <v>1.5870230000000001</v>
      </c>
    </row>
    <row r="15447" spans="1:12" x14ac:dyDescent="0.2">
      <c r="A15447" s="2">
        <v>15.832660000000001</v>
      </c>
      <c r="B15447" s="2">
        <v>46.397239999999996</v>
      </c>
      <c r="C15447" s="2">
        <v>22.752970000000001</v>
      </c>
      <c r="D15447" s="2">
        <v>41.638739999999999</v>
      </c>
      <c r="F15447" s="2">
        <v>15.82986</v>
      </c>
      <c r="G15447" s="2">
        <v>19.677209999999999</v>
      </c>
      <c r="H15447" s="2">
        <v>19.36506</v>
      </c>
      <c r="J15447" s="2">
        <v>15.832660000000001</v>
      </c>
      <c r="K15447" s="2">
        <v>10.75568</v>
      </c>
      <c r="L15447" s="2">
        <v>1.586174</v>
      </c>
    </row>
    <row r="15448" spans="1:12" x14ac:dyDescent="0.2">
      <c r="A15448" s="2">
        <v>15.833360000000001</v>
      </c>
      <c r="B15448" s="2">
        <v>46.340560000000004</v>
      </c>
      <c r="C15448" s="2">
        <v>22.730309999999999</v>
      </c>
      <c r="D15448" s="2">
        <v>41.588749999999997</v>
      </c>
      <c r="F15448" s="2">
        <v>15.83056</v>
      </c>
      <c r="G15448" s="2">
        <v>19.6495</v>
      </c>
      <c r="H15448" s="2">
        <v>19.337309999999999</v>
      </c>
      <c r="J15448" s="2">
        <v>15.833360000000001</v>
      </c>
      <c r="K15448" s="2">
        <v>10.776619999999999</v>
      </c>
      <c r="L15448" s="2">
        <v>1.5851139999999999</v>
      </c>
    </row>
    <row r="15449" spans="1:12" x14ac:dyDescent="0.2">
      <c r="A15449" s="2">
        <v>15.834059999999999</v>
      </c>
      <c r="B15449" s="2">
        <v>46.284140000000001</v>
      </c>
      <c r="C15449" s="2">
        <v>22.706969999999998</v>
      </c>
      <c r="D15449" s="2">
        <v>41.539630000000002</v>
      </c>
      <c r="F15449" s="2">
        <v>15.83126</v>
      </c>
      <c r="G15449" s="2">
        <v>19.62135</v>
      </c>
      <c r="H15449" s="2">
        <v>19.309149999999999</v>
      </c>
      <c r="J15449" s="2">
        <v>15.834059999999999</v>
      </c>
      <c r="K15449" s="2">
        <v>10.79739</v>
      </c>
      <c r="L15449" s="2">
        <v>1.5842780000000001</v>
      </c>
    </row>
    <row r="15450" spans="1:12" x14ac:dyDescent="0.2">
      <c r="A15450" s="2">
        <v>15.834770000000001</v>
      </c>
      <c r="B15450" s="2">
        <v>46.227049999999998</v>
      </c>
      <c r="C15450" s="2">
        <v>22.684190000000001</v>
      </c>
      <c r="D15450" s="2">
        <v>41.490569999999998</v>
      </c>
      <c r="F15450" s="2">
        <v>15.83196</v>
      </c>
      <c r="G15450" s="2">
        <v>19.593620000000001</v>
      </c>
      <c r="H15450" s="2">
        <v>19.281169999999999</v>
      </c>
      <c r="J15450" s="2">
        <v>15.834770000000001</v>
      </c>
      <c r="K15450" s="2">
        <v>10.817959999999999</v>
      </c>
      <c r="L15450" s="2">
        <v>1.5831850000000001</v>
      </c>
    </row>
    <row r="15451" spans="1:12" x14ac:dyDescent="0.2">
      <c r="A15451" s="2">
        <v>15.835470000000001</v>
      </c>
      <c r="B15451" s="2">
        <v>46.169840000000001</v>
      </c>
      <c r="C15451" s="2">
        <v>22.66114</v>
      </c>
      <c r="D15451" s="2">
        <v>41.440719999999999</v>
      </c>
      <c r="F15451" s="2">
        <v>15.832660000000001</v>
      </c>
      <c r="G15451" s="2">
        <v>19.564699999999998</v>
      </c>
      <c r="H15451" s="2">
        <v>19.253309999999999</v>
      </c>
      <c r="J15451" s="2">
        <v>15.835470000000001</v>
      </c>
      <c r="K15451" s="2">
        <v>10.83882</v>
      </c>
      <c r="L15451" s="2">
        <v>1.582371</v>
      </c>
    </row>
    <row r="15452" spans="1:12" x14ac:dyDescent="0.2">
      <c r="A15452" s="2">
        <v>15.836169999999999</v>
      </c>
      <c r="B15452" s="2">
        <v>46.113050000000001</v>
      </c>
      <c r="C15452" s="2">
        <v>22.638500000000001</v>
      </c>
      <c r="D15452" s="2">
        <v>41.391069999999999</v>
      </c>
      <c r="F15452" s="2">
        <v>15.833360000000001</v>
      </c>
      <c r="G15452" s="2">
        <v>19.535869999999999</v>
      </c>
      <c r="H15452" s="2">
        <v>19.224879999999999</v>
      </c>
      <c r="J15452" s="2">
        <v>15.836169999999999</v>
      </c>
      <c r="K15452" s="2">
        <v>10.859830000000001</v>
      </c>
      <c r="L15452" s="2">
        <v>1.5814950000000001</v>
      </c>
    </row>
    <row r="15453" spans="1:12" x14ac:dyDescent="0.2">
      <c r="A15453" s="2">
        <v>15.836869999999999</v>
      </c>
      <c r="B15453" s="2">
        <v>46.055979999999998</v>
      </c>
      <c r="C15453" s="2">
        <v>22.61572</v>
      </c>
      <c r="D15453" s="2">
        <v>41.341569999999997</v>
      </c>
      <c r="F15453" s="2">
        <v>15.834059999999999</v>
      </c>
      <c r="G15453" s="2">
        <v>19.50713</v>
      </c>
      <c r="H15453" s="2">
        <v>19.196560000000002</v>
      </c>
      <c r="J15453" s="2">
        <v>15.836869999999999</v>
      </c>
      <c r="K15453" s="2">
        <v>10.88096</v>
      </c>
      <c r="L15453" s="2">
        <v>1.5807629999999999</v>
      </c>
    </row>
    <row r="15454" spans="1:12" x14ac:dyDescent="0.2">
      <c r="A15454" s="2">
        <v>15.837569999999999</v>
      </c>
      <c r="B15454" s="2">
        <v>45.99783</v>
      </c>
      <c r="C15454" s="2">
        <v>22.592659999999999</v>
      </c>
      <c r="D15454" s="2">
        <v>41.291980000000002</v>
      </c>
      <c r="F15454" s="2">
        <v>15.834770000000001</v>
      </c>
      <c r="G15454" s="2">
        <v>19.478390000000001</v>
      </c>
      <c r="H15454" s="2">
        <v>19.16863</v>
      </c>
      <c r="J15454" s="2">
        <v>15.837569999999999</v>
      </c>
      <c r="K15454" s="2">
        <v>10.9015</v>
      </c>
      <c r="L15454" s="2">
        <v>1.5800799999999999</v>
      </c>
    </row>
    <row r="15455" spans="1:12" x14ac:dyDescent="0.2">
      <c r="A15455" s="2">
        <v>15.83827</v>
      </c>
      <c r="B15455" s="2">
        <v>45.940190000000001</v>
      </c>
      <c r="C15455" s="2">
        <v>22.5703</v>
      </c>
      <c r="D15455" s="2">
        <v>41.243110000000001</v>
      </c>
      <c r="F15455" s="2">
        <v>15.835470000000001</v>
      </c>
      <c r="G15455" s="2">
        <v>19.449860000000001</v>
      </c>
      <c r="H15455" s="2">
        <v>19.140940000000001</v>
      </c>
      <c r="J15455" s="2">
        <v>15.83827</v>
      </c>
      <c r="K15455" s="2">
        <v>10.922330000000001</v>
      </c>
      <c r="L15455" s="2">
        <v>1.5798129999999999</v>
      </c>
    </row>
    <row r="15456" spans="1:12" x14ac:dyDescent="0.2">
      <c r="A15456" s="2">
        <v>15.83897</v>
      </c>
      <c r="B15456" s="2">
        <v>45.883189999999999</v>
      </c>
      <c r="C15456" s="2">
        <v>22.547619999999998</v>
      </c>
      <c r="D15456" s="2">
        <v>41.193420000000003</v>
      </c>
      <c r="F15456" s="2">
        <v>15.836169999999999</v>
      </c>
      <c r="G15456" s="2">
        <v>19.421389999999999</v>
      </c>
      <c r="H15456" s="2">
        <v>19.112349999999999</v>
      </c>
      <c r="J15456" s="2">
        <v>15.83897</v>
      </c>
      <c r="K15456" s="2">
        <v>10.94354</v>
      </c>
      <c r="L15456" s="2">
        <v>1.5787960000000001</v>
      </c>
    </row>
    <row r="15457" spans="1:12" x14ac:dyDescent="0.2">
      <c r="A15457" s="2">
        <v>15.83968</v>
      </c>
      <c r="B15457" s="2">
        <v>45.826309999999999</v>
      </c>
      <c r="C15457" s="2">
        <v>22.525639999999999</v>
      </c>
      <c r="D15457" s="2">
        <v>41.143940000000001</v>
      </c>
      <c r="F15457" s="2">
        <v>15.836869999999999</v>
      </c>
      <c r="G15457" s="2">
        <v>19.393080000000001</v>
      </c>
      <c r="H15457" s="2">
        <v>19.083919999999999</v>
      </c>
      <c r="J15457" s="2">
        <v>15.83968</v>
      </c>
      <c r="K15457" s="2">
        <v>10.96449</v>
      </c>
      <c r="L15457" s="2">
        <v>1.577971</v>
      </c>
    </row>
    <row r="15458" spans="1:12" x14ac:dyDescent="0.2">
      <c r="A15458" s="2">
        <v>15.84038</v>
      </c>
      <c r="B15458" s="2">
        <v>45.769170000000003</v>
      </c>
      <c r="C15458" s="2">
        <v>22.503119999999999</v>
      </c>
      <c r="D15458" s="2">
        <v>41.095039999999997</v>
      </c>
      <c r="F15458" s="2">
        <v>15.837569999999999</v>
      </c>
      <c r="G15458" s="2">
        <v>19.36506</v>
      </c>
      <c r="H15458" s="2">
        <v>19.055980000000002</v>
      </c>
      <c r="J15458" s="2">
        <v>15.84038</v>
      </c>
      <c r="K15458" s="2">
        <v>10.985709999999999</v>
      </c>
      <c r="L15458" s="2">
        <v>1.5771999999999999</v>
      </c>
    </row>
    <row r="15459" spans="1:12" x14ac:dyDescent="0.2">
      <c r="A15459" s="2">
        <v>15.84108</v>
      </c>
      <c r="B15459" s="2">
        <v>45.712229999999998</v>
      </c>
      <c r="C15459" s="2">
        <v>22.480789999999999</v>
      </c>
      <c r="D15459" s="2">
        <v>41.04569</v>
      </c>
      <c r="F15459" s="2">
        <v>15.83827</v>
      </c>
      <c r="G15459" s="2">
        <v>19.337309999999999</v>
      </c>
      <c r="H15459" s="2">
        <v>19.028179999999999</v>
      </c>
      <c r="J15459" s="2">
        <v>15.84108</v>
      </c>
      <c r="K15459" s="2">
        <v>11.00719</v>
      </c>
      <c r="L15459" s="2">
        <v>1.5763</v>
      </c>
    </row>
    <row r="15460" spans="1:12" x14ac:dyDescent="0.2">
      <c r="A15460" s="2">
        <v>15.84178</v>
      </c>
      <c r="B15460" s="2">
        <v>45.655880000000003</v>
      </c>
      <c r="C15460" s="2">
        <v>22.45881</v>
      </c>
      <c r="D15460" s="2">
        <v>40.996479999999998</v>
      </c>
      <c r="F15460" s="2">
        <v>15.83897</v>
      </c>
      <c r="G15460" s="2">
        <v>19.309149999999999</v>
      </c>
      <c r="H15460" s="2">
        <v>19.000309999999999</v>
      </c>
      <c r="J15460" s="2">
        <v>15.84178</v>
      </c>
      <c r="K15460" s="2">
        <v>11.028269999999999</v>
      </c>
      <c r="L15460" s="2">
        <v>1.5757730000000001</v>
      </c>
    </row>
    <row r="15461" spans="1:12" x14ac:dyDescent="0.2">
      <c r="A15461" s="2">
        <v>15.84248</v>
      </c>
      <c r="B15461" s="2">
        <v>45.599069999999998</v>
      </c>
      <c r="C15461" s="2">
        <v>22.436309999999999</v>
      </c>
      <c r="D15461" s="2">
        <v>40.947290000000002</v>
      </c>
      <c r="F15461" s="2">
        <v>15.83968</v>
      </c>
      <c r="G15461" s="2">
        <v>19.281169999999999</v>
      </c>
      <c r="H15461" s="2">
        <v>18.97193</v>
      </c>
      <c r="J15461" s="2">
        <v>15.84248</v>
      </c>
      <c r="K15461" s="2">
        <v>11.0501</v>
      </c>
      <c r="L15461" s="2">
        <v>1.575367</v>
      </c>
    </row>
    <row r="15462" spans="1:12" x14ac:dyDescent="0.2">
      <c r="A15462" s="2">
        <v>15.84318</v>
      </c>
      <c r="B15462" s="2">
        <v>45.542920000000002</v>
      </c>
      <c r="C15462" s="2">
        <v>22.414100000000001</v>
      </c>
      <c r="D15462" s="2">
        <v>40.898240000000001</v>
      </c>
      <c r="F15462" s="2">
        <v>15.84038</v>
      </c>
      <c r="G15462" s="2">
        <v>19.253309999999999</v>
      </c>
      <c r="H15462" s="2">
        <v>18.944099999999999</v>
      </c>
      <c r="J15462" s="2">
        <v>15.84318</v>
      </c>
      <c r="K15462" s="2">
        <v>11.071490000000001</v>
      </c>
      <c r="L15462" s="2">
        <v>1.5747660000000001</v>
      </c>
    </row>
    <row r="15463" spans="1:12" x14ac:dyDescent="0.2">
      <c r="A15463" s="2">
        <v>15.84388</v>
      </c>
      <c r="B15463" s="2">
        <v>45.486359999999998</v>
      </c>
      <c r="C15463" s="2">
        <v>22.391909999999999</v>
      </c>
      <c r="D15463" s="2">
        <v>40.848999999999997</v>
      </c>
      <c r="F15463" s="2">
        <v>15.84108</v>
      </c>
      <c r="G15463" s="2">
        <v>19.224879999999999</v>
      </c>
      <c r="H15463" s="2">
        <v>18.916450000000001</v>
      </c>
      <c r="J15463" s="2">
        <v>15.84388</v>
      </c>
      <c r="K15463" s="2">
        <v>11.092919999999999</v>
      </c>
      <c r="L15463" s="2">
        <v>1.5740069999999999</v>
      </c>
    </row>
    <row r="15464" spans="1:12" x14ac:dyDescent="0.2">
      <c r="A15464" s="2">
        <v>15.844580000000001</v>
      </c>
      <c r="B15464" s="2">
        <v>45.429659999999998</v>
      </c>
      <c r="C15464" s="2">
        <v>22.369949999999999</v>
      </c>
      <c r="D15464" s="2">
        <v>40.800220000000003</v>
      </c>
      <c r="F15464" s="2">
        <v>15.84178</v>
      </c>
      <c r="G15464" s="2">
        <v>19.196560000000002</v>
      </c>
      <c r="H15464" s="2">
        <v>18.889019999999999</v>
      </c>
      <c r="J15464" s="2">
        <v>15.844580000000001</v>
      </c>
      <c r="K15464" s="2">
        <v>11.11444</v>
      </c>
      <c r="L15464" s="2">
        <v>1.5731740000000001</v>
      </c>
    </row>
    <row r="15465" spans="1:12" x14ac:dyDescent="0.2">
      <c r="A15465" s="2">
        <v>15.84529</v>
      </c>
      <c r="B15465" s="2">
        <v>45.373519999999999</v>
      </c>
      <c r="C15465" s="2">
        <v>22.34825</v>
      </c>
      <c r="D15465" s="2">
        <v>40.751559999999998</v>
      </c>
      <c r="F15465" s="2">
        <v>15.84248</v>
      </c>
      <c r="G15465" s="2">
        <v>19.16863</v>
      </c>
      <c r="H15465" s="2">
        <v>18.860890000000001</v>
      </c>
      <c r="J15465" s="2">
        <v>15.84529</v>
      </c>
      <c r="K15465" s="2">
        <v>11.135759999999999</v>
      </c>
      <c r="L15465" s="2">
        <v>1.572659</v>
      </c>
    </row>
    <row r="15466" spans="1:12" x14ac:dyDescent="0.2">
      <c r="A15466" s="2">
        <v>15.84599</v>
      </c>
      <c r="B15466" s="2">
        <v>45.318179999999998</v>
      </c>
      <c r="C15466" s="2">
        <v>22.32694</v>
      </c>
      <c r="D15466" s="2">
        <v>40.70308</v>
      </c>
      <c r="F15466" s="2">
        <v>15.84318</v>
      </c>
      <c r="G15466" s="2">
        <v>19.140940000000001</v>
      </c>
      <c r="H15466" s="2">
        <v>18.83323</v>
      </c>
      <c r="J15466" s="2">
        <v>15.84599</v>
      </c>
      <c r="K15466" s="2">
        <v>11.156599999999999</v>
      </c>
      <c r="L15466" s="2">
        <v>1.5717490000000001</v>
      </c>
    </row>
    <row r="15467" spans="1:12" x14ac:dyDescent="0.2">
      <c r="A15467" s="2">
        <v>15.846690000000001</v>
      </c>
      <c r="B15467" s="2">
        <v>45.26296</v>
      </c>
      <c r="C15467" s="2">
        <v>22.305530000000001</v>
      </c>
      <c r="D15467" s="2">
        <v>40.654559999999996</v>
      </c>
      <c r="F15467" s="2">
        <v>15.84388</v>
      </c>
      <c r="G15467" s="2">
        <v>19.112349999999999</v>
      </c>
      <c r="H15467" s="2">
        <v>18.805319999999998</v>
      </c>
      <c r="J15467" s="2">
        <v>15.846690000000001</v>
      </c>
      <c r="K15467" s="2">
        <v>11.17723</v>
      </c>
      <c r="L15467" s="2">
        <v>1.5705929999999999</v>
      </c>
    </row>
    <row r="15468" spans="1:12" x14ac:dyDescent="0.2">
      <c r="A15468" s="2">
        <v>15.847390000000001</v>
      </c>
      <c r="B15468" s="2">
        <v>45.207099999999997</v>
      </c>
      <c r="C15468" s="2">
        <v>22.283989999999999</v>
      </c>
      <c r="D15468" s="2">
        <v>40.605719999999998</v>
      </c>
      <c r="F15468" s="2">
        <v>15.844580000000001</v>
      </c>
      <c r="G15468" s="2">
        <v>19.083919999999999</v>
      </c>
      <c r="H15468" s="2">
        <v>18.777059999999999</v>
      </c>
      <c r="J15468" s="2">
        <v>15.847390000000001</v>
      </c>
      <c r="K15468" s="2">
        <v>11.19819</v>
      </c>
      <c r="L15468" s="2">
        <v>1.5697559999999999</v>
      </c>
    </row>
    <row r="15469" spans="1:12" x14ac:dyDescent="0.2">
      <c r="A15469" s="2">
        <v>15.848089999999999</v>
      </c>
      <c r="B15469" s="2">
        <v>45.152119999999996</v>
      </c>
      <c r="C15469" s="2">
        <v>22.262419999999999</v>
      </c>
      <c r="D15469" s="2">
        <v>40.556690000000003</v>
      </c>
      <c r="F15469" s="2">
        <v>15.84529</v>
      </c>
      <c r="G15469" s="2">
        <v>19.055980000000002</v>
      </c>
      <c r="H15469" s="2">
        <v>18.749379999999999</v>
      </c>
      <c r="J15469" s="2">
        <v>15.848089999999999</v>
      </c>
      <c r="K15469" s="2">
        <v>11.219849999999999</v>
      </c>
      <c r="L15469" s="2">
        <v>1.568621</v>
      </c>
    </row>
    <row r="15470" spans="1:12" x14ac:dyDescent="0.2">
      <c r="A15470" s="2">
        <v>15.848789999999999</v>
      </c>
      <c r="B15470" s="2">
        <v>45.096989999999998</v>
      </c>
      <c r="C15470" s="2">
        <v>22.240580000000001</v>
      </c>
      <c r="D15470" s="2">
        <v>40.507660000000001</v>
      </c>
      <c r="F15470" s="2">
        <v>15.84599</v>
      </c>
      <c r="G15470" s="2">
        <v>19.028179999999999</v>
      </c>
      <c r="H15470" s="2">
        <v>18.723369999999999</v>
      </c>
      <c r="J15470" s="2">
        <v>15.848789999999999</v>
      </c>
      <c r="K15470" s="2">
        <v>11.24147</v>
      </c>
      <c r="L15470" s="2">
        <v>1.567591</v>
      </c>
    </row>
    <row r="15471" spans="1:12" x14ac:dyDescent="0.2">
      <c r="A15471" s="2">
        <v>15.849489999999999</v>
      </c>
      <c r="B15471" s="2">
        <v>45.042270000000002</v>
      </c>
      <c r="C15471" s="2">
        <v>22.218319999999999</v>
      </c>
      <c r="D15471" s="2">
        <v>40.458849999999998</v>
      </c>
      <c r="F15471" s="2">
        <v>15.846690000000001</v>
      </c>
      <c r="G15471" s="2">
        <v>19.000309999999999</v>
      </c>
      <c r="H15471" s="2">
        <v>18.699159999999999</v>
      </c>
      <c r="J15471" s="2">
        <v>15.849489999999999</v>
      </c>
      <c r="K15471" s="2">
        <v>11.26328</v>
      </c>
      <c r="L15471" s="2">
        <v>1.566608</v>
      </c>
    </row>
    <row r="15472" spans="1:12" x14ac:dyDescent="0.2">
      <c r="A15472" s="2">
        <v>15.850199999999999</v>
      </c>
      <c r="B15472" s="2">
        <v>44.987740000000002</v>
      </c>
      <c r="C15472" s="2">
        <v>22.196570000000001</v>
      </c>
      <c r="D15472" s="2">
        <v>40.410499999999999</v>
      </c>
      <c r="F15472" s="2">
        <v>15.847390000000001</v>
      </c>
      <c r="G15472" s="2">
        <v>18.97193</v>
      </c>
      <c r="H15472" s="2">
        <v>18.673850000000002</v>
      </c>
      <c r="J15472" s="2">
        <v>15.850199999999999</v>
      </c>
      <c r="K15472" s="2">
        <v>11.28539</v>
      </c>
      <c r="L15472" s="2">
        <v>1.5655650000000001</v>
      </c>
    </row>
    <row r="15473" spans="1:12" x14ac:dyDescent="0.2">
      <c r="A15473" s="2">
        <v>15.850899999999999</v>
      </c>
      <c r="B15473" s="2">
        <v>44.933489999999999</v>
      </c>
      <c r="C15473" s="2">
        <v>22.175049999999999</v>
      </c>
      <c r="D15473" s="2">
        <v>40.362639999999999</v>
      </c>
      <c r="F15473" s="2">
        <v>15.848089999999999</v>
      </c>
      <c r="G15473" s="2">
        <v>18.944099999999999</v>
      </c>
      <c r="H15473" s="2">
        <v>18.647030000000001</v>
      </c>
      <c r="J15473" s="2">
        <v>15.850899999999999</v>
      </c>
      <c r="K15473" s="2">
        <v>11.30738</v>
      </c>
      <c r="L15473" s="2">
        <v>1.564667</v>
      </c>
    </row>
    <row r="15474" spans="1:12" x14ac:dyDescent="0.2">
      <c r="A15474" s="2">
        <v>15.851599999999999</v>
      </c>
      <c r="B15474" s="2">
        <v>44.878700000000002</v>
      </c>
      <c r="C15474" s="2">
        <v>22.15297</v>
      </c>
      <c r="D15474" s="2">
        <v>40.314749999999997</v>
      </c>
      <c r="F15474" s="2">
        <v>15.848789999999999</v>
      </c>
      <c r="G15474" s="2">
        <v>18.916450000000001</v>
      </c>
      <c r="H15474" s="2">
        <v>18.61928</v>
      </c>
      <c r="J15474" s="2">
        <v>15.851599999999999</v>
      </c>
      <c r="K15474" s="2">
        <v>11.329549999999999</v>
      </c>
      <c r="L15474" s="2">
        <v>1.5637509999999999</v>
      </c>
    </row>
    <row r="15475" spans="1:12" x14ac:dyDescent="0.2">
      <c r="A15475" s="2">
        <v>15.8523</v>
      </c>
      <c r="B15475" s="2">
        <v>44.824109999999997</v>
      </c>
      <c r="C15475" s="2">
        <v>22.131360000000001</v>
      </c>
      <c r="D15475" s="2">
        <v>40.265999999999998</v>
      </c>
      <c r="F15475" s="2">
        <v>15.849489999999999</v>
      </c>
      <c r="G15475" s="2">
        <v>18.889019999999999</v>
      </c>
      <c r="H15475" s="2">
        <v>18.59168</v>
      </c>
      <c r="J15475" s="2">
        <v>15.8523</v>
      </c>
      <c r="K15475" s="2">
        <v>11.351760000000001</v>
      </c>
      <c r="L15475" s="2">
        <v>1.562243</v>
      </c>
    </row>
    <row r="15476" spans="1:12" x14ac:dyDescent="0.2">
      <c r="A15476" s="2">
        <v>15.853</v>
      </c>
      <c r="B15476" s="2">
        <v>44.769970000000001</v>
      </c>
      <c r="C15476" s="2">
        <v>22.1098</v>
      </c>
      <c r="D15476" s="2">
        <v>40.218330000000002</v>
      </c>
      <c r="F15476" s="2">
        <v>15.850199999999999</v>
      </c>
      <c r="G15476" s="2">
        <v>18.860890000000001</v>
      </c>
      <c r="H15476" s="2">
        <v>18.564550000000001</v>
      </c>
      <c r="J15476" s="2">
        <v>15.853</v>
      </c>
      <c r="K15476" s="2">
        <v>11.37419</v>
      </c>
      <c r="L15476" s="2">
        <v>1.560738</v>
      </c>
    </row>
    <row r="15477" spans="1:12" x14ac:dyDescent="0.2">
      <c r="A15477" s="2">
        <v>15.8537</v>
      </c>
      <c r="B15477" s="2">
        <v>44.715580000000003</v>
      </c>
      <c r="C15477" s="2">
        <v>22.087789999999998</v>
      </c>
      <c r="D15477" s="2">
        <v>40.171190000000003</v>
      </c>
      <c r="F15477" s="2">
        <v>15.850899999999999</v>
      </c>
      <c r="G15477" s="2">
        <v>18.83323</v>
      </c>
      <c r="H15477" s="2">
        <v>18.537089999999999</v>
      </c>
      <c r="J15477" s="2">
        <v>15.8537</v>
      </c>
      <c r="K15477" s="2">
        <v>11.396430000000001</v>
      </c>
      <c r="L15477" s="2">
        <v>1.5599190000000001</v>
      </c>
    </row>
    <row r="15478" spans="1:12" x14ac:dyDescent="0.2">
      <c r="A15478" s="2">
        <v>15.8544</v>
      </c>
      <c r="B15478" s="2">
        <v>44.661659999999998</v>
      </c>
      <c r="C15478" s="2">
        <v>22.066320000000001</v>
      </c>
      <c r="D15478" s="2">
        <v>40.12473</v>
      </c>
      <c r="F15478" s="2">
        <v>15.851599999999999</v>
      </c>
      <c r="G15478" s="2">
        <v>18.805319999999998</v>
      </c>
      <c r="H15478" s="2">
        <v>18.509620000000002</v>
      </c>
      <c r="J15478" s="2">
        <v>15.8544</v>
      </c>
      <c r="K15478" s="2">
        <v>11.418200000000001</v>
      </c>
      <c r="L15478" s="2">
        <v>1.5589599999999999</v>
      </c>
    </row>
    <row r="15479" spans="1:12" x14ac:dyDescent="0.2">
      <c r="A15479" s="2">
        <v>15.85511</v>
      </c>
      <c r="B15479" s="2">
        <v>44.607619999999997</v>
      </c>
      <c r="C15479" s="2">
        <v>22.045089999999998</v>
      </c>
      <c r="D15479" s="2">
        <v>40.082799999999999</v>
      </c>
      <c r="F15479" s="2">
        <v>15.8523</v>
      </c>
      <c r="G15479" s="2">
        <v>18.777059999999999</v>
      </c>
      <c r="H15479" s="2">
        <v>18.481999999999999</v>
      </c>
      <c r="J15479" s="2">
        <v>15.85511</v>
      </c>
      <c r="K15479" s="2">
        <v>11.439909999999999</v>
      </c>
      <c r="L15479" s="2">
        <v>1.5581700000000001</v>
      </c>
    </row>
    <row r="15480" spans="1:12" x14ac:dyDescent="0.2">
      <c r="A15480" s="2">
        <v>15.85581</v>
      </c>
      <c r="B15480" s="2">
        <v>44.553550000000001</v>
      </c>
      <c r="C15480" s="2">
        <v>22.025289999999998</v>
      </c>
      <c r="D15480" s="2">
        <v>40.040489999999998</v>
      </c>
      <c r="F15480" s="2">
        <v>15.853</v>
      </c>
      <c r="G15480" s="2">
        <v>18.749379999999999</v>
      </c>
      <c r="H15480" s="2">
        <v>18.454370000000001</v>
      </c>
      <c r="J15480" s="2">
        <v>15.85581</v>
      </c>
      <c r="K15480" s="2">
        <v>11.46222</v>
      </c>
      <c r="L15480" s="2">
        <v>1.5578289999999999</v>
      </c>
    </row>
    <row r="15481" spans="1:12" x14ac:dyDescent="0.2">
      <c r="A15481" s="2">
        <v>15.85651</v>
      </c>
      <c r="B15481" s="2">
        <v>44.499549999999999</v>
      </c>
      <c r="C15481" s="2">
        <v>22.006340000000002</v>
      </c>
      <c r="D15481" s="2">
        <v>39.995489999999997</v>
      </c>
      <c r="F15481" s="2">
        <v>15.8537</v>
      </c>
      <c r="G15481" s="2">
        <v>18.723369999999999</v>
      </c>
      <c r="H15481" s="2">
        <v>18.4268</v>
      </c>
      <c r="J15481" s="2">
        <v>15.85651</v>
      </c>
      <c r="K15481" s="2">
        <v>11.484730000000001</v>
      </c>
      <c r="L15481" s="2">
        <v>1.557194</v>
      </c>
    </row>
    <row r="15482" spans="1:12" x14ac:dyDescent="0.2">
      <c r="A15482" s="2">
        <v>15.85721</v>
      </c>
      <c r="B15482" s="2">
        <v>44.446370000000002</v>
      </c>
      <c r="C15482" s="2">
        <v>21.986409999999999</v>
      </c>
      <c r="D15482" s="2">
        <v>39.948480000000004</v>
      </c>
      <c r="F15482" s="2">
        <v>15.8544</v>
      </c>
      <c r="G15482" s="2">
        <v>18.699159999999999</v>
      </c>
      <c r="H15482" s="2">
        <v>18.399560000000001</v>
      </c>
      <c r="J15482" s="2">
        <v>15.85721</v>
      </c>
      <c r="K15482" s="2">
        <v>11.50731</v>
      </c>
      <c r="L15482" s="2">
        <v>1.5563739999999999</v>
      </c>
    </row>
    <row r="15483" spans="1:12" x14ac:dyDescent="0.2">
      <c r="A15483" s="2">
        <v>15.85791</v>
      </c>
      <c r="B15483" s="2">
        <v>44.393329999999999</v>
      </c>
      <c r="C15483" s="2">
        <v>21.9649</v>
      </c>
      <c r="D15483" s="2">
        <v>39.900550000000003</v>
      </c>
      <c r="F15483" s="2">
        <v>15.85511</v>
      </c>
      <c r="G15483" s="2">
        <v>18.673850000000002</v>
      </c>
      <c r="H15483" s="2">
        <v>18.372949999999999</v>
      </c>
      <c r="J15483" s="2">
        <v>15.85791</v>
      </c>
      <c r="K15483" s="2">
        <v>11.52989</v>
      </c>
      <c r="L15483" s="2">
        <v>1.555426</v>
      </c>
    </row>
    <row r="15484" spans="1:12" x14ac:dyDescent="0.2">
      <c r="A15484" s="2">
        <v>15.858610000000001</v>
      </c>
      <c r="B15484" s="2">
        <v>44.340040000000002</v>
      </c>
      <c r="C15484" s="2">
        <v>21.94323</v>
      </c>
      <c r="D15484" s="2">
        <v>39.852530000000002</v>
      </c>
      <c r="F15484" s="2">
        <v>15.85581</v>
      </c>
      <c r="G15484" s="2">
        <v>18.647030000000001</v>
      </c>
      <c r="H15484" s="2">
        <v>18.34599</v>
      </c>
      <c r="J15484" s="2">
        <v>15.858610000000001</v>
      </c>
      <c r="K15484" s="2">
        <v>11.55247</v>
      </c>
      <c r="L15484" s="2">
        <v>1.554592</v>
      </c>
    </row>
    <row r="15485" spans="1:12" x14ac:dyDescent="0.2">
      <c r="A15485" s="2">
        <v>15.859310000000001</v>
      </c>
      <c r="B15485" s="2">
        <v>44.286619999999999</v>
      </c>
      <c r="C15485" s="2">
        <v>21.921849999999999</v>
      </c>
      <c r="D15485" s="2">
        <v>39.804679999999998</v>
      </c>
      <c r="F15485" s="2">
        <v>15.85651</v>
      </c>
      <c r="G15485" s="2">
        <v>18.61928</v>
      </c>
      <c r="H15485" s="2">
        <v>18.31915</v>
      </c>
      <c r="J15485" s="2">
        <v>15.859310000000001</v>
      </c>
      <c r="K15485" s="2">
        <v>11.57504</v>
      </c>
      <c r="L15485" s="2">
        <v>1.553787</v>
      </c>
    </row>
    <row r="15486" spans="1:12" x14ac:dyDescent="0.2">
      <c r="A15486" s="2">
        <v>15.86002</v>
      </c>
      <c r="B15486" s="2">
        <v>44.233319999999999</v>
      </c>
      <c r="C15486" s="2">
        <v>21.900300000000001</v>
      </c>
      <c r="D15486" s="2">
        <v>39.757330000000003</v>
      </c>
      <c r="F15486" s="2">
        <v>15.85721</v>
      </c>
      <c r="G15486" s="2">
        <v>18.59168</v>
      </c>
      <c r="H15486" s="2">
        <v>18.292290000000001</v>
      </c>
      <c r="J15486" s="2">
        <v>15.86002</v>
      </c>
      <c r="K15486" s="2">
        <v>11.59745</v>
      </c>
      <c r="L15486" s="2">
        <v>1.552565</v>
      </c>
    </row>
    <row r="15487" spans="1:12" x14ac:dyDescent="0.2">
      <c r="A15487" s="2">
        <v>15.860720000000001</v>
      </c>
      <c r="B15487" s="2">
        <v>44.180309999999999</v>
      </c>
      <c r="C15487" s="2">
        <v>21.878640000000001</v>
      </c>
      <c r="D15487" s="2">
        <v>39.709800000000001</v>
      </c>
      <c r="F15487" s="2">
        <v>15.85791</v>
      </c>
      <c r="G15487" s="2">
        <v>18.564550000000001</v>
      </c>
      <c r="H15487" s="2">
        <v>18.264890000000001</v>
      </c>
      <c r="J15487" s="2">
        <v>15.860720000000001</v>
      </c>
      <c r="K15487" s="2">
        <v>11.6198</v>
      </c>
      <c r="L15487" s="2">
        <v>1.551304</v>
      </c>
    </row>
    <row r="15488" spans="1:12" x14ac:dyDescent="0.2">
      <c r="A15488" s="2">
        <v>15.861420000000001</v>
      </c>
      <c r="B15488" s="2">
        <v>44.127409999999998</v>
      </c>
      <c r="C15488" s="2">
        <v>21.857109999999999</v>
      </c>
      <c r="D15488" s="2">
        <v>39.662460000000003</v>
      </c>
      <c r="F15488" s="2">
        <v>15.858610000000001</v>
      </c>
      <c r="G15488" s="2">
        <v>18.537089999999999</v>
      </c>
      <c r="H15488" s="2">
        <v>18.23742</v>
      </c>
      <c r="J15488" s="2">
        <v>15.861420000000001</v>
      </c>
      <c r="K15488" s="2">
        <v>11.64245</v>
      </c>
      <c r="L15488" s="2">
        <v>1.5502359999999999</v>
      </c>
    </row>
    <row r="15489" spans="1:12" x14ac:dyDescent="0.2">
      <c r="A15489" s="2">
        <v>15.862120000000001</v>
      </c>
      <c r="B15489" s="2">
        <v>44.074649999999998</v>
      </c>
      <c r="C15489" s="2">
        <v>21.83567</v>
      </c>
      <c r="D15489" s="2">
        <v>39.615209999999998</v>
      </c>
      <c r="F15489" s="2">
        <v>15.859310000000001</v>
      </c>
      <c r="G15489" s="2">
        <v>18.509620000000002</v>
      </c>
      <c r="H15489" s="2">
        <v>18.210049999999999</v>
      </c>
      <c r="J15489" s="2">
        <v>15.862120000000001</v>
      </c>
      <c r="K15489" s="2">
        <v>11.66563</v>
      </c>
      <c r="L15489" s="2">
        <v>1.54915</v>
      </c>
    </row>
    <row r="15490" spans="1:12" x14ac:dyDescent="0.2">
      <c r="A15490" s="2">
        <v>15.862819999999999</v>
      </c>
      <c r="B15490" s="2">
        <v>44.021830000000001</v>
      </c>
      <c r="C15490" s="2">
        <v>21.814969999999999</v>
      </c>
      <c r="D15490" s="2">
        <v>39.568010000000001</v>
      </c>
      <c r="F15490" s="2">
        <v>15.86002</v>
      </c>
      <c r="G15490" s="2">
        <v>18.481999999999999</v>
      </c>
      <c r="H15490" s="2">
        <v>18.183109999999999</v>
      </c>
      <c r="J15490" s="2">
        <v>15.862819999999999</v>
      </c>
      <c r="K15490" s="2">
        <v>11.688000000000001</v>
      </c>
      <c r="L15490" s="2">
        <v>1.5483020000000001</v>
      </c>
    </row>
    <row r="15491" spans="1:12" x14ac:dyDescent="0.2">
      <c r="A15491" s="2">
        <v>15.863519999999999</v>
      </c>
      <c r="B15491" s="2">
        <v>43.969050000000003</v>
      </c>
      <c r="C15491" s="2">
        <v>21.794039999999999</v>
      </c>
      <c r="D15491" s="2">
        <v>39.5212</v>
      </c>
      <c r="F15491" s="2">
        <v>15.860720000000001</v>
      </c>
      <c r="G15491" s="2">
        <v>18.454370000000001</v>
      </c>
      <c r="H15491" s="2">
        <v>18.156759999999998</v>
      </c>
      <c r="J15491" s="2">
        <v>15.863519999999999</v>
      </c>
      <c r="K15491" s="2">
        <v>11.71031</v>
      </c>
      <c r="L15491" s="2">
        <v>1.547661</v>
      </c>
    </row>
    <row r="15492" spans="1:12" x14ac:dyDescent="0.2">
      <c r="A15492" s="2">
        <v>15.86422</v>
      </c>
      <c r="B15492" s="2">
        <v>43.915439999999997</v>
      </c>
      <c r="C15492" s="2">
        <v>21.772659999999998</v>
      </c>
      <c r="D15492" s="2">
        <v>39.474229999999999</v>
      </c>
      <c r="F15492" s="2">
        <v>15.861420000000001</v>
      </c>
      <c r="G15492" s="2">
        <v>18.4268</v>
      </c>
      <c r="H15492" s="2">
        <v>18.130230000000001</v>
      </c>
      <c r="J15492" s="2">
        <v>15.86422</v>
      </c>
      <c r="K15492" s="2">
        <v>11.73329</v>
      </c>
      <c r="L15492" s="2">
        <v>1.546888</v>
      </c>
    </row>
    <row r="15493" spans="1:12" x14ac:dyDescent="0.2">
      <c r="A15493" s="2">
        <v>15.86492</v>
      </c>
      <c r="B15493" s="2">
        <v>43.862110000000001</v>
      </c>
      <c r="C15493" s="2">
        <v>21.751100000000001</v>
      </c>
      <c r="D15493" s="2">
        <v>39.427190000000003</v>
      </c>
      <c r="F15493" s="2">
        <v>15.862120000000001</v>
      </c>
      <c r="G15493" s="2">
        <v>18.399560000000001</v>
      </c>
      <c r="H15493" s="2">
        <v>18.103390000000001</v>
      </c>
      <c r="J15493" s="2">
        <v>15.86492</v>
      </c>
      <c r="K15493" s="2">
        <v>11.75609</v>
      </c>
      <c r="L15493" s="2">
        <v>1.545971</v>
      </c>
    </row>
    <row r="15494" spans="1:12" x14ac:dyDescent="0.2">
      <c r="A15494" s="2">
        <v>15.865629999999999</v>
      </c>
      <c r="B15494" s="2">
        <v>43.809109999999997</v>
      </c>
      <c r="C15494" s="2">
        <v>21.729780000000002</v>
      </c>
      <c r="D15494" s="2">
        <v>39.38082</v>
      </c>
      <c r="F15494" s="2">
        <v>15.862819999999999</v>
      </c>
      <c r="G15494" s="2">
        <v>18.372949999999999</v>
      </c>
      <c r="H15494" s="2">
        <v>18.076460000000001</v>
      </c>
      <c r="J15494" s="2">
        <v>15.865629999999999</v>
      </c>
      <c r="K15494" s="2">
        <v>11.778370000000001</v>
      </c>
      <c r="L15494" s="2">
        <v>1.545015</v>
      </c>
    </row>
    <row r="15495" spans="1:12" x14ac:dyDescent="0.2">
      <c r="A15495" s="2">
        <v>15.86633</v>
      </c>
      <c r="B15495" s="2">
        <v>43.756639999999997</v>
      </c>
      <c r="C15495" s="2">
        <v>21.709599999999998</v>
      </c>
      <c r="D15495" s="2">
        <v>39.333730000000003</v>
      </c>
      <c r="F15495" s="2">
        <v>15.863519999999999</v>
      </c>
      <c r="G15495" s="2">
        <v>18.34599</v>
      </c>
      <c r="H15495" s="2">
        <v>18.049869999999999</v>
      </c>
      <c r="J15495" s="2">
        <v>15.86633</v>
      </c>
      <c r="K15495" s="2">
        <v>11.800789999999999</v>
      </c>
      <c r="L15495" s="2">
        <v>1.5439339999999999</v>
      </c>
    </row>
    <row r="15496" spans="1:12" x14ac:dyDescent="0.2">
      <c r="A15496" s="2">
        <v>15.86703</v>
      </c>
      <c r="B15496" s="2">
        <v>43.706049999999998</v>
      </c>
      <c r="C15496" s="2">
        <v>21.68892</v>
      </c>
      <c r="D15496" s="2">
        <v>39.286929999999998</v>
      </c>
      <c r="F15496" s="2">
        <v>15.86422</v>
      </c>
      <c r="G15496" s="2">
        <v>18.31915</v>
      </c>
      <c r="H15496" s="2">
        <v>18.02319</v>
      </c>
      <c r="J15496" s="2">
        <v>15.86703</v>
      </c>
      <c r="K15496" s="2">
        <v>11.82358</v>
      </c>
      <c r="L15496" s="2">
        <v>1.5429630000000001</v>
      </c>
    </row>
    <row r="15497" spans="1:12" x14ac:dyDescent="0.2">
      <c r="A15497" s="2">
        <v>15.86773</v>
      </c>
      <c r="B15497" s="2">
        <v>43.65842</v>
      </c>
      <c r="C15497" s="2">
        <v>21.66761</v>
      </c>
      <c r="D15497" s="2">
        <v>39.240560000000002</v>
      </c>
      <c r="F15497" s="2">
        <v>15.86492</v>
      </c>
      <c r="G15497" s="2">
        <v>18.292290000000001</v>
      </c>
      <c r="H15497" s="2">
        <v>17.99635</v>
      </c>
      <c r="J15497" s="2">
        <v>15.86773</v>
      </c>
      <c r="K15497" s="2">
        <v>11.84633</v>
      </c>
      <c r="L15497" s="2">
        <v>1.5423150000000001</v>
      </c>
    </row>
    <row r="15498" spans="1:12" x14ac:dyDescent="0.2">
      <c r="A15498" s="2">
        <v>15.86843</v>
      </c>
      <c r="B15498" s="2">
        <v>43.611759999999997</v>
      </c>
      <c r="C15498" s="2">
        <v>21.647020000000001</v>
      </c>
      <c r="D15498" s="2">
        <v>39.193959999999997</v>
      </c>
      <c r="F15498" s="2">
        <v>15.865629999999999</v>
      </c>
      <c r="G15498" s="2">
        <v>18.264890000000001</v>
      </c>
      <c r="H15498" s="2">
        <v>17.969670000000001</v>
      </c>
      <c r="J15498" s="2">
        <v>15.86843</v>
      </c>
      <c r="K15498" s="2">
        <v>11.86927</v>
      </c>
      <c r="L15498" s="2">
        <v>1.541714</v>
      </c>
    </row>
    <row r="15499" spans="1:12" x14ac:dyDescent="0.2">
      <c r="A15499" s="2">
        <v>15.86913</v>
      </c>
      <c r="B15499" s="2">
        <v>43.562579999999997</v>
      </c>
      <c r="C15499" s="2">
        <v>21.62603</v>
      </c>
      <c r="D15499" s="2">
        <v>39.147599999999997</v>
      </c>
      <c r="F15499" s="2">
        <v>15.86633</v>
      </c>
      <c r="G15499" s="2">
        <v>18.23742</v>
      </c>
      <c r="H15499" s="2">
        <v>17.943049999999999</v>
      </c>
      <c r="J15499" s="2">
        <v>15.86913</v>
      </c>
      <c r="K15499" s="2">
        <v>11.89255</v>
      </c>
      <c r="L15499" s="2">
        <v>1.540632</v>
      </c>
    </row>
    <row r="15500" spans="1:12" x14ac:dyDescent="0.2">
      <c r="A15500" s="2">
        <v>15.86983</v>
      </c>
      <c r="B15500" s="2">
        <v>43.511060000000001</v>
      </c>
      <c r="C15500" s="2">
        <v>21.60529</v>
      </c>
      <c r="D15500" s="2">
        <v>39.101669999999999</v>
      </c>
      <c r="F15500" s="2">
        <v>15.86703</v>
      </c>
      <c r="G15500" s="2">
        <v>18.210049999999999</v>
      </c>
      <c r="H15500" s="2">
        <v>17.916699999999999</v>
      </c>
      <c r="J15500" s="2">
        <v>15.86983</v>
      </c>
      <c r="K15500" s="2">
        <v>11.915419999999999</v>
      </c>
      <c r="L15500" s="2">
        <v>1.540062</v>
      </c>
    </row>
    <row r="15501" spans="1:12" x14ac:dyDescent="0.2">
      <c r="A15501" s="2">
        <v>15.87054</v>
      </c>
      <c r="B15501" s="2">
        <v>43.459600000000002</v>
      </c>
      <c r="C15501" s="2">
        <v>21.584710000000001</v>
      </c>
      <c r="D15501" s="2">
        <v>39.055779999999999</v>
      </c>
      <c r="F15501" s="2">
        <v>15.86773</v>
      </c>
      <c r="G15501" s="2">
        <v>18.183109999999999</v>
      </c>
      <c r="H15501" s="2">
        <v>17.890270000000001</v>
      </c>
      <c r="J15501" s="2">
        <v>15.87054</v>
      </c>
      <c r="K15501" s="2">
        <v>11.938470000000001</v>
      </c>
      <c r="L15501" s="2">
        <v>1.539755</v>
      </c>
    </row>
    <row r="15502" spans="1:12" x14ac:dyDescent="0.2">
      <c r="A15502" s="2">
        <v>15.87124</v>
      </c>
      <c r="B15502" s="2">
        <v>43.407679999999999</v>
      </c>
      <c r="C15502" s="2">
        <v>21.56447</v>
      </c>
      <c r="D15502" s="2">
        <v>39.009909999999998</v>
      </c>
      <c r="F15502" s="2">
        <v>15.86843</v>
      </c>
      <c r="G15502" s="2">
        <v>18.156759999999998</v>
      </c>
      <c r="H15502" s="2">
        <v>17.863520000000001</v>
      </c>
      <c r="J15502" s="2">
        <v>15.87124</v>
      </c>
      <c r="K15502" s="2">
        <v>11.96157</v>
      </c>
      <c r="L15502" s="2">
        <v>1.5392300000000001</v>
      </c>
    </row>
    <row r="15503" spans="1:12" x14ac:dyDescent="0.2">
      <c r="A15503" s="2">
        <v>15.87194</v>
      </c>
      <c r="B15503" s="2">
        <v>43.355969999999999</v>
      </c>
      <c r="C15503" s="2">
        <v>21.544889999999999</v>
      </c>
      <c r="D15503" s="2">
        <v>38.963630000000002</v>
      </c>
      <c r="F15503" s="2">
        <v>15.86913</v>
      </c>
      <c r="G15503" s="2">
        <v>18.130230000000001</v>
      </c>
      <c r="H15503" s="2">
        <v>17.837230000000002</v>
      </c>
      <c r="J15503" s="2">
        <v>15.87194</v>
      </c>
      <c r="K15503" s="2">
        <v>11.984540000000001</v>
      </c>
      <c r="L15503" s="2">
        <v>1.5384500000000001</v>
      </c>
    </row>
    <row r="15504" spans="1:12" x14ac:dyDescent="0.2">
      <c r="A15504" s="2">
        <v>15.872640000000001</v>
      </c>
      <c r="B15504" s="2">
        <v>43.305289999999999</v>
      </c>
      <c r="C15504" s="2">
        <v>21.52411</v>
      </c>
      <c r="D15504" s="2">
        <v>38.917290000000001</v>
      </c>
      <c r="F15504" s="2">
        <v>15.86983</v>
      </c>
      <c r="G15504" s="2">
        <v>18.103390000000001</v>
      </c>
      <c r="H15504" s="2">
        <v>17.810590000000001</v>
      </c>
      <c r="J15504" s="2">
        <v>15.872640000000001</v>
      </c>
      <c r="K15504" s="2">
        <v>12.007770000000001</v>
      </c>
      <c r="L15504" s="2">
        <v>1.5375859999999999</v>
      </c>
    </row>
    <row r="15505" spans="1:12" x14ac:dyDescent="0.2">
      <c r="A15505" s="2">
        <v>15.873340000000001</v>
      </c>
      <c r="B15505" s="2">
        <v>43.25414</v>
      </c>
      <c r="C15505" s="2">
        <v>21.503830000000001</v>
      </c>
      <c r="D15505" s="2">
        <v>38.871630000000003</v>
      </c>
      <c r="F15505" s="2">
        <v>15.87054</v>
      </c>
      <c r="G15505" s="2">
        <v>18.076460000000001</v>
      </c>
      <c r="H15505" s="2">
        <v>17.78378</v>
      </c>
      <c r="J15505" s="2">
        <v>15.873340000000001</v>
      </c>
      <c r="K15505" s="2">
        <v>12.030860000000001</v>
      </c>
      <c r="L15505" s="2">
        <v>1.5365260000000001</v>
      </c>
    </row>
    <row r="15506" spans="1:12" x14ac:dyDescent="0.2">
      <c r="A15506" s="2">
        <v>15.874040000000001</v>
      </c>
      <c r="B15506" s="2">
        <v>43.203429999999997</v>
      </c>
      <c r="C15506" s="2">
        <v>21.482690000000002</v>
      </c>
      <c r="D15506" s="2">
        <v>38.825920000000004</v>
      </c>
      <c r="F15506" s="2">
        <v>15.87124</v>
      </c>
      <c r="G15506" s="2">
        <v>18.049869999999999</v>
      </c>
      <c r="H15506" s="2">
        <v>17.75759</v>
      </c>
      <c r="J15506" s="2">
        <v>15.874040000000001</v>
      </c>
      <c r="K15506" s="2">
        <v>12.05406</v>
      </c>
      <c r="L15506" s="2">
        <v>1.536062</v>
      </c>
    </row>
    <row r="15507" spans="1:12" x14ac:dyDescent="0.2">
      <c r="A15507" s="2">
        <v>15.874739999999999</v>
      </c>
      <c r="B15507" s="2">
        <v>43.151989999999998</v>
      </c>
      <c r="C15507" s="2">
        <v>21.46189</v>
      </c>
      <c r="D15507" s="2">
        <v>38.780110000000001</v>
      </c>
      <c r="F15507" s="2">
        <v>15.87194</v>
      </c>
      <c r="G15507" s="2">
        <v>18.02319</v>
      </c>
      <c r="H15507" s="2">
        <v>17.73151</v>
      </c>
      <c r="J15507" s="2">
        <v>15.874739999999999</v>
      </c>
      <c r="K15507" s="2">
        <v>12.077730000000001</v>
      </c>
      <c r="L15507" s="2">
        <v>1.5352950000000001</v>
      </c>
    </row>
    <row r="15508" spans="1:12" x14ac:dyDescent="0.2">
      <c r="A15508" s="2">
        <v>15.875450000000001</v>
      </c>
      <c r="B15508" s="2">
        <v>43.10163</v>
      </c>
      <c r="C15508" s="2">
        <v>21.441479999999999</v>
      </c>
      <c r="D15508" s="2">
        <v>38.733919999999998</v>
      </c>
      <c r="F15508" s="2">
        <v>15.872640000000001</v>
      </c>
      <c r="G15508" s="2">
        <v>17.99635</v>
      </c>
      <c r="H15508" s="2">
        <v>17.705089999999998</v>
      </c>
      <c r="J15508" s="2">
        <v>15.875450000000001</v>
      </c>
      <c r="K15508" s="2">
        <v>12.10101</v>
      </c>
      <c r="L15508" s="2">
        <v>1.534397</v>
      </c>
    </row>
    <row r="15509" spans="1:12" x14ac:dyDescent="0.2">
      <c r="A15509" s="2">
        <v>15.876150000000001</v>
      </c>
      <c r="B15509" s="2">
        <v>43.051099999999998</v>
      </c>
      <c r="C15509" s="2">
        <v>21.4208</v>
      </c>
      <c r="D15509" s="2">
        <v>38.688070000000003</v>
      </c>
      <c r="F15509" s="2">
        <v>15.873340000000001</v>
      </c>
      <c r="G15509" s="2">
        <v>17.969670000000001</v>
      </c>
      <c r="H15509" s="2">
        <v>17.67877</v>
      </c>
      <c r="J15509" s="2">
        <v>15.876150000000001</v>
      </c>
      <c r="K15509" s="2">
        <v>12.12439</v>
      </c>
      <c r="L15509" s="2">
        <v>1.5338750000000001</v>
      </c>
    </row>
    <row r="15510" spans="1:12" x14ac:dyDescent="0.2">
      <c r="A15510" s="2">
        <v>15.876849999999999</v>
      </c>
      <c r="B15510" s="2">
        <v>43.000500000000002</v>
      </c>
      <c r="C15510" s="2">
        <v>21.40043</v>
      </c>
      <c r="D15510" s="2">
        <v>38.642609999999998</v>
      </c>
      <c r="F15510" s="2">
        <v>15.874040000000001</v>
      </c>
      <c r="G15510" s="2">
        <v>17.943049999999999</v>
      </c>
      <c r="H15510" s="2">
        <v>17.652529999999999</v>
      </c>
      <c r="J15510" s="2">
        <v>15.876849999999999</v>
      </c>
      <c r="K15510" s="2">
        <v>12.148250000000001</v>
      </c>
      <c r="L15510" s="2">
        <v>1.5329440000000001</v>
      </c>
    </row>
    <row r="15511" spans="1:12" x14ac:dyDescent="0.2">
      <c r="A15511" s="2">
        <v>15.877549999999999</v>
      </c>
      <c r="B15511" s="2">
        <v>42.949750000000002</v>
      </c>
      <c r="C15511" s="2">
        <v>21.380230000000001</v>
      </c>
      <c r="D15511" s="2">
        <v>38.597110000000001</v>
      </c>
      <c r="F15511" s="2">
        <v>15.874739999999999</v>
      </c>
      <c r="G15511" s="2">
        <v>17.916699999999999</v>
      </c>
      <c r="H15511" s="2">
        <v>17.62612</v>
      </c>
      <c r="J15511" s="2">
        <v>15.877549999999999</v>
      </c>
      <c r="K15511" s="2">
        <v>12.1717</v>
      </c>
      <c r="L15511" s="2">
        <v>1.532116</v>
      </c>
    </row>
    <row r="15512" spans="1:12" x14ac:dyDescent="0.2">
      <c r="A15512" s="2">
        <v>15.87825</v>
      </c>
      <c r="B15512" s="2">
        <v>42.89875</v>
      </c>
      <c r="C15512" s="2">
        <v>21.36009</v>
      </c>
      <c r="D15512" s="2">
        <v>38.552250000000001</v>
      </c>
      <c r="F15512" s="2">
        <v>15.875450000000001</v>
      </c>
      <c r="G15512" s="2">
        <v>17.890270000000001</v>
      </c>
      <c r="H15512" s="2">
        <v>17.599540000000001</v>
      </c>
      <c r="J15512" s="2">
        <v>15.87825</v>
      </c>
      <c r="K15512" s="2">
        <v>12.19558</v>
      </c>
      <c r="L15512" s="2">
        <v>1.531609</v>
      </c>
    </row>
    <row r="15513" spans="1:12" x14ac:dyDescent="0.2">
      <c r="A15513" s="2">
        <v>15.87895</v>
      </c>
      <c r="B15513" s="2">
        <v>42.847299999999997</v>
      </c>
      <c r="C15513" s="2">
        <v>21.33971</v>
      </c>
      <c r="D15513" s="2">
        <v>38.507129999999997</v>
      </c>
      <c r="F15513" s="2">
        <v>15.876150000000001</v>
      </c>
      <c r="G15513" s="2">
        <v>17.863520000000001</v>
      </c>
      <c r="H15513" s="2">
        <v>17.572880000000001</v>
      </c>
      <c r="J15513" s="2">
        <v>15.87895</v>
      </c>
      <c r="K15513" s="2">
        <v>12.2197</v>
      </c>
      <c r="L15513" s="2">
        <v>1.531126</v>
      </c>
    </row>
    <row r="15514" spans="1:12" x14ac:dyDescent="0.2">
      <c r="A15514" s="2">
        <v>15.87965</v>
      </c>
      <c r="B15514" s="2">
        <v>42.796550000000003</v>
      </c>
      <c r="C15514" s="2">
        <v>21.319189999999999</v>
      </c>
      <c r="D15514" s="2">
        <v>38.4621</v>
      </c>
      <c r="F15514" s="2">
        <v>15.876849999999999</v>
      </c>
      <c r="G15514" s="2">
        <v>17.837230000000002</v>
      </c>
      <c r="H15514" s="2">
        <v>17.546610000000001</v>
      </c>
      <c r="J15514" s="2">
        <v>15.87965</v>
      </c>
      <c r="K15514" s="2">
        <v>12.24344</v>
      </c>
      <c r="L15514" s="2">
        <v>1.5301880000000001</v>
      </c>
    </row>
    <row r="15515" spans="1:12" x14ac:dyDescent="0.2">
      <c r="A15515" s="2">
        <v>15.88036</v>
      </c>
      <c r="B15515" s="2">
        <v>42.746000000000002</v>
      </c>
      <c r="C15515" s="2">
        <v>21.297689999999999</v>
      </c>
      <c r="D15515" s="2">
        <v>38.416170000000001</v>
      </c>
      <c r="F15515" s="2">
        <v>15.877549999999999</v>
      </c>
      <c r="G15515" s="2">
        <v>17.810590000000001</v>
      </c>
      <c r="H15515" s="2">
        <v>17.520479999999999</v>
      </c>
      <c r="J15515" s="2">
        <v>15.88036</v>
      </c>
      <c r="K15515" s="2">
        <v>12.26708</v>
      </c>
      <c r="L15515" s="2">
        <v>1.5286770000000001</v>
      </c>
    </row>
    <row r="15516" spans="1:12" x14ac:dyDescent="0.2">
      <c r="A15516" s="2">
        <v>15.88106</v>
      </c>
      <c r="B15516" s="2">
        <v>42.694859999999998</v>
      </c>
      <c r="C15516" s="2">
        <v>21.276900000000001</v>
      </c>
      <c r="D15516" s="2">
        <v>38.371079999999999</v>
      </c>
      <c r="F15516" s="2">
        <v>15.87825</v>
      </c>
      <c r="G15516" s="2">
        <v>17.78378</v>
      </c>
      <c r="H15516" s="2">
        <v>17.494260000000001</v>
      </c>
      <c r="J15516" s="2">
        <v>15.88106</v>
      </c>
      <c r="K15516" s="2">
        <v>12.29111</v>
      </c>
      <c r="L15516" s="2">
        <v>1.5273080000000001</v>
      </c>
    </row>
    <row r="15517" spans="1:12" x14ac:dyDescent="0.2">
      <c r="A15517" s="2">
        <v>15.88176</v>
      </c>
      <c r="B15517" s="2">
        <v>42.643090000000001</v>
      </c>
      <c r="C15517" s="2">
        <v>21.25695</v>
      </c>
      <c r="D15517" s="2">
        <v>38.325749999999999</v>
      </c>
      <c r="F15517" s="2">
        <v>15.87895</v>
      </c>
      <c r="G15517" s="2">
        <v>17.75759</v>
      </c>
      <c r="H15517" s="2">
        <v>17.4681</v>
      </c>
      <c r="J15517" s="2">
        <v>15.88176</v>
      </c>
      <c r="K15517" s="2">
        <v>12.315429999999999</v>
      </c>
      <c r="L15517" s="2">
        <v>1.5260370000000001</v>
      </c>
    </row>
    <row r="15518" spans="1:12" x14ac:dyDescent="0.2">
      <c r="A15518" s="2">
        <v>15.88246</v>
      </c>
      <c r="B15518" s="2">
        <v>42.592260000000003</v>
      </c>
      <c r="C15518" s="2">
        <v>21.236979999999999</v>
      </c>
      <c r="D15518" s="2">
        <v>38.280110000000001</v>
      </c>
      <c r="F15518" s="2">
        <v>15.87965</v>
      </c>
      <c r="G15518" s="2">
        <v>17.73151</v>
      </c>
      <c r="H15518" s="2">
        <v>17.442699999999999</v>
      </c>
      <c r="J15518" s="2">
        <v>15.88246</v>
      </c>
      <c r="K15518" s="2">
        <v>12.339549999999999</v>
      </c>
      <c r="L15518" s="2">
        <v>1.5248619999999999</v>
      </c>
    </row>
    <row r="15519" spans="1:12" x14ac:dyDescent="0.2">
      <c r="A15519" s="2">
        <v>15.88316</v>
      </c>
      <c r="B15519" s="2">
        <v>42.541780000000003</v>
      </c>
      <c r="C15519" s="2">
        <v>21.216909999999999</v>
      </c>
      <c r="D15519" s="2">
        <v>38.235140000000001</v>
      </c>
      <c r="F15519" s="2">
        <v>15.88036</v>
      </c>
      <c r="G15519" s="2">
        <v>17.705089999999998</v>
      </c>
      <c r="H15519" s="2">
        <v>17.417079999999999</v>
      </c>
      <c r="J15519" s="2">
        <v>15.88316</v>
      </c>
      <c r="K15519" s="2">
        <v>12.36412</v>
      </c>
      <c r="L15519" s="2">
        <v>1.5241199999999999</v>
      </c>
    </row>
    <row r="15520" spans="1:12" x14ac:dyDescent="0.2">
      <c r="A15520" s="2">
        <v>15.88386</v>
      </c>
      <c r="B15520" s="2">
        <v>42.491230000000002</v>
      </c>
      <c r="C15520" s="2">
        <v>21.197089999999999</v>
      </c>
      <c r="D15520" s="2">
        <v>38.190019999999997</v>
      </c>
      <c r="F15520" s="2">
        <v>15.88106</v>
      </c>
      <c r="G15520" s="2">
        <v>17.67877</v>
      </c>
      <c r="H15520" s="2">
        <v>17.39161</v>
      </c>
      <c r="J15520" s="2">
        <v>15.88386</v>
      </c>
      <c r="K15520" s="2">
        <v>12.38897</v>
      </c>
      <c r="L15520" s="2">
        <v>1.523493</v>
      </c>
    </row>
    <row r="15521" spans="1:12" x14ac:dyDescent="0.2">
      <c r="A15521" s="2">
        <v>15.88456</v>
      </c>
      <c r="B15521" s="2">
        <v>42.440869999999997</v>
      </c>
      <c r="C15521" s="2">
        <v>21.177129999999998</v>
      </c>
      <c r="D15521" s="2">
        <v>38.144629999999999</v>
      </c>
      <c r="F15521" s="2">
        <v>15.88176</v>
      </c>
      <c r="G15521" s="2">
        <v>17.652529999999999</v>
      </c>
      <c r="H15521" s="2">
        <v>17.36562</v>
      </c>
      <c r="J15521" s="2">
        <v>15.88456</v>
      </c>
      <c r="K15521" s="2">
        <v>12.413399999999999</v>
      </c>
      <c r="L15521" s="2">
        <v>1.5227390000000001</v>
      </c>
    </row>
    <row r="15522" spans="1:12" x14ac:dyDescent="0.2">
      <c r="A15522" s="2">
        <v>15.885260000000001</v>
      </c>
      <c r="B15522" s="2">
        <v>42.389189999999999</v>
      </c>
      <c r="C15522" s="2">
        <v>21.157019999999999</v>
      </c>
      <c r="D15522" s="2">
        <v>38.10013</v>
      </c>
      <c r="F15522" s="2">
        <v>15.88246</v>
      </c>
      <c r="G15522" s="2">
        <v>17.62612</v>
      </c>
      <c r="H15522" s="2">
        <v>17.339739999999999</v>
      </c>
      <c r="J15522" s="2">
        <v>15.885260000000001</v>
      </c>
      <c r="K15522" s="2">
        <v>12.438000000000001</v>
      </c>
      <c r="L15522" s="2">
        <v>1.5224439999999999</v>
      </c>
    </row>
    <row r="15523" spans="1:12" x14ac:dyDescent="0.2">
      <c r="A15523" s="2">
        <v>15.88597</v>
      </c>
      <c r="B15523" s="2">
        <v>42.337820000000001</v>
      </c>
      <c r="C15523" s="2">
        <v>21.137170000000001</v>
      </c>
      <c r="D15523" s="2">
        <v>38.054720000000003</v>
      </c>
      <c r="F15523" s="2">
        <v>15.88316</v>
      </c>
      <c r="G15523" s="2">
        <v>17.599540000000001</v>
      </c>
      <c r="H15523" s="2">
        <v>17.313479999999998</v>
      </c>
      <c r="J15523" s="2">
        <v>15.88597</v>
      </c>
      <c r="K15523" s="2">
        <v>12.462809999999999</v>
      </c>
      <c r="L15523" s="2">
        <v>1.521488</v>
      </c>
    </row>
    <row r="15524" spans="1:12" x14ac:dyDescent="0.2">
      <c r="A15524" s="2">
        <v>15.886670000000001</v>
      </c>
      <c r="B15524" s="2">
        <v>42.287770000000002</v>
      </c>
      <c r="C15524" s="2">
        <v>21.117100000000001</v>
      </c>
      <c r="D15524" s="2">
        <v>38.01052</v>
      </c>
      <c r="F15524" s="2">
        <v>15.88386</v>
      </c>
      <c r="G15524" s="2">
        <v>17.572880000000001</v>
      </c>
      <c r="H15524" s="2">
        <v>17.287489999999998</v>
      </c>
      <c r="J15524" s="2">
        <v>15.886670000000001</v>
      </c>
      <c r="K15524" s="2">
        <v>12.48714</v>
      </c>
      <c r="L15524" s="2">
        <v>1.5212479999999999</v>
      </c>
    </row>
    <row r="15525" spans="1:12" x14ac:dyDescent="0.2">
      <c r="A15525" s="2">
        <v>15.887370000000001</v>
      </c>
      <c r="B15525" s="2">
        <v>42.237070000000003</v>
      </c>
      <c r="C15525" s="2">
        <v>21.097100000000001</v>
      </c>
      <c r="D15525" s="2">
        <v>37.965380000000003</v>
      </c>
      <c r="F15525" s="2">
        <v>15.88456</v>
      </c>
      <c r="G15525" s="2">
        <v>17.546610000000001</v>
      </c>
      <c r="H15525" s="2">
        <v>17.26126</v>
      </c>
      <c r="J15525" s="2">
        <v>15.887370000000001</v>
      </c>
      <c r="K15525" s="2">
        <v>12.511509999999999</v>
      </c>
      <c r="L15525" s="2">
        <v>1.521172</v>
      </c>
    </row>
    <row r="15526" spans="1:12" x14ac:dyDescent="0.2">
      <c r="A15526" s="2">
        <v>15.888070000000001</v>
      </c>
      <c r="B15526" s="2">
        <v>42.186689999999999</v>
      </c>
      <c r="C15526" s="2">
        <v>21.077470000000002</v>
      </c>
      <c r="D15526" s="2">
        <v>37.921759999999999</v>
      </c>
      <c r="F15526" s="2">
        <v>15.885260000000001</v>
      </c>
      <c r="G15526" s="2">
        <v>17.520479999999999</v>
      </c>
      <c r="H15526" s="2">
        <v>17.234860000000001</v>
      </c>
      <c r="J15526" s="2">
        <v>15.888070000000001</v>
      </c>
      <c r="K15526" s="2">
        <v>12.53593</v>
      </c>
      <c r="L15526" s="2">
        <v>1.521137</v>
      </c>
    </row>
    <row r="15527" spans="1:12" x14ac:dyDescent="0.2">
      <c r="A15527" s="2">
        <v>15.888769999999999</v>
      </c>
      <c r="B15527" s="2">
        <v>42.135809999999999</v>
      </c>
      <c r="C15527" s="2">
        <v>21.057559999999999</v>
      </c>
      <c r="D15527" s="2">
        <v>37.877740000000003</v>
      </c>
      <c r="F15527" s="2">
        <v>15.88597</v>
      </c>
      <c r="G15527" s="2">
        <v>17.494260000000001</v>
      </c>
      <c r="H15527" s="2">
        <v>17.208919999999999</v>
      </c>
      <c r="J15527" s="2">
        <v>15.888769999999999</v>
      </c>
      <c r="K15527" s="2">
        <v>12.560930000000001</v>
      </c>
      <c r="L15527" s="2">
        <v>1.5209729999999999</v>
      </c>
    </row>
    <row r="15528" spans="1:12" x14ac:dyDescent="0.2">
      <c r="A15528" s="2">
        <v>15.889469999999999</v>
      </c>
      <c r="B15528" s="2">
        <v>42.085509999999999</v>
      </c>
      <c r="C15528" s="2">
        <v>21.037680000000002</v>
      </c>
      <c r="D15528" s="2">
        <v>37.833739999999999</v>
      </c>
      <c r="F15528" s="2">
        <v>15.886670000000001</v>
      </c>
      <c r="G15528" s="2">
        <v>17.4681</v>
      </c>
      <c r="H15528" s="2">
        <v>17.183340000000001</v>
      </c>
      <c r="J15528" s="2">
        <v>15.889469999999999</v>
      </c>
      <c r="K15528" s="2">
        <v>12.58658</v>
      </c>
      <c r="L15528" s="2">
        <v>1.520597</v>
      </c>
    </row>
    <row r="15529" spans="1:12" x14ac:dyDescent="0.2">
      <c r="A15529" s="2">
        <v>15.890169999999999</v>
      </c>
      <c r="B15529" s="2">
        <v>42.035760000000003</v>
      </c>
      <c r="C15529" s="2">
        <v>21.017969999999998</v>
      </c>
      <c r="D15529" s="2">
        <v>37.789679999999997</v>
      </c>
      <c r="F15529" s="2">
        <v>15.887370000000001</v>
      </c>
      <c r="G15529" s="2">
        <v>17.442699999999999</v>
      </c>
      <c r="H15529" s="2">
        <v>17.15727</v>
      </c>
      <c r="J15529" s="2">
        <v>15.890169999999999</v>
      </c>
      <c r="K15529" s="2">
        <v>12.61196</v>
      </c>
      <c r="L15529" s="2">
        <v>1.520384</v>
      </c>
    </row>
    <row r="15530" spans="1:12" x14ac:dyDescent="0.2">
      <c r="A15530" s="2">
        <v>15.890879999999999</v>
      </c>
      <c r="B15530" s="2">
        <v>41.985329999999998</v>
      </c>
      <c r="C15530" s="2">
        <v>20.998570000000001</v>
      </c>
      <c r="D15530" s="2">
        <v>37.745399999999997</v>
      </c>
      <c r="F15530" s="2">
        <v>15.888070000000001</v>
      </c>
      <c r="G15530" s="2">
        <v>17.417079999999999</v>
      </c>
      <c r="H15530" s="2">
        <v>17.13184</v>
      </c>
      <c r="J15530" s="2">
        <v>15.890879999999999</v>
      </c>
      <c r="K15530" s="2">
        <v>12.636839999999999</v>
      </c>
      <c r="L15530" s="2">
        <v>1.5200610000000001</v>
      </c>
    </row>
    <row r="15531" spans="1:12" x14ac:dyDescent="0.2">
      <c r="A15531" s="2">
        <v>15.891579999999999</v>
      </c>
      <c r="B15531" s="2">
        <v>41.93591</v>
      </c>
      <c r="C15531" s="2">
        <v>20.979579999999999</v>
      </c>
      <c r="D15531" s="2">
        <v>37.701659999999997</v>
      </c>
      <c r="F15531" s="2">
        <v>15.888769999999999</v>
      </c>
      <c r="G15531" s="2">
        <v>17.39161</v>
      </c>
      <c r="H15531" s="2">
        <v>17.106770000000001</v>
      </c>
      <c r="J15531" s="2">
        <v>15.891579999999999</v>
      </c>
      <c r="K15531" s="2">
        <v>12.661049999999999</v>
      </c>
      <c r="L15531" s="2">
        <v>1.5191939999999999</v>
      </c>
    </row>
    <row r="15532" spans="1:12" x14ac:dyDescent="0.2">
      <c r="A15532" s="2">
        <v>15.89228</v>
      </c>
      <c r="B15532" s="2">
        <v>41.885770000000001</v>
      </c>
      <c r="C15532" s="2">
        <v>20.960419999999999</v>
      </c>
      <c r="D15532" s="2">
        <v>37.658360000000002</v>
      </c>
      <c r="F15532" s="2">
        <v>15.889469999999999</v>
      </c>
      <c r="G15532" s="2">
        <v>17.36562</v>
      </c>
      <c r="H15532" s="2">
        <v>17.081759999999999</v>
      </c>
      <c r="J15532" s="2">
        <v>15.89228</v>
      </c>
      <c r="K15532" s="2">
        <v>12.685689999999999</v>
      </c>
      <c r="L15532" s="2">
        <v>1.5190140000000001</v>
      </c>
    </row>
    <row r="15533" spans="1:12" x14ac:dyDescent="0.2">
      <c r="A15533" s="2">
        <v>15.89298</v>
      </c>
      <c r="B15533" s="2">
        <v>41.836399999999998</v>
      </c>
      <c r="C15533" s="2">
        <v>20.940950000000001</v>
      </c>
      <c r="D15533" s="2">
        <v>37.614899999999999</v>
      </c>
      <c r="F15533" s="2">
        <v>15.890169999999999</v>
      </c>
      <c r="G15533" s="2">
        <v>17.339739999999999</v>
      </c>
      <c r="H15533" s="2">
        <v>17.055669999999999</v>
      </c>
      <c r="J15533" s="2">
        <v>15.89298</v>
      </c>
      <c r="K15533" s="2">
        <v>12.71116</v>
      </c>
      <c r="L15533" s="2">
        <v>1.518543</v>
      </c>
    </row>
    <row r="15534" spans="1:12" x14ac:dyDescent="0.2">
      <c r="A15534" s="2">
        <v>15.89368</v>
      </c>
      <c r="B15534" s="2">
        <v>41.786610000000003</v>
      </c>
      <c r="C15534" s="2">
        <v>20.921469999999999</v>
      </c>
      <c r="D15534" s="2">
        <v>37.571449999999999</v>
      </c>
      <c r="F15534" s="2">
        <v>15.890879999999999</v>
      </c>
      <c r="G15534" s="2">
        <v>17.313479999999998</v>
      </c>
      <c r="H15534" s="2">
        <v>17.03106</v>
      </c>
      <c r="J15534" s="2">
        <v>15.89368</v>
      </c>
      <c r="K15534" s="2">
        <v>12.73664</v>
      </c>
      <c r="L15534" s="2">
        <v>1.51762</v>
      </c>
    </row>
    <row r="15535" spans="1:12" x14ac:dyDescent="0.2">
      <c r="A15535" s="2">
        <v>15.89438</v>
      </c>
      <c r="B15535" s="2">
        <v>41.737180000000002</v>
      </c>
      <c r="C15535" s="2">
        <v>20.902170000000002</v>
      </c>
      <c r="D15535" s="2">
        <v>37.527729999999998</v>
      </c>
      <c r="F15535" s="2">
        <v>15.891579999999999</v>
      </c>
      <c r="G15535" s="2">
        <v>17.287489999999998</v>
      </c>
      <c r="H15535" s="2">
        <v>17.00787</v>
      </c>
      <c r="J15535" s="2">
        <v>15.89438</v>
      </c>
      <c r="K15535" s="2">
        <v>12.762280000000001</v>
      </c>
      <c r="L15535" s="2">
        <v>1.5166820000000001</v>
      </c>
    </row>
    <row r="15536" spans="1:12" x14ac:dyDescent="0.2">
      <c r="A15536" s="2">
        <v>15.89508</v>
      </c>
      <c r="B15536" s="2">
        <v>41.687649999999998</v>
      </c>
      <c r="C15536" s="2">
        <v>20.882549999999998</v>
      </c>
      <c r="D15536" s="2">
        <v>37.48357</v>
      </c>
      <c r="F15536" s="2">
        <v>15.89228</v>
      </c>
      <c r="G15536" s="2">
        <v>17.26126</v>
      </c>
      <c r="H15536" s="2">
        <v>16.984400000000001</v>
      </c>
      <c r="J15536" s="2">
        <v>15.89508</v>
      </c>
      <c r="K15536" s="2">
        <v>12.78823</v>
      </c>
      <c r="L15536" s="2">
        <v>1.5160690000000001</v>
      </c>
    </row>
    <row r="15537" spans="1:12" x14ac:dyDescent="0.2">
      <c r="A15537" s="2">
        <v>15.89579</v>
      </c>
      <c r="B15537" s="2">
        <v>41.638469999999998</v>
      </c>
      <c r="C15537" s="2">
        <v>20.863430000000001</v>
      </c>
      <c r="D15537" s="2">
        <v>37.439500000000002</v>
      </c>
      <c r="F15537" s="2">
        <v>15.89298</v>
      </c>
      <c r="G15537" s="2">
        <v>17.234860000000001</v>
      </c>
      <c r="H15537" s="2">
        <v>16.959599999999998</v>
      </c>
      <c r="J15537" s="2">
        <v>15.89579</v>
      </c>
      <c r="K15537" s="2">
        <v>12.81427</v>
      </c>
      <c r="L15537" s="2">
        <v>1.515646</v>
      </c>
    </row>
    <row r="15538" spans="1:12" x14ac:dyDescent="0.2">
      <c r="A15538" s="2">
        <v>15.89649</v>
      </c>
      <c r="B15538" s="2">
        <v>41.589109999999998</v>
      </c>
      <c r="C15538" s="2">
        <v>20.844290000000001</v>
      </c>
      <c r="D15538" s="2">
        <v>37.396000000000001</v>
      </c>
      <c r="F15538" s="2">
        <v>15.89368</v>
      </c>
      <c r="G15538" s="2">
        <v>17.208919999999999</v>
      </c>
      <c r="H15538" s="2">
        <v>16.93421</v>
      </c>
      <c r="J15538" s="2">
        <v>15.89649</v>
      </c>
      <c r="K15538" s="2">
        <v>12.840020000000001</v>
      </c>
      <c r="L15538" s="2">
        <v>1.51536</v>
      </c>
    </row>
    <row r="15539" spans="1:12" x14ac:dyDescent="0.2">
      <c r="A15539" s="2">
        <v>15.89719</v>
      </c>
      <c r="B15539" s="2">
        <v>41.539960000000001</v>
      </c>
      <c r="C15539" s="2">
        <v>20.82489</v>
      </c>
      <c r="D15539" s="2">
        <v>37.352089999999997</v>
      </c>
      <c r="F15539" s="2">
        <v>15.89438</v>
      </c>
      <c r="G15539" s="2">
        <v>17.183340000000001</v>
      </c>
      <c r="H15539" s="2">
        <v>16.908899999999999</v>
      </c>
      <c r="J15539" s="2">
        <v>15.89719</v>
      </c>
      <c r="K15539" s="2">
        <v>12.865629999999999</v>
      </c>
      <c r="L15539" s="2">
        <v>1.5153559999999999</v>
      </c>
    </row>
    <row r="15540" spans="1:12" x14ac:dyDescent="0.2">
      <c r="A15540" s="2">
        <v>15.89789</v>
      </c>
      <c r="B15540" s="2">
        <v>41.490830000000003</v>
      </c>
      <c r="C15540" s="2">
        <v>20.80593</v>
      </c>
      <c r="D15540" s="2">
        <v>37.308430000000001</v>
      </c>
      <c r="F15540" s="2">
        <v>15.89508</v>
      </c>
      <c r="G15540" s="2">
        <v>17.15727</v>
      </c>
      <c r="H15540" s="2">
        <v>16.883839999999999</v>
      </c>
      <c r="J15540" s="2">
        <v>15.89789</v>
      </c>
      <c r="K15540" s="2">
        <v>12.891719999999999</v>
      </c>
      <c r="L15540" s="2">
        <v>1.5147299999999999</v>
      </c>
    </row>
    <row r="15541" spans="1:12" x14ac:dyDescent="0.2">
      <c r="A15541" s="2">
        <v>15.89859</v>
      </c>
      <c r="B15541" s="2">
        <v>41.441929999999999</v>
      </c>
      <c r="C15541" s="2">
        <v>20.787400000000002</v>
      </c>
      <c r="D15541" s="2">
        <v>37.265250000000002</v>
      </c>
      <c r="F15541" s="2">
        <v>15.89579</v>
      </c>
      <c r="G15541" s="2">
        <v>17.13184</v>
      </c>
      <c r="H15541" s="2">
        <v>16.858899999999998</v>
      </c>
      <c r="J15541" s="2">
        <v>15.89859</v>
      </c>
      <c r="K15541" s="2">
        <v>12.91798</v>
      </c>
      <c r="L15541" s="2">
        <v>1.5143470000000001</v>
      </c>
    </row>
    <row r="15542" spans="1:12" x14ac:dyDescent="0.2">
      <c r="A15542" s="2">
        <v>15.899290000000001</v>
      </c>
      <c r="B15542" s="2">
        <v>41.393030000000003</v>
      </c>
      <c r="C15542" s="2">
        <v>20.76848</v>
      </c>
      <c r="D15542" s="2">
        <v>37.221969999999999</v>
      </c>
      <c r="F15542" s="2">
        <v>15.89649</v>
      </c>
      <c r="G15542" s="2">
        <v>17.106770000000001</v>
      </c>
      <c r="H15542" s="2">
        <v>16.83342</v>
      </c>
      <c r="J15542" s="2">
        <v>15.899290000000001</v>
      </c>
      <c r="K15542" s="2">
        <v>12.94415</v>
      </c>
      <c r="L15542" s="2">
        <v>1.5138510000000001</v>
      </c>
    </row>
    <row r="15543" spans="1:12" x14ac:dyDescent="0.2">
      <c r="A15543" s="2">
        <v>15.899990000000001</v>
      </c>
      <c r="B15543" s="2">
        <v>41.343760000000003</v>
      </c>
      <c r="C15543" s="2">
        <v>20.74963</v>
      </c>
      <c r="D15543" s="2">
        <v>37.179299999999998</v>
      </c>
      <c r="F15543" s="2">
        <v>15.89719</v>
      </c>
      <c r="G15543" s="2">
        <v>17.081759999999999</v>
      </c>
      <c r="H15543" s="2">
        <v>16.807919999999999</v>
      </c>
      <c r="J15543" s="2">
        <v>15.899990000000001</v>
      </c>
      <c r="K15543" s="2">
        <v>12.97059</v>
      </c>
      <c r="L15543" s="2">
        <v>1.513695</v>
      </c>
    </row>
    <row r="15544" spans="1:12" x14ac:dyDescent="0.2">
      <c r="A15544" s="2">
        <v>15.900700000000001</v>
      </c>
      <c r="B15544" s="2">
        <v>41.295529999999999</v>
      </c>
      <c r="C15544" s="2">
        <v>20.730049999999999</v>
      </c>
      <c r="D15544" s="2">
        <v>37.136539999999997</v>
      </c>
      <c r="F15544" s="2">
        <v>15.89789</v>
      </c>
      <c r="G15544" s="2">
        <v>17.055669999999999</v>
      </c>
      <c r="H15544" s="2">
        <v>16.78228</v>
      </c>
      <c r="J15544" s="2">
        <v>15.900700000000001</v>
      </c>
      <c r="K15544" s="2">
        <v>12.99742</v>
      </c>
      <c r="L15544" s="2">
        <v>1.5133380000000001</v>
      </c>
    </row>
    <row r="15545" spans="1:12" x14ac:dyDescent="0.2">
      <c r="A15545" s="2">
        <v>15.901400000000001</v>
      </c>
      <c r="B15545" s="2">
        <v>41.247700000000002</v>
      </c>
      <c r="C15545" s="2">
        <v>20.710619999999999</v>
      </c>
      <c r="D15545" s="2">
        <v>37.093049999999998</v>
      </c>
      <c r="F15545" s="2">
        <v>15.89859</v>
      </c>
      <c r="G15545" s="2">
        <v>17.03106</v>
      </c>
      <c r="H15545" s="2">
        <v>16.756640000000001</v>
      </c>
      <c r="J15545" s="2">
        <v>15.901400000000001</v>
      </c>
      <c r="K15545" s="2">
        <v>13.024480000000001</v>
      </c>
      <c r="L15545" s="2">
        <v>1.5129889999999999</v>
      </c>
    </row>
    <row r="15546" spans="1:12" x14ac:dyDescent="0.2">
      <c r="A15546" s="2">
        <v>15.902100000000001</v>
      </c>
      <c r="B15546" s="2">
        <v>41.19943</v>
      </c>
      <c r="C15546" s="2">
        <v>20.692219999999999</v>
      </c>
      <c r="D15546" s="2">
        <v>37.049529999999997</v>
      </c>
      <c r="F15546" s="2">
        <v>15.899290000000001</v>
      </c>
      <c r="G15546" s="2">
        <v>17.00787</v>
      </c>
      <c r="H15546" s="2">
        <v>16.73132</v>
      </c>
      <c r="J15546" s="2">
        <v>15.902100000000001</v>
      </c>
      <c r="K15546" s="2">
        <v>13.051220000000001</v>
      </c>
      <c r="L15546" s="2">
        <v>1.5121359999999999</v>
      </c>
    </row>
    <row r="15547" spans="1:12" x14ac:dyDescent="0.2">
      <c r="A15547" s="2">
        <v>15.902799999999999</v>
      </c>
      <c r="B15547" s="2">
        <v>41.151510000000002</v>
      </c>
      <c r="C15547" s="2">
        <v>20.673210000000001</v>
      </c>
      <c r="D15547" s="2">
        <v>37.006979999999999</v>
      </c>
      <c r="F15547" s="2">
        <v>15.899990000000001</v>
      </c>
      <c r="G15547" s="2">
        <v>16.984400000000001</v>
      </c>
      <c r="H15547" s="2">
        <v>16.70618</v>
      </c>
      <c r="J15547" s="2">
        <v>15.902799999999999</v>
      </c>
      <c r="K15547" s="2">
        <v>13.07809</v>
      </c>
      <c r="L15547" s="2">
        <v>1.5118240000000001</v>
      </c>
    </row>
    <row r="15548" spans="1:12" x14ac:dyDescent="0.2">
      <c r="A15548" s="2">
        <v>15.903499999999999</v>
      </c>
      <c r="B15548" s="2">
        <v>41.10351</v>
      </c>
      <c r="C15548" s="2">
        <v>20.653839999999999</v>
      </c>
      <c r="D15548" s="2">
        <v>36.963439999999999</v>
      </c>
      <c r="F15548" s="2">
        <v>15.900700000000001</v>
      </c>
      <c r="G15548" s="2">
        <v>16.959599999999998</v>
      </c>
      <c r="H15548" s="2">
        <v>16.680730000000001</v>
      </c>
      <c r="J15548" s="2">
        <v>15.903499999999999</v>
      </c>
      <c r="K15548" s="2">
        <v>13.10524</v>
      </c>
      <c r="L15548" s="2">
        <v>1.5109859999999999</v>
      </c>
    </row>
    <row r="15549" spans="1:12" x14ac:dyDescent="0.2">
      <c r="A15549" s="2">
        <v>15.904199999999999</v>
      </c>
      <c r="B15549" s="2">
        <v>41.05592</v>
      </c>
      <c r="C15549" s="2">
        <v>20.634830000000001</v>
      </c>
      <c r="D15549" s="2">
        <v>36.921770000000002</v>
      </c>
      <c r="F15549" s="2">
        <v>15.901400000000001</v>
      </c>
      <c r="G15549" s="2">
        <v>16.93421</v>
      </c>
      <c r="H15549" s="2">
        <v>16.655480000000001</v>
      </c>
      <c r="J15549" s="2">
        <v>15.904199999999999</v>
      </c>
      <c r="K15549" s="2">
        <v>13.13219</v>
      </c>
      <c r="L15549" s="2">
        <v>1.510489</v>
      </c>
    </row>
    <row r="15550" spans="1:12" x14ac:dyDescent="0.2">
      <c r="A15550" s="2">
        <v>15.9049</v>
      </c>
      <c r="B15550" s="2">
        <v>41.008360000000003</v>
      </c>
      <c r="C15550" s="2">
        <v>20.617229999999999</v>
      </c>
      <c r="D15550" s="2">
        <v>36.882820000000002</v>
      </c>
      <c r="F15550" s="2">
        <v>15.902100000000001</v>
      </c>
      <c r="G15550" s="2">
        <v>16.908899999999999</v>
      </c>
      <c r="H15550" s="2">
        <v>16.63043</v>
      </c>
      <c r="J15550" s="2">
        <v>15.9049</v>
      </c>
      <c r="K15550" s="2">
        <v>13.1594</v>
      </c>
      <c r="L15550" s="2">
        <v>1.510065</v>
      </c>
    </row>
    <row r="15551" spans="1:12" x14ac:dyDescent="0.2">
      <c r="A15551" s="2">
        <v>15.9056</v>
      </c>
      <c r="B15551" s="2">
        <v>40.960520000000002</v>
      </c>
      <c r="C15551" s="2">
        <v>20.600449999999999</v>
      </c>
      <c r="D15551" s="2">
        <v>36.844380000000001</v>
      </c>
      <c r="F15551" s="2">
        <v>15.902799999999999</v>
      </c>
      <c r="G15551" s="2">
        <v>16.883839999999999</v>
      </c>
      <c r="H15551" s="2">
        <v>16.604939999999999</v>
      </c>
      <c r="J15551" s="2">
        <v>15.9056</v>
      </c>
      <c r="K15551" s="2">
        <v>13.186489999999999</v>
      </c>
      <c r="L15551" s="2">
        <v>1.5094179999999999</v>
      </c>
    </row>
    <row r="15552" spans="1:12" x14ac:dyDescent="0.2">
      <c r="A15552" s="2">
        <v>15.90631</v>
      </c>
      <c r="B15552" s="2">
        <v>40.914009999999998</v>
      </c>
      <c r="C15552" s="2">
        <v>20.58306</v>
      </c>
      <c r="D15552" s="2">
        <v>36.804479999999998</v>
      </c>
      <c r="F15552" s="2">
        <v>15.903499999999999</v>
      </c>
      <c r="G15552" s="2">
        <v>16.858899999999998</v>
      </c>
      <c r="H15552" s="2">
        <v>16.579609999999999</v>
      </c>
      <c r="J15552" s="2">
        <v>15.90631</v>
      </c>
      <c r="K15552" s="2">
        <v>13.213369999999999</v>
      </c>
      <c r="L15552" s="2">
        <v>1.5091190000000001</v>
      </c>
    </row>
    <row r="15553" spans="1:12" x14ac:dyDescent="0.2">
      <c r="A15553" s="2">
        <v>15.90701</v>
      </c>
      <c r="B15553" s="2">
        <v>40.86665</v>
      </c>
      <c r="C15553" s="2">
        <v>20.56465</v>
      </c>
      <c r="D15553" s="2">
        <v>36.763199999999998</v>
      </c>
      <c r="F15553" s="2">
        <v>15.904199999999999</v>
      </c>
      <c r="G15553" s="2">
        <v>16.83342</v>
      </c>
      <c r="H15553" s="2">
        <v>16.554500000000001</v>
      </c>
      <c r="J15553" s="2">
        <v>15.90701</v>
      </c>
      <c r="K15553" s="2">
        <v>13.24058</v>
      </c>
      <c r="L15553" s="2">
        <v>1.508715</v>
      </c>
    </row>
    <row r="15554" spans="1:12" x14ac:dyDescent="0.2">
      <c r="A15554" s="2">
        <v>15.90771</v>
      </c>
      <c r="B15554" s="2">
        <v>40.818890000000003</v>
      </c>
      <c r="C15554" s="2">
        <v>20.546109999999999</v>
      </c>
      <c r="D15554" s="2">
        <v>36.721089999999997</v>
      </c>
      <c r="F15554" s="2">
        <v>15.9049</v>
      </c>
      <c r="G15554" s="2">
        <v>16.807919999999999</v>
      </c>
      <c r="H15554" s="2">
        <v>16.529340000000001</v>
      </c>
      <c r="J15554" s="2">
        <v>15.90771</v>
      </c>
      <c r="K15554" s="2">
        <v>13.26817</v>
      </c>
      <c r="L15554" s="2">
        <v>1.508642</v>
      </c>
    </row>
    <row r="15555" spans="1:12" x14ac:dyDescent="0.2">
      <c r="A15555" s="2">
        <v>15.90841</v>
      </c>
      <c r="B15555" s="2">
        <v>40.771610000000003</v>
      </c>
      <c r="C15555" s="2">
        <v>20.527889999999999</v>
      </c>
      <c r="D15555" s="2">
        <v>36.678469999999997</v>
      </c>
      <c r="F15555" s="2">
        <v>15.9056</v>
      </c>
      <c r="G15555" s="2">
        <v>16.78228</v>
      </c>
      <c r="H15555" s="2">
        <v>16.50404</v>
      </c>
      <c r="J15555" s="2">
        <v>15.90841</v>
      </c>
      <c r="K15555" s="2">
        <v>13.296060000000001</v>
      </c>
      <c r="L15555" s="2">
        <v>1.508551</v>
      </c>
    </row>
    <row r="15556" spans="1:12" x14ac:dyDescent="0.2">
      <c r="A15556" s="2">
        <v>15.90911</v>
      </c>
      <c r="B15556" s="2">
        <v>40.724350000000001</v>
      </c>
      <c r="C15556" s="2">
        <v>20.50975</v>
      </c>
      <c r="D15556" s="2">
        <v>36.636229999999998</v>
      </c>
      <c r="F15556" s="2">
        <v>15.90631</v>
      </c>
      <c r="G15556" s="2">
        <v>16.756640000000001</v>
      </c>
      <c r="H15556" s="2">
        <v>16.47889</v>
      </c>
      <c r="J15556" s="2">
        <v>15.90911</v>
      </c>
      <c r="K15556" s="2">
        <v>13.32349</v>
      </c>
      <c r="L15556" s="2">
        <v>1.508623</v>
      </c>
    </row>
    <row r="15557" spans="1:12" x14ac:dyDescent="0.2">
      <c r="A15557" s="2">
        <v>15.90981</v>
      </c>
      <c r="B15557" s="2">
        <v>40.676720000000003</v>
      </c>
      <c r="C15557" s="2">
        <v>20.49117</v>
      </c>
      <c r="D15557" s="2">
        <v>36.594149999999999</v>
      </c>
      <c r="F15557" s="2">
        <v>15.90701</v>
      </c>
      <c r="G15557" s="2">
        <v>16.73132</v>
      </c>
      <c r="H15557" s="2">
        <v>16.4543</v>
      </c>
      <c r="J15557" s="2">
        <v>15.90981</v>
      </c>
      <c r="K15557" s="2">
        <v>13.35079</v>
      </c>
      <c r="L15557" s="2">
        <v>1.5087109999999999</v>
      </c>
    </row>
    <row r="15558" spans="1:12" x14ac:dyDescent="0.2">
      <c r="A15558" s="2">
        <v>15.91051</v>
      </c>
      <c r="B15558" s="2">
        <v>40.629170000000002</v>
      </c>
      <c r="C15558" s="2">
        <v>20.47269</v>
      </c>
      <c r="D15558" s="2">
        <v>36.552140000000001</v>
      </c>
      <c r="F15558" s="2">
        <v>15.90771</v>
      </c>
      <c r="G15558" s="2">
        <v>16.70618</v>
      </c>
      <c r="H15558" s="2">
        <v>16.429659999999998</v>
      </c>
      <c r="J15558" s="2">
        <v>15.91051</v>
      </c>
      <c r="K15558" s="2">
        <v>13.3787</v>
      </c>
      <c r="L15558" s="2">
        <v>1.5092620000000001</v>
      </c>
    </row>
    <row r="15559" spans="1:12" x14ac:dyDescent="0.2">
      <c r="A15559" s="2">
        <v>15.91122</v>
      </c>
      <c r="B15559" s="2">
        <v>40.581769999999999</v>
      </c>
      <c r="C15559" s="2">
        <v>20.454529999999998</v>
      </c>
      <c r="D15559" s="2">
        <v>36.510330000000003</v>
      </c>
      <c r="F15559" s="2">
        <v>15.90841</v>
      </c>
      <c r="G15559" s="2">
        <v>16.680730000000001</v>
      </c>
      <c r="H15559" s="2">
        <v>16.405059999999999</v>
      </c>
      <c r="J15559" s="2">
        <v>15.91122</v>
      </c>
      <c r="K15559" s="2">
        <v>13.40687</v>
      </c>
      <c r="L15559" s="2">
        <v>1.509592</v>
      </c>
    </row>
    <row r="15560" spans="1:12" x14ac:dyDescent="0.2">
      <c r="A15560" s="2">
        <v>15.91192</v>
      </c>
      <c r="B15560" s="2">
        <v>40.534799999999997</v>
      </c>
      <c r="C15560" s="2">
        <v>20.43646</v>
      </c>
      <c r="D15560" s="2">
        <v>36.468159999999997</v>
      </c>
      <c r="F15560" s="2">
        <v>15.90911</v>
      </c>
      <c r="G15560" s="2">
        <v>16.655480000000001</v>
      </c>
      <c r="H15560" s="2">
        <v>16.380520000000001</v>
      </c>
      <c r="J15560" s="2">
        <v>15.91192</v>
      </c>
      <c r="K15560" s="2">
        <v>13.434839999999999</v>
      </c>
      <c r="L15560" s="2">
        <v>1.5095559999999999</v>
      </c>
    </row>
    <row r="15561" spans="1:12" x14ac:dyDescent="0.2">
      <c r="A15561" s="2">
        <v>15.91262</v>
      </c>
      <c r="B15561" s="2">
        <v>40.488140000000001</v>
      </c>
      <c r="C15561" s="2">
        <v>20.418240000000001</v>
      </c>
      <c r="D15561" s="2">
        <v>36.426029999999997</v>
      </c>
      <c r="F15561" s="2">
        <v>15.90981</v>
      </c>
      <c r="G15561" s="2">
        <v>16.63043</v>
      </c>
      <c r="H15561" s="2">
        <v>16.356169999999999</v>
      </c>
      <c r="J15561" s="2">
        <v>15.91262</v>
      </c>
      <c r="K15561" s="2">
        <v>13.4625</v>
      </c>
      <c r="L15561" s="2">
        <v>1.5096130000000001</v>
      </c>
    </row>
    <row r="15562" spans="1:12" x14ac:dyDescent="0.2">
      <c r="A15562" s="2">
        <v>15.913320000000001</v>
      </c>
      <c r="B15562" s="2">
        <v>40.441800000000001</v>
      </c>
      <c r="C15562" s="2">
        <v>20.400189999999998</v>
      </c>
      <c r="D15562" s="2">
        <v>36.384459999999997</v>
      </c>
      <c r="F15562" s="2">
        <v>15.91051</v>
      </c>
      <c r="G15562" s="2">
        <v>16.604939999999999</v>
      </c>
      <c r="H15562" s="2">
        <v>16.33175</v>
      </c>
      <c r="J15562" s="2">
        <v>15.913320000000001</v>
      </c>
      <c r="K15562" s="2">
        <v>13.490320000000001</v>
      </c>
      <c r="L15562" s="2">
        <v>1.5093920000000001</v>
      </c>
    </row>
    <row r="15563" spans="1:12" x14ac:dyDescent="0.2">
      <c r="A15563" s="2">
        <v>15.914020000000001</v>
      </c>
      <c r="B15563" s="2">
        <v>40.395530000000001</v>
      </c>
      <c r="C15563" s="2">
        <v>20.382110000000001</v>
      </c>
      <c r="D15563" s="2">
        <v>36.342849999999999</v>
      </c>
      <c r="F15563" s="2">
        <v>15.91122</v>
      </c>
      <c r="G15563" s="2">
        <v>16.579609999999999</v>
      </c>
      <c r="H15563" s="2">
        <v>16.30707</v>
      </c>
      <c r="J15563" s="2">
        <v>15.914020000000001</v>
      </c>
      <c r="K15563" s="2">
        <v>13.5184</v>
      </c>
      <c r="L15563" s="2">
        <v>1.5090239999999999</v>
      </c>
    </row>
    <row r="15564" spans="1:12" x14ac:dyDescent="0.2">
      <c r="A15564" s="2">
        <v>15.914720000000001</v>
      </c>
      <c r="B15564" s="2">
        <v>40.349229999999999</v>
      </c>
      <c r="C15564" s="2">
        <v>20.364239999999999</v>
      </c>
      <c r="D15564" s="2">
        <v>36.301259999999999</v>
      </c>
      <c r="F15564" s="2">
        <v>15.91192</v>
      </c>
      <c r="G15564" s="2">
        <v>16.554500000000001</v>
      </c>
      <c r="H15564" s="2">
        <v>16.282419999999998</v>
      </c>
      <c r="J15564" s="2">
        <v>15.914720000000001</v>
      </c>
      <c r="K15564" s="2">
        <v>13.54669</v>
      </c>
      <c r="L15564" s="2">
        <v>1.5089589999999999</v>
      </c>
    </row>
    <row r="15565" spans="1:12" x14ac:dyDescent="0.2">
      <c r="A15565" s="2">
        <v>15.915419999999999</v>
      </c>
      <c r="B15565" s="2">
        <v>40.303649999999998</v>
      </c>
      <c r="C15565" s="2">
        <v>20.346329999999998</v>
      </c>
      <c r="D15565" s="2">
        <v>36.259369999999997</v>
      </c>
      <c r="F15565" s="2">
        <v>15.91262</v>
      </c>
      <c r="G15565" s="2">
        <v>16.529340000000001</v>
      </c>
      <c r="H15565" s="2">
        <v>16.257739999999998</v>
      </c>
      <c r="J15565" s="2">
        <v>15.915419999999999</v>
      </c>
      <c r="K15565" s="2">
        <v>13.57549</v>
      </c>
      <c r="L15565" s="2">
        <v>1.509161</v>
      </c>
    </row>
    <row r="15566" spans="1:12" x14ac:dyDescent="0.2">
      <c r="A15566" s="2">
        <v>15.916130000000001</v>
      </c>
      <c r="B15566" s="2">
        <v>40.257800000000003</v>
      </c>
      <c r="C15566" s="2">
        <v>20.327929999999999</v>
      </c>
      <c r="D15566" s="2">
        <v>36.217660000000002</v>
      </c>
      <c r="F15566" s="2">
        <v>15.913320000000001</v>
      </c>
      <c r="G15566" s="2">
        <v>16.50404</v>
      </c>
      <c r="H15566" s="2">
        <v>16.23291</v>
      </c>
      <c r="J15566" s="2">
        <v>15.916130000000001</v>
      </c>
      <c r="K15566" s="2">
        <v>13.603960000000001</v>
      </c>
      <c r="L15566" s="2">
        <v>1.5092140000000001</v>
      </c>
    </row>
    <row r="15567" spans="1:12" x14ac:dyDescent="0.2">
      <c r="A15567" s="2">
        <v>15.916829999999999</v>
      </c>
      <c r="B15567" s="2">
        <v>40.211790000000001</v>
      </c>
      <c r="C15567" s="2">
        <v>20.309439999999999</v>
      </c>
      <c r="D15567" s="2">
        <v>36.176009999999998</v>
      </c>
      <c r="F15567" s="2">
        <v>15.914020000000001</v>
      </c>
      <c r="G15567" s="2">
        <v>16.47889</v>
      </c>
      <c r="H15567" s="2">
        <v>16.208010000000002</v>
      </c>
      <c r="J15567" s="2">
        <v>15.916829999999999</v>
      </c>
      <c r="K15567" s="2">
        <v>13.63256</v>
      </c>
      <c r="L15567" s="2">
        <v>1.509466</v>
      </c>
    </row>
    <row r="15568" spans="1:12" x14ac:dyDescent="0.2">
      <c r="A15568" s="2">
        <v>15.917529999999999</v>
      </c>
      <c r="B15568" s="2">
        <v>40.165660000000003</v>
      </c>
      <c r="C15568" s="2">
        <v>20.291250000000002</v>
      </c>
      <c r="D15568" s="2">
        <v>36.134439999999998</v>
      </c>
      <c r="F15568" s="2">
        <v>15.914720000000001</v>
      </c>
      <c r="G15568" s="2">
        <v>16.4543</v>
      </c>
      <c r="H15568" s="2">
        <v>16.182780000000001</v>
      </c>
      <c r="J15568" s="2">
        <v>15.917529999999999</v>
      </c>
      <c r="K15568" s="2">
        <v>13.66151</v>
      </c>
      <c r="L15568" s="2">
        <v>1.5094799999999999</v>
      </c>
    </row>
    <row r="15569" spans="1:12" x14ac:dyDescent="0.2">
      <c r="A15569" s="2">
        <v>15.918229999999999</v>
      </c>
      <c r="B15569" s="2">
        <v>40.119100000000003</v>
      </c>
      <c r="C15569" s="2">
        <v>20.273289999999999</v>
      </c>
      <c r="D15569" s="2">
        <v>36.092979999999997</v>
      </c>
      <c r="F15569" s="2">
        <v>15.915419999999999</v>
      </c>
      <c r="G15569" s="2">
        <v>16.429659999999998</v>
      </c>
      <c r="H15569" s="2">
        <v>16.15776</v>
      </c>
      <c r="J15569" s="2">
        <v>15.918229999999999</v>
      </c>
      <c r="K15569" s="2">
        <v>13.68998</v>
      </c>
      <c r="L15569" s="2">
        <v>1.509422</v>
      </c>
    </row>
    <row r="15570" spans="1:12" x14ac:dyDescent="0.2">
      <c r="A15570" s="2">
        <v>15.91893</v>
      </c>
      <c r="B15570" s="2">
        <v>40.072830000000003</v>
      </c>
      <c r="C15570" s="2">
        <v>20.255469999999999</v>
      </c>
      <c r="D15570" s="2">
        <v>36.051169999999999</v>
      </c>
      <c r="F15570" s="2">
        <v>15.916130000000001</v>
      </c>
      <c r="G15570" s="2">
        <v>16.405059999999999</v>
      </c>
      <c r="H15570" s="2">
        <v>16.132670000000001</v>
      </c>
      <c r="J15570" s="2">
        <v>15.91893</v>
      </c>
      <c r="K15570" s="2">
        <v>13.71837</v>
      </c>
      <c r="L15570" s="2">
        <v>1.509447</v>
      </c>
    </row>
    <row r="15571" spans="1:12" x14ac:dyDescent="0.2">
      <c r="A15571" s="2">
        <v>15.91963</v>
      </c>
      <c r="B15571" s="2">
        <v>40.027520000000003</v>
      </c>
      <c r="C15571" s="2">
        <v>20.237120000000001</v>
      </c>
      <c r="D15571" s="2">
        <v>36.009129999999999</v>
      </c>
      <c r="F15571" s="2">
        <v>15.916829999999999</v>
      </c>
      <c r="G15571" s="2">
        <v>16.380520000000001</v>
      </c>
      <c r="H15571" s="2">
        <v>16.107410000000002</v>
      </c>
      <c r="J15571" s="2">
        <v>15.91963</v>
      </c>
      <c r="K15571" s="2">
        <v>13.747030000000001</v>
      </c>
      <c r="L15571" s="2">
        <v>1.5092719999999999</v>
      </c>
    </row>
    <row r="15572" spans="1:12" x14ac:dyDescent="0.2">
      <c r="A15572" s="2">
        <v>15.92033</v>
      </c>
      <c r="B15572" s="2">
        <v>39.984569999999998</v>
      </c>
      <c r="C15572" s="2">
        <v>20.21885</v>
      </c>
      <c r="D15572" s="2">
        <v>35.967149999999997</v>
      </c>
      <c r="F15572" s="2">
        <v>15.917529999999999</v>
      </c>
      <c r="G15572" s="2">
        <v>16.356169999999999</v>
      </c>
      <c r="H15572" s="2">
        <v>16.082709999999999</v>
      </c>
      <c r="J15572" s="2">
        <v>15.92033</v>
      </c>
      <c r="K15572" s="2">
        <v>13.77603</v>
      </c>
      <c r="L15572" s="2">
        <v>1.509323</v>
      </c>
    </row>
    <row r="15573" spans="1:12" x14ac:dyDescent="0.2">
      <c r="A15573" s="2">
        <v>15.92104</v>
      </c>
      <c r="B15573" s="2">
        <v>39.944209999999998</v>
      </c>
      <c r="C15573" s="2">
        <v>20.200759999999999</v>
      </c>
      <c r="D15573" s="2">
        <v>35.925739999999998</v>
      </c>
      <c r="F15573" s="2">
        <v>15.918229999999999</v>
      </c>
      <c r="G15573" s="2">
        <v>16.33175</v>
      </c>
      <c r="H15573" s="2">
        <v>16.058070000000001</v>
      </c>
      <c r="J15573" s="2">
        <v>15.92104</v>
      </c>
      <c r="K15573" s="2">
        <v>13.80517</v>
      </c>
      <c r="L15573" s="2">
        <v>1.5095810000000001</v>
      </c>
    </row>
    <row r="15574" spans="1:12" x14ac:dyDescent="0.2">
      <c r="A15574" s="2">
        <v>15.92174</v>
      </c>
      <c r="B15574" s="2">
        <v>39.90448</v>
      </c>
      <c r="C15574" s="2">
        <v>20.183019999999999</v>
      </c>
      <c r="D15574" s="2">
        <v>35.88364</v>
      </c>
      <c r="F15574" s="2">
        <v>15.91893</v>
      </c>
      <c r="G15574" s="2">
        <v>16.30707</v>
      </c>
      <c r="H15574" s="2">
        <v>16.03322</v>
      </c>
      <c r="J15574" s="2">
        <v>15.92174</v>
      </c>
      <c r="K15574" s="2">
        <v>13.834680000000001</v>
      </c>
      <c r="L15574" s="2">
        <v>1.509304</v>
      </c>
    </row>
    <row r="15575" spans="1:12" x14ac:dyDescent="0.2">
      <c r="A15575" s="2">
        <v>15.92244</v>
      </c>
      <c r="B15575" s="2">
        <v>39.862690000000001</v>
      </c>
      <c r="C15575" s="2">
        <v>20.164829999999998</v>
      </c>
      <c r="D15575" s="2">
        <v>35.84178</v>
      </c>
      <c r="F15575" s="2">
        <v>15.91963</v>
      </c>
      <c r="G15575" s="2">
        <v>16.282419999999998</v>
      </c>
      <c r="H15575" s="2">
        <v>16.00826</v>
      </c>
      <c r="J15575" s="2">
        <v>15.92244</v>
      </c>
      <c r="K15575" s="2">
        <v>13.864179999999999</v>
      </c>
      <c r="L15575" s="2">
        <v>1.509153</v>
      </c>
    </row>
    <row r="15576" spans="1:12" x14ac:dyDescent="0.2">
      <c r="A15576" s="2">
        <v>15.92314</v>
      </c>
      <c r="B15576" s="2">
        <v>39.818420000000003</v>
      </c>
      <c r="C15576" s="2">
        <v>20.146889999999999</v>
      </c>
      <c r="D15576" s="2">
        <v>35.799979999999998</v>
      </c>
      <c r="F15576" s="2">
        <v>15.92033</v>
      </c>
      <c r="G15576" s="2">
        <v>16.257739999999998</v>
      </c>
      <c r="H15576" s="2">
        <v>15.98371</v>
      </c>
      <c r="J15576" s="2">
        <v>15.92314</v>
      </c>
      <c r="K15576" s="2">
        <v>13.89371</v>
      </c>
      <c r="L15576" s="2">
        <v>1.509047</v>
      </c>
    </row>
    <row r="15577" spans="1:12" x14ac:dyDescent="0.2">
      <c r="A15577" s="2">
        <v>15.92384</v>
      </c>
      <c r="B15577" s="2">
        <v>39.77355</v>
      </c>
      <c r="C15577" s="2">
        <v>20.1295</v>
      </c>
      <c r="D15577" s="2">
        <v>35.758510000000001</v>
      </c>
      <c r="F15577" s="2">
        <v>15.92104</v>
      </c>
      <c r="G15577" s="2">
        <v>16.23291</v>
      </c>
      <c r="H15577" s="2">
        <v>15.95979</v>
      </c>
      <c r="J15577" s="2">
        <v>15.92384</v>
      </c>
      <c r="K15577" s="2">
        <v>13.92304</v>
      </c>
      <c r="L15577" s="2">
        <v>1.5086520000000001</v>
      </c>
    </row>
    <row r="15578" spans="1:12" x14ac:dyDescent="0.2">
      <c r="A15578" s="2">
        <v>15.92454</v>
      </c>
      <c r="B15578" s="2">
        <v>39.728270000000002</v>
      </c>
      <c r="C15578" s="2">
        <v>20.111920000000001</v>
      </c>
      <c r="D15578" s="2">
        <v>35.716729999999998</v>
      </c>
      <c r="F15578" s="2">
        <v>15.92174</v>
      </c>
      <c r="G15578" s="2">
        <v>16.208010000000002</v>
      </c>
      <c r="H15578" s="2">
        <v>15.93557</v>
      </c>
      <c r="J15578" s="2">
        <v>15.92454</v>
      </c>
      <c r="K15578" s="2">
        <v>13.95238</v>
      </c>
      <c r="L15578" s="2">
        <v>1.5081770000000001</v>
      </c>
    </row>
    <row r="15579" spans="1:12" x14ac:dyDescent="0.2">
      <c r="A15579" s="2">
        <v>15.925240000000001</v>
      </c>
      <c r="B15579" s="2">
        <v>39.682789999999997</v>
      </c>
      <c r="C15579" s="2">
        <v>20.0943</v>
      </c>
      <c r="D15579" s="2">
        <v>35.6753</v>
      </c>
      <c r="F15579" s="2">
        <v>15.92244</v>
      </c>
      <c r="G15579" s="2">
        <v>16.182780000000001</v>
      </c>
      <c r="H15579" s="2">
        <v>15.911429999999999</v>
      </c>
      <c r="J15579" s="2">
        <v>15.925240000000001</v>
      </c>
      <c r="K15579" s="2">
        <v>13.98249</v>
      </c>
      <c r="L15579" s="2">
        <v>1.5080150000000001</v>
      </c>
    </row>
    <row r="15580" spans="1:12" x14ac:dyDescent="0.2">
      <c r="A15580" s="2">
        <v>15.925940000000001</v>
      </c>
      <c r="B15580" s="2">
        <v>39.637569999999997</v>
      </c>
      <c r="C15580" s="2">
        <v>20.07676</v>
      </c>
      <c r="D15580" s="2">
        <v>35.633569999999999</v>
      </c>
      <c r="F15580" s="2">
        <v>15.92314</v>
      </c>
      <c r="G15580" s="2">
        <v>16.15776</v>
      </c>
      <c r="H15580" s="2">
        <v>15.886760000000001</v>
      </c>
      <c r="J15580" s="2">
        <v>15.925940000000001</v>
      </c>
      <c r="K15580" s="2">
        <v>14.01216</v>
      </c>
      <c r="L15580" s="2">
        <v>1.5077480000000001</v>
      </c>
    </row>
    <row r="15581" spans="1:12" x14ac:dyDescent="0.2">
      <c r="A15581" s="2">
        <v>15.92665</v>
      </c>
      <c r="B15581" s="2">
        <v>39.592460000000003</v>
      </c>
      <c r="C15581" s="2">
        <v>20.058499999999999</v>
      </c>
      <c r="D15581" s="2">
        <v>35.592010000000002</v>
      </c>
      <c r="F15581" s="2">
        <v>15.92384</v>
      </c>
      <c r="G15581" s="2">
        <v>16.132670000000001</v>
      </c>
      <c r="H15581" s="2">
        <v>15.86157</v>
      </c>
      <c r="J15581" s="2">
        <v>15.92665</v>
      </c>
      <c r="K15581" s="2">
        <v>14.04181</v>
      </c>
      <c r="L15581" s="2">
        <v>1.5073970000000001</v>
      </c>
    </row>
    <row r="15582" spans="1:12" x14ac:dyDescent="0.2">
      <c r="A15582" s="2">
        <v>15.927350000000001</v>
      </c>
      <c r="B15582" s="2">
        <v>39.547199999999997</v>
      </c>
      <c r="C15582" s="2">
        <v>20.040520000000001</v>
      </c>
      <c r="D15582" s="2">
        <v>35.550040000000003</v>
      </c>
      <c r="F15582" s="2">
        <v>15.92454</v>
      </c>
      <c r="G15582" s="2">
        <v>16.107410000000002</v>
      </c>
      <c r="H15582" s="2">
        <v>15.836869999999999</v>
      </c>
      <c r="J15582" s="2">
        <v>15.927350000000001</v>
      </c>
      <c r="K15582" s="2">
        <v>14.07161</v>
      </c>
      <c r="L15582" s="2">
        <v>1.507231</v>
      </c>
    </row>
    <row r="15583" spans="1:12" x14ac:dyDescent="0.2">
      <c r="A15583" s="2">
        <v>15.928050000000001</v>
      </c>
      <c r="B15583" s="2">
        <v>39.502319999999997</v>
      </c>
      <c r="C15583" s="2">
        <v>20.023119999999999</v>
      </c>
      <c r="D15583" s="2">
        <v>35.508400000000002</v>
      </c>
      <c r="F15583" s="2">
        <v>15.925240000000001</v>
      </c>
      <c r="G15583" s="2">
        <v>16.082709999999999</v>
      </c>
      <c r="H15583" s="2">
        <v>15.813029999999999</v>
      </c>
      <c r="J15583" s="2">
        <v>15.928050000000001</v>
      </c>
      <c r="K15583" s="2">
        <v>14.101570000000001</v>
      </c>
      <c r="L15583" s="2">
        <v>1.5073240000000001</v>
      </c>
    </row>
    <row r="15584" spans="1:12" x14ac:dyDescent="0.2">
      <c r="A15584" s="2">
        <v>15.928750000000001</v>
      </c>
      <c r="B15584" s="2">
        <v>39.457689999999999</v>
      </c>
      <c r="C15584" s="2">
        <v>20.005140000000001</v>
      </c>
      <c r="D15584" s="2">
        <v>35.466569999999997</v>
      </c>
      <c r="F15584" s="2">
        <v>15.925940000000001</v>
      </c>
      <c r="G15584" s="2">
        <v>16.058070000000001</v>
      </c>
      <c r="H15584" s="2">
        <v>15.78918</v>
      </c>
      <c r="J15584" s="2">
        <v>15.928750000000001</v>
      </c>
      <c r="K15584" s="2">
        <v>14.131729999999999</v>
      </c>
      <c r="L15584" s="2">
        <v>1.507277</v>
      </c>
    </row>
    <row r="15585" spans="1:12" x14ac:dyDescent="0.2">
      <c r="A15585" s="2">
        <v>15.929449999999999</v>
      </c>
      <c r="B15585" s="2">
        <v>39.413240000000002</v>
      </c>
      <c r="C15585" s="2">
        <v>19.98706</v>
      </c>
      <c r="D15585" s="2">
        <v>35.42521</v>
      </c>
      <c r="F15585" s="2">
        <v>15.92665</v>
      </c>
      <c r="G15585" s="2">
        <v>16.03322</v>
      </c>
      <c r="H15585" s="2">
        <v>15.764950000000001</v>
      </c>
      <c r="J15585" s="2">
        <v>15.929449999999999</v>
      </c>
      <c r="K15585" s="2">
        <v>14.161860000000001</v>
      </c>
      <c r="L15585" s="2">
        <v>1.50709</v>
      </c>
    </row>
    <row r="15586" spans="1:12" x14ac:dyDescent="0.2">
      <c r="A15586" s="2">
        <v>15.930149999999999</v>
      </c>
      <c r="B15586" s="2">
        <v>39.36871</v>
      </c>
      <c r="C15586" s="2">
        <v>19.969560000000001</v>
      </c>
      <c r="D15586" s="2">
        <v>35.384320000000002</v>
      </c>
      <c r="F15586" s="2">
        <v>15.927350000000001</v>
      </c>
      <c r="G15586" s="2">
        <v>16.00826</v>
      </c>
      <c r="H15586" s="2">
        <v>15.74081</v>
      </c>
      <c r="J15586" s="2">
        <v>15.930149999999999</v>
      </c>
      <c r="K15586" s="2">
        <v>14.192349999999999</v>
      </c>
      <c r="L15586" s="2">
        <v>1.50709</v>
      </c>
    </row>
    <row r="15587" spans="1:12" x14ac:dyDescent="0.2">
      <c r="A15587" s="2">
        <v>15.93085</v>
      </c>
      <c r="B15587" s="2">
        <v>39.324739999999998</v>
      </c>
      <c r="C15587" s="2">
        <v>19.951530000000002</v>
      </c>
      <c r="D15587" s="2">
        <v>35.342979999999997</v>
      </c>
      <c r="F15587" s="2">
        <v>15.928050000000001</v>
      </c>
      <c r="G15587" s="2">
        <v>15.98371</v>
      </c>
      <c r="H15587" s="2">
        <v>15.716760000000001</v>
      </c>
      <c r="J15587" s="2">
        <v>15.93085</v>
      </c>
      <c r="K15587" s="2">
        <v>14.222989999999999</v>
      </c>
      <c r="L15587" s="2">
        <v>1.507252</v>
      </c>
    </row>
    <row r="15588" spans="1:12" x14ac:dyDescent="0.2">
      <c r="A15588" s="2">
        <v>15.931559999999999</v>
      </c>
      <c r="B15588" s="2">
        <v>39.280659999999997</v>
      </c>
      <c r="C15588" s="2">
        <v>19.933540000000001</v>
      </c>
      <c r="D15588" s="2">
        <v>35.301909999999999</v>
      </c>
      <c r="F15588" s="2">
        <v>15.928750000000001</v>
      </c>
      <c r="G15588" s="2">
        <v>15.95979</v>
      </c>
      <c r="H15588" s="2">
        <v>15.692679999999999</v>
      </c>
      <c r="J15588" s="2">
        <v>15.931559999999999</v>
      </c>
      <c r="K15588" s="2">
        <v>14.25394</v>
      </c>
      <c r="L15588" s="2">
        <v>1.507719</v>
      </c>
    </row>
    <row r="15589" spans="1:12" x14ac:dyDescent="0.2">
      <c r="A15589" s="2">
        <v>15.932259999999999</v>
      </c>
      <c r="B15589" s="2">
        <v>39.236649999999997</v>
      </c>
      <c r="C15589" s="2">
        <v>19.916060000000002</v>
      </c>
      <c r="D15589" s="2">
        <v>35.260710000000003</v>
      </c>
      <c r="F15589" s="2">
        <v>15.929449999999999</v>
      </c>
      <c r="G15589" s="2">
        <v>15.93557</v>
      </c>
      <c r="H15589" s="2">
        <v>15.66858</v>
      </c>
      <c r="J15589" s="2">
        <v>15.932259999999999</v>
      </c>
      <c r="K15589" s="2">
        <v>14.285170000000001</v>
      </c>
      <c r="L15589" s="2">
        <v>1.508238</v>
      </c>
    </row>
    <row r="15590" spans="1:12" x14ac:dyDescent="0.2">
      <c r="A15590" s="2">
        <v>15.93296</v>
      </c>
      <c r="B15590" s="2">
        <v>39.193049999999999</v>
      </c>
      <c r="C15590" s="2">
        <v>19.898499999999999</v>
      </c>
      <c r="D15590" s="2">
        <v>35.219909999999999</v>
      </c>
      <c r="F15590" s="2">
        <v>15.930149999999999</v>
      </c>
      <c r="G15590" s="2">
        <v>15.911429999999999</v>
      </c>
      <c r="H15590" s="2">
        <v>15.64405</v>
      </c>
      <c r="J15590" s="2">
        <v>15.93296</v>
      </c>
      <c r="K15590" s="2">
        <v>14.31648</v>
      </c>
      <c r="L15590" s="2">
        <v>1.5087109999999999</v>
      </c>
    </row>
    <row r="15591" spans="1:12" x14ac:dyDescent="0.2">
      <c r="A15591" s="2">
        <v>15.93366</v>
      </c>
      <c r="B15591" s="2">
        <v>39.149830000000001</v>
      </c>
      <c r="C15591" s="2">
        <v>19.880590000000002</v>
      </c>
      <c r="D15591" s="2">
        <v>35.179229999999997</v>
      </c>
      <c r="F15591" s="2">
        <v>15.93085</v>
      </c>
      <c r="G15591" s="2">
        <v>15.886760000000001</v>
      </c>
      <c r="H15591" s="2">
        <v>15.619759999999999</v>
      </c>
      <c r="J15591" s="2">
        <v>15.93366</v>
      </c>
      <c r="K15591" s="2">
        <v>14.348050000000001</v>
      </c>
      <c r="L15591" s="2">
        <v>1.508194</v>
      </c>
    </row>
    <row r="15592" spans="1:12" x14ac:dyDescent="0.2">
      <c r="A15592" s="2">
        <v>15.93436</v>
      </c>
      <c r="B15592" s="2">
        <v>39.106789999999997</v>
      </c>
      <c r="C15592" s="2">
        <v>19.863140000000001</v>
      </c>
      <c r="D15592" s="2">
        <v>35.13805</v>
      </c>
      <c r="F15592" s="2">
        <v>15.931559999999999</v>
      </c>
      <c r="G15592" s="2">
        <v>15.86157</v>
      </c>
      <c r="H15592" s="2">
        <v>15.59557</v>
      </c>
      <c r="J15592" s="2">
        <v>15.93436</v>
      </c>
      <c r="K15592" s="2">
        <v>14.379530000000001</v>
      </c>
      <c r="L15592" s="2">
        <v>1.5079880000000001</v>
      </c>
    </row>
    <row r="15593" spans="1:12" x14ac:dyDescent="0.2">
      <c r="A15593" s="2">
        <v>15.93506</v>
      </c>
      <c r="B15593" s="2">
        <v>39.06391</v>
      </c>
      <c r="C15593" s="2">
        <v>19.84563</v>
      </c>
      <c r="D15593" s="2">
        <v>35.096910000000001</v>
      </c>
      <c r="F15593" s="2">
        <v>15.932259999999999</v>
      </c>
      <c r="G15593" s="2">
        <v>15.836869999999999</v>
      </c>
      <c r="H15593" s="2">
        <v>15.571429999999999</v>
      </c>
      <c r="J15593" s="2">
        <v>15.93506</v>
      </c>
      <c r="K15593" s="2">
        <v>14.41089</v>
      </c>
      <c r="L15593" s="2">
        <v>1.507504</v>
      </c>
    </row>
    <row r="15594" spans="1:12" x14ac:dyDescent="0.2">
      <c r="A15594" s="2">
        <v>15.93576</v>
      </c>
      <c r="B15594" s="2">
        <v>39.021120000000003</v>
      </c>
      <c r="C15594" s="2">
        <v>19.827860000000001</v>
      </c>
      <c r="D15594" s="2">
        <v>35.056280000000001</v>
      </c>
      <c r="F15594" s="2">
        <v>15.93296</v>
      </c>
      <c r="G15594" s="2">
        <v>15.813029999999999</v>
      </c>
      <c r="H15594" s="2">
        <v>15.547610000000001</v>
      </c>
      <c r="J15594" s="2">
        <v>15.93576</v>
      </c>
      <c r="K15594" s="2">
        <v>14.44229</v>
      </c>
      <c r="L15594" s="2">
        <v>1.5072779999999999</v>
      </c>
    </row>
    <row r="15595" spans="1:12" x14ac:dyDescent="0.2">
      <c r="A15595" s="2">
        <v>15.93647</v>
      </c>
      <c r="B15595" s="2">
        <v>38.978540000000002</v>
      </c>
      <c r="C15595" s="2">
        <v>19.810140000000001</v>
      </c>
      <c r="D15595" s="2">
        <v>35.015900000000002</v>
      </c>
      <c r="F15595" s="2">
        <v>15.93366</v>
      </c>
      <c r="G15595" s="2">
        <v>15.78918</v>
      </c>
      <c r="H15595" s="2">
        <v>15.524039999999999</v>
      </c>
      <c r="J15595" s="2">
        <v>15.93647</v>
      </c>
      <c r="K15595" s="2">
        <v>14.47275</v>
      </c>
      <c r="L15595" s="2">
        <v>1.5071159999999999</v>
      </c>
    </row>
    <row r="15596" spans="1:12" x14ac:dyDescent="0.2">
      <c r="A15596" s="2">
        <v>15.93717</v>
      </c>
      <c r="B15596" s="2">
        <v>38.936199999999999</v>
      </c>
      <c r="C15596" s="2">
        <v>19.792770000000001</v>
      </c>
      <c r="D15596" s="2">
        <v>34.975079999999998</v>
      </c>
      <c r="F15596" s="2">
        <v>15.93436</v>
      </c>
      <c r="G15596" s="2">
        <v>15.764950000000001</v>
      </c>
      <c r="H15596" s="2">
        <v>15.500159999999999</v>
      </c>
      <c r="J15596" s="2">
        <v>15.93717</v>
      </c>
      <c r="K15596" s="2">
        <v>14.50334</v>
      </c>
      <c r="L15596" s="2">
        <v>1.507854</v>
      </c>
    </row>
    <row r="15597" spans="1:12" x14ac:dyDescent="0.2">
      <c r="A15597" s="2">
        <v>15.93787</v>
      </c>
      <c r="B15597" s="2">
        <v>38.89385</v>
      </c>
      <c r="C15597" s="2">
        <v>19.775839999999999</v>
      </c>
      <c r="D15597" s="2">
        <v>34.934469999999997</v>
      </c>
      <c r="F15597" s="2">
        <v>15.93506</v>
      </c>
      <c r="G15597" s="2">
        <v>15.74081</v>
      </c>
      <c r="H15597" s="2">
        <v>15.4765</v>
      </c>
      <c r="J15597" s="2">
        <v>15.93787</v>
      </c>
      <c r="K15597" s="2">
        <v>14.535399999999999</v>
      </c>
      <c r="L15597" s="2">
        <v>1.507744</v>
      </c>
    </row>
    <row r="15598" spans="1:12" x14ac:dyDescent="0.2">
      <c r="A15598" s="2">
        <v>15.93857</v>
      </c>
      <c r="B15598" s="2">
        <v>38.851300000000002</v>
      </c>
      <c r="C15598" s="2">
        <v>19.75882</v>
      </c>
      <c r="D15598" s="2">
        <v>34.894150000000003</v>
      </c>
      <c r="F15598" s="2">
        <v>15.93576</v>
      </c>
      <c r="G15598" s="2">
        <v>15.716760000000001</v>
      </c>
      <c r="H15598" s="2">
        <v>15.453760000000001</v>
      </c>
      <c r="J15598" s="2">
        <v>15.93857</v>
      </c>
      <c r="K15598" s="2">
        <v>14.56781</v>
      </c>
      <c r="L15598" s="2">
        <v>1.5084930000000001</v>
      </c>
    </row>
    <row r="15599" spans="1:12" x14ac:dyDescent="0.2">
      <c r="A15599" s="2">
        <v>15.93927</v>
      </c>
      <c r="B15599" s="2">
        <v>38.80885</v>
      </c>
      <c r="C15599" s="2">
        <v>19.741589999999999</v>
      </c>
      <c r="D15599" s="2">
        <v>34.853789999999996</v>
      </c>
      <c r="F15599" s="2">
        <v>15.93647</v>
      </c>
      <c r="G15599" s="2">
        <v>15.692679999999999</v>
      </c>
      <c r="H15599" s="2">
        <v>15.432320000000001</v>
      </c>
      <c r="J15599" s="2">
        <v>15.93927</v>
      </c>
      <c r="K15599" s="2">
        <v>14.59994</v>
      </c>
      <c r="L15599" s="2">
        <v>1.5090410000000001</v>
      </c>
    </row>
    <row r="15600" spans="1:12" x14ac:dyDescent="0.2">
      <c r="A15600" s="2">
        <v>15.939970000000001</v>
      </c>
      <c r="B15600" s="2">
        <v>38.766820000000003</v>
      </c>
      <c r="C15600" s="2">
        <v>19.72467</v>
      </c>
      <c r="D15600" s="2">
        <v>34.813499999999998</v>
      </c>
      <c r="F15600" s="2">
        <v>15.93717</v>
      </c>
      <c r="G15600" s="2">
        <v>15.66858</v>
      </c>
      <c r="H15600" s="2">
        <v>15.41103</v>
      </c>
      <c r="J15600" s="2">
        <v>15.939970000000001</v>
      </c>
      <c r="K15600" s="2">
        <v>14.63231</v>
      </c>
      <c r="L15600" s="2">
        <v>1.50942</v>
      </c>
    </row>
    <row r="15601" spans="1:12" x14ac:dyDescent="0.2">
      <c r="A15601" s="2">
        <v>15.940670000000001</v>
      </c>
      <c r="B15601" s="2">
        <v>38.724310000000003</v>
      </c>
      <c r="C15601" s="2">
        <v>19.70786</v>
      </c>
      <c r="D15601" s="2">
        <v>34.772970000000001</v>
      </c>
      <c r="F15601" s="2">
        <v>15.93787</v>
      </c>
      <c r="G15601" s="2">
        <v>15.64405</v>
      </c>
      <c r="H15601" s="2">
        <v>15.38884</v>
      </c>
      <c r="J15601" s="2">
        <v>15.940670000000001</v>
      </c>
      <c r="K15601" s="2">
        <v>14.664960000000001</v>
      </c>
      <c r="L15601" s="2">
        <v>1.509188</v>
      </c>
    </row>
    <row r="15602" spans="1:12" x14ac:dyDescent="0.2">
      <c r="A15602" s="2">
        <v>15.941380000000001</v>
      </c>
      <c r="B15602" s="2">
        <v>38.681980000000003</v>
      </c>
      <c r="C15602" s="2">
        <v>19.691120000000002</v>
      </c>
      <c r="D15602" s="2">
        <v>34.732779999999998</v>
      </c>
      <c r="F15602" s="2">
        <v>15.93857</v>
      </c>
      <c r="G15602" s="2">
        <v>15.619759999999999</v>
      </c>
      <c r="H15602" s="2">
        <v>15.3659</v>
      </c>
      <c r="J15602" s="2">
        <v>15.941380000000001</v>
      </c>
      <c r="K15602" s="2">
        <v>14.69745</v>
      </c>
      <c r="L15602" s="2">
        <v>1.5089300000000001</v>
      </c>
    </row>
    <row r="15603" spans="1:12" x14ac:dyDescent="0.2">
      <c r="A15603" s="2">
        <v>15.942080000000001</v>
      </c>
      <c r="B15603" s="2">
        <v>38.640099999999997</v>
      </c>
      <c r="C15603" s="2">
        <v>19.674479999999999</v>
      </c>
      <c r="D15603" s="2">
        <v>34.692619999999998</v>
      </c>
      <c r="F15603" s="2">
        <v>15.93927</v>
      </c>
      <c r="G15603" s="2">
        <v>15.59557</v>
      </c>
      <c r="H15603" s="2">
        <v>15.34258</v>
      </c>
      <c r="J15603" s="2">
        <v>15.942080000000001</v>
      </c>
      <c r="K15603" s="2">
        <v>14.730040000000001</v>
      </c>
      <c r="L15603" s="2">
        <v>1.508848</v>
      </c>
    </row>
    <row r="15604" spans="1:12" x14ac:dyDescent="0.2">
      <c r="A15604" s="2">
        <v>15.942780000000001</v>
      </c>
      <c r="B15604" s="2">
        <v>38.598230000000001</v>
      </c>
      <c r="C15604" s="2">
        <v>19.65719</v>
      </c>
      <c r="D15604" s="2">
        <v>34.652999999999999</v>
      </c>
      <c r="F15604" s="2">
        <v>15.939970000000001</v>
      </c>
      <c r="G15604" s="2">
        <v>15.571429999999999</v>
      </c>
      <c r="H15604" s="2">
        <v>15.31915</v>
      </c>
      <c r="J15604" s="2">
        <v>15.942780000000001</v>
      </c>
      <c r="K15604" s="2">
        <v>14.762259999999999</v>
      </c>
      <c r="L15604" s="2">
        <v>1.508894</v>
      </c>
    </row>
    <row r="15605" spans="1:12" x14ac:dyDescent="0.2">
      <c r="A15605" s="2">
        <v>15.943479999999999</v>
      </c>
      <c r="B15605" s="2">
        <v>38.556319999999999</v>
      </c>
      <c r="C15605" s="2">
        <v>19.640059999999998</v>
      </c>
      <c r="D15605" s="2">
        <v>34.612969999999997</v>
      </c>
      <c r="F15605" s="2">
        <v>15.940670000000001</v>
      </c>
      <c r="G15605" s="2">
        <v>15.547610000000001</v>
      </c>
      <c r="H15605" s="2">
        <v>15.29585</v>
      </c>
      <c r="J15605" s="2">
        <v>15.943479999999999</v>
      </c>
      <c r="K15605" s="2">
        <v>14.79453</v>
      </c>
      <c r="L15605" s="2">
        <v>1.5082340000000001</v>
      </c>
    </row>
    <row r="15606" spans="1:12" x14ac:dyDescent="0.2">
      <c r="A15606" s="2">
        <v>15.944179999999999</v>
      </c>
      <c r="B15606" s="2">
        <v>38.51399</v>
      </c>
      <c r="C15606" s="2">
        <v>19.623139999999999</v>
      </c>
      <c r="D15606" s="2">
        <v>34.573090000000001</v>
      </c>
      <c r="F15606" s="2">
        <v>15.941380000000001</v>
      </c>
      <c r="G15606" s="2">
        <v>15.524039999999999</v>
      </c>
      <c r="H15606" s="2">
        <v>15.27243</v>
      </c>
      <c r="J15606" s="2">
        <v>15.944179999999999</v>
      </c>
      <c r="K15606" s="2">
        <v>14.82724</v>
      </c>
      <c r="L15606" s="2">
        <v>1.507986</v>
      </c>
    </row>
    <row r="15607" spans="1:12" x14ac:dyDescent="0.2">
      <c r="A15607" s="2">
        <v>15.944879999999999</v>
      </c>
      <c r="B15607" s="2">
        <v>38.47251</v>
      </c>
      <c r="C15607" s="2">
        <v>19.605609999999999</v>
      </c>
      <c r="D15607" s="2">
        <v>34.533090000000001</v>
      </c>
      <c r="F15607" s="2">
        <v>15.942080000000001</v>
      </c>
      <c r="G15607" s="2">
        <v>15.500159999999999</v>
      </c>
      <c r="H15607" s="2">
        <v>15.24887</v>
      </c>
      <c r="J15607" s="2">
        <v>15.944879999999999</v>
      </c>
      <c r="K15607" s="2">
        <v>14.860239999999999</v>
      </c>
      <c r="L15607" s="2">
        <v>1.508114</v>
      </c>
    </row>
    <row r="15608" spans="1:12" x14ac:dyDescent="0.2">
      <c r="A15608" s="2">
        <v>15.94558</v>
      </c>
      <c r="B15608" s="2">
        <v>38.430979999999998</v>
      </c>
      <c r="C15608" s="2">
        <v>19.58793</v>
      </c>
      <c r="D15608" s="2">
        <v>34.493189999999998</v>
      </c>
      <c r="F15608" s="2">
        <v>15.942780000000001</v>
      </c>
      <c r="G15608" s="2">
        <v>15.4765</v>
      </c>
      <c r="H15608" s="2">
        <v>15.225479999999999</v>
      </c>
      <c r="J15608" s="2">
        <v>15.94558</v>
      </c>
      <c r="K15608" s="2">
        <v>14.8935</v>
      </c>
      <c r="L15608" s="2">
        <v>1.507835</v>
      </c>
    </row>
    <row r="15609" spans="1:12" x14ac:dyDescent="0.2">
      <c r="A15609" s="2">
        <v>15.94628</v>
      </c>
      <c r="B15609" s="2">
        <v>38.389290000000003</v>
      </c>
      <c r="C15609" s="2">
        <v>19.570709999999998</v>
      </c>
      <c r="D15609" s="2">
        <v>34.45411</v>
      </c>
      <c r="F15609" s="2">
        <v>15.943479999999999</v>
      </c>
      <c r="G15609" s="2">
        <v>15.453760000000001</v>
      </c>
      <c r="H15609" s="2">
        <v>15.202209999999999</v>
      </c>
      <c r="J15609" s="2">
        <v>15.94628</v>
      </c>
      <c r="K15609" s="2">
        <v>14.92689</v>
      </c>
      <c r="L15609" s="2">
        <v>1.5071909999999999</v>
      </c>
    </row>
    <row r="15610" spans="1:12" x14ac:dyDescent="0.2">
      <c r="A15610" s="2">
        <v>15.94699</v>
      </c>
      <c r="B15610" s="2">
        <v>38.347830000000002</v>
      </c>
      <c r="C15610" s="2">
        <v>19.55396</v>
      </c>
      <c r="D15610" s="2">
        <v>34.414969999999997</v>
      </c>
      <c r="F15610" s="2">
        <v>15.944179999999999</v>
      </c>
      <c r="G15610" s="2">
        <v>15.432320000000001</v>
      </c>
      <c r="H15610" s="2">
        <v>15.178570000000001</v>
      </c>
      <c r="J15610" s="2">
        <v>15.94699</v>
      </c>
      <c r="K15610" s="2">
        <v>14.960140000000001</v>
      </c>
      <c r="L15610" s="2">
        <v>1.506664</v>
      </c>
    </row>
    <row r="15611" spans="1:12" x14ac:dyDescent="0.2">
      <c r="A15611" s="2">
        <v>15.94769</v>
      </c>
      <c r="B15611" s="2">
        <v>38.306080000000001</v>
      </c>
      <c r="C15611" s="2">
        <v>19.53736</v>
      </c>
      <c r="D15611" s="2">
        <v>34.375219999999999</v>
      </c>
      <c r="F15611" s="2">
        <v>15.944879999999999</v>
      </c>
      <c r="G15611" s="2">
        <v>15.41103</v>
      </c>
      <c r="H15611" s="2">
        <v>15.15461</v>
      </c>
      <c r="J15611" s="2">
        <v>15.94769</v>
      </c>
      <c r="K15611" s="2">
        <v>14.994020000000001</v>
      </c>
      <c r="L15611" s="2">
        <v>1.506645</v>
      </c>
    </row>
    <row r="15612" spans="1:12" x14ac:dyDescent="0.2">
      <c r="A15612" s="2">
        <v>15.94839</v>
      </c>
      <c r="B15612" s="2">
        <v>38.264589999999998</v>
      </c>
      <c r="C15612" s="2">
        <v>19.520530000000001</v>
      </c>
      <c r="D15612" s="2">
        <v>34.335270000000001</v>
      </c>
      <c r="F15612" s="2">
        <v>15.94558</v>
      </c>
      <c r="G15612" s="2">
        <v>15.38884</v>
      </c>
      <c r="H15612" s="2">
        <v>15.13123</v>
      </c>
      <c r="J15612" s="2">
        <v>15.94839</v>
      </c>
      <c r="K15612" s="2">
        <v>15.02863</v>
      </c>
      <c r="L15612" s="2">
        <v>1.5063949999999999</v>
      </c>
    </row>
    <row r="15613" spans="1:12" x14ac:dyDescent="0.2">
      <c r="A15613" s="2">
        <v>15.94909</v>
      </c>
      <c r="B15613" s="2">
        <v>38.222470000000001</v>
      </c>
      <c r="C15613" s="2">
        <v>19.503609999999998</v>
      </c>
      <c r="D15613" s="2">
        <v>34.296019999999999</v>
      </c>
      <c r="F15613" s="2">
        <v>15.94628</v>
      </c>
      <c r="G15613" s="2">
        <v>15.3659</v>
      </c>
      <c r="H15613" s="2">
        <v>15.108409999999999</v>
      </c>
      <c r="J15613" s="2">
        <v>15.94909</v>
      </c>
      <c r="K15613" s="2">
        <v>15.06287</v>
      </c>
      <c r="L15613" s="2">
        <v>1.5063759999999999</v>
      </c>
    </row>
    <row r="15614" spans="1:12" x14ac:dyDescent="0.2">
      <c r="A15614" s="2">
        <v>15.94979</v>
      </c>
      <c r="B15614" s="2">
        <v>38.18083</v>
      </c>
      <c r="C15614" s="2">
        <v>19.487130000000001</v>
      </c>
      <c r="D15614" s="2">
        <v>34.257280000000002</v>
      </c>
      <c r="F15614" s="2">
        <v>15.94699</v>
      </c>
      <c r="G15614" s="2">
        <v>15.34258</v>
      </c>
      <c r="H15614" s="2">
        <v>15.085369999999999</v>
      </c>
      <c r="J15614" s="2">
        <v>15.94979</v>
      </c>
      <c r="K15614" s="2">
        <v>15.097049999999999</v>
      </c>
      <c r="L15614" s="2">
        <v>1.5070170000000001</v>
      </c>
    </row>
    <row r="15615" spans="1:12" x14ac:dyDescent="0.2">
      <c r="A15615" s="2">
        <v>15.95049</v>
      </c>
      <c r="B15615" s="2">
        <v>38.138820000000003</v>
      </c>
      <c r="C15615" s="2">
        <v>19.470490000000002</v>
      </c>
      <c r="D15615" s="2">
        <v>34.217559999999999</v>
      </c>
      <c r="F15615" s="2">
        <v>15.94769</v>
      </c>
      <c r="G15615" s="2">
        <v>15.31915</v>
      </c>
      <c r="H15615" s="2">
        <v>15.062189999999999</v>
      </c>
      <c r="J15615" s="2">
        <v>15.95049</v>
      </c>
      <c r="K15615" s="2">
        <v>15.131209999999999</v>
      </c>
      <c r="L15615" s="2">
        <v>1.507055</v>
      </c>
    </row>
    <row r="15616" spans="1:12" x14ac:dyDescent="0.2">
      <c r="A15616" s="2">
        <v>15.95119</v>
      </c>
      <c r="B15616" s="2">
        <v>38.09686</v>
      </c>
      <c r="C15616" s="2">
        <v>19.45363</v>
      </c>
      <c r="D15616" s="2">
        <v>34.178159999999998</v>
      </c>
      <c r="F15616" s="2">
        <v>15.94839</v>
      </c>
      <c r="G15616" s="2">
        <v>15.29585</v>
      </c>
      <c r="H15616" s="2">
        <v>15.03914</v>
      </c>
      <c r="J15616" s="2">
        <v>15.95119</v>
      </c>
      <c r="K15616" s="2">
        <v>15.165749999999999</v>
      </c>
      <c r="L15616" s="2">
        <v>1.5073589999999999</v>
      </c>
    </row>
    <row r="15617" spans="1:12" x14ac:dyDescent="0.2">
      <c r="A15617" s="2">
        <v>15.9519</v>
      </c>
      <c r="B15617" s="2">
        <v>38.055759999999999</v>
      </c>
      <c r="C15617" s="2">
        <v>19.43702</v>
      </c>
      <c r="D15617" s="2">
        <v>34.138930000000002</v>
      </c>
      <c r="F15617" s="2">
        <v>15.94909</v>
      </c>
      <c r="G15617" s="2">
        <v>15.27243</v>
      </c>
      <c r="H15617" s="2">
        <v>15.016209999999999</v>
      </c>
      <c r="J15617" s="2">
        <v>15.9519</v>
      </c>
      <c r="K15617" s="2">
        <v>15.200519999999999</v>
      </c>
      <c r="L15617" s="2">
        <v>1.5078130000000001</v>
      </c>
    </row>
    <row r="15618" spans="1:12" x14ac:dyDescent="0.2">
      <c r="A15618" s="2">
        <v>15.9526</v>
      </c>
      <c r="B15618" s="2">
        <v>38.014360000000003</v>
      </c>
      <c r="C15618" s="2">
        <v>19.420570000000001</v>
      </c>
      <c r="D15618" s="2">
        <v>34.098970000000001</v>
      </c>
      <c r="F15618" s="2">
        <v>15.94979</v>
      </c>
      <c r="G15618" s="2">
        <v>15.24887</v>
      </c>
      <c r="H15618" s="2">
        <v>14.99314</v>
      </c>
      <c r="J15618" s="2">
        <v>15.9526</v>
      </c>
      <c r="K15618" s="2">
        <v>15.23536</v>
      </c>
      <c r="L15618" s="2">
        <v>1.507925</v>
      </c>
    </row>
    <row r="15619" spans="1:12" x14ac:dyDescent="0.2">
      <c r="A15619" s="2">
        <v>15.9533</v>
      </c>
      <c r="B15619" s="2">
        <v>37.97336</v>
      </c>
      <c r="C15619" s="2">
        <v>19.403320000000001</v>
      </c>
      <c r="D15619" s="2">
        <v>34.059530000000002</v>
      </c>
      <c r="F15619" s="2">
        <v>15.95049</v>
      </c>
      <c r="G15619" s="2">
        <v>15.225479999999999</v>
      </c>
      <c r="H15619" s="2">
        <v>14.96977</v>
      </c>
      <c r="J15619" s="2">
        <v>15.9533</v>
      </c>
      <c r="K15619" s="2">
        <v>15.270300000000001</v>
      </c>
      <c r="L15619" s="2">
        <v>1.507908</v>
      </c>
    </row>
    <row r="15620" spans="1:12" x14ac:dyDescent="0.2">
      <c r="A15620" s="2">
        <v>15.954000000000001</v>
      </c>
      <c r="B15620" s="2">
        <v>37.932920000000003</v>
      </c>
      <c r="C15620" s="2">
        <v>19.388339999999999</v>
      </c>
      <c r="D15620" s="2">
        <v>34.02176</v>
      </c>
      <c r="F15620" s="2">
        <v>15.95119</v>
      </c>
      <c r="G15620" s="2">
        <v>15.202209999999999</v>
      </c>
      <c r="H15620" s="2">
        <v>14.946719999999999</v>
      </c>
      <c r="J15620" s="2">
        <v>15.954000000000001</v>
      </c>
      <c r="K15620" s="2">
        <v>15.30532</v>
      </c>
      <c r="L15620" s="2">
        <v>1.5078579999999999</v>
      </c>
    </row>
    <row r="15621" spans="1:12" x14ac:dyDescent="0.2">
      <c r="A15621" s="2">
        <v>15.954700000000001</v>
      </c>
      <c r="B15621" s="2">
        <v>37.892119999999998</v>
      </c>
      <c r="C15621" s="2">
        <v>19.374359999999999</v>
      </c>
      <c r="D15621" s="2">
        <v>33.986190000000001</v>
      </c>
      <c r="F15621" s="2">
        <v>15.9519</v>
      </c>
      <c r="G15621" s="2">
        <v>15.178570000000001</v>
      </c>
      <c r="H15621" s="2">
        <v>14.924110000000001</v>
      </c>
      <c r="J15621" s="2">
        <v>15.954700000000001</v>
      </c>
      <c r="K15621" s="2">
        <v>15.340719999999999</v>
      </c>
      <c r="L15621" s="2">
        <v>1.5083329999999999</v>
      </c>
    </row>
    <row r="15622" spans="1:12" x14ac:dyDescent="0.2">
      <c r="A15622" s="2">
        <v>15.955399999999999</v>
      </c>
      <c r="B15622" s="2">
        <v>37.85181</v>
      </c>
      <c r="C15622" s="2">
        <v>19.35915</v>
      </c>
      <c r="D15622" s="2">
        <v>33.95147</v>
      </c>
      <c r="F15622" s="2">
        <v>15.9526</v>
      </c>
      <c r="G15622" s="2">
        <v>15.15461</v>
      </c>
      <c r="H15622" s="2">
        <v>14.901120000000001</v>
      </c>
      <c r="J15622" s="2">
        <v>15.955399999999999</v>
      </c>
      <c r="K15622" s="2">
        <v>15.3759</v>
      </c>
      <c r="L15622" s="2">
        <v>1.5077320000000001</v>
      </c>
    </row>
    <row r="15623" spans="1:12" x14ac:dyDescent="0.2">
      <c r="A15623" s="2">
        <v>15.956099999999999</v>
      </c>
      <c r="B15623" s="2">
        <v>37.811079999999997</v>
      </c>
      <c r="C15623" s="2">
        <v>19.34273</v>
      </c>
      <c r="D15623" s="2">
        <v>33.915170000000003</v>
      </c>
      <c r="F15623" s="2">
        <v>15.9533</v>
      </c>
      <c r="G15623" s="2">
        <v>15.13123</v>
      </c>
      <c r="H15623" s="2">
        <v>14.87865</v>
      </c>
      <c r="J15623" s="2">
        <v>15.956099999999999</v>
      </c>
      <c r="K15623" s="2">
        <v>15.411239999999999</v>
      </c>
      <c r="L15623" s="2">
        <v>1.5079119999999999</v>
      </c>
    </row>
    <row r="15624" spans="1:12" x14ac:dyDescent="0.2">
      <c r="A15624" s="2">
        <v>15.956810000000001</v>
      </c>
      <c r="B15624" s="2">
        <v>37.77122</v>
      </c>
      <c r="C15624" s="2">
        <v>19.325959999999998</v>
      </c>
      <c r="D15624" s="2">
        <v>33.875529999999998</v>
      </c>
      <c r="F15624" s="2">
        <v>15.954000000000001</v>
      </c>
      <c r="G15624" s="2">
        <v>15.108409999999999</v>
      </c>
      <c r="H15624" s="2">
        <v>14.85643</v>
      </c>
      <c r="J15624" s="2">
        <v>15.956810000000001</v>
      </c>
      <c r="K15624" s="2">
        <v>15.446910000000001</v>
      </c>
      <c r="L15624" s="2">
        <v>1.507692</v>
      </c>
    </row>
    <row r="15625" spans="1:12" x14ac:dyDescent="0.2">
      <c r="A15625" s="2">
        <v>15.957509999999999</v>
      </c>
      <c r="B15625" s="2">
        <v>37.731520000000003</v>
      </c>
      <c r="C15625" s="2">
        <v>19.309190000000001</v>
      </c>
      <c r="D15625" s="2">
        <v>33.836350000000003</v>
      </c>
      <c r="F15625" s="2">
        <v>15.954700000000001</v>
      </c>
      <c r="G15625" s="2">
        <v>15.085369999999999</v>
      </c>
      <c r="H15625" s="2">
        <v>14.83428</v>
      </c>
      <c r="J15625" s="2">
        <v>15.957509999999999</v>
      </c>
      <c r="K15625" s="2">
        <v>15.482849999999999</v>
      </c>
      <c r="L15625" s="2">
        <v>1.508211</v>
      </c>
    </row>
    <row r="15626" spans="1:12" x14ac:dyDescent="0.2">
      <c r="A15626" s="2">
        <v>15.958209999999999</v>
      </c>
      <c r="B15626" s="2">
        <v>37.690829999999998</v>
      </c>
      <c r="C15626" s="2">
        <v>19.292390000000001</v>
      </c>
      <c r="D15626" s="2">
        <v>33.79739</v>
      </c>
      <c r="F15626" s="2">
        <v>15.955399999999999</v>
      </c>
      <c r="G15626" s="2">
        <v>15.062189999999999</v>
      </c>
      <c r="H15626" s="2">
        <v>14.81216</v>
      </c>
      <c r="J15626" s="2">
        <v>15.958209999999999</v>
      </c>
      <c r="K15626" s="2">
        <v>15.51909</v>
      </c>
      <c r="L15626" s="2">
        <v>1.5084569999999999</v>
      </c>
    </row>
    <row r="15627" spans="1:12" x14ac:dyDescent="0.2">
      <c r="A15627" s="2">
        <v>15.958909999999999</v>
      </c>
      <c r="B15627" s="2">
        <v>37.651220000000002</v>
      </c>
      <c r="C15627" s="2">
        <v>19.275680000000001</v>
      </c>
      <c r="D15627" s="2">
        <v>33.758159999999997</v>
      </c>
      <c r="F15627" s="2">
        <v>15.956099999999999</v>
      </c>
      <c r="G15627" s="2">
        <v>15.03914</v>
      </c>
      <c r="H15627" s="2">
        <v>14.78959</v>
      </c>
      <c r="J15627" s="2">
        <v>15.958909999999999</v>
      </c>
      <c r="K15627" s="2">
        <v>15.5555</v>
      </c>
      <c r="L15627" s="2">
        <v>1.508148</v>
      </c>
    </row>
    <row r="15628" spans="1:12" x14ac:dyDescent="0.2">
      <c r="A15628" s="2">
        <v>15.95961</v>
      </c>
      <c r="B15628" s="2">
        <v>37.61253</v>
      </c>
      <c r="C15628" s="2">
        <v>19.258790000000001</v>
      </c>
      <c r="D15628" s="2">
        <v>33.718829999999997</v>
      </c>
      <c r="F15628" s="2">
        <v>15.956810000000001</v>
      </c>
      <c r="G15628" s="2">
        <v>15.016209999999999</v>
      </c>
      <c r="H15628" s="2">
        <v>14.767010000000001</v>
      </c>
      <c r="J15628" s="2">
        <v>15.95961</v>
      </c>
      <c r="K15628" s="2">
        <v>15.59193</v>
      </c>
      <c r="L15628" s="2">
        <v>1.5086900000000001</v>
      </c>
    </row>
    <row r="15629" spans="1:12" x14ac:dyDescent="0.2">
      <c r="A15629" s="2">
        <v>15.96031</v>
      </c>
      <c r="B15629" s="2">
        <v>37.573590000000003</v>
      </c>
      <c r="C15629" s="2">
        <v>19.242039999999999</v>
      </c>
      <c r="D15629" s="2">
        <v>33.680230000000002</v>
      </c>
      <c r="F15629" s="2">
        <v>15.957509999999999</v>
      </c>
      <c r="G15629" s="2">
        <v>14.99314</v>
      </c>
      <c r="H15629" s="2">
        <v>14.744479999999999</v>
      </c>
      <c r="J15629" s="2">
        <v>15.96031</v>
      </c>
      <c r="K15629" s="2">
        <v>15.62824</v>
      </c>
      <c r="L15629" s="2">
        <v>1.5086059999999999</v>
      </c>
    </row>
    <row r="15630" spans="1:12" x14ac:dyDescent="0.2">
      <c r="A15630" s="2">
        <v>15.96101</v>
      </c>
      <c r="B15630" s="2">
        <v>37.53436</v>
      </c>
      <c r="C15630" s="2">
        <v>19.225549999999998</v>
      </c>
      <c r="D15630" s="2">
        <v>33.641240000000003</v>
      </c>
      <c r="F15630" s="2">
        <v>15.958209999999999</v>
      </c>
      <c r="G15630" s="2">
        <v>14.96977</v>
      </c>
      <c r="H15630" s="2">
        <v>14.722110000000001</v>
      </c>
      <c r="J15630" s="2">
        <v>15.96101</v>
      </c>
      <c r="K15630" s="2">
        <v>15.665089999999999</v>
      </c>
      <c r="L15630" s="2">
        <v>1.5087219999999999</v>
      </c>
    </row>
    <row r="15631" spans="1:12" x14ac:dyDescent="0.2">
      <c r="A15631" s="2">
        <v>15.96172</v>
      </c>
      <c r="B15631" s="2">
        <v>37.4953</v>
      </c>
      <c r="C15631" s="2">
        <v>19.209050000000001</v>
      </c>
      <c r="D15631" s="2">
        <v>33.60219</v>
      </c>
      <c r="F15631" s="2">
        <v>15.958909999999999</v>
      </c>
      <c r="G15631" s="2">
        <v>14.946719999999999</v>
      </c>
      <c r="H15631" s="2">
        <v>14.700010000000001</v>
      </c>
      <c r="J15631" s="2">
        <v>15.96172</v>
      </c>
      <c r="K15631" s="2">
        <v>15.70255</v>
      </c>
      <c r="L15631" s="2">
        <v>1.509382</v>
      </c>
    </row>
    <row r="15632" spans="1:12" x14ac:dyDescent="0.2">
      <c r="A15632" s="2">
        <v>15.96242</v>
      </c>
      <c r="B15632" s="2">
        <v>37.456249999999997</v>
      </c>
      <c r="C15632" s="2">
        <v>19.192</v>
      </c>
      <c r="D15632" s="2">
        <v>33.563760000000002</v>
      </c>
      <c r="F15632" s="2">
        <v>15.95961</v>
      </c>
      <c r="G15632" s="2">
        <v>14.924110000000001</v>
      </c>
      <c r="H15632" s="2">
        <v>14.6776</v>
      </c>
      <c r="J15632" s="2">
        <v>15.96242</v>
      </c>
      <c r="K15632" s="2">
        <v>15.74001</v>
      </c>
      <c r="L15632" s="2">
        <v>1.5096050000000001</v>
      </c>
    </row>
    <row r="15633" spans="1:12" x14ac:dyDescent="0.2">
      <c r="A15633" s="2">
        <v>15.96312</v>
      </c>
      <c r="B15633" s="2">
        <v>37.417470000000002</v>
      </c>
      <c r="C15633" s="2">
        <v>19.17549</v>
      </c>
      <c r="D15633" s="2">
        <v>33.525539999999999</v>
      </c>
      <c r="F15633" s="2">
        <v>15.96031</v>
      </c>
      <c r="G15633" s="2">
        <v>14.901120000000001</v>
      </c>
      <c r="H15633" s="2">
        <v>14.65507</v>
      </c>
      <c r="J15633" s="2">
        <v>15.96312</v>
      </c>
      <c r="K15633" s="2">
        <v>15.77755</v>
      </c>
      <c r="L15633" s="2">
        <v>1.509987</v>
      </c>
    </row>
    <row r="15634" spans="1:12" x14ac:dyDescent="0.2">
      <c r="A15634" s="2">
        <v>15.96382</v>
      </c>
      <c r="B15634" s="2">
        <v>37.378819999999997</v>
      </c>
      <c r="C15634" s="2">
        <v>19.159389999999998</v>
      </c>
      <c r="D15634" s="2">
        <v>33.487290000000002</v>
      </c>
      <c r="F15634" s="2">
        <v>15.96101</v>
      </c>
      <c r="G15634" s="2">
        <v>14.87865</v>
      </c>
      <c r="H15634" s="2">
        <v>14.632809999999999</v>
      </c>
      <c r="J15634" s="2">
        <v>15.96382</v>
      </c>
      <c r="K15634" s="2">
        <v>15.81531</v>
      </c>
      <c r="L15634" s="2">
        <v>1.510921</v>
      </c>
    </row>
    <row r="15635" spans="1:12" x14ac:dyDescent="0.2">
      <c r="A15635" s="2">
        <v>15.96452</v>
      </c>
      <c r="B15635" s="2">
        <v>37.34055</v>
      </c>
      <c r="C15635" s="2">
        <v>19.143329999999999</v>
      </c>
      <c r="D15635" s="2">
        <v>33.449019999999997</v>
      </c>
      <c r="F15635" s="2">
        <v>15.96172</v>
      </c>
      <c r="G15635" s="2">
        <v>14.85643</v>
      </c>
      <c r="H15635" s="2">
        <v>14.6107</v>
      </c>
      <c r="J15635" s="2">
        <v>15.96452</v>
      </c>
      <c r="K15635" s="2">
        <v>15.85305</v>
      </c>
      <c r="L15635" s="2">
        <v>1.5111239999999999</v>
      </c>
    </row>
    <row r="15636" spans="1:12" x14ac:dyDescent="0.2">
      <c r="A15636" s="2">
        <v>15.96522</v>
      </c>
      <c r="B15636" s="2">
        <v>37.30283</v>
      </c>
      <c r="C15636" s="2">
        <v>19.127410000000001</v>
      </c>
      <c r="D15636" s="2">
        <v>33.410730000000001</v>
      </c>
      <c r="F15636" s="2">
        <v>15.96242</v>
      </c>
      <c r="G15636" s="2">
        <v>14.83428</v>
      </c>
      <c r="H15636" s="2">
        <v>14.588469999999999</v>
      </c>
      <c r="J15636" s="2">
        <v>15.96522</v>
      </c>
      <c r="K15636" s="2">
        <v>15.890980000000001</v>
      </c>
      <c r="L15636" s="2">
        <v>1.5119499999999999</v>
      </c>
    </row>
    <row r="15637" spans="1:12" x14ac:dyDescent="0.2">
      <c r="A15637" s="2">
        <v>15.965920000000001</v>
      </c>
      <c r="B15637" s="2">
        <v>37.264740000000003</v>
      </c>
      <c r="C15637" s="2">
        <v>19.111529999999998</v>
      </c>
      <c r="D15637" s="2">
        <v>33.372750000000003</v>
      </c>
      <c r="F15637" s="2">
        <v>15.96312</v>
      </c>
      <c r="G15637" s="2">
        <v>14.81216</v>
      </c>
      <c r="H15637" s="2">
        <v>14.56629</v>
      </c>
      <c r="J15637" s="2">
        <v>15.965920000000001</v>
      </c>
      <c r="K15637" s="2">
        <v>15.929130000000001</v>
      </c>
      <c r="L15637" s="2">
        <v>1.5123580000000001</v>
      </c>
    </row>
    <row r="15638" spans="1:12" x14ac:dyDescent="0.2">
      <c r="A15638" s="2">
        <v>15.966620000000001</v>
      </c>
      <c r="B15638" s="2">
        <v>37.228110000000001</v>
      </c>
      <c r="C15638" s="2">
        <v>19.095199999999998</v>
      </c>
      <c r="D15638" s="2">
        <v>33.334739999999996</v>
      </c>
      <c r="F15638" s="2">
        <v>15.96382</v>
      </c>
      <c r="G15638" s="2">
        <v>14.78959</v>
      </c>
      <c r="H15638" s="2">
        <v>14.54454</v>
      </c>
      <c r="J15638" s="2">
        <v>15.966620000000001</v>
      </c>
      <c r="K15638" s="2">
        <v>15.967280000000001</v>
      </c>
      <c r="L15638" s="2">
        <v>1.5124820000000001</v>
      </c>
    </row>
    <row r="15639" spans="1:12" x14ac:dyDescent="0.2">
      <c r="A15639" s="2">
        <v>15.96733</v>
      </c>
      <c r="B15639" s="2">
        <v>37.190620000000003</v>
      </c>
      <c r="C15639" s="2">
        <v>19.078600000000002</v>
      </c>
      <c r="D15639" s="2">
        <v>33.296349999999997</v>
      </c>
      <c r="F15639" s="2">
        <v>15.96452</v>
      </c>
      <c r="G15639" s="2">
        <v>14.767010000000001</v>
      </c>
      <c r="H15639" s="2">
        <v>14.5228</v>
      </c>
      <c r="J15639" s="2">
        <v>15.96733</v>
      </c>
      <c r="K15639" s="2">
        <v>16.005179999999999</v>
      </c>
      <c r="L15639" s="2">
        <v>1.5121770000000001</v>
      </c>
    </row>
    <row r="15640" spans="1:12" x14ac:dyDescent="0.2">
      <c r="A15640" s="2">
        <v>15.968030000000001</v>
      </c>
      <c r="B15640" s="2">
        <v>37.152850000000001</v>
      </c>
      <c r="C15640" s="2">
        <v>19.06278</v>
      </c>
      <c r="D15640" s="2">
        <v>33.258000000000003</v>
      </c>
      <c r="F15640" s="2">
        <v>15.96522</v>
      </c>
      <c r="G15640" s="2">
        <v>14.744479999999999</v>
      </c>
      <c r="H15640" s="2">
        <v>14.50075</v>
      </c>
      <c r="J15640" s="2">
        <v>15.968030000000001</v>
      </c>
      <c r="K15640" s="2">
        <v>16.043530000000001</v>
      </c>
      <c r="L15640" s="2">
        <v>1.51251</v>
      </c>
    </row>
    <row r="15641" spans="1:12" x14ac:dyDescent="0.2">
      <c r="A15641" s="2">
        <v>15.968730000000001</v>
      </c>
      <c r="B15641" s="2">
        <v>37.115360000000003</v>
      </c>
      <c r="C15641" s="2">
        <v>19.046849999999999</v>
      </c>
      <c r="D15641" s="2">
        <v>33.22</v>
      </c>
      <c r="F15641" s="2">
        <v>15.965920000000001</v>
      </c>
      <c r="G15641" s="2">
        <v>14.722110000000001</v>
      </c>
      <c r="H15641" s="2">
        <v>14.478730000000001</v>
      </c>
      <c r="J15641" s="2">
        <v>15.968730000000001</v>
      </c>
      <c r="K15641" s="2">
        <v>16.082080000000001</v>
      </c>
      <c r="L15641" s="2">
        <v>1.5131110000000001</v>
      </c>
    </row>
    <row r="15642" spans="1:12" x14ac:dyDescent="0.2">
      <c r="A15642" s="2">
        <v>15.969429999999999</v>
      </c>
      <c r="B15642" s="2">
        <v>37.078279999999999</v>
      </c>
      <c r="C15642" s="2">
        <v>19.030650000000001</v>
      </c>
      <c r="D15642" s="2">
        <v>33.181870000000004</v>
      </c>
      <c r="F15642" s="2">
        <v>15.966620000000001</v>
      </c>
      <c r="G15642" s="2">
        <v>14.700010000000001</v>
      </c>
      <c r="H15642" s="2">
        <v>14.45701</v>
      </c>
      <c r="J15642" s="2">
        <v>15.969429999999999</v>
      </c>
      <c r="K15642" s="2">
        <v>16.120799999999999</v>
      </c>
      <c r="L15642" s="2">
        <v>1.5142439999999999</v>
      </c>
    </row>
    <row r="15643" spans="1:12" x14ac:dyDescent="0.2">
      <c r="A15643" s="2">
        <v>15.970129999999999</v>
      </c>
      <c r="B15643" s="2">
        <v>37.040619999999997</v>
      </c>
      <c r="C15643" s="2">
        <v>19.01501</v>
      </c>
      <c r="D15643" s="2">
        <v>33.14414</v>
      </c>
      <c r="F15643" s="2">
        <v>15.96733</v>
      </c>
      <c r="G15643" s="2">
        <v>14.6776</v>
      </c>
      <c r="H15643" s="2">
        <v>14.435219999999999</v>
      </c>
      <c r="J15643" s="2">
        <v>15.970129999999999</v>
      </c>
      <c r="K15643" s="2">
        <v>16.1599</v>
      </c>
      <c r="L15643" s="2">
        <v>1.515503</v>
      </c>
    </row>
    <row r="15644" spans="1:12" x14ac:dyDescent="0.2">
      <c r="A15644" s="2">
        <v>15.970829999999999</v>
      </c>
      <c r="B15644" s="2">
        <v>37.002609999999997</v>
      </c>
      <c r="C15644" s="2">
        <v>18.999569999999999</v>
      </c>
      <c r="D15644" s="2">
        <v>33.106470000000002</v>
      </c>
      <c r="F15644" s="2">
        <v>15.968030000000001</v>
      </c>
      <c r="G15644" s="2">
        <v>14.65507</v>
      </c>
      <c r="H15644" s="2">
        <v>14.41348</v>
      </c>
      <c r="J15644" s="2">
        <v>15.970829999999999</v>
      </c>
      <c r="K15644" s="2">
        <v>16.199249999999999</v>
      </c>
      <c r="L15644" s="2">
        <v>1.51664</v>
      </c>
    </row>
    <row r="15645" spans="1:12" x14ac:dyDescent="0.2">
      <c r="A15645" s="2">
        <v>15.97153</v>
      </c>
      <c r="B15645" s="2">
        <v>36.965130000000002</v>
      </c>
      <c r="C15645" s="2">
        <v>18.98338</v>
      </c>
      <c r="D15645" s="2">
        <v>33.068480000000001</v>
      </c>
      <c r="F15645" s="2">
        <v>15.968730000000001</v>
      </c>
      <c r="G15645" s="2">
        <v>14.632809999999999</v>
      </c>
      <c r="H15645" s="2">
        <v>14.39171</v>
      </c>
      <c r="J15645" s="2">
        <v>15.97153</v>
      </c>
      <c r="K15645" s="2">
        <v>16.238910000000001</v>
      </c>
      <c r="L15645" s="2">
        <v>1.5171410000000001</v>
      </c>
    </row>
    <row r="15646" spans="1:12" x14ac:dyDescent="0.2">
      <c r="A15646" s="2">
        <v>15.972239999999999</v>
      </c>
      <c r="B15646" s="2">
        <v>36.927610000000001</v>
      </c>
      <c r="C15646" s="2">
        <v>18.967189999999999</v>
      </c>
      <c r="D15646" s="2">
        <v>33.03105</v>
      </c>
      <c r="F15646" s="2">
        <v>15.969429999999999</v>
      </c>
      <c r="G15646" s="2">
        <v>14.6107</v>
      </c>
      <c r="H15646" s="2">
        <v>14.369680000000001</v>
      </c>
      <c r="J15646" s="2">
        <v>15.972239999999999</v>
      </c>
      <c r="K15646" s="2">
        <v>16.278590000000001</v>
      </c>
      <c r="L15646" s="2">
        <v>1.5175339999999999</v>
      </c>
    </row>
    <row r="15647" spans="1:12" x14ac:dyDescent="0.2">
      <c r="A15647" s="2">
        <v>15.972939999999999</v>
      </c>
      <c r="B15647" s="2">
        <v>36.890459999999997</v>
      </c>
      <c r="C15647" s="2">
        <v>18.951429999999998</v>
      </c>
      <c r="D15647" s="2">
        <v>32.993499999999997</v>
      </c>
      <c r="F15647" s="2">
        <v>15.970129999999999</v>
      </c>
      <c r="G15647" s="2">
        <v>14.588469999999999</v>
      </c>
      <c r="H15647" s="2">
        <v>14.34778</v>
      </c>
      <c r="J15647" s="2">
        <v>15.972939999999999</v>
      </c>
      <c r="K15647" s="2">
        <v>16.31813</v>
      </c>
      <c r="L15647" s="2">
        <v>1.5181690000000001</v>
      </c>
    </row>
    <row r="15648" spans="1:12" x14ac:dyDescent="0.2">
      <c r="A15648" s="2">
        <v>15.97364</v>
      </c>
      <c r="B15648" s="2">
        <v>36.854689999999998</v>
      </c>
      <c r="C15648" s="2">
        <v>18.9358</v>
      </c>
      <c r="D15648" s="2">
        <v>32.955750000000002</v>
      </c>
      <c r="F15648" s="2">
        <v>15.970829999999999</v>
      </c>
      <c r="G15648" s="2">
        <v>14.56629</v>
      </c>
      <c r="H15648" s="2">
        <v>14.32578</v>
      </c>
      <c r="J15648" s="2">
        <v>15.97364</v>
      </c>
      <c r="K15648" s="2">
        <v>16.35783</v>
      </c>
      <c r="L15648" s="2">
        <v>1.5186440000000001</v>
      </c>
    </row>
    <row r="15649" spans="1:12" x14ac:dyDescent="0.2">
      <c r="A15649" s="2">
        <v>15.97434</v>
      </c>
      <c r="B15649" s="2">
        <v>36.820639999999997</v>
      </c>
      <c r="C15649" s="2">
        <v>18.919740000000001</v>
      </c>
      <c r="D15649" s="2">
        <v>32.917999999999999</v>
      </c>
      <c r="F15649" s="2">
        <v>15.97153</v>
      </c>
      <c r="G15649" s="2">
        <v>14.54454</v>
      </c>
      <c r="H15649" s="2">
        <v>14.304029999999999</v>
      </c>
      <c r="J15649" s="2">
        <v>15.97434</v>
      </c>
      <c r="K15649" s="2">
        <v>16.398440000000001</v>
      </c>
      <c r="L15649" s="2">
        <v>1.519209</v>
      </c>
    </row>
    <row r="15650" spans="1:12" x14ac:dyDescent="0.2">
      <c r="A15650" s="2">
        <v>15.97504</v>
      </c>
      <c r="B15650" s="2">
        <v>36.788400000000003</v>
      </c>
      <c r="C15650" s="2">
        <v>18.903379999999999</v>
      </c>
      <c r="D15650" s="2">
        <v>32.880510000000001</v>
      </c>
      <c r="F15650" s="2">
        <v>15.972239999999999</v>
      </c>
      <c r="G15650" s="2">
        <v>14.5228</v>
      </c>
      <c r="H15650" s="2">
        <v>14.28252</v>
      </c>
      <c r="J15650" s="2">
        <v>15.97504</v>
      </c>
      <c r="K15650" s="2">
        <v>16.438770000000002</v>
      </c>
      <c r="L15650" s="2">
        <v>1.5194259999999999</v>
      </c>
    </row>
    <row r="15651" spans="1:12" x14ac:dyDescent="0.2">
      <c r="A15651" s="2">
        <v>15.97574</v>
      </c>
      <c r="B15651" s="2">
        <v>36.75468</v>
      </c>
      <c r="C15651" s="2">
        <v>18.887260000000001</v>
      </c>
      <c r="D15651" s="2">
        <v>32.842590000000001</v>
      </c>
      <c r="F15651" s="2">
        <v>15.972939999999999</v>
      </c>
      <c r="G15651" s="2">
        <v>14.50075</v>
      </c>
      <c r="H15651" s="2">
        <v>14.260910000000001</v>
      </c>
      <c r="J15651" s="2">
        <v>15.97574</v>
      </c>
      <c r="K15651" s="2">
        <v>16.479320000000001</v>
      </c>
      <c r="L15651" s="2">
        <v>1.519989</v>
      </c>
    </row>
    <row r="15652" spans="1:12" x14ac:dyDescent="0.2">
      <c r="A15652" s="2">
        <v>15.97644</v>
      </c>
      <c r="B15652" s="2">
        <v>36.719279999999998</v>
      </c>
      <c r="C15652" s="2">
        <v>18.870999999999999</v>
      </c>
      <c r="D15652" s="2">
        <v>32.805419999999998</v>
      </c>
      <c r="F15652" s="2">
        <v>15.97364</v>
      </c>
      <c r="G15652" s="2">
        <v>14.478730000000001</v>
      </c>
      <c r="H15652" s="2">
        <v>14.239129999999999</v>
      </c>
      <c r="J15652" s="2">
        <v>15.97644</v>
      </c>
      <c r="K15652" s="2">
        <v>16.520399999999999</v>
      </c>
      <c r="L15652" s="2">
        <v>1.52067</v>
      </c>
    </row>
    <row r="15653" spans="1:12" x14ac:dyDescent="0.2">
      <c r="A15653" s="2">
        <v>15.97715</v>
      </c>
      <c r="B15653" s="2">
        <v>36.68347</v>
      </c>
      <c r="C15653" s="2">
        <v>18.855270000000001</v>
      </c>
      <c r="D15653" s="2">
        <v>32.767719999999997</v>
      </c>
      <c r="F15653" s="2">
        <v>15.97434</v>
      </c>
      <c r="G15653" s="2">
        <v>14.45701</v>
      </c>
      <c r="H15653" s="2">
        <v>14.217460000000001</v>
      </c>
      <c r="J15653" s="2">
        <v>15.97715</v>
      </c>
      <c r="K15653" s="2">
        <v>16.561530000000001</v>
      </c>
      <c r="L15653" s="2">
        <v>1.5213220000000001</v>
      </c>
    </row>
    <row r="15654" spans="1:12" x14ac:dyDescent="0.2">
      <c r="A15654" s="2">
        <v>15.97785</v>
      </c>
      <c r="B15654" s="2">
        <v>36.647550000000003</v>
      </c>
      <c r="C15654" s="2">
        <v>18.839400000000001</v>
      </c>
      <c r="D15654" s="2">
        <v>32.730080000000001</v>
      </c>
      <c r="F15654" s="2">
        <v>15.97504</v>
      </c>
      <c r="G15654" s="2">
        <v>14.435219999999999</v>
      </c>
      <c r="H15654" s="2">
        <v>14.195729999999999</v>
      </c>
      <c r="J15654" s="2">
        <v>15.97785</v>
      </c>
      <c r="K15654" s="2">
        <v>16.602920000000001</v>
      </c>
      <c r="L15654" s="2">
        <v>1.52183</v>
      </c>
    </row>
    <row r="15655" spans="1:12" x14ac:dyDescent="0.2">
      <c r="A15655" s="2">
        <v>15.97855</v>
      </c>
      <c r="B15655" s="2">
        <v>36.611530000000002</v>
      </c>
      <c r="C15655" s="2">
        <v>18.823530000000002</v>
      </c>
      <c r="D15655" s="2">
        <v>32.692439999999998</v>
      </c>
      <c r="F15655" s="2">
        <v>15.97574</v>
      </c>
      <c r="G15655" s="2">
        <v>14.41348</v>
      </c>
      <c r="H15655" s="2">
        <v>14.174110000000001</v>
      </c>
      <c r="J15655" s="2">
        <v>15.97855</v>
      </c>
      <c r="K15655" s="2">
        <v>16.64498</v>
      </c>
      <c r="L15655" s="2">
        <v>1.52268</v>
      </c>
    </row>
    <row r="15656" spans="1:12" x14ac:dyDescent="0.2">
      <c r="A15656" s="2">
        <v>15.97925</v>
      </c>
      <c r="B15656" s="2">
        <v>36.575870000000002</v>
      </c>
      <c r="C15656" s="2">
        <v>18.808</v>
      </c>
      <c r="D15656" s="2">
        <v>32.655340000000002</v>
      </c>
      <c r="F15656" s="2">
        <v>15.97644</v>
      </c>
      <c r="G15656" s="2">
        <v>14.39171</v>
      </c>
      <c r="H15656" s="2">
        <v>14.152559999999999</v>
      </c>
      <c r="J15656" s="2">
        <v>15.97925</v>
      </c>
      <c r="K15656" s="2">
        <v>16.687280000000001</v>
      </c>
      <c r="L15656" s="2">
        <v>1.5234829999999999</v>
      </c>
    </row>
    <row r="15657" spans="1:12" x14ac:dyDescent="0.2">
      <c r="A15657" s="2">
        <v>15.979950000000001</v>
      </c>
      <c r="B15657" s="2">
        <v>36.540019999999998</v>
      </c>
      <c r="C15657" s="2">
        <v>18.79278</v>
      </c>
      <c r="D15657" s="2">
        <v>32.617789999999999</v>
      </c>
      <c r="F15657" s="2">
        <v>15.97715</v>
      </c>
      <c r="G15657" s="2">
        <v>14.369680000000001</v>
      </c>
      <c r="H15657" s="2">
        <v>14.130699999999999</v>
      </c>
      <c r="J15657" s="2">
        <v>15.979950000000001</v>
      </c>
      <c r="K15657" s="2">
        <v>16.729299999999999</v>
      </c>
      <c r="L15657" s="2">
        <v>1.524008</v>
      </c>
    </row>
    <row r="15658" spans="1:12" x14ac:dyDescent="0.2">
      <c r="A15658" s="2">
        <v>15.980650000000001</v>
      </c>
      <c r="B15658" s="2">
        <v>36.504469999999998</v>
      </c>
      <c r="C15658" s="2">
        <v>18.776900000000001</v>
      </c>
      <c r="D15658" s="2">
        <v>32.57893</v>
      </c>
      <c r="F15658" s="2">
        <v>15.97785</v>
      </c>
      <c r="G15658" s="2">
        <v>14.34778</v>
      </c>
      <c r="H15658" s="2">
        <v>14.10896</v>
      </c>
      <c r="J15658" s="2">
        <v>15.980650000000001</v>
      </c>
      <c r="K15658" s="2">
        <v>16.771450000000002</v>
      </c>
      <c r="L15658" s="2">
        <v>1.524851</v>
      </c>
    </row>
    <row r="15659" spans="1:12" x14ac:dyDescent="0.2">
      <c r="A15659" s="2">
        <v>15.981350000000001</v>
      </c>
      <c r="B15659" s="2">
        <v>36.4694</v>
      </c>
      <c r="C15659" s="2">
        <v>18.760829999999999</v>
      </c>
      <c r="D15659" s="2">
        <v>32.540700000000001</v>
      </c>
      <c r="F15659" s="2">
        <v>15.97855</v>
      </c>
      <c r="G15659" s="2">
        <v>14.32578</v>
      </c>
      <c r="H15659" s="2">
        <v>14.08751</v>
      </c>
      <c r="J15659" s="2">
        <v>15.981350000000001</v>
      </c>
      <c r="K15659" s="2">
        <v>16.812850000000001</v>
      </c>
      <c r="L15659" s="2">
        <v>1.5257240000000001</v>
      </c>
    </row>
    <row r="15660" spans="1:12" x14ac:dyDescent="0.2">
      <c r="A15660" s="2">
        <v>15.982060000000001</v>
      </c>
      <c r="B15660" s="2">
        <v>36.434460000000001</v>
      </c>
      <c r="C15660" s="2">
        <v>18.745010000000001</v>
      </c>
      <c r="D15660" s="2">
        <v>32.503</v>
      </c>
      <c r="F15660" s="2">
        <v>15.97925</v>
      </c>
      <c r="G15660" s="2">
        <v>14.304029999999999</v>
      </c>
      <c r="H15660" s="2">
        <v>14.066280000000001</v>
      </c>
      <c r="J15660" s="2">
        <v>15.982060000000001</v>
      </c>
      <c r="K15660" s="2">
        <v>16.853850000000001</v>
      </c>
      <c r="L15660" s="2">
        <v>1.5268520000000001</v>
      </c>
    </row>
    <row r="15661" spans="1:12" x14ac:dyDescent="0.2">
      <c r="A15661" s="2">
        <v>15.982760000000001</v>
      </c>
      <c r="B15661" s="2">
        <v>36.399769999999997</v>
      </c>
      <c r="C15661" s="2">
        <v>18.729320000000001</v>
      </c>
      <c r="D15661" s="2">
        <v>32.46528</v>
      </c>
      <c r="F15661" s="2">
        <v>15.979950000000001</v>
      </c>
      <c r="G15661" s="2">
        <v>14.28252</v>
      </c>
      <c r="H15661" s="2">
        <v>14.045070000000001</v>
      </c>
      <c r="J15661" s="2">
        <v>15.982760000000001</v>
      </c>
      <c r="K15661" s="2">
        <v>16.896249999999998</v>
      </c>
      <c r="L15661" s="2">
        <v>1.526939</v>
      </c>
    </row>
    <row r="15662" spans="1:12" x14ac:dyDescent="0.2">
      <c r="A15662" s="2">
        <v>15.983459999999999</v>
      </c>
      <c r="B15662" s="2">
        <v>36.365670000000001</v>
      </c>
      <c r="C15662" s="2">
        <v>18.713850000000001</v>
      </c>
      <c r="D15662" s="2">
        <v>32.427199999999999</v>
      </c>
      <c r="F15662" s="2">
        <v>15.980650000000001</v>
      </c>
      <c r="G15662" s="2">
        <v>14.260910000000001</v>
      </c>
      <c r="H15662" s="2">
        <v>14.024050000000001</v>
      </c>
      <c r="J15662" s="2">
        <v>15.983459999999999</v>
      </c>
      <c r="K15662" s="2">
        <v>16.939080000000001</v>
      </c>
      <c r="L15662" s="2">
        <v>1.5275650000000001</v>
      </c>
    </row>
    <row r="15663" spans="1:12" x14ac:dyDescent="0.2">
      <c r="A15663" s="2">
        <v>15.984159999999999</v>
      </c>
      <c r="B15663" s="2">
        <v>36.33117</v>
      </c>
      <c r="C15663" s="2">
        <v>18.69821</v>
      </c>
      <c r="D15663" s="2">
        <v>32.389830000000003</v>
      </c>
      <c r="F15663" s="2">
        <v>15.981350000000001</v>
      </c>
      <c r="G15663" s="2">
        <v>14.239129999999999</v>
      </c>
      <c r="H15663" s="2">
        <v>14.00423</v>
      </c>
      <c r="J15663" s="2">
        <v>15.984159999999999</v>
      </c>
      <c r="K15663" s="2">
        <v>16.98226</v>
      </c>
      <c r="L15663" s="2">
        <v>1.5278609999999999</v>
      </c>
    </row>
    <row r="15664" spans="1:12" x14ac:dyDescent="0.2">
      <c r="A15664" s="2">
        <v>15.984859999999999</v>
      </c>
      <c r="B15664" s="2">
        <v>36.296529999999997</v>
      </c>
      <c r="C15664" s="2">
        <v>18.682549999999999</v>
      </c>
      <c r="D15664" s="2">
        <v>32.352919999999997</v>
      </c>
      <c r="F15664" s="2">
        <v>15.982060000000001</v>
      </c>
      <c r="G15664" s="2">
        <v>14.217460000000001</v>
      </c>
      <c r="H15664" s="2">
        <v>13.985279999999999</v>
      </c>
      <c r="J15664" s="2">
        <v>15.984859999999999</v>
      </c>
      <c r="K15664" s="2">
        <v>17.025960000000001</v>
      </c>
      <c r="L15664" s="2">
        <v>1.5287550000000001</v>
      </c>
    </row>
    <row r="15665" spans="1:12" x14ac:dyDescent="0.2">
      <c r="A15665" s="2">
        <v>15.98556</v>
      </c>
      <c r="B15665" s="2">
        <v>36.261949999999999</v>
      </c>
      <c r="C15665" s="2">
        <v>18.667190000000002</v>
      </c>
      <c r="D15665" s="2">
        <v>32.315779999999997</v>
      </c>
      <c r="F15665" s="2">
        <v>15.982760000000001</v>
      </c>
      <c r="G15665" s="2">
        <v>14.195729999999999</v>
      </c>
      <c r="H15665" s="2">
        <v>13.9658</v>
      </c>
      <c r="J15665" s="2">
        <v>15.98556</v>
      </c>
      <c r="K15665" s="2">
        <v>17.069579999999998</v>
      </c>
      <c r="L15665" s="2">
        <v>1.529682</v>
      </c>
    </row>
    <row r="15666" spans="1:12" x14ac:dyDescent="0.2">
      <c r="A15666" s="2">
        <v>15.98626</v>
      </c>
      <c r="B15666" s="2">
        <v>36.227310000000003</v>
      </c>
      <c r="C15666" s="2">
        <v>18.651810000000001</v>
      </c>
      <c r="D15666" s="2">
        <v>32.279049999999998</v>
      </c>
      <c r="F15666" s="2">
        <v>15.983459999999999</v>
      </c>
      <c r="G15666" s="2">
        <v>14.174110000000001</v>
      </c>
      <c r="H15666" s="2">
        <v>13.94491</v>
      </c>
      <c r="J15666" s="2">
        <v>15.98626</v>
      </c>
      <c r="K15666" s="2">
        <v>17.113430000000001</v>
      </c>
      <c r="L15666" s="2">
        <v>1.530672</v>
      </c>
    </row>
    <row r="15667" spans="1:12" x14ac:dyDescent="0.2">
      <c r="A15667" s="2">
        <v>15.98696</v>
      </c>
      <c r="B15667" s="2">
        <v>36.19256</v>
      </c>
      <c r="C15667" s="2">
        <v>18.63655</v>
      </c>
      <c r="D15667" s="2">
        <v>32.243090000000002</v>
      </c>
      <c r="F15667" s="2">
        <v>15.984159999999999</v>
      </c>
      <c r="G15667" s="2">
        <v>14.152559999999999</v>
      </c>
      <c r="H15667" s="2">
        <v>13.92398</v>
      </c>
      <c r="J15667" s="2">
        <v>15.98696</v>
      </c>
      <c r="K15667" s="2">
        <v>17.157399999999999</v>
      </c>
      <c r="L15667" s="2">
        <v>1.531393</v>
      </c>
    </row>
    <row r="15668" spans="1:12" x14ac:dyDescent="0.2">
      <c r="A15668" s="2">
        <v>15.98767</v>
      </c>
      <c r="B15668" s="2">
        <v>36.15746</v>
      </c>
      <c r="C15668" s="2">
        <v>18.621839999999999</v>
      </c>
      <c r="D15668" s="2">
        <v>32.20675</v>
      </c>
      <c r="F15668" s="2">
        <v>15.984859999999999</v>
      </c>
      <c r="G15668" s="2">
        <v>14.130699999999999</v>
      </c>
      <c r="H15668" s="2">
        <v>13.90278</v>
      </c>
      <c r="J15668" s="2">
        <v>15.98767</v>
      </c>
      <c r="K15668" s="2">
        <v>17.20149</v>
      </c>
      <c r="L15668" s="2">
        <v>1.5318780000000001</v>
      </c>
    </row>
    <row r="15669" spans="1:12" x14ac:dyDescent="0.2">
      <c r="A15669" s="2">
        <v>15.98837</v>
      </c>
      <c r="B15669" s="2">
        <v>36.122900000000001</v>
      </c>
      <c r="C15669" s="2">
        <v>18.606649999999998</v>
      </c>
      <c r="D15669" s="2">
        <v>32.170110000000001</v>
      </c>
      <c r="F15669" s="2">
        <v>15.98556</v>
      </c>
      <c r="G15669" s="2">
        <v>14.10896</v>
      </c>
      <c r="H15669" s="2">
        <v>13.88181</v>
      </c>
      <c r="J15669" s="2">
        <v>15.98837</v>
      </c>
      <c r="K15669" s="2">
        <v>17.246459999999999</v>
      </c>
      <c r="L15669" s="2">
        <v>1.532648</v>
      </c>
    </row>
    <row r="15670" spans="1:12" x14ac:dyDescent="0.2">
      <c r="A15670" s="2">
        <v>15.98907</v>
      </c>
      <c r="B15670" s="2">
        <v>36.08775</v>
      </c>
      <c r="C15670" s="2">
        <v>18.591170000000002</v>
      </c>
      <c r="D15670" s="2">
        <v>32.133670000000002</v>
      </c>
      <c r="F15670" s="2">
        <v>15.98626</v>
      </c>
      <c r="G15670" s="2">
        <v>14.08751</v>
      </c>
      <c r="H15670" s="2">
        <v>13.861129999999999</v>
      </c>
      <c r="J15670" s="2">
        <v>15.98907</v>
      </c>
      <c r="K15670" s="2">
        <v>17.291270000000001</v>
      </c>
      <c r="L15670" s="2">
        <v>1.5340670000000001</v>
      </c>
    </row>
    <row r="15671" spans="1:12" x14ac:dyDescent="0.2">
      <c r="A15671" s="2">
        <v>15.98977</v>
      </c>
      <c r="B15671" s="2">
        <v>36.052660000000003</v>
      </c>
      <c r="C15671" s="2">
        <v>18.576689999999999</v>
      </c>
      <c r="D15671" s="2">
        <v>32.097569999999997</v>
      </c>
      <c r="F15671" s="2">
        <v>15.98696</v>
      </c>
      <c r="G15671" s="2">
        <v>14.066280000000001</v>
      </c>
      <c r="H15671" s="2">
        <v>13.84028</v>
      </c>
      <c r="J15671" s="2">
        <v>15.98977</v>
      </c>
      <c r="K15671" s="2">
        <v>17.33624</v>
      </c>
      <c r="L15671" s="2">
        <v>1.535242</v>
      </c>
    </row>
    <row r="15672" spans="1:12" x14ac:dyDescent="0.2">
      <c r="A15672" s="2">
        <v>15.99047</v>
      </c>
      <c r="B15672" s="2">
        <v>36.017670000000003</v>
      </c>
      <c r="C15672" s="2">
        <v>18.561240000000002</v>
      </c>
      <c r="D15672" s="2">
        <v>32.061549999999997</v>
      </c>
      <c r="F15672" s="2">
        <v>15.98767</v>
      </c>
      <c r="G15672" s="2">
        <v>14.045070000000001</v>
      </c>
      <c r="H15672" s="2">
        <v>13.819660000000001</v>
      </c>
      <c r="J15672" s="2">
        <v>15.99047</v>
      </c>
      <c r="K15672" s="2">
        <v>17.382100000000001</v>
      </c>
      <c r="L15672" s="2">
        <v>1.5366230000000001</v>
      </c>
    </row>
    <row r="15673" spans="1:12" x14ac:dyDescent="0.2">
      <c r="A15673" s="2">
        <v>15.99117</v>
      </c>
      <c r="B15673" s="2">
        <v>35.982250000000001</v>
      </c>
      <c r="C15673" s="2">
        <v>18.546250000000001</v>
      </c>
      <c r="D15673" s="2">
        <v>32.02525</v>
      </c>
      <c r="F15673" s="2">
        <v>15.98837</v>
      </c>
      <c r="G15673" s="2">
        <v>14.024050000000001</v>
      </c>
      <c r="H15673" s="2">
        <v>13.79851</v>
      </c>
      <c r="J15673" s="2">
        <v>15.99117</v>
      </c>
      <c r="K15673" s="2">
        <v>17.42801</v>
      </c>
      <c r="L15673" s="2">
        <v>1.5378529999999999</v>
      </c>
    </row>
    <row r="15674" spans="1:12" x14ac:dyDescent="0.2">
      <c r="A15674" s="2">
        <v>15.99187</v>
      </c>
      <c r="B15674" s="2">
        <v>35.946669999999997</v>
      </c>
      <c r="C15674" s="2">
        <v>18.53105</v>
      </c>
      <c r="D15674" s="2">
        <v>31.98893</v>
      </c>
      <c r="F15674" s="2">
        <v>15.98907</v>
      </c>
      <c r="G15674" s="2">
        <v>14.00423</v>
      </c>
      <c r="H15674" s="2">
        <v>13.777049999999999</v>
      </c>
      <c r="J15674" s="2">
        <v>15.99187</v>
      </c>
      <c r="K15674" s="2">
        <v>17.474060000000001</v>
      </c>
      <c r="L15674" s="2">
        <v>1.5389079999999999</v>
      </c>
    </row>
    <row r="15675" spans="1:12" x14ac:dyDescent="0.2">
      <c r="A15675" s="2">
        <v>15.99258</v>
      </c>
      <c r="B15675" s="2">
        <v>35.911540000000002</v>
      </c>
      <c r="C15675" s="2">
        <v>18.515740000000001</v>
      </c>
      <c r="D15675" s="2">
        <v>31.95251</v>
      </c>
      <c r="F15675" s="2">
        <v>15.98977</v>
      </c>
      <c r="G15675" s="2">
        <v>13.985279999999999</v>
      </c>
      <c r="H15675" s="2">
        <v>13.75569</v>
      </c>
      <c r="J15675" s="2">
        <v>15.99258</v>
      </c>
      <c r="K15675" s="2">
        <v>17.520389999999999</v>
      </c>
      <c r="L15675" s="2">
        <v>1.5395970000000001</v>
      </c>
    </row>
    <row r="15676" spans="1:12" x14ac:dyDescent="0.2">
      <c r="A15676" s="2">
        <v>15.99328</v>
      </c>
      <c r="B15676" s="2">
        <v>35.876510000000003</v>
      </c>
      <c r="C15676" s="2">
        <v>18.50055</v>
      </c>
      <c r="D15676" s="2">
        <v>31.916440000000001</v>
      </c>
      <c r="F15676" s="2">
        <v>15.99047</v>
      </c>
      <c r="G15676" s="2">
        <v>13.9658</v>
      </c>
      <c r="H15676" s="2">
        <v>13.734400000000001</v>
      </c>
      <c r="J15676" s="2">
        <v>15.99328</v>
      </c>
      <c r="K15676" s="2">
        <v>17.567219999999999</v>
      </c>
      <c r="L15676" s="2">
        <v>1.5408040000000001</v>
      </c>
    </row>
    <row r="15677" spans="1:12" x14ac:dyDescent="0.2">
      <c r="A15677" s="2">
        <v>15.993980000000001</v>
      </c>
      <c r="B15677" s="2">
        <v>35.841799999999999</v>
      </c>
      <c r="C15677" s="2">
        <v>18.485520000000001</v>
      </c>
      <c r="D15677" s="2">
        <v>31.880040000000001</v>
      </c>
      <c r="F15677" s="2">
        <v>15.99117</v>
      </c>
      <c r="G15677" s="2">
        <v>13.94491</v>
      </c>
      <c r="H15677" s="2">
        <v>13.71331</v>
      </c>
      <c r="J15677" s="2">
        <v>15.993980000000001</v>
      </c>
      <c r="K15677" s="2">
        <v>17.61401</v>
      </c>
      <c r="L15677" s="2">
        <v>1.5418719999999999</v>
      </c>
    </row>
    <row r="15678" spans="1:12" x14ac:dyDescent="0.2">
      <c r="A15678" s="2">
        <v>15.994680000000001</v>
      </c>
      <c r="B15678" s="2">
        <v>35.807510000000001</v>
      </c>
      <c r="C15678" s="2">
        <v>18.47035</v>
      </c>
      <c r="D15678" s="2">
        <v>31.843620000000001</v>
      </c>
      <c r="F15678" s="2">
        <v>15.99187</v>
      </c>
      <c r="G15678" s="2">
        <v>13.92398</v>
      </c>
      <c r="H15678" s="2">
        <v>13.69197</v>
      </c>
      <c r="J15678" s="2">
        <v>15.994680000000001</v>
      </c>
      <c r="K15678" s="2">
        <v>17.660630000000001</v>
      </c>
      <c r="L15678" s="2">
        <v>1.5428599999999999</v>
      </c>
    </row>
    <row r="15679" spans="1:12" x14ac:dyDescent="0.2">
      <c r="A15679" s="2">
        <v>15.995380000000001</v>
      </c>
      <c r="B15679" s="2">
        <v>35.772440000000003</v>
      </c>
      <c r="C15679" s="2">
        <v>18.455819999999999</v>
      </c>
      <c r="D15679" s="2">
        <v>31.80752</v>
      </c>
      <c r="F15679" s="2">
        <v>15.99258</v>
      </c>
      <c r="G15679" s="2">
        <v>13.90278</v>
      </c>
      <c r="H15679" s="2">
        <v>13.671200000000001</v>
      </c>
      <c r="J15679" s="2">
        <v>15.995380000000001</v>
      </c>
      <c r="K15679" s="2">
        <v>17.707799999999999</v>
      </c>
      <c r="L15679" s="2">
        <v>1.5441130000000001</v>
      </c>
    </row>
    <row r="15680" spans="1:12" x14ac:dyDescent="0.2">
      <c r="A15680" s="2">
        <v>15.996079999999999</v>
      </c>
      <c r="B15680" s="2">
        <v>35.738340000000001</v>
      </c>
      <c r="C15680" s="2">
        <v>18.44107</v>
      </c>
      <c r="D15680" s="2">
        <v>31.771640000000001</v>
      </c>
      <c r="F15680" s="2">
        <v>15.99328</v>
      </c>
      <c r="G15680" s="2">
        <v>13.88181</v>
      </c>
      <c r="H15680" s="2">
        <v>13.650679999999999</v>
      </c>
      <c r="J15680" s="2">
        <v>15.996079999999999</v>
      </c>
      <c r="K15680" s="2">
        <v>17.755240000000001</v>
      </c>
      <c r="L15680" s="2">
        <v>1.5449219999999999</v>
      </c>
    </row>
    <row r="15681" spans="1:12" x14ac:dyDescent="0.2">
      <c r="A15681" s="2">
        <v>15.996779999999999</v>
      </c>
      <c r="B15681" s="2">
        <v>35.704059999999998</v>
      </c>
      <c r="C15681" s="2">
        <v>18.426880000000001</v>
      </c>
      <c r="D15681" s="2">
        <v>31.735679999999999</v>
      </c>
      <c r="F15681" s="2">
        <v>15.993980000000001</v>
      </c>
      <c r="G15681" s="2">
        <v>13.861129999999999</v>
      </c>
      <c r="H15681" s="2">
        <v>13.63006</v>
      </c>
      <c r="J15681" s="2">
        <v>15.996779999999999</v>
      </c>
      <c r="K15681" s="2">
        <v>17.803270000000001</v>
      </c>
      <c r="L15681" s="2">
        <v>1.5460739999999999</v>
      </c>
    </row>
    <row r="15682" spans="1:12" x14ac:dyDescent="0.2">
      <c r="A15682" s="2">
        <v>15.997479999999999</v>
      </c>
      <c r="B15682" s="2">
        <v>35.670540000000003</v>
      </c>
      <c r="C15682" s="2">
        <v>18.412839999999999</v>
      </c>
      <c r="D15682" s="2">
        <v>31.69979</v>
      </c>
      <c r="F15682" s="2">
        <v>15.994680000000001</v>
      </c>
      <c r="G15682" s="2">
        <v>13.84028</v>
      </c>
      <c r="H15682" s="2">
        <v>13.60928</v>
      </c>
      <c r="J15682" s="2">
        <v>15.997479999999999</v>
      </c>
      <c r="K15682" s="2">
        <v>17.851559999999999</v>
      </c>
      <c r="L15682" s="2">
        <v>1.5470349999999999</v>
      </c>
    </row>
    <row r="15683" spans="1:12" x14ac:dyDescent="0.2">
      <c r="A15683" s="2">
        <v>15.998189999999999</v>
      </c>
      <c r="B15683" s="2">
        <v>35.636670000000002</v>
      </c>
      <c r="C15683" s="2">
        <v>18.39866</v>
      </c>
      <c r="D15683" s="2">
        <v>31.664560000000002</v>
      </c>
      <c r="F15683" s="2">
        <v>15.995380000000001</v>
      </c>
      <c r="G15683" s="2">
        <v>13.819660000000001</v>
      </c>
      <c r="H15683" s="2">
        <v>13.58888</v>
      </c>
      <c r="J15683" s="2">
        <v>15.998189999999999</v>
      </c>
      <c r="K15683" s="2">
        <v>17.899799999999999</v>
      </c>
      <c r="L15683" s="2">
        <v>1.547739</v>
      </c>
    </row>
    <row r="15684" spans="1:12" x14ac:dyDescent="0.2">
      <c r="A15684" s="2">
        <v>15.998889999999999</v>
      </c>
      <c r="B15684" s="2">
        <v>35.603070000000002</v>
      </c>
      <c r="C15684" s="2">
        <v>18.38447</v>
      </c>
      <c r="D15684" s="2">
        <v>31.629349999999999</v>
      </c>
      <c r="F15684" s="2">
        <v>15.996079999999999</v>
      </c>
      <c r="G15684" s="2">
        <v>13.79851</v>
      </c>
      <c r="H15684" s="2">
        <v>13.56833</v>
      </c>
      <c r="J15684" s="2">
        <v>15.998889999999999</v>
      </c>
      <c r="K15684" s="2">
        <v>17.94847</v>
      </c>
      <c r="L15684" s="2">
        <v>1.5480579999999999</v>
      </c>
    </row>
    <row r="15685" spans="1:12" x14ac:dyDescent="0.2">
      <c r="A15685" s="2">
        <v>15.99959</v>
      </c>
      <c r="B15685" s="2">
        <v>35.569240000000001</v>
      </c>
      <c r="C15685" s="2">
        <v>18.369489999999999</v>
      </c>
      <c r="D15685" s="2">
        <v>31.593409999999999</v>
      </c>
      <c r="F15685" s="2">
        <v>15.996779999999999</v>
      </c>
      <c r="G15685" s="2">
        <v>13.777049999999999</v>
      </c>
      <c r="H15685" s="2">
        <v>13.54823</v>
      </c>
      <c r="J15685" s="2">
        <v>15.99959</v>
      </c>
      <c r="K15685" s="2">
        <v>17.997959999999999</v>
      </c>
      <c r="L15685" s="2">
        <v>1.5498240000000001</v>
      </c>
    </row>
    <row r="15686" spans="1:12" x14ac:dyDescent="0.2">
      <c r="A15686" s="2">
        <v>16.00029</v>
      </c>
      <c r="B15686" s="2">
        <v>35.53595</v>
      </c>
      <c r="C15686" s="2">
        <v>18.355060000000002</v>
      </c>
      <c r="D15686" s="2">
        <v>31.55817</v>
      </c>
      <c r="F15686" s="2">
        <v>15.997479999999999</v>
      </c>
      <c r="G15686" s="2">
        <v>13.75569</v>
      </c>
      <c r="H15686" s="2">
        <v>13.52819</v>
      </c>
      <c r="J15686" s="2">
        <v>16.00029</v>
      </c>
      <c r="K15686" s="2">
        <v>18.04644</v>
      </c>
      <c r="L15686" s="2">
        <v>1.5509090000000001</v>
      </c>
    </row>
    <row r="15687" spans="1:12" x14ac:dyDescent="0.2">
      <c r="A15687" s="2">
        <v>16.000990000000002</v>
      </c>
      <c r="B15687" s="2">
        <v>35.503120000000003</v>
      </c>
      <c r="C15687" s="2">
        <v>18.340810000000001</v>
      </c>
      <c r="D15687" s="2">
        <v>31.5229</v>
      </c>
      <c r="F15687" s="2">
        <v>15.998189999999999</v>
      </c>
      <c r="G15687" s="2">
        <v>13.734400000000001</v>
      </c>
      <c r="H15687" s="2">
        <v>13.507569999999999</v>
      </c>
      <c r="J15687" s="2">
        <v>16.000990000000002</v>
      </c>
      <c r="K15687" s="2">
        <v>18.09573</v>
      </c>
      <c r="L15687" s="2">
        <v>1.5518069999999999</v>
      </c>
    </row>
    <row r="15688" spans="1:12" x14ac:dyDescent="0.2">
      <c r="A15688" s="2">
        <v>16.00169</v>
      </c>
      <c r="B15688" s="2">
        <v>35.469329999999999</v>
      </c>
      <c r="C15688" s="2">
        <v>18.326309999999999</v>
      </c>
      <c r="D15688" s="2">
        <v>31.4878</v>
      </c>
      <c r="F15688" s="2">
        <v>15.998889999999999</v>
      </c>
      <c r="G15688" s="2">
        <v>13.71331</v>
      </c>
      <c r="H15688" s="2">
        <v>13.48644</v>
      </c>
      <c r="J15688" s="2">
        <v>16.00169</v>
      </c>
      <c r="K15688" s="2">
        <v>18.145579999999999</v>
      </c>
      <c r="L15688" s="2">
        <v>1.5532630000000001</v>
      </c>
    </row>
    <row r="15689" spans="1:12" x14ac:dyDescent="0.2">
      <c r="A15689" s="2">
        <v>16.002389999999998</v>
      </c>
      <c r="B15689" s="2">
        <v>35.435780000000001</v>
      </c>
      <c r="C15689" s="2">
        <v>18.312139999999999</v>
      </c>
      <c r="D15689" s="2">
        <v>31.452660000000002</v>
      </c>
      <c r="F15689" s="2">
        <v>15.99959</v>
      </c>
      <c r="G15689" s="2">
        <v>13.69197</v>
      </c>
      <c r="H15689" s="2">
        <v>13.465619999999999</v>
      </c>
      <c r="J15689" s="2">
        <v>16.002389999999998</v>
      </c>
      <c r="K15689" s="2">
        <v>18.19567</v>
      </c>
      <c r="L15689" s="2">
        <v>1.554289</v>
      </c>
    </row>
    <row r="15690" spans="1:12" x14ac:dyDescent="0.2">
      <c r="A15690" s="2">
        <v>16.0031</v>
      </c>
      <c r="B15690" s="2">
        <v>35.402850000000001</v>
      </c>
      <c r="C15690" s="2">
        <v>18.298680000000001</v>
      </c>
      <c r="D15690" s="2">
        <v>31.417539999999999</v>
      </c>
      <c r="F15690" s="2">
        <v>16.00029</v>
      </c>
      <c r="G15690" s="2">
        <v>13.671200000000001</v>
      </c>
      <c r="H15690" s="2">
        <v>13.445320000000001</v>
      </c>
      <c r="J15690" s="2">
        <v>16.0031</v>
      </c>
      <c r="K15690" s="2">
        <v>18.245640000000002</v>
      </c>
      <c r="L15690" s="2">
        <v>1.555099</v>
      </c>
    </row>
    <row r="15691" spans="1:12" x14ac:dyDescent="0.2">
      <c r="A15691" s="2">
        <v>16.003799999999998</v>
      </c>
      <c r="B15691" s="2">
        <v>35.370089999999998</v>
      </c>
      <c r="C15691" s="2">
        <v>18.285910000000001</v>
      </c>
      <c r="D15691" s="2">
        <v>31.382680000000001</v>
      </c>
      <c r="F15691" s="2">
        <v>16.000990000000002</v>
      </c>
      <c r="G15691" s="2">
        <v>13.650679999999999</v>
      </c>
      <c r="H15691" s="2">
        <v>13.42473</v>
      </c>
      <c r="J15691" s="2">
        <v>16.003799999999998</v>
      </c>
      <c r="K15691" s="2">
        <v>18.29636</v>
      </c>
      <c r="L15691" s="2">
        <v>1.5558639999999999</v>
      </c>
    </row>
    <row r="15692" spans="1:12" x14ac:dyDescent="0.2">
      <c r="A15692" s="2">
        <v>16.0045</v>
      </c>
      <c r="B15692" s="2">
        <v>35.336509999999997</v>
      </c>
      <c r="C15692" s="2">
        <v>18.272880000000001</v>
      </c>
      <c r="D15692" s="2">
        <v>31.349630000000001</v>
      </c>
      <c r="F15692" s="2">
        <v>16.00169</v>
      </c>
      <c r="G15692" s="2">
        <v>13.63006</v>
      </c>
      <c r="H15692" s="2">
        <v>13.404170000000001</v>
      </c>
      <c r="J15692" s="2">
        <v>16.0045</v>
      </c>
      <c r="K15692" s="2">
        <v>18.347280000000001</v>
      </c>
      <c r="L15692" s="2">
        <v>1.556694</v>
      </c>
    </row>
    <row r="15693" spans="1:12" x14ac:dyDescent="0.2">
      <c r="A15693" s="2">
        <v>16.005199999999999</v>
      </c>
      <c r="B15693" s="2">
        <v>35.304119999999998</v>
      </c>
      <c r="C15693" s="2">
        <v>18.25854</v>
      </c>
      <c r="D15693" s="2">
        <v>31.318860000000001</v>
      </c>
      <c r="F15693" s="2">
        <v>16.002389999999998</v>
      </c>
      <c r="G15693" s="2">
        <v>13.60928</v>
      </c>
      <c r="H15693" s="2">
        <v>13.383839999999999</v>
      </c>
      <c r="J15693" s="2">
        <v>16.005199999999999</v>
      </c>
      <c r="K15693" s="2">
        <v>18.398620000000001</v>
      </c>
      <c r="L15693" s="2">
        <v>1.557474</v>
      </c>
    </row>
    <row r="15694" spans="1:12" x14ac:dyDescent="0.2">
      <c r="A15694" s="2">
        <v>16.0059</v>
      </c>
      <c r="B15694" s="2">
        <v>35.272309999999997</v>
      </c>
      <c r="C15694" s="2">
        <v>18.244129999999998</v>
      </c>
      <c r="D15694" s="2">
        <v>31.286460000000002</v>
      </c>
      <c r="F15694" s="2">
        <v>16.0031</v>
      </c>
      <c r="G15694" s="2">
        <v>13.58888</v>
      </c>
      <c r="H15694" s="2">
        <v>13.36398</v>
      </c>
      <c r="J15694" s="2">
        <v>16.0059</v>
      </c>
      <c r="K15694" s="2">
        <v>18.45025</v>
      </c>
      <c r="L15694" s="2">
        <v>1.5584199999999999</v>
      </c>
    </row>
    <row r="15695" spans="1:12" x14ac:dyDescent="0.2">
      <c r="A15695" s="2">
        <v>16.006599999999999</v>
      </c>
      <c r="B15695" s="2">
        <v>35.240169999999999</v>
      </c>
      <c r="C15695" s="2">
        <v>18.22983</v>
      </c>
      <c r="D15695" s="2">
        <v>31.252030000000001</v>
      </c>
      <c r="F15695" s="2">
        <v>16.003799999999998</v>
      </c>
      <c r="G15695" s="2">
        <v>13.56833</v>
      </c>
      <c r="H15695" s="2">
        <v>13.34379</v>
      </c>
      <c r="J15695" s="2">
        <v>16.006599999999999</v>
      </c>
      <c r="K15695" s="2">
        <v>18.501200000000001</v>
      </c>
      <c r="L15695" s="2">
        <v>1.5597650000000001</v>
      </c>
    </row>
    <row r="15696" spans="1:12" x14ac:dyDescent="0.2">
      <c r="A15696" s="2">
        <v>16.007300000000001</v>
      </c>
      <c r="B15696" s="2">
        <v>35.208170000000003</v>
      </c>
      <c r="C15696" s="2">
        <v>18.21602</v>
      </c>
      <c r="D15696" s="2">
        <v>31.217020000000002</v>
      </c>
      <c r="F15696" s="2">
        <v>16.0045</v>
      </c>
      <c r="G15696" s="2">
        <v>13.54823</v>
      </c>
      <c r="H15696" s="2">
        <v>13.32385</v>
      </c>
      <c r="J15696" s="2">
        <v>16.007300000000001</v>
      </c>
      <c r="K15696" s="2">
        <v>18.55273</v>
      </c>
      <c r="L15696" s="2">
        <v>1.5606800000000001</v>
      </c>
    </row>
    <row r="15697" spans="1:12" x14ac:dyDescent="0.2">
      <c r="A15697" s="2">
        <v>16.008009999999999</v>
      </c>
      <c r="B15697" s="2">
        <v>35.176349999999999</v>
      </c>
      <c r="C15697" s="2">
        <v>18.202069999999999</v>
      </c>
      <c r="D15697" s="2">
        <v>31.18299</v>
      </c>
      <c r="F15697" s="2">
        <v>16.005199999999999</v>
      </c>
      <c r="G15697" s="2">
        <v>13.52819</v>
      </c>
      <c r="H15697" s="2">
        <v>13.303570000000001</v>
      </c>
      <c r="J15697" s="2">
        <v>16.008009999999999</v>
      </c>
      <c r="K15697" s="2">
        <v>18.604880000000001</v>
      </c>
      <c r="L15697" s="2">
        <v>1.5612429999999999</v>
      </c>
    </row>
    <row r="15698" spans="1:12" x14ac:dyDescent="0.2">
      <c r="A15698" s="2">
        <v>16.008710000000001</v>
      </c>
      <c r="B15698" s="2">
        <v>35.14434</v>
      </c>
      <c r="C15698" s="2">
        <v>18.188269999999999</v>
      </c>
      <c r="D15698" s="2">
        <v>31.149049999999999</v>
      </c>
      <c r="F15698" s="2">
        <v>16.0059</v>
      </c>
      <c r="G15698" s="2">
        <v>13.507569999999999</v>
      </c>
      <c r="H15698" s="2">
        <v>13.28336</v>
      </c>
      <c r="J15698" s="2">
        <v>16.008710000000001</v>
      </c>
      <c r="K15698" s="2">
        <v>18.657430000000002</v>
      </c>
      <c r="L15698" s="2">
        <v>1.5623610000000001</v>
      </c>
    </row>
    <row r="15699" spans="1:12" x14ac:dyDescent="0.2">
      <c r="A15699" s="2">
        <v>16.009409999999999</v>
      </c>
      <c r="B15699" s="2">
        <v>35.112949999999998</v>
      </c>
      <c r="C15699" s="2">
        <v>18.174099999999999</v>
      </c>
      <c r="D15699" s="2">
        <v>31.114740000000001</v>
      </c>
      <c r="F15699" s="2">
        <v>16.006599999999999</v>
      </c>
      <c r="G15699" s="2">
        <v>13.48644</v>
      </c>
      <c r="H15699" s="2">
        <v>13.263439999999999</v>
      </c>
      <c r="J15699" s="2">
        <v>16.009409999999999</v>
      </c>
      <c r="K15699" s="2">
        <v>18.710049999999999</v>
      </c>
      <c r="L15699" s="2">
        <v>1.5633870000000001</v>
      </c>
    </row>
    <row r="15700" spans="1:12" x14ac:dyDescent="0.2">
      <c r="A15700" s="2">
        <v>16.010110000000001</v>
      </c>
      <c r="B15700" s="2">
        <v>35.081150000000001</v>
      </c>
      <c r="C15700" s="2">
        <v>18.160399999999999</v>
      </c>
      <c r="D15700" s="2">
        <v>31.08061</v>
      </c>
      <c r="F15700" s="2">
        <v>16.007300000000001</v>
      </c>
      <c r="G15700" s="2">
        <v>13.465619999999999</v>
      </c>
      <c r="H15700" s="2">
        <v>13.24343</v>
      </c>
      <c r="J15700" s="2">
        <v>16.010110000000001</v>
      </c>
      <c r="K15700" s="2">
        <v>18.763549999999999</v>
      </c>
      <c r="L15700" s="2">
        <v>1.56521</v>
      </c>
    </row>
    <row r="15701" spans="1:12" x14ac:dyDescent="0.2">
      <c r="A15701" s="2">
        <v>16.010809999999999</v>
      </c>
      <c r="B15701" s="2">
        <v>35.04909</v>
      </c>
      <c r="C15701" s="2">
        <v>18.146509999999999</v>
      </c>
      <c r="D15701" s="2">
        <v>31.046569999999999</v>
      </c>
      <c r="F15701" s="2">
        <v>16.008009999999999</v>
      </c>
      <c r="G15701" s="2">
        <v>13.445320000000001</v>
      </c>
      <c r="H15701" s="2">
        <v>13.22343</v>
      </c>
      <c r="J15701" s="2">
        <v>16.010809999999999</v>
      </c>
      <c r="K15701" s="2">
        <v>18.817460000000001</v>
      </c>
      <c r="L15701" s="2">
        <v>1.566694</v>
      </c>
    </row>
    <row r="15702" spans="1:12" x14ac:dyDescent="0.2">
      <c r="A15702" s="2">
        <v>16.011510000000001</v>
      </c>
      <c r="B15702" s="2">
        <v>35.017719999999997</v>
      </c>
      <c r="C15702" s="2">
        <v>18.13204</v>
      </c>
      <c r="D15702" s="2">
        <v>31.0122</v>
      </c>
      <c r="F15702" s="2">
        <v>16.008710000000001</v>
      </c>
      <c r="G15702" s="2">
        <v>13.42473</v>
      </c>
      <c r="H15702" s="2">
        <v>13.20416</v>
      </c>
      <c r="J15702" s="2">
        <v>16.011510000000001</v>
      </c>
      <c r="K15702" s="2">
        <v>18.87152</v>
      </c>
      <c r="L15702" s="2">
        <v>1.5677220000000001</v>
      </c>
    </row>
    <row r="15703" spans="1:12" x14ac:dyDescent="0.2">
      <c r="A15703" s="2">
        <v>16.01221</v>
      </c>
      <c r="B15703" s="2">
        <v>34.986530000000002</v>
      </c>
      <c r="C15703" s="2">
        <v>18.118130000000001</v>
      </c>
      <c r="D15703" s="2">
        <v>30.977959999999999</v>
      </c>
      <c r="F15703" s="2">
        <v>16.009409999999999</v>
      </c>
      <c r="G15703" s="2">
        <v>13.404170000000001</v>
      </c>
      <c r="H15703" s="2">
        <v>13.18407</v>
      </c>
      <c r="J15703" s="2">
        <v>16.01221</v>
      </c>
      <c r="K15703" s="2">
        <v>18.925180000000001</v>
      </c>
      <c r="L15703" s="2">
        <v>1.569099</v>
      </c>
    </row>
    <row r="15704" spans="1:12" x14ac:dyDescent="0.2">
      <c r="A15704" s="2">
        <v>16.012920000000001</v>
      </c>
      <c r="B15704" s="2">
        <v>34.9557</v>
      </c>
      <c r="C15704" s="2">
        <v>18.103929999999998</v>
      </c>
      <c r="D15704" s="2">
        <v>30.944099999999999</v>
      </c>
      <c r="F15704" s="2">
        <v>16.010110000000001</v>
      </c>
      <c r="G15704" s="2">
        <v>13.383839999999999</v>
      </c>
      <c r="H15704" s="2">
        <v>13.163959999999999</v>
      </c>
      <c r="J15704" s="2">
        <v>16.012920000000001</v>
      </c>
      <c r="K15704" s="2">
        <v>18.979369999999999</v>
      </c>
      <c r="L15704" s="2">
        <v>1.5705089999999999</v>
      </c>
    </row>
    <row r="15705" spans="1:12" x14ac:dyDescent="0.2">
      <c r="A15705" s="2">
        <v>16.01362</v>
      </c>
      <c r="B15705" s="2">
        <v>34.925339999999998</v>
      </c>
      <c r="C15705" s="2">
        <v>18.090240000000001</v>
      </c>
      <c r="D15705" s="2">
        <v>30.91018</v>
      </c>
      <c r="F15705" s="2">
        <v>16.010809999999999</v>
      </c>
      <c r="G15705" s="2">
        <v>13.36398</v>
      </c>
      <c r="H15705" s="2">
        <v>13.144019999999999</v>
      </c>
      <c r="J15705" s="2">
        <v>16.01362</v>
      </c>
      <c r="K15705" s="2">
        <v>19.034510000000001</v>
      </c>
      <c r="L15705" s="2">
        <v>1.5719799999999999</v>
      </c>
    </row>
    <row r="15706" spans="1:12" x14ac:dyDescent="0.2">
      <c r="A15706" s="2">
        <v>16.014320000000001</v>
      </c>
      <c r="B15706" s="2">
        <v>34.894509999999997</v>
      </c>
      <c r="C15706" s="2">
        <v>18.07602</v>
      </c>
      <c r="D15706" s="2">
        <v>30.876280000000001</v>
      </c>
      <c r="F15706" s="2">
        <v>16.011510000000001</v>
      </c>
      <c r="G15706" s="2">
        <v>13.34379</v>
      </c>
      <c r="H15706" s="2">
        <v>13.12425</v>
      </c>
      <c r="J15706" s="2">
        <v>16.014320000000001</v>
      </c>
      <c r="K15706" s="2">
        <v>19.08934</v>
      </c>
      <c r="L15706" s="2">
        <v>1.5732520000000001</v>
      </c>
    </row>
    <row r="15707" spans="1:12" x14ac:dyDescent="0.2">
      <c r="A15707" s="2">
        <v>16.01502</v>
      </c>
      <c r="B15707" s="2">
        <v>34.863430000000001</v>
      </c>
      <c r="C15707" s="2">
        <v>18.06212</v>
      </c>
      <c r="D15707" s="2">
        <v>30.843599999999999</v>
      </c>
      <c r="F15707" s="2">
        <v>16.01221</v>
      </c>
      <c r="G15707" s="2">
        <v>13.32385</v>
      </c>
      <c r="H15707" s="2">
        <v>13.10477</v>
      </c>
      <c r="J15707" s="2">
        <v>16.01502</v>
      </c>
      <c r="K15707" s="2">
        <v>19.144600000000001</v>
      </c>
      <c r="L15707" s="2">
        <v>1.5745769999999999</v>
      </c>
    </row>
    <row r="15708" spans="1:12" x14ac:dyDescent="0.2">
      <c r="A15708" s="2">
        <v>16.015720000000002</v>
      </c>
      <c r="B15708" s="2">
        <v>34.832540000000002</v>
      </c>
      <c r="C15708" s="2">
        <v>18.048629999999999</v>
      </c>
      <c r="D15708" s="2">
        <v>30.810199999999998</v>
      </c>
      <c r="F15708" s="2">
        <v>16.012920000000001</v>
      </c>
      <c r="G15708" s="2">
        <v>13.303570000000001</v>
      </c>
      <c r="H15708" s="2">
        <v>13.08489</v>
      </c>
      <c r="J15708" s="2">
        <v>16.015720000000002</v>
      </c>
      <c r="K15708" s="2">
        <v>19.200369999999999</v>
      </c>
      <c r="L15708" s="2">
        <v>1.5761620000000001</v>
      </c>
    </row>
    <row r="15709" spans="1:12" x14ac:dyDescent="0.2">
      <c r="A15709" s="2">
        <v>16.01642</v>
      </c>
      <c r="B15709" s="2">
        <v>34.801609999999997</v>
      </c>
      <c r="C15709" s="2">
        <v>18.034549999999999</v>
      </c>
      <c r="D15709" s="2">
        <v>30.775829999999999</v>
      </c>
      <c r="F15709" s="2">
        <v>16.01362</v>
      </c>
      <c r="G15709" s="2">
        <v>13.28336</v>
      </c>
      <c r="H15709" s="2">
        <v>13.0648</v>
      </c>
      <c r="J15709" s="2">
        <v>16.01642</v>
      </c>
      <c r="K15709" s="2">
        <v>19.255960000000002</v>
      </c>
      <c r="L15709" s="2">
        <v>1.5771059999999999</v>
      </c>
    </row>
    <row r="15710" spans="1:12" x14ac:dyDescent="0.2">
      <c r="A15710" s="2">
        <v>16.017119999999998</v>
      </c>
      <c r="B15710" s="2">
        <v>34.770380000000003</v>
      </c>
      <c r="C15710" s="2">
        <v>18.020530000000001</v>
      </c>
      <c r="D15710" s="2">
        <v>30.741679999999999</v>
      </c>
      <c r="F15710" s="2">
        <v>16.014320000000001</v>
      </c>
      <c r="G15710" s="2">
        <v>13.263439999999999</v>
      </c>
      <c r="H15710" s="2">
        <v>13.044750000000001</v>
      </c>
      <c r="J15710" s="2">
        <v>16.017119999999998</v>
      </c>
      <c r="K15710" s="2">
        <v>19.311779999999999</v>
      </c>
      <c r="L15710" s="2">
        <v>1.5786089999999999</v>
      </c>
    </row>
    <row r="15711" spans="1:12" x14ac:dyDescent="0.2">
      <c r="A15711" s="2">
        <v>16.01782</v>
      </c>
      <c r="B15711" s="2">
        <v>34.739490000000004</v>
      </c>
      <c r="C15711" s="2">
        <v>18.005669999999999</v>
      </c>
      <c r="D15711" s="2">
        <v>30.707619999999999</v>
      </c>
      <c r="F15711" s="2">
        <v>16.01502</v>
      </c>
      <c r="G15711" s="2">
        <v>13.24343</v>
      </c>
      <c r="H15711" s="2">
        <v>13.025119999999999</v>
      </c>
      <c r="J15711" s="2">
        <v>16.01782</v>
      </c>
      <c r="K15711" s="2">
        <v>19.36824</v>
      </c>
      <c r="L15711" s="2">
        <v>1.5804579999999999</v>
      </c>
    </row>
    <row r="15712" spans="1:12" x14ac:dyDescent="0.2">
      <c r="A15712" s="2">
        <v>16.018529999999998</v>
      </c>
      <c r="B15712" s="2">
        <v>34.708390000000001</v>
      </c>
      <c r="C15712" s="2">
        <v>17.991679999999999</v>
      </c>
      <c r="D15712" s="2">
        <v>30.673290000000001</v>
      </c>
      <c r="F15712" s="2">
        <v>16.015720000000002</v>
      </c>
      <c r="G15712" s="2">
        <v>13.22343</v>
      </c>
      <c r="H15712" s="2">
        <v>13.00536</v>
      </c>
      <c r="J15712" s="2">
        <v>16.018529999999998</v>
      </c>
      <c r="K15712" s="2">
        <v>19.425080000000001</v>
      </c>
      <c r="L15712" s="2">
        <v>1.5822750000000001</v>
      </c>
    </row>
    <row r="15713" spans="1:12" x14ac:dyDescent="0.2">
      <c r="A15713" s="2">
        <v>16.01923</v>
      </c>
      <c r="B15713" s="2">
        <v>34.677599999999998</v>
      </c>
      <c r="C15713" s="2">
        <v>17.977879999999999</v>
      </c>
      <c r="D15713" s="2">
        <v>30.639199999999999</v>
      </c>
      <c r="F15713" s="2">
        <v>16.01642</v>
      </c>
      <c r="G15713" s="2">
        <v>13.20416</v>
      </c>
      <c r="H15713" s="2">
        <v>12.985480000000001</v>
      </c>
      <c r="J15713" s="2">
        <v>16.01923</v>
      </c>
      <c r="K15713" s="2">
        <v>19.4819</v>
      </c>
      <c r="L15713" s="2">
        <v>1.5839209999999999</v>
      </c>
    </row>
    <row r="15714" spans="1:12" x14ac:dyDescent="0.2">
      <c r="A15714" s="2">
        <v>16.019929999999999</v>
      </c>
      <c r="B15714" s="2">
        <v>34.647739999999999</v>
      </c>
      <c r="C15714" s="2">
        <v>17.96396</v>
      </c>
      <c r="D15714" s="2">
        <v>30.605149999999998</v>
      </c>
      <c r="F15714" s="2">
        <v>16.017119999999998</v>
      </c>
      <c r="G15714" s="2">
        <v>13.18407</v>
      </c>
      <c r="H15714" s="2">
        <v>12.96599</v>
      </c>
      <c r="J15714" s="2">
        <v>16.019929999999999</v>
      </c>
      <c r="K15714" s="2">
        <v>19.53895</v>
      </c>
      <c r="L15714" s="2">
        <v>1.5846769999999999</v>
      </c>
    </row>
    <row r="15715" spans="1:12" x14ac:dyDescent="0.2">
      <c r="A15715" s="2">
        <v>16.020630000000001</v>
      </c>
      <c r="B15715" s="2">
        <v>34.617519999999999</v>
      </c>
      <c r="C15715" s="2">
        <v>17.950030000000002</v>
      </c>
      <c r="D15715" s="2">
        <v>30.571090000000002</v>
      </c>
      <c r="F15715" s="2">
        <v>16.01782</v>
      </c>
      <c r="G15715" s="2">
        <v>13.163959999999999</v>
      </c>
      <c r="H15715" s="2">
        <v>12.946529999999999</v>
      </c>
      <c r="J15715" s="2">
        <v>16.020630000000001</v>
      </c>
      <c r="K15715" s="2">
        <v>19.596419999999998</v>
      </c>
      <c r="L15715" s="2">
        <v>1.5856840000000001</v>
      </c>
    </row>
    <row r="15716" spans="1:12" x14ac:dyDescent="0.2">
      <c r="A15716" s="2">
        <v>16.021329999999999</v>
      </c>
      <c r="B15716" s="2">
        <v>34.587040000000002</v>
      </c>
      <c r="C15716" s="2">
        <v>17.935960000000001</v>
      </c>
      <c r="D15716" s="2">
        <v>30.535710000000002</v>
      </c>
      <c r="F15716" s="2">
        <v>16.018529999999998</v>
      </c>
      <c r="G15716" s="2">
        <v>13.144019999999999</v>
      </c>
      <c r="H15716" s="2">
        <v>12.926819999999999</v>
      </c>
      <c r="J15716" s="2">
        <v>16.021329999999999</v>
      </c>
      <c r="K15716" s="2">
        <v>19.654869999999999</v>
      </c>
      <c r="L15716" s="2">
        <v>1.586981</v>
      </c>
    </row>
    <row r="15717" spans="1:12" x14ac:dyDescent="0.2">
      <c r="A15717" s="2">
        <v>16.022030000000001</v>
      </c>
      <c r="B15717" s="2">
        <v>34.55686</v>
      </c>
      <c r="C15717" s="2">
        <v>17.921500000000002</v>
      </c>
      <c r="D15717" s="2">
        <v>30.501059999999999</v>
      </c>
      <c r="F15717" s="2">
        <v>16.01923</v>
      </c>
      <c r="G15717" s="2">
        <v>13.12425</v>
      </c>
      <c r="H15717" s="2">
        <v>12.90742</v>
      </c>
      <c r="J15717" s="2">
        <v>16.022030000000001</v>
      </c>
      <c r="K15717" s="2">
        <v>19.713560000000001</v>
      </c>
      <c r="L15717" s="2">
        <v>1.5885069999999999</v>
      </c>
    </row>
    <row r="15718" spans="1:12" x14ac:dyDescent="0.2">
      <c r="A15718" s="2">
        <v>16.022729999999999</v>
      </c>
      <c r="B15718" s="2">
        <v>34.527349999999998</v>
      </c>
      <c r="C15718" s="2">
        <v>17.907240000000002</v>
      </c>
      <c r="D15718" s="2">
        <v>30.46679</v>
      </c>
      <c r="F15718" s="2">
        <v>16.019929999999999</v>
      </c>
      <c r="G15718" s="2">
        <v>13.10477</v>
      </c>
      <c r="H15718" s="2">
        <v>12.88822</v>
      </c>
      <c r="J15718" s="2">
        <v>16.022729999999999</v>
      </c>
      <c r="K15718" s="2">
        <v>19.77224</v>
      </c>
      <c r="L15718" s="2">
        <v>1.59033</v>
      </c>
    </row>
    <row r="15719" spans="1:12" x14ac:dyDescent="0.2">
      <c r="A15719" s="2">
        <v>16.023440000000001</v>
      </c>
      <c r="B15719" s="2">
        <v>34.497999999999998</v>
      </c>
      <c r="C15719" s="2">
        <v>17.89302</v>
      </c>
      <c r="D15719" s="2">
        <v>30.433309999999999</v>
      </c>
      <c r="F15719" s="2">
        <v>16.020630000000001</v>
      </c>
      <c r="G15719" s="2">
        <v>13.08489</v>
      </c>
      <c r="H15719" s="2">
        <v>12.869</v>
      </c>
      <c r="J15719" s="2">
        <v>16.023440000000001</v>
      </c>
      <c r="K15719" s="2">
        <v>19.83175</v>
      </c>
      <c r="L15719" s="2">
        <v>1.592085</v>
      </c>
    </row>
    <row r="15720" spans="1:12" x14ac:dyDescent="0.2">
      <c r="A15720" s="2">
        <v>16.024139999999999</v>
      </c>
      <c r="B15720" s="2">
        <v>34.468539999999997</v>
      </c>
      <c r="C15720" s="2">
        <v>17.878630000000001</v>
      </c>
      <c r="D15720" s="2">
        <v>30.399899999999999</v>
      </c>
      <c r="F15720" s="2">
        <v>16.021329999999999</v>
      </c>
      <c r="G15720" s="2">
        <v>13.0648</v>
      </c>
      <c r="H15720" s="2">
        <v>12.849500000000001</v>
      </c>
      <c r="J15720" s="2">
        <v>16.024139999999999</v>
      </c>
      <c r="K15720" s="2">
        <v>19.89189</v>
      </c>
      <c r="L15720" s="2">
        <v>1.5931219999999999</v>
      </c>
    </row>
    <row r="15721" spans="1:12" x14ac:dyDescent="0.2">
      <c r="A15721" s="2">
        <v>16.024840000000001</v>
      </c>
      <c r="B15721" s="2">
        <v>34.43909</v>
      </c>
      <c r="C15721" s="2">
        <v>17.864059999999998</v>
      </c>
      <c r="D15721" s="2">
        <v>30.365960000000001</v>
      </c>
      <c r="F15721" s="2">
        <v>16.022030000000001</v>
      </c>
      <c r="G15721" s="2">
        <v>13.044750000000001</v>
      </c>
      <c r="H15721" s="2">
        <v>12.83024</v>
      </c>
      <c r="J15721" s="2">
        <v>16.024840000000001</v>
      </c>
      <c r="K15721" s="2">
        <v>19.95252</v>
      </c>
      <c r="L15721" s="2">
        <v>1.594187</v>
      </c>
    </row>
    <row r="15722" spans="1:12" x14ac:dyDescent="0.2">
      <c r="A15722" s="2">
        <v>16.025539999999999</v>
      </c>
      <c r="B15722" s="2">
        <v>34.40981</v>
      </c>
      <c r="C15722" s="2">
        <v>17.850629999999999</v>
      </c>
      <c r="D15722" s="2">
        <v>30.331430000000001</v>
      </c>
      <c r="F15722" s="2">
        <v>16.022729999999999</v>
      </c>
      <c r="G15722" s="2">
        <v>13.025119999999999</v>
      </c>
      <c r="H15722" s="2">
        <v>12.810499999999999</v>
      </c>
      <c r="J15722" s="2">
        <v>16.025539999999999</v>
      </c>
      <c r="K15722" s="2">
        <v>20.012910000000002</v>
      </c>
      <c r="L15722" s="2">
        <v>1.5953219999999999</v>
      </c>
    </row>
    <row r="15723" spans="1:12" x14ac:dyDescent="0.2">
      <c r="A15723" s="2">
        <v>16.026240000000001</v>
      </c>
      <c r="B15723" s="2">
        <v>34.381360000000001</v>
      </c>
      <c r="C15723" s="2">
        <v>17.836739999999999</v>
      </c>
      <c r="D15723" s="2">
        <v>30.297270000000001</v>
      </c>
      <c r="F15723" s="2">
        <v>16.023440000000001</v>
      </c>
      <c r="G15723" s="2">
        <v>13.00536</v>
      </c>
      <c r="H15723" s="2">
        <v>12.791309999999999</v>
      </c>
      <c r="J15723" s="2">
        <v>16.026240000000001</v>
      </c>
      <c r="K15723" s="2">
        <v>20.07264</v>
      </c>
      <c r="L15723" s="2">
        <v>1.5971390000000001</v>
      </c>
    </row>
    <row r="15724" spans="1:12" x14ac:dyDescent="0.2">
      <c r="A15724" s="2">
        <v>16.02694</v>
      </c>
      <c r="B15724" s="2">
        <v>34.353549999999998</v>
      </c>
      <c r="C15724" s="2">
        <v>17.82273</v>
      </c>
      <c r="D15724" s="2">
        <v>30.26333</v>
      </c>
      <c r="F15724" s="2">
        <v>16.024139999999999</v>
      </c>
      <c r="G15724" s="2">
        <v>12.985480000000001</v>
      </c>
      <c r="H15724" s="2">
        <v>12.772830000000001</v>
      </c>
      <c r="J15724" s="2">
        <v>16.02694</v>
      </c>
      <c r="K15724" s="2">
        <v>20.131170000000001</v>
      </c>
      <c r="L15724" s="2">
        <v>1.5989629999999999</v>
      </c>
    </row>
    <row r="15725" spans="1:12" x14ac:dyDescent="0.2">
      <c r="A15725" s="2">
        <v>16.027640000000002</v>
      </c>
      <c r="B15725" s="2">
        <v>34.32694</v>
      </c>
      <c r="C15725" s="2">
        <v>17.808949999999999</v>
      </c>
      <c r="D15725" s="2">
        <v>30.229679999999998</v>
      </c>
      <c r="F15725" s="2">
        <v>16.024840000000001</v>
      </c>
      <c r="G15725" s="2">
        <v>12.96599</v>
      </c>
      <c r="H15725" s="2">
        <v>12.754490000000001</v>
      </c>
      <c r="J15725" s="2">
        <v>16.027640000000002</v>
      </c>
      <c r="K15725" s="2">
        <v>20.190449999999998</v>
      </c>
      <c r="L15725" s="2">
        <v>1.6006370000000001</v>
      </c>
    </row>
    <row r="15726" spans="1:12" x14ac:dyDescent="0.2">
      <c r="A15726" s="2">
        <v>16.02835</v>
      </c>
      <c r="B15726" s="2">
        <v>34.301850000000002</v>
      </c>
      <c r="C15726" s="2">
        <v>17.79532</v>
      </c>
      <c r="D15726" s="2">
        <v>30.196110000000001</v>
      </c>
      <c r="F15726" s="2">
        <v>16.025539999999999</v>
      </c>
      <c r="G15726" s="2">
        <v>12.946529999999999</v>
      </c>
      <c r="H15726" s="2">
        <v>12.735709999999999</v>
      </c>
      <c r="J15726" s="2">
        <v>16.02835</v>
      </c>
      <c r="K15726" s="2">
        <v>20.252079999999999</v>
      </c>
      <c r="L15726" s="2">
        <v>1.602001</v>
      </c>
    </row>
    <row r="15727" spans="1:12" x14ac:dyDescent="0.2">
      <c r="A15727" s="2">
        <v>16.029050000000002</v>
      </c>
      <c r="B15727" s="2">
        <v>34.276220000000002</v>
      </c>
      <c r="C15727" s="2">
        <v>17.781549999999999</v>
      </c>
      <c r="D15727" s="2">
        <v>30.16216</v>
      </c>
      <c r="F15727" s="2">
        <v>16.026240000000001</v>
      </c>
      <c r="G15727" s="2">
        <v>12.926819999999999</v>
      </c>
      <c r="H15727" s="2">
        <v>12.71777</v>
      </c>
      <c r="J15727" s="2">
        <v>16.029050000000002</v>
      </c>
      <c r="K15727" s="2">
        <v>20.31428</v>
      </c>
      <c r="L15727" s="2">
        <v>1.603912</v>
      </c>
    </row>
    <row r="15728" spans="1:12" x14ac:dyDescent="0.2">
      <c r="A15728" s="2">
        <v>16.02975</v>
      </c>
      <c r="B15728" s="2">
        <v>34.248330000000003</v>
      </c>
      <c r="C15728" s="2">
        <v>17.767489999999999</v>
      </c>
      <c r="D15728" s="2">
        <v>30.12828</v>
      </c>
      <c r="F15728" s="2">
        <v>16.02694</v>
      </c>
      <c r="G15728" s="2">
        <v>12.90742</v>
      </c>
      <c r="H15728" s="2">
        <v>12.701449999999999</v>
      </c>
      <c r="J15728" s="2">
        <v>16.02975</v>
      </c>
      <c r="K15728" s="2">
        <v>20.377030000000001</v>
      </c>
      <c r="L15728" s="2">
        <v>1.6054729999999999</v>
      </c>
    </row>
    <row r="15729" spans="1:12" x14ac:dyDescent="0.2">
      <c r="A15729" s="2">
        <v>16.030449999999998</v>
      </c>
      <c r="B15729" s="2">
        <v>34.219830000000002</v>
      </c>
      <c r="C15729" s="2">
        <v>17.75375</v>
      </c>
      <c r="D15729" s="2">
        <v>30.094709999999999</v>
      </c>
      <c r="F15729" s="2">
        <v>16.027640000000002</v>
      </c>
      <c r="G15729" s="2">
        <v>12.88822</v>
      </c>
      <c r="H15729" s="2">
        <v>12.68488</v>
      </c>
      <c r="J15729" s="2">
        <v>16.030449999999998</v>
      </c>
      <c r="K15729" s="2">
        <v>20.440000000000001</v>
      </c>
      <c r="L15729" s="2">
        <v>1.606989</v>
      </c>
    </row>
    <row r="15730" spans="1:12" x14ac:dyDescent="0.2">
      <c r="A15730" s="2">
        <v>16.03115</v>
      </c>
      <c r="B15730" s="2">
        <v>34.191319999999997</v>
      </c>
      <c r="C15730" s="2">
        <v>17.740410000000001</v>
      </c>
      <c r="D15730" s="2">
        <v>30.061050000000002</v>
      </c>
      <c r="F15730" s="2">
        <v>16.02835</v>
      </c>
      <c r="G15730" s="2">
        <v>12.869</v>
      </c>
      <c r="H15730" s="2">
        <v>12.6663</v>
      </c>
      <c r="J15730" s="2">
        <v>16.03115</v>
      </c>
      <c r="K15730" s="2">
        <v>20.503689999999999</v>
      </c>
      <c r="L15730" s="2">
        <v>1.608776</v>
      </c>
    </row>
    <row r="15731" spans="1:12" x14ac:dyDescent="0.2">
      <c r="A15731" s="2">
        <v>16.031849999999999</v>
      </c>
      <c r="B15731" s="2">
        <v>34.16292</v>
      </c>
      <c r="C15731" s="2">
        <v>17.72702</v>
      </c>
      <c r="D15731" s="2">
        <v>30.027059999999999</v>
      </c>
      <c r="F15731" s="2">
        <v>16.029050000000002</v>
      </c>
      <c r="G15731" s="2">
        <v>12.849500000000001</v>
      </c>
      <c r="H15731" s="2">
        <v>12.64758</v>
      </c>
      <c r="J15731" s="2">
        <v>16.031849999999999</v>
      </c>
      <c r="K15731" s="2">
        <v>20.56739</v>
      </c>
      <c r="L15731" s="2">
        <v>1.6102430000000001</v>
      </c>
    </row>
    <row r="15732" spans="1:12" x14ac:dyDescent="0.2">
      <c r="A15732" s="2">
        <v>16.032550000000001</v>
      </c>
      <c r="B15732" s="2">
        <v>34.13449</v>
      </c>
      <c r="C15732" s="2">
        <v>17.71321</v>
      </c>
      <c r="D15732" s="2">
        <v>29.993030000000001</v>
      </c>
      <c r="F15732" s="2">
        <v>16.02975</v>
      </c>
      <c r="G15732" s="2">
        <v>12.83024</v>
      </c>
      <c r="H15732" s="2">
        <v>12.629519999999999</v>
      </c>
      <c r="J15732" s="2">
        <v>16.032550000000001</v>
      </c>
      <c r="K15732" s="2">
        <v>20.63165</v>
      </c>
      <c r="L15732" s="2">
        <v>1.6120639999999999</v>
      </c>
    </row>
    <row r="15733" spans="1:12" x14ac:dyDescent="0.2">
      <c r="A15733" s="2">
        <v>16.033259999999999</v>
      </c>
      <c r="B15733" s="2">
        <v>34.105840000000001</v>
      </c>
      <c r="C15733" s="2">
        <v>17.699300000000001</v>
      </c>
      <c r="D15733" s="2">
        <v>29.958970000000001</v>
      </c>
      <c r="F15733" s="2">
        <v>16.030449999999998</v>
      </c>
      <c r="G15733" s="2">
        <v>12.810499999999999</v>
      </c>
      <c r="H15733" s="2">
        <v>12.610709999999999</v>
      </c>
      <c r="J15733" s="2">
        <v>16.033259999999999</v>
      </c>
      <c r="K15733" s="2">
        <v>20.695879999999999</v>
      </c>
      <c r="L15733" s="2">
        <v>1.61381</v>
      </c>
    </row>
    <row r="15734" spans="1:12" x14ac:dyDescent="0.2">
      <c r="A15734" s="2">
        <v>16.03396</v>
      </c>
      <c r="B15734" s="2">
        <v>34.07723</v>
      </c>
      <c r="C15734" s="2">
        <v>17.68515</v>
      </c>
      <c r="D15734" s="2">
        <v>29.925809999999998</v>
      </c>
      <c r="F15734" s="2">
        <v>16.03115</v>
      </c>
      <c r="G15734" s="2">
        <v>12.791309999999999</v>
      </c>
      <c r="H15734" s="2">
        <v>12.591150000000001</v>
      </c>
      <c r="J15734" s="2">
        <v>16.03396</v>
      </c>
      <c r="K15734" s="2">
        <v>20.760269999999998</v>
      </c>
      <c r="L15734" s="2">
        <v>1.615442</v>
      </c>
    </row>
    <row r="15735" spans="1:12" x14ac:dyDescent="0.2">
      <c r="A15735" s="2">
        <v>16.034659999999999</v>
      </c>
      <c r="B15735" s="2">
        <v>34.04907</v>
      </c>
      <c r="C15735" s="2">
        <v>17.671500000000002</v>
      </c>
      <c r="D15735" s="2">
        <v>29.891940000000002</v>
      </c>
      <c r="F15735" s="2">
        <v>16.031849999999999</v>
      </c>
      <c r="G15735" s="2">
        <v>12.772830000000001</v>
      </c>
      <c r="H15735" s="2">
        <v>12.572620000000001</v>
      </c>
      <c r="J15735" s="2">
        <v>16.034659999999999</v>
      </c>
      <c r="K15735" s="2">
        <v>20.825220000000002</v>
      </c>
      <c r="L15735" s="2">
        <v>1.6168560000000001</v>
      </c>
    </row>
    <row r="15736" spans="1:12" x14ac:dyDescent="0.2">
      <c r="A15736" s="2">
        <v>16.035360000000001</v>
      </c>
      <c r="B15736" s="2">
        <v>34.021059999999999</v>
      </c>
      <c r="C15736" s="2">
        <v>17.657330000000002</v>
      </c>
      <c r="D15736" s="2">
        <v>29.85857</v>
      </c>
      <c r="F15736" s="2">
        <v>16.032550000000001</v>
      </c>
      <c r="G15736" s="2">
        <v>12.754490000000001</v>
      </c>
      <c r="H15736" s="2">
        <v>12.55397</v>
      </c>
      <c r="J15736" s="2">
        <v>16.035360000000001</v>
      </c>
      <c r="K15736" s="2">
        <v>20.89085</v>
      </c>
      <c r="L15736" s="2">
        <v>1.6187480000000001</v>
      </c>
    </row>
    <row r="15737" spans="1:12" x14ac:dyDescent="0.2">
      <c r="A15737" s="2">
        <v>16.036059999999999</v>
      </c>
      <c r="B15737" s="2">
        <v>33.993070000000003</v>
      </c>
      <c r="C15737" s="2">
        <v>17.643550000000001</v>
      </c>
      <c r="D15737" s="2">
        <v>29.824860000000001</v>
      </c>
      <c r="F15737" s="2">
        <v>16.033259999999999</v>
      </c>
      <c r="G15737" s="2">
        <v>12.735709999999999</v>
      </c>
      <c r="H15737" s="2">
        <v>12.535159999999999</v>
      </c>
      <c r="J15737" s="2">
        <v>16.036059999999999</v>
      </c>
      <c r="K15737" s="2">
        <v>20.956659999999999</v>
      </c>
      <c r="L15737" s="2">
        <v>1.6202529999999999</v>
      </c>
    </row>
    <row r="15738" spans="1:12" x14ac:dyDescent="0.2">
      <c r="A15738" s="2">
        <v>16.036760000000001</v>
      </c>
      <c r="B15738" s="2">
        <v>33.9651</v>
      </c>
      <c r="C15738" s="2">
        <v>17.629760000000001</v>
      </c>
      <c r="D15738" s="2">
        <v>29.791250000000002</v>
      </c>
      <c r="F15738" s="2">
        <v>16.03396</v>
      </c>
      <c r="G15738" s="2">
        <v>12.71777</v>
      </c>
      <c r="H15738" s="2">
        <v>12.517289999999999</v>
      </c>
      <c r="J15738" s="2">
        <v>16.036760000000001</v>
      </c>
      <c r="K15738" s="2">
        <v>21.023119999999999</v>
      </c>
      <c r="L15738" s="2">
        <v>1.621685</v>
      </c>
    </row>
    <row r="15739" spans="1:12" x14ac:dyDescent="0.2">
      <c r="A15739" s="2">
        <v>16.037459999999999</v>
      </c>
      <c r="B15739" s="2">
        <v>33.937130000000003</v>
      </c>
      <c r="C15739" s="2">
        <v>17.615580000000001</v>
      </c>
      <c r="D15739" s="2">
        <v>29.757919999999999</v>
      </c>
      <c r="F15739" s="2">
        <v>16.034659999999999</v>
      </c>
      <c r="G15739" s="2">
        <v>12.701449999999999</v>
      </c>
      <c r="H15739" s="2">
        <v>12.49883</v>
      </c>
      <c r="J15739" s="2">
        <v>16.037459999999999</v>
      </c>
      <c r="K15739" s="2">
        <v>21.090520000000001</v>
      </c>
      <c r="L15739" s="2">
        <v>1.6235470000000001</v>
      </c>
    </row>
    <row r="15740" spans="1:12" x14ac:dyDescent="0.2">
      <c r="A15740" s="2">
        <v>16.038160000000001</v>
      </c>
      <c r="B15740" s="2">
        <v>33.909880000000001</v>
      </c>
      <c r="C15740" s="2">
        <v>17.601990000000001</v>
      </c>
      <c r="D15740" s="2">
        <v>29.72438</v>
      </c>
      <c r="F15740" s="2">
        <v>16.035360000000001</v>
      </c>
      <c r="G15740" s="2">
        <v>12.68488</v>
      </c>
      <c r="H15740" s="2">
        <v>12.48005</v>
      </c>
      <c r="J15740" s="2">
        <v>16.038160000000001</v>
      </c>
      <c r="K15740" s="2">
        <v>21.1585</v>
      </c>
      <c r="L15740" s="2">
        <v>1.6254120000000001</v>
      </c>
    </row>
    <row r="15741" spans="1:12" x14ac:dyDescent="0.2">
      <c r="A15741" s="2">
        <v>16.038869999999999</v>
      </c>
      <c r="B15741" s="2">
        <v>33.882919999999999</v>
      </c>
      <c r="C15741" s="2">
        <v>17.588650000000001</v>
      </c>
      <c r="D15741" s="2">
        <v>29.691549999999999</v>
      </c>
      <c r="F15741" s="2">
        <v>16.036059999999999</v>
      </c>
      <c r="G15741" s="2">
        <v>12.6663</v>
      </c>
      <c r="H15741" s="2">
        <v>12.462160000000001</v>
      </c>
      <c r="J15741" s="2">
        <v>16.038869999999999</v>
      </c>
      <c r="K15741" s="2">
        <v>21.226140000000001</v>
      </c>
      <c r="L15741" s="2">
        <v>1.6274090000000001</v>
      </c>
    </row>
    <row r="15742" spans="1:12" x14ac:dyDescent="0.2">
      <c r="A15742" s="2">
        <v>16.039570000000001</v>
      </c>
      <c r="B15742" s="2">
        <v>33.855730000000001</v>
      </c>
      <c r="C15742" s="2">
        <v>17.575009999999999</v>
      </c>
      <c r="D15742" s="2">
        <v>29.65822</v>
      </c>
      <c r="F15742" s="2">
        <v>16.036760000000001</v>
      </c>
      <c r="G15742" s="2">
        <v>12.64758</v>
      </c>
      <c r="H15742" s="2">
        <v>12.444050000000001</v>
      </c>
      <c r="J15742" s="2">
        <v>16.039570000000001</v>
      </c>
      <c r="K15742" s="2">
        <v>21.293849999999999</v>
      </c>
      <c r="L15742" s="2">
        <v>1.6299079999999999</v>
      </c>
    </row>
    <row r="15743" spans="1:12" x14ac:dyDescent="0.2">
      <c r="A15743" s="2">
        <v>16.04027</v>
      </c>
      <c r="B15743" s="2">
        <v>33.828740000000003</v>
      </c>
      <c r="C15743" s="2">
        <v>17.56155</v>
      </c>
      <c r="D15743" s="2">
        <v>29.625350000000001</v>
      </c>
      <c r="F15743" s="2">
        <v>16.037459999999999</v>
      </c>
      <c r="G15743" s="2">
        <v>12.629519999999999</v>
      </c>
      <c r="H15743" s="2">
        <v>12.42582</v>
      </c>
      <c r="J15743" s="2">
        <v>16.04027</v>
      </c>
      <c r="K15743" s="2">
        <v>21.36223</v>
      </c>
      <c r="L15743" s="2">
        <v>1.631899</v>
      </c>
    </row>
    <row r="15744" spans="1:12" x14ac:dyDescent="0.2">
      <c r="A15744" s="2">
        <v>16.040970000000002</v>
      </c>
      <c r="B15744" s="2">
        <v>33.801960000000001</v>
      </c>
      <c r="C15744" s="2">
        <v>17.54834</v>
      </c>
      <c r="D15744" s="2">
        <v>29.59254</v>
      </c>
      <c r="F15744" s="2">
        <v>16.038160000000001</v>
      </c>
      <c r="G15744" s="2">
        <v>12.610709999999999</v>
      </c>
      <c r="H15744" s="2">
        <v>12.40734</v>
      </c>
      <c r="J15744" s="2">
        <v>16.040970000000002</v>
      </c>
      <c r="K15744" s="2">
        <v>21.43092</v>
      </c>
      <c r="L15744" s="2">
        <v>1.6336139999999999</v>
      </c>
    </row>
    <row r="15745" spans="1:12" x14ac:dyDescent="0.2">
      <c r="A15745" s="2">
        <v>16.04167</v>
      </c>
      <c r="B15745" s="2">
        <v>33.775210000000001</v>
      </c>
      <c r="C15745" s="2">
        <v>17.534659999999999</v>
      </c>
      <c r="D15745" s="2">
        <v>29.559899999999999</v>
      </c>
      <c r="F15745" s="2">
        <v>16.038869999999999</v>
      </c>
      <c r="G15745" s="2">
        <v>12.591150000000001</v>
      </c>
      <c r="H15745" s="2">
        <v>12.38871</v>
      </c>
      <c r="J15745" s="2">
        <v>16.04167</v>
      </c>
      <c r="K15745" s="2">
        <v>21.500910000000001</v>
      </c>
      <c r="L15745" s="2">
        <v>1.635715</v>
      </c>
    </row>
    <row r="15746" spans="1:12" x14ac:dyDescent="0.2">
      <c r="A15746" s="2">
        <v>16.042369999999998</v>
      </c>
      <c r="B15746" s="2">
        <v>33.748759999999997</v>
      </c>
      <c r="C15746" s="2">
        <v>17.520669999999999</v>
      </c>
      <c r="D15746" s="2">
        <v>29.526299999999999</v>
      </c>
      <c r="F15746" s="2">
        <v>16.039570000000001</v>
      </c>
      <c r="G15746" s="2">
        <v>12.572620000000001</v>
      </c>
      <c r="H15746" s="2">
        <v>12.370419999999999</v>
      </c>
      <c r="J15746" s="2">
        <v>16.042369999999998</v>
      </c>
      <c r="K15746" s="2">
        <v>21.571639999999999</v>
      </c>
      <c r="L15746" s="2">
        <v>1.6380600000000001</v>
      </c>
    </row>
    <row r="15747" spans="1:12" x14ac:dyDescent="0.2">
      <c r="A15747" s="2">
        <v>16.04307</v>
      </c>
      <c r="B15747" s="2">
        <v>33.7224</v>
      </c>
      <c r="C15747" s="2">
        <v>17.50656</v>
      </c>
      <c r="D15747" s="2">
        <v>29.493729999999999</v>
      </c>
      <c r="F15747" s="2">
        <v>16.04027</v>
      </c>
      <c r="G15747" s="2">
        <v>12.55397</v>
      </c>
      <c r="H15747" s="2">
        <v>12.352650000000001</v>
      </c>
      <c r="J15747" s="2">
        <v>16.04307</v>
      </c>
      <c r="K15747" s="2">
        <v>21.64181</v>
      </c>
      <c r="L15747" s="2">
        <v>1.6404300000000001</v>
      </c>
    </row>
    <row r="15748" spans="1:12" x14ac:dyDescent="0.2">
      <c r="A15748" s="2">
        <v>16.043780000000002</v>
      </c>
      <c r="B15748" s="2">
        <v>33.696010000000001</v>
      </c>
      <c r="C15748" s="2">
        <v>17.492699999999999</v>
      </c>
      <c r="D15748" s="2">
        <v>29.461089999999999</v>
      </c>
      <c r="F15748" s="2">
        <v>16.040970000000002</v>
      </c>
      <c r="G15748" s="2">
        <v>12.535159999999999</v>
      </c>
      <c r="H15748" s="2">
        <v>12.334339999999999</v>
      </c>
      <c r="J15748" s="2">
        <v>16.043780000000002</v>
      </c>
      <c r="K15748" s="2">
        <v>21.71292</v>
      </c>
      <c r="L15748" s="2">
        <v>1.64212</v>
      </c>
    </row>
    <row r="15749" spans="1:12" x14ac:dyDescent="0.2">
      <c r="A15749" s="2">
        <v>16.04448</v>
      </c>
      <c r="B15749" s="2">
        <v>33.66995</v>
      </c>
      <c r="C15749" s="2">
        <v>17.47889</v>
      </c>
      <c r="D15749" s="2">
        <v>29.428100000000001</v>
      </c>
      <c r="F15749" s="2">
        <v>16.04167</v>
      </c>
      <c r="G15749" s="2">
        <v>12.517289999999999</v>
      </c>
      <c r="H15749" s="2">
        <v>12.316789999999999</v>
      </c>
      <c r="J15749" s="2">
        <v>16.04448</v>
      </c>
      <c r="K15749" s="2">
        <v>21.784199999999998</v>
      </c>
      <c r="L15749" s="2">
        <v>1.6439630000000001</v>
      </c>
    </row>
    <row r="15750" spans="1:12" x14ac:dyDescent="0.2">
      <c r="A15750" s="2">
        <v>16.045179999999998</v>
      </c>
      <c r="B15750" s="2">
        <v>33.644100000000002</v>
      </c>
      <c r="C15750" s="2">
        <v>17.465140000000002</v>
      </c>
      <c r="D15750" s="2">
        <v>29.39537</v>
      </c>
      <c r="F15750" s="2">
        <v>16.042369999999998</v>
      </c>
      <c r="G15750" s="2">
        <v>12.49883</v>
      </c>
      <c r="H15750" s="2">
        <v>12.298780000000001</v>
      </c>
      <c r="J15750" s="2">
        <v>16.045179999999998</v>
      </c>
      <c r="K15750" s="2">
        <v>21.856580000000001</v>
      </c>
      <c r="L15750" s="2">
        <v>1.6456850000000001</v>
      </c>
    </row>
    <row r="15751" spans="1:12" x14ac:dyDescent="0.2">
      <c r="A15751" s="2">
        <v>16.04588</v>
      </c>
      <c r="B15751" s="2">
        <v>33.61788</v>
      </c>
      <c r="C15751" s="2">
        <v>17.451920000000001</v>
      </c>
      <c r="D15751" s="2">
        <v>29.362380000000002</v>
      </c>
      <c r="F15751" s="2">
        <v>16.04307</v>
      </c>
      <c r="G15751" s="2">
        <v>12.48005</v>
      </c>
      <c r="H15751" s="2">
        <v>12.281219999999999</v>
      </c>
      <c r="J15751" s="2">
        <v>16.04588</v>
      </c>
      <c r="K15751" s="2">
        <v>21.92934</v>
      </c>
      <c r="L15751" s="2">
        <v>1.6476120000000001</v>
      </c>
    </row>
    <row r="15752" spans="1:12" x14ac:dyDescent="0.2">
      <c r="A15752" s="2">
        <v>16.046579999999999</v>
      </c>
      <c r="B15752" s="2">
        <v>33.591769999999997</v>
      </c>
      <c r="C15752" s="2">
        <v>17.438120000000001</v>
      </c>
      <c r="D15752" s="2">
        <v>29.328759999999999</v>
      </c>
      <c r="F15752" s="2">
        <v>16.043780000000002</v>
      </c>
      <c r="G15752" s="2">
        <v>12.462160000000001</v>
      </c>
      <c r="H15752" s="2">
        <v>12.26281</v>
      </c>
      <c r="J15752" s="2">
        <v>16.046579999999999</v>
      </c>
      <c r="K15752" s="2">
        <v>22.00206</v>
      </c>
      <c r="L15752" s="2">
        <v>1.6495</v>
      </c>
    </row>
    <row r="15753" spans="1:12" x14ac:dyDescent="0.2">
      <c r="A15753" s="2">
        <v>16.047280000000001</v>
      </c>
      <c r="B15753" s="2">
        <v>33.565629999999999</v>
      </c>
      <c r="C15753" s="2">
        <v>17.424689999999998</v>
      </c>
      <c r="D15753" s="2">
        <v>29.296029999999998</v>
      </c>
      <c r="F15753" s="2">
        <v>16.04448</v>
      </c>
      <c r="G15753" s="2">
        <v>12.444050000000001</v>
      </c>
      <c r="H15753" s="2">
        <v>12.24497</v>
      </c>
      <c r="J15753" s="2">
        <v>16.047280000000001</v>
      </c>
      <c r="K15753" s="2">
        <v>22.07545</v>
      </c>
      <c r="L15753" s="2">
        <v>1.651178</v>
      </c>
    </row>
    <row r="15754" spans="1:12" x14ac:dyDescent="0.2">
      <c r="A15754" s="2">
        <v>16.047979999999999</v>
      </c>
      <c r="B15754" s="2">
        <v>33.539160000000003</v>
      </c>
      <c r="C15754" s="2">
        <v>17.411210000000001</v>
      </c>
      <c r="D15754" s="2">
        <v>29.263200000000001</v>
      </c>
      <c r="F15754" s="2">
        <v>16.045179999999998</v>
      </c>
      <c r="G15754" s="2">
        <v>12.42582</v>
      </c>
      <c r="H15754" s="2">
        <v>12.227740000000001</v>
      </c>
      <c r="J15754" s="2">
        <v>16.047979999999999</v>
      </c>
      <c r="K15754" s="2">
        <v>22.1496</v>
      </c>
      <c r="L15754" s="2">
        <v>1.652933</v>
      </c>
    </row>
    <row r="15755" spans="1:12" x14ac:dyDescent="0.2">
      <c r="A15755" s="2">
        <v>16.048690000000001</v>
      </c>
      <c r="B15755" s="2">
        <v>33.512729999999998</v>
      </c>
      <c r="C15755" s="2">
        <v>17.398209999999999</v>
      </c>
      <c r="D15755" s="2">
        <v>29.229939999999999</v>
      </c>
      <c r="F15755" s="2">
        <v>16.04588</v>
      </c>
      <c r="G15755" s="2">
        <v>12.40734</v>
      </c>
      <c r="H15755" s="2">
        <v>12.20969</v>
      </c>
      <c r="J15755" s="2">
        <v>16.048690000000001</v>
      </c>
      <c r="K15755" s="2">
        <v>22.223839999999999</v>
      </c>
      <c r="L15755" s="2">
        <v>1.6549430000000001</v>
      </c>
    </row>
    <row r="15756" spans="1:12" x14ac:dyDescent="0.2">
      <c r="A15756" s="2">
        <v>16.049389999999999</v>
      </c>
      <c r="B15756" s="2">
        <v>33.487009999999998</v>
      </c>
      <c r="C15756" s="2">
        <v>17.38495</v>
      </c>
      <c r="D15756" s="2">
        <v>29.19708</v>
      </c>
      <c r="F15756" s="2">
        <v>16.046579999999999</v>
      </c>
      <c r="G15756" s="2">
        <v>12.38871</v>
      </c>
      <c r="H15756" s="2">
        <v>12.192069999999999</v>
      </c>
      <c r="J15756" s="2">
        <v>16.049389999999999</v>
      </c>
      <c r="K15756" s="2">
        <v>22.298190000000002</v>
      </c>
      <c r="L15756" s="2">
        <v>1.656927</v>
      </c>
    </row>
    <row r="15757" spans="1:12" x14ac:dyDescent="0.2">
      <c r="A15757" s="2">
        <v>16.050090000000001</v>
      </c>
      <c r="B15757" s="2">
        <v>33.461730000000003</v>
      </c>
      <c r="C15757" s="2">
        <v>17.37182</v>
      </c>
      <c r="D15757" s="2">
        <v>29.16385</v>
      </c>
      <c r="F15757" s="2">
        <v>16.047280000000001</v>
      </c>
      <c r="G15757" s="2">
        <v>12.370419999999999</v>
      </c>
      <c r="H15757" s="2">
        <v>12.17442</v>
      </c>
      <c r="J15757" s="2">
        <v>16.050090000000001</v>
      </c>
      <c r="K15757" s="2">
        <v>22.373080000000002</v>
      </c>
      <c r="L15757" s="2">
        <v>1.658739</v>
      </c>
    </row>
    <row r="15758" spans="1:12" x14ac:dyDescent="0.2">
      <c r="A15758" s="2">
        <v>16.050789999999999</v>
      </c>
      <c r="B15758" s="2">
        <v>33.436329999999998</v>
      </c>
      <c r="C15758" s="2">
        <v>17.358409999999999</v>
      </c>
      <c r="D15758" s="2">
        <v>29.130579999999998</v>
      </c>
      <c r="F15758" s="2">
        <v>16.047979999999999</v>
      </c>
      <c r="G15758" s="2">
        <v>12.352650000000001</v>
      </c>
      <c r="H15758" s="2">
        <v>12.15713</v>
      </c>
      <c r="J15758" s="2">
        <v>16.050789999999999</v>
      </c>
      <c r="K15758" s="2">
        <v>22.449159999999999</v>
      </c>
      <c r="L15758" s="2">
        <v>1.6606460000000001</v>
      </c>
    </row>
    <row r="15759" spans="1:12" x14ac:dyDescent="0.2">
      <c r="A15759" s="2">
        <v>16.051490000000001</v>
      </c>
      <c r="B15759" s="2">
        <v>33.410939999999997</v>
      </c>
      <c r="C15759" s="2">
        <v>17.34478</v>
      </c>
      <c r="D15759" s="2">
        <v>29.09808</v>
      </c>
      <c r="F15759" s="2">
        <v>16.048690000000001</v>
      </c>
      <c r="G15759" s="2">
        <v>12.334339999999999</v>
      </c>
      <c r="H15759" s="2">
        <v>12.13998</v>
      </c>
      <c r="J15759" s="2">
        <v>16.051490000000001</v>
      </c>
      <c r="K15759" s="2">
        <v>22.525459999999999</v>
      </c>
      <c r="L15759" s="2">
        <v>1.6629430000000001</v>
      </c>
    </row>
    <row r="15760" spans="1:12" x14ac:dyDescent="0.2">
      <c r="A15760" s="2">
        <v>16.05219</v>
      </c>
      <c r="B15760" s="2">
        <v>33.385719999999999</v>
      </c>
      <c r="C15760" s="2">
        <v>17.333089999999999</v>
      </c>
      <c r="D15760" s="2">
        <v>29.065570000000001</v>
      </c>
      <c r="F15760" s="2">
        <v>16.049389999999999</v>
      </c>
      <c r="G15760" s="2">
        <v>12.316789999999999</v>
      </c>
      <c r="H15760" s="2">
        <v>12.12251</v>
      </c>
      <c r="J15760" s="2">
        <v>16.05219</v>
      </c>
      <c r="K15760" s="2">
        <v>22.60238</v>
      </c>
      <c r="L15760" s="2">
        <v>1.664976</v>
      </c>
    </row>
    <row r="15761" spans="1:12" x14ac:dyDescent="0.2">
      <c r="A15761" s="2">
        <v>16.052890000000001</v>
      </c>
      <c r="B15761" s="2">
        <v>33.360660000000003</v>
      </c>
      <c r="C15761" s="2">
        <v>17.321850000000001</v>
      </c>
      <c r="D15761" s="2">
        <v>29.03312</v>
      </c>
      <c r="F15761" s="2">
        <v>16.050090000000001</v>
      </c>
      <c r="G15761" s="2">
        <v>12.298780000000001</v>
      </c>
      <c r="H15761" s="2">
        <v>12.104760000000001</v>
      </c>
      <c r="J15761" s="2">
        <v>16.052890000000001</v>
      </c>
      <c r="K15761" s="2">
        <v>22.67914</v>
      </c>
      <c r="L15761" s="2">
        <v>1.6667860000000001</v>
      </c>
    </row>
    <row r="15762" spans="1:12" x14ac:dyDescent="0.2">
      <c r="A15762" s="2">
        <v>16.053599999999999</v>
      </c>
      <c r="B15762" s="2">
        <v>33.335999999999999</v>
      </c>
      <c r="C15762" s="2">
        <v>17.30997</v>
      </c>
      <c r="D15762" s="2">
        <v>29.001290000000001</v>
      </c>
      <c r="F15762" s="2">
        <v>16.050789999999999</v>
      </c>
      <c r="G15762" s="2">
        <v>12.281219999999999</v>
      </c>
      <c r="H15762" s="2">
        <v>12.08756</v>
      </c>
      <c r="J15762" s="2">
        <v>16.053599999999999</v>
      </c>
      <c r="K15762" s="2">
        <v>22.756959999999999</v>
      </c>
      <c r="L15762" s="2">
        <v>1.6685099999999999</v>
      </c>
    </row>
    <row r="15763" spans="1:12" x14ac:dyDescent="0.2">
      <c r="A15763" s="2">
        <v>16.054300000000001</v>
      </c>
      <c r="B15763" s="2">
        <v>33.311120000000003</v>
      </c>
      <c r="C15763" s="2">
        <v>17.296880000000002</v>
      </c>
      <c r="D15763" s="2">
        <v>28.97138</v>
      </c>
      <c r="F15763" s="2">
        <v>16.051490000000001</v>
      </c>
      <c r="G15763" s="2">
        <v>12.26281</v>
      </c>
      <c r="H15763" s="2">
        <v>12.07011</v>
      </c>
      <c r="J15763" s="2">
        <v>16.054300000000001</v>
      </c>
      <c r="K15763" s="2">
        <v>22.83614</v>
      </c>
      <c r="L15763" s="2">
        <v>1.6709179999999999</v>
      </c>
    </row>
    <row r="15764" spans="1:12" x14ac:dyDescent="0.2">
      <c r="A15764" s="2">
        <v>16.055</v>
      </c>
      <c r="B15764" s="2">
        <v>33.28557</v>
      </c>
      <c r="C15764" s="2">
        <v>17.284099999999999</v>
      </c>
      <c r="D15764" s="2">
        <v>28.942799999999998</v>
      </c>
      <c r="F15764" s="2">
        <v>16.05219</v>
      </c>
      <c r="G15764" s="2">
        <v>12.24497</v>
      </c>
      <c r="H15764" s="2">
        <v>12.052860000000001</v>
      </c>
      <c r="J15764" s="2">
        <v>16.055</v>
      </c>
      <c r="K15764" s="2">
        <v>22.915949999999999</v>
      </c>
      <c r="L15764" s="2">
        <v>1.6736089999999999</v>
      </c>
    </row>
    <row r="15765" spans="1:12" x14ac:dyDescent="0.2">
      <c r="A15765" s="2">
        <v>16.055700000000002</v>
      </c>
      <c r="B15765" s="2">
        <v>33.260860000000001</v>
      </c>
      <c r="C15765" s="2">
        <v>17.270440000000001</v>
      </c>
      <c r="D15765" s="2">
        <v>28.913450000000001</v>
      </c>
      <c r="F15765" s="2">
        <v>16.052890000000001</v>
      </c>
      <c r="G15765" s="2">
        <v>12.227740000000001</v>
      </c>
      <c r="H15765" s="2">
        <v>12.03565</v>
      </c>
      <c r="J15765" s="2">
        <v>16.055700000000002</v>
      </c>
      <c r="K15765" s="2">
        <v>22.995609999999999</v>
      </c>
      <c r="L15765" s="2">
        <v>1.6754530000000001</v>
      </c>
    </row>
    <row r="15766" spans="1:12" x14ac:dyDescent="0.2">
      <c r="A15766" s="2">
        <v>16.0564</v>
      </c>
      <c r="B15766" s="2">
        <v>33.236420000000003</v>
      </c>
      <c r="C15766" s="2">
        <v>17.257169999999999</v>
      </c>
      <c r="D15766" s="2">
        <v>28.88186</v>
      </c>
      <c r="F15766" s="2">
        <v>16.053599999999999</v>
      </c>
      <c r="G15766" s="2">
        <v>12.20969</v>
      </c>
      <c r="H15766" s="2">
        <v>12.0183</v>
      </c>
      <c r="J15766" s="2">
        <v>16.0564</v>
      </c>
      <c r="K15766" s="2">
        <v>23.075569999999999</v>
      </c>
      <c r="L15766" s="2">
        <v>1.6768799999999999</v>
      </c>
    </row>
    <row r="15767" spans="1:12" x14ac:dyDescent="0.2">
      <c r="A15767" s="2">
        <v>16.057099999999998</v>
      </c>
      <c r="B15767" s="2">
        <v>33.212009999999999</v>
      </c>
      <c r="C15767" s="2">
        <v>17.244260000000001</v>
      </c>
      <c r="D15767" s="2">
        <v>28.849129999999999</v>
      </c>
      <c r="F15767" s="2">
        <v>16.054300000000001</v>
      </c>
      <c r="G15767" s="2">
        <v>12.192069999999999</v>
      </c>
      <c r="H15767" s="2">
        <v>12.000859999999999</v>
      </c>
      <c r="J15767" s="2">
        <v>16.057099999999998</v>
      </c>
      <c r="K15767" s="2">
        <v>23.156410000000001</v>
      </c>
      <c r="L15767" s="2">
        <v>1.6786730000000001</v>
      </c>
    </row>
    <row r="15768" spans="1:12" x14ac:dyDescent="0.2">
      <c r="A15768" s="2">
        <v>16.0578</v>
      </c>
      <c r="B15768" s="2">
        <v>33.18768</v>
      </c>
      <c r="C15768" s="2">
        <v>17.231200000000001</v>
      </c>
      <c r="D15768" s="2">
        <v>28.816220000000001</v>
      </c>
      <c r="F15768" s="2">
        <v>16.055</v>
      </c>
      <c r="G15768" s="2">
        <v>12.17442</v>
      </c>
      <c r="H15768" s="2">
        <v>11.983459999999999</v>
      </c>
      <c r="J15768" s="2">
        <v>16.0578</v>
      </c>
      <c r="K15768" s="2">
        <v>23.23789</v>
      </c>
      <c r="L15768" s="2">
        <v>1.680931</v>
      </c>
    </row>
    <row r="15769" spans="1:12" x14ac:dyDescent="0.2">
      <c r="A15769" s="2">
        <v>16.058499999999999</v>
      </c>
      <c r="B15769" s="2">
        <v>33.163290000000003</v>
      </c>
      <c r="C15769" s="2">
        <v>17.218399999999999</v>
      </c>
      <c r="D15769" s="2">
        <v>28.783719999999999</v>
      </c>
      <c r="F15769" s="2">
        <v>16.055700000000002</v>
      </c>
      <c r="G15769" s="2">
        <v>12.15713</v>
      </c>
      <c r="H15769" s="2">
        <v>11.96637</v>
      </c>
      <c r="J15769" s="2">
        <v>16.058499999999999</v>
      </c>
      <c r="K15769" s="2">
        <v>23.319949999999999</v>
      </c>
      <c r="L15769" s="2">
        <v>1.683378</v>
      </c>
    </row>
    <row r="15770" spans="1:12" x14ac:dyDescent="0.2">
      <c r="A15770" s="2">
        <v>16.05921</v>
      </c>
      <c r="B15770" s="2">
        <v>33.139060000000001</v>
      </c>
      <c r="C15770" s="2">
        <v>17.205349999999999</v>
      </c>
      <c r="D15770" s="2">
        <v>28.751339999999999</v>
      </c>
      <c r="F15770" s="2">
        <v>16.0564</v>
      </c>
      <c r="G15770" s="2">
        <v>12.13998</v>
      </c>
      <c r="H15770" s="2">
        <v>11.9496</v>
      </c>
      <c r="J15770" s="2">
        <v>16.05921</v>
      </c>
      <c r="K15770" s="2">
        <v>23.402660000000001</v>
      </c>
      <c r="L15770" s="2">
        <v>1.6855979999999999</v>
      </c>
    </row>
    <row r="15771" spans="1:12" x14ac:dyDescent="0.2">
      <c r="A15771" s="2">
        <v>16.059909999999999</v>
      </c>
      <c r="B15771" s="2">
        <v>33.115569999999998</v>
      </c>
      <c r="C15771" s="2">
        <v>17.19164</v>
      </c>
      <c r="D15771" s="2">
        <v>28.718830000000001</v>
      </c>
      <c r="F15771" s="2">
        <v>16.057099999999998</v>
      </c>
      <c r="G15771" s="2">
        <v>12.12251</v>
      </c>
      <c r="H15771" s="2">
        <v>11.93197</v>
      </c>
      <c r="J15771" s="2">
        <v>16.059909999999999</v>
      </c>
      <c r="K15771" s="2">
        <v>23.485690000000002</v>
      </c>
      <c r="L15771" s="2">
        <v>1.6879139999999999</v>
      </c>
    </row>
    <row r="15772" spans="1:12" x14ac:dyDescent="0.2">
      <c r="A15772" s="2">
        <v>16.06061</v>
      </c>
      <c r="B15772" s="2">
        <v>33.091990000000003</v>
      </c>
      <c r="C15772" s="2">
        <v>17.178429999999999</v>
      </c>
      <c r="D15772" s="2">
        <v>28.68683</v>
      </c>
      <c r="F15772" s="2">
        <v>16.0578</v>
      </c>
      <c r="G15772" s="2">
        <v>12.104760000000001</v>
      </c>
      <c r="H15772" s="2">
        <v>11.914809999999999</v>
      </c>
      <c r="J15772" s="2">
        <v>16.06061</v>
      </c>
      <c r="K15772" s="2">
        <v>23.56963</v>
      </c>
      <c r="L15772" s="2">
        <v>1.6905190000000001</v>
      </c>
    </row>
    <row r="15773" spans="1:12" x14ac:dyDescent="0.2">
      <c r="A15773" s="2">
        <v>16.061309999999999</v>
      </c>
      <c r="B15773" s="2">
        <v>33.068339999999999</v>
      </c>
      <c r="C15773" s="2">
        <v>17.165749999999999</v>
      </c>
      <c r="D15773" s="2">
        <v>28.65474</v>
      </c>
      <c r="F15773" s="2">
        <v>16.058499999999999</v>
      </c>
      <c r="G15773" s="2">
        <v>12.08756</v>
      </c>
      <c r="H15773" s="2">
        <v>11.89789</v>
      </c>
      <c r="J15773" s="2">
        <v>16.061309999999999</v>
      </c>
      <c r="K15773" s="2">
        <v>23.654240000000001</v>
      </c>
      <c r="L15773" s="2">
        <v>1.692169</v>
      </c>
    </row>
    <row r="15774" spans="1:12" x14ac:dyDescent="0.2">
      <c r="A15774" s="2">
        <v>16.062010000000001</v>
      </c>
      <c r="B15774" s="2">
        <v>33.044980000000002</v>
      </c>
      <c r="C15774" s="2">
        <v>17.152760000000001</v>
      </c>
      <c r="D15774" s="2">
        <v>28.622450000000001</v>
      </c>
      <c r="F15774" s="2">
        <v>16.05921</v>
      </c>
      <c r="G15774" s="2">
        <v>12.07011</v>
      </c>
      <c r="H15774" s="2">
        <v>11.8805</v>
      </c>
      <c r="J15774" s="2">
        <v>16.062010000000001</v>
      </c>
      <c r="K15774" s="2">
        <v>23.739229999999999</v>
      </c>
      <c r="L15774" s="2">
        <v>1.6938709999999999</v>
      </c>
    </row>
    <row r="15775" spans="1:12" x14ac:dyDescent="0.2">
      <c r="A15775" s="2">
        <v>16.062709999999999</v>
      </c>
      <c r="B15775" s="2">
        <v>33.021850000000001</v>
      </c>
      <c r="C15775" s="2">
        <v>17.139620000000001</v>
      </c>
      <c r="D15775" s="2">
        <v>28.589970000000001</v>
      </c>
      <c r="F15775" s="2">
        <v>16.059909999999999</v>
      </c>
      <c r="G15775" s="2">
        <v>12.052860000000001</v>
      </c>
      <c r="H15775" s="2">
        <v>11.86285</v>
      </c>
      <c r="J15775" s="2">
        <v>16.062709999999999</v>
      </c>
      <c r="K15775" s="2">
        <v>23.825099999999999</v>
      </c>
      <c r="L15775" s="2">
        <v>1.69577</v>
      </c>
    </row>
    <row r="15776" spans="1:12" x14ac:dyDescent="0.2">
      <c r="A15776" s="2">
        <v>16.063410000000001</v>
      </c>
      <c r="B15776" s="2">
        <v>32.998570000000001</v>
      </c>
      <c r="C15776" s="2">
        <v>17.12689</v>
      </c>
      <c r="D15776" s="2">
        <v>28.558409999999999</v>
      </c>
      <c r="F15776" s="2">
        <v>16.06061</v>
      </c>
      <c r="G15776" s="2">
        <v>12.03565</v>
      </c>
      <c r="H15776" s="2">
        <v>11.845890000000001</v>
      </c>
      <c r="J15776" s="2">
        <v>16.063410000000001</v>
      </c>
      <c r="K15776" s="2">
        <v>23.911829999999998</v>
      </c>
      <c r="L15776" s="2">
        <v>1.6975039999999999</v>
      </c>
    </row>
    <row r="15777" spans="1:12" x14ac:dyDescent="0.2">
      <c r="A15777" s="2">
        <v>16.064119999999999</v>
      </c>
      <c r="B15777" s="2">
        <v>32.975430000000003</v>
      </c>
      <c r="C15777" s="2">
        <v>17.114170000000001</v>
      </c>
      <c r="D15777" s="2">
        <v>28.52675</v>
      </c>
      <c r="F15777" s="2">
        <v>16.061309999999999</v>
      </c>
      <c r="G15777" s="2">
        <v>12.0183</v>
      </c>
      <c r="H15777" s="2">
        <v>11.82924</v>
      </c>
      <c r="J15777" s="2">
        <v>16.064119999999999</v>
      </c>
      <c r="K15777" s="2">
        <v>23.99898</v>
      </c>
      <c r="L15777" s="2">
        <v>1.6993849999999999</v>
      </c>
    </row>
    <row r="15778" spans="1:12" x14ac:dyDescent="0.2">
      <c r="A15778" s="2">
        <v>16.064820000000001</v>
      </c>
      <c r="B15778" s="2">
        <v>32.952159999999999</v>
      </c>
      <c r="C15778" s="2">
        <v>17.101030000000002</v>
      </c>
      <c r="D15778" s="2">
        <v>28.495149999999999</v>
      </c>
      <c r="F15778" s="2">
        <v>16.062010000000001</v>
      </c>
      <c r="G15778" s="2">
        <v>12.000859999999999</v>
      </c>
      <c r="H15778" s="2">
        <v>11.811959999999999</v>
      </c>
      <c r="J15778" s="2">
        <v>16.064820000000001</v>
      </c>
      <c r="K15778" s="2">
        <v>24.08662</v>
      </c>
      <c r="L15778" s="2">
        <v>1.7014879999999999</v>
      </c>
    </row>
    <row r="15779" spans="1:12" x14ac:dyDescent="0.2">
      <c r="A15779" s="2">
        <v>16.065519999999999</v>
      </c>
      <c r="B15779" s="2">
        <v>32.928710000000002</v>
      </c>
      <c r="C15779" s="2">
        <v>17.087610000000002</v>
      </c>
      <c r="D15779" s="2">
        <v>28.46388</v>
      </c>
      <c r="F15779" s="2">
        <v>16.062709999999999</v>
      </c>
      <c r="G15779" s="2">
        <v>11.983459999999999</v>
      </c>
      <c r="H15779" s="2">
        <v>11.79471</v>
      </c>
      <c r="J15779" s="2">
        <v>16.065519999999999</v>
      </c>
      <c r="K15779" s="2">
        <v>24.174399999999999</v>
      </c>
      <c r="L15779" s="2">
        <v>1.7037910000000001</v>
      </c>
    </row>
    <row r="15780" spans="1:12" x14ac:dyDescent="0.2">
      <c r="A15780" s="2">
        <v>16.066220000000001</v>
      </c>
      <c r="B15780" s="2">
        <v>32.905279999999998</v>
      </c>
      <c r="C15780" s="2">
        <v>17.074470000000002</v>
      </c>
      <c r="D15780" s="2">
        <v>28.43263</v>
      </c>
      <c r="F15780" s="2">
        <v>16.063410000000001</v>
      </c>
      <c r="G15780" s="2">
        <v>11.96637</v>
      </c>
      <c r="H15780" s="2">
        <v>11.77773</v>
      </c>
      <c r="J15780" s="2">
        <v>16.066220000000001</v>
      </c>
      <c r="K15780" s="2">
        <v>24.26304</v>
      </c>
      <c r="L15780" s="2">
        <v>1.706167</v>
      </c>
    </row>
    <row r="15781" spans="1:12" x14ac:dyDescent="0.2">
      <c r="A15781" s="2">
        <v>16.06692</v>
      </c>
      <c r="B15781" s="2">
        <v>32.88205</v>
      </c>
      <c r="C15781" s="2">
        <v>17.061240000000002</v>
      </c>
      <c r="D15781" s="2">
        <v>28.4011</v>
      </c>
      <c r="F15781" s="2">
        <v>16.064119999999999</v>
      </c>
      <c r="G15781" s="2">
        <v>11.9496</v>
      </c>
      <c r="H15781" s="2">
        <v>11.761039999999999</v>
      </c>
      <c r="J15781" s="2">
        <v>16.06692</v>
      </c>
      <c r="K15781" s="2">
        <v>24.351649999999999</v>
      </c>
      <c r="L15781" s="2">
        <v>1.708588</v>
      </c>
    </row>
    <row r="15782" spans="1:12" x14ac:dyDescent="0.2">
      <c r="A15782" s="2">
        <v>16.067620000000002</v>
      </c>
      <c r="B15782" s="2">
        <v>32.859340000000003</v>
      </c>
      <c r="C15782" s="2">
        <v>17.047940000000001</v>
      </c>
      <c r="D15782" s="2">
        <v>28.36936</v>
      </c>
      <c r="F15782" s="2">
        <v>16.064820000000001</v>
      </c>
      <c r="G15782" s="2">
        <v>11.93197</v>
      </c>
      <c r="H15782" s="2">
        <v>11.74376</v>
      </c>
      <c r="J15782" s="2">
        <v>16.067620000000002</v>
      </c>
      <c r="K15782" s="2">
        <v>24.44154</v>
      </c>
      <c r="L15782" s="2">
        <v>1.7109510000000001</v>
      </c>
    </row>
    <row r="15783" spans="1:12" x14ac:dyDescent="0.2">
      <c r="A15783" s="2">
        <v>16.06832</v>
      </c>
      <c r="B15783" s="2">
        <v>32.837179999999996</v>
      </c>
      <c r="C15783" s="2">
        <v>17.035219999999999</v>
      </c>
      <c r="D15783" s="2">
        <v>28.337479999999999</v>
      </c>
      <c r="F15783" s="2">
        <v>16.065519999999999</v>
      </c>
      <c r="G15783" s="2">
        <v>11.914809999999999</v>
      </c>
      <c r="H15783" s="2">
        <v>11.727220000000001</v>
      </c>
      <c r="J15783" s="2">
        <v>16.06832</v>
      </c>
      <c r="K15783" s="2">
        <v>24.532419999999998</v>
      </c>
      <c r="L15783" s="2">
        <v>1.7129920000000001</v>
      </c>
    </row>
    <row r="15784" spans="1:12" x14ac:dyDescent="0.2">
      <c r="A15784" s="2">
        <v>16.069030000000001</v>
      </c>
      <c r="B15784" s="2">
        <v>32.815049999999999</v>
      </c>
      <c r="C15784" s="2">
        <v>17.022210000000001</v>
      </c>
      <c r="D15784" s="2">
        <v>28.306419999999999</v>
      </c>
      <c r="F15784" s="2">
        <v>16.066220000000001</v>
      </c>
      <c r="G15784" s="2">
        <v>11.89789</v>
      </c>
      <c r="H15784" s="2">
        <v>11.711080000000001</v>
      </c>
      <c r="J15784" s="2">
        <v>16.069030000000001</v>
      </c>
      <c r="K15784" s="2">
        <v>24.623709999999999</v>
      </c>
      <c r="L15784" s="2">
        <v>1.715549</v>
      </c>
    </row>
    <row r="15785" spans="1:12" x14ac:dyDescent="0.2">
      <c r="A15785" s="2">
        <v>16.06973</v>
      </c>
      <c r="B15785" s="2">
        <v>32.792279999999998</v>
      </c>
      <c r="C15785" s="2">
        <v>17.009450000000001</v>
      </c>
      <c r="D15785" s="2">
        <v>28.274629999999998</v>
      </c>
      <c r="F15785" s="2">
        <v>16.06692</v>
      </c>
      <c r="G15785" s="2">
        <v>11.8805</v>
      </c>
      <c r="H15785" s="2">
        <v>11.69392</v>
      </c>
      <c r="J15785" s="2">
        <v>16.06973</v>
      </c>
      <c r="K15785" s="2">
        <v>24.715679999999999</v>
      </c>
      <c r="L15785" s="2">
        <v>1.718029</v>
      </c>
    </row>
    <row r="15786" spans="1:12" x14ac:dyDescent="0.2">
      <c r="A15786" s="2">
        <v>16.070430000000002</v>
      </c>
      <c r="B15786" s="2">
        <v>32.76981</v>
      </c>
      <c r="C15786" s="2">
        <v>16.996449999999999</v>
      </c>
      <c r="D15786" s="2">
        <v>28.243600000000001</v>
      </c>
      <c r="F15786" s="2">
        <v>16.067620000000002</v>
      </c>
      <c r="G15786" s="2">
        <v>11.86285</v>
      </c>
      <c r="H15786" s="2">
        <v>11.67684</v>
      </c>
      <c r="J15786" s="2">
        <v>16.070430000000002</v>
      </c>
      <c r="K15786" s="2">
        <v>24.80838</v>
      </c>
      <c r="L15786" s="2">
        <v>1.7203310000000001</v>
      </c>
    </row>
    <row r="15787" spans="1:12" x14ac:dyDescent="0.2">
      <c r="A15787" s="2">
        <v>16.07113</v>
      </c>
      <c r="B15787" s="2">
        <v>32.748350000000002</v>
      </c>
      <c r="C15787" s="2">
        <v>16.983139999999999</v>
      </c>
      <c r="D15787" s="2">
        <v>28.21237</v>
      </c>
      <c r="F15787" s="2">
        <v>16.06832</v>
      </c>
      <c r="G15787" s="2">
        <v>11.845890000000001</v>
      </c>
      <c r="H15787" s="2">
        <v>11.660679999999999</v>
      </c>
      <c r="J15787" s="2">
        <v>16.07113</v>
      </c>
      <c r="K15787" s="2">
        <v>24.900929999999999</v>
      </c>
      <c r="L15787" s="2">
        <v>1.723314</v>
      </c>
    </row>
    <row r="15788" spans="1:12" x14ac:dyDescent="0.2">
      <c r="A15788" s="2">
        <v>16.071829999999999</v>
      </c>
      <c r="B15788" s="2">
        <v>32.72701</v>
      </c>
      <c r="C15788" s="2">
        <v>16.970300000000002</v>
      </c>
      <c r="D15788" s="2">
        <v>28.180859999999999</v>
      </c>
      <c r="F15788" s="2">
        <v>16.069030000000001</v>
      </c>
      <c r="G15788" s="2">
        <v>11.82924</v>
      </c>
      <c r="H15788" s="2">
        <v>11.643879999999999</v>
      </c>
      <c r="J15788" s="2">
        <v>16.071829999999999</v>
      </c>
      <c r="K15788" s="2">
        <v>24.991230000000002</v>
      </c>
      <c r="L15788" s="2">
        <v>1.72621</v>
      </c>
    </row>
    <row r="15789" spans="1:12" x14ac:dyDescent="0.2">
      <c r="A15789" s="2">
        <v>16.07253</v>
      </c>
      <c r="B15789" s="2">
        <v>32.706060000000001</v>
      </c>
      <c r="C15789" s="2">
        <v>16.95758</v>
      </c>
      <c r="D15789" s="2">
        <v>28.15006</v>
      </c>
      <c r="F15789" s="2">
        <v>16.06973</v>
      </c>
      <c r="G15789" s="2">
        <v>11.811959999999999</v>
      </c>
      <c r="H15789" s="2">
        <v>11.62725</v>
      </c>
      <c r="J15789" s="2">
        <v>16.07253</v>
      </c>
      <c r="K15789" s="2">
        <v>25.08135</v>
      </c>
      <c r="L15789" s="2">
        <v>1.7287269999999999</v>
      </c>
    </row>
    <row r="15790" spans="1:12" x14ac:dyDescent="0.2">
      <c r="A15790" s="2">
        <v>16.073229999999999</v>
      </c>
      <c r="B15790" s="2">
        <v>32.684989999999999</v>
      </c>
      <c r="C15790" s="2">
        <v>16.944859999999998</v>
      </c>
      <c r="D15790" s="2">
        <v>28.11881</v>
      </c>
      <c r="F15790" s="2">
        <v>16.070430000000002</v>
      </c>
      <c r="G15790" s="2">
        <v>11.79471</v>
      </c>
      <c r="H15790" s="2">
        <v>11.610580000000001</v>
      </c>
      <c r="J15790" s="2">
        <v>16.073229999999999</v>
      </c>
      <c r="K15790" s="2">
        <v>25.176380000000002</v>
      </c>
      <c r="L15790" s="2">
        <v>1.7313080000000001</v>
      </c>
    </row>
    <row r="15791" spans="1:12" x14ac:dyDescent="0.2">
      <c r="A15791" s="2">
        <v>16.07394</v>
      </c>
      <c r="B15791" s="2">
        <v>32.6633</v>
      </c>
      <c r="C15791" s="2">
        <v>16.932410000000001</v>
      </c>
      <c r="D15791" s="2">
        <v>28.087510000000002</v>
      </c>
      <c r="F15791" s="2">
        <v>16.07113</v>
      </c>
      <c r="G15791" s="2">
        <v>11.77773</v>
      </c>
      <c r="H15791" s="2">
        <v>11.59374</v>
      </c>
      <c r="J15791" s="2">
        <v>16.07394</v>
      </c>
      <c r="K15791" s="2">
        <v>25.272659999999998</v>
      </c>
      <c r="L15791" s="2">
        <v>1.7340850000000001</v>
      </c>
    </row>
    <row r="15792" spans="1:12" x14ac:dyDescent="0.2">
      <c r="A15792" s="2">
        <v>16.074639999999999</v>
      </c>
      <c r="B15792" s="2">
        <v>32.642249999999997</v>
      </c>
      <c r="C15792" s="2">
        <v>16.92014</v>
      </c>
      <c r="D15792" s="2">
        <v>28.056380000000001</v>
      </c>
      <c r="F15792" s="2">
        <v>16.071829999999999</v>
      </c>
      <c r="G15792" s="2">
        <v>11.761039999999999</v>
      </c>
      <c r="H15792" s="2">
        <v>11.57837</v>
      </c>
      <c r="J15792" s="2">
        <v>16.074639999999999</v>
      </c>
      <c r="K15792" s="2">
        <v>25.36872</v>
      </c>
      <c r="L15792" s="2">
        <v>1.7361470000000001</v>
      </c>
    </row>
    <row r="15793" spans="1:12" x14ac:dyDescent="0.2">
      <c r="A15793" s="2">
        <v>16.075340000000001</v>
      </c>
      <c r="B15793" s="2">
        <v>32.620939999999997</v>
      </c>
      <c r="C15793" s="2">
        <v>16.907810000000001</v>
      </c>
      <c r="D15793" s="2">
        <v>28.025289999999998</v>
      </c>
      <c r="F15793" s="2">
        <v>16.07253</v>
      </c>
      <c r="G15793" s="2">
        <v>11.74376</v>
      </c>
      <c r="H15793" s="2">
        <v>11.56363</v>
      </c>
      <c r="J15793" s="2">
        <v>16.075340000000001</v>
      </c>
      <c r="K15793" s="2">
        <v>25.466000000000001</v>
      </c>
      <c r="L15793" s="2">
        <v>1.738445</v>
      </c>
    </row>
    <row r="15794" spans="1:12" x14ac:dyDescent="0.2">
      <c r="A15794" s="2">
        <v>16.076039999999999</v>
      </c>
      <c r="B15794" s="2">
        <v>32.600180000000002</v>
      </c>
      <c r="C15794" s="2">
        <v>16.89528</v>
      </c>
      <c r="D15794" s="2">
        <v>27.993670000000002</v>
      </c>
      <c r="F15794" s="2">
        <v>16.073229999999999</v>
      </c>
      <c r="G15794" s="2">
        <v>11.727220000000001</v>
      </c>
      <c r="H15794" s="2">
        <v>11.547459999999999</v>
      </c>
      <c r="J15794" s="2">
        <v>16.076039999999999</v>
      </c>
      <c r="K15794" s="2">
        <v>25.56514</v>
      </c>
      <c r="L15794" s="2">
        <v>1.741306</v>
      </c>
    </row>
    <row r="15795" spans="1:12" x14ac:dyDescent="0.2">
      <c r="A15795" s="2">
        <v>16.076740000000001</v>
      </c>
      <c r="B15795" s="2">
        <v>32.578710000000001</v>
      </c>
      <c r="C15795" s="2">
        <v>16.882539999999999</v>
      </c>
      <c r="D15795" s="2">
        <v>27.96191</v>
      </c>
      <c r="F15795" s="2">
        <v>16.07394</v>
      </c>
      <c r="G15795" s="2">
        <v>11.711080000000001</v>
      </c>
      <c r="H15795" s="2">
        <v>11.531269999999999</v>
      </c>
      <c r="J15795" s="2">
        <v>16.076740000000001</v>
      </c>
      <c r="K15795" s="2">
        <v>25.664169999999999</v>
      </c>
      <c r="L15795" s="2">
        <v>1.7438469999999999</v>
      </c>
    </row>
    <row r="15796" spans="1:12" x14ac:dyDescent="0.2">
      <c r="A15796" s="2">
        <v>16.077439999999999</v>
      </c>
      <c r="B15796" s="2">
        <v>32.557630000000003</v>
      </c>
      <c r="C15796" s="2">
        <v>16.870180000000001</v>
      </c>
      <c r="D15796" s="2">
        <v>27.93008</v>
      </c>
      <c r="F15796" s="2">
        <v>16.074639999999999</v>
      </c>
      <c r="G15796" s="2">
        <v>11.69392</v>
      </c>
      <c r="H15796" s="2">
        <v>11.51469</v>
      </c>
      <c r="J15796" s="2">
        <v>16.077439999999999</v>
      </c>
      <c r="K15796" s="2">
        <v>25.763629999999999</v>
      </c>
      <c r="L15796" s="2">
        <v>1.746265</v>
      </c>
    </row>
    <row r="15797" spans="1:12" x14ac:dyDescent="0.2">
      <c r="A15797" s="2">
        <v>16.078140000000001</v>
      </c>
      <c r="B15797" s="2">
        <v>32.536859999999997</v>
      </c>
      <c r="C15797" s="2">
        <v>16.858070000000001</v>
      </c>
      <c r="D15797" s="2">
        <v>27.898520000000001</v>
      </c>
      <c r="F15797" s="2">
        <v>16.075340000000001</v>
      </c>
      <c r="G15797" s="2">
        <v>11.67684</v>
      </c>
      <c r="H15797" s="2">
        <v>11.49797</v>
      </c>
      <c r="J15797" s="2">
        <v>16.078140000000001</v>
      </c>
      <c r="K15797" s="2">
        <v>25.86401</v>
      </c>
      <c r="L15797" s="2">
        <v>1.7489110000000001</v>
      </c>
    </row>
    <row r="15798" spans="1:12" x14ac:dyDescent="0.2">
      <c r="A15798" s="2">
        <v>16.07884</v>
      </c>
      <c r="B15798" s="2">
        <v>32.515940000000001</v>
      </c>
      <c r="C15798" s="2">
        <v>16.845859999999998</v>
      </c>
      <c r="D15798" s="2">
        <v>27.866990000000001</v>
      </c>
      <c r="F15798" s="2">
        <v>16.076039999999999</v>
      </c>
      <c r="G15798" s="2">
        <v>11.660679999999999</v>
      </c>
      <c r="H15798" s="2">
        <v>11.481870000000001</v>
      </c>
      <c r="J15798" s="2">
        <v>16.07884</v>
      </c>
      <c r="K15798" s="2">
        <v>25.964880000000001</v>
      </c>
      <c r="L15798" s="2">
        <v>1.751816</v>
      </c>
    </row>
    <row r="15799" spans="1:12" x14ac:dyDescent="0.2">
      <c r="A15799" s="2">
        <v>16.079550000000001</v>
      </c>
      <c r="B15799" s="2">
        <v>32.49521</v>
      </c>
      <c r="C15799" s="2">
        <v>16.833490000000001</v>
      </c>
      <c r="D15799" s="2">
        <v>27.835809999999999</v>
      </c>
      <c r="F15799" s="2">
        <v>16.076740000000001</v>
      </c>
      <c r="G15799" s="2">
        <v>11.643879999999999</v>
      </c>
      <c r="H15799" s="2">
        <v>11.465199999999999</v>
      </c>
      <c r="J15799" s="2">
        <v>16.079550000000001</v>
      </c>
      <c r="K15799" s="2">
        <v>26.066379999999999</v>
      </c>
      <c r="L15799" s="2">
        <v>1.7547759999999999</v>
      </c>
    </row>
    <row r="15800" spans="1:12" x14ac:dyDescent="0.2">
      <c r="A15800" s="2">
        <v>16.080249999999999</v>
      </c>
      <c r="B15800" s="2">
        <v>32.475239999999999</v>
      </c>
      <c r="C15800" s="2">
        <v>16.820589999999999</v>
      </c>
      <c r="D15800" s="2">
        <v>27.805420000000002</v>
      </c>
      <c r="F15800" s="2">
        <v>16.077439999999999</v>
      </c>
      <c r="G15800" s="2">
        <v>11.62725</v>
      </c>
      <c r="H15800" s="2">
        <v>11.44866</v>
      </c>
      <c r="J15800" s="2">
        <v>16.080249999999999</v>
      </c>
      <c r="K15800" s="2">
        <v>26.168030000000002</v>
      </c>
      <c r="L15800" s="2">
        <v>1.7572859999999999</v>
      </c>
    </row>
    <row r="15801" spans="1:12" x14ac:dyDescent="0.2">
      <c r="A15801" s="2">
        <v>16.080950000000001</v>
      </c>
      <c r="B15801" s="2">
        <v>32.456099999999999</v>
      </c>
      <c r="C15801" s="2">
        <v>16.808209999999999</v>
      </c>
      <c r="D15801" s="2">
        <v>27.774750000000001</v>
      </c>
      <c r="F15801" s="2">
        <v>16.078140000000001</v>
      </c>
      <c r="G15801" s="2">
        <v>11.610580000000001</v>
      </c>
      <c r="H15801" s="2">
        <v>11.43239</v>
      </c>
      <c r="J15801" s="2">
        <v>16.080950000000001</v>
      </c>
      <c r="K15801" s="2">
        <v>26.270569999999999</v>
      </c>
      <c r="L15801" s="2">
        <v>1.7598689999999999</v>
      </c>
    </row>
    <row r="15802" spans="1:12" x14ac:dyDescent="0.2">
      <c r="A15802" s="2">
        <v>16.08165</v>
      </c>
      <c r="B15802" s="2">
        <v>32.438209999999998</v>
      </c>
      <c r="C15802" s="2">
        <v>16.795839999999998</v>
      </c>
      <c r="D15802" s="2">
        <v>27.7438</v>
      </c>
      <c r="F15802" s="2">
        <v>16.07884</v>
      </c>
      <c r="G15802" s="2">
        <v>11.59374</v>
      </c>
      <c r="H15802" s="2">
        <v>11.4156</v>
      </c>
      <c r="J15802" s="2">
        <v>16.08165</v>
      </c>
      <c r="K15802" s="2">
        <v>26.37473</v>
      </c>
      <c r="L15802" s="2">
        <v>1.76268</v>
      </c>
    </row>
    <row r="15803" spans="1:12" x14ac:dyDescent="0.2">
      <c r="A15803" s="2">
        <v>16.082350000000002</v>
      </c>
      <c r="B15803" s="2">
        <v>32.419750000000001</v>
      </c>
      <c r="C15803" s="2">
        <v>16.783290000000001</v>
      </c>
      <c r="D15803" s="2">
        <v>27.713429999999999</v>
      </c>
      <c r="F15803" s="2">
        <v>16.079550000000001</v>
      </c>
      <c r="G15803" s="2">
        <v>11.57837</v>
      </c>
      <c r="H15803" s="2">
        <v>11.399509999999999</v>
      </c>
      <c r="J15803" s="2">
        <v>16.082350000000002</v>
      </c>
      <c r="K15803" s="2">
        <v>26.479150000000001</v>
      </c>
      <c r="L15803" s="2">
        <v>1.765636</v>
      </c>
    </row>
    <row r="15804" spans="1:12" x14ac:dyDescent="0.2">
      <c r="A15804" s="2">
        <v>16.08305</v>
      </c>
      <c r="B15804" s="2">
        <v>32.400410000000001</v>
      </c>
      <c r="C15804" s="2">
        <v>16.770810000000001</v>
      </c>
      <c r="D15804" s="2">
        <v>27.682300000000001</v>
      </c>
      <c r="F15804" s="2">
        <v>16.080249999999999</v>
      </c>
      <c r="G15804" s="2">
        <v>11.56363</v>
      </c>
      <c r="H15804" s="2">
        <v>11.38279</v>
      </c>
      <c r="J15804" s="2">
        <v>16.08305</v>
      </c>
      <c r="K15804" s="2">
        <v>26.584579999999999</v>
      </c>
      <c r="L15804" s="2">
        <v>1.7685280000000001</v>
      </c>
    </row>
    <row r="15805" spans="1:12" x14ac:dyDescent="0.2">
      <c r="A15805" s="2">
        <v>16.083749999999998</v>
      </c>
      <c r="B15805" s="2">
        <v>32.381</v>
      </c>
      <c r="C15805" s="2">
        <v>16.758659999999999</v>
      </c>
      <c r="D15805" s="2">
        <v>27.651530000000001</v>
      </c>
      <c r="F15805" s="2">
        <v>16.080950000000001</v>
      </c>
      <c r="G15805" s="2">
        <v>11.547459999999999</v>
      </c>
      <c r="H15805" s="2">
        <v>11.367150000000001</v>
      </c>
      <c r="J15805" s="2">
        <v>16.083749999999998</v>
      </c>
      <c r="K15805" s="2">
        <v>26.69051</v>
      </c>
      <c r="L15805" s="2">
        <v>1.771431</v>
      </c>
    </row>
    <row r="15806" spans="1:12" x14ac:dyDescent="0.2">
      <c r="A15806" s="2">
        <v>16.08446</v>
      </c>
      <c r="B15806" s="2">
        <v>32.361550000000001</v>
      </c>
      <c r="C15806" s="2">
        <v>16.746320000000001</v>
      </c>
      <c r="D15806" s="2">
        <v>27.621200000000002</v>
      </c>
      <c r="F15806" s="2">
        <v>16.08165</v>
      </c>
      <c r="G15806" s="2">
        <v>11.531269999999999</v>
      </c>
      <c r="H15806" s="2">
        <v>11.350949999999999</v>
      </c>
      <c r="J15806" s="2">
        <v>16.08446</v>
      </c>
      <c r="K15806" s="2">
        <v>26.797730000000001</v>
      </c>
      <c r="L15806" s="2">
        <v>1.7743819999999999</v>
      </c>
    </row>
    <row r="15807" spans="1:12" x14ac:dyDescent="0.2">
      <c r="A15807" s="2">
        <v>16.085159999999998</v>
      </c>
      <c r="B15807" s="2">
        <v>32.341769999999997</v>
      </c>
      <c r="C15807" s="2">
        <v>16.733820000000001</v>
      </c>
      <c r="D15807" s="2">
        <v>27.59102</v>
      </c>
      <c r="F15807" s="2">
        <v>16.082350000000002</v>
      </c>
      <c r="G15807" s="2">
        <v>11.51469</v>
      </c>
      <c r="H15807" s="2">
        <v>11.334530000000001</v>
      </c>
      <c r="J15807" s="2">
        <v>16.085159999999998</v>
      </c>
      <c r="K15807" s="2">
        <v>26.905560000000001</v>
      </c>
      <c r="L15807" s="2">
        <v>1.777552</v>
      </c>
    </row>
    <row r="15808" spans="1:12" x14ac:dyDescent="0.2">
      <c r="A15808" s="2">
        <v>16.08586</v>
      </c>
      <c r="B15808" s="2">
        <v>32.321919999999999</v>
      </c>
      <c r="C15808" s="2">
        <v>16.72147</v>
      </c>
      <c r="D15808" s="2">
        <v>27.561</v>
      </c>
      <c r="F15808" s="2">
        <v>16.08305</v>
      </c>
      <c r="G15808" s="2">
        <v>11.49797</v>
      </c>
      <c r="H15808" s="2">
        <v>11.31789</v>
      </c>
      <c r="J15808" s="2">
        <v>16.08586</v>
      </c>
      <c r="K15808" s="2">
        <v>27.013660000000002</v>
      </c>
      <c r="L15808" s="2">
        <v>1.7806150000000001</v>
      </c>
    </row>
    <row r="15809" spans="1:12" x14ac:dyDescent="0.2">
      <c r="A15809" s="2">
        <v>16.086559999999999</v>
      </c>
      <c r="B15809" s="2">
        <v>32.302390000000003</v>
      </c>
      <c r="C15809" s="2">
        <v>16.709240000000001</v>
      </c>
      <c r="D15809" s="2">
        <v>27.531009999999998</v>
      </c>
      <c r="F15809" s="2">
        <v>16.083749999999998</v>
      </c>
      <c r="G15809" s="2">
        <v>11.481870000000001</v>
      </c>
      <c r="H15809" s="2">
        <v>11.30209</v>
      </c>
      <c r="J15809" s="2">
        <v>16.086559999999999</v>
      </c>
      <c r="K15809" s="2">
        <v>27.12369</v>
      </c>
      <c r="L15809" s="2">
        <v>1.783674</v>
      </c>
    </row>
    <row r="15810" spans="1:12" x14ac:dyDescent="0.2">
      <c r="A15810" s="2">
        <v>16.087260000000001</v>
      </c>
      <c r="B15810" s="2">
        <v>32.283090000000001</v>
      </c>
      <c r="C15810" s="2">
        <v>16.696770000000001</v>
      </c>
      <c r="D15810" s="2">
        <v>27.50065</v>
      </c>
      <c r="F15810" s="2">
        <v>16.08446</v>
      </c>
      <c r="G15810" s="2">
        <v>11.465199999999999</v>
      </c>
      <c r="H15810" s="2">
        <v>11.286009999999999</v>
      </c>
      <c r="J15810" s="2">
        <v>16.087260000000001</v>
      </c>
      <c r="K15810" s="2">
        <v>27.233509999999999</v>
      </c>
      <c r="L15810" s="2">
        <v>1.7868310000000001</v>
      </c>
    </row>
    <row r="15811" spans="1:12" x14ac:dyDescent="0.2">
      <c r="A15811" s="2">
        <v>16.087959999999999</v>
      </c>
      <c r="B15811" s="2">
        <v>32.263890000000004</v>
      </c>
      <c r="C15811" s="2">
        <v>16.684249999999999</v>
      </c>
      <c r="D15811" s="2">
        <v>27.47052</v>
      </c>
      <c r="F15811" s="2">
        <v>16.085159999999998</v>
      </c>
      <c r="G15811" s="2">
        <v>11.44866</v>
      </c>
      <c r="H15811" s="2">
        <v>11.270989999999999</v>
      </c>
      <c r="J15811" s="2">
        <v>16.087959999999999</v>
      </c>
      <c r="K15811" s="2">
        <v>27.345089999999999</v>
      </c>
      <c r="L15811" s="2">
        <v>1.7900050000000001</v>
      </c>
    </row>
    <row r="15812" spans="1:12" x14ac:dyDescent="0.2">
      <c r="A15812" s="2">
        <v>16.088660000000001</v>
      </c>
      <c r="B15812" s="2">
        <v>32.244869999999999</v>
      </c>
      <c r="C15812" s="2">
        <v>16.67231</v>
      </c>
      <c r="D15812" s="2">
        <v>27.44012</v>
      </c>
      <c r="F15812" s="2">
        <v>16.08586</v>
      </c>
      <c r="G15812" s="2">
        <v>11.43239</v>
      </c>
      <c r="H15812" s="2">
        <v>11.25497</v>
      </c>
      <c r="J15812" s="2">
        <v>16.088660000000001</v>
      </c>
      <c r="K15812" s="2">
        <v>27.456160000000001</v>
      </c>
      <c r="L15812" s="2">
        <v>1.7930889999999999</v>
      </c>
    </row>
    <row r="15813" spans="1:12" x14ac:dyDescent="0.2">
      <c r="A15813" s="2">
        <v>16.089369999999999</v>
      </c>
      <c r="B15813" s="2">
        <v>32.225679999999997</v>
      </c>
      <c r="C15813" s="2">
        <v>16.659320000000001</v>
      </c>
      <c r="D15813" s="2">
        <v>27.410360000000001</v>
      </c>
      <c r="F15813" s="2">
        <v>16.086559999999999</v>
      </c>
      <c r="G15813" s="2">
        <v>11.4156</v>
      </c>
      <c r="H15813" s="2">
        <v>11.239710000000001</v>
      </c>
      <c r="J15813" s="2">
        <v>16.089369999999999</v>
      </c>
      <c r="K15813" s="2">
        <v>27.56794</v>
      </c>
      <c r="L15813" s="2">
        <v>1.7957019999999999</v>
      </c>
    </row>
    <row r="15814" spans="1:12" x14ac:dyDescent="0.2">
      <c r="A15814" s="2">
        <v>16.090070000000001</v>
      </c>
      <c r="B15814" s="2">
        <v>32.206960000000002</v>
      </c>
      <c r="C15814" s="2">
        <v>16.64752</v>
      </c>
      <c r="D15814" s="2">
        <v>27.380420000000001</v>
      </c>
      <c r="F15814" s="2">
        <v>16.087260000000001</v>
      </c>
      <c r="G15814" s="2">
        <v>11.399509999999999</v>
      </c>
      <c r="H15814" s="2">
        <v>11.223050000000001</v>
      </c>
      <c r="J15814" s="2">
        <v>16.090070000000001</v>
      </c>
      <c r="K15814" s="2">
        <v>27.679939999999998</v>
      </c>
      <c r="L15814" s="2">
        <v>1.7980689999999999</v>
      </c>
    </row>
    <row r="15815" spans="1:12" x14ac:dyDescent="0.2">
      <c r="A15815" s="2">
        <v>16.090769999999999</v>
      </c>
      <c r="B15815" s="2">
        <v>32.188409999999998</v>
      </c>
      <c r="C15815" s="2">
        <v>16.635359999999999</v>
      </c>
      <c r="D15815" s="2">
        <v>27.350480000000001</v>
      </c>
      <c r="F15815" s="2">
        <v>16.087959999999999</v>
      </c>
      <c r="G15815" s="2">
        <v>11.38279</v>
      </c>
      <c r="H15815" s="2">
        <v>11.2067</v>
      </c>
      <c r="J15815" s="2">
        <v>16.090769999999999</v>
      </c>
      <c r="K15815" s="2">
        <v>27.793900000000001</v>
      </c>
      <c r="L15815" s="2">
        <v>1.8012410000000001</v>
      </c>
    </row>
    <row r="15816" spans="1:12" x14ac:dyDescent="0.2">
      <c r="A15816" s="2">
        <v>16.091470000000001</v>
      </c>
      <c r="B15816" s="2">
        <v>32.169789999999999</v>
      </c>
      <c r="C15816" s="2">
        <v>16.622869999999999</v>
      </c>
      <c r="D15816" s="2">
        <v>27.320640000000001</v>
      </c>
      <c r="F15816" s="2">
        <v>16.088660000000001</v>
      </c>
      <c r="G15816" s="2">
        <v>11.367150000000001</v>
      </c>
      <c r="H15816" s="2">
        <v>11.19122</v>
      </c>
      <c r="J15816" s="2">
        <v>16.091470000000001</v>
      </c>
      <c r="K15816" s="2">
        <v>27.908909999999999</v>
      </c>
      <c r="L15816" s="2">
        <v>1.8048690000000001</v>
      </c>
    </row>
    <row r="15817" spans="1:12" x14ac:dyDescent="0.2">
      <c r="A15817" s="2">
        <v>16.092169999999999</v>
      </c>
      <c r="B15817" s="2">
        <v>32.151130000000002</v>
      </c>
      <c r="C15817" s="2">
        <v>16.610620000000001</v>
      </c>
      <c r="D15817" s="2">
        <v>27.290559999999999</v>
      </c>
      <c r="F15817" s="2">
        <v>16.089369999999999</v>
      </c>
      <c r="G15817" s="2">
        <v>11.350949999999999</v>
      </c>
      <c r="H15817" s="2">
        <v>11.17582</v>
      </c>
      <c r="J15817" s="2">
        <v>16.092169999999999</v>
      </c>
      <c r="K15817" s="2">
        <v>28.024270000000001</v>
      </c>
      <c r="L15817" s="2">
        <v>1.8080179999999999</v>
      </c>
    </row>
    <row r="15818" spans="1:12" x14ac:dyDescent="0.2">
      <c r="A15818" s="2">
        <v>16.092870000000001</v>
      </c>
      <c r="B15818" s="2">
        <v>32.132260000000002</v>
      </c>
      <c r="C15818" s="2">
        <v>16.598739999999999</v>
      </c>
      <c r="D15818" s="2">
        <v>27.260649999999998</v>
      </c>
      <c r="F15818" s="2">
        <v>16.090070000000001</v>
      </c>
      <c r="G15818" s="2">
        <v>11.334530000000001</v>
      </c>
      <c r="H15818" s="2">
        <v>11.160259999999999</v>
      </c>
      <c r="J15818" s="2">
        <v>16.092870000000001</v>
      </c>
      <c r="K15818" s="2">
        <v>28.14095</v>
      </c>
      <c r="L15818" s="2">
        <v>1.8107549999999999</v>
      </c>
    </row>
    <row r="15819" spans="1:12" x14ac:dyDescent="0.2">
      <c r="A15819" s="2">
        <v>16.09357</v>
      </c>
      <c r="B15819" s="2">
        <v>32.11374</v>
      </c>
      <c r="C15819" s="2">
        <v>16.586829999999999</v>
      </c>
      <c r="D15819" s="2">
        <v>27.231359999999999</v>
      </c>
      <c r="F15819" s="2">
        <v>16.090769999999999</v>
      </c>
      <c r="G15819" s="2">
        <v>11.31789</v>
      </c>
      <c r="H15819" s="2">
        <v>11.14439</v>
      </c>
      <c r="J15819" s="2">
        <v>16.09357</v>
      </c>
      <c r="K15819" s="2">
        <v>28.25797</v>
      </c>
      <c r="L15819" s="2">
        <v>1.8132440000000001</v>
      </c>
    </row>
    <row r="15820" spans="1:12" x14ac:dyDescent="0.2">
      <c r="A15820" s="2">
        <v>16.094280000000001</v>
      </c>
      <c r="B15820" s="2">
        <v>32.095469999999999</v>
      </c>
      <c r="C15820" s="2">
        <v>16.57554</v>
      </c>
      <c r="D15820" s="2">
        <v>27.20166</v>
      </c>
      <c r="F15820" s="2">
        <v>16.091470000000001</v>
      </c>
      <c r="G15820" s="2">
        <v>11.30209</v>
      </c>
      <c r="H15820" s="2">
        <v>11.128399999999999</v>
      </c>
      <c r="J15820" s="2">
        <v>16.094280000000001</v>
      </c>
      <c r="K15820" s="2">
        <v>28.37557</v>
      </c>
      <c r="L15820" s="2">
        <v>1.815958</v>
      </c>
    </row>
    <row r="15821" spans="1:12" x14ac:dyDescent="0.2">
      <c r="A15821" s="2">
        <v>16.09498</v>
      </c>
      <c r="B15821" s="2">
        <v>32.077159999999999</v>
      </c>
      <c r="C15821" s="2">
        <v>16.563559999999999</v>
      </c>
      <c r="D15821" s="2">
        <v>27.171759999999999</v>
      </c>
      <c r="F15821" s="2">
        <v>16.092169999999999</v>
      </c>
      <c r="G15821" s="2">
        <v>11.286009999999999</v>
      </c>
      <c r="H15821" s="2">
        <v>11.1126</v>
      </c>
      <c r="J15821" s="2">
        <v>16.09498</v>
      </c>
      <c r="K15821" s="2">
        <v>28.494530000000001</v>
      </c>
      <c r="L15821" s="2">
        <v>1.819353</v>
      </c>
    </row>
    <row r="15822" spans="1:12" x14ac:dyDescent="0.2">
      <c r="A15822" s="2">
        <v>16.095680000000002</v>
      </c>
      <c r="B15822" s="2">
        <v>32.058720000000001</v>
      </c>
      <c r="C15822" s="2">
        <v>16.55143</v>
      </c>
      <c r="D15822" s="2">
        <v>27.142289999999999</v>
      </c>
      <c r="F15822" s="2">
        <v>16.092870000000001</v>
      </c>
      <c r="G15822" s="2">
        <v>11.270989999999999</v>
      </c>
      <c r="H15822" s="2">
        <v>11.097440000000001</v>
      </c>
      <c r="J15822" s="2">
        <v>16.095680000000002</v>
      </c>
      <c r="K15822" s="2">
        <v>28.61401</v>
      </c>
      <c r="L15822" s="2">
        <v>1.8225519999999999</v>
      </c>
    </row>
    <row r="15823" spans="1:12" x14ac:dyDescent="0.2">
      <c r="A15823" s="2">
        <v>16.09638</v>
      </c>
      <c r="B15823" s="2">
        <v>32.040700000000001</v>
      </c>
      <c r="C15823" s="2">
        <v>16.539349999999999</v>
      </c>
      <c r="D15823" s="2">
        <v>27.113019999999999</v>
      </c>
      <c r="F15823" s="2">
        <v>16.09357</v>
      </c>
      <c r="G15823" s="2">
        <v>11.25497</v>
      </c>
      <c r="H15823" s="2">
        <v>11.08201</v>
      </c>
      <c r="J15823" s="2">
        <v>16.09638</v>
      </c>
      <c r="K15823" s="2">
        <v>28.734279999999998</v>
      </c>
      <c r="L15823" s="2">
        <v>1.825626</v>
      </c>
    </row>
    <row r="15824" spans="1:12" x14ac:dyDescent="0.2">
      <c r="A15824" s="2">
        <v>16.097079999999998</v>
      </c>
      <c r="B15824" s="2">
        <v>32.022689999999997</v>
      </c>
      <c r="C15824" s="2">
        <v>16.52741</v>
      </c>
      <c r="D15824" s="2">
        <v>27.08371</v>
      </c>
      <c r="F15824" s="2">
        <v>16.094280000000001</v>
      </c>
      <c r="G15824" s="2">
        <v>11.239710000000001</v>
      </c>
      <c r="H15824" s="2">
        <v>11.065989999999999</v>
      </c>
      <c r="J15824" s="2">
        <v>16.097079999999998</v>
      </c>
      <c r="K15824" s="2">
        <v>28.855799999999999</v>
      </c>
      <c r="L15824" s="2">
        <v>1.828932</v>
      </c>
    </row>
    <row r="15825" spans="1:12" x14ac:dyDescent="0.2">
      <c r="A15825" s="2">
        <v>16.09778</v>
      </c>
      <c r="B15825" s="2">
        <v>32.004860000000001</v>
      </c>
      <c r="C15825" s="2">
        <v>16.515319999999999</v>
      </c>
      <c r="D15825" s="2">
        <v>27.054369999999999</v>
      </c>
      <c r="F15825" s="2">
        <v>16.09498</v>
      </c>
      <c r="G15825" s="2">
        <v>11.223050000000001</v>
      </c>
      <c r="H15825" s="2">
        <v>11.05036</v>
      </c>
      <c r="J15825" s="2">
        <v>16.09778</v>
      </c>
      <c r="K15825" s="2">
        <v>28.976410000000001</v>
      </c>
      <c r="L15825" s="2">
        <v>1.8324069999999999</v>
      </c>
    </row>
    <row r="15826" spans="1:12" x14ac:dyDescent="0.2">
      <c r="A15826" s="2">
        <v>16.098479999999999</v>
      </c>
      <c r="B15826" s="2">
        <v>31.987300000000001</v>
      </c>
      <c r="C15826" s="2">
        <v>16.503019999999999</v>
      </c>
      <c r="D15826" s="2">
        <v>27.02488</v>
      </c>
      <c r="F15826" s="2">
        <v>16.095680000000002</v>
      </c>
      <c r="G15826" s="2">
        <v>11.2067</v>
      </c>
      <c r="H15826" s="2">
        <v>11.034050000000001</v>
      </c>
      <c r="J15826" s="2">
        <v>16.098479999999999</v>
      </c>
      <c r="K15826" s="2">
        <v>29.099060000000001</v>
      </c>
      <c r="L15826" s="2">
        <v>1.836214</v>
      </c>
    </row>
    <row r="15827" spans="1:12" x14ac:dyDescent="0.2">
      <c r="A15827" s="2">
        <v>16.09918</v>
      </c>
      <c r="B15827" s="2">
        <v>31.969290000000001</v>
      </c>
      <c r="C15827" s="2">
        <v>16.490929999999999</v>
      </c>
      <c r="D15827" s="2">
        <v>26.995419999999999</v>
      </c>
      <c r="F15827" s="2">
        <v>16.09638</v>
      </c>
      <c r="G15827" s="2">
        <v>11.19122</v>
      </c>
      <c r="H15827" s="2">
        <v>11.01811</v>
      </c>
      <c r="J15827" s="2">
        <v>16.09918</v>
      </c>
      <c r="K15827" s="2">
        <v>29.222560000000001</v>
      </c>
      <c r="L15827" s="2">
        <v>1.839874</v>
      </c>
    </row>
    <row r="15828" spans="1:12" x14ac:dyDescent="0.2">
      <c r="A15828" s="2">
        <v>16.099889999999998</v>
      </c>
      <c r="B15828" s="2">
        <v>31.951319999999999</v>
      </c>
      <c r="C15828" s="2">
        <v>16.478909999999999</v>
      </c>
      <c r="D15828" s="2">
        <v>26.96622</v>
      </c>
      <c r="F15828" s="2">
        <v>16.097079999999998</v>
      </c>
      <c r="G15828" s="2">
        <v>11.17582</v>
      </c>
      <c r="H15828" s="2">
        <v>11.00231</v>
      </c>
      <c r="J15828" s="2">
        <v>16.099889999999998</v>
      </c>
      <c r="K15828" s="2">
        <v>29.347549999999998</v>
      </c>
      <c r="L15828" s="2">
        <v>1.8431660000000001</v>
      </c>
    </row>
    <row r="15829" spans="1:12" x14ac:dyDescent="0.2">
      <c r="A15829" s="2">
        <v>16.10059</v>
      </c>
      <c r="B15829" s="2">
        <v>31.934010000000001</v>
      </c>
      <c r="C15829" s="2">
        <v>16.467140000000001</v>
      </c>
      <c r="D15829" s="2">
        <v>26.93675</v>
      </c>
      <c r="F15829" s="2">
        <v>16.09778</v>
      </c>
      <c r="G15829" s="2">
        <v>11.160259999999999</v>
      </c>
      <c r="H15829" s="2">
        <v>10.986510000000001</v>
      </c>
      <c r="J15829" s="2">
        <v>16.10059</v>
      </c>
      <c r="K15829" s="2">
        <v>29.472930000000002</v>
      </c>
      <c r="L15829" s="2">
        <v>1.8463130000000001</v>
      </c>
    </row>
    <row r="15830" spans="1:12" x14ac:dyDescent="0.2">
      <c r="A15830" s="2">
        <v>16.101289999999999</v>
      </c>
      <c r="B15830" s="2">
        <v>31.916869999999999</v>
      </c>
      <c r="C15830" s="2">
        <v>16.456199999999999</v>
      </c>
      <c r="D15830" s="2">
        <v>26.907060000000001</v>
      </c>
      <c r="F15830" s="2">
        <v>16.098479999999999</v>
      </c>
      <c r="G15830" s="2">
        <v>11.14439</v>
      </c>
      <c r="H15830" s="2">
        <v>10.97086</v>
      </c>
      <c r="J15830" s="2">
        <v>16.101289999999999</v>
      </c>
      <c r="K15830" s="2">
        <v>29.599250000000001</v>
      </c>
      <c r="L15830" s="2">
        <v>1.8494740000000001</v>
      </c>
    </row>
    <row r="15831" spans="1:12" x14ac:dyDescent="0.2">
      <c r="A15831" s="2">
        <v>16.101990000000001</v>
      </c>
      <c r="B15831" s="2">
        <v>31.899450000000002</v>
      </c>
      <c r="C15831" s="2">
        <v>16.445630000000001</v>
      </c>
      <c r="D15831" s="2">
        <v>26.877479999999998</v>
      </c>
      <c r="F15831" s="2">
        <v>16.09918</v>
      </c>
      <c r="G15831" s="2">
        <v>11.128399999999999</v>
      </c>
      <c r="H15831" s="2">
        <v>10.954319999999999</v>
      </c>
      <c r="J15831" s="2">
        <v>16.101990000000001</v>
      </c>
      <c r="K15831" s="2">
        <v>29.7271</v>
      </c>
      <c r="L15831" s="2">
        <v>1.8524719999999999</v>
      </c>
    </row>
    <row r="15832" spans="1:12" x14ac:dyDescent="0.2">
      <c r="A15832" s="2">
        <v>16.102689999999999</v>
      </c>
      <c r="B15832" s="2">
        <v>31.88204</v>
      </c>
      <c r="C15832" s="2">
        <v>16.435220000000001</v>
      </c>
      <c r="D15832" s="2">
        <v>26.848369999999999</v>
      </c>
      <c r="F15832" s="2">
        <v>16.099889999999998</v>
      </c>
      <c r="G15832" s="2">
        <v>11.1126</v>
      </c>
      <c r="H15832" s="2">
        <v>10.938179999999999</v>
      </c>
      <c r="J15832" s="2">
        <v>16.102689999999999</v>
      </c>
      <c r="K15832" s="2">
        <v>29.855889999999999</v>
      </c>
      <c r="L15832" s="2">
        <v>1.855423</v>
      </c>
    </row>
    <row r="15833" spans="1:12" x14ac:dyDescent="0.2">
      <c r="A15833" s="2">
        <v>16.103390000000001</v>
      </c>
      <c r="B15833" s="2">
        <v>31.864850000000001</v>
      </c>
      <c r="C15833" s="2">
        <v>16.423770000000001</v>
      </c>
      <c r="D15833" s="2">
        <v>26.81992</v>
      </c>
      <c r="F15833" s="2">
        <v>16.10059</v>
      </c>
      <c r="G15833" s="2">
        <v>11.097440000000001</v>
      </c>
      <c r="H15833" s="2">
        <v>10.92271</v>
      </c>
      <c r="J15833" s="2">
        <v>16.103390000000001</v>
      </c>
      <c r="K15833" s="2">
        <v>29.984590000000001</v>
      </c>
      <c r="L15833" s="2">
        <v>1.8588070000000001</v>
      </c>
    </row>
    <row r="15834" spans="1:12" x14ac:dyDescent="0.2">
      <c r="A15834" s="2">
        <v>16.104089999999999</v>
      </c>
      <c r="B15834" s="2">
        <v>31.84769</v>
      </c>
      <c r="C15834" s="2">
        <v>16.412099999999999</v>
      </c>
      <c r="D15834" s="2">
        <v>26.792590000000001</v>
      </c>
      <c r="F15834" s="2">
        <v>16.101289999999999</v>
      </c>
      <c r="G15834" s="2">
        <v>11.08201</v>
      </c>
      <c r="H15834" s="2">
        <v>10.90691</v>
      </c>
      <c r="J15834" s="2">
        <v>16.104089999999999</v>
      </c>
      <c r="K15834" s="2">
        <v>30.11364</v>
      </c>
      <c r="L15834" s="2">
        <v>1.8621650000000001</v>
      </c>
    </row>
    <row r="15835" spans="1:12" x14ac:dyDescent="0.2">
      <c r="A15835" s="2">
        <v>16.104800000000001</v>
      </c>
      <c r="B15835" s="2">
        <v>31.830570000000002</v>
      </c>
      <c r="C15835" s="2">
        <v>16.40024</v>
      </c>
      <c r="D15835" s="2">
        <v>26.76634</v>
      </c>
      <c r="F15835" s="2">
        <v>16.101990000000001</v>
      </c>
      <c r="G15835" s="2">
        <v>11.065989999999999</v>
      </c>
      <c r="H15835" s="2">
        <v>10.891489999999999</v>
      </c>
      <c r="J15835" s="2">
        <v>16.104800000000001</v>
      </c>
      <c r="K15835" s="2">
        <v>30.245290000000001</v>
      </c>
      <c r="L15835" s="2">
        <v>1.865545</v>
      </c>
    </row>
    <row r="15836" spans="1:12" x14ac:dyDescent="0.2">
      <c r="A15836" s="2">
        <v>16.105499999999999</v>
      </c>
      <c r="B15836" s="2">
        <v>31.813790000000001</v>
      </c>
      <c r="C15836" s="2">
        <v>16.388780000000001</v>
      </c>
      <c r="D15836" s="2">
        <v>26.73968</v>
      </c>
      <c r="F15836" s="2">
        <v>16.102689999999999</v>
      </c>
      <c r="G15836" s="2">
        <v>11.05036</v>
      </c>
      <c r="H15836" s="2">
        <v>10.87594</v>
      </c>
      <c r="J15836" s="2">
        <v>16.105499999999999</v>
      </c>
      <c r="K15836" s="2">
        <v>30.376989999999999</v>
      </c>
      <c r="L15836" s="2">
        <v>1.8687800000000001</v>
      </c>
    </row>
    <row r="15837" spans="1:12" x14ac:dyDescent="0.2">
      <c r="A15837" s="2">
        <v>16.106200000000001</v>
      </c>
      <c r="B15837" s="2">
        <v>31.796620000000001</v>
      </c>
      <c r="C15837" s="2">
        <v>16.376999999999999</v>
      </c>
      <c r="D15837" s="2">
        <v>26.711189999999998</v>
      </c>
      <c r="F15837" s="2">
        <v>16.103390000000001</v>
      </c>
      <c r="G15837" s="2">
        <v>11.034050000000001</v>
      </c>
      <c r="H15837" s="2">
        <v>10.8606</v>
      </c>
      <c r="J15837" s="2">
        <v>16.106200000000001</v>
      </c>
      <c r="K15837" s="2">
        <v>30.510210000000001</v>
      </c>
      <c r="L15837" s="2">
        <v>1.8714599999999999</v>
      </c>
    </row>
    <row r="15838" spans="1:12" x14ac:dyDescent="0.2">
      <c r="A15838" s="2">
        <v>16.1069</v>
      </c>
      <c r="B15838" s="2">
        <v>31.77966</v>
      </c>
      <c r="C15838" s="2">
        <v>16.365220000000001</v>
      </c>
      <c r="D15838" s="2">
        <v>26.682200000000002</v>
      </c>
      <c r="F15838" s="2">
        <v>16.104089999999999</v>
      </c>
      <c r="G15838" s="2">
        <v>11.01811</v>
      </c>
      <c r="H15838" s="2">
        <v>10.845039999999999</v>
      </c>
      <c r="J15838" s="2">
        <v>16.1069</v>
      </c>
      <c r="K15838" s="2">
        <v>30.643599999999999</v>
      </c>
      <c r="L15838" s="2">
        <v>1.8743989999999999</v>
      </c>
    </row>
    <row r="15839" spans="1:12" x14ac:dyDescent="0.2">
      <c r="A15839" s="2">
        <v>16.107600000000001</v>
      </c>
      <c r="B15839" s="2">
        <v>31.762630000000001</v>
      </c>
      <c r="C15839" s="2">
        <v>16.352920000000001</v>
      </c>
      <c r="D15839" s="2">
        <v>26.653179999999999</v>
      </c>
      <c r="F15839" s="2">
        <v>16.104800000000001</v>
      </c>
      <c r="G15839" s="2">
        <v>11.00231</v>
      </c>
      <c r="H15839" s="2">
        <v>10.829639999999999</v>
      </c>
      <c r="J15839" s="2">
        <v>16.107600000000001</v>
      </c>
      <c r="K15839" s="2">
        <v>30.77852</v>
      </c>
      <c r="L15839" s="2">
        <v>1.8779790000000001</v>
      </c>
    </row>
    <row r="15840" spans="1:12" x14ac:dyDescent="0.2">
      <c r="A15840" s="2">
        <v>16.1083</v>
      </c>
      <c r="B15840" s="2">
        <v>31.745529999999999</v>
      </c>
      <c r="C15840" s="2">
        <v>16.34121</v>
      </c>
      <c r="D15840" s="2">
        <v>26.62463</v>
      </c>
      <c r="F15840" s="2">
        <v>16.105499999999999</v>
      </c>
      <c r="G15840" s="2">
        <v>10.986510000000001</v>
      </c>
      <c r="H15840" s="2">
        <v>10.81489</v>
      </c>
      <c r="J15840" s="2">
        <v>16.1083</v>
      </c>
      <c r="K15840" s="2">
        <v>30.91366</v>
      </c>
      <c r="L15840" s="2">
        <v>1.881624</v>
      </c>
    </row>
    <row r="15841" spans="1:12" x14ac:dyDescent="0.2">
      <c r="A15841" s="2">
        <v>16.109000000000002</v>
      </c>
      <c r="B15841" s="2">
        <v>31.729289999999999</v>
      </c>
      <c r="C15841" s="2">
        <v>16.329730000000001</v>
      </c>
      <c r="D15841" s="2">
        <v>26.595929999999999</v>
      </c>
      <c r="F15841" s="2">
        <v>16.106200000000001</v>
      </c>
      <c r="G15841" s="2">
        <v>10.97086</v>
      </c>
      <c r="H15841" s="2">
        <v>10.8004</v>
      </c>
      <c r="J15841" s="2">
        <v>16.109000000000002</v>
      </c>
      <c r="K15841" s="2">
        <v>31.049659999999999</v>
      </c>
      <c r="L15841" s="2">
        <v>1.8851260000000001</v>
      </c>
    </row>
    <row r="15842" spans="1:12" x14ac:dyDescent="0.2">
      <c r="A15842" s="2">
        <v>16.10971</v>
      </c>
      <c r="B15842" s="2">
        <v>31.712630000000001</v>
      </c>
      <c r="C15842" s="2">
        <v>16.31794</v>
      </c>
      <c r="D15842" s="2">
        <v>26.56709</v>
      </c>
      <c r="F15842" s="2">
        <v>16.1069</v>
      </c>
      <c r="G15842" s="2">
        <v>10.954319999999999</v>
      </c>
      <c r="H15842" s="2">
        <v>10.785299999999999</v>
      </c>
      <c r="J15842" s="2">
        <v>16.10971</v>
      </c>
      <c r="K15842" s="2">
        <v>31.188459999999999</v>
      </c>
      <c r="L15842" s="2">
        <v>1.8886810000000001</v>
      </c>
    </row>
    <row r="15843" spans="1:12" x14ac:dyDescent="0.2">
      <c r="A15843" s="2">
        <v>16.110410000000002</v>
      </c>
      <c r="B15843" s="2">
        <v>31.695799999999998</v>
      </c>
      <c r="C15843" s="2">
        <v>16.306039999999999</v>
      </c>
      <c r="D15843" s="2">
        <v>26.538360000000001</v>
      </c>
      <c r="F15843" s="2">
        <v>16.107600000000001</v>
      </c>
      <c r="G15843" s="2">
        <v>10.938179999999999</v>
      </c>
      <c r="H15843" s="2">
        <v>10.770339999999999</v>
      </c>
      <c r="J15843" s="2">
        <v>16.110410000000002</v>
      </c>
      <c r="K15843" s="2">
        <v>31.326519999999999</v>
      </c>
      <c r="L15843" s="2">
        <v>1.8920380000000001</v>
      </c>
    </row>
    <row r="15844" spans="1:12" x14ac:dyDescent="0.2">
      <c r="A15844" s="2">
        <v>16.11111</v>
      </c>
      <c r="B15844" s="2">
        <v>31.679310000000001</v>
      </c>
      <c r="C15844" s="2">
        <v>16.294219999999999</v>
      </c>
      <c r="D15844" s="2">
        <v>26.51022</v>
      </c>
      <c r="F15844" s="2">
        <v>16.1083</v>
      </c>
      <c r="G15844" s="2">
        <v>10.92271</v>
      </c>
      <c r="H15844" s="2">
        <v>10.75517</v>
      </c>
      <c r="J15844" s="2">
        <v>16.11111</v>
      </c>
      <c r="K15844" s="2">
        <v>31.464919999999999</v>
      </c>
      <c r="L15844" s="2">
        <v>1.895</v>
      </c>
    </row>
    <row r="15845" spans="1:12" x14ac:dyDescent="0.2">
      <c r="A15845" s="2">
        <v>16.111809999999998</v>
      </c>
      <c r="B15845" s="2">
        <v>31.663250000000001</v>
      </c>
      <c r="C15845" s="2">
        <v>16.282520000000002</v>
      </c>
      <c r="D15845" s="2">
        <v>26.48188</v>
      </c>
      <c r="F15845" s="2">
        <v>16.109000000000002</v>
      </c>
      <c r="G15845" s="2">
        <v>10.90691</v>
      </c>
      <c r="H15845" s="2">
        <v>10.74014</v>
      </c>
      <c r="J15845" s="2">
        <v>16.111809999999998</v>
      </c>
      <c r="K15845" s="2">
        <v>31.605370000000001</v>
      </c>
      <c r="L15845" s="2">
        <v>1.898352</v>
      </c>
    </row>
    <row r="15846" spans="1:12" x14ac:dyDescent="0.2">
      <c r="A15846" s="2">
        <v>16.11251</v>
      </c>
      <c r="B15846" s="2">
        <v>31.647120000000001</v>
      </c>
      <c r="C15846" s="2">
        <v>16.270800000000001</v>
      </c>
      <c r="D15846" s="2">
        <v>26.453790000000001</v>
      </c>
      <c r="F15846" s="2">
        <v>16.10971</v>
      </c>
      <c r="G15846" s="2">
        <v>10.891489999999999</v>
      </c>
      <c r="H15846" s="2">
        <v>10.72517</v>
      </c>
      <c r="J15846" s="2">
        <v>16.11251</v>
      </c>
      <c r="K15846" s="2">
        <v>31.74635</v>
      </c>
      <c r="L15846" s="2">
        <v>1.9020539999999999</v>
      </c>
    </row>
    <row r="15847" spans="1:12" x14ac:dyDescent="0.2">
      <c r="A15847" s="2">
        <v>16.113209999999999</v>
      </c>
      <c r="B15847" s="2">
        <v>31.631070000000001</v>
      </c>
      <c r="C15847" s="2">
        <v>16.259129999999999</v>
      </c>
      <c r="D15847" s="2">
        <v>26.425789999999999</v>
      </c>
      <c r="F15847" s="2">
        <v>16.110410000000002</v>
      </c>
      <c r="G15847" s="2">
        <v>10.87594</v>
      </c>
      <c r="H15847" s="2">
        <v>10.710140000000001</v>
      </c>
      <c r="J15847" s="2">
        <v>16.113209999999999</v>
      </c>
      <c r="K15847" s="2">
        <v>31.888020000000001</v>
      </c>
      <c r="L15847" s="2">
        <v>1.9055040000000001</v>
      </c>
    </row>
    <row r="15848" spans="1:12" x14ac:dyDescent="0.2">
      <c r="A15848" s="2">
        <v>16.113910000000001</v>
      </c>
      <c r="B15848" s="2">
        <v>31.615459999999999</v>
      </c>
      <c r="C15848" s="2">
        <v>16.24775</v>
      </c>
      <c r="D15848" s="2">
        <v>26.397570000000002</v>
      </c>
      <c r="F15848" s="2">
        <v>16.11111</v>
      </c>
      <c r="G15848" s="2">
        <v>10.8606</v>
      </c>
      <c r="H15848" s="2">
        <v>10.69528</v>
      </c>
      <c r="J15848" s="2">
        <v>16.113910000000001</v>
      </c>
      <c r="K15848" s="2">
        <v>32.030589999999997</v>
      </c>
      <c r="L15848" s="2">
        <v>1.9090389999999999</v>
      </c>
    </row>
    <row r="15849" spans="1:12" x14ac:dyDescent="0.2">
      <c r="A15849" s="2">
        <v>16.114609999999999</v>
      </c>
      <c r="B15849" s="2">
        <v>31.59947</v>
      </c>
      <c r="C15849" s="2">
        <v>16.2364</v>
      </c>
      <c r="D15849" s="2">
        <v>26.3691</v>
      </c>
      <c r="F15849" s="2">
        <v>16.111809999999998</v>
      </c>
      <c r="G15849" s="2">
        <v>10.845039999999999</v>
      </c>
      <c r="H15849" s="2">
        <v>10.67972</v>
      </c>
      <c r="J15849" s="2">
        <v>16.114609999999999</v>
      </c>
      <c r="K15849" s="2">
        <v>32.174109999999999</v>
      </c>
      <c r="L15849" s="2">
        <v>1.9125859999999999</v>
      </c>
    </row>
    <row r="15850" spans="1:12" x14ac:dyDescent="0.2">
      <c r="A15850" s="2">
        <v>16.115320000000001</v>
      </c>
      <c r="B15850" s="2">
        <v>31.58342</v>
      </c>
      <c r="C15850" s="2">
        <v>16.22542</v>
      </c>
      <c r="D15850" s="2">
        <v>26.340450000000001</v>
      </c>
      <c r="F15850" s="2">
        <v>16.11251</v>
      </c>
      <c r="G15850" s="2">
        <v>10.829639999999999</v>
      </c>
      <c r="H15850" s="2">
        <v>10.665039999999999</v>
      </c>
      <c r="J15850" s="2">
        <v>16.115320000000001</v>
      </c>
      <c r="K15850" s="2">
        <v>32.319890000000001</v>
      </c>
      <c r="L15850" s="2">
        <v>1.915918</v>
      </c>
    </row>
    <row r="15851" spans="1:12" x14ac:dyDescent="0.2">
      <c r="A15851" s="2">
        <v>16.116019999999999</v>
      </c>
      <c r="B15851" s="2">
        <v>31.567710000000002</v>
      </c>
      <c r="C15851" s="2">
        <v>16.21405</v>
      </c>
      <c r="D15851" s="2">
        <v>26.311679999999999</v>
      </c>
      <c r="F15851" s="2">
        <v>16.113209999999999</v>
      </c>
      <c r="G15851" s="2">
        <v>10.81489</v>
      </c>
      <c r="H15851" s="2">
        <v>10.64983</v>
      </c>
      <c r="J15851" s="2">
        <v>16.116019999999999</v>
      </c>
      <c r="K15851" s="2">
        <v>32.465510000000002</v>
      </c>
      <c r="L15851" s="2">
        <v>1.919443</v>
      </c>
    </row>
    <row r="15852" spans="1:12" x14ac:dyDescent="0.2">
      <c r="A15852" s="2">
        <v>16.116720000000001</v>
      </c>
      <c r="B15852" s="2">
        <v>31.552440000000001</v>
      </c>
      <c r="C15852" s="2">
        <v>16.202500000000001</v>
      </c>
      <c r="D15852" s="2">
        <v>26.282540000000001</v>
      </c>
      <c r="F15852" s="2">
        <v>16.113910000000001</v>
      </c>
      <c r="G15852" s="2">
        <v>10.8004</v>
      </c>
      <c r="H15852" s="2">
        <v>10.63528</v>
      </c>
      <c r="J15852" s="2">
        <v>16.116720000000001</v>
      </c>
      <c r="K15852" s="2">
        <v>32.609050000000003</v>
      </c>
      <c r="L15852" s="2">
        <v>1.9232640000000001</v>
      </c>
    </row>
    <row r="15853" spans="1:12" x14ac:dyDescent="0.2">
      <c r="A15853" s="2">
        <v>16.117419999999999</v>
      </c>
      <c r="B15853" s="2">
        <v>31.537669999999999</v>
      </c>
      <c r="C15853" s="2">
        <v>16.190660000000001</v>
      </c>
      <c r="D15853" s="2">
        <v>26.25394</v>
      </c>
      <c r="F15853" s="2">
        <v>16.114609999999999</v>
      </c>
      <c r="G15853" s="2">
        <v>10.785299999999999</v>
      </c>
      <c r="H15853" s="2">
        <v>10.62039</v>
      </c>
      <c r="J15853" s="2">
        <v>16.117419999999999</v>
      </c>
      <c r="K15853" s="2">
        <v>32.749740000000003</v>
      </c>
      <c r="L15853" s="2">
        <v>1.927082</v>
      </c>
    </row>
    <row r="15854" spans="1:12" x14ac:dyDescent="0.2">
      <c r="A15854" s="2">
        <v>16.118120000000001</v>
      </c>
      <c r="B15854" s="2">
        <v>31.523019999999999</v>
      </c>
      <c r="C15854" s="2">
        <v>16.178599999999999</v>
      </c>
      <c r="D15854" s="2">
        <v>26.225269999999998</v>
      </c>
      <c r="F15854" s="2">
        <v>16.115320000000001</v>
      </c>
      <c r="G15854" s="2">
        <v>10.770339999999999</v>
      </c>
      <c r="H15854" s="2">
        <v>10.60563</v>
      </c>
      <c r="J15854" s="2">
        <v>16.118120000000001</v>
      </c>
      <c r="K15854" s="2">
        <v>32.896830000000001</v>
      </c>
      <c r="L15854" s="2">
        <v>1.93062</v>
      </c>
    </row>
    <row r="15855" spans="1:12" x14ac:dyDescent="0.2">
      <c r="A15855" s="2">
        <v>16.118819999999999</v>
      </c>
      <c r="B15855" s="2">
        <v>31.508520000000001</v>
      </c>
      <c r="C15855" s="2">
        <v>16.16675</v>
      </c>
      <c r="D15855" s="2">
        <v>26.196770000000001</v>
      </c>
      <c r="F15855" s="2">
        <v>16.116019999999999</v>
      </c>
      <c r="G15855" s="2">
        <v>10.75517</v>
      </c>
      <c r="H15855" s="2">
        <v>10.590579999999999</v>
      </c>
      <c r="J15855" s="2">
        <v>16.118819999999999</v>
      </c>
      <c r="K15855" s="2">
        <v>33.046979999999998</v>
      </c>
      <c r="L15855" s="2">
        <v>1.9340649999999999</v>
      </c>
    </row>
    <row r="15856" spans="1:12" x14ac:dyDescent="0.2">
      <c r="A15856" s="2">
        <v>16.119520000000001</v>
      </c>
      <c r="B15856" s="2">
        <v>31.49363</v>
      </c>
      <c r="C15856" s="2">
        <v>16.15512</v>
      </c>
      <c r="D15856" s="2">
        <v>26.168579999999999</v>
      </c>
      <c r="F15856" s="2">
        <v>16.116720000000001</v>
      </c>
      <c r="G15856" s="2">
        <v>10.74014</v>
      </c>
      <c r="H15856" s="2">
        <v>10.576969999999999</v>
      </c>
      <c r="J15856" s="2">
        <v>16.119520000000001</v>
      </c>
      <c r="K15856" s="2">
        <v>33.198729999999998</v>
      </c>
      <c r="L15856" s="2">
        <v>1.9378200000000001</v>
      </c>
    </row>
    <row r="15857" spans="1:12" x14ac:dyDescent="0.2">
      <c r="A15857" s="2">
        <v>16.120229999999999</v>
      </c>
      <c r="B15857" s="2">
        <v>31.479240000000001</v>
      </c>
      <c r="C15857" s="2">
        <v>16.14348</v>
      </c>
      <c r="D15857" s="2">
        <v>26.139769999999999</v>
      </c>
      <c r="F15857" s="2">
        <v>16.117419999999999</v>
      </c>
      <c r="G15857" s="2">
        <v>10.72517</v>
      </c>
      <c r="H15857" s="2">
        <v>10.56418</v>
      </c>
      <c r="J15857" s="2">
        <v>16.120229999999999</v>
      </c>
      <c r="K15857" s="2">
        <v>33.350149999999999</v>
      </c>
      <c r="L15857" s="2">
        <v>1.941322</v>
      </c>
    </row>
    <row r="15858" spans="1:12" x14ac:dyDescent="0.2">
      <c r="A15858" s="2">
        <v>16.120930000000001</v>
      </c>
      <c r="B15858" s="2">
        <v>31.465420000000002</v>
      </c>
      <c r="C15858" s="2">
        <v>16.131620000000002</v>
      </c>
      <c r="D15858" s="2">
        <v>26.110769999999999</v>
      </c>
      <c r="F15858" s="2">
        <v>16.118120000000001</v>
      </c>
      <c r="G15858" s="2">
        <v>10.710140000000001</v>
      </c>
      <c r="H15858" s="2">
        <v>10.55058</v>
      </c>
      <c r="J15858" s="2">
        <v>16.120930000000001</v>
      </c>
      <c r="K15858" s="2">
        <v>33.503349999999998</v>
      </c>
      <c r="L15858" s="2">
        <v>1.944761</v>
      </c>
    </row>
    <row r="15859" spans="1:12" x14ac:dyDescent="0.2">
      <c r="A15859" s="2">
        <v>16.12163</v>
      </c>
      <c r="B15859" s="2">
        <v>31.451519999999999</v>
      </c>
      <c r="C15859" s="2">
        <v>16.119710000000001</v>
      </c>
      <c r="D15859" s="2">
        <v>26.081720000000001</v>
      </c>
      <c r="F15859" s="2">
        <v>16.118819999999999</v>
      </c>
      <c r="G15859" s="2">
        <v>10.69528</v>
      </c>
      <c r="H15859" s="2">
        <v>10.5359</v>
      </c>
      <c r="J15859" s="2">
        <v>16.12163</v>
      </c>
      <c r="K15859" s="2">
        <v>33.657359999999997</v>
      </c>
      <c r="L15859" s="2">
        <v>1.948456</v>
      </c>
    </row>
    <row r="15860" spans="1:12" x14ac:dyDescent="0.2">
      <c r="A15860" s="2">
        <v>16.122330000000002</v>
      </c>
      <c r="B15860" s="2">
        <v>31.43768</v>
      </c>
      <c r="C15860" s="2">
        <v>16.10811</v>
      </c>
      <c r="D15860" s="2">
        <v>26.052800000000001</v>
      </c>
      <c r="F15860" s="2">
        <v>16.119520000000001</v>
      </c>
      <c r="G15860" s="2">
        <v>10.67972</v>
      </c>
      <c r="H15860" s="2">
        <v>10.521509999999999</v>
      </c>
      <c r="J15860" s="2">
        <v>16.122330000000002</v>
      </c>
      <c r="K15860" s="2">
        <v>33.81317</v>
      </c>
      <c r="L15860" s="2">
        <v>1.9520839999999999</v>
      </c>
    </row>
    <row r="15861" spans="1:12" x14ac:dyDescent="0.2">
      <c r="A15861" s="2">
        <v>16.12303</v>
      </c>
      <c r="B15861" s="2">
        <v>31.42342</v>
      </c>
      <c r="C15861" s="2">
        <v>16.096419999999998</v>
      </c>
      <c r="D15861" s="2">
        <v>26.024460000000001</v>
      </c>
      <c r="F15861" s="2">
        <v>16.120229999999999</v>
      </c>
      <c r="G15861" s="2">
        <v>10.665039999999999</v>
      </c>
      <c r="H15861" s="2">
        <v>10.50661</v>
      </c>
      <c r="J15861" s="2">
        <v>16.12303</v>
      </c>
      <c r="K15861" s="2">
        <v>33.968859999999999</v>
      </c>
      <c r="L15861" s="2">
        <v>1.956097</v>
      </c>
    </row>
    <row r="15862" spans="1:12" x14ac:dyDescent="0.2">
      <c r="A15862" s="2">
        <v>16.123729999999998</v>
      </c>
      <c r="B15862" s="2">
        <v>31.409500000000001</v>
      </c>
      <c r="C15862" s="2">
        <v>16.085039999999999</v>
      </c>
      <c r="D15862" s="2">
        <v>25.995950000000001</v>
      </c>
      <c r="F15862" s="2">
        <v>16.120930000000001</v>
      </c>
      <c r="G15862" s="2">
        <v>10.64983</v>
      </c>
      <c r="H15862" s="2">
        <v>10.49178</v>
      </c>
      <c r="J15862" s="2">
        <v>16.123729999999998</v>
      </c>
      <c r="K15862" s="2">
        <v>34.125909999999998</v>
      </c>
      <c r="L15862" s="2">
        <v>1.9607540000000001</v>
      </c>
    </row>
    <row r="15863" spans="1:12" x14ac:dyDescent="0.2">
      <c r="A15863" s="2">
        <v>16.12443</v>
      </c>
      <c r="B15863" s="2">
        <v>31.395630000000001</v>
      </c>
      <c r="C15863" s="2">
        <v>16.073589999999999</v>
      </c>
      <c r="D15863" s="2">
        <v>25.967220000000001</v>
      </c>
      <c r="F15863" s="2">
        <v>16.12163</v>
      </c>
      <c r="G15863" s="2">
        <v>10.63528</v>
      </c>
      <c r="H15863" s="2">
        <v>10.47725</v>
      </c>
      <c r="J15863" s="2">
        <v>16.12443</v>
      </c>
      <c r="K15863" s="2">
        <v>34.284579999999998</v>
      </c>
      <c r="L15863" s="2">
        <v>1.9653929999999999</v>
      </c>
    </row>
    <row r="15864" spans="1:12" x14ac:dyDescent="0.2">
      <c r="A15864" s="2">
        <v>16.125139999999998</v>
      </c>
      <c r="B15864" s="2">
        <v>31.38166</v>
      </c>
      <c r="C15864" s="2">
        <v>16.06185</v>
      </c>
      <c r="D15864" s="2">
        <v>25.9391</v>
      </c>
      <c r="F15864" s="2">
        <v>16.122330000000002</v>
      </c>
      <c r="G15864" s="2">
        <v>10.62039</v>
      </c>
      <c r="H15864" s="2">
        <v>10.462960000000001</v>
      </c>
      <c r="J15864" s="2">
        <v>16.125139999999998</v>
      </c>
      <c r="K15864" s="2">
        <v>34.443669999999997</v>
      </c>
      <c r="L15864" s="2">
        <v>1.969778</v>
      </c>
    </row>
    <row r="15865" spans="1:12" x14ac:dyDescent="0.2">
      <c r="A15865" s="2">
        <v>16.12584</v>
      </c>
      <c r="B15865" s="2">
        <v>31.368110000000001</v>
      </c>
      <c r="C15865" s="2">
        <v>16.050190000000001</v>
      </c>
      <c r="D15865" s="2">
        <v>25.91047</v>
      </c>
      <c r="F15865" s="2">
        <v>16.12303</v>
      </c>
      <c r="G15865" s="2">
        <v>10.60563</v>
      </c>
      <c r="H15865" s="2">
        <v>10.448549999999999</v>
      </c>
      <c r="J15865" s="2">
        <v>16.12584</v>
      </c>
      <c r="K15865" s="2">
        <v>34.604970000000002</v>
      </c>
      <c r="L15865" s="2">
        <v>1.9738370000000001</v>
      </c>
    </row>
    <row r="15866" spans="1:12" x14ac:dyDescent="0.2">
      <c r="A15866" s="2">
        <v>16.126539999999999</v>
      </c>
      <c r="B15866" s="2">
        <v>31.354040000000001</v>
      </c>
      <c r="C15866" s="2">
        <v>16.038399999999999</v>
      </c>
      <c r="D15866" s="2">
        <v>25.882059999999999</v>
      </c>
      <c r="F15866" s="2">
        <v>16.123729999999998</v>
      </c>
      <c r="G15866" s="2">
        <v>10.590579999999999</v>
      </c>
      <c r="H15866" s="2">
        <v>10.43402</v>
      </c>
      <c r="J15866" s="2">
        <v>16.126539999999999</v>
      </c>
      <c r="K15866" s="2">
        <v>34.767769999999999</v>
      </c>
      <c r="L15866" s="2">
        <v>1.977722</v>
      </c>
    </row>
    <row r="15867" spans="1:12" x14ac:dyDescent="0.2">
      <c r="A15867" s="2">
        <v>16.12724</v>
      </c>
      <c r="B15867" s="2">
        <v>31.340630000000001</v>
      </c>
      <c r="C15867" s="2">
        <v>16.02683</v>
      </c>
      <c r="D15867" s="2">
        <v>25.853539999999999</v>
      </c>
      <c r="F15867" s="2">
        <v>16.12443</v>
      </c>
      <c r="G15867" s="2">
        <v>10.576969999999999</v>
      </c>
      <c r="H15867" s="2">
        <v>10.41944</v>
      </c>
      <c r="J15867" s="2">
        <v>16.12724</v>
      </c>
      <c r="K15867" s="2">
        <v>34.930889999999998</v>
      </c>
      <c r="L15867" s="2">
        <v>1.981689</v>
      </c>
    </row>
    <row r="15868" spans="1:12" x14ac:dyDescent="0.2">
      <c r="A15868" s="2">
        <v>16.127939999999999</v>
      </c>
      <c r="B15868" s="2">
        <v>31.327390000000001</v>
      </c>
      <c r="C15868" s="2">
        <v>16.01529</v>
      </c>
      <c r="D15868" s="2">
        <v>25.824619999999999</v>
      </c>
      <c r="F15868" s="2">
        <v>16.125139999999998</v>
      </c>
      <c r="G15868" s="2">
        <v>10.56418</v>
      </c>
      <c r="H15868" s="2">
        <v>10.404450000000001</v>
      </c>
      <c r="J15868" s="2">
        <v>16.127939999999999</v>
      </c>
      <c r="K15868" s="2">
        <v>35.093989999999998</v>
      </c>
      <c r="L15868" s="2">
        <v>1.985743</v>
      </c>
    </row>
    <row r="15869" spans="1:12" x14ac:dyDescent="0.2">
      <c r="A15869" s="2">
        <v>16.128640000000001</v>
      </c>
      <c r="B15869" s="2">
        <v>31.31381</v>
      </c>
      <c r="C15869" s="2">
        <v>16.00339</v>
      </c>
      <c r="D15869" s="2">
        <v>25.797160000000002</v>
      </c>
      <c r="F15869" s="2">
        <v>16.12584</v>
      </c>
      <c r="G15869" s="2">
        <v>10.55058</v>
      </c>
      <c r="H15869" s="2">
        <v>10.389989999999999</v>
      </c>
      <c r="J15869" s="2">
        <v>16.128640000000001</v>
      </c>
      <c r="K15869" s="2">
        <v>35.25853</v>
      </c>
      <c r="L15869" s="2">
        <v>1.990021</v>
      </c>
    </row>
    <row r="15870" spans="1:12" x14ac:dyDescent="0.2">
      <c r="A15870" s="2">
        <v>16.129339999999999</v>
      </c>
      <c r="B15870" s="2">
        <v>31.300160000000002</v>
      </c>
      <c r="C15870" s="2">
        <v>15.991820000000001</v>
      </c>
      <c r="D15870" s="2">
        <v>25.768640000000001</v>
      </c>
      <c r="F15870" s="2">
        <v>16.126539999999999</v>
      </c>
      <c r="G15870" s="2">
        <v>10.5359</v>
      </c>
      <c r="H15870" s="2">
        <v>10.37593</v>
      </c>
      <c r="J15870" s="2">
        <v>16.129339999999999</v>
      </c>
      <c r="K15870" s="2">
        <v>35.425319999999999</v>
      </c>
      <c r="L15870" s="2">
        <v>1.994413</v>
      </c>
    </row>
    <row r="15871" spans="1:12" x14ac:dyDescent="0.2">
      <c r="A15871" s="2">
        <v>16.130050000000001</v>
      </c>
      <c r="B15871" s="2">
        <v>31.28716</v>
      </c>
      <c r="C15871" s="2">
        <v>15.980420000000001</v>
      </c>
      <c r="D15871" s="2">
        <v>25.740379999999998</v>
      </c>
      <c r="F15871" s="2">
        <v>16.12724</v>
      </c>
      <c r="G15871" s="2">
        <v>10.521509999999999</v>
      </c>
      <c r="H15871" s="2">
        <v>10.36219</v>
      </c>
      <c r="J15871" s="2">
        <v>16.130050000000001</v>
      </c>
      <c r="K15871" s="2">
        <v>35.591720000000002</v>
      </c>
      <c r="L15871" s="2">
        <v>1.9983770000000001</v>
      </c>
    </row>
    <row r="15872" spans="1:12" x14ac:dyDescent="0.2">
      <c r="A15872" s="2">
        <v>16.130749999999999</v>
      </c>
      <c r="B15872" s="2">
        <v>31.274139999999999</v>
      </c>
      <c r="C15872" s="2">
        <v>15.969200000000001</v>
      </c>
      <c r="D15872" s="2">
        <v>25.712340000000001</v>
      </c>
      <c r="F15872" s="2">
        <v>16.127939999999999</v>
      </c>
      <c r="G15872" s="2">
        <v>10.50661</v>
      </c>
      <c r="H15872" s="2">
        <v>10.347720000000001</v>
      </c>
      <c r="J15872" s="2">
        <v>16.130749999999999</v>
      </c>
      <c r="K15872" s="2">
        <v>35.760509999999996</v>
      </c>
      <c r="L15872" s="2">
        <v>2.0020519999999999</v>
      </c>
    </row>
    <row r="15873" spans="1:12" x14ac:dyDescent="0.2">
      <c r="A15873" s="2">
        <v>16.131450000000001</v>
      </c>
      <c r="B15873" s="2">
        <v>31.26088</v>
      </c>
      <c r="C15873" s="2">
        <v>15.9581</v>
      </c>
      <c r="D15873" s="2">
        <v>25.684480000000001</v>
      </c>
      <c r="F15873" s="2">
        <v>16.128640000000001</v>
      </c>
      <c r="G15873" s="2">
        <v>10.49178</v>
      </c>
      <c r="H15873" s="2">
        <v>10.33304</v>
      </c>
      <c r="J15873" s="2">
        <v>16.131450000000001</v>
      </c>
      <c r="K15873" s="2">
        <v>35.929519999999997</v>
      </c>
      <c r="L15873" s="2">
        <v>2.0061990000000001</v>
      </c>
    </row>
    <row r="15874" spans="1:12" x14ac:dyDescent="0.2">
      <c r="A15874" s="2">
        <v>16.132149999999999</v>
      </c>
      <c r="B15874" s="2">
        <v>31.248059999999999</v>
      </c>
      <c r="C15874" s="2">
        <v>15.9468</v>
      </c>
      <c r="D15874" s="2">
        <v>25.656420000000001</v>
      </c>
      <c r="F15874" s="2">
        <v>16.129339999999999</v>
      </c>
      <c r="G15874" s="2">
        <v>10.47725</v>
      </c>
      <c r="H15874" s="2">
        <v>10.319000000000001</v>
      </c>
      <c r="J15874" s="2">
        <v>16.132149999999999</v>
      </c>
      <c r="K15874" s="2">
        <v>36.099640000000001</v>
      </c>
      <c r="L15874" s="2">
        <v>2.010262</v>
      </c>
    </row>
    <row r="15875" spans="1:12" x14ac:dyDescent="0.2">
      <c r="A15875" s="2">
        <v>16.132850000000001</v>
      </c>
      <c r="B15875" s="2">
        <v>31.23518</v>
      </c>
      <c r="C15875" s="2">
        <v>15.935700000000001</v>
      </c>
      <c r="D15875" s="2">
        <v>25.62829</v>
      </c>
      <c r="F15875" s="2">
        <v>16.130050000000001</v>
      </c>
      <c r="G15875" s="2">
        <v>10.462960000000001</v>
      </c>
      <c r="H15875" s="2">
        <v>10.305350000000001</v>
      </c>
      <c r="J15875" s="2">
        <v>16.132850000000001</v>
      </c>
      <c r="K15875" s="2">
        <v>36.271340000000002</v>
      </c>
      <c r="L15875" s="2">
        <v>2.0143490000000002</v>
      </c>
    </row>
    <row r="15876" spans="1:12" x14ac:dyDescent="0.2">
      <c r="A15876" s="2">
        <v>16.13355</v>
      </c>
      <c r="B15876" s="2">
        <v>31.222439999999999</v>
      </c>
      <c r="C15876" s="2">
        <v>15.92445</v>
      </c>
      <c r="D15876" s="2">
        <v>25.599989999999998</v>
      </c>
      <c r="F15876" s="2">
        <v>16.130749999999999</v>
      </c>
      <c r="G15876" s="2">
        <v>10.448549999999999</v>
      </c>
      <c r="H15876" s="2">
        <v>10.291790000000001</v>
      </c>
      <c r="J15876" s="2">
        <v>16.13355</v>
      </c>
      <c r="K15876" s="2">
        <v>36.444159999999997</v>
      </c>
      <c r="L15876" s="2">
        <v>2.0186199999999999</v>
      </c>
    </row>
    <row r="15877" spans="1:12" x14ac:dyDescent="0.2">
      <c r="A15877" s="2">
        <v>16.134250000000002</v>
      </c>
      <c r="B15877" s="2">
        <v>31.210889999999999</v>
      </c>
      <c r="C15877" s="2">
        <v>15.9133</v>
      </c>
      <c r="D15877" s="2">
        <v>25.57133</v>
      </c>
      <c r="F15877" s="2">
        <v>16.131450000000001</v>
      </c>
      <c r="G15877" s="2">
        <v>10.43402</v>
      </c>
      <c r="H15877" s="2">
        <v>10.27793</v>
      </c>
      <c r="J15877" s="2">
        <v>16.134250000000002</v>
      </c>
      <c r="K15877" s="2">
        <v>36.617220000000003</v>
      </c>
      <c r="L15877" s="2">
        <v>2.0231479999999999</v>
      </c>
    </row>
    <row r="15878" spans="1:12" x14ac:dyDescent="0.2">
      <c r="A15878" s="2">
        <v>16.13495</v>
      </c>
      <c r="B15878" s="2">
        <v>31.200320000000001</v>
      </c>
      <c r="C15878" s="2">
        <v>15.901809999999999</v>
      </c>
      <c r="D15878" s="2">
        <v>25.543060000000001</v>
      </c>
      <c r="F15878" s="2">
        <v>16.132149999999999</v>
      </c>
      <c r="G15878" s="2">
        <v>10.41944</v>
      </c>
      <c r="H15878" s="2">
        <v>10.26431</v>
      </c>
      <c r="J15878" s="2">
        <v>16.13495</v>
      </c>
      <c r="K15878" s="2">
        <v>36.792459999999998</v>
      </c>
      <c r="L15878" s="2">
        <v>2.0279240000000001</v>
      </c>
    </row>
    <row r="15879" spans="1:12" x14ac:dyDescent="0.2">
      <c r="A15879" s="2">
        <v>16.135660000000001</v>
      </c>
      <c r="B15879" s="2">
        <v>31.189579999999999</v>
      </c>
      <c r="C15879" s="2">
        <v>15.88996</v>
      </c>
      <c r="D15879" s="2">
        <v>25.515239999999999</v>
      </c>
      <c r="F15879" s="2">
        <v>16.132850000000001</v>
      </c>
      <c r="G15879" s="2">
        <v>10.404450000000001</v>
      </c>
      <c r="H15879" s="2">
        <v>10.25033</v>
      </c>
      <c r="J15879" s="2">
        <v>16.135660000000001</v>
      </c>
      <c r="K15879" s="2">
        <v>36.968299999999999</v>
      </c>
      <c r="L15879" s="2">
        <v>2.0327069999999998</v>
      </c>
    </row>
    <row r="15880" spans="1:12" x14ac:dyDescent="0.2">
      <c r="A15880" s="2">
        <v>16.13636</v>
      </c>
      <c r="B15880" s="2">
        <v>31.177900000000001</v>
      </c>
      <c r="C15880" s="2">
        <v>15.87842</v>
      </c>
      <c r="D15880" s="2">
        <v>25.487649999999999</v>
      </c>
      <c r="F15880" s="2">
        <v>16.13355</v>
      </c>
      <c r="G15880" s="2">
        <v>10.389989999999999</v>
      </c>
      <c r="H15880" s="2">
        <v>10.23682</v>
      </c>
      <c r="J15880" s="2">
        <v>16.13636</v>
      </c>
      <c r="K15880" s="2">
        <v>37.146479999999997</v>
      </c>
      <c r="L15880" s="2">
        <v>2.0373939999999999</v>
      </c>
    </row>
    <row r="15881" spans="1:12" x14ac:dyDescent="0.2">
      <c r="A15881" s="2">
        <v>16.137060000000002</v>
      </c>
      <c r="B15881" s="2">
        <v>31.166049999999998</v>
      </c>
      <c r="C15881" s="2">
        <v>15.867050000000001</v>
      </c>
      <c r="D15881" s="2">
        <v>25.46002</v>
      </c>
      <c r="F15881" s="2">
        <v>16.134250000000002</v>
      </c>
      <c r="G15881" s="2">
        <v>10.37593</v>
      </c>
      <c r="H15881" s="2">
        <v>10.223850000000001</v>
      </c>
      <c r="J15881" s="2">
        <v>16.137060000000002</v>
      </c>
      <c r="K15881" s="2">
        <v>37.324199999999998</v>
      </c>
      <c r="L15881" s="2">
        <v>2.0417190000000001</v>
      </c>
    </row>
    <row r="15882" spans="1:12" x14ac:dyDescent="0.2">
      <c r="A15882" s="2">
        <v>16.13776</v>
      </c>
      <c r="B15882" s="2">
        <v>31.153870000000001</v>
      </c>
      <c r="C15882" s="2">
        <v>15.855639999999999</v>
      </c>
      <c r="D15882" s="2">
        <v>25.432120000000001</v>
      </c>
      <c r="F15882" s="2">
        <v>16.13495</v>
      </c>
      <c r="G15882" s="2">
        <v>10.36219</v>
      </c>
      <c r="H15882" s="2">
        <v>10.210559999999999</v>
      </c>
      <c r="J15882" s="2">
        <v>16.13776</v>
      </c>
      <c r="K15882" s="2">
        <v>37.503920000000001</v>
      </c>
      <c r="L15882" s="2">
        <v>2.0462799999999999</v>
      </c>
    </row>
    <row r="15883" spans="1:12" x14ac:dyDescent="0.2">
      <c r="A15883" s="2">
        <v>16.138459999999998</v>
      </c>
      <c r="B15883" s="2">
        <v>31.141749999999998</v>
      </c>
      <c r="C15883" s="2">
        <v>15.844150000000001</v>
      </c>
      <c r="D15883" s="2">
        <v>25.404489999999999</v>
      </c>
      <c r="F15883" s="2">
        <v>16.135660000000001</v>
      </c>
      <c r="G15883" s="2">
        <v>10.347720000000001</v>
      </c>
      <c r="H15883" s="2">
        <v>10.19678</v>
      </c>
      <c r="J15883" s="2">
        <v>16.138459999999998</v>
      </c>
      <c r="K15883" s="2">
        <v>37.685650000000003</v>
      </c>
      <c r="L15883" s="2">
        <v>2.050961</v>
      </c>
    </row>
    <row r="15884" spans="1:12" x14ac:dyDescent="0.2">
      <c r="A15884" s="2">
        <v>16.13916</v>
      </c>
      <c r="B15884" s="2">
        <v>31.130099999999999</v>
      </c>
      <c r="C15884" s="2">
        <v>15.833130000000001</v>
      </c>
      <c r="D15884" s="2">
        <v>25.37677</v>
      </c>
      <c r="F15884" s="2">
        <v>16.13636</v>
      </c>
      <c r="G15884" s="2">
        <v>10.33304</v>
      </c>
      <c r="H15884" s="2">
        <v>10.182919999999999</v>
      </c>
      <c r="J15884" s="2">
        <v>16.13916</v>
      </c>
      <c r="K15884" s="2">
        <v>37.868229999999997</v>
      </c>
      <c r="L15884" s="2">
        <v>2.0554579999999998</v>
      </c>
    </row>
    <row r="15885" spans="1:12" x14ac:dyDescent="0.2">
      <c r="A15885" s="2">
        <v>16.139859999999999</v>
      </c>
      <c r="B15885" s="2">
        <v>31.118690000000001</v>
      </c>
      <c r="C15885" s="2">
        <v>15.82203</v>
      </c>
      <c r="D15885" s="2">
        <v>25.34911</v>
      </c>
      <c r="F15885" s="2">
        <v>16.137060000000002</v>
      </c>
      <c r="G15885" s="2">
        <v>10.319000000000001</v>
      </c>
      <c r="H15885" s="2">
        <v>10.168659999999999</v>
      </c>
      <c r="J15885" s="2">
        <v>16.139859999999999</v>
      </c>
      <c r="K15885" s="2">
        <v>38.051659999999998</v>
      </c>
      <c r="L15885" s="2">
        <v>2.0601729999999998</v>
      </c>
    </row>
    <row r="15886" spans="1:12" x14ac:dyDescent="0.2">
      <c r="A15886" s="2">
        <v>16.14057</v>
      </c>
      <c r="B15886" s="2">
        <v>31.107690000000002</v>
      </c>
      <c r="C15886" s="2">
        <v>15.810980000000001</v>
      </c>
      <c r="D15886" s="2">
        <v>25.321709999999999</v>
      </c>
      <c r="F15886" s="2">
        <v>16.13776</v>
      </c>
      <c r="G15886" s="2">
        <v>10.305350000000001</v>
      </c>
      <c r="H15886" s="2">
        <v>10.15517</v>
      </c>
      <c r="J15886" s="2">
        <v>16.14057</v>
      </c>
      <c r="K15886" s="2">
        <v>38.235669999999999</v>
      </c>
      <c r="L15886" s="2">
        <v>2.0649700000000002</v>
      </c>
    </row>
    <row r="15887" spans="1:12" x14ac:dyDescent="0.2">
      <c r="A15887" s="2">
        <v>16.141269999999999</v>
      </c>
      <c r="B15887" s="2">
        <v>31.096309999999999</v>
      </c>
      <c r="C15887" s="2">
        <v>15.79988</v>
      </c>
      <c r="D15887" s="2">
        <v>25.29448</v>
      </c>
      <c r="F15887" s="2">
        <v>16.138459999999998</v>
      </c>
      <c r="G15887" s="2">
        <v>10.291790000000001</v>
      </c>
      <c r="H15887" s="2">
        <v>10.140879999999999</v>
      </c>
      <c r="J15887" s="2">
        <v>16.141269999999999</v>
      </c>
      <c r="K15887" s="2">
        <v>38.421219999999998</v>
      </c>
      <c r="L15887" s="2">
        <v>2.0699879999999999</v>
      </c>
    </row>
    <row r="15888" spans="1:12" x14ac:dyDescent="0.2">
      <c r="A15888" s="2">
        <v>16.141970000000001</v>
      </c>
      <c r="B15888" s="2">
        <v>31.08492</v>
      </c>
      <c r="C15888" s="2">
        <v>15.78912</v>
      </c>
      <c r="D15888" s="2">
        <v>25.26735</v>
      </c>
      <c r="F15888" s="2">
        <v>16.13916</v>
      </c>
      <c r="G15888" s="2">
        <v>10.27793</v>
      </c>
      <c r="H15888" s="2">
        <v>10.127190000000001</v>
      </c>
      <c r="J15888" s="2">
        <v>16.141970000000001</v>
      </c>
      <c r="K15888" s="2">
        <v>38.607849999999999</v>
      </c>
      <c r="L15888" s="2">
        <v>2.0744549999999999</v>
      </c>
    </row>
    <row r="15889" spans="1:12" x14ac:dyDescent="0.2">
      <c r="A15889" s="2">
        <v>16.142669999999999</v>
      </c>
      <c r="B15889" s="2">
        <v>31.074310000000001</v>
      </c>
      <c r="C15889" s="2">
        <v>15.77736</v>
      </c>
      <c r="D15889" s="2">
        <v>25.239850000000001</v>
      </c>
      <c r="F15889" s="2">
        <v>16.139859999999999</v>
      </c>
      <c r="G15889" s="2">
        <v>10.26431</v>
      </c>
      <c r="H15889" s="2">
        <v>10.113490000000001</v>
      </c>
      <c r="J15889" s="2">
        <v>16.142669999999999</v>
      </c>
      <c r="K15889" s="2">
        <v>38.799689999999998</v>
      </c>
      <c r="L15889" s="2">
        <v>2.0783420000000001</v>
      </c>
    </row>
    <row r="15890" spans="1:12" x14ac:dyDescent="0.2">
      <c r="A15890" s="2">
        <v>16.143370000000001</v>
      </c>
      <c r="B15890" s="2">
        <v>31.06317</v>
      </c>
      <c r="C15890" s="2">
        <v>15.765879999999999</v>
      </c>
      <c r="D15890" s="2">
        <v>25.2118</v>
      </c>
      <c r="F15890" s="2">
        <v>16.14057</v>
      </c>
      <c r="G15890" s="2">
        <v>10.25033</v>
      </c>
      <c r="H15890" s="2">
        <v>10.10022</v>
      </c>
      <c r="J15890" s="2">
        <v>16.143370000000001</v>
      </c>
      <c r="K15890" s="2">
        <v>38.988860000000003</v>
      </c>
      <c r="L15890" s="2">
        <v>2.082449</v>
      </c>
    </row>
    <row r="15891" spans="1:12" x14ac:dyDescent="0.2">
      <c r="A15891" s="2">
        <v>16.144069999999999</v>
      </c>
      <c r="B15891" s="2">
        <v>31.052669999999999</v>
      </c>
      <c r="C15891" s="2">
        <v>15.7544</v>
      </c>
      <c r="D15891" s="2">
        <v>25.184439999999999</v>
      </c>
      <c r="F15891" s="2">
        <v>16.141269999999999</v>
      </c>
      <c r="G15891" s="2">
        <v>10.23682</v>
      </c>
      <c r="H15891" s="2">
        <v>10.08625</v>
      </c>
      <c r="J15891" s="2">
        <v>16.144069999999999</v>
      </c>
      <c r="K15891" s="2">
        <v>39.178959999999996</v>
      </c>
      <c r="L15891" s="2">
        <v>2.0866600000000002</v>
      </c>
    </row>
    <row r="15892" spans="1:12" x14ac:dyDescent="0.2">
      <c r="A15892" s="2">
        <v>16.144770000000001</v>
      </c>
      <c r="B15892" s="2">
        <v>31.04232</v>
      </c>
      <c r="C15892" s="2">
        <v>15.743510000000001</v>
      </c>
      <c r="D15892" s="2">
        <v>25.157080000000001</v>
      </c>
      <c r="F15892" s="2">
        <v>16.141970000000001</v>
      </c>
      <c r="G15892" s="2">
        <v>10.223850000000001</v>
      </c>
      <c r="H15892" s="2">
        <v>10.07286</v>
      </c>
      <c r="J15892" s="2">
        <v>16.144770000000001</v>
      </c>
      <c r="K15892" s="2">
        <v>39.370649999999998</v>
      </c>
      <c r="L15892" s="2">
        <v>2.0910299999999999</v>
      </c>
    </row>
    <row r="15893" spans="1:12" x14ac:dyDescent="0.2">
      <c r="A15893" s="2">
        <v>16.145479999999999</v>
      </c>
      <c r="B15893" s="2">
        <v>31.031690000000001</v>
      </c>
      <c r="C15893" s="2">
        <v>15.732430000000001</v>
      </c>
      <c r="D15893" s="2">
        <v>25.129930000000002</v>
      </c>
      <c r="F15893" s="2">
        <v>16.142669999999999</v>
      </c>
      <c r="G15893" s="2">
        <v>10.210559999999999</v>
      </c>
      <c r="H15893" s="2">
        <v>10.05954</v>
      </c>
      <c r="J15893" s="2">
        <v>16.145479999999999</v>
      </c>
      <c r="K15893" s="2">
        <v>39.562950000000001</v>
      </c>
      <c r="L15893" s="2">
        <v>2.0959509999999999</v>
      </c>
    </row>
    <row r="15894" spans="1:12" x14ac:dyDescent="0.2">
      <c r="A15894" s="2">
        <v>16.146180000000001</v>
      </c>
      <c r="B15894" s="2">
        <v>31.021450000000002</v>
      </c>
      <c r="C15894" s="2">
        <v>15.72099</v>
      </c>
      <c r="D15894" s="2">
        <v>25.102409999999999</v>
      </c>
      <c r="F15894" s="2">
        <v>16.143370000000001</v>
      </c>
      <c r="G15894" s="2">
        <v>10.19678</v>
      </c>
      <c r="H15894" s="2">
        <v>10.0464</v>
      </c>
      <c r="J15894" s="2">
        <v>16.146180000000001</v>
      </c>
      <c r="K15894" s="2">
        <v>39.757399999999997</v>
      </c>
      <c r="L15894" s="2">
        <v>2.1010650000000002</v>
      </c>
    </row>
    <row r="15895" spans="1:12" x14ac:dyDescent="0.2">
      <c r="A15895" s="2">
        <v>16.146879999999999</v>
      </c>
      <c r="B15895" s="2">
        <v>31.01144</v>
      </c>
      <c r="C15895" s="2">
        <v>15.70961</v>
      </c>
      <c r="D15895" s="2">
        <v>25.075340000000001</v>
      </c>
      <c r="F15895" s="2">
        <v>16.144069999999999</v>
      </c>
      <c r="G15895" s="2">
        <v>10.182919999999999</v>
      </c>
      <c r="H15895" s="2">
        <v>10.03307</v>
      </c>
      <c r="J15895" s="2">
        <v>16.146879999999999</v>
      </c>
      <c r="K15895" s="2">
        <v>39.952739999999999</v>
      </c>
      <c r="L15895" s="2">
        <v>2.1060829999999999</v>
      </c>
    </row>
    <row r="15896" spans="1:12" x14ac:dyDescent="0.2">
      <c r="A15896" s="2">
        <v>16.147580000000001</v>
      </c>
      <c r="B15896" s="2">
        <v>31.001280000000001</v>
      </c>
      <c r="C15896" s="2">
        <v>15.698539999999999</v>
      </c>
      <c r="D15896" s="2">
        <v>25.048089999999998</v>
      </c>
      <c r="F15896" s="2">
        <v>16.144770000000001</v>
      </c>
      <c r="G15896" s="2">
        <v>10.168659999999999</v>
      </c>
      <c r="H15896" s="2">
        <v>10.01939</v>
      </c>
      <c r="J15896" s="2">
        <v>16.147580000000001</v>
      </c>
      <c r="K15896" s="2">
        <v>40.150410000000001</v>
      </c>
      <c r="L15896" s="2">
        <v>2.1106050000000001</v>
      </c>
    </row>
    <row r="15897" spans="1:12" x14ac:dyDescent="0.2">
      <c r="A15897" s="2">
        <v>16.14828</v>
      </c>
      <c r="B15897" s="2">
        <v>30.990970000000001</v>
      </c>
      <c r="C15897" s="2">
        <v>15.687099999999999</v>
      </c>
      <c r="D15897" s="2">
        <v>25.021070000000002</v>
      </c>
      <c r="F15897" s="2">
        <v>16.145479999999999</v>
      </c>
      <c r="G15897" s="2">
        <v>10.15517</v>
      </c>
      <c r="H15897" s="2">
        <v>10.00639</v>
      </c>
      <c r="J15897" s="2">
        <v>16.14828</v>
      </c>
      <c r="K15897" s="2">
        <v>40.348100000000002</v>
      </c>
      <c r="L15897" s="2">
        <v>2.115307</v>
      </c>
    </row>
    <row r="15898" spans="1:12" x14ac:dyDescent="0.2">
      <c r="A15898" s="2">
        <v>16.148980000000002</v>
      </c>
      <c r="B15898" s="2">
        <v>30.981030000000001</v>
      </c>
      <c r="C15898" s="2">
        <v>15.675520000000001</v>
      </c>
      <c r="D15898" s="2">
        <v>24.993960000000001</v>
      </c>
      <c r="F15898" s="2">
        <v>16.146180000000001</v>
      </c>
      <c r="G15898" s="2">
        <v>10.140879999999999</v>
      </c>
      <c r="H15898" s="2">
        <v>9.9929889999999997</v>
      </c>
      <c r="J15898" s="2">
        <v>16.148980000000002</v>
      </c>
      <c r="K15898" s="2">
        <v>40.548839999999998</v>
      </c>
      <c r="L15898" s="2">
        <v>2.1200369999999999</v>
      </c>
    </row>
    <row r="15899" spans="1:12" x14ac:dyDescent="0.2">
      <c r="A15899" s="2">
        <v>16.14968</v>
      </c>
      <c r="B15899" s="2">
        <v>30.971319999999999</v>
      </c>
      <c r="C15899" s="2">
        <v>15.664440000000001</v>
      </c>
      <c r="D15899" s="2">
        <v>24.96698</v>
      </c>
      <c r="F15899" s="2">
        <v>16.146879999999999</v>
      </c>
      <c r="G15899" s="2">
        <v>10.127190000000001</v>
      </c>
      <c r="H15899" s="2">
        <v>9.9800719999999998</v>
      </c>
      <c r="J15899" s="2">
        <v>16.14968</v>
      </c>
      <c r="K15899" s="2">
        <v>40.749600000000001</v>
      </c>
      <c r="L15899" s="2">
        <v>2.1245729999999998</v>
      </c>
    </row>
    <row r="15900" spans="1:12" x14ac:dyDescent="0.2">
      <c r="A15900" s="2">
        <v>16.150390000000002</v>
      </c>
      <c r="B15900" s="2">
        <v>30.962109999999999</v>
      </c>
      <c r="C15900" s="2">
        <v>15.653639999999999</v>
      </c>
      <c r="D15900" s="2">
        <v>24.940439999999999</v>
      </c>
      <c r="F15900" s="2">
        <v>16.147580000000001</v>
      </c>
      <c r="G15900" s="2">
        <v>10.113490000000001</v>
      </c>
      <c r="H15900" s="2">
        <v>9.9664079999999995</v>
      </c>
      <c r="J15900" s="2">
        <v>16.150390000000002</v>
      </c>
      <c r="K15900" s="2">
        <v>40.952289999999998</v>
      </c>
      <c r="L15900" s="2">
        <v>2.1295700000000002</v>
      </c>
    </row>
    <row r="15901" spans="1:12" x14ac:dyDescent="0.2">
      <c r="A15901" s="2">
        <v>16.15109</v>
      </c>
      <c r="B15901" s="2">
        <v>30.952680000000001</v>
      </c>
      <c r="C15901" s="2">
        <v>15.643420000000001</v>
      </c>
      <c r="D15901" s="2">
        <v>24.913219999999999</v>
      </c>
      <c r="F15901" s="2">
        <v>16.14828</v>
      </c>
      <c r="G15901" s="2">
        <v>10.10022</v>
      </c>
      <c r="H15901" s="2">
        <v>9.9535689999999999</v>
      </c>
      <c r="J15901" s="2">
        <v>16.15109</v>
      </c>
      <c r="K15901" s="2">
        <v>41.156010000000002</v>
      </c>
      <c r="L15901" s="2">
        <v>2.1344150000000002</v>
      </c>
    </row>
    <row r="15902" spans="1:12" x14ac:dyDescent="0.2">
      <c r="A15902" s="2">
        <v>16.151789999999998</v>
      </c>
      <c r="B15902" s="2">
        <v>30.943619999999999</v>
      </c>
      <c r="C15902" s="2">
        <v>15.63369</v>
      </c>
      <c r="D15902" s="2">
        <v>24.885860000000001</v>
      </c>
      <c r="F15902" s="2">
        <v>16.148980000000002</v>
      </c>
      <c r="G15902" s="2">
        <v>10.08625</v>
      </c>
      <c r="H15902" s="2">
        <v>9.9402010000000001</v>
      </c>
      <c r="J15902" s="2">
        <v>16.151789999999998</v>
      </c>
      <c r="K15902" s="2">
        <v>41.36092</v>
      </c>
      <c r="L15902" s="2">
        <v>2.138855</v>
      </c>
    </row>
    <row r="15903" spans="1:12" x14ac:dyDescent="0.2">
      <c r="A15903" s="2">
        <v>16.15249</v>
      </c>
      <c r="B15903" s="2">
        <v>30.934349999999998</v>
      </c>
      <c r="C15903" s="2">
        <v>15.623250000000001</v>
      </c>
      <c r="D15903" s="2">
        <v>24.859159999999999</v>
      </c>
      <c r="F15903" s="2">
        <v>16.14968</v>
      </c>
      <c r="G15903" s="2">
        <v>10.07286</v>
      </c>
      <c r="H15903" s="2">
        <v>9.9273760000000006</v>
      </c>
      <c r="J15903" s="2">
        <v>16.15249</v>
      </c>
      <c r="K15903" s="2">
        <v>41.567480000000003</v>
      </c>
      <c r="L15903" s="2">
        <v>2.1434150000000001</v>
      </c>
    </row>
    <row r="15904" spans="1:12" x14ac:dyDescent="0.2">
      <c r="A15904" s="2">
        <v>16.153189999999999</v>
      </c>
      <c r="B15904" s="2">
        <v>30.925000000000001</v>
      </c>
      <c r="C15904" s="2">
        <v>15.611929999999999</v>
      </c>
      <c r="D15904" s="2">
        <v>24.832190000000001</v>
      </c>
      <c r="F15904" s="2">
        <v>16.150390000000002</v>
      </c>
      <c r="G15904" s="2">
        <v>10.05954</v>
      </c>
      <c r="H15904" s="2">
        <v>9.9144290000000002</v>
      </c>
      <c r="J15904" s="2">
        <v>16.153189999999999</v>
      </c>
      <c r="K15904" s="2">
        <v>41.776339999999998</v>
      </c>
      <c r="L15904" s="2">
        <v>2.148304</v>
      </c>
    </row>
    <row r="15905" spans="1:12" x14ac:dyDescent="0.2">
      <c r="A15905" s="2">
        <v>16.153890000000001</v>
      </c>
      <c r="B15905" s="2">
        <v>30.915700000000001</v>
      </c>
      <c r="C15905" s="2">
        <v>15.600669999999999</v>
      </c>
      <c r="D15905" s="2">
        <v>24.806950000000001</v>
      </c>
      <c r="F15905" s="2">
        <v>16.15109</v>
      </c>
      <c r="G15905" s="2">
        <v>10.0464</v>
      </c>
      <c r="H15905" s="2">
        <v>9.901764</v>
      </c>
      <c r="J15905" s="2">
        <v>16.153890000000001</v>
      </c>
      <c r="K15905" s="2">
        <v>41.985750000000003</v>
      </c>
      <c r="L15905" s="2">
        <v>2.153419</v>
      </c>
    </row>
    <row r="15906" spans="1:12" x14ac:dyDescent="0.2">
      <c r="A15906" s="2">
        <v>16.154589999999999</v>
      </c>
      <c r="B15906" s="2">
        <v>30.90699</v>
      </c>
      <c r="C15906" s="2">
        <v>15.589510000000001</v>
      </c>
      <c r="D15906" s="2">
        <v>24.783300000000001</v>
      </c>
      <c r="F15906" s="2">
        <v>16.151789999999998</v>
      </c>
      <c r="G15906" s="2">
        <v>10.03307</v>
      </c>
      <c r="H15906" s="2">
        <v>9.8889390000000006</v>
      </c>
      <c r="J15906" s="2">
        <v>16.154589999999999</v>
      </c>
      <c r="K15906" s="2">
        <v>42.196710000000003</v>
      </c>
      <c r="L15906" s="2">
        <v>2.1585139999999998</v>
      </c>
    </row>
    <row r="15907" spans="1:12" x14ac:dyDescent="0.2">
      <c r="A15907" s="2">
        <v>16.155290000000001</v>
      </c>
      <c r="B15907" s="2">
        <v>30.89772</v>
      </c>
      <c r="C15907" s="2">
        <v>15.57832</v>
      </c>
      <c r="D15907" s="2">
        <v>24.758790000000001</v>
      </c>
      <c r="F15907" s="2">
        <v>16.15249</v>
      </c>
      <c r="G15907" s="2">
        <v>10.01939</v>
      </c>
      <c r="H15907" s="2">
        <v>9.8758389999999991</v>
      </c>
      <c r="J15907" s="2">
        <v>16.155290000000001</v>
      </c>
      <c r="K15907" s="2">
        <v>42.408470000000001</v>
      </c>
      <c r="L15907" s="2">
        <v>2.1638999999999999</v>
      </c>
    </row>
    <row r="15908" spans="1:12" x14ac:dyDescent="0.2">
      <c r="A15908" s="2">
        <v>16.155999999999999</v>
      </c>
      <c r="B15908" s="2">
        <v>30.888549999999999</v>
      </c>
      <c r="C15908" s="2">
        <v>15.567360000000001</v>
      </c>
      <c r="D15908" s="2">
        <v>24.732399999999998</v>
      </c>
      <c r="F15908" s="2">
        <v>16.153189999999999</v>
      </c>
      <c r="G15908" s="2">
        <v>10.00639</v>
      </c>
      <c r="H15908" s="2">
        <v>9.8625340000000001</v>
      </c>
      <c r="J15908" s="2">
        <v>16.155999999999999</v>
      </c>
      <c r="K15908" s="2">
        <v>42.620820000000002</v>
      </c>
      <c r="L15908" s="2">
        <v>2.1691210000000001</v>
      </c>
    </row>
    <row r="15909" spans="1:12" x14ac:dyDescent="0.2">
      <c r="A15909" s="2">
        <v>16.156700000000001</v>
      </c>
      <c r="B15909" s="2">
        <v>30.87923</v>
      </c>
      <c r="C15909" s="2">
        <v>15.55627</v>
      </c>
      <c r="D15909" s="2">
        <v>24.705559999999998</v>
      </c>
      <c r="F15909" s="2">
        <v>16.153890000000001</v>
      </c>
      <c r="G15909" s="2">
        <v>9.9929889999999997</v>
      </c>
      <c r="H15909" s="2">
        <v>9.8499149999999993</v>
      </c>
      <c r="J15909" s="2">
        <v>16.156700000000001</v>
      </c>
      <c r="K15909" s="2">
        <v>42.836570000000002</v>
      </c>
      <c r="L15909" s="2">
        <v>2.1738469999999999</v>
      </c>
    </row>
    <row r="15910" spans="1:12" x14ac:dyDescent="0.2">
      <c r="A15910" s="2">
        <v>16.157399999999999</v>
      </c>
      <c r="B15910" s="2">
        <v>30.870069999999998</v>
      </c>
      <c r="C15910" s="2">
        <v>15.545210000000001</v>
      </c>
      <c r="D15910" s="2">
        <v>24.678129999999999</v>
      </c>
      <c r="F15910" s="2">
        <v>16.154589999999999</v>
      </c>
      <c r="G15910" s="2">
        <v>9.9800719999999998</v>
      </c>
      <c r="H15910" s="2">
        <v>9.8372340000000005</v>
      </c>
      <c r="J15910" s="2">
        <v>16.157399999999999</v>
      </c>
      <c r="K15910" s="2">
        <v>43.053060000000002</v>
      </c>
      <c r="L15910" s="2">
        <v>2.1788020000000001</v>
      </c>
    </row>
    <row r="15911" spans="1:12" x14ac:dyDescent="0.2">
      <c r="A15911" s="2">
        <v>16.158100000000001</v>
      </c>
      <c r="B15911" s="2">
        <v>30.86158</v>
      </c>
      <c r="C15911" s="2">
        <v>15.534039999999999</v>
      </c>
      <c r="D15911" s="2">
        <v>24.650289999999998</v>
      </c>
      <c r="F15911" s="2">
        <v>16.155290000000001</v>
      </c>
      <c r="G15911" s="2">
        <v>9.9664079999999995</v>
      </c>
      <c r="H15911" s="2">
        <v>9.8238450000000004</v>
      </c>
      <c r="J15911" s="2">
        <v>16.158100000000001</v>
      </c>
      <c r="K15911" s="2">
        <v>43.27216</v>
      </c>
      <c r="L15911" s="2">
        <v>2.1835779999999998</v>
      </c>
    </row>
    <row r="15912" spans="1:12" x14ac:dyDescent="0.2">
      <c r="A15912" s="2">
        <v>16.158799999999999</v>
      </c>
      <c r="B15912" s="2">
        <v>30.853390000000001</v>
      </c>
      <c r="C15912" s="2">
        <v>15.52319</v>
      </c>
      <c r="D15912" s="2">
        <v>24.622920000000001</v>
      </c>
      <c r="F15912" s="2">
        <v>16.155999999999999</v>
      </c>
      <c r="G15912" s="2">
        <v>9.9535689999999999</v>
      </c>
      <c r="H15912" s="2">
        <v>9.8114469999999994</v>
      </c>
      <c r="J15912" s="2">
        <v>16.158799999999999</v>
      </c>
      <c r="K15912" s="2">
        <v>43.491410000000002</v>
      </c>
      <c r="L15912" s="2">
        <v>2.1881409999999999</v>
      </c>
    </row>
    <row r="15913" spans="1:12" x14ac:dyDescent="0.2">
      <c r="A15913" s="2">
        <v>16.159500000000001</v>
      </c>
      <c r="B15913" s="2">
        <v>30.845359999999999</v>
      </c>
      <c r="C15913" s="2">
        <v>15.51252</v>
      </c>
      <c r="D15913" s="2">
        <v>24.595079999999999</v>
      </c>
      <c r="F15913" s="2">
        <v>16.156700000000001</v>
      </c>
      <c r="G15913" s="2">
        <v>9.9402010000000001</v>
      </c>
      <c r="H15913" s="2">
        <v>9.7981409999999993</v>
      </c>
      <c r="J15913" s="2">
        <v>16.159500000000001</v>
      </c>
      <c r="K15913" s="2">
        <v>43.712249999999997</v>
      </c>
      <c r="L15913" s="2">
        <v>2.1928269999999999</v>
      </c>
    </row>
    <row r="15914" spans="1:12" x14ac:dyDescent="0.2">
      <c r="A15914" s="2">
        <v>16.1602</v>
      </c>
      <c r="B15914" s="2">
        <v>30.83708</v>
      </c>
      <c r="C15914" s="2">
        <v>15.502090000000001</v>
      </c>
      <c r="D15914" s="2">
        <v>24.56756</v>
      </c>
      <c r="F15914" s="2">
        <v>16.157399999999999</v>
      </c>
      <c r="G15914" s="2">
        <v>9.9273760000000006</v>
      </c>
      <c r="H15914" s="2">
        <v>9.7855450000000008</v>
      </c>
      <c r="J15914" s="2">
        <v>16.1602</v>
      </c>
      <c r="K15914" s="2">
        <v>43.93486</v>
      </c>
      <c r="L15914" s="2">
        <v>2.197756</v>
      </c>
    </row>
    <row r="15915" spans="1:12" x14ac:dyDescent="0.2">
      <c r="A15915" s="2">
        <v>16.160910000000001</v>
      </c>
      <c r="B15915" s="2">
        <v>30.828859999999999</v>
      </c>
      <c r="C15915" s="2">
        <v>15.49179</v>
      </c>
      <c r="D15915" s="2">
        <v>24.540099999999999</v>
      </c>
      <c r="F15915" s="2">
        <v>16.158100000000001</v>
      </c>
      <c r="G15915" s="2">
        <v>9.9144290000000002</v>
      </c>
      <c r="H15915" s="2">
        <v>9.7732159999999997</v>
      </c>
      <c r="J15915" s="2">
        <v>16.160910000000001</v>
      </c>
      <c r="K15915" s="2">
        <v>44.158880000000003</v>
      </c>
      <c r="L15915" s="2">
        <v>2.202671</v>
      </c>
    </row>
    <row r="15916" spans="1:12" x14ac:dyDescent="0.2">
      <c r="A15916" s="2">
        <v>16.16161</v>
      </c>
      <c r="B15916" s="2">
        <v>30.82124</v>
      </c>
      <c r="C15916" s="2">
        <v>15.48104</v>
      </c>
      <c r="D15916" s="2">
        <v>24.513349999999999</v>
      </c>
      <c r="F15916" s="2">
        <v>16.158799999999999</v>
      </c>
      <c r="G15916" s="2">
        <v>9.901764</v>
      </c>
      <c r="H15916" s="2">
        <v>9.7606579999999994</v>
      </c>
      <c r="J15916" s="2">
        <v>16.16161</v>
      </c>
      <c r="K15916" s="2">
        <v>44.381349999999998</v>
      </c>
      <c r="L15916" s="2">
        <v>2.2079240000000002</v>
      </c>
    </row>
    <row r="15917" spans="1:12" x14ac:dyDescent="0.2">
      <c r="A15917" s="2">
        <v>16.162310000000002</v>
      </c>
      <c r="B15917" s="2">
        <v>30.813310000000001</v>
      </c>
      <c r="C15917" s="2">
        <v>15.4702</v>
      </c>
      <c r="D15917" s="2">
        <v>24.48592</v>
      </c>
      <c r="F15917" s="2">
        <v>16.159500000000001</v>
      </c>
      <c r="G15917" s="2">
        <v>9.8889390000000006</v>
      </c>
      <c r="H15917" s="2">
        <v>9.7476500000000001</v>
      </c>
      <c r="J15917" s="2">
        <v>16.162310000000002</v>
      </c>
      <c r="K15917" s="2">
        <v>44.595269999999999</v>
      </c>
      <c r="L15917" s="2">
        <v>2.213079</v>
      </c>
    </row>
    <row r="15918" spans="1:12" x14ac:dyDescent="0.2">
      <c r="A15918" s="2">
        <v>16.16301</v>
      </c>
      <c r="B15918" s="2">
        <v>30.805949999999999</v>
      </c>
      <c r="C15918" s="2">
        <v>15.4597</v>
      </c>
      <c r="D15918" s="2">
        <v>24.458739999999999</v>
      </c>
      <c r="F15918" s="2">
        <v>16.1602</v>
      </c>
      <c r="G15918" s="2">
        <v>9.8758389999999991</v>
      </c>
      <c r="H15918" s="2">
        <v>9.7356259999999999</v>
      </c>
      <c r="J15918" s="2">
        <v>16.16301</v>
      </c>
      <c r="K15918" s="2">
        <v>44.817889999999998</v>
      </c>
      <c r="L15918" s="2">
        <v>2.2181090000000001</v>
      </c>
    </row>
    <row r="15919" spans="1:12" x14ac:dyDescent="0.2">
      <c r="A15919" s="2">
        <v>16.163709999999998</v>
      </c>
      <c r="B15919" s="2">
        <v>30.798200000000001</v>
      </c>
      <c r="C15919" s="2">
        <v>15.449159999999999</v>
      </c>
      <c r="D15919" s="2">
        <v>24.432400000000001</v>
      </c>
      <c r="F15919" s="2">
        <v>16.160910000000001</v>
      </c>
      <c r="G15919" s="2">
        <v>9.8625340000000001</v>
      </c>
      <c r="H15919" s="2">
        <v>9.7228849999999998</v>
      </c>
      <c r="J15919" s="2">
        <v>16.163709999999998</v>
      </c>
      <c r="K15919" s="2">
        <v>45.047690000000003</v>
      </c>
      <c r="L15919" s="2">
        <v>2.223211</v>
      </c>
    </row>
    <row r="15920" spans="1:12" x14ac:dyDescent="0.2">
      <c r="A15920" s="2">
        <v>16.16441</v>
      </c>
      <c r="B15920" s="2">
        <v>30.79036</v>
      </c>
      <c r="C15920" s="2">
        <v>15.438140000000001</v>
      </c>
      <c r="D15920" s="2">
        <v>24.40551</v>
      </c>
      <c r="F15920" s="2">
        <v>16.16161</v>
      </c>
      <c r="G15920" s="2">
        <v>9.8499149999999993</v>
      </c>
      <c r="H15920" s="2">
        <v>9.7108539999999994</v>
      </c>
      <c r="J15920" s="2">
        <v>16.16441</v>
      </c>
      <c r="K15920" s="2">
        <v>45.278970000000001</v>
      </c>
      <c r="L15920" s="2">
        <v>2.228186</v>
      </c>
    </row>
    <row r="15921" spans="1:12" x14ac:dyDescent="0.2">
      <c r="A15921" s="2">
        <v>16.165109999999999</v>
      </c>
      <c r="B15921" s="2">
        <v>30.782889999999998</v>
      </c>
      <c r="C15921" s="2">
        <v>15.42709</v>
      </c>
      <c r="D15921" s="2">
        <v>24.37865</v>
      </c>
      <c r="F15921" s="2">
        <v>16.162310000000002</v>
      </c>
      <c r="G15921" s="2">
        <v>9.8372340000000005</v>
      </c>
      <c r="H15921" s="2">
        <v>9.6993480000000005</v>
      </c>
      <c r="J15921" s="2">
        <v>16.165109999999999</v>
      </c>
      <c r="K15921" s="2">
        <v>45.512189999999997</v>
      </c>
      <c r="L15921" s="2">
        <v>2.2332399999999999</v>
      </c>
    </row>
    <row r="15922" spans="1:12" x14ac:dyDescent="0.2">
      <c r="A15922" s="2">
        <v>16.16582</v>
      </c>
      <c r="B15922" s="2">
        <v>30.77608</v>
      </c>
      <c r="C15922" s="2">
        <v>15.416180000000001</v>
      </c>
      <c r="D15922" s="2">
        <v>24.352080000000001</v>
      </c>
      <c r="F15922" s="2">
        <v>16.16301</v>
      </c>
      <c r="G15922" s="2">
        <v>9.8238450000000004</v>
      </c>
      <c r="H15922" s="2">
        <v>9.6876139999999999</v>
      </c>
      <c r="J15922" s="2">
        <v>16.16582</v>
      </c>
      <c r="K15922" s="2">
        <v>45.746510000000001</v>
      </c>
      <c r="L15922" s="2">
        <v>2.2386780000000002</v>
      </c>
    </row>
    <row r="15923" spans="1:12" x14ac:dyDescent="0.2">
      <c r="A15923" s="2">
        <v>16.166519999999998</v>
      </c>
      <c r="B15923" s="2">
        <v>30.769010000000002</v>
      </c>
      <c r="C15923" s="2">
        <v>15.405200000000001</v>
      </c>
      <c r="D15923" s="2">
        <v>24.325500000000002</v>
      </c>
      <c r="F15923" s="2">
        <v>16.163709999999998</v>
      </c>
      <c r="G15923" s="2">
        <v>9.8114469999999994</v>
      </c>
      <c r="H15923" s="2">
        <v>9.6756209999999996</v>
      </c>
      <c r="J15923" s="2">
        <v>16.166519999999998</v>
      </c>
      <c r="K15923" s="2">
        <v>45.983289999999997</v>
      </c>
      <c r="L15923" s="2">
        <v>2.2443279999999999</v>
      </c>
    </row>
    <row r="15924" spans="1:12" x14ac:dyDescent="0.2">
      <c r="A15924" s="2">
        <v>16.16722</v>
      </c>
      <c r="B15924" s="2">
        <v>30.7621</v>
      </c>
      <c r="C15924" s="2">
        <v>15.3942</v>
      </c>
      <c r="D15924" s="2">
        <v>24.29927</v>
      </c>
      <c r="F15924" s="2">
        <v>16.16441</v>
      </c>
      <c r="G15924" s="2">
        <v>9.7981409999999993</v>
      </c>
      <c r="H15924" s="2">
        <v>9.6628880000000006</v>
      </c>
      <c r="J15924" s="2">
        <v>16.16722</v>
      </c>
      <c r="K15924" s="2">
        <v>46.220939999999999</v>
      </c>
      <c r="L15924" s="2">
        <v>2.2499410000000002</v>
      </c>
    </row>
    <row r="15925" spans="1:12" x14ac:dyDescent="0.2">
      <c r="A15925" s="2">
        <v>16.167919999999999</v>
      </c>
      <c r="B15925" s="2">
        <v>30.755510000000001</v>
      </c>
      <c r="C15925" s="2">
        <v>15.38322</v>
      </c>
      <c r="D15925" s="2">
        <v>24.273319999999998</v>
      </c>
      <c r="F15925" s="2">
        <v>16.165109999999999</v>
      </c>
      <c r="G15925" s="2">
        <v>9.7855450000000008</v>
      </c>
      <c r="H15925" s="2">
        <v>9.6498259999999991</v>
      </c>
      <c r="J15925" s="2">
        <v>16.167919999999999</v>
      </c>
      <c r="K15925" s="2">
        <v>46.460270000000001</v>
      </c>
      <c r="L15925" s="2">
        <v>2.2552469999999998</v>
      </c>
    </row>
    <row r="15926" spans="1:12" x14ac:dyDescent="0.2">
      <c r="A15926" s="2">
        <v>16.168620000000001</v>
      </c>
      <c r="B15926" s="2">
        <v>30.749300000000002</v>
      </c>
      <c r="C15926" s="2">
        <v>15.372299999999999</v>
      </c>
      <c r="D15926" s="2">
        <v>24.24729</v>
      </c>
      <c r="F15926" s="2">
        <v>16.16582</v>
      </c>
      <c r="G15926" s="2">
        <v>9.7732159999999997</v>
      </c>
      <c r="H15926" s="2">
        <v>9.6375279999999997</v>
      </c>
      <c r="J15926" s="2">
        <v>16.168620000000001</v>
      </c>
      <c r="K15926" s="2">
        <v>46.700090000000003</v>
      </c>
      <c r="L15926" s="2">
        <v>2.2605740000000001</v>
      </c>
    </row>
    <row r="15927" spans="1:12" x14ac:dyDescent="0.2">
      <c r="A15927" s="2">
        <v>16.169319999999999</v>
      </c>
      <c r="B15927" s="2">
        <v>30.743089999999999</v>
      </c>
      <c r="C15927" s="2">
        <v>15.36178</v>
      </c>
      <c r="D15927" s="2">
        <v>24.221039999999999</v>
      </c>
      <c r="F15927" s="2">
        <v>16.166519999999998</v>
      </c>
      <c r="G15927" s="2">
        <v>9.7606579999999994</v>
      </c>
      <c r="H15927" s="2">
        <v>9.6248699999999996</v>
      </c>
      <c r="J15927" s="2">
        <v>16.169319999999999</v>
      </c>
      <c r="K15927" s="2">
        <v>46.94209</v>
      </c>
      <c r="L15927" s="2">
        <v>2.2655889999999999</v>
      </c>
    </row>
    <row r="15928" spans="1:12" x14ac:dyDescent="0.2">
      <c r="A15928" s="2">
        <v>16.170020000000001</v>
      </c>
      <c r="B15928" s="2">
        <v>30.736370000000001</v>
      </c>
      <c r="C15928" s="2">
        <v>15.351319999999999</v>
      </c>
      <c r="D15928" s="2">
        <v>24.194929999999999</v>
      </c>
      <c r="F15928" s="2">
        <v>16.16722</v>
      </c>
      <c r="G15928" s="2">
        <v>9.7476500000000001</v>
      </c>
      <c r="H15928" s="2">
        <v>9.6121979999999994</v>
      </c>
      <c r="J15928" s="2">
        <v>16.170020000000001</v>
      </c>
      <c r="K15928" s="2">
        <v>47.185589999999998</v>
      </c>
      <c r="L15928" s="2">
        <v>2.2705099999999998</v>
      </c>
    </row>
    <row r="15929" spans="1:12" x14ac:dyDescent="0.2">
      <c r="A15929" s="2">
        <v>16.170729999999999</v>
      </c>
      <c r="B15929" s="2">
        <v>30.7301</v>
      </c>
      <c r="C15929" s="2">
        <v>15.340630000000001</v>
      </c>
      <c r="D15929" s="2">
        <v>24.168959999999998</v>
      </c>
      <c r="F15929" s="2">
        <v>16.167919999999999</v>
      </c>
      <c r="G15929" s="2">
        <v>9.7356259999999999</v>
      </c>
      <c r="H15929" s="2">
        <v>9.5997090000000007</v>
      </c>
      <c r="J15929" s="2">
        <v>16.170729999999999</v>
      </c>
      <c r="K15929" s="2">
        <v>47.43018</v>
      </c>
      <c r="L15929" s="2">
        <v>2.2757969999999998</v>
      </c>
    </row>
    <row r="15930" spans="1:12" x14ac:dyDescent="0.2">
      <c r="A15930" s="2">
        <v>16.171430000000001</v>
      </c>
      <c r="B15930" s="2">
        <v>30.724319999999999</v>
      </c>
      <c r="C15930" s="2">
        <v>15.3299</v>
      </c>
      <c r="D15930" s="2">
        <v>24.142859999999999</v>
      </c>
      <c r="F15930" s="2">
        <v>16.168620000000001</v>
      </c>
      <c r="G15930" s="2">
        <v>9.7228849999999998</v>
      </c>
      <c r="H15930" s="2">
        <v>9.5871809999999993</v>
      </c>
      <c r="J15930" s="2">
        <v>16.171430000000001</v>
      </c>
      <c r="K15930" s="2">
        <v>47.67774</v>
      </c>
      <c r="L15930" s="2">
        <v>2.2810730000000001</v>
      </c>
    </row>
    <row r="15931" spans="1:12" x14ac:dyDescent="0.2">
      <c r="A15931" s="2">
        <v>16.172129999999999</v>
      </c>
      <c r="B15931" s="2">
        <v>30.71829</v>
      </c>
      <c r="C15931" s="2">
        <v>15.31916</v>
      </c>
      <c r="D15931" s="2">
        <v>24.11637</v>
      </c>
      <c r="F15931" s="2">
        <v>16.169319999999999</v>
      </c>
      <c r="G15931" s="2">
        <v>9.7108539999999994</v>
      </c>
      <c r="H15931" s="2">
        <v>9.5746839999999995</v>
      </c>
      <c r="J15931" s="2">
        <v>16.172129999999999</v>
      </c>
      <c r="K15931" s="2">
        <v>47.925449999999998</v>
      </c>
      <c r="L15931" s="2">
        <v>2.286772</v>
      </c>
    </row>
    <row r="15932" spans="1:12" x14ac:dyDescent="0.2">
      <c r="A15932" s="2">
        <v>16.172830000000001</v>
      </c>
      <c r="B15932" s="2">
        <v>30.712579999999999</v>
      </c>
      <c r="C15932" s="2">
        <v>15.308400000000001</v>
      </c>
      <c r="D15932" s="2">
        <v>24.089700000000001</v>
      </c>
      <c r="F15932" s="2">
        <v>16.170020000000001</v>
      </c>
      <c r="G15932" s="2">
        <v>9.6993480000000005</v>
      </c>
      <c r="H15932" s="2">
        <v>9.5620960000000004</v>
      </c>
      <c r="J15932" s="2">
        <v>16.172830000000001</v>
      </c>
      <c r="K15932" s="2">
        <v>48.175469999999997</v>
      </c>
      <c r="L15932" s="2">
        <v>2.2924820000000001</v>
      </c>
    </row>
    <row r="15933" spans="1:12" x14ac:dyDescent="0.2">
      <c r="A15933" s="2">
        <v>16.17353</v>
      </c>
      <c r="B15933" s="2">
        <v>30.706510000000002</v>
      </c>
      <c r="C15933" s="2">
        <v>15.29738</v>
      </c>
      <c r="D15933" s="2">
        <v>24.06344</v>
      </c>
      <c r="F15933" s="2">
        <v>16.170729999999999</v>
      </c>
      <c r="G15933" s="2">
        <v>9.6876139999999999</v>
      </c>
      <c r="H15933" s="2">
        <v>9.5494540000000008</v>
      </c>
      <c r="J15933" s="2">
        <v>16.17353</v>
      </c>
      <c r="K15933" s="2">
        <v>48.426850000000002</v>
      </c>
      <c r="L15933" s="2">
        <v>2.2982580000000001</v>
      </c>
    </row>
    <row r="15934" spans="1:12" x14ac:dyDescent="0.2">
      <c r="A15934" s="2">
        <v>16.174230000000001</v>
      </c>
      <c r="B15934" s="2">
        <v>30.700769999999999</v>
      </c>
      <c r="C15934" s="2">
        <v>15.286060000000001</v>
      </c>
      <c r="D15934" s="2">
        <v>24.037379999999999</v>
      </c>
      <c r="F15934" s="2">
        <v>16.171430000000001</v>
      </c>
      <c r="G15934" s="2">
        <v>9.6756209999999996</v>
      </c>
      <c r="H15934" s="2">
        <v>9.5373920000000005</v>
      </c>
      <c r="J15934" s="2">
        <v>16.174230000000001</v>
      </c>
      <c r="K15934" s="2">
        <v>48.679389999999998</v>
      </c>
      <c r="L15934" s="2">
        <v>2.3041480000000001</v>
      </c>
    </row>
    <row r="15935" spans="1:12" x14ac:dyDescent="0.2">
      <c r="A15935" s="2">
        <v>16.17493</v>
      </c>
      <c r="B15935" s="2">
        <v>30.69511</v>
      </c>
      <c r="C15935" s="2">
        <v>15.27544</v>
      </c>
      <c r="D15935" s="2">
        <v>24.01097</v>
      </c>
      <c r="F15935" s="2">
        <v>16.172129999999999</v>
      </c>
      <c r="G15935" s="2">
        <v>9.6628880000000006</v>
      </c>
      <c r="H15935" s="2">
        <v>9.5252379999999999</v>
      </c>
      <c r="J15935" s="2">
        <v>16.17493</v>
      </c>
      <c r="K15935" s="2">
        <v>48.934750000000001</v>
      </c>
      <c r="L15935" s="2">
        <v>2.3096450000000002</v>
      </c>
    </row>
    <row r="15936" spans="1:12" x14ac:dyDescent="0.2">
      <c r="A15936" s="2">
        <v>16.175630000000002</v>
      </c>
      <c r="B15936" s="2">
        <v>30.68919</v>
      </c>
      <c r="C15936" s="2">
        <v>15.264519999999999</v>
      </c>
      <c r="D15936" s="2">
        <v>23.984220000000001</v>
      </c>
      <c r="F15936" s="2">
        <v>16.172830000000001</v>
      </c>
      <c r="G15936" s="2">
        <v>9.6498259999999991</v>
      </c>
      <c r="H15936" s="2">
        <v>9.5124279999999999</v>
      </c>
      <c r="J15936" s="2">
        <v>16.175630000000002</v>
      </c>
      <c r="K15936" s="2">
        <v>49.18947</v>
      </c>
      <c r="L15936" s="2">
        <v>2.3149950000000001</v>
      </c>
    </row>
    <row r="15937" spans="1:12" x14ac:dyDescent="0.2">
      <c r="A15937" s="2">
        <v>16.17634</v>
      </c>
      <c r="B15937" s="2">
        <v>30.68355</v>
      </c>
      <c r="C15937" s="2">
        <v>15.25365</v>
      </c>
      <c r="D15937" s="2">
        <v>23.95703</v>
      </c>
      <c r="F15937" s="2">
        <v>16.17353</v>
      </c>
      <c r="G15937" s="2">
        <v>9.6375279999999997</v>
      </c>
      <c r="H15937" s="2">
        <v>9.5000689999999999</v>
      </c>
      <c r="J15937" s="2">
        <v>16.17634</v>
      </c>
      <c r="K15937" s="2">
        <v>49.446829999999999</v>
      </c>
      <c r="L15937" s="2">
        <v>2.3202759999999998</v>
      </c>
    </row>
    <row r="15938" spans="1:12" x14ac:dyDescent="0.2">
      <c r="A15938" s="2">
        <v>16.177040000000002</v>
      </c>
      <c r="B15938" s="2">
        <v>30.678570000000001</v>
      </c>
      <c r="C15938" s="2">
        <v>15.24375</v>
      </c>
      <c r="D15938" s="2">
        <v>23.93094</v>
      </c>
      <c r="F15938" s="2">
        <v>16.174230000000001</v>
      </c>
      <c r="G15938" s="2">
        <v>9.6248699999999996</v>
      </c>
      <c r="H15938" s="2">
        <v>9.4878389999999992</v>
      </c>
      <c r="J15938" s="2">
        <v>16.177040000000002</v>
      </c>
      <c r="K15938" s="2">
        <v>49.707949999999997</v>
      </c>
      <c r="L15938" s="2">
        <v>2.3260540000000001</v>
      </c>
    </row>
    <row r="15939" spans="1:12" x14ac:dyDescent="0.2">
      <c r="A15939" s="2">
        <v>16.17774</v>
      </c>
      <c r="B15939" s="2">
        <v>30.673259999999999</v>
      </c>
      <c r="C15939" s="2">
        <v>15.23296</v>
      </c>
      <c r="D15939" s="2">
        <v>23.90522</v>
      </c>
      <c r="F15939" s="2">
        <v>16.17493</v>
      </c>
      <c r="G15939" s="2">
        <v>9.6121979999999994</v>
      </c>
      <c r="H15939" s="2">
        <v>9.4753799999999995</v>
      </c>
      <c r="J15939" s="2">
        <v>16.17774</v>
      </c>
      <c r="K15939" s="2">
        <v>49.969099999999997</v>
      </c>
      <c r="L15939" s="2">
        <v>2.3325209999999998</v>
      </c>
    </row>
    <row r="15940" spans="1:12" x14ac:dyDescent="0.2">
      <c r="A15940" s="2">
        <v>16.178439999999998</v>
      </c>
      <c r="B15940" s="2">
        <v>30.668040000000001</v>
      </c>
      <c r="C15940" s="2">
        <v>15.2219</v>
      </c>
      <c r="D15940" s="2">
        <v>23.87893</v>
      </c>
      <c r="F15940" s="2">
        <v>16.175630000000002</v>
      </c>
      <c r="G15940" s="2">
        <v>9.5997090000000007</v>
      </c>
      <c r="H15940" s="2">
        <v>9.4630279999999996</v>
      </c>
      <c r="J15940" s="2">
        <v>16.178439999999998</v>
      </c>
      <c r="K15940" s="2">
        <v>50.230820000000001</v>
      </c>
      <c r="L15940" s="2">
        <v>2.3384269999999998</v>
      </c>
    </row>
    <row r="15941" spans="1:12" x14ac:dyDescent="0.2">
      <c r="A15941" s="2">
        <v>16.17914</v>
      </c>
      <c r="B15941" s="2">
        <v>30.662780000000001</v>
      </c>
      <c r="C15941" s="2">
        <v>15.21086</v>
      </c>
      <c r="D15941" s="2">
        <v>23.851880000000001</v>
      </c>
      <c r="F15941" s="2">
        <v>16.17634</v>
      </c>
      <c r="G15941" s="2">
        <v>9.5871809999999993</v>
      </c>
      <c r="H15941" s="2">
        <v>9.4505839999999992</v>
      </c>
      <c r="J15941" s="2">
        <v>16.17914</v>
      </c>
      <c r="K15941" s="2">
        <v>50.49465</v>
      </c>
      <c r="L15941" s="2">
        <v>2.3443830000000001</v>
      </c>
    </row>
    <row r="15942" spans="1:12" x14ac:dyDescent="0.2">
      <c r="A15942" s="2">
        <v>16.179839999999999</v>
      </c>
      <c r="B15942" s="2">
        <v>30.65842</v>
      </c>
      <c r="C15942" s="2">
        <v>15.200390000000001</v>
      </c>
      <c r="D15942" s="2">
        <v>23.825109999999999</v>
      </c>
      <c r="F15942" s="2">
        <v>16.177040000000002</v>
      </c>
      <c r="G15942" s="2">
        <v>9.5746839999999995</v>
      </c>
      <c r="H15942" s="2">
        <v>9.4381869999999992</v>
      </c>
      <c r="J15942" s="2">
        <v>16.179839999999999</v>
      </c>
      <c r="K15942" s="2">
        <v>50.762039999999999</v>
      </c>
      <c r="L15942" s="2">
        <v>2.3503820000000002</v>
      </c>
    </row>
    <row r="15943" spans="1:12" x14ac:dyDescent="0.2">
      <c r="A15943" s="2">
        <v>16.180540000000001</v>
      </c>
      <c r="B15943" s="2">
        <v>30.654039999999998</v>
      </c>
      <c r="C15943" s="2">
        <v>15.189909999999999</v>
      </c>
      <c r="D15943" s="2">
        <v>23.798739999999999</v>
      </c>
      <c r="F15943" s="2">
        <v>16.17774</v>
      </c>
      <c r="G15943" s="2">
        <v>9.5620960000000004</v>
      </c>
      <c r="H15943" s="2">
        <v>9.4258649999999999</v>
      </c>
      <c r="J15943" s="2">
        <v>16.180540000000001</v>
      </c>
      <c r="K15943" s="2">
        <v>51.027900000000002</v>
      </c>
      <c r="L15943" s="2">
        <v>2.355915</v>
      </c>
    </row>
    <row r="15944" spans="1:12" x14ac:dyDescent="0.2">
      <c r="A15944" s="2">
        <v>16.181249999999999</v>
      </c>
      <c r="B15944" s="2">
        <v>30.649229999999999</v>
      </c>
      <c r="C15944" s="2">
        <v>15.17906</v>
      </c>
      <c r="D15944" s="2">
        <v>23.772400000000001</v>
      </c>
      <c r="F15944" s="2">
        <v>16.178439999999998</v>
      </c>
      <c r="G15944" s="2">
        <v>9.5494540000000008</v>
      </c>
      <c r="H15944" s="2">
        <v>9.4134980000000006</v>
      </c>
      <c r="J15944" s="2">
        <v>16.181249999999999</v>
      </c>
      <c r="K15944" s="2">
        <v>51.297249999999998</v>
      </c>
      <c r="L15944" s="2">
        <v>2.361675</v>
      </c>
    </row>
    <row r="15945" spans="1:12" x14ac:dyDescent="0.2">
      <c r="A15945" s="2">
        <v>16.181950000000001</v>
      </c>
      <c r="B15945" s="2">
        <v>30.64471</v>
      </c>
      <c r="C15945" s="2">
        <v>15.16818</v>
      </c>
      <c r="D15945" s="2">
        <v>23.745979999999999</v>
      </c>
      <c r="F15945" s="2">
        <v>16.17914</v>
      </c>
      <c r="G15945" s="2">
        <v>9.5373920000000005</v>
      </c>
      <c r="H15945" s="2">
        <v>9.4011230000000001</v>
      </c>
      <c r="J15945" s="2">
        <v>16.181950000000001</v>
      </c>
      <c r="K15945" s="2">
        <v>51.568660000000001</v>
      </c>
      <c r="L15945" s="2">
        <v>2.3674559999999998</v>
      </c>
    </row>
    <row r="15946" spans="1:12" x14ac:dyDescent="0.2">
      <c r="A15946" s="2">
        <v>16.182649999999999</v>
      </c>
      <c r="B15946" s="2">
        <v>30.640450000000001</v>
      </c>
      <c r="C15946" s="2">
        <v>15.157539999999999</v>
      </c>
      <c r="D15946" s="2">
        <v>23.719249999999999</v>
      </c>
      <c r="F15946" s="2">
        <v>16.179839999999999</v>
      </c>
      <c r="G15946" s="2">
        <v>9.5252379999999999</v>
      </c>
      <c r="H15946" s="2">
        <v>9.3891139999999993</v>
      </c>
      <c r="J15946" s="2">
        <v>16.182649999999999</v>
      </c>
      <c r="K15946" s="2">
        <v>51.840029999999999</v>
      </c>
      <c r="L15946" s="2">
        <v>2.3731770000000001</v>
      </c>
    </row>
    <row r="15947" spans="1:12" x14ac:dyDescent="0.2">
      <c r="A15947" s="2">
        <v>16.183350000000001</v>
      </c>
      <c r="B15947" s="2">
        <v>30.636610000000001</v>
      </c>
      <c r="C15947" s="2">
        <v>15.147180000000001</v>
      </c>
      <c r="D15947" s="2">
        <v>23.693580000000001</v>
      </c>
      <c r="F15947" s="2">
        <v>16.180540000000001</v>
      </c>
      <c r="G15947" s="2">
        <v>9.5124279999999999</v>
      </c>
      <c r="H15947" s="2">
        <v>9.3764950000000002</v>
      </c>
      <c r="J15947" s="2">
        <v>16.183350000000001</v>
      </c>
      <c r="K15947" s="2">
        <v>52.11486</v>
      </c>
      <c r="L15947" s="2">
        <v>2.3790800000000001</v>
      </c>
    </row>
    <row r="15948" spans="1:12" x14ac:dyDescent="0.2">
      <c r="A15948" s="2">
        <v>16.184049999999999</v>
      </c>
      <c r="B15948" s="2">
        <v>30.632770000000001</v>
      </c>
      <c r="C15948" s="2">
        <v>15.13688</v>
      </c>
      <c r="D15948" s="2">
        <v>23.66742</v>
      </c>
      <c r="F15948" s="2">
        <v>16.181249999999999</v>
      </c>
      <c r="G15948" s="2">
        <v>9.5000689999999999</v>
      </c>
      <c r="H15948" s="2">
        <v>9.3641129999999997</v>
      </c>
      <c r="J15948" s="2">
        <v>16.184049999999999</v>
      </c>
      <c r="K15948" s="2">
        <v>52.389159999999997</v>
      </c>
      <c r="L15948" s="2">
        <v>2.3851909999999998</v>
      </c>
    </row>
    <row r="15949" spans="1:12" x14ac:dyDescent="0.2">
      <c r="A15949" s="2">
        <v>16.184750000000001</v>
      </c>
      <c r="B15949" s="2">
        <v>30.629169999999998</v>
      </c>
      <c r="C15949" s="2">
        <v>15.12654</v>
      </c>
      <c r="D15949" s="2">
        <v>23.641190000000002</v>
      </c>
      <c r="F15949" s="2">
        <v>16.181950000000001</v>
      </c>
      <c r="G15949" s="2">
        <v>9.4878389999999992</v>
      </c>
      <c r="H15949" s="2">
        <v>9.3519740000000002</v>
      </c>
      <c r="J15949" s="2">
        <v>16.184750000000001</v>
      </c>
      <c r="K15949" s="2">
        <v>52.666429999999998</v>
      </c>
      <c r="L15949" s="2">
        <v>2.391432</v>
      </c>
    </row>
    <row r="15950" spans="1:12" x14ac:dyDescent="0.2">
      <c r="A15950" s="2">
        <v>16.185449999999999</v>
      </c>
      <c r="B15950" s="2">
        <v>30.625340000000001</v>
      </c>
      <c r="C15950" s="2">
        <v>15.11618</v>
      </c>
      <c r="D15950" s="2">
        <v>23.61551</v>
      </c>
      <c r="F15950" s="2">
        <v>16.182649999999999</v>
      </c>
      <c r="G15950" s="2">
        <v>9.4753799999999995</v>
      </c>
      <c r="H15950" s="2">
        <v>9.3397520000000007</v>
      </c>
      <c r="J15950" s="2">
        <v>16.185449999999999</v>
      </c>
      <c r="K15950" s="2">
        <v>52.946240000000003</v>
      </c>
      <c r="L15950" s="2">
        <v>2.396954</v>
      </c>
    </row>
    <row r="15951" spans="1:12" x14ac:dyDescent="0.2">
      <c r="A15951" s="2">
        <v>16.186160000000001</v>
      </c>
      <c r="B15951" s="2">
        <v>30.621200000000002</v>
      </c>
      <c r="C15951" s="2">
        <v>15.10586</v>
      </c>
      <c r="D15951" s="2">
        <v>23.589839999999999</v>
      </c>
      <c r="F15951" s="2">
        <v>16.183350000000001</v>
      </c>
      <c r="G15951" s="2">
        <v>9.4630279999999996</v>
      </c>
      <c r="H15951" s="2">
        <v>9.3277129999999993</v>
      </c>
      <c r="J15951" s="2">
        <v>16.186160000000001</v>
      </c>
      <c r="K15951" s="2">
        <v>53.225700000000003</v>
      </c>
      <c r="L15951" s="2">
        <v>2.4028700000000001</v>
      </c>
    </row>
    <row r="15952" spans="1:12" x14ac:dyDescent="0.2">
      <c r="A15952" s="2">
        <v>16.186859999999999</v>
      </c>
      <c r="B15952" s="2">
        <v>30.616959999999999</v>
      </c>
      <c r="C15952" s="2">
        <v>15.09568</v>
      </c>
      <c r="D15952" s="2">
        <v>23.563680000000002</v>
      </c>
      <c r="F15952" s="2">
        <v>16.184049999999999</v>
      </c>
      <c r="G15952" s="2">
        <v>9.4505839999999992</v>
      </c>
      <c r="H15952" s="2">
        <v>9.3160480000000003</v>
      </c>
      <c r="J15952" s="2">
        <v>16.186859999999999</v>
      </c>
      <c r="K15952" s="2">
        <v>53.507919999999999</v>
      </c>
      <c r="L15952" s="2">
        <v>2.4092370000000001</v>
      </c>
    </row>
    <row r="15953" spans="1:12" x14ac:dyDescent="0.2">
      <c r="A15953" s="2">
        <v>16.187560000000001</v>
      </c>
      <c r="B15953" s="2">
        <v>30.613399999999999</v>
      </c>
      <c r="C15953" s="2">
        <v>15.085509999999999</v>
      </c>
      <c r="D15953" s="2">
        <v>23.537420000000001</v>
      </c>
      <c r="F15953" s="2">
        <v>16.184750000000001</v>
      </c>
      <c r="G15953" s="2">
        <v>9.4381869999999992</v>
      </c>
      <c r="H15953" s="2">
        <v>9.3041839999999993</v>
      </c>
      <c r="J15953" s="2">
        <v>16.187560000000001</v>
      </c>
      <c r="K15953" s="2">
        <v>53.791040000000002</v>
      </c>
      <c r="L15953" s="2">
        <v>2.4155769999999999</v>
      </c>
    </row>
    <row r="15954" spans="1:12" x14ac:dyDescent="0.2">
      <c r="A15954" s="2">
        <v>16.18826</v>
      </c>
      <c r="B15954" s="2">
        <v>30.610040000000001</v>
      </c>
      <c r="C15954" s="2">
        <v>15.07508</v>
      </c>
      <c r="D15954" s="2">
        <v>23.511810000000001</v>
      </c>
      <c r="F15954" s="2">
        <v>16.185449999999999</v>
      </c>
      <c r="G15954" s="2">
        <v>9.4258649999999999</v>
      </c>
      <c r="H15954" s="2">
        <v>9.2922290000000007</v>
      </c>
      <c r="J15954" s="2">
        <v>16.18826</v>
      </c>
      <c r="K15954" s="2">
        <v>54.075119999999998</v>
      </c>
      <c r="L15954" s="2">
        <v>2.4216190000000002</v>
      </c>
    </row>
    <row r="15955" spans="1:12" x14ac:dyDescent="0.2">
      <c r="A15955" s="2">
        <v>16.188960000000002</v>
      </c>
      <c r="B15955" s="2">
        <v>30.60651</v>
      </c>
      <c r="C15955" s="2">
        <v>15.06517</v>
      </c>
      <c r="D15955" s="2">
        <v>23.486450000000001</v>
      </c>
      <c r="F15955" s="2">
        <v>16.186160000000001</v>
      </c>
      <c r="G15955" s="2">
        <v>9.4134980000000006</v>
      </c>
      <c r="H15955" s="2">
        <v>9.2802430000000005</v>
      </c>
      <c r="J15955" s="2">
        <v>16.188960000000002</v>
      </c>
      <c r="K15955" s="2">
        <v>54.360849999999999</v>
      </c>
      <c r="L15955" s="2">
        <v>2.4282110000000001</v>
      </c>
    </row>
    <row r="15956" spans="1:12" x14ac:dyDescent="0.2">
      <c r="A15956" s="2">
        <v>16.18966</v>
      </c>
      <c r="B15956" s="2">
        <v>30.60305</v>
      </c>
      <c r="C15956" s="2">
        <v>15.05519</v>
      </c>
      <c r="D15956" s="2">
        <v>23.460930000000001</v>
      </c>
      <c r="F15956" s="2">
        <v>16.186859999999999</v>
      </c>
      <c r="G15956" s="2">
        <v>9.4011230000000001</v>
      </c>
      <c r="H15956" s="2">
        <v>9.2683560000000007</v>
      </c>
      <c r="J15956" s="2">
        <v>16.18966</v>
      </c>
      <c r="K15956" s="2">
        <v>54.648879999999998</v>
      </c>
      <c r="L15956" s="2">
        <v>2.4346100000000002</v>
      </c>
    </row>
    <row r="15957" spans="1:12" x14ac:dyDescent="0.2">
      <c r="A15957" s="2">
        <v>16.190359999999998</v>
      </c>
      <c r="B15957" s="2">
        <v>30.59967</v>
      </c>
      <c r="C15957" s="2">
        <v>15.04482</v>
      </c>
      <c r="D15957" s="2">
        <v>23.43526</v>
      </c>
      <c r="F15957" s="2">
        <v>16.187560000000001</v>
      </c>
      <c r="G15957" s="2">
        <v>9.3891139999999993</v>
      </c>
      <c r="H15957" s="2">
        <v>9.2564320000000002</v>
      </c>
      <c r="J15957" s="2">
        <v>16.190359999999998</v>
      </c>
      <c r="K15957" s="2">
        <v>54.939959999999999</v>
      </c>
      <c r="L15957" s="2">
        <v>2.4401090000000001</v>
      </c>
    </row>
    <row r="15958" spans="1:12" x14ac:dyDescent="0.2">
      <c r="A15958" s="2">
        <v>16.19107</v>
      </c>
      <c r="B15958" s="2">
        <v>30.59676</v>
      </c>
      <c r="C15958" s="2">
        <v>15.03444</v>
      </c>
      <c r="D15958" s="2">
        <v>23.410080000000001</v>
      </c>
      <c r="F15958" s="2">
        <v>16.18826</v>
      </c>
      <c r="G15958" s="2">
        <v>9.3764950000000002</v>
      </c>
      <c r="H15958" s="2">
        <v>9.2448809999999995</v>
      </c>
      <c r="J15958" s="2">
        <v>16.19107</v>
      </c>
      <c r="K15958" s="2">
        <v>55.231780000000001</v>
      </c>
      <c r="L15958" s="2">
        <v>2.44611</v>
      </c>
    </row>
    <row r="15959" spans="1:12" x14ac:dyDescent="0.2">
      <c r="A15959" s="2">
        <v>16.191770000000002</v>
      </c>
      <c r="B15959" s="2">
        <v>30.593900000000001</v>
      </c>
      <c r="C15959" s="2">
        <v>15.02422</v>
      </c>
      <c r="D15959" s="2">
        <v>23.385439999999999</v>
      </c>
      <c r="F15959" s="2">
        <v>16.188960000000002</v>
      </c>
      <c r="G15959" s="2">
        <v>9.3641129999999997</v>
      </c>
      <c r="H15959" s="2">
        <v>9.2324750000000009</v>
      </c>
      <c r="J15959" s="2">
        <v>16.191770000000002</v>
      </c>
      <c r="K15959" s="2">
        <v>55.52657</v>
      </c>
      <c r="L15959" s="2">
        <v>2.4522900000000001</v>
      </c>
    </row>
    <row r="15960" spans="1:12" x14ac:dyDescent="0.2">
      <c r="A15960" s="2">
        <v>16.19247</v>
      </c>
      <c r="B15960" s="2">
        <v>30.590710000000001</v>
      </c>
      <c r="C15960" s="2">
        <v>15.013479999999999</v>
      </c>
      <c r="D15960" s="2">
        <v>23.360710000000001</v>
      </c>
      <c r="F15960" s="2">
        <v>16.18966</v>
      </c>
      <c r="G15960" s="2">
        <v>9.3519740000000002</v>
      </c>
      <c r="H15960" s="2">
        <v>9.2198639999999994</v>
      </c>
      <c r="J15960" s="2">
        <v>16.19247</v>
      </c>
      <c r="K15960" s="2">
        <v>55.819780000000002</v>
      </c>
      <c r="L15960" s="2">
        <v>2.458399</v>
      </c>
    </row>
    <row r="15961" spans="1:12" x14ac:dyDescent="0.2">
      <c r="A15961" s="2">
        <v>16.193169999999999</v>
      </c>
      <c r="B15961" s="2">
        <v>30.588039999999999</v>
      </c>
      <c r="C15961" s="2">
        <v>15.00267</v>
      </c>
      <c r="D15961" s="2">
        <v>23.33597</v>
      </c>
      <c r="F15961" s="2">
        <v>16.190359999999998</v>
      </c>
      <c r="G15961" s="2">
        <v>9.3397520000000007</v>
      </c>
      <c r="H15961" s="2">
        <v>9.2078550000000003</v>
      </c>
      <c r="J15961" s="2">
        <v>16.193169999999999</v>
      </c>
      <c r="K15961" s="2">
        <v>56.116480000000003</v>
      </c>
      <c r="L15961" s="2">
        <v>2.464699</v>
      </c>
    </row>
    <row r="15962" spans="1:12" x14ac:dyDescent="0.2">
      <c r="A15962" s="2">
        <v>16.19387</v>
      </c>
      <c r="B15962" s="2">
        <v>30.585339999999999</v>
      </c>
      <c r="C15962" s="2">
        <v>14.992150000000001</v>
      </c>
      <c r="D15962" s="2">
        <v>23.311129999999999</v>
      </c>
      <c r="F15962" s="2">
        <v>16.19107</v>
      </c>
      <c r="G15962" s="2">
        <v>9.3277129999999993</v>
      </c>
      <c r="H15962" s="2">
        <v>9.1954189999999993</v>
      </c>
      <c r="J15962" s="2">
        <v>16.19387</v>
      </c>
      <c r="K15962" s="2">
        <v>56.415680000000002</v>
      </c>
      <c r="L15962" s="2">
        <v>2.4711970000000001</v>
      </c>
    </row>
    <row r="15963" spans="1:12" x14ac:dyDescent="0.2">
      <c r="A15963" s="2">
        <v>16.194569999999999</v>
      </c>
      <c r="B15963" s="2">
        <v>30.58249</v>
      </c>
      <c r="C15963" s="2">
        <v>14.98146</v>
      </c>
      <c r="D15963" s="2">
        <v>23.286059999999999</v>
      </c>
      <c r="F15963" s="2">
        <v>16.191770000000002</v>
      </c>
      <c r="G15963" s="2">
        <v>9.3160480000000003</v>
      </c>
      <c r="H15963" s="2">
        <v>9.1835020000000007</v>
      </c>
      <c r="J15963" s="2">
        <v>16.194569999999999</v>
      </c>
      <c r="K15963" s="2">
        <v>56.714619999999996</v>
      </c>
      <c r="L15963" s="2">
        <v>2.4775260000000001</v>
      </c>
    </row>
    <row r="15964" spans="1:12" x14ac:dyDescent="0.2">
      <c r="A15964" s="2">
        <v>16.195270000000001</v>
      </c>
      <c r="B15964" s="2">
        <v>30.580279999999998</v>
      </c>
      <c r="C15964" s="2">
        <v>14.97091</v>
      </c>
      <c r="D15964" s="2">
        <v>23.260649999999998</v>
      </c>
      <c r="F15964" s="2">
        <v>16.19247</v>
      </c>
      <c r="G15964" s="2">
        <v>9.3041839999999993</v>
      </c>
      <c r="H15964" s="2">
        <v>9.1718899999999994</v>
      </c>
      <c r="J15964" s="2">
        <v>16.195270000000001</v>
      </c>
      <c r="K15964" s="2">
        <v>57.019579999999998</v>
      </c>
      <c r="L15964" s="2">
        <v>2.483822</v>
      </c>
    </row>
    <row r="15965" spans="1:12" x14ac:dyDescent="0.2">
      <c r="A15965" s="2">
        <v>16.195969999999999</v>
      </c>
      <c r="B15965" s="2">
        <v>30.577829999999999</v>
      </c>
      <c r="C15965" s="2">
        <v>14.96087</v>
      </c>
      <c r="D15965" s="2">
        <v>23.23629</v>
      </c>
      <c r="F15965" s="2">
        <v>16.193169999999999</v>
      </c>
      <c r="G15965" s="2">
        <v>9.2922290000000007</v>
      </c>
      <c r="H15965" s="2">
        <v>9.159554</v>
      </c>
      <c r="J15965" s="2">
        <v>16.195969999999999</v>
      </c>
      <c r="K15965" s="2">
        <v>57.321489999999997</v>
      </c>
      <c r="L15965" s="2">
        <v>2.490761</v>
      </c>
    </row>
    <row r="15966" spans="1:12" x14ac:dyDescent="0.2">
      <c r="A15966" s="2">
        <v>16.196680000000001</v>
      </c>
      <c r="B15966" s="2">
        <v>30.57555</v>
      </c>
      <c r="C15966" s="2">
        <v>14.950979999999999</v>
      </c>
      <c r="D15966" s="2">
        <v>23.211580000000001</v>
      </c>
      <c r="F15966" s="2">
        <v>16.19387</v>
      </c>
      <c r="G15966" s="2">
        <v>9.2802430000000005</v>
      </c>
      <c r="H15966" s="2">
        <v>9.1474609999999998</v>
      </c>
      <c r="J15966" s="2">
        <v>16.196680000000001</v>
      </c>
      <c r="K15966" s="2">
        <v>57.624650000000003</v>
      </c>
      <c r="L15966" s="2">
        <v>2.4976080000000001</v>
      </c>
    </row>
    <row r="15967" spans="1:12" x14ac:dyDescent="0.2">
      <c r="A15967" s="2">
        <v>16.197379999999999</v>
      </c>
      <c r="B15967" s="2">
        <v>30.57395</v>
      </c>
      <c r="C15967" s="2">
        <v>14.94065</v>
      </c>
      <c r="D15967" s="2">
        <v>23.186889999999998</v>
      </c>
      <c r="F15967" s="2">
        <v>16.194569999999999</v>
      </c>
      <c r="G15967" s="2">
        <v>9.2683560000000007</v>
      </c>
      <c r="H15967" s="2">
        <v>9.1362690000000004</v>
      </c>
      <c r="J15967" s="2">
        <v>16.197379999999999</v>
      </c>
      <c r="K15967" s="2">
        <v>57.931069999999998</v>
      </c>
      <c r="L15967" s="2">
        <v>2.5043980000000001</v>
      </c>
    </row>
    <row r="15968" spans="1:12" x14ac:dyDescent="0.2">
      <c r="A15968" s="2">
        <v>16.198080000000001</v>
      </c>
      <c r="B15968" s="2">
        <v>30.57179</v>
      </c>
      <c r="C15968" s="2">
        <v>14.930099999999999</v>
      </c>
      <c r="D15968" s="2">
        <v>23.16207</v>
      </c>
      <c r="F15968" s="2">
        <v>16.195270000000001</v>
      </c>
      <c r="G15968" s="2">
        <v>9.2564320000000002</v>
      </c>
      <c r="H15968" s="2">
        <v>9.1244580000000006</v>
      </c>
      <c r="J15968" s="2">
        <v>16.198080000000001</v>
      </c>
      <c r="K15968" s="2">
        <v>58.240099999999998</v>
      </c>
      <c r="L15968" s="2">
        <v>2.5107900000000001</v>
      </c>
    </row>
    <row r="15969" spans="1:12" x14ac:dyDescent="0.2">
      <c r="A15969" s="2">
        <v>16.198779999999999</v>
      </c>
      <c r="B15969" s="2">
        <v>30.57028</v>
      </c>
      <c r="C15969" s="2">
        <v>14.92024</v>
      </c>
      <c r="D15969" s="2">
        <v>23.137879999999999</v>
      </c>
      <c r="F15969" s="2">
        <v>16.195969999999999</v>
      </c>
      <c r="G15969" s="2">
        <v>9.2448809999999995</v>
      </c>
      <c r="H15969" s="2">
        <v>9.1130370000000003</v>
      </c>
      <c r="J15969" s="2">
        <v>16.198779999999999</v>
      </c>
      <c r="K15969" s="2">
        <v>58.55039</v>
      </c>
      <c r="L15969" s="2">
        <v>2.517633</v>
      </c>
    </row>
    <row r="15970" spans="1:12" x14ac:dyDescent="0.2">
      <c r="A15970" s="2">
        <v>16.199480000000001</v>
      </c>
      <c r="B15970" s="2">
        <v>30.569179999999999</v>
      </c>
      <c r="C15970" s="2">
        <v>14.910880000000001</v>
      </c>
      <c r="D15970" s="2">
        <v>23.112459999999999</v>
      </c>
      <c r="F15970" s="2">
        <v>16.196680000000001</v>
      </c>
      <c r="G15970" s="2">
        <v>9.2324750000000009</v>
      </c>
      <c r="H15970" s="2">
        <v>9.1017080000000004</v>
      </c>
      <c r="J15970" s="2">
        <v>16.199480000000001</v>
      </c>
      <c r="K15970" s="2">
        <v>58.860790000000001</v>
      </c>
      <c r="L15970" s="2">
        <v>2.5245000000000002</v>
      </c>
    </row>
    <row r="15971" spans="1:12" x14ac:dyDescent="0.2">
      <c r="A15971" s="2">
        <v>16.20018</v>
      </c>
      <c r="B15971" s="2">
        <v>30.567409999999999</v>
      </c>
      <c r="C15971" s="2">
        <v>14.902139999999999</v>
      </c>
      <c r="D15971" s="2">
        <v>23.087959999999999</v>
      </c>
      <c r="F15971" s="2">
        <v>16.197379999999999</v>
      </c>
      <c r="G15971" s="2">
        <v>9.2198639999999994</v>
      </c>
      <c r="H15971" s="2">
        <v>9.0901180000000004</v>
      </c>
      <c r="J15971" s="2">
        <v>16.20018</v>
      </c>
      <c r="K15971" s="2">
        <v>59.174869999999999</v>
      </c>
      <c r="L15971" s="2">
        <v>2.5311620000000001</v>
      </c>
    </row>
    <row r="15972" spans="1:12" x14ac:dyDescent="0.2">
      <c r="A15972" s="2">
        <v>16.200880000000002</v>
      </c>
      <c r="B15972" s="2">
        <v>30.565840000000001</v>
      </c>
      <c r="C15972" s="2">
        <v>14.89348</v>
      </c>
      <c r="D15972" s="2">
        <v>23.063890000000001</v>
      </c>
      <c r="F15972" s="2">
        <v>16.198080000000001</v>
      </c>
      <c r="G15972" s="2">
        <v>9.2078550000000003</v>
      </c>
      <c r="H15972" s="2">
        <v>9.0783629999999995</v>
      </c>
      <c r="J15972" s="2">
        <v>16.200880000000002</v>
      </c>
      <c r="K15972" s="2">
        <v>59.490279999999998</v>
      </c>
      <c r="L15972" s="2">
        <v>2.5373709999999998</v>
      </c>
    </row>
    <row r="15973" spans="1:12" x14ac:dyDescent="0.2">
      <c r="A15973" s="2">
        <v>16.201589999999999</v>
      </c>
      <c r="B15973" s="2">
        <v>30.564769999999999</v>
      </c>
      <c r="C15973" s="2">
        <v>14.88435</v>
      </c>
      <c r="D15973" s="2">
        <v>23.03866</v>
      </c>
      <c r="F15973" s="2">
        <v>16.198779999999999</v>
      </c>
      <c r="G15973" s="2">
        <v>9.1954189999999993</v>
      </c>
      <c r="H15973" s="2">
        <v>9.0662990000000008</v>
      </c>
      <c r="J15973" s="2">
        <v>16.201589999999999</v>
      </c>
      <c r="K15973" s="2">
        <v>59.807319999999997</v>
      </c>
      <c r="L15973" s="2">
        <v>2.5432610000000002</v>
      </c>
    </row>
    <row r="15974" spans="1:12" x14ac:dyDescent="0.2">
      <c r="A15974" s="2">
        <v>16.202290000000001</v>
      </c>
      <c r="B15974" s="2">
        <v>30.564029999999999</v>
      </c>
      <c r="C15974" s="2">
        <v>14.87482</v>
      </c>
      <c r="D15974" s="2">
        <v>23.014089999999999</v>
      </c>
      <c r="F15974" s="2">
        <v>16.199480000000001</v>
      </c>
      <c r="G15974" s="2">
        <v>9.1835020000000007</v>
      </c>
      <c r="H15974" s="2">
        <v>9.0548169999999999</v>
      </c>
      <c r="J15974" s="2">
        <v>16.202290000000001</v>
      </c>
      <c r="K15974" s="2">
        <v>60.123460000000001</v>
      </c>
      <c r="L15974" s="2">
        <v>2.5490170000000001</v>
      </c>
    </row>
    <row r="15975" spans="1:12" x14ac:dyDescent="0.2">
      <c r="A15975" s="2">
        <v>16.20299</v>
      </c>
      <c r="B15975" s="2">
        <v>30.562670000000001</v>
      </c>
      <c r="C15975" s="2">
        <v>14.864990000000001</v>
      </c>
      <c r="D15975" s="2">
        <v>22.989609999999999</v>
      </c>
      <c r="F15975" s="2">
        <v>16.20018</v>
      </c>
      <c r="G15975" s="2">
        <v>9.1718899999999994</v>
      </c>
      <c r="H15975" s="2">
        <v>9.0432889999999997</v>
      </c>
      <c r="J15975" s="2">
        <v>16.20299</v>
      </c>
      <c r="K15975" s="2">
        <v>60.44558</v>
      </c>
      <c r="L15975" s="2">
        <v>2.555523</v>
      </c>
    </row>
    <row r="15976" spans="1:12" x14ac:dyDescent="0.2">
      <c r="A15976" s="2">
        <v>16.203690000000002</v>
      </c>
      <c r="B15976" s="2">
        <v>30.561029999999999</v>
      </c>
      <c r="C15976" s="2">
        <v>14.85501</v>
      </c>
      <c r="D15976" s="2">
        <v>22.966380000000001</v>
      </c>
      <c r="F15976" s="2">
        <v>16.200880000000002</v>
      </c>
      <c r="G15976" s="2">
        <v>9.159554</v>
      </c>
      <c r="H15976" s="2">
        <v>9.0314479999999993</v>
      </c>
      <c r="J15976" s="2">
        <v>16.203690000000002</v>
      </c>
      <c r="K15976" s="2">
        <v>60.766860000000001</v>
      </c>
      <c r="L15976" s="2">
        <v>2.5618609999999999</v>
      </c>
    </row>
    <row r="15977" spans="1:12" x14ac:dyDescent="0.2">
      <c r="A15977" s="2">
        <v>16.20439</v>
      </c>
      <c r="B15977" s="2">
        <v>30.559719999999999</v>
      </c>
      <c r="C15977" s="2">
        <v>14.844950000000001</v>
      </c>
      <c r="D15977" s="2">
        <v>22.944089999999999</v>
      </c>
      <c r="F15977" s="2">
        <v>16.201589999999999</v>
      </c>
      <c r="G15977" s="2">
        <v>9.1474609999999998</v>
      </c>
      <c r="H15977" s="2">
        <v>9.0199359999999995</v>
      </c>
      <c r="J15977" s="2">
        <v>16.20439</v>
      </c>
      <c r="K15977" s="2">
        <v>61.088999999999999</v>
      </c>
      <c r="L15977" s="2">
        <v>2.568295</v>
      </c>
    </row>
    <row r="15978" spans="1:12" x14ac:dyDescent="0.2">
      <c r="A15978" s="2">
        <v>16.205089999999998</v>
      </c>
      <c r="B15978" s="2">
        <v>30.558969999999999</v>
      </c>
      <c r="C15978" s="2">
        <v>14.835050000000001</v>
      </c>
      <c r="D15978" s="2">
        <v>22.921759999999999</v>
      </c>
      <c r="F15978" s="2">
        <v>16.202290000000001</v>
      </c>
      <c r="G15978" s="2">
        <v>9.1362690000000004</v>
      </c>
      <c r="H15978" s="2">
        <v>9.0084610000000005</v>
      </c>
      <c r="J15978" s="2">
        <v>16.205089999999998</v>
      </c>
      <c r="K15978" s="2">
        <v>61.415779999999998</v>
      </c>
      <c r="L15978" s="2">
        <v>2.5750519999999999</v>
      </c>
    </row>
    <row r="15979" spans="1:12" x14ac:dyDescent="0.2">
      <c r="A15979" s="2">
        <v>16.20579</v>
      </c>
      <c r="B15979" s="2">
        <v>30.558029999999999</v>
      </c>
      <c r="C15979" s="2">
        <v>14.825279999999999</v>
      </c>
      <c r="D15979" s="2">
        <v>22.89808</v>
      </c>
      <c r="F15979" s="2">
        <v>16.20299</v>
      </c>
      <c r="G15979" s="2">
        <v>9.1244580000000006</v>
      </c>
      <c r="H15979" s="2">
        <v>8.9969940000000008</v>
      </c>
      <c r="J15979" s="2">
        <v>16.20579</v>
      </c>
      <c r="K15979" s="2">
        <v>61.743929999999999</v>
      </c>
      <c r="L15979" s="2">
        <v>2.5819070000000002</v>
      </c>
    </row>
    <row r="15980" spans="1:12" x14ac:dyDescent="0.2">
      <c r="A15980" s="2">
        <v>16.206499999999998</v>
      </c>
      <c r="B15980" s="2">
        <v>30.556909999999998</v>
      </c>
      <c r="C15980" s="2">
        <v>14.81528</v>
      </c>
      <c r="D15980" s="2">
        <v>22.873449999999998</v>
      </c>
      <c r="F15980" s="2">
        <v>16.203690000000002</v>
      </c>
      <c r="G15980" s="2">
        <v>9.1130370000000003</v>
      </c>
      <c r="H15980" s="2">
        <v>8.9855350000000005</v>
      </c>
      <c r="J15980" s="2">
        <v>16.206499999999998</v>
      </c>
      <c r="K15980" s="2">
        <v>62.071860000000001</v>
      </c>
      <c r="L15980" s="2">
        <v>2.589067</v>
      </c>
    </row>
    <row r="15981" spans="1:12" x14ac:dyDescent="0.2">
      <c r="A15981" s="2">
        <v>16.2072</v>
      </c>
      <c r="B15981" s="2">
        <v>30.556170000000002</v>
      </c>
      <c r="C15981" s="2">
        <v>14.805529999999999</v>
      </c>
      <c r="D15981" s="2">
        <v>22.848690000000001</v>
      </c>
      <c r="F15981" s="2">
        <v>16.20439</v>
      </c>
      <c r="G15981" s="2">
        <v>9.1017080000000004</v>
      </c>
      <c r="H15981" s="2">
        <v>8.9740830000000003</v>
      </c>
      <c r="J15981" s="2">
        <v>16.2072</v>
      </c>
      <c r="K15981" s="2">
        <v>62.388539999999999</v>
      </c>
      <c r="L15981" s="2">
        <v>2.595507</v>
      </c>
    </row>
    <row r="15982" spans="1:12" x14ac:dyDescent="0.2">
      <c r="A15982" s="2">
        <v>16.207899999999999</v>
      </c>
      <c r="B15982" s="2">
        <v>30.555810000000001</v>
      </c>
      <c r="C15982" s="2">
        <v>14.79609</v>
      </c>
      <c r="D15982" s="2">
        <v>22.82422</v>
      </c>
      <c r="F15982" s="2">
        <v>16.205089999999998</v>
      </c>
      <c r="G15982" s="2">
        <v>9.0901180000000004</v>
      </c>
      <c r="H15982" s="2">
        <v>8.9628219999999992</v>
      </c>
      <c r="J15982" s="2">
        <v>16.207899999999999</v>
      </c>
      <c r="K15982" s="2">
        <v>62.708689999999997</v>
      </c>
      <c r="L15982" s="2">
        <v>2.6020150000000002</v>
      </c>
    </row>
    <row r="15983" spans="1:12" x14ac:dyDescent="0.2">
      <c r="A15983" s="2">
        <v>16.208600000000001</v>
      </c>
      <c r="B15983" s="2">
        <v>30.555309999999999</v>
      </c>
      <c r="C15983" s="2">
        <v>14.786860000000001</v>
      </c>
      <c r="D15983" s="2">
        <v>22.799600000000002</v>
      </c>
      <c r="F15983" s="2">
        <v>16.20579</v>
      </c>
      <c r="G15983" s="2">
        <v>9.0783629999999995</v>
      </c>
      <c r="H15983" s="2">
        <v>8.9517900000000008</v>
      </c>
      <c r="J15983" s="2">
        <v>16.208600000000001</v>
      </c>
      <c r="K15983" s="2">
        <v>63.04036</v>
      </c>
      <c r="L15983" s="2">
        <v>2.6081789999999998</v>
      </c>
    </row>
    <row r="15984" spans="1:12" x14ac:dyDescent="0.2">
      <c r="A15984" s="2">
        <v>16.209299999999999</v>
      </c>
      <c r="B15984" s="2">
        <v>30.554950000000002</v>
      </c>
      <c r="C15984" s="2">
        <v>14.77741</v>
      </c>
      <c r="D15984" s="2">
        <v>22.775110000000002</v>
      </c>
      <c r="F15984" s="2">
        <v>16.206499999999998</v>
      </c>
      <c r="G15984" s="2">
        <v>9.0662990000000008</v>
      </c>
      <c r="H15984" s="2">
        <v>8.9411159999999992</v>
      </c>
      <c r="J15984" s="2">
        <v>16.209299999999999</v>
      </c>
      <c r="K15984" s="2">
        <v>63.377380000000002</v>
      </c>
      <c r="L15984" s="2">
        <v>2.6147019999999999</v>
      </c>
    </row>
    <row r="15985" spans="1:12" x14ac:dyDescent="0.2">
      <c r="A15985" s="2">
        <v>16.21</v>
      </c>
      <c r="B15985" s="2">
        <v>30.554729999999999</v>
      </c>
      <c r="C15985" s="2">
        <v>14.767440000000001</v>
      </c>
      <c r="D15985" s="2">
        <v>22.750360000000001</v>
      </c>
      <c r="F15985" s="2">
        <v>16.2072</v>
      </c>
      <c r="G15985" s="2">
        <v>9.0548169999999999</v>
      </c>
      <c r="H15985" s="2">
        <v>8.9313199999999995</v>
      </c>
      <c r="J15985" s="2">
        <v>16.21</v>
      </c>
      <c r="K15985" s="2">
        <v>63.716439999999999</v>
      </c>
      <c r="L15985" s="2">
        <v>2.6211509999999998</v>
      </c>
    </row>
    <row r="15986" spans="1:12" x14ac:dyDescent="0.2">
      <c r="A15986" s="2">
        <v>16.210699999999999</v>
      </c>
      <c r="B15986" s="2">
        <v>30.554680000000001</v>
      </c>
      <c r="C15986" s="2">
        <v>14.75746</v>
      </c>
      <c r="D15986" s="2">
        <v>22.725639999999999</v>
      </c>
      <c r="F15986" s="2">
        <v>16.207899999999999</v>
      </c>
      <c r="G15986" s="2">
        <v>9.0432889999999997</v>
      </c>
      <c r="H15986" s="2">
        <v>8.9212950000000006</v>
      </c>
      <c r="J15986" s="2">
        <v>16.210699999999999</v>
      </c>
      <c r="K15986" s="2">
        <v>64.056349999999995</v>
      </c>
      <c r="L15986" s="2">
        <v>2.6278739999999998</v>
      </c>
    </row>
    <row r="15987" spans="1:12" x14ac:dyDescent="0.2">
      <c r="A15987" s="2">
        <v>16.211410000000001</v>
      </c>
      <c r="B15987" s="2">
        <v>30.555540000000001</v>
      </c>
      <c r="C15987" s="2">
        <v>14.74742</v>
      </c>
      <c r="D15987" s="2">
        <v>22.70148</v>
      </c>
      <c r="F15987" s="2">
        <v>16.208600000000001</v>
      </c>
      <c r="G15987" s="2">
        <v>9.0314479999999993</v>
      </c>
      <c r="H15987" s="2">
        <v>8.9107819999999993</v>
      </c>
      <c r="J15987" s="2">
        <v>16.211410000000001</v>
      </c>
      <c r="K15987" s="2">
        <v>64.398390000000006</v>
      </c>
      <c r="L15987" s="2">
        <v>2.6348020000000001</v>
      </c>
    </row>
    <row r="15988" spans="1:12" x14ac:dyDescent="0.2">
      <c r="A15988" s="2">
        <v>16.212109999999999</v>
      </c>
      <c r="B15988" s="2">
        <v>30.55566</v>
      </c>
      <c r="C15988" s="2">
        <v>14.737690000000001</v>
      </c>
      <c r="D15988" s="2">
        <v>22.676690000000001</v>
      </c>
      <c r="F15988" s="2">
        <v>16.209299999999999</v>
      </c>
      <c r="G15988" s="2">
        <v>9.0199359999999995</v>
      </c>
      <c r="H15988" s="2">
        <v>8.8999249999999996</v>
      </c>
      <c r="J15988" s="2">
        <v>16.212109999999999</v>
      </c>
      <c r="K15988" s="2">
        <v>64.741749999999996</v>
      </c>
      <c r="L15988" s="2">
        <v>2.6421239999999999</v>
      </c>
    </row>
    <row r="15989" spans="1:12" x14ac:dyDescent="0.2">
      <c r="A15989" s="2">
        <v>16.212810000000001</v>
      </c>
      <c r="B15989" s="2">
        <v>30.555759999999999</v>
      </c>
      <c r="C15989" s="2">
        <v>14.72789</v>
      </c>
      <c r="D15989" s="2">
        <v>22.652640000000002</v>
      </c>
      <c r="F15989" s="2">
        <v>16.21</v>
      </c>
      <c r="G15989" s="2">
        <v>9.0084610000000005</v>
      </c>
      <c r="H15989" s="2">
        <v>8.8892209999999992</v>
      </c>
      <c r="J15989" s="2">
        <v>16.212810000000001</v>
      </c>
      <c r="K15989" s="2">
        <v>65.085480000000004</v>
      </c>
      <c r="L15989" s="2">
        <v>2.6491280000000001</v>
      </c>
    </row>
    <row r="15990" spans="1:12" x14ac:dyDescent="0.2">
      <c r="A15990" s="2">
        <v>16.213509999999999</v>
      </c>
      <c r="B15990" s="2">
        <v>30.555810000000001</v>
      </c>
      <c r="C15990" s="2">
        <v>14.7182</v>
      </c>
      <c r="D15990" s="2">
        <v>22.62847</v>
      </c>
      <c r="F15990" s="2">
        <v>16.210699999999999</v>
      </c>
      <c r="G15990" s="2">
        <v>8.9969940000000008</v>
      </c>
      <c r="H15990" s="2">
        <v>8.8783340000000006</v>
      </c>
      <c r="J15990" s="2">
        <v>16.213509999999999</v>
      </c>
      <c r="K15990" s="2">
        <v>65.433809999999994</v>
      </c>
      <c r="L15990" s="2">
        <v>2.656298</v>
      </c>
    </row>
    <row r="15991" spans="1:12" x14ac:dyDescent="0.2">
      <c r="A15991" s="2">
        <v>16.214210000000001</v>
      </c>
      <c r="B15991" s="2">
        <v>30.556709999999999</v>
      </c>
      <c r="C15991" s="2">
        <v>14.70848</v>
      </c>
      <c r="D15991" s="2">
        <v>22.604199999999999</v>
      </c>
      <c r="F15991" s="2">
        <v>16.211410000000001</v>
      </c>
      <c r="G15991" s="2">
        <v>8.9855350000000005</v>
      </c>
      <c r="H15991" s="2">
        <v>8.8671950000000006</v>
      </c>
      <c r="J15991" s="2">
        <v>16.214210000000001</v>
      </c>
      <c r="K15991" s="2">
        <v>65.781630000000007</v>
      </c>
      <c r="L15991" s="2">
        <v>2.6639189999999999</v>
      </c>
    </row>
    <row r="15992" spans="1:12" x14ac:dyDescent="0.2">
      <c r="A15992" s="2">
        <v>16.21491</v>
      </c>
      <c r="B15992" s="2">
        <v>30.557359999999999</v>
      </c>
      <c r="C15992" s="2">
        <v>14.69886</v>
      </c>
      <c r="D15992" s="2">
        <v>22.57968</v>
      </c>
      <c r="F15992" s="2">
        <v>16.212109999999999</v>
      </c>
      <c r="G15992" s="2">
        <v>8.9740830000000003</v>
      </c>
      <c r="H15992" s="2">
        <v>8.8565520000000006</v>
      </c>
      <c r="J15992" s="2">
        <v>16.21491</v>
      </c>
      <c r="K15992" s="2">
        <v>66.130939999999995</v>
      </c>
      <c r="L15992" s="2">
        <v>2.6714099999999998</v>
      </c>
    </row>
    <row r="15993" spans="1:12" x14ac:dyDescent="0.2">
      <c r="A15993" s="2">
        <v>16.215610000000002</v>
      </c>
      <c r="B15993" s="2">
        <v>30.558199999999999</v>
      </c>
      <c r="C15993" s="2">
        <v>14.68966</v>
      </c>
      <c r="D15993" s="2">
        <v>22.554960000000001</v>
      </c>
      <c r="F15993" s="2">
        <v>16.212810000000001</v>
      </c>
      <c r="G15993" s="2">
        <v>8.9628219999999992</v>
      </c>
      <c r="H15993" s="2">
        <v>8.845879</v>
      </c>
      <c r="J15993" s="2">
        <v>16.215610000000002</v>
      </c>
      <c r="K15993" s="2">
        <v>66.483059999999995</v>
      </c>
      <c r="L15993" s="2">
        <v>2.6789000000000001</v>
      </c>
    </row>
    <row r="15994" spans="1:12" x14ac:dyDescent="0.2">
      <c r="A15994" s="2">
        <v>16.21631</v>
      </c>
      <c r="B15994" s="2">
        <v>30.559850000000001</v>
      </c>
      <c r="C15994" s="2">
        <v>14.680400000000001</v>
      </c>
      <c r="D15994" s="2">
        <v>22.530529999999999</v>
      </c>
      <c r="F15994" s="2">
        <v>16.213509999999999</v>
      </c>
      <c r="G15994" s="2">
        <v>8.9517900000000008</v>
      </c>
      <c r="H15994" s="2">
        <v>8.8348080000000007</v>
      </c>
      <c r="J15994" s="2">
        <v>16.21631</v>
      </c>
      <c r="K15994" s="2">
        <v>66.835599999999999</v>
      </c>
      <c r="L15994" s="2">
        <v>2.6863540000000001</v>
      </c>
    </row>
    <row r="15995" spans="1:12" x14ac:dyDescent="0.2">
      <c r="A15995" s="2">
        <v>16.217020000000002</v>
      </c>
      <c r="B15995" s="2">
        <v>30.560970000000001</v>
      </c>
      <c r="C15995" s="2">
        <v>14.67084</v>
      </c>
      <c r="D15995" s="2">
        <v>22.506409999999999</v>
      </c>
      <c r="F15995" s="2">
        <v>16.214210000000001</v>
      </c>
      <c r="G15995" s="2">
        <v>8.9411159999999992</v>
      </c>
      <c r="H15995" s="2">
        <v>8.8239900000000002</v>
      </c>
      <c r="J15995" s="2">
        <v>16.217020000000002</v>
      </c>
      <c r="K15995" s="2">
        <v>67.192760000000007</v>
      </c>
      <c r="L15995" s="2">
        <v>2.6936659999999999</v>
      </c>
    </row>
    <row r="15996" spans="1:12" x14ac:dyDescent="0.2">
      <c r="A15996" s="2">
        <v>16.21772</v>
      </c>
      <c r="B15996" s="2">
        <v>30.56204</v>
      </c>
      <c r="C15996" s="2">
        <v>14.66122</v>
      </c>
      <c r="D15996" s="2">
        <v>22.48207</v>
      </c>
      <c r="F15996" s="2">
        <v>16.21491</v>
      </c>
      <c r="G15996" s="2">
        <v>8.9313199999999995</v>
      </c>
      <c r="H15996" s="2">
        <v>8.8133999999999997</v>
      </c>
      <c r="J15996" s="2">
        <v>16.21772</v>
      </c>
      <c r="K15996" s="2">
        <v>67.548519999999996</v>
      </c>
      <c r="L15996" s="2">
        <v>2.7012839999999998</v>
      </c>
    </row>
    <row r="15997" spans="1:12" x14ac:dyDescent="0.2">
      <c r="A15997" s="2">
        <v>16.218419999999998</v>
      </c>
      <c r="B15997" s="2">
        <v>30.563279999999999</v>
      </c>
      <c r="C15997" s="2">
        <v>14.651450000000001</v>
      </c>
      <c r="D15997" s="2">
        <v>22.45748</v>
      </c>
      <c r="F15997" s="2">
        <v>16.215610000000002</v>
      </c>
      <c r="G15997" s="2">
        <v>8.9212950000000006</v>
      </c>
      <c r="H15997" s="2">
        <v>8.8028180000000003</v>
      </c>
      <c r="J15997" s="2">
        <v>16.218419999999998</v>
      </c>
      <c r="K15997" s="2">
        <v>67.908169999999998</v>
      </c>
      <c r="L15997" s="2">
        <v>2.7089289999999999</v>
      </c>
    </row>
    <row r="15998" spans="1:12" x14ac:dyDescent="0.2">
      <c r="A15998" s="2">
        <v>16.21912</v>
      </c>
      <c r="B15998" s="2">
        <v>30.564859999999999</v>
      </c>
      <c r="C15998" s="2">
        <v>14.641249999999999</v>
      </c>
      <c r="D15998" s="2">
        <v>22.432929999999999</v>
      </c>
      <c r="F15998" s="2">
        <v>16.21631</v>
      </c>
      <c r="G15998" s="2">
        <v>8.9107819999999993</v>
      </c>
      <c r="H15998" s="2">
        <v>8.7920909999999992</v>
      </c>
      <c r="J15998" s="2">
        <v>16.21912</v>
      </c>
      <c r="K15998" s="2">
        <v>68.268169999999998</v>
      </c>
      <c r="L15998" s="2">
        <v>2.716923</v>
      </c>
    </row>
    <row r="15999" spans="1:12" x14ac:dyDescent="0.2">
      <c r="A15999" s="2">
        <v>16.219819999999999</v>
      </c>
      <c r="B15999" s="2">
        <v>30.566030000000001</v>
      </c>
      <c r="C15999" s="2">
        <v>14.63137</v>
      </c>
      <c r="D15999" s="2">
        <v>22.40823</v>
      </c>
      <c r="F15999" s="2">
        <v>16.217020000000002</v>
      </c>
      <c r="G15999" s="2">
        <v>8.8999249999999996</v>
      </c>
      <c r="H15999" s="2">
        <v>8.7811129999999995</v>
      </c>
      <c r="J15999" s="2">
        <v>16.219819999999999</v>
      </c>
      <c r="K15999" s="2">
        <v>68.630880000000005</v>
      </c>
      <c r="L15999" s="2">
        <v>2.7247240000000001</v>
      </c>
    </row>
    <row r="16000" spans="1:12" x14ac:dyDescent="0.2">
      <c r="A16000" s="2">
        <v>16.22052</v>
      </c>
      <c r="B16000" s="2">
        <v>30.567910000000001</v>
      </c>
      <c r="C16000" s="2">
        <v>14.62152</v>
      </c>
      <c r="D16000" s="2">
        <v>22.383710000000001</v>
      </c>
      <c r="F16000" s="2">
        <v>16.21772</v>
      </c>
      <c r="G16000" s="2">
        <v>8.8892209999999992</v>
      </c>
      <c r="H16000" s="2">
        <v>8.7703550000000003</v>
      </c>
      <c r="J16000" s="2">
        <v>16.22052</v>
      </c>
      <c r="K16000" s="2">
        <v>68.99342</v>
      </c>
      <c r="L16000" s="2">
        <v>2.7326999999999999</v>
      </c>
    </row>
    <row r="16001" spans="1:12" x14ac:dyDescent="0.2">
      <c r="A16001" s="2">
        <v>16.221219999999999</v>
      </c>
      <c r="B16001" s="2">
        <v>30.570039999999999</v>
      </c>
      <c r="C16001" s="2">
        <v>14.61159</v>
      </c>
      <c r="D16001" s="2">
        <v>22.359529999999999</v>
      </c>
      <c r="F16001" s="2">
        <v>16.218419999999998</v>
      </c>
      <c r="G16001" s="2">
        <v>8.8783340000000006</v>
      </c>
      <c r="H16001" s="2">
        <v>8.7598109999999991</v>
      </c>
      <c r="J16001" s="2">
        <v>16.221219999999999</v>
      </c>
      <c r="K16001" s="2">
        <v>69.36148</v>
      </c>
      <c r="L16001" s="2">
        <v>2.740513</v>
      </c>
    </row>
    <row r="16002" spans="1:12" x14ac:dyDescent="0.2">
      <c r="A16002" s="2">
        <v>16.22193</v>
      </c>
      <c r="B16002" s="2">
        <v>30.572790000000001</v>
      </c>
      <c r="C16002" s="2">
        <v>14.601240000000001</v>
      </c>
      <c r="D16002" s="2">
        <v>22.33577</v>
      </c>
      <c r="F16002" s="2">
        <v>16.21912</v>
      </c>
      <c r="G16002" s="2">
        <v>8.8671950000000006</v>
      </c>
      <c r="H16002" s="2">
        <v>8.7491679999999992</v>
      </c>
      <c r="J16002" s="2">
        <v>16.22193</v>
      </c>
      <c r="K16002" s="2">
        <v>69.727879999999999</v>
      </c>
      <c r="L16002" s="2">
        <v>2.7483369999999998</v>
      </c>
    </row>
    <row r="16003" spans="1:12" x14ac:dyDescent="0.2">
      <c r="A16003" s="2">
        <v>16.222629999999999</v>
      </c>
      <c r="B16003" s="2">
        <v>30.575050000000001</v>
      </c>
      <c r="C16003" s="2">
        <v>14.59169</v>
      </c>
      <c r="D16003" s="2">
        <v>22.311779999999999</v>
      </c>
      <c r="F16003" s="2">
        <v>16.219819999999999</v>
      </c>
      <c r="G16003" s="2">
        <v>8.8565520000000006</v>
      </c>
      <c r="H16003" s="2">
        <v>8.738213</v>
      </c>
      <c r="J16003" s="2">
        <v>16.222629999999999</v>
      </c>
      <c r="K16003" s="2">
        <v>70.09666</v>
      </c>
      <c r="L16003" s="2">
        <v>2.7561230000000001</v>
      </c>
    </row>
    <row r="16004" spans="1:12" x14ac:dyDescent="0.2">
      <c r="A16004" s="2">
        <v>16.223330000000001</v>
      </c>
      <c r="B16004" s="2">
        <v>30.57779</v>
      </c>
      <c r="C16004" s="2">
        <v>14.581619999999999</v>
      </c>
      <c r="D16004" s="2">
        <v>22.287330000000001</v>
      </c>
      <c r="F16004" s="2">
        <v>16.22052</v>
      </c>
      <c r="G16004" s="2">
        <v>8.845879</v>
      </c>
      <c r="H16004" s="2">
        <v>8.7271959999999993</v>
      </c>
      <c r="J16004" s="2">
        <v>16.223330000000001</v>
      </c>
      <c r="K16004" s="2">
        <v>70.468590000000006</v>
      </c>
      <c r="L16004" s="2">
        <v>2.7642769999999999</v>
      </c>
    </row>
    <row r="16005" spans="1:12" x14ac:dyDescent="0.2">
      <c r="A16005" s="2">
        <v>16.224029999999999</v>
      </c>
      <c r="B16005" s="2">
        <v>30.5808</v>
      </c>
      <c r="C16005" s="2">
        <v>14.57138</v>
      </c>
      <c r="D16005" s="2">
        <v>22.262509999999999</v>
      </c>
      <c r="F16005" s="2">
        <v>16.221219999999999</v>
      </c>
      <c r="G16005" s="2">
        <v>8.8348080000000007</v>
      </c>
      <c r="H16005" s="2">
        <v>8.7164079999999995</v>
      </c>
      <c r="J16005" s="2">
        <v>16.224029999999999</v>
      </c>
      <c r="K16005" s="2">
        <v>70.842590000000001</v>
      </c>
      <c r="L16005" s="2">
        <v>2.7719100000000001</v>
      </c>
    </row>
    <row r="16006" spans="1:12" x14ac:dyDescent="0.2">
      <c r="A16006" s="2">
        <v>16.224730000000001</v>
      </c>
      <c r="B16006" s="2">
        <v>30.583549999999999</v>
      </c>
      <c r="C16006" s="2">
        <v>14.561579999999999</v>
      </c>
      <c r="D16006" s="2">
        <v>22.2378</v>
      </c>
      <c r="F16006" s="2">
        <v>16.22193</v>
      </c>
      <c r="G16006" s="2">
        <v>8.8239900000000002</v>
      </c>
      <c r="H16006" s="2">
        <v>8.7057570000000002</v>
      </c>
      <c r="J16006" s="2">
        <v>16.224730000000001</v>
      </c>
      <c r="K16006" s="2">
        <v>71.218329999999995</v>
      </c>
      <c r="L16006" s="2">
        <v>2.7799299999999998</v>
      </c>
    </row>
    <row r="16007" spans="1:12" x14ac:dyDescent="0.2">
      <c r="A16007" s="2">
        <v>16.225429999999999</v>
      </c>
      <c r="B16007" s="2">
        <v>30.586690000000001</v>
      </c>
      <c r="C16007" s="2">
        <v>14.55186</v>
      </c>
      <c r="D16007" s="2">
        <v>22.213139999999999</v>
      </c>
      <c r="F16007" s="2">
        <v>16.222629999999999</v>
      </c>
      <c r="G16007" s="2">
        <v>8.8133999999999997</v>
      </c>
      <c r="H16007" s="2">
        <v>8.6948620000000005</v>
      </c>
      <c r="J16007" s="2">
        <v>16.225429999999999</v>
      </c>
      <c r="K16007" s="2">
        <v>71.593469999999996</v>
      </c>
      <c r="L16007" s="2">
        <v>2.7882039999999999</v>
      </c>
    </row>
    <row r="16008" spans="1:12" x14ac:dyDescent="0.2">
      <c r="A16008" s="2">
        <v>16.226130000000001</v>
      </c>
      <c r="B16008" s="2">
        <v>30.589300000000001</v>
      </c>
      <c r="C16008" s="2">
        <v>14.54218</v>
      </c>
      <c r="D16008" s="2">
        <v>22.188870000000001</v>
      </c>
      <c r="F16008" s="2">
        <v>16.223330000000001</v>
      </c>
      <c r="G16008" s="2">
        <v>8.8028180000000003</v>
      </c>
      <c r="H16008" s="2">
        <v>8.6836549999999999</v>
      </c>
      <c r="J16008" s="2">
        <v>16.226130000000001</v>
      </c>
      <c r="K16008" s="2">
        <v>71.971990000000005</v>
      </c>
      <c r="L16008" s="2">
        <v>2.796335</v>
      </c>
    </row>
    <row r="16009" spans="1:12" x14ac:dyDescent="0.2">
      <c r="A16009" s="2">
        <v>16.226839999999999</v>
      </c>
      <c r="B16009" s="2">
        <v>30.592549999999999</v>
      </c>
      <c r="C16009" s="2">
        <v>14.53205</v>
      </c>
      <c r="D16009" s="2">
        <v>22.164919999999999</v>
      </c>
      <c r="F16009" s="2">
        <v>16.224029999999999</v>
      </c>
      <c r="G16009" s="2">
        <v>8.7920909999999992</v>
      </c>
      <c r="H16009" s="2">
        <v>8.6726460000000003</v>
      </c>
      <c r="J16009" s="2">
        <v>16.226839999999999</v>
      </c>
      <c r="K16009" s="2">
        <v>72.351609999999994</v>
      </c>
      <c r="L16009" s="2">
        <v>2.8049089999999999</v>
      </c>
    </row>
    <row r="16010" spans="1:12" x14ac:dyDescent="0.2">
      <c r="A16010" s="2">
        <v>16.227540000000001</v>
      </c>
      <c r="B16010" s="2">
        <v>30.59618</v>
      </c>
      <c r="C16010" s="2">
        <v>14.52313</v>
      </c>
      <c r="D16010" s="2">
        <v>22.14039</v>
      </c>
      <c r="F16010" s="2">
        <v>16.224730000000001</v>
      </c>
      <c r="G16010" s="2">
        <v>8.7811129999999995</v>
      </c>
      <c r="H16010" s="2">
        <v>8.6620860000000004</v>
      </c>
      <c r="J16010" s="2">
        <v>16.227540000000001</v>
      </c>
      <c r="K16010" s="2">
        <v>72.73527</v>
      </c>
      <c r="L16010" s="2">
        <v>2.8132570000000001</v>
      </c>
    </row>
    <row r="16011" spans="1:12" x14ac:dyDescent="0.2">
      <c r="A16011" s="2">
        <v>16.22824</v>
      </c>
      <c r="B16011" s="2">
        <v>30.599219999999999</v>
      </c>
      <c r="C16011" s="2">
        <v>14.513870000000001</v>
      </c>
      <c r="D16011" s="2">
        <v>22.115570000000002</v>
      </c>
      <c r="F16011" s="2">
        <v>16.225429999999999</v>
      </c>
      <c r="G16011" s="2">
        <v>8.7703550000000003</v>
      </c>
      <c r="H16011" s="2">
        <v>8.6519469999999998</v>
      </c>
      <c r="J16011" s="2">
        <v>16.22824</v>
      </c>
      <c r="K16011" s="2">
        <v>73.118650000000002</v>
      </c>
      <c r="L16011" s="2">
        <v>2.821758</v>
      </c>
    </row>
    <row r="16012" spans="1:12" x14ac:dyDescent="0.2">
      <c r="A16012" s="2">
        <v>16.228940000000001</v>
      </c>
      <c r="B16012" s="2">
        <v>30.602239999999998</v>
      </c>
      <c r="C16012" s="2">
        <v>14.504379999999999</v>
      </c>
      <c r="D16012" s="2">
        <v>22.091560000000001</v>
      </c>
      <c r="F16012" s="2">
        <v>16.226130000000001</v>
      </c>
      <c r="G16012" s="2">
        <v>8.7598109999999991</v>
      </c>
      <c r="H16012" s="2">
        <v>8.6417079999999995</v>
      </c>
      <c r="J16012" s="2">
        <v>16.228940000000001</v>
      </c>
      <c r="K16012" s="2">
        <v>73.504009999999994</v>
      </c>
      <c r="L16012" s="2">
        <v>2.8298230000000002</v>
      </c>
    </row>
    <row r="16013" spans="1:12" x14ac:dyDescent="0.2">
      <c r="A16013" s="2">
        <v>16.22964</v>
      </c>
      <c r="B16013" s="2">
        <v>30.605139999999999</v>
      </c>
      <c r="C16013" s="2">
        <v>14.494870000000001</v>
      </c>
      <c r="D16013" s="2">
        <v>22.067589999999999</v>
      </c>
      <c r="F16013" s="2">
        <v>16.226839999999999</v>
      </c>
      <c r="G16013" s="2">
        <v>8.7491679999999992</v>
      </c>
      <c r="H16013" s="2">
        <v>8.6311420000000005</v>
      </c>
      <c r="J16013" s="2">
        <v>16.22964</v>
      </c>
      <c r="K16013" s="2">
        <v>73.892009999999999</v>
      </c>
      <c r="L16013" s="2">
        <v>2.837704</v>
      </c>
    </row>
    <row r="16014" spans="1:12" x14ac:dyDescent="0.2">
      <c r="A16014" s="2">
        <v>16.230340000000002</v>
      </c>
      <c r="B16014" s="2">
        <v>30.608440000000002</v>
      </c>
      <c r="C16014" s="2">
        <v>14.48446</v>
      </c>
      <c r="D16014" s="2">
        <v>22.04318</v>
      </c>
      <c r="F16014" s="2">
        <v>16.227540000000001</v>
      </c>
      <c r="G16014" s="2">
        <v>8.738213</v>
      </c>
      <c r="H16014" s="2">
        <v>8.6203230000000008</v>
      </c>
      <c r="J16014" s="2">
        <v>16.230340000000002</v>
      </c>
      <c r="K16014" s="2">
        <v>74.281009999999995</v>
      </c>
      <c r="L16014" s="2">
        <v>2.846104</v>
      </c>
    </row>
    <row r="16015" spans="1:12" x14ac:dyDescent="0.2">
      <c r="A16015" s="2">
        <v>16.23104</v>
      </c>
      <c r="B16015" s="2">
        <v>30.612110000000001</v>
      </c>
      <c r="C16015" s="2">
        <v>14.47485</v>
      </c>
      <c r="D16015" s="2">
        <v>22.01961</v>
      </c>
      <c r="F16015" s="2">
        <v>16.22824</v>
      </c>
      <c r="G16015" s="2">
        <v>8.7271959999999993</v>
      </c>
      <c r="H16015" s="2">
        <v>8.6098940000000006</v>
      </c>
      <c r="J16015" s="2">
        <v>16.23104</v>
      </c>
      <c r="K16015" s="2">
        <v>74.67313</v>
      </c>
      <c r="L16015" s="2">
        <v>2.8537789999999998</v>
      </c>
    </row>
    <row r="16016" spans="1:12" x14ac:dyDescent="0.2">
      <c r="A16016" s="2">
        <v>16.231750000000002</v>
      </c>
      <c r="B16016" s="2">
        <v>30.615939999999998</v>
      </c>
      <c r="C16016" s="2">
        <v>14.46489</v>
      </c>
      <c r="D16016" s="2">
        <v>21.995229999999999</v>
      </c>
      <c r="F16016" s="2">
        <v>16.228940000000001</v>
      </c>
      <c r="G16016" s="2">
        <v>8.7164079999999995</v>
      </c>
      <c r="H16016" s="2">
        <v>8.5995410000000003</v>
      </c>
      <c r="J16016" s="2">
        <v>16.231750000000002</v>
      </c>
      <c r="K16016" s="2">
        <v>75.066069999999996</v>
      </c>
      <c r="L16016" s="2">
        <v>2.8617729999999999</v>
      </c>
    </row>
    <row r="16017" spans="1:12" x14ac:dyDescent="0.2">
      <c r="A16017" s="2">
        <v>16.23245</v>
      </c>
      <c r="B16017" s="2">
        <v>30.619789999999998</v>
      </c>
      <c r="C16017" s="2">
        <v>14.455579999999999</v>
      </c>
      <c r="D16017" s="2">
        <v>21.970880000000001</v>
      </c>
      <c r="F16017" s="2">
        <v>16.22964</v>
      </c>
      <c r="G16017" s="2">
        <v>8.7057570000000002</v>
      </c>
      <c r="H16017" s="2">
        <v>8.5886689999999994</v>
      </c>
      <c r="J16017" s="2">
        <v>16.23245</v>
      </c>
      <c r="K16017" s="2">
        <v>75.463750000000005</v>
      </c>
      <c r="L16017" s="2">
        <v>2.8697400000000002</v>
      </c>
    </row>
    <row r="16018" spans="1:12" x14ac:dyDescent="0.2">
      <c r="A16018" s="2">
        <v>16.233149999999998</v>
      </c>
      <c r="B16018" s="2">
        <v>30.623919999999998</v>
      </c>
      <c r="C16018" s="2">
        <v>14.446210000000001</v>
      </c>
      <c r="D16018" s="2">
        <v>21.947009999999999</v>
      </c>
      <c r="F16018" s="2">
        <v>16.230340000000002</v>
      </c>
      <c r="G16018" s="2">
        <v>8.6948620000000005</v>
      </c>
      <c r="H16018" s="2">
        <v>8.5783009999999997</v>
      </c>
      <c r="J16018" s="2">
        <v>16.233149999999998</v>
      </c>
      <c r="K16018" s="2">
        <v>75.853840000000005</v>
      </c>
      <c r="L16018" s="2">
        <v>2.8785630000000002</v>
      </c>
    </row>
    <row r="16019" spans="1:12" x14ac:dyDescent="0.2">
      <c r="A16019" s="2">
        <v>16.23385</v>
      </c>
      <c r="B16019" s="2">
        <v>30.628080000000001</v>
      </c>
      <c r="C16019" s="2">
        <v>14.43624</v>
      </c>
      <c r="D16019" s="2">
        <v>21.922789999999999</v>
      </c>
      <c r="F16019" s="2">
        <v>16.23104</v>
      </c>
      <c r="G16019" s="2">
        <v>8.6836549999999999</v>
      </c>
      <c r="H16019" s="2">
        <v>8.5678640000000001</v>
      </c>
      <c r="J16019" s="2">
        <v>16.23385</v>
      </c>
      <c r="K16019" s="2">
        <v>76.251630000000006</v>
      </c>
      <c r="L16019" s="2">
        <v>2.8870740000000001</v>
      </c>
    </row>
    <row r="16020" spans="1:12" x14ac:dyDescent="0.2">
      <c r="A16020" s="2">
        <v>16.234549999999999</v>
      </c>
      <c r="B16020" s="2">
        <v>30.632079999999998</v>
      </c>
      <c r="C16020" s="2">
        <v>14.42667</v>
      </c>
      <c r="D16020" s="2">
        <v>21.898579999999999</v>
      </c>
      <c r="F16020" s="2">
        <v>16.231750000000002</v>
      </c>
      <c r="G16020" s="2">
        <v>8.6726460000000003</v>
      </c>
      <c r="H16020" s="2">
        <v>8.5573350000000001</v>
      </c>
      <c r="J16020" s="2">
        <v>16.234549999999999</v>
      </c>
      <c r="K16020" s="2">
        <v>76.652720000000002</v>
      </c>
      <c r="L16020" s="2">
        <v>2.895473</v>
      </c>
    </row>
    <row r="16021" spans="1:12" x14ac:dyDescent="0.2">
      <c r="A16021" s="2">
        <v>16.235250000000001</v>
      </c>
      <c r="B16021" s="2">
        <v>30.636679999999998</v>
      </c>
      <c r="C16021" s="2">
        <v>14.417</v>
      </c>
      <c r="D16021" s="2">
        <v>21.87388</v>
      </c>
      <c r="F16021" s="2">
        <v>16.23245</v>
      </c>
      <c r="G16021" s="2">
        <v>8.6620860000000004</v>
      </c>
      <c r="H16021" s="2">
        <v>8.5472260000000002</v>
      </c>
      <c r="J16021" s="2">
        <v>16.235250000000001</v>
      </c>
      <c r="K16021" s="2">
        <v>77.056290000000004</v>
      </c>
      <c r="L16021" s="2">
        <v>2.9040110000000001</v>
      </c>
    </row>
    <row r="16022" spans="1:12" x14ac:dyDescent="0.2">
      <c r="A16022" s="2">
        <v>16.235949999999999</v>
      </c>
      <c r="B16022" s="2">
        <v>30.641179999999999</v>
      </c>
      <c r="C16022" s="2">
        <v>14.407030000000001</v>
      </c>
      <c r="D16022" s="2">
        <v>21.84986</v>
      </c>
      <c r="F16022" s="2">
        <v>16.233149999999998</v>
      </c>
      <c r="G16022" s="2">
        <v>8.6519469999999998</v>
      </c>
      <c r="H16022" s="2">
        <v>8.5373230000000007</v>
      </c>
      <c r="J16022" s="2">
        <v>16.235949999999999</v>
      </c>
      <c r="K16022" s="2">
        <v>77.460239999999999</v>
      </c>
      <c r="L16022" s="2">
        <v>2.912779</v>
      </c>
    </row>
    <row r="16023" spans="1:12" x14ac:dyDescent="0.2">
      <c r="A16023" s="2">
        <v>16.236650000000001</v>
      </c>
      <c r="B16023" s="2">
        <v>30.645289999999999</v>
      </c>
      <c r="C16023" s="2">
        <v>14.397349999999999</v>
      </c>
      <c r="D16023" s="2">
        <v>21.825279999999999</v>
      </c>
      <c r="F16023" s="2">
        <v>16.23385</v>
      </c>
      <c r="G16023" s="2">
        <v>8.6417079999999995</v>
      </c>
      <c r="H16023" s="2">
        <v>8.5274350000000005</v>
      </c>
      <c r="J16023" s="2">
        <v>16.236650000000001</v>
      </c>
      <c r="K16023" s="2">
        <v>77.864930000000001</v>
      </c>
      <c r="L16023" s="2">
        <v>2.9220519999999999</v>
      </c>
    </row>
    <row r="16024" spans="1:12" x14ac:dyDescent="0.2">
      <c r="A16024" s="2">
        <v>16.237359999999999</v>
      </c>
      <c r="B16024" s="2">
        <v>30.649989999999999</v>
      </c>
      <c r="C16024" s="2">
        <v>14.3878</v>
      </c>
      <c r="D16024" s="2">
        <v>21.800599999999999</v>
      </c>
      <c r="F16024" s="2">
        <v>16.234549999999999</v>
      </c>
      <c r="G16024" s="2">
        <v>8.6311420000000005</v>
      </c>
      <c r="H16024" s="2">
        <v>8.5175319999999992</v>
      </c>
      <c r="J16024" s="2">
        <v>16.237359999999999</v>
      </c>
      <c r="K16024" s="2">
        <v>78.272300000000001</v>
      </c>
      <c r="L16024" s="2">
        <v>2.9311240000000001</v>
      </c>
    </row>
    <row r="16025" spans="1:12" x14ac:dyDescent="0.2">
      <c r="A16025" s="2">
        <v>16.238060000000001</v>
      </c>
      <c r="B16025" s="2">
        <v>30.655719999999999</v>
      </c>
      <c r="C16025" s="2">
        <v>14.37799</v>
      </c>
      <c r="D16025" s="2">
        <v>21.776260000000001</v>
      </c>
      <c r="F16025" s="2">
        <v>16.235250000000001</v>
      </c>
      <c r="G16025" s="2">
        <v>8.6203230000000008</v>
      </c>
      <c r="H16025" s="2">
        <v>8.5073699999999999</v>
      </c>
      <c r="J16025" s="2">
        <v>16.238060000000001</v>
      </c>
      <c r="K16025" s="2">
        <v>78.683059999999998</v>
      </c>
      <c r="L16025" s="2">
        <v>2.939854</v>
      </c>
    </row>
    <row r="16026" spans="1:12" x14ac:dyDescent="0.2">
      <c r="A16026" s="2">
        <v>16.238759999999999</v>
      </c>
      <c r="B16026" s="2">
        <v>30.660789999999999</v>
      </c>
      <c r="C16026" s="2">
        <v>14.368589999999999</v>
      </c>
      <c r="D16026" s="2">
        <v>21.752359999999999</v>
      </c>
      <c r="F16026" s="2">
        <v>16.235949999999999</v>
      </c>
      <c r="G16026" s="2">
        <v>8.6098940000000006</v>
      </c>
      <c r="H16026" s="2">
        <v>8.4970700000000008</v>
      </c>
      <c r="J16026" s="2">
        <v>16.238759999999999</v>
      </c>
      <c r="K16026" s="2">
        <v>79.096119999999999</v>
      </c>
      <c r="L16026" s="2">
        <v>2.94902</v>
      </c>
    </row>
    <row r="16027" spans="1:12" x14ac:dyDescent="0.2">
      <c r="A16027" s="2">
        <v>16.239460000000001</v>
      </c>
      <c r="B16027" s="2">
        <v>30.665610000000001</v>
      </c>
      <c r="C16027" s="2">
        <v>14.359450000000001</v>
      </c>
      <c r="D16027" s="2">
        <v>21.72803</v>
      </c>
      <c r="F16027" s="2">
        <v>16.236650000000001</v>
      </c>
      <c r="G16027" s="2">
        <v>8.5995410000000003</v>
      </c>
      <c r="H16027" s="2">
        <v>8.4869690000000002</v>
      </c>
      <c r="J16027" s="2">
        <v>16.239460000000001</v>
      </c>
      <c r="K16027" s="2">
        <v>79.510570000000001</v>
      </c>
      <c r="L16027" s="2">
        <v>2.958307</v>
      </c>
    </row>
    <row r="16028" spans="1:12" x14ac:dyDescent="0.2">
      <c r="A16028" s="2">
        <v>16.240159999999999</v>
      </c>
      <c r="B16028" s="2">
        <v>30.671430000000001</v>
      </c>
      <c r="C16028" s="2">
        <v>14.349959999999999</v>
      </c>
      <c r="D16028" s="2">
        <v>21.704190000000001</v>
      </c>
      <c r="F16028" s="2">
        <v>16.237359999999999</v>
      </c>
      <c r="G16028" s="2">
        <v>8.5886689999999994</v>
      </c>
      <c r="H16028" s="2">
        <v>8.4768450000000009</v>
      </c>
      <c r="J16028" s="2">
        <v>16.240159999999999</v>
      </c>
      <c r="K16028" s="2">
        <v>79.925929999999994</v>
      </c>
      <c r="L16028" s="2">
        <v>2.9671669999999999</v>
      </c>
    </row>
    <row r="16029" spans="1:12" x14ac:dyDescent="0.2">
      <c r="A16029" s="2">
        <v>16.240860000000001</v>
      </c>
      <c r="B16029" s="2">
        <v>30.676929999999999</v>
      </c>
      <c r="C16029" s="2">
        <v>14.340310000000001</v>
      </c>
      <c r="D16029" s="2">
        <v>21.680710000000001</v>
      </c>
      <c r="F16029" s="2">
        <v>16.238060000000001</v>
      </c>
      <c r="G16029" s="2">
        <v>8.5783009999999997</v>
      </c>
      <c r="H16029" s="2">
        <v>8.4669570000000007</v>
      </c>
      <c r="J16029" s="2">
        <v>16.240860000000001</v>
      </c>
      <c r="K16029" s="2">
        <v>80.344729999999998</v>
      </c>
      <c r="L16029" s="2">
        <v>2.975943</v>
      </c>
    </row>
    <row r="16030" spans="1:12" x14ac:dyDescent="0.2">
      <c r="A16030" s="2">
        <v>16.24156</v>
      </c>
      <c r="B16030" s="2">
        <v>30.682230000000001</v>
      </c>
      <c r="C16030" s="2">
        <v>14.330489999999999</v>
      </c>
      <c r="D16030" s="2">
        <v>21.656860000000002</v>
      </c>
      <c r="F16030" s="2">
        <v>16.238759999999999</v>
      </c>
      <c r="G16030" s="2">
        <v>8.5678640000000001</v>
      </c>
      <c r="H16030" s="2">
        <v>8.4567870000000003</v>
      </c>
      <c r="J16030" s="2">
        <v>16.24156</v>
      </c>
      <c r="K16030" s="2">
        <v>80.76464</v>
      </c>
      <c r="L16030" s="2">
        <v>2.9841250000000001</v>
      </c>
    </row>
    <row r="16031" spans="1:12" x14ac:dyDescent="0.2">
      <c r="A16031" s="2">
        <v>16.242270000000001</v>
      </c>
      <c r="B16031" s="2">
        <v>30.687660000000001</v>
      </c>
      <c r="C16031" s="2">
        <v>14.32085</v>
      </c>
      <c r="D16031" s="2">
        <v>21.633430000000001</v>
      </c>
      <c r="F16031" s="2">
        <v>16.239460000000001</v>
      </c>
      <c r="G16031" s="2">
        <v>8.5573350000000001</v>
      </c>
      <c r="H16031" s="2">
        <v>8.4463500000000007</v>
      </c>
      <c r="J16031" s="2">
        <v>16.242270000000001</v>
      </c>
      <c r="K16031" s="2">
        <v>81.186809999999994</v>
      </c>
      <c r="L16031" s="2">
        <v>2.9933529999999999</v>
      </c>
    </row>
    <row r="16032" spans="1:12" x14ac:dyDescent="0.2">
      <c r="A16032" s="2">
        <v>16.24297</v>
      </c>
      <c r="B16032" s="2">
        <v>30.693380000000001</v>
      </c>
      <c r="C16032" s="2">
        <v>14.311299999999999</v>
      </c>
      <c r="D16032" s="2">
        <v>21.610009999999999</v>
      </c>
      <c r="F16032" s="2">
        <v>16.240159999999999</v>
      </c>
      <c r="G16032" s="2">
        <v>8.5472260000000002</v>
      </c>
      <c r="H16032" s="2">
        <v>8.4358830000000005</v>
      </c>
      <c r="J16032" s="2">
        <v>16.24297</v>
      </c>
      <c r="K16032" s="2">
        <v>81.612229999999997</v>
      </c>
      <c r="L16032" s="2">
        <v>3.0024380000000002</v>
      </c>
    </row>
    <row r="16033" spans="1:12" x14ac:dyDescent="0.2">
      <c r="A16033" s="2">
        <v>16.243670000000002</v>
      </c>
      <c r="B16033" s="2">
        <v>30.699639999999999</v>
      </c>
      <c r="C16033" s="2">
        <v>14.30176</v>
      </c>
      <c r="D16033" s="2">
        <v>21.586829999999999</v>
      </c>
      <c r="F16033" s="2">
        <v>16.240860000000001</v>
      </c>
      <c r="G16033" s="2">
        <v>8.5373230000000007</v>
      </c>
      <c r="H16033" s="2">
        <v>8.4253619999999998</v>
      </c>
      <c r="J16033" s="2">
        <v>16.243670000000002</v>
      </c>
      <c r="K16033" s="2">
        <v>82.037329999999997</v>
      </c>
      <c r="L16033" s="2">
        <v>3.0115660000000002</v>
      </c>
    </row>
    <row r="16034" spans="1:12" x14ac:dyDescent="0.2">
      <c r="A16034" s="2">
        <v>16.24437</v>
      </c>
      <c r="B16034" s="2">
        <v>30.706410000000002</v>
      </c>
      <c r="C16034" s="2">
        <v>14.29233</v>
      </c>
      <c r="D16034" s="2">
        <v>21.564150000000001</v>
      </c>
      <c r="F16034" s="2">
        <v>16.24156</v>
      </c>
      <c r="G16034" s="2">
        <v>8.5274350000000005</v>
      </c>
      <c r="H16034" s="2">
        <v>8.4148099999999992</v>
      </c>
      <c r="J16034" s="2">
        <v>16.24437</v>
      </c>
      <c r="K16034" s="2">
        <v>82.46454</v>
      </c>
      <c r="L16034" s="2">
        <v>3.0204680000000002</v>
      </c>
    </row>
    <row r="16035" spans="1:12" x14ac:dyDescent="0.2">
      <c r="A16035" s="2">
        <v>16.245069999999998</v>
      </c>
      <c r="B16035" s="2">
        <v>30.712980000000002</v>
      </c>
      <c r="C16035" s="2">
        <v>14.2829</v>
      </c>
      <c r="D16035" s="2">
        <v>21.540590000000002</v>
      </c>
      <c r="F16035" s="2">
        <v>16.242270000000001</v>
      </c>
      <c r="G16035" s="2">
        <v>8.5175319999999992</v>
      </c>
      <c r="H16035" s="2">
        <v>8.4046400000000006</v>
      </c>
      <c r="J16035" s="2">
        <v>16.245069999999998</v>
      </c>
      <c r="K16035" s="2">
        <v>82.894069999999999</v>
      </c>
      <c r="L16035" s="2">
        <v>3.0298020000000001</v>
      </c>
    </row>
    <row r="16036" spans="1:12" x14ac:dyDescent="0.2">
      <c r="A16036" s="2">
        <v>16.24577</v>
      </c>
      <c r="B16036" s="2">
        <v>30.72015</v>
      </c>
      <c r="C16036" s="2">
        <v>14.27332</v>
      </c>
      <c r="D16036" s="2">
        <v>21.516860000000001</v>
      </c>
      <c r="F16036" s="2">
        <v>16.24297</v>
      </c>
      <c r="G16036" s="2">
        <v>8.5073699999999999</v>
      </c>
      <c r="H16036" s="2">
        <v>8.3952179999999998</v>
      </c>
      <c r="J16036" s="2">
        <v>16.24577</v>
      </c>
      <c r="K16036" s="2">
        <v>83.325379999999996</v>
      </c>
      <c r="L16036" s="2">
        <v>3.0392649999999999</v>
      </c>
    </row>
    <row r="16037" spans="1:12" x14ac:dyDescent="0.2">
      <c r="A16037" s="2">
        <v>16.246469999999999</v>
      </c>
      <c r="B16037" s="2">
        <v>30.726929999999999</v>
      </c>
      <c r="C16037" s="2">
        <v>14.26315</v>
      </c>
      <c r="D16037" s="2">
        <v>21.49334</v>
      </c>
      <c r="F16037" s="2">
        <v>16.243670000000002</v>
      </c>
      <c r="G16037" s="2">
        <v>8.4970700000000008</v>
      </c>
      <c r="H16037" s="2">
        <v>8.3851010000000006</v>
      </c>
      <c r="J16037" s="2">
        <v>16.246469999999999</v>
      </c>
      <c r="K16037" s="2">
        <v>83.759190000000004</v>
      </c>
      <c r="L16037" s="2">
        <v>3.0489269999999999</v>
      </c>
    </row>
    <row r="16038" spans="1:12" x14ac:dyDescent="0.2">
      <c r="A16038" s="2">
        <v>16.24718</v>
      </c>
      <c r="B16038" s="2">
        <v>30.73415</v>
      </c>
      <c r="C16038" s="2">
        <v>14.25356</v>
      </c>
      <c r="D16038" s="2">
        <v>21.469850000000001</v>
      </c>
      <c r="F16038" s="2">
        <v>16.24437</v>
      </c>
      <c r="G16038" s="2">
        <v>8.4869690000000002</v>
      </c>
      <c r="H16038" s="2">
        <v>8.3750990000000005</v>
      </c>
      <c r="J16038" s="2">
        <v>16.24718</v>
      </c>
      <c r="K16038" s="2">
        <v>84.195059999999998</v>
      </c>
      <c r="L16038" s="2">
        <v>3.0583360000000002</v>
      </c>
    </row>
    <row r="16039" spans="1:12" x14ac:dyDescent="0.2">
      <c r="A16039" s="2">
        <v>16.247879999999999</v>
      </c>
      <c r="B16039" s="2">
        <v>30.741779999999999</v>
      </c>
      <c r="C16039" s="2">
        <v>14.24386</v>
      </c>
      <c r="D16039" s="2">
        <v>21.446709999999999</v>
      </c>
      <c r="F16039" s="2">
        <v>16.245069999999998</v>
      </c>
      <c r="G16039" s="2">
        <v>8.4768450000000009</v>
      </c>
      <c r="H16039" s="2">
        <v>8.3653259999999996</v>
      </c>
      <c r="J16039" s="2">
        <v>16.247879999999999</v>
      </c>
      <c r="K16039" s="2">
        <v>84.634829999999994</v>
      </c>
      <c r="L16039" s="2">
        <v>3.0677780000000001</v>
      </c>
    </row>
    <row r="16040" spans="1:12" x14ac:dyDescent="0.2">
      <c r="A16040" s="2">
        <v>16.24858</v>
      </c>
      <c r="B16040" s="2">
        <v>30.749130000000001</v>
      </c>
      <c r="C16040" s="2">
        <v>14.234640000000001</v>
      </c>
      <c r="D16040" s="2">
        <v>21.423349999999999</v>
      </c>
      <c r="F16040" s="2">
        <v>16.24577</v>
      </c>
      <c r="G16040" s="2">
        <v>8.4669570000000007</v>
      </c>
      <c r="H16040" s="2">
        <v>8.355003</v>
      </c>
      <c r="J16040" s="2">
        <v>16.24858</v>
      </c>
      <c r="K16040" s="2">
        <v>85.074939999999998</v>
      </c>
      <c r="L16040" s="2">
        <v>3.0774940000000002</v>
      </c>
    </row>
    <row r="16041" spans="1:12" x14ac:dyDescent="0.2">
      <c r="A16041" s="2">
        <v>16.249279999999999</v>
      </c>
      <c r="B16041" s="2">
        <v>30.756799999999998</v>
      </c>
      <c r="C16041" s="2">
        <v>14.225860000000001</v>
      </c>
      <c r="D16041" s="2">
        <v>21.400069999999999</v>
      </c>
      <c r="F16041" s="2">
        <v>16.246469999999999</v>
      </c>
      <c r="G16041" s="2">
        <v>8.4567870000000003</v>
      </c>
      <c r="H16041" s="2">
        <v>8.3449480000000005</v>
      </c>
      <c r="J16041" s="2">
        <v>16.249279999999999</v>
      </c>
      <c r="K16041" s="2">
        <v>85.51549</v>
      </c>
      <c r="L16041" s="2">
        <v>3.0866699999999998</v>
      </c>
    </row>
    <row r="16042" spans="1:12" x14ac:dyDescent="0.2">
      <c r="A16042" s="2">
        <v>16.249980000000001</v>
      </c>
      <c r="B16042" s="2">
        <v>30.764240000000001</v>
      </c>
      <c r="C16042" s="2">
        <v>14.216850000000001</v>
      </c>
      <c r="D16042" s="2">
        <v>21.3766</v>
      </c>
      <c r="F16042" s="2">
        <v>16.24718</v>
      </c>
      <c r="G16042" s="2">
        <v>8.4463500000000007</v>
      </c>
      <c r="H16042" s="2">
        <v>8.3347630000000006</v>
      </c>
      <c r="J16042" s="2">
        <v>16.249980000000001</v>
      </c>
      <c r="K16042" s="2">
        <v>85.960340000000002</v>
      </c>
      <c r="L16042" s="2">
        <v>3.0958580000000002</v>
      </c>
    </row>
    <row r="16043" spans="1:12" x14ac:dyDescent="0.2">
      <c r="A16043" s="2">
        <v>16.250679999999999</v>
      </c>
      <c r="B16043" s="2">
        <v>30.77159</v>
      </c>
      <c r="C16043" s="2">
        <v>14.20716</v>
      </c>
      <c r="D16043" s="2">
        <v>21.352820000000001</v>
      </c>
      <c r="F16043" s="2">
        <v>16.247879999999999</v>
      </c>
      <c r="G16043" s="2">
        <v>8.4358830000000005</v>
      </c>
      <c r="H16043" s="2">
        <v>8.3250279999999997</v>
      </c>
      <c r="J16043" s="2">
        <v>16.250679999999999</v>
      </c>
      <c r="K16043" s="2">
        <v>86.405370000000005</v>
      </c>
      <c r="L16043" s="2">
        <v>3.1047820000000002</v>
      </c>
    </row>
    <row r="16044" spans="1:12" x14ac:dyDescent="0.2">
      <c r="A16044" s="2">
        <v>16.251380000000001</v>
      </c>
      <c r="B16044" s="2">
        <v>30.779060000000001</v>
      </c>
      <c r="C16044" s="2">
        <v>14.19745</v>
      </c>
      <c r="D16044" s="2">
        <v>21.329029999999999</v>
      </c>
      <c r="F16044" s="2">
        <v>16.24858</v>
      </c>
      <c r="G16044" s="2">
        <v>8.4253619999999998</v>
      </c>
      <c r="H16044" s="2">
        <v>8.315315</v>
      </c>
      <c r="J16044" s="2">
        <v>16.251380000000001</v>
      </c>
      <c r="K16044" s="2">
        <v>86.853039999999993</v>
      </c>
      <c r="L16044" s="2">
        <v>3.1141640000000002</v>
      </c>
    </row>
    <row r="16045" spans="1:12" x14ac:dyDescent="0.2">
      <c r="A16045" s="2">
        <v>16.252089999999999</v>
      </c>
      <c r="B16045" s="2">
        <v>30.78689</v>
      </c>
      <c r="C16045" s="2">
        <v>14.187720000000001</v>
      </c>
      <c r="D16045" s="2">
        <v>21.305330000000001</v>
      </c>
      <c r="F16045" s="2">
        <v>16.249279999999999</v>
      </c>
      <c r="G16045" s="2">
        <v>8.4148099999999992</v>
      </c>
      <c r="H16045" s="2">
        <v>8.3050770000000007</v>
      </c>
      <c r="J16045" s="2">
        <v>16.252089999999999</v>
      </c>
      <c r="K16045" s="2">
        <v>87.292469999999994</v>
      </c>
      <c r="L16045" s="2">
        <v>3.1238269999999999</v>
      </c>
    </row>
    <row r="16046" spans="1:12" x14ac:dyDescent="0.2">
      <c r="A16046" s="2">
        <v>16.252790000000001</v>
      </c>
      <c r="B16046" s="2">
        <v>30.79485</v>
      </c>
      <c r="C16046" s="2">
        <v>14.177519999999999</v>
      </c>
      <c r="D16046" s="2">
        <v>21.282309999999999</v>
      </c>
      <c r="F16046" s="2">
        <v>16.249980000000001</v>
      </c>
      <c r="G16046" s="2">
        <v>8.4046400000000006</v>
      </c>
      <c r="H16046" s="2">
        <v>8.2948529999999998</v>
      </c>
      <c r="J16046" s="2">
        <v>16.252790000000001</v>
      </c>
      <c r="K16046" s="2">
        <v>87.724149999999995</v>
      </c>
      <c r="L16046" s="2">
        <v>3.1331790000000002</v>
      </c>
    </row>
    <row r="16047" spans="1:12" x14ac:dyDescent="0.2">
      <c r="A16047" s="2">
        <v>16.253489999999999</v>
      </c>
      <c r="B16047" s="2">
        <v>30.80274</v>
      </c>
      <c r="C16047" s="2">
        <v>14.16797</v>
      </c>
      <c r="D16047" s="2">
        <v>21.260339999999999</v>
      </c>
      <c r="F16047" s="2">
        <v>16.250679999999999</v>
      </c>
      <c r="G16047" s="2">
        <v>8.3952179999999998</v>
      </c>
      <c r="H16047" s="2">
        <v>8.2853320000000004</v>
      </c>
      <c r="J16047" s="2">
        <v>16.253489999999999</v>
      </c>
      <c r="K16047" s="2">
        <v>88.174379999999999</v>
      </c>
      <c r="L16047" s="2">
        <v>3.1426219999999998</v>
      </c>
    </row>
    <row r="16048" spans="1:12" x14ac:dyDescent="0.2">
      <c r="A16048" s="2">
        <v>16.254190000000001</v>
      </c>
      <c r="B16048" s="2">
        <v>30.81091</v>
      </c>
      <c r="C16048" s="2">
        <v>14.15884</v>
      </c>
      <c r="D16048" s="2">
        <v>21.239509999999999</v>
      </c>
      <c r="F16048" s="2">
        <v>16.251380000000001</v>
      </c>
      <c r="G16048" s="2">
        <v>8.3851010000000006</v>
      </c>
      <c r="H16048" s="2">
        <v>8.2759250000000009</v>
      </c>
      <c r="J16048" s="2">
        <v>16.254190000000001</v>
      </c>
      <c r="K16048" s="2">
        <v>88.631720000000001</v>
      </c>
      <c r="L16048" s="2">
        <v>3.151678</v>
      </c>
    </row>
    <row r="16049" spans="1:12" x14ac:dyDescent="0.2">
      <c r="A16049" s="2">
        <v>16.25489</v>
      </c>
      <c r="B16049" s="2">
        <v>30.818989999999999</v>
      </c>
      <c r="C16049" s="2">
        <v>14.149139999999999</v>
      </c>
      <c r="D16049" s="2">
        <v>21.21828</v>
      </c>
      <c r="F16049" s="2">
        <v>16.252089999999999</v>
      </c>
      <c r="G16049" s="2">
        <v>8.3750990000000005</v>
      </c>
      <c r="H16049" s="2">
        <v>8.2670060000000003</v>
      </c>
      <c r="J16049" s="2">
        <v>16.25489</v>
      </c>
      <c r="K16049" s="2">
        <v>89.090999999999994</v>
      </c>
      <c r="L16049" s="2">
        <v>3.161613</v>
      </c>
    </row>
    <row r="16050" spans="1:12" x14ac:dyDescent="0.2">
      <c r="A16050" s="2">
        <v>16.255590000000002</v>
      </c>
      <c r="B16050" s="2">
        <v>30.826799999999999</v>
      </c>
      <c r="C16050" s="2">
        <v>14.139480000000001</v>
      </c>
      <c r="D16050" s="2">
        <v>21.19548</v>
      </c>
      <c r="F16050" s="2">
        <v>16.252790000000001</v>
      </c>
      <c r="G16050" s="2">
        <v>8.3653259999999996</v>
      </c>
      <c r="H16050" s="2">
        <v>8.2583009999999994</v>
      </c>
      <c r="J16050" s="2">
        <v>16.255590000000002</v>
      </c>
      <c r="K16050" s="2">
        <v>89.553799999999995</v>
      </c>
      <c r="L16050" s="2">
        <v>3.1714319999999998</v>
      </c>
    </row>
    <row r="16051" spans="1:12" x14ac:dyDescent="0.2">
      <c r="A16051" s="2">
        <v>16.25629</v>
      </c>
      <c r="B16051" s="2">
        <v>30.835190000000001</v>
      </c>
      <c r="C16051" s="2">
        <v>14.13003</v>
      </c>
      <c r="D16051" s="2">
        <v>21.171949999999999</v>
      </c>
      <c r="F16051" s="2">
        <v>16.253489999999999</v>
      </c>
      <c r="G16051" s="2">
        <v>8.355003</v>
      </c>
      <c r="H16051" s="2">
        <v>8.2489779999999993</v>
      </c>
      <c r="J16051" s="2">
        <v>16.25629</v>
      </c>
      <c r="K16051" s="2">
        <v>90.01737</v>
      </c>
      <c r="L16051" s="2">
        <v>3.1815929999999999</v>
      </c>
    </row>
    <row r="16052" spans="1:12" x14ac:dyDescent="0.2">
      <c r="A16052" s="2">
        <v>16.256989999999998</v>
      </c>
      <c r="B16052" s="2">
        <v>30.843579999999999</v>
      </c>
      <c r="C16052" s="2">
        <v>14.120430000000001</v>
      </c>
      <c r="D16052" s="2">
        <v>21.14838</v>
      </c>
      <c r="F16052" s="2">
        <v>16.254190000000001</v>
      </c>
      <c r="G16052" s="2">
        <v>8.3449480000000005</v>
      </c>
      <c r="H16052" s="2">
        <v>8.2390290000000004</v>
      </c>
      <c r="J16052" s="2">
        <v>16.256989999999998</v>
      </c>
      <c r="K16052" s="2">
        <v>90.483249999999998</v>
      </c>
      <c r="L16052" s="2">
        <v>3.1918389999999999</v>
      </c>
    </row>
    <row r="16053" spans="1:12" x14ac:dyDescent="0.2">
      <c r="A16053" s="2">
        <v>16.2577</v>
      </c>
      <c r="B16053" s="2">
        <v>30.852530000000002</v>
      </c>
      <c r="C16053" s="2">
        <v>14.111330000000001</v>
      </c>
      <c r="D16053" s="2">
        <v>21.125360000000001</v>
      </c>
      <c r="F16053" s="2">
        <v>16.25489</v>
      </c>
      <c r="G16053" s="2">
        <v>8.3347630000000006</v>
      </c>
      <c r="H16053" s="2">
        <v>8.2290340000000004</v>
      </c>
      <c r="J16053" s="2">
        <v>16.2577</v>
      </c>
      <c r="K16053" s="2">
        <v>90.950550000000007</v>
      </c>
      <c r="L16053" s="2">
        <v>3.2017419999999999</v>
      </c>
    </row>
    <row r="16054" spans="1:12" x14ac:dyDescent="0.2">
      <c r="A16054" s="2">
        <v>16.258400000000002</v>
      </c>
      <c r="B16054" s="2">
        <v>30.8614</v>
      </c>
      <c r="C16054" s="2">
        <v>14.101559999999999</v>
      </c>
      <c r="D16054" s="2">
        <v>21.102309999999999</v>
      </c>
      <c r="F16054" s="2">
        <v>16.255590000000002</v>
      </c>
      <c r="G16054" s="2">
        <v>8.3250279999999997</v>
      </c>
      <c r="H16054" s="2">
        <v>8.2191539999999996</v>
      </c>
      <c r="J16054" s="2">
        <v>16.258400000000002</v>
      </c>
      <c r="K16054" s="2">
        <v>91.419359999999998</v>
      </c>
      <c r="L16054" s="2">
        <v>3.2115</v>
      </c>
    </row>
    <row r="16055" spans="1:12" x14ac:dyDescent="0.2">
      <c r="A16055" s="2">
        <v>16.2591</v>
      </c>
      <c r="B16055" s="2">
        <v>30.87069</v>
      </c>
      <c r="C16055" s="2">
        <v>14.09174</v>
      </c>
      <c r="D16055" s="2">
        <v>21.078849999999999</v>
      </c>
      <c r="F16055" s="2">
        <v>16.25629</v>
      </c>
      <c r="G16055" s="2">
        <v>8.315315</v>
      </c>
      <c r="H16055" s="2">
        <v>8.2093889999999998</v>
      </c>
      <c r="J16055" s="2">
        <v>16.2591</v>
      </c>
      <c r="K16055" s="2">
        <v>91.890919999999994</v>
      </c>
      <c r="L16055" s="2">
        <v>3.2216339999999999</v>
      </c>
    </row>
    <row r="16056" spans="1:12" x14ac:dyDescent="0.2">
      <c r="A16056" s="2">
        <v>16.259799999999998</v>
      </c>
      <c r="B16056" s="2">
        <v>30.880099999999999</v>
      </c>
      <c r="C16056" s="2">
        <v>14.08264</v>
      </c>
      <c r="D16056" s="2">
        <v>21.055230000000002</v>
      </c>
      <c r="F16056" s="2">
        <v>16.256989999999998</v>
      </c>
      <c r="G16056" s="2">
        <v>8.3050770000000007</v>
      </c>
      <c r="H16056" s="2">
        <v>8.1996380000000002</v>
      </c>
      <c r="J16056" s="2">
        <v>16.259799999999998</v>
      </c>
      <c r="K16056" s="2">
        <v>92.365430000000003</v>
      </c>
      <c r="L16056" s="2">
        <v>3.231249</v>
      </c>
    </row>
    <row r="16057" spans="1:12" x14ac:dyDescent="0.2">
      <c r="A16057" s="2">
        <v>16.2605</v>
      </c>
      <c r="B16057" s="2">
        <v>30.889530000000001</v>
      </c>
      <c r="C16057" s="2">
        <v>14.073460000000001</v>
      </c>
      <c r="D16057" s="2">
        <v>21.031359999999999</v>
      </c>
      <c r="F16057" s="2">
        <v>16.2577</v>
      </c>
      <c r="G16057" s="2">
        <v>8.2948529999999998</v>
      </c>
      <c r="H16057" s="2">
        <v>8.1905140000000003</v>
      </c>
      <c r="J16057" s="2">
        <v>16.2605</v>
      </c>
      <c r="K16057" s="2">
        <v>92.841549999999998</v>
      </c>
      <c r="L16057" s="2">
        <v>3.241371</v>
      </c>
    </row>
    <row r="16058" spans="1:12" x14ac:dyDescent="0.2">
      <c r="A16058" s="2">
        <v>16.261199999999999</v>
      </c>
      <c r="B16058" s="2">
        <v>30.899450000000002</v>
      </c>
      <c r="C16058" s="2">
        <v>14.06447</v>
      </c>
      <c r="D16058" s="2">
        <v>21.007629999999999</v>
      </c>
      <c r="F16058" s="2">
        <v>16.258400000000002</v>
      </c>
      <c r="G16058" s="2">
        <v>8.2853320000000004</v>
      </c>
      <c r="H16058" s="2">
        <v>8.1815110000000004</v>
      </c>
      <c r="J16058" s="2">
        <v>16.261199999999999</v>
      </c>
      <c r="K16058" s="2">
        <v>93.320719999999994</v>
      </c>
      <c r="L16058" s="2">
        <v>3.2515260000000001</v>
      </c>
    </row>
    <row r="16059" spans="1:12" x14ac:dyDescent="0.2">
      <c r="A16059" s="2">
        <v>16.261900000000001</v>
      </c>
      <c r="B16059" s="2">
        <v>30.90945</v>
      </c>
      <c r="C16059" s="2">
        <v>14.054970000000001</v>
      </c>
      <c r="D16059" s="2">
        <v>20.98499</v>
      </c>
      <c r="F16059" s="2">
        <v>16.2591</v>
      </c>
      <c r="G16059" s="2">
        <v>8.2759250000000009</v>
      </c>
      <c r="H16059" s="2">
        <v>8.1723560000000006</v>
      </c>
      <c r="J16059" s="2">
        <v>16.261900000000001</v>
      </c>
      <c r="K16059" s="2">
        <v>93.799049999999994</v>
      </c>
      <c r="L16059" s="2">
        <v>3.261644</v>
      </c>
    </row>
    <row r="16060" spans="1:12" x14ac:dyDescent="0.2">
      <c r="A16060" s="2">
        <v>16.262609999999999</v>
      </c>
      <c r="B16060" s="2">
        <v>30.919170000000001</v>
      </c>
      <c r="C16060" s="2">
        <v>14.0456</v>
      </c>
      <c r="D16060" s="2">
        <v>20.96255</v>
      </c>
      <c r="F16060" s="2">
        <v>16.259799999999998</v>
      </c>
      <c r="G16060" s="2">
        <v>8.2670060000000003</v>
      </c>
      <c r="H16060" s="2">
        <v>8.1632840000000009</v>
      </c>
      <c r="J16060" s="2">
        <v>16.262609999999999</v>
      </c>
      <c r="K16060" s="2">
        <v>94.283180000000002</v>
      </c>
      <c r="L16060" s="2">
        <v>3.2717909999999999</v>
      </c>
    </row>
    <row r="16061" spans="1:12" x14ac:dyDescent="0.2">
      <c r="A16061" s="2">
        <v>16.263310000000001</v>
      </c>
      <c r="B16061" s="2">
        <v>30.929359999999999</v>
      </c>
      <c r="C16061" s="2">
        <v>14.03586</v>
      </c>
      <c r="D16061" s="2">
        <v>20.939800000000002</v>
      </c>
      <c r="F16061" s="2">
        <v>16.2605</v>
      </c>
      <c r="G16061" s="2">
        <v>8.2583009999999994</v>
      </c>
      <c r="H16061" s="2">
        <v>8.1538620000000002</v>
      </c>
      <c r="J16061" s="2">
        <v>16.263310000000001</v>
      </c>
      <c r="K16061" s="2">
        <v>94.764750000000006</v>
      </c>
      <c r="L16061" s="2">
        <v>3.2816299999999998</v>
      </c>
    </row>
    <row r="16062" spans="1:12" x14ac:dyDescent="0.2">
      <c r="A16062" s="2">
        <v>16.264009999999999</v>
      </c>
      <c r="B16062" s="2">
        <v>30.940110000000001</v>
      </c>
      <c r="C16062" s="2">
        <v>14.02656</v>
      </c>
      <c r="D16062" s="2">
        <v>20.916360000000001</v>
      </c>
      <c r="F16062" s="2">
        <v>16.261199999999999</v>
      </c>
      <c r="G16062" s="2">
        <v>8.2489779999999993</v>
      </c>
      <c r="H16062" s="2">
        <v>8.1442409999999992</v>
      </c>
      <c r="J16062" s="2">
        <v>16.264009999999999</v>
      </c>
      <c r="K16062" s="2">
        <v>95.249830000000003</v>
      </c>
      <c r="L16062" s="2">
        <v>3.2922419999999999</v>
      </c>
    </row>
    <row r="16063" spans="1:12" x14ac:dyDescent="0.2">
      <c r="A16063" s="2">
        <v>16.264710000000001</v>
      </c>
      <c r="B16063" s="2">
        <v>30.951360000000001</v>
      </c>
      <c r="C16063" s="2">
        <v>14.017939999999999</v>
      </c>
      <c r="D16063" s="2">
        <v>20.89284</v>
      </c>
      <c r="F16063" s="2">
        <v>16.261900000000001</v>
      </c>
      <c r="G16063" s="2">
        <v>8.2390290000000004</v>
      </c>
      <c r="H16063" s="2">
        <v>8.1350099999999994</v>
      </c>
      <c r="J16063" s="2">
        <v>16.264710000000001</v>
      </c>
      <c r="K16063" s="2">
        <v>95.740399999999994</v>
      </c>
      <c r="L16063" s="2">
        <v>3.303337</v>
      </c>
    </row>
    <row r="16064" spans="1:12" x14ac:dyDescent="0.2">
      <c r="A16064" s="2">
        <v>16.265409999999999</v>
      </c>
      <c r="B16064" s="2">
        <v>30.96237</v>
      </c>
      <c r="C16064" s="2">
        <v>14.007949999999999</v>
      </c>
      <c r="D16064" s="2">
        <v>20.86891</v>
      </c>
      <c r="F16064" s="2">
        <v>16.262609999999999</v>
      </c>
      <c r="G16064" s="2">
        <v>8.2290340000000004</v>
      </c>
      <c r="H16064" s="2">
        <v>8.1256640000000004</v>
      </c>
      <c r="J16064" s="2">
        <v>16.265409999999999</v>
      </c>
      <c r="K16064" s="2">
        <v>96.230840000000001</v>
      </c>
      <c r="L16064" s="2">
        <v>3.3142680000000002</v>
      </c>
    </row>
    <row r="16065" spans="1:12" x14ac:dyDescent="0.2">
      <c r="A16065" s="2">
        <v>16.266110000000001</v>
      </c>
      <c r="B16065" s="2">
        <v>30.97316</v>
      </c>
      <c r="C16065" s="2">
        <v>13.998419999999999</v>
      </c>
      <c r="D16065" s="2">
        <v>20.846</v>
      </c>
      <c r="F16065" s="2">
        <v>16.263310000000001</v>
      </c>
      <c r="G16065" s="2">
        <v>8.2191539999999996</v>
      </c>
      <c r="H16065" s="2">
        <v>8.1159210000000002</v>
      </c>
      <c r="J16065" s="2">
        <v>16.266110000000001</v>
      </c>
      <c r="K16065" s="2">
        <v>96.720240000000004</v>
      </c>
      <c r="L16065" s="2">
        <v>3.3255650000000001</v>
      </c>
    </row>
    <row r="16066" spans="1:12" x14ac:dyDescent="0.2">
      <c r="A16066" s="2">
        <v>16.26681</v>
      </c>
      <c r="B16066" s="2">
        <v>30.98357</v>
      </c>
      <c r="C16066" s="2">
        <v>13.98912</v>
      </c>
      <c r="D16066" s="2">
        <v>20.822890000000001</v>
      </c>
      <c r="F16066" s="2">
        <v>16.264009999999999</v>
      </c>
      <c r="G16066" s="2">
        <v>8.2093889999999998</v>
      </c>
      <c r="H16066" s="2">
        <v>8.1062930000000009</v>
      </c>
      <c r="J16066" s="2">
        <v>16.26681</v>
      </c>
      <c r="K16066" s="2">
        <v>97.214110000000005</v>
      </c>
      <c r="L16066" s="2">
        <v>3.336767</v>
      </c>
    </row>
    <row r="16067" spans="1:12" x14ac:dyDescent="0.2">
      <c r="A16067" s="2">
        <v>16.267520000000001</v>
      </c>
      <c r="B16067" s="2">
        <v>30.994230000000002</v>
      </c>
      <c r="C16067" s="2">
        <v>13.97977</v>
      </c>
      <c r="D16067" s="2">
        <v>20.799330000000001</v>
      </c>
      <c r="F16067" s="2">
        <v>16.264710000000001</v>
      </c>
      <c r="G16067" s="2">
        <v>8.1996380000000002</v>
      </c>
      <c r="H16067" s="2">
        <v>8.0969090000000001</v>
      </c>
      <c r="J16067" s="2">
        <v>16.267520000000001</v>
      </c>
      <c r="K16067" s="2">
        <v>97.710660000000004</v>
      </c>
      <c r="L16067" s="2">
        <v>3.348366</v>
      </c>
    </row>
    <row r="16068" spans="1:12" x14ac:dyDescent="0.2">
      <c r="A16068" s="2">
        <v>16.268219999999999</v>
      </c>
      <c r="B16068" s="2">
        <v>31.005389999999998</v>
      </c>
      <c r="C16068" s="2">
        <v>13.97026</v>
      </c>
      <c r="D16068" s="2">
        <v>20.77693</v>
      </c>
      <c r="F16068" s="2">
        <v>16.265409999999999</v>
      </c>
      <c r="G16068" s="2">
        <v>8.1905140000000003</v>
      </c>
      <c r="H16068" s="2">
        <v>8.0874330000000008</v>
      </c>
      <c r="J16068" s="2">
        <v>16.268219999999999</v>
      </c>
      <c r="K16068" s="2">
        <v>98.205479999999994</v>
      </c>
      <c r="L16068" s="2">
        <v>3.3594089999999999</v>
      </c>
    </row>
    <row r="16069" spans="1:12" x14ac:dyDescent="0.2">
      <c r="A16069" s="2">
        <v>16.268920000000001</v>
      </c>
      <c r="B16069" s="2">
        <v>31.016819999999999</v>
      </c>
      <c r="C16069" s="2">
        <v>13.96048</v>
      </c>
      <c r="D16069" s="2">
        <v>20.754200000000001</v>
      </c>
      <c r="F16069" s="2">
        <v>16.266110000000001</v>
      </c>
      <c r="G16069" s="2">
        <v>8.1815110000000004</v>
      </c>
      <c r="H16069" s="2">
        <v>8.0779800000000002</v>
      </c>
      <c r="J16069" s="2">
        <v>16.268920000000001</v>
      </c>
      <c r="K16069" s="2">
        <v>98.709119999999999</v>
      </c>
      <c r="L16069" s="2">
        <v>3.3705099999999999</v>
      </c>
    </row>
    <row r="16070" spans="1:12" x14ac:dyDescent="0.2">
      <c r="A16070" s="2">
        <v>16.26962</v>
      </c>
      <c r="B16070" s="2">
        <v>31.028300000000002</v>
      </c>
      <c r="C16070" s="2">
        <v>13.95086</v>
      </c>
      <c r="D16070" s="2">
        <v>20.73114</v>
      </c>
      <c r="F16070" s="2">
        <v>16.26681</v>
      </c>
      <c r="G16070" s="2">
        <v>8.1723560000000006</v>
      </c>
      <c r="H16070" s="2">
        <v>8.0684199999999997</v>
      </c>
      <c r="J16070" s="2">
        <v>16.26962</v>
      </c>
      <c r="K16070" s="2">
        <v>99.211489999999998</v>
      </c>
      <c r="L16070" s="2">
        <v>3.3817309999999998</v>
      </c>
    </row>
    <row r="16071" spans="1:12" x14ac:dyDescent="0.2">
      <c r="A16071" s="2">
        <v>16.270320000000002</v>
      </c>
      <c r="B16071" s="2">
        <v>31.039680000000001</v>
      </c>
      <c r="C16071" s="2">
        <v>13.941190000000001</v>
      </c>
      <c r="D16071" s="2">
        <v>20.708850000000002</v>
      </c>
      <c r="F16071" s="2">
        <v>16.267520000000001</v>
      </c>
      <c r="G16071" s="2">
        <v>8.1632840000000009</v>
      </c>
      <c r="H16071" s="2">
        <v>8.0587999999999997</v>
      </c>
      <c r="J16071" s="2">
        <v>16.270320000000002</v>
      </c>
      <c r="K16071" s="2">
        <v>99.714889999999997</v>
      </c>
      <c r="L16071" s="2">
        <v>3.3934350000000002</v>
      </c>
    </row>
    <row r="16072" spans="1:12" x14ac:dyDescent="0.2">
      <c r="A16072" s="2">
        <v>16.27102</v>
      </c>
      <c r="B16072" s="2">
        <v>31.05132</v>
      </c>
      <c r="C16072" s="2">
        <v>13.93158</v>
      </c>
      <c r="D16072" s="2">
        <v>20.686859999999999</v>
      </c>
      <c r="F16072" s="2">
        <v>16.268219999999999</v>
      </c>
      <c r="G16072" s="2">
        <v>8.1538620000000002</v>
      </c>
      <c r="H16072" s="2">
        <v>8.0490490000000001</v>
      </c>
      <c r="J16072" s="2">
        <v>16.27102</v>
      </c>
      <c r="K16072" s="2">
        <v>100.2212</v>
      </c>
      <c r="L16072" s="2">
        <v>3.4050159999999998</v>
      </c>
    </row>
    <row r="16073" spans="1:12" x14ac:dyDescent="0.2">
      <c r="A16073" s="2">
        <v>16.271719999999998</v>
      </c>
      <c r="B16073" s="2">
        <v>31.062889999999999</v>
      </c>
      <c r="C16073" s="2">
        <v>13.92234</v>
      </c>
      <c r="D16073" s="2">
        <v>20.664729999999999</v>
      </c>
      <c r="F16073" s="2">
        <v>16.268920000000001</v>
      </c>
      <c r="G16073" s="2">
        <v>8.1442409999999992</v>
      </c>
      <c r="H16073" s="2">
        <v>8.0392530000000004</v>
      </c>
      <c r="J16073" s="2">
        <v>16.271719999999998</v>
      </c>
      <c r="K16073" s="2">
        <v>100.72920000000001</v>
      </c>
      <c r="L16073" s="2">
        <v>3.416382</v>
      </c>
    </row>
    <row r="16074" spans="1:12" x14ac:dyDescent="0.2">
      <c r="A16074" s="2">
        <v>16.27243</v>
      </c>
      <c r="B16074" s="2">
        <v>31.07385</v>
      </c>
      <c r="C16074" s="2">
        <v>13.91342</v>
      </c>
      <c r="D16074" s="2">
        <v>20.64254</v>
      </c>
      <c r="F16074" s="2">
        <v>16.26962</v>
      </c>
      <c r="G16074" s="2">
        <v>8.1350099999999994</v>
      </c>
      <c r="H16074" s="2">
        <v>8.0300829999999994</v>
      </c>
      <c r="J16074" s="2">
        <v>16.27243</v>
      </c>
      <c r="K16074" s="2">
        <v>101.2384</v>
      </c>
      <c r="L16074" s="2">
        <v>3.4285070000000002</v>
      </c>
    </row>
    <row r="16075" spans="1:12" x14ac:dyDescent="0.2">
      <c r="A16075" s="2">
        <v>16.273129999999998</v>
      </c>
      <c r="B16075" s="2">
        <v>31.085229999999999</v>
      </c>
      <c r="C16075" s="2">
        <v>13.90427</v>
      </c>
      <c r="D16075" s="2">
        <v>20.620419999999999</v>
      </c>
      <c r="F16075" s="2">
        <v>16.270320000000002</v>
      </c>
      <c r="G16075" s="2">
        <v>8.1256640000000004</v>
      </c>
      <c r="H16075" s="2">
        <v>8.0209349999999997</v>
      </c>
      <c r="J16075" s="2">
        <v>16.273129999999998</v>
      </c>
      <c r="K16075" s="2">
        <v>101.74930000000001</v>
      </c>
      <c r="L16075" s="2">
        <v>3.4406720000000002</v>
      </c>
    </row>
    <row r="16076" spans="1:12" x14ac:dyDescent="0.2">
      <c r="A16076" s="2">
        <v>16.27383</v>
      </c>
      <c r="B16076" s="2">
        <v>31.098050000000001</v>
      </c>
      <c r="C16076" s="2">
        <v>13.894500000000001</v>
      </c>
      <c r="D16076" s="2">
        <v>20.597899999999999</v>
      </c>
      <c r="F16076" s="2">
        <v>16.27102</v>
      </c>
      <c r="G16076" s="2">
        <v>8.1159210000000002</v>
      </c>
      <c r="H16076" s="2">
        <v>8.0117340000000006</v>
      </c>
      <c r="J16076" s="2">
        <v>16.27383</v>
      </c>
      <c r="K16076" s="2">
        <v>102.26260000000001</v>
      </c>
      <c r="L16076" s="2">
        <v>3.452169</v>
      </c>
    </row>
    <row r="16077" spans="1:12" x14ac:dyDescent="0.2">
      <c r="A16077" s="2">
        <v>16.274529999999999</v>
      </c>
      <c r="B16077" s="2">
        <v>31.110620000000001</v>
      </c>
      <c r="C16077" s="2">
        <v>13.88491</v>
      </c>
      <c r="D16077" s="2">
        <v>20.575369999999999</v>
      </c>
      <c r="F16077" s="2">
        <v>16.271719999999998</v>
      </c>
      <c r="G16077" s="2">
        <v>8.1062930000000009</v>
      </c>
      <c r="H16077" s="2">
        <v>8.0024949999999997</v>
      </c>
      <c r="J16077" s="2">
        <v>16.274529999999999</v>
      </c>
      <c r="K16077" s="2">
        <v>102.7791</v>
      </c>
      <c r="L16077" s="2">
        <v>3.4639720000000001</v>
      </c>
    </row>
    <row r="16078" spans="1:12" x14ac:dyDescent="0.2">
      <c r="A16078" s="2">
        <v>16.275230000000001</v>
      </c>
      <c r="B16078" s="2">
        <v>31.122720000000001</v>
      </c>
      <c r="C16078" s="2">
        <v>13.87589</v>
      </c>
      <c r="D16078" s="2">
        <v>20.55301</v>
      </c>
      <c r="F16078" s="2">
        <v>16.27243</v>
      </c>
      <c r="G16078" s="2">
        <v>8.0969090000000001</v>
      </c>
      <c r="H16078" s="2">
        <v>7.99308</v>
      </c>
      <c r="J16078" s="2">
        <v>16.275230000000001</v>
      </c>
      <c r="K16078" s="2">
        <v>103.29600000000001</v>
      </c>
      <c r="L16078" s="2">
        <v>3.475714</v>
      </c>
    </row>
    <row r="16079" spans="1:12" x14ac:dyDescent="0.2">
      <c r="A16079" s="2">
        <v>16.275929999999999</v>
      </c>
      <c r="B16079" s="2">
        <v>31.135280000000002</v>
      </c>
      <c r="C16079" s="2">
        <v>13.86697</v>
      </c>
      <c r="D16079" s="2">
        <v>20.53031</v>
      </c>
      <c r="F16079" s="2">
        <v>16.273129999999998</v>
      </c>
      <c r="G16079" s="2">
        <v>8.0874330000000008</v>
      </c>
      <c r="H16079" s="2">
        <v>7.9835659999999997</v>
      </c>
      <c r="J16079" s="2">
        <v>16.275929999999999</v>
      </c>
      <c r="K16079" s="2">
        <v>103.81310000000001</v>
      </c>
      <c r="L16079" s="2">
        <v>3.487501</v>
      </c>
    </row>
    <row r="16080" spans="1:12" x14ac:dyDescent="0.2">
      <c r="A16080" s="2">
        <v>16.276630000000001</v>
      </c>
      <c r="B16080" s="2">
        <v>31.1477</v>
      </c>
      <c r="C16080" s="2">
        <v>13.858129999999999</v>
      </c>
      <c r="D16080" s="2">
        <v>20.50733</v>
      </c>
      <c r="F16080" s="2">
        <v>16.27383</v>
      </c>
      <c r="G16080" s="2">
        <v>8.0779800000000002</v>
      </c>
      <c r="H16080" s="2">
        <v>7.9743269999999997</v>
      </c>
      <c r="J16080" s="2">
        <v>16.276630000000001</v>
      </c>
      <c r="K16080" s="2">
        <v>104.3342</v>
      </c>
      <c r="L16080" s="2">
        <v>3.4999280000000002</v>
      </c>
    </row>
    <row r="16081" spans="1:12" x14ac:dyDescent="0.2">
      <c r="A16081" s="2">
        <v>16.277329999999999</v>
      </c>
      <c r="B16081" s="2">
        <v>31.160160000000001</v>
      </c>
      <c r="C16081" s="2">
        <v>13.848940000000001</v>
      </c>
      <c r="D16081" s="2">
        <v>20.484739999999999</v>
      </c>
      <c r="F16081" s="2">
        <v>16.274529999999999</v>
      </c>
      <c r="G16081" s="2">
        <v>8.0684199999999997</v>
      </c>
      <c r="H16081" s="2">
        <v>7.9653400000000003</v>
      </c>
      <c r="J16081" s="2">
        <v>16.277329999999999</v>
      </c>
      <c r="K16081" s="2">
        <v>104.8608</v>
      </c>
      <c r="L16081" s="2">
        <v>3.5118480000000001</v>
      </c>
    </row>
    <row r="16082" spans="1:12" x14ac:dyDescent="0.2">
      <c r="A16082" s="2">
        <v>16.278040000000001</v>
      </c>
      <c r="B16082" s="2">
        <v>31.173200000000001</v>
      </c>
      <c r="C16082" s="2">
        <v>13.83957</v>
      </c>
      <c r="D16082" s="2">
        <v>20.461790000000001</v>
      </c>
      <c r="F16082" s="2">
        <v>16.275230000000001</v>
      </c>
      <c r="G16082" s="2">
        <v>8.0587999999999997</v>
      </c>
      <c r="H16082" s="2">
        <v>7.9565729999999997</v>
      </c>
      <c r="J16082" s="2">
        <v>16.278040000000001</v>
      </c>
      <c r="K16082" s="2">
        <v>105.3882</v>
      </c>
      <c r="L16082" s="2">
        <v>3.5243910000000001</v>
      </c>
    </row>
    <row r="16083" spans="1:12" x14ac:dyDescent="0.2">
      <c r="A16083" s="2">
        <v>16.278739999999999</v>
      </c>
      <c r="B16083" s="2">
        <v>31.186319999999998</v>
      </c>
      <c r="C16083" s="2">
        <v>13.830679999999999</v>
      </c>
      <c r="D16083" s="2">
        <v>20.438839999999999</v>
      </c>
      <c r="F16083" s="2">
        <v>16.275929999999999</v>
      </c>
      <c r="G16083" s="2">
        <v>8.0490490000000001</v>
      </c>
      <c r="H16083" s="2">
        <v>7.9477460000000004</v>
      </c>
      <c r="J16083" s="2">
        <v>16.278739999999999</v>
      </c>
      <c r="K16083" s="2">
        <v>105.9121</v>
      </c>
      <c r="L16083" s="2">
        <v>3.5370200000000001</v>
      </c>
    </row>
    <row r="16084" spans="1:12" x14ac:dyDescent="0.2">
      <c r="A16084" s="2">
        <v>16.279440000000001</v>
      </c>
      <c r="B16084" s="2">
        <v>31.199539999999999</v>
      </c>
      <c r="C16084" s="2">
        <v>13.82188</v>
      </c>
      <c r="D16084" s="2">
        <v>20.41629</v>
      </c>
      <c r="F16084" s="2">
        <v>16.276630000000001</v>
      </c>
      <c r="G16084" s="2">
        <v>8.0392530000000004</v>
      </c>
      <c r="H16084" s="2">
        <v>7.9384920000000001</v>
      </c>
      <c r="J16084" s="2">
        <v>16.279440000000001</v>
      </c>
      <c r="K16084" s="2">
        <v>106.44029999999999</v>
      </c>
      <c r="L16084" s="2">
        <v>3.5499529999999999</v>
      </c>
    </row>
    <row r="16085" spans="1:12" x14ac:dyDescent="0.2">
      <c r="A16085" s="2">
        <v>16.280139999999999</v>
      </c>
      <c r="B16085" s="2">
        <v>31.212499999999999</v>
      </c>
      <c r="C16085" s="2">
        <v>13.81293</v>
      </c>
      <c r="D16085" s="2">
        <v>20.39331</v>
      </c>
      <c r="F16085" s="2">
        <v>16.277329999999999</v>
      </c>
      <c r="G16085" s="2">
        <v>8.0300829999999994</v>
      </c>
      <c r="H16085" s="2">
        <v>7.9291460000000002</v>
      </c>
      <c r="J16085" s="2">
        <v>16.280139999999999</v>
      </c>
      <c r="K16085" s="2">
        <v>106.9718</v>
      </c>
      <c r="L16085" s="2">
        <v>3.5629580000000001</v>
      </c>
    </row>
    <row r="16086" spans="1:12" x14ac:dyDescent="0.2">
      <c r="A16086" s="2">
        <v>16.280840000000001</v>
      </c>
      <c r="B16086" s="2">
        <v>31.2256</v>
      </c>
      <c r="C16086" s="2">
        <v>13.80452</v>
      </c>
      <c r="D16086" s="2">
        <v>20.37058</v>
      </c>
      <c r="F16086" s="2">
        <v>16.278040000000001</v>
      </c>
      <c r="G16086" s="2">
        <v>8.0209349999999997</v>
      </c>
      <c r="H16086" s="2">
        <v>7.9195180000000001</v>
      </c>
      <c r="J16086" s="2">
        <v>16.280840000000001</v>
      </c>
      <c r="K16086" s="2">
        <v>107.5039</v>
      </c>
      <c r="L16086" s="2">
        <v>3.575634</v>
      </c>
    </row>
    <row r="16087" spans="1:12" x14ac:dyDescent="0.2">
      <c r="A16087" s="2">
        <v>16.28154</v>
      </c>
      <c r="B16087" s="2">
        <v>31.238910000000001</v>
      </c>
      <c r="C16087" s="2">
        <v>13.79598</v>
      </c>
      <c r="D16087" s="2">
        <v>20.347519999999999</v>
      </c>
      <c r="F16087" s="2">
        <v>16.278739999999999</v>
      </c>
      <c r="G16087" s="2">
        <v>8.0117340000000006</v>
      </c>
      <c r="H16087" s="2">
        <v>7.9103469999999998</v>
      </c>
      <c r="J16087" s="2">
        <v>16.28154</v>
      </c>
      <c r="K16087" s="2">
        <v>108.0395</v>
      </c>
      <c r="L16087" s="2">
        <v>3.5882070000000001</v>
      </c>
    </row>
    <row r="16088" spans="1:12" x14ac:dyDescent="0.2">
      <c r="A16088" s="2">
        <v>16.282240000000002</v>
      </c>
      <c r="B16088" s="2">
        <v>31.252220000000001</v>
      </c>
      <c r="C16088" s="2">
        <v>13.787470000000001</v>
      </c>
      <c r="D16088" s="2">
        <v>20.325050000000001</v>
      </c>
      <c r="F16088" s="2">
        <v>16.279440000000001</v>
      </c>
      <c r="G16088" s="2">
        <v>8.0024949999999997</v>
      </c>
      <c r="H16088" s="2">
        <v>7.9013900000000001</v>
      </c>
      <c r="J16088" s="2">
        <v>16.282240000000002</v>
      </c>
      <c r="K16088" s="2">
        <v>108.5759</v>
      </c>
      <c r="L16088" s="2">
        <v>3.6003400000000001</v>
      </c>
    </row>
    <row r="16089" spans="1:12" x14ac:dyDescent="0.2">
      <c r="A16089" s="2">
        <v>16.28295</v>
      </c>
      <c r="B16089" s="2">
        <v>31.266249999999999</v>
      </c>
      <c r="C16089" s="2">
        <v>13.77881</v>
      </c>
      <c r="D16089" s="2">
        <v>20.302600000000002</v>
      </c>
      <c r="F16089" s="2">
        <v>16.280139999999999</v>
      </c>
      <c r="G16089" s="2">
        <v>7.99308</v>
      </c>
      <c r="H16089" s="2">
        <v>7.8919680000000003</v>
      </c>
      <c r="J16089" s="2">
        <v>16.28295</v>
      </c>
      <c r="K16089" s="2">
        <v>109.1133</v>
      </c>
      <c r="L16089" s="2">
        <v>3.6124529999999999</v>
      </c>
    </row>
    <row r="16090" spans="1:12" x14ac:dyDescent="0.2">
      <c r="A16090" s="2">
        <v>16.283650000000002</v>
      </c>
      <c r="B16090" s="2">
        <v>31.280049999999999</v>
      </c>
      <c r="C16090" s="2">
        <v>13.769819999999999</v>
      </c>
      <c r="D16090" s="2">
        <v>20.280639999999998</v>
      </c>
      <c r="F16090" s="2">
        <v>16.280840000000001</v>
      </c>
      <c r="G16090" s="2">
        <v>7.9835659999999997</v>
      </c>
      <c r="H16090" s="2">
        <v>7.8828430000000003</v>
      </c>
      <c r="J16090" s="2">
        <v>16.283650000000002</v>
      </c>
      <c r="K16090" s="2">
        <v>109.6559</v>
      </c>
      <c r="L16090" s="2">
        <v>3.62487</v>
      </c>
    </row>
    <row r="16091" spans="1:12" x14ac:dyDescent="0.2">
      <c r="A16091" s="2">
        <v>16.28435</v>
      </c>
      <c r="B16091" s="2">
        <v>31.294250000000002</v>
      </c>
      <c r="C16091" s="2">
        <v>13.76066</v>
      </c>
      <c r="D16091" s="2">
        <v>20.25827</v>
      </c>
      <c r="F16091" s="2">
        <v>16.28154</v>
      </c>
      <c r="G16091" s="2">
        <v>7.9743269999999997</v>
      </c>
      <c r="H16091" s="2">
        <v>7.8740009999999998</v>
      </c>
      <c r="J16091" s="2">
        <v>16.28435</v>
      </c>
      <c r="K16091" s="2">
        <v>110.1979</v>
      </c>
      <c r="L16091" s="2">
        <v>3.637518</v>
      </c>
    </row>
    <row r="16092" spans="1:12" x14ac:dyDescent="0.2">
      <c r="A16092" s="2">
        <v>16.285049999999998</v>
      </c>
      <c r="B16092" s="2">
        <v>31.308769999999999</v>
      </c>
      <c r="C16092" s="2">
        <v>13.751670000000001</v>
      </c>
      <c r="D16092" s="2">
        <v>20.2361</v>
      </c>
      <c r="F16092" s="2">
        <v>16.282240000000002</v>
      </c>
      <c r="G16092" s="2">
        <v>7.9653400000000003</v>
      </c>
      <c r="H16092" s="2">
        <v>7.8650969999999996</v>
      </c>
      <c r="J16092" s="2">
        <v>16.285049999999998</v>
      </c>
      <c r="K16092" s="2">
        <v>110.74</v>
      </c>
      <c r="L16092" s="2">
        <v>3.6508159999999998</v>
      </c>
    </row>
    <row r="16093" spans="1:12" x14ac:dyDescent="0.2">
      <c r="A16093" s="2">
        <v>16.28575</v>
      </c>
      <c r="B16093" s="2">
        <v>31.323250000000002</v>
      </c>
      <c r="C16093" s="2">
        <v>13.74277</v>
      </c>
      <c r="D16093" s="2">
        <v>20.213049999999999</v>
      </c>
      <c r="F16093" s="2">
        <v>16.28295</v>
      </c>
      <c r="G16093" s="2">
        <v>7.9565729999999997</v>
      </c>
      <c r="H16093" s="2">
        <v>7.8558199999999996</v>
      </c>
      <c r="J16093" s="2">
        <v>16.28575</v>
      </c>
      <c r="K16093" s="2">
        <v>111.2861</v>
      </c>
      <c r="L16093" s="2">
        <v>3.6644589999999999</v>
      </c>
    </row>
    <row r="16094" spans="1:12" x14ac:dyDescent="0.2">
      <c r="A16094" s="2">
        <v>16.286449999999999</v>
      </c>
      <c r="B16094" s="2">
        <v>31.338000000000001</v>
      </c>
      <c r="C16094" s="2">
        <v>13.734360000000001</v>
      </c>
      <c r="D16094" s="2">
        <v>20.190860000000001</v>
      </c>
      <c r="F16094" s="2">
        <v>16.283650000000002</v>
      </c>
      <c r="G16094" s="2">
        <v>7.9477460000000004</v>
      </c>
      <c r="H16094" s="2">
        <v>7.8466639999999996</v>
      </c>
      <c r="J16094" s="2">
        <v>16.286449999999999</v>
      </c>
      <c r="K16094" s="2">
        <v>111.8361</v>
      </c>
      <c r="L16094" s="2">
        <v>3.677826</v>
      </c>
    </row>
    <row r="16095" spans="1:12" x14ac:dyDescent="0.2">
      <c r="A16095" s="2">
        <v>16.28715</v>
      </c>
      <c r="B16095" s="2">
        <v>31.35249</v>
      </c>
      <c r="C16095" s="2">
        <v>13.725529999999999</v>
      </c>
      <c r="D16095" s="2">
        <v>20.168019999999999</v>
      </c>
      <c r="F16095" s="2">
        <v>16.28435</v>
      </c>
      <c r="G16095" s="2">
        <v>7.9384920000000001</v>
      </c>
      <c r="H16095" s="2">
        <v>7.8379669999999999</v>
      </c>
      <c r="J16095" s="2">
        <v>16.28715</v>
      </c>
      <c r="K16095" s="2">
        <v>112.3882</v>
      </c>
      <c r="L16095" s="2">
        <v>3.6908249999999998</v>
      </c>
    </row>
    <row r="16096" spans="1:12" x14ac:dyDescent="0.2">
      <c r="A16096" s="2">
        <v>16.287859999999998</v>
      </c>
      <c r="B16096" s="2">
        <v>31.367239999999999</v>
      </c>
      <c r="C16096" s="2">
        <v>13.71682</v>
      </c>
      <c r="D16096" s="2">
        <v>20.146129999999999</v>
      </c>
      <c r="F16096" s="2">
        <v>16.285049999999998</v>
      </c>
      <c r="G16096" s="2">
        <v>7.9291460000000002</v>
      </c>
      <c r="H16096" s="2">
        <v>7.8292310000000001</v>
      </c>
      <c r="J16096" s="2">
        <v>16.287859999999998</v>
      </c>
      <c r="K16096" s="2">
        <v>112.9363</v>
      </c>
      <c r="L16096" s="2">
        <v>3.704132</v>
      </c>
    </row>
    <row r="16097" spans="1:12" x14ac:dyDescent="0.2">
      <c r="A16097" s="2">
        <v>16.28856</v>
      </c>
      <c r="B16097" s="2">
        <v>31.38203</v>
      </c>
      <c r="C16097" s="2">
        <v>13.70782</v>
      </c>
      <c r="D16097" s="2">
        <v>20.124169999999999</v>
      </c>
      <c r="F16097" s="2">
        <v>16.28575</v>
      </c>
      <c r="G16097" s="2">
        <v>7.9195180000000001</v>
      </c>
      <c r="H16097" s="2">
        <v>7.8200070000000004</v>
      </c>
      <c r="J16097" s="2">
        <v>16.28856</v>
      </c>
      <c r="K16097" s="2">
        <v>113.4884</v>
      </c>
      <c r="L16097" s="2">
        <v>3.7170930000000002</v>
      </c>
    </row>
    <row r="16098" spans="1:12" x14ac:dyDescent="0.2">
      <c r="A16098" s="2">
        <v>16.289259999999999</v>
      </c>
      <c r="B16098" s="2">
        <v>31.39753</v>
      </c>
      <c r="C16098" s="2">
        <v>13.69966</v>
      </c>
      <c r="D16098" s="2">
        <v>20.102879999999999</v>
      </c>
      <c r="F16098" s="2">
        <v>16.286449999999999</v>
      </c>
      <c r="G16098" s="2">
        <v>7.9103469999999998</v>
      </c>
      <c r="H16098" s="2">
        <v>7.8108060000000004</v>
      </c>
      <c r="J16098" s="2">
        <v>16.289259999999999</v>
      </c>
      <c r="K16098" s="2">
        <v>114.04640000000001</v>
      </c>
      <c r="L16098" s="2">
        <v>3.7308849999999998</v>
      </c>
    </row>
    <row r="16099" spans="1:12" x14ac:dyDescent="0.2">
      <c r="A16099" s="2">
        <v>16.289960000000001</v>
      </c>
      <c r="B16099" s="2">
        <v>31.413959999999999</v>
      </c>
      <c r="C16099" s="2">
        <v>13.69087</v>
      </c>
      <c r="D16099" s="2">
        <v>20.0808</v>
      </c>
      <c r="F16099" s="2">
        <v>16.28715</v>
      </c>
      <c r="G16099" s="2">
        <v>7.9013900000000001</v>
      </c>
      <c r="H16099" s="2">
        <v>7.8019030000000003</v>
      </c>
      <c r="J16099" s="2">
        <v>16.289960000000001</v>
      </c>
      <c r="K16099" s="2">
        <v>114.6006</v>
      </c>
      <c r="L16099" s="2">
        <v>3.7439580000000001</v>
      </c>
    </row>
    <row r="16100" spans="1:12" x14ac:dyDescent="0.2">
      <c r="A16100" s="2">
        <v>16.290659999999999</v>
      </c>
      <c r="B16100" s="2">
        <v>31.42989</v>
      </c>
      <c r="C16100" s="2">
        <v>13.68211</v>
      </c>
      <c r="D16100" s="2">
        <v>20.058260000000001</v>
      </c>
      <c r="F16100" s="2">
        <v>16.287859999999998</v>
      </c>
      <c r="G16100" s="2">
        <v>7.8919680000000003</v>
      </c>
      <c r="H16100" s="2">
        <v>7.7929529999999998</v>
      </c>
      <c r="J16100" s="2">
        <v>16.290659999999999</v>
      </c>
      <c r="K16100" s="2">
        <v>115.15689999999999</v>
      </c>
      <c r="L16100" s="2">
        <v>3.7579690000000001</v>
      </c>
    </row>
    <row r="16101" spans="1:12" x14ac:dyDescent="0.2">
      <c r="A16101" s="2">
        <v>16.291360000000001</v>
      </c>
      <c r="B16101" s="2">
        <v>31.445630000000001</v>
      </c>
      <c r="C16101" s="2">
        <v>13.67375</v>
      </c>
      <c r="D16101" s="2">
        <v>20.036110000000001</v>
      </c>
      <c r="F16101" s="2">
        <v>16.28856</v>
      </c>
      <c r="G16101" s="2">
        <v>7.8828430000000003</v>
      </c>
      <c r="H16101" s="2">
        <v>7.7840499999999997</v>
      </c>
      <c r="J16101" s="2">
        <v>16.291360000000001</v>
      </c>
      <c r="K16101" s="2">
        <v>115.7165</v>
      </c>
      <c r="L16101" s="2">
        <v>3.7716729999999998</v>
      </c>
    </row>
    <row r="16102" spans="1:12" x14ac:dyDescent="0.2">
      <c r="A16102" s="2">
        <v>16.292059999999999</v>
      </c>
      <c r="B16102" s="2">
        <v>31.461490000000001</v>
      </c>
      <c r="C16102" s="2">
        <v>13.665050000000001</v>
      </c>
      <c r="D16102" s="2">
        <v>20.01379</v>
      </c>
      <c r="F16102" s="2">
        <v>16.289259999999999</v>
      </c>
      <c r="G16102" s="2">
        <v>7.8740009999999998</v>
      </c>
      <c r="H16102" s="2">
        <v>7.7747120000000001</v>
      </c>
      <c r="J16102" s="2">
        <v>16.292059999999999</v>
      </c>
      <c r="K16102" s="2">
        <v>116.2778</v>
      </c>
      <c r="L16102" s="2">
        <v>3.785263</v>
      </c>
    </row>
    <row r="16103" spans="1:12" x14ac:dyDescent="0.2">
      <c r="A16103" s="2">
        <v>16.292770000000001</v>
      </c>
      <c r="B16103" s="2">
        <v>31.477799999999998</v>
      </c>
      <c r="C16103" s="2">
        <v>13.657120000000001</v>
      </c>
      <c r="D16103" s="2">
        <v>19.99192</v>
      </c>
      <c r="F16103" s="2">
        <v>16.289960000000001</v>
      </c>
      <c r="G16103" s="2">
        <v>7.8650969999999996</v>
      </c>
      <c r="H16103" s="2">
        <v>7.7659229999999999</v>
      </c>
      <c r="J16103" s="2">
        <v>16.292770000000001</v>
      </c>
      <c r="K16103" s="2">
        <v>116.8412</v>
      </c>
      <c r="L16103" s="2">
        <v>3.7991890000000001</v>
      </c>
    </row>
    <row r="16104" spans="1:12" x14ac:dyDescent="0.2">
      <c r="A16104" s="2">
        <v>16.293469999999999</v>
      </c>
      <c r="B16104" s="2">
        <v>31.4939</v>
      </c>
      <c r="C16104" s="2">
        <v>13.648720000000001</v>
      </c>
      <c r="D16104" s="2">
        <v>19.969940000000001</v>
      </c>
      <c r="F16104" s="2">
        <v>16.290659999999999</v>
      </c>
      <c r="G16104" s="2">
        <v>7.8558199999999996</v>
      </c>
      <c r="H16104" s="2">
        <v>7.7577590000000001</v>
      </c>
      <c r="J16104" s="2">
        <v>16.293469999999999</v>
      </c>
      <c r="K16104" s="2">
        <v>117.40600000000001</v>
      </c>
      <c r="L16104" s="2">
        <v>3.813377</v>
      </c>
    </row>
    <row r="16105" spans="1:12" x14ac:dyDescent="0.2">
      <c r="A16105" s="2">
        <v>16.294170000000001</v>
      </c>
      <c r="B16105" s="2">
        <v>31.509799999999998</v>
      </c>
      <c r="C16105" s="2">
        <v>13.639720000000001</v>
      </c>
      <c r="D16105" s="2">
        <v>19.948129999999999</v>
      </c>
      <c r="F16105" s="2">
        <v>16.291360000000001</v>
      </c>
      <c r="G16105" s="2">
        <v>7.8466639999999996</v>
      </c>
      <c r="H16105" s="2">
        <v>7.7492599999999996</v>
      </c>
      <c r="J16105" s="2">
        <v>16.294170000000001</v>
      </c>
      <c r="K16105" s="2">
        <v>117.97580000000001</v>
      </c>
      <c r="L16105" s="2">
        <v>3.8281000000000001</v>
      </c>
    </row>
    <row r="16106" spans="1:12" x14ac:dyDescent="0.2">
      <c r="A16106" s="2">
        <v>16.29487</v>
      </c>
      <c r="B16106" s="2">
        <v>31.524429999999999</v>
      </c>
      <c r="C16106" s="2">
        <v>13.631309999999999</v>
      </c>
      <c r="D16106" s="2">
        <v>19.926290000000002</v>
      </c>
      <c r="F16106" s="2">
        <v>16.292059999999999</v>
      </c>
      <c r="G16106" s="2">
        <v>7.8379669999999999</v>
      </c>
      <c r="H16106" s="2">
        <v>7.7400130000000003</v>
      </c>
      <c r="J16106" s="2">
        <v>16.29487</v>
      </c>
      <c r="K16106" s="2">
        <v>118.54340000000001</v>
      </c>
      <c r="L16106" s="2">
        <v>3.842403</v>
      </c>
    </row>
    <row r="16107" spans="1:12" x14ac:dyDescent="0.2">
      <c r="A16107" s="2">
        <v>16.295570000000001</v>
      </c>
      <c r="B16107" s="2">
        <v>31.53875</v>
      </c>
      <c r="C16107" s="2">
        <v>13.62265</v>
      </c>
      <c r="D16107" s="2">
        <v>19.904340000000001</v>
      </c>
      <c r="F16107" s="2">
        <v>16.292770000000001</v>
      </c>
      <c r="G16107" s="2">
        <v>7.8292310000000001</v>
      </c>
      <c r="H16107" s="2">
        <v>7.7305979999999996</v>
      </c>
      <c r="J16107" s="2">
        <v>16.295570000000001</v>
      </c>
      <c r="K16107" s="2">
        <v>119.1127</v>
      </c>
      <c r="L16107" s="2">
        <v>3.8572289999999998</v>
      </c>
    </row>
    <row r="16108" spans="1:12" x14ac:dyDescent="0.2">
      <c r="A16108" s="2">
        <v>16.29627</v>
      </c>
      <c r="B16108" s="2">
        <v>31.553599999999999</v>
      </c>
      <c r="C16108" s="2">
        <v>13.61426</v>
      </c>
      <c r="D16108" s="2">
        <v>19.88232</v>
      </c>
      <c r="F16108" s="2">
        <v>16.293469999999999</v>
      </c>
      <c r="G16108" s="2">
        <v>7.8200070000000004</v>
      </c>
      <c r="H16108" s="2">
        <v>7.7217250000000002</v>
      </c>
      <c r="J16108" s="2">
        <v>16.29627</v>
      </c>
      <c r="K16108" s="2">
        <v>119.6842</v>
      </c>
      <c r="L16108" s="2">
        <v>3.8716680000000001</v>
      </c>
    </row>
    <row r="16109" spans="1:12" x14ac:dyDescent="0.2">
      <c r="A16109" s="2">
        <v>16.296970000000002</v>
      </c>
      <c r="B16109" s="2">
        <v>31.569590000000002</v>
      </c>
      <c r="C16109" s="2">
        <v>13.6059</v>
      </c>
      <c r="D16109" s="2">
        <v>19.86054</v>
      </c>
      <c r="F16109" s="2">
        <v>16.294170000000001</v>
      </c>
      <c r="G16109" s="2">
        <v>7.8108060000000004</v>
      </c>
      <c r="H16109" s="2">
        <v>7.7128750000000004</v>
      </c>
      <c r="J16109" s="2">
        <v>16.296970000000002</v>
      </c>
      <c r="K16109" s="2">
        <v>120.2525</v>
      </c>
      <c r="L16109" s="2">
        <v>3.886028</v>
      </c>
    </row>
    <row r="16110" spans="1:12" x14ac:dyDescent="0.2">
      <c r="A16110" s="2">
        <v>16.29767</v>
      </c>
      <c r="B16110" s="2">
        <v>31.586379999999998</v>
      </c>
      <c r="C16110" s="2">
        <v>13.59792</v>
      </c>
      <c r="D16110" s="2">
        <v>19.83896</v>
      </c>
      <c r="F16110" s="2">
        <v>16.29487</v>
      </c>
      <c r="G16110" s="2">
        <v>7.8019030000000003</v>
      </c>
      <c r="H16110" s="2">
        <v>7.7037959999999996</v>
      </c>
      <c r="J16110" s="2">
        <v>16.29767</v>
      </c>
      <c r="K16110" s="2">
        <v>120.8005</v>
      </c>
      <c r="L16110" s="2">
        <v>3.9014359999999999</v>
      </c>
    </row>
    <row r="16111" spans="1:12" x14ac:dyDescent="0.2">
      <c r="A16111" s="2">
        <v>16.298380000000002</v>
      </c>
      <c r="B16111" s="2">
        <v>31.60304</v>
      </c>
      <c r="C16111" s="2">
        <v>13.590439999999999</v>
      </c>
      <c r="D16111" s="2">
        <v>19.817720000000001</v>
      </c>
      <c r="F16111" s="2">
        <v>16.295570000000001</v>
      </c>
      <c r="G16111" s="2">
        <v>7.7929529999999998</v>
      </c>
      <c r="H16111" s="2">
        <v>7.6950380000000003</v>
      </c>
      <c r="J16111" s="2">
        <v>16.298380000000002</v>
      </c>
      <c r="K16111" s="2">
        <v>121.36660000000001</v>
      </c>
      <c r="L16111" s="2">
        <v>3.916401</v>
      </c>
    </row>
    <row r="16112" spans="1:12" x14ac:dyDescent="0.2">
      <c r="A16112" s="2">
        <v>16.29908</v>
      </c>
      <c r="B16112" s="2">
        <v>31.62003</v>
      </c>
      <c r="C16112" s="2">
        <v>13.582520000000001</v>
      </c>
      <c r="D16112" s="2">
        <v>19.796500000000002</v>
      </c>
      <c r="F16112" s="2">
        <v>16.29627</v>
      </c>
      <c r="G16112" s="2">
        <v>7.7840499999999997</v>
      </c>
      <c r="H16112" s="2">
        <v>7.6864850000000002</v>
      </c>
      <c r="J16112" s="2">
        <v>16.29908</v>
      </c>
      <c r="K16112" s="2">
        <v>121.9452</v>
      </c>
      <c r="L16112" s="2">
        <v>3.9312520000000002</v>
      </c>
    </row>
    <row r="16113" spans="1:12" x14ac:dyDescent="0.2">
      <c r="A16113" s="2">
        <v>16.299779999999998</v>
      </c>
      <c r="B16113" s="2">
        <v>31.63702</v>
      </c>
      <c r="C16113" s="2">
        <v>13.57424</v>
      </c>
      <c r="D16113" s="2">
        <v>19.775289999999998</v>
      </c>
      <c r="F16113" s="2">
        <v>16.296970000000002</v>
      </c>
      <c r="G16113" s="2">
        <v>7.7747120000000001</v>
      </c>
      <c r="H16113" s="2">
        <v>7.6780850000000003</v>
      </c>
      <c r="J16113" s="2">
        <v>16.299779999999998</v>
      </c>
      <c r="K16113" s="2">
        <v>122.5269</v>
      </c>
      <c r="L16113" s="2">
        <v>3.9468169999999998</v>
      </c>
    </row>
    <row r="16114" spans="1:12" x14ac:dyDescent="0.2">
      <c r="A16114" s="2">
        <v>16.30048</v>
      </c>
      <c r="B16114" s="2">
        <v>31.65418</v>
      </c>
      <c r="C16114" s="2">
        <v>13.565939999999999</v>
      </c>
      <c r="D16114" s="2">
        <v>19.75393</v>
      </c>
      <c r="F16114" s="2">
        <v>16.29767</v>
      </c>
      <c r="G16114" s="2">
        <v>7.7659229999999999</v>
      </c>
      <c r="H16114" s="2">
        <v>7.6700670000000004</v>
      </c>
      <c r="J16114" s="2">
        <v>16.30048</v>
      </c>
      <c r="K16114" s="2">
        <v>123.1108</v>
      </c>
      <c r="L16114" s="2">
        <v>3.962059</v>
      </c>
    </row>
    <row r="16115" spans="1:12" x14ac:dyDescent="0.2">
      <c r="A16115" s="2">
        <v>16.301179999999999</v>
      </c>
      <c r="B16115" s="2">
        <v>31.671279999999999</v>
      </c>
      <c r="C16115" s="2">
        <v>13.557029999999999</v>
      </c>
      <c r="D16115" s="2">
        <v>19.732489999999999</v>
      </c>
      <c r="F16115" s="2">
        <v>16.298380000000002</v>
      </c>
      <c r="G16115" s="2">
        <v>7.7577590000000001</v>
      </c>
      <c r="H16115" s="2">
        <v>7.6621170000000003</v>
      </c>
      <c r="J16115" s="2">
        <v>16.301179999999999</v>
      </c>
      <c r="K16115" s="2">
        <v>123.6973</v>
      </c>
      <c r="L16115" s="2">
        <v>3.9774379999999998</v>
      </c>
    </row>
    <row r="16116" spans="1:12" x14ac:dyDescent="0.2">
      <c r="A16116" s="2">
        <v>16.301880000000001</v>
      </c>
      <c r="B16116" s="2">
        <v>31.689209999999999</v>
      </c>
      <c r="C16116" s="2">
        <v>13.54823</v>
      </c>
      <c r="D16116" s="2">
        <v>19.71096</v>
      </c>
      <c r="F16116" s="2">
        <v>16.29908</v>
      </c>
      <c r="G16116" s="2">
        <v>7.7492599999999996</v>
      </c>
      <c r="H16116" s="2">
        <v>7.6536559999999998</v>
      </c>
      <c r="J16116" s="2">
        <v>16.301880000000001</v>
      </c>
      <c r="K16116" s="2">
        <v>124.2846</v>
      </c>
      <c r="L16116" s="2">
        <v>3.992712</v>
      </c>
    </row>
    <row r="16117" spans="1:12" x14ac:dyDescent="0.2">
      <c r="A16117" s="2">
        <v>16.302579999999999</v>
      </c>
      <c r="B16117" s="2">
        <v>31.707609999999999</v>
      </c>
      <c r="C16117" s="2">
        <v>13.5398</v>
      </c>
      <c r="D16117" s="2">
        <v>19.68957</v>
      </c>
      <c r="F16117" s="2">
        <v>16.299779999999998</v>
      </c>
      <c r="G16117" s="2">
        <v>7.7400130000000003</v>
      </c>
      <c r="H16117" s="2">
        <v>7.6450199999999997</v>
      </c>
      <c r="J16117" s="2">
        <v>16.302579999999999</v>
      </c>
      <c r="K16117" s="2">
        <v>124.8742</v>
      </c>
      <c r="L16117" s="2">
        <v>4.0084689999999998</v>
      </c>
    </row>
    <row r="16118" spans="1:12" x14ac:dyDescent="0.2">
      <c r="A16118" s="2">
        <v>16.303290000000001</v>
      </c>
      <c r="B16118" s="2">
        <v>31.726030000000002</v>
      </c>
      <c r="C16118" s="2">
        <v>13.53163</v>
      </c>
      <c r="D16118" s="2">
        <v>19.66938</v>
      </c>
      <c r="F16118" s="2">
        <v>16.30048</v>
      </c>
      <c r="G16118" s="2">
        <v>7.7305979999999996</v>
      </c>
      <c r="H16118" s="2">
        <v>7.6364359999999998</v>
      </c>
      <c r="J16118" s="2">
        <v>16.303290000000001</v>
      </c>
      <c r="K16118" s="2">
        <v>125.46550000000001</v>
      </c>
      <c r="L16118" s="2">
        <v>4.0240169999999997</v>
      </c>
    </row>
    <row r="16119" spans="1:12" x14ac:dyDescent="0.2">
      <c r="A16119" s="2">
        <v>16.303989999999999</v>
      </c>
      <c r="B16119" s="2">
        <v>31.744319999999998</v>
      </c>
      <c r="C16119" s="2">
        <v>13.52313</v>
      </c>
      <c r="D16119" s="2">
        <v>19.65043</v>
      </c>
      <c r="F16119" s="2">
        <v>16.301179999999999</v>
      </c>
      <c r="G16119" s="2">
        <v>7.7217250000000002</v>
      </c>
      <c r="H16119" s="2">
        <v>7.6276020000000004</v>
      </c>
      <c r="J16119" s="2">
        <v>16.303989999999999</v>
      </c>
      <c r="K16119" s="2">
        <v>126.0581</v>
      </c>
      <c r="L16119" s="2">
        <v>4.0396520000000002</v>
      </c>
    </row>
    <row r="16120" spans="1:12" x14ac:dyDescent="0.2">
      <c r="A16120" s="2">
        <v>16.304690000000001</v>
      </c>
      <c r="B16120" s="2">
        <v>31.76305</v>
      </c>
      <c r="C16120" s="2">
        <v>13.51482</v>
      </c>
      <c r="D16120" s="2">
        <v>19.630960000000002</v>
      </c>
      <c r="F16120" s="2">
        <v>16.301880000000001</v>
      </c>
      <c r="G16120" s="2">
        <v>7.7128750000000004</v>
      </c>
      <c r="H16120" s="2">
        <v>7.6191409999999999</v>
      </c>
      <c r="J16120" s="2">
        <v>16.304690000000001</v>
      </c>
      <c r="K16120" s="2">
        <v>126.65130000000001</v>
      </c>
      <c r="L16120" s="2">
        <v>4.0554389999999998</v>
      </c>
    </row>
    <row r="16121" spans="1:12" x14ac:dyDescent="0.2">
      <c r="A16121" s="2">
        <v>16.305389999999999</v>
      </c>
      <c r="B16121" s="2">
        <v>31.782060000000001</v>
      </c>
      <c r="C16121" s="2">
        <v>13.50644</v>
      </c>
      <c r="D16121" s="2">
        <v>19.61017</v>
      </c>
      <c r="F16121" s="2">
        <v>16.302579999999999</v>
      </c>
      <c r="G16121" s="2">
        <v>7.7037959999999996</v>
      </c>
      <c r="H16121" s="2">
        <v>7.6108779999999996</v>
      </c>
      <c r="J16121" s="2">
        <v>16.305389999999999</v>
      </c>
      <c r="K16121" s="2">
        <v>127.2466</v>
      </c>
      <c r="L16121" s="2">
        <v>4.0713010000000001</v>
      </c>
    </row>
    <row r="16122" spans="1:12" x14ac:dyDescent="0.2">
      <c r="A16122" s="2">
        <v>16.306090000000001</v>
      </c>
      <c r="B16122" s="2">
        <v>31.801110000000001</v>
      </c>
      <c r="C16122" s="2">
        <v>13.49776</v>
      </c>
      <c r="D16122" s="2">
        <v>19.588570000000001</v>
      </c>
      <c r="F16122" s="2">
        <v>16.303290000000001</v>
      </c>
      <c r="G16122" s="2">
        <v>7.6950380000000003</v>
      </c>
      <c r="H16122" s="2">
        <v>7.6025770000000001</v>
      </c>
      <c r="J16122" s="2">
        <v>16.306090000000001</v>
      </c>
      <c r="K16122" s="2">
        <v>127.84439999999999</v>
      </c>
      <c r="L16122" s="2">
        <v>4.087637</v>
      </c>
    </row>
    <row r="16123" spans="1:12" x14ac:dyDescent="0.2">
      <c r="A16123" s="2">
        <v>16.306789999999999</v>
      </c>
      <c r="B16123" s="2">
        <v>31.820650000000001</v>
      </c>
      <c r="C16123" s="2">
        <v>13.48887</v>
      </c>
      <c r="D16123" s="2">
        <v>19.567029999999999</v>
      </c>
      <c r="F16123" s="2">
        <v>16.303989999999999</v>
      </c>
      <c r="G16123" s="2">
        <v>7.6864850000000002</v>
      </c>
      <c r="H16123" s="2">
        <v>7.5944599999999998</v>
      </c>
      <c r="J16123" s="2">
        <v>16.306789999999999</v>
      </c>
      <c r="K16123" s="2">
        <v>128.44229999999999</v>
      </c>
      <c r="L16123" s="2">
        <v>4.1036489999999999</v>
      </c>
    </row>
    <row r="16124" spans="1:12" x14ac:dyDescent="0.2">
      <c r="A16124" s="2">
        <v>16.307490000000001</v>
      </c>
      <c r="B16124" s="2">
        <v>31.840260000000001</v>
      </c>
      <c r="C16124" s="2">
        <v>13.48001</v>
      </c>
      <c r="D16124" s="2">
        <v>19.545590000000001</v>
      </c>
      <c r="F16124" s="2">
        <v>16.304690000000001</v>
      </c>
      <c r="G16124" s="2">
        <v>7.6780850000000003</v>
      </c>
      <c r="H16124" s="2">
        <v>7.5857770000000002</v>
      </c>
      <c r="J16124" s="2">
        <v>16.307490000000001</v>
      </c>
      <c r="K16124" s="2">
        <v>129.04509999999999</v>
      </c>
      <c r="L16124" s="2">
        <v>4.1199339999999998</v>
      </c>
    </row>
    <row r="16125" spans="1:12" x14ac:dyDescent="0.2">
      <c r="A16125" s="2">
        <v>16.308199999999999</v>
      </c>
      <c r="B16125" s="2">
        <v>31.860199999999999</v>
      </c>
      <c r="C16125" s="2">
        <v>13.47087</v>
      </c>
      <c r="D16125" s="2">
        <v>19.524190000000001</v>
      </c>
      <c r="F16125" s="2">
        <v>16.305389999999999</v>
      </c>
      <c r="G16125" s="2">
        <v>7.6700670000000004</v>
      </c>
      <c r="H16125" s="2">
        <v>7.5770030000000004</v>
      </c>
      <c r="J16125" s="2">
        <v>16.308199999999999</v>
      </c>
      <c r="K16125" s="2">
        <v>129.6491</v>
      </c>
      <c r="L16125" s="2">
        <v>4.1353609999999996</v>
      </c>
    </row>
    <row r="16126" spans="1:12" x14ac:dyDescent="0.2">
      <c r="A16126" s="2">
        <v>16.308900000000001</v>
      </c>
      <c r="B16126" s="2">
        <v>31.879940000000001</v>
      </c>
      <c r="C16126" s="2">
        <v>13.46222</v>
      </c>
      <c r="D16126" s="2">
        <v>19.502610000000001</v>
      </c>
      <c r="F16126" s="2">
        <v>16.306090000000001</v>
      </c>
      <c r="G16126" s="2">
        <v>7.6621170000000003</v>
      </c>
      <c r="H16126" s="2">
        <v>7.5684659999999999</v>
      </c>
      <c r="J16126" s="2">
        <v>16.308900000000001</v>
      </c>
      <c r="K16126" s="2">
        <v>130.2544</v>
      </c>
      <c r="L16126" s="2">
        <v>4.1517730000000004</v>
      </c>
    </row>
    <row r="16127" spans="1:12" x14ac:dyDescent="0.2">
      <c r="A16127" s="2">
        <v>16.3096</v>
      </c>
      <c r="B16127" s="2">
        <v>31.899370000000001</v>
      </c>
      <c r="C16127" s="2">
        <v>13.4537</v>
      </c>
      <c r="D16127" s="2">
        <v>19.481169999999999</v>
      </c>
      <c r="F16127" s="2">
        <v>16.306789999999999</v>
      </c>
      <c r="G16127" s="2">
        <v>7.6536559999999998</v>
      </c>
      <c r="H16127" s="2">
        <v>7.5595860000000004</v>
      </c>
      <c r="J16127" s="2">
        <v>16.3096</v>
      </c>
      <c r="K16127" s="2">
        <v>130.8621</v>
      </c>
      <c r="L16127" s="2">
        <v>4.1685100000000004</v>
      </c>
    </row>
    <row r="16128" spans="1:12" x14ac:dyDescent="0.2">
      <c r="A16128" s="2">
        <v>16.310300000000002</v>
      </c>
      <c r="B16128" s="2">
        <v>31.919509999999999</v>
      </c>
      <c r="C16128" s="2">
        <v>13.44445</v>
      </c>
      <c r="D16128" s="2">
        <v>19.46</v>
      </c>
      <c r="F16128" s="2">
        <v>16.307490000000001</v>
      </c>
      <c r="G16128" s="2">
        <v>7.6450199999999997</v>
      </c>
      <c r="H16128" s="2">
        <v>7.5511860000000004</v>
      </c>
      <c r="J16128" s="2">
        <v>16.310300000000002</v>
      </c>
      <c r="K16128" s="2">
        <v>131.4709</v>
      </c>
      <c r="L16128" s="2">
        <v>4.1859650000000004</v>
      </c>
    </row>
    <row r="16129" spans="1:12" x14ac:dyDescent="0.2">
      <c r="A16129" s="2">
        <v>16.311</v>
      </c>
      <c r="B16129" s="2">
        <v>31.93975</v>
      </c>
      <c r="C16129" s="2">
        <v>13.435499999999999</v>
      </c>
      <c r="D16129" s="2">
        <v>19.438610000000001</v>
      </c>
      <c r="F16129" s="2">
        <v>16.308199999999999</v>
      </c>
      <c r="G16129" s="2">
        <v>7.6364359999999998</v>
      </c>
      <c r="H16129" s="2">
        <v>7.5427090000000003</v>
      </c>
      <c r="J16129" s="2">
        <v>16.311</v>
      </c>
      <c r="K16129" s="2">
        <v>132.0806</v>
      </c>
      <c r="L16129" s="2">
        <v>4.2035479999999996</v>
      </c>
    </row>
    <row r="16130" spans="1:12" x14ac:dyDescent="0.2">
      <c r="A16130" s="2">
        <v>16.311699999999998</v>
      </c>
      <c r="B16130" s="2">
        <v>31.960080000000001</v>
      </c>
      <c r="C16130" s="2">
        <v>13.426589999999999</v>
      </c>
      <c r="D16130" s="2">
        <v>19.417390000000001</v>
      </c>
      <c r="F16130" s="2">
        <v>16.308900000000001</v>
      </c>
      <c r="G16130" s="2">
        <v>7.6276020000000004</v>
      </c>
      <c r="H16130" s="2">
        <v>7.5342710000000004</v>
      </c>
      <c r="J16130" s="2">
        <v>16.311699999999998</v>
      </c>
      <c r="K16130" s="2">
        <v>132.69139999999999</v>
      </c>
      <c r="L16130" s="2">
        <v>4.2211819999999998</v>
      </c>
    </row>
    <row r="16131" spans="1:12" x14ac:dyDescent="0.2">
      <c r="A16131" s="2">
        <v>16.3124</v>
      </c>
      <c r="B16131" s="2">
        <v>31.980840000000001</v>
      </c>
      <c r="C16131" s="2">
        <v>13.418049999999999</v>
      </c>
      <c r="D16131" s="2">
        <v>19.3963</v>
      </c>
      <c r="F16131" s="2">
        <v>16.3096</v>
      </c>
      <c r="G16131" s="2">
        <v>7.6191409999999999</v>
      </c>
      <c r="H16131" s="2">
        <v>7.5259090000000004</v>
      </c>
      <c r="J16131" s="2">
        <v>16.3124</v>
      </c>
      <c r="K16131" s="2">
        <v>133.30410000000001</v>
      </c>
      <c r="L16131" s="2">
        <v>4.2392640000000004</v>
      </c>
    </row>
    <row r="16132" spans="1:12" x14ac:dyDescent="0.2">
      <c r="A16132" s="2">
        <v>16.313110000000002</v>
      </c>
      <c r="B16132" s="2">
        <v>32.00188</v>
      </c>
      <c r="C16132" s="2">
        <v>13.40936</v>
      </c>
      <c r="D16132" s="2">
        <v>19.37528</v>
      </c>
      <c r="F16132" s="2">
        <v>16.310300000000002</v>
      </c>
      <c r="G16132" s="2">
        <v>7.6108779999999996</v>
      </c>
      <c r="H16132" s="2">
        <v>7.5175929999999997</v>
      </c>
      <c r="J16132" s="2">
        <v>16.313110000000002</v>
      </c>
      <c r="K16132" s="2">
        <v>133.91929999999999</v>
      </c>
      <c r="L16132" s="2">
        <v>4.2571389999999996</v>
      </c>
    </row>
    <row r="16133" spans="1:12" x14ac:dyDescent="0.2">
      <c r="A16133" s="2">
        <v>16.31381</v>
      </c>
      <c r="B16133" s="2">
        <v>32.022689999999997</v>
      </c>
      <c r="C16133" s="2">
        <v>13.40058</v>
      </c>
      <c r="D16133" s="2">
        <v>19.35427</v>
      </c>
      <c r="F16133" s="2">
        <v>16.311</v>
      </c>
      <c r="G16133" s="2">
        <v>7.6025770000000001</v>
      </c>
      <c r="H16133" s="2">
        <v>7.5092540000000003</v>
      </c>
      <c r="J16133" s="2">
        <v>16.31381</v>
      </c>
      <c r="K16133" s="2">
        <v>134.53649999999999</v>
      </c>
      <c r="L16133" s="2">
        <v>4.2746519999999997</v>
      </c>
    </row>
    <row r="16134" spans="1:12" x14ac:dyDescent="0.2">
      <c r="A16134" s="2">
        <v>16.314509999999999</v>
      </c>
      <c r="B16134" s="2">
        <v>32.043399999999998</v>
      </c>
      <c r="C16134" s="2">
        <v>13.391870000000001</v>
      </c>
      <c r="D16134" s="2">
        <v>19.333829999999999</v>
      </c>
      <c r="F16134" s="2">
        <v>16.311699999999998</v>
      </c>
      <c r="G16134" s="2">
        <v>7.5944599999999998</v>
      </c>
      <c r="H16134" s="2">
        <v>7.501144</v>
      </c>
      <c r="J16134" s="2">
        <v>16.314509999999999</v>
      </c>
      <c r="K16134" s="2">
        <v>135.15369999999999</v>
      </c>
      <c r="L16134" s="2">
        <v>4.2926650000000004</v>
      </c>
    </row>
    <row r="16135" spans="1:12" x14ac:dyDescent="0.2">
      <c r="A16135" s="2">
        <v>16.31521</v>
      </c>
      <c r="B16135" s="2">
        <v>32.064959999999999</v>
      </c>
      <c r="C16135" s="2">
        <v>13.38287</v>
      </c>
      <c r="D16135" s="2">
        <v>19.31298</v>
      </c>
      <c r="F16135" s="2">
        <v>16.3124</v>
      </c>
      <c r="G16135" s="2">
        <v>7.5857770000000002</v>
      </c>
      <c r="H16135" s="2">
        <v>7.4927830000000002</v>
      </c>
      <c r="J16135" s="2">
        <v>16.31521</v>
      </c>
      <c r="K16135" s="2">
        <v>135.7696</v>
      </c>
      <c r="L16135" s="2">
        <v>4.310524</v>
      </c>
    </row>
    <row r="16136" spans="1:12" x14ac:dyDescent="0.2">
      <c r="A16136" s="2">
        <v>16.315909999999999</v>
      </c>
      <c r="B16136" s="2">
        <v>32.086480000000002</v>
      </c>
      <c r="C16136" s="2">
        <v>13.37377</v>
      </c>
      <c r="D16136" s="2">
        <v>19.292120000000001</v>
      </c>
      <c r="F16136" s="2">
        <v>16.313110000000002</v>
      </c>
      <c r="G16136" s="2">
        <v>7.5770030000000004</v>
      </c>
      <c r="H16136" s="2">
        <v>7.4843440000000001</v>
      </c>
      <c r="J16136" s="2">
        <v>16.315909999999999</v>
      </c>
      <c r="K16136" s="2">
        <v>136.39179999999999</v>
      </c>
      <c r="L16136" s="2">
        <v>4.3291170000000001</v>
      </c>
    </row>
    <row r="16137" spans="1:12" x14ac:dyDescent="0.2">
      <c r="A16137" s="2">
        <v>16.316610000000001</v>
      </c>
      <c r="B16137" s="2">
        <v>32.107860000000002</v>
      </c>
      <c r="C16137" s="2">
        <v>13.36476</v>
      </c>
      <c r="D16137" s="2">
        <v>19.271039999999999</v>
      </c>
      <c r="F16137" s="2">
        <v>16.31381</v>
      </c>
      <c r="G16137" s="2">
        <v>7.5684659999999999</v>
      </c>
      <c r="H16137" s="2">
        <v>7.4757389999999999</v>
      </c>
      <c r="J16137" s="2">
        <v>16.316610000000001</v>
      </c>
      <c r="K16137" s="2">
        <v>137.01230000000001</v>
      </c>
      <c r="L16137" s="2">
        <v>4.3477920000000001</v>
      </c>
    </row>
    <row r="16138" spans="1:12" x14ac:dyDescent="0.2">
      <c r="A16138" s="2">
        <v>16.317309999999999</v>
      </c>
      <c r="B16138" s="2">
        <v>32.129489999999997</v>
      </c>
      <c r="C16138" s="2">
        <v>13.35549</v>
      </c>
      <c r="D16138" s="2">
        <v>19.249639999999999</v>
      </c>
      <c r="F16138" s="2">
        <v>16.314509999999999</v>
      </c>
      <c r="G16138" s="2">
        <v>7.5595860000000004</v>
      </c>
      <c r="H16138" s="2">
        <v>7.4670329999999998</v>
      </c>
      <c r="J16138" s="2">
        <v>16.317309999999999</v>
      </c>
      <c r="K16138" s="2">
        <v>137.6354</v>
      </c>
      <c r="L16138" s="2">
        <v>4.3663879999999997</v>
      </c>
    </row>
    <row r="16139" spans="1:12" x14ac:dyDescent="0.2">
      <c r="A16139" s="2">
        <v>16.318010000000001</v>
      </c>
      <c r="B16139" s="2">
        <v>32.151240000000001</v>
      </c>
      <c r="C16139" s="2">
        <v>13.34684</v>
      </c>
      <c r="D16139" s="2">
        <v>19.22794</v>
      </c>
      <c r="F16139" s="2">
        <v>16.31521</v>
      </c>
      <c r="G16139" s="2">
        <v>7.5511860000000004</v>
      </c>
      <c r="H16139" s="2">
        <v>7.4585650000000001</v>
      </c>
      <c r="J16139" s="2">
        <v>16.318010000000001</v>
      </c>
      <c r="K16139" s="2">
        <v>138.26130000000001</v>
      </c>
      <c r="L16139" s="2">
        <v>4.3855630000000003</v>
      </c>
    </row>
    <row r="16140" spans="1:12" x14ac:dyDescent="0.2">
      <c r="A16140" s="2">
        <v>16.318719999999999</v>
      </c>
      <c r="B16140" s="2">
        <v>32.173490000000001</v>
      </c>
      <c r="C16140" s="2">
        <v>13.338179999999999</v>
      </c>
      <c r="D16140" s="2">
        <v>19.206199999999999</v>
      </c>
      <c r="F16140" s="2">
        <v>16.315909999999999</v>
      </c>
      <c r="G16140" s="2">
        <v>7.5427090000000003</v>
      </c>
      <c r="H16140" s="2">
        <v>7.4502410000000001</v>
      </c>
      <c r="J16140" s="2">
        <v>16.318719999999999</v>
      </c>
      <c r="K16140" s="2">
        <v>138.8886</v>
      </c>
      <c r="L16140" s="2">
        <v>4.404846</v>
      </c>
    </row>
    <row r="16141" spans="1:12" x14ac:dyDescent="0.2">
      <c r="A16141" s="2">
        <v>16.319420000000001</v>
      </c>
      <c r="B16141" s="2">
        <v>32.19605</v>
      </c>
      <c r="C16141" s="2">
        <v>13.329510000000001</v>
      </c>
      <c r="D16141" s="2">
        <v>19.184940000000001</v>
      </c>
      <c r="F16141" s="2">
        <v>16.316610000000001</v>
      </c>
      <c r="G16141" s="2">
        <v>7.5342710000000004</v>
      </c>
      <c r="H16141" s="2">
        <v>7.4418949999999997</v>
      </c>
      <c r="J16141" s="2">
        <v>16.319420000000001</v>
      </c>
      <c r="K16141" s="2">
        <v>139.51900000000001</v>
      </c>
      <c r="L16141" s="2">
        <v>4.4244060000000003</v>
      </c>
    </row>
    <row r="16142" spans="1:12" x14ac:dyDescent="0.2">
      <c r="A16142" s="2">
        <v>16.320119999999999</v>
      </c>
      <c r="B16142" s="2">
        <v>32.218159999999997</v>
      </c>
      <c r="C16142" s="2">
        <v>13.320729999999999</v>
      </c>
      <c r="D16142" s="2">
        <v>19.164010000000001</v>
      </c>
      <c r="F16142" s="2">
        <v>16.317309999999999</v>
      </c>
      <c r="G16142" s="2">
        <v>7.5259090000000004</v>
      </c>
      <c r="H16142" s="2">
        <v>7.4332659999999997</v>
      </c>
      <c r="J16142" s="2">
        <v>16.320119999999999</v>
      </c>
      <c r="K16142" s="2">
        <v>140.1491</v>
      </c>
      <c r="L16142" s="2">
        <v>4.4437769999999999</v>
      </c>
    </row>
    <row r="16143" spans="1:12" x14ac:dyDescent="0.2">
      <c r="A16143" s="2">
        <v>16.320820000000001</v>
      </c>
      <c r="B16143" s="2">
        <v>32.240749999999998</v>
      </c>
      <c r="C16143" s="2">
        <v>13.31165</v>
      </c>
      <c r="D16143" s="2">
        <v>19.142939999999999</v>
      </c>
      <c r="F16143" s="2">
        <v>16.318010000000001</v>
      </c>
      <c r="G16143" s="2">
        <v>7.5175929999999997</v>
      </c>
      <c r="H16143" s="2">
        <v>7.4245760000000001</v>
      </c>
      <c r="J16143" s="2">
        <v>16.320820000000001</v>
      </c>
      <c r="K16143" s="2">
        <v>140.77709999999999</v>
      </c>
      <c r="L16143" s="2">
        <v>4.4632680000000002</v>
      </c>
    </row>
    <row r="16144" spans="1:12" x14ac:dyDescent="0.2">
      <c r="A16144" s="2">
        <v>16.32152</v>
      </c>
      <c r="B16144" s="2">
        <v>32.263570000000001</v>
      </c>
      <c r="C16144" s="2">
        <v>13.303100000000001</v>
      </c>
      <c r="D16144" s="2">
        <v>19.122129999999999</v>
      </c>
      <c r="F16144" s="2">
        <v>16.318719999999999</v>
      </c>
      <c r="G16144" s="2">
        <v>7.5092540000000003</v>
      </c>
      <c r="H16144" s="2">
        <v>7.4162670000000004</v>
      </c>
      <c r="J16144" s="2">
        <v>16.32152</v>
      </c>
      <c r="K16144" s="2">
        <v>141.4091</v>
      </c>
      <c r="L16144" s="2">
        <v>4.4829059999999998</v>
      </c>
    </row>
    <row r="16145" spans="1:12" x14ac:dyDescent="0.2">
      <c r="A16145" s="2">
        <v>16.322220000000002</v>
      </c>
      <c r="B16145" s="2">
        <v>32.286709999999999</v>
      </c>
      <c r="C16145" s="2">
        <v>13.294409999999999</v>
      </c>
      <c r="D16145" s="2">
        <v>19.101279999999999</v>
      </c>
      <c r="F16145" s="2">
        <v>16.319420000000001</v>
      </c>
      <c r="G16145" s="2">
        <v>7.501144</v>
      </c>
      <c r="H16145" s="2">
        <v>7.4082109999999997</v>
      </c>
      <c r="J16145" s="2">
        <v>16.322220000000002</v>
      </c>
      <c r="K16145" s="2">
        <v>142.04669999999999</v>
      </c>
      <c r="L16145" s="2">
        <v>4.5028800000000002</v>
      </c>
    </row>
    <row r="16146" spans="1:12" x14ac:dyDescent="0.2">
      <c r="A16146" s="2">
        <v>16.32292</v>
      </c>
      <c r="B16146" s="2">
        <v>32.31024</v>
      </c>
      <c r="C16146" s="2">
        <v>13.285399999999999</v>
      </c>
      <c r="D16146" s="2">
        <v>19.079509999999999</v>
      </c>
      <c r="F16146" s="2">
        <v>16.320119999999999</v>
      </c>
      <c r="G16146" s="2">
        <v>7.4927830000000002</v>
      </c>
      <c r="H16146" s="2">
        <v>7.3999180000000004</v>
      </c>
      <c r="J16146" s="2">
        <v>16.32292</v>
      </c>
      <c r="K16146" s="2">
        <v>142.68199999999999</v>
      </c>
      <c r="L16146" s="2">
        <v>4.5229229999999996</v>
      </c>
    </row>
    <row r="16147" spans="1:12" x14ac:dyDescent="0.2">
      <c r="A16147" s="2">
        <v>16.323630000000001</v>
      </c>
      <c r="B16147" s="2">
        <v>32.33379</v>
      </c>
      <c r="C16147" s="2">
        <v>13.27623</v>
      </c>
      <c r="D16147" s="2">
        <v>19.058129999999998</v>
      </c>
      <c r="F16147" s="2">
        <v>16.320820000000001</v>
      </c>
      <c r="G16147" s="2">
        <v>7.4843440000000001</v>
      </c>
      <c r="H16147" s="2">
        <v>7.3917469999999996</v>
      </c>
      <c r="J16147" s="2">
        <v>16.323630000000001</v>
      </c>
      <c r="K16147" s="2">
        <v>143.3186</v>
      </c>
      <c r="L16147" s="2">
        <v>4.5430159999999997</v>
      </c>
    </row>
    <row r="16148" spans="1:12" x14ac:dyDescent="0.2">
      <c r="A16148" s="2">
        <v>16.32433</v>
      </c>
      <c r="B16148" s="2">
        <v>32.357030000000002</v>
      </c>
      <c r="C16148" s="2">
        <v>13.26728</v>
      </c>
      <c r="D16148" s="2">
        <v>19.036370000000002</v>
      </c>
      <c r="F16148" s="2">
        <v>16.32152</v>
      </c>
      <c r="G16148" s="2">
        <v>7.4757389999999999</v>
      </c>
      <c r="H16148" s="2">
        <v>7.3837279999999996</v>
      </c>
      <c r="J16148" s="2">
        <v>16.32433</v>
      </c>
      <c r="K16148" s="2">
        <v>143.95740000000001</v>
      </c>
      <c r="L16148" s="2">
        <v>4.563326</v>
      </c>
    </row>
    <row r="16149" spans="1:12" x14ac:dyDescent="0.2">
      <c r="A16149" s="2">
        <v>16.325030000000002</v>
      </c>
      <c r="B16149" s="2">
        <v>32.379869999999997</v>
      </c>
      <c r="C16149" s="2">
        <v>13.258760000000001</v>
      </c>
      <c r="D16149" s="2">
        <v>19.015239999999999</v>
      </c>
      <c r="F16149" s="2">
        <v>16.322220000000002</v>
      </c>
      <c r="G16149" s="2">
        <v>7.4670329999999998</v>
      </c>
      <c r="H16149" s="2">
        <v>7.3754879999999998</v>
      </c>
      <c r="J16149" s="2">
        <v>16.325030000000002</v>
      </c>
      <c r="K16149" s="2">
        <v>144.59800000000001</v>
      </c>
      <c r="L16149" s="2">
        <v>4.5837139999999996</v>
      </c>
    </row>
    <row r="16150" spans="1:12" x14ac:dyDescent="0.2">
      <c r="A16150" s="2">
        <v>16.32573</v>
      </c>
      <c r="B16150" s="2">
        <v>32.403309999999998</v>
      </c>
      <c r="C16150" s="2">
        <v>13.24973</v>
      </c>
      <c r="D16150" s="2">
        <v>18.994150000000001</v>
      </c>
      <c r="F16150" s="2">
        <v>16.32292</v>
      </c>
      <c r="G16150" s="2">
        <v>7.4585650000000001</v>
      </c>
      <c r="H16150" s="2">
        <v>7.3671879999999996</v>
      </c>
      <c r="J16150" s="2">
        <v>16.32573</v>
      </c>
      <c r="K16150" s="2">
        <v>145.2389</v>
      </c>
      <c r="L16150" s="2">
        <v>4.604336</v>
      </c>
    </row>
    <row r="16151" spans="1:12" x14ac:dyDescent="0.2">
      <c r="A16151" s="2">
        <v>16.326429999999998</v>
      </c>
      <c r="B16151" s="2">
        <v>32.427430000000001</v>
      </c>
      <c r="C16151" s="2">
        <v>13.240970000000001</v>
      </c>
      <c r="D16151" s="2">
        <v>18.972940000000001</v>
      </c>
      <c r="F16151" s="2">
        <v>16.323630000000001</v>
      </c>
      <c r="G16151" s="2">
        <v>7.4502410000000001</v>
      </c>
      <c r="H16151" s="2">
        <v>7.358765</v>
      </c>
      <c r="J16151" s="2">
        <v>16.326429999999998</v>
      </c>
      <c r="K16151" s="2">
        <v>145.8828</v>
      </c>
      <c r="L16151" s="2">
        <v>4.6253529999999996</v>
      </c>
    </row>
    <row r="16152" spans="1:12" x14ac:dyDescent="0.2">
      <c r="A16152" s="2">
        <v>16.32713</v>
      </c>
      <c r="B16152" s="2">
        <v>32.451799999999999</v>
      </c>
      <c r="C16152" s="2">
        <v>13.23202</v>
      </c>
      <c r="D16152" s="2">
        <v>18.952020000000001</v>
      </c>
      <c r="F16152" s="2">
        <v>16.32433</v>
      </c>
      <c r="G16152" s="2">
        <v>7.4418949999999997</v>
      </c>
      <c r="H16152" s="2">
        <v>7.3502729999999996</v>
      </c>
      <c r="J16152" s="2">
        <v>16.32713</v>
      </c>
      <c r="K16152" s="2">
        <v>146.52709999999999</v>
      </c>
      <c r="L16152" s="2">
        <v>4.6459289999999998</v>
      </c>
    </row>
    <row r="16153" spans="1:12" x14ac:dyDescent="0.2">
      <c r="A16153" s="2">
        <v>16.327829999999999</v>
      </c>
      <c r="B16153" s="2">
        <v>32.475909999999999</v>
      </c>
      <c r="C16153" s="2">
        <v>13.22269</v>
      </c>
      <c r="D16153" s="2">
        <v>18.931429999999999</v>
      </c>
      <c r="F16153" s="2">
        <v>16.325030000000002</v>
      </c>
      <c r="G16153" s="2">
        <v>7.4332659999999997</v>
      </c>
      <c r="H16153" s="2">
        <v>7.3420100000000001</v>
      </c>
      <c r="J16153" s="2">
        <v>16.327829999999999</v>
      </c>
      <c r="K16153" s="2">
        <v>147.17679999999999</v>
      </c>
      <c r="L16153" s="2">
        <v>4.6672630000000002</v>
      </c>
    </row>
    <row r="16154" spans="1:12" x14ac:dyDescent="0.2">
      <c r="A16154" s="2">
        <v>16.32854</v>
      </c>
      <c r="B16154" s="2">
        <v>32.499899999999997</v>
      </c>
      <c r="C16154" s="2">
        <v>13.21392</v>
      </c>
      <c r="D16154" s="2">
        <v>18.910229999999999</v>
      </c>
      <c r="F16154" s="2">
        <v>16.32573</v>
      </c>
      <c r="G16154" s="2">
        <v>7.4245760000000001</v>
      </c>
      <c r="H16154" s="2">
        <v>7.3333890000000004</v>
      </c>
      <c r="J16154" s="2">
        <v>16.32854</v>
      </c>
      <c r="K16154" s="2">
        <v>147.82570000000001</v>
      </c>
      <c r="L16154" s="2">
        <v>4.6884610000000002</v>
      </c>
    </row>
    <row r="16155" spans="1:12" x14ac:dyDescent="0.2">
      <c r="A16155" s="2">
        <v>16.329239999999999</v>
      </c>
      <c r="B16155" s="2">
        <v>32.524230000000003</v>
      </c>
      <c r="C16155" s="2">
        <v>13.204940000000001</v>
      </c>
      <c r="D16155" s="2">
        <v>18.889150000000001</v>
      </c>
      <c r="F16155" s="2">
        <v>16.326429999999998</v>
      </c>
      <c r="G16155" s="2">
        <v>7.4162670000000004</v>
      </c>
      <c r="H16155" s="2">
        <v>7.3248439999999997</v>
      </c>
      <c r="J16155" s="2">
        <v>16.329239999999999</v>
      </c>
      <c r="K16155" s="2">
        <v>148.47409999999999</v>
      </c>
      <c r="L16155" s="2">
        <v>4.7096439999999999</v>
      </c>
    </row>
    <row r="16156" spans="1:12" x14ac:dyDescent="0.2">
      <c r="A16156" s="2">
        <v>16.329940000000001</v>
      </c>
      <c r="B16156" s="2">
        <v>32.549030000000002</v>
      </c>
      <c r="C16156" s="2">
        <v>13.195959999999999</v>
      </c>
      <c r="D16156" s="2">
        <v>18.868279999999999</v>
      </c>
      <c r="F16156" s="2">
        <v>16.32713</v>
      </c>
      <c r="G16156" s="2">
        <v>7.4082109999999997</v>
      </c>
      <c r="H16156" s="2">
        <v>7.3165209999999998</v>
      </c>
      <c r="J16156" s="2">
        <v>16.329940000000001</v>
      </c>
      <c r="K16156" s="2">
        <v>149.12629999999999</v>
      </c>
      <c r="L16156" s="2">
        <v>4.7306800000000004</v>
      </c>
    </row>
    <row r="16157" spans="1:12" x14ac:dyDescent="0.2">
      <c r="A16157" s="2">
        <v>16.330639999999999</v>
      </c>
      <c r="B16157" s="2">
        <v>32.574930000000002</v>
      </c>
      <c r="C16157" s="2">
        <v>13.18688</v>
      </c>
      <c r="D16157" s="2">
        <v>18.84714</v>
      </c>
      <c r="F16157" s="2">
        <v>16.327829999999999</v>
      </c>
      <c r="G16157" s="2">
        <v>7.3999180000000004</v>
      </c>
      <c r="H16157" s="2">
        <v>7.3084559999999996</v>
      </c>
      <c r="J16157" s="2">
        <v>16.330639999999999</v>
      </c>
      <c r="K16157" s="2">
        <v>149.78149999999999</v>
      </c>
      <c r="L16157" s="2">
        <v>4.7524189999999997</v>
      </c>
    </row>
    <row r="16158" spans="1:12" x14ac:dyDescent="0.2">
      <c r="A16158" s="2">
        <v>16.331340000000001</v>
      </c>
      <c r="B16158" s="2">
        <v>32.600459999999998</v>
      </c>
      <c r="C16158" s="2">
        <v>13.17788</v>
      </c>
      <c r="D16158" s="2">
        <v>18.82601</v>
      </c>
      <c r="F16158" s="2">
        <v>16.32854</v>
      </c>
      <c r="G16158" s="2">
        <v>7.3917469999999996</v>
      </c>
      <c r="H16158" s="2">
        <v>7.3004300000000004</v>
      </c>
      <c r="J16158" s="2">
        <v>16.331340000000001</v>
      </c>
      <c r="K16158" s="2">
        <v>150.43770000000001</v>
      </c>
      <c r="L16158" s="2">
        <v>4.77433</v>
      </c>
    </row>
    <row r="16159" spans="1:12" x14ac:dyDescent="0.2">
      <c r="A16159" s="2">
        <v>16.332039999999999</v>
      </c>
      <c r="B16159" s="2">
        <v>32.625540000000001</v>
      </c>
      <c r="C16159" s="2">
        <v>13.16863</v>
      </c>
      <c r="D16159" s="2">
        <v>18.804839999999999</v>
      </c>
      <c r="F16159" s="2">
        <v>16.329239999999999</v>
      </c>
      <c r="G16159" s="2">
        <v>7.3837279999999996</v>
      </c>
      <c r="H16159" s="2">
        <v>7.2921300000000002</v>
      </c>
      <c r="J16159" s="2">
        <v>16.332039999999999</v>
      </c>
      <c r="K16159" s="2">
        <v>151.0958</v>
      </c>
      <c r="L16159" s="2">
        <v>4.7958910000000001</v>
      </c>
    </row>
    <row r="16160" spans="1:12" x14ac:dyDescent="0.2">
      <c r="A16160" s="2">
        <v>16.332740000000001</v>
      </c>
      <c r="B16160" s="2">
        <v>32.651139999999998</v>
      </c>
      <c r="C16160" s="2">
        <v>13.159800000000001</v>
      </c>
      <c r="D16160" s="2">
        <v>18.783709999999999</v>
      </c>
      <c r="F16160" s="2">
        <v>16.329940000000001</v>
      </c>
      <c r="G16160" s="2">
        <v>7.3754879999999998</v>
      </c>
      <c r="H16160" s="2">
        <v>7.2838820000000002</v>
      </c>
      <c r="J16160" s="2">
        <v>16.332740000000001</v>
      </c>
      <c r="K16160" s="2">
        <v>151.7525</v>
      </c>
      <c r="L16160" s="2">
        <v>4.8174950000000001</v>
      </c>
    </row>
    <row r="16161" spans="1:12" x14ac:dyDescent="0.2">
      <c r="A16161" s="2">
        <v>16.333449999999999</v>
      </c>
      <c r="B16161" s="2">
        <v>32.676830000000002</v>
      </c>
      <c r="C16161" s="2">
        <v>13.15155</v>
      </c>
      <c r="D16161" s="2">
        <v>18.762419999999999</v>
      </c>
      <c r="F16161" s="2">
        <v>16.330639999999999</v>
      </c>
      <c r="G16161" s="2">
        <v>7.3671879999999996</v>
      </c>
      <c r="H16161" s="2">
        <v>7.2756420000000004</v>
      </c>
      <c r="J16161" s="2">
        <v>16.333449999999999</v>
      </c>
      <c r="K16161" s="2">
        <v>152.41370000000001</v>
      </c>
      <c r="L16161" s="2">
        <v>4.839645</v>
      </c>
    </row>
    <row r="16162" spans="1:12" x14ac:dyDescent="0.2">
      <c r="A16162" s="2">
        <v>16.334150000000001</v>
      </c>
      <c r="B16162" s="2">
        <v>32.702739999999999</v>
      </c>
      <c r="C16162" s="2">
        <v>13.14315</v>
      </c>
      <c r="D16162" s="2">
        <v>18.740849999999998</v>
      </c>
      <c r="F16162" s="2">
        <v>16.331340000000001</v>
      </c>
      <c r="G16162" s="2">
        <v>7.358765</v>
      </c>
      <c r="H16162" s="2">
        <v>7.2673800000000002</v>
      </c>
      <c r="J16162" s="2">
        <v>16.334150000000001</v>
      </c>
      <c r="K16162" s="2">
        <v>153.07400000000001</v>
      </c>
      <c r="L16162" s="2">
        <v>4.8619440000000003</v>
      </c>
    </row>
    <row r="16163" spans="1:12" x14ac:dyDescent="0.2">
      <c r="A16163" s="2">
        <v>16.334849999999999</v>
      </c>
      <c r="B16163" s="2">
        <v>32.72878</v>
      </c>
      <c r="C16163" s="2">
        <v>13.13434</v>
      </c>
      <c r="D16163" s="2">
        <v>18.71932</v>
      </c>
      <c r="F16163" s="2">
        <v>16.332039999999999</v>
      </c>
      <c r="G16163" s="2">
        <v>7.3502729999999996</v>
      </c>
      <c r="H16163" s="2">
        <v>7.2593839999999998</v>
      </c>
      <c r="J16163" s="2">
        <v>16.334849999999999</v>
      </c>
      <c r="K16163" s="2">
        <v>153.73699999999999</v>
      </c>
      <c r="L16163" s="2">
        <v>4.8843730000000001</v>
      </c>
    </row>
    <row r="16164" spans="1:12" x14ac:dyDescent="0.2">
      <c r="A16164" s="2">
        <v>16.335550000000001</v>
      </c>
      <c r="B16164" s="2">
        <v>32.755299999999998</v>
      </c>
      <c r="C16164" s="2">
        <v>13.125870000000001</v>
      </c>
      <c r="D16164" s="2">
        <v>18.69828</v>
      </c>
      <c r="F16164" s="2">
        <v>16.332740000000001</v>
      </c>
      <c r="G16164" s="2">
        <v>7.3420100000000001</v>
      </c>
      <c r="H16164" s="2">
        <v>7.2516480000000003</v>
      </c>
      <c r="J16164" s="2">
        <v>16.335550000000001</v>
      </c>
      <c r="K16164" s="2">
        <v>154.40100000000001</v>
      </c>
      <c r="L16164" s="2">
        <v>4.9073869999999999</v>
      </c>
    </row>
    <row r="16165" spans="1:12" x14ac:dyDescent="0.2">
      <c r="A16165" s="2">
        <v>16.33625</v>
      </c>
      <c r="B16165" s="2">
        <v>32.781750000000002</v>
      </c>
      <c r="C16165" s="2">
        <v>13.117470000000001</v>
      </c>
      <c r="D16165" s="2">
        <v>18.67746</v>
      </c>
      <c r="F16165" s="2">
        <v>16.333449999999999</v>
      </c>
      <c r="G16165" s="2">
        <v>7.3333890000000004</v>
      </c>
      <c r="H16165" s="2">
        <v>7.2438890000000002</v>
      </c>
      <c r="J16165" s="2">
        <v>16.33625</v>
      </c>
      <c r="K16165" s="2">
        <v>155.0669</v>
      </c>
      <c r="L16165" s="2">
        <v>4.9300959999999998</v>
      </c>
    </row>
    <row r="16166" spans="1:12" x14ac:dyDescent="0.2">
      <c r="A16166" s="2">
        <v>16.336950000000002</v>
      </c>
      <c r="B16166" s="2">
        <v>32.808109999999999</v>
      </c>
      <c r="C16166" s="2">
        <v>13.108930000000001</v>
      </c>
      <c r="D16166" s="2">
        <v>18.65644</v>
      </c>
      <c r="F16166" s="2">
        <v>16.334150000000001</v>
      </c>
      <c r="G16166" s="2">
        <v>7.3248439999999997</v>
      </c>
      <c r="H16166" s="2">
        <v>7.2359999999999998</v>
      </c>
      <c r="J16166" s="2">
        <v>16.336950000000002</v>
      </c>
      <c r="K16166" s="2">
        <v>155.73390000000001</v>
      </c>
      <c r="L16166" s="2">
        <v>4.9529170000000002</v>
      </c>
    </row>
    <row r="16167" spans="1:12" x14ac:dyDescent="0.2">
      <c r="A16167" s="2">
        <v>16.33765</v>
      </c>
      <c r="B16167" s="2">
        <v>32.834600000000002</v>
      </c>
      <c r="C16167" s="2">
        <v>13.09999</v>
      </c>
      <c r="D16167" s="2">
        <v>18.635590000000001</v>
      </c>
      <c r="F16167" s="2">
        <v>16.334849999999999</v>
      </c>
      <c r="G16167" s="2">
        <v>7.3165209999999998</v>
      </c>
      <c r="H16167" s="2">
        <v>7.2278820000000001</v>
      </c>
      <c r="J16167" s="2">
        <v>16.33765</v>
      </c>
      <c r="K16167" s="2">
        <v>156.40180000000001</v>
      </c>
      <c r="L16167" s="2">
        <v>4.9751149999999997</v>
      </c>
    </row>
    <row r="16168" spans="1:12" x14ac:dyDescent="0.2">
      <c r="A16168" s="2">
        <v>16.338349999999998</v>
      </c>
      <c r="B16168" s="2">
        <v>32.861260000000001</v>
      </c>
      <c r="C16168" s="2">
        <v>13.09108</v>
      </c>
      <c r="D16168" s="2">
        <v>18.613990000000001</v>
      </c>
      <c r="F16168" s="2">
        <v>16.335550000000001</v>
      </c>
      <c r="G16168" s="2">
        <v>7.3084559999999996</v>
      </c>
      <c r="H16168" s="2">
        <v>7.2197570000000004</v>
      </c>
      <c r="J16168" s="2">
        <v>16.338349999999998</v>
      </c>
      <c r="K16168" s="2">
        <v>157.0737</v>
      </c>
      <c r="L16168" s="2">
        <v>4.9984869999999999</v>
      </c>
    </row>
    <row r="16169" spans="1:12" x14ac:dyDescent="0.2">
      <c r="A16169" s="2">
        <v>16.33906</v>
      </c>
      <c r="B16169" s="2">
        <v>32.888150000000003</v>
      </c>
      <c r="C16169" s="2">
        <v>13.08239</v>
      </c>
      <c r="D16169" s="2">
        <v>18.59224</v>
      </c>
      <c r="F16169" s="2">
        <v>16.33625</v>
      </c>
      <c r="G16169" s="2">
        <v>7.3004300000000004</v>
      </c>
      <c r="H16169" s="2">
        <v>7.2115939999999998</v>
      </c>
      <c r="J16169" s="2">
        <v>16.33906</v>
      </c>
      <c r="K16169" s="2">
        <v>157.74780000000001</v>
      </c>
      <c r="L16169" s="2">
        <v>5.0221179999999999</v>
      </c>
    </row>
    <row r="16170" spans="1:12" x14ac:dyDescent="0.2">
      <c r="A16170" s="2">
        <v>16.339759999999998</v>
      </c>
      <c r="B16170" s="2">
        <v>32.915019999999998</v>
      </c>
      <c r="C16170" s="2">
        <v>13.07414</v>
      </c>
      <c r="D16170" s="2">
        <v>18.571300000000001</v>
      </c>
      <c r="F16170" s="2">
        <v>16.336950000000002</v>
      </c>
      <c r="G16170" s="2">
        <v>7.2921300000000002</v>
      </c>
      <c r="H16170" s="2">
        <v>7.2030640000000004</v>
      </c>
      <c r="J16170" s="2">
        <v>16.339759999999998</v>
      </c>
      <c r="K16170" s="2">
        <v>158.42179999999999</v>
      </c>
      <c r="L16170" s="2">
        <v>5.0456430000000001</v>
      </c>
    </row>
    <row r="16171" spans="1:12" x14ac:dyDescent="0.2">
      <c r="A16171" s="2">
        <v>16.34046</v>
      </c>
      <c r="B16171" s="2">
        <v>32.942019999999999</v>
      </c>
      <c r="C16171" s="2">
        <v>13.065569999999999</v>
      </c>
      <c r="D16171" s="2">
        <v>18.550460000000001</v>
      </c>
      <c r="F16171" s="2">
        <v>16.33765</v>
      </c>
      <c r="G16171" s="2">
        <v>7.2838820000000002</v>
      </c>
      <c r="H16171" s="2">
        <v>7.1946719999999997</v>
      </c>
      <c r="J16171" s="2">
        <v>16.34046</v>
      </c>
      <c r="K16171" s="2">
        <v>159.0968</v>
      </c>
      <c r="L16171" s="2">
        <v>5.0700279999999998</v>
      </c>
    </row>
    <row r="16172" spans="1:12" x14ac:dyDescent="0.2">
      <c r="A16172" s="2">
        <v>16.341159999999999</v>
      </c>
      <c r="B16172" s="2">
        <v>32.969050000000003</v>
      </c>
      <c r="C16172" s="2">
        <v>13.05729</v>
      </c>
      <c r="D16172" s="2">
        <v>18.529599999999999</v>
      </c>
      <c r="F16172" s="2">
        <v>16.338349999999998</v>
      </c>
      <c r="G16172" s="2">
        <v>7.2756420000000004</v>
      </c>
      <c r="H16172" s="2">
        <v>7.1863169999999998</v>
      </c>
      <c r="J16172" s="2">
        <v>16.341159999999999</v>
      </c>
      <c r="K16172" s="2">
        <v>159.77289999999999</v>
      </c>
      <c r="L16172" s="2">
        <v>5.0944039999999999</v>
      </c>
    </row>
    <row r="16173" spans="1:12" x14ac:dyDescent="0.2">
      <c r="A16173" s="2">
        <v>16.34186</v>
      </c>
      <c r="B16173" s="2">
        <v>32.996600000000001</v>
      </c>
      <c r="C16173" s="2">
        <v>13.04866</v>
      </c>
      <c r="D16173" s="2">
        <v>18.508659999999999</v>
      </c>
      <c r="F16173" s="2">
        <v>16.33906</v>
      </c>
      <c r="G16173" s="2">
        <v>7.2673800000000002</v>
      </c>
      <c r="H16173" s="2">
        <v>7.1780400000000002</v>
      </c>
      <c r="J16173" s="2">
        <v>16.34186</v>
      </c>
      <c r="K16173" s="2">
        <v>160.4453</v>
      </c>
      <c r="L16173" s="2">
        <v>5.1188130000000003</v>
      </c>
    </row>
    <row r="16174" spans="1:12" x14ac:dyDescent="0.2">
      <c r="A16174" s="2">
        <v>16.342559999999999</v>
      </c>
      <c r="B16174" s="2">
        <v>33.024270000000001</v>
      </c>
      <c r="C16174" s="2">
        <v>13.04031</v>
      </c>
      <c r="D16174" s="2">
        <v>18.48789</v>
      </c>
      <c r="F16174" s="2">
        <v>16.339759999999998</v>
      </c>
      <c r="G16174" s="2">
        <v>7.2593839999999998</v>
      </c>
      <c r="H16174" s="2">
        <v>7.1699520000000003</v>
      </c>
      <c r="J16174" s="2">
        <v>16.342559999999999</v>
      </c>
      <c r="K16174" s="2">
        <v>161.09559999999999</v>
      </c>
      <c r="L16174" s="2">
        <v>5.1433239999999998</v>
      </c>
    </row>
    <row r="16175" spans="1:12" x14ac:dyDescent="0.2">
      <c r="A16175" s="2">
        <v>16.343260000000001</v>
      </c>
      <c r="B16175" s="2">
        <v>33.05209</v>
      </c>
      <c r="C16175" s="2">
        <v>13.031840000000001</v>
      </c>
      <c r="D16175" s="2">
        <v>18.467220000000001</v>
      </c>
      <c r="F16175" s="2">
        <v>16.34046</v>
      </c>
      <c r="G16175" s="2">
        <v>7.2516480000000003</v>
      </c>
      <c r="H16175" s="2">
        <v>7.1619260000000002</v>
      </c>
      <c r="J16175" s="2">
        <v>16.343260000000001</v>
      </c>
      <c r="K16175" s="2">
        <v>161.75460000000001</v>
      </c>
      <c r="L16175" s="2">
        <v>5.1685639999999999</v>
      </c>
    </row>
    <row r="16176" spans="1:12" x14ac:dyDescent="0.2">
      <c r="A16176" s="2">
        <v>16.343969999999999</v>
      </c>
      <c r="B16176" s="2">
        <v>33.080399999999997</v>
      </c>
      <c r="C16176" s="2">
        <v>13.02304</v>
      </c>
      <c r="D16176" s="2">
        <v>18.447320000000001</v>
      </c>
      <c r="F16176" s="2">
        <v>16.341159999999999</v>
      </c>
      <c r="G16176" s="2">
        <v>7.2438890000000002</v>
      </c>
      <c r="H16176" s="2">
        <v>7.1541139999999999</v>
      </c>
      <c r="J16176" s="2">
        <v>16.343969999999999</v>
      </c>
      <c r="K16176" s="2">
        <v>162.4324</v>
      </c>
      <c r="L16176" s="2">
        <v>5.1934069999999997</v>
      </c>
    </row>
    <row r="16177" spans="1:12" x14ac:dyDescent="0.2">
      <c r="A16177" s="2">
        <v>16.344670000000001</v>
      </c>
      <c r="B16177" s="2">
        <v>33.108840000000001</v>
      </c>
      <c r="C16177" s="2">
        <v>13.014430000000001</v>
      </c>
      <c r="D16177" s="2">
        <v>18.426069999999999</v>
      </c>
      <c r="F16177" s="2">
        <v>16.34186</v>
      </c>
      <c r="G16177" s="2">
        <v>7.2359999999999998</v>
      </c>
      <c r="H16177" s="2">
        <v>7.1466139999999996</v>
      </c>
      <c r="J16177" s="2">
        <v>16.344670000000001</v>
      </c>
      <c r="K16177" s="2">
        <v>163.11770000000001</v>
      </c>
      <c r="L16177" s="2">
        <v>5.2188509999999999</v>
      </c>
    </row>
    <row r="16178" spans="1:12" x14ac:dyDescent="0.2">
      <c r="A16178" s="2">
        <v>16.345369999999999</v>
      </c>
      <c r="B16178" s="2">
        <v>33.13767</v>
      </c>
      <c r="C16178" s="2">
        <v>13.005570000000001</v>
      </c>
      <c r="D16178" s="2">
        <v>18.40663</v>
      </c>
      <c r="F16178" s="2">
        <v>16.342559999999999</v>
      </c>
      <c r="G16178" s="2">
        <v>7.2278820000000001</v>
      </c>
      <c r="H16178" s="2">
        <v>7.1394349999999998</v>
      </c>
      <c r="J16178" s="2">
        <v>16.345369999999999</v>
      </c>
      <c r="K16178" s="2">
        <v>163.80549999999999</v>
      </c>
      <c r="L16178" s="2">
        <v>5.2448459999999999</v>
      </c>
    </row>
    <row r="16179" spans="1:12" x14ac:dyDescent="0.2">
      <c r="A16179" s="2">
        <v>16.346070000000001</v>
      </c>
      <c r="B16179" s="2">
        <v>33.166899999999998</v>
      </c>
      <c r="C16179" s="2">
        <v>12.996790000000001</v>
      </c>
      <c r="D16179" s="2">
        <v>18.385960000000001</v>
      </c>
      <c r="F16179" s="2">
        <v>16.343260000000001</v>
      </c>
      <c r="G16179" s="2">
        <v>7.2197570000000004</v>
      </c>
      <c r="H16179" s="2">
        <v>7.13253</v>
      </c>
      <c r="J16179" s="2">
        <v>16.346070000000001</v>
      </c>
      <c r="K16179" s="2">
        <v>164.49270000000001</v>
      </c>
      <c r="L16179" s="2">
        <v>5.2706739999999996</v>
      </c>
    </row>
    <row r="16180" spans="1:12" x14ac:dyDescent="0.2">
      <c r="A16180" s="2">
        <v>16.346769999999999</v>
      </c>
      <c r="B16180" s="2">
        <v>33.196269999999998</v>
      </c>
      <c r="C16180" s="2">
        <v>12.988429999999999</v>
      </c>
      <c r="D16180" s="2">
        <v>18.36533</v>
      </c>
      <c r="F16180" s="2">
        <v>16.343969999999999</v>
      </c>
      <c r="G16180" s="2">
        <v>7.2115939999999998</v>
      </c>
      <c r="H16180" s="2">
        <v>7.1246720000000003</v>
      </c>
      <c r="J16180" s="2">
        <v>16.346769999999999</v>
      </c>
      <c r="K16180" s="2">
        <v>165.18209999999999</v>
      </c>
      <c r="L16180" s="2">
        <v>5.2964460000000004</v>
      </c>
    </row>
    <row r="16181" spans="1:12" x14ac:dyDescent="0.2">
      <c r="A16181" s="2">
        <v>16.347470000000001</v>
      </c>
      <c r="B16181" s="2">
        <v>33.225009999999997</v>
      </c>
      <c r="C16181" s="2">
        <v>12.980460000000001</v>
      </c>
      <c r="D16181" s="2">
        <v>18.344650000000001</v>
      </c>
      <c r="F16181" s="2">
        <v>16.344670000000001</v>
      </c>
      <c r="G16181" s="2">
        <v>7.2030640000000004</v>
      </c>
      <c r="H16181" s="2">
        <v>7.1162869999999998</v>
      </c>
      <c r="J16181" s="2">
        <v>16.347470000000001</v>
      </c>
      <c r="K16181" s="2">
        <v>165.8741</v>
      </c>
      <c r="L16181" s="2">
        <v>5.3224390000000001</v>
      </c>
    </row>
    <row r="16182" spans="1:12" x14ac:dyDescent="0.2">
      <c r="A16182" s="2">
        <v>16.34817</v>
      </c>
      <c r="B16182" s="2">
        <v>33.252009999999999</v>
      </c>
      <c r="C16182" s="2">
        <v>12.9725</v>
      </c>
      <c r="D16182" s="2">
        <v>18.32403</v>
      </c>
      <c r="F16182" s="2">
        <v>16.345369999999999</v>
      </c>
      <c r="G16182" s="2">
        <v>7.1946719999999997</v>
      </c>
      <c r="H16182" s="2">
        <v>7.1086580000000001</v>
      </c>
      <c r="J16182" s="2">
        <v>16.34817</v>
      </c>
      <c r="K16182" s="2">
        <v>166.56540000000001</v>
      </c>
      <c r="L16182" s="2">
        <v>5.3486539999999998</v>
      </c>
    </row>
    <row r="16183" spans="1:12" x14ac:dyDescent="0.2">
      <c r="A16183" s="2">
        <v>16.348880000000001</v>
      </c>
      <c r="B16183" s="2">
        <v>33.278309999999998</v>
      </c>
      <c r="C16183" s="2">
        <v>12.96424</v>
      </c>
      <c r="D16183" s="2">
        <v>18.303000000000001</v>
      </c>
      <c r="F16183" s="2">
        <v>16.346070000000001</v>
      </c>
      <c r="G16183" s="2">
        <v>7.1863169999999998</v>
      </c>
      <c r="H16183" s="2">
        <v>7.1009979999999997</v>
      </c>
      <c r="J16183" s="2">
        <v>16.348880000000001</v>
      </c>
      <c r="K16183" s="2">
        <v>167.26169999999999</v>
      </c>
      <c r="L16183" s="2">
        <v>5.3751259999999998</v>
      </c>
    </row>
    <row r="16184" spans="1:12" x14ac:dyDescent="0.2">
      <c r="A16184" s="2">
        <v>16.34958</v>
      </c>
      <c r="B16184" s="2">
        <v>33.305529999999997</v>
      </c>
      <c r="C16184" s="2">
        <v>12.955909999999999</v>
      </c>
      <c r="D16184" s="2">
        <v>18.282340000000001</v>
      </c>
      <c r="F16184" s="2">
        <v>16.346769999999999</v>
      </c>
      <c r="G16184" s="2">
        <v>7.1780400000000002</v>
      </c>
      <c r="H16184" s="2">
        <v>7.0928800000000001</v>
      </c>
      <c r="J16184" s="2">
        <v>16.34958</v>
      </c>
      <c r="K16184" s="2">
        <v>167.95830000000001</v>
      </c>
      <c r="L16184" s="2">
        <v>5.4017869999999997</v>
      </c>
    </row>
    <row r="16185" spans="1:12" x14ac:dyDescent="0.2">
      <c r="A16185" s="2">
        <v>16.350280000000001</v>
      </c>
      <c r="B16185" s="2">
        <v>33.334890000000001</v>
      </c>
      <c r="C16185" s="2">
        <v>12.94735</v>
      </c>
      <c r="D16185" s="2">
        <v>18.261780000000002</v>
      </c>
      <c r="F16185" s="2">
        <v>16.347470000000001</v>
      </c>
      <c r="G16185" s="2">
        <v>7.1699520000000003</v>
      </c>
      <c r="H16185" s="2">
        <v>7.0851899999999999</v>
      </c>
      <c r="J16185" s="2">
        <v>16.350280000000001</v>
      </c>
      <c r="K16185" s="2">
        <v>168.65469999999999</v>
      </c>
      <c r="L16185" s="2">
        <v>5.4282360000000001</v>
      </c>
    </row>
    <row r="16186" spans="1:12" x14ac:dyDescent="0.2">
      <c r="A16186" s="2">
        <v>16.35098</v>
      </c>
      <c r="B16186" s="2">
        <v>33.365749999999998</v>
      </c>
      <c r="C16186" s="2">
        <v>12.938980000000001</v>
      </c>
      <c r="D16186" s="2">
        <v>18.24193</v>
      </c>
      <c r="F16186" s="2">
        <v>16.34817</v>
      </c>
      <c r="G16186" s="2">
        <v>7.1619260000000002</v>
      </c>
      <c r="H16186" s="2">
        <v>7.0775379999999997</v>
      </c>
      <c r="J16186" s="2">
        <v>16.35098</v>
      </c>
      <c r="K16186" s="2">
        <v>169.3545</v>
      </c>
      <c r="L16186" s="2">
        <v>5.4546590000000004</v>
      </c>
    </row>
    <row r="16187" spans="1:12" x14ac:dyDescent="0.2">
      <c r="A16187" s="2">
        <v>16.351680000000002</v>
      </c>
      <c r="B16187" s="2">
        <v>33.396999999999998</v>
      </c>
      <c r="C16187" s="2">
        <v>12.93092</v>
      </c>
      <c r="D16187" s="2">
        <v>18.221579999999999</v>
      </c>
      <c r="F16187" s="2">
        <v>16.348880000000001</v>
      </c>
      <c r="G16187" s="2">
        <v>7.1541139999999999</v>
      </c>
      <c r="H16187" s="2">
        <v>7.0699389999999998</v>
      </c>
      <c r="J16187" s="2">
        <v>16.351680000000002</v>
      </c>
      <c r="K16187" s="2">
        <v>170.0539</v>
      </c>
      <c r="L16187" s="2">
        <v>5.4815709999999997</v>
      </c>
    </row>
    <row r="16188" spans="1:12" x14ac:dyDescent="0.2">
      <c r="A16188" s="2">
        <v>16.35238</v>
      </c>
      <c r="B16188" s="2">
        <v>33.428640000000001</v>
      </c>
      <c r="C16188" s="2">
        <v>12.92249</v>
      </c>
      <c r="D16188" s="2">
        <v>18.20158</v>
      </c>
      <c r="F16188" s="2">
        <v>16.34958</v>
      </c>
      <c r="G16188" s="2">
        <v>7.1466139999999996</v>
      </c>
      <c r="H16188" s="2">
        <v>7.0626139999999999</v>
      </c>
      <c r="J16188" s="2">
        <v>16.35238</v>
      </c>
      <c r="K16188" s="2">
        <v>170.75559999999999</v>
      </c>
      <c r="L16188" s="2">
        <v>5.5092489999999996</v>
      </c>
    </row>
    <row r="16189" spans="1:12" x14ac:dyDescent="0.2">
      <c r="A16189" s="2">
        <v>16.353079999999999</v>
      </c>
      <c r="B16189" s="2">
        <v>33.460299999999997</v>
      </c>
      <c r="C16189" s="2">
        <v>12.91423</v>
      </c>
      <c r="D16189" s="2">
        <v>18.182320000000001</v>
      </c>
      <c r="F16189" s="2">
        <v>16.350280000000001</v>
      </c>
      <c r="G16189" s="2">
        <v>7.1394349999999998</v>
      </c>
      <c r="H16189" s="2">
        <v>7.0550160000000002</v>
      </c>
      <c r="J16189" s="2">
        <v>16.353079999999999</v>
      </c>
      <c r="K16189" s="2">
        <v>171.46270000000001</v>
      </c>
      <c r="L16189" s="2">
        <v>5.5359480000000003</v>
      </c>
    </row>
    <row r="16190" spans="1:12" x14ac:dyDescent="0.2">
      <c r="A16190" s="2">
        <v>16.35379</v>
      </c>
      <c r="B16190" s="2">
        <v>33.49156</v>
      </c>
      <c r="C16190" s="2">
        <v>12.90563</v>
      </c>
      <c r="D16190" s="2">
        <v>18.16432</v>
      </c>
      <c r="F16190" s="2">
        <v>16.35098</v>
      </c>
      <c r="G16190" s="2">
        <v>7.13253</v>
      </c>
      <c r="H16190" s="2">
        <v>7.0471190000000004</v>
      </c>
      <c r="J16190" s="2">
        <v>16.35379</v>
      </c>
      <c r="K16190" s="2">
        <v>172.16739999999999</v>
      </c>
      <c r="L16190" s="2">
        <v>5.5631789999999999</v>
      </c>
    </row>
    <row r="16191" spans="1:12" x14ac:dyDescent="0.2">
      <c r="A16191" s="2">
        <v>16.354489999999998</v>
      </c>
      <c r="B16191" s="2">
        <v>33.523240000000001</v>
      </c>
      <c r="C16191" s="2">
        <v>12.896699999999999</v>
      </c>
      <c r="D16191" s="2">
        <v>18.1465</v>
      </c>
      <c r="F16191" s="2">
        <v>16.351680000000002</v>
      </c>
      <c r="G16191" s="2">
        <v>7.1246720000000003</v>
      </c>
      <c r="H16191" s="2">
        <v>7.0390240000000004</v>
      </c>
      <c r="J16191" s="2">
        <v>16.354489999999998</v>
      </c>
      <c r="K16191" s="2">
        <v>172.87649999999999</v>
      </c>
      <c r="L16191" s="2">
        <v>5.5913310000000003</v>
      </c>
    </row>
    <row r="16192" spans="1:12" x14ac:dyDescent="0.2">
      <c r="A16192" s="2">
        <v>16.35519</v>
      </c>
      <c r="B16192" s="2">
        <v>33.555050000000001</v>
      </c>
      <c r="C16192" s="2">
        <v>12.88818</v>
      </c>
      <c r="D16192" s="2">
        <v>18.127130000000001</v>
      </c>
      <c r="F16192" s="2">
        <v>16.35238</v>
      </c>
      <c r="G16192" s="2">
        <v>7.1162869999999998</v>
      </c>
      <c r="H16192" s="2">
        <v>7.0313720000000002</v>
      </c>
      <c r="J16192" s="2">
        <v>16.35519</v>
      </c>
      <c r="K16192" s="2">
        <v>173.583</v>
      </c>
      <c r="L16192" s="2">
        <v>5.619726</v>
      </c>
    </row>
    <row r="16193" spans="1:12" x14ac:dyDescent="0.2">
      <c r="A16193" s="2">
        <v>16.355889999999999</v>
      </c>
      <c r="B16193" s="2">
        <v>33.586829999999999</v>
      </c>
      <c r="C16193" s="2">
        <v>12.87969</v>
      </c>
      <c r="D16193" s="2">
        <v>18.105740000000001</v>
      </c>
      <c r="F16193" s="2">
        <v>16.353079999999999</v>
      </c>
      <c r="G16193" s="2">
        <v>7.1086580000000001</v>
      </c>
      <c r="H16193" s="2">
        <v>7.0236660000000004</v>
      </c>
      <c r="J16193" s="2">
        <v>16.355889999999999</v>
      </c>
      <c r="K16193" s="2">
        <v>174.28970000000001</v>
      </c>
      <c r="L16193" s="2">
        <v>5.6485560000000001</v>
      </c>
    </row>
    <row r="16194" spans="1:12" x14ac:dyDescent="0.2">
      <c r="A16194" s="2">
        <v>16.356590000000001</v>
      </c>
      <c r="B16194" s="2">
        <v>33.618769999999998</v>
      </c>
      <c r="C16194" s="2">
        <v>12.8712</v>
      </c>
      <c r="D16194" s="2">
        <v>18.084869999999999</v>
      </c>
      <c r="F16194" s="2">
        <v>16.35379</v>
      </c>
      <c r="G16194" s="2">
        <v>7.1009979999999997</v>
      </c>
      <c r="H16194" s="2">
        <v>7.0163270000000004</v>
      </c>
      <c r="J16194" s="2">
        <v>16.356590000000001</v>
      </c>
      <c r="K16194" s="2">
        <v>175.00280000000001</v>
      </c>
      <c r="L16194" s="2">
        <v>5.6778930000000001</v>
      </c>
    </row>
    <row r="16195" spans="1:12" x14ac:dyDescent="0.2">
      <c r="A16195" s="2">
        <v>16.357289999999999</v>
      </c>
      <c r="B16195" s="2">
        <v>33.650620000000004</v>
      </c>
      <c r="C16195" s="2">
        <v>12.8627</v>
      </c>
      <c r="D16195" s="2">
        <v>18.064399999999999</v>
      </c>
      <c r="F16195" s="2">
        <v>16.354489999999998</v>
      </c>
      <c r="G16195" s="2">
        <v>7.0928800000000001</v>
      </c>
      <c r="H16195" s="2">
        <v>7.0085300000000004</v>
      </c>
      <c r="J16195" s="2">
        <v>16.357289999999999</v>
      </c>
      <c r="K16195" s="2">
        <v>175.71469999999999</v>
      </c>
      <c r="L16195" s="2">
        <v>5.7072260000000004</v>
      </c>
    </row>
    <row r="16196" spans="1:12" x14ac:dyDescent="0.2">
      <c r="A16196" s="2">
        <v>16.357990000000001</v>
      </c>
      <c r="B16196" s="2">
        <v>33.682859999999998</v>
      </c>
      <c r="C16196" s="2">
        <v>12.854649999999999</v>
      </c>
      <c r="D16196" s="2">
        <v>18.043610000000001</v>
      </c>
      <c r="F16196" s="2">
        <v>16.35519</v>
      </c>
      <c r="G16196" s="2">
        <v>7.0851899999999999</v>
      </c>
      <c r="H16196" s="2">
        <v>7.0008090000000003</v>
      </c>
      <c r="J16196" s="2">
        <v>16.357990000000001</v>
      </c>
      <c r="K16196" s="2">
        <v>176.4299</v>
      </c>
      <c r="L16196" s="2">
        <v>5.7367169999999996</v>
      </c>
    </row>
    <row r="16197" spans="1:12" x14ac:dyDescent="0.2">
      <c r="A16197" s="2">
        <v>16.358689999999999</v>
      </c>
      <c r="B16197" s="2">
        <v>33.715449999999997</v>
      </c>
      <c r="C16197" s="2">
        <v>12.84665</v>
      </c>
      <c r="D16197" s="2">
        <v>18.02336</v>
      </c>
      <c r="F16197" s="2">
        <v>16.355889999999999</v>
      </c>
      <c r="G16197" s="2">
        <v>7.0775379999999997</v>
      </c>
      <c r="H16197" s="2">
        <v>6.9934079999999996</v>
      </c>
      <c r="J16197" s="2">
        <v>16.358689999999999</v>
      </c>
      <c r="K16197" s="2">
        <v>177.14529999999999</v>
      </c>
      <c r="L16197" s="2">
        <v>5.7671429999999999</v>
      </c>
    </row>
    <row r="16198" spans="1:12" x14ac:dyDescent="0.2">
      <c r="A16198" s="2">
        <v>16.359400000000001</v>
      </c>
      <c r="B16198" s="2">
        <v>33.748339999999999</v>
      </c>
      <c r="C16198" s="2">
        <v>12.837999999999999</v>
      </c>
      <c r="D16198" s="2">
        <v>18.003019999999999</v>
      </c>
      <c r="F16198" s="2">
        <v>16.356590000000001</v>
      </c>
      <c r="G16198" s="2">
        <v>7.0699389999999998</v>
      </c>
      <c r="H16198" s="2">
        <v>6.9855960000000001</v>
      </c>
      <c r="J16198" s="2">
        <v>16.359400000000001</v>
      </c>
      <c r="K16198" s="2">
        <v>177.85900000000001</v>
      </c>
      <c r="L16198" s="2">
        <v>5.797701</v>
      </c>
    </row>
    <row r="16199" spans="1:12" x14ac:dyDescent="0.2">
      <c r="A16199" s="2">
        <v>16.360099999999999</v>
      </c>
      <c r="B16199" s="2">
        <v>33.7806</v>
      </c>
      <c r="C16199" s="2">
        <v>12.829319999999999</v>
      </c>
      <c r="D16199" s="2">
        <v>17.982389999999999</v>
      </c>
      <c r="F16199" s="2">
        <v>16.357289999999999</v>
      </c>
      <c r="G16199" s="2">
        <v>7.0626139999999999</v>
      </c>
      <c r="H16199" s="2">
        <v>6.9777370000000003</v>
      </c>
      <c r="J16199" s="2">
        <v>16.360099999999999</v>
      </c>
      <c r="K16199" s="2">
        <v>178.57679999999999</v>
      </c>
      <c r="L16199" s="2">
        <v>5.8280789999999998</v>
      </c>
    </row>
    <row r="16200" spans="1:12" x14ac:dyDescent="0.2">
      <c r="A16200" s="2">
        <v>16.360800000000001</v>
      </c>
      <c r="B16200" s="2">
        <v>33.813249999999996</v>
      </c>
      <c r="C16200" s="2">
        <v>12.82047</v>
      </c>
      <c r="D16200" s="2">
        <v>17.961960000000001</v>
      </c>
      <c r="F16200" s="2">
        <v>16.357990000000001</v>
      </c>
      <c r="G16200" s="2">
        <v>7.0550160000000002</v>
      </c>
      <c r="H16200" s="2">
        <v>6.970345</v>
      </c>
      <c r="J16200" s="2">
        <v>16.360800000000001</v>
      </c>
      <c r="K16200" s="2">
        <v>179.29349999999999</v>
      </c>
      <c r="L16200" s="2">
        <v>5.858587</v>
      </c>
    </row>
    <row r="16201" spans="1:12" x14ac:dyDescent="0.2">
      <c r="A16201" s="2">
        <v>16.361499999999999</v>
      </c>
      <c r="B16201" s="2">
        <v>33.846150000000002</v>
      </c>
      <c r="C16201" s="2">
        <v>12.812150000000001</v>
      </c>
      <c r="D16201" s="2">
        <v>17.94145</v>
      </c>
      <c r="F16201" s="2">
        <v>16.358689999999999</v>
      </c>
      <c r="G16201" s="2">
        <v>7.0471190000000004</v>
      </c>
      <c r="H16201" s="2">
        <v>6.9626080000000004</v>
      </c>
      <c r="J16201" s="2">
        <v>16.361499999999999</v>
      </c>
      <c r="K16201" s="2">
        <v>180.00989999999999</v>
      </c>
      <c r="L16201" s="2">
        <v>5.8895400000000002</v>
      </c>
    </row>
    <row r="16202" spans="1:12" x14ac:dyDescent="0.2">
      <c r="A16202" s="2">
        <v>16.362200000000001</v>
      </c>
      <c r="B16202" s="2">
        <v>33.878929999999997</v>
      </c>
      <c r="C16202" s="2">
        <v>12.80443</v>
      </c>
      <c r="D16202" s="2">
        <v>17.92098</v>
      </c>
      <c r="F16202" s="2">
        <v>16.359400000000001</v>
      </c>
      <c r="G16202" s="2">
        <v>7.0390240000000004</v>
      </c>
      <c r="H16202" s="2">
        <v>6.9555360000000004</v>
      </c>
      <c r="J16202" s="2">
        <v>16.362200000000001</v>
      </c>
      <c r="K16202" s="2">
        <v>180.73429999999999</v>
      </c>
      <c r="L16202" s="2">
        <v>5.9212170000000004</v>
      </c>
    </row>
    <row r="16203" spans="1:12" x14ac:dyDescent="0.2">
      <c r="A16203" s="2">
        <v>16.3629</v>
      </c>
      <c r="B16203" s="2">
        <v>33.912480000000002</v>
      </c>
      <c r="C16203" s="2">
        <v>12.79631</v>
      </c>
      <c r="D16203" s="2">
        <v>17.900950000000002</v>
      </c>
      <c r="F16203" s="2">
        <v>16.360099999999999</v>
      </c>
      <c r="G16203" s="2">
        <v>7.0313720000000002</v>
      </c>
      <c r="H16203" s="2">
        <v>6.9479980000000001</v>
      </c>
      <c r="J16203" s="2">
        <v>16.3629</v>
      </c>
      <c r="K16203" s="2">
        <v>181.4562</v>
      </c>
      <c r="L16203" s="2">
        <v>5.9529399999999999</v>
      </c>
    </row>
    <row r="16204" spans="1:12" x14ac:dyDescent="0.2">
      <c r="A16204" s="2">
        <v>16.363600000000002</v>
      </c>
      <c r="B16204" s="2">
        <v>33.9465</v>
      </c>
      <c r="C16204" s="2">
        <v>12.787979999999999</v>
      </c>
      <c r="D16204" s="2">
        <v>17.88082</v>
      </c>
      <c r="F16204" s="2">
        <v>16.360800000000001</v>
      </c>
      <c r="G16204" s="2">
        <v>7.0236660000000004</v>
      </c>
      <c r="H16204" s="2">
        <v>6.9404830000000004</v>
      </c>
      <c r="J16204" s="2">
        <v>16.363600000000002</v>
      </c>
      <c r="K16204" s="2">
        <v>182.17850000000001</v>
      </c>
      <c r="L16204" s="2">
        <v>5.9853529999999999</v>
      </c>
    </row>
    <row r="16205" spans="1:12" x14ac:dyDescent="0.2">
      <c r="A16205" s="2">
        <v>16.36431</v>
      </c>
      <c r="B16205" s="2">
        <v>33.98068</v>
      </c>
      <c r="C16205" s="2">
        <v>12.77966</v>
      </c>
      <c r="D16205" s="2">
        <v>17.86103</v>
      </c>
      <c r="F16205" s="2">
        <v>16.361499999999999</v>
      </c>
      <c r="G16205" s="2">
        <v>7.0163270000000004</v>
      </c>
      <c r="H16205" s="2">
        <v>6.9329299999999998</v>
      </c>
      <c r="J16205" s="2">
        <v>16.36431</v>
      </c>
      <c r="K16205" s="2">
        <v>182.90039999999999</v>
      </c>
      <c r="L16205" s="2">
        <v>6.0176850000000002</v>
      </c>
    </row>
    <row r="16206" spans="1:12" x14ac:dyDescent="0.2">
      <c r="A16206" s="2">
        <v>16.365010000000002</v>
      </c>
      <c r="B16206" s="2">
        <v>34.01473</v>
      </c>
      <c r="C16206" s="2">
        <v>12.77089</v>
      </c>
      <c r="D16206" s="2">
        <v>17.841149999999999</v>
      </c>
      <c r="F16206" s="2">
        <v>16.362200000000001</v>
      </c>
      <c r="G16206" s="2">
        <v>7.0085300000000004</v>
      </c>
      <c r="H16206" s="2">
        <v>6.9253770000000001</v>
      </c>
      <c r="J16206" s="2">
        <v>16.365010000000002</v>
      </c>
      <c r="K16206" s="2">
        <v>183.62430000000001</v>
      </c>
      <c r="L16206" s="2">
        <v>6.0506320000000002</v>
      </c>
    </row>
    <row r="16207" spans="1:12" x14ac:dyDescent="0.2">
      <c r="A16207" s="2">
        <v>16.36571</v>
      </c>
      <c r="B16207" s="2">
        <v>34.048810000000003</v>
      </c>
      <c r="C16207" s="2">
        <v>12.76215</v>
      </c>
      <c r="D16207" s="2">
        <v>17.821000000000002</v>
      </c>
      <c r="F16207" s="2">
        <v>16.3629</v>
      </c>
      <c r="G16207" s="2">
        <v>7.0008090000000003</v>
      </c>
      <c r="H16207" s="2">
        <v>6.917961</v>
      </c>
      <c r="J16207" s="2">
        <v>16.36571</v>
      </c>
      <c r="K16207" s="2">
        <v>184.35159999999999</v>
      </c>
      <c r="L16207" s="2">
        <v>6.0835129999999999</v>
      </c>
    </row>
    <row r="16208" spans="1:12" x14ac:dyDescent="0.2">
      <c r="A16208" s="2">
        <v>16.366409999999998</v>
      </c>
      <c r="B16208" s="2">
        <v>34.083649999999999</v>
      </c>
      <c r="C16208" s="2">
        <v>12.754189999999999</v>
      </c>
      <c r="D16208" s="2">
        <v>17.801179999999999</v>
      </c>
      <c r="F16208" s="2">
        <v>16.363600000000002</v>
      </c>
      <c r="G16208" s="2">
        <v>6.9934079999999996</v>
      </c>
      <c r="H16208" s="2">
        <v>6.9101790000000003</v>
      </c>
      <c r="J16208" s="2">
        <v>16.366409999999998</v>
      </c>
      <c r="K16208" s="2">
        <v>185.0754</v>
      </c>
      <c r="L16208" s="2">
        <v>6.1171230000000003</v>
      </c>
    </row>
    <row r="16209" spans="1:12" x14ac:dyDescent="0.2">
      <c r="A16209" s="2">
        <v>16.36711</v>
      </c>
      <c r="B16209" s="2">
        <v>34.119239999999998</v>
      </c>
      <c r="C16209" s="2">
        <v>12.7454</v>
      </c>
      <c r="D16209" s="2">
        <v>17.781839999999999</v>
      </c>
      <c r="F16209" s="2">
        <v>16.36431</v>
      </c>
      <c r="G16209" s="2">
        <v>6.9855960000000001</v>
      </c>
      <c r="H16209" s="2">
        <v>6.9023589999999997</v>
      </c>
      <c r="J16209" s="2">
        <v>16.36711</v>
      </c>
      <c r="K16209" s="2">
        <v>185.8048</v>
      </c>
      <c r="L16209" s="2">
        <v>6.1509150000000004</v>
      </c>
    </row>
    <row r="16210" spans="1:12" x14ac:dyDescent="0.2">
      <c r="A16210" s="2">
        <v>16.367809999999999</v>
      </c>
      <c r="B16210" s="2">
        <v>34.154209999999999</v>
      </c>
      <c r="C16210" s="2">
        <v>12.73648</v>
      </c>
      <c r="D16210" s="2">
        <v>17.76266</v>
      </c>
      <c r="F16210" s="2">
        <v>16.365010000000002</v>
      </c>
      <c r="G16210" s="2">
        <v>6.9777370000000003</v>
      </c>
      <c r="H16210" s="2">
        <v>6.8951719999999996</v>
      </c>
      <c r="J16210" s="2">
        <v>16.367809999999999</v>
      </c>
      <c r="K16210" s="2">
        <v>186.53049999999999</v>
      </c>
      <c r="L16210" s="2">
        <v>6.1851940000000001</v>
      </c>
    </row>
    <row r="16211" spans="1:12" x14ac:dyDescent="0.2">
      <c r="A16211" s="2">
        <v>16.368510000000001</v>
      </c>
      <c r="B16211" s="2">
        <v>34.189929999999997</v>
      </c>
      <c r="C16211" s="2">
        <v>12.727679999999999</v>
      </c>
      <c r="D16211" s="2">
        <v>17.743310000000001</v>
      </c>
      <c r="F16211" s="2">
        <v>16.36571</v>
      </c>
      <c r="G16211" s="2">
        <v>6.970345</v>
      </c>
      <c r="H16211" s="2">
        <v>6.8873980000000001</v>
      </c>
      <c r="J16211" s="2">
        <v>16.368510000000001</v>
      </c>
      <c r="K16211" s="2">
        <v>187.26150000000001</v>
      </c>
      <c r="L16211" s="2">
        <v>6.2195</v>
      </c>
    </row>
    <row r="16212" spans="1:12" x14ac:dyDescent="0.2">
      <c r="A16212" s="2">
        <v>16.369219999999999</v>
      </c>
      <c r="B16212" s="2">
        <v>34.226010000000002</v>
      </c>
      <c r="C16212" s="2">
        <v>12.71941</v>
      </c>
      <c r="D16212" s="2">
        <v>17.72362</v>
      </c>
      <c r="F16212" s="2">
        <v>16.366409999999998</v>
      </c>
      <c r="G16212" s="2">
        <v>6.9626080000000004</v>
      </c>
      <c r="H16212" s="2">
        <v>6.8797300000000003</v>
      </c>
      <c r="J16212" s="2">
        <v>16.369219999999999</v>
      </c>
      <c r="K16212" s="2">
        <v>187.99780000000001</v>
      </c>
      <c r="L16212" s="2">
        <v>6.2539040000000004</v>
      </c>
    </row>
    <row r="16213" spans="1:12" x14ac:dyDescent="0.2">
      <c r="A16213" s="2">
        <v>16.36992</v>
      </c>
      <c r="B16213" s="2">
        <v>34.261189999999999</v>
      </c>
      <c r="C16213" s="2">
        <v>12.71068</v>
      </c>
      <c r="D16213" s="2">
        <v>17.703749999999999</v>
      </c>
      <c r="F16213" s="2">
        <v>16.36711</v>
      </c>
      <c r="G16213" s="2">
        <v>6.9555360000000004</v>
      </c>
      <c r="H16213" s="2">
        <v>6.8723910000000004</v>
      </c>
      <c r="J16213" s="2">
        <v>16.36992</v>
      </c>
      <c r="K16213" s="2">
        <v>188.72749999999999</v>
      </c>
      <c r="L16213" s="2">
        <v>6.2886240000000004</v>
      </c>
    </row>
    <row r="16214" spans="1:12" x14ac:dyDescent="0.2">
      <c r="A16214" s="2">
        <v>16.370619999999999</v>
      </c>
      <c r="B16214" s="2">
        <v>34.296840000000003</v>
      </c>
      <c r="C16214" s="2">
        <v>12.70205</v>
      </c>
      <c r="D16214" s="2">
        <v>17.683630000000001</v>
      </c>
      <c r="F16214" s="2">
        <v>16.367809999999999</v>
      </c>
      <c r="G16214" s="2">
        <v>6.9479980000000001</v>
      </c>
      <c r="H16214" s="2">
        <v>6.8649829999999996</v>
      </c>
      <c r="J16214" s="2">
        <v>16.370619999999999</v>
      </c>
      <c r="K16214" s="2">
        <v>189.46119999999999</v>
      </c>
      <c r="L16214" s="2">
        <v>6.3232419999999996</v>
      </c>
    </row>
    <row r="16215" spans="1:12" x14ac:dyDescent="0.2">
      <c r="A16215" s="2">
        <v>16.371320000000001</v>
      </c>
      <c r="B16215" s="2">
        <v>34.333390000000001</v>
      </c>
      <c r="C16215" s="2">
        <v>12.69359</v>
      </c>
      <c r="D16215" s="2">
        <v>17.6633</v>
      </c>
      <c r="F16215" s="2">
        <v>16.368510000000001</v>
      </c>
      <c r="G16215" s="2">
        <v>6.9404830000000004</v>
      </c>
      <c r="H16215" s="2">
        <v>6.8571780000000002</v>
      </c>
      <c r="J16215" s="2">
        <v>16.371320000000001</v>
      </c>
      <c r="K16215" s="2">
        <v>190.20060000000001</v>
      </c>
      <c r="L16215" s="2">
        <v>6.3587670000000003</v>
      </c>
    </row>
    <row r="16216" spans="1:12" x14ac:dyDescent="0.2">
      <c r="A16216" s="2">
        <v>16.372019999999999</v>
      </c>
      <c r="B16216" s="2">
        <v>34.369950000000003</v>
      </c>
      <c r="C16216" s="2">
        <v>12.68554</v>
      </c>
      <c r="D16216" s="2">
        <v>17.643360000000001</v>
      </c>
      <c r="F16216" s="2">
        <v>16.369219999999999</v>
      </c>
      <c r="G16216" s="2">
        <v>6.9329299999999998</v>
      </c>
      <c r="H16216" s="2">
        <v>6.8499980000000003</v>
      </c>
      <c r="J16216" s="2">
        <v>16.372019999999999</v>
      </c>
      <c r="K16216" s="2">
        <v>190.9315</v>
      </c>
      <c r="L16216" s="2">
        <v>6.3953759999999997</v>
      </c>
    </row>
    <row r="16217" spans="1:12" x14ac:dyDescent="0.2">
      <c r="A16217" s="2">
        <v>16.372720000000001</v>
      </c>
      <c r="B16217" s="2">
        <v>34.406199999999998</v>
      </c>
      <c r="C16217" s="2">
        <v>12.67736</v>
      </c>
      <c r="D16217" s="2">
        <v>17.624369999999999</v>
      </c>
      <c r="F16217" s="2">
        <v>16.36992</v>
      </c>
      <c r="G16217" s="2">
        <v>6.9253770000000001</v>
      </c>
      <c r="H16217" s="2">
        <v>6.8426439999999999</v>
      </c>
      <c r="J16217" s="2">
        <v>16.372720000000001</v>
      </c>
      <c r="K16217" s="2">
        <v>191.6661</v>
      </c>
      <c r="L16217" s="2">
        <v>6.4318660000000003</v>
      </c>
    </row>
    <row r="16218" spans="1:12" x14ac:dyDescent="0.2">
      <c r="A16218" s="2">
        <v>16.373419999999999</v>
      </c>
      <c r="B16218" s="2">
        <v>34.44267</v>
      </c>
      <c r="C16218" s="2">
        <v>12.668670000000001</v>
      </c>
      <c r="D16218" s="2">
        <v>17.605519999999999</v>
      </c>
      <c r="F16218" s="2">
        <v>16.370619999999999</v>
      </c>
      <c r="G16218" s="2">
        <v>6.917961</v>
      </c>
      <c r="H16218" s="2">
        <v>6.8351749999999996</v>
      </c>
      <c r="J16218" s="2">
        <v>16.373419999999999</v>
      </c>
      <c r="K16218" s="2">
        <v>192.405</v>
      </c>
      <c r="L16218" s="2">
        <v>6.4683549999999999</v>
      </c>
    </row>
    <row r="16219" spans="1:12" x14ac:dyDescent="0.2">
      <c r="A16219" s="2">
        <v>16.374130000000001</v>
      </c>
      <c r="B16219" s="2">
        <v>34.479550000000003</v>
      </c>
      <c r="C16219" s="2">
        <v>12.660349999999999</v>
      </c>
      <c r="D16219" s="2">
        <v>17.586179999999999</v>
      </c>
      <c r="F16219" s="2">
        <v>16.371320000000001</v>
      </c>
      <c r="G16219" s="2">
        <v>6.9101790000000003</v>
      </c>
      <c r="H16219" s="2">
        <v>6.8277739999999998</v>
      </c>
      <c r="J16219" s="2">
        <v>16.374130000000001</v>
      </c>
      <c r="K16219" s="2">
        <v>193.14009999999999</v>
      </c>
      <c r="L16219" s="2">
        <v>6.505001</v>
      </c>
    </row>
    <row r="16220" spans="1:12" x14ac:dyDescent="0.2">
      <c r="A16220" s="2">
        <v>16.374829999999999</v>
      </c>
      <c r="B16220" s="2">
        <v>34.517220000000002</v>
      </c>
      <c r="C16220" s="2">
        <v>12.651809999999999</v>
      </c>
      <c r="D16220" s="2">
        <v>17.566490000000002</v>
      </c>
      <c r="F16220" s="2">
        <v>16.372019999999999</v>
      </c>
      <c r="G16220" s="2">
        <v>6.9023589999999997</v>
      </c>
      <c r="H16220" s="2">
        <v>6.820595</v>
      </c>
      <c r="J16220" s="2">
        <v>16.374829999999999</v>
      </c>
      <c r="K16220" s="2">
        <v>193.87629999999999</v>
      </c>
      <c r="L16220" s="2">
        <v>6.5423340000000003</v>
      </c>
    </row>
    <row r="16221" spans="1:12" x14ac:dyDescent="0.2">
      <c r="A16221" s="2">
        <v>16.375530000000001</v>
      </c>
      <c r="B16221" s="2">
        <v>34.555050000000001</v>
      </c>
      <c r="C16221" s="2">
        <v>12.643280000000001</v>
      </c>
      <c r="D16221" s="2">
        <v>17.546279999999999</v>
      </c>
      <c r="F16221" s="2">
        <v>16.372720000000001</v>
      </c>
      <c r="G16221" s="2">
        <v>6.8951719999999996</v>
      </c>
      <c r="H16221" s="2">
        <v>6.8131870000000001</v>
      </c>
      <c r="J16221" s="2">
        <v>16.375530000000001</v>
      </c>
      <c r="K16221" s="2">
        <v>194.6155</v>
      </c>
      <c r="L16221" s="2">
        <v>6.5795399999999997</v>
      </c>
    </row>
    <row r="16222" spans="1:12" x14ac:dyDescent="0.2">
      <c r="A16222" s="2">
        <v>16.37623</v>
      </c>
      <c r="B16222" s="2">
        <v>34.593130000000002</v>
      </c>
      <c r="C16222" s="2">
        <v>12.634840000000001</v>
      </c>
      <c r="D16222" s="2">
        <v>17.526489999999999</v>
      </c>
      <c r="F16222" s="2">
        <v>16.373419999999999</v>
      </c>
      <c r="G16222" s="2">
        <v>6.8873980000000001</v>
      </c>
      <c r="H16222" s="2">
        <v>6.8055500000000002</v>
      </c>
      <c r="J16222" s="2">
        <v>16.37623</v>
      </c>
      <c r="K16222" s="2">
        <v>195.35749999999999</v>
      </c>
      <c r="L16222" s="2">
        <v>6.6170710000000001</v>
      </c>
    </row>
    <row r="16223" spans="1:12" x14ac:dyDescent="0.2">
      <c r="A16223" s="2">
        <v>16.376930000000002</v>
      </c>
      <c r="B16223" s="2">
        <v>34.630949999999999</v>
      </c>
      <c r="C16223" s="2">
        <v>12.62632</v>
      </c>
      <c r="D16223" s="2">
        <v>17.506440000000001</v>
      </c>
      <c r="F16223" s="2">
        <v>16.374130000000001</v>
      </c>
      <c r="G16223" s="2">
        <v>6.8797300000000003</v>
      </c>
      <c r="H16223" s="2">
        <v>6.7983250000000002</v>
      </c>
      <c r="J16223" s="2">
        <v>16.376930000000002</v>
      </c>
      <c r="K16223" s="2">
        <v>196.1019</v>
      </c>
      <c r="L16223" s="2">
        <v>6.6556280000000001</v>
      </c>
    </row>
    <row r="16224" spans="1:12" x14ac:dyDescent="0.2">
      <c r="A16224" s="2">
        <v>16.37763</v>
      </c>
      <c r="B16224" s="2">
        <v>34.668930000000003</v>
      </c>
      <c r="C16224" s="2">
        <v>12.61769</v>
      </c>
      <c r="D16224" s="2">
        <v>17.486560000000001</v>
      </c>
      <c r="F16224" s="2">
        <v>16.374829999999999</v>
      </c>
      <c r="G16224" s="2">
        <v>6.8723910000000004</v>
      </c>
      <c r="H16224" s="2">
        <v>6.7911070000000002</v>
      </c>
      <c r="J16224" s="2">
        <v>16.37763</v>
      </c>
      <c r="K16224" s="2">
        <v>196.8399</v>
      </c>
      <c r="L16224" s="2">
        <v>6.6942389999999996</v>
      </c>
    </row>
    <row r="16225" spans="1:12" x14ac:dyDescent="0.2">
      <c r="A16225" s="2">
        <v>16.378329999999998</v>
      </c>
      <c r="B16225" s="2">
        <v>34.707909999999998</v>
      </c>
      <c r="C16225" s="2">
        <v>12.60928</v>
      </c>
      <c r="D16225" s="2">
        <v>17.46686</v>
      </c>
      <c r="F16225" s="2">
        <v>16.375530000000001</v>
      </c>
      <c r="G16225" s="2">
        <v>6.8649829999999996</v>
      </c>
      <c r="H16225" s="2">
        <v>6.7836530000000002</v>
      </c>
      <c r="J16225" s="2">
        <v>16.378329999999998</v>
      </c>
      <c r="K16225" s="2">
        <v>197.57939999999999</v>
      </c>
      <c r="L16225" s="2">
        <v>6.7328400000000004</v>
      </c>
    </row>
    <row r="16226" spans="1:12" x14ac:dyDescent="0.2">
      <c r="A16226" s="2">
        <v>16.37903</v>
      </c>
      <c r="B16226" s="2">
        <v>34.747079999999997</v>
      </c>
      <c r="C16226" s="2">
        <v>12.60102</v>
      </c>
      <c r="D16226" s="2">
        <v>17.447150000000001</v>
      </c>
      <c r="F16226" s="2">
        <v>16.37623</v>
      </c>
      <c r="G16226" s="2">
        <v>6.8571780000000002</v>
      </c>
      <c r="H16226" s="2">
        <v>6.7760930000000004</v>
      </c>
      <c r="J16226" s="2">
        <v>16.37903</v>
      </c>
      <c r="K16226" s="2">
        <v>198.32429999999999</v>
      </c>
      <c r="L16226" s="2">
        <v>6.7717479999999997</v>
      </c>
    </row>
    <row r="16227" spans="1:12" x14ac:dyDescent="0.2">
      <c r="A16227" s="2">
        <v>16.379740000000002</v>
      </c>
      <c r="B16227" s="2">
        <v>34.78575</v>
      </c>
      <c r="C16227" s="2">
        <v>12.59308</v>
      </c>
      <c r="D16227" s="2">
        <v>17.426950000000001</v>
      </c>
      <c r="F16227" s="2">
        <v>16.376930000000002</v>
      </c>
      <c r="G16227" s="2">
        <v>6.8499980000000003</v>
      </c>
      <c r="H16227" s="2">
        <v>6.7683790000000004</v>
      </c>
      <c r="J16227" s="2">
        <v>16.379740000000002</v>
      </c>
      <c r="K16227" s="2">
        <v>199.06729999999999</v>
      </c>
      <c r="L16227" s="2">
        <v>6.8107509999999998</v>
      </c>
    </row>
    <row r="16228" spans="1:12" x14ac:dyDescent="0.2">
      <c r="A16228" s="2">
        <v>16.38044</v>
      </c>
      <c r="B16228" s="2">
        <v>34.825290000000003</v>
      </c>
      <c r="C16228" s="2">
        <v>12.584669999999999</v>
      </c>
      <c r="D16228" s="2">
        <v>17.407150000000001</v>
      </c>
      <c r="F16228" s="2">
        <v>16.37763</v>
      </c>
      <c r="G16228" s="2">
        <v>6.8426439999999999</v>
      </c>
      <c r="H16228" s="2">
        <v>6.7612459999999999</v>
      </c>
      <c r="J16228" s="2">
        <v>16.38044</v>
      </c>
      <c r="K16228" s="2">
        <v>199.8056</v>
      </c>
      <c r="L16228" s="2">
        <v>6.8499600000000003</v>
      </c>
    </row>
    <row r="16229" spans="1:12" x14ac:dyDescent="0.2">
      <c r="A16229" s="2">
        <v>16.381139999999998</v>
      </c>
      <c r="B16229" s="2">
        <v>34.864780000000003</v>
      </c>
      <c r="C16229" s="2">
        <v>12.576280000000001</v>
      </c>
      <c r="D16229" s="2">
        <v>17.387699999999999</v>
      </c>
      <c r="F16229" s="2">
        <v>16.378329999999998</v>
      </c>
      <c r="G16229" s="2">
        <v>6.8351749999999996</v>
      </c>
      <c r="H16229" s="2">
        <v>6.7538679999999998</v>
      </c>
      <c r="J16229" s="2">
        <v>16.381139999999998</v>
      </c>
      <c r="K16229" s="2">
        <v>200.54759999999999</v>
      </c>
      <c r="L16229" s="2">
        <v>6.8891619999999998</v>
      </c>
    </row>
    <row r="16230" spans="1:12" x14ac:dyDescent="0.2">
      <c r="A16230" s="2">
        <v>16.38184</v>
      </c>
      <c r="B16230" s="2">
        <v>34.903979999999997</v>
      </c>
      <c r="C16230" s="2">
        <v>12.56845</v>
      </c>
      <c r="D16230" s="2">
        <v>17.368030000000001</v>
      </c>
      <c r="F16230" s="2">
        <v>16.37903</v>
      </c>
      <c r="G16230" s="2">
        <v>6.8277739999999998</v>
      </c>
      <c r="H16230" s="2">
        <v>6.746429</v>
      </c>
      <c r="J16230" s="2">
        <v>16.38184</v>
      </c>
      <c r="K16230" s="2">
        <v>201.2902</v>
      </c>
      <c r="L16230" s="2">
        <v>6.9291359999999997</v>
      </c>
    </row>
    <row r="16231" spans="1:12" x14ac:dyDescent="0.2">
      <c r="A16231" s="2">
        <v>16.382539999999999</v>
      </c>
      <c r="B16231" s="2">
        <v>34.943359999999998</v>
      </c>
      <c r="C16231" s="2">
        <v>12.560560000000001</v>
      </c>
      <c r="D16231" s="2">
        <v>17.348189999999999</v>
      </c>
      <c r="F16231" s="2">
        <v>16.379740000000002</v>
      </c>
      <c r="G16231" s="2">
        <v>6.820595</v>
      </c>
      <c r="H16231" s="2">
        <v>6.739204</v>
      </c>
      <c r="J16231" s="2">
        <v>16.382539999999999</v>
      </c>
      <c r="K16231" s="2">
        <v>202.03440000000001</v>
      </c>
      <c r="L16231" s="2">
        <v>6.969589</v>
      </c>
    </row>
    <row r="16232" spans="1:12" x14ac:dyDescent="0.2">
      <c r="A16232" s="2">
        <v>16.383240000000001</v>
      </c>
      <c r="B16232" s="2">
        <v>34.983350000000002</v>
      </c>
      <c r="C16232" s="2">
        <v>12.552070000000001</v>
      </c>
      <c r="D16232" s="2">
        <v>17.328620000000001</v>
      </c>
      <c r="F16232" s="2">
        <v>16.38044</v>
      </c>
      <c r="G16232" s="2">
        <v>6.8131870000000001</v>
      </c>
      <c r="H16232" s="2">
        <v>6.7312620000000001</v>
      </c>
      <c r="J16232" s="2">
        <v>16.383240000000001</v>
      </c>
      <c r="K16232" s="2">
        <v>202.78280000000001</v>
      </c>
      <c r="L16232" s="2">
        <v>7.0105079999999997</v>
      </c>
    </row>
    <row r="16233" spans="1:12" x14ac:dyDescent="0.2">
      <c r="A16233" s="2">
        <v>16.383939999999999</v>
      </c>
      <c r="B16233" s="2">
        <v>35.022709999999996</v>
      </c>
      <c r="C16233" s="2">
        <v>12.5436</v>
      </c>
      <c r="D16233" s="2">
        <v>17.309640000000002</v>
      </c>
      <c r="F16233" s="2">
        <v>16.381139999999998</v>
      </c>
      <c r="G16233" s="2">
        <v>6.8055500000000002</v>
      </c>
      <c r="H16233" s="2">
        <v>6.7233960000000002</v>
      </c>
      <c r="J16233" s="2">
        <v>16.383939999999999</v>
      </c>
      <c r="K16233" s="2">
        <v>203.5256</v>
      </c>
      <c r="L16233" s="2">
        <v>7.0520709999999998</v>
      </c>
    </row>
    <row r="16234" spans="1:12" x14ac:dyDescent="0.2">
      <c r="A16234" s="2">
        <v>16.384650000000001</v>
      </c>
      <c r="B16234" s="2">
        <v>35.062899999999999</v>
      </c>
      <c r="C16234" s="2">
        <v>12.535130000000001</v>
      </c>
      <c r="D16234" s="2">
        <v>17.290379999999999</v>
      </c>
      <c r="F16234" s="2">
        <v>16.38184</v>
      </c>
      <c r="G16234" s="2">
        <v>6.7983250000000002</v>
      </c>
      <c r="H16234" s="2">
        <v>6.7162249999999997</v>
      </c>
      <c r="J16234" s="2">
        <v>16.384650000000001</v>
      </c>
      <c r="K16234" s="2">
        <v>204.2714</v>
      </c>
      <c r="L16234" s="2">
        <v>7.0938090000000003</v>
      </c>
    </row>
    <row r="16235" spans="1:12" x14ac:dyDescent="0.2">
      <c r="A16235" s="2">
        <v>16.385349999999999</v>
      </c>
      <c r="B16235" s="2">
        <v>35.102460000000001</v>
      </c>
      <c r="C16235" s="2">
        <v>12.5265</v>
      </c>
      <c r="D16235" s="2">
        <v>17.27122</v>
      </c>
      <c r="F16235" s="2">
        <v>16.382539999999999</v>
      </c>
      <c r="G16235" s="2">
        <v>6.7911070000000002</v>
      </c>
      <c r="H16235" s="2">
        <v>6.7080919999999997</v>
      </c>
      <c r="J16235" s="2">
        <v>16.385349999999999</v>
      </c>
      <c r="K16235" s="2">
        <v>205.01679999999999</v>
      </c>
      <c r="L16235" s="2">
        <v>7.1365150000000002</v>
      </c>
    </row>
    <row r="16236" spans="1:12" x14ac:dyDescent="0.2">
      <c r="A16236" s="2">
        <v>16.386050000000001</v>
      </c>
      <c r="B16236" s="2">
        <v>35.142670000000003</v>
      </c>
      <c r="C16236" s="2">
        <v>12.51793</v>
      </c>
      <c r="D16236" s="2">
        <v>17.25159</v>
      </c>
      <c r="F16236" s="2">
        <v>16.383240000000001</v>
      </c>
      <c r="G16236" s="2">
        <v>6.7836530000000002</v>
      </c>
      <c r="H16236" s="2">
        <v>6.7009280000000002</v>
      </c>
      <c r="J16236" s="2">
        <v>16.386050000000001</v>
      </c>
      <c r="K16236" s="2">
        <v>205.76169999999999</v>
      </c>
      <c r="L16236" s="2">
        <v>7.1797639999999996</v>
      </c>
    </row>
    <row r="16237" spans="1:12" x14ac:dyDescent="0.2">
      <c r="A16237" s="2">
        <v>16.386749999999999</v>
      </c>
      <c r="B16237" s="2">
        <v>35.182630000000003</v>
      </c>
      <c r="C16237" s="2">
        <v>12.50948</v>
      </c>
      <c r="D16237" s="2">
        <v>17.232040000000001</v>
      </c>
      <c r="F16237" s="2">
        <v>16.383939999999999</v>
      </c>
      <c r="G16237" s="2">
        <v>6.7760930000000004</v>
      </c>
      <c r="H16237" s="2">
        <v>6.6937709999999999</v>
      </c>
      <c r="J16237" s="2">
        <v>16.386749999999999</v>
      </c>
      <c r="K16237" s="2">
        <v>206.5067</v>
      </c>
      <c r="L16237" s="2">
        <v>7.2234949999999998</v>
      </c>
    </row>
    <row r="16238" spans="1:12" x14ac:dyDescent="0.2">
      <c r="A16238" s="2">
        <v>16.387450000000001</v>
      </c>
      <c r="B16238" s="2">
        <v>35.223269999999999</v>
      </c>
      <c r="C16238" s="2">
        <v>12.501300000000001</v>
      </c>
      <c r="D16238" s="2">
        <v>17.212540000000001</v>
      </c>
      <c r="F16238" s="2">
        <v>16.384650000000001</v>
      </c>
      <c r="G16238" s="2">
        <v>6.7683790000000004</v>
      </c>
      <c r="H16238" s="2">
        <v>6.6862180000000002</v>
      </c>
      <c r="J16238" s="2">
        <v>16.387450000000001</v>
      </c>
      <c r="K16238" s="2">
        <v>207.2296</v>
      </c>
      <c r="L16238" s="2">
        <v>7.2669030000000001</v>
      </c>
    </row>
    <row r="16239" spans="1:12" x14ac:dyDescent="0.2">
      <c r="A16239" s="2">
        <v>16.38815</v>
      </c>
      <c r="B16239" s="2">
        <v>35.262949999999996</v>
      </c>
      <c r="C16239" s="2">
        <v>12.49314</v>
      </c>
      <c r="D16239" s="2">
        <v>17.193560000000002</v>
      </c>
      <c r="F16239" s="2">
        <v>16.385349999999999</v>
      </c>
      <c r="G16239" s="2">
        <v>6.7612459999999999</v>
      </c>
      <c r="H16239" s="2">
        <v>6.6791229999999997</v>
      </c>
      <c r="J16239" s="2">
        <v>16.38815</v>
      </c>
      <c r="K16239" s="2">
        <v>207.95070000000001</v>
      </c>
      <c r="L16239" s="2">
        <v>7.3111930000000003</v>
      </c>
    </row>
    <row r="16240" spans="1:12" x14ac:dyDescent="0.2">
      <c r="A16240" s="2">
        <v>16.388850000000001</v>
      </c>
      <c r="B16240" s="2">
        <v>35.30386</v>
      </c>
      <c r="C16240" s="2">
        <v>12.485580000000001</v>
      </c>
      <c r="D16240" s="2">
        <v>17.174209999999999</v>
      </c>
      <c r="F16240" s="2">
        <v>16.386050000000001</v>
      </c>
      <c r="G16240" s="2">
        <v>6.7538679999999998</v>
      </c>
      <c r="H16240" s="2">
        <v>6.6723020000000002</v>
      </c>
      <c r="J16240" s="2">
        <v>16.388850000000001</v>
      </c>
      <c r="K16240" s="2">
        <v>208.68879999999999</v>
      </c>
      <c r="L16240" s="2">
        <v>7.3555760000000001</v>
      </c>
    </row>
    <row r="16241" spans="1:12" x14ac:dyDescent="0.2">
      <c r="A16241" s="2">
        <v>16.389559999999999</v>
      </c>
      <c r="B16241" s="2">
        <v>35.34543</v>
      </c>
      <c r="C16241" s="2">
        <v>12.477600000000001</v>
      </c>
      <c r="D16241" s="2">
        <v>17.15558</v>
      </c>
      <c r="F16241" s="2">
        <v>16.386749999999999</v>
      </c>
      <c r="G16241" s="2">
        <v>6.746429</v>
      </c>
      <c r="H16241" s="2">
        <v>6.6658020000000002</v>
      </c>
      <c r="J16241" s="2">
        <v>16.389559999999999</v>
      </c>
      <c r="K16241" s="2">
        <v>209.43989999999999</v>
      </c>
      <c r="L16241" s="2">
        <v>7.400461</v>
      </c>
    </row>
    <row r="16242" spans="1:12" x14ac:dyDescent="0.2">
      <c r="A16242" s="2">
        <v>16.390260000000001</v>
      </c>
      <c r="B16242" s="2">
        <v>35.386139999999997</v>
      </c>
      <c r="C16242" s="2">
        <v>12.4694</v>
      </c>
      <c r="D16242" s="2">
        <v>17.13645</v>
      </c>
      <c r="F16242" s="2">
        <v>16.387450000000001</v>
      </c>
      <c r="G16242" s="2">
        <v>6.739204</v>
      </c>
      <c r="H16242" s="2">
        <v>6.6597819999999999</v>
      </c>
      <c r="J16242" s="2">
        <v>16.390260000000001</v>
      </c>
      <c r="K16242" s="2">
        <v>210.19040000000001</v>
      </c>
      <c r="L16242" s="2">
        <v>7.4457209999999998</v>
      </c>
    </row>
    <row r="16243" spans="1:12" x14ac:dyDescent="0.2">
      <c r="A16243" s="2">
        <v>16.39096</v>
      </c>
      <c r="B16243" s="2">
        <v>35.427120000000002</v>
      </c>
      <c r="C16243" s="2">
        <v>12.46138</v>
      </c>
      <c r="D16243" s="2">
        <v>17.1172</v>
      </c>
      <c r="F16243" s="2">
        <v>16.38815</v>
      </c>
      <c r="G16243" s="2">
        <v>6.7312620000000001</v>
      </c>
      <c r="H16243" s="2">
        <v>6.6542050000000001</v>
      </c>
      <c r="J16243" s="2">
        <v>16.39096</v>
      </c>
      <c r="K16243" s="2">
        <v>210.94220000000001</v>
      </c>
      <c r="L16243" s="2">
        <v>7.4916590000000003</v>
      </c>
    </row>
    <row r="16244" spans="1:12" x14ac:dyDescent="0.2">
      <c r="A16244" s="2">
        <v>16.391660000000002</v>
      </c>
      <c r="B16244" s="2">
        <v>35.468699999999998</v>
      </c>
      <c r="C16244" s="2">
        <v>12.45317</v>
      </c>
      <c r="D16244" s="2">
        <v>17.098610000000001</v>
      </c>
      <c r="F16244" s="2">
        <v>16.388850000000001</v>
      </c>
      <c r="G16244" s="2">
        <v>6.7233960000000002</v>
      </c>
      <c r="H16244" s="2">
        <v>6.646706</v>
      </c>
      <c r="J16244" s="2">
        <v>16.391660000000002</v>
      </c>
      <c r="K16244" s="2">
        <v>211.69290000000001</v>
      </c>
      <c r="L16244" s="2">
        <v>7.5376510000000003</v>
      </c>
    </row>
    <row r="16245" spans="1:12" x14ac:dyDescent="0.2">
      <c r="A16245" s="2">
        <v>16.39236</v>
      </c>
      <c r="B16245" s="2">
        <v>35.511000000000003</v>
      </c>
      <c r="C16245" s="2">
        <v>12.44426</v>
      </c>
      <c r="D16245" s="2">
        <v>17.08024</v>
      </c>
      <c r="F16245" s="2">
        <v>16.389559999999999</v>
      </c>
      <c r="G16245" s="2">
        <v>6.7162249999999997</v>
      </c>
      <c r="H16245" s="2">
        <v>6.6396410000000001</v>
      </c>
      <c r="J16245" s="2">
        <v>16.39236</v>
      </c>
      <c r="K16245" s="2">
        <v>212.44280000000001</v>
      </c>
      <c r="L16245" s="2">
        <v>7.5843049999999996</v>
      </c>
    </row>
    <row r="16246" spans="1:12" x14ac:dyDescent="0.2">
      <c r="A16246" s="2">
        <v>16.393059999999998</v>
      </c>
      <c r="B16246" s="2">
        <v>35.552599999999998</v>
      </c>
      <c r="C16246" s="2">
        <v>12.43599</v>
      </c>
      <c r="D16246" s="2">
        <v>17.061219999999999</v>
      </c>
      <c r="F16246" s="2">
        <v>16.390260000000001</v>
      </c>
      <c r="G16246" s="2">
        <v>6.7080919999999997</v>
      </c>
      <c r="H16246" s="2">
        <v>6.6327819999999997</v>
      </c>
      <c r="J16246" s="2">
        <v>16.393059999999998</v>
      </c>
      <c r="K16246" s="2">
        <v>213.1952</v>
      </c>
      <c r="L16246" s="2">
        <v>7.6313740000000001</v>
      </c>
    </row>
    <row r="16247" spans="1:12" x14ac:dyDescent="0.2">
      <c r="A16247" s="2">
        <v>16.39376</v>
      </c>
      <c r="B16247" s="2">
        <v>35.594830000000002</v>
      </c>
      <c r="C16247" s="2">
        <v>12.427910000000001</v>
      </c>
      <c r="D16247" s="2">
        <v>17.042439999999999</v>
      </c>
      <c r="F16247" s="2">
        <v>16.39096</v>
      </c>
      <c r="G16247" s="2">
        <v>6.7009280000000002</v>
      </c>
      <c r="H16247" s="2">
        <v>6.625229</v>
      </c>
      <c r="J16247" s="2">
        <v>16.39376</v>
      </c>
      <c r="K16247" s="2">
        <v>213.9479</v>
      </c>
      <c r="L16247" s="2">
        <v>7.6786580000000004</v>
      </c>
    </row>
    <row r="16248" spans="1:12" x14ac:dyDescent="0.2">
      <c r="A16248" s="2">
        <v>16.394459999999999</v>
      </c>
      <c r="B16248" s="2">
        <v>35.637180000000001</v>
      </c>
      <c r="C16248" s="2">
        <v>12.42004</v>
      </c>
      <c r="D16248" s="2">
        <v>17.023620000000001</v>
      </c>
      <c r="F16248" s="2">
        <v>16.391660000000002</v>
      </c>
      <c r="G16248" s="2">
        <v>6.6937709999999999</v>
      </c>
      <c r="H16248" s="2">
        <v>6.6174549999999996</v>
      </c>
      <c r="J16248" s="2">
        <v>16.394459999999999</v>
      </c>
      <c r="K16248" s="2">
        <v>214.69829999999999</v>
      </c>
      <c r="L16248" s="2">
        <v>7.7263869999999999</v>
      </c>
    </row>
    <row r="16249" spans="1:12" x14ac:dyDescent="0.2">
      <c r="A16249" s="2">
        <v>16.39517</v>
      </c>
      <c r="B16249" s="2">
        <v>35.68056</v>
      </c>
      <c r="C16249" s="2">
        <v>12.41239</v>
      </c>
      <c r="D16249" s="2">
        <v>17.00515</v>
      </c>
      <c r="F16249" s="2">
        <v>16.39236</v>
      </c>
      <c r="G16249" s="2">
        <v>6.6862180000000002</v>
      </c>
      <c r="H16249" s="2">
        <v>6.610474</v>
      </c>
      <c r="J16249" s="2">
        <v>16.39517</v>
      </c>
      <c r="K16249" s="2">
        <v>215.44980000000001</v>
      </c>
      <c r="L16249" s="2">
        <v>7.7746940000000002</v>
      </c>
    </row>
    <row r="16250" spans="1:12" x14ac:dyDescent="0.2">
      <c r="A16250" s="2">
        <v>16.395869999999999</v>
      </c>
      <c r="B16250" s="2">
        <v>35.72334</v>
      </c>
      <c r="C16250" s="2">
        <v>12.4046</v>
      </c>
      <c r="D16250" s="2">
        <v>16.986740000000001</v>
      </c>
      <c r="F16250" s="2">
        <v>16.393059999999998</v>
      </c>
      <c r="G16250" s="2">
        <v>6.6791229999999997</v>
      </c>
      <c r="H16250" s="2">
        <v>6.6029280000000004</v>
      </c>
      <c r="J16250" s="2">
        <v>16.395869999999999</v>
      </c>
      <c r="K16250" s="2">
        <v>216.20419999999999</v>
      </c>
      <c r="L16250" s="2">
        <v>7.8240850000000002</v>
      </c>
    </row>
    <row r="16251" spans="1:12" x14ac:dyDescent="0.2">
      <c r="A16251" s="2">
        <v>16.396570000000001</v>
      </c>
      <c r="B16251" s="2">
        <v>35.766770000000001</v>
      </c>
      <c r="C16251" s="2">
        <v>12.39743</v>
      </c>
      <c r="D16251" s="2">
        <v>16.96753</v>
      </c>
      <c r="F16251" s="2">
        <v>16.39376</v>
      </c>
      <c r="G16251" s="2">
        <v>6.6723020000000002</v>
      </c>
      <c r="H16251" s="2">
        <v>6.5966189999999996</v>
      </c>
      <c r="J16251" s="2">
        <v>16.396570000000001</v>
      </c>
      <c r="K16251" s="2">
        <v>216.95670000000001</v>
      </c>
      <c r="L16251" s="2">
        <v>7.8730789999999997</v>
      </c>
    </row>
    <row r="16252" spans="1:12" x14ac:dyDescent="0.2">
      <c r="A16252" s="2">
        <v>16.397269999999999</v>
      </c>
      <c r="B16252" s="2">
        <v>35.810319999999997</v>
      </c>
      <c r="C16252" s="2">
        <v>12.39</v>
      </c>
      <c r="D16252" s="2">
        <v>16.948129999999999</v>
      </c>
      <c r="F16252" s="2">
        <v>16.394459999999999</v>
      </c>
      <c r="G16252" s="2">
        <v>6.6658020000000002</v>
      </c>
      <c r="H16252" s="2">
        <v>6.5896759999999999</v>
      </c>
      <c r="J16252" s="2">
        <v>16.397269999999999</v>
      </c>
      <c r="K16252" s="2">
        <v>217.7089</v>
      </c>
      <c r="L16252" s="2">
        <v>7.9227959999999999</v>
      </c>
    </row>
    <row r="16253" spans="1:12" x14ac:dyDescent="0.2">
      <c r="A16253" s="2">
        <v>16.397970000000001</v>
      </c>
      <c r="B16253" s="2">
        <v>35.853610000000003</v>
      </c>
      <c r="C16253" s="2">
        <v>12.382339999999999</v>
      </c>
      <c r="D16253" s="2">
        <v>16.928799999999999</v>
      </c>
      <c r="F16253" s="2">
        <v>16.39517</v>
      </c>
      <c r="G16253" s="2">
        <v>6.6597819999999999</v>
      </c>
      <c r="H16253" s="2">
        <v>6.5826719999999996</v>
      </c>
      <c r="J16253" s="2">
        <v>16.397970000000001</v>
      </c>
      <c r="K16253" s="2">
        <v>218.4622</v>
      </c>
      <c r="L16253" s="2">
        <v>7.9715480000000003</v>
      </c>
    </row>
    <row r="16254" spans="1:12" x14ac:dyDescent="0.2">
      <c r="A16254" s="2">
        <v>16.398669999999999</v>
      </c>
      <c r="B16254" s="2">
        <v>35.897649999999999</v>
      </c>
      <c r="C16254" s="2">
        <v>12.374180000000001</v>
      </c>
      <c r="D16254" s="2">
        <v>16.908950000000001</v>
      </c>
      <c r="F16254" s="2">
        <v>16.395869999999999</v>
      </c>
      <c r="G16254" s="2">
        <v>6.6542050000000001</v>
      </c>
      <c r="H16254" s="2">
        <v>6.5757060000000003</v>
      </c>
      <c r="J16254" s="2">
        <v>16.398669999999999</v>
      </c>
      <c r="K16254" s="2">
        <v>219.21619999999999</v>
      </c>
      <c r="L16254" s="2">
        <v>8.0193899999999996</v>
      </c>
    </row>
    <row r="16255" spans="1:12" x14ac:dyDescent="0.2">
      <c r="A16255" s="2">
        <v>16.399370000000001</v>
      </c>
      <c r="B16255" s="2">
        <v>35.941969999999998</v>
      </c>
      <c r="C16255" s="2">
        <v>12.36641</v>
      </c>
      <c r="D16255" s="2">
        <v>16.88964</v>
      </c>
      <c r="F16255" s="2">
        <v>16.396570000000001</v>
      </c>
      <c r="G16255" s="2">
        <v>6.646706</v>
      </c>
      <c r="H16255" s="2">
        <v>6.5682369999999999</v>
      </c>
      <c r="J16255" s="2">
        <v>16.399370000000001</v>
      </c>
      <c r="K16255" s="2">
        <v>219.96940000000001</v>
      </c>
      <c r="L16255" s="2">
        <v>8.0692730000000008</v>
      </c>
    </row>
    <row r="16256" spans="1:12" x14ac:dyDescent="0.2">
      <c r="A16256" s="2">
        <v>16.400079999999999</v>
      </c>
      <c r="B16256" s="2">
        <v>35.986490000000003</v>
      </c>
      <c r="C16256" s="2">
        <v>12.35849</v>
      </c>
      <c r="D16256" s="2">
        <v>16.87078</v>
      </c>
      <c r="F16256" s="2">
        <v>16.397269999999999</v>
      </c>
      <c r="G16256" s="2">
        <v>6.6396410000000001</v>
      </c>
      <c r="H16256" s="2">
        <v>6.5617070000000002</v>
      </c>
      <c r="J16256" s="2">
        <v>16.400079999999999</v>
      </c>
      <c r="K16256" s="2">
        <v>220.72489999999999</v>
      </c>
      <c r="L16256" s="2">
        <v>8.1203210000000006</v>
      </c>
    </row>
    <row r="16257" spans="1:12" x14ac:dyDescent="0.2">
      <c r="A16257" s="2">
        <v>16.400780000000001</v>
      </c>
      <c r="B16257" s="2">
        <v>36.030419999999999</v>
      </c>
      <c r="C16257" s="2">
        <v>12.35</v>
      </c>
      <c r="D16257" s="2">
        <v>16.85163</v>
      </c>
      <c r="F16257" s="2">
        <v>16.397970000000001</v>
      </c>
      <c r="G16257" s="2">
        <v>6.6327819999999997</v>
      </c>
      <c r="H16257" s="2">
        <v>6.5546189999999998</v>
      </c>
      <c r="J16257" s="2">
        <v>16.400780000000001</v>
      </c>
      <c r="K16257" s="2">
        <v>221.4802</v>
      </c>
      <c r="L16257" s="2">
        <v>8.1722129999999993</v>
      </c>
    </row>
    <row r="16258" spans="1:12" x14ac:dyDescent="0.2">
      <c r="A16258" s="2">
        <v>16.401479999999999</v>
      </c>
      <c r="B16258" s="2">
        <v>36.07188</v>
      </c>
      <c r="C16258" s="2">
        <v>12.34201</v>
      </c>
      <c r="D16258" s="2">
        <v>16.832540000000002</v>
      </c>
      <c r="F16258" s="2">
        <v>16.398669999999999</v>
      </c>
      <c r="G16258" s="2">
        <v>6.625229</v>
      </c>
      <c r="H16258" s="2">
        <v>6.5476530000000004</v>
      </c>
      <c r="J16258" s="2">
        <v>16.401479999999999</v>
      </c>
      <c r="K16258" s="2">
        <v>222.2354</v>
      </c>
      <c r="L16258" s="2">
        <v>8.2242580000000007</v>
      </c>
    </row>
    <row r="16259" spans="1:12" x14ac:dyDescent="0.2">
      <c r="A16259" s="2">
        <v>16.402180000000001</v>
      </c>
      <c r="B16259" s="2">
        <v>36.110660000000003</v>
      </c>
      <c r="C16259" s="2">
        <v>12.333970000000001</v>
      </c>
      <c r="D16259" s="2">
        <v>16.813600000000001</v>
      </c>
      <c r="F16259" s="2">
        <v>16.399370000000001</v>
      </c>
      <c r="G16259" s="2">
        <v>6.6174549999999996</v>
      </c>
      <c r="H16259" s="2">
        <v>6.5417709999999998</v>
      </c>
      <c r="J16259" s="2">
        <v>16.402180000000001</v>
      </c>
      <c r="K16259" s="2">
        <v>222.98840000000001</v>
      </c>
      <c r="L16259" s="2">
        <v>8.2772430000000004</v>
      </c>
    </row>
    <row r="16260" spans="1:12" x14ac:dyDescent="0.2">
      <c r="A16260" s="2">
        <v>16.40288</v>
      </c>
      <c r="B16260" s="2">
        <v>36.151539999999997</v>
      </c>
      <c r="C16260" s="2">
        <v>12.325939999999999</v>
      </c>
      <c r="D16260" s="2">
        <v>16.79551</v>
      </c>
      <c r="F16260" s="2">
        <v>16.400079999999999</v>
      </c>
      <c r="G16260" s="2">
        <v>6.610474</v>
      </c>
      <c r="H16260" s="2">
        <v>6.5347369999999998</v>
      </c>
      <c r="J16260" s="2">
        <v>16.40288</v>
      </c>
      <c r="K16260" s="2">
        <v>223.74170000000001</v>
      </c>
      <c r="L16260" s="2">
        <v>8.3307000000000002</v>
      </c>
    </row>
    <row r="16261" spans="1:12" x14ac:dyDescent="0.2">
      <c r="A16261" s="2">
        <v>16.403580000000002</v>
      </c>
      <c r="B16261" s="2">
        <v>36.194499999999998</v>
      </c>
      <c r="C16261" s="2">
        <v>12.317920000000001</v>
      </c>
      <c r="D16261" s="2">
        <v>16.778649999999999</v>
      </c>
      <c r="F16261" s="2">
        <v>16.400780000000001</v>
      </c>
      <c r="G16261" s="2">
        <v>6.6029280000000004</v>
      </c>
      <c r="H16261" s="2">
        <v>6.5275420000000004</v>
      </c>
      <c r="J16261" s="2">
        <v>16.403580000000002</v>
      </c>
      <c r="K16261" s="2">
        <v>224.4975</v>
      </c>
      <c r="L16261" s="2">
        <v>8.3840690000000002</v>
      </c>
    </row>
    <row r="16262" spans="1:12" x14ac:dyDescent="0.2">
      <c r="A16262" s="2">
        <v>16.40428</v>
      </c>
      <c r="B16262" s="2">
        <v>36.238869999999999</v>
      </c>
      <c r="C16262" s="2">
        <v>12.309620000000001</v>
      </c>
      <c r="D16262" s="2">
        <v>16.7621</v>
      </c>
      <c r="F16262" s="2">
        <v>16.401479999999999</v>
      </c>
      <c r="G16262" s="2">
        <v>6.5966189999999996</v>
      </c>
      <c r="H16262" s="2">
        <v>6.5206220000000004</v>
      </c>
      <c r="J16262" s="2">
        <v>16.40428</v>
      </c>
      <c r="K16262" s="2">
        <v>225.2516</v>
      </c>
      <c r="L16262" s="2">
        <v>8.43825</v>
      </c>
    </row>
    <row r="16263" spans="1:12" x14ac:dyDescent="0.2">
      <c r="A16263" s="2">
        <v>16.404990000000002</v>
      </c>
      <c r="B16263" s="2">
        <v>36.284239999999997</v>
      </c>
      <c r="C16263" s="2">
        <v>12.301679999999999</v>
      </c>
      <c r="D16263" s="2">
        <v>16.74493</v>
      </c>
      <c r="F16263" s="2">
        <v>16.402180000000001</v>
      </c>
      <c r="G16263" s="2">
        <v>6.5896759999999999</v>
      </c>
      <c r="H16263" s="2">
        <v>6.5129239999999999</v>
      </c>
      <c r="J16263" s="2">
        <v>16.404990000000002</v>
      </c>
      <c r="K16263" s="2">
        <v>226.005</v>
      </c>
      <c r="L16263" s="2">
        <v>8.4929900000000007</v>
      </c>
    </row>
    <row r="16264" spans="1:12" x14ac:dyDescent="0.2">
      <c r="A16264" s="2">
        <v>16.40569</v>
      </c>
      <c r="B16264" s="2">
        <v>36.330120000000001</v>
      </c>
      <c r="C16264" s="2">
        <v>12.29363</v>
      </c>
      <c r="D16264" s="2">
        <v>16.726569999999999</v>
      </c>
      <c r="F16264" s="2">
        <v>16.40288</v>
      </c>
      <c r="G16264" s="2">
        <v>6.5826719999999996</v>
      </c>
      <c r="H16264" s="2">
        <v>6.5055310000000004</v>
      </c>
      <c r="J16264" s="2">
        <v>16.40569</v>
      </c>
      <c r="K16264" s="2">
        <v>226.76060000000001</v>
      </c>
      <c r="L16264" s="2">
        <v>8.5483150000000006</v>
      </c>
    </row>
    <row r="16265" spans="1:12" x14ac:dyDescent="0.2">
      <c r="A16265" s="2">
        <v>16.406389999999998</v>
      </c>
      <c r="B16265" s="2">
        <v>36.376269999999998</v>
      </c>
      <c r="C16265" s="2">
        <v>12.285410000000001</v>
      </c>
      <c r="D16265" s="2">
        <v>16.708069999999999</v>
      </c>
      <c r="F16265" s="2">
        <v>16.403580000000002</v>
      </c>
      <c r="G16265" s="2">
        <v>6.5757060000000003</v>
      </c>
      <c r="H16265" s="2">
        <v>6.4986040000000003</v>
      </c>
      <c r="J16265" s="2">
        <v>16.406389999999998</v>
      </c>
      <c r="K16265" s="2">
        <v>227.51580000000001</v>
      </c>
      <c r="L16265" s="2">
        <v>8.6038320000000006</v>
      </c>
    </row>
    <row r="16266" spans="1:12" x14ac:dyDescent="0.2">
      <c r="A16266" s="2">
        <v>16.40709</v>
      </c>
      <c r="B16266" s="2">
        <v>36.422310000000003</v>
      </c>
      <c r="C16266" s="2">
        <v>12.277480000000001</v>
      </c>
      <c r="D16266" s="2">
        <v>16.689720000000001</v>
      </c>
      <c r="F16266" s="2">
        <v>16.40428</v>
      </c>
      <c r="G16266" s="2">
        <v>6.5682369999999999</v>
      </c>
      <c r="H16266" s="2">
        <v>6.491028</v>
      </c>
      <c r="J16266" s="2">
        <v>16.40709</v>
      </c>
      <c r="K16266" s="2">
        <v>228.268</v>
      </c>
      <c r="L16266" s="2">
        <v>8.6593040000000006</v>
      </c>
    </row>
    <row r="16267" spans="1:12" x14ac:dyDescent="0.2">
      <c r="A16267" s="2">
        <v>16.407789999999999</v>
      </c>
      <c r="B16267" s="2">
        <v>36.469290000000001</v>
      </c>
      <c r="C16267" s="2">
        <v>12.26972</v>
      </c>
      <c r="D16267" s="2">
        <v>16.67109</v>
      </c>
      <c r="F16267" s="2">
        <v>16.404990000000002</v>
      </c>
      <c r="G16267" s="2">
        <v>6.5617070000000002</v>
      </c>
      <c r="H16267" s="2">
        <v>6.4834139999999998</v>
      </c>
      <c r="J16267" s="2">
        <v>16.407789999999999</v>
      </c>
      <c r="K16267" s="2">
        <v>229.02289999999999</v>
      </c>
      <c r="L16267" s="2">
        <v>8.7157689999999999</v>
      </c>
    </row>
    <row r="16268" spans="1:12" x14ac:dyDescent="0.2">
      <c r="A16268" s="2">
        <v>16.40849</v>
      </c>
      <c r="B16268" s="2">
        <v>36.516710000000003</v>
      </c>
      <c r="C16268" s="2">
        <v>12.26159</v>
      </c>
      <c r="D16268" s="2">
        <v>16.652190000000001</v>
      </c>
      <c r="F16268" s="2">
        <v>16.40569</v>
      </c>
      <c r="G16268" s="2">
        <v>6.5546189999999998</v>
      </c>
      <c r="H16268" s="2">
        <v>6.4767150000000004</v>
      </c>
      <c r="J16268" s="2">
        <v>16.40849</v>
      </c>
      <c r="K16268" s="2">
        <v>229.77680000000001</v>
      </c>
      <c r="L16268" s="2">
        <v>8.7730899999999998</v>
      </c>
    </row>
    <row r="16269" spans="1:12" x14ac:dyDescent="0.2">
      <c r="A16269" s="2">
        <v>16.409189999999999</v>
      </c>
      <c r="B16269" s="2">
        <v>36.564279999999997</v>
      </c>
      <c r="C16269" s="2">
        <v>12.25409</v>
      </c>
      <c r="D16269" s="2">
        <v>16.633710000000001</v>
      </c>
      <c r="F16269" s="2">
        <v>16.406389999999998</v>
      </c>
      <c r="G16269" s="2">
        <v>6.5476530000000004</v>
      </c>
      <c r="H16269" s="2">
        <v>6.4701079999999997</v>
      </c>
      <c r="J16269" s="2">
        <v>16.409189999999999</v>
      </c>
      <c r="K16269" s="2">
        <v>230.5282</v>
      </c>
      <c r="L16269" s="2">
        <v>8.8307359999999999</v>
      </c>
    </row>
    <row r="16270" spans="1:12" x14ac:dyDescent="0.2">
      <c r="A16270" s="2">
        <v>16.4099</v>
      </c>
      <c r="B16270" s="2">
        <v>36.611989999999999</v>
      </c>
      <c r="C16270" s="2">
        <v>12.246180000000001</v>
      </c>
      <c r="D16270" s="2">
        <v>16.615829999999999</v>
      </c>
      <c r="F16270" s="2">
        <v>16.40709</v>
      </c>
      <c r="G16270" s="2">
        <v>6.5417709999999998</v>
      </c>
      <c r="H16270" s="2">
        <v>6.4632949999999996</v>
      </c>
      <c r="J16270" s="2">
        <v>16.4099</v>
      </c>
      <c r="K16270" s="2">
        <v>231.28219999999999</v>
      </c>
      <c r="L16270" s="2">
        <v>8.8889479999999992</v>
      </c>
    </row>
    <row r="16271" spans="1:12" x14ac:dyDescent="0.2">
      <c r="A16271" s="2">
        <v>16.410599999999999</v>
      </c>
      <c r="B16271" s="2">
        <v>36.659520000000001</v>
      </c>
      <c r="C16271" s="2">
        <v>12.23856</v>
      </c>
      <c r="D16271" s="2">
        <v>16.59778</v>
      </c>
      <c r="F16271" s="2">
        <v>16.407789999999999</v>
      </c>
      <c r="G16271" s="2">
        <v>6.5347369999999998</v>
      </c>
      <c r="H16271" s="2">
        <v>6.456474</v>
      </c>
      <c r="J16271" s="2">
        <v>16.410599999999999</v>
      </c>
      <c r="K16271" s="2">
        <v>232.03790000000001</v>
      </c>
      <c r="L16271" s="2">
        <v>8.9474809999999998</v>
      </c>
    </row>
    <row r="16272" spans="1:12" x14ac:dyDescent="0.2">
      <c r="A16272" s="2">
        <v>16.411300000000001</v>
      </c>
      <c r="B16272" s="2">
        <v>36.707630000000002</v>
      </c>
      <c r="C16272" s="2">
        <v>12.23075</v>
      </c>
      <c r="D16272" s="2">
        <v>16.579989999999999</v>
      </c>
      <c r="F16272" s="2">
        <v>16.40849</v>
      </c>
      <c r="G16272" s="2">
        <v>6.5275420000000004</v>
      </c>
      <c r="H16272" s="2">
        <v>6.4498600000000001</v>
      </c>
      <c r="J16272" s="2">
        <v>16.411300000000001</v>
      </c>
      <c r="K16272" s="2">
        <v>232.78970000000001</v>
      </c>
      <c r="L16272" s="2">
        <v>9.0059830000000005</v>
      </c>
    </row>
    <row r="16273" spans="1:12" x14ac:dyDescent="0.2">
      <c r="A16273" s="2">
        <v>16.411999999999999</v>
      </c>
      <c r="B16273" s="2">
        <v>36.756140000000002</v>
      </c>
      <c r="C16273" s="2">
        <v>12.223319999999999</v>
      </c>
      <c r="D16273" s="2">
        <v>16.561599999999999</v>
      </c>
      <c r="F16273" s="2">
        <v>16.409189999999999</v>
      </c>
      <c r="G16273" s="2">
        <v>6.5206220000000004</v>
      </c>
      <c r="H16273" s="2">
        <v>6.4428789999999996</v>
      </c>
      <c r="J16273" s="2">
        <v>16.411999999999999</v>
      </c>
      <c r="K16273" s="2">
        <v>233.5437</v>
      </c>
      <c r="L16273" s="2">
        <v>9.0652559999999998</v>
      </c>
    </row>
    <row r="16274" spans="1:12" x14ac:dyDescent="0.2">
      <c r="A16274" s="2">
        <v>16.412700000000001</v>
      </c>
      <c r="B16274" s="2">
        <v>36.804789999999997</v>
      </c>
      <c r="C16274" s="2">
        <v>12.21537</v>
      </c>
      <c r="D16274" s="2">
        <v>16.542739999999998</v>
      </c>
      <c r="F16274" s="2">
        <v>16.4099</v>
      </c>
      <c r="G16274" s="2">
        <v>6.5129239999999999</v>
      </c>
      <c r="H16274" s="2">
        <v>6.4359820000000001</v>
      </c>
      <c r="J16274" s="2">
        <v>16.412700000000001</v>
      </c>
      <c r="K16274" s="2">
        <v>234.29810000000001</v>
      </c>
      <c r="L16274" s="2">
        <v>9.1250250000000008</v>
      </c>
    </row>
    <row r="16275" spans="1:12" x14ac:dyDescent="0.2">
      <c r="A16275" s="2">
        <v>16.413399999999999</v>
      </c>
      <c r="B16275" s="2">
        <v>36.85369</v>
      </c>
      <c r="C16275" s="2">
        <v>12.208349999999999</v>
      </c>
      <c r="D16275" s="2">
        <v>16.523820000000001</v>
      </c>
      <c r="F16275" s="2">
        <v>16.410599999999999</v>
      </c>
      <c r="G16275" s="2">
        <v>6.5055310000000004</v>
      </c>
      <c r="H16275" s="2">
        <v>6.428947</v>
      </c>
      <c r="J16275" s="2">
        <v>16.413399999999999</v>
      </c>
      <c r="K16275" s="2">
        <v>235.05529999999999</v>
      </c>
      <c r="L16275" s="2">
        <v>9.185041</v>
      </c>
    </row>
    <row r="16276" spans="1:12" x14ac:dyDescent="0.2">
      <c r="A16276" s="2">
        <v>16.414100000000001</v>
      </c>
      <c r="B16276" s="2">
        <v>36.902290000000001</v>
      </c>
      <c r="C16276" s="2">
        <v>12.200419999999999</v>
      </c>
      <c r="D16276" s="2">
        <v>16.505050000000001</v>
      </c>
      <c r="F16276" s="2">
        <v>16.411300000000001</v>
      </c>
      <c r="G16276" s="2">
        <v>6.4986040000000003</v>
      </c>
      <c r="H16276" s="2">
        <v>6.4218140000000004</v>
      </c>
      <c r="J16276" s="2">
        <v>16.414100000000001</v>
      </c>
      <c r="K16276" s="2">
        <v>235.81200000000001</v>
      </c>
      <c r="L16276" s="2">
        <v>9.2458989999999996</v>
      </c>
    </row>
    <row r="16277" spans="1:12" x14ac:dyDescent="0.2">
      <c r="A16277" s="2">
        <v>16.4148</v>
      </c>
      <c r="B16277" s="2">
        <v>36.951079999999997</v>
      </c>
      <c r="C16277" s="2">
        <v>12.19262</v>
      </c>
      <c r="D16277" s="2">
        <v>16.48668</v>
      </c>
      <c r="F16277" s="2">
        <v>16.411999999999999</v>
      </c>
      <c r="G16277" s="2">
        <v>6.491028</v>
      </c>
      <c r="H16277" s="2">
        <v>6.4153979999999997</v>
      </c>
      <c r="J16277" s="2">
        <v>16.4148</v>
      </c>
      <c r="K16277" s="2">
        <v>236.57060000000001</v>
      </c>
      <c r="L16277" s="2">
        <v>9.3073460000000008</v>
      </c>
    </row>
    <row r="16278" spans="1:12" x14ac:dyDescent="0.2">
      <c r="A16278" s="2">
        <v>16.415510000000001</v>
      </c>
      <c r="B16278" s="2">
        <v>37.000839999999997</v>
      </c>
      <c r="C16278" s="2">
        <v>12.184950000000001</v>
      </c>
      <c r="D16278" s="2">
        <v>16.46801</v>
      </c>
      <c r="F16278" s="2">
        <v>16.412700000000001</v>
      </c>
      <c r="G16278" s="2">
        <v>6.4834139999999998</v>
      </c>
      <c r="H16278" s="2">
        <v>6.4090730000000002</v>
      </c>
      <c r="J16278" s="2">
        <v>16.415510000000001</v>
      </c>
      <c r="K16278" s="2">
        <v>237.32919999999999</v>
      </c>
      <c r="L16278" s="2">
        <v>9.3692759999999993</v>
      </c>
    </row>
    <row r="16279" spans="1:12" x14ac:dyDescent="0.2">
      <c r="A16279" s="2">
        <v>16.41621</v>
      </c>
      <c r="B16279" s="2">
        <v>37.050690000000003</v>
      </c>
      <c r="C16279" s="2">
        <v>12.17698</v>
      </c>
      <c r="D16279" s="2">
        <v>16.449590000000001</v>
      </c>
      <c r="F16279" s="2">
        <v>16.413399999999999</v>
      </c>
      <c r="G16279" s="2">
        <v>6.4767150000000004</v>
      </c>
      <c r="H16279" s="2">
        <v>6.4019700000000004</v>
      </c>
      <c r="J16279" s="2">
        <v>16.41621</v>
      </c>
      <c r="K16279" s="2">
        <v>238.0889</v>
      </c>
      <c r="L16279" s="2">
        <v>9.4313110000000009</v>
      </c>
    </row>
    <row r="16280" spans="1:12" x14ac:dyDescent="0.2">
      <c r="A16280" s="2">
        <v>16.416910000000001</v>
      </c>
      <c r="B16280" s="2">
        <v>37.100709999999999</v>
      </c>
      <c r="C16280" s="2">
        <v>12.169090000000001</v>
      </c>
      <c r="D16280" s="2">
        <v>16.431260000000002</v>
      </c>
      <c r="F16280" s="2">
        <v>16.414100000000001</v>
      </c>
      <c r="G16280" s="2">
        <v>6.4701079999999997</v>
      </c>
      <c r="H16280" s="2">
        <v>6.3958050000000002</v>
      </c>
      <c r="J16280" s="2">
        <v>16.416910000000001</v>
      </c>
      <c r="K16280" s="2">
        <v>238.84270000000001</v>
      </c>
      <c r="L16280" s="2">
        <v>9.4942609999999998</v>
      </c>
    </row>
    <row r="16281" spans="1:12" x14ac:dyDescent="0.2">
      <c r="A16281" s="2">
        <v>16.41761</v>
      </c>
      <c r="B16281" s="2">
        <v>37.151470000000003</v>
      </c>
      <c r="C16281" s="2">
        <v>12.16119</v>
      </c>
      <c r="D16281" s="2">
        <v>16.41272</v>
      </c>
      <c r="F16281" s="2">
        <v>16.4148</v>
      </c>
      <c r="G16281" s="2">
        <v>6.4632949999999996</v>
      </c>
      <c r="H16281" s="2">
        <v>6.388916</v>
      </c>
      <c r="J16281" s="2">
        <v>16.41761</v>
      </c>
      <c r="K16281" s="2">
        <v>239.60230000000001</v>
      </c>
      <c r="L16281" s="2">
        <v>9.5568159999999995</v>
      </c>
    </row>
    <row r="16282" spans="1:12" x14ac:dyDescent="0.2">
      <c r="A16282" s="2">
        <v>16.418310000000002</v>
      </c>
      <c r="B16282" s="2">
        <v>37.202030000000001</v>
      </c>
      <c r="C16282" s="2">
        <v>12.153130000000001</v>
      </c>
      <c r="D16282" s="2">
        <v>16.39405</v>
      </c>
      <c r="F16282" s="2">
        <v>16.415510000000001</v>
      </c>
      <c r="G16282" s="2">
        <v>6.456474</v>
      </c>
      <c r="H16282" s="2">
        <v>6.3821950000000003</v>
      </c>
      <c r="J16282" s="2">
        <v>16.418310000000002</v>
      </c>
      <c r="K16282" s="2">
        <v>240.36019999999999</v>
      </c>
      <c r="L16282" s="2">
        <v>9.6203210000000006</v>
      </c>
    </row>
    <row r="16283" spans="1:12" x14ac:dyDescent="0.2">
      <c r="A16283" s="2">
        <v>16.41901</v>
      </c>
      <c r="B16283" s="2">
        <v>37.252589999999998</v>
      </c>
      <c r="C16283" s="2">
        <v>12.145440000000001</v>
      </c>
      <c r="D16283" s="2">
        <v>16.374780000000001</v>
      </c>
      <c r="F16283" s="2">
        <v>16.41621</v>
      </c>
      <c r="G16283" s="2">
        <v>6.4498600000000001</v>
      </c>
      <c r="H16283" s="2">
        <v>6.3754580000000001</v>
      </c>
      <c r="J16283" s="2">
        <v>16.41901</v>
      </c>
      <c r="K16283" s="2">
        <v>241.1198</v>
      </c>
      <c r="L16283" s="2">
        <v>9.6839329999999997</v>
      </c>
    </row>
    <row r="16284" spans="1:12" x14ac:dyDescent="0.2">
      <c r="A16284" s="2">
        <v>16.419709999999998</v>
      </c>
      <c r="B16284" s="2">
        <v>37.303699999999999</v>
      </c>
      <c r="C16284" s="2">
        <v>12.13768</v>
      </c>
      <c r="D16284" s="2">
        <v>16.35595</v>
      </c>
      <c r="F16284" s="2">
        <v>16.416910000000001</v>
      </c>
      <c r="G16284" s="2">
        <v>6.4428789999999996</v>
      </c>
      <c r="H16284" s="2">
        <v>6.3688510000000003</v>
      </c>
      <c r="J16284" s="2">
        <v>16.419709999999998</v>
      </c>
      <c r="K16284" s="2">
        <v>241.87710000000001</v>
      </c>
      <c r="L16284" s="2">
        <v>9.7479940000000003</v>
      </c>
    </row>
    <row r="16285" spans="1:12" x14ac:dyDescent="0.2">
      <c r="A16285" s="2">
        <v>16.42042</v>
      </c>
      <c r="B16285" s="2">
        <v>37.354970000000002</v>
      </c>
      <c r="C16285" s="2">
        <v>12.13011</v>
      </c>
      <c r="D16285" s="2">
        <v>16.337769999999999</v>
      </c>
      <c r="F16285" s="2">
        <v>16.41761</v>
      </c>
      <c r="G16285" s="2">
        <v>6.4359820000000001</v>
      </c>
      <c r="H16285" s="2">
        <v>6.3629069999999999</v>
      </c>
      <c r="J16285" s="2">
        <v>16.42042</v>
      </c>
      <c r="K16285" s="2">
        <v>242.62870000000001</v>
      </c>
      <c r="L16285" s="2">
        <v>9.8128410000000006</v>
      </c>
    </row>
    <row r="16286" spans="1:12" x14ac:dyDescent="0.2">
      <c r="A16286" s="2">
        <v>16.421119999999998</v>
      </c>
      <c r="B16286" s="2">
        <v>37.406529999999997</v>
      </c>
      <c r="C16286" s="2">
        <v>12.12219</v>
      </c>
      <c r="D16286" s="2">
        <v>16.319400000000002</v>
      </c>
      <c r="F16286" s="2">
        <v>16.418310000000002</v>
      </c>
      <c r="G16286" s="2">
        <v>6.428947</v>
      </c>
      <c r="H16286" s="2">
        <v>6.3559720000000004</v>
      </c>
      <c r="J16286" s="2">
        <v>16.421119999999998</v>
      </c>
      <c r="K16286" s="2">
        <v>243.3801</v>
      </c>
      <c r="L16286" s="2">
        <v>9.877796</v>
      </c>
    </row>
    <row r="16287" spans="1:12" x14ac:dyDescent="0.2">
      <c r="A16287" s="2">
        <v>16.42182</v>
      </c>
      <c r="B16287" s="2">
        <v>37.458620000000003</v>
      </c>
      <c r="C16287" s="2">
        <v>12.11408</v>
      </c>
      <c r="D16287" s="2">
        <v>16.30058</v>
      </c>
      <c r="F16287" s="2">
        <v>16.41901</v>
      </c>
      <c r="G16287" s="2">
        <v>6.4218140000000004</v>
      </c>
      <c r="H16287" s="2">
        <v>6.3487400000000003</v>
      </c>
      <c r="J16287" s="2">
        <v>16.42182</v>
      </c>
      <c r="K16287" s="2">
        <v>244.13220000000001</v>
      </c>
      <c r="L16287" s="2">
        <v>9.9430890000000005</v>
      </c>
    </row>
    <row r="16288" spans="1:12" x14ac:dyDescent="0.2">
      <c r="A16288" s="2">
        <v>16.422519999999999</v>
      </c>
      <c r="B16288" s="2">
        <v>37.510860000000001</v>
      </c>
      <c r="C16288" s="2">
        <v>12.10632</v>
      </c>
      <c r="D16288" s="2">
        <v>16.281960000000002</v>
      </c>
      <c r="F16288" s="2">
        <v>16.419709999999998</v>
      </c>
      <c r="G16288" s="2">
        <v>6.4153979999999997</v>
      </c>
      <c r="H16288" s="2">
        <v>6.3419800000000004</v>
      </c>
      <c r="J16288" s="2">
        <v>16.422519999999999</v>
      </c>
      <c r="K16288" s="2">
        <v>244.88380000000001</v>
      </c>
      <c r="L16288" s="2">
        <v>10.00942</v>
      </c>
    </row>
    <row r="16289" spans="1:12" x14ac:dyDescent="0.2">
      <c r="A16289" s="2">
        <v>16.423220000000001</v>
      </c>
      <c r="B16289" s="2">
        <v>37.563290000000002</v>
      </c>
      <c r="C16289" s="2">
        <v>12.09843</v>
      </c>
      <c r="D16289" s="2">
        <v>16.263349999999999</v>
      </c>
      <c r="F16289" s="2">
        <v>16.42042</v>
      </c>
      <c r="G16289" s="2">
        <v>6.4090730000000002</v>
      </c>
      <c r="H16289" s="2">
        <v>6.3350220000000004</v>
      </c>
      <c r="J16289" s="2">
        <v>16.423220000000001</v>
      </c>
      <c r="K16289" s="2">
        <v>245.6362</v>
      </c>
      <c r="L16289" s="2">
        <v>10.07559</v>
      </c>
    </row>
    <row r="16290" spans="1:12" x14ac:dyDescent="0.2">
      <c r="A16290" s="2">
        <v>16.423919999999999</v>
      </c>
      <c r="B16290" s="2">
        <v>37.616129999999998</v>
      </c>
      <c r="C16290" s="2">
        <v>12.09014</v>
      </c>
      <c r="D16290" s="2">
        <v>16.244800000000001</v>
      </c>
      <c r="F16290" s="2">
        <v>16.421119999999998</v>
      </c>
      <c r="G16290" s="2">
        <v>6.4019700000000004</v>
      </c>
      <c r="H16290" s="2">
        <v>6.3280180000000001</v>
      </c>
      <c r="J16290" s="2">
        <v>16.423919999999999</v>
      </c>
      <c r="K16290" s="2">
        <v>246.38749999999999</v>
      </c>
      <c r="L16290" s="2">
        <v>10.142300000000001</v>
      </c>
    </row>
    <row r="16291" spans="1:12" x14ac:dyDescent="0.2">
      <c r="A16291" s="2">
        <v>16.424620000000001</v>
      </c>
      <c r="B16291" s="2">
        <v>37.668559999999999</v>
      </c>
      <c r="C16291" s="2">
        <v>12.08192</v>
      </c>
      <c r="D16291" s="2">
        <v>16.226479999999999</v>
      </c>
      <c r="F16291" s="2">
        <v>16.42182</v>
      </c>
      <c r="G16291" s="2">
        <v>6.3958050000000002</v>
      </c>
      <c r="H16291" s="2">
        <v>6.3211360000000001</v>
      </c>
      <c r="J16291" s="2">
        <v>16.424620000000001</v>
      </c>
      <c r="K16291" s="2">
        <v>247.13550000000001</v>
      </c>
      <c r="L16291" s="2">
        <v>10.209440000000001</v>
      </c>
    </row>
    <row r="16292" spans="1:12" x14ac:dyDescent="0.2">
      <c r="A16292" s="2">
        <v>16.425329999999999</v>
      </c>
      <c r="B16292" s="2">
        <v>37.721499999999999</v>
      </c>
      <c r="C16292" s="2">
        <v>12.074170000000001</v>
      </c>
      <c r="D16292" s="2">
        <v>16.207989999999999</v>
      </c>
      <c r="F16292" s="2">
        <v>16.422519999999999</v>
      </c>
      <c r="G16292" s="2">
        <v>6.388916</v>
      </c>
      <c r="H16292" s="2">
        <v>6.3137740000000004</v>
      </c>
      <c r="J16292" s="2">
        <v>16.425329999999999</v>
      </c>
      <c r="K16292" s="2">
        <v>247.88239999999999</v>
      </c>
      <c r="L16292" s="2">
        <v>10.277010000000001</v>
      </c>
    </row>
    <row r="16293" spans="1:12" x14ac:dyDescent="0.2">
      <c r="A16293" s="2">
        <v>16.426030000000001</v>
      </c>
      <c r="B16293" s="2">
        <v>37.774569999999997</v>
      </c>
      <c r="C16293" s="2">
        <v>12.06672</v>
      </c>
      <c r="D16293" s="2">
        <v>16.189720000000001</v>
      </c>
      <c r="F16293" s="2">
        <v>16.423220000000001</v>
      </c>
      <c r="G16293" s="2">
        <v>6.3821950000000003</v>
      </c>
      <c r="H16293" s="2">
        <v>6.3067469999999997</v>
      </c>
      <c r="J16293" s="2">
        <v>16.426030000000001</v>
      </c>
      <c r="K16293" s="2">
        <v>248.6302</v>
      </c>
      <c r="L16293" s="2">
        <v>10.34482</v>
      </c>
    </row>
    <row r="16294" spans="1:12" x14ac:dyDescent="0.2">
      <c r="A16294" s="2">
        <v>16.426729999999999</v>
      </c>
      <c r="B16294" s="2">
        <v>37.828139999999998</v>
      </c>
      <c r="C16294" s="2">
        <v>12.059290000000001</v>
      </c>
      <c r="D16294" s="2">
        <v>16.1707</v>
      </c>
      <c r="F16294" s="2">
        <v>16.423919999999999</v>
      </c>
      <c r="G16294" s="2">
        <v>6.3754580000000001</v>
      </c>
      <c r="H16294" s="2">
        <v>6.3001709999999997</v>
      </c>
      <c r="J16294" s="2">
        <v>16.426729999999999</v>
      </c>
      <c r="K16294" s="2">
        <v>249.37860000000001</v>
      </c>
      <c r="L16294" s="2">
        <v>10.413729999999999</v>
      </c>
    </row>
    <row r="16295" spans="1:12" x14ac:dyDescent="0.2">
      <c r="A16295" s="2">
        <v>16.427430000000001</v>
      </c>
      <c r="B16295" s="2">
        <v>37.880879999999998</v>
      </c>
      <c r="C16295" s="2">
        <v>12.051299999999999</v>
      </c>
      <c r="D16295" s="2">
        <v>16.151979999999998</v>
      </c>
      <c r="F16295" s="2">
        <v>16.424620000000001</v>
      </c>
      <c r="G16295" s="2">
        <v>6.3688510000000003</v>
      </c>
      <c r="H16295" s="2">
        <v>6.2931210000000002</v>
      </c>
      <c r="J16295" s="2">
        <v>16.427430000000001</v>
      </c>
      <c r="K16295" s="2">
        <v>250.1259</v>
      </c>
      <c r="L16295" s="2">
        <v>10.48312</v>
      </c>
    </row>
    <row r="16296" spans="1:12" x14ac:dyDescent="0.2">
      <c r="A16296" s="2">
        <v>16.428129999999999</v>
      </c>
      <c r="B16296" s="2">
        <v>37.93515</v>
      </c>
      <c r="C16296" s="2">
        <v>12.043329999999999</v>
      </c>
      <c r="D16296" s="2">
        <v>16.13308</v>
      </c>
      <c r="F16296" s="2">
        <v>16.425329999999999</v>
      </c>
      <c r="G16296" s="2">
        <v>6.3629069999999999</v>
      </c>
      <c r="H16296" s="2">
        <v>6.2861250000000002</v>
      </c>
      <c r="J16296" s="2">
        <v>16.428129999999999</v>
      </c>
      <c r="K16296" s="2">
        <v>250.87360000000001</v>
      </c>
      <c r="L16296" s="2">
        <v>10.552580000000001</v>
      </c>
    </row>
    <row r="16297" spans="1:12" x14ac:dyDescent="0.2">
      <c r="A16297" s="2">
        <v>16.428830000000001</v>
      </c>
      <c r="B16297" s="2">
        <v>37.989249999999998</v>
      </c>
      <c r="C16297" s="2">
        <v>12.035589999999999</v>
      </c>
      <c r="D16297" s="2">
        <v>16.114550000000001</v>
      </c>
      <c r="F16297" s="2">
        <v>16.426030000000001</v>
      </c>
      <c r="G16297" s="2">
        <v>6.3559720000000004</v>
      </c>
      <c r="H16297" s="2">
        <v>6.2796479999999999</v>
      </c>
      <c r="J16297" s="2">
        <v>16.428830000000001</v>
      </c>
      <c r="K16297" s="2">
        <v>251.62</v>
      </c>
      <c r="L16297" s="2">
        <v>10.622310000000001</v>
      </c>
    </row>
    <row r="16298" spans="1:12" x14ac:dyDescent="0.2">
      <c r="A16298" s="2">
        <v>16.42953</v>
      </c>
      <c r="B16298" s="2">
        <v>38.043660000000003</v>
      </c>
      <c r="C16298" s="2">
        <v>12.02764</v>
      </c>
      <c r="D16298" s="2">
        <v>16.095569999999999</v>
      </c>
      <c r="F16298" s="2">
        <v>16.426729999999999</v>
      </c>
      <c r="G16298" s="2">
        <v>6.3487400000000003</v>
      </c>
      <c r="H16298" s="2">
        <v>6.2733080000000001</v>
      </c>
      <c r="J16298" s="2">
        <v>16.42953</v>
      </c>
      <c r="K16298" s="2">
        <v>252.36699999999999</v>
      </c>
      <c r="L16298" s="2">
        <v>10.69308</v>
      </c>
    </row>
    <row r="16299" spans="1:12" x14ac:dyDescent="0.2">
      <c r="A16299" s="2">
        <v>16.430240000000001</v>
      </c>
      <c r="B16299" s="2">
        <v>38.098149999999997</v>
      </c>
      <c r="C16299" s="2">
        <v>12.01979</v>
      </c>
      <c r="D16299" s="2">
        <v>16.076879999999999</v>
      </c>
      <c r="F16299" s="2">
        <v>16.427430000000001</v>
      </c>
      <c r="G16299" s="2">
        <v>6.3419800000000004</v>
      </c>
      <c r="H16299" s="2">
        <v>6.2666320000000004</v>
      </c>
      <c r="J16299" s="2">
        <v>16.430240000000001</v>
      </c>
      <c r="K16299" s="2">
        <v>253.11439999999999</v>
      </c>
      <c r="L16299" s="2">
        <v>10.76444</v>
      </c>
    </row>
    <row r="16300" spans="1:12" x14ac:dyDescent="0.2">
      <c r="A16300" s="2">
        <v>16.43094</v>
      </c>
      <c r="B16300" s="2">
        <v>38.153019999999998</v>
      </c>
      <c r="C16300" s="2">
        <v>12.011419999999999</v>
      </c>
      <c r="D16300" s="2">
        <v>16.05912</v>
      </c>
      <c r="F16300" s="2">
        <v>16.428129999999999</v>
      </c>
      <c r="G16300" s="2">
        <v>6.3350220000000004</v>
      </c>
      <c r="H16300" s="2">
        <v>6.2597810000000003</v>
      </c>
      <c r="J16300" s="2">
        <v>16.43094</v>
      </c>
      <c r="K16300" s="2">
        <v>253.86259999999999</v>
      </c>
      <c r="L16300" s="2">
        <v>10.83611</v>
      </c>
    </row>
    <row r="16301" spans="1:12" x14ac:dyDescent="0.2">
      <c r="A16301" s="2">
        <v>16.431640000000002</v>
      </c>
      <c r="B16301" s="2">
        <v>38.208219999999997</v>
      </c>
      <c r="C16301" s="2">
        <v>12.003349999999999</v>
      </c>
      <c r="D16301" s="2">
        <v>16.04054</v>
      </c>
      <c r="F16301" s="2">
        <v>16.428830000000001</v>
      </c>
      <c r="G16301" s="2">
        <v>6.3280180000000001</v>
      </c>
      <c r="H16301" s="2">
        <v>6.2525409999999999</v>
      </c>
      <c r="J16301" s="2">
        <v>16.431640000000002</v>
      </c>
      <c r="K16301" s="2">
        <v>254.60730000000001</v>
      </c>
      <c r="L16301" s="2">
        <v>10.9087</v>
      </c>
    </row>
    <row r="16302" spans="1:12" x14ac:dyDescent="0.2">
      <c r="A16302" s="2">
        <v>16.43234</v>
      </c>
      <c r="B16302" s="2">
        <v>38.263080000000002</v>
      </c>
      <c r="C16302" s="2">
        <v>11.995469999999999</v>
      </c>
      <c r="D16302" s="2">
        <v>16.022649999999999</v>
      </c>
      <c r="F16302" s="2">
        <v>16.42953</v>
      </c>
      <c r="G16302" s="2">
        <v>6.3211360000000001</v>
      </c>
      <c r="H16302" s="2">
        <v>6.2454910000000003</v>
      </c>
      <c r="J16302" s="2">
        <v>16.43234</v>
      </c>
      <c r="K16302" s="2">
        <v>255.33760000000001</v>
      </c>
      <c r="L16302" s="2">
        <v>10.981479999999999</v>
      </c>
    </row>
    <row r="16303" spans="1:12" x14ac:dyDescent="0.2">
      <c r="A16303" s="2">
        <v>16.433039999999998</v>
      </c>
      <c r="B16303" s="2">
        <v>38.318570000000001</v>
      </c>
      <c r="C16303" s="2">
        <v>11.987450000000001</v>
      </c>
      <c r="D16303" s="2">
        <v>16.0045</v>
      </c>
      <c r="F16303" s="2">
        <v>16.430240000000001</v>
      </c>
      <c r="G16303" s="2">
        <v>6.3137740000000004</v>
      </c>
      <c r="H16303" s="2">
        <v>6.238785</v>
      </c>
      <c r="J16303" s="2">
        <v>16.433039999999998</v>
      </c>
      <c r="K16303" s="2">
        <v>256.05309999999997</v>
      </c>
      <c r="L16303" s="2">
        <v>11.054740000000001</v>
      </c>
    </row>
    <row r="16304" spans="1:12" x14ac:dyDescent="0.2">
      <c r="A16304" s="2">
        <v>16.43374</v>
      </c>
      <c r="B16304" s="2">
        <v>38.374470000000002</v>
      </c>
      <c r="C16304" s="2">
        <v>11.97927</v>
      </c>
      <c r="D16304" s="2">
        <v>15.98676</v>
      </c>
      <c r="F16304" s="2">
        <v>16.43094</v>
      </c>
      <c r="G16304" s="2">
        <v>6.3067469999999997</v>
      </c>
      <c r="H16304" s="2">
        <v>6.2318420000000003</v>
      </c>
      <c r="J16304" s="2">
        <v>16.43374</v>
      </c>
      <c r="K16304" s="2">
        <v>256.78230000000002</v>
      </c>
      <c r="L16304" s="2">
        <v>11.12899</v>
      </c>
    </row>
    <row r="16305" spans="1:12" x14ac:dyDescent="0.2">
      <c r="A16305" s="2">
        <v>16.434439999999999</v>
      </c>
      <c r="B16305" s="2">
        <v>38.430160000000001</v>
      </c>
      <c r="C16305" s="2">
        <v>11.971500000000001</v>
      </c>
      <c r="D16305" s="2">
        <v>15.968680000000001</v>
      </c>
      <c r="F16305" s="2">
        <v>16.431640000000002</v>
      </c>
      <c r="G16305" s="2">
        <v>6.3001709999999997</v>
      </c>
      <c r="H16305" s="2">
        <v>6.2254490000000002</v>
      </c>
      <c r="J16305" s="2">
        <v>16.434439999999999</v>
      </c>
      <c r="K16305" s="2">
        <v>257.52910000000003</v>
      </c>
      <c r="L16305" s="2">
        <v>11.20336</v>
      </c>
    </row>
    <row r="16306" spans="1:12" x14ac:dyDescent="0.2">
      <c r="A16306" s="2">
        <v>16.435140000000001</v>
      </c>
      <c r="B16306" s="2">
        <v>38.48639</v>
      </c>
      <c r="C16306" s="2">
        <v>11.96386</v>
      </c>
      <c r="D16306" s="2">
        <v>15.9505</v>
      </c>
      <c r="F16306" s="2">
        <v>16.43234</v>
      </c>
      <c r="G16306" s="2">
        <v>6.2931210000000002</v>
      </c>
      <c r="H16306" s="2">
        <v>6.2191619999999999</v>
      </c>
      <c r="J16306" s="2">
        <v>16.435140000000001</v>
      </c>
      <c r="K16306" s="2">
        <v>258.27510000000001</v>
      </c>
      <c r="L16306" s="2">
        <v>11.278269999999999</v>
      </c>
    </row>
    <row r="16307" spans="1:12" x14ac:dyDescent="0.2">
      <c r="A16307" s="2">
        <v>16.435849999999999</v>
      </c>
      <c r="B16307" s="2">
        <v>38.54278</v>
      </c>
      <c r="C16307" s="2">
        <v>11.95608</v>
      </c>
      <c r="D16307" s="2">
        <v>15.93202</v>
      </c>
      <c r="F16307" s="2">
        <v>16.433039999999998</v>
      </c>
      <c r="G16307" s="2">
        <v>6.2861250000000002</v>
      </c>
      <c r="H16307" s="2">
        <v>6.213463</v>
      </c>
      <c r="J16307" s="2">
        <v>16.435849999999999</v>
      </c>
      <c r="K16307" s="2">
        <v>259.02170000000001</v>
      </c>
      <c r="L16307" s="2">
        <v>11.35407</v>
      </c>
    </row>
    <row r="16308" spans="1:12" x14ac:dyDescent="0.2">
      <c r="A16308" s="2">
        <v>16.43655</v>
      </c>
      <c r="B16308" s="2">
        <v>38.59957</v>
      </c>
      <c r="C16308" s="2">
        <v>11.94848</v>
      </c>
      <c r="D16308" s="2">
        <v>15.913639999999999</v>
      </c>
      <c r="F16308" s="2">
        <v>16.43374</v>
      </c>
      <c r="G16308" s="2">
        <v>6.2796479999999999</v>
      </c>
      <c r="H16308" s="2">
        <v>6.2072909999999997</v>
      </c>
      <c r="J16308" s="2">
        <v>16.43655</v>
      </c>
      <c r="K16308" s="2">
        <v>259.76850000000002</v>
      </c>
      <c r="L16308" s="2">
        <v>11.430350000000001</v>
      </c>
    </row>
    <row r="16309" spans="1:12" x14ac:dyDescent="0.2">
      <c r="A16309" s="2">
        <v>16.437249999999999</v>
      </c>
      <c r="B16309" s="2">
        <v>38.656529999999997</v>
      </c>
      <c r="C16309" s="2">
        <v>11.94078</v>
      </c>
      <c r="D16309" s="2">
        <v>15.895149999999999</v>
      </c>
      <c r="F16309" s="2">
        <v>16.434439999999999</v>
      </c>
      <c r="G16309" s="2">
        <v>6.2733080000000001</v>
      </c>
      <c r="H16309" s="2">
        <v>6.20031</v>
      </c>
      <c r="J16309" s="2">
        <v>16.437249999999999</v>
      </c>
      <c r="K16309" s="2">
        <v>260.51240000000001</v>
      </c>
      <c r="L16309" s="2">
        <v>11.507020000000001</v>
      </c>
    </row>
    <row r="16310" spans="1:12" x14ac:dyDescent="0.2">
      <c r="A16310" s="2">
        <v>16.437950000000001</v>
      </c>
      <c r="B16310" s="2">
        <v>38.71416</v>
      </c>
      <c r="C16310" s="2">
        <v>11.932270000000001</v>
      </c>
      <c r="D16310" s="2">
        <v>15.87687</v>
      </c>
      <c r="F16310" s="2">
        <v>16.435140000000001</v>
      </c>
      <c r="G16310" s="2">
        <v>6.2666320000000004</v>
      </c>
      <c r="H16310" s="2">
        <v>6.1938399999999998</v>
      </c>
      <c r="J16310" s="2">
        <v>16.437950000000001</v>
      </c>
      <c r="K16310" s="2">
        <v>261.2595</v>
      </c>
      <c r="L16310" s="2">
        <v>11.5837</v>
      </c>
    </row>
    <row r="16311" spans="1:12" x14ac:dyDescent="0.2">
      <c r="A16311" s="2">
        <v>16.438649999999999</v>
      </c>
      <c r="B16311" s="2">
        <v>38.771360000000001</v>
      </c>
      <c r="C16311" s="2">
        <v>11.925230000000001</v>
      </c>
      <c r="D16311" s="2">
        <v>15.858599999999999</v>
      </c>
      <c r="F16311" s="2">
        <v>16.435849999999999</v>
      </c>
      <c r="G16311" s="2">
        <v>6.2597810000000003</v>
      </c>
      <c r="H16311" s="2">
        <v>6.1874919999999998</v>
      </c>
      <c r="J16311" s="2">
        <v>16.438649999999999</v>
      </c>
      <c r="K16311" s="2">
        <v>262.0043</v>
      </c>
      <c r="L16311" s="2">
        <v>11.661239999999999</v>
      </c>
    </row>
    <row r="16312" spans="1:12" x14ac:dyDescent="0.2">
      <c r="A16312" s="2">
        <v>16.439350000000001</v>
      </c>
      <c r="B16312" s="2">
        <v>38.829030000000003</v>
      </c>
      <c r="C16312" s="2">
        <v>11.917289999999999</v>
      </c>
      <c r="D16312" s="2">
        <v>15.840310000000001</v>
      </c>
      <c r="F16312" s="2">
        <v>16.43655</v>
      </c>
      <c r="G16312" s="2">
        <v>6.2525409999999999</v>
      </c>
      <c r="H16312" s="2">
        <v>6.1805950000000003</v>
      </c>
      <c r="J16312" s="2">
        <v>16.439350000000001</v>
      </c>
      <c r="K16312" s="2">
        <v>262.74689999999998</v>
      </c>
      <c r="L16312" s="2">
        <v>11.73976</v>
      </c>
    </row>
    <row r="16313" spans="1:12" x14ac:dyDescent="0.2">
      <c r="A16313" s="2">
        <v>16.440049999999999</v>
      </c>
      <c r="B16313" s="2">
        <v>38.8874</v>
      </c>
      <c r="C16313" s="2">
        <v>11.90945</v>
      </c>
      <c r="D16313" s="2">
        <v>15.82241</v>
      </c>
      <c r="F16313" s="2">
        <v>16.437249999999999</v>
      </c>
      <c r="G16313" s="2">
        <v>6.2454910000000003</v>
      </c>
      <c r="H16313" s="2">
        <v>6.1745760000000001</v>
      </c>
      <c r="J16313" s="2">
        <v>16.440049999999999</v>
      </c>
      <c r="K16313" s="2">
        <v>263.49189999999999</v>
      </c>
      <c r="L16313" s="2">
        <v>11.81934</v>
      </c>
    </row>
    <row r="16314" spans="1:12" x14ac:dyDescent="0.2">
      <c r="A16314" s="2">
        <v>16.440760000000001</v>
      </c>
      <c r="B16314" s="2">
        <v>38.945569999999996</v>
      </c>
      <c r="C16314" s="2">
        <v>11.90142</v>
      </c>
      <c r="D16314" s="2">
        <v>15.80416</v>
      </c>
      <c r="F16314" s="2">
        <v>16.437950000000001</v>
      </c>
      <c r="G16314" s="2">
        <v>6.238785</v>
      </c>
      <c r="H16314" s="2">
        <v>6.1682740000000003</v>
      </c>
      <c r="J16314" s="2">
        <v>16.440760000000001</v>
      </c>
      <c r="K16314" s="2">
        <v>264.23829999999998</v>
      </c>
      <c r="L16314" s="2">
        <v>11.898949999999999</v>
      </c>
    </row>
    <row r="16315" spans="1:12" x14ac:dyDescent="0.2">
      <c r="A16315" s="2">
        <v>16.441459999999999</v>
      </c>
      <c r="B16315" s="2">
        <v>39.003489999999999</v>
      </c>
      <c r="C16315" s="2">
        <v>11.892799999999999</v>
      </c>
      <c r="D16315" s="2">
        <v>15.786060000000001</v>
      </c>
      <c r="F16315" s="2">
        <v>16.438649999999999</v>
      </c>
      <c r="G16315" s="2">
        <v>6.2318420000000003</v>
      </c>
      <c r="H16315" s="2">
        <v>6.1621319999999997</v>
      </c>
      <c r="J16315" s="2">
        <v>16.441459999999999</v>
      </c>
      <c r="K16315" s="2">
        <v>264.98110000000003</v>
      </c>
      <c r="L16315" s="2">
        <v>11.97791</v>
      </c>
    </row>
    <row r="16316" spans="1:12" x14ac:dyDescent="0.2">
      <c r="A16316" s="2">
        <v>16.442160000000001</v>
      </c>
      <c r="B16316" s="2">
        <v>39.062480000000001</v>
      </c>
      <c r="C16316" s="2">
        <v>11.88489</v>
      </c>
      <c r="D16316" s="2">
        <v>15.7683</v>
      </c>
      <c r="F16316" s="2">
        <v>16.439350000000001</v>
      </c>
      <c r="G16316" s="2">
        <v>6.2254490000000002</v>
      </c>
      <c r="H16316" s="2">
        <v>6.1560589999999999</v>
      </c>
      <c r="J16316" s="2">
        <v>16.442160000000001</v>
      </c>
      <c r="K16316" s="2">
        <v>265.72469999999998</v>
      </c>
      <c r="L16316" s="2">
        <v>12.058009999999999</v>
      </c>
    </row>
    <row r="16317" spans="1:12" x14ac:dyDescent="0.2">
      <c r="A16317" s="2">
        <v>16.44286</v>
      </c>
      <c r="B16317" s="2">
        <v>39.121810000000004</v>
      </c>
      <c r="C16317" s="2">
        <v>11.876609999999999</v>
      </c>
      <c r="D16317" s="2">
        <v>15.750450000000001</v>
      </c>
      <c r="F16317" s="2">
        <v>16.440049999999999</v>
      </c>
      <c r="G16317" s="2">
        <v>6.2191619999999999</v>
      </c>
      <c r="H16317" s="2">
        <v>6.1503069999999997</v>
      </c>
      <c r="J16317" s="2">
        <v>16.44286</v>
      </c>
      <c r="K16317" s="2">
        <v>266.46820000000002</v>
      </c>
      <c r="L16317" s="2">
        <v>12.13814</v>
      </c>
    </row>
    <row r="16318" spans="1:12" x14ac:dyDescent="0.2">
      <c r="A16318" s="2">
        <v>16.443560000000002</v>
      </c>
      <c r="B16318" s="2">
        <v>39.180259999999997</v>
      </c>
      <c r="C16318" s="2">
        <v>11.868320000000001</v>
      </c>
      <c r="D16318" s="2">
        <v>15.732570000000001</v>
      </c>
      <c r="F16318" s="2">
        <v>16.440760000000001</v>
      </c>
      <c r="G16318" s="2">
        <v>6.213463</v>
      </c>
      <c r="H16318" s="2">
        <v>6.1435930000000001</v>
      </c>
      <c r="J16318" s="2">
        <v>16.443560000000002</v>
      </c>
      <c r="K16318" s="2">
        <v>267.21039999999999</v>
      </c>
      <c r="L16318" s="2">
        <v>12.216089999999999</v>
      </c>
    </row>
    <row r="16319" spans="1:12" x14ac:dyDescent="0.2">
      <c r="A16319" s="2">
        <v>16.44426</v>
      </c>
      <c r="B16319" s="2">
        <v>39.239719999999998</v>
      </c>
      <c r="C16319" s="2">
        <v>11.860810000000001</v>
      </c>
      <c r="D16319" s="2">
        <v>15.714689999999999</v>
      </c>
      <c r="F16319" s="2">
        <v>16.441459999999999</v>
      </c>
      <c r="G16319" s="2">
        <v>6.2072909999999997</v>
      </c>
      <c r="H16319" s="2">
        <v>6.136482</v>
      </c>
      <c r="J16319" s="2">
        <v>16.44426</v>
      </c>
      <c r="K16319" s="2">
        <v>267.95249999999999</v>
      </c>
      <c r="L16319" s="2">
        <v>12.295500000000001</v>
      </c>
    </row>
    <row r="16320" spans="1:12" x14ac:dyDescent="0.2">
      <c r="A16320" s="2">
        <v>16.444959999999998</v>
      </c>
      <c r="B16320" s="2">
        <v>39.299010000000003</v>
      </c>
      <c r="C16320" s="2">
        <v>11.8531</v>
      </c>
      <c r="D16320" s="2">
        <v>15.696350000000001</v>
      </c>
      <c r="F16320" s="2">
        <v>16.442160000000001</v>
      </c>
      <c r="G16320" s="2">
        <v>6.20031</v>
      </c>
      <c r="H16320" s="2">
        <v>6.13028</v>
      </c>
      <c r="J16320" s="2">
        <v>16.444959999999998</v>
      </c>
      <c r="K16320" s="2">
        <v>268.69319999999999</v>
      </c>
      <c r="L16320" s="2">
        <v>12.377969999999999</v>
      </c>
    </row>
    <row r="16321" spans="1:12" x14ac:dyDescent="0.2">
      <c r="A16321" s="2">
        <v>16.44567</v>
      </c>
      <c r="B16321" s="2">
        <v>39.359050000000003</v>
      </c>
      <c r="C16321" s="2">
        <v>11.84578</v>
      </c>
      <c r="D16321" s="2">
        <v>15.67822</v>
      </c>
      <c r="F16321" s="2">
        <v>16.44286</v>
      </c>
      <c r="G16321" s="2">
        <v>6.1938399999999998</v>
      </c>
      <c r="H16321" s="2">
        <v>6.1238020000000004</v>
      </c>
      <c r="J16321" s="2">
        <v>16.44567</v>
      </c>
      <c r="K16321" s="2">
        <v>269.43209999999999</v>
      </c>
      <c r="L16321" s="2">
        <v>12.46162</v>
      </c>
    </row>
    <row r="16322" spans="1:12" x14ac:dyDescent="0.2">
      <c r="A16322" s="2">
        <v>16.446370000000002</v>
      </c>
      <c r="B16322" s="2">
        <v>39.419339999999998</v>
      </c>
      <c r="C16322" s="2">
        <v>11.83873</v>
      </c>
      <c r="D16322" s="2">
        <v>15.66071</v>
      </c>
      <c r="F16322" s="2">
        <v>16.443560000000002</v>
      </c>
      <c r="G16322" s="2">
        <v>6.1874919999999998</v>
      </c>
      <c r="H16322" s="2">
        <v>6.1174010000000001</v>
      </c>
      <c r="J16322" s="2">
        <v>16.446370000000002</v>
      </c>
      <c r="K16322" s="2">
        <v>270.1721</v>
      </c>
      <c r="L16322" s="2">
        <v>12.54566</v>
      </c>
    </row>
    <row r="16323" spans="1:12" x14ac:dyDescent="0.2">
      <c r="A16323" s="2">
        <v>16.44707</v>
      </c>
      <c r="B16323" s="2">
        <v>39.479550000000003</v>
      </c>
      <c r="C16323" s="2">
        <v>11.83107</v>
      </c>
      <c r="D16323" s="2">
        <v>15.64293</v>
      </c>
      <c r="F16323" s="2">
        <v>16.44426</v>
      </c>
      <c r="G16323" s="2">
        <v>6.1805950000000003</v>
      </c>
      <c r="H16323" s="2">
        <v>6.1110309999999997</v>
      </c>
      <c r="J16323" s="2">
        <v>16.44707</v>
      </c>
      <c r="K16323" s="2">
        <v>270.91180000000003</v>
      </c>
      <c r="L16323" s="2">
        <v>12.629720000000001</v>
      </c>
    </row>
    <row r="16324" spans="1:12" x14ac:dyDescent="0.2">
      <c r="A16324" s="2">
        <v>16.447769999999998</v>
      </c>
      <c r="B16324" s="2">
        <v>39.540010000000002</v>
      </c>
      <c r="C16324" s="2">
        <v>11.822290000000001</v>
      </c>
      <c r="D16324" s="2">
        <v>15.625439999999999</v>
      </c>
      <c r="F16324" s="2">
        <v>16.444959999999998</v>
      </c>
      <c r="G16324" s="2">
        <v>6.1745760000000001</v>
      </c>
      <c r="H16324" s="2">
        <v>6.1041949999999998</v>
      </c>
      <c r="J16324" s="2">
        <v>16.447769999999998</v>
      </c>
      <c r="K16324" s="2">
        <v>271.64999999999998</v>
      </c>
      <c r="L16324" s="2">
        <v>12.71468</v>
      </c>
    </row>
    <row r="16325" spans="1:12" x14ac:dyDescent="0.2">
      <c r="A16325" s="2">
        <v>16.44847</v>
      </c>
      <c r="B16325" s="2">
        <v>39.601520000000001</v>
      </c>
      <c r="C16325" s="2">
        <v>11.81418</v>
      </c>
      <c r="D16325" s="2">
        <v>15.607379999999999</v>
      </c>
      <c r="F16325" s="2">
        <v>16.44567</v>
      </c>
      <c r="G16325" s="2">
        <v>6.1682740000000003</v>
      </c>
      <c r="H16325" s="2">
        <v>6.0982060000000002</v>
      </c>
      <c r="J16325" s="2">
        <v>16.44847</v>
      </c>
      <c r="K16325" s="2">
        <v>272.38709999999998</v>
      </c>
      <c r="L16325" s="2">
        <v>12.800470000000001</v>
      </c>
    </row>
    <row r="16326" spans="1:12" x14ac:dyDescent="0.2">
      <c r="A16326" s="2">
        <v>16.449169999999999</v>
      </c>
      <c r="B16326" s="2">
        <v>39.663469999999997</v>
      </c>
      <c r="C16326" s="2">
        <v>11.806150000000001</v>
      </c>
      <c r="D16326" s="2">
        <v>15.589729999999999</v>
      </c>
      <c r="F16326" s="2">
        <v>16.446370000000002</v>
      </c>
      <c r="G16326" s="2">
        <v>6.1621319999999997</v>
      </c>
      <c r="H16326" s="2">
        <v>6.0924529999999999</v>
      </c>
      <c r="J16326" s="2">
        <v>16.449169999999999</v>
      </c>
      <c r="K16326" s="2">
        <v>273.12090000000001</v>
      </c>
      <c r="L16326" s="2">
        <v>12.88646</v>
      </c>
    </row>
    <row r="16327" spans="1:12" x14ac:dyDescent="0.2">
      <c r="A16327" s="2">
        <v>16.449870000000001</v>
      </c>
      <c r="B16327" s="2">
        <v>39.72437</v>
      </c>
      <c r="C16327" s="2">
        <v>11.798030000000001</v>
      </c>
      <c r="D16327" s="2">
        <v>15.572570000000001</v>
      </c>
      <c r="F16327" s="2">
        <v>16.44707</v>
      </c>
      <c r="G16327" s="2">
        <v>6.1560589999999999</v>
      </c>
      <c r="H16327" s="2">
        <v>6.0861890000000001</v>
      </c>
      <c r="J16327" s="2">
        <v>16.449870000000001</v>
      </c>
      <c r="K16327" s="2">
        <v>273.85210000000001</v>
      </c>
      <c r="L16327" s="2">
        <v>12.97317</v>
      </c>
    </row>
    <row r="16328" spans="1:12" x14ac:dyDescent="0.2">
      <c r="A16328" s="2">
        <v>16.450579999999999</v>
      </c>
      <c r="B16328" s="2">
        <v>39.78725</v>
      </c>
      <c r="C16328" s="2">
        <v>11.790229999999999</v>
      </c>
      <c r="D16328" s="2">
        <v>15.554690000000001</v>
      </c>
      <c r="F16328" s="2">
        <v>16.447769999999998</v>
      </c>
      <c r="G16328" s="2">
        <v>6.1503069999999997</v>
      </c>
      <c r="H16328" s="2">
        <v>6.0794069999999998</v>
      </c>
      <c r="J16328" s="2">
        <v>16.450579999999999</v>
      </c>
      <c r="K16328" s="2">
        <v>274.5838</v>
      </c>
      <c r="L16328" s="2">
        <v>13.06087</v>
      </c>
    </row>
    <row r="16329" spans="1:12" x14ac:dyDescent="0.2">
      <c r="A16329" s="2">
        <v>16.451280000000001</v>
      </c>
      <c r="B16329" s="2">
        <v>39.849530000000001</v>
      </c>
      <c r="C16329" s="2">
        <v>11.782030000000001</v>
      </c>
      <c r="D16329" s="2">
        <v>15.536949999999999</v>
      </c>
      <c r="F16329" s="2">
        <v>16.44847</v>
      </c>
      <c r="G16329" s="2">
        <v>6.1435930000000001</v>
      </c>
      <c r="H16329" s="2">
        <v>6.0727310000000001</v>
      </c>
      <c r="J16329" s="2">
        <v>16.451280000000001</v>
      </c>
      <c r="K16329" s="2">
        <v>275.3168</v>
      </c>
      <c r="L16329" s="2">
        <v>13.149240000000001</v>
      </c>
    </row>
    <row r="16330" spans="1:12" x14ac:dyDescent="0.2">
      <c r="A16330" s="2">
        <v>16.451979999999999</v>
      </c>
      <c r="B16330" s="2">
        <v>39.912190000000002</v>
      </c>
      <c r="C16330" s="2">
        <v>11.774010000000001</v>
      </c>
      <c r="D16330" s="2">
        <v>15.51895</v>
      </c>
      <c r="F16330" s="2">
        <v>16.449169999999999</v>
      </c>
      <c r="G16330" s="2">
        <v>6.136482</v>
      </c>
      <c r="H16330" s="2">
        <v>6.0660020000000001</v>
      </c>
      <c r="J16330" s="2">
        <v>16.451979999999999</v>
      </c>
      <c r="K16330" s="2">
        <v>276.05149999999998</v>
      </c>
      <c r="L16330" s="2">
        <v>13.23771</v>
      </c>
    </row>
    <row r="16331" spans="1:12" x14ac:dyDescent="0.2">
      <c r="A16331" s="2">
        <v>16.452680000000001</v>
      </c>
      <c r="B16331" s="2">
        <v>39.975050000000003</v>
      </c>
      <c r="C16331" s="2">
        <v>11.76638</v>
      </c>
      <c r="D16331" s="2">
        <v>15.50164</v>
      </c>
      <c r="F16331" s="2">
        <v>16.449870000000001</v>
      </c>
      <c r="G16331" s="2">
        <v>6.13028</v>
      </c>
      <c r="H16331" s="2">
        <v>6.0594330000000003</v>
      </c>
      <c r="J16331" s="2">
        <v>16.452680000000001</v>
      </c>
      <c r="K16331" s="2">
        <v>276.78410000000002</v>
      </c>
      <c r="L16331" s="2">
        <v>13.326639999999999</v>
      </c>
    </row>
    <row r="16332" spans="1:12" x14ac:dyDescent="0.2">
      <c r="A16332" s="2">
        <v>16.453379999999999</v>
      </c>
      <c r="B16332" s="2">
        <v>40.038319999999999</v>
      </c>
      <c r="C16332" s="2">
        <v>11.75858</v>
      </c>
      <c r="D16332" s="2">
        <v>15.48598</v>
      </c>
      <c r="F16332" s="2">
        <v>16.450579999999999</v>
      </c>
      <c r="G16332" s="2">
        <v>6.1238020000000004</v>
      </c>
      <c r="H16332" s="2">
        <v>6.0526049999999998</v>
      </c>
      <c r="J16332" s="2">
        <v>16.453379999999999</v>
      </c>
      <c r="K16332" s="2">
        <v>277.51240000000001</v>
      </c>
      <c r="L16332" s="2">
        <v>13.4161</v>
      </c>
    </row>
    <row r="16333" spans="1:12" x14ac:dyDescent="0.2">
      <c r="A16333" s="2">
        <v>16.454080000000001</v>
      </c>
      <c r="B16333" s="2">
        <v>40.101329999999997</v>
      </c>
      <c r="C16333" s="2">
        <v>11.751010000000001</v>
      </c>
      <c r="D16333" s="2">
        <v>15.470280000000001</v>
      </c>
      <c r="F16333" s="2">
        <v>16.451280000000001</v>
      </c>
      <c r="G16333" s="2">
        <v>6.1174010000000001</v>
      </c>
      <c r="H16333" s="2">
        <v>6.0460510000000003</v>
      </c>
      <c r="J16333" s="2">
        <v>16.454080000000001</v>
      </c>
      <c r="K16333" s="2">
        <v>278.23899999999998</v>
      </c>
      <c r="L16333" s="2">
        <v>13.50658</v>
      </c>
    </row>
    <row r="16334" spans="1:12" x14ac:dyDescent="0.2">
      <c r="A16334" s="2">
        <v>16.45478</v>
      </c>
      <c r="B16334" s="2">
        <v>40.161099999999998</v>
      </c>
      <c r="C16334" s="2">
        <v>11.743080000000001</v>
      </c>
      <c r="D16334" s="2">
        <v>15.453749999999999</v>
      </c>
      <c r="F16334" s="2">
        <v>16.451979999999999</v>
      </c>
      <c r="G16334" s="2">
        <v>6.1110309999999997</v>
      </c>
      <c r="H16334" s="2">
        <v>6.0388029999999997</v>
      </c>
      <c r="J16334" s="2">
        <v>16.45478</v>
      </c>
      <c r="K16334" s="2">
        <v>278.96710000000002</v>
      </c>
      <c r="L16334" s="2">
        <v>13.59803</v>
      </c>
    </row>
    <row r="16335" spans="1:12" x14ac:dyDescent="0.2">
      <c r="A16335" s="2">
        <v>16.455480000000001</v>
      </c>
      <c r="B16335" s="2">
        <v>40.216859999999997</v>
      </c>
      <c r="C16335" s="2">
        <v>11.735329999999999</v>
      </c>
      <c r="D16335" s="2">
        <v>15.43623</v>
      </c>
      <c r="F16335" s="2">
        <v>16.452680000000001</v>
      </c>
      <c r="G16335" s="2">
        <v>6.1041949999999998</v>
      </c>
      <c r="H16335" s="2">
        <v>6.0321429999999996</v>
      </c>
      <c r="J16335" s="2">
        <v>16.455480000000001</v>
      </c>
      <c r="K16335" s="2">
        <v>279.69290000000001</v>
      </c>
      <c r="L16335" s="2">
        <v>13.68994</v>
      </c>
    </row>
    <row r="16336" spans="1:12" x14ac:dyDescent="0.2">
      <c r="A16336" s="2">
        <v>16.456189999999999</v>
      </c>
      <c r="B16336" s="2">
        <v>40.273899999999998</v>
      </c>
      <c r="C16336" s="2">
        <v>11.72762</v>
      </c>
      <c r="D16336" s="2">
        <v>15.41874</v>
      </c>
      <c r="F16336" s="2">
        <v>16.453379999999999</v>
      </c>
      <c r="G16336" s="2">
        <v>6.0982060000000002</v>
      </c>
      <c r="H16336" s="2">
        <v>6.0249860000000002</v>
      </c>
      <c r="J16336" s="2">
        <v>16.456189999999999</v>
      </c>
      <c r="K16336" s="2">
        <v>280.41680000000002</v>
      </c>
      <c r="L16336" s="2">
        <v>13.78262</v>
      </c>
    </row>
    <row r="16337" spans="1:12" x14ac:dyDescent="0.2">
      <c r="A16337" s="2">
        <v>16.456890000000001</v>
      </c>
      <c r="B16337" s="2">
        <v>40.335239999999999</v>
      </c>
      <c r="C16337" s="2">
        <v>11.71965</v>
      </c>
      <c r="D16337" s="2">
        <v>15.400460000000001</v>
      </c>
      <c r="F16337" s="2">
        <v>16.454080000000001</v>
      </c>
      <c r="G16337" s="2">
        <v>6.0924529999999999</v>
      </c>
      <c r="H16337" s="2">
        <v>6.0192259999999997</v>
      </c>
      <c r="J16337" s="2">
        <v>16.456890000000001</v>
      </c>
      <c r="K16337" s="2">
        <v>281.14069999999998</v>
      </c>
      <c r="L16337" s="2">
        <v>13.875389999999999</v>
      </c>
    </row>
    <row r="16338" spans="1:12" x14ac:dyDescent="0.2">
      <c r="A16338" s="2">
        <v>16.45759</v>
      </c>
      <c r="B16338" s="2">
        <v>40.400100000000002</v>
      </c>
      <c r="C16338" s="2">
        <v>11.71185</v>
      </c>
      <c r="D16338" s="2">
        <v>15.38269</v>
      </c>
      <c r="F16338" s="2">
        <v>16.45478</v>
      </c>
      <c r="G16338" s="2">
        <v>6.0861890000000001</v>
      </c>
      <c r="H16338" s="2">
        <v>6.0127179999999996</v>
      </c>
      <c r="J16338" s="2">
        <v>16.45759</v>
      </c>
      <c r="K16338" s="2">
        <v>281.86200000000002</v>
      </c>
      <c r="L16338" s="2">
        <v>13.96855</v>
      </c>
    </row>
    <row r="16339" spans="1:12" x14ac:dyDescent="0.2">
      <c r="A16339" s="2">
        <v>16.458290000000002</v>
      </c>
      <c r="B16339" s="2">
        <v>40.465870000000002</v>
      </c>
      <c r="C16339" s="2">
        <v>11.7042</v>
      </c>
      <c r="D16339" s="2">
        <v>15.36509</v>
      </c>
      <c r="F16339" s="2">
        <v>16.455480000000001</v>
      </c>
      <c r="G16339" s="2">
        <v>6.0794069999999998</v>
      </c>
      <c r="H16339" s="2">
        <v>6.0060650000000004</v>
      </c>
      <c r="J16339" s="2">
        <v>16.458290000000002</v>
      </c>
      <c r="K16339" s="2">
        <v>282.58089999999999</v>
      </c>
      <c r="L16339" s="2">
        <v>14.06278</v>
      </c>
    </row>
    <row r="16340" spans="1:12" x14ac:dyDescent="0.2">
      <c r="A16340" s="2">
        <v>16.45899</v>
      </c>
      <c r="B16340" s="2">
        <v>40.531739999999999</v>
      </c>
      <c r="C16340" s="2">
        <v>11.6967</v>
      </c>
      <c r="D16340" s="2">
        <v>15.347720000000001</v>
      </c>
      <c r="F16340" s="2">
        <v>16.456189999999999</v>
      </c>
      <c r="G16340" s="2">
        <v>6.0727310000000001</v>
      </c>
      <c r="H16340" s="2">
        <v>5.9997559999999996</v>
      </c>
      <c r="J16340" s="2">
        <v>16.45899</v>
      </c>
      <c r="K16340" s="2">
        <v>283.30200000000002</v>
      </c>
      <c r="L16340" s="2">
        <v>14.157080000000001</v>
      </c>
    </row>
    <row r="16341" spans="1:12" x14ac:dyDescent="0.2">
      <c r="A16341" s="2">
        <v>16.459689999999998</v>
      </c>
      <c r="B16341" s="2">
        <v>40.598529999999997</v>
      </c>
      <c r="C16341" s="2">
        <v>11.68873</v>
      </c>
      <c r="D16341" s="2">
        <v>15.33024</v>
      </c>
      <c r="F16341" s="2">
        <v>16.456890000000001</v>
      </c>
      <c r="G16341" s="2">
        <v>6.0660020000000001</v>
      </c>
      <c r="H16341" s="2">
        <v>5.9932169999999996</v>
      </c>
      <c r="J16341" s="2">
        <v>16.459689999999998</v>
      </c>
      <c r="K16341" s="2">
        <v>284.01799999999997</v>
      </c>
      <c r="L16341" s="2">
        <v>14.252319999999999</v>
      </c>
    </row>
    <row r="16342" spans="1:12" x14ac:dyDescent="0.2">
      <c r="A16342" s="2">
        <v>16.46039</v>
      </c>
      <c r="B16342" s="2">
        <v>40.665179999999999</v>
      </c>
      <c r="C16342" s="2">
        <v>11.680429999999999</v>
      </c>
      <c r="D16342" s="2">
        <v>15.312810000000001</v>
      </c>
      <c r="F16342" s="2">
        <v>16.45759</v>
      </c>
      <c r="G16342" s="2">
        <v>6.0594330000000003</v>
      </c>
      <c r="H16342" s="2">
        <v>5.986847</v>
      </c>
      <c r="J16342" s="2">
        <v>16.46039</v>
      </c>
      <c r="K16342" s="2">
        <v>284.73289999999997</v>
      </c>
      <c r="L16342" s="2">
        <v>14.34845</v>
      </c>
    </row>
    <row r="16343" spans="1:12" x14ac:dyDescent="0.2">
      <c r="A16343" s="2">
        <v>16.461099999999998</v>
      </c>
      <c r="B16343" s="2">
        <v>40.732050000000001</v>
      </c>
      <c r="C16343" s="2">
        <v>11.672639999999999</v>
      </c>
      <c r="D16343" s="2">
        <v>15.295579999999999</v>
      </c>
      <c r="F16343" s="2">
        <v>16.458290000000002</v>
      </c>
      <c r="G16343" s="2">
        <v>6.0526049999999998</v>
      </c>
      <c r="H16343" s="2">
        <v>5.980194</v>
      </c>
      <c r="J16343" s="2">
        <v>16.461099999999998</v>
      </c>
      <c r="K16343" s="2">
        <v>285.45060000000001</v>
      </c>
      <c r="L16343" s="2">
        <v>14.44496</v>
      </c>
    </row>
    <row r="16344" spans="1:12" x14ac:dyDescent="0.2">
      <c r="A16344" s="2">
        <v>16.4618</v>
      </c>
      <c r="B16344" s="2">
        <v>40.798839999999998</v>
      </c>
      <c r="C16344" s="2">
        <v>11.66522</v>
      </c>
      <c r="D16344" s="2">
        <v>15.27829</v>
      </c>
      <c r="F16344" s="2">
        <v>16.45899</v>
      </c>
      <c r="G16344" s="2">
        <v>6.0460510000000003</v>
      </c>
      <c r="H16344" s="2">
        <v>5.9733049999999999</v>
      </c>
      <c r="J16344" s="2">
        <v>16.4618</v>
      </c>
      <c r="K16344" s="2">
        <v>286.16609999999997</v>
      </c>
      <c r="L16344" s="2">
        <v>14.542260000000001</v>
      </c>
    </row>
    <row r="16345" spans="1:12" x14ac:dyDescent="0.2">
      <c r="A16345" s="2">
        <v>16.462499999999999</v>
      </c>
      <c r="B16345" s="2">
        <v>40.866480000000003</v>
      </c>
      <c r="C16345" s="2">
        <v>11.65765</v>
      </c>
      <c r="D16345" s="2">
        <v>15.26078</v>
      </c>
      <c r="F16345" s="2">
        <v>16.459689999999998</v>
      </c>
      <c r="G16345" s="2">
        <v>6.0388029999999997</v>
      </c>
      <c r="H16345" s="2">
        <v>5.9667050000000001</v>
      </c>
      <c r="J16345" s="2">
        <v>16.462499999999999</v>
      </c>
      <c r="K16345" s="2">
        <v>286.87630000000001</v>
      </c>
      <c r="L16345" s="2">
        <v>14.639530000000001</v>
      </c>
    </row>
    <row r="16346" spans="1:12" x14ac:dyDescent="0.2">
      <c r="A16346" s="2">
        <v>16.463200000000001</v>
      </c>
      <c r="B16346" s="2">
        <v>40.934240000000003</v>
      </c>
      <c r="C16346" s="2">
        <v>11.64968</v>
      </c>
      <c r="D16346" s="2">
        <v>15.243270000000001</v>
      </c>
      <c r="F16346" s="2">
        <v>16.46039</v>
      </c>
      <c r="G16346" s="2">
        <v>6.0321429999999996</v>
      </c>
      <c r="H16346" s="2">
        <v>5.9598620000000002</v>
      </c>
      <c r="J16346" s="2">
        <v>16.463200000000001</v>
      </c>
      <c r="K16346" s="2">
        <v>287.58420000000001</v>
      </c>
      <c r="L16346" s="2">
        <v>14.737399999999999</v>
      </c>
    </row>
    <row r="16347" spans="1:12" x14ac:dyDescent="0.2">
      <c r="A16347" s="2">
        <v>16.463899999999999</v>
      </c>
      <c r="B16347" s="2">
        <v>41.001060000000003</v>
      </c>
      <c r="C16347" s="2">
        <v>11.64148</v>
      </c>
      <c r="D16347" s="2">
        <v>15.225519999999999</v>
      </c>
      <c r="F16347" s="2">
        <v>16.461099999999998</v>
      </c>
      <c r="G16347" s="2">
        <v>6.0249860000000002</v>
      </c>
      <c r="H16347" s="2">
        <v>5.953354</v>
      </c>
      <c r="J16347" s="2">
        <v>16.463899999999999</v>
      </c>
      <c r="K16347" s="2">
        <v>288.29430000000002</v>
      </c>
      <c r="L16347" s="2">
        <v>14.83642</v>
      </c>
    </row>
    <row r="16348" spans="1:12" x14ac:dyDescent="0.2">
      <c r="A16348" s="2">
        <v>16.464600000000001</v>
      </c>
      <c r="B16348" s="2">
        <v>41.067920000000001</v>
      </c>
      <c r="C16348" s="2">
        <v>11.633599999999999</v>
      </c>
      <c r="D16348" s="2">
        <v>15.20787</v>
      </c>
      <c r="F16348" s="2">
        <v>16.4618</v>
      </c>
      <c r="G16348" s="2">
        <v>6.0192259999999997</v>
      </c>
      <c r="H16348" s="2">
        <v>5.9467619999999997</v>
      </c>
      <c r="J16348" s="2">
        <v>16.464600000000001</v>
      </c>
      <c r="K16348" s="2">
        <v>289.00360000000001</v>
      </c>
      <c r="L16348" s="2">
        <v>14.936070000000001</v>
      </c>
    </row>
    <row r="16349" spans="1:12" x14ac:dyDescent="0.2">
      <c r="A16349" s="2">
        <v>16.465299999999999</v>
      </c>
      <c r="B16349" s="2">
        <v>41.13541</v>
      </c>
      <c r="C16349" s="2">
        <v>11.62602</v>
      </c>
      <c r="D16349" s="2">
        <v>15.1906</v>
      </c>
      <c r="F16349" s="2">
        <v>16.462499999999999</v>
      </c>
      <c r="G16349" s="2">
        <v>6.0127179999999996</v>
      </c>
      <c r="H16349" s="2">
        <v>5.9401630000000001</v>
      </c>
      <c r="J16349" s="2">
        <v>16.465299999999999</v>
      </c>
      <c r="K16349" s="2">
        <v>289.70780000000002</v>
      </c>
      <c r="L16349" s="2">
        <v>15.03594</v>
      </c>
    </row>
    <row r="16350" spans="1:12" x14ac:dyDescent="0.2">
      <c r="A16350" s="2">
        <v>16.466010000000001</v>
      </c>
      <c r="B16350" s="2">
        <v>41.203159999999997</v>
      </c>
      <c r="C16350" s="2">
        <v>11.618180000000001</v>
      </c>
      <c r="D16350" s="2">
        <v>15.173159999999999</v>
      </c>
      <c r="F16350" s="2">
        <v>16.463200000000001</v>
      </c>
      <c r="G16350" s="2">
        <v>6.0060650000000004</v>
      </c>
      <c r="H16350" s="2">
        <v>5.9335709999999997</v>
      </c>
      <c r="J16350" s="2">
        <v>16.466010000000001</v>
      </c>
      <c r="K16350" s="2">
        <v>290.4092</v>
      </c>
      <c r="L16350" s="2">
        <v>15.13635</v>
      </c>
    </row>
    <row r="16351" spans="1:12" x14ac:dyDescent="0.2">
      <c r="A16351" s="2">
        <v>16.466709999999999</v>
      </c>
      <c r="B16351" s="2">
        <v>41.270789999999998</v>
      </c>
      <c r="C16351" s="2">
        <v>11.61009</v>
      </c>
      <c r="D16351" s="2">
        <v>15.15612</v>
      </c>
      <c r="F16351" s="2">
        <v>16.463899999999999</v>
      </c>
      <c r="G16351" s="2">
        <v>5.9997559999999996</v>
      </c>
      <c r="H16351" s="2">
        <v>5.9271390000000004</v>
      </c>
      <c r="J16351" s="2">
        <v>16.466709999999999</v>
      </c>
      <c r="K16351" s="2">
        <v>291.11009999999999</v>
      </c>
      <c r="L16351" s="2">
        <v>15.23752</v>
      </c>
    </row>
    <row r="16352" spans="1:12" x14ac:dyDescent="0.2">
      <c r="A16352" s="2">
        <v>16.467410000000001</v>
      </c>
      <c r="B16352" s="2">
        <v>41.339579999999998</v>
      </c>
      <c r="C16352" s="2">
        <v>11.60249</v>
      </c>
      <c r="D16352" s="2">
        <v>15.138870000000001</v>
      </c>
      <c r="F16352" s="2">
        <v>16.464600000000001</v>
      </c>
      <c r="G16352" s="2">
        <v>5.9932169999999996</v>
      </c>
      <c r="H16352" s="2">
        <v>5.9205170000000003</v>
      </c>
      <c r="J16352" s="2">
        <v>16.467410000000001</v>
      </c>
      <c r="K16352" s="2">
        <v>291.81130000000002</v>
      </c>
      <c r="L16352" s="2">
        <v>15.339040000000001</v>
      </c>
    </row>
    <row r="16353" spans="1:12" x14ac:dyDescent="0.2">
      <c r="A16353" s="2">
        <v>16.468109999999999</v>
      </c>
      <c r="B16353" s="2">
        <v>41.40822</v>
      </c>
      <c r="C16353" s="2">
        <v>11.5944</v>
      </c>
      <c r="D16353" s="2">
        <v>15.12199</v>
      </c>
      <c r="F16353" s="2">
        <v>16.465299999999999</v>
      </c>
      <c r="G16353" s="2">
        <v>5.986847</v>
      </c>
      <c r="H16353" s="2">
        <v>5.9140470000000001</v>
      </c>
      <c r="J16353" s="2">
        <v>16.468109999999999</v>
      </c>
      <c r="K16353" s="2">
        <v>292.51010000000002</v>
      </c>
      <c r="L16353" s="2">
        <v>15.44144</v>
      </c>
    </row>
    <row r="16354" spans="1:12" x14ac:dyDescent="0.2">
      <c r="A16354" s="2">
        <v>16.468810000000001</v>
      </c>
      <c r="B16354" s="2">
        <v>41.476480000000002</v>
      </c>
      <c r="C16354" s="2">
        <v>11.586539999999999</v>
      </c>
      <c r="D16354" s="2">
        <v>15.10533</v>
      </c>
      <c r="F16354" s="2">
        <v>16.466010000000001</v>
      </c>
      <c r="G16354" s="2">
        <v>5.980194</v>
      </c>
      <c r="H16354" s="2">
        <v>5.9079280000000001</v>
      </c>
      <c r="J16354" s="2">
        <v>16.468810000000001</v>
      </c>
      <c r="K16354" s="2">
        <v>293.20710000000003</v>
      </c>
      <c r="L16354" s="2">
        <v>15.545249999999999</v>
      </c>
    </row>
    <row r="16355" spans="1:12" x14ac:dyDescent="0.2">
      <c r="A16355" s="2">
        <v>16.46951</v>
      </c>
      <c r="B16355" s="2">
        <v>41.545389999999998</v>
      </c>
      <c r="C16355" s="2">
        <v>11.57907</v>
      </c>
      <c r="D16355" s="2">
        <v>15.08854</v>
      </c>
      <c r="F16355" s="2">
        <v>16.466709999999999</v>
      </c>
      <c r="G16355" s="2">
        <v>5.9733049999999999</v>
      </c>
      <c r="H16355" s="2">
        <v>5.9015120000000003</v>
      </c>
      <c r="J16355" s="2">
        <v>16.46951</v>
      </c>
      <c r="K16355" s="2">
        <v>293.90140000000002</v>
      </c>
      <c r="L16355" s="2">
        <v>15.650219999999999</v>
      </c>
    </row>
    <row r="16356" spans="1:12" x14ac:dyDescent="0.2">
      <c r="A16356" s="2">
        <v>16.470210000000002</v>
      </c>
      <c r="B16356" s="2">
        <v>41.614319999999999</v>
      </c>
      <c r="C16356" s="2">
        <v>11.57114</v>
      </c>
      <c r="D16356" s="2">
        <v>15.071730000000001</v>
      </c>
      <c r="F16356" s="2">
        <v>16.467410000000001</v>
      </c>
      <c r="G16356" s="2">
        <v>5.9667050000000001</v>
      </c>
      <c r="H16356" s="2">
        <v>5.8947750000000001</v>
      </c>
      <c r="J16356" s="2">
        <v>16.470210000000002</v>
      </c>
      <c r="K16356" s="2">
        <v>294.5899</v>
      </c>
      <c r="L16356" s="2">
        <v>15.755890000000001</v>
      </c>
    </row>
    <row r="16357" spans="1:12" x14ac:dyDescent="0.2">
      <c r="A16357" s="2">
        <v>16.47092</v>
      </c>
      <c r="B16357" s="2">
        <v>41.683920000000001</v>
      </c>
      <c r="C16357" s="2">
        <v>11.56283</v>
      </c>
      <c r="D16357" s="2">
        <v>15.05452</v>
      </c>
      <c r="F16357" s="2">
        <v>16.468109999999999</v>
      </c>
      <c r="G16357" s="2">
        <v>5.9598620000000002</v>
      </c>
      <c r="H16357" s="2">
        <v>5.8882289999999999</v>
      </c>
      <c r="J16357" s="2">
        <v>16.47092</v>
      </c>
      <c r="K16357" s="2">
        <v>295.279</v>
      </c>
      <c r="L16357" s="2">
        <v>15.861499999999999</v>
      </c>
    </row>
    <row r="16358" spans="1:12" x14ac:dyDescent="0.2">
      <c r="A16358" s="2">
        <v>16.471620000000001</v>
      </c>
      <c r="B16358" s="2">
        <v>41.753540000000001</v>
      </c>
      <c r="C16358" s="2">
        <v>11.555350000000001</v>
      </c>
      <c r="D16358" s="2">
        <v>15.03754</v>
      </c>
      <c r="F16358" s="2">
        <v>16.468810000000001</v>
      </c>
      <c r="G16358" s="2">
        <v>5.953354</v>
      </c>
      <c r="H16358" s="2">
        <v>5.8816829999999998</v>
      </c>
      <c r="J16358" s="2">
        <v>16.471620000000001</v>
      </c>
      <c r="K16358" s="2">
        <v>295.96469999999999</v>
      </c>
      <c r="L16358" s="2">
        <v>15.96801</v>
      </c>
    </row>
    <row r="16359" spans="1:12" x14ac:dyDescent="0.2">
      <c r="A16359" s="2">
        <v>16.47232</v>
      </c>
      <c r="B16359" s="2">
        <v>41.824359999999999</v>
      </c>
      <c r="C16359" s="2">
        <v>11.547829999999999</v>
      </c>
      <c r="D16359" s="2">
        <v>15.020300000000001</v>
      </c>
      <c r="F16359" s="2">
        <v>16.46951</v>
      </c>
      <c r="G16359" s="2">
        <v>5.9467619999999997</v>
      </c>
      <c r="H16359" s="2">
        <v>5.8750229999999997</v>
      </c>
      <c r="J16359" s="2">
        <v>16.47232</v>
      </c>
      <c r="K16359" s="2">
        <v>296.64819999999997</v>
      </c>
      <c r="L16359" s="2">
        <v>16.074929999999998</v>
      </c>
    </row>
    <row r="16360" spans="1:12" x14ac:dyDescent="0.2">
      <c r="A16360" s="2">
        <v>16.473020000000002</v>
      </c>
      <c r="B16360" s="2">
        <v>41.893529999999998</v>
      </c>
      <c r="C16360" s="2">
        <v>11.539759999999999</v>
      </c>
      <c r="D16360" s="2">
        <v>15.003450000000001</v>
      </c>
      <c r="F16360" s="2">
        <v>16.470210000000002</v>
      </c>
      <c r="G16360" s="2">
        <v>5.9401630000000001</v>
      </c>
      <c r="H16360" s="2">
        <v>5.8681179999999999</v>
      </c>
      <c r="J16360" s="2">
        <v>16.473020000000002</v>
      </c>
      <c r="K16360" s="2">
        <v>297.32990000000001</v>
      </c>
      <c r="L16360" s="2">
        <v>16.182580000000002</v>
      </c>
    </row>
    <row r="16361" spans="1:12" x14ac:dyDescent="0.2">
      <c r="A16361" s="2">
        <v>16.47372</v>
      </c>
      <c r="B16361" s="2">
        <v>41.964390000000002</v>
      </c>
      <c r="C16361" s="2">
        <v>11.53176</v>
      </c>
      <c r="D16361" s="2">
        <v>14.9863</v>
      </c>
      <c r="F16361" s="2">
        <v>16.47092</v>
      </c>
      <c r="G16361" s="2">
        <v>5.9335709999999997</v>
      </c>
      <c r="H16361" s="2">
        <v>5.8617710000000001</v>
      </c>
      <c r="J16361" s="2">
        <v>16.47372</v>
      </c>
      <c r="K16361" s="2">
        <v>298.00760000000002</v>
      </c>
      <c r="L16361" s="2">
        <v>16.290949999999999</v>
      </c>
    </row>
    <row r="16362" spans="1:12" x14ac:dyDescent="0.2">
      <c r="A16362" s="2">
        <v>16.474419999999999</v>
      </c>
      <c r="B16362" s="2">
        <v>42.034619999999997</v>
      </c>
      <c r="C16362" s="2">
        <v>11.52436</v>
      </c>
      <c r="D16362" s="2">
        <v>14.96902</v>
      </c>
      <c r="F16362" s="2">
        <v>16.471620000000001</v>
      </c>
      <c r="G16362" s="2">
        <v>5.9271390000000004</v>
      </c>
      <c r="H16362" s="2">
        <v>5.8558649999999997</v>
      </c>
      <c r="J16362" s="2">
        <v>16.474419999999999</v>
      </c>
      <c r="K16362" s="2">
        <v>298.68380000000002</v>
      </c>
      <c r="L16362" s="2">
        <v>16.399439999999998</v>
      </c>
    </row>
    <row r="16363" spans="1:12" x14ac:dyDescent="0.2">
      <c r="A16363" s="2">
        <v>16.47512</v>
      </c>
      <c r="B16363" s="2">
        <v>42.105730000000001</v>
      </c>
      <c r="C16363" s="2">
        <v>11.516859999999999</v>
      </c>
      <c r="D16363" s="2">
        <v>14.951919999999999</v>
      </c>
      <c r="F16363" s="2">
        <v>16.47232</v>
      </c>
      <c r="G16363" s="2">
        <v>5.9205170000000003</v>
      </c>
      <c r="H16363" s="2">
        <v>5.8493269999999997</v>
      </c>
      <c r="J16363" s="2">
        <v>16.47512</v>
      </c>
      <c r="K16363" s="2">
        <v>299.35809999999998</v>
      </c>
      <c r="L16363" s="2">
        <v>16.508130000000001</v>
      </c>
    </row>
    <row r="16364" spans="1:12" x14ac:dyDescent="0.2">
      <c r="A16364" s="2">
        <v>16.475819999999999</v>
      </c>
      <c r="B16364" s="2">
        <v>42.177460000000004</v>
      </c>
      <c r="C16364" s="2">
        <v>11.5093</v>
      </c>
      <c r="D16364" s="2">
        <v>14.93435</v>
      </c>
      <c r="F16364" s="2">
        <v>16.473020000000002</v>
      </c>
      <c r="G16364" s="2">
        <v>5.9140470000000001</v>
      </c>
      <c r="H16364" s="2">
        <v>5.8427730000000002</v>
      </c>
      <c r="J16364" s="2">
        <v>16.475819999999999</v>
      </c>
      <c r="K16364" s="2">
        <v>300.02949999999998</v>
      </c>
      <c r="L16364" s="2">
        <v>16.617660000000001</v>
      </c>
    </row>
    <row r="16365" spans="1:12" x14ac:dyDescent="0.2">
      <c r="A16365" s="2">
        <v>16.47653</v>
      </c>
      <c r="B16365" s="2">
        <v>42.248779999999996</v>
      </c>
      <c r="C16365" s="2">
        <v>11.50154</v>
      </c>
      <c r="D16365" s="2">
        <v>14.91761</v>
      </c>
      <c r="F16365" s="2">
        <v>16.47372</v>
      </c>
      <c r="G16365" s="2">
        <v>5.9079280000000001</v>
      </c>
      <c r="H16365" s="2">
        <v>5.8358540000000003</v>
      </c>
      <c r="J16365" s="2">
        <v>16.47653</v>
      </c>
      <c r="K16365" s="2">
        <v>300.69819999999999</v>
      </c>
      <c r="L16365" s="2">
        <v>16.728770000000001</v>
      </c>
    </row>
    <row r="16366" spans="1:12" x14ac:dyDescent="0.2">
      <c r="A16366" s="2">
        <v>16.477229999999999</v>
      </c>
      <c r="B16366" s="2">
        <v>42.320309999999999</v>
      </c>
      <c r="C16366" s="2">
        <v>11.49404</v>
      </c>
      <c r="D16366" s="2">
        <v>14.900679999999999</v>
      </c>
      <c r="F16366" s="2">
        <v>16.474419999999999</v>
      </c>
      <c r="G16366" s="2">
        <v>5.9015120000000003</v>
      </c>
      <c r="H16366" s="2">
        <v>5.8290100000000002</v>
      </c>
      <c r="J16366" s="2">
        <v>16.477229999999999</v>
      </c>
      <c r="K16366" s="2">
        <v>301.36059999999998</v>
      </c>
      <c r="L16366" s="2">
        <v>16.840399999999999</v>
      </c>
    </row>
    <row r="16367" spans="1:12" x14ac:dyDescent="0.2">
      <c r="A16367" s="2">
        <v>16.477930000000001</v>
      </c>
      <c r="B16367" s="2">
        <v>42.392679999999999</v>
      </c>
      <c r="C16367" s="2">
        <v>11.485939999999999</v>
      </c>
      <c r="D16367" s="2">
        <v>14.882820000000001</v>
      </c>
      <c r="F16367" s="2">
        <v>16.47512</v>
      </c>
      <c r="G16367" s="2">
        <v>5.8947750000000001</v>
      </c>
      <c r="H16367" s="2">
        <v>5.8221590000000001</v>
      </c>
      <c r="J16367" s="2">
        <v>16.477930000000001</v>
      </c>
      <c r="K16367" s="2">
        <v>301.99939999999998</v>
      </c>
      <c r="L16367" s="2">
        <v>16.95269</v>
      </c>
    </row>
    <row r="16368" spans="1:12" x14ac:dyDescent="0.2">
      <c r="A16368" s="2">
        <v>16.478629999999999</v>
      </c>
      <c r="B16368" s="2">
        <v>42.465350000000001</v>
      </c>
      <c r="C16368" s="2">
        <v>11.477819999999999</v>
      </c>
      <c r="D16368" s="2">
        <v>14.86632</v>
      </c>
      <c r="F16368" s="2">
        <v>16.475819999999999</v>
      </c>
      <c r="G16368" s="2">
        <v>5.8882289999999999</v>
      </c>
      <c r="H16368" s="2">
        <v>5.815842</v>
      </c>
      <c r="J16368" s="2">
        <v>16.478629999999999</v>
      </c>
      <c r="K16368" s="2">
        <v>302.63909999999998</v>
      </c>
      <c r="L16368" s="2">
        <v>17.065449999999998</v>
      </c>
    </row>
    <row r="16369" spans="1:12" x14ac:dyDescent="0.2">
      <c r="A16369" s="2">
        <v>16.479330000000001</v>
      </c>
      <c r="B16369" s="2">
        <v>42.538319999999999</v>
      </c>
      <c r="C16369" s="2">
        <v>11.46998</v>
      </c>
      <c r="D16369" s="2">
        <v>14.849460000000001</v>
      </c>
      <c r="F16369" s="2">
        <v>16.47653</v>
      </c>
      <c r="G16369" s="2">
        <v>5.8816829999999998</v>
      </c>
      <c r="H16369" s="2">
        <v>5.8094099999999997</v>
      </c>
      <c r="J16369" s="2">
        <v>16.479330000000001</v>
      </c>
      <c r="K16369" s="2">
        <v>303.30070000000001</v>
      </c>
      <c r="L16369" s="2">
        <v>17.178709999999999</v>
      </c>
    </row>
    <row r="16370" spans="1:12" x14ac:dyDescent="0.2">
      <c r="A16370" s="2">
        <v>16.480029999999999</v>
      </c>
      <c r="B16370" s="2">
        <v>42.612009999999998</v>
      </c>
      <c r="C16370" s="2">
        <v>11.46217</v>
      </c>
      <c r="D16370" s="2">
        <v>14.832100000000001</v>
      </c>
      <c r="F16370" s="2">
        <v>16.477229999999999</v>
      </c>
      <c r="G16370" s="2">
        <v>5.8750229999999997</v>
      </c>
      <c r="H16370" s="2">
        <v>5.8028639999999996</v>
      </c>
      <c r="J16370" s="2">
        <v>16.480029999999999</v>
      </c>
      <c r="K16370" s="2">
        <v>303.96269999999998</v>
      </c>
      <c r="L16370" s="2">
        <v>17.292539999999999</v>
      </c>
    </row>
    <row r="16371" spans="1:12" x14ac:dyDescent="0.2">
      <c r="A16371" s="2">
        <v>16.480730000000001</v>
      </c>
      <c r="B16371" s="2">
        <v>42.685589999999998</v>
      </c>
      <c r="C16371" s="2">
        <v>11.454420000000001</v>
      </c>
      <c r="D16371" s="2">
        <v>14.815580000000001</v>
      </c>
      <c r="F16371" s="2">
        <v>16.477930000000001</v>
      </c>
      <c r="G16371" s="2">
        <v>5.8681179999999999</v>
      </c>
      <c r="H16371" s="2">
        <v>5.7969889999999999</v>
      </c>
      <c r="J16371" s="2">
        <v>16.480730000000001</v>
      </c>
      <c r="K16371" s="2">
        <v>304.62130000000002</v>
      </c>
      <c r="L16371" s="2">
        <v>17.407139999999998</v>
      </c>
    </row>
    <row r="16372" spans="1:12" x14ac:dyDescent="0.2">
      <c r="A16372" s="2">
        <v>16.481439999999999</v>
      </c>
      <c r="B16372" s="2">
        <v>42.759920000000001</v>
      </c>
      <c r="C16372" s="2">
        <v>11.446859999999999</v>
      </c>
      <c r="D16372" s="2">
        <v>14.798870000000001</v>
      </c>
      <c r="F16372" s="2">
        <v>16.478629999999999</v>
      </c>
      <c r="G16372" s="2">
        <v>5.8617710000000001</v>
      </c>
      <c r="H16372" s="2">
        <v>5.7908169999999997</v>
      </c>
      <c r="J16372" s="2">
        <v>16.481439999999999</v>
      </c>
      <c r="K16372" s="2">
        <v>305.27809999999999</v>
      </c>
      <c r="L16372" s="2">
        <v>17.522639999999999</v>
      </c>
    </row>
    <row r="16373" spans="1:12" x14ac:dyDescent="0.2">
      <c r="A16373" s="2">
        <v>16.482140000000001</v>
      </c>
      <c r="B16373" s="2">
        <v>42.834420000000001</v>
      </c>
      <c r="C16373" s="2">
        <v>11.43923</v>
      </c>
      <c r="D16373" s="2">
        <v>14.781470000000001</v>
      </c>
      <c r="F16373" s="2">
        <v>16.479330000000001</v>
      </c>
      <c r="G16373" s="2">
        <v>5.8558649999999997</v>
      </c>
      <c r="H16373" s="2">
        <v>5.7843479999999996</v>
      </c>
      <c r="J16373" s="2">
        <v>16.482140000000001</v>
      </c>
      <c r="K16373" s="2">
        <v>305.93270000000001</v>
      </c>
      <c r="L16373" s="2">
        <v>17.639019999999999</v>
      </c>
    </row>
    <row r="16374" spans="1:12" x14ac:dyDescent="0.2">
      <c r="A16374" s="2">
        <v>16.482839999999999</v>
      </c>
      <c r="B16374" s="2">
        <v>42.909619999999997</v>
      </c>
      <c r="C16374" s="2">
        <v>11.43141</v>
      </c>
      <c r="D16374" s="2">
        <v>14.76427</v>
      </c>
      <c r="F16374" s="2">
        <v>16.480029999999999</v>
      </c>
      <c r="G16374" s="2">
        <v>5.8493269999999997</v>
      </c>
      <c r="H16374" s="2">
        <v>5.7782669999999996</v>
      </c>
      <c r="J16374" s="2">
        <v>16.482839999999999</v>
      </c>
      <c r="K16374" s="2">
        <v>306.58390000000003</v>
      </c>
      <c r="L16374" s="2">
        <v>17.756270000000001</v>
      </c>
    </row>
    <row r="16375" spans="1:12" x14ac:dyDescent="0.2">
      <c r="A16375" s="2">
        <v>16.483540000000001</v>
      </c>
      <c r="B16375" s="2">
        <v>42.983800000000002</v>
      </c>
      <c r="C16375" s="2">
        <v>11.42366</v>
      </c>
      <c r="D16375" s="2">
        <v>14.74696</v>
      </c>
      <c r="F16375" s="2">
        <v>16.480730000000001</v>
      </c>
      <c r="G16375" s="2">
        <v>5.8427730000000002</v>
      </c>
      <c r="H16375" s="2">
        <v>5.7717510000000001</v>
      </c>
      <c r="J16375" s="2">
        <v>16.483540000000001</v>
      </c>
      <c r="K16375" s="2">
        <v>307.23169999999999</v>
      </c>
      <c r="L16375" s="2">
        <v>17.87415</v>
      </c>
    </row>
    <row r="16376" spans="1:12" x14ac:dyDescent="0.2">
      <c r="A16376" s="2">
        <v>16.48424</v>
      </c>
      <c r="B16376" s="2">
        <v>43.05874</v>
      </c>
      <c r="C16376" s="2">
        <v>11.415900000000001</v>
      </c>
      <c r="D16376" s="2">
        <v>14.72963</v>
      </c>
      <c r="F16376" s="2">
        <v>16.481439999999999</v>
      </c>
      <c r="G16376" s="2">
        <v>5.8358540000000003</v>
      </c>
      <c r="H16376" s="2">
        <v>5.7651519999999996</v>
      </c>
      <c r="J16376" s="2">
        <v>16.48424</v>
      </c>
      <c r="K16376" s="2">
        <v>307.87889999999999</v>
      </c>
      <c r="L16376" s="2">
        <v>17.993040000000001</v>
      </c>
    </row>
    <row r="16377" spans="1:12" x14ac:dyDescent="0.2">
      <c r="A16377" s="2">
        <v>16.484940000000002</v>
      </c>
      <c r="B16377" s="2">
        <v>43.133949999999999</v>
      </c>
      <c r="C16377" s="2">
        <v>11.4079</v>
      </c>
      <c r="D16377" s="2">
        <v>14.71251</v>
      </c>
      <c r="F16377" s="2">
        <v>16.482140000000001</v>
      </c>
      <c r="G16377" s="2">
        <v>5.8290100000000002</v>
      </c>
      <c r="H16377" s="2">
        <v>5.7586209999999998</v>
      </c>
      <c r="J16377" s="2">
        <v>16.484940000000002</v>
      </c>
      <c r="K16377" s="2">
        <v>308.52480000000003</v>
      </c>
      <c r="L16377" s="2">
        <v>18.112480000000001</v>
      </c>
    </row>
    <row r="16378" spans="1:12" x14ac:dyDescent="0.2">
      <c r="A16378" s="2">
        <v>16.48564</v>
      </c>
      <c r="B16378" s="2">
        <v>43.208219999999997</v>
      </c>
      <c r="C16378" s="2">
        <v>11.400040000000001</v>
      </c>
      <c r="D16378" s="2">
        <v>14.69608</v>
      </c>
      <c r="F16378" s="2">
        <v>16.482839999999999</v>
      </c>
      <c r="G16378" s="2">
        <v>5.8221590000000001</v>
      </c>
      <c r="H16378" s="2">
        <v>5.7523039999999996</v>
      </c>
      <c r="J16378" s="2">
        <v>16.48564</v>
      </c>
      <c r="K16378" s="2">
        <v>309.16550000000001</v>
      </c>
      <c r="L16378" s="2">
        <v>18.23189</v>
      </c>
    </row>
    <row r="16379" spans="1:12" x14ac:dyDescent="0.2">
      <c r="A16379" s="2">
        <v>16.486350000000002</v>
      </c>
      <c r="B16379" s="2">
        <v>43.283900000000003</v>
      </c>
      <c r="C16379" s="2">
        <v>11.392379999999999</v>
      </c>
      <c r="D16379" s="2">
        <v>14.679410000000001</v>
      </c>
      <c r="F16379" s="2">
        <v>16.483540000000001</v>
      </c>
      <c r="G16379" s="2">
        <v>5.815842</v>
      </c>
      <c r="H16379" s="2">
        <v>5.745781</v>
      </c>
      <c r="J16379" s="2">
        <v>16.486350000000002</v>
      </c>
      <c r="K16379" s="2">
        <v>309.80450000000002</v>
      </c>
      <c r="L16379" s="2">
        <v>18.352609999999999</v>
      </c>
    </row>
    <row r="16380" spans="1:12" x14ac:dyDescent="0.2">
      <c r="A16380" s="2">
        <v>16.48705</v>
      </c>
      <c r="B16380" s="2">
        <v>43.359589999999997</v>
      </c>
      <c r="C16380" s="2">
        <v>11.384589999999999</v>
      </c>
      <c r="D16380" s="2">
        <v>14.662839999999999</v>
      </c>
      <c r="F16380" s="2">
        <v>16.48424</v>
      </c>
      <c r="G16380" s="2">
        <v>5.8094099999999997</v>
      </c>
      <c r="H16380" s="2">
        <v>5.7391819999999996</v>
      </c>
      <c r="J16380" s="2">
        <v>16.48705</v>
      </c>
      <c r="K16380" s="2">
        <v>310.44220000000001</v>
      </c>
      <c r="L16380" s="2">
        <v>18.47456</v>
      </c>
    </row>
    <row r="16381" spans="1:12" x14ac:dyDescent="0.2">
      <c r="A16381" s="2">
        <v>16.487749999999998</v>
      </c>
      <c r="B16381" s="2">
        <v>43.435160000000003</v>
      </c>
      <c r="C16381" s="2">
        <v>11.37668</v>
      </c>
      <c r="D16381" s="2">
        <v>14.64615</v>
      </c>
      <c r="F16381" s="2">
        <v>16.484940000000002</v>
      </c>
      <c r="G16381" s="2">
        <v>5.8028639999999996</v>
      </c>
      <c r="H16381" s="2">
        <v>5.7329860000000004</v>
      </c>
      <c r="J16381" s="2">
        <v>16.487749999999998</v>
      </c>
      <c r="K16381" s="2">
        <v>311.07639999999998</v>
      </c>
      <c r="L16381" s="2">
        <v>18.596910000000001</v>
      </c>
    </row>
    <row r="16382" spans="1:12" x14ac:dyDescent="0.2">
      <c r="A16382" s="2">
        <v>16.48845</v>
      </c>
      <c r="B16382" s="2">
        <v>43.511420000000001</v>
      </c>
      <c r="C16382" s="2">
        <v>11.369020000000001</v>
      </c>
      <c r="D16382" s="2">
        <v>14.62941</v>
      </c>
      <c r="F16382" s="2">
        <v>16.48564</v>
      </c>
      <c r="G16382" s="2">
        <v>5.7969889999999999</v>
      </c>
      <c r="H16382" s="2">
        <v>5.7269129999999997</v>
      </c>
      <c r="J16382" s="2">
        <v>16.48845</v>
      </c>
      <c r="K16382" s="2">
        <v>311.7079</v>
      </c>
      <c r="L16382" s="2">
        <v>18.716259999999998</v>
      </c>
    </row>
    <row r="16383" spans="1:12" x14ac:dyDescent="0.2">
      <c r="A16383" s="2">
        <v>16.489149999999999</v>
      </c>
      <c r="B16383" s="2">
        <v>43.58717</v>
      </c>
      <c r="C16383" s="2">
        <v>11.36139</v>
      </c>
      <c r="D16383" s="2">
        <v>14.612640000000001</v>
      </c>
      <c r="F16383" s="2">
        <v>16.486350000000002</v>
      </c>
      <c r="G16383" s="2">
        <v>5.7908169999999997</v>
      </c>
      <c r="H16383" s="2">
        <v>5.7209240000000001</v>
      </c>
      <c r="J16383" s="2">
        <v>16.489149999999999</v>
      </c>
      <c r="K16383" s="2">
        <v>312.33670000000001</v>
      </c>
      <c r="L16383" s="2">
        <v>18.835329999999999</v>
      </c>
    </row>
    <row r="16384" spans="1:12" x14ac:dyDescent="0.2">
      <c r="A16384" s="2">
        <v>16.489850000000001</v>
      </c>
      <c r="B16384" s="2">
        <v>43.66384</v>
      </c>
      <c r="C16384" s="2">
        <v>11.35375</v>
      </c>
      <c r="D16384" s="2">
        <v>14.59558</v>
      </c>
      <c r="F16384" s="2">
        <v>16.48705</v>
      </c>
      <c r="G16384" s="2">
        <v>5.7843479999999996</v>
      </c>
      <c r="H16384" s="2">
        <v>5.7148060000000003</v>
      </c>
      <c r="J16384" s="2">
        <v>16.489850000000001</v>
      </c>
      <c r="K16384" s="2">
        <v>312.96379999999999</v>
      </c>
      <c r="L16384" s="2">
        <v>18.95786</v>
      </c>
    </row>
    <row r="16385" spans="1:12" x14ac:dyDescent="0.2">
      <c r="A16385" s="2">
        <v>16.490549999999999</v>
      </c>
      <c r="B16385" s="2">
        <v>43.741190000000003</v>
      </c>
      <c r="C16385" s="2">
        <v>11.34571</v>
      </c>
      <c r="D16385" s="2">
        <v>14.5792</v>
      </c>
      <c r="F16385" s="2">
        <v>16.487749999999998</v>
      </c>
      <c r="G16385" s="2">
        <v>5.7782669999999996</v>
      </c>
      <c r="H16385" s="2">
        <v>5.7088549999999998</v>
      </c>
      <c r="J16385" s="2">
        <v>16.490549999999999</v>
      </c>
      <c r="K16385" s="2">
        <v>313.58769999999998</v>
      </c>
      <c r="L16385" s="2">
        <v>19.083179999999999</v>
      </c>
    </row>
    <row r="16386" spans="1:12" x14ac:dyDescent="0.2">
      <c r="A16386" s="2">
        <v>16.49126</v>
      </c>
      <c r="B16386" s="2">
        <v>43.818910000000002</v>
      </c>
      <c r="C16386" s="2">
        <v>11.33844</v>
      </c>
      <c r="D16386" s="2">
        <v>14.562889999999999</v>
      </c>
      <c r="F16386" s="2">
        <v>16.48845</v>
      </c>
      <c r="G16386" s="2">
        <v>5.7717510000000001</v>
      </c>
      <c r="H16386" s="2">
        <v>5.7032930000000004</v>
      </c>
      <c r="J16386" s="2">
        <v>16.49126</v>
      </c>
      <c r="K16386" s="2">
        <v>314.2097</v>
      </c>
      <c r="L16386" s="2">
        <v>19.209530000000001</v>
      </c>
    </row>
    <row r="16387" spans="1:12" x14ac:dyDescent="0.2">
      <c r="A16387" s="2">
        <v>16.491959999999999</v>
      </c>
      <c r="B16387" s="2">
        <v>43.896839999999997</v>
      </c>
      <c r="C16387" s="2">
        <v>11.33081</v>
      </c>
      <c r="D16387" s="2">
        <v>14.546720000000001</v>
      </c>
      <c r="F16387" s="2">
        <v>16.489149999999999</v>
      </c>
      <c r="G16387" s="2">
        <v>5.7651519999999996</v>
      </c>
      <c r="H16387" s="2">
        <v>5.6967090000000002</v>
      </c>
      <c r="J16387" s="2">
        <v>16.491959999999999</v>
      </c>
      <c r="K16387" s="2">
        <v>314.83150000000001</v>
      </c>
      <c r="L16387" s="2">
        <v>19.336469999999998</v>
      </c>
    </row>
    <row r="16388" spans="1:12" x14ac:dyDescent="0.2">
      <c r="A16388" s="2">
        <v>16.492660000000001</v>
      </c>
      <c r="B16388" s="2">
        <v>43.974580000000003</v>
      </c>
      <c r="C16388" s="2">
        <v>11.32334</v>
      </c>
      <c r="D16388" s="2">
        <v>14.53023</v>
      </c>
      <c r="F16388" s="2">
        <v>16.489850000000001</v>
      </c>
      <c r="G16388" s="2">
        <v>5.7586209999999998</v>
      </c>
      <c r="H16388" s="2">
        <v>5.69062</v>
      </c>
      <c r="J16388" s="2">
        <v>16.492660000000001</v>
      </c>
      <c r="K16388" s="2">
        <v>315.44929999999999</v>
      </c>
      <c r="L16388" s="2">
        <v>19.465199999999999</v>
      </c>
    </row>
    <row r="16389" spans="1:12" x14ac:dyDescent="0.2">
      <c r="A16389" s="2">
        <v>16.493359999999999</v>
      </c>
      <c r="B16389" s="2">
        <v>44.05227</v>
      </c>
      <c r="C16389" s="2">
        <v>11.31542</v>
      </c>
      <c r="D16389" s="2">
        <v>14.513389999999999</v>
      </c>
      <c r="F16389" s="2">
        <v>16.490549999999999</v>
      </c>
      <c r="G16389" s="2">
        <v>5.7523039999999996</v>
      </c>
      <c r="H16389" s="2">
        <v>5.6845780000000001</v>
      </c>
      <c r="J16389" s="2">
        <v>16.493359999999999</v>
      </c>
      <c r="K16389" s="2">
        <v>316.06189999999998</v>
      </c>
      <c r="L16389" s="2">
        <v>19.594719999999999</v>
      </c>
    </row>
    <row r="16390" spans="1:12" x14ac:dyDescent="0.2">
      <c r="A16390" s="2">
        <v>16.494060000000001</v>
      </c>
      <c r="B16390" s="2">
        <v>44.130110000000002</v>
      </c>
      <c r="C16390" s="2">
        <v>11.30851</v>
      </c>
      <c r="D16390" s="2">
        <v>14.497070000000001</v>
      </c>
      <c r="F16390" s="2">
        <v>16.49126</v>
      </c>
      <c r="G16390" s="2">
        <v>5.745781</v>
      </c>
      <c r="H16390" s="2">
        <v>5.6787869999999998</v>
      </c>
      <c r="J16390" s="2">
        <v>16.494060000000001</v>
      </c>
      <c r="K16390" s="2">
        <v>316.67239999999998</v>
      </c>
      <c r="L16390" s="2">
        <v>19.72409</v>
      </c>
    </row>
    <row r="16391" spans="1:12" x14ac:dyDescent="0.2">
      <c r="A16391" s="2">
        <v>16.494759999999999</v>
      </c>
      <c r="B16391" s="2">
        <v>44.207920000000001</v>
      </c>
      <c r="C16391" s="2">
        <v>11.302009999999999</v>
      </c>
      <c r="D16391" s="2">
        <v>14.480919999999999</v>
      </c>
      <c r="F16391" s="2">
        <v>16.491959999999999</v>
      </c>
      <c r="G16391" s="2">
        <v>5.7391819999999996</v>
      </c>
      <c r="H16391" s="2">
        <v>5.6728519999999998</v>
      </c>
      <c r="J16391" s="2">
        <v>16.494759999999999</v>
      </c>
      <c r="K16391" s="2">
        <v>317.28120000000001</v>
      </c>
      <c r="L16391" s="2">
        <v>19.854600000000001</v>
      </c>
    </row>
    <row r="16392" spans="1:12" x14ac:dyDescent="0.2">
      <c r="A16392" s="2">
        <v>16.495460000000001</v>
      </c>
      <c r="B16392" s="2">
        <v>44.286670000000001</v>
      </c>
      <c r="C16392" s="2">
        <v>11.295019999999999</v>
      </c>
      <c r="D16392" s="2">
        <v>14.464880000000001</v>
      </c>
      <c r="F16392" s="2">
        <v>16.492660000000001</v>
      </c>
      <c r="G16392" s="2">
        <v>5.7329860000000004</v>
      </c>
      <c r="H16392" s="2">
        <v>5.6666790000000002</v>
      </c>
      <c r="J16392" s="2">
        <v>16.495460000000001</v>
      </c>
      <c r="K16392" s="2">
        <v>317.88850000000002</v>
      </c>
      <c r="L16392" s="2">
        <v>19.985289999999999</v>
      </c>
    </row>
    <row r="16393" spans="1:12" x14ac:dyDescent="0.2">
      <c r="A16393" s="2">
        <v>16.49616</v>
      </c>
      <c r="B16393" s="2">
        <v>44.365450000000003</v>
      </c>
      <c r="C16393" s="2">
        <v>11.287649999999999</v>
      </c>
      <c r="D16393" s="2">
        <v>14.448589999999999</v>
      </c>
      <c r="F16393" s="2">
        <v>16.493359999999999</v>
      </c>
      <c r="G16393" s="2">
        <v>5.7269129999999997</v>
      </c>
      <c r="H16393" s="2">
        <v>5.660469</v>
      </c>
      <c r="J16393" s="2">
        <v>16.49616</v>
      </c>
      <c r="K16393" s="2">
        <v>318.4941</v>
      </c>
      <c r="L16393" s="2">
        <v>20.11619</v>
      </c>
    </row>
    <row r="16394" spans="1:12" x14ac:dyDescent="0.2">
      <c r="A16394" s="2">
        <v>16.496870000000001</v>
      </c>
      <c r="B16394" s="2">
        <v>44.444409999999998</v>
      </c>
      <c r="C16394" s="2">
        <v>11.27994</v>
      </c>
      <c r="D16394" s="2">
        <v>14.432930000000001</v>
      </c>
      <c r="F16394" s="2">
        <v>16.494060000000001</v>
      </c>
      <c r="G16394" s="2">
        <v>5.7209240000000001</v>
      </c>
      <c r="H16394" s="2">
        <v>5.6547239999999999</v>
      </c>
      <c r="J16394" s="2">
        <v>16.496870000000001</v>
      </c>
      <c r="K16394" s="2">
        <v>319.09399999999999</v>
      </c>
      <c r="L16394" s="2">
        <v>20.248940000000001</v>
      </c>
    </row>
    <row r="16395" spans="1:12" x14ac:dyDescent="0.2">
      <c r="A16395" s="2">
        <v>16.49757</v>
      </c>
      <c r="B16395" s="2">
        <v>44.523449999999997</v>
      </c>
      <c r="C16395" s="2">
        <v>11.27253</v>
      </c>
      <c r="D16395" s="2">
        <v>14.417350000000001</v>
      </c>
      <c r="F16395" s="2">
        <v>16.494759999999999</v>
      </c>
      <c r="G16395" s="2">
        <v>5.7148060000000003</v>
      </c>
      <c r="H16395" s="2">
        <v>5.6493070000000003</v>
      </c>
      <c r="J16395" s="2">
        <v>16.49757</v>
      </c>
      <c r="K16395" s="2">
        <v>319.6902</v>
      </c>
      <c r="L16395" s="2">
        <v>20.38259</v>
      </c>
    </row>
    <row r="16396" spans="1:12" x14ac:dyDescent="0.2">
      <c r="A16396" s="2">
        <v>16.498270000000002</v>
      </c>
      <c r="B16396" s="2">
        <v>44.602710000000002</v>
      </c>
      <c r="C16396" s="2">
        <v>11.265549999999999</v>
      </c>
      <c r="D16396" s="2">
        <v>14.401859999999999</v>
      </c>
      <c r="F16396" s="2">
        <v>16.495460000000001</v>
      </c>
      <c r="G16396" s="2">
        <v>5.7088549999999998</v>
      </c>
      <c r="H16396" s="2">
        <v>5.6437299999999997</v>
      </c>
      <c r="J16396" s="2">
        <v>16.498270000000002</v>
      </c>
      <c r="K16396" s="2">
        <v>320.28590000000003</v>
      </c>
      <c r="L16396" s="2">
        <v>20.516749999999998</v>
      </c>
    </row>
    <row r="16397" spans="1:12" x14ac:dyDescent="0.2">
      <c r="A16397" s="2">
        <v>16.49897</v>
      </c>
      <c r="B16397" s="2">
        <v>44.682659999999998</v>
      </c>
      <c r="C16397" s="2">
        <v>11.257999999999999</v>
      </c>
      <c r="D16397" s="2">
        <v>14.38593</v>
      </c>
      <c r="F16397" s="2">
        <v>16.49616</v>
      </c>
      <c r="G16397" s="2">
        <v>5.7032930000000004</v>
      </c>
      <c r="H16397" s="2">
        <v>5.6372530000000003</v>
      </c>
      <c r="J16397" s="2">
        <v>16.49897</v>
      </c>
      <c r="K16397" s="2">
        <v>320.87860000000001</v>
      </c>
      <c r="L16397" s="2">
        <v>20.652049999999999</v>
      </c>
    </row>
    <row r="16398" spans="1:12" x14ac:dyDescent="0.2">
      <c r="A16398" s="2">
        <v>16.499669999999998</v>
      </c>
      <c r="B16398" s="2">
        <v>44.762279999999997</v>
      </c>
      <c r="C16398" s="2">
        <v>11.25029</v>
      </c>
      <c r="D16398" s="2">
        <v>14.370100000000001</v>
      </c>
      <c r="F16398" s="2">
        <v>16.496870000000001</v>
      </c>
      <c r="G16398" s="2">
        <v>5.6967090000000002</v>
      </c>
      <c r="H16398" s="2">
        <v>5.6312790000000001</v>
      </c>
      <c r="J16398" s="2">
        <v>16.499669999999998</v>
      </c>
      <c r="K16398" s="2">
        <v>321.46940000000001</v>
      </c>
      <c r="L16398" s="2">
        <v>20.788080000000001</v>
      </c>
    </row>
    <row r="16399" spans="1:12" x14ac:dyDescent="0.2">
      <c r="A16399" s="2">
        <v>16.50037</v>
      </c>
      <c r="B16399" s="2">
        <v>44.842449999999999</v>
      </c>
      <c r="C16399" s="2">
        <v>11.242940000000001</v>
      </c>
      <c r="D16399" s="2">
        <v>14.35408</v>
      </c>
      <c r="F16399" s="2">
        <v>16.49757</v>
      </c>
      <c r="G16399" s="2">
        <v>5.69062</v>
      </c>
      <c r="H16399" s="2">
        <v>5.6255870000000003</v>
      </c>
      <c r="J16399" s="2">
        <v>16.50037</v>
      </c>
      <c r="K16399" s="2">
        <v>322.0573</v>
      </c>
      <c r="L16399" s="2">
        <v>20.92464</v>
      </c>
    </row>
    <row r="16400" spans="1:12" x14ac:dyDescent="0.2">
      <c r="A16400" s="2">
        <v>16.501069999999999</v>
      </c>
      <c r="B16400" s="2">
        <v>44.923340000000003</v>
      </c>
      <c r="C16400" s="2">
        <v>11.23565</v>
      </c>
      <c r="D16400" s="2">
        <v>14.338200000000001</v>
      </c>
      <c r="F16400" s="2">
        <v>16.498270000000002</v>
      </c>
      <c r="G16400" s="2">
        <v>5.6845780000000001</v>
      </c>
      <c r="H16400" s="2">
        <v>5.6197809999999997</v>
      </c>
      <c r="J16400" s="2">
        <v>16.501069999999999</v>
      </c>
      <c r="K16400" s="2">
        <v>322.6397</v>
      </c>
      <c r="L16400" s="2">
        <v>21.06184</v>
      </c>
    </row>
    <row r="16401" spans="1:12" x14ac:dyDescent="0.2">
      <c r="A16401" s="2">
        <v>16.50178</v>
      </c>
      <c r="B16401" s="2">
        <v>45.00394</v>
      </c>
      <c r="C16401" s="2">
        <v>11.22828</v>
      </c>
      <c r="D16401" s="2">
        <v>14.32184</v>
      </c>
      <c r="F16401" s="2">
        <v>16.49897</v>
      </c>
      <c r="G16401" s="2">
        <v>5.6787869999999998</v>
      </c>
      <c r="H16401" s="2">
        <v>5.6131669999999998</v>
      </c>
      <c r="J16401" s="2">
        <v>16.50178</v>
      </c>
      <c r="K16401" s="2">
        <v>323.221</v>
      </c>
      <c r="L16401" s="2">
        <v>21.199680000000001</v>
      </c>
    </row>
    <row r="16402" spans="1:12" x14ac:dyDescent="0.2">
      <c r="A16402" s="2">
        <v>16.502479999999998</v>
      </c>
      <c r="B16402" s="2">
        <v>45.08419</v>
      </c>
      <c r="C16402" s="2">
        <v>11.221259999999999</v>
      </c>
      <c r="D16402" s="2">
        <v>14.306089999999999</v>
      </c>
      <c r="F16402" s="2">
        <v>16.499669999999998</v>
      </c>
      <c r="G16402" s="2">
        <v>5.6728519999999998</v>
      </c>
      <c r="H16402" s="2">
        <v>5.6068340000000001</v>
      </c>
      <c r="J16402" s="2">
        <v>16.502479999999998</v>
      </c>
      <c r="K16402" s="2">
        <v>323.80349999999999</v>
      </c>
      <c r="L16402" s="2">
        <v>21.338380000000001</v>
      </c>
    </row>
    <row r="16403" spans="1:12" x14ac:dyDescent="0.2">
      <c r="A16403" s="2">
        <v>16.50318</v>
      </c>
      <c r="B16403" s="2">
        <v>45.165439999999997</v>
      </c>
      <c r="C16403" s="2">
        <v>11.214410000000001</v>
      </c>
      <c r="D16403" s="2">
        <v>14.29101</v>
      </c>
      <c r="F16403" s="2">
        <v>16.50037</v>
      </c>
      <c r="G16403" s="2">
        <v>5.6666790000000002</v>
      </c>
      <c r="H16403" s="2">
        <v>5.6007540000000002</v>
      </c>
      <c r="J16403" s="2">
        <v>16.50318</v>
      </c>
      <c r="K16403" s="2">
        <v>324.37700000000001</v>
      </c>
      <c r="L16403" s="2">
        <v>21.477540000000001</v>
      </c>
    </row>
    <row r="16404" spans="1:12" x14ac:dyDescent="0.2">
      <c r="A16404" s="2">
        <v>16.503879999999999</v>
      </c>
      <c r="B16404" s="2">
        <v>45.247309999999999</v>
      </c>
      <c r="C16404" s="2">
        <v>11.20693</v>
      </c>
      <c r="D16404" s="2">
        <v>14.27655</v>
      </c>
      <c r="F16404" s="2">
        <v>16.501069999999999</v>
      </c>
      <c r="G16404" s="2">
        <v>5.660469</v>
      </c>
      <c r="H16404" s="2">
        <v>5.5946499999999997</v>
      </c>
      <c r="J16404" s="2">
        <v>16.503879999999999</v>
      </c>
      <c r="K16404" s="2">
        <v>324.94529999999997</v>
      </c>
      <c r="L16404" s="2">
        <v>21.6174</v>
      </c>
    </row>
    <row r="16405" spans="1:12" x14ac:dyDescent="0.2">
      <c r="A16405" s="2">
        <v>16.504580000000001</v>
      </c>
      <c r="B16405" s="2">
        <v>45.328980000000001</v>
      </c>
      <c r="C16405" s="2">
        <v>11.199159999999999</v>
      </c>
      <c r="D16405" s="2">
        <v>14.261419999999999</v>
      </c>
      <c r="F16405" s="2">
        <v>16.50178</v>
      </c>
      <c r="G16405" s="2">
        <v>5.6547239999999999</v>
      </c>
      <c r="H16405" s="2">
        <v>5.5886310000000003</v>
      </c>
      <c r="J16405" s="2">
        <v>16.504580000000001</v>
      </c>
      <c r="K16405" s="2">
        <v>325.51240000000001</v>
      </c>
      <c r="L16405" s="2">
        <v>21.75761</v>
      </c>
    </row>
    <row r="16406" spans="1:12" x14ac:dyDescent="0.2">
      <c r="A16406" s="2">
        <v>16.505279999999999</v>
      </c>
      <c r="B16406" s="2">
        <v>45.410980000000002</v>
      </c>
      <c r="C16406" s="2">
        <v>11.191660000000001</v>
      </c>
      <c r="D16406" s="2">
        <v>14.245850000000001</v>
      </c>
      <c r="F16406" s="2">
        <v>16.502479999999998</v>
      </c>
      <c r="G16406" s="2">
        <v>5.6493070000000003</v>
      </c>
      <c r="H16406" s="2">
        <v>5.5825880000000003</v>
      </c>
      <c r="J16406" s="2">
        <v>16.505279999999999</v>
      </c>
      <c r="K16406" s="2">
        <v>326.07580000000002</v>
      </c>
      <c r="L16406" s="2">
        <v>21.898420000000002</v>
      </c>
    </row>
    <row r="16407" spans="1:12" x14ac:dyDescent="0.2">
      <c r="A16407" s="2">
        <v>16.505980000000001</v>
      </c>
      <c r="B16407" s="2">
        <v>45.49353</v>
      </c>
      <c r="C16407" s="2">
        <v>11.183909999999999</v>
      </c>
      <c r="D16407" s="2">
        <v>14.229789999999999</v>
      </c>
      <c r="F16407" s="2">
        <v>16.50318</v>
      </c>
      <c r="G16407" s="2">
        <v>5.6437299999999997</v>
      </c>
      <c r="H16407" s="2">
        <v>5.5764310000000004</v>
      </c>
      <c r="J16407" s="2">
        <v>16.505980000000001</v>
      </c>
      <c r="K16407" s="2">
        <v>326.63799999999998</v>
      </c>
      <c r="L16407" s="2">
        <v>22.041119999999999</v>
      </c>
    </row>
    <row r="16408" spans="1:12" x14ac:dyDescent="0.2">
      <c r="A16408" s="2">
        <v>16.506689999999999</v>
      </c>
      <c r="B16408" s="2">
        <v>45.576160000000002</v>
      </c>
      <c r="C16408" s="2">
        <v>11.17658</v>
      </c>
      <c r="D16408" s="2">
        <v>14.213979999999999</v>
      </c>
      <c r="F16408" s="2">
        <v>16.503879999999999</v>
      </c>
      <c r="G16408" s="2">
        <v>5.6372530000000003</v>
      </c>
      <c r="H16408" s="2">
        <v>5.570557</v>
      </c>
      <c r="J16408" s="2">
        <v>16.506689999999999</v>
      </c>
      <c r="K16408" s="2">
        <v>327.19529999999997</v>
      </c>
      <c r="L16408" s="2">
        <v>22.183990000000001</v>
      </c>
    </row>
    <row r="16409" spans="1:12" x14ac:dyDescent="0.2">
      <c r="A16409" s="2">
        <v>16.507390000000001</v>
      </c>
      <c r="B16409" s="2">
        <v>45.658479999999997</v>
      </c>
      <c r="C16409" s="2">
        <v>11.169040000000001</v>
      </c>
      <c r="D16409" s="2">
        <v>14.19774</v>
      </c>
      <c r="F16409" s="2">
        <v>16.504580000000001</v>
      </c>
      <c r="G16409" s="2">
        <v>5.6312790000000001</v>
      </c>
      <c r="H16409" s="2">
        <v>5.5645220000000002</v>
      </c>
      <c r="J16409" s="2">
        <v>16.507390000000001</v>
      </c>
      <c r="K16409" s="2">
        <v>327.75279999999998</v>
      </c>
      <c r="L16409" s="2">
        <v>22.327660000000002</v>
      </c>
    </row>
    <row r="16410" spans="1:12" x14ac:dyDescent="0.2">
      <c r="A16410" s="2">
        <v>16.508089999999999</v>
      </c>
      <c r="B16410" s="2">
        <v>45.737949999999998</v>
      </c>
      <c r="C16410" s="2">
        <v>11.161020000000001</v>
      </c>
      <c r="D16410" s="2">
        <v>14.182410000000001</v>
      </c>
      <c r="F16410" s="2">
        <v>16.505279999999999</v>
      </c>
      <c r="G16410" s="2">
        <v>5.6255870000000003</v>
      </c>
      <c r="H16410" s="2">
        <v>5.5584870000000004</v>
      </c>
      <c r="J16410" s="2">
        <v>16.508089999999999</v>
      </c>
      <c r="K16410" s="2">
        <v>328.30849999999998</v>
      </c>
      <c r="L16410" s="2">
        <v>22.47269</v>
      </c>
    </row>
    <row r="16411" spans="1:12" x14ac:dyDescent="0.2">
      <c r="A16411" s="2">
        <v>16.508790000000001</v>
      </c>
      <c r="B16411" s="2">
        <v>45.812719999999999</v>
      </c>
      <c r="C16411" s="2">
        <v>11.153409999999999</v>
      </c>
      <c r="D16411" s="2">
        <v>14.16677</v>
      </c>
      <c r="F16411" s="2">
        <v>16.505980000000001</v>
      </c>
      <c r="G16411" s="2">
        <v>5.6197809999999997</v>
      </c>
      <c r="H16411" s="2">
        <v>5.5530239999999997</v>
      </c>
      <c r="J16411" s="2">
        <v>16.508790000000001</v>
      </c>
      <c r="K16411" s="2">
        <v>328.86329999999998</v>
      </c>
      <c r="L16411" s="2">
        <v>22.617599999999999</v>
      </c>
    </row>
    <row r="16412" spans="1:12" x14ac:dyDescent="0.2">
      <c r="A16412" s="2">
        <v>16.50949</v>
      </c>
      <c r="B16412" s="2">
        <v>45.886569999999999</v>
      </c>
      <c r="C16412" s="2">
        <v>11.14545</v>
      </c>
      <c r="D16412" s="2">
        <v>14.15123</v>
      </c>
      <c r="F16412" s="2">
        <v>16.506689999999999</v>
      </c>
      <c r="G16412" s="2">
        <v>5.6131669999999998</v>
      </c>
      <c r="H16412" s="2">
        <v>5.5470280000000001</v>
      </c>
      <c r="J16412" s="2">
        <v>16.50949</v>
      </c>
      <c r="K16412" s="2">
        <v>329.41250000000002</v>
      </c>
      <c r="L16412" s="2">
        <v>22.76398</v>
      </c>
    </row>
    <row r="16413" spans="1:12" x14ac:dyDescent="0.2">
      <c r="A16413" s="2">
        <v>16.510190000000001</v>
      </c>
      <c r="B16413" s="2">
        <v>45.964460000000003</v>
      </c>
      <c r="C16413" s="2">
        <v>11.13794</v>
      </c>
      <c r="D16413" s="2">
        <v>14.135960000000001</v>
      </c>
      <c r="F16413" s="2">
        <v>16.507390000000001</v>
      </c>
      <c r="G16413" s="2">
        <v>5.6068340000000001</v>
      </c>
      <c r="H16413" s="2">
        <v>5.5411219999999997</v>
      </c>
      <c r="J16413" s="2">
        <v>16.510190000000001</v>
      </c>
      <c r="K16413" s="2">
        <v>329.96469999999999</v>
      </c>
      <c r="L16413" s="2">
        <v>22.912030000000001</v>
      </c>
    </row>
    <row r="16414" spans="1:12" x14ac:dyDescent="0.2">
      <c r="A16414" s="2">
        <v>16.51089</v>
      </c>
      <c r="B16414" s="2">
        <v>46.046860000000002</v>
      </c>
      <c r="C16414" s="2">
        <v>11.13115</v>
      </c>
      <c r="D16414" s="2">
        <v>14.11985</v>
      </c>
      <c r="F16414" s="2">
        <v>16.508089999999999</v>
      </c>
      <c r="G16414" s="2">
        <v>5.6007540000000002</v>
      </c>
      <c r="H16414" s="2">
        <v>5.5352329999999998</v>
      </c>
      <c r="J16414" s="2">
        <v>16.51089</v>
      </c>
      <c r="K16414" s="2">
        <v>330.5138</v>
      </c>
      <c r="L16414" s="2">
        <v>23.059930000000001</v>
      </c>
    </row>
    <row r="16415" spans="1:12" x14ac:dyDescent="0.2">
      <c r="A16415" s="2">
        <v>16.511600000000001</v>
      </c>
      <c r="B16415" s="2">
        <v>46.13062</v>
      </c>
      <c r="C16415" s="2">
        <v>11.123469999999999</v>
      </c>
      <c r="D16415" s="2">
        <v>14.104240000000001</v>
      </c>
      <c r="F16415" s="2">
        <v>16.508790000000001</v>
      </c>
      <c r="G16415" s="2">
        <v>5.5946499999999997</v>
      </c>
      <c r="H16415" s="2">
        <v>5.5294569999999998</v>
      </c>
      <c r="J16415" s="2">
        <v>16.511600000000001</v>
      </c>
      <c r="K16415" s="2">
        <v>331.06079999999997</v>
      </c>
      <c r="L16415" s="2">
        <v>23.207339999999999</v>
      </c>
    </row>
    <row r="16416" spans="1:12" x14ac:dyDescent="0.2">
      <c r="A16416" s="2">
        <v>16.5123</v>
      </c>
      <c r="B16416" s="2">
        <v>46.214210000000001</v>
      </c>
      <c r="C16416" s="2">
        <v>11.116400000000001</v>
      </c>
      <c r="D16416" s="2">
        <v>14.088950000000001</v>
      </c>
      <c r="F16416" s="2">
        <v>16.50949</v>
      </c>
      <c r="G16416" s="2">
        <v>5.5886310000000003</v>
      </c>
      <c r="H16416" s="2">
        <v>5.5234759999999996</v>
      </c>
      <c r="J16416" s="2">
        <v>16.5123</v>
      </c>
      <c r="K16416" s="2">
        <v>331.60680000000002</v>
      </c>
      <c r="L16416" s="2">
        <v>23.356089999999998</v>
      </c>
    </row>
    <row r="16417" spans="1:12" x14ac:dyDescent="0.2">
      <c r="A16417" s="2">
        <v>16.513000000000002</v>
      </c>
      <c r="B16417" s="2">
        <v>46.298549999999999</v>
      </c>
      <c r="C16417" s="2">
        <v>11.108919999999999</v>
      </c>
      <c r="D16417" s="2">
        <v>14.073180000000001</v>
      </c>
      <c r="F16417" s="2">
        <v>16.510190000000001</v>
      </c>
      <c r="G16417" s="2">
        <v>5.5825880000000003</v>
      </c>
      <c r="H16417" s="2">
        <v>5.5183260000000001</v>
      </c>
      <c r="J16417" s="2">
        <v>16.513000000000002</v>
      </c>
      <c r="K16417" s="2">
        <v>332.14879999999999</v>
      </c>
      <c r="L16417" s="2">
        <v>23.5059</v>
      </c>
    </row>
    <row r="16418" spans="1:12" x14ac:dyDescent="0.2">
      <c r="A16418" s="2">
        <v>16.5137</v>
      </c>
      <c r="B16418" s="2">
        <v>46.383040000000001</v>
      </c>
      <c r="C16418" s="2">
        <v>11.10131</v>
      </c>
      <c r="D16418" s="2">
        <v>14.056929999999999</v>
      </c>
      <c r="F16418" s="2">
        <v>16.51089</v>
      </c>
      <c r="G16418" s="2">
        <v>5.5764310000000004</v>
      </c>
      <c r="H16418" s="2">
        <v>5.5122150000000003</v>
      </c>
      <c r="J16418" s="2">
        <v>16.5137</v>
      </c>
      <c r="K16418" s="2">
        <v>332.68729999999999</v>
      </c>
      <c r="L16418" s="2">
        <v>23.656189999999999</v>
      </c>
    </row>
    <row r="16419" spans="1:12" x14ac:dyDescent="0.2">
      <c r="A16419" s="2">
        <v>16.514399999999998</v>
      </c>
      <c r="B16419" s="2">
        <v>46.468600000000002</v>
      </c>
      <c r="C16419" s="2">
        <v>11.09352</v>
      </c>
      <c r="D16419" s="2">
        <v>14.041679999999999</v>
      </c>
      <c r="F16419" s="2">
        <v>16.511600000000001</v>
      </c>
      <c r="G16419" s="2">
        <v>5.570557</v>
      </c>
      <c r="H16419" s="2">
        <v>5.5068510000000002</v>
      </c>
      <c r="J16419" s="2">
        <v>16.514399999999998</v>
      </c>
      <c r="K16419" s="2">
        <v>333.22449999999998</v>
      </c>
      <c r="L16419" s="2">
        <v>23.807770000000001</v>
      </c>
    </row>
    <row r="16420" spans="1:12" x14ac:dyDescent="0.2">
      <c r="A16420" s="2">
        <v>16.5151</v>
      </c>
      <c r="B16420" s="2">
        <v>46.55368</v>
      </c>
      <c r="C16420" s="2">
        <v>11.085889999999999</v>
      </c>
      <c r="D16420" s="2">
        <v>14.02556</v>
      </c>
      <c r="F16420" s="2">
        <v>16.5123</v>
      </c>
      <c r="G16420" s="2">
        <v>5.5645220000000002</v>
      </c>
      <c r="H16420" s="2">
        <v>5.5009690000000004</v>
      </c>
      <c r="J16420" s="2">
        <v>16.5151</v>
      </c>
      <c r="K16420" s="2">
        <v>333.7577</v>
      </c>
      <c r="L16420" s="2">
        <v>23.960360000000001</v>
      </c>
    </row>
    <row r="16421" spans="1:12" x14ac:dyDescent="0.2">
      <c r="A16421" s="2">
        <v>16.515799999999999</v>
      </c>
      <c r="B16421" s="2">
        <v>46.638469999999998</v>
      </c>
      <c r="C16421" s="2">
        <v>11.0784</v>
      </c>
      <c r="D16421" s="2">
        <v>14.009869999999999</v>
      </c>
      <c r="F16421" s="2">
        <v>16.513000000000002</v>
      </c>
      <c r="G16421" s="2">
        <v>5.5584870000000004</v>
      </c>
      <c r="H16421" s="2">
        <v>5.4948119999999996</v>
      </c>
      <c r="J16421" s="2">
        <v>16.515799999999999</v>
      </c>
      <c r="K16421" s="2">
        <v>334.28609999999998</v>
      </c>
      <c r="L16421" s="2">
        <v>24.11317</v>
      </c>
    </row>
    <row r="16422" spans="1:12" x14ac:dyDescent="0.2">
      <c r="A16422" s="2">
        <v>16.516500000000001</v>
      </c>
      <c r="B16422" s="2">
        <v>46.723950000000002</v>
      </c>
      <c r="C16422" s="2">
        <v>11.0708</v>
      </c>
      <c r="D16422" s="2">
        <v>13.99431</v>
      </c>
      <c r="F16422" s="2">
        <v>16.5137</v>
      </c>
      <c r="G16422" s="2">
        <v>5.5530239999999997</v>
      </c>
      <c r="H16422" s="2">
        <v>5.4891199999999998</v>
      </c>
      <c r="J16422" s="2">
        <v>16.516500000000001</v>
      </c>
      <c r="K16422" s="2">
        <v>334.81259999999997</v>
      </c>
      <c r="L16422" s="2">
        <v>24.266680000000001</v>
      </c>
    </row>
    <row r="16423" spans="1:12" x14ac:dyDescent="0.2">
      <c r="A16423" s="2">
        <v>16.517209999999999</v>
      </c>
      <c r="B16423" s="2">
        <v>46.808990000000001</v>
      </c>
      <c r="C16423" s="2">
        <v>11.06339</v>
      </c>
      <c r="D16423" s="2">
        <v>13.97847</v>
      </c>
      <c r="F16423" s="2">
        <v>16.514399999999998</v>
      </c>
      <c r="G16423" s="2">
        <v>5.5470280000000001</v>
      </c>
      <c r="H16423" s="2">
        <v>5.4834059999999996</v>
      </c>
      <c r="J16423" s="2">
        <v>16.517209999999999</v>
      </c>
      <c r="K16423" s="2">
        <v>335.33850000000001</v>
      </c>
      <c r="L16423" s="2">
        <v>24.420459999999999</v>
      </c>
    </row>
    <row r="16424" spans="1:12" x14ac:dyDescent="0.2">
      <c r="A16424" s="2">
        <v>16.517910000000001</v>
      </c>
      <c r="B16424" s="2">
        <v>46.894359999999999</v>
      </c>
      <c r="C16424" s="2">
        <v>11.05588</v>
      </c>
      <c r="D16424" s="2">
        <v>13.96264</v>
      </c>
      <c r="F16424" s="2">
        <v>16.5151</v>
      </c>
      <c r="G16424" s="2">
        <v>5.5411219999999997</v>
      </c>
      <c r="H16424" s="2">
        <v>5.477646</v>
      </c>
      <c r="J16424" s="2">
        <v>16.517910000000001</v>
      </c>
      <c r="K16424" s="2">
        <v>335.86169999999998</v>
      </c>
      <c r="L16424" s="2">
        <v>24.574660000000002</v>
      </c>
    </row>
    <row r="16425" spans="1:12" x14ac:dyDescent="0.2">
      <c r="A16425" s="2">
        <v>16.518609999999999</v>
      </c>
      <c r="B16425" s="2">
        <v>46.98</v>
      </c>
      <c r="C16425" s="2">
        <v>11.048920000000001</v>
      </c>
      <c r="D16425" s="2">
        <v>13.9472</v>
      </c>
      <c r="F16425" s="2">
        <v>16.515799999999999</v>
      </c>
      <c r="G16425" s="2">
        <v>5.5352329999999998</v>
      </c>
      <c r="H16425" s="2">
        <v>5.4719620000000004</v>
      </c>
      <c r="J16425" s="2">
        <v>16.518609999999999</v>
      </c>
      <c r="K16425" s="2">
        <v>336.38159999999999</v>
      </c>
      <c r="L16425" s="2">
        <v>24.730560000000001</v>
      </c>
    </row>
    <row r="16426" spans="1:12" x14ac:dyDescent="0.2">
      <c r="A16426" s="2">
        <v>16.519310000000001</v>
      </c>
      <c r="B16426" s="2">
        <v>47.066279999999999</v>
      </c>
      <c r="C16426" s="2">
        <v>11.04129</v>
      </c>
      <c r="D16426" s="2">
        <v>13.931609999999999</v>
      </c>
      <c r="F16426" s="2">
        <v>16.516500000000001</v>
      </c>
      <c r="G16426" s="2">
        <v>5.5294569999999998</v>
      </c>
      <c r="H16426" s="2">
        <v>5.4658509999999998</v>
      </c>
      <c r="J16426" s="2">
        <v>16.519310000000001</v>
      </c>
      <c r="K16426" s="2">
        <v>336.89980000000003</v>
      </c>
      <c r="L16426" s="2">
        <v>24.887280000000001</v>
      </c>
    </row>
    <row r="16427" spans="1:12" x14ac:dyDescent="0.2">
      <c r="A16427" s="2">
        <v>16.520009999999999</v>
      </c>
      <c r="B16427" s="2">
        <v>47.152279999999998</v>
      </c>
      <c r="C16427" s="2">
        <v>11.034129999999999</v>
      </c>
      <c r="D16427" s="2">
        <v>13.915240000000001</v>
      </c>
      <c r="F16427" s="2">
        <v>16.517209999999999</v>
      </c>
      <c r="G16427" s="2">
        <v>5.5234759999999996</v>
      </c>
      <c r="H16427" s="2">
        <v>5.4605100000000002</v>
      </c>
      <c r="J16427" s="2">
        <v>16.520009999999999</v>
      </c>
      <c r="K16427" s="2">
        <v>337.41590000000002</v>
      </c>
      <c r="L16427" s="2">
        <v>25.044250000000002</v>
      </c>
    </row>
    <row r="16428" spans="1:12" x14ac:dyDescent="0.2">
      <c r="A16428" s="2">
        <v>16.520710000000001</v>
      </c>
      <c r="B16428" s="2">
        <v>47.24024</v>
      </c>
      <c r="C16428" s="2">
        <v>11.02671</v>
      </c>
      <c r="D16428" s="2">
        <v>13.89894</v>
      </c>
      <c r="F16428" s="2">
        <v>16.517910000000001</v>
      </c>
      <c r="G16428" s="2">
        <v>5.5183260000000001</v>
      </c>
      <c r="H16428" s="2">
        <v>5.4546279999999996</v>
      </c>
      <c r="J16428" s="2">
        <v>16.520710000000001</v>
      </c>
      <c r="K16428" s="2">
        <v>337.92849999999999</v>
      </c>
      <c r="L16428" s="2">
        <v>25.203009999999999</v>
      </c>
    </row>
    <row r="16429" spans="1:12" x14ac:dyDescent="0.2">
      <c r="A16429" s="2">
        <v>16.521409999999999</v>
      </c>
      <c r="B16429" s="2">
        <v>47.328600000000002</v>
      </c>
      <c r="C16429" s="2">
        <v>11.0191</v>
      </c>
      <c r="D16429" s="2">
        <v>13.88292</v>
      </c>
      <c r="F16429" s="2">
        <v>16.518609999999999</v>
      </c>
      <c r="G16429" s="2">
        <v>5.5122150000000003</v>
      </c>
      <c r="H16429" s="2">
        <v>5.4494629999999997</v>
      </c>
      <c r="J16429" s="2">
        <v>16.521409999999999</v>
      </c>
      <c r="K16429" s="2">
        <v>338.43830000000003</v>
      </c>
      <c r="L16429" s="2">
        <v>25.36289</v>
      </c>
    </row>
    <row r="16430" spans="1:12" x14ac:dyDescent="0.2">
      <c r="A16430" s="2">
        <v>16.522120000000001</v>
      </c>
      <c r="B16430" s="2">
        <v>47.415930000000003</v>
      </c>
      <c r="C16430" s="2">
        <v>11.0114</v>
      </c>
      <c r="D16430" s="2">
        <v>13.866989999999999</v>
      </c>
      <c r="F16430" s="2">
        <v>16.519310000000001</v>
      </c>
      <c r="G16430" s="2">
        <v>5.5068510000000002</v>
      </c>
      <c r="H16430" s="2">
        <v>5.4439539999999997</v>
      </c>
      <c r="J16430" s="2">
        <v>16.522120000000001</v>
      </c>
      <c r="K16430" s="2">
        <v>338.9434</v>
      </c>
      <c r="L16430" s="2">
        <v>25.522410000000001</v>
      </c>
    </row>
    <row r="16431" spans="1:12" x14ac:dyDescent="0.2">
      <c r="A16431" s="2">
        <v>16.522819999999999</v>
      </c>
      <c r="B16431" s="2">
        <v>47.504750000000001</v>
      </c>
      <c r="C16431" s="2">
        <v>11.00393</v>
      </c>
      <c r="D16431" s="2">
        <v>13.85059</v>
      </c>
      <c r="F16431" s="2">
        <v>16.520009999999999</v>
      </c>
      <c r="G16431" s="2">
        <v>5.5009690000000004</v>
      </c>
      <c r="H16431" s="2">
        <v>5.4382020000000004</v>
      </c>
      <c r="J16431" s="2">
        <v>16.522819999999999</v>
      </c>
      <c r="K16431" s="2">
        <v>339.43299999999999</v>
      </c>
      <c r="L16431" s="2">
        <v>25.682700000000001</v>
      </c>
    </row>
    <row r="16432" spans="1:12" x14ac:dyDescent="0.2">
      <c r="A16432" s="2">
        <v>16.523520000000001</v>
      </c>
      <c r="B16432" s="2">
        <v>47.594079999999998</v>
      </c>
      <c r="C16432" s="2">
        <v>10.996230000000001</v>
      </c>
      <c r="D16432" s="2">
        <v>13.834709999999999</v>
      </c>
      <c r="F16432" s="2">
        <v>16.520710000000001</v>
      </c>
      <c r="G16432" s="2">
        <v>5.4948119999999996</v>
      </c>
      <c r="H16432" s="2">
        <v>5.4324719999999997</v>
      </c>
      <c r="J16432" s="2">
        <v>16.523520000000001</v>
      </c>
      <c r="K16432" s="2">
        <v>339.91430000000003</v>
      </c>
      <c r="L16432" s="2">
        <v>25.844809999999999</v>
      </c>
    </row>
    <row r="16433" spans="1:12" x14ac:dyDescent="0.2">
      <c r="A16433" s="2">
        <v>16.52422</v>
      </c>
      <c r="B16433" s="2">
        <v>47.683669999999999</v>
      </c>
      <c r="C16433" s="2">
        <v>10.988670000000001</v>
      </c>
      <c r="D16433" s="2">
        <v>13.81939</v>
      </c>
      <c r="F16433" s="2">
        <v>16.521409999999999</v>
      </c>
      <c r="G16433" s="2">
        <v>5.4891199999999998</v>
      </c>
      <c r="H16433" s="2">
        <v>5.4268419999999997</v>
      </c>
      <c r="J16433" s="2">
        <v>16.52422</v>
      </c>
      <c r="K16433" s="2">
        <v>340.41180000000003</v>
      </c>
      <c r="L16433" s="2">
        <v>26.007989999999999</v>
      </c>
    </row>
    <row r="16434" spans="1:12" x14ac:dyDescent="0.2">
      <c r="A16434" s="2">
        <v>16.524920000000002</v>
      </c>
      <c r="B16434" s="2">
        <v>47.77402</v>
      </c>
      <c r="C16434" s="2">
        <v>10.981030000000001</v>
      </c>
      <c r="D16434" s="2">
        <v>13.80424</v>
      </c>
      <c r="F16434" s="2">
        <v>16.522120000000001</v>
      </c>
      <c r="G16434" s="2">
        <v>5.4834059999999996</v>
      </c>
      <c r="H16434" s="2">
        <v>5.4211809999999998</v>
      </c>
      <c r="J16434" s="2">
        <v>16.524920000000002</v>
      </c>
      <c r="K16434" s="2">
        <v>340.9128</v>
      </c>
      <c r="L16434" s="2">
        <v>26.171890000000001</v>
      </c>
    </row>
    <row r="16435" spans="1:12" x14ac:dyDescent="0.2">
      <c r="A16435" s="2">
        <v>16.52562</v>
      </c>
      <c r="B16435" s="2">
        <v>47.863630000000001</v>
      </c>
      <c r="C16435" s="2">
        <v>10.973319999999999</v>
      </c>
      <c r="D16435" s="2">
        <v>13.788539999999999</v>
      </c>
      <c r="F16435" s="2">
        <v>16.522819999999999</v>
      </c>
      <c r="G16435" s="2">
        <v>5.477646</v>
      </c>
      <c r="H16435" s="2">
        <v>5.4164430000000001</v>
      </c>
      <c r="J16435" s="2">
        <v>16.52562</v>
      </c>
      <c r="K16435" s="2">
        <v>341.40980000000002</v>
      </c>
      <c r="L16435" s="2">
        <v>26.336040000000001</v>
      </c>
    </row>
    <row r="16436" spans="1:12" x14ac:dyDescent="0.2">
      <c r="A16436" s="2">
        <v>16.526319999999998</v>
      </c>
      <c r="B16436" s="2">
        <v>47.953679999999999</v>
      </c>
      <c r="C16436" s="2">
        <v>10.96566</v>
      </c>
      <c r="D16436" s="2">
        <v>13.7723</v>
      </c>
      <c r="F16436" s="2">
        <v>16.523520000000001</v>
      </c>
      <c r="G16436" s="2">
        <v>5.4719620000000004</v>
      </c>
      <c r="H16436" s="2">
        <v>5.4111789999999997</v>
      </c>
      <c r="J16436" s="2">
        <v>16.526319999999998</v>
      </c>
      <c r="K16436" s="2">
        <v>341.90550000000002</v>
      </c>
      <c r="L16436" s="2">
        <v>26.501359999999998</v>
      </c>
    </row>
    <row r="16437" spans="1:12" x14ac:dyDescent="0.2">
      <c r="A16437" s="2">
        <v>16.52703</v>
      </c>
      <c r="B16437" s="2">
        <v>48.044269999999997</v>
      </c>
      <c r="C16437" s="2">
        <v>10.958259999999999</v>
      </c>
      <c r="D16437" s="2">
        <v>13.75657</v>
      </c>
      <c r="F16437" s="2">
        <v>16.52422</v>
      </c>
      <c r="G16437" s="2">
        <v>5.4658509999999998</v>
      </c>
      <c r="H16437" s="2">
        <v>5.4056240000000004</v>
      </c>
      <c r="J16437" s="2">
        <v>16.52703</v>
      </c>
      <c r="K16437" s="2">
        <v>342.39760000000001</v>
      </c>
      <c r="L16437" s="2">
        <v>26.667090000000002</v>
      </c>
    </row>
    <row r="16438" spans="1:12" x14ac:dyDescent="0.2">
      <c r="A16438" s="2">
        <v>16.527729999999998</v>
      </c>
      <c r="B16438" s="2">
        <v>48.135420000000003</v>
      </c>
      <c r="C16438" s="2">
        <v>10.95059</v>
      </c>
      <c r="D16438" s="2">
        <v>13.74098</v>
      </c>
      <c r="F16438" s="2">
        <v>16.524920000000002</v>
      </c>
      <c r="G16438" s="2">
        <v>5.4605100000000002</v>
      </c>
      <c r="H16438" s="2">
        <v>5.399902</v>
      </c>
      <c r="J16438" s="2">
        <v>16.527729999999998</v>
      </c>
      <c r="K16438" s="2">
        <v>342.8861</v>
      </c>
      <c r="L16438" s="2">
        <v>26.833629999999999</v>
      </c>
    </row>
    <row r="16439" spans="1:12" x14ac:dyDescent="0.2">
      <c r="A16439" s="2">
        <v>16.52843</v>
      </c>
      <c r="B16439" s="2">
        <v>48.227069999999998</v>
      </c>
      <c r="C16439" s="2">
        <v>10.942819999999999</v>
      </c>
      <c r="D16439" s="2">
        <v>13.724930000000001</v>
      </c>
      <c r="F16439" s="2">
        <v>16.52562</v>
      </c>
      <c r="G16439" s="2">
        <v>5.4546279999999996</v>
      </c>
      <c r="H16439" s="2">
        <v>5.3940510000000002</v>
      </c>
      <c r="J16439" s="2">
        <v>16.52843</v>
      </c>
      <c r="K16439" s="2">
        <v>343.37110000000001</v>
      </c>
      <c r="L16439" s="2">
        <v>27.001819999999999</v>
      </c>
    </row>
    <row r="16440" spans="1:12" x14ac:dyDescent="0.2">
      <c r="A16440" s="2">
        <v>16.529129999999999</v>
      </c>
      <c r="B16440" s="2">
        <v>48.318390000000001</v>
      </c>
      <c r="C16440" s="2">
        <v>10.935309999999999</v>
      </c>
      <c r="D16440" s="2">
        <v>13.70879</v>
      </c>
      <c r="F16440" s="2">
        <v>16.526319999999998</v>
      </c>
      <c r="G16440" s="2">
        <v>5.4494629999999997</v>
      </c>
      <c r="H16440" s="2">
        <v>5.3878250000000003</v>
      </c>
      <c r="J16440" s="2">
        <v>16.529129999999999</v>
      </c>
      <c r="K16440" s="2">
        <v>343.8535</v>
      </c>
      <c r="L16440" s="2">
        <v>27.17022</v>
      </c>
    </row>
    <row r="16441" spans="1:12" x14ac:dyDescent="0.2">
      <c r="A16441" s="2">
        <v>16.52983</v>
      </c>
      <c r="B16441" s="2">
        <v>48.41093</v>
      </c>
      <c r="C16441" s="2">
        <v>10.928100000000001</v>
      </c>
      <c r="D16441" s="2">
        <v>13.69251</v>
      </c>
      <c r="F16441" s="2">
        <v>16.52703</v>
      </c>
      <c r="G16441" s="2">
        <v>5.4439539999999997</v>
      </c>
      <c r="H16441" s="2">
        <v>5.381691</v>
      </c>
      <c r="J16441" s="2">
        <v>16.52983</v>
      </c>
      <c r="K16441" s="2">
        <v>344.33210000000003</v>
      </c>
      <c r="L16441" s="2">
        <v>27.339580000000002</v>
      </c>
    </row>
    <row r="16442" spans="1:12" x14ac:dyDescent="0.2">
      <c r="A16442" s="2">
        <v>16.530529999999999</v>
      </c>
      <c r="B16442" s="2">
        <v>48.502490000000002</v>
      </c>
      <c r="C16442" s="2">
        <v>10.92061</v>
      </c>
      <c r="D16442" s="2">
        <v>13.67704</v>
      </c>
      <c r="F16442" s="2">
        <v>16.527729999999998</v>
      </c>
      <c r="G16442" s="2">
        <v>5.4382020000000004</v>
      </c>
      <c r="H16442" s="2">
        <v>5.3758090000000003</v>
      </c>
      <c r="J16442" s="2">
        <v>16.530529999999999</v>
      </c>
      <c r="K16442" s="2">
        <v>344.8109</v>
      </c>
      <c r="L16442" s="2">
        <v>27.510899999999999</v>
      </c>
    </row>
    <row r="16443" spans="1:12" x14ac:dyDescent="0.2">
      <c r="A16443" s="2">
        <v>16.531230000000001</v>
      </c>
      <c r="B16443" s="2">
        <v>48.595590000000001</v>
      </c>
      <c r="C16443" s="2">
        <v>10.91324</v>
      </c>
      <c r="D16443" s="2">
        <v>13.66075</v>
      </c>
      <c r="F16443" s="2">
        <v>16.52843</v>
      </c>
      <c r="G16443" s="2">
        <v>5.4324719999999997</v>
      </c>
      <c r="H16443" s="2">
        <v>5.3701400000000001</v>
      </c>
      <c r="J16443" s="2">
        <v>16.531230000000001</v>
      </c>
      <c r="K16443" s="2">
        <v>345.28730000000002</v>
      </c>
      <c r="L16443" s="2">
        <v>27.682639999999999</v>
      </c>
    </row>
    <row r="16444" spans="1:12" x14ac:dyDescent="0.2">
      <c r="A16444" s="2">
        <v>16.531939999999999</v>
      </c>
      <c r="B16444" s="2">
        <v>48.688220000000001</v>
      </c>
      <c r="C16444" s="2">
        <v>10.905950000000001</v>
      </c>
      <c r="D16444" s="2">
        <v>13.64527</v>
      </c>
      <c r="F16444" s="2">
        <v>16.529129999999999</v>
      </c>
      <c r="G16444" s="2">
        <v>5.4268419999999997</v>
      </c>
      <c r="H16444" s="2">
        <v>5.364433</v>
      </c>
      <c r="J16444" s="2">
        <v>16.531939999999999</v>
      </c>
      <c r="K16444" s="2">
        <v>345.75970000000001</v>
      </c>
      <c r="L16444" s="2">
        <v>27.854320000000001</v>
      </c>
    </row>
    <row r="16445" spans="1:12" x14ac:dyDescent="0.2">
      <c r="A16445" s="2">
        <v>16.532640000000001</v>
      </c>
      <c r="B16445" s="2">
        <v>48.781170000000003</v>
      </c>
      <c r="C16445" s="2">
        <v>10.898400000000001</v>
      </c>
      <c r="D16445" s="2">
        <v>13.6302</v>
      </c>
      <c r="F16445" s="2">
        <v>16.52983</v>
      </c>
      <c r="G16445" s="2">
        <v>5.4211809999999998</v>
      </c>
      <c r="H16445" s="2">
        <v>5.3583600000000002</v>
      </c>
      <c r="J16445" s="2">
        <v>16.532640000000001</v>
      </c>
      <c r="K16445" s="2">
        <v>346.22910000000002</v>
      </c>
      <c r="L16445" s="2">
        <v>28.02786</v>
      </c>
    </row>
    <row r="16446" spans="1:12" x14ac:dyDescent="0.2">
      <c r="A16446" s="2">
        <v>16.533339999999999</v>
      </c>
      <c r="B16446" s="2">
        <v>48.875030000000002</v>
      </c>
      <c r="C16446" s="2">
        <v>10.890879999999999</v>
      </c>
      <c r="D16446" s="2">
        <v>13.61454</v>
      </c>
      <c r="F16446" s="2">
        <v>16.530529999999999</v>
      </c>
      <c r="G16446" s="2">
        <v>5.4164430000000001</v>
      </c>
      <c r="H16446" s="2">
        <v>5.3525619999999998</v>
      </c>
      <c r="J16446" s="2">
        <v>16.533339999999999</v>
      </c>
      <c r="K16446" s="2">
        <v>346.69290000000001</v>
      </c>
      <c r="L16446" s="2">
        <v>28.19886</v>
      </c>
    </row>
    <row r="16447" spans="1:12" x14ac:dyDescent="0.2">
      <c r="A16447" s="2">
        <v>16.534040000000001</v>
      </c>
      <c r="B16447" s="2">
        <v>48.969029999999997</v>
      </c>
      <c r="C16447" s="2">
        <v>10.88331</v>
      </c>
      <c r="D16447" s="2">
        <v>13.59864</v>
      </c>
      <c r="F16447" s="2">
        <v>16.531230000000001</v>
      </c>
      <c r="G16447" s="2">
        <v>5.4111789999999997</v>
      </c>
      <c r="H16447" s="2">
        <v>5.3465579999999999</v>
      </c>
      <c r="J16447" s="2">
        <v>16.534040000000001</v>
      </c>
      <c r="K16447" s="2">
        <v>347.15839999999997</v>
      </c>
      <c r="L16447" s="2">
        <v>28.366340000000001</v>
      </c>
    </row>
    <row r="16448" spans="1:12" x14ac:dyDescent="0.2">
      <c r="A16448" s="2">
        <v>16.534739999999999</v>
      </c>
      <c r="B16448" s="2">
        <v>49.062669999999997</v>
      </c>
      <c r="C16448" s="2">
        <v>10.875389999999999</v>
      </c>
      <c r="D16448" s="2">
        <v>13.582979999999999</v>
      </c>
      <c r="F16448" s="2">
        <v>16.531939999999999</v>
      </c>
      <c r="G16448" s="2">
        <v>5.4056240000000004</v>
      </c>
      <c r="H16448" s="2">
        <v>5.340363</v>
      </c>
      <c r="J16448" s="2">
        <v>16.534739999999999</v>
      </c>
      <c r="K16448" s="2">
        <v>347.62020000000001</v>
      </c>
      <c r="L16448" s="2">
        <v>28.538319999999999</v>
      </c>
    </row>
    <row r="16449" spans="1:12" x14ac:dyDescent="0.2">
      <c r="A16449" s="2">
        <v>16.535440000000001</v>
      </c>
      <c r="B16449" s="2">
        <v>49.157510000000002</v>
      </c>
      <c r="C16449" s="2">
        <v>10.86783</v>
      </c>
      <c r="D16449" s="2">
        <v>13.56671</v>
      </c>
      <c r="F16449" s="2">
        <v>16.532640000000001</v>
      </c>
      <c r="G16449" s="2">
        <v>5.399902</v>
      </c>
      <c r="H16449" s="2">
        <v>5.334435</v>
      </c>
      <c r="J16449" s="2">
        <v>16.535440000000001</v>
      </c>
      <c r="K16449" s="2">
        <v>348.07639999999998</v>
      </c>
      <c r="L16449" s="2">
        <v>28.71585</v>
      </c>
    </row>
    <row r="16450" spans="1:12" x14ac:dyDescent="0.2">
      <c r="A16450" s="2">
        <v>16.53614</v>
      </c>
      <c r="B16450" s="2">
        <v>49.251950000000001</v>
      </c>
      <c r="C16450" s="2">
        <v>10.86042</v>
      </c>
      <c r="D16450" s="2">
        <v>13.551170000000001</v>
      </c>
      <c r="F16450" s="2">
        <v>16.533339999999999</v>
      </c>
      <c r="G16450" s="2">
        <v>5.3940510000000002</v>
      </c>
      <c r="H16450" s="2">
        <v>5.3284989999999999</v>
      </c>
      <c r="J16450" s="2">
        <v>16.53614</v>
      </c>
      <c r="K16450" s="2">
        <v>348.52879999999999</v>
      </c>
      <c r="L16450" s="2">
        <v>28.89452</v>
      </c>
    </row>
    <row r="16451" spans="1:12" x14ac:dyDescent="0.2">
      <c r="A16451" s="2">
        <v>16.536840000000002</v>
      </c>
      <c r="B16451" s="2">
        <v>49.345739999999999</v>
      </c>
      <c r="C16451" s="2">
        <v>10.85248</v>
      </c>
      <c r="D16451" s="2">
        <v>13.535360000000001</v>
      </c>
      <c r="F16451" s="2">
        <v>16.534040000000001</v>
      </c>
      <c r="G16451" s="2">
        <v>5.3878250000000003</v>
      </c>
      <c r="H16451" s="2">
        <v>5.323296</v>
      </c>
      <c r="J16451" s="2">
        <v>16.536840000000002</v>
      </c>
      <c r="K16451" s="2">
        <v>348.97919999999999</v>
      </c>
      <c r="L16451" s="2">
        <v>29.073989999999998</v>
      </c>
    </row>
    <row r="16452" spans="1:12" x14ac:dyDescent="0.2">
      <c r="A16452" s="2">
        <v>16.53754</v>
      </c>
      <c r="B16452" s="2">
        <v>49.440890000000003</v>
      </c>
      <c r="C16452" s="2">
        <v>10.844239999999999</v>
      </c>
      <c r="D16452" s="2">
        <v>13.51986</v>
      </c>
      <c r="F16452" s="2">
        <v>16.534739999999999</v>
      </c>
      <c r="G16452" s="2">
        <v>5.381691</v>
      </c>
      <c r="H16452" s="2">
        <v>5.3181079999999996</v>
      </c>
      <c r="J16452" s="2">
        <v>16.53754</v>
      </c>
      <c r="K16452" s="2">
        <v>349.42619999999999</v>
      </c>
      <c r="L16452" s="2">
        <v>29.254919999999998</v>
      </c>
    </row>
    <row r="16453" spans="1:12" x14ac:dyDescent="0.2">
      <c r="A16453" s="2">
        <v>16.538250000000001</v>
      </c>
      <c r="B16453" s="2">
        <v>49.536589999999997</v>
      </c>
      <c r="C16453" s="2">
        <v>10.83677</v>
      </c>
      <c r="D16453" s="2">
        <v>13.504479999999999</v>
      </c>
      <c r="F16453" s="2">
        <v>16.535440000000001</v>
      </c>
      <c r="G16453" s="2">
        <v>5.3758090000000003</v>
      </c>
      <c r="H16453" s="2">
        <v>5.3123930000000001</v>
      </c>
      <c r="J16453" s="2">
        <v>16.538250000000001</v>
      </c>
      <c r="K16453" s="2">
        <v>349.86750000000001</v>
      </c>
      <c r="L16453" s="2">
        <v>29.436969999999999</v>
      </c>
    </row>
    <row r="16454" spans="1:12" x14ac:dyDescent="0.2">
      <c r="A16454" s="2">
        <v>16.53895</v>
      </c>
      <c r="B16454" s="2">
        <v>49.631900000000002</v>
      </c>
      <c r="C16454" s="2">
        <v>10.82945</v>
      </c>
      <c r="D16454" s="2">
        <v>13.489050000000001</v>
      </c>
      <c r="F16454" s="2">
        <v>16.53614</v>
      </c>
      <c r="G16454" s="2">
        <v>5.3701400000000001</v>
      </c>
      <c r="H16454" s="2">
        <v>5.3064879999999999</v>
      </c>
      <c r="J16454" s="2">
        <v>16.53895</v>
      </c>
      <c r="K16454" s="2">
        <v>350.30709999999999</v>
      </c>
      <c r="L16454" s="2">
        <v>29.619869999999999</v>
      </c>
    </row>
    <row r="16455" spans="1:12" x14ac:dyDescent="0.2">
      <c r="A16455" s="2">
        <v>16.539650000000002</v>
      </c>
      <c r="B16455" s="2">
        <v>49.726570000000002</v>
      </c>
      <c r="C16455" s="2">
        <v>10.822100000000001</v>
      </c>
      <c r="D16455" s="2">
        <v>13.47377</v>
      </c>
      <c r="F16455" s="2">
        <v>16.536840000000002</v>
      </c>
      <c r="G16455" s="2">
        <v>5.364433</v>
      </c>
      <c r="H16455" s="2">
        <v>5.3004150000000001</v>
      </c>
      <c r="J16455" s="2">
        <v>16.539650000000002</v>
      </c>
      <c r="K16455" s="2">
        <v>350.74430000000001</v>
      </c>
      <c r="L16455" s="2">
        <v>29.80359</v>
      </c>
    </row>
    <row r="16456" spans="1:12" x14ac:dyDescent="0.2">
      <c r="A16456" s="2">
        <v>16.54035</v>
      </c>
      <c r="B16456" s="2">
        <v>49.822560000000003</v>
      </c>
      <c r="C16456" s="2">
        <v>10.81433</v>
      </c>
      <c r="D16456" s="2">
        <v>13.45842</v>
      </c>
      <c r="F16456" s="2">
        <v>16.53754</v>
      </c>
      <c r="G16456" s="2">
        <v>5.3583600000000002</v>
      </c>
      <c r="H16456" s="2">
        <v>5.2944870000000002</v>
      </c>
      <c r="J16456" s="2">
        <v>16.54035</v>
      </c>
      <c r="K16456" s="2">
        <v>351.17919999999998</v>
      </c>
      <c r="L16456" s="2">
        <v>29.987939999999998</v>
      </c>
    </row>
    <row r="16457" spans="1:12" x14ac:dyDescent="0.2">
      <c r="A16457" s="2">
        <v>16.541049999999998</v>
      </c>
      <c r="B16457" s="2">
        <v>49.918700000000001</v>
      </c>
      <c r="C16457" s="2">
        <v>10.806570000000001</v>
      </c>
      <c r="D16457" s="2">
        <v>13.44331</v>
      </c>
      <c r="F16457" s="2">
        <v>16.538250000000001</v>
      </c>
      <c r="G16457" s="2">
        <v>5.3525619999999998</v>
      </c>
      <c r="H16457" s="2">
        <v>5.2889249999999999</v>
      </c>
      <c r="J16457" s="2">
        <v>16.541049999999998</v>
      </c>
      <c r="K16457" s="2">
        <v>351.61020000000002</v>
      </c>
      <c r="L16457" s="2">
        <v>30.173449999999999</v>
      </c>
    </row>
    <row r="16458" spans="1:12" x14ac:dyDescent="0.2">
      <c r="A16458" s="2">
        <v>16.54175</v>
      </c>
      <c r="B16458" s="2">
        <v>50.01634</v>
      </c>
      <c r="C16458" s="2">
        <v>10.79928</v>
      </c>
      <c r="D16458" s="2">
        <v>13.42794</v>
      </c>
      <c r="F16458" s="2">
        <v>16.53895</v>
      </c>
      <c r="G16458" s="2">
        <v>5.3465579999999999</v>
      </c>
      <c r="H16458" s="2">
        <v>5.2832410000000003</v>
      </c>
      <c r="J16458" s="2">
        <v>16.54175</v>
      </c>
      <c r="K16458" s="2">
        <v>352.036</v>
      </c>
      <c r="L16458" s="2">
        <v>30.360019999999999</v>
      </c>
    </row>
    <row r="16459" spans="1:12" x14ac:dyDescent="0.2">
      <c r="A16459" s="2">
        <v>16.542459999999998</v>
      </c>
      <c r="B16459" s="2">
        <v>50.113750000000003</v>
      </c>
      <c r="C16459" s="2">
        <v>10.79219</v>
      </c>
      <c r="D16459" s="2">
        <v>13.412409999999999</v>
      </c>
      <c r="F16459" s="2">
        <v>16.539650000000002</v>
      </c>
      <c r="G16459" s="2">
        <v>5.340363</v>
      </c>
      <c r="H16459" s="2">
        <v>5.2773899999999996</v>
      </c>
      <c r="J16459" s="2">
        <v>16.542459999999998</v>
      </c>
      <c r="K16459" s="2">
        <v>352.45949999999999</v>
      </c>
      <c r="L16459" s="2">
        <v>30.547029999999999</v>
      </c>
    </row>
    <row r="16460" spans="1:12" x14ac:dyDescent="0.2">
      <c r="A16460" s="2">
        <v>16.54316</v>
      </c>
      <c r="B16460" s="2">
        <v>50.210880000000003</v>
      </c>
      <c r="C16460" s="2">
        <v>10.784369999999999</v>
      </c>
      <c r="D16460" s="2">
        <v>13.39737</v>
      </c>
      <c r="F16460" s="2">
        <v>16.54035</v>
      </c>
      <c r="G16460" s="2">
        <v>5.334435</v>
      </c>
      <c r="H16460" s="2">
        <v>5.271744</v>
      </c>
      <c r="J16460" s="2">
        <v>16.54316</v>
      </c>
      <c r="K16460" s="2">
        <v>352.87709999999998</v>
      </c>
      <c r="L16460" s="2">
        <v>30.735109999999999</v>
      </c>
    </row>
    <row r="16461" spans="1:12" x14ac:dyDescent="0.2">
      <c r="A16461" s="2">
        <v>16.543859999999999</v>
      </c>
      <c r="B16461" s="2">
        <v>50.308599999999998</v>
      </c>
      <c r="C16461" s="2">
        <v>10.777369999999999</v>
      </c>
      <c r="D16461" s="2">
        <v>13.38232</v>
      </c>
      <c r="F16461" s="2">
        <v>16.541049999999998</v>
      </c>
      <c r="G16461" s="2">
        <v>5.3284989999999999</v>
      </c>
      <c r="H16461" s="2">
        <v>5.2657930000000004</v>
      </c>
      <c r="J16461" s="2">
        <v>16.543859999999999</v>
      </c>
      <c r="K16461" s="2">
        <v>353.29230000000001</v>
      </c>
      <c r="L16461" s="2">
        <v>30.924810000000001</v>
      </c>
    </row>
    <row r="16462" spans="1:12" x14ac:dyDescent="0.2">
      <c r="A16462" s="2">
        <v>16.544560000000001</v>
      </c>
      <c r="B16462" s="2">
        <v>50.40607</v>
      </c>
      <c r="C16462" s="2">
        <v>10.77033</v>
      </c>
      <c r="D16462" s="2">
        <v>13.36727</v>
      </c>
      <c r="F16462" s="2">
        <v>16.54175</v>
      </c>
      <c r="G16462" s="2">
        <v>5.323296</v>
      </c>
      <c r="H16462" s="2">
        <v>5.2601550000000001</v>
      </c>
      <c r="J16462" s="2">
        <v>16.544560000000001</v>
      </c>
      <c r="K16462" s="2">
        <v>353.7038</v>
      </c>
      <c r="L16462" s="2">
        <v>31.115929999999999</v>
      </c>
    </row>
    <row r="16463" spans="1:12" x14ac:dyDescent="0.2">
      <c r="A16463" s="2">
        <v>16.545259999999999</v>
      </c>
      <c r="B16463" s="2">
        <v>50.50367</v>
      </c>
      <c r="C16463" s="2">
        <v>10.76233</v>
      </c>
      <c r="D16463" s="2">
        <v>13.35195</v>
      </c>
      <c r="F16463" s="2">
        <v>16.542459999999998</v>
      </c>
      <c r="G16463" s="2">
        <v>5.3181079999999996</v>
      </c>
      <c r="H16463" s="2">
        <v>5.2545700000000002</v>
      </c>
      <c r="J16463" s="2">
        <v>16.545259999999999</v>
      </c>
      <c r="K16463" s="2">
        <v>354.11079999999998</v>
      </c>
      <c r="L16463" s="2">
        <v>31.306930000000001</v>
      </c>
    </row>
    <row r="16464" spans="1:12" x14ac:dyDescent="0.2">
      <c r="A16464" s="2">
        <v>16.545960000000001</v>
      </c>
      <c r="B16464" s="2">
        <v>50.601430000000001</v>
      </c>
      <c r="C16464" s="2">
        <v>10.75428</v>
      </c>
      <c r="D16464" s="2">
        <v>13.336790000000001</v>
      </c>
      <c r="F16464" s="2">
        <v>16.54316</v>
      </c>
      <c r="G16464" s="2">
        <v>5.3123930000000001</v>
      </c>
      <c r="H16464" s="2">
        <v>5.2489239999999997</v>
      </c>
      <c r="J16464" s="2">
        <v>16.545960000000001</v>
      </c>
      <c r="K16464" s="2">
        <v>354.5147</v>
      </c>
      <c r="L16464" s="2">
        <v>31.499030000000001</v>
      </c>
    </row>
    <row r="16465" spans="1:12" x14ac:dyDescent="0.2">
      <c r="A16465" s="2">
        <v>16.546659999999999</v>
      </c>
      <c r="B16465" s="2">
        <v>50.69979</v>
      </c>
      <c r="C16465" s="2">
        <v>10.74644</v>
      </c>
      <c r="D16465" s="2">
        <v>13.32077</v>
      </c>
      <c r="F16465" s="2">
        <v>16.543859999999999</v>
      </c>
      <c r="G16465" s="2">
        <v>5.3064879999999999</v>
      </c>
      <c r="H16465" s="2">
        <v>5.2433699999999996</v>
      </c>
      <c r="J16465" s="2">
        <v>16.546659999999999</v>
      </c>
      <c r="K16465" s="2">
        <v>354.91640000000001</v>
      </c>
      <c r="L16465" s="2">
        <v>31.692779999999999</v>
      </c>
    </row>
    <row r="16466" spans="1:12" x14ac:dyDescent="0.2">
      <c r="A16466" s="2">
        <v>16.547370000000001</v>
      </c>
      <c r="B16466" s="2">
        <v>50.799309999999998</v>
      </c>
      <c r="C16466" s="2">
        <v>10.738860000000001</v>
      </c>
      <c r="D16466" s="2">
        <v>13.30574</v>
      </c>
      <c r="F16466" s="2">
        <v>16.544560000000001</v>
      </c>
      <c r="G16466" s="2">
        <v>5.3004150000000001</v>
      </c>
      <c r="H16466" s="2">
        <v>5.2379759999999997</v>
      </c>
      <c r="J16466" s="2">
        <v>16.547370000000001</v>
      </c>
      <c r="K16466" s="2">
        <v>355.31299999999999</v>
      </c>
      <c r="L16466" s="2">
        <v>31.887329999999999</v>
      </c>
    </row>
    <row r="16467" spans="1:12" x14ac:dyDescent="0.2">
      <c r="A16467" s="2">
        <v>16.548069999999999</v>
      </c>
      <c r="B16467" s="2">
        <v>50.89866</v>
      </c>
      <c r="C16467" s="2">
        <v>10.731109999999999</v>
      </c>
      <c r="D16467" s="2">
        <v>13.290229999999999</v>
      </c>
      <c r="F16467" s="2">
        <v>16.545259999999999</v>
      </c>
      <c r="G16467" s="2">
        <v>5.2944870000000002</v>
      </c>
      <c r="H16467" s="2">
        <v>5.2316440000000002</v>
      </c>
      <c r="J16467" s="2">
        <v>16.548069999999999</v>
      </c>
      <c r="K16467" s="2">
        <v>355.70479999999998</v>
      </c>
      <c r="L16467" s="2">
        <v>32.08408</v>
      </c>
    </row>
    <row r="16468" spans="1:12" x14ac:dyDescent="0.2">
      <c r="A16468" s="2">
        <v>16.548770000000001</v>
      </c>
      <c r="B16468" s="2">
        <v>50.997399999999999</v>
      </c>
      <c r="C16468" s="2">
        <v>10.72358</v>
      </c>
      <c r="D16468" s="2">
        <v>13.27491</v>
      </c>
      <c r="F16468" s="2">
        <v>16.545960000000001</v>
      </c>
      <c r="G16468" s="2">
        <v>5.2889249999999999</v>
      </c>
      <c r="H16468" s="2">
        <v>5.2260359999999997</v>
      </c>
      <c r="J16468" s="2">
        <v>16.548770000000001</v>
      </c>
      <c r="K16468" s="2">
        <v>356.09399999999999</v>
      </c>
      <c r="L16468" s="2">
        <v>32.28143</v>
      </c>
    </row>
    <row r="16469" spans="1:12" x14ac:dyDescent="0.2">
      <c r="A16469" s="2">
        <v>16.549469999999999</v>
      </c>
      <c r="B16469" s="2">
        <v>51.096620000000001</v>
      </c>
      <c r="C16469" s="2">
        <v>10.71611</v>
      </c>
      <c r="D16469" s="2">
        <v>13.259259999999999</v>
      </c>
      <c r="F16469" s="2">
        <v>16.546659999999999</v>
      </c>
      <c r="G16469" s="2">
        <v>5.2832410000000003</v>
      </c>
      <c r="H16469" s="2">
        <v>5.220116</v>
      </c>
      <c r="J16469" s="2">
        <v>16.549469999999999</v>
      </c>
      <c r="K16469" s="2">
        <v>356.48050000000001</v>
      </c>
      <c r="L16469" s="2">
        <v>32.47936</v>
      </c>
    </row>
    <row r="16470" spans="1:12" x14ac:dyDescent="0.2">
      <c r="A16470" s="2">
        <v>16.550170000000001</v>
      </c>
      <c r="B16470" s="2">
        <v>51.196759999999998</v>
      </c>
      <c r="C16470" s="2">
        <v>10.70858</v>
      </c>
      <c r="D16470" s="2">
        <v>13.24427</v>
      </c>
      <c r="F16470" s="2">
        <v>16.547370000000001</v>
      </c>
      <c r="G16470" s="2">
        <v>5.2773899999999996</v>
      </c>
      <c r="H16470" s="2">
        <v>5.2144620000000002</v>
      </c>
      <c r="J16470" s="2">
        <v>16.550170000000001</v>
      </c>
      <c r="K16470" s="2">
        <v>356.86</v>
      </c>
      <c r="L16470" s="2">
        <v>32.677959999999999</v>
      </c>
    </row>
    <row r="16471" spans="1:12" x14ac:dyDescent="0.2">
      <c r="A16471" s="2">
        <v>16.55087</v>
      </c>
      <c r="B16471" s="2">
        <v>51.296399999999998</v>
      </c>
      <c r="C16471" s="2">
        <v>10.70065</v>
      </c>
      <c r="D16471" s="2">
        <v>13.22926</v>
      </c>
      <c r="F16471" s="2">
        <v>16.548069999999999</v>
      </c>
      <c r="G16471" s="2">
        <v>5.271744</v>
      </c>
      <c r="H16471" s="2">
        <v>5.2087940000000001</v>
      </c>
      <c r="J16471" s="2">
        <v>16.55087</v>
      </c>
      <c r="K16471" s="2">
        <v>357.23610000000002</v>
      </c>
      <c r="L16471" s="2">
        <v>32.878630000000001</v>
      </c>
    </row>
    <row r="16472" spans="1:12" x14ac:dyDescent="0.2">
      <c r="A16472" s="2">
        <v>16.551570000000002</v>
      </c>
      <c r="B16472" s="2">
        <v>51.396850000000001</v>
      </c>
      <c r="C16472" s="2">
        <v>10.692489999999999</v>
      </c>
      <c r="D16472" s="2">
        <v>13.21414</v>
      </c>
      <c r="F16472" s="2">
        <v>16.548770000000001</v>
      </c>
      <c r="G16472" s="2">
        <v>5.2657930000000004</v>
      </c>
      <c r="H16472" s="2">
        <v>5.202896</v>
      </c>
      <c r="J16472" s="2">
        <v>16.551570000000002</v>
      </c>
      <c r="K16472" s="2">
        <v>357.60989999999998</v>
      </c>
      <c r="L16472" s="2">
        <v>33.07987</v>
      </c>
    </row>
    <row r="16473" spans="1:12" x14ac:dyDescent="0.2">
      <c r="A16473" s="2">
        <v>16.55228</v>
      </c>
      <c r="B16473" s="2">
        <v>51.497839999999997</v>
      </c>
      <c r="C16473" s="2">
        <v>10.68483</v>
      </c>
      <c r="D16473" s="2">
        <v>13.198790000000001</v>
      </c>
      <c r="F16473" s="2">
        <v>16.549469999999999</v>
      </c>
      <c r="G16473" s="2">
        <v>5.2601550000000001</v>
      </c>
      <c r="H16473" s="2">
        <v>5.1970900000000002</v>
      </c>
      <c r="J16473" s="2">
        <v>16.55228</v>
      </c>
      <c r="K16473" s="2">
        <v>357.9787</v>
      </c>
      <c r="L16473" s="2">
        <v>33.282130000000002</v>
      </c>
    </row>
    <row r="16474" spans="1:12" x14ac:dyDescent="0.2">
      <c r="A16474" s="2">
        <v>16.552980000000002</v>
      </c>
      <c r="B16474" s="2">
        <v>51.598239999999997</v>
      </c>
      <c r="C16474" s="2">
        <v>10.67685</v>
      </c>
      <c r="D16474" s="2">
        <v>13.18474</v>
      </c>
      <c r="F16474" s="2">
        <v>16.550170000000001</v>
      </c>
      <c r="G16474" s="2">
        <v>5.2545700000000002</v>
      </c>
      <c r="H16474" s="2">
        <v>5.1910170000000004</v>
      </c>
      <c r="J16474" s="2">
        <v>16.552980000000002</v>
      </c>
      <c r="K16474" s="2">
        <v>358.34359999999998</v>
      </c>
      <c r="L16474" s="2">
        <v>33.48612</v>
      </c>
    </row>
    <row r="16475" spans="1:12" x14ac:dyDescent="0.2">
      <c r="A16475" s="2">
        <v>16.55368</v>
      </c>
      <c r="B16475" s="2">
        <v>51.699590000000001</v>
      </c>
      <c r="C16475" s="2">
        <v>10.66944</v>
      </c>
      <c r="D16475" s="2">
        <v>13.171530000000001</v>
      </c>
      <c r="F16475" s="2">
        <v>16.55087</v>
      </c>
      <c r="G16475" s="2">
        <v>5.2489239999999997</v>
      </c>
      <c r="H16475" s="2">
        <v>5.1851960000000004</v>
      </c>
      <c r="J16475" s="2">
        <v>16.55368</v>
      </c>
      <c r="K16475" s="2">
        <v>358.70190000000002</v>
      </c>
      <c r="L16475" s="2">
        <v>33.691290000000002</v>
      </c>
    </row>
    <row r="16476" spans="1:12" x14ac:dyDescent="0.2">
      <c r="A16476" s="2">
        <v>16.554379999999998</v>
      </c>
      <c r="B16476" s="2">
        <v>51.801389999999998</v>
      </c>
      <c r="C16476" s="2">
        <v>10.66202</v>
      </c>
      <c r="D16476" s="2">
        <v>13.157769999999999</v>
      </c>
      <c r="F16476" s="2">
        <v>16.551570000000002</v>
      </c>
      <c r="G16476" s="2">
        <v>5.2433699999999996</v>
      </c>
      <c r="H16476" s="2">
        <v>5.1798859999999998</v>
      </c>
      <c r="J16476" s="2">
        <v>16.554379999999998</v>
      </c>
      <c r="K16476" s="2">
        <v>359.0598</v>
      </c>
      <c r="L16476" s="2">
        <v>33.897500000000001</v>
      </c>
    </row>
    <row r="16477" spans="1:12" x14ac:dyDescent="0.2">
      <c r="A16477" s="2">
        <v>16.55508</v>
      </c>
      <c r="B16477" s="2">
        <v>51.903280000000002</v>
      </c>
      <c r="C16477" s="2">
        <v>10.654489999999999</v>
      </c>
      <c r="D16477" s="2">
        <v>13.14269</v>
      </c>
      <c r="F16477" s="2">
        <v>16.55228</v>
      </c>
      <c r="G16477" s="2">
        <v>5.2379759999999997</v>
      </c>
      <c r="H16477" s="2">
        <v>5.173546</v>
      </c>
      <c r="J16477" s="2">
        <v>16.55508</v>
      </c>
      <c r="K16477" s="2">
        <v>359.41390000000001</v>
      </c>
      <c r="L16477" s="2">
        <v>34.105400000000003</v>
      </c>
    </row>
    <row r="16478" spans="1:12" x14ac:dyDescent="0.2">
      <c r="A16478" s="2">
        <v>16.555779999999999</v>
      </c>
      <c r="B16478" s="2">
        <v>52.00517</v>
      </c>
      <c r="C16478" s="2">
        <v>10.64705</v>
      </c>
      <c r="D16478" s="2">
        <v>13.127800000000001</v>
      </c>
      <c r="F16478" s="2">
        <v>16.552980000000002</v>
      </c>
      <c r="G16478" s="2">
        <v>5.2316440000000002</v>
      </c>
      <c r="H16478" s="2">
        <v>5.1677470000000003</v>
      </c>
      <c r="J16478" s="2">
        <v>16.555779999999999</v>
      </c>
      <c r="K16478" s="2">
        <v>359.762</v>
      </c>
      <c r="L16478" s="2">
        <v>34.313540000000003</v>
      </c>
    </row>
    <row r="16479" spans="1:12" x14ac:dyDescent="0.2">
      <c r="A16479" s="2">
        <v>16.556480000000001</v>
      </c>
      <c r="B16479" s="2">
        <v>52.107460000000003</v>
      </c>
      <c r="C16479" s="2">
        <v>10.64</v>
      </c>
      <c r="D16479" s="2">
        <v>13.11279</v>
      </c>
      <c r="F16479" s="2">
        <v>16.55368</v>
      </c>
      <c r="G16479" s="2">
        <v>5.2260359999999997</v>
      </c>
      <c r="H16479" s="2">
        <v>5.1618880000000003</v>
      </c>
      <c r="J16479" s="2">
        <v>16.556480000000001</v>
      </c>
      <c r="K16479" s="2">
        <v>360.10570000000001</v>
      </c>
      <c r="L16479" s="2">
        <v>34.52308</v>
      </c>
    </row>
    <row r="16480" spans="1:12" x14ac:dyDescent="0.2">
      <c r="A16480" s="2">
        <v>16.557179999999999</v>
      </c>
      <c r="B16480" s="2">
        <v>52.210819999999998</v>
      </c>
      <c r="C16480" s="2">
        <v>10.63255</v>
      </c>
      <c r="D16480" s="2">
        <v>13.097670000000001</v>
      </c>
      <c r="F16480" s="2">
        <v>16.554379999999998</v>
      </c>
      <c r="G16480" s="2">
        <v>5.220116</v>
      </c>
      <c r="H16480" s="2">
        <v>5.1559749999999998</v>
      </c>
      <c r="J16480" s="2">
        <v>16.557179999999999</v>
      </c>
      <c r="K16480" s="2">
        <v>360.44720000000001</v>
      </c>
      <c r="L16480" s="2">
        <v>34.7333</v>
      </c>
    </row>
    <row r="16481" spans="1:12" x14ac:dyDescent="0.2">
      <c r="A16481" s="2">
        <v>16.557880000000001</v>
      </c>
      <c r="B16481" s="2">
        <v>52.313429999999997</v>
      </c>
      <c r="C16481" s="2">
        <v>10.625109999999999</v>
      </c>
      <c r="D16481" s="2">
        <v>13.0822</v>
      </c>
      <c r="F16481" s="2">
        <v>16.55508</v>
      </c>
      <c r="G16481" s="2">
        <v>5.2144620000000002</v>
      </c>
      <c r="H16481" s="2">
        <v>5.150093</v>
      </c>
      <c r="J16481" s="2">
        <v>16.557880000000001</v>
      </c>
      <c r="K16481" s="2">
        <v>360.78559999999999</v>
      </c>
      <c r="L16481" s="2">
        <v>34.944769999999998</v>
      </c>
    </row>
    <row r="16482" spans="1:12" x14ac:dyDescent="0.2">
      <c r="A16482" s="2">
        <v>16.558589999999999</v>
      </c>
      <c r="B16482" s="2">
        <v>52.415959999999998</v>
      </c>
      <c r="C16482" s="2">
        <v>10.617800000000001</v>
      </c>
      <c r="D16482" s="2">
        <v>13.067220000000001</v>
      </c>
      <c r="F16482" s="2">
        <v>16.555779999999999</v>
      </c>
      <c r="G16482" s="2">
        <v>5.2087940000000001</v>
      </c>
      <c r="H16482" s="2">
        <v>5.1443099999999999</v>
      </c>
      <c r="J16482" s="2">
        <v>16.558589999999999</v>
      </c>
      <c r="K16482" s="2">
        <v>361.11840000000001</v>
      </c>
      <c r="L16482" s="2">
        <v>35.15728</v>
      </c>
    </row>
    <row r="16483" spans="1:12" x14ac:dyDescent="0.2">
      <c r="A16483" s="2">
        <v>16.559290000000001</v>
      </c>
      <c r="B16483" s="2">
        <v>52.518770000000004</v>
      </c>
      <c r="C16483" s="2">
        <v>10.61055</v>
      </c>
      <c r="D16483" s="2">
        <v>13.05185</v>
      </c>
      <c r="F16483" s="2">
        <v>16.556480000000001</v>
      </c>
      <c r="G16483" s="2">
        <v>5.202896</v>
      </c>
      <c r="H16483" s="2">
        <v>5.1384350000000003</v>
      </c>
      <c r="J16483" s="2">
        <v>16.559290000000001</v>
      </c>
      <c r="K16483" s="2">
        <v>361.44569999999999</v>
      </c>
      <c r="L16483" s="2">
        <v>35.369959999999999</v>
      </c>
    </row>
    <row r="16484" spans="1:12" x14ac:dyDescent="0.2">
      <c r="A16484" s="2">
        <v>16.559989999999999</v>
      </c>
      <c r="B16484" s="2">
        <v>52.622639999999997</v>
      </c>
      <c r="C16484" s="2">
        <v>10.60327</v>
      </c>
      <c r="D16484" s="2">
        <v>13.03706</v>
      </c>
      <c r="F16484" s="2">
        <v>16.557179999999999</v>
      </c>
      <c r="G16484" s="2">
        <v>5.1970900000000002</v>
      </c>
      <c r="H16484" s="2">
        <v>5.1327970000000001</v>
      </c>
      <c r="J16484" s="2">
        <v>16.559989999999999</v>
      </c>
      <c r="K16484" s="2">
        <v>361.76490000000001</v>
      </c>
      <c r="L16484" s="2">
        <v>35.58278</v>
      </c>
    </row>
    <row r="16485" spans="1:12" x14ac:dyDescent="0.2">
      <c r="A16485" s="2">
        <v>16.560690000000001</v>
      </c>
      <c r="B16485" s="2">
        <v>52.726709999999997</v>
      </c>
      <c r="C16485" s="2">
        <v>10.595739999999999</v>
      </c>
      <c r="D16485" s="2">
        <v>13.02169</v>
      </c>
      <c r="F16485" s="2">
        <v>16.557880000000001</v>
      </c>
      <c r="G16485" s="2">
        <v>5.1910170000000004</v>
      </c>
      <c r="H16485" s="2">
        <v>5.1267930000000002</v>
      </c>
      <c r="J16485" s="2">
        <v>16.560690000000001</v>
      </c>
      <c r="K16485" s="2">
        <v>362.08150000000001</v>
      </c>
      <c r="L16485" s="2">
        <v>35.798560000000002</v>
      </c>
    </row>
    <row r="16486" spans="1:12" x14ac:dyDescent="0.2">
      <c r="A16486" s="2">
        <v>16.561389999999999</v>
      </c>
      <c r="B16486" s="2">
        <v>52.826590000000003</v>
      </c>
      <c r="C16486" s="2">
        <v>10.588150000000001</v>
      </c>
      <c r="D16486" s="2">
        <v>13.00606</v>
      </c>
      <c r="F16486" s="2">
        <v>16.558589999999999</v>
      </c>
      <c r="G16486" s="2">
        <v>5.1851960000000004</v>
      </c>
      <c r="H16486" s="2">
        <v>5.1211320000000002</v>
      </c>
      <c r="J16486" s="2">
        <v>16.561389999999999</v>
      </c>
      <c r="K16486" s="2">
        <v>362.39330000000001</v>
      </c>
      <c r="L16486" s="2">
        <v>36.01305</v>
      </c>
    </row>
    <row r="16487" spans="1:12" x14ac:dyDescent="0.2">
      <c r="A16487" s="2">
        <v>16.562090000000001</v>
      </c>
      <c r="B16487" s="2">
        <v>52.920110000000001</v>
      </c>
      <c r="C16487" s="2">
        <v>10.580830000000001</v>
      </c>
      <c r="D16487" s="2">
        <v>12.990819999999999</v>
      </c>
      <c r="F16487" s="2">
        <v>16.559290000000001</v>
      </c>
      <c r="G16487" s="2">
        <v>5.1798859999999998</v>
      </c>
      <c r="H16487" s="2">
        <v>5.1153950000000004</v>
      </c>
      <c r="J16487" s="2">
        <v>16.562090000000001</v>
      </c>
      <c r="K16487" s="2">
        <v>362.70060000000001</v>
      </c>
      <c r="L16487" s="2">
        <v>36.23077</v>
      </c>
    </row>
    <row r="16488" spans="1:12" x14ac:dyDescent="0.2">
      <c r="A16488" s="2">
        <v>16.562799999999999</v>
      </c>
      <c r="B16488" s="2">
        <v>53.012219999999999</v>
      </c>
      <c r="C16488" s="2">
        <v>10.57363</v>
      </c>
      <c r="D16488" s="2">
        <v>12.97593</v>
      </c>
      <c r="F16488" s="2">
        <v>16.559989999999999</v>
      </c>
      <c r="G16488" s="2">
        <v>5.173546</v>
      </c>
      <c r="H16488" s="2">
        <v>5.1090999999999998</v>
      </c>
      <c r="J16488" s="2">
        <v>16.562799999999999</v>
      </c>
      <c r="K16488" s="2">
        <v>363.00560000000002</v>
      </c>
      <c r="L16488" s="2">
        <v>36.449170000000002</v>
      </c>
    </row>
    <row r="16489" spans="1:12" x14ac:dyDescent="0.2">
      <c r="A16489" s="2">
        <v>16.563500000000001</v>
      </c>
      <c r="B16489" s="2">
        <v>53.109000000000002</v>
      </c>
      <c r="C16489" s="2">
        <v>10.566140000000001</v>
      </c>
      <c r="D16489" s="2">
        <v>12.961169999999999</v>
      </c>
      <c r="F16489" s="2">
        <v>16.560690000000001</v>
      </c>
      <c r="G16489" s="2">
        <v>5.1677470000000003</v>
      </c>
      <c r="H16489" s="2">
        <v>5.1037290000000004</v>
      </c>
      <c r="J16489" s="2">
        <v>16.563500000000001</v>
      </c>
      <c r="K16489" s="2">
        <v>363.30489999999998</v>
      </c>
      <c r="L16489" s="2">
        <v>36.668419999999998</v>
      </c>
    </row>
    <row r="16490" spans="1:12" x14ac:dyDescent="0.2">
      <c r="A16490" s="2">
        <v>16.5642</v>
      </c>
      <c r="B16490" s="2">
        <v>53.213360000000002</v>
      </c>
      <c r="C16490" s="2">
        <v>10.558310000000001</v>
      </c>
      <c r="D16490" s="2">
        <v>12.94624</v>
      </c>
      <c r="F16490" s="2">
        <v>16.561389999999999</v>
      </c>
      <c r="G16490" s="2">
        <v>5.1618880000000003</v>
      </c>
      <c r="H16490" s="2">
        <v>5.098427</v>
      </c>
      <c r="J16490" s="2">
        <v>16.5642</v>
      </c>
      <c r="K16490" s="2">
        <v>363.60019999999997</v>
      </c>
      <c r="L16490" s="2">
        <v>36.888919999999999</v>
      </c>
    </row>
    <row r="16491" spans="1:12" x14ac:dyDescent="0.2">
      <c r="A16491" s="2">
        <v>16.564900000000002</v>
      </c>
      <c r="B16491" s="2">
        <v>53.319859999999998</v>
      </c>
      <c r="C16491" s="2">
        <v>10.551030000000001</v>
      </c>
      <c r="D16491" s="2">
        <v>12.9313</v>
      </c>
      <c r="F16491" s="2">
        <v>16.562090000000001</v>
      </c>
      <c r="G16491" s="2">
        <v>5.1559749999999998</v>
      </c>
      <c r="H16491" s="2">
        <v>5.0930710000000001</v>
      </c>
      <c r="J16491" s="2">
        <v>16.564900000000002</v>
      </c>
      <c r="K16491" s="2">
        <v>363.89190000000002</v>
      </c>
      <c r="L16491" s="2">
        <v>37.112169999999999</v>
      </c>
    </row>
    <row r="16492" spans="1:12" x14ac:dyDescent="0.2">
      <c r="A16492" s="2">
        <v>16.5656</v>
      </c>
      <c r="B16492" s="2">
        <v>53.426540000000003</v>
      </c>
      <c r="C16492" s="2">
        <v>10.54363</v>
      </c>
      <c r="D16492" s="2">
        <v>12.91642</v>
      </c>
      <c r="F16492" s="2">
        <v>16.562799999999999</v>
      </c>
      <c r="G16492" s="2">
        <v>5.150093</v>
      </c>
      <c r="H16492" s="2">
        <v>5.0875469999999998</v>
      </c>
      <c r="J16492" s="2">
        <v>16.5656</v>
      </c>
      <c r="K16492" s="2">
        <v>364.1789</v>
      </c>
      <c r="L16492" s="2">
        <v>37.335369999999998</v>
      </c>
    </row>
    <row r="16493" spans="1:12" x14ac:dyDescent="0.2">
      <c r="A16493" s="2">
        <v>16.566299999999998</v>
      </c>
      <c r="B16493" s="2">
        <v>53.534089999999999</v>
      </c>
      <c r="C16493" s="2">
        <v>10.536110000000001</v>
      </c>
      <c r="D16493" s="2">
        <v>12.90094</v>
      </c>
      <c r="F16493" s="2">
        <v>16.563500000000001</v>
      </c>
      <c r="G16493" s="2">
        <v>5.1443099999999999</v>
      </c>
      <c r="H16493" s="2">
        <v>5.0819239999999999</v>
      </c>
      <c r="J16493" s="2">
        <v>16.566299999999998</v>
      </c>
      <c r="K16493" s="2">
        <v>364.46140000000003</v>
      </c>
      <c r="L16493" s="2">
        <v>37.56259</v>
      </c>
    </row>
    <row r="16494" spans="1:12" x14ac:dyDescent="0.2">
      <c r="A16494" s="2">
        <v>16.567</v>
      </c>
      <c r="B16494" s="2">
        <v>53.641979999999997</v>
      </c>
      <c r="C16494" s="2">
        <v>10.52882</v>
      </c>
      <c r="D16494" s="2">
        <v>12.88528</v>
      </c>
      <c r="F16494" s="2">
        <v>16.5642</v>
      </c>
      <c r="G16494" s="2">
        <v>5.1384350000000003</v>
      </c>
      <c r="H16494" s="2">
        <v>5.0761029999999998</v>
      </c>
      <c r="J16494" s="2">
        <v>16.567</v>
      </c>
      <c r="K16494" s="2">
        <v>364.73869999999999</v>
      </c>
      <c r="L16494" s="2">
        <v>37.790190000000003</v>
      </c>
    </row>
    <row r="16495" spans="1:12" x14ac:dyDescent="0.2">
      <c r="A16495" s="2">
        <v>16.567710000000002</v>
      </c>
      <c r="B16495" s="2">
        <v>53.750570000000003</v>
      </c>
      <c r="C16495" s="2">
        <v>10.5213</v>
      </c>
      <c r="D16495" s="2">
        <v>12.87049</v>
      </c>
      <c r="F16495" s="2">
        <v>16.564900000000002</v>
      </c>
      <c r="G16495" s="2">
        <v>5.1327970000000001</v>
      </c>
      <c r="H16495" s="2">
        <v>5.0702129999999999</v>
      </c>
      <c r="J16495" s="2">
        <v>16.567710000000002</v>
      </c>
      <c r="K16495" s="2">
        <v>365.00639999999999</v>
      </c>
      <c r="L16495" s="2">
        <v>38.01981</v>
      </c>
    </row>
    <row r="16496" spans="1:12" x14ac:dyDescent="0.2">
      <c r="A16496" s="2">
        <v>16.56841</v>
      </c>
      <c r="B16496" s="2">
        <v>53.858400000000003</v>
      </c>
      <c r="C16496" s="2">
        <v>10.51412</v>
      </c>
      <c r="D16496" s="2">
        <v>12.855840000000001</v>
      </c>
      <c r="F16496" s="2">
        <v>16.5656</v>
      </c>
      <c r="G16496" s="2">
        <v>5.1267930000000002</v>
      </c>
      <c r="H16496" s="2">
        <v>5.064514</v>
      </c>
      <c r="J16496" s="2">
        <v>16.56841</v>
      </c>
      <c r="K16496" s="2">
        <v>365.26369999999997</v>
      </c>
      <c r="L16496" s="2">
        <v>38.250549999999997</v>
      </c>
    </row>
    <row r="16497" spans="1:12" x14ac:dyDescent="0.2">
      <c r="A16497" s="2">
        <v>16.569109999999998</v>
      </c>
      <c r="B16497" s="2">
        <v>53.96622</v>
      </c>
      <c r="C16497" s="2">
        <v>10.507250000000001</v>
      </c>
      <c r="D16497" s="2">
        <v>12.84165</v>
      </c>
      <c r="F16497" s="2">
        <v>16.566299999999998</v>
      </c>
      <c r="G16497" s="2">
        <v>5.1211320000000002</v>
      </c>
      <c r="H16497" s="2">
        <v>5.059647</v>
      </c>
      <c r="J16497" s="2">
        <v>16.569109999999998</v>
      </c>
      <c r="K16497" s="2">
        <v>365.52629999999999</v>
      </c>
      <c r="L16497" s="2">
        <v>38.482810000000001</v>
      </c>
    </row>
    <row r="16498" spans="1:12" x14ac:dyDescent="0.2">
      <c r="A16498" s="2">
        <v>16.56981</v>
      </c>
      <c r="B16498" s="2">
        <v>54.074649999999998</v>
      </c>
      <c r="C16498" s="2">
        <v>10.499700000000001</v>
      </c>
      <c r="D16498" s="2">
        <v>12.82742</v>
      </c>
      <c r="F16498" s="2">
        <v>16.567</v>
      </c>
      <c r="G16498" s="2">
        <v>5.1153950000000004</v>
      </c>
      <c r="H16498" s="2">
        <v>5.0544130000000003</v>
      </c>
      <c r="J16498" s="2">
        <v>16.56981</v>
      </c>
      <c r="K16498" s="2">
        <v>365.78960000000001</v>
      </c>
      <c r="L16498" s="2">
        <v>38.716769999999997</v>
      </c>
    </row>
    <row r="16499" spans="1:12" x14ac:dyDescent="0.2">
      <c r="A16499" s="2">
        <v>16.570509999999999</v>
      </c>
      <c r="B16499" s="2">
        <v>54.182980000000001</v>
      </c>
      <c r="C16499" s="2">
        <v>10.491820000000001</v>
      </c>
      <c r="D16499" s="2">
        <v>12.81263</v>
      </c>
      <c r="F16499" s="2">
        <v>16.567710000000002</v>
      </c>
      <c r="G16499" s="2">
        <v>5.1090999999999998</v>
      </c>
      <c r="H16499" s="2">
        <v>5.0489350000000002</v>
      </c>
      <c r="J16499" s="2">
        <v>16.570509999999999</v>
      </c>
      <c r="K16499" s="2">
        <v>366.04950000000002</v>
      </c>
      <c r="L16499" s="2">
        <v>38.951599999999999</v>
      </c>
    </row>
    <row r="16500" spans="1:12" x14ac:dyDescent="0.2">
      <c r="A16500" s="2">
        <v>16.571210000000001</v>
      </c>
      <c r="B16500" s="2">
        <v>54.290669999999999</v>
      </c>
      <c r="C16500" s="2">
        <v>10.48509</v>
      </c>
      <c r="D16500" s="2">
        <v>12.79745</v>
      </c>
      <c r="F16500" s="2">
        <v>16.56841</v>
      </c>
      <c r="G16500" s="2">
        <v>5.1037290000000004</v>
      </c>
      <c r="H16500" s="2">
        <v>5.0435410000000003</v>
      </c>
      <c r="J16500" s="2">
        <v>16.571210000000001</v>
      </c>
      <c r="K16500" s="2">
        <v>366.30610000000001</v>
      </c>
      <c r="L16500" s="2">
        <v>39.188720000000004</v>
      </c>
    </row>
    <row r="16501" spans="1:12" x14ac:dyDescent="0.2">
      <c r="A16501" s="2">
        <v>16.571909999999999</v>
      </c>
      <c r="B16501" s="2">
        <v>54.39817</v>
      </c>
      <c r="C16501" s="2">
        <v>10.478440000000001</v>
      </c>
      <c r="D16501" s="2">
        <v>12.782920000000001</v>
      </c>
      <c r="F16501" s="2">
        <v>16.569109999999998</v>
      </c>
      <c r="G16501" s="2">
        <v>5.098427</v>
      </c>
      <c r="H16501" s="2">
        <v>5.0381470000000004</v>
      </c>
      <c r="J16501" s="2">
        <v>16.571909999999999</v>
      </c>
      <c r="K16501" s="2">
        <v>366.55869999999999</v>
      </c>
      <c r="L16501" s="2">
        <v>39.426639999999999</v>
      </c>
    </row>
    <row r="16502" spans="1:12" x14ac:dyDescent="0.2">
      <c r="A16502" s="2">
        <v>16.572620000000001</v>
      </c>
      <c r="B16502" s="2">
        <v>54.505710000000001</v>
      </c>
      <c r="C16502" s="2">
        <v>10.471120000000001</v>
      </c>
      <c r="D16502" s="2">
        <v>12.768470000000001</v>
      </c>
      <c r="F16502" s="2">
        <v>16.56981</v>
      </c>
      <c r="G16502" s="2">
        <v>5.0930710000000001</v>
      </c>
      <c r="H16502" s="2">
        <v>5.0324859999999996</v>
      </c>
      <c r="J16502" s="2">
        <v>16.572620000000001</v>
      </c>
      <c r="K16502" s="2">
        <v>366.80700000000002</v>
      </c>
      <c r="L16502" s="2">
        <v>39.665939999999999</v>
      </c>
    </row>
    <row r="16503" spans="1:12" x14ac:dyDescent="0.2">
      <c r="A16503" s="2">
        <v>16.573319999999999</v>
      </c>
      <c r="B16503" s="2">
        <v>54.613100000000003</v>
      </c>
      <c r="C16503" s="2">
        <v>10.463950000000001</v>
      </c>
      <c r="D16503" s="2">
        <v>12.753690000000001</v>
      </c>
      <c r="F16503" s="2">
        <v>16.570509999999999</v>
      </c>
      <c r="G16503" s="2">
        <v>5.0875469999999998</v>
      </c>
      <c r="H16503" s="2">
        <v>5.0269700000000004</v>
      </c>
      <c r="J16503" s="2">
        <v>16.573319999999999</v>
      </c>
      <c r="K16503" s="2">
        <v>367.05130000000003</v>
      </c>
      <c r="L16503" s="2">
        <v>39.906460000000003</v>
      </c>
    </row>
    <row r="16504" spans="1:12" x14ac:dyDescent="0.2">
      <c r="A16504" s="2">
        <v>16.574020000000001</v>
      </c>
      <c r="B16504" s="2">
        <v>54.72157</v>
      </c>
      <c r="C16504" s="2">
        <v>10.45664</v>
      </c>
      <c r="D16504" s="2">
        <v>12.739459999999999</v>
      </c>
      <c r="F16504" s="2">
        <v>16.571210000000001</v>
      </c>
      <c r="G16504" s="2">
        <v>5.0819239999999999</v>
      </c>
      <c r="H16504" s="2">
        <v>5.0216599999999998</v>
      </c>
      <c r="J16504" s="2">
        <v>16.574020000000001</v>
      </c>
      <c r="K16504" s="2">
        <v>367.2901</v>
      </c>
      <c r="L16504" s="2">
        <v>40.149169999999998</v>
      </c>
    </row>
    <row r="16505" spans="1:12" x14ac:dyDescent="0.2">
      <c r="A16505" s="2">
        <v>16.574719999999999</v>
      </c>
      <c r="B16505" s="2">
        <v>54.830379999999998</v>
      </c>
      <c r="C16505" s="2">
        <v>10.449450000000001</v>
      </c>
      <c r="D16505" s="2">
        <v>12.725070000000001</v>
      </c>
      <c r="F16505" s="2">
        <v>16.571909999999999</v>
      </c>
      <c r="G16505" s="2">
        <v>5.0761029999999998</v>
      </c>
      <c r="H16505" s="2">
        <v>5.0160980000000004</v>
      </c>
      <c r="J16505" s="2">
        <v>16.574719999999999</v>
      </c>
      <c r="K16505" s="2">
        <v>367.52420000000001</v>
      </c>
      <c r="L16505" s="2">
        <v>40.392809999999997</v>
      </c>
    </row>
    <row r="16506" spans="1:12" x14ac:dyDescent="0.2">
      <c r="A16506" s="2">
        <v>16.575420000000001</v>
      </c>
      <c r="B16506" s="2">
        <v>54.939030000000002</v>
      </c>
      <c r="C16506" s="2">
        <v>10.442360000000001</v>
      </c>
      <c r="D16506" s="2">
        <v>12.71045</v>
      </c>
      <c r="F16506" s="2">
        <v>16.572620000000001</v>
      </c>
      <c r="G16506" s="2">
        <v>5.0702129999999999</v>
      </c>
      <c r="H16506" s="2">
        <v>5.0102159999999998</v>
      </c>
      <c r="J16506" s="2">
        <v>16.575420000000001</v>
      </c>
      <c r="K16506" s="2">
        <v>367.75450000000001</v>
      </c>
      <c r="L16506" s="2">
        <v>40.637740000000001</v>
      </c>
    </row>
    <row r="16507" spans="1:12" x14ac:dyDescent="0.2">
      <c r="A16507" s="2">
        <v>16.57612</v>
      </c>
      <c r="B16507" s="2">
        <v>55.047089999999997</v>
      </c>
      <c r="C16507" s="2">
        <v>10.43516</v>
      </c>
      <c r="D16507" s="2">
        <v>12.696999999999999</v>
      </c>
      <c r="F16507" s="2">
        <v>16.573319999999999</v>
      </c>
      <c r="G16507" s="2">
        <v>5.064514</v>
      </c>
      <c r="H16507" s="2">
        <v>5.004257</v>
      </c>
      <c r="J16507" s="2">
        <v>16.57612</v>
      </c>
      <c r="K16507" s="2">
        <v>367.98099999999999</v>
      </c>
      <c r="L16507" s="2">
        <v>40.883459999999999</v>
      </c>
    </row>
    <row r="16508" spans="1:12" x14ac:dyDescent="0.2">
      <c r="A16508" s="2">
        <v>16.576820000000001</v>
      </c>
      <c r="B16508" s="2">
        <v>55.155850000000001</v>
      </c>
      <c r="C16508" s="2">
        <v>10.428129999999999</v>
      </c>
      <c r="D16508" s="2">
        <v>12.68244</v>
      </c>
      <c r="F16508" s="2">
        <v>16.574020000000001</v>
      </c>
      <c r="G16508" s="2">
        <v>5.059647</v>
      </c>
      <c r="H16508" s="2">
        <v>4.9982530000000001</v>
      </c>
      <c r="J16508" s="2">
        <v>16.576820000000001</v>
      </c>
      <c r="K16508" s="2">
        <v>368.20319999999998</v>
      </c>
      <c r="L16508" s="2">
        <v>41.131410000000002</v>
      </c>
    </row>
    <row r="16509" spans="1:12" x14ac:dyDescent="0.2">
      <c r="A16509" s="2">
        <v>16.57752</v>
      </c>
      <c r="B16509" s="2">
        <v>55.264749999999999</v>
      </c>
      <c r="C16509" s="2">
        <v>10.421279999999999</v>
      </c>
      <c r="D16509" s="2">
        <v>12.6669</v>
      </c>
      <c r="F16509" s="2">
        <v>16.574719999999999</v>
      </c>
      <c r="G16509" s="2">
        <v>5.0544130000000003</v>
      </c>
      <c r="H16509" s="2">
        <v>4.9924090000000003</v>
      </c>
      <c r="J16509" s="2">
        <v>16.57752</v>
      </c>
      <c r="K16509" s="2">
        <v>368.42160000000001</v>
      </c>
      <c r="L16509" s="2">
        <v>41.380789999999998</v>
      </c>
    </row>
    <row r="16510" spans="1:12" x14ac:dyDescent="0.2">
      <c r="A16510" s="2">
        <v>16.578220000000002</v>
      </c>
      <c r="B16510" s="2">
        <v>55.373330000000003</v>
      </c>
      <c r="C16510" s="2">
        <v>10.414479999999999</v>
      </c>
      <c r="D16510" s="2">
        <v>12.65189</v>
      </c>
      <c r="F16510" s="2">
        <v>16.575420000000001</v>
      </c>
      <c r="G16510" s="2">
        <v>5.0489350000000002</v>
      </c>
      <c r="H16510" s="2">
        <v>4.9870380000000001</v>
      </c>
      <c r="J16510" s="2">
        <v>16.578220000000002</v>
      </c>
      <c r="K16510" s="2">
        <v>368.63549999999998</v>
      </c>
      <c r="L16510" s="2">
        <v>41.630020000000002</v>
      </c>
    </row>
    <row r="16511" spans="1:12" x14ac:dyDescent="0.2">
      <c r="A16511" s="2">
        <v>16.57893</v>
      </c>
      <c r="B16511" s="2">
        <v>55.483649999999997</v>
      </c>
      <c r="C16511" s="2">
        <v>10.40734</v>
      </c>
      <c r="D16511" s="2">
        <v>12.63668</v>
      </c>
      <c r="F16511" s="2">
        <v>16.57612</v>
      </c>
      <c r="G16511" s="2">
        <v>5.0435410000000003</v>
      </c>
      <c r="H16511" s="2">
        <v>4.9813460000000003</v>
      </c>
      <c r="J16511" s="2">
        <v>16.57893</v>
      </c>
      <c r="K16511" s="2">
        <v>368.84519999999998</v>
      </c>
      <c r="L16511" s="2">
        <v>41.873359999999998</v>
      </c>
    </row>
    <row r="16512" spans="1:12" x14ac:dyDescent="0.2">
      <c r="A16512" s="2">
        <v>16.579630000000002</v>
      </c>
      <c r="B16512" s="2">
        <v>55.594659999999998</v>
      </c>
      <c r="C16512" s="2">
        <v>10.400600000000001</v>
      </c>
      <c r="D16512" s="2">
        <v>12.62219</v>
      </c>
      <c r="F16512" s="2">
        <v>16.576820000000001</v>
      </c>
      <c r="G16512" s="2">
        <v>5.0381470000000004</v>
      </c>
      <c r="H16512" s="2">
        <v>4.975212</v>
      </c>
      <c r="J16512" s="2">
        <v>16.579630000000002</v>
      </c>
      <c r="K16512" s="2">
        <v>369.05070000000001</v>
      </c>
      <c r="L16512" s="2">
        <v>42.116329999999998</v>
      </c>
    </row>
    <row r="16513" spans="1:12" x14ac:dyDescent="0.2">
      <c r="A16513" s="2">
        <v>16.58033</v>
      </c>
      <c r="B16513" s="2">
        <v>55.705249999999999</v>
      </c>
      <c r="C16513" s="2">
        <v>10.393689999999999</v>
      </c>
      <c r="D16513" s="2">
        <v>12.6076</v>
      </c>
      <c r="F16513" s="2">
        <v>16.57752</v>
      </c>
      <c r="G16513" s="2">
        <v>5.0324859999999996</v>
      </c>
      <c r="H16513" s="2">
        <v>4.9691539999999996</v>
      </c>
      <c r="J16513" s="2">
        <v>16.58033</v>
      </c>
      <c r="K16513" s="2">
        <v>369.25220000000002</v>
      </c>
      <c r="L16513" s="2">
        <v>42.370489999999997</v>
      </c>
    </row>
    <row r="16514" spans="1:12" x14ac:dyDescent="0.2">
      <c r="A16514" s="2">
        <v>16.581029999999998</v>
      </c>
      <c r="B16514" s="2">
        <v>55.816400000000002</v>
      </c>
      <c r="C16514" s="2">
        <v>10.38663</v>
      </c>
      <c r="D16514" s="2">
        <v>12.593260000000001</v>
      </c>
      <c r="F16514" s="2">
        <v>16.578220000000002</v>
      </c>
      <c r="G16514" s="2">
        <v>5.0269700000000004</v>
      </c>
      <c r="H16514" s="2">
        <v>4.96312</v>
      </c>
      <c r="J16514" s="2">
        <v>16.581029999999998</v>
      </c>
      <c r="K16514" s="2">
        <v>369.4486</v>
      </c>
      <c r="L16514" s="2">
        <v>42.627040000000001</v>
      </c>
    </row>
    <row r="16515" spans="1:12" x14ac:dyDescent="0.2">
      <c r="A16515" s="2">
        <v>16.58173</v>
      </c>
      <c r="B16515" s="2">
        <v>55.928080000000001</v>
      </c>
      <c r="C16515" s="2">
        <v>10.379300000000001</v>
      </c>
      <c r="D16515" s="2">
        <v>12.578849999999999</v>
      </c>
      <c r="F16515" s="2">
        <v>16.57893</v>
      </c>
      <c r="G16515" s="2">
        <v>5.0216599999999998</v>
      </c>
      <c r="H16515" s="2">
        <v>4.9572219999999998</v>
      </c>
      <c r="J16515" s="2">
        <v>16.58173</v>
      </c>
      <c r="K16515" s="2">
        <v>369.64109999999999</v>
      </c>
      <c r="L16515" s="2">
        <v>42.886139999999997</v>
      </c>
    </row>
    <row r="16516" spans="1:12" x14ac:dyDescent="0.2">
      <c r="A16516" s="2">
        <v>16.582429999999999</v>
      </c>
      <c r="B16516" s="2">
        <v>56.03933</v>
      </c>
      <c r="C16516" s="2">
        <v>10.37195</v>
      </c>
      <c r="D16516" s="2">
        <v>12.56433</v>
      </c>
      <c r="F16516" s="2">
        <v>16.579630000000002</v>
      </c>
      <c r="G16516" s="2">
        <v>5.0160980000000004</v>
      </c>
      <c r="H16516" s="2">
        <v>4.9516600000000004</v>
      </c>
      <c r="J16516" s="2">
        <v>16.582429999999999</v>
      </c>
      <c r="K16516" s="2">
        <v>369.82870000000003</v>
      </c>
      <c r="L16516" s="2">
        <v>43.144970000000001</v>
      </c>
    </row>
    <row r="16517" spans="1:12" x14ac:dyDescent="0.2">
      <c r="A16517" s="2">
        <v>16.58314</v>
      </c>
      <c r="B16517" s="2">
        <v>56.150950000000002</v>
      </c>
      <c r="C16517" s="2">
        <v>10.36504</v>
      </c>
      <c r="D16517" s="2">
        <v>12.549799999999999</v>
      </c>
      <c r="F16517" s="2">
        <v>16.58033</v>
      </c>
      <c r="G16517" s="2">
        <v>5.0102159999999998</v>
      </c>
      <c r="H16517" s="2">
        <v>4.9461750000000002</v>
      </c>
      <c r="J16517" s="2">
        <v>16.58314</v>
      </c>
      <c r="K16517" s="2">
        <v>370.01209999999998</v>
      </c>
      <c r="L16517" s="2">
        <v>43.406489999999998</v>
      </c>
    </row>
    <row r="16518" spans="1:12" x14ac:dyDescent="0.2">
      <c r="A16518" s="2">
        <v>16.583839999999999</v>
      </c>
      <c r="B16518" s="2">
        <v>56.263930000000002</v>
      </c>
      <c r="C16518" s="2">
        <v>10.358000000000001</v>
      </c>
      <c r="D16518" s="2">
        <v>12.535209999999999</v>
      </c>
      <c r="F16518" s="2">
        <v>16.581029999999998</v>
      </c>
      <c r="G16518" s="2">
        <v>5.004257</v>
      </c>
      <c r="H16518" s="2">
        <v>4.9406049999999997</v>
      </c>
      <c r="J16518" s="2">
        <v>16.583839999999999</v>
      </c>
      <c r="K16518" s="2">
        <v>370.19159999999999</v>
      </c>
      <c r="L16518" s="2">
        <v>43.667470000000002</v>
      </c>
    </row>
    <row r="16519" spans="1:12" x14ac:dyDescent="0.2">
      <c r="A16519" s="2">
        <v>16.584540000000001</v>
      </c>
      <c r="B16519" s="2">
        <v>56.377049999999997</v>
      </c>
      <c r="C16519" s="2">
        <v>10.350899999999999</v>
      </c>
      <c r="D16519" s="2">
        <v>12.52108</v>
      </c>
      <c r="F16519" s="2">
        <v>16.58173</v>
      </c>
      <c r="G16519" s="2">
        <v>4.9982530000000001</v>
      </c>
      <c r="H16519" s="2">
        <v>4.9350810000000003</v>
      </c>
      <c r="J16519" s="2">
        <v>16.584540000000001</v>
      </c>
      <c r="K16519" s="2">
        <v>370.3655</v>
      </c>
      <c r="L16519" s="2">
        <v>43.930909999999997</v>
      </c>
    </row>
    <row r="16520" spans="1:12" x14ac:dyDescent="0.2">
      <c r="A16520" s="2">
        <v>16.585239999999999</v>
      </c>
      <c r="B16520" s="2">
        <v>56.490430000000003</v>
      </c>
      <c r="C16520" s="2">
        <v>10.34436</v>
      </c>
      <c r="D16520" s="2">
        <v>12.50695</v>
      </c>
      <c r="F16520" s="2">
        <v>16.582429999999999</v>
      </c>
      <c r="G16520" s="2">
        <v>4.9924090000000003</v>
      </c>
      <c r="H16520" s="2">
        <v>4.9294359999999999</v>
      </c>
      <c r="J16520" s="2">
        <v>16.585239999999999</v>
      </c>
      <c r="K16520" s="2">
        <v>370.53519999999997</v>
      </c>
      <c r="L16520" s="2">
        <v>44.196469999999998</v>
      </c>
    </row>
    <row r="16521" spans="1:12" x14ac:dyDescent="0.2">
      <c r="A16521" s="2">
        <v>16.585940000000001</v>
      </c>
      <c r="B16521" s="2">
        <v>56.604439999999997</v>
      </c>
      <c r="C16521" s="2">
        <v>10.33779</v>
      </c>
      <c r="D16521" s="2">
        <v>12.49325</v>
      </c>
      <c r="F16521" s="2">
        <v>16.58314</v>
      </c>
      <c r="G16521" s="2">
        <v>4.9870380000000001</v>
      </c>
      <c r="H16521" s="2">
        <v>4.9239430000000004</v>
      </c>
      <c r="J16521" s="2">
        <v>16.585940000000001</v>
      </c>
      <c r="K16521" s="2">
        <v>370.69900000000001</v>
      </c>
      <c r="L16521" s="2">
        <v>44.462060000000001</v>
      </c>
    </row>
    <row r="16522" spans="1:12" x14ac:dyDescent="0.2">
      <c r="A16522" s="2">
        <v>16.586639999999999</v>
      </c>
      <c r="B16522" s="2">
        <v>56.718029999999999</v>
      </c>
      <c r="C16522" s="2">
        <v>10.330730000000001</v>
      </c>
      <c r="D16522" s="2">
        <v>12.4796</v>
      </c>
      <c r="F16522" s="2">
        <v>16.583839999999999</v>
      </c>
      <c r="G16522" s="2">
        <v>4.9813460000000003</v>
      </c>
      <c r="H16522" s="2">
        <v>4.9184489999999998</v>
      </c>
      <c r="J16522" s="2">
        <v>16.586639999999999</v>
      </c>
      <c r="K16522" s="2">
        <v>370.85879999999997</v>
      </c>
      <c r="L16522" s="2">
        <v>44.731079999999999</v>
      </c>
    </row>
    <row r="16523" spans="1:12" x14ac:dyDescent="0.2">
      <c r="A16523" s="2">
        <v>16.587340000000001</v>
      </c>
      <c r="B16523" s="2">
        <v>56.831949999999999</v>
      </c>
      <c r="C16523" s="2">
        <v>10.323549999999999</v>
      </c>
      <c r="D16523" s="2">
        <v>12.465579999999999</v>
      </c>
      <c r="F16523" s="2">
        <v>16.584540000000001</v>
      </c>
      <c r="G16523" s="2">
        <v>4.975212</v>
      </c>
      <c r="H16523" s="2">
        <v>4.9126820000000002</v>
      </c>
      <c r="J16523" s="2">
        <v>16.587340000000001</v>
      </c>
      <c r="K16523" s="2">
        <v>371.01560000000001</v>
      </c>
      <c r="L16523" s="2">
        <v>45.000100000000003</v>
      </c>
    </row>
    <row r="16524" spans="1:12" x14ac:dyDescent="0.2">
      <c r="A16524" s="2">
        <v>16.588049999999999</v>
      </c>
      <c r="B16524" s="2">
        <v>56.947609999999997</v>
      </c>
      <c r="C16524" s="2">
        <v>10.31631</v>
      </c>
      <c r="D16524" s="2">
        <v>12.451320000000001</v>
      </c>
      <c r="F16524" s="2">
        <v>16.585239999999999</v>
      </c>
      <c r="G16524" s="2">
        <v>4.9691539999999996</v>
      </c>
      <c r="H16524" s="2">
        <v>4.9071119999999997</v>
      </c>
      <c r="J16524" s="2">
        <v>16.588049999999999</v>
      </c>
      <c r="K16524" s="2">
        <v>371.16860000000003</v>
      </c>
      <c r="L16524" s="2">
        <v>45.26972</v>
      </c>
    </row>
    <row r="16525" spans="1:12" x14ac:dyDescent="0.2">
      <c r="A16525" s="2">
        <v>16.588750000000001</v>
      </c>
      <c r="B16525" s="2">
        <v>57.062249999999999</v>
      </c>
      <c r="C16525" s="2">
        <v>10.309089999999999</v>
      </c>
      <c r="D16525" s="2">
        <v>12.43718</v>
      </c>
      <c r="F16525" s="2">
        <v>16.585940000000001</v>
      </c>
      <c r="G16525" s="2">
        <v>4.96312</v>
      </c>
      <c r="H16525" s="2">
        <v>4.9013369999999998</v>
      </c>
      <c r="J16525" s="2">
        <v>16.588750000000001</v>
      </c>
      <c r="K16525" s="2">
        <v>371.31639999999999</v>
      </c>
      <c r="L16525" s="2">
        <v>45.542189999999998</v>
      </c>
    </row>
    <row r="16526" spans="1:12" x14ac:dyDescent="0.2">
      <c r="A16526" s="2">
        <v>16.589449999999999</v>
      </c>
      <c r="B16526" s="2">
        <v>57.176519999999996</v>
      </c>
      <c r="C16526" s="2">
        <v>10.30179</v>
      </c>
      <c r="D16526" s="2">
        <v>12.42324</v>
      </c>
      <c r="F16526" s="2">
        <v>16.586639999999999</v>
      </c>
      <c r="G16526" s="2">
        <v>4.9572219999999998</v>
      </c>
      <c r="H16526" s="2">
        <v>4.895302</v>
      </c>
      <c r="J16526" s="2">
        <v>16.589449999999999</v>
      </c>
      <c r="K16526" s="2">
        <v>371.46030000000002</v>
      </c>
      <c r="L16526" s="2">
        <v>45.81494</v>
      </c>
    </row>
    <row r="16527" spans="1:12" x14ac:dyDescent="0.2">
      <c r="A16527" s="2">
        <v>16.590150000000001</v>
      </c>
      <c r="B16527" s="2">
        <v>57.291409999999999</v>
      </c>
      <c r="C16527" s="2">
        <v>10.29457</v>
      </c>
      <c r="D16527" s="2">
        <v>12.409269999999999</v>
      </c>
      <c r="F16527" s="2">
        <v>16.587340000000001</v>
      </c>
      <c r="G16527" s="2">
        <v>4.9516600000000004</v>
      </c>
      <c r="H16527" s="2">
        <v>4.8895949999999999</v>
      </c>
      <c r="J16527" s="2">
        <v>16.590150000000001</v>
      </c>
      <c r="K16527" s="2">
        <v>371.59870000000001</v>
      </c>
      <c r="L16527" s="2">
        <v>46.089770000000001</v>
      </c>
    </row>
    <row r="16528" spans="1:12" x14ac:dyDescent="0.2">
      <c r="A16528" s="2">
        <v>16.59085</v>
      </c>
      <c r="B16528" s="2">
        <v>57.406790000000001</v>
      </c>
      <c r="C16528" s="2">
        <v>10.287229999999999</v>
      </c>
      <c r="D16528" s="2">
        <v>12.395530000000001</v>
      </c>
      <c r="F16528" s="2">
        <v>16.588049999999999</v>
      </c>
      <c r="G16528" s="2">
        <v>4.9461750000000002</v>
      </c>
      <c r="H16528" s="2">
        <v>4.8839569999999997</v>
      </c>
      <c r="J16528" s="2">
        <v>16.59085</v>
      </c>
      <c r="K16528" s="2">
        <v>371.73320000000001</v>
      </c>
      <c r="L16528" s="2">
        <v>46.367440000000002</v>
      </c>
    </row>
    <row r="16529" spans="1:12" x14ac:dyDescent="0.2">
      <c r="A16529" s="2">
        <v>16.591550000000002</v>
      </c>
      <c r="B16529" s="2">
        <v>57.521450000000002</v>
      </c>
      <c r="C16529" s="2">
        <v>10.27999</v>
      </c>
      <c r="D16529" s="2">
        <v>12.381600000000001</v>
      </c>
      <c r="F16529" s="2">
        <v>16.588750000000001</v>
      </c>
      <c r="G16529" s="2">
        <v>4.9406049999999997</v>
      </c>
      <c r="H16529" s="2">
        <v>4.8780140000000003</v>
      </c>
      <c r="J16529" s="2">
        <v>16.591550000000002</v>
      </c>
      <c r="K16529" s="2">
        <v>371.8639</v>
      </c>
      <c r="L16529" s="2">
        <v>46.643990000000002</v>
      </c>
    </row>
    <row r="16530" spans="1:12" x14ac:dyDescent="0.2">
      <c r="A16530" s="2">
        <v>16.59225</v>
      </c>
      <c r="B16530" s="2">
        <v>57.639020000000002</v>
      </c>
      <c r="C16530" s="2">
        <v>10.2729</v>
      </c>
      <c r="D16530" s="2">
        <v>12.36744</v>
      </c>
      <c r="F16530" s="2">
        <v>16.589449999999999</v>
      </c>
      <c r="G16530" s="2">
        <v>4.9350810000000003</v>
      </c>
      <c r="H16530" s="2">
        <v>4.8723219999999996</v>
      </c>
      <c r="J16530" s="2">
        <v>16.59225</v>
      </c>
      <c r="K16530" s="2">
        <v>371.98989999999998</v>
      </c>
      <c r="L16530" s="2">
        <v>46.923409999999997</v>
      </c>
    </row>
    <row r="16531" spans="1:12" x14ac:dyDescent="0.2">
      <c r="A16531" s="2">
        <v>16.592960000000001</v>
      </c>
      <c r="B16531" s="2">
        <v>57.755040000000001</v>
      </c>
      <c r="C16531" s="2">
        <v>10.26641</v>
      </c>
      <c r="D16531" s="2">
        <v>12.35337</v>
      </c>
      <c r="F16531" s="2">
        <v>16.590150000000001</v>
      </c>
      <c r="G16531" s="2">
        <v>4.9294359999999999</v>
      </c>
      <c r="H16531" s="2">
        <v>4.8668290000000001</v>
      </c>
      <c r="J16531" s="2">
        <v>16.592960000000001</v>
      </c>
      <c r="K16531" s="2">
        <v>372.11149999999998</v>
      </c>
      <c r="L16531" s="2">
        <v>47.204300000000003</v>
      </c>
    </row>
    <row r="16532" spans="1:12" x14ac:dyDescent="0.2">
      <c r="A16532" s="2">
        <v>16.59366</v>
      </c>
      <c r="B16532" s="2">
        <v>57.870399999999997</v>
      </c>
      <c r="C16532" s="2">
        <v>10.26</v>
      </c>
      <c r="D16532" s="2">
        <v>12.33942</v>
      </c>
      <c r="F16532" s="2">
        <v>16.59085</v>
      </c>
      <c r="G16532" s="2">
        <v>4.9239430000000004</v>
      </c>
      <c r="H16532" s="2">
        <v>4.8613280000000003</v>
      </c>
      <c r="J16532" s="2">
        <v>16.59366</v>
      </c>
      <c r="K16532" s="2">
        <v>372.2294</v>
      </c>
      <c r="L16532" s="2">
        <v>47.48498</v>
      </c>
    </row>
    <row r="16533" spans="1:12" x14ac:dyDescent="0.2">
      <c r="A16533" s="2">
        <v>16.594360000000002</v>
      </c>
      <c r="B16533" s="2">
        <v>57.986159999999998</v>
      </c>
      <c r="C16533" s="2">
        <v>10.25306</v>
      </c>
      <c r="D16533" s="2">
        <v>12.3255</v>
      </c>
      <c r="F16533" s="2">
        <v>16.591550000000002</v>
      </c>
      <c r="G16533" s="2">
        <v>4.9184489999999998</v>
      </c>
      <c r="H16533" s="2">
        <v>4.8560030000000003</v>
      </c>
      <c r="J16533" s="2">
        <v>16.594360000000002</v>
      </c>
      <c r="K16533" s="2">
        <v>372.34379999999999</v>
      </c>
      <c r="L16533" s="2">
        <v>47.768120000000003</v>
      </c>
    </row>
    <row r="16534" spans="1:12" x14ac:dyDescent="0.2">
      <c r="A16534" s="2">
        <v>16.59506</v>
      </c>
      <c r="B16534" s="2">
        <v>58.10192</v>
      </c>
      <c r="C16534" s="2">
        <v>10.245939999999999</v>
      </c>
      <c r="D16534" s="2">
        <v>12.31161</v>
      </c>
      <c r="F16534" s="2">
        <v>16.59225</v>
      </c>
      <c r="G16534" s="2">
        <v>4.9126820000000002</v>
      </c>
      <c r="H16534" s="2">
        <v>4.8501659999999998</v>
      </c>
      <c r="J16534" s="2">
        <v>16.59506</v>
      </c>
      <c r="K16534" s="2">
        <v>372.45310000000001</v>
      </c>
      <c r="L16534" s="2">
        <v>48.052329999999998</v>
      </c>
    </row>
    <row r="16535" spans="1:12" x14ac:dyDescent="0.2">
      <c r="A16535" s="2">
        <v>16.595759999999999</v>
      </c>
      <c r="B16535" s="2">
        <v>58.217640000000003</v>
      </c>
      <c r="C16535" s="2">
        <v>10.238939999999999</v>
      </c>
      <c r="D16535" s="2">
        <v>12.29856</v>
      </c>
      <c r="F16535" s="2">
        <v>16.592960000000001</v>
      </c>
      <c r="G16535" s="2">
        <v>4.9071119999999997</v>
      </c>
      <c r="H16535" s="2">
        <v>4.844093</v>
      </c>
      <c r="J16535" s="2">
        <v>16.595759999999999</v>
      </c>
      <c r="K16535" s="2">
        <v>372.55849999999998</v>
      </c>
      <c r="L16535" s="2">
        <v>48.339869999999998</v>
      </c>
    </row>
    <row r="16536" spans="1:12" x14ac:dyDescent="0.2">
      <c r="A16536" s="2">
        <v>16.59646</v>
      </c>
      <c r="B16536" s="2">
        <v>58.333860000000001</v>
      </c>
      <c r="C16536" s="2">
        <v>10.23183</v>
      </c>
      <c r="D16536" s="2">
        <v>12.28478</v>
      </c>
      <c r="F16536" s="2">
        <v>16.59366</v>
      </c>
      <c r="G16536" s="2">
        <v>4.9013369999999998</v>
      </c>
      <c r="H16536" s="2">
        <v>4.8383640000000003</v>
      </c>
      <c r="J16536" s="2">
        <v>16.59646</v>
      </c>
      <c r="K16536" s="2">
        <v>372.65949999999998</v>
      </c>
      <c r="L16536" s="2">
        <v>48.626519999999999</v>
      </c>
    </row>
    <row r="16537" spans="1:12" x14ac:dyDescent="0.2">
      <c r="A16537" s="2">
        <v>16.597159999999999</v>
      </c>
      <c r="B16537" s="2">
        <v>58.448590000000003</v>
      </c>
      <c r="C16537" s="2">
        <v>10.22467</v>
      </c>
      <c r="D16537" s="2">
        <v>12.27055</v>
      </c>
      <c r="F16537" s="2">
        <v>16.594360000000002</v>
      </c>
      <c r="G16537" s="2">
        <v>4.895302</v>
      </c>
      <c r="H16537" s="2">
        <v>4.8327640000000001</v>
      </c>
      <c r="J16537" s="2">
        <v>16.597159999999999</v>
      </c>
      <c r="K16537" s="2">
        <v>372.75549999999998</v>
      </c>
      <c r="L16537" s="2">
        <v>48.914409999999997</v>
      </c>
    </row>
    <row r="16538" spans="1:12" x14ac:dyDescent="0.2">
      <c r="A16538" s="2">
        <v>16.597860000000001</v>
      </c>
      <c r="B16538" s="2">
        <v>58.565669999999997</v>
      </c>
      <c r="C16538" s="2">
        <v>10.21771</v>
      </c>
      <c r="D16538" s="2">
        <v>12.256539999999999</v>
      </c>
      <c r="F16538" s="2">
        <v>16.59506</v>
      </c>
      <c r="G16538" s="2">
        <v>4.8895949999999999</v>
      </c>
      <c r="H16538" s="2">
        <v>4.8275680000000003</v>
      </c>
      <c r="J16538" s="2">
        <v>16.597860000000001</v>
      </c>
      <c r="K16538" s="2">
        <v>372.84739999999999</v>
      </c>
      <c r="L16538" s="2">
        <v>49.203760000000003</v>
      </c>
    </row>
    <row r="16539" spans="1:12" x14ac:dyDescent="0.2">
      <c r="A16539" s="2">
        <v>16.598559999999999</v>
      </c>
      <c r="B16539" s="2">
        <v>58.681240000000003</v>
      </c>
      <c r="C16539" s="2">
        <v>10.210900000000001</v>
      </c>
      <c r="D16539" s="2">
        <v>12.24248</v>
      </c>
      <c r="F16539" s="2">
        <v>16.595759999999999</v>
      </c>
      <c r="G16539" s="2">
        <v>4.8839569999999997</v>
      </c>
      <c r="H16539" s="2">
        <v>4.8218990000000002</v>
      </c>
      <c r="J16539" s="2">
        <v>16.598559999999999</v>
      </c>
      <c r="K16539" s="2">
        <v>372.93520000000001</v>
      </c>
      <c r="L16539" s="2">
        <v>49.495869999999996</v>
      </c>
    </row>
    <row r="16540" spans="1:12" x14ac:dyDescent="0.2">
      <c r="A16540" s="2">
        <v>16.599270000000001</v>
      </c>
      <c r="B16540" s="2">
        <v>58.797669999999997</v>
      </c>
      <c r="C16540" s="2">
        <v>10.20402</v>
      </c>
      <c r="D16540" s="2">
        <v>12.228999999999999</v>
      </c>
      <c r="F16540" s="2">
        <v>16.59646</v>
      </c>
      <c r="G16540" s="2">
        <v>4.8780140000000003</v>
      </c>
      <c r="H16540" s="2">
        <v>4.8160860000000003</v>
      </c>
      <c r="J16540" s="2">
        <v>16.599270000000001</v>
      </c>
      <c r="K16540" s="2">
        <v>373.01859999999999</v>
      </c>
      <c r="L16540" s="2">
        <v>49.790849999999999</v>
      </c>
    </row>
    <row r="16541" spans="1:12" x14ac:dyDescent="0.2">
      <c r="A16541" s="2">
        <v>16.599969999999999</v>
      </c>
      <c r="B16541" s="2">
        <v>58.91442</v>
      </c>
      <c r="C16541" s="2">
        <v>10.196960000000001</v>
      </c>
      <c r="D16541" s="2">
        <v>12.21509</v>
      </c>
      <c r="F16541" s="2">
        <v>16.597159999999999</v>
      </c>
      <c r="G16541" s="2">
        <v>4.8723219999999996</v>
      </c>
      <c r="H16541" s="2">
        <v>4.8105159999999998</v>
      </c>
      <c r="J16541" s="2">
        <v>16.599969999999999</v>
      </c>
      <c r="K16541" s="2">
        <v>373.09820000000002</v>
      </c>
      <c r="L16541" s="2">
        <v>50.084980000000002</v>
      </c>
    </row>
    <row r="16542" spans="1:12" x14ac:dyDescent="0.2">
      <c r="A16542" s="2">
        <v>16.600670000000001</v>
      </c>
      <c r="B16542" s="2">
        <v>59.032159999999998</v>
      </c>
      <c r="C16542" s="2">
        <v>10.19017</v>
      </c>
      <c r="D16542" s="2">
        <v>12.20218</v>
      </c>
      <c r="F16542" s="2">
        <v>16.597860000000001</v>
      </c>
      <c r="G16542" s="2">
        <v>4.8668290000000001</v>
      </c>
      <c r="H16542" s="2">
        <v>4.805237</v>
      </c>
      <c r="J16542" s="2">
        <v>16.600670000000001</v>
      </c>
      <c r="K16542" s="2">
        <v>373.17430000000002</v>
      </c>
      <c r="L16542" s="2">
        <v>50.380389999999998</v>
      </c>
    </row>
    <row r="16543" spans="1:12" x14ac:dyDescent="0.2">
      <c r="A16543" s="2">
        <v>16.601369999999999</v>
      </c>
      <c r="B16543" s="2">
        <v>59.148949999999999</v>
      </c>
      <c r="C16543" s="2">
        <v>10.18317</v>
      </c>
      <c r="D16543" s="2">
        <v>12.18854</v>
      </c>
      <c r="F16543" s="2">
        <v>16.598559999999999</v>
      </c>
      <c r="G16543" s="2">
        <v>4.8613280000000003</v>
      </c>
      <c r="H16543" s="2">
        <v>4.7996980000000002</v>
      </c>
      <c r="J16543" s="2">
        <v>16.601369999999999</v>
      </c>
      <c r="K16543" s="2">
        <v>373.2448</v>
      </c>
      <c r="L16543" s="2">
        <v>50.67624</v>
      </c>
    </row>
    <row r="16544" spans="1:12" x14ac:dyDescent="0.2">
      <c r="A16544" s="2">
        <v>16.602070000000001</v>
      </c>
      <c r="B16544" s="2">
        <v>59.265799999999999</v>
      </c>
      <c r="C16544" s="2">
        <v>10.17605</v>
      </c>
      <c r="D16544" s="2">
        <v>12.174709999999999</v>
      </c>
      <c r="F16544" s="2">
        <v>16.599270000000001</v>
      </c>
      <c r="G16544" s="2">
        <v>4.8560030000000003</v>
      </c>
      <c r="H16544" s="2">
        <v>4.7940750000000003</v>
      </c>
      <c r="J16544" s="2">
        <v>16.602070000000001</v>
      </c>
      <c r="K16544" s="2">
        <v>373.31060000000002</v>
      </c>
      <c r="L16544" s="2">
        <v>50.976489999999998</v>
      </c>
    </row>
    <row r="16545" spans="1:12" x14ac:dyDescent="0.2">
      <c r="A16545" s="2">
        <v>16.60277</v>
      </c>
      <c r="B16545" s="2">
        <v>59.382260000000002</v>
      </c>
      <c r="C16545" s="2">
        <v>10.168900000000001</v>
      </c>
      <c r="D16545" s="2">
        <v>12.1622</v>
      </c>
      <c r="F16545" s="2">
        <v>16.599969999999999</v>
      </c>
      <c r="G16545" s="2">
        <v>4.8501659999999998</v>
      </c>
      <c r="H16545" s="2">
        <v>4.7887420000000001</v>
      </c>
      <c r="J16545" s="2">
        <v>16.60277</v>
      </c>
      <c r="K16545" s="2">
        <v>373.3723</v>
      </c>
      <c r="L16545" s="2">
        <v>51.275460000000002</v>
      </c>
    </row>
    <row r="16546" spans="1:12" x14ac:dyDescent="0.2">
      <c r="A16546" s="2">
        <v>16.603480000000001</v>
      </c>
      <c r="B16546" s="2">
        <v>59.499720000000003</v>
      </c>
      <c r="C16546" s="2">
        <v>10.161949999999999</v>
      </c>
      <c r="D16546" s="2">
        <v>12.14959</v>
      </c>
      <c r="F16546" s="2">
        <v>16.600670000000001</v>
      </c>
      <c r="G16546" s="2">
        <v>4.844093</v>
      </c>
      <c r="H16546" s="2">
        <v>4.7830959999999996</v>
      </c>
      <c r="J16546" s="2">
        <v>16.603480000000001</v>
      </c>
      <c r="K16546" s="2">
        <v>373.43079999999998</v>
      </c>
      <c r="L16546" s="2">
        <v>51.578000000000003</v>
      </c>
    </row>
    <row r="16547" spans="1:12" x14ac:dyDescent="0.2">
      <c r="A16547" s="2">
        <v>16.604179999999999</v>
      </c>
      <c r="B16547" s="2">
        <v>59.616529999999997</v>
      </c>
      <c r="C16547" s="2">
        <v>10.155530000000001</v>
      </c>
      <c r="D16547" s="2">
        <v>12.1365</v>
      </c>
      <c r="F16547" s="2">
        <v>16.601369999999999</v>
      </c>
      <c r="G16547" s="2">
        <v>4.8383640000000003</v>
      </c>
      <c r="H16547" s="2">
        <v>4.7775650000000001</v>
      </c>
      <c r="J16547" s="2">
        <v>16.604179999999999</v>
      </c>
      <c r="K16547" s="2">
        <v>373.48379999999997</v>
      </c>
      <c r="L16547" s="2">
        <v>51.882159999999999</v>
      </c>
    </row>
    <row r="16548" spans="1:12" x14ac:dyDescent="0.2">
      <c r="A16548" s="2">
        <v>16.604880000000001</v>
      </c>
      <c r="B16548" s="2">
        <v>59.734380000000002</v>
      </c>
      <c r="C16548" s="2">
        <v>10.148849999999999</v>
      </c>
      <c r="D16548" s="2">
        <v>12.12275</v>
      </c>
      <c r="F16548" s="2">
        <v>16.602070000000001</v>
      </c>
      <c r="G16548" s="2">
        <v>4.8327640000000001</v>
      </c>
      <c r="H16548" s="2">
        <v>4.7720950000000002</v>
      </c>
      <c r="J16548" s="2">
        <v>16.604880000000001</v>
      </c>
      <c r="K16548" s="2">
        <v>373.53210000000001</v>
      </c>
      <c r="L16548" s="2">
        <v>52.184089999999998</v>
      </c>
    </row>
    <row r="16549" spans="1:12" x14ac:dyDescent="0.2">
      <c r="A16549" s="2">
        <v>16.60558</v>
      </c>
      <c r="B16549" s="2">
        <v>59.853169999999999</v>
      </c>
      <c r="C16549" s="2">
        <v>10.1417</v>
      </c>
      <c r="D16549" s="2">
        <v>12.10956</v>
      </c>
      <c r="F16549" s="2">
        <v>16.60277</v>
      </c>
      <c r="G16549" s="2">
        <v>4.8275680000000003</v>
      </c>
      <c r="H16549" s="2">
        <v>4.7667469999999996</v>
      </c>
      <c r="J16549" s="2">
        <v>16.60558</v>
      </c>
      <c r="K16549" s="2">
        <v>373.57470000000001</v>
      </c>
      <c r="L16549" s="2">
        <v>52.48959</v>
      </c>
    </row>
    <row r="16550" spans="1:12" x14ac:dyDescent="0.2">
      <c r="A16550" s="2">
        <v>16.606280000000002</v>
      </c>
      <c r="B16550" s="2">
        <v>59.971469999999997</v>
      </c>
      <c r="C16550" s="2">
        <v>10.13447</v>
      </c>
      <c r="D16550" s="2">
        <v>12.095739999999999</v>
      </c>
      <c r="F16550" s="2">
        <v>16.603480000000001</v>
      </c>
      <c r="G16550" s="2">
        <v>4.8218990000000002</v>
      </c>
      <c r="H16550" s="2">
        <v>4.7617950000000002</v>
      </c>
      <c r="J16550" s="2">
        <v>16.606280000000002</v>
      </c>
      <c r="K16550" s="2">
        <v>373.61279999999999</v>
      </c>
      <c r="L16550" s="2">
        <v>52.796460000000003</v>
      </c>
    </row>
    <row r="16551" spans="1:12" x14ac:dyDescent="0.2">
      <c r="A16551" s="2">
        <v>16.60698</v>
      </c>
      <c r="B16551" s="2">
        <v>60.090510000000002</v>
      </c>
      <c r="C16551" s="2">
        <v>10.127319999999999</v>
      </c>
      <c r="D16551" s="2">
        <v>12.08184</v>
      </c>
      <c r="F16551" s="2">
        <v>16.604179999999999</v>
      </c>
      <c r="G16551" s="2">
        <v>4.8160860000000003</v>
      </c>
      <c r="H16551" s="2">
        <v>4.756348</v>
      </c>
      <c r="J16551" s="2">
        <v>16.60698</v>
      </c>
      <c r="K16551" s="2">
        <v>373.6463</v>
      </c>
      <c r="L16551" s="2">
        <v>53.105429999999998</v>
      </c>
    </row>
    <row r="16552" spans="1:12" x14ac:dyDescent="0.2">
      <c r="A16552" s="2">
        <v>16.607679999999998</v>
      </c>
      <c r="B16552" s="2">
        <v>60.210299999999997</v>
      </c>
      <c r="C16552" s="2">
        <v>10.12017</v>
      </c>
      <c r="D16552" s="2">
        <v>12.06798</v>
      </c>
      <c r="F16552" s="2">
        <v>16.604880000000001</v>
      </c>
      <c r="G16552" s="2">
        <v>4.8105159999999998</v>
      </c>
      <c r="H16552" s="2">
        <v>4.7507400000000004</v>
      </c>
      <c r="J16552" s="2">
        <v>16.607679999999998</v>
      </c>
      <c r="K16552" s="2">
        <v>373.67660000000001</v>
      </c>
      <c r="L16552" s="2">
        <v>53.416539999999998</v>
      </c>
    </row>
    <row r="16553" spans="1:12" x14ac:dyDescent="0.2">
      <c r="A16553" s="2">
        <v>16.60839</v>
      </c>
      <c r="B16553" s="2">
        <v>60.330100000000002</v>
      </c>
      <c r="C16553" s="2">
        <v>10.11332</v>
      </c>
      <c r="D16553" s="2">
        <v>12.05381</v>
      </c>
      <c r="F16553" s="2">
        <v>16.60558</v>
      </c>
      <c r="G16553" s="2">
        <v>4.805237</v>
      </c>
      <c r="H16553" s="2">
        <v>4.7447970000000002</v>
      </c>
      <c r="J16553" s="2">
        <v>16.60839</v>
      </c>
      <c r="K16553" s="2">
        <v>373.70299999999997</v>
      </c>
      <c r="L16553" s="2">
        <v>53.726509999999998</v>
      </c>
    </row>
    <row r="16554" spans="1:12" x14ac:dyDescent="0.2">
      <c r="A16554" s="2">
        <v>16.609089999999998</v>
      </c>
      <c r="B16554" s="2">
        <v>60.449100000000001</v>
      </c>
      <c r="C16554" s="2">
        <v>10.106579999999999</v>
      </c>
      <c r="D16554" s="2">
        <v>12.039709999999999</v>
      </c>
      <c r="F16554" s="2">
        <v>16.606280000000002</v>
      </c>
      <c r="G16554" s="2">
        <v>4.7996980000000002</v>
      </c>
      <c r="H16554" s="2">
        <v>4.7389530000000004</v>
      </c>
      <c r="J16554" s="2">
        <v>16.609089999999998</v>
      </c>
      <c r="K16554" s="2">
        <v>373.72489999999999</v>
      </c>
      <c r="L16554" s="2">
        <v>54.040379999999999</v>
      </c>
    </row>
    <row r="16555" spans="1:12" x14ac:dyDescent="0.2">
      <c r="A16555" s="2">
        <v>16.60979</v>
      </c>
      <c r="B16555" s="2">
        <v>60.56917</v>
      </c>
      <c r="C16555" s="2">
        <v>10.09933</v>
      </c>
      <c r="D16555" s="2">
        <v>12.025869999999999</v>
      </c>
      <c r="F16555" s="2">
        <v>16.60698</v>
      </c>
      <c r="G16555" s="2">
        <v>4.7940750000000003</v>
      </c>
      <c r="H16555" s="2">
        <v>4.7335890000000003</v>
      </c>
      <c r="J16555" s="2">
        <v>16.60979</v>
      </c>
      <c r="K16555" s="2">
        <v>373.74270000000001</v>
      </c>
      <c r="L16555" s="2">
        <v>54.35277</v>
      </c>
    </row>
    <row r="16556" spans="1:12" x14ac:dyDescent="0.2">
      <c r="A16556" s="2">
        <v>16.610489999999999</v>
      </c>
      <c r="B16556" s="2">
        <v>60.69032</v>
      </c>
      <c r="C16556" s="2">
        <v>10.092269999999999</v>
      </c>
      <c r="D16556" s="2">
        <v>12.01169</v>
      </c>
      <c r="F16556" s="2">
        <v>16.607679999999998</v>
      </c>
      <c r="G16556" s="2">
        <v>4.7887420000000001</v>
      </c>
      <c r="H16556" s="2">
        <v>4.7281490000000002</v>
      </c>
      <c r="J16556" s="2">
        <v>16.610489999999999</v>
      </c>
      <c r="K16556" s="2">
        <v>373.7561</v>
      </c>
      <c r="L16556" s="2">
        <v>54.669080000000001</v>
      </c>
    </row>
    <row r="16557" spans="1:12" x14ac:dyDescent="0.2">
      <c r="A16557" s="2">
        <v>16.611190000000001</v>
      </c>
      <c r="B16557" s="2">
        <v>60.81033</v>
      </c>
      <c r="C16557" s="2">
        <v>10.08498</v>
      </c>
      <c r="D16557" s="2">
        <v>11.997780000000001</v>
      </c>
      <c r="F16557" s="2">
        <v>16.60839</v>
      </c>
      <c r="G16557" s="2">
        <v>4.7830959999999996</v>
      </c>
      <c r="H16557" s="2">
        <v>4.7230530000000002</v>
      </c>
      <c r="J16557" s="2">
        <v>16.611190000000001</v>
      </c>
      <c r="K16557" s="2">
        <v>373.76530000000002</v>
      </c>
      <c r="L16557" s="2">
        <v>54.988909999999997</v>
      </c>
    </row>
    <row r="16558" spans="1:12" x14ac:dyDescent="0.2">
      <c r="A16558" s="2">
        <v>16.611889999999999</v>
      </c>
      <c r="B16558" s="2">
        <v>60.930720000000001</v>
      </c>
      <c r="C16558" s="2">
        <v>10.07762</v>
      </c>
      <c r="D16558" s="2">
        <v>11.984970000000001</v>
      </c>
      <c r="F16558" s="2">
        <v>16.609089999999998</v>
      </c>
      <c r="G16558" s="2">
        <v>4.7775650000000001</v>
      </c>
      <c r="H16558" s="2">
        <v>4.7182079999999997</v>
      </c>
      <c r="J16558" s="2">
        <v>16.611889999999999</v>
      </c>
      <c r="K16558" s="2">
        <v>373.77050000000003</v>
      </c>
      <c r="L16558" s="2">
        <v>55.307630000000003</v>
      </c>
    </row>
    <row r="16559" spans="1:12" x14ac:dyDescent="0.2">
      <c r="A16559" s="2">
        <v>16.612590000000001</v>
      </c>
      <c r="B16559" s="2">
        <v>61.052340000000001</v>
      </c>
      <c r="C16559" s="2">
        <v>10.070220000000001</v>
      </c>
      <c r="D16559" s="2">
        <v>11.971299999999999</v>
      </c>
      <c r="F16559" s="2">
        <v>16.60979</v>
      </c>
      <c r="G16559" s="2">
        <v>4.7720950000000002</v>
      </c>
      <c r="H16559" s="2">
        <v>4.7132949999999996</v>
      </c>
      <c r="J16559" s="2">
        <v>16.612590000000001</v>
      </c>
      <c r="K16559" s="2">
        <v>373.77080000000001</v>
      </c>
      <c r="L16559" s="2">
        <v>55.632359999999998</v>
      </c>
    </row>
    <row r="16560" spans="1:12" x14ac:dyDescent="0.2">
      <c r="A16560" s="2">
        <v>16.613299999999999</v>
      </c>
      <c r="B16560" s="2">
        <v>61.174700000000001</v>
      </c>
      <c r="C16560" s="2">
        <v>10.06321</v>
      </c>
      <c r="D16560" s="2">
        <v>11.958259999999999</v>
      </c>
      <c r="F16560" s="2">
        <v>16.610489999999999</v>
      </c>
      <c r="G16560" s="2">
        <v>4.7667469999999996</v>
      </c>
      <c r="H16560" s="2">
        <v>4.7078090000000001</v>
      </c>
      <c r="J16560" s="2">
        <v>16.613299999999999</v>
      </c>
      <c r="K16560" s="2">
        <v>373.76690000000002</v>
      </c>
      <c r="L16560" s="2">
        <v>55.953400000000002</v>
      </c>
    </row>
    <row r="16561" spans="1:12" x14ac:dyDescent="0.2">
      <c r="A16561" s="2">
        <v>16.614000000000001</v>
      </c>
      <c r="B16561" s="2">
        <v>61.295490000000001</v>
      </c>
      <c r="C16561" s="2">
        <v>10.05611</v>
      </c>
      <c r="D16561" s="2">
        <v>11.94425</v>
      </c>
      <c r="F16561" s="2">
        <v>16.611190000000001</v>
      </c>
      <c r="G16561" s="2">
        <v>4.7617950000000002</v>
      </c>
      <c r="H16561" s="2">
        <v>4.7025300000000003</v>
      </c>
      <c r="J16561" s="2">
        <v>16.614000000000001</v>
      </c>
      <c r="K16561" s="2">
        <v>373.75979999999998</v>
      </c>
      <c r="L16561" s="2">
        <v>56.276870000000002</v>
      </c>
    </row>
    <row r="16562" spans="1:12" x14ac:dyDescent="0.2">
      <c r="A16562" s="2">
        <v>16.614699999999999</v>
      </c>
      <c r="B16562" s="2">
        <v>61.414409999999997</v>
      </c>
      <c r="C16562" s="2">
        <v>10.04908</v>
      </c>
      <c r="D16562" s="2">
        <v>11.930580000000001</v>
      </c>
      <c r="F16562" s="2">
        <v>16.611889999999999</v>
      </c>
      <c r="G16562" s="2">
        <v>4.756348</v>
      </c>
      <c r="H16562" s="2">
        <v>4.6974179999999999</v>
      </c>
      <c r="J16562" s="2">
        <v>16.614699999999999</v>
      </c>
      <c r="K16562" s="2">
        <v>373.74919999999997</v>
      </c>
      <c r="L16562" s="2">
        <v>56.602550000000001</v>
      </c>
    </row>
    <row r="16563" spans="1:12" x14ac:dyDescent="0.2">
      <c r="A16563" s="2">
        <v>16.615400000000001</v>
      </c>
      <c r="B16563" s="2">
        <v>61.525759999999998</v>
      </c>
      <c r="C16563" s="2">
        <v>10.04181</v>
      </c>
      <c r="D16563" s="2">
        <v>11.91719</v>
      </c>
      <c r="F16563" s="2">
        <v>16.612590000000001</v>
      </c>
      <c r="G16563" s="2">
        <v>4.7507400000000004</v>
      </c>
      <c r="H16563" s="2">
        <v>4.6924440000000001</v>
      </c>
      <c r="J16563" s="2">
        <v>16.615400000000001</v>
      </c>
      <c r="K16563" s="2">
        <v>373.73660000000001</v>
      </c>
      <c r="L16563" s="2">
        <v>56.930370000000003</v>
      </c>
    </row>
    <row r="16564" spans="1:12" x14ac:dyDescent="0.2">
      <c r="A16564" s="2">
        <v>16.616099999999999</v>
      </c>
      <c r="B16564" s="2">
        <v>61.632060000000003</v>
      </c>
      <c r="C16564" s="2">
        <v>10.035360000000001</v>
      </c>
      <c r="D16564" s="2">
        <v>11.904070000000001</v>
      </c>
      <c r="F16564" s="2">
        <v>16.613299999999999</v>
      </c>
      <c r="G16564" s="2">
        <v>4.7447970000000002</v>
      </c>
      <c r="H16564" s="2">
        <v>4.6876530000000001</v>
      </c>
      <c r="J16564" s="2">
        <v>16.616099999999999</v>
      </c>
      <c r="K16564" s="2">
        <v>373.7199</v>
      </c>
      <c r="L16564" s="2">
        <v>57.259</v>
      </c>
    </row>
    <row r="16565" spans="1:12" x14ac:dyDescent="0.2">
      <c r="A16565" s="2">
        <v>16.616800000000001</v>
      </c>
      <c r="B16565" s="2">
        <v>61.743549999999999</v>
      </c>
      <c r="C16565" s="2">
        <v>10.028499999999999</v>
      </c>
      <c r="D16565" s="2">
        <v>11.8909</v>
      </c>
      <c r="F16565" s="2">
        <v>16.614000000000001</v>
      </c>
      <c r="G16565" s="2">
        <v>4.7389530000000004</v>
      </c>
      <c r="H16565" s="2">
        <v>4.6828770000000004</v>
      </c>
      <c r="J16565" s="2">
        <v>16.616800000000001</v>
      </c>
      <c r="K16565" s="2">
        <v>373.69959999999998</v>
      </c>
      <c r="L16565" s="2">
        <v>57.590380000000003</v>
      </c>
    </row>
    <row r="16566" spans="1:12" x14ac:dyDescent="0.2">
      <c r="A16566" s="2">
        <v>16.6175</v>
      </c>
      <c r="B16566" s="2">
        <v>61.861649999999997</v>
      </c>
      <c r="C16566" s="2">
        <v>10.021570000000001</v>
      </c>
      <c r="D16566" s="2">
        <v>11.877409999999999</v>
      </c>
      <c r="F16566" s="2">
        <v>16.614699999999999</v>
      </c>
      <c r="G16566" s="2">
        <v>4.7335890000000003</v>
      </c>
      <c r="H16566" s="2">
        <v>4.6778639999999996</v>
      </c>
      <c r="J16566" s="2">
        <v>16.6175</v>
      </c>
      <c r="K16566" s="2">
        <v>373.67559999999997</v>
      </c>
      <c r="L16566" s="2">
        <v>57.922669999999997</v>
      </c>
    </row>
    <row r="16567" spans="1:12" x14ac:dyDescent="0.2">
      <c r="A16567" s="2">
        <v>16.618200000000002</v>
      </c>
      <c r="B16567" s="2">
        <v>61.982089999999999</v>
      </c>
      <c r="C16567" s="2">
        <v>10.014419999999999</v>
      </c>
      <c r="D16567" s="2">
        <v>11.864190000000001</v>
      </c>
      <c r="F16567" s="2">
        <v>16.615400000000001</v>
      </c>
      <c r="G16567" s="2">
        <v>4.7281490000000002</v>
      </c>
      <c r="H16567" s="2">
        <v>4.6727290000000004</v>
      </c>
      <c r="J16567" s="2">
        <v>16.618200000000002</v>
      </c>
      <c r="K16567" s="2">
        <v>373.64659999999998</v>
      </c>
      <c r="L16567" s="2">
        <v>58.258020000000002</v>
      </c>
    </row>
    <row r="16568" spans="1:12" x14ac:dyDescent="0.2">
      <c r="A16568" s="2">
        <v>16.6189</v>
      </c>
      <c r="B16568" s="2">
        <v>62.102359999999997</v>
      </c>
      <c r="C16568" s="2">
        <v>10.006869999999999</v>
      </c>
      <c r="D16568" s="2">
        <v>11.8507</v>
      </c>
      <c r="F16568" s="2">
        <v>16.616099999999999</v>
      </c>
      <c r="G16568" s="2">
        <v>4.7230530000000002</v>
      </c>
      <c r="H16568" s="2">
        <v>4.6677629999999999</v>
      </c>
      <c r="J16568" s="2">
        <v>16.6189</v>
      </c>
      <c r="K16568" s="2">
        <v>373.61329999999998</v>
      </c>
      <c r="L16568" s="2">
        <v>58.59319</v>
      </c>
    </row>
    <row r="16569" spans="1:12" x14ac:dyDescent="0.2">
      <c r="A16569" s="2">
        <v>16.619610000000002</v>
      </c>
      <c r="B16569" s="2">
        <v>62.223779999999998</v>
      </c>
      <c r="C16569" s="2">
        <v>9.9997209999999992</v>
      </c>
      <c r="D16569" s="2">
        <v>11.836830000000001</v>
      </c>
      <c r="F16569" s="2">
        <v>16.616800000000001</v>
      </c>
      <c r="G16569" s="2">
        <v>4.7182079999999997</v>
      </c>
      <c r="H16569" s="2">
        <v>4.662903</v>
      </c>
      <c r="J16569" s="2">
        <v>16.619610000000002</v>
      </c>
      <c r="K16569" s="2">
        <v>373.57729999999998</v>
      </c>
      <c r="L16569" s="2">
        <v>58.931420000000003</v>
      </c>
    </row>
    <row r="16570" spans="1:12" x14ac:dyDescent="0.2">
      <c r="A16570" s="2">
        <v>16.62031</v>
      </c>
      <c r="B16570" s="2">
        <v>62.345860000000002</v>
      </c>
      <c r="C16570" s="2">
        <v>9.992343</v>
      </c>
      <c r="D16570" s="2">
        <v>11.822900000000001</v>
      </c>
      <c r="F16570" s="2">
        <v>16.6175</v>
      </c>
      <c r="G16570" s="2">
        <v>4.7132949999999996</v>
      </c>
      <c r="H16570" s="2">
        <v>4.6576839999999997</v>
      </c>
      <c r="J16570" s="2">
        <v>16.62031</v>
      </c>
      <c r="K16570" s="2">
        <v>373.53730000000002</v>
      </c>
      <c r="L16570" s="2">
        <v>59.271360000000001</v>
      </c>
    </row>
    <row r="16571" spans="1:12" x14ac:dyDescent="0.2">
      <c r="A16571" s="2">
        <v>16.621009999999998</v>
      </c>
      <c r="B16571" s="2">
        <v>62.467440000000003</v>
      </c>
      <c r="C16571" s="2">
        <v>9.9854540000000007</v>
      </c>
      <c r="D16571" s="2">
        <v>11.80927</v>
      </c>
      <c r="F16571" s="2">
        <v>16.618200000000002</v>
      </c>
      <c r="G16571" s="2">
        <v>4.7078090000000001</v>
      </c>
      <c r="H16571" s="2">
        <v>4.6519700000000004</v>
      </c>
      <c r="J16571" s="2">
        <v>16.621009999999998</v>
      </c>
      <c r="K16571" s="2">
        <v>373.49439999999998</v>
      </c>
      <c r="L16571" s="2">
        <v>59.612209999999997</v>
      </c>
    </row>
    <row r="16572" spans="1:12" x14ac:dyDescent="0.2">
      <c r="A16572" s="2">
        <v>16.62171</v>
      </c>
      <c r="B16572" s="2">
        <v>62.589239999999997</v>
      </c>
      <c r="C16572" s="2">
        <v>9.9788770000000007</v>
      </c>
      <c r="D16572" s="2">
        <v>11.79612</v>
      </c>
      <c r="F16572" s="2">
        <v>16.6189</v>
      </c>
      <c r="G16572" s="2">
        <v>4.7025300000000003</v>
      </c>
      <c r="H16572" s="2">
        <v>4.6467900000000002</v>
      </c>
      <c r="J16572" s="2">
        <v>16.62171</v>
      </c>
      <c r="K16572" s="2">
        <v>373.44749999999999</v>
      </c>
      <c r="L16572" s="2">
        <v>59.955120000000001</v>
      </c>
    </row>
    <row r="16573" spans="1:12" x14ac:dyDescent="0.2">
      <c r="A16573" s="2">
        <v>16.622409999999999</v>
      </c>
      <c r="B16573" s="2">
        <v>62.711979999999997</v>
      </c>
      <c r="C16573" s="2">
        <v>9.9720180000000003</v>
      </c>
      <c r="D16573" s="2">
        <v>11.783239999999999</v>
      </c>
      <c r="F16573" s="2">
        <v>16.619610000000002</v>
      </c>
      <c r="G16573" s="2">
        <v>4.6974179999999999</v>
      </c>
      <c r="H16573" s="2">
        <v>4.6419750000000004</v>
      </c>
      <c r="J16573" s="2">
        <v>16.622409999999999</v>
      </c>
      <c r="K16573" s="2">
        <v>373.39620000000002</v>
      </c>
      <c r="L16573" s="2">
        <v>60.29889</v>
      </c>
    </row>
    <row r="16574" spans="1:12" x14ac:dyDescent="0.2">
      <c r="A16574" s="2">
        <v>16.62311</v>
      </c>
      <c r="B16574" s="2">
        <v>62.834600000000002</v>
      </c>
      <c r="C16574" s="2">
        <v>9.9654419999999995</v>
      </c>
      <c r="D16574" s="2">
        <v>11.77033</v>
      </c>
      <c r="F16574" s="2">
        <v>16.62031</v>
      </c>
      <c r="G16574" s="2">
        <v>4.6924440000000001</v>
      </c>
      <c r="H16574" s="2">
        <v>4.6366959999999997</v>
      </c>
      <c r="J16574" s="2">
        <v>16.62311</v>
      </c>
      <c r="K16574" s="2">
        <v>373.33920000000001</v>
      </c>
      <c r="L16574" s="2">
        <v>60.646979999999999</v>
      </c>
    </row>
    <row r="16575" spans="1:12" x14ac:dyDescent="0.2">
      <c r="A16575" s="2">
        <v>16.623819999999998</v>
      </c>
      <c r="B16575" s="2">
        <v>62.957070000000002</v>
      </c>
      <c r="C16575" s="2">
        <v>9.9588809999999999</v>
      </c>
      <c r="D16575" s="2">
        <v>11.756600000000001</v>
      </c>
      <c r="F16575" s="2">
        <v>16.621009999999998</v>
      </c>
      <c r="G16575" s="2">
        <v>4.6876530000000001</v>
      </c>
      <c r="H16575" s="2">
        <v>4.6316990000000002</v>
      </c>
      <c r="J16575" s="2">
        <v>16.623819999999998</v>
      </c>
      <c r="K16575" s="2">
        <v>373.27769999999998</v>
      </c>
      <c r="L16575" s="2">
        <v>60.988489999999999</v>
      </c>
    </row>
    <row r="16576" spans="1:12" x14ac:dyDescent="0.2">
      <c r="A16576" s="2">
        <v>16.62452</v>
      </c>
      <c r="B16576" s="2">
        <v>63.080019999999998</v>
      </c>
      <c r="C16576" s="2">
        <v>9.9522890000000004</v>
      </c>
      <c r="D16576" s="2">
        <v>11.74287</v>
      </c>
      <c r="F16576" s="2">
        <v>16.62171</v>
      </c>
      <c r="G16576" s="2">
        <v>4.6828770000000004</v>
      </c>
      <c r="H16576" s="2">
        <v>4.6268459999999996</v>
      </c>
      <c r="J16576" s="2">
        <v>16.62452</v>
      </c>
      <c r="K16576" s="2">
        <v>373.2131</v>
      </c>
      <c r="L16576" s="2">
        <v>61.318449999999999</v>
      </c>
    </row>
    <row r="16577" spans="1:12" x14ac:dyDescent="0.2">
      <c r="A16577" s="2">
        <v>16.625219999999999</v>
      </c>
      <c r="B16577" s="2">
        <v>63.203319999999998</v>
      </c>
      <c r="C16577" s="2">
        <v>9.9451490000000007</v>
      </c>
      <c r="D16577" s="2">
        <v>11.729150000000001</v>
      </c>
      <c r="F16577" s="2">
        <v>16.622409999999999</v>
      </c>
      <c r="G16577" s="2">
        <v>4.6778639999999996</v>
      </c>
      <c r="H16577" s="2">
        <v>4.6217189999999997</v>
      </c>
      <c r="J16577" s="2">
        <v>16.625219999999999</v>
      </c>
      <c r="K16577" s="2">
        <v>373.14400000000001</v>
      </c>
      <c r="L16577" s="2">
        <v>61.668909999999997</v>
      </c>
    </row>
    <row r="16578" spans="1:12" x14ac:dyDescent="0.2">
      <c r="A16578" s="2">
        <v>16.625920000000001</v>
      </c>
      <c r="B16578" s="2">
        <v>63.326230000000002</v>
      </c>
      <c r="C16578" s="2">
        <v>9.938129</v>
      </c>
      <c r="D16578" s="2">
        <v>11.71547</v>
      </c>
      <c r="F16578" s="2">
        <v>16.62311</v>
      </c>
      <c r="G16578" s="2">
        <v>4.6727290000000004</v>
      </c>
      <c r="H16578" s="2">
        <v>4.6167759999999998</v>
      </c>
      <c r="J16578" s="2">
        <v>16.625920000000001</v>
      </c>
      <c r="K16578" s="2">
        <v>373.0711</v>
      </c>
      <c r="L16578" s="2">
        <v>62.024090000000001</v>
      </c>
    </row>
    <row r="16579" spans="1:12" x14ac:dyDescent="0.2">
      <c r="A16579" s="2">
        <v>16.626619999999999</v>
      </c>
      <c r="B16579" s="2">
        <v>63.450490000000002</v>
      </c>
      <c r="C16579" s="2">
        <v>9.9315219999999993</v>
      </c>
      <c r="D16579" s="2">
        <v>11.70195</v>
      </c>
      <c r="F16579" s="2">
        <v>16.623819999999998</v>
      </c>
      <c r="G16579" s="2">
        <v>4.6677629999999999</v>
      </c>
      <c r="H16579" s="2">
        <v>4.6118620000000004</v>
      </c>
      <c r="J16579" s="2">
        <v>16.626619999999999</v>
      </c>
      <c r="K16579" s="2">
        <v>372.99360000000001</v>
      </c>
      <c r="L16579" s="2">
        <v>62.380070000000003</v>
      </c>
    </row>
    <row r="16580" spans="1:12" x14ac:dyDescent="0.2">
      <c r="A16580" s="2">
        <v>16.627320000000001</v>
      </c>
      <c r="B16580" s="2">
        <v>63.576149999999998</v>
      </c>
      <c r="C16580" s="2">
        <v>9.9251819999999995</v>
      </c>
      <c r="D16580" s="2">
        <v>11.6882</v>
      </c>
      <c r="F16580" s="2">
        <v>16.62452</v>
      </c>
      <c r="G16580" s="2">
        <v>4.662903</v>
      </c>
      <c r="H16580" s="2">
        <v>4.606827</v>
      </c>
      <c r="J16580" s="2">
        <v>16.627320000000001</v>
      </c>
      <c r="K16580" s="2">
        <v>372.91180000000003</v>
      </c>
      <c r="L16580" s="2">
        <v>62.738759999999999</v>
      </c>
    </row>
    <row r="16581" spans="1:12" x14ac:dyDescent="0.2">
      <c r="A16581" s="2">
        <v>16.628019999999999</v>
      </c>
      <c r="B16581" s="2">
        <v>63.700940000000003</v>
      </c>
      <c r="C16581" s="2">
        <v>9.9183760000000003</v>
      </c>
      <c r="D16581" s="2">
        <v>11.67445</v>
      </c>
      <c r="F16581" s="2">
        <v>16.625219999999999</v>
      </c>
      <c r="G16581" s="2">
        <v>4.6576839999999997</v>
      </c>
      <c r="H16581" s="2">
        <v>4.6017299999999999</v>
      </c>
      <c r="J16581" s="2">
        <v>16.628019999999999</v>
      </c>
      <c r="K16581" s="2">
        <v>372.82429999999999</v>
      </c>
      <c r="L16581" s="2">
        <v>63.098680000000002</v>
      </c>
    </row>
    <row r="16582" spans="1:12" x14ac:dyDescent="0.2">
      <c r="A16582" s="2">
        <v>16.628730000000001</v>
      </c>
      <c r="B16582" s="2">
        <v>63.826569999999997</v>
      </c>
      <c r="C16582" s="2">
        <v>9.9118759999999995</v>
      </c>
      <c r="D16582" s="2">
        <v>11.661210000000001</v>
      </c>
      <c r="F16582" s="2">
        <v>16.625920000000001</v>
      </c>
      <c r="G16582" s="2">
        <v>4.6519700000000004</v>
      </c>
      <c r="H16582" s="2">
        <v>4.5966570000000004</v>
      </c>
      <c r="J16582" s="2">
        <v>16.628730000000001</v>
      </c>
      <c r="K16582" s="2">
        <v>372.73349999999999</v>
      </c>
      <c r="L16582" s="2">
        <v>63.462150000000001</v>
      </c>
    </row>
    <row r="16583" spans="1:12" x14ac:dyDescent="0.2">
      <c r="A16583" s="2">
        <v>16.629429999999999</v>
      </c>
      <c r="B16583" s="2">
        <v>63.952129999999997</v>
      </c>
      <c r="C16583" s="2">
        <v>9.9053599999999999</v>
      </c>
      <c r="D16583" s="2">
        <v>11.64814</v>
      </c>
      <c r="F16583" s="2">
        <v>16.626619999999999</v>
      </c>
      <c r="G16583" s="2">
        <v>4.6467900000000002</v>
      </c>
      <c r="H16583" s="2">
        <v>4.5913930000000001</v>
      </c>
      <c r="J16583" s="2">
        <v>16.629429999999999</v>
      </c>
      <c r="K16583" s="2">
        <v>372.63819999999998</v>
      </c>
      <c r="L16583" s="2">
        <v>63.825690000000002</v>
      </c>
    </row>
    <row r="16584" spans="1:12" x14ac:dyDescent="0.2">
      <c r="A16584" s="2">
        <v>16.630130000000001</v>
      </c>
      <c r="B16584" s="2">
        <v>64.078360000000004</v>
      </c>
      <c r="C16584" s="2">
        <v>9.8987300000000005</v>
      </c>
      <c r="D16584" s="2">
        <v>11.634880000000001</v>
      </c>
      <c r="F16584" s="2">
        <v>16.627320000000001</v>
      </c>
      <c r="G16584" s="2">
        <v>4.6419750000000004</v>
      </c>
      <c r="H16584" s="2">
        <v>4.5864640000000003</v>
      </c>
      <c r="J16584" s="2">
        <v>16.630130000000001</v>
      </c>
      <c r="K16584" s="2">
        <v>372.53820000000002</v>
      </c>
      <c r="L16584" s="2">
        <v>64.192440000000005</v>
      </c>
    </row>
    <row r="16585" spans="1:12" x14ac:dyDescent="0.2">
      <c r="A16585" s="2">
        <v>16.63083</v>
      </c>
      <c r="B16585" s="2">
        <v>64.204539999999994</v>
      </c>
      <c r="C16585" s="2">
        <v>9.8919329999999999</v>
      </c>
      <c r="D16585" s="2">
        <v>11.62106</v>
      </c>
      <c r="F16585" s="2">
        <v>16.628019999999999</v>
      </c>
      <c r="G16585" s="2">
        <v>4.6366959999999997</v>
      </c>
      <c r="H16585" s="2">
        <v>4.5820689999999997</v>
      </c>
      <c r="J16585" s="2">
        <v>16.63083</v>
      </c>
      <c r="K16585" s="2">
        <v>372.43380000000002</v>
      </c>
      <c r="L16585" s="2">
        <v>64.559359999999998</v>
      </c>
    </row>
    <row r="16586" spans="1:12" x14ac:dyDescent="0.2">
      <c r="A16586" s="2">
        <v>16.631530000000001</v>
      </c>
      <c r="B16586" s="2">
        <v>64.329890000000006</v>
      </c>
      <c r="C16586" s="2">
        <v>9.8849140000000002</v>
      </c>
      <c r="D16586" s="2">
        <v>11.607430000000001</v>
      </c>
      <c r="F16586" s="2">
        <v>16.628730000000001</v>
      </c>
      <c r="G16586" s="2">
        <v>4.6316990000000002</v>
      </c>
      <c r="H16586" s="2">
        <v>4.5770569999999999</v>
      </c>
      <c r="J16586" s="2">
        <v>16.631530000000001</v>
      </c>
      <c r="K16586" s="2">
        <v>372.3263</v>
      </c>
      <c r="L16586" s="2">
        <v>64.929959999999994</v>
      </c>
    </row>
    <row r="16587" spans="1:12" x14ac:dyDescent="0.2">
      <c r="A16587" s="2">
        <v>16.63223</v>
      </c>
      <c r="B16587" s="2">
        <v>64.456389999999999</v>
      </c>
      <c r="C16587" s="2">
        <v>9.8780789999999996</v>
      </c>
      <c r="D16587" s="2">
        <v>11.59413</v>
      </c>
      <c r="F16587" s="2">
        <v>16.629429999999999</v>
      </c>
      <c r="G16587" s="2">
        <v>4.6268459999999996</v>
      </c>
      <c r="H16587" s="2">
        <v>4.5716859999999997</v>
      </c>
      <c r="J16587" s="2">
        <v>16.63223</v>
      </c>
      <c r="K16587" s="2">
        <v>372.21460000000002</v>
      </c>
      <c r="L16587" s="2">
        <v>65.302109999999999</v>
      </c>
    </row>
    <row r="16588" spans="1:12" x14ac:dyDescent="0.2">
      <c r="A16588" s="2">
        <v>16.632930000000002</v>
      </c>
      <c r="B16588" s="2">
        <v>64.582669999999993</v>
      </c>
      <c r="C16588" s="2">
        <v>9.8712269999999993</v>
      </c>
      <c r="D16588" s="2">
        <v>11.58123</v>
      </c>
      <c r="F16588" s="2">
        <v>16.630130000000001</v>
      </c>
      <c r="G16588" s="2">
        <v>4.6217189999999997</v>
      </c>
      <c r="H16588" s="2">
        <v>4.5668639999999998</v>
      </c>
      <c r="J16588" s="2">
        <v>16.632930000000002</v>
      </c>
      <c r="K16588" s="2">
        <v>372.09780000000001</v>
      </c>
      <c r="L16588" s="2">
        <v>65.675910000000002</v>
      </c>
    </row>
    <row r="16589" spans="1:12" x14ac:dyDescent="0.2">
      <c r="A16589" s="2">
        <v>16.63364</v>
      </c>
      <c r="B16589" s="2">
        <v>64.709540000000004</v>
      </c>
      <c r="C16589" s="2">
        <v>9.8643520000000002</v>
      </c>
      <c r="D16589" s="2">
        <v>11.567819999999999</v>
      </c>
      <c r="F16589" s="2">
        <v>16.63083</v>
      </c>
      <c r="G16589" s="2">
        <v>4.6167759999999998</v>
      </c>
      <c r="H16589" s="2">
        <v>4.5623469999999999</v>
      </c>
      <c r="J16589" s="2">
        <v>16.63364</v>
      </c>
      <c r="K16589" s="2">
        <v>371.97699999999998</v>
      </c>
      <c r="L16589" s="2">
        <v>66.051720000000003</v>
      </c>
    </row>
    <row r="16590" spans="1:12" x14ac:dyDescent="0.2">
      <c r="A16590" s="2">
        <v>16.634340000000002</v>
      </c>
      <c r="B16590" s="2">
        <v>64.837010000000006</v>
      </c>
      <c r="C16590" s="2">
        <v>9.8577150000000007</v>
      </c>
      <c r="D16590" s="2">
        <v>11.554069999999999</v>
      </c>
      <c r="F16590" s="2">
        <v>16.631530000000001</v>
      </c>
      <c r="G16590" s="2">
        <v>4.6118620000000004</v>
      </c>
      <c r="H16590" s="2">
        <v>4.5576400000000001</v>
      </c>
      <c r="J16590" s="2">
        <v>16.634340000000002</v>
      </c>
      <c r="K16590" s="2">
        <v>371.85180000000003</v>
      </c>
      <c r="L16590" s="2">
        <v>66.428529999999995</v>
      </c>
    </row>
    <row r="16591" spans="1:12" x14ac:dyDescent="0.2">
      <c r="A16591" s="2">
        <v>16.63504</v>
      </c>
      <c r="B16591" s="2">
        <v>64.96463</v>
      </c>
      <c r="C16591" s="2">
        <v>9.8508329999999997</v>
      </c>
      <c r="D16591" s="2">
        <v>11.540290000000001</v>
      </c>
      <c r="F16591" s="2">
        <v>16.63223</v>
      </c>
      <c r="G16591" s="2">
        <v>4.606827</v>
      </c>
      <c r="H16591" s="2">
        <v>4.5523829999999998</v>
      </c>
      <c r="J16591" s="2">
        <v>16.63504</v>
      </c>
      <c r="K16591" s="2">
        <v>371.7235</v>
      </c>
      <c r="L16591" s="2">
        <v>66.808329999999998</v>
      </c>
    </row>
    <row r="16592" spans="1:12" x14ac:dyDescent="0.2">
      <c r="A16592" s="2">
        <v>16.635739999999998</v>
      </c>
      <c r="B16592" s="2">
        <v>65.09348</v>
      </c>
      <c r="C16592" s="2">
        <v>9.8439510000000006</v>
      </c>
      <c r="D16592" s="2">
        <v>11.526680000000001</v>
      </c>
      <c r="F16592" s="2">
        <v>16.632930000000002</v>
      </c>
      <c r="G16592" s="2">
        <v>4.6017299999999999</v>
      </c>
      <c r="H16592" s="2">
        <v>4.5470810000000004</v>
      </c>
      <c r="J16592" s="2">
        <v>16.635739999999998</v>
      </c>
      <c r="K16592" s="2">
        <v>371.58949999999999</v>
      </c>
      <c r="L16592" s="2">
        <v>67.19059</v>
      </c>
    </row>
    <row r="16593" spans="1:12" x14ac:dyDescent="0.2">
      <c r="A16593" s="2">
        <v>16.63644</v>
      </c>
      <c r="B16593" s="2">
        <v>65.221050000000005</v>
      </c>
      <c r="C16593" s="2">
        <v>9.8370999999999995</v>
      </c>
      <c r="D16593" s="2">
        <v>11.513070000000001</v>
      </c>
      <c r="F16593" s="2">
        <v>16.63364</v>
      </c>
      <c r="G16593" s="2">
        <v>4.5966570000000004</v>
      </c>
      <c r="H16593" s="2">
        <v>4.5420530000000001</v>
      </c>
      <c r="J16593" s="2">
        <v>16.63644</v>
      </c>
      <c r="K16593" s="2">
        <v>371.45119999999997</v>
      </c>
      <c r="L16593" s="2">
        <v>67.572010000000006</v>
      </c>
    </row>
    <row r="16594" spans="1:12" x14ac:dyDescent="0.2">
      <c r="A16594" s="2">
        <v>16.637139999999999</v>
      </c>
      <c r="B16594" s="2">
        <v>65.348690000000005</v>
      </c>
      <c r="C16594" s="2">
        <v>9.8300809999999998</v>
      </c>
      <c r="D16594" s="2">
        <v>11.500069999999999</v>
      </c>
      <c r="F16594" s="2">
        <v>16.634340000000002</v>
      </c>
      <c r="G16594" s="2">
        <v>4.5913930000000001</v>
      </c>
      <c r="H16594" s="2">
        <v>4.5369719999999996</v>
      </c>
      <c r="J16594" s="2">
        <v>16.637139999999999</v>
      </c>
      <c r="K16594" s="2">
        <v>371.31079999999997</v>
      </c>
      <c r="L16594" s="2">
        <v>67.957220000000007</v>
      </c>
    </row>
    <row r="16595" spans="1:12" x14ac:dyDescent="0.2">
      <c r="A16595" s="2">
        <v>16.637840000000001</v>
      </c>
      <c r="B16595" s="2">
        <v>65.47654</v>
      </c>
      <c r="C16595" s="2">
        <v>9.8224210000000003</v>
      </c>
      <c r="D16595" s="2">
        <v>11.4871</v>
      </c>
      <c r="F16595" s="2">
        <v>16.63504</v>
      </c>
      <c r="G16595" s="2">
        <v>4.5864640000000003</v>
      </c>
      <c r="H16595" s="2">
        <v>4.5316770000000002</v>
      </c>
      <c r="J16595" s="2">
        <v>16.637840000000001</v>
      </c>
      <c r="K16595" s="2">
        <v>371.16469999999998</v>
      </c>
      <c r="L16595" s="2">
        <v>68.344210000000004</v>
      </c>
    </row>
    <row r="16596" spans="1:12" x14ac:dyDescent="0.2">
      <c r="A16596" s="2">
        <v>16.638539999999999</v>
      </c>
      <c r="B16596" s="2">
        <v>65.605689999999996</v>
      </c>
      <c r="C16596" s="2">
        <v>9.814845</v>
      </c>
      <c r="D16596" s="2">
        <v>11.47451</v>
      </c>
      <c r="F16596" s="2">
        <v>16.635739999999998</v>
      </c>
      <c r="G16596" s="2">
        <v>4.5820689999999997</v>
      </c>
      <c r="H16596" s="2">
        <v>4.5263369999999998</v>
      </c>
      <c r="J16596" s="2">
        <v>16.638539999999999</v>
      </c>
      <c r="K16596" s="2">
        <v>371.01249999999999</v>
      </c>
      <c r="L16596" s="2">
        <v>68.734340000000003</v>
      </c>
    </row>
    <row r="16597" spans="1:12" x14ac:dyDescent="0.2">
      <c r="A16597" s="2">
        <v>16.639240000000001</v>
      </c>
      <c r="B16597" s="2">
        <v>65.734920000000002</v>
      </c>
      <c r="C16597" s="2">
        <v>9.8080169999999995</v>
      </c>
      <c r="D16597" s="2">
        <v>11.461930000000001</v>
      </c>
      <c r="F16597" s="2">
        <v>16.63644</v>
      </c>
      <c r="G16597" s="2">
        <v>4.5770569999999999</v>
      </c>
      <c r="H16597" s="2">
        <v>4.5210039999999996</v>
      </c>
      <c r="J16597" s="2">
        <v>16.639240000000001</v>
      </c>
      <c r="K16597" s="2">
        <v>370.85759999999999</v>
      </c>
      <c r="L16597" s="2">
        <v>69.125709999999998</v>
      </c>
    </row>
    <row r="16598" spans="1:12" x14ac:dyDescent="0.2">
      <c r="A16598" s="2">
        <v>16.639949999999999</v>
      </c>
      <c r="B16598" s="2">
        <v>65.862780000000001</v>
      </c>
      <c r="C16598" s="2">
        <v>9.8009830000000004</v>
      </c>
      <c r="D16598" s="2">
        <v>11.448880000000001</v>
      </c>
      <c r="F16598" s="2">
        <v>16.637139999999999</v>
      </c>
      <c r="G16598" s="2">
        <v>4.5716859999999997</v>
      </c>
      <c r="H16598" s="2">
        <v>4.5158769999999997</v>
      </c>
      <c r="J16598" s="2">
        <v>16.639949999999999</v>
      </c>
      <c r="K16598" s="2">
        <v>370.6979</v>
      </c>
      <c r="L16598" s="2">
        <v>69.519710000000003</v>
      </c>
    </row>
    <row r="16599" spans="1:12" x14ac:dyDescent="0.2">
      <c r="A16599" s="2">
        <v>16.640650000000001</v>
      </c>
      <c r="B16599" s="2">
        <v>65.99145</v>
      </c>
      <c r="C16599" s="2">
        <v>9.7939179999999997</v>
      </c>
      <c r="D16599" s="2">
        <v>11.43596</v>
      </c>
      <c r="F16599" s="2">
        <v>16.637840000000001</v>
      </c>
      <c r="G16599" s="2">
        <v>4.5668639999999998</v>
      </c>
      <c r="H16599" s="2">
        <v>4.5107650000000001</v>
      </c>
      <c r="J16599" s="2">
        <v>16.640650000000001</v>
      </c>
      <c r="K16599" s="2">
        <v>370.53300000000002</v>
      </c>
      <c r="L16599" s="2">
        <v>69.912390000000002</v>
      </c>
    </row>
    <row r="16600" spans="1:12" x14ac:dyDescent="0.2">
      <c r="A16600" s="2">
        <v>16.641349999999999</v>
      </c>
      <c r="B16600" s="2">
        <v>66.120069999999998</v>
      </c>
      <c r="C16600" s="2">
        <v>9.7872339999999998</v>
      </c>
      <c r="D16600" s="2">
        <v>11.42342</v>
      </c>
      <c r="F16600" s="2">
        <v>16.638539999999999</v>
      </c>
      <c r="G16600" s="2">
        <v>4.5623469999999999</v>
      </c>
      <c r="H16600" s="2">
        <v>4.5056919999999998</v>
      </c>
      <c r="J16600" s="2">
        <v>16.641349999999999</v>
      </c>
      <c r="K16600" s="2">
        <v>370.36309999999997</v>
      </c>
      <c r="L16600" s="2">
        <v>70.309730000000002</v>
      </c>
    </row>
    <row r="16601" spans="1:12" x14ac:dyDescent="0.2">
      <c r="A16601" s="2">
        <v>16.642050000000001</v>
      </c>
      <c r="B16601" s="2">
        <v>66.250240000000005</v>
      </c>
      <c r="C16601" s="2">
        <v>9.7810319999999997</v>
      </c>
      <c r="D16601" s="2">
        <v>11.410880000000001</v>
      </c>
      <c r="F16601" s="2">
        <v>16.639240000000001</v>
      </c>
      <c r="G16601" s="2">
        <v>4.5576400000000001</v>
      </c>
      <c r="H16601" s="2">
        <v>4.5007859999999997</v>
      </c>
      <c r="J16601" s="2">
        <v>16.642050000000001</v>
      </c>
      <c r="K16601" s="2">
        <v>370.19</v>
      </c>
      <c r="L16601" s="2">
        <v>70.709770000000006</v>
      </c>
    </row>
    <row r="16602" spans="1:12" x14ac:dyDescent="0.2">
      <c r="A16602" s="2">
        <v>16.642749999999999</v>
      </c>
      <c r="B16602" s="2">
        <v>66.37876</v>
      </c>
      <c r="C16602" s="2">
        <v>9.7745470000000001</v>
      </c>
      <c r="D16602" s="2">
        <v>11.398250000000001</v>
      </c>
      <c r="F16602" s="2">
        <v>16.639949999999999</v>
      </c>
      <c r="G16602" s="2">
        <v>4.5523829999999998</v>
      </c>
      <c r="H16602" s="2">
        <v>4.4957659999999997</v>
      </c>
      <c r="J16602" s="2">
        <v>16.642749999999999</v>
      </c>
      <c r="K16602" s="2">
        <v>370.01229999999998</v>
      </c>
      <c r="L16602" s="2">
        <v>71.110699999999994</v>
      </c>
    </row>
    <row r="16603" spans="1:12" x14ac:dyDescent="0.2">
      <c r="A16603" s="2">
        <v>16.643450000000001</v>
      </c>
      <c r="B16603" s="2">
        <v>66.50882</v>
      </c>
      <c r="C16603" s="2">
        <v>9.7677720000000008</v>
      </c>
      <c r="D16603" s="2">
        <v>11.385619999999999</v>
      </c>
      <c r="F16603" s="2">
        <v>16.640650000000001</v>
      </c>
      <c r="G16603" s="2">
        <v>4.5470810000000004</v>
      </c>
      <c r="H16603" s="2">
        <v>4.490837</v>
      </c>
      <c r="J16603" s="2">
        <v>16.643450000000001</v>
      </c>
      <c r="K16603" s="2">
        <v>369.82749999999999</v>
      </c>
      <c r="L16603" s="2">
        <v>71.515879999999996</v>
      </c>
    </row>
    <row r="16604" spans="1:12" x14ac:dyDescent="0.2">
      <c r="A16604" s="2">
        <v>16.64415</v>
      </c>
      <c r="B16604" s="2">
        <v>66.637219999999999</v>
      </c>
      <c r="C16604" s="2">
        <v>9.7612179999999995</v>
      </c>
      <c r="D16604" s="2">
        <v>11.37284</v>
      </c>
      <c r="F16604" s="2">
        <v>16.641349999999999</v>
      </c>
      <c r="G16604" s="2">
        <v>4.5420530000000001</v>
      </c>
      <c r="H16604" s="2">
        <v>4.4859770000000001</v>
      </c>
      <c r="J16604" s="2">
        <v>16.64415</v>
      </c>
      <c r="K16604" s="2">
        <v>369.64190000000002</v>
      </c>
      <c r="L16604" s="2">
        <v>71.922809999999998</v>
      </c>
    </row>
    <row r="16605" spans="1:12" x14ac:dyDescent="0.2">
      <c r="A16605" s="2">
        <v>16.644860000000001</v>
      </c>
      <c r="B16605" s="2">
        <v>66.767330000000001</v>
      </c>
      <c r="C16605" s="2">
        <v>9.7542980000000004</v>
      </c>
      <c r="D16605" s="2">
        <v>11.36009</v>
      </c>
      <c r="F16605" s="2">
        <v>16.642050000000001</v>
      </c>
      <c r="G16605" s="2">
        <v>4.5369719999999996</v>
      </c>
      <c r="H16605" s="2">
        <v>4.4812159999999999</v>
      </c>
      <c r="J16605" s="2">
        <v>16.644860000000001</v>
      </c>
      <c r="K16605" s="2">
        <v>369.45139999999998</v>
      </c>
      <c r="L16605" s="2">
        <v>72.330539999999999</v>
      </c>
    </row>
    <row r="16606" spans="1:12" x14ac:dyDescent="0.2">
      <c r="A16606" s="2">
        <v>16.64556</v>
      </c>
      <c r="B16606" s="2">
        <v>66.898290000000003</v>
      </c>
      <c r="C16606" s="2">
        <v>9.7470730000000003</v>
      </c>
      <c r="D16606" s="2">
        <v>11.347379999999999</v>
      </c>
      <c r="F16606" s="2">
        <v>16.642749999999999</v>
      </c>
      <c r="G16606" s="2">
        <v>4.5316770000000002</v>
      </c>
      <c r="H16606" s="2">
        <v>4.4768220000000003</v>
      </c>
      <c r="J16606" s="2">
        <v>16.64556</v>
      </c>
      <c r="K16606" s="2">
        <v>369.25400000000002</v>
      </c>
      <c r="L16606" s="2">
        <v>72.741140000000001</v>
      </c>
    </row>
    <row r="16607" spans="1:12" x14ac:dyDescent="0.2">
      <c r="A16607" s="2">
        <v>16.646260000000002</v>
      </c>
      <c r="B16607" s="2">
        <v>67.028310000000005</v>
      </c>
      <c r="C16607" s="2">
        <v>9.7399400000000007</v>
      </c>
      <c r="D16607" s="2">
        <v>11.33447</v>
      </c>
      <c r="F16607" s="2">
        <v>16.643450000000001</v>
      </c>
      <c r="G16607" s="2">
        <v>4.5263369999999998</v>
      </c>
      <c r="H16607" s="2">
        <v>4.4719160000000002</v>
      </c>
      <c r="J16607" s="2">
        <v>16.646260000000002</v>
      </c>
      <c r="K16607" s="2">
        <v>369.05439999999999</v>
      </c>
      <c r="L16607" s="2">
        <v>73.151430000000005</v>
      </c>
    </row>
    <row r="16608" spans="1:12" x14ac:dyDescent="0.2">
      <c r="A16608" s="2">
        <v>16.64696</v>
      </c>
      <c r="B16608" s="2">
        <v>67.160049999999998</v>
      </c>
      <c r="C16608" s="2">
        <v>9.7329129999999999</v>
      </c>
      <c r="D16608" s="2">
        <v>11.321490000000001</v>
      </c>
      <c r="F16608" s="2">
        <v>16.64415</v>
      </c>
      <c r="G16608" s="2">
        <v>4.5210039999999996</v>
      </c>
      <c r="H16608" s="2">
        <v>4.4664229999999998</v>
      </c>
      <c r="J16608" s="2">
        <v>16.64696</v>
      </c>
      <c r="K16608" s="2">
        <v>368.84809999999999</v>
      </c>
      <c r="L16608" s="2">
        <v>73.565060000000003</v>
      </c>
    </row>
    <row r="16609" spans="1:12" x14ac:dyDescent="0.2">
      <c r="A16609" s="2">
        <v>16.647659999999998</v>
      </c>
      <c r="B16609" s="2">
        <v>67.290729999999996</v>
      </c>
      <c r="C16609" s="2">
        <v>9.7261380000000006</v>
      </c>
      <c r="D16609" s="2">
        <v>11.30902</v>
      </c>
      <c r="F16609" s="2">
        <v>16.644860000000001</v>
      </c>
      <c r="G16609" s="2">
        <v>4.5158769999999997</v>
      </c>
      <c r="H16609" s="2">
        <v>4.4611660000000004</v>
      </c>
      <c r="J16609" s="2">
        <v>16.647659999999998</v>
      </c>
      <c r="K16609" s="2">
        <v>368.6404</v>
      </c>
      <c r="L16609" s="2">
        <v>73.982219999999998</v>
      </c>
    </row>
    <row r="16610" spans="1:12" x14ac:dyDescent="0.2">
      <c r="A16610" s="2">
        <v>16.64836</v>
      </c>
      <c r="B16610" s="2">
        <v>67.422219999999996</v>
      </c>
      <c r="C16610" s="2">
        <v>9.7190580000000004</v>
      </c>
      <c r="D16610" s="2">
        <v>11.29663</v>
      </c>
      <c r="F16610" s="2">
        <v>16.64556</v>
      </c>
      <c r="G16610" s="2">
        <v>4.5107650000000001</v>
      </c>
      <c r="H16610" s="2">
        <v>4.455864</v>
      </c>
      <c r="J16610" s="2">
        <v>16.64836</v>
      </c>
      <c r="K16610" s="2">
        <v>368.42759999999998</v>
      </c>
      <c r="L16610" s="2">
        <v>74.400369999999995</v>
      </c>
    </row>
    <row r="16611" spans="1:12" x14ac:dyDescent="0.2">
      <c r="A16611" s="2">
        <v>16.649069999999998</v>
      </c>
      <c r="B16611" s="2">
        <v>67.554329999999993</v>
      </c>
      <c r="C16611" s="2">
        <v>9.7119630000000008</v>
      </c>
      <c r="D16611" s="2">
        <v>11.283950000000001</v>
      </c>
      <c r="F16611" s="2">
        <v>16.646260000000002</v>
      </c>
      <c r="G16611" s="2">
        <v>4.5056919999999998</v>
      </c>
      <c r="H16611" s="2">
        <v>4.4503250000000003</v>
      </c>
      <c r="J16611" s="2">
        <v>16.649069999999998</v>
      </c>
      <c r="K16611" s="2">
        <v>368.21019999999999</v>
      </c>
      <c r="L16611" s="2">
        <v>74.819280000000006</v>
      </c>
    </row>
    <row r="16612" spans="1:12" x14ac:dyDescent="0.2">
      <c r="A16612" s="2">
        <v>16.64977</v>
      </c>
      <c r="B16612" s="2">
        <v>67.685239999999993</v>
      </c>
      <c r="C16612" s="2">
        <v>9.7052189999999996</v>
      </c>
      <c r="D16612" s="2">
        <v>11.271649999999999</v>
      </c>
      <c r="F16612" s="2">
        <v>16.64696</v>
      </c>
      <c r="G16612" s="2">
        <v>4.5007859999999997</v>
      </c>
      <c r="H16612" s="2">
        <v>4.4453889999999996</v>
      </c>
      <c r="J16612" s="2">
        <v>16.64977</v>
      </c>
      <c r="K16612" s="2">
        <v>367.98660000000001</v>
      </c>
      <c r="L16612" s="2">
        <v>75.246960000000001</v>
      </c>
    </row>
    <row r="16613" spans="1:12" x14ac:dyDescent="0.2">
      <c r="A16613" s="2">
        <v>16.650469999999999</v>
      </c>
      <c r="B16613" s="2">
        <v>67.817170000000004</v>
      </c>
      <c r="C16613" s="2">
        <v>9.6981380000000001</v>
      </c>
      <c r="D16613" s="2">
        <v>11.25873</v>
      </c>
      <c r="F16613" s="2">
        <v>16.647659999999998</v>
      </c>
      <c r="G16613" s="2">
        <v>4.4957659999999997</v>
      </c>
      <c r="H16613" s="2">
        <v>4.4408260000000004</v>
      </c>
      <c r="J16613" s="2">
        <v>16.650469999999999</v>
      </c>
      <c r="K16613" s="2">
        <v>367.75720000000001</v>
      </c>
      <c r="L16613" s="2">
        <v>75.674449999999993</v>
      </c>
    </row>
    <row r="16614" spans="1:12" x14ac:dyDescent="0.2">
      <c r="A16614" s="2">
        <v>16.65117</v>
      </c>
      <c r="B16614" s="2">
        <v>67.949619999999996</v>
      </c>
      <c r="C16614" s="2">
        <v>9.6918760000000006</v>
      </c>
      <c r="D16614" s="2">
        <v>11.24507</v>
      </c>
      <c r="F16614" s="2">
        <v>16.64836</v>
      </c>
      <c r="G16614" s="2">
        <v>4.490837</v>
      </c>
      <c r="H16614" s="2">
        <v>4.4360730000000004</v>
      </c>
      <c r="J16614" s="2">
        <v>16.65117</v>
      </c>
      <c r="K16614" s="2">
        <v>367.52190000000002</v>
      </c>
      <c r="L16614" s="2">
        <v>76.100340000000003</v>
      </c>
    </row>
    <row r="16615" spans="1:12" x14ac:dyDescent="0.2">
      <c r="A16615" s="2">
        <v>16.651869999999999</v>
      </c>
      <c r="B16615" s="2">
        <v>68.080590000000001</v>
      </c>
      <c r="C16615" s="2">
        <v>9.6850620000000003</v>
      </c>
      <c r="D16615" s="2">
        <v>11.232279999999999</v>
      </c>
      <c r="F16615" s="2">
        <v>16.649069999999998</v>
      </c>
      <c r="G16615" s="2">
        <v>4.4859770000000001</v>
      </c>
      <c r="H16615" s="2">
        <v>4.4309310000000002</v>
      </c>
      <c r="J16615" s="2">
        <v>16.651869999999999</v>
      </c>
      <c r="K16615" s="2">
        <v>367.28410000000002</v>
      </c>
      <c r="L16615" s="2">
        <v>76.530079999999998</v>
      </c>
    </row>
    <row r="16616" spans="1:12" x14ac:dyDescent="0.2">
      <c r="A16616" s="2">
        <v>16.652570000000001</v>
      </c>
      <c r="B16616" s="2">
        <v>68.212630000000004</v>
      </c>
      <c r="C16616" s="2">
        <v>9.6779890000000002</v>
      </c>
      <c r="D16616" s="2">
        <v>11.22007</v>
      </c>
      <c r="F16616" s="2">
        <v>16.64977</v>
      </c>
      <c r="G16616" s="2">
        <v>4.4812159999999999</v>
      </c>
      <c r="H16616" s="2">
        <v>4.4253229999999997</v>
      </c>
      <c r="J16616" s="2">
        <v>16.652570000000001</v>
      </c>
      <c r="K16616" s="2">
        <v>367.04149999999998</v>
      </c>
      <c r="L16616" s="2">
        <v>76.960040000000006</v>
      </c>
    </row>
    <row r="16617" spans="1:12" x14ac:dyDescent="0.2">
      <c r="A16617" s="2">
        <v>16.653269999999999</v>
      </c>
      <c r="B16617" s="2">
        <v>68.344470000000001</v>
      </c>
      <c r="C16617" s="2">
        <v>9.6716809999999995</v>
      </c>
      <c r="D16617" s="2">
        <v>11.209009999999999</v>
      </c>
      <c r="F16617" s="2">
        <v>16.650469999999999</v>
      </c>
      <c r="G16617" s="2">
        <v>4.4768220000000003</v>
      </c>
      <c r="H16617" s="2">
        <v>4.4199140000000003</v>
      </c>
      <c r="J16617" s="2">
        <v>16.653269999999999</v>
      </c>
      <c r="K16617" s="2">
        <v>366.79500000000002</v>
      </c>
      <c r="L16617" s="2">
        <v>77.394710000000003</v>
      </c>
    </row>
    <row r="16618" spans="1:12" x14ac:dyDescent="0.2">
      <c r="A16618" s="2">
        <v>16.653980000000001</v>
      </c>
      <c r="B16618" s="2">
        <v>68.477170000000001</v>
      </c>
      <c r="C16618" s="2">
        <v>9.6651489999999995</v>
      </c>
      <c r="D16618" s="2">
        <v>11.1976</v>
      </c>
      <c r="F16618" s="2">
        <v>16.65117</v>
      </c>
      <c r="G16618" s="2">
        <v>4.4719160000000002</v>
      </c>
      <c r="H16618" s="2">
        <v>4.4144129999999997</v>
      </c>
      <c r="J16618" s="2">
        <v>16.653980000000001</v>
      </c>
      <c r="K16618" s="2">
        <v>366.54430000000002</v>
      </c>
      <c r="L16618" s="2">
        <v>77.829750000000004</v>
      </c>
    </row>
    <row r="16619" spans="1:12" x14ac:dyDescent="0.2">
      <c r="A16619" s="2">
        <v>16.654679999999999</v>
      </c>
      <c r="B16619" s="2">
        <v>68.608949999999993</v>
      </c>
      <c r="C16619" s="2">
        <v>9.6584579999999995</v>
      </c>
      <c r="D16619" s="2">
        <v>11.185029999999999</v>
      </c>
      <c r="F16619" s="2">
        <v>16.651869999999999</v>
      </c>
      <c r="G16619" s="2">
        <v>4.4664229999999998</v>
      </c>
      <c r="H16619" s="2">
        <v>4.4088130000000003</v>
      </c>
      <c r="J16619" s="2">
        <v>16.654679999999999</v>
      </c>
      <c r="K16619" s="2">
        <v>366.28629999999998</v>
      </c>
      <c r="L16619" s="2">
        <v>78.269120000000001</v>
      </c>
    </row>
    <row r="16620" spans="1:12" x14ac:dyDescent="0.2">
      <c r="A16620" s="2">
        <v>16.655380000000001</v>
      </c>
      <c r="B16620" s="2">
        <v>68.742469999999997</v>
      </c>
      <c r="C16620" s="2">
        <v>9.651904</v>
      </c>
      <c r="D16620" s="2">
        <v>11.171720000000001</v>
      </c>
      <c r="F16620" s="2">
        <v>16.652570000000001</v>
      </c>
      <c r="G16620" s="2">
        <v>4.4611660000000004</v>
      </c>
      <c r="H16620" s="2">
        <v>4.4039609999999998</v>
      </c>
      <c r="J16620" s="2">
        <v>16.655380000000001</v>
      </c>
      <c r="K16620" s="2">
        <v>366.024</v>
      </c>
      <c r="L16620" s="2">
        <v>78.707759999999993</v>
      </c>
    </row>
    <row r="16621" spans="1:12" x14ac:dyDescent="0.2">
      <c r="A16621" s="2">
        <v>16.656079999999999</v>
      </c>
      <c r="B16621" s="2">
        <v>68.874979999999994</v>
      </c>
      <c r="C16621" s="2">
        <v>9.6448699999999992</v>
      </c>
      <c r="D16621" s="2">
        <v>11.158049999999999</v>
      </c>
      <c r="F16621" s="2">
        <v>16.653269999999999</v>
      </c>
      <c r="G16621" s="2">
        <v>4.455864</v>
      </c>
      <c r="H16621" s="2">
        <v>4.3993760000000002</v>
      </c>
      <c r="J16621" s="2">
        <v>16.656079999999999</v>
      </c>
      <c r="K16621" s="2">
        <v>365.76139999999998</v>
      </c>
      <c r="L16621" s="2">
        <v>79.149479999999997</v>
      </c>
    </row>
    <row r="16622" spans="1:12" x14ac:dyDescent="0.2">
      <c r="A16622" s="2">
        <v>16.656780000000001</v>
      </c>
      <c r="B16622" s="2">
        <v>69.007469999999998</v>
      </c>
      <c r="C16622" s="2">
        <v>9.6380649999999992</v>
      </c>
      <c r="D16622" s="2">
        <v>11.14456</v>
      </c>
      <c r="F16622" s="2">
        <v>16.653980000000001</v>
      </c>
      <c r="G16622" s="2">
        <v>4.4503250000000003</v>
      </c>
      <c r="H16622" s="2">
        <v>4.3942490000000003</v>
      </c>
      <c r="J16622" s="2">
        <v>16.656780000000001</v>
      </c>
      <c r="K16622" s="2">
        <v>365.49079999999998</v>
      </c>
      <c r="L16622" s="2">
        <v>79.597110000000001</v>
      </c>
    </row>
    <row r="16623" spans="1:12" x14ac:dyDescent="0.2">
      <c r="A16623" s="2">
        <v>16.65748</v>
      </c>
      <c r="B16623" s="2">
        <v>69.138819999999996</v>
      </c>
      <c r="C16623" s="2">
        <v>9.6306030000000007</v>
      </c>
      <c r="D16623" s="2">
        <v>11.132110000000001</v>
      </c>
      <c r="F16623" s="2">
        <v>16.654679999999999</v>
      </c>
      <c r="G16623" s="2">
        <v>4.4453889999999996</v>
      </c>
      <c r="H16623" s="2">
        <v>4.3890609999999999</v>
      </c>
      <c r="J16623" s="2">
        <v>16.65748</v>
      </c>
      <c r="K16623" s="2">
        <v>365.21539999999999</v>
      </c>
      <c r="L16623" s="2">
        <v>80.042400000000001</v>
      </c>
    </row>
    <row r="16624" spans="1:12" x14ac:dyDescent="0.2">
      <c r="A16624" s="2">
        <v>16.658180000000002</v>
      </c>
      <c r="B16624" s="2">
        <v>69.272099999999995</v>
      </c>
      <c r="C16624" s="2">
        <v>9.6232939999999996</v>
      </c>
      <c r="D16624" s="2">
        <v>11.119450000000001</v>
      </c>
      <c r="F16624" s="2">
        <v>16.655380000000001</v>
      </c>
      <c r="G16624" s="2">
        <v>4.4408260000000004</v>
      </c>
      <c r="H16624" s="2">
        <v>4.3842999999999996</v>
      </c>
      <c r="J16624" s="2">
        <v>16.658180000000002</v>
      </c>
      <c r="K16624" s="2">
        <v>364.94659999999999</v>
      </c>
      <c r="L16624" s="2">
        <v>80.491540000000001</v>
      </c>
    </row>
    <row r="16625" spans="1:12" x14ac:dyDescent="0.2">
      <c r="A16625" s="2">
        <v>16.65888</v>
      </c>
      <c r="B16625" s="2">
        <v>69.404949999999999</v>
      </c>
      <c r="C16625" s="2">
        <v>9.6162519999999994</v>
      </c>
      <c r="D16625" s="2">
        <v>11.10655</v>
      </c>
      <c r="F16625" s="2">
        <v>16.656079999999999</v>
      </c>
      <c r="G16625" s="2">
        <v>4.4360730000000004</v>
      </c>
      <c r="H16625" s="2">
        <v>4.3795169999999999</v>
      </c>
      <c r="J16625" s="2">
        <v>16.65888</v>
      </c>
      <c r="K16625" s="2">
        <v>364.67759999999998</v>
      </c>
      <c r="L16625" s="2">
        <v>80.943610000000007</v>
      </c>
    </row>
    <row r="16626" spans="1:12" x14ac:dyDescent="0.2">
      <c r="A16626" s="2">
        <v>16.659579999999998</v>
      </c>
      <c r="B16626" s="2">
        <v>69.537670000000006</v>
      </c>
      <c r="C16626" s="2">
        <v>9.6093779999999995</v>
      </c>
      <c r="D16626" s="2">
        <v>11.093909999999999</v>
      </c>
      <c r="F16626" s="2">
        <v>16.656780000000001</v>
      </c>
      <c r="G16626" s="2">
        <v>4.4309310000000002</v>
      </c>
      <c r="H16626" s="2">
        <v>4.3747559999999996</v>
      </c>
      <c r="J16626" s="2">
        <v>16.659579999999998</v>
      </c>
      <c r="K16626" s="2">
        <v>364.39499999999998</v>
      </c>
      <c r="L16626" s="2">
        <v>81.399019999999993</v>
      </c>
    </row>
    <row r="16627" spans="1:12" x14ac:dyDescent="0.2">
      <c r="A16627" s="2">
        <v>16.66029</v>
      </c>
      <c r="B16627" s="2">
        <v>69.670199999999994</v>
      </c>
      <c r="C16627" s="2">
        <v>9.6025500000000008</v>
      </c>
      <c r="D16627" s="2">
        <v>11.081619999999999</v>
      </c>
      <c r="F16627" s="2">
        <v>16.65748</v>
      </c>
      <c r="G16627" s="2">
        <v>4.4253229999999997</v>
      </c>
      <c r="H16627" s="2">
        <v>4.3700409999999996</v>
      </c>
      <c r="J16627" s="2">
        <v>16.66029</v>
      </c>
      <c r="K16627" s="2">
        <v>364.10629999999998</v>
      </c>
      <c r="L16627" s="2">
        <v>81.857119999999995</v>
      </c>
    </row>
    <row r="16628" spans="1:12" x14ac:dyDescent="0.2">
      <c r="A16628" s="2">
        <v>16.660990000000002</v>
      </c>
      <c r="B16628" s="2">
        <v>69.803399999999996</v>
      </c>
      <c r="C16628" s="2">
        <v>9.5949279999999995</v>
      </c>
      <c r="D16628" s="2">
        <v>11.06874</v>
      </c>
      <c r="F16628" s="2">
        <v>16.658180000000002</v>
      </c>
      <c r="G16628" s="2">
        <v>4.4199140000000003</v>
      </c>
      <c r="H16628" s="2">
        <v>4.3652040000000003</v>
      </c>
      <c r="J16628" s="2">
        <v>16.660990000000002</v>
      </c>
      <c r="K16628" s="2">
        <v>363.81349999999998</v>
      </c>
      <c r="L16628" s="2">
        <v>82.316220000000001</v>
      </c>
    </row>
    <row r="16629" spans="1:12" x14ac:dyDescent="0.2">
      <c r="A16629" s="2">
        <v>16.66169</v>
      </c>
      <c r="B16629" s="2">
        <v>69.936809999999994</v>
      </c>
      <c r="C16629" s="2">
        <v>9.5873439999999999</v>
      </c>
      <c r="D16629" s="2">
        <v>11.056710000000001</v>
      </c>
      <c r="F16629" s="2">
        <v>16.65888</v>
      </c>
      <c r="G16629" s="2">
        <v>4.4144129999999997</v>
      </c>
      <c r="H16629" s="2">
        <v>4.3603740000000002</v>
      </c>
      <c r="J16629" s="2">
        <v>16.66169</v>
      </c>
      <c r="K16629" s="2">
        <v>363.51780000000002</v>
      </c>
      <c r="L16629" s="2">
        <v>82.774990000000003</v>
      </c>
    </row>
    <row r="16630" spans="1:12" x14ac:dyDescent="0.2">
      <c r="A16630" s="2">
        <v>16.662389999999998</v>
      </c>
      <c r="B16630" s="2">
        <v>70.069940000000003</v>
      </c>
      <c r="C16630" s="2">
        <v>9.5803940000000001</v>
      </c>
      <c r="D16630" s="2">
        <v>11.04388</v>
      </c>
      <c r="F16630" s="2">
        <v>16.659579999999998</v>
      </c>
      <c r="G16630" s="2">
        <v>4.4088130000000003</v>
      </c>
      <c r="H16630" s="2">
        <v>4.355461</v>
      </c>
      <c r="J16630" s="2">
        <v>16.662389999999998</v>
      </c>
      <c r="K16630" s="2">
        <v>363.21910000000003</v>
      </c>
      <c r="L16630" s="2">
        <v>83.24024</v>
      </c>
    </row>
    <row r="16631" spans="1:12" x14ac:dyDescent="0.2">
      <c r="A16631" s="2">
        <v>16.66309</v>
      </c>
      <c r="B16631" s="2">
        <v>70.203710000000001</v>
      </c>
      <c r="C16631" s="2">
        <v>9.5730240000000002</v>
      </c>
      <c r="D16631" s="2">
        <v>11.031319999999999</v>
      </c>
      <c r="F16631" s="2">
        <v>16.66029</v>
      </c>
      <c r="G16631" s="2">
        <v>4.4039609999999998</v>
      </c>
      <c r="H16631" s="2">
        <v>4.3502200000000002</v>
      </c>
      <c r="J16631" s="2">
        <v>16.66309</v>
      </c>
      <c r="K16631" s="2">
        <v>362.91469999999998</v>
      </c>
      <c r="L16631" s="2">
        <v>83.705190000000002</v>
      </c>
    </row>
    <row r="16632" spans="1:12" x14ac:dyDescent="0.2">
      <c r="A16632" s="2">
        <v>16.663789999999999</v>
      </c>
      <c r="B16632" s="2">
        <v>70.337879999999998</v>
      </c>
      <c r="C16632" s="2">
        <v>9.5656079999999992</v>
      </c>
      <c r="D16632" s="2">
        <v>11.018330000000001</v>
      </c>
      <c r="F16632" s="2">
        <v>16.660990000000002</v>
      </c>
      <c r="G16632" s="2">
        <v>4.3993760000000002</v>
      </c>
      <c r="H16632" s="2">
        <v>4.3450550000000003</v>
      </c>
      <c r="J16632" s="2">
        <v>16.663789999999999</v>
      </c>
      <c r="K16632" s="2">
        <v>362.60649999999998</v>
      </c>
      <c r="L16632" s="2">
        <v>84.174199999999999</v>
      </c>
    </row>
    <row r="16633" spans="1:12" x14ac:dyDescent="0.2">
      <c r="A16633" s="2">
        <v>16.664490000000001</v>
      </c>
      <c r="B16633" s="2">
        <v>70.471100000000007</v>
      </c>
      <c r="C16633" s="2">
        <v>9.5584059999999997</v>
      </c>
      <c r="D16633" s="2">
        <v>11.00553</v>
      </c>
      <c r="F16633" s="2">
        <v>16.66169</v>
      </c>
      <c r="G16633" s="2">
        <v>4.3942490000000003</v>
      </c>
      <c r="H16633" s="2">
        <v>4.3400189999999998</v>
      </c>
      <c r="J16633" s="2">
        <v>16.664490000000001</v>
      </c>
      <c r="K16633" s="2">
        <v>362.29469999999998</v>
      </c>
      <c r="L16633" s="2">
        <v>84.643360000000001</v>
      </c>
    </row>
    <row r="16634" spans="1:12" x14ac:dyDescent="0.2">
      <c r="A16634" s="2">
        <v>16.665199999999999</v>
      </c>
      <c r="B16634" s="2">
        <v>70.605860000000007</v>
      </c>
      <c r="C16634" s="2">
        <v>9.5516850000000009</v>
      </c>
      <c r="D16634" s="2">
        <v>10.99375</v>
      </c>
      <c r="F16634" s="2">
        <v>16.662389999999998</v>
      </c>
      <c r="G16634" s="2">
        <v>4.3890609999999999</v>
      </c>
      <c r="H16634" s="2">
        <v>4.335121</v>
      </c>
      <c r="J16634" s="2">
        <v>16.665199999999999</v>
      </c>
      <c r="K16634" s="2">
        <v>361.98020000000002</v>
      </c>
      <c r="L16634" s="2">
        <v>85.115110000000001</v>
      </c>
    </row>
    <row r="16635" spans="1:12" x14ac:dyDescent="0.2">
      <c r="A16635" s="2">
        <v>16.665900000000001</v>
      </c>
      <c r="B16635" s="2">
        <v>70.741280000000003</v>
      </c>
      <c r="C16635" s="2">
        <v>9.5447109999999995</v>
      </c>
      <c r="D16635" s="2">
        <v>10.981769999999999</v>
      </c>
      <c r="F16635" s="2">
        <v>16.66309</v>
      </c>
      <c r="G16635" s="2">
        <v>4.3842999999999996</v>
      </c>
      <c r="H16635" s="2">
        <v>4.3301239999999996</v>
      </c>
      <c r="J16635" s="2">
        <v>16.665900000000001</v>
      </c>
      <c r="K16635" s="2">
        <v>361.661</v>
      </c>
      <c r="L16635" s="2">
        <v>85.590450000000004</v>
      </c>
    </row>
    <row r="16636" spans="1:12" x14ac:dyDescent="0.2">
      <c r="A16636" s="2">
        <v>16.666599999999999</v>
      </c>
      <c r="B16636" s="2">
        <v>70.875979999999998</v>
      </c>
      <c r="C16636" s="2">
        <v>9.5371889999999997</v>
      </c>
      <c r="D16636" s="2">
        <v>10.969519999999999</v>
      </c>
      <c r="F16636" s="2">
        <v>16.663789999999999</v>
      </c>
      <c r="G16636" s="2">
        <v>4.3795169999999999</v>
      </c>
      <c r="H16636" s="2">
        <v>4.325043</v>
      </c>
      <c r="J16636" s="2">
        <v>16.666599999999999</v>
      </c>
      <c r="K16636" s="2">
        <v>361.33789999999999</v>
      </c>
      <c r="L16636" s="2">
        <v>86.069010000000006</v>
      </c>
    </row>
    <row r="16637" spans="1:12" x14ac:dyDescent="0.2">
      <c r="A16637" s="2">
        <v>16.667300000000001</v>
      </c>
      <c r="B16637" s="2">
        <v>71.00994</v>
      </c>
      <c r="C16637" s="2">
        <v>9.5300170000000008</v>
      </c>
      <c r="D16637" s="2">
        <v>10.95731</v>
      </c>
      <c r="F16637" s="2">
        <v>16.664490000000001</v>
      </c>
      <c r="G16637" s="2">
        <v>4.3747559999999996</v>
      </c>
      <c r="H16637" s="2">
        <v>4.3204349999999998</v>
      </c>
      <c r="J16637" s="2">
        <v>16.667300000000001</v>
      </c>
      <c r="K16637" s="2">
        <v>361.01139999999998</v>
      </c>
      <c r="L16637" s="2">
        <v>86.548500000000004</v>
      </c>
    </row>
    <row r="16638" spans="1:12" x14ac:dyDescent="0.2">
      <c r="A16638" s="2">
        <v>16.667999999999999</v>
      </c>
      <c r="B16638" s="2">
        <v>71.14255</v>
      </c>
      <c r="C16638" s="2">
        <v>9.5231890000000003</v>
      </c>
      <c r="D16638" s="2">
        <v>10.944710000000001</v>
      </c>
      <c r="F16638" s="2">
        <v>16.665199999999999</v>
      </c>
      <c r="G16638" s="2">
        <v>4.3700409999999996</v>
      </c>
      <c r="H16638" s="2">
        <v>4.3151929999999998</v>
      </c>
      <c r="J16638" s="2">
        <v>16.667999999999999</v>
      </c>
      <c r="K16638" s="2">
        <v>360.68079999999998</v>
      </c>
      <c r="L16638" s="2">
        <v>87.029989999999998</v>
      </c>
    </row>
    <row r="16639" spans="1:12" x14ac:dyDescent="0.2">
      <c r="A16639" s="2">
        <v>16.668700000000001</v>
      </c>
      <c r="B16639" s="2">
        <v>71.266869999999997</v>
      </c>
      <c r="C16639" s="2">
        <v>9.5160549999999997</v>
      </c>
      <c r="D16639" s="2">
        <v>10.932589999999999</v>
      </c>
      <c r="F16639" s="2">
        <v>16.665900000000001</v>
      </c>
      <c r="G16639" s="2">
        <v>4.3652040000000003</v>
      </c>
      <c r="H16639" s="2">
        <v>4.3098369999999999</v>
      </c>
      <c r="J16639" s="2">
        <v>16.668700000000001</v>
      </c>
      <c r="K16639" s="2">
        <v>360.3451</v>
      </c>
      <c r="L16639" s="2">
        <v>87.510440000000003</v>
      </c>
    </row>
    <row r="16640" spans="1:12" x14ac:dyDescent="0.2">
      <c r="A16640" s="2">
        <v>16.669409999999999</v>
      </c>
      <c r="B16640" s="2">
        <v>71.38458</v>
      </c>
      <c r="C16640" s="2">
        <v>9.5087309999999992</v>
      </c>
      <c r="D16640" s="2">
        <v>10.92022</v>
      </c>
      <c r="F16640" s="2">
        <v>16.666599999999999</v>
      </c>
      <c r="G16640" s="2">
        <v>4.3603740000000002</v>
      </c>
      <c r="H16640" s="2">
        <v>4.3046420000000003</v>
      </c>
      <c r="J16640" s="2">
        <v>16.669409999999999</v>
      </c>
      <c r="K16640" s="2">
        <v>360.00700000000001</v>
      </c>
      <c r="L16640" s="2">
        <v>87.970339999999993</v>
      </c>
    </row>
    <row r="16641" spans="1:12" x14ac:dyDescent="0.2">
      <c r="A16641" s="2">
        <v>16.670110000000001</v>
      </c>
      <c r="B16641" s="2">
        <v>71.505099999999999</v>
      </c>
      <c r="C16641" s="2">
        <v>9.5014979999999998</v>
      </c>
      <c r="D16641" s="2">
        <v>10.90776</v>
      </c>
      <c r="F16641" s="2">
        <v>16.667300000000001</v>
      </c>
      <c r="G16641" s="2">
        <v>4.355461</v>
      </c>
      <c r="H16641" s="2">
        <v>4.2997509999999997</v>
      </c>
      <c r="J16641" s="2">
        <v>16.670110000000001</v>
      </c>
      <c r="K16641" s="2">
        <v>359.66269999999997</v>
      </c>
      <c r="L16641" s="2">
        <v>88.447919999999996</v>
      </c>
    </row>
    <row r="16642" spans="1:12" x14ac:dyDescent="0.2">
      <c r="A16642" s="2">
        <v>16.670809999999999</v>
      </c>
      <c r="B16642" s="2">
        <v>71.638019999999997</v>
      </c>
      <c r="C16642" s="2">
        <v>9.4944260000000007</v>
      </c>
      <c r="D16642" s="2">
        <v>10.8956</v>
      </c>
      <c r="F16642" s="2">
        <v>16.667999999999999</v>
      </c>
      <c r="G16642" s="2">
        <v>4.3502200000000002</v>
      </c>
      <c r="H16642" s="2">
        <v>4.2943949999999997</v>
      </c>
      <c r="J16642" s="2">
        <v>16.670809999999999</v>
      </c>
      <c r="K16642" s="2">
        <v>359.31549999999999</v>
      </c>
      <c r="L16642" s="2">
        <v>88.93862</v>
      </c>
    </row>
    <row r="16643" spans="1:12" x14ac:dyDescent="0.2">
      <c r="A16643" s="2">
        <v>16.671510000000001</v>
      </c>
      <c r="B16643" s="2">
        <v>71.77516</v>
      </c>
      <c r="C16643" s="2">
        <v>9.4876280000000008</v>
      </c>
      <c r="D16643" s="2">
        <v>10.883330000000001</v>
      </c>
      <c r="F16643" s="2">
        <v>16.668700000000001</v>
      </c>
      <c r="G16643" s="2">
        <v>4.3450550000000003</v>
      </c>
      <c r="H16643" s="2">
        <v>4.2888789999999997</v>
      </c>
      <c r="J16643" s="2">
        <v>16.671510000000001</v>
      </c>
      <c r="K16643" s="2">
        <v>358.9658</v>
      </c>
      <c r="L16643" s="2">
        <v>89.432050000000004</v>
      </c>
    </row>
    <row r="16644" spans="1:12" x14ac:dyDescent="0.2">
      <c r="A16644" s="2">
        <v>16.67221</v>
      </c>
      <c r="B16644" s="2">
        <v>71.912139999999994</v>
      </c>
      <c r="C16644" s="2">
        <v>9.4810289999999995</v>
      </c>
      <c r="D16644" s="2">
        <v>10.871359999999999</v>
      </c>
      <c r="F16644" s="2">
        <v>16.669409999999999</v>
      </c>
      <c r="G16644" s="2">
        <v>4.3400189999999998</v>
      </c>
      <c r="H16644" s="2">
        <v>4.2834089999999998</v>
      </c>
      <c r="J16644" s="2">
        <v>16.67221</v>
      </c>
      <c r="K16644" s="2">
        <v>358.61219999999997</v>
      </c>
      <c r="L16644" s="2">
        <v>89.929820000000007</v>
      </c>
    </row>
    <row r="16645" spans="1:12" x14ac:dyDescent="0.2">
      <c r="A16645" s="2">
        <v>16.672910000000002</v>
      </c>
      <c r="B16645" s="2">
        <v>72.049449999999993</v>
      </c>
      <c r="C16645" s="2">
        <v>9.4740629999999992</v>
      </c>
      <c r="D16645" s="2">
        <v>10.858790000000001</v>
      </c>
      <c r="F16645" s="2">
        <v>16.670110000000001</v>
      </c>
      <c r="G16645" s="2">
        <v>4.335121</v>
      </c>
      <c r="H16645" s="2">
        <v>4.2780909999999999</v>
      </c>
      <c r="J16645" s="2">
        <v>16.672910000000002</v>
      </c>
      <c r="K16645" s="2">
        <v>358.25290000000001</v>
      </c>
      <c r="L16645" s="2">
        <v>90.427580000000006</v>
      </c>
    </row>
    <row r="16646" spans="1:12" x14ac:dyDescent="0.2">
      <c r="A16646" s="2">
        <v>16.67361</v>
      </c>
      <c r="B16646" s="2">
        <v>72.18826</v>
      </c>
      <c r="C16646" s="2">
        <v>9.4673870000000004</v>
      </c>
      <c r="D16646" s="2">
        <v>10.84639</v>
      </c>
      <c r="F16646" s="2">
        <v>16.670809999999999</v>
      </c>
      <c r="G16646" s="2">
        <v>4.3301239999999996</v>
      </c>
      <c r="H16646" s="2">
        <v>4.2729949999999999</v>
      </c>
      <c r="J16646" s="2">
        <v>16.67361</v>
      </c>
      <c r="K16646" s="2">
        <v>357.89240000000001</v>
      </c>
      <c r="L16646" s="2">
        <v>90.930120000000002</v>
      </c>
    </row>
    <row r="16647" spans="1:12" x14ac:dyDescent="0.2">
      <c r="A16647" s="2">
        <v>16.674309999999998</v>
      </c>
      <c r="B16647" s="2">
        <v>72.326740000000001</v>
      </c>
      <c r="C16647" s="2">
        <v>9.4608410000000003</v>
      </c>
      <c r="D16647" s="2">
        <v>10.83469</v>
      </c>
      <c r="F16647" s="2">
        <v>16.671510000000001</v>
      </c>
      <c r="G16647" s="2">
        <v>4.325043</v>
      </c>
      <c r="H16647" s="2">
        <v>4.2682570000000002</v>
      </c>
      <c r="J16647" s="2">
        <v>16.674309999999998</v>
      </c>
      <c r="K16647" s="2">
        <v>357.52569999999997</v>
      </c>
      <c r="L16647" s="2">
        <v>91.433490000000006</v>
      </c>
    </row>
    <row r="16648" spans="1:12" x14ac:dyDescent="0.2">
      <c r="A16648" s="2">
        <v>16.67501</v>
      </c>
      <c r="B16648" s="2">
        <v>72.464979999999997</v>
      </c>
      <c r="C16648" s="2">
        <v>9.4541579999999996</v>
      </c>
      <c r="D16648" s="2">
        <v>10.82277</v>
      </c>
      <c r="F16648" s="2">
        <v>16.67221</v>
      </c>
      <c r="G16648" s="2">
        <v>4.3204349999999998</v>
      </c>
      <c r="H16648" s="2">
        <v>4.2631230000000002</v>
      </c>
      <c r="J16648" s="2">
        <v>16.67501</v>
      </c>
      <c r="K16648" s="2">
        <v>357.15719999999999</v>
      </c>
      <c r="L16648" s="2">
        <v>91.937089999999998</v>
      </c>
    </row>
    <row r="16649" spans="1:12" x14ac:dyDescent="0.2">
      <c r="A16649" s="2">
        <v>16.675719999999998</v>
      </c>
      <c r="B16649" s="2">
        <v>72.603099999999998</v>
      </c>
      <c r="C16649" s="2">
        <v>9.4470089999999995</v>
      </c>
      <c r="D16649" s="2">
        <v>10.81054</v>
      </c>
      <c r="F16649" s="2">
        <v>16.672910000000002</v>
      </c>
      <c r="G16649" s="2">
        <v>4.3151929999999998</v>
      </c>
      <c r="H16649" s="2">
        <v>4.2582779999999998</v>
      </c>
      <c r="J16649" s="2">
        <v>16.675719999999998</v>
      </c>
      <c r="K16649" s="2">
        <v>356.78579999999999</v>
      </c>
      <c r="L16649" s="2">
        <v>92.444720000000004</v>
      </c>
    </row>
    <row r="16650" spans="1:12" x14ac:dyDescent="0.2">
      <c r="A16650" s="2">
        <v>16.67642</v>
      </c>
      <c r="B16650" s="2">
        <v>72.74091</v>
      </c>
      <c r="C16650" s="2">
        <v>9.4402340000000002</v>
      </c>
      <c r="D16650" s="2">
        <v>10.798360000000001</v>
      </c>
      <c r="F16650" s="2">
        <v>16.67361</v>
      </c>
      <c r="G16650" s="2">
        <v>4.3098369999999999</v>
      </c>
      <c r="H16650" s="2">
        <v>4.253349</v>
      </c>
      <c r="J16650" s="2">
        <v>16.67642</v>
      </c>
      <c r="K16650" s="2">
        <v>356.40989999999999</v>
      </c>
      <c r="L16650" s="2">
        <v>92.957920000000001</v>
      </c>
    </row>
    <row r="16651" spans="1:12" x14ac:dyDescent="0.2">
      <c r="A16651" s="2">
        <v>16.677119999999999</v>
      </c>
      <c r="B16651" s="2">
        <v>72.87809</v>
      </c>
      <c r="C16651" s="2">
        <v>9.4333150000000003</v>
      </c>
      <c r="D16651" s="2">
        <v>10.786</v>
      </c>
      <c r="F16651" s="2">
        <v>16.674309999999998</v>
      </c>
      <c r="G16651" s="2">
        <v>4.3046420000000003</v>
      </c>
      <c r="H16651" s="2">
        <v>4.2479779999999998</v>
      </c>
      <c r="J16651" s="2">
        <v>16.677119999999999</v>
      </c>
      <c r="K16651" s="2">
        <v>356.02850000000001</v>
      </c>
      <c r="L16651" s="2">
        <v>93.470119999999994</v>
      </c>
    </row>
    <row r="16652" spans="1:12" x14ac:dyDescent="0.2">
      <c r="A16652" s="2">
        <v>16.677820000000001</v>
      </c>
      <c r="B16652" s="2">
        <v>73.014989999999997</v>
      </c>
      <c r="C16652" s="2">
        <v>9.4259749999999993</v>
      </c>
      <c r="D16652" s="2">
        <v>10.773759999999999</v>
      </c>
      <c r="F16652" s="2">
        <v>16.67501</v>
      </c>
      <c r="G16652" s="2">
        <v>4.2997509999999997</v>
      </c>
      <c r="H16652" s="2">
        <v>4.2427669999999997</v>
      </c>
      <c r="J16652" s="2">
        <v>16.677820000000001</v>
      </c>
      <c r="K16652" s="2">
        <v>355.64550000000003</v>
      </c>
      <c r="L16652" s="2">
        <v>93.98254</v>
      </c>
    </row>
    <row r="16653" spans="1:12" x14ac:dyDescent="0.2">
      <c r="A16653" s="2">
        <v>16.678519999999999</v>
      </c>
      <c r="B16653" s="2">
        <v>73.152050000000003</v>
      </c>
      <c r="C16653" s="2">
        <v>9.4188720000000004</v>
      </c>
      <c r="D16653" s="2">
        <v>10.76113</v>
      </c>
      <c r="F16653" s="2">
        <v>16.675719999999998</v>
      </c>
      <c r="G16653" s="2">
        <v>4.2943949999999997</v>
      </c>
      <c r="H16653" s="2">
        <v>4.237724</v>
      </c>
      <c r="J16653" s="2">
        <v>16.678519999999999</v>
      </c>
      <c r="K16653" s="2">
        <v>355.2604</v>
      </c>
      <c r="L16653" s="2">
        <v>94.50215</v>
      </c>
    </row>
    <row r="16654" spans="1:12" x14ac:dyDescent="0.2">
      <c r="A16654" s="2">
        <v>16.679220000000001</v>
      </c>
      <c r="B16654" s="2">
        <v>73.288039999999995</v>
      </c>
      <c r="C16654" s="2">
        <v>9.4125320000000006</v>
      </c>
      <c r="D16654" s="2">
        <v>10.74874</v>
      </c>
      <c r="F16654" s="2">
        <v>16.67642</v>
      </c>
      <c r="G16654" s="2">
        <v>4.2888789999999997</v>
      </c>
      <c r="H16654" s="2">
        <v>4.2326280000000001</v>
      </c>
      <c r="J16654" s="2">
        <v>16.679220000000001</v>
      </c>
      <c r="K16654" s="2">
        <v>354.87139999999999</v>
      </c>
      <c r="L16654" s="2">
        <v>95.02037</v>
      </c>
    </row>
    <row r="16655" spans="1:12" x14ac:dyDescent="0.2">
      <c r="A16655" s="2">
        <v>16.679919999999999</v>
      </c>
      <c r="B16655" s="2">
        <v>73.423259999999999</v>
      </c>
      <c r="C16655" s="2">
        <v>9.40578</v>
      </c>
      <c r="D16655" s="2">
        <v>10.7361</v>
      </c>
      <c r="F16655" s="2">
        <v>16.677119999999999</v>
      </c>
      <c r="G16655" s="2">
        <v>4.2834089999999998</v>
      </c>
      <c r="H16655" s="2">
        <v>4.2275700000000001</v>
      </c>
      <c r="J16655" s="2">
        <v>16.679919999999999</v>
      </c>
      <c r="K16655" s="2">
        <v>354.47789999999998</v>
      </c>
      <c r="L16655" s="2">
        <v>95.544020000000003</v>
      </c>
    </row>
    <row r="16656" spans="1:12" x14ac:dyDescent="0.2">
      <c r="A16656" s="2">
        <v>16.680630000000001</v>
      </c>
      <c r="B16656" s="2">
        <v>73.55968</v>
      </c>
      <c r="C16656" s="2">
        <v>9.3991039999999995</v>
      </c>
      <c r="D16656" s="2">
        <v>10.723789999999999</v>
      </c>
      <c r="F16656" s="2">
        <v>16.677820000000001</v>
      </c>
      <c r="G16656" s="2">
        <v>4.2780909999999999</v>
      </c>
      <c r="H16656" s="2">
        <v>4.222321</v>
      </c>
      <c r="J16656" s="2">
        <v>16.680630000000001</v>
      </c>
      <c r="K16656" s="2">
        <v>354.08080000000001</v>
      </c>
      <c r="L16656" s="2">
        <v>96.067369999999997</v>
      </c>
    </row>
    <row r="16657" spans="1:12" x14ac:dyDescent="0.2">
      <c r="A16657" s="2">
        <v>16.681329999999999</v>
      </c>
      <c r="B16657" s="2">
        <v>73.695999999999998</v>
      </c>
      <c r="C16657" s="2">
        <v>9.3926350000000003</v>
      </c>
      <c r="D16657" s="2">
        <v>10.71115</v>
      </c>
      <c r="F16657" s="2">
        <v>16.678519999999999</v>
      </c>
      <c r="G16657" s="2">
        <v>4.2729949999999999</v>
      </c>
      <c r="H16657" s="2">
        <v>4.2171399999999997</v>
      </c>
      <c r="J16657" s="2">
        <v>16.681329999999999</v>
      </c>
      <c r="K16657" s="2">
        <v>353.68110000000001</v>
      </c>
      <c r="L16657" s="2">
        <v>96.591480000000004</v>
      </c>
    </row>
    <row r="16658" spans="1:12" x14ac:dyDescent="0.2">
      <c r="A16658" s="2">
        <v>16.682030000000001</v>
      </c>
      <c r="B16658" s="2">
        <v>73.831770000000006</v>
      </c>
      <c r="C16658" s="2">
        <v>9.3861039999999996</v>
      </c>
      <c r="D16658" s="2">
        <v>10.698600000000001</v>
      </c>
      <c r="F16658" s="2">
        <v>16.679220000000001</v>
      </c>
      <c r="G16658" s="2">
        <v>4.2682570000000002</v>
      </c>
      <c r="H16658" s="2">
        <v>4.2122120000000001</v>
      </c>
      <c r="J16658" s="2">
        <v>16.682030000000001</v>
      </c>
      <c r="K16658" s="2">
        <v>353.27629999999999</v>
      </c>
      <c r="L16658" s="2">
        <v>97.119799999999998</v>
      </c>
    </row>
    <row r="16659" spans="1:12" x14ac:dyDescent="0.2">
      <c r="A16659" s="2">
        <v>16.682729999999999</v>
      </c>
      <c r="B16659" s="2">
        <v>73.966939999999994</v>
      </c>
      <c r="C16659" s="2">
        <v>9.3793209999999991</v>
      </c>
      <c r="D16659" s="2">
        <v>10.68619</v>
      </c>
      <c r="F16659" s="2">
        <v>16.679919999999999</v>
      </c>
      <c r="G16659" s="2">
        <v>4.2631230000000002</v>
      </c>
      <c r="H16659" s="2">
        <v>4.2075579999999997</v>
      </c>
      <c r="J16659" s="2">
        <v>16.682729999999999</v>
      </c>
      <c r="K16659" s="2">
        <v>352.87</v>
      </c>
      <c r="L16659" s="2">
        <v>97.651409999999998</v>
      </c>
    </row>
    <row r="16660" spans="1:12" x14ac:dyDescent="0.2">
      <c r="A16660" s="2">
        <v>16.683430000000001</v>
      </c>
      <c r="B16660" s="2">
        <v>74.101889999999997</v>
      </c>
      <c r="C16660" s="2">
        <v>9.3725229999999993</v>
      </c>
      <c r="D16660" s="2">
        <v>10.67414</v>
      </c>
      <c r="F16660" s="2">
        <v>16.680630000000001</v>
      </c>
      <c r="G16660" s="2">
        <v>4.2582779999999998</v>
      </c>
      <c r="H16660" s="2">
        <v>4.2028429999999997</v>
      </c>
      <c r="J16660" s="2">
        <v>16.683430000000001</v>
      </c>
      <c r="K16660" s="2">
        <v>352.46050000000002</v>
      </c>
      <c r="L16660" s="2">
        <v>98.184309999999996</v>
      </c>
    </row>
    <row r="16661" spans="1:12" x14ac:dyDescent="0.2">
      <c r="A16661" s="2">
        <v>16.68413</v>
      </c>
      <c r="B16661" s="2">
        <v>74.236750000000001</v>
      </c>
      <c r="C16661" s="2">
        <v>9.3654130000000002</v>
      </c>
      <c r="D16661" s="2">
        <v>10.661659999999999</v>
      </c>
      <c r="F16661" s="2">
        <v>16.681329999999999</v>
      </c>
      <c r="G16661" s="2">
        <v>4.253349</v>
      </c>
      <c r="H16661" s="2">
        <v>4.1983949999999997</v>
      </c>
      <c r="J16661" s="2">
        <v>16.68413</v>
      </c>
      <c r="K16661" s="2">
        <v>352.05439999999999</v>
      </c>
      <c r="L16661" s="2">
        <v>98.722390000000004</v>
      </c>
    </row>
    <row r="16662" spans="1:12" x14ac:dyDescent="0.2">
      <c r="A16662" s="2">
        <v>16.684830000000002</v>
      </c>
      <c r="B16662" s="2">
        <v>74.371970000000005</v>
      </c>
      <c r="C16662" s="2">
        <v>9.3581649999999996</v>
      </c>
      <c r="D16662" s="2">
        <v>10.65006</v>
      </c>
      <c r="F16662" s="2">
        <v>16.682030000000001</v>
      </c>
      <c r="G16662" s="2">
        <v>4.2479779999999998</v>
      </c>
      <c r="H16662" s="2">
        <v>4.1934810000000002</v>
      </c>
      <c r="J16662" s="2">
        <v>16.684830000000002</v>
      </c>
      <c r="K16662" s="2">
        <v>351.63760000000002</v>
      </c>
      <c r="L16662" s="2">
        <v>99.256860000000003</v>
      </c>
    </row>
    <row r="16663" spans="1:12" x14ac:dyDescent="0.2">
      <c r="A16663" s="2">
        <v>16.68554</v>
      </c>
      <c r="B16663" s="2">
        <v>74.507409999999993</v>
      </c>
      <c r="C16663" s="2">
        <v>9.3511839999999999</v>
      </c>
      <c r="D16663" s="2">
        <v>10.638960000000001</v>
      </c>
      <c r="F16663" s="2">
        <v>16.682729999999999</v>
      </c>
      <c r="G16663" s="2">
        <v>4.2427669999999997</v>
      </c>
      <c r="H16663" s="2">
        <v>4.1881940000000002</v>
      </c>
      <c r="J16663" s="2">
        <v>16.68554</v>
      </c>
      <c r="K16663" s="2">
        <v>351.21710000000002</v>
      </c>
      <c r="L16663" s="2">
        <v>99.798079999999999</v>
      </c>
    </row>
    <row r="16664" spans="1:12" x14ac:dyDescent="0.2">
      <c r="A16664" s="2">
        <v>16.686240000000002</v>
      </c>
      <c r="B16664" s="2">
        <v>74.643519999999995</v>
      </c>
      <c r="C16664" s="2">
        <v>9.3445619999999998</v>
      </c>
      <c r="D16664" s="2">
        <v>10.626950000000001</v>
      </c>
      <c r="F16664" s="2">
        <v>16.683430000000001</v>
      </c>
      <c r="G16664" s="2">
        <v>4.237724</v>
      </c>
      <c r="H16664" s="2">
        <v>4.1830749999999997</v>
      </c>
      <c r="J16664" s="2">
        <v>16.686240000000002</v>
      </c>
      <c r="K16664" s="2">
        <v>350.79239999999999</v>
      </c>
      <c r="L16664" s="2">
        <v>100.3394</v>
      </c>
    </row>
    <row r="16665" spans="1:12" x14ac:dyDescent="0.2">
      <c r="A16665" s="2">
        <v>16.68694</v>
      </c>
      <c r="B16665" s="2">
        <v>74.779679999999999</v>
      </c>
      <c r="C16665" s="2">
        <v>9.3379469999999998</v>
      </c>
      <c r="D16665" s="2">
        <v>10.61477</v>
      </c>
      <c r="F16665" s="2">
        <v>16.68413</v>
      </c>
      <c r="G16665" s="2">
        <v>4.2326280000000001</v>
      </c>
      <c r="H16665" s="2">
        <v>4.1784590000000001</v>
      </c>
      <c r="J16665" s="2">
        <v>16.68694</v>
      </c>
      <c r="K16665" s="2">
        <v>350.36579999999998</v>
      </c>
      <c r="L16665" s="2">
        <v>100.8865</v>
      </c>
    </row>
    <row r="16666" spans="1:12" x14ac:dyDescent="0.2">
      <c r="A16666" s="2">
        <v>16.687639999999998</v>
      </c>
      <c r="B16666" s="2">
        <v>74.915220000000005</v>
      </c>
      <c r="C16666" s="2">
        <v>9.3311799999999998</v>
      </c>
      <c r="D16666" s="2">
        <v>10.60244</v>
      </c>
      <c r="F16666" s="2">
        <v>16.684830000000002</v>
      </c>
      <c r="G16666" s="2">
        <v>4.2275700000000001</v>
      </c>
      <c r="H16666" s="2">
        <v>4.1738660000000003</v>
      </c>
      <c r="J16666" s="2">
        <v>16.687639999999998</v>
      </c>
      <c r="K16666" s="2">
        <v>349.93400000000003</v>
      </c>
      <c r="L16666" s="2">
        <v>101.434</v>
      </c>
    </row>
    <row r="16667" spans="1:12" x14ac:dyDescent="0.2">
      <c r="A16667" s="2">
        <v>16.68834</v>
      </c>
      <c r="B16667" s="2">
        <v>75.051360000000003</v>
      </c>
      <c r="C16667" s="2">
        <v>9.3242600000000007</v>
      </c>
      <c r="D16667" s="2">
        <v>10.590350000000001</v>
      </c>
      <c r="F16667" s="2">
        <v>16.68554</v>
      </c>
      <c r="G16667" s="2">
        <v>4.222321</v>
      </c>
      <c r="H16667" s="2">
        <v>4.1690670000000001</v>
      </c>
      <c r="J16667" s="2">
        <v>16.68834</v>
      </c>
      <c r="K16667" s="2">
        <v>349.50029999999998</v>
      </c>
      <c r="L16667" s="2">
        <v>101.9813</v>
      </c>
    </row>
    <row r="16668" spans="1:12" x14ac:dyDescent="0.2">
      <c r="A16668" s="2">
        <v>16.689039999999999</v>
      </c>
      <c r="B16668" s="2">
        <v>75.187470000000005</v>
      </c>
      <c r="C16668" s="2">
        <v>9.3170959999999994</v>
      </c>
      <c r="D16668" s="2">
        <v>10.57846</v>
      </c>
      <c r="F16668" s="2">
        <v>16.686240000000002</v>
      </c>
      <c r="G16668" s="2">
        <v>4.2171399999999997</v>
      </c>
      <c r="H16668" s="2">
        <v>4.164574</v>
      </c>
      <c r="J16668" s="2">
        <v>16.689039999999999</v>
      </c>
      <c r="K16668" s="2">
        <v>349.06470000000002</v>
      </c>
      <c r="L16668" s="2">
        <v>102.53489999999999</v>
      </c>
    </row>
    <row r="16669" spans="1:12" x14ac:dyDescent="0.2">
      <c r="A16669" s="2">
        <v>16.68975</v>
      </c>
      <c r="B16669" s="2">
        <v>75.324749999999995</v>
      </c>
      <c r="C16669" s="2">
        <v>9.3100159999999992</v>
      </c>
      <c r="D16669" s="2">
        <v>10.566409999999999</v>
      </c>
      <c r="F16669" s="2">
        <v>16.68694</v>
      </c>
      <c r="G16669" s="2">
        <v>4.2122120000000001</v>
      </c>
      <c r="H16669" s="2">
        <v>4.1600799999999998</v>
      </c>
      <c r="J16669" s="2">
        <v>16.68975</v>
      </c>
      <c r="K16669" s="2">
        <v>348.62169999999998</v>
      </c>
      <c r="L16669" s="2">
        <v>103.08620000000001</v>
      </c>
    </row>
    <row r="16670" spans="1:12" x14ac:dyDescent="0.2">
      <c r="A16670" s="2">
        <v>16.690449999999998</v>
      </c>
      <c r="B16670" s="2">
        <v>75.461650000000006</v>
      </c>
      <c r="C16670" s="2">
        <v>9.3033169999999998</v>
      </c>
      <c r="D16670" s="2">
        <v>10.554449999999999</v>
      </c>
      <c r="F16670" s="2">
        <v>16.687639999999998</v>
      </c>
      <c r="G16670" s="2">
        <v>4.2075579999999997</v>
      </c>
      <c r="H16670" s="2">
        <v>4.1549759999999996</v>
      </c>
      <c r="J16670" s="2">
        <v>16.690449999999998</v>
      </c>
      <c r="K16670" s="2">
        <v>348.17919999999998</v>
      </c>
      <c r="L16670" s="2">
        <v>103.6443</v>
      </c>
    </row>
    <row r="16671" spans="1:12" x14ac:dyDescent="0.2">
      <c r="A16671" s="2">
        <v>16.69115</v>
      </c>
      <c r="B16671" s="2">
        <v>75.598150000000004</v>
      </c>
      <c r="C16671" s="2">
        <v>9.2972439999999992</v>
      </c>
      <c r="D16671" s="2">
        <v>10.54255</v>
      </c>
      <c r="F16671" s="2">
        <v>16.68834</v>
      </c>
      <c r="G16671" s="2">
        <v>4.2028429999999997</v>
      </c>
      <c r="H16671" s="2">
        <v>4.14975</v>
      </c>
      <c r="J16671" s="2">
        <v>16.69115</v>
      </c>
      <c r="K16671" s="2">
        <v>347.73520000000002</v>
      </c>
      <c r="L16671" s="2">
        <v>104.202</v>
      </c>
    </row>
    <row r="16672" spans="1:12" x14ac:dyDescent="0.2">
      <c r="A16672" s="2">
        <v>16.691849999999999</v>
      </c>
      <c r="B16672" s="2">
        <v>75.736249999999998</v>
      </c>
      <c r="C16672" s="2">
        <v>9.2915449999999993</v>
      </c>
      <c r="D16672" s="2">
        <v>10.530480000000001</v>
      </c>
      <c r="F16672" s="2">
        <v>16.689039999999999</v>
      </c>
      <c r="G16672" s="2">
        <v>4.1983949999999997</v>
      </c>
      <c r="H16672" s="2">
        <v>4.1448900000000002</v>
      </c>
      <c r="J16672" s="2">
        <v>16.691849999999999</v>
      </c>
      <c r="K16672" s="2">
        <v>347.28460000000001</v>
      </c>
      <c r="L16672" s="2">
        <v>104.7627</v>
      </c>
    </row>
    <row r="16673" spans="1:12" x14ac:dyDescent="0.2">
      <c r="A16673" s="2">
        <v>16.692550000000001</v>
      </c>
      <c r="B16673" s="2">
        <v>75.874979999999994</v>
      </c>
      <c r="C16673" s="2">
        <v>9.285266</v>
      </c>
      <c r="D16673" s="2">
        <v>10.51873</v>
      </c>
      <c r="F16673" s="2">
        <v>16.68975</v>
      </c>
      <c r="G16673" s="2">
        <v>4.1934810000000002</v>
      </c>
      <c r="H16673" s="2">
        <v>4.1398390000000003</v>
      </c>
      <c r="J16673" s="2">
        <v>16.692550000000001</v>
      </c>
      <c r="K16673" s="2">
        <v>346.8347</v>
      </c>
      <c r="L16673" s="2">
        <v>105.32640000000001</v>
      </c>
    </row>
    <row r="16674" spans="1:12" x14ac:dyDescent="0.2">
      <c r="A16674" s="2">
        <v>16.693249999999999</v>
      </c>
      <c r="B16674" s="2">
        <v>76.014349999999993</v>
      </c>
      <c r="C16674" s="2">
        <v>9.2785980000000006</v>
      </c>
      <c r="D16674" s="2">
        <v>10.507110000000001</v>
      </c>
      <c r="F16674" s="2">
        <v>16.690449999999998</v>
      </c>
      <c r="G16674" s="2">
        <v>4.1881940000000002</v>
      </c>
      <c r="H16674" s="2">
        <v>4.1347810000000003</v>
      </c>
      <c r="J16674" s="2">
        <v>16.693249999999999</v>
      </c>
      <c r="K16674" s="2">
        <v>346.38099999999997</v>
      </c>
      <c r="L16674" s="2">
        <v>105.8926</v>
      </c>
    </row>
    <row r="16675" spans="1:12" x14ac:dyDescent="0.2">
      <c r="A16675" s="2">
        <v>16.693950000000001</v>
      </c>
      <c r="B16675" s="2">
        <v>76.154129999999995</v>
      </c>
      <c r="C16675" s="2">
        <v>9.2715940000000003</v>
      </c>
      <c r="D16675" s="2">
        <v>10.494899999999999</v>
      </c>
      <c r="F16675" s="2">
        <v>16.69115</v>
      </c>
      <c r="G16675" s="2">
        <v>4.1830749999999997</v>
      </c>
      <c r="H16675" s="2">
        <v>4.1295169999999999</v>
      </c>
      <c r="J16675" s="2">
        <v>16.693950000000001</v>
      </c>
      <c r="K16675" s="2">
        <v>345.91980000000001</v>
      </c>
      <c r="L16675" s="2">
        <v>106.4594</v>
      </c>
    </row>
    <row r="16676" spans="1:12" x14ac:dyDescent="0.2">
      <c r="A16676" s="2">
        <v>16.694649999999999</v>
      </c>
      <c r="B16676" s="2">
        <v>76.292770000000004</v>
      </c>
      <c r="C16676" s="2">
        <v>9.2649489999999997</v>
      </c>
      <c r="D16676" s="2">
        <v>10.48301</v>
      </c>
      <c r="F16676" s="2">
        <v>16.691849999999999</v>
      </c>
      <c r="G16676" s="2">
        <v>4.1784590000000001</v>
      </c>
      <c r="H16676" s="2">
        <v>4.1244740000000002</v>
      </c>
      <c r="J16676" s="2">
        <v>16.694649999999999</v>
      </c>
      <c r="K16676" s="2">
        <v>345.45650000000001</v>
      </c>
      <c r="L16676" s="2">
        <v>107.0279</v>
      </c>
    </row>
    <row r="16677" spans="1:12" x14ac:dyDescent="0.2">
      <c r="A16677" s="2">
        <v>16.695350000000001</v>
      </c>
      <c r="B16677" s="2">
        <v>76.431809999999999</v>
      </c>
      <c r="C16677" s="2">
        <v>9.2586089999999999</v>
      </c>
      <c r="D16677" s="2">
        <v>10.471159999999999</v>
      </c>
      <c r="F16677" s="2">
        <v>16.692550000000001</v>
      </c>
      <c r="G16677" s="2">
        <v>4.1738660000000003</v>
      </c>
      <c r="H16677" s="2">
        <v>4.1197049999999997</v>
      </c>
      <c r="J16677" s="2">
        <v>16.695350000000001</v>
      </c>
      <c r="K16677" s="2">
        <v>344.99079999999998</v>
      </c>
      <c r="L16677" s="2">
        <v>107.5986</v>
      </c>
    </row>
    <row r="16678" spans="1:12" x14ac:dyDescent="0.2">
      <c r="A16678" s="2">
        <v>16.696059999999999</v>
      </c>
      <c r="B16678" s="2">
        <v>76.571370000000002</v>
      </c>
      <c r="C16678" s="2">
        <v>9.2523990000000005</v>
      </c>
      <c r="D16678" s="2">
        <v>10.45966</v>
      </c>
      <c r="F16678" s="2">
        <v>16.693249999999999</v>
      </c>
      <c r="G16678" s="2">
        <v>4.1690670000000001</v>
      </c>
      <c r="H16678" s="2">
        <v>4.1150739999999999</v>
      </c>
      <c r="J16678" s="2">
        <v>16.696059999999999</v>
      </c>
      <c r="K16678" s="2">
        <v>344.52069999999998</v>
      </c>
      <c r="L16678" s="2">
        <v>108.17700000000001</v>
      </c>
    </row>
    <row r="16679" spans="1:12" x14ac:dyDescent="0.2">
      <c r="A16679" s="2">
        <v>16.696760000000001</v>
      </c>
      <c r="B16679" s="2">
        <v>76.710669999999993</v>
      </c>
      <c r="C16679" s="2">
        <v>9.2458449999999992</v>
      </c>
      <c r="D16679" s="2">
        <v>10.448180000000001</v>
      </c>
      <c r="F16679" s="2">
        <v>16.693950000000001</v>
      </c>
      <c r="G16679" s="2">
        <v>4.164574</v>
      </c>
      <c r="H16679" s="2">
        <v>4.1103820000000004</v>
      </c>
      <c r="J16679" s="2">
        <v>16.696760000000001</v>
      </c>
      <c r="K16679" s="2">
        <v>344.04829999999998</v>
      </c>
      <c r="L16679" s="2">
        <v>108.7518</v>
      </c>
    </row>
    <row r="16680" spans="1:12" x14ac:dyDescent="0.2">
      <c r="A16680" s="2">
        <v>16.69746</v>
      </c>
      <c r="B16680" s="2">
        <v>76.849279999999993</v>
      </c>
      <c r="C16680" s="2">
        <v>9.2394300000000005</v>
      </c>
      <c r="D16680" s="2">
        <v>10.436730000000001</v>
      </c>
      <c r="F16680" s="2">
        <v>16.694649999999999</v>
      </c>
      <c r="G16680" s="2">
        <v>4.1600799999999998</v>
      </c>
      <c r="H16680" s="2">
        <v>4.1057740000000003</v>
      </c>
      <c r="J16680" s="2">
        <v>16.69746</v>
      </c>
      <c r="K16680" s="2">
        <v>343.5727</v>
      </c>
      <c r="L16680" s="2">
        <v>109.3322</v>
      </c>
    </row>
    <row r="16681" spans="1:12" x14ac:dyDescent="0.2">
      <c r="A16681" s="2">
        <v>16.698160000000001</v>
      </c>
      <c r="B16681" s="2">
        <v>76.988799999999998</v>
      </c>
      <c r="C16681" s="2">
        <v>9.2328290000000006</v>
      </c>
      <c r="D16681" s="2">
        <v>10.4253</v>
      </c>
      <c r="F16681" s="2">
        <v>16.695350000000001</v>
      </c>
      <c r="G16681" s="2">
        <v>4.1549759999999996</v>
      </c>
      <c r="H16681" s="2">
        <v>4.1012880000000003</v>
      </c>
      <c r="J16681" s="2">
        <v>16.698160000000001</v>
      </c>
      <c r="K16681" s="2">
        <v>343.0949</v>
      </c>
      <c r="L16681" s="2">
        <v>109.91289999999999</v>
      </c>
    </row>
    <row r="16682" spans="1:12" x14ac:dyDescent="0.2">
      <c r="A16682" s="2">
        <v>16.69886</v>
      </c>
      <c r="B16682" s="2">
        <v>77.129949999999994</v>
      </c>
      <c r="C16682" s="2">
        <v>9.2261930000000003</v>
      </c>
      <c r="D16682" s="2">
        <v>10.41403</v>
      </c>
      <c r="F16682" s="2">
        <v>16.696059999999999</v>
      </c>
      <c r="G16682" s="2">
        <v>4.14975</v>
      </c>
      <c r="H16682" s="2">
        <v>4.0966490000000002</v>
      </c>
      <c r="J16682" s="2">
        <v>16.69886</v>
      </c>
      <c r="K16682" s="2">
        <v>342.613</v>
      </c>
      <c r="L16682" s="2">
        <v>110.49890000000001</v>
      </c>
    </row>
    <row r="16683" spans="1:12" x14ac:dyDescent="0.2">
      <c r="A16683" s="2">
        <v>16.699560000000002</v>
      </c>
      <c r="B16683" s="2">
        <v>77.270690000000002</v>
      </c>
      <c r="C16683" s="2">
        <v>9.2197449999999996</v>
      </c>
      <c r="D16683" s="2">
        <v>10.402419999999999</v>
      </c>
      <c r="F16683" s="2">
        <v>16.696760000000001</v>
      </c>
      <c r="G16683" s="2">
        <v>4.1448900000000002</v>
      </c>
      <c r="H16683" s="2">
        <v>4.0920329999999998</v>
      </c>
      <c r="J16683" s="2">
        <v>16.699560000000002</v>
      </c>
      <c r="K16683" s="2">
        <v>342.12889999999999</v>
      </c>
      <c r="L16683" s="2">
        <v>111.0831</v>
      </c>
    </row>
    <row r="16684" spans="1:12" x14ac:dyDescent="0.2">
      <c r="A16684" s="2">
        <v>16.70026</v>
      </c>
      <c r="B16684" s="2">
        <v>77.409649999999999</v>
      </c>
      <c r="C16684" s="2">
        <v>9.2131910000000001</v>
      </c>
      <c r="D16684" s="2">
        <v>10.390510000000001</v>
      </c>
      <c r="F16684" s="2">
        <v>16.69746</v>
      </c>
      <c r="G16684" s="2">
        <v>4.1398390000000003</v>
      </c>
      <c r="H16684" s="2">
        <v>4.0869900000000001</v>
      </c>
      <c r="J16684" s="2">
        <v>16.70026</v>
      </c>
      <c r="K16684" s="2">
        <v>341.63940000000002</v>
      </c>
      <c r="L16684" s="2">
        <v>111.67319999999999</v>
      </c>
    </row>
    <row r="16685" spans="1:12" x14ac:dyDescent="0.2">
      <c r="A16685" s="2">
        <v>16.700970000000002</v>
      </c>
      <c r="B16685" s="2">
        <v>77.550420000000003</v>
      </c>
      <c r="C16685" s="2">
        <v>9.2070340000000002</v>
      </c>
      <c r="D16685" s="2">
        <v>10.378310000000001</v>
      </c>
      <c r="F16685" s="2">
        <v>16.698160000000001</v>
      </c>
      <c r="G16685" s="2">
        <v>4.1347810000000003</v>
      </c>
      <c r="H16685" s="2">
        <v>4.0820239999999997</v>
      </c>
      <c r="J16685" s="2">
        <v>16.700970000000002</v>
      </c>
      <c r="K16685" s="2">
        <v>341.14789999999999</v>
      </c>
      <c r="L16685" s="2">
        <v>112.2659</v>
      </c>
    </row>
    <row r="16686" spans="1:12" x14ac:dyDescent="0.2">
      <c r="A16686" s="2">
        <v>16.70167</v>
      </c>
      <c r="B16686" s="2">
        <v>77.690460000000002</v>
      </c>
      <c r="C16686" s="2">
        <v>9.2005040000000005</v>
      </c>
      <c r="D16686" s="2">
        <v>10.366809999999999</v>
      </c>
      <c r="F16686" s="2">
        <v>16.69886</v>
      </c>
      <c r="G16686" s="2">
        <v>4.1295169999999999</v>
      </c>
      <c r="H16686" s="2">
        <v>4.0770650000000002</v>
      </c>
      <c r="J16686" s="2">
        <v>16.70167</v>
      </c>
      <c r="K16686" s="2">
        <v>340.6533</v>
      </c>
      <c r="L16686" s="2">
        <v>112.85850000000001</v>
      </c>
    </row>
    <row r="16687" spans="1:12" x14ac:dyDescent="0.2">
      <c r="A16687" s="2">
        <v>16.702369999999998</v>
      </c>
      <c r="B16687" s="2">
        <v>77.831090000000003</v>
      </c>
      <c r="C16687" s="2">
        <v>9.1936680000000006</v>
      </c>
      <c r="D16687" s="2">
        <v>10.35596</v>
      </c>
      <c r="F16687" s="2">
        <v>16.699560000000002</v>
      </c>
      <c r="G16687" s="2">
        <v>4.1244740000000002</v>
      </c>
      <c r="H16687" s="2">
        <v>4.0723269999999996</v>
      </c>
      <c r="J16687" s="2">
        <v>16.702369999999998</v>
      </c>
      <c r="K16687" s="2">
        <v>340.1558</v>
      </c>
      <c r="L16687" s="2">
        <v>113.455</v>
      </c>
    </row>
    <row r="16688" spans="1:12" x14ac:dyDescent="0.2">
      <c r="A16688" s="2">
        <v>16.70307</v>
      </c>
      <c r="B16688" s="2">
        <v>77.970320000000001</v>
      </c>
      <c r="C16688" s="2">
        <v>9.1868390000000009</v>
      </c>
      <c r="D16688" s="2">
        <v>10.345649999999999</v>
      </c>
      <c r="F16688" s="2">
        <v>16.70026</v>
      </c>
      <c r="G16688" s="2">
        <v>4.1197049999999997</v>
      </c>
      <c r="H16688" s="2">
        <v>4.0677950000000003</v>
      </c>
      <c r="J16688" s="2">
        <v>16.70307</v>
      </c>
      <c r="K16688" s="2">
        <v>339.66460000000001</v>
      </c>
      <c r="L16688" s="2">
        <v>114.0535</v>
      </c>
    </row>
    <row r="16689" spans="1:12" x14ac:dyDescent="0.2">
      <c r="A16689" s="2">
        <v>16.703769999999999</v>
      </c>
      <c r="B16689" s="2">
        <v>78.11009</v>
      </c>
      <c r="C16689" s="2">
        <v>9.1800339999999991</v>
      </c>
      <c r="D16689" s="2">
        <v>10.335739999999999</v>
      </c>
      <c r="F16689" s="2">
        <v>16.700970000000002</v>
      </c>
      <c r="G16689" s="2">
        <v>4.1150739999999999</v>
      </c>
      <c r="H16689" s="2">
        <v>4.0631640000000004</v>
      </c>
      <c r="J16689" s="2">
        <v>16.703769999999999</v>
      </c>
      <c r="K16689" s="2">
        <v>339.1893</v>
      </c>
      <c r="L16689" s="2">
        <v>114.6579</v>
      </c>
    </row>
    <row r="16690" spans="1:12" x14ac:dyDescent="0.2">
      <c r="A16690" s="2">
        <v>16.704470000000001</v>
      </c>
      <c r="B16690" s="2">
        <v>78.249759999999995</v>
      </c>
      <c r="C16690" s="2">
        <v>9.1736939999999993</v>
      </c>
      <c r="D16690" s="2">
        <v>10.325100000000001</v>
      </c>
      <c r="F16690" s="2">
        <v>16.70167</v>
      </c>
      <c r="G16690" s="2">
        <v>4.1103820000000004</v>
      </c>
      <c r="H16690" s="2">
        <v>4.0582349999999998</v>
      </c>
      <c r="J16690" s="2">
        <v>16.704470000000001</v>
      </c>
      <c r="K16690" s="2">
        <v>338.69009999999997</v>
      </c>
      <c r="L16690" s="2">
        <v>115.26009999999999</v>
      </c>
    </row>
    <row r="16691" spans="1:12" x14ac:dyDescent="0.2">
      <c r="A16691" s="2">
        <v>16.705169999999999</v>
      </c>
      <c r="B16691" s="2">
        <v>78.387990000000002</v>
      </c>
      <c r="C16691" s="2">
        <v>9.1668269999999996</v>
      </c>
      <c r="D16691" s="2">
        <v>10.31395</v>
      </c>
      <c r="F16691" s="2">
        <v>16.702369999999998</v>
      </c>
      <c r="G16691" s="2">
        <v>4.1057740000000003</v>
      </c>
      <c r="H16691" s="2">
        <v>4.0536729999999999</v>
      </c>
      <c r="J16691" s="2">
        <v>16.705169999999999</v>
      </c>
      <c r="K16691" s="2">
        <v>338.1814</v>
      </c>
      <c r="L16691" s="2">
        <v>115.8663</v>
      </c>
    </row>
    <row r="16692" spans="1:12" x14ac:dyDescent="0.2">
      <c r="A16692" s="2">
        <v>16.705880000000001</v>
      </c>
      <c r="B16692" s="2">
        <v>78.527680000000004</v>
      </c>
      <c r="C16692" s="2">
        <v>9.1601289999999995</v>
      </c>
      <c r="D16692" s="2">
        <v>10.30279</v>
      </c>
      <c r="F16692" s="2">
        <v>16.70307</v>
      </c>
      <c r="G16692" s="2">
        <v>4.1012880000000003</v>
      </c>
      <c r="H16692" s="2">
        <v>4.0496439999999998</v>
      </c>
      <c r="J16692" s="2">
        <v>16.705880000000001</v>
      </c>
      <c r="K16692" s="2">
        <v>337.67329999999998</v>
      </c>
      <c r="L16692" s="2">
        <v>116.4782</v>
      </c>
    </row>
    <row r="16693" spans="1:12" x14ac:dyDescent="0.2">
      <c r="A16693" s="2">
        <v>16.706579999999999</v>
      </c>
      <c r="B16693" s="2">
        <v>78.666629999999998</v>
      </c>
      <c r="C16693" s="2">
        <v>9.1537050000000004</v>
      </c>
      <c r="D16693" s="2">
        <v>10.291230000000001</v>
      </c>
      <c r="F16693" s="2">
        <v>16.703769999999999</v>
      </c>
      <c r="G16693" s="2">
        <v>4.0966490000000002</v>
      </c>
      <c r="H16693" s="2">
        <v>4.0458679999999996</v>
      </c>
      <c r="J16693" s="2">
        <v>16.706579999999999</v>
      </c>
      <c r="K16693" s="2">
        <v>337.16219999999998</v>
      </c>
      <c r="L16693" s="2">
        <v>117.0874</v>
      </c>
    </row>
    <row r="16694" spans="1:12" x14ac:dyDescent="0.2">
      <c r="A16694" s="2">
        <v>16.707280000000001</v>
      </c>
      <c r="B16694" s="2">
        <v>78.805509999999998</v>
      </c>
      <c r="C16694" s="2">
        <v>9.1469679999999993</v>
      </c>
      <c r="D16694" s="2">
        <v>10.280480000000001</v>
      </c>
      <c r="F16694" s="2">
        <v>16.704470000000001</v>
      </c>
      <c r="G16694" s="2">
        <v>4.0920329999999998</v>
      </c>
      <c r="H16694" s="2">
        <v>4.0420530000000001</v>
      </c>
      <c r="J16694" s="2">
        <v>16.707280000000001</v>
      </c>
      <c r="K16694" s="2">
        <v>336.64890000000003</v>
      </c>
      <c r="L16694" s="2">
        <v>117.70050000000001</v>
      </c>
    </row>
    <row r="16695" spans="1:12" x14ac:dyDescent="0.2">
      <c r="A16695" s="2">
        <v>16.707979999999999</v>
      </c>
      <c r="B16695" s="2">
        <v>78.942899999999995</v>
      </c>
      <c r="C16695" s="2">
        <v>9.1401020000000006</v>
      </c>
      <c r="D16695" s="2">
        <v>10.268980000000001</v>
      </c>
      <c r="F16695" s="2">
        <v>16.705169999999999</v>
      </c>
      <c r="G16695" s="2">
        <v>4.0869900000000001</v>
      </c>
      <c r="H16695" s="2">
        <v>4.0382769999999999</v>
      </c>
      <c r="J16695" s="2">
        <v>16.707979999999999</v>
      </c>
      <c r="K16695" s="2">
        <v>336.13029999999998</v>
      </c>
      <c r="L16695" s="2">
        <v>118.3192</v>
      </c>
    </row>
    <row r="16696" spans="1:12" x14ac:dyDescent="0.2">
      <c r="A16696" s="2">
        <v>16.708680000000001</v>
      </c>
      <c r="B16696" s="2">
        <v>79.080510000000004</v>
      </c>
      <c r="C16696" s="2">
        <v>9.1333800000000007</v>
      </c>
      <c r="D16696" s="2">
        <v>10.25698</v>
      </c>
      <c r="F16696" s="2">
        <v>16.705880000000001</v>
      </c>
      <c r="G16696" s="2">
        <v>4.0820239999999997</v>
      </c>
      <c r="H16696" s="2">
        <v>4.0336530000000002</v>
      </c>
      <c r="J16696" s="2">
        <v>16.708680000000001</v>
      </c>
      <c r="K16696" s="2">
        <v>335.61059999999998</v>
      </c>
      <c r="L16696" s="2">
        <v>118.9392</v>
      </c>
    </row>
    <row r="16697" spans="1:12" x14ac:dyDescent="0.2">
      <c r="A16697" s="2">
        <v>16.709379999999999</v>
      </c>
      <c r="B16697" s="2">
        <v>79.218429999999998</v>
      </c>
      <c r="C16697" s="2">
        <v>9.1266970000000001</v>
      </c>
      <c r="D16697" s="2">
        <v>10.245810000000001</v>
      </c>
      <c r="F16697" s="2">
        <v>16.706579999999999</v>
      </c>
      <c r="G16697" s="2">
        <v>4.0770650000000002</v>
      </c>
      <c r="H16697" s="2">
        <v>4.0285260000000003</v>
      </c>
      <c r="J16697" s="2">
        <v>16.709379999999999</v>
      </c>
      <c r="K16697" s="2">
        <v>335.08949999999999</v>
      </c>
      <c r="L16697" s="2">
        <v>119.56270000000001</v>
      </c>
    </row>
    <row r="16698" spans="1:12" x14ac:dyDescent="0.2">
      <c r="A16698" s="2">
        <v>16.710090000000001</v>
      </c>
      <c r="B16698" s="2">
        <v>79.356279999999998</v>
      </c>
      <c r="C16698" s="2">
        <v>9.1203640000000004</v>
      </c>
      <c r="D16698" s="2">
        <v>10.234669999999999</v>
      </c>
      <c r="F16698" s="2">
        <v>16.707280000000001</v>
      </c>
      <c r="G16698" s="2">
        <v>4.0723269999999996</v>
      </c>
      <c r="H16698" s="2">
        <v>4.0235979999999998</v>
      </c>
      <c r="J16698" s="2">
        <v>16.710090000000001</v>
      </c>
      <c r="K16698" s="2">
        <v>334.56619999999998</v>
      </c>
      <c r="L16698" s="2">
        <v>120.1845</v>
      </c>
    </row>
    <row r="16699" spans="1:12" x14ac:dyDescent="0.2">
      <c r="A16699" s="2">
        <v>16.710789999999999</v>
      </c>
      <c r="B16699" s="2">
        <v>79.49342</v>
      </c>
      <c r="C16699" s="2">
        <v>9.1140399999999993</v>
      </c>
      <c r="D16699" s="2">
        <v>10.223319999999999</v>
      </c>
      <c r="F16699" s="2">
        <v>16.707979999999999</v>
      </c>
      <c r="G16699" s="2">
        <v>4.0677950000000003</v>
      </c>
      <c r="H16699" s="2">
        <v>4.018929</v>
      </c>
      <c r="J16699" s="2">
        <v>16.710789999999999</v>
      </c>
      <c r="K16699" s="2">
        <v>334.03550000000001</v>
      </c>
      <c r="L16699" s="2">
        <v>120.81270000000001</v>
      </c>
    </row>
    <row r="16700" spans="1:12" x14ac:dyDescent="0.2">
      <c r="A16700" s="2">
        <v>16.711490000000001</v>
      </c>
      <c r="B16700" s="2">
        <v>79.631439999999998</v>
      </c>
      <c r="C16700" s="2">
        <v>9.1072880000000005</v>
      </c>
      <c r="D16700" s="2">
        <v>10.21252</v>
      </c>
      <c r="F16700" s="2">
        <v>16.708680000000001</v>
      </c>
      <c r="G16700" s="2">
        <v>4.0631640000000004</v>
      </c>
      <c r="H16700" s="2">
        <v>4.0143969999999998</v>
      </c>
      <c r="J16700" s="2">
        <v>16.711490000000001</v>
      </c>
      <c r="K16700" s="2">
        <v>333.50670000000002</v>
      </c>
      <c r="L16700" s="2">
        <v>121.4397</v>
      </c>
    </row>
    <row r="16701" spans="1:12" x14ac:dyDescent="0.2">
      <c r="A16701" s="2">
        <v>16.71219</v>
      </c>
      <c r="B16701" s="2">
        <v>79.768219999999999</v>
      </c>
      <c r="C16701" s="2">
        <v>9.1011150000000001</v>
      </c>
      <c r="D16701" s="2">
        <v>10.2012</v>
      </c>
      <c r="F16701" s="2">
        <v>16.709379999999999</v>
      </c>
      <c r="G16701" s="2">
        <v>4.0582349999999998</v>
      </c>
      <c r="H16701" s="2">
        <v>4.0101699999999996</v>
      </c>
      <c r="J16701" s="2">
        <v>16.71219</v>
      </c>
      <c r="K16701" s="2">
        <v>332.9751</v>
      </c>
      <c r="L16701" s="2">
        <v>122.0723</v>
      </c>
    </row>
    <row r="16702" spans="1:12" x14ac:dyDescent="0.2">
      <c r="A16702" s="2">
        <v>16.712890000000002</v>
      </c>
      <c r="B16702" s="2">
        <v>79.905349999999999</v>
      </c>
      <c r="C16702" s="2">
        <v>9.0947750000000003</v>
      </c>
      <c r="D16702" s="2">
        <v>10.19007</v>
      </c>
      <c r="F16702" s="2">
        <v>16.710090000000001</v>
      </c>
      <c r="G16702" s="2">
        <v>4.0536729999999999</v>
      </c>
      <c r="H16702" s="2">
        <v>4.0058360000000004</v>
      </c>
      <c r="J16702" s="2">
        <v>16.712890000000002</v>
      </c>
      <c r="K16702" s="2">
        <v>332.44159999999999</v>
      </c>
      <c r="L16702" s="2">
        <v>122.7086</v>
      </c>
    </row>
    <row r="16703" spans="1:12" x14ac:dyDescent="0.2">
      <c r="A16703" s="2">
        <v>16.71359</v>
      </c>
      <c r="B16703" s="2">
        <v>80.043120000000002</v>
      </c>
      <c r="C16703" s="2">
        <v>9.0875730000000008</v>
      </c>
      <c r="D16703" s="2">
        <v>10.17887</v>
      </c>
      <c r="F16703" s="2">
        <v>16.710789999999999</v>
      </c>
      <c r="G16703" s="2">
        <v>4.0496439999999998</v>
      </c>
      <c r="H16703" s="2">
        <v>4.0012590000000001</v>
      </c>
      <c r="J16703" s="2">
        <v>16.71359</v>
      </c>
      <c r="K16703" s="2">
        <v>331.90559999999999</v>
      </c>
      <c r="L16703" s="2">
        <v>123.3443</v>
      </c>
    </row>
    <row r="16704" spans="1:12" x14ac:dyDescent="0.2">
      <c r="A16704" s="2">
        <v>16.714289999999998</v>
      </c>
      <c r="B16704" s="2">
        <v>80.180120000000002</v>
      </c>
      <c r="C16704" s="2">
        <v>9.0811949999999992</v>
      </c>
      <c r="D16704" s="2">
        <v>10.16747</v>
      </c>
      <c r="F16704" s="2">
        <v>16.711490000000001</v>
      </c>
      <c r="G16704" s="2">
        <v>4.0458679999999996</v>
      </c>
      <c r="H16704" s="2">
        <v>3.9970629999999998</v>
      </c>
      <c r="J16704" s="2">
        <v>16.714289999999998</v>
      </c>
      <c r="K16704" s="2">
        <v>331.36189999999999</v>
      </c>
      <c r="L16704" s="2">
        <v>123.95610000000001</v>
      </c>
    </row>
    <row r="16705" spans="1:12" x14ac:dyDescent="0.2">
      <c r="A16705" s="2">
        <v>16.71499</v>
      </c>
      <c r="B16705" s="2">
        <v>80.317670000000007</v>
      </c>
      <c r="C16705" s="2">
        <v>9.0749390000000005</v>
      </c>
      <c r="D16705" s="2">
        <v>10.15635</v>
      </c>
      <c r="F16705" s="2">
        <v>16.71219</v>
      </c>
      <c r="G16705" s="2">
        <v>4.0420530000000001</v>
      </c>
      <c r="H16705" s="2">
        <v>3.992416</v>
      </c>
      <c r="J16705" s="2">
        <v>16.71499</v>
      </c>
      <c r="K16705" s="2">
        <v>330.82139999999998</v>
      </c>
      <c r="L16705" s="2">
        <v>124.577</v>
      </c>
    </row>
    <row r="16706" spans="1:12" x14ac:dyDescent="0.2">
      <c r="A16706" s="2">
        <v>16.715689999999999</v>
      </c>
      <c r="B16706" s="2">
        <v>80.454610000000002</v>
      </c>
      <c r="C16706" s="2">
        <v>9.0684310000000004</v>
      </c>
      <c r="D16706" s="2">
        <v>10.14522</v>
      </c>
      <c r="F16706" s="2">
        <v>16.712890000000002</v>
      </c>
      <c r="G16706" s="2">
        <v>4.0382769999999999</v>
      </c>
      <c r="H16706" s="2">
        <v>3.9877319999999998</v>
      </c>
      <c r="J16706" s="2">
        <v>16.715689999999999</v>
      </c>
      <c r="K16706" s="2">
        <v>330.27539999999999</v>
      </c>
      <c r="L16706" s="2">
        <v>125.2184</v>
      </c>
    </row>
    <row r="16707" spans="1:12" x14ac:dyDescent="0.2">
      <c r="A16707" s="2">
        <v>16.7164</v>
      </c>
      <c r="B16707" s="2">
        <v>80.592650000000006</v>
      </c>
      <c r="C16707" s="2">
        <v>9.0616880000000002</v>
      </c>
      <c r="D16707" s="2">
        <v>10.134130000000001</v>
      </c>
      <c r="F16707" s="2">
        <v>16.71359</v>
      </c>
      <c r="G16707" s="2">
        <v>4.0336530000000002</v>
      </c>
      <c r="H16707" s="2">
        <v>3.9833449999999999</v>
      </c>
      <c r="J16707" s="2">
        <v>16.7164</v>
      </c>
      <c r="K16707" s="2">
        <v>329.72460000000001</v>
      </c>
      <c r="L16707" s="2">
        <v>125.8657</v>
      </c>
    </row>
    <row r="16708" spans="1:12" x14ac:dyDescent="0.2">
      <c r="A16708" s="2">
        <v>16.717099999999999</v>
      </c>
      <c r="B16708" s="2">
        <v>80.730789999999999</v>
      </c>
      <c r="C16708" s="2">
        <v>9.0549800000000005</v>
      </c>
      <c r="D16708" s="2">
        <v>10.123290000000001</v>
      </c>
      <c r="F16708" s="2">
        <v>16.714289999999998</v>
      </c>
      <c r="G16708" s="2">
        <v>4.0285260000000003</v>
      </c>
      <c r="H16708" s="2">
        <v>3.9792559999999999</v>
      </c>
      <c r="J16708" s="2">
        <v>16.717099999999999</v>
      </c>
      <c r="K16708" s="2">
        <v>329.17669999999998</v>
      </c>
      <c r="L16708" s="2">
        <v>126.51819999999999</v>
      </c>
    </row>
    <row r="16709" spans="1:12" x14ac:dyDescent="0.2">
      <c r="A16709" s="2">
        <v>16.7178</v>
      </c>
      <c r="B16709" s="2">
        <v>80.867689999999996</v>
      </c>
      <c r="C16709" s="2">
        <v>9.0484190000000009</v>
      </c>
      <c r="D16709" s="2">
        <v>10.111510000000001</v>
      </c>
      <c r="F16709" s="2">
        <v>16.71499</v>
      </c>
      <c r="G16709" s="2">
        <v>4.0235979999999998</v>
      </c>
      <c r="H16709" s="2">
        <v>3.9746090000000001</v>
      </c>
      <c r="J16709" s="2">
        <v>16.7178</v>
      </c>
      <c r="K16709" s="2">
        <v>328.62599999999998</v>
      </c>
      <c r="L16709" s="2">
        <v>127.1717</v>
      </c>
    </row>
    <row r="16710" spans="1:12" x14ac:dyDescent="0.2">
      <c r="A16710" s="2">
        <v>16.718499999999999</v>
      </c>
      <c r="B16710" s="2">
        <v>81.006969999999995</v>
      </c>
      <c r="C16710" s="2">
        <v>9.0416989999999995</v>
      </c>
      <c r="D16710" s="2">
        <v>10.099819999999999</v>
      </c>
      <c r="F16710" s="2">
        <v>16.715689999999999</v>
      </c>
      <c r="G16710" s="2">
        <v>4.018929</v>
      </c>
      <c r="H16710" s="2">
        <v>3.969948</v>
      </c>
      <c r="J16710" s="2">
        <v>16.718499999999999</v>
      </c>
      <c r="K16710" s="2">
        <v>328.0711</v>
      </c>
      <c r="L16710" s="2">
        <v>127.8275</v>
      </c>
    </row>
    <row r="16711" spans="1:12" x14ac:dyDescent="0.2">
      <c r="A16711" s="2">
        <v>16.719200000000001</v>
      </c>
      <c r="B16711" s="2">
        <v>81.145229999999998</v>
      </c>
      <c r="C16711" s="2">
        <v>9.0352200000000007</v>
      </c>
      <c r="D16711" s="2">
        <v>10.088609999999999</v>
      </c>
      <c r="F16711" s="2">
        <v>16.7164</v>
      </c>
      <c r="G16711" s="2">
        <v>4.0143969999999998</v>
      </c>
      <c r="H16711" s="2">
        <v>3.965042</v>
      </c>
      <c r="J16711" s="2">
        <v>16.719200000000001</v>
      </c>
      <c r="K16711" s="2">
        <v>327.51220000000001</v>
      </c>
      <c r="L16711" s="2">
        <v>128.4862</v>
      </c>
    </row>
    <row r="16712" spans="1:12" x14ac:dyDescent="0.2">
      <c r="A16712" s="2">
        <v>16.719899999999999</v>
      </c>
      <c r="B16712" s="2">
        <v>81.283810000000003</v>
      </c>
      <c r="C16712" s="2">
        <v>9.0286360000000005</v>
      </c>
      <c r="D16712" s="2">
        <v>10.07737</v>
      </c>
      <c r="F16712" s="2">
        <v>16.717099999999999</v>
      </c>
      <c r="G16712" s="2">
        <v>4.0101699999999996</v>
      </c>
      <c r="H16712" s="2">
        <v>3.9607540000000001</v>
      </c>
      <c r="J16712" s="2">
        <v>16.719899999999999</v>
      </c>
      <c r="K16712" s="2">
        <v>326.95659999999998</v>
      </c>
      <c r="L16712" s="2">
        <v>129.14840000000001</v>
      </c>
    </row>
    <row r="16713" spans="1:12" x14ac:dyDescent="0.2">
      <c r="A16713" s="2">
        <v>16.720600000000001</v>
      </c>
      <c r="B16713" s="2">
        <v>81.42183</v>
      </c>
      <c r="C16713" s="2">
        <v>9.0214719999999993</v>
      </c>
      <c r="D16713" s="2">
        <v>10.06654</v>
      </c>
      <c r="F16713" s="2">
        <v>16.7178</v>
      </c>
      <c r="G16713" s="2">
        <v>4.0058360000000004</v>
      </c>
      <c r="H16713" s="2">
        <v>3.9564900000000001</v>
      </c>
      <c r="J16713" s="2">
        <v>16.720600000000001</v>
      </c>
      <c r="K16713" s="2">
        <v>326.39010000000002</v>
      </c>
      <c r="L16713" s="2">
        <v>129.81309999999999</v>
      </c>
    </row>
    <row r="16714" spans="1:12" x14ac:dyDescent="0.2">
      <c r="A16714" s="2">
        <v>16.721309999999999</v>
      </c>
      <c r="B16714" s="2">
        <v>81.558760000000007</v>
      </c>
      <c r="C16714" s="2">
        <v>9.0146289999999993</v>
      </c>
      <c r="D16714" s="2">
        <v>10.055479999999999</v>
      </c>
      <c r="F16714" s="2">
        <v>16.718499999999999</v>
      </c>
      <c r="G16714" s="2">
        <v>4.0012590000000001</v>
      </c>
      <c r="H16714" s="2">
        <v>3.9522020000000002</v>
      </c>
      <c r="J16714" s="2">
        <v>16.721309999999999</v>
      </c>
      <c r="K16714" s="2">
        <v>325.82900000000001</v>
      </c>
      <c r="L16714" s="2">
        <v>130.47929999999999</v>
      </c>
    </row>
    <row r="16715" spans="1:12" x14ac:dyDescent="0.2">
      <c r="A16715" s="2">
        <v>16.722010000000001</v>
      </c>
      <c r="B16715" s="2">
        <v>81.686599999999999</v>
      </c>
      <c r="C16715" s="2">
        <v>9.0087399999999995</v>
      </c>
      <c r="D16715" s="2">
        <v>10.0448</v>
      </c>
      <c r="F16715" s="2">
        <v>16.719200000000001</v>
      </c>
      <c r="G16715" s="2">
        <v>3.9970629999999998</v>
      </c>
      <c r="H16715" s="2">
        <v>3.9476170000000002</v>
      </c>
      <c r="J16715" s="2">
        <v>16.722010000000001</v>
      </c>
      <c r="K16715" s="2">
        <v>325.2647</v>
      </c>
      <c r="L16715" s="2">
        <v>131.14879999999999</v>
      </c>
    </row>
    <row r="16716" spans="1:12" x14ac:dyDescent="0.2">
      <c r="A16716" s="2">
        <v>16.722709999999999</v>
      </c>
      <c r="B16716" s="2">
        <v>81.808170000000004</v>
      </c>
      <c r="C16716" s="2">
        <v>9.002345</v>
      </c>
      <c r="D16716" s="2">
        <v>10.03382</v>
      </c>
      <c r="F16716" s="2">
        <v>16.719899999999999</v>
      </c>
      <c r="G16716" s="2">
        <v>3.992416</v>
      </c>
      <c r="H16716" s="2">
        <v>3.9424899999999998</v>
      </c>
      <c r="J16716" s="2">
        <v>16.722709999999999</v>
      </c>
      <c r="K16716" s="2">
        <v>324.69490000000002</v>
      </c>
      <c r="L16716" s="2">
        <v>131.82130000000001</v>
      </c>
    </row>
    <row r="16717" spans="1:12" x14ac:dyDescent="0.2">
      <c r="A16717" s="2">
        <v>16.723410000000001</v>
      </c>
      <c r="B16717" s="2">
        <v>81.932159999999996</v>
      </c>
      <c r="C16717" s="2">
        <v>8.9958369999999999</v>
      </c>
      <c r="D16717" s="2">
        <v>10.02276</v>
      </c>
      <c r="F16717" s="2">
        <v>16.720600000000001</v>
      </c>
      <c r="G16717" s="2">
        <v>3.9877319999999998</v>
      </c>
      <c r="H16717" s="2">
        <v>3.9380259999999998</v>
      </c>
      <c r="J16717" s="2">
        <v>16.723410000000001</v>
      </c>
      <c r="K16717" s="2">
        <v>324.12349999999998</v>
      </c>
      <c r="L16717" s="2">
        <v>132.4982</v>
      </c>
    </row>
    <row r="16718" spans="1:12" x14ac:dyDescent="0.2">
      <c r="A16718" s="2">
        <v>16.72411</v>
      </c>
      <c r="B16718" s="2">
        <v>82.063550000000006</v>
      </c>
      <c r="C16718" s="2">
        <v>8.9892230000000009</v>
      </c>
      <c r="D16718" s="2">
        <v>10.012</v>
      </c>
      <c r="F16718" s="2">
        <v>16.721309999999999</v>
      </c>
      <c r="G16718" s="2">
        <v>3.9833449999999999</v>
      </c>
      <c r="H16718" s="2">
        <v>3.933357</v>
      </c>
      <c r="J16718" s="2">
        <v>16.72411</v>
      </c>
      <c r="K16718" s="2">
        <v>323.54989999999998</v>
      </c>
      <c r="L16718" s="2">
        <v>133.17830000000001</v>
      </c>
    </row>
    <row r="16719" spans="1:12" x14ac:dyDescent="0.2">
      <c r="A16719" s="2">
        <v>16.724810000000002</v>
      </c>
      <c r="B16719" s="2">
        <v>82.199740000000006</v>
      </c>
      <c r="C16719" s="2">
        <v>8.982761</v>
      </c>
      <c r="D16719" s="2">
        <v>10.001189999999999</v>
      </c>
      <c r="F16719" s="2">
        <v>16.722010000000001</v>
      </c>
      <c r="G16719" s="2">
        <v>3.9792559999999999</v>
      </c>
      <c r="H16719" s="2">
        <v>3.928337</v>
      </c>
      <c r="J16719" s="2">
        <v>16.724810000000002</v>
      </c>
      <c r="K16719" s="2">
        <v>322.97359999999998</v>
      </c>
      <c r="L16719" s="2">
        <v>133.86000000000001</v>
      </c>
    </row>
    <row r="16720" spans="1:12" x14ac:dyDescent="0.2">
      <c r="A16720" s="2">
        <v>16.72551</v>
      </c>
      <c r="B16720" s="2">
        <v>82.336500000000001</v>
      </c>
      <c r="C16720" s="2">
        <v>8.9764359999999996</v>
      </c>
      <c r="D16720" s="2">
        <v>9.9897489999999998</v>
      </c>
      <c r="F16720" s="2">
        <v>16.722709999999999</v>
      </c>
      <c r="G16720" s="2">
        <v>3.9746090000000001</v>
      </c>
      <c r="H16720" s="2">
        <v>3.9239579999999998</v>
      </c>
      <c r="J16720" s="2">
        <v>16.72551</v>
      </c>
      <c r="K16720" s="2">
        <v>322.39839999999998</v>
      </c>
      <c r="L16720" s="2">
        <v>134.5429</v>
      </c>
    </row>
    <row r="16721" spans="1:12" x14ac:dyDescent="0.2">
      <c r="A16721" s="2">
        <v>16.726220000000001</v>
      </c>
      <c r="B16721" s="2">
        <v>82.472980000000007</v>
      </c>
      <c r="C16721" s="2">
        <v>8.9695540000000005</v>
      </c>
      <c r="D16721" s="2">
        <v>9.9783279999999994</v>
      </c>
      <c r="F16721" s="2">
        <v>16.723410000000001</v>
      </c>
      <c r="G16721" s="2">
        <v>3.969948</v>
      </c>
      <c r="H16721" s="2">
        <v>3.9198149999999998</v>
      </c>
      <c r="J16721" s="2">
        <v>16.726220000000001</v>
      </c>
      <c r="K16721" s="2">
        <v>321.81880000000001</v>
      </c>
      <c r="L16721" s="2">
        <v>135.22669999999999</v>
      </c>
    </row>
    <row r="16722" spans="1:12" x14ac:dyDescent="0.2">
      <c r="A16722" s="2">
        <v>16.72692</v>
      </c>
      <c r="B16722" s="2">
        <v>82.609480000000005</v>
      </c>
      <c r="C16722" s="2">
        <v>8.9629320000000003</v>
      </c>
      <c r="D16722" s="2">
        <v>9.9673569999999998</v>
      </c>
      <c r="F16722" s="2">
        <v>16.72411</v>
      </c>
      <c r="G16722" s="2">
        <v>3.965042</v>
      </c>
      <c r="H16722" s="2">
        <v>3.915146</v>
      </c>
      <c r="J16722" s="2">
        <v>16.72692</v>
      </c>
      <c r="K16722" s="2">
        <v>321.23540000000003</v>
      </c>
      <c r="L16722" s="2">
        <v>135.91460000000001</v>
      </c>
    </row>
    <row r="16723" spans="1:12" x14ac:dyDescent="0.2">
      <c r="A16723" s="2">
        <v>16.727620000000002</v>
      </c>
      <c r="B16723" s="2">
        <v>82.746229999999997</v>
      </c>
      <c r="C16723" s="2">
        <v>8.9565160000000006</v>
      </c>
      <c r="D16723" s="2">
        <v>9.9556609999999992</v>
      </c>
      <c r="F16723" s="2">
        <v>16.724810000000002</v>
      </c>
      <c r="G16723" s="2">
        <v>3.9607540000000001</v>
      </c>
      <c r="H16723" s="2">
        <v>3.9109419999999999</v>
      </c>
      <c r="J16723" s="2">
        <v>16.727620000000002</v>
      </c>
      <c r="K16723" s="2">
        <v>320.65050000000002</v>
      </c>
      <c r="L16723" s="2">
        <v>136.60579999999999</v>
      </c>
    </row>
    <row r="16724" spans="1:12" x14ac:dyDescent="0.2">
      <c r="A16724" s="2">
        <v>16.72832</v>
      </c>
      <c r="B16724" s="2">
        <v>82.881559999999993</v>
      </c>
      <c r="C16724" s="2">
        <v>8.9501369999999998</v>
      </c>
      <c r="D16724" s="2">
        <v>9.9443920000000006</v>
      </c>
      <c r="F16724" s="2">
        <v>16.72551</v>
      </c>
      <c r="G16724" s="2">
        <v>3.9564900000000001</v>
      </c>
      <c r="H16724" s="2">
        <v>3.9065319999999999</v>
      </c>
      <c r="J16724" s="2">
        <v>16.72832</v>
      </c>
      <c r="K16724" s="2">
        <v>320.06509999999997</v>
      </c>
      <c r="L16724" s="2">
        <v>137.2979</v>
      </c>
    </row>
    <row r="16725" spans="1:12" x14ac:dyDescent="0.2">
      <c r="A16725" s="2">
        <v>16.729019999999998</v>
      </c>
      <c r="B16725" s="2">
        <v>83.017520000000005</v>
      </c>
      <c r="C16725" s="2">
        <v>8.9434389999999997</v>
      </c>
      <c r="D16725" s="2">
        <v>9.9333679999999998</v>
      </c>
      <c r="F16725" s="2">
        <v>16.726220000000001</v>
      </c>
      <c r="G16725" s="2">
        <v>3.9522020000000002</v>
      </c>
      <c r="H16725" s="2">
        <v>3.9019010000000001</v>
      </c>
      <c r="J16725" s="2">
        <v>16.729019999999998</v>
      </c>
      <c r="K16725" s="2">
        <v>319.47280000000001</v>
      </c>
      <c r="L16725" s="2">
        <v>137.99520000000001</v>
      </c>
    </row>
    <row r="16726" spans="1:12" x14ac:dyDescent="0.2">
      <c r="A16726" s="2">
        <v>16.72972</v>
      </c>
      <c r="B16726" s="2">
        <v>83.153670000000005</v>
      </c>
      <c r="C16726" s="2">
        <v>8.9367940000000008</v>
      </c>
      <c r="D16726" s="2">
        <v>9.9222819999999992</v>
      </c>
      <c r="F16726" s="2">
        <v>16.72692</v>
      </c>
      <c r="G16726" s="2">
        <v>3.9476170000000002</v>
      </c>
      <c r="H16726" s="2">
        <v>3.8972850000000001</v>
      </c>
      <c r="J16726" s="2">
        <v>16.72972</v>
      </c>
      <c r="K16726" s="2">
        <v>318.88510000000002</v>
      </c>
      <c r="L16726" s="2">
        <v>138.69309999999999</v>
      </c>
    </row>
    <row r="16727" spans="1:12" x14ac:dyDescent="0.2">
      <c r="A16727" s="2">
        <v>16.730429999999998</v>
      </c>
      <c r="B16727" s="2">
        <v>83.288790000000006</v>
      </c>
      <c r="C16727" s="2">
        <v>8.9300189999999997</v>
      </c>
      <c r="D16727" s="2">
        <v>9.9110139999999998</v>
      </c>
      <c r="F16727" s="2">
        <v>16.727620000000002</v>
      </c>
      <c r="G16727" s="2">
        <v>3.9424899999999998</v>
      </c>
      <c r="H16727" s="2">
        <v>3.892868</v>
      </c>
      <c r="J16727" s="2">
        <v>16.730429999999998</v>
      </c>
      <c r="K16727" s="2">
        <v>318.29219999999998</v>
      </c>
      <c r="L16727" s="2">
        <v>139.3954</v>
      </c>
    </row>
    <row r="16728" spans="1:12" x14ac:dyDescent="0.2">
      <c r="A16728" s="2">
        <v>16.73113</v>
      </c>
      <c r="B16728" s="2">
        <v>83.423389999999998</v>
      </c>
      <c r="C16728" s="2">
        <v>8.9233659999999997</v>
      </c>
      <c r="D16728" s="2">
        <v>9.8995850000000001</v>
      </c>
      <c r="F16728" s="2">
        <v>16.72832</v>
      </c>
      <c r="G16728" s="2">
        <v>3.9380259999999998</v>
      </c>
      <c r="H16728" s="2">
        <v>3.8881070000000002</v>
      </c>
      <c r="J16728" s="2">
        <v>16.73113</v>
      </c>
      <c r="K16728" s="2">
        <v>317.70069999999998</v>
      </c>
      <c r="L16728" s="2">
        <v>140.09989999999999</v>
      </c>
    </row>
    <row r="16729" spans="1:12" x14ac:dyDescent="0.2">
      <c r="A16729" s="2">
        <v>16.731829999999999</v>
      </c>
      <c r="B16729" s="2">
        <v>83.558589999999995</v>
      </c>
      <c r="C16729" s="2">
        <v>8.9166819999999998</v>
      </c>
      <c r="D16729" s="2">
        <v>9.8883159999999997</v>
      </c>
      <c r="F16729" s="2">
        <v>16.729019999999998</v>
      </c>
      <c r="G16729" s="2">
        <v>3.933357</v>
      </c>
      <c r="H16729" s="2">
        <v>3.8829880000000001</v>
      </c>
      <c r="J16729" s="2">
        <v>16.731829999999999</v>
      </c>
      <c r="K16729" s="2">
        <v>317.1001</v>
      </c>
      <c r="L16729" s="2">
        <v>140.80869999999999</v>
      </c>
    </row>
    <row r="16730" spans="1:12" x14ac:dyDescent="0.2">
      <c r="A16730" s="2">
        <v>16.732530000000001</v>
      </c>
      <c r="B16730" s="2">
        <v>83.694180000000003</v>
      </c>
      <c r="C16730" s="2">
        <v>8.9100979999999996</v>
      </c>
      <c r="D16730" s="2">
        <v>9.8771090000000008</v>
      </c>
      <c r="F16730" s="2">
        <v>16.72972</v>
      </c>
      <c r="G16730" s="2">
        <v>3.928337</v>
      </c>
      <c r="H16730" s="2">
        <v>3.8784559999999999</v>
      </c>
      <c r="J16730" s="2">
        <v>16.732530000000001</v>
      </c>
      <c r="K16730" s="2">
        <v>316.50150000000002</v>
      </c>
      <c r="L16730" s="2">
        <v>141.51570000000001</v>
      </c>
    </row>
    <row r="16731" spans="1:12" x14ac:dyDescent="0.2">
      <c r="A16731" s="2">
        <v>16.733229999999999</v>
      </c>
      <c r="B16731" s="2">
        <v>83.829220000000007</v>
      </c>
      <c r="C16731" s="2">
        <v>8.9028960000000001</v>
      </c>
      <c r="D16731" s="2">
        <v>9.8653980000000008</v>
      </c>
      <c r="F16731" s="2">
        <v>16.730429999999998</v>
      </c>
      <c r="G16731" s="2">
        <v>3.9239579999999998</v>
      </c>
      <c r="H16731" s="2">
        <v>3.8736799999999998</v>
      </c>
      <c r="J16731" s="2">
        <v>16.733229999999999</v>
      </c>
      <c r="K16731" s="2">
        <v>315.90109999999999</v>
      </c>
      <c r="L16731" s="2">
        <v>142.22839999999999</v>
      </c>
    </row>
    <row r="16732" spans="1:12" x14ac:dyDescent="0.2">
      <c r="A16732" s="2">
        <v>16.733930000000001</v>
      </c>
      <c r="B16732" s="2">
        <v>83.965289999999996</v>
      </c>
      <c r="C16732" s="2">
        <v>8.8957700000000006</v>
      </c>
      <c r="D16732" s="2">
        <v>9.8538700000000006</v>
      </c>
      <c r="F16732" s="2">
        <v>16.73113</v>
      </c>
      <c r="G16732" s="2">
        <v>3.9198149999999998</v>
      </c>
      <c r="H16732" s="2">
        <v>3.8688509999999998</v>
      </c>
      <c r="J16732" s="2">
        <v>16.733930000000001</v>
      </c>
      <c r="K16732" s="2">
        <v>315.30029999999999</v>
      </c>
      <c r="L16732" s="2">
        <v>142.947</v>
      </c>
    </row>
    <row r="16733" spans="1:12" x14ac:dyDescent="0.2">
      <c r="A16733" s="2">
        <v>16.734629999999999</v>
      </c>
      <c r="B16733" s="2">
        <v>84.101579999999998</v>
      </c>
      <c r="C16733" s="2">
        <v>8.8891249999999999</v>
      </c>
      <c r="D16733" s="2">
        <v>9.8430970000000002</v>
      </c>
      <c r="F16733" s="2">
        <v>16.731829999999999</v>
      </c>
      <c r="G16733" s="2">
        <v>3.915146</v>
      </c>
      <c r="H16733" s="2">
        <v>3.8638690000000002</v>
      </c>
      <c r="J16733" s="2">
        <v>16.734629999999999</v>
      </c>
      <c r="K16733" s="2">
        <v>314.69290000000001</v>
      </c>
      <c r="L16733" s="2">
        <v>143.66390000000001</v>
      </c>
    </row>
    <row r="16734" spans="1:12" x14ac:dyDescent="0.2">
      <c r="A16734" s="2">
        <v>16.735330000000001</v>
      </c>
      <c r="B16734" s="2">
        <v>84.238749999999996</v>
      </c>
      <c r="C16734" s="2">
        <v>8.8824109999999994</v>
      </c>
      <c r="D16734" s="2">
        <v>9.8320650000000001</v>
      </c>
      <c r="F16734" s="2">
        <v>16.732530000000001</v>
      </c>
      <c r="G16734" s="2">
        <v>3.9109419999999999</v>
      </c>
      <c r="H16734" s="2">
        <v>3.8594819999999999</v>
      </c>
      <c r="J16734" s="2">
        <v>16.735330000000001</v>
      </c>
      <c r="K16734" s="2">
        <v>314.08760000000001</v>
      </c>
      <c r="L16734" s="2">
        <v>144.38679999999999</v>
      </c>
    </row>
    <row r="16735" spans="1:12" x14ac:dyDescent="0.2">
      <c r="A16735" s="2">
        <v>16.73603</v>
      </c>
      <c r="B16735" s="2">
        <v>84.375839999999997</v>
      </c>
      <c r="C16735" s="2">
        <v>8.8759949999999996</v>
      </c>
      <c r="D16735" s="2">
        <v>9.8211169999999992</v>
      </c>
      <c r="F16735" s="2">
        <v>16.733229999999999</v>
      </c>
      <c r="G16735" s="2">
        <v>3.9065319999999999</v>
      </c>
      <c r="H16735" s="2">
        <v>3.854851</v>
      </c>
      <c r="J16735" s="2">
        <v>16.73603</v>
      </c>
      <c r="K16735" s="2">
        <v>313.47930000000002</v>
      </c>
      <c r="L16735" s="2">
        <v>145.10929999999999</v>
      </c>
    </row>
    <row r="16736" spans="1:12" x14ac:dyDescent="0.2">
      <c r="A16736" s="2">
        <v>16.736740000000001</v>
      </c>
      <c r="B16736" s="2">
        <v>84.514179999999996</v>
      </c>
      <c r="C16736" s="2">
        <v>8.8695400000000006</v>
      </c>
      <c r="D16736" s="2">
        <v>9.8098179999999999</v>
      </c>
      <c r="F16736" s="2">
        <v>16.733930000000001</v>
      </c>
      <c r="G16736" s="2">
        <v>3.9019010000000001</v>
      </c>
      <c r="H16736" s="2">
        <v>3.8502040000000002</v>
      </c>
      <c r="J16736" s="2">
        <v>16.736740000000001</v>
      </c>
      <c r="K16736" s="2">
        <v>312.8655</v>
      </c>
      <c r="L16736" s="2">
        <v>145.83619999999999</v>
      </c>
    </row>
    <row r="16737" spans="1:12" x14ac:dyDescent="0.2">
      <c r="A16737" s="2">
        <v>16.737439999999999</v>
      </c>
      <c r="B16737" s="2">
        <v>84.652010000000004</v>
      </c>
      <c r="C16737" s="2">
        <v>8.8631469999999997</v>
      </c>
      <c r="D16737" s="2">
        <v>9.7990449999999996</v>
      </c>
      <c r="F16737" s="2">
        <v>16.734629999999999</v>
      </c>
      <c r="G16737" s="2">
        <v>3.8972850000000001</v>
      </c>
      <c r="H16737" s="2">
        <v>3.845558</v>
      </c>
      <c r="J16737" s="2">
        <v>16.737439999999999</v>
      </c>
      <c r="K16737" s="2">
        <v>312.25150000000002</v>
      </c>
      <c r="L16737" s="2">
        <v>146.56299999999999</v>
      </c>
    </row>
    <row r="16738" spans="1:12" x14ac:dyDescent="0.2">
      <c r="A16738" s="2">
        <v>16.738140000000001</v>
      </c>
      <c r="B16738" s="2">
        <v>84.789000000000001</v>
      </c>
      <c r="C16738" s="2">
        <v>8.8565629999999995</v>
      </c>
      <c r="D16738" s="2">
        <v>9.7874859999999995</v>
      </c>
      <c r="F16738" s="2">
        <v>16.735330000000001</v>
      </c>
      <c r="G16738" s="2">
        <v>3.892868</v>
      </c>
      <c r="H16738" s="2">
        <v>3.8407819999999999</v>
      </c>
      <c r="J16738" s="2">
        <v>16.738140000000001</v>
      </c>
      <c r="K16738" s="2">
        <v>311.64120000000003</v>
      </c>
      <c r="L16738" s="2">
        <v>147.2944</v>
      </c>
    </row>
    <row r="16739" spans="1:12" x14ac:dyDescent="0.2">
      <c r="A16739" s="2">
        <v>16.73884</v>
      </c>
      <c r="B16739" s="2">
        <v>84.926969999999997</v>
      </c>
      <c r="C16739" s="2">
        <v>8.8502299999999998</v>
      </c>
      <c r="D16739" s="2">
        <v>9.7763849999999994</v>
      </c>
      <c r="F16739" s="2">
        <v>16.73603</v>
      </c>
      <c r="G16739" s="2">
        <v>3.8881070000000002</v>
      </c>
      <c r="H16739" s="2">
        <v>3.8362270000000001</v>
      </c>
      <c r="J16739" s="2">
        <v>16.73884</v>
      </c>
      <c r="K16739" s="2">
        <v>311.02420000000001</v>
      </c>
      <c r="L16739" s="2">
        <v>148.02799999999999</v>
      </c>
    </row>
    <row r="16740" spans="1:12" x14ac:dyDescent="0.2">
      <c r="A16740" s="2">
        <v>16.739540000000002</v>
      </c>
      <c r="B16740" s="2">
        <v>85.064940000000007</v>
      </c>
      <c r="C16740" s="2">
        <v>8.8443249999999995</v>
      </c>
      <c r="D16740" s="2">
        <v>9.7658260000000006</v>
      </c>
      <c r="F16740" s="2">
        <v>16.736740000000001</v>
      </c>
      <c r="G16740" s="2">
        <v>3.8829880000000001</v>
      </c>
      <c r="H16740" s="2">
        <v>3.831718</v>
      </c>
      <c r="J16740" s="2">
        <v>16.739540000000002</v>
      </c>
      <c r="K16740" s="2">
        <v>310.40190000000001</v>
      </c>
      <c r="L16740" s="2">
        <v>148.7647</v>
      </c>
    </row>
    <row r="16741" spans="1:12" x14ac:dyDescent="0.2">
      <c r="A16741" s="2">
        <v>16.74024</v>
      </c>
      <c r="B16741" s="2">
        <v>85.203950000000006</v>
      </c>
      <c r="C16741" s="2">
        <v>8.838222</v>
      </c>
      <c r="D16741" s="2">
        <v>9.7545730000000006</v>
      </c>
      <c r="F16741" s="2">
        <v>16.737439999999999</v>
      </c>
      <c r="G16741" s="2">
        <v>3.8784559999999999</v>
      </c>
      <c r="H16741" s="2">
        <v>3.8269959999999998</v>
      </c>
      <c r="J16741" s="2">
        <v>16.74024</v>
      </c>
      <c r="K16741" s="2">
        <v>309.77850000000001</v>
      </c>
      <c r="L16741" s="2">
        <v>149.4992</v>
      </c>
    </row>
    <row r="16742" spans="1:12" x14ac:dyDescent="0.2">
      <c r="A16742" s="2">
        <v>16.740939999999998</v>
      </c>
      <c r="B16742" s="2">
        <v>85.342330000000004</v>
      </c>
      <c r="C16742" s="2">
        <v>8.8321640000000006</v>
      </c>
      <c r="D16742" s="2">
        <v>9.7441130000000005</v>
      </c>
      <c r="F16742" s="2">
        <v>16.738140000000001</v>
      </c>
      <c r="G16742" s="2">
        <v>3.8736799999999998</v>
      </c>
      <c r="H16742" s="2">
        <v>3.8219829999999999</v>
      </c>
      <c r="J16742" s="2">
        <v>16.740939999999998</v>
      </c>
      <c r="K16742" s="2">
        <v>309.1567</v>
      </c>
      <c r="L16742" s="2">
        <v>150.2407</v>
      </c>
    </row>
    <row r="16743" spans="1:12" x14ac:dyDescent="0.2">
      <c r="A16743" s="2">
        <v>16.74165</v>
      </c>
      <c r="B16743" s="2">
        <v>85.479770000000002</v>
      </c>
      <c r="C16743" s="2">
        <v>8.826022</v>
      </c>
      <c r="D16743" s="2">
        <v>9.7336460000000002</v>
      </c>
      <c r="F16743" s="2">
        <v>16.73884</v>
      </c>
      <c r="G16743" s="2">
        <v>3.8688509999999998</v>
      </c>
      <c r="H16743" s="2">
        <v>3.8169780000000002</v>
      </c>
      <c r="J16743" s="2">
        <v>16.74165</v>
      </c>
      <c r="K16743" s="2">
        <v>308.52600000000001</v>
      </c>
      <c r="L16743" s="2">
        <v>150.9863</v>
      </c>
    </row>
    <row r="16744" spans="1:12" x14ac:dyDescent="0.2">
      <c r="A16744" s="2">
        <v>16.742349999999998</v>
      </c>
      <c r="B16744" s="2">
        <v>85.619659999999996</v>
      </c>
      <c r="C16744" s="2">
        <v>8.8195759999999996</v>
      </c>
      <c r="D16744" s="2">
        <v>9.722842</v>
      </c>
      <c r="F16744" s="2">
        <v>16.739540000000002</v>
      </c>
      <c r="G16744" s="2">
        <v>3.8638690000000002</v>
      </c>
      <c r="H16744" s="2">
        <v>3.8121109999999998</v>
      </c>
      <c r="J16744" s="2">
        <v>16.742349999999998</v>
      </c>
      <c r="K16744" s="2">
        <v>307.8997</v>
      </c>
      <c r="L16744" s="2">
        <v>151.73249999999999</v>
      </c>
    </row>
    <row r="16745" spans="1:12" x14ac:dyDescent="0.2">
      <c r="A16745" s="2">
        <v>16.74305</v>
      </c>
      <c r="B16745" s="2">
        <v>85.759349999999998</v>
      </c>
      <c r="C16745" s="2">
        <v>8.8127089999999999</v>
      </c>
      <c r="D16745" s="2">
        <v>9.7122379999999993</v>
      </c>
      <c r="F16745" s="2">
        <v>16.74024</v>
      </c>
      <c r="G16745" s="2">
        <v>3.8594819999999999</v>
      </c>
      <c r="H16745" s="2">
        <v>3.8073809999999999</v>
      </c>
      <c r="J16745" s="2">
        <v>16.74305</v>
      </c>
      <c r="K16745" s="2">
        <v>307.27159999999998</v>
      </c>
      <c r="L16745" s="2">
        <v>152.48660000000001</v>
      </c>
    </row>
    <row r="16746" spans="1:12" x14ac:dyDescent="0.2">
      <c r="A16746" s="2">
        <v>16.743749999999999</v>
      </c>
      <c r="B16746" s="2">
        <v>85.897260000000003</v>
      </c>
      <c r="C16746" s="2">
        <v>8.8058730000000001</v>
      </c>
      <c r="D16746" s="2">
        <v>9.7008469999999996</v>
      </c>
      <c r="F16746" s="2">
        <v>16.740939999999998</v>
      </c>
      <c r="G16746" s="2">
        <v>3.854851</v>
      </c>
      <c r="H16746" s="2">
        <v>3.8030010000000001</v>
      </c>
      <c r="J16746" s="2">
        <v>16.743749999999999</v>
      </c>
      <c r="K16746" s="2">
        <v>306.63990000000001</v>
      </c>
      <c r="L16746" s="2">
        <v>153.24029999999999</v>
      </c>
    </row>
    <row r="16747" spans="1:12" x14ac:dyDescent="0.2">
      <c r="A16747" s="2">
        <v>16.744450000000001</v>
      </c>
      <c r="B16747" s="2">
        <v>86.035600000000002</v>
      </c>
      <c r="C16747" s="2">
        <v>8.7990519999999997</v>
      </c>
      <c r="D16747" s="2">
        <v>9.689845</v>
      </c>
      <c r="F16747" s="2">
        <v>16.74165</v>
      </c>
      <c r="G16747" s="2">
        <v>3.8502040000000002</v>
      </c>
      <c r="H16747" s="2">
        <v>3.7988740000000001</v>
      </c>
      <c r="J16747" s="2">
        <v>16.744450000000001</v>
      </c>
      <c r="K16747" s="2">
        <v>306.00150000000002</v>
      </c>
      <c r="L16747" s="2">
        <v>153.99700000000001</v>
      </c>
    </row>
    <row r="16748" spans="1:12" x14ac:dyDescent="0.2">
      <c r="A16748" s="2">
        <v>16.745149999999999</v>
      </c>
      <c r="B16748" s="2">
        <v>86.174880000000002</v>
      </c>
      <c r="C16748" s="2">
        <v>8.7924910000000001</v>
      </c>
      <c r="D16748" s="2">
        <v>9.6788129999999999</v>
      </c>
      <c r="F16748" s="2">
        <v>16.742349999999998</v>
      </c>
      <c r="G16748" s="2">
        <v>3.845558</v>
      </c>
      <c r="H16748" s="2">
        <v>3.7946170000000001</v>
      </c>
      <c r="J16748" s="2">
        <v>16.745149999999999</v>
      </c>
      <c r="K16748" s="2">
        <v>305.36340000000001</v>
      </c>
      <c r="L16748" s="2">
        <v>154.7585</v>
      </c>
    </row>
    <row r="16749" spans="1:12" x14ac:dyDescent="0.2">
      <c r="A16749" s="2">
        <v>16.745850000000001</v>
      </c>
      <c r="B16749" s="2">
        <v>86.31335</v>
      </c>
      <c r="C16749" s="2">
        <v>8.7860669999999992</v>
      </c>
      <c r="D16749" s="2">
        <v>9.6676359999999999</v>
      </c>
      <c r="F16749" s="2">
        <v>16.74305</v>
      </c>
      <c r="G16749" s="2">
        <v>3.8407819999999999</v>
      </c>
      <c r="H16749" s="2">
        <v>3.7901310000000001</v>
      </c>
      <c r="J16749" s="2">
        <v>16.745850000000001</v>
      </c>
      <c r="K16749" s="2">
        <v>304.72809999999998</v>
      </c>
      <c r="L16749" s="2">
        <v>155.52340000000001</v>
      </c>
    </row>
    <row r="16750" spans="1:12" x14ac:dyDescent="0.2">
      <c r="A16750" s="2">
        <v>16.746559999999999</v>
      </c>
      <c r="B16750" s="2">
        <v>86.452550000000002</v>
      </c>
      <c r="C16750" s="2">
        <v>8.7792390000000005</v>
      </c>
      <c r="D16750" s="2">
        <v>9.6567030000000003</v>
      </c>
      <c r="F16750" s="2">
        <v>16.743749999999999</v>
      </c>
      <c r="G16750" s="2">
        <v>3.8362270000000001</v>
      </c>
      <c r="H16750" s="2">
        <v>3.785469</v>
      </c>
      <c r="J16750" s="2">
        <v>16.746559999999999</v>
      </c>
      <c r="K16750" s="2">
        <v>304.08370000000002</v>
      </c>
      <c r="L16750" s="2">
        <v>156.29159999999999</v>
      </c>
    </row>
    <row r="16751" spans="1:12" x14ac:dyDescent="0.2">
      <c r="A16751" s="2">
        <v>16.747260000000001</v>
      </c>
      <c r="B16751" s="2">
        <v>86.591489999999993</v>
      </c>
      <c r="C16751" s="2">
        <v>8.7728450000000002</v>
      </c>
      <c r="D16751" s="2">
        <v>9.6463420000000006</v>
      </c>
      <c r="F16751" s="2">
        <v>16.744450000000001</v>
      </c>
      <c r="G16751" s="2">
        <v>3.831718</v>
      </c>
      <c r="H16751" s="2">
        <v>3.7807689999999998</v>
      </c>
      <c r="J16751" s="2">
        <v>16.747260000000001</v>
      </c>
      <c r="K16751" s="2">
        <v>303.4443</v>
      </c>
      <c r="L16751" s="2">
        <v>157.06129999999999</v>
      </c>
    </row>
    <row r="16752" spans="1:12" x14ac:dyDescent="0.2">
      <c r="A16752" s="2">
        <v>16.747959999999999</v>
      </c>
      <c r="B16752" s="2">
        <v>86.730329999999995</v>
      </c>
      <c r="C16752" s="2">
        <v>8.7666959999999996</v>
      </c>
      <c r="D16752" s="2">
        <v>9.6361039999999996</v>
      </c>
      <c r="F16752" s="2">
        <v>16.745149999999999</v>
      </c>
      <c r="G16752" s="2">
        <v>3.8269959999999998</v>
      </c>
      <c r="H16752" s="2">
        <v>3.7763900000000001</v>
      </c>
      <c r="J16752" s="2">
        <v>16.747959999999999</v>
      </c>
      <c r="K16752" s="2">
        <v>302.80439999999999</v>
      </c>
      <c r="L16752" s="2">
        <v>157.83510000000001</v>
      </c>
    </row>
    <row r="16753" spans="1:12" x14ac:dyDescent="0.2">
      <c r="A16753" s="2">
        <v>16.748660000000001</v>
      </c>
      <c r="B16753" s="2">
        <v>86.867679999999993</v>
      </c>
      <c r="C16753" s="2">
        <v>8.7596469999999993</v>
      </c>
      <c r="D16753" s="2">
        <v>9.6258420000000005</v>
      </c>
      <c r="F16753" s="2">
        <v>16.745850000000001</v>
      </c>
      <c r="G16753" s="2">
        <v>3.8219829999999999</v>
      </c>
      <c r="H16753" s="2">
        <v>3.7717360000000002</v>
      </c>
      <c r="J16753" s="2">
        <v>16.748660000000001</v>
      </c>
      <c r="K16753" s="2">
        <v>302.19240000000002</v>
      </c>
      <c r="L16753" s="2">
        <v>158.6112</v>
      </c>
    </row>
    <row r="16754" spans="1:12" x14ac:dyDescent="0.2">
      <c r="A16754" s="2">
        <v>16.749359999999999</v>
      </c>
      <c r="B16754" s="2">
        <v>87.004499999999993</v>
      </c>
      <c r="C16754" s="2">
        <v>8.7534290000000006</v>
      </c>
      <c r="D16754" s="2">
        <v>9.6153440000000003</v>
      </c>
      <c r="F16754" s="2">
        <v>16.746559999999999</v>
      </c>
      <c r="G16754" s="2">
        <v>3.8169780000000002</v>
      </c>
      <c r="H16754" s="2">
        <v>3.7669830000000002</v>
      </c>
      <c r="J16754" s="2">
        <v>16.749359999999999</v>
      </c>
      <c r="K16754" s="2">
        <v>301.5591</v>
      </c>
      <c r="L16754" s="2">
        <v>159.39019999999999</v>
      </c>
    </row>
    <row r="16755" spans="1:12" x14ac:dyDescent="0.2">
      <c r="A16755" s="2">
        <v>16.750060000000001</v>
      </c>
      <c r="B16755" s="2">
        <v>87.14273</v>
      </c>
      <c r="C16755" s="2">
        <v>8.7463940000000004</v>
      </c>
      <c r="D16755" s="2">
        <v>9.6047159999999998</v>
      </c>
      <c r="F16755" s="2">
        <v>16.747260000000001</v>
      </c>
      <c r="G16755" s="2">
        <v>3.8121109999999998</v>
      </c>
      <c r="H16755" s="2">
        <v>3.762543</v>
      </c>
      <c r="J16755" s="2">
        <v>16.750060000000001</v>
      </c>
      <c r="K16755" s="2">
        <v>300.91399999999999</v>
      </c>
      <c r="L16755" s="2">
        <v>160.16999999999999</v>
      </c>
    </row>
    <row r="16756" spans="1:12" x14ac:dyDescent="0.2">
      <c r="A16756" s="2">
        <v>16.75076</v>
      </c>
      <c r="B16756" s="2">
        <v>87.281049999999993</v>
      </c>
      <c r="C16756" s="2">
        <v>8.7398330000000009</v>
      </c>
      <c r="D16756" s="2">
        <v>9.5941120000000009</v>
      </c>
      <c r="F16756" s="2">
        <v>16.747959999999999</v>
      </c>
      <c r="G16756" s="2">
        <v>3.8073809999999999</v>
      </c>
      <c r="H16756" s="2">
        <v>3.7586590000000002</v>
      </c>
      <c r="J16756" s="2">
        <v>16.75076</v>
      </c>
      <c r="K16756" s="2">
        <v>300.26229999999998</v>
      </c>
      <c r="L16756" s="2">
        <v>160.95310000000001</v>
      </c>
    </row>
    <row r="16757" spans="1:12" x14ac:dyDescent="0.2">
      <c r="A16757" s="2">
        <v>16.751470000000001</v>
      </c>
      <c r="B16757" s="2">
        <v>87.418239999999997</v>
      </c>
      <c r="C16757" s="2">
        <v>8.7331190000000003</v>
      </c>
      <c r="D16757" s="2">
        <v>9.5838269999999994</v>
      </c>
      <c r="F16757" s="2">
        <v>16.748660000000001</v>
      </c>
      <c r="G16757" s="2">
        <v>3.8030010000000001</v>
      </c>
      <c r="H16757" s="2">
        <v>3.7545320000000002</v>
      </c>
      <c r="J16757" s="2">
        <v>16.751470000000001</v>
      </c>
      <c r="K16757" s="2">
        <v>299.61360000000002</v>
      </c>
      <c r="L16757" s="2">
        <v>161.74359999999999</v>
      </c>
    </row>
    <row r="16758" spans="1:12" x14ac:dyDescent="0.2">
      <c r="A16758" s="2">
        <v>16.75217</v>
      </c>
      <c r="B16758" s="2">
        <v>87.555700000000002</v>
      </c>
      <c r="C16758" s="2">
        <v>8.7262909999999998</v>
      </c>
      <c r="D16758" s="2">
        <v>9.5738479999999999</v>
      </c>
      <c r="F16758" s="2">
        <v>16.749359999999999</v>
      </c>
      <c r="G16758" s="2">
        <v>3.7988740000000001</v>
      </c>
      <c r="H16758" s="2">
        <v>3.7497940000000001</v>
      </c>
      <c r="J16758" s="2">
        <v>16.75217</v>
      </c>
      <c r="K16758" s="2">
        <v>298.95979999999997</v>
      </c>
      <c r="L16758" s="2">
        <v>162.5299</v>
      </c>
    </row>
    <row r="16759" spans="1:12" x14ac:dyDescent="0.2">
      <c r="A16759" s="2">
        <v>16.752870000000001</v>
      </c>
      <c r="B16759" s="2">
        <v>87.692890000000006</v>
      </c>
      <c r="C16759" s="2">
        <v>8.7199430000000007</v>
      </c>
      <c r="D16759" s="2">
        <v>9.5641280000000002</v>
      </c>
      <c r="F16759" s="2">
        <v>16.750060000000001</v>
      </c>
      <c r="G16759" s="2">
        <v>3.7946170000000001</v>
      </c>
      <c r="H16759" s="2">
        <v>3.7453159999999999</v>
      </c>
      <c r="J16759" s="2">
        <v>16.752870000000001</v>
      </c>
      <c r="K16759" s="2">
        <v>298.30590000000001</v>
      </c>
      <c r="L16759" s="2">
        <v>163.3245</v>
      </c>
    </row>
    <row r="16760" spans="1:12" x14ac:dyDescent="0.2">
      <c r="A16760" s="2">
        <v>16.75357</v>
      </c>
      <c r="B16760" s="2">
        <v>87.828450000000004</v>
      </c>
      <c r="C16760" s="2">
        <v>8.7135960000000008</v>
      </c>
      <c r="D16760" s="2">
        <v>9.554271</v>
      </c>
      <c r="F16760" s="2">
        <v>16.75076</v>
      </c>
      <c r="G16760" s="2">
        <v>3.7901310000000001</v>
      </c>
      <c r="H16760" s="2">
        <v>3.7405620000000002</v>
      </c>
      <c r="J16760" s="2">
        <v>16.75357</v>
      </c>
      <c r="K16760" s="2">
        <v>297.65129999999999</v>
      </c>
      <c r="L16760" s="2">
        <v>164.11689999999999</v>
      </c>
    </row>
    <row r="16761" spans="1:12" x14ac:dyDescent="0.2">
      <c r="A16761" s="2">
        <v>16.754270000000002</v>
      </c>
      <c r="B16761" s="2">
        <v>87.96481</v>
      </c>
      <c r="C16761" s="2">
        <v>8.7072559999999992</v>
      </c>
      <c r="D16761" s="2">
        <v>9.5437349999999999</v>
      </c>
      <c r="F16761" s="2">
        <v>16.751470000000001</v>
      </c>
      <c r="G16761" s="2">
        <v>3.785469</v>
      </c>
      <c r="H16761" s="2">
        <v>3.7365879999999998</v>
      </c>
      <c r="J16761" s="2">
        <v>16.754270000000002</v>
      </c>
      <c r="K16761" s="2">
        <v>296.99180000000001</v>
      </c>
      <c r="L16761" s="2">
        <v>164.91480000000001</v>
      </c>
    </row>
    <row r="16762" spans="1:12" x14ac:dyDescent="0.2">
      <c r="A16762" s="2">
        <v>16.75497</v>
      </c>
      <c r="B16762" s="2">
        <v>88.101140000000001</v>
      </c>
      <c r="C16762" s="2">
        <v>8.7012970000000003</v>
      </c>
      <c r="D16762" s="2">
        <v>9.5331379999999992</v>
      </c>
      <c r="F16762" s="2">
        <v>16.75217</v>
      </c>
      <c r="G16762" s="2">
        <v>3.7807689999999998</v>
      </c>
      <c r="H16762" s="2">
        <v>3.731636</v>
      </c>
      <c r="J16762" s="2">
        <v>16.75497</v>
      </c>
      <c r="K16762" s="2">
        <v>296.33510000000001</v>
      </c>
      <c r="L16762" s="2">
        <v>165.7174</v>
      </c>
    </row>
    <row r="16763" spans="1:12" x14ac:dyDescent="0.2">
      <c r="A16763" s="2">
        <v>16.755669999999999</v>
      </c>
      <c r="B16763" s="2">
        <v>88.236689999999996</v>
      </c>
      <c r="C16763" s="2">
        <v>8.6951490000000007</v>
      </c>
      <c r="D16763" s="2">
        <v>9.522456</v>
      </c>
      <c r="F16763" s="2">
        <v>16.752870000000001</v>
      </c>
      <c r="G16763" s="2">
        <v>3.7763900000000001</v>
      </c>
      <c r="H16763" s="2">
        <v>3.7264179999999998</v>
      </c>
      <c r="J16763" s="2">
        <v>16.755669999999999</v>
      </c>
      <c r="K16763" s="2">
        <v>295.67590000000001</v>
      </c>
      <c r="L16763" s="2">
        <v>166.51929999999999</v>
      </c>
    </row>
    <row r="16764" spans="1:12" x14ac:dyDescent="0.2">
      <c r="A16764" s="2">
        <v>16.75637</v>
      </c>
      <c r="B16764" s="2">
        <v>88.372799999999998</v>
      </c>
      <c r="C16764" s="2">
        <v>8.6880600000000001</v>
      </c>
      <c r="D16764" s="2">
        <v>9.5115309999999997</v>
      </c>
      <c r="F16764" s="2">
        <v>16.75357</v>
      </c>
      <c r="G16764" s="2">
        <v>3.7717360000000002</v>
      </c>
      <c r="H16764" s="2">
        <v>3.7219699999999998</v>
      </c>
      <c r="J16764" s="2">
        <v>16.75637</v>
      </c>
      <c r="K16764" s="2">
        <v>295.01639999999998</v>
      </c>
      <c r="L16764" s="2">
        <v>167.32599999999999</v>
      </c>
    </row>
    <row r="16765" spans="1:12" x14ac:dyDescent="0.2">
      <c r="A16765" s="2">
        <v>16.757079999999998</v>
      </c>
      <c r="B16765" s="2">
        <v>88.509320000000002</v>
      </c>
      <c r="C16765" s="2">
        <v>8.6811399999999992</v>
      </c>
      <c r="D16765" s="2">
        <v>9.5009110000000003</v>
      </c>
      <c r="F16765" s="2">
        <v>16.754270000000002</v>
      </c>
      <c r="G16765" s="2">
        <v>3.7669830000000002</v>
      </c>
      <c r="H16765" s="2">
        <v>3.7174149999999999</v>
      </c>
      <c r="J16765" s="2">
        <v>16.757079999999998</v>
      </c>
      <c r="K16765" s="2">
        <v>294.35250000000002</v>
      </c>
      <c r="L16765" s="2">
        <v>168.1344</v>
      </c>
    </row>
    <row r="16766" spans="1:12" x14ac:dyDescent="0.2">
      <c r="A16766" s="2">
        <v>16.75778</v>
      </c>
      <c r="B16766" s="2">
        <v>88.645200000000003</v>
      </c>
      <c r="C16766" s="2">
        <v>8.674709</v>
      </c>
      <c r="D16766" s="2">
        <v>9.4905500000000007</v>
      </c>
      <c r="F16766" s="2">
        <v>16.75497</v>
      </c>
      <c r="G16766" s="2">
        <v>3.762543</v>
      </c>
      <c r="H16766" s="2">
        <v>3.7129970000000001</v>
      </c>
      <c r="J16766" s="2">
        <v>16.75778</v>
      </c>
      <c r="K16766" s="2">
        <v>293.68959999999998</v>
      </c>
      <c r="L16766" s="2">
        <v>168.9434</v>
      </c>
    </row>
    <row r="16767" spans="1:12" x14ac:dyDescent="0.2">
      <c r="A16767" s="2">
        <v>16.758479999999999</v>
      </c>
      <c r="B16767" s="2">
        <v>88.780609999999996</v>
      </c>
      <c r="C16767" s="2">
        <v>8.6683230000000009</v>
      </c>
      <c r="D16767" s="2">
        <v>9.4799150000000001</v>
      </c>
      <c r="F16767" s="2">
        <v>16.755669999999999</v>
      </c>
      <c r="G16767" s="2">
        <v>3.7586590000000002</v>
      </c>
      <c r="H16767" s="2">
        <v>3.7085340000000002</v>
      </c>
      <c r="J16767" s="2">
        <v>16.758479999999999</v>
      </c>
      <c r="K16767" s="2">
        <v>293.02449999999999</v>
      </c>
      <c r="L16767" s="2">
        <v>169.75739999999999</v>
      </c>
    </row>
    <row r="16768" spans="1:12" x14ac:dyDescent="0.2">
      <c r="A16768" s="2">
        <v>16.759180000000001</v>
      </c>
      <c r="B16768" s="2">
        <v>88.915959999999998</v>
      </c>
      <c r="C16768" s="2">
        <v>8.6620819999999998</v>
      </c>
      <c r="D16768" s="2">
        <v>9.4697680000000002</v>
      </c>
      <c r="F16768" s="2">
        <v>16.75637</v>
      </c>
      <c r="G16768" s="2">
        <v>3.7545320000000002</v>
      </c>
      <c r="H16768" s="2">
        <v>3.7042470000000001</v>
      </c>
      <c r="J16768" s="2">
        <v>16.759180000000001</v>
      </c>
      <c r="K16768" s="2">
        <v>292.36130000000003</v>
      </c>
      <c r="L16768" s="2">
        <v>170.55289999999999</v>
      </c>
    </row>
    <row r="16769" spans="1:12" x14ac:dyDescent="0.2">
      <c r="A16769" s="2">
        <v>16.759879999999999</v>
      </c>
      <c r="B16769" s="2">
        <v>89.051879999999997</v>
      </c>
      <c r="C16769" s="2">
        <v>8.6552000000000007</v>
      </c>
      <c r="D16769" s="2">
        <v>9.4597270000000009</v>
      </c>
      <c r="F16769" s="2">
        <v>16.757079999999998</v>
      </c>
      <c r="G16769" s="2">
        <v>3.7497940000000001</v>
      </c>
      <c r="H16769" s="2">
        <v>3.700027</v>
      </c>
      <c r="J16769" s="2">
        <v>16.759879999999999</v>
      </c>
      <c r="K16769" s="2">
        <v>291.69099999999997</v>
      </c>
      <c r="L16769" s="2">
        <v>171.33590000000001</v>
      </c>
    </row>
    <row r="16770" spans="1:12" x14ac:dyDescent="0.2">
      <c r="A16770" s="2">
        <v>16.760580000000001</v>
      </c>
      <c r="B16770" s="2">
        <v>89.188419999999994</v>
      </c>
      <c r="C16770" s="2">
        <v>8.6486859999999997</v>
      </c>
      <c r="D16770" s="2">
        <v>9.4491680000000002</v>
      </c>
      <c r="F16770" s="2">
        <v>16.75778</v>
      </c>
      <c r="G16770" s="2">
        <v>3.7453159999999999</v>
      </c>
      <c r="H16770" s="2">
        <v>3.695427</v>
      </c>
      <c r="J16770" s="2">
        <v>16.760580000000001</v>
      </c>
      <c r="K16770" s="2">
        <v>291.02159999999998</v>
      </c>
      <c r="L16770" s="2">
        <v>172.14269999999999</v>
      </c>
    </row>
    <row r="16771" spans="1:12" x14ac:dyDescent="0.2">
      <c r="A16771" s="2">
        <v>16.761279999999999</v>
      </c>
      <c r="B16771" s="2">
        <v>89.323520000000002</v>
      </c>
      <c r="C16771" s="2">
        <v>8.6422070000000009</v>
      </c>
      <c r="D16771" s="2">
        <v>9.4389760000000003</v>
      </c>
      <c r="F16771" s="2">
        <v>16.758479999999999</v>
      </c>
      <c r="G16771" s="2">
        <v>3.7405620000000002</v>
      </c>
      <c r="H16771" s="2">
        <v>3.6907730000000001</v>
      </c>
      <c r="J16771" s="2">
        <v>16.761279999999999</v>
      </c>
      <c r="K16771" s="2">
        <v>290.35149999999999</v>
      </c>
      <c r="L16771" s="2">
        <v>172.965</v>
      </c>
    </row>
    <row r="16772" spans="1:12" x14ac:dyDescent="0.2">
      <c r="A16772" s="2">
        <v>16.761990000000001</v>
      </c>
      <c r="B16772" s="2">
        <v>89.459490000000002</v>
      </c>
      <c r="C16772" s="2">
        <v>8.6356380000000001</v>
      </c>
      <c r="D16772" s="2">
        <v>9.4293089999999999</v>
      </c>
      <c r="F16772" s="2">
        <v>16.759180000000001</v>
      </c>
      <c r="G16772" s="2">
        <v>3.7365879999999998</v>
      </c>
      <c r="H16772" s="2">
        <v>3.6866150000000002</v>
      </c>
      <c r="J16772" s="2">
        <v>16.761990000000001</v>
      </c>
      <c r="K16772" s="2">
        <v>289.6807</v>
      </c>
      <c r="L16772" s="2">
        <v>173.7901</v>
      </c>
    </row>
    <row r="16773" spans="1:12" x14ac:dyDescent="0.2">
      <c r="A16773" s="2">
        <v>16.762689999999999</v>
      </c>
      <c r="B16773" s="2">
        <v>89.596440000000001</v>
      </c>
      <c r="C16773" s="2">
        <v>8.6287800000000008</v>
      </c>
      <c r="D16773" s="2">
        <v>9.4193529999999992</v>
      </c>
      <c r="F16773" s="2">
        <v>16.759879999999999</v>
      </c>
      <c r="G16773" s="2">
        <v>3.731636</v>
      </c>
      <c r="H16773" s="2">
        <v>3.6818390000000001</v>
      </c>
      <c r="J16773" s="2">
        <v>16.762689999999999</v>
      </c>
      <c r="K16773" s="2">
        <v>289.01100000000002</v>
      </c>
      <c r="L16773" s="2">
        <v>174.61879999999999</v>
      </c>
    </row>
    <row r="16774" spans="1:12" x14ac:dyDescent="0.2">
      <c r="A16774" s="2">
        <v>16.763390000000001</v>
      </c>
      <c r="B16774" s="2">
        <v>89.732759999999999</v>
      </c>
      <c r="C16774" s="2">
        <v>8.6220199999999991</v>
      </c>
      <c r="D16774" s="2">
        <v>9.4093889999999991</v>
      </c>
      <c r="F16774" s="2">
        <v>16.760580000000001</v>
      </c>
      <c r="G16774" s="2">
        <v>3.7264179999999998</v>
      </c>
      <c r="H16774" s="2">
        <v>3.6768420000000002</v>
      </c>
      <c r="J16774" s="2">
        <v>16.763390000000001</v>
      </c>
      <c r="K16774" s="2">
        <v>288.3399</v>
      </c>
      <c r="L16774" s="2">
        <v>175.4502</v>
      </c>
    </row>
    <row r="16775" spans="1:12" x14ac:dyDescent="0.2">
      <c r="A16775" s="2">
        <v>16.764089999999999</v>
      </c>
      <c r="B16775" s="2">
        <v>89.868129999999994</v>
      </c>
      <c r="C16775" s="2">
        <v>8.6153289999999991</v>
      </c>
      <c r="D16775" s="2">
        <v>9.3992260000000005</v>
      </c>
      <c r="F16775" s="2">
        <v>16.761279999999999</v>
      </c>
      <c r="G16775" s="2">
        <v>3.7219699999999998</v>
      </c>
      <c r="H16775" s="2">
        <v>3.6727069999999999</v>
      </c>
      <c r="J16775" s="2">
        <v>16.764089999999999</v>
      </c>
      <c r="K16775" s="2">
        <v>287.6671</v>
      </c>
      <c r="L16775" s="2">
        <v>176.2835</v>
      </c>
    </row>
    <row r="16776" spans="1:12" x14ac:dyDescent="0.2">
      <c r="A16776" s="2">
        <v>16.764790000000001</v>
      </c>
      <c r="B16776" s="2">
        <v>90.003749999999997</v>
      </c>
      <c r="C16776" s="2">
        <v>8.6086690000000008</v>
      </c>
      <c r="D16776" s="2">
        <v>9.3891860000000005</v>
      </c>
      <c r="F16776" s="2">
        <v>16.761990000000001</v>
      </c>
      <c r="G16776" s="2">
        <v>3.7174149999999999</v>
      </c>
      <c r="H16776" s="2">
        <v>3.6686480000000001</v>
      </c>
      <c r="J16776" s="2">
        <v>16.764790000000001</v>
      </c>
      <c r="K16776" s="2">
        <v>286.98880000000003</v>
      </c>
      <c r="L16776" s="2">
        <v>177.1207</v>
      </c>
    </row>
    <row r="16777" spans="1:12" x14ac:dyDescent="0.2">
      <c r="A16777" s="2">
        <v>16.76549</v>
      </c>
      <c r="B16777" s="2">
        <v>90.13982</v>
      </c>
      <c r="C16777" s="2">
        <v>8.6019620000000003</v>
      </c>
      <c r="D16777" s="2">
        <v>9.3788560000000007</v>
      </c>
      <c r="F16777" s="2">
        <v>16.762689999999999</v>
      </c>
      <c r="G16777" s="2">
        <v>3.7129970000000001</v>
      </c>
      <c r="H16777" s="2">
        <v>3.6638109999999999</v>
      </c>
      <c r="J16777" s="2">
        <v>16.76549</v>
      </c>
      <c r="K16777" s="2">
        <v>286.31470000000002</v>
      </c>
      <c r="L16777" s="2">
        <v>177.95590000000001</v>
      </c>
    </row>
    <row r="16778" spans="1:12" x14ac:dyDescent="0.2">
      <c r="A16778" s="2">
        <v>16.766190000000002</v>
      </c>
      <c r="B16778" s="2">
        <v>90.274249999999995</v>
      </c>
      <c r="C16778" s="2">
        <v>8.5954090000000001</v>
      </c>
      <c r="D16778" s="2">
        <v>9.3691279999999999</v>
      </c>
      <c r="F16778" s="2">
        <v>16.763390000000001</v>
      </c>
      <c r="G16778" s="2">
        <v>3.7085340000000002</v>
      </c>
      <c r="H16778" s="2">
        <v>3.6594009999999999</v>
      </c>
      <c r="J16778" s="2">
        <v>16.766190000000002</v>
      </c>
      <c r="K16778" s="2">
        <v>285.6345</v>
      </c>
      <c r="L16778" s="2">
        <v>178.79519999999999</v>
      </c>
    </row>
    <row r="16779" spans="1:12" x14ac:dyDescent="0.2">
      <c r="A16779" s="2">
        <v>16.7669</v>
      </c>
      <c r="B16779" s="2">
        <v>90.409639999999996</v>
      </c>
      <c r="C16779" s="2">
        <v>8.5890839999999997</v>
      </c>
      <c r="D16779" s="2">
        <v>9.3592250000000003</v>
      </c>
      <c r="F16779" s="2">
        <v>16.764089999999999</v>
      </c>
      <c r="G16779" s="2">
        <v>3.7042470000000001</v>
      </c>
      <c r="H16779" s="2">
        <v>3.655907</v>
      </c>
      <c r="J16779" s="2">
        <v>16.7669</v>
      </c>
      <c r="K16779" s="2">
        <v>284.96080000000001</v>
      </c>
      <c r="L16779" s="2">
        <v>179.6386</v>
      </c>
    </row>
    <row r="16780" spans="1:12" x14ac:dyDescent="0.2">
      <c r="A16780" s="2">
        <v>16.767600000000002</v>
      </c>
      <c r="B16780" s="2">
        <v>90.545779999999993</v>
      </c>
      <c r="C16780" s="2">
        <v>8.5829959999999996</v>
      </c>
      <c r="D16780" s="2">
        <v>9.3491549999999997</v>
      </c>
      <c r="F16780" s="2">
        <v>16.764790000000001</v>
      </c>
      <c r="G16780" s="2">
        <v>3.700027</v>
      </c>
      <c r="H16780" s="2">
        <v>3.6511840000000002</v>
      </c>
      <c r="J16780" s="2">
        <v>16.767600000000002</v>
      </c>
      <c r="K16780" s="2">
        <v>284.2792</v>
      </c>
      <c r="L16780" s="2">
        <v>180.48679999999999</v>
      </c>
    </row>
    <row r="16781" spans="1:12" x14ac:dyDescent="0.2">
      <c r="A16781" s="2">
        <v>16.7683</v>
      </c>
      <c r="B16781" s="2">
        <v>90.68092</v>
      </c>
      <c r="C16781" s="2">
        <v>8.576587</v>
      </c>
      <c r="D16781" s="2">
        <v>9.3392669999999995</v>
      </c>
      <c r="F16781" s="2">
        <v>16.76549</v>
      </c>
      <c r="G16781" s="2">
        <v>3.695427</v>
      </c>
      <c r="H16781" s="2">
        <v>3.6465909999999999</v>
      </c>
      <c r="J16781" s="2">
        <v>16.7683</v>
      </c>
      <c r="K16781" s="2">
        <v>283.59870000000001</v>
      </c>
      <c r="L16781" s="2">
        <v>181.33349999999999</v>
      </c>
    </row>
    <row r="16782" spans="1:12" x14ac:dyDescent="0.2">
      <c r="A16782" s="2">
        <v>16.768999999999998</v>
      </c>
      <c r="B16782" s="2">
        <v>90.816180000000003</v>
      </c>
      <c r="C16782" s="2">
        <v>8.5699649999999998</v>
      </c>
      <c r="D16782" s="2">
        <v>9.328754</v>
      </c>
      <c r="F16782" s="2">
        <v>16.766190000000002</v>
      </c>
      <c r="G16782" s="2">
        <v>3.6907730000000001</v>
      </c>
      <c r="H16782" s="2">
        <v>3.642601</v>
      </c>
      <c r="J16782" s="2">
        <v>16.768999999999998</v>
      </c>
      <c r="K16782" s="2">
        <v>282.92079999999999</v>
      </c>
      <c r="L16782" s="2">
        <v>182.1831</v>
      </c>
    </row>
    <row r="16783" spans="1:12" x14ac:dyDescent="0.2">
      <c r="A16783" s="2">
        <v>16.7697</v>
      </c>
      <c r="B16783" s="2">
        <v>90.951099999999997</v>
      </c>
      <c r="C16783" s="2">
        <v>8.5633730000000003</v>
      </c>
      <c r="D16783" s="2">
        <v>9.3190720000000002</v>
      </c>
      <c r="F16783" s="2">
        <v>16.7669</v>
      </c>
      <c r="G16783" s="2">
        <v>3.6866150000000002</v>
      </c>
      <c r="H16783" s="2">
        <v>3.6386180000000001</v>
      </c>
      <c r="J16783" s="2">
        <v>16.7697</v>
      </c>
      <c r="K16783" s="2">
        <v>282.23719999999997</v>
      </c>
      <c r="L16783" s="2">
        <v>183.0377</v>
      </c>
    </row>
    <row r="16784" spans="1:12" x14ac:dyDescent="0.2">
      <c r="A16784" s="2">
        <v>16.770399999999999</v>
      </c>
      <c r="B16784" s="2">
        <v>91.086820000000003</v>
      </c>
      <c r="C16784" s="2">
        <v>8.5565979999999993</v>
      </c>
      <c r="D16784" s="2">
        <v>9.3090159999999997</v>
      </c>
      <c r="F16784" s="2">
        <v>16.767600000000002</v>
      </c>
      <c r="G16784" s="2">
        <v>3.6818390000000001</v>
      </c>
      <c r="H16784" s="2">
        <v>3.6347429999999998</v>
      </c>
      <c r="J16784" s="2">
        <v>16.770399999999999</v>
      </c>
      <c r="K16784" s="2">
        <v>281.55849999999998</v>
      </c>
      <c r="L16784" s="2">
        <v>183.8904</v>
      </c>
    </row>
    <row r="16785" spans="1:12" x14ac:dyDescent="0.2">
      <c r="A16785" s="2">
        <v>16.771100000000001</v>
      </c>
      <c r="B16785" s="2">
        <v>91.221630000000005</v>
      </c>
      <c r="C16785" s="2">
        <v>8.5498309999999993</v>
      </c>
      <c r="D16785" s="2">
        <v>9.2991519999999994</v>
      </c>
      <c r="F16785" s="2">
        <v>16.7683</v>
      </c>
      <c r="G16785" s="2">
        <v>3.6768420000000002</v>
      </c>
      <c r="H16785" s="2">
        <v>3.6305390000000002</v>
      </c>
      <c r="J16785" s="2">
        <v>16.771100000000001</v>
      </c>
      <c r="K16785" s="2">
        <v>280.87700000000001</v>
      </c>
      <c r="L16785" s="2">
        <v>184.74809999999999</v>
      </c>
    </row>
    <row r="16786" spans="1:12" x14ac:dyDescent="0.2">
      <c r="A16786" s="2">
        <v>16.771809999999999</v>
      </c>
      <c r="B16786" s="2">
        <v>91.355840000000001</v>
      </c>
      <c r="C16786" s="2">
        <v>8.5431469999999994</v>
      </c>
      <c r="D16786" s="2">
        <v>9.2893019999999993</v>
      </c>
      <c r="F16786" s="2">
        <v>16.768999999999998</v>
      </c>
      <c r="G16786" s="2">
        <v>3.6727069999999999</v>
      </c>
      <c r="H16786" s="2">
        <v>3.626617</v>
      </c>
      <c r="J16786" s="2">
        <v>16.771809999999999</v>
      </c>
      <c r="K16786" s="2">
        <v>280.19189999999998</v>
      </c>
      <c r="L16786" s="2">
        <v>185.60759999999999</v>
      </c>
    </row>
    <row r="16787" spans="1:12" x14ac:dyDescent="0.2">
      <c r="A16787" s="2">
        <v>16.77251</v>
      </c>
      <c r="B16787" s="2">
        <v>91.490799999999993</v>
      </c>
      <c r="C16787" s="2">
        <v>8.5365110000000008</v>
      </c>
      <c r="D16787" s="2">
        <v>9.2792849999999998</v>
      </c>
      <c r="F16787" s="2">
        <v>16.7697</v>
      </c>
      <c r="G16787" s="2">
        <v>3.6686480000000001</v>
      </c>
      <c r="H16787" s="2">
        <v>3.6219100000000002</v>
      </c>
      <c r="J16787" s="2">
        <v>16.77251</v>
      </c>
      <c r="K16787" s="2">
        <v>279.50760000000002</v>
      </c>
      <c r="L16787" s="2">
        <v>186.46289999999999</v>
      </c>
    </row>
    <row r="16788" spans="1:12" x14ac:dyDescent="0.2">
      <c r="A16788" s="2">
        <v>16.773209999999999</v>
      </c>
      <c r="B16788" s="2">
        <v>91.625720000000001</v>
      </c>
      <c r="C16788" s="2">
        <v>8.5299099999999992</v>
      </c>
      <c r="D16788" s="2">
        <v>9.2688020000000009</v>
      </c>
      <c r="F16788" s="2">
        <v>16.770399999999999</v>
      </c>
      <c r="G16788" s="2">
        <v>3.6638109999999999</v>
      </c>
      <c r="H16788" s="2">
        <v>3.6177440000000001</v>
      </c>
      <c r="J16788" s="2">
        <v>16.773209999999999</v>
      </c>
      <c r="K16788" s="2">
        <v>278.82279999999997</v>
      </c>
      <c r="L16788" s="2">
        <v>187.32749999999999</v>
      </c>
    </row>
    <row r="16789" spans="1:12" x14ac:dyDescent="0.2">
      <c r="A16789" s="2">
        <v>16.773910000000001</v>
      </c>
      <c r="B16789" s="2">
        <v>91.759289999999993</v>
      </c>
      <c r="C16789" s="2">
        <v>8.523593</v>
      </c>
      <c r="D16789" s="2">
        <v>9.2584560000000007</v>
      </c>
      <c r="F16789" s="2">
        <v>16.771100000000001</v>
      </c>
      <c r="G16789" s="2">
        <v>3.6594009999999999</v>
      </c>
      <c r="H16789" s="2">
        <v>3.6137389999999998</v>
      </c>
      <c r="J16789" s="2">
        <v>16.773910000000001</v>
      </c>
      <c r="K16789" s="2">
        <v>278.12939999999998</v>
      </c>
      <c r="L16789" s="2">
        <v>188.19460000000001</v>
      </c>
    </row>
    <row r="16790" spans="1:12" x14ac:dyDescent="0.2">
      <c r="A16790" s="2">
        <v>16.774609999999999</v>
      </c>
      <c r="B16790" s="2">
        <v>91.892910000000001</v>
      </c>
      <c r="C16790" s="2">
        <v>8.5170089999999998</v>
      </c>
      <c r="D16790" s="2">
        <v>9.248386</v>
      </c>
      <c r="F16790" s="2">
        <v>16.771809999999999</v>
      </c>
      <c r="G16790" s="2">
        <v>3.655907</v>
      </c>
      <c r="H16790" s="2">
        <v>3.6089859999999998</v>
      </c>
      <c r="J16790" s="2">
        <v>16.774609999999999</v>
      </c>
      <c r="K16790" s="2">
        <v>277.44470000000001</v>
      </c>
      <c r="L16790" s="2">
        <v>189.0608</v>
      </c>
    </row>
    <row r="16791" spans="1:12" x14ac:dyDescent="0.2">
      <c r="A16791" s="2">
        <v>16.775310000000001</v>
      </c>
      <c r="B16791" s="2">
        <v>92.019180000000006</v>
      </c>
      <c r="C16791" s="2">
        <v>8.510745</v>
      </c>
      <c r="D16791" s="2">
        <v>9.2379639999999998</v>
      </c>
      <c r="F16791" s="2">
        <v>16.77251</v>
      </c>
      <c r="G16791" s="2">
        <v>3.6511840000000002</v>
      </c>
      <c r="H16791" s="2">
        <v>3.6049579999999999</v>
      </c>
      <c r="J16791" s="2">
        <v>16.775310000000001</v>
      </c>
      <c r="K16791" s="2">
        <v>276.75959999999998</v>
      </c>
      <c r="L16791" s="2">
        <v>189.9273</v>
      </c>
    </row>
    <row r="16792" spans="1:12" x14ac:dyDescent="0.2">
      <c r="A16792" s="2">
        <v>16.776009999999999</v>
      </c>
      <c r="B16792" s="2">
        <v>92.136830000000003</v>
      </c>
      <c r="C16792" s="2">
        <v>8.5044889999999995</v>
      </c>
      <c r="D16792" s="2">
        <v>9.2279020000000003</v>
      </c>
      <c r="F16792" s="2">
        <v>16.773209999999999</v>
      </c>
      <c r="G16792" s="2">
        <v>3.6465909999999999</v>
      </c>
      <c r="H16792" s="2">
        <v>3.6012189999999999</v>
      </c>
      <c r="J16792" s="2">
        <v>16.776009999999999</v>
      </c>
      <c r="K16792" s="2">
        <v>276.07299999999998</v>
      </c>
      <c r="L16792" s="2">
        <v>190.79480000000001</v>
      </c>
    </row>
    <row r="16793" spans="1:12" x14ac:dyDescent="0.2">
      <c r="A16793" s="2">
        <v>16.776710000000001</v>
      </c>
      <c r="B16793" s="2">
        <v>92.255390000000006</v>
      </c>
      <c r="C16793" s="2">
        <v>8.4983470000000008</v>
      </c>
      <c r="D16793" s="2">
        <v>9.2178380000000004</v>
      </c>
      <c r="F16793" s="2">
        <v>16.773910000000001</v>
      </c>
      <c r="G16793" s="2">
        <v>3.642601</v>
      </c>
      <c r="H16793" s="2">
        <v>3.5971829999999998</v>
      </c>
      <c r="J16793" s="2">
        <v>16.776710000000001</v>
      </c>
      <c r="K16793" s="2">
        <v>275.38389999999998</v>
      </c>
      <c r="L16793" s="2">
        <v>191.66650000000001</v>
      </c>
    </row>
    <row r="16794" spans="1:12" x14ac:dyDescent="0.2">
      <c r="A16794" s="2">
        <v>16.777419999999999</v>
      </c>
      <c r="B16794" s="2">
        <v>92.382779999999997</v>
      </c>
      <c r="C16794" s="2">
        <v>8.4920989999999996</v>
      </c>
      <c r="D16794" s="2">
        <v>9.207713</v>
      </c>
      <c r="F16794" s="2">
        <v>16.774609999999999</v>
      </c>
      <c r="G16794" s="2">
        <v>3.6386180000000001</v>
      </c>
      <c r="H16794" s="2">
        <v>3.5928800000000001</v>
      </c>
      <c r="J16794" s="2">
        <v>16.777419999999999</v>
      </c>
      <c r="K16794" s="2">
        <v>274.69470000000001</v>
      </c>
      <c r="L16794" s="2">
        <v>192.53980000000001</v>
      </c>
    </row>
    <row r="16795" spans="1:12" x14ac:dyDescent="0.2">
      <c r="A16795" s="2">
        <v>16.778120000000001</v>
      </c>
      <c r="B16795" s="2">
        <v>92.517179999999996</v>
      </c>
      <c r="C16795" s="2">
        <v>8.4860790000000001</v>
      </c>
      <c r="D16795" s="2">
        <v>9.1976270000000007</v>
      </c>
      <c r="F16795" s="2">
        <v>16.775310000000001</v>
      </c>
      <c r="G16795" s="2">
        <v>3.6347429999999998</v>
      </c>
      <c r="H16795" s="2">
        <v>3.5885699999999998</v>
      </c>
      <c r="J16795" s="2">
        <v>16.778120000000001</v>
      </c>
      <c r="K16795" s="2">
        <v>274.00819999999999</v>
      </c>
      <c r="L16795" s="2">
        <v>193.41550000000001</v>
      </c>
    </row>
    <row r="16796" spans="1:12" x14ac:dyDescent="0.2">
      <c r="A16796" s="2">
        <v>16.77882</v>
      </c>
      <c r="B16796" s="2">
        <v>92.651790000000005</v>
      </c>
      <c r="C16796" s="2">
        <v>8.4795409999999993</v>
      </c>
      <c r="D16796" s="2">
        <v>9.1875870000000006</v>
      </c>
      <c r="F16796" s="2">
        <v>16.776009999999999</v>
      </c>
      <c r="G16796" s="2">
        <v>3.6305390000000002</v>
      </c>
      <c r="H16796" s="2">
        <v>3.5843889999999998</v>
      </c>
      <c r="J16796" s="2">
        <v>16.77882</v>
      </c>
      <c r="K16796" s="2">
        <v>273.3175</v>
      </c>
      <c r="L16796" s="2">
        <v>194.29239999999999</v>
      </c>
    </row>
    <row r="16797" spans="1:12" x14ac:dyDescent="0.2">
      <c r="A16797" s="2">
        <v>16.779520000000002</v>
      </c>
      <c r="B16797" s="2">
        <v>92.787000000000006</v>
      </c>
      <c r="C16797" s="2">
        <v>8.4728270000000006</v>
      </c>
      <c r="D16797" s="2">
        <v>9.1779130000000002</v>
      </c>
      <c r="F16797" s="2">
        <v>16.776710000000001</v>
      </c>
      <c r="G16797" s="2">
        <v>3.626617</v>
      </c>
      <c r="H16797" s="2">
        <v>3.5802459999999998</v>
      </c>
      <c r="J16797" s="2">
        <v>16.779520000000002</v>
      </c>
      <c r="K16797" s="2">
        <v>272.62700000000001</v>
      </c>
      <c r="L16797" s="2">
        <v>195.17009999999999</v>
      </c>
    </row>
    <row r="16798" spans="1:12" x14ac:dyDescent="0.2">
      <c r="A16798" s="2">
        <v>16.78022</v>
      </c>
      <c r="B16798" s="2">
        <v>92.92192</v>
      </c>
      <c r="C16798" s="2">
        <v>8.4660290000000007</v>
      </c>
      <c r="D16798" s="2">
        <v>9.168552</v>
      </c>
      <c r="F16798" s="2">
        <v>16.777419999999999</v>
      </c>
      <c r="G16798" s="2">
        <v>3.6219100000000002</v>
      </c>
      <c r="H16798" s="2">
        <v>3.5754999999999999</v>
      </c>
      <c r="J16798" s="2">
        <v>16.78022</v>
      </c>
      <c r="K16798" s="2">
        <v>271.94040000000001</v>
      </c>
      <c r="L16798" s="2">
        <v>196.0487</v>
      </c>
    </row>
    <row r="16799" spans="1:12" x14ac:dyDescent="0.2">
      <c r="A16799" s="2">
        <v>16.780919999999998</v>
      </c>
      <c r="B16799" s="2">
        <v>93.056899999999999</v>
      </c>
      <c r="C16799" s="2">
        <v>8.4597200000000008</v>
      </c>
      <c r="D16799" s="2">
        <v>9.1583819999999996</v>
      </c>
      <c r="F16799" s="2">
        <v>16.778120000000001</v>
      </c>
      <c r="G16799" s="2">
        <v>3.6177440000000001</v>
      </c>
      <c r="H16799" s="2">
        <v>3.5710600000000001</v>
      </c>
      <c r="J16799" s="2">
        <v>16.780919999999998</v>
      </c>
      <c r="K16799" s="2">
        <v>271.24790000000002</v>
      </c>
      <c r="L16799" s="2">
        <v>196.9288</v>
      </c>
    </row>
    <row r="16800" spans="1:12" x14ac:dyDescent="0.2">
      <c r="A16800" s="2">
        <v>16.78162</v>
      </c>
      <c r="B16800" s="2">
        <v>93.190830000000005</v>
      </c>
      <c r="C16800" s="2">
        <v>8.4531659999999995</v>
      </c>
      <c r="D16800" s="2">
        <v>9.1481890000000003</v>
      </c>
      <c r="F16800" s="2">
        <v>16.77882</v>
      </c>
      <c r="G16800" s="2">
        <v>3.6137389999999998</v>
      </c>
      <c r="H16800" s="2">
        <v>3.5666890000000002</v>
      </c>
      <c r="J16800" s="2">
        <v>16.78162</v>
      </c>
      <c r="K16800" s="2">
        <v>270.56040000000002</v>
      </c>
      <c r="L16800" s="2">
        <v>197.8125</v>
      </c>
    </row>
    <row r="16801" spans="1:12" x14ac:dyDescent="0.2">
      <c r="A16801" s="2">
        <v>16.782330000000002</v>
      </c>
      <c r="B16801" s="2">
        <v>93.32526</v>
      </c>
      <c r="C16801" s="2">
        <v>8.4469709999999996</v>
      </c>
      <c r="D16801" s="2">
        <v>9.1378509999999995</v>
      </c>
      <c r="F16801" s="2">
        <v>16.779520000000002</v>
      </c>
      <c r="G16801" s="2">
        <v>3.6089859999999998</v>
      </c>
      <c r="H16801" s="2">
        <v>3.5623019999999999</v>
      </c>
      <c r="J16801" s="2">
        <v>16.782330000000002</v>
      </c>
      <c r="K16801" s="2">
        <v>269.8682</v>
      </c>
      <c r="L16801" s="2">
        <v>198.69659999999999</v>
      </c>
    </row>
    <row r="16802" spans="1:12" x14ac:dyDescent="0.2">
      <c r="A16802" s="2">
        <v>16.78303</v>
      </c>
      <c r="B16802" s="2">
        <v>93.458849999999998</v>
      </c>
      <c r="C16802" s="2">
        <v>8.4406619999999997</v>
      </c>
      <c r="D16802" s="2">
        <v>9.127383</v>
      </c>
      <c r="F16802" s="2">
        <v>16.78022</v>
      </c>
      <c r="G16802" s="2">
        <v>3.6049579999999999</v>
      </c>
      <c r="H16802" s="2">
        <v>3.5579990000000001</v>
      </c>
      <c r="J16802" s="2">
        <v>16.78303</v>
      </c>
      <c r="K16802" s="2">
        <v>269.17880000000002</v>
      </c>
      <c r="L16802" s="2">
        <v>199.58330000000001</v>
      </c>
    </row>
    <row r="16803" spans="1:12" x14ac:dyDescent="0.2">
      <c r="A16803" s="2">
        <v>16.783729999999998</v>
      </c>
      <c r="B16803" s="2">
        <v>93.592699999999994</v>
      </c>
      <c r="C16803" s="2">
        <v>8.434094</v>
      </c>
      <c r="D16803" s="2">
        <v>9.1174499999999998</v>
      </c>
      <c r="F16803" s="2">
        <v>16.780919999999998</v>
      </c>
      <c r="G16803" s="2">
        <v>3.6012189999999999</v>
      </c>
      <c r="H16803" s="2">
        <v>3.5543979999999999</v>
      </c>
      <c r="J16803" s="2">
        <v>16.783729999999998</v>
      </c>
      <c r="K16803" s="2">
        <v>268.48869999999999</v>
      </c>
      <c r="L16803" s="2">
        <v>200.47190000000001</v>
      </c>
    </row>
    <row r="16804" spans="1:12" x14ac:dyDescent="0.2">
      <c r="A16804" s="2">
        <v>16.78443</v>
      </c>
      <c r="B16804" s="2">
        <v>93.725480000000005</v>
      </c>
      <c r="C16804" s="2">
        <v>8.4281880000000005</v>
      </c>
      <c r="D16804" s="2">
        <v>9.1073869999999992</v>
      </c>
      <c r="F16804" s="2">
        <v>16.78162</v>
      </c>
      <c r="G16804" s="2">
        <v>3.5971829999999998</v>
      </c>
      <c r="H16804" s="2">
        <v>3.5498660000000002</v>
      </c>
      <c r="J16804" s="2">
        <v>16.78443</v>
      </c>
      <c r="K16804" s="2">
        <v>267.79109999999997</v>
      </c>
      <c r="L16804" s="2">
        <v>201.36060000000001</v>
      </c>
    </row>
    <row r="16805" spans="1:12" x14ac:dyDescent="0.2">
      <c r="A16805" s="2">
        <v>16.785129999999999</v>
      </c>
      <c r="B16805" s="2">
        <v>93.857569999999996</v>
      </c>
      <c r="C16805" s="2">
        <v>8.4217180000000003</v>
      </c>
      <c r="D16805" s="2">
        <v>9.0970180000000003</v>
      </c>
      <c r="F16805" s="2">
        <v>16.782330000000002</v>
      </c>
      <c r="G16805" s="2">
        <v>3.5928800000000001</v>
      </c>
      <c r="H16805" s="2">
        <v>3.5459139999999998</v>
      </c>
      <c r="J16805" s="2">
        <v>16.785129999999999</v>
      </c>
      <c r="K16805" s="2">
        <v>267.10000000000002</v>
      </c>
      <c r="L16805" s="2">
        <v>202.25190000000001</v>
      </c>
    </row>
    <row r="16806" spans="1:12" x14ac:dyDescent="0.2">
      <c r="A16806" s="2">
        <v>16.785830000000001</v>
      </c>
      <c r="B16806" s="2">
        <v>93.989840000000001</v>
      </c>
      <c r="C16806" s="2">
        <v>8.415286</v>
      </c>
      <c r="D16806" s="2">
        <v>9.0873369999999998</v>
      </c>
      <c r="F16806" s="2">
        <v>16.78303</v>
      </c>
      <c r="G16806" s="2">
        <v>3.5885699999999998</v>
      </c>
      <c r="H16806" s="2">
        <v>3.5418240000000001</v>
      </c>
      <c r="J16806" s="2">
        <v>16.785830000000001</v>
      </c>
      <c r="K16806" s="2">
        <v>266.40870000000001</v>
      </c>
      <c r="L16806" s="2">
        <v>203.14840000000001</v>
      </c>
    </row>
    <row r="16807" spans="1:12" x14ac:dyDescent="0.2">
      <c r="A16807" s="2">
        <v>16.786529999999999</v>
      </c>
      <c r="B16807" s="2">
        <v>94.121309999999994</v>
      </c>
      <c r="C16807" s="2">
        <v>8.4092900000000004</v>
      </c>
      <c r="D16807" s="2">
        <v>9.0775939999999995</v>
      </c>
      <c r="F16807" s="2">
        <v>16.783729999999998</v>
      </c>
      <c r="G16807" s="2">
        <v>3.5843889999999998</v>
      </c>
      <c r="H16807" s="2">
        <v>3.5377960000000002</v>
      </c>
      <c r="J16807" s="2">
        <v>16.786529999999999</v>
      </c>
      <c r="K16807" s="2">
        <v>265.71339999999998</v>
      </c>
      <c r="L16807" s="2">
        <v>204.04580000000001</v>
      </c>
    </row>
    <row r="16808" spans="1:12" x14ac:dyDescent="0.2">
      <c r="A16808" s="2">
        <v>16.787240000000001</v>
      </c>
      <c r="B16808" s="2">
        <v>94.252200000000002</v>
      </c>
      <c r="C16808" s="2">
        <v>8.4033230000000003</v>
      </c>
      <c r="D16808" s="2">
        <v>9.0683849999999993</v>
      </c>
      <c r="F16808" s="2">
        <v>16.78443</v>
      </c>
      <c r="G16808" s="2">
        <v>3.5802459999999998</v>
      </c>
      <c r="H16808" s="2">
        <v>3.533798</v>
      </c>
      <c r="J16808" s="2">
        <v>16.787240000000001</v>
      </c>
      <c r="K16808" s="2">
        <v>265.01960000000003</v>
      </c>
      <c r="L16808" s="2">
        <v>204.94</v>
      </c>
    </row>
    <row r="16809" spans="1:12" x14ac:dyDescent="0.2">
      <c r="A16809" s="2">
        <v>16.787939999999999</v>
      </c>
      <c r="B16809" s="2">
        <v>94.382660000000001</v>
      </c>
      <c r="C16809" s="2">
        <v>8.3968150000000001</v>
      </c>
      <c r="D16809" s="2">
        <v>9.0588029999999993</v>
      </c>
      <c r="F16809" s="2">
        <v>16.785129999999999</v>
      </c>
      <c r="G16809" s="2">
        <v>3.5754999999999999</v>
      </c>
      <c r="H16809" s="2">
        <v>3.5291519999999998</v>
      </c>
      <c r="J16809" s="2">
        <v>16.787939999999999</v>
      </c>
      <c r="K16809" s="2">
        <v>264.32330000000002</v>
      </c>
      <c r="L16809" s="2">
        <v>205.8407</v>
      </c>
    </row>
    <row r="16810" spans="1:12" x14ac:dyDescent="0.2">
      <c r="A16810" s="2">
        <v>16.788640000000001</v>
      </c>
      <c r="B16810" s="2">
        <v>94.51267</v>
      </c>
      <c r="C16810" s="2">
        <v>8.3902249999999992</v>
      </c>
      <c r="D16810" s="2">
        <v>9.0487090000000006</v>
      </c>
      <c r="F16810" s="2">
        <v>16.785830000000001</v>
      </c>
      <c r="G16810" s="2">
        <v>3.5710600000000001</v>
      </c>
      <c r="H16810" s="2">
        <v>3.524597</v>
      </c>
      <c r="J16810" s="2">
        <v>16.788640000000001</v>
      </c>
      <c r="K16810" s="2">
        <v>263.63</v>
      </c>
      <c r="L16810" s="2">
        <v>206.73990000000001</v>
      </c>
    </row>
    <row r="16811" spans="1:12" x14ac:dyDescent="0.2">
      <c r="A16811" s="2">
        <v>16.789339999999999</v>
      </c>
      <c r="B16811" s="2">
        <v>94.64188</v>
      </c>
      <c r="C16811" s="2">
        <v>8.384074</v>
      </c>
      <c r="D16811" s="2">
        <v>9.0387760000000004</v>
      </c>
      <c r="F16811" s="2">
        <v>16.786529999999999</v>
      </c>
      <c r="G16811" s="2">
        <v>3.5666890000000002</v>
      </c>
      <c r="H16811" s="2">
        <v>3.520248</v>
      </c>
      <c r="J16811" s="2">
        <v>16.789339999999999</v>
      </c>
      <c r="K16811" s="2">
        <v>262.93209999999999</v>
      </c>
      <c r="L16811" s="2">
        <v>207.64439999999999</v>
      </c>
    </row>
    <row r="16812" spans="1:12" x14ac:dyDescent="0.2">
      <c r="A16812" s="2">
        <v>16.790040000000001</v>
      </c>
      <c r="B16812" s="2">
        <v>94.771349999999998</v>
      </c>
      <c r="C16812" s="2">
        <v>8.3783220000000007</v>
      </c>
      <c r="D16812" s="2">
        <v>9.0292080000000006</v>
      </c>
      <c r="F16812" s="2">
        <v>16.787240000000001</v>
      </c>
      <c r="G16812" s="2">
        <v>3.5623019999999999</v>
      </c>
      <c r="H16812" s="2">
        <v>3.5166019999999998</v>
      </c>
      <c r="J16812" s="2">
        <v>16.790040000000001</v>
      </c>
      <c r="K16812" s="2">
        <v>262.23809999999997</v>
      </c>
      <c r="L16812" s="2">
        <v>208.5505</v>
      </c>
    </row>
    <row r="16813" spans="1:12" x14ac:dyDescent="0.2">
      <c r="A16813" s="2">
        <v>16.79074</v>
      </c>
      <c r="B16813" s="2">
        <v>94.900220000000004</v>
      </c>
      <c r="C16813" s="2">
        <v>8.3722180000000002</v>
      </c>
      <c r="D16813" s="2">
        <v>9.0194960000000002</v>
      </c>
      <c r="F16813" s="2">
        <v>16.787939999999999</v>
      </c>
      <c r="G16813" s="2">
        <v>3.5579990000000001</v>
      </c>
      <c r="H16813" s="2">
        <v>3.5126270000000002</v>
      </c>
      <c r="J16813" s="2">
        <v>16.79074</v>
      </c>
      <c r="K16813" s="2">
        <v>261.53829999999999</v>
      </c>
      <c r="L16813" s="2">
        <v>209.4562</v>
      </c>
    </row>
    <row r="16814" spans="1:12" x14ac:dyDescent="0.2">
      <c r="A16814" s="2">
        <v>16.791440000000001</v>
      </c>
      <c r="B16814" s="2">
        <v>95.028700000000001</v>
      </c>
      <c r="C16814" s="2">
        <v>8.3664579999999997</v>
      </c>
      <c r="D16814" s="2">
        <v>9.0095399999999994</v>
      </c>
      <c r="F16814" s="2">
        <v>16.788640000000001</v>
      </c>
      <c r="G16814" s="2">
        <v>3.5543979999999999</v>
      </c>
      <c r="H16814" s="2">
        <v>3.5084840000000002</v>
      </c>
      <c r="J16814" s="2">
        <v>16.791440000000001</v>
      </c>
      <c r="K16814" s="2">
        <v>260.84230000000002</v>
      </c>
      <c r="L16814" s="2">
        <v>210.3646</v>
      </c>
    </row>
    <row r="16815" spans="1:12" x14ac:dyDescent="0.2">
      <c r="A16815" s="2">
        <v>16.792149999999999</v>
      </c>
      <c r="B16815" s="2">
        <v>95.157290000000003</v>
      </c>
      <c r="C16815" s="2">
        <v>8.3599200000000007</v>
      </c>
      <c r="D16815" s="2">
        <v>8.999492</v>
      </c>
      <c r="F16815" s="2">
        <v>16.789339999999999</v>
      </c>
      <c r="G16815" s="2">
        <v>3.5498660000000002</v>
      </c>
      <c r="H16815" s="2">
        <v>3.5045090000000001</v>
      </c>
      <c r="J16815" s="2">
        <v>16.792149999999999</v>
      </c>
      <c r="K16815" s="2">
        <v>260.14370000000002</v>
      </c>
      <c r="L16815" s="2">
        <v>211.2724</v>
      </c>
    </row>
    <row r="16816" spans="1:12" x14ac:dyDescent="0.2">
      <c r="A16816" s="2">
        <v>16.792850000000001</v>
      </c>
      <c r="B16816" s="2">
        <v>95.285550000000001</v>
      </c>
      <c r="C16816" s="2">
        <v>8.3538010000000007</v>
      </c>
      <c r="D16816" s="2">
        <v>8.9898249999999997</v>
      </c>
      <c r="F16816" s="2">
        <v>16.790040000000001</v>
      </c>
      <c r="G16816" s="2">
        <v>3.5459139999999998</v>
      </c>
      <c r="H16816" s="2">
        <v>3.5006409999999999</v>
      </c>
      <c r="J16816" s="2">
        <v>16.792850000000001</v>
      </c>
      <c r="K16816" s="2">
        <v>259.44830000000002</v>
      </c>
      <c r="L16816" s="2">
        <v>212.1876</v>
      </c>
    </row>
    <row r="16817" spans="1:12" x14ac:dyDescent="0.2">
      <c r="A16817" s="2">
        <v>16.79355</v>
      </c>
      <c r="B16817" s="2">
        <v>95.414510000000007</v>
      </c>
      <c r="C16817" s="2">
        <v>8.3478119999999993</v>
      </c>
      <c r="D16817" s="2">
        <v>8.9801439999999992</v>
      </c>
      <c r="F16817" s="2">
        <v>16.79074</v>
      </c>
      <c r="G16817" s="2">
        <v>3.5418240000000001</v>
      </c>
      <c r="H16817" s="2">
        <v>3.4971920000000001</v>
      </c>
      <c r="J16817" s="2">
        <v>16.79355</v>
      </c>
      <c r="K16817" s="2">
        <v>258.78050000000002</v>
      </c>
      <c r="L16817" s="2">
        <v>213.10319999999999</v>
      </c>
    </row>
    <row r="16818" spans="1:12" x14ac:dyDescent="0.2">
      <c r="A16818" s="2">
        <v>16.794250000000002</v>
      </c>
      <c r="B16818" s="2">
        <v>95.542529999999999</v>
      </c>
      <c r="C16818" s="2">
        <v>8.3418299999999999</v>
      </c>
      <c r="D16818" s="2">
        <v>8.9706069999999993</v>
      </c>
      <c r="F16818" s="2">
        <v>16.791440000000001</v>
      </c>
      <c r="G16818" s="2">
        <v>3.5377960000000002</v>
      </c>
      <c r="H16818" s="2">
        <v>3.492874</v>
      </c>
      <c r="J16818" s="2">
        <v>16.794250000000002</v>
      </c>
      <c r="K16818" s="2">
        <v>258.10629999999998</v>
      </c>
      <c r="L16818" s="2">
        <v>214.02250000000001</v>
      </c>
    </row>
    <row r="16819" spans="1:12" x14ac:dyDescent="0.2">
      <c r="A16819" s="2">
        <v>16.79495</v>
      </c>
      <c r="B16819" s="2">
        <v>95.67107</v>
      </c>
      <c r="C16819" s="2">
        <v>8.3355739999999994</v>
      </c>
      <c r="D16819" s="2">
        <v>8.9608030000000003</v>
      </c>
      <c r="F16819" s="2">
        <v>16.792149999999999</v>
      </c>
      <c r="G16819" s="2">
        <v>3.533798</v>
      </c>
      <c r="H16819" s="2">
        <v>3.4888919999999999</v>
      </c>
      <c r="J16819" s="2">
        <v>16.79495</v>
      </c>
      <c r="K16819" s="2">
        <v>257.41239999999999</v>
      </c>
      <c r="L16819" s="2">
        <v>214.9418</v>
      </c>
    </row>
    <row r="16820" spans="1:12" x14ac:dyDescent="0.2">
      <c r="A16820" s="2">
        <v>16.795649999999998</v>
      </c>
      <c r="B16820" s="2">
        <v>95.7988</v>
      </c>
      <c r="C16820" s="2">
        <v>8.3295849999999998</v>
      </c>
      <c r="D16820" s="2">
        <v>8.9510299999999994</v>
      </c>
      <c r="F16820" s="2">
        <v>16.792850000000001</v>
      </c>
      <c r="G16820" s="2">
        <v>3.5291519999999998</v>
      </c>
      <c r="H16820" s="2">
        <v>3.4853209999999999</v>
      </c>
      <c r="J16820" s="2">
        <v>16.795649999999998</v>
      </c>
      <c r="K16820" s="2">
        <v>256.71300000000002</v>
      </c>
      <c r="L16820" s="2">
        <v>215.8587</v>
      </c>
    </row>
    <row r="16821" spans="1:12" x14ac:dyDescent="0.2">
      <c r="A16821" s="2">
        <v>16.79635</v>
      </c>
      <c r="B16821" s="2">
        <v>95.927120000000002</v>
      </c>
      <c r="C16821" s="2">
        <v>8.3232909999999993</v>
      </c>
      <c r="D16821" s="2">
        <v>8.9414929999999995</v>
      </c>
      <c r="F16821" s="2">
        <v>16.79355</v>
      </c>
      <c r="G16821" s="2">
        <v>3.524597</v>
      </c>
      <c r="H16821" s="2">
        <v>3.4817659999999999</v>
      </c>
      <c r="J16821" s="2">
        <v>16.79635</v>
      </c>
      <c r="K16821" s="2">
        <v>256.01830000000001</v>
      </c>
      <c r="L16821" s="2">
        <v>216.77850000000001</v>
      </c>
    </row>
    <row r="16822" spans="1:12" x14ac:dyDescent="0.2">
      <c r="A16822" s="2">
        <v>16.797049999999999</v>
      </c>
      <c r="B16822" s="2">
        <v>96.055660000000003</v>
      </c>
      <c r="C16822" s="2">
        <v>8.3174159999999997</v>
      </c>
      <c r="D16822" s="2">
        <v>8.9322769999999991</v>
      </c>
      <c r="F16822" s="2">
        <v>16.794250000000002</v>
      </c>
      <c r="G16822" s="2">
        <v>3.520248</v>
      </c>
      <c r="H16822" s="2">
        <v>3.4781490000000002</v>
      </c>
      <c r="J16822" s="2">
        <v>16.797049999999999</v>
      </c>
      <c r="K16822" s="2">
        <v>255.3192</v>
      </c>
      <c r="L16822" s="2">
        <v>217.7022</v>
      </c>
    </row>
    <row r="16823" spans="1:12" x14ac:dyDescent="0.2">
      <c r="A16823" s="2">
        <v>16.79776</v>
      </c>
      <c r="B16823" s="2">
        <v>96.183610000000002</v>
      </c>
      <c r="C16823" s="2">
        <v>8.3115799999999993</v>
      </c>
      <c r="D16823" s="2">
        <v>8.9229230000000008</v>
      </c>
      <c r="F16823" s="2">
        <v>16.79495</v>
      </c>
      <c r="G16823" s="2">
        <v>3.5166019999999998</v>
      </c>
      <c r="H16823" s="2">
        <v>3.4743119999999998</v>
      </c>
      <c r="J16823" s="2">
        <v>16.79776</v>
      </c>
      <c r="K16823" s="2">
        <v>254.6208</v>
      </c>
      <c r="L16823" s="2">
        <v>218.62690000000001</v>
      </c>
    </row>
    <row r="16824" spans="1:12" x14ac:dyDescent="0.2">
      <c r="A16824" s="2">
        <v>16.798459999999999</v>
      </c>
      <c r="B16824" s="2">
        <v>96.31183</v>
      </c>
      <c r="C16824" s="2">
        <v>8.3054760000000005</v>
      </c>
      <c r="D16824" s="2">
        <v>8.9131199999999993</v>
      </c>
      <c r="F16824" s="2">
        <v>16.795649999999998</v>
      </c>
      <c r="G16824" s="2">
        <v>3.5126270000000002</v>
      </c>
      <c r="H16824" s="2">
        <v>3.4708939999999999</v>
      </c>
      <c r="J16824" s="2">
        <v>16.798459999999999</v>
      </c>
      <c r="K16824" s="2">
        <v>253.92400000000001</v>
      </c>
      <c r="L16824" s="2">
        <v>219.5531</v>
      </c>
    </row>
    <row r="16825" spans="1:12" x14ac:dyDescent="0.2">
      <c r="A16825" s="2">
        <v>16.799160000000001</v>
      </c>
      <c r="B16825" s="2">
        <v>96.439909999999998</v>
      </c>
      <c r="C16825" s="2">
        <v>8.2994640000000004</v>
      </c>
      <c r="D16825" s="2">
        <v>8.9037889999999997</v>
      </c>
      <c r="F16825" s="2">
        <v>16.79635</v>
      </c>
      <c r="G16825" s="2">
        <v>3.5084840000000002</v>
      </c>
      <c r="H16825" s="2">
        <v>3.4669720000000002</v>
      </c>
      <c r="J16825" s="2">
        <v>16.799160000000001</v>
      </c>
      <c r="K16825" s="2">
        <v>253.22409999999999</v>
      </c>
      <c r="L16825" s="2">
        <v>220.48</v>
      </c>
    </row>
    <row r="16826" spans="1:12" x14ac:dyDescent="0.2">
      <c r="A16826" s="2">
        <v>16.799859999999999</v>
      </c>
      <c r="B16826" s="2">
        <v>96.567920000000001</v>
      </c>
      <c r="C16826" s="2">
        <v>8.2935970000000001</v>
      </c>
      <c r="D16826" s="2">
        <v>8.894603</v>
      </c>
      <c r="F16826" s="2">
        <v>16.797049999999999</v>
      </c>
      <c r="G16826" s="2">
        <v>3.5045090000000001</v>
      </c>
      <c r="H16826" s="2">
        <v>3.4622120000000001</v>
      </c>
      <c r="J16826" s="2">
        <v>16.799859999999999</v>
      </c>
      <c r="K16826" s="2">
        <v>252.52709999999999</v>
      </c>
      <c r="L16826" s="2">
        <v>221.40809999999999</v>
      </c>
    </row>
    <row r="16827" spans="1:12" x14ac:dyDescent="0.2">
      <c r="A16827" s="2">
        <v>16.800560000000001</v>
      </c>
      <c r="B16827" s="2">
        <v>96.694760000000002</v>
      </c>
      <c r="C16827" s="2">
        <v>8.2880140000000004</v>
      </c>
      <c r="D16827" s="2">
        <v>8.885135</v>
      </c>
      <c r="F16827" s="2">
        <v>16.79776</v>
      </c>
      <c r="G16827" s="2">
        <v>3.5006409999999999</v>
      </c>
      <c r="H16827" s="2">
        <v>3.4581300000000001</v>
      </c>
      <c r="J16827" s="2">
        <v>16.800560000000001</v>
      </c>
      <c r="K16827" s="2">
        <v>251.83150000000001</v>
      </c>
      <c r="L16827" s="2">
        <v>222.3424</v>
      </c>
    </row>
    <row r="16828" spans="1:12" x14ac:dyDescent="0.2">
      <c r="A16828" s="2">
        <v>16.801259999999999</v>
      </c>
      <c r="B16828" s="2">
        <v>96.822969999999998</v>
      </c>
      <c r="C16828" s="2">
        <v>8.2823440000000002</v>
      </c>
      <c r="D16828" s="2">
        <v>8.8755290000000002</v>
      </c>
      <c r="F16828" s="2">
        <v>16.798459999999999</v>
      </c>
      <c r="G16828" s="2">
        <v>3.4971920000000001</v>
      </c>
      <c r="H16828" s="2">
        <v>3.4542389999999998</v>
      </c>
      <c r="J16828" s="2">
        <v>16.801259999999999</v>
      </c>
      <c r="K16828" s="2">
        <v>251.13069999999999</v>
      </c>
      <c r="L16828" s="2">
        <v>223.27770000000001</v>
      </c>
    </row>
    <row r="16829" spans="1:12" x14ac:dyDescent="0.2">
      <c r="A16829" s="2">
        <v>16.801960000000001</v>
      </c>
      <c r="B16829" s="2">
        <v>96.95129</v>
      </c>
      <c r="C16829" s="2">
        <v>8.2763629999999999</v>
      </c>
      <c r="D16829" s="2">
        <v>8.8661829999999995</v>
      </c>
      <c r="F16829" s="2">
        <v>16.799160000000001</v>
      </c>
      <c r="G16829" s="2">
        <v>3.492874</v>
      </c>
      <c r="H16829" s="2">
        <v>3.4501879999999998</v>
      </c>
      <c r="J16829" s="2">
        <v>16.801960000000001</v>
      </c>
      <c r="K16829" s="2">
        <v>250.43430000000001</v>
      </c>
      <c r="L16829" s="2">
        <v>224.21129999999999</v>
      </c>
    </row>
    <row r="16830" spans="1:12" x14ac:dyDescent="0.2">
      <c r="A16830" s="2">
        <v>16.802669999999999</v>
      </c>
      <c r="B16830" s="2">
        <v>97.077699999999993</v>
      </c>
      <c r="C16830" s="2">
        <v>8.2700759999999995</v>
      </c>
      <c r="D16830" s="2">
        <v>8.857837</v>
      </c>
      <c r="F16830" s="2">
        <v>16.799859999999999</v>
      </c>
      <c r="G16830" s="2">
        <v>3.4888919999999999</v>
      </c>
      <c r="H16830" s="2">
        <v>3.4461439999999999</v>
      </c>
      <c r="J16830" s="2">
        <v>16.802669999999999</v>
      </c>
      <c r="K16830" s="2">
        <v>249.73650000000001</v>
      </c>
      <c r="L16830" s="2">
        <v>225.14660000000001</v>
      </c>
    </row>
    <row r="16831" spans="1:12" x14ac:dyDescent="0.2">
      <c r="A16831" s="2">
        <v>16.803370000000001</v>
      </c>
      <c r="B16831" s="2">
        <v>97.205309999999997</v>
      </c>
      <c r="C16831" s="2">
        <v>8.2636979999999998</v>
      </c>
      <c r="D16831" s="2">
        <v>8.8492309999999996</v>
      </c>
      <c r="F16831" s="2">
        <v>16.800560000000001</v>
      </c>
      <c r="G16831" s="2">
        <v>3.4853209999999999</v>
      </c>
      <c r="H16831" s="2">
        <v>3.4431690000000001</v>
      </c>
      <c r="J16831" s="2">
        <v>16.803370000000001</v>
      </c>
      <c r="K16831" s="2">
        <v>249.03550000000001</v>
      </c>
      <c r="L16831" s="2">
        <v>226.08430000000001</v>
      </c>
    </row>
    <row r="16832" spans="1:12" x14ac:dyDescent="0.2">
      <c r="A16832" s="2">
        <v>16.804069999999999</v>
      </c>
      <c r="B16832" s="2">
        <v>97.332149999999999</v>
      </c>
      <c r="C16832" s="2">
        <v>8.2574570000000005</v>
      </c>
      <c r="D16832" s="2">
        <v>8.8400680000000005</v>
      </c>
      <c r="F16832" s="2">
        <v>16.801259999999999</v>
      </c>
      <c r="G16832" s="2">
        <v>3.4817659999999999</v>
      </c>
      <c r="H16832" s="2">
        <v>3.4386749999999999</v>
      </c>
      <c r="J16832" s="2">
        <v>16.804069999999999</v>
      </c>
      <c r="K16832" s="2">
        <v>248.34020000000001</v>
      </c>
      <c r="L16832" s="2">
        <v>227.01410000000001</v>
      </c>
    </row>
    <row r="16833" spans="1:12" x14ac:dyDescent="0.2">
      <c r="A16833" s="2">
        <v>16.804770000000001</v>
      </c>
      <c r="B16833" s="2">
        <v>97.459230000000005</v>
      </c>
      <c r="C16833" s="2">
        <v>8.2515900000000002</v>
      </c>
      <c r="D16833" s="2">
        <v>8.8310650000000006</v>
      </c>
      <c r="F16833" s="2">
        <v>16.801960000000001</v>
      </c>
      <c r="G16833" s="2">
        <v>3.4781490000000002</v>
      </c>
      <c r="H16833" s="2">
        <v>3.4347919999999998</v>
      </c>
      <c r="J16833" s="2">
        <v>16.804770000000001</v>
      </c>
      <c r="K16833" s="2">
        <v>247.6396</v>
      </c>
      <c r="L16833" s="2">
        <v>227.91909999999999</v>
      </c>
    </row>
    <row r="16834" spans="1:12" x14ac:dyDescent="0.2">
      <c r="A16834" s="2">
        <v>16.80547</v>
      </c>
      <c r="B16834" s="2">
        <v>97.585160000000002</v>
      </c>
      <c r="C16834" s="2">
        <v>8.2453869999999991</v>
      </c>
      <c r="D16834" s="2">
        <v>8.8221310000000006</v>
      </c>
      <c r="F16834" s="2">
        <v>16.802669999999999</v>
      </c>
      <c r="G16834" s="2">
        <v>3.4743119999999998</v>
      </c>
      <c r="H16834" s="2">
        <v>3.430466</v>
      </c>
      <c r="J16834" s="2">
        <v>16.80547</v>
      </c>
      <c r="K16834" s="2">
        <v>246.94239999999999</v>
      </c>
      <c r="L16834" s="2">
        <v>228.8364</v>
      </c>
    </row>
    <row r="16835" spans="1:12" x14ac:dyDescent="0.2">
      <c r="A16835" s="2">
        <v>16.806170000000002</v>
      </c>
      <c r="B16835" s="2">
        <v>97.709900000000005</v>
      </c>
      <c r="C16835" s="2">
        <v>8.238963</v>
      </c>
      <c r="D16835" s="2">
        <v>8.813167</v>
      </c>
      <c r="F16835" s="2">
        <v>16.803370000000001</v>
      </c>
      <c r="G16835" s="2">
        <v>3.4708939999999999</v>
      </c>
      <c r="H16835" s="2">
        <v>3.4261699999999999</v>
      </c>
      <c r="J16835" s="2">
        <v>16.806170000000002</v>
      </c>
      <c r="K16835" s="2">
        <v>246.24420000000001</v>
      </c>
      <c r="L16835" s="2">
        <v>229.78030000000001</v>
      </c>
    </row>
    <row r="16836" spans="1:12" x14ac:dyDescent="0.2">
      <c r="A16836" s="2">
        <v>16.80687</v>
      </c>
      <c r="B16836" s="2">
        <v>97.834890000000001</v>
      </c>
      <c r="C16836" s="2">
        <v>8.2329439999999998</v>
      </c>
      <c r="D16836" s="2">
        <v>8.8041870000000007</v>
      </c>
      <c r="F16836" s="2">
        <v>16.804069999999999</v>
      </c>
      <c r="G16836" s="2">
        <v>3.4669720000000002</v>
      </c>
      <c r="H16836" s="2">
        <v>3.4217300000000002</v>
      </c>
      <c r="J16836" s="2">
        <v>16.80687</v>
      </c>
      <c r="K16836" s="2">
        <v>245.54589999999999</v>
      </c>
      <c r="L16836" s="2">
        <v>230.72919999999999</v>
      </c>
    </row>
    <row r="16837" spans="1:12" x14ac:dyDescent="0.2">
      <c r="A16837" s="2">
        <v>16.807580000000002</v>
      </c>
      <c r="B16837" s="2">
        <v>97.958560000000006</v>
      </c>
      <c r="C16837" s="2">
        <v>8.2268329999999992</v>
      </c>
      <c r="D16837" s="2">
        <v>8.7952379999999994</v>
      </c>
      <c r="F16837" s="2">
        <v>16.804770000000001</v>
      </c>
      <c r="G16837" s="2">
        <v>3.4622120000000001</v>
      </c>
      <c r="H16837" s="2">
        <v>3.4183430000000001</v>
      </c>
      <c r="J16837" s="2">
        <v>16.807580000000002</v>
      </c>
      <c r="K16837" s="2">
        <v>244.84800000000001</v>
      </c>
      <c r="L16837" s="2">
        <v>231.68109999999999</v>
      </c>
    </row>
    <row r="16838" spans="1:12" x14ac:dyDescent="0.2">
      <c r="A16838" s="2">
        <v>16.80828</v>
      </c>
      <c r="B16838" s="2">
        <v>98.083740000000006</v>
      </c>
      <c r="C16838" s="2">
        <v>8.2206449999999993</v>
      </c>
      <c r="D16838" s="2">
        <v>8.7863109999999995</v>
      </c>
      <c r="F16838" s="2">
        <v>16.80547</v>
      </c>
      <c r="G16838" s="2">
        <v>3.4581300000000001</v>
      </c>
      <c r="H16838" s="2">
        <v>3.4148710000000002</v>
      </c>
      <c r="J16838" s="2">
        <v>16.80828</v>
      </c>
      <c r="K16838" s="2">
        <v>244.14859999999999</v>
      </c>
      <c r="L16838" s="2">
        <v>232.6343</v>
      </c>
    </row>
    <row r="16839" spans="1:12" x14ac:dyDescent="0.2">
      <c r="A16839" s="2">
        <v>16.808979999999998</v>
      </c>
      <c r="B16839" s="2">
        <v>98.208820000000003</v>
      </c>
      <c r="C16839" s="2">
        <v>8.2146869999999996</v>
      </c>
      <c r="D16839" s="2">
        <v>8.776904</v>
      </c>
      <c r="F16839" s="2">
        <v>16.806170000000002</v>
      </c>
      <c r="G16839" s="2">
        <v>3.4542389999999998</v>
      </c>
      <c r="H16839" s="2">
        <v>3.4103240000000001</v>
      </c>
      <c r="J16839" s="2">
        <v>16.808979999999998</v>
      </c>
      <c r="K16839" s="2">
        <v>243.45240000000001</v>
      </c>
      <c r="L16839" s="2">
        <v>233.58779999999999</v>
      </c>
    </row>
    <row r="16840" spans="1:12" x14ac:dyDescent="0.2">
      <c r="A16840" s="2">
        <v>16.80968</v>
      </c>
      <c r="B16840" s="2">
        <v>98.330579999999998</v>
      </c>
      <c r="C16840" s="2">
        <v>8.2085919999999994</v>
      </c>
      <c r="D16840" s="2">
        <v>8.7672609999999995</v>
      </c>
      <c r="F16840" s="2">
        <v>16.80687</v>
      </c>
      <c r="G16840" s="2">
        <v>3.4501879999999998</v>
      </c>
      <c r="H16840" s="2">
        <v>3.4068909999999999</v>
      </c>
      <c r="J16840" s="2">
        <v>16.80968</v>
      </c>
      <c r="K16840" s="2">
        <v>242.7569</v>
      </c>
      <c r="L16840" s="2">
        <v>234.54159999999999</v>
      </c>
    </row>
    <row r="16841" spans="1:12" x14ac:dyDescent="0.2">
      <c r="A16841" s="2">
        <v>16.810379999999999</v>
      </c>
      <c r="B16841" s="2">
        <v>98.454700000000003</v>
      </c>
      <c r="C16841" s="2">
        <v>8.2020370000000007</v>
      </c>
      <c r="D16841" s="2">
        <v>8.7577090000000002</v>
      </c>
      <c r="F16841" s="2">
        <v>16.807580000000002</v>
      </c>
      <c r="G16841" s="2">
        <v>3.4461439999999999</v>
      </c>
      <c r="H16841" s="2">
        <v>3.4030300000000002</v>
      </c>
      <c r="J16841" s="2">
        <v>16.810379999999999</v>
      </c>
      <c r="K16841" s="2">
        <v>242.0598</v>
      </c>
      <c r="L16841" s="2">
        <v>235.49760000000001</v>
      </c>
    </row>
    <row r="16842" spans="1:12" x14ac:dyDescent="0.2">
      <c r="A16842" s="2">
        <v>16.81108</v>
      </c>
      <c r="B16842" s="2">
        <v>98.5762</v>
      </c>
      <c r="C16842" s="2">
        <v>8.1952470000000002</v>
      </c>
      <c r="D16842" s="2">
        <v>8.7483249999999995</v>
      </c>
      <c r="F16842" s="2">
        <v>16.80828</v>
      </c>
      <c r="G16842" s="2">
        <v>3.4431690000000001</v>
      </c>
      <c r="H16842" s="2">
        <v>3.3992840000000002</v>
      </c>
      <c r="J16842" s="2">
        <v>16.81108</v>
      </c>
      <c r="K16842" s="2">
        <v>241.363</v>
      </c>
      <c r="L16842" s="2">
        <v>236.45689999999999</v>
      </c>
    </row>
    <row r="16843" spans="1:12" x14ac:dyDescent="0.2">
      <c r="A16843" s="2">
        <v>16.811779999999999</v>
      </c>
      <c r="B16843" s="2">
        <v>98.698809999999995</v>
      </c>
      <c r="C16843" s="2">
        <v>8.1886469999999996</v>
      </c>
      <c r="D16843" s="2">
        <v>8.7391009999999998</v>
      </c>
      <c r="F16843" s="2">
        <v>16.808979999999998</v>
      </c>
      <c r="G16843" s="2">
        <v>3.4386749999999999</v>
      </c>
      <c r="H16843" s="2">
        <v>3.3955000000000002</v>
      </c>
      <c r="J16843" s="2">
        <v>16.811779999999999</v>
      </c>
      <c r="K16843" s="2">
        <v>240.66919999999999</v>
      </c>
      <c r="L16843" s="2">
        <v>237.41890000000001</v>
      </c>
    </row>
    <row r="16844" spans="1:12" x14ac:dyDescent="0.2">
      <c r="A16844" s="2">
        <v>16.81249</v>
      </c>
      <c r="B16844" s="2">
        <v>98.819429999999997</v>
      </c>
      <c r="C16844" s="2">
        <v>8.182048</v>
      </c>
      <c r="D16844" s="2">
        <v>8.7300450000000005</v>
      </c>
      <c r="F16844" s="2">
        <v>16.80968</v>
      </c>
      <c r="G16844" s="2">
        <v>3.4347919999999998</v>
      </c>
      <c r="H16844" s="2">
        <v>3.3917470000000001</v>
      </c>
      <c r="J16844" s="2">
        <v>16.81249</v>
      </c>
      <c r="K16844" s="2">
        <v>239.9709</v>
      </c>
      <c r="L16844" s="2">
        <v>238.38290000000001</v>
      </c>
    </row>
    <row r="16845" spans="1:12" x14ac:dyDescent="0.2">
      <c r="A16845" s="2">
        <v>16.813189999999999</v>
      </c>
      <c r="B16845" s="2">
        <v>98.942340000000002</v>
      </c>
      <c r="C16845" s="2">
        <v>8.1758389999999999</v>
      </c>
      <c r="D16845" s="2">
        <v>8.721095</v>
      </c>
      <c r="F16845" s="2">
        <v>16.810379999999999</v>
      </c>
      <c r="G16845" s="2">
        <v>3.430466</v>
      </c>
      <c r="H16845" s="2">
        <v>3.387527</v>
      </c>
      <c r="J16845" s="2">
        <v>16.813189999999999</v>
      </c>
      <c r="K16845" s="2">
        <v>239.2799</v>
      </c>
      <c r="L16845" s="2">
        <v>239.34790000000001</v>
      </c>
    </row>
    <row r="16846" spans="1:12" x14ac:dyDescent="0.2">
      <c r="A16846" s="2">
        <v>16.813890000000001</v>
      </c>
      <c r="B16846" s="2">
        <v>99.065569999999994</v>
      </c>
      <c r="C16846" s="2">
        <v>8.1700160000000004</v>
      </c>
      <c r="D16846" s="2">
        <v>8.7119400000000002</v>
      </c>
      <c r="F16846" s="2">
        <v>16.81108</v>
      </c>
      <c r="G16846" s="2">
        <v>3.4261699999999999</v>
      </c>
      <c r="H16846" s="2">
        <v>3.3836520000000001</v>
      </c>
      <c r="J16846" s="2">
        <v>16.813890000000001</v>
      </c>
      <c r="K16846" s="2">
        <v>238.58269999999999</v>
      </c>
      <c r="L16846" s="2">
        <v>240.3142</v>
      </c>
    </row>
    <row r="16847" spans="1:12" x14ac:dyDescent="0.2">
      <c r="A16847" s="2">
        <v>16.814589999999999</v>
      </c>
      <c r="B16847" s="2">
        <v>99.187010000000001</v>
      </c>
      <c r="C16847" s="2">
        <v>8.1642329999999994</v>
      </c>
      <c r="D16847" s="2">
        <v>8.7027999999999999</v>
      </c>
      <c r="F16847" s="2">
        <v>16.811779999999999</v>
      </c>
      <c r="G16847" s="2">
        <v>3.4217300000000002</v>
      </c>
      <c r="H16847" s="2">
        <v>3.3804319999999999</v>
      </c>
      <c r="J16847" s="2">
        <v>16.814589999999999</v>
      </c>
      <c r="K16847" s="2">
        <v>237.88849999999999</v>
      </c>
      <c r="L16847" s="2">
        <v>241.28389999999999</v>
      </c>
    </row>
    <row r="16848" spans="1:12" x14ac:dyDescent="0.2">
      <c r="A16848" s="2">
        <v>16.815290000000001</v>
      </c>
      <c r="B16848" s="2">
        <v>99.308520000000001</v>
      </c>
      <c r="C16848" s="2">
        <v>8.1581759999999992</v>
      </c>
      <c r="D16848" s="2">
        <v>8.6936140000000002</v>
      </c>
      <c r="F16848" s="2">
        <v>16.81249</v>
      </c>
      <c r="G16848" s="2">
        <v>3.4183430000000001</v>
      </c>
      <c r="H16848" s="2">
        <v>3.3769450000000001</v>
      </c>
      <c r="J16848" s="2">
        <v>16.815290000000001</v>
      </c>
      <c r="K16848" s="2">
        <v>237.19130000000001</v>
      </c>
      <c r="L16848" s="2">
        <v>242.25389999999999</v>
      </c>
    </row>
    <row r="16849" spans="1:12" x14ac:dyDescent="0.2">
      <c r="A16849" s="2">
        <v>16.815989999999999</v>
      </c>
      <c r="B16849" s="2">
        <v>99.430160000000001</v>
      </c>
      <c r="C16849" s="2">
        <v>8.1518280000000001</v>
      </c>
      <c r="D16849" s="2">
        <v>8.6843979999999998</v>
      </c>
      <c r="F16849" s="2">
        <v>16.813189999999999</v>
      </c>
      <c r="G16849" s="2">
        <v>3.4148710000000002</v>
      </c>
      <c r="H16849" s="2">
        <v>3.3732829999999998</v>
      </c>
      <c r="J16849" s="2">
        <v>16.815989999999999</v>
      </c>
      <c r="K16849" s="2">
        <v>236.49610000000001</v>
      </c>
      <c r="L16849" s="2">
        <v>243.22460000000001</v>
      </c>
    </row>
    <row r="16850" spans="1:12" x14ac:dyDescent="0.2">
      <c r="A16850" s="2">
        <v>16.816690000000001</v>
      </c>
      <c r="B16850" s="2">
        <v>99.550449999999998</v>
      </c>
      <c r="C16850" s="2">
        <v>8.1452589999999994</v>
      </c>
      <c r="D16850" s="2">
        <v>8.6756390000000003</v>
      </c>
      <c r="F16850" s="2">
        <v>16.813890000000001</v>
      </c>
      <c r="G16850" s="2">
        <v>3.4103240000000001</v>
      </c>
      <c r="H16850" s="2">
        <v>3.3696820000000001</v>
      </c>
      <c r="J16850" s="2">
        <v>16.816690000000001</v>
      </c>
      <c r="K16850" s="2">
        <v>235.8</v>
      </c>
      <c r="L16850" s="2">
        <v>244.1977</v>
      </c>
    </row>
    <row r="16851" spans="1:12" x14ac:dyDescent="0.2">
      <c r="A16851" s="2">
        <v>16.81739</v>
      </c>
      <c r="B16851" s="2">
        <v>99.670090000000002</v>
      </c>
      <c r="C16851" s="2">
        <v>8.1391480000000005</v>
      </c>
      <c r="D16851" s="2">
        <v>8.6664929999999991</v>
      </c>
      <c r="F16851" s="2">
        <v>16.814589999999999</v>
      </c>
      <c r="G16851" s="2">
        <v>3.4068909999999999</v>
      </c>
      <c r="H16851" s="2">
        <v>3.366425</v>
      </c>
      <c r="J16851" s="2">
        <v>16.81739</v>
      </c>
      <c r="K16851" s="2">
        <v>235.10929999999999</v>
      </c>
      <c r="L16851" s="2">
        <v>245.17150000000001</v>
      </c>
    </row>
    <row r="16852" spans="1:12" x14ac:dyDescent="0.2">
      <c r="A16852" s="2">
        <v>16.818100000000001</v>
      </c>
      <c r="B16852" s="2">
        <v>99.790599999999998</v>
      </c>
      <c r="C16852" s="2">
        <v>8.1331509999999998</v>
      </c>
      <c r="D16852" s="2">
        <v>8.6573589999999996</v>
      </c>
      <c r="F16852" s="2">
        <v>16.815290000000001</v>
      </c>
      <c r="G16852" s="2">
        <v>3.4030300000000002</v>
      </c>
      <c r="H16852" s="2">
        <v>3.3623729999999998</v>
      </c>
      <c r="J16852" s="2">
        <v>16.818100000000001</v>
      </c>
      <c r="K16852" s="2">
        <v>234.4179</v>
      </c>
      <c r="L16852" s="2">
        <v>246.14670000000001</v>
      </c>
    </row>
    <row r="16853" spans="1:12" x14ac:dyDescent="0.2">
      <c r="A16853" s="2">
        <v>16.8188</v>
      </c>
      <c r="B16853" s="2">
        <v>99.911150000000006</v>
      </c>
      <c r="C16853" s="2">
        <v>8.1267499999999995</v>
      </c>
      <c r="D16853" s="2">
        <v>8.6484860000000001</v>
      </c>
      <c r="F16853" s="2">
        <v>16.815989999999999</v>
      </c>
      <c r="G16853" s="2">
        <v>3.3992840000000002</v>
      </c>
      <c r="H16853" s="2">
        <v>3.3581089999999998</v>
      </c>
      <c r="J16853" s="2">
        <v>16.8188</v>
      </c>
      <c r="K16853" s="2">
        <v>233.72149999999999</v>
      </c>
      <c r="L16853" s="2">
        <v>247.1242</v>
      </c>
    </row>
    <row r="16854" spans="1:12" x14ac:dyDescent="0.2">
      <c r="A16854" s="2">
        <v>16.819500000000001</v>
      </c>
      <c r="B16854" s="2">
        <v>100.0305</v>
      </c>
      <c r="C16854" s="2">
        <v>8.1202500000000004</v>
      </c>
      <c r="D16854" s="2">
        <v>8.6388200000000008</v>
      </c>
      <c r="F16854" s="2">
        <v>16.816690000000001</v>
      </c>
      <c r="G16854" s="2">
        <v>3.3955000000000002</v>
      </c>
      <c r="H16854" s="2">
        <v>3.3548200000000001</v>
      </c>
      <c r="J16854" s="2">
        <v>16.819500000000001</v>
      </c>
      <c r="K16854" s="2">
        <v>233.02869999999999</v>
      </c>
      <c r="L16854" s="2">
        <v>248.10300000000001</v>
      </c>
    </row>
    <row r="16855" spans="1:12" x14ac:dyDescent="0.2">
      <c r="A16855" s="2">
        <v>16.8202</v>
      </c>
      <c r="B16855" s="2">
        <v>100.149</v>
      </c>
      <c r="C16855" s="2">
        <v>8.1141459999999999</v>
      </c>
      <c r="D16855" s="2">
        <v>8.6295269999999995</v>
      </c>
      <c r="F16855" s="2">
        <v>16.81739</v>
      </c>
      <c r="G16855" s="2">
        <v>3.3917470000000001</v>
      </c>
      <c r="H16855" s="2">
        <v>3.3512189999999999</v>
      </c>
      <c r="J16855" s="2">
        <v>16.8202</v>
      </c>
      <c r="K16855" s="2">
        <v>232.33840000000001</v>
      </c>
      <c r="L16855" s="2">
        <v>249.08619999999999</v>
      </c>
    </row>
    <row r="16856" spans="1:12" x14ac:dyDescent="0.2">
      <c r="A16856" s="2">
        <v>16.820900000000002</v>
      </c>
      <c r="B16856" s="2">
        <v>100.2681</v>
      </c>
      <c r="C16856" s="2">
        <v>8.1079670000000004</v>
      </c>
      <c r="D16856" s="2">
        <v>8.6209670000000003</v>
      </c>
      <c r="F16856" s="2">
        <v>16.818100000000001</v>
      </c>
      <c r="G16856" s="2">
        <v>3.387527</v>
      </c>
      <c r="H16856" s="2">
        <v>3.3465959999999999</v>
      </c>
      <c r="J16856" s="2">
        <v>16.820900000000002</v>
      </c>
      <c r="K16856" s="2">
        <v>231.64670000000001</v>
      </c>
      <c r="L16856" s="2">
        <v>250.06970000000001</v>
      </c>
    </row>
    <row r="16857" spans="1:12" x14ac:dyDescent="0.2">
      <c r="A16857" s="2">
        <v>16.8216</v>
      </c>
      <c r="B16857" s="2">
        <v>100.3867</v>
      </c>
      <c r="C16857" s="2">
        <v>8.1009320000000002</v>
      </c>
      <c r="D16857" s="2">
        <v>8.6114909999999991</v>
      </c>
      <c r="F16857" s="2">
        <v>16.8188</v>
      </c>
      <c r="G16857" s="2">
        <v>3.3836520000000001</v>
      </c>
      <c r="H16857" s="2">
        <v>3.3427889999999998</v>
      </c>
      <c r="J16857" s="2">
        <v>16.8216</v>
      </c>
      <c r="K16857" s="2">
        <v>230.95910000000001</v>
      </c>
      <c r="L16857" s="2">
        <v>251.0532</v>
      </c>
    </row>
    <row r="16858" spans="1:12" x14ac:dyDescent="0.2">
      <c r="A16858" s="2">
        <v>16.822299999999998</v>
      </c>
      <c r="B16858" s="2">
        <v>100.5051</v>
      </c>
      <c r="C16858" s="2">
        <v>8.0943179999999995</v>
      </c>
      <c r="D16858" s="2">
        <v>8.6021149999999995</v>
      </c>
      <c r="F16858" s="2">
        <v>16.819500000000001</v>
      </c>
      <c r="G16858" s="2">
        <v>3.3804319999999999</v>
      </c>
      <c r="H16858" s="2">
        <v>3.3395000000000001</v>
      </c>
      <c r="J16858" s="2">
        <v>16.822299999999998</v>
      </c>
      <c r="K16858" s="2">
        <v>230.26939999999999</v>
      </c>
      <c r="L16858" s="2">
        <v>252.03880000000001</v>
      </c>
    </row>
    <row r="16859" spans="1:12" x14ac:dyDescent="0.2">
      <c r="A16859" s="2">
        <v>16.82301</v>
      </c>
      <c r="B16859" s="2">
        <v>100.6241</v>
      </c>
      <c r="C16859" s="2">
        <v>8.0881910000000001</v>
      </c>
      <c r="D16859" s="2">
        <v>8.5934399999999993</v>
      </c>
      <c r="F16859" s="2">
        <v>16.8202</v>
      </c>
      <c r="G16859" s="2">
        <v>3.3769450000000001</v>
      </c>
      <c r="H16859" s="2">
        <v>3.3362810000000001</v>
      </c>
      <c r="J16859" s="2">
        <v>16.82301</v>
      </c>
      <c r="K16859" s="2">
        <v>229.5762</v>
      </c>
      <c r="L16859" s="2">
        <v>253.0249</v>
      </c>
    </row>
    <row r="16860" spans="1:12" x14ac:dyDescent="0.2">
      <c r="A16860" s="2">
        <v>16.823709999999998</v>
      </c>
      <c r="B16860" s="2">
        <v>100.7431</v>
      </c>
      <c r="C16860" s="2">
        <v>8.0823929999999997</v>
      </c>
      <c r="D16860" s="2">
        <v>8.5841930000000009</v>
      </c>
      <c r="F16860" s="2">
        <v>16.820900000000002</v>
      </c>
      <c r="G16860" s="2">
        <v>3.3732829999999998</v>
      </c>
      <c r="H16860" s="2">
        <v>3.3326030000000002</v>
      </c>
      <c r="J16860" s="2">
        <v>16.823709999999998</v>
      </c>
      <c r="K16860" s="2">
        <v>228.8854</v>
      </c>
      <c r="L16860" s="2">
        <v>254.01320000000001</v>
      </c>
    </row>
    <row r="16861" spans="1:12" x14ac:dyDescent="0.2">
      <c r="A16861" s="2">
        <v>16.82441</v>
      </c>
      <c r="B16861" s="2">
        <v>100.86190000000001</v>
      </c>
      <c r="C16861" s="2">
        <v>8.0763429999999996</v>
      </c>
      <c r="D16861" s="2">
        <v>8.574954</v>
      </c>
      <c r="F16861" s="2">
        <v>16.8216</v>
      </c>
      <c r="G16861" s="2">
        <v>3.3696820000000001</v>
      </c>
      <c r="H16861" s="2">
        <v>3.3289179999999998</v>
      </c>
      <c r="J16861" s="2">
        <v>16.82441</v>
      </c>
      <c r="K16861" s="2">
        <v>228.19460000000001</v>
      </c>
      <c r="L16861" s="2">
        <v>255.00460000000001</v>
      </c>
    </row>
    <row r="16862" spans="1:12" x14ac:dyDescent="0.2">
      <c r="A16862" s="2">
        <v>16.825109999999999</v>
      </c>
      <c r="B16862" s="2">
        <v>100.9807</v>
      </c>
      <c r="C16862" s="2">
        <v>8.0703990000000001</v>
      </c>
      <c r="D16862" s="2">
        <v>8.5659360000000007</v>
      </c>
      <c r="F16862" s="2">
        <v>16.822299999999998</v>
      </c>
      <c r="G16862" s="2">
        <v>3.366425</v>
      </c>
      <c r="H16862" s="2">
        <v>3.3248440000000001</v>
      </c>
      <c r="J16862" s="2">
        <v>16.825109999999999</v>
      </c>
      <c r="K16862" s="2">
        <v>227.50630000000001</v>
      </c>
      <c r="L16862" s="2">
        <v>255.99629999999999</v>
      </c>
    </row>
    <row r="16863" spans="1:12" x14ac:dyDescent="0.2">
      <c r="A16863" s="2">
        <v>16.825810000000001</v>
      </c>
      <c r="B16863" s="2">
        <v>101.0993</v>
      </c>
      <c r="C16863" s="2">
        <v>8.063739</v>
      </c>
      <c r="D16863" s="2">
        <v>8.5564830000000001</v>
      </c>
      <c r="F16863" s="2">
        <v>16.82301</v>
      </c>
      <c r="G16863" s="2">
        <v>3.3623729999999998</v>
      </c>
      <c r="H16863" s="2">
        <v>3.3209080000000002</v>
      </c>
      <c r="J16863" s="2">
        <v>16.825810000000001</v>
      </c>
      <c r="K16863" s="2">
        <v>226.82210000000001</v>
      </c>
      <c r="L16863" s="2">
        <v>256.98610000000002</v>
      </c>
    </row>
    <row r="16864" spans="1:12" x14ac:dyDescent="0.2">
      <c r="A16864" s="2">
        <v>16.826509999999999</v>
      </c>
      <c r="B16864" s="2">
        <v>101.2176</v>
      </c>
      <c r="C16864" s="2">
        <v>8.0576279999999993</v>
      </c>
      <c r="D16864" s="2">
        <v>8.547542</v>
      </c>
      <c r="F16864" s="2">
        <v>16.823709999999998</v>
      </c>
      <c r="G16864" s="2">
        <v>3.3581089999999998</v>
      </c>
      <c r="H16864" s="2">
        <v>3.3169629999999999</v>
      </c>
      <c r="J16864" s="2">
        <v>16.826509999999999</v>
      </c>
      <c r="K16864" s="2">
        <v>226.13159999999999</v>
      </c>
      <c r="L16864" s="2">
        <v>257.97919999999999</v>
      </c>
    </row>
    <row r="16865" spans="1:12" x14ac:dyDescent="0.2">
      <c r="A16865" s="2">
        <v>16.827210000000001</v>
      </c>
      <c r="B16865" s="2">
        <v>101.336</v>
      </c>
      <c r="C16865" s="2">
        <v>8.0511959999999991</v>
      </c>
      <c r="D16865" s="2">
        <v>8.5384250000000002</v>
      </c>
      <c r="F16865" s="2">
        <v>16.82441</v>
      </c>
      <c r="G16865" s="2">
        <v>3.3548200000000001</v>
      </c>
      <c r="H16865" s="2">
        <v>3.313393</v>
      </c>
      <c r="J16865" s="2">
        <v>16.827210000000001</v>
      </c>
      <c r="K16865" s="2">
        <v>225.4435</v>
      </c>
      <c r="L16865" s="2">
        <v>258.97570000000002</v>
      </c>
    </row>
    <row r="16866" spans="1:12" x14ac:dyDescent="0.2">
      <c r="A16866" s="2">
        <v>16.827919999999999</v>
      </c>
      <c r="B16866" s="2">
        <v>101.45399999999999</v>
      </c>
      <c r="C16866" s="2">
        <v>8.0445510000000002</v>
      </c>
      <c r="D16866" s="2">
        <v>8.5295360000000002</v>
      </c>
      <c r="F16866" s="2">
        <v>16.825109999999999</v>
      </c>
      <c r="G16866" s="2">
        <v>3.3512189999999999</v>
      </c>
      <c r="H16866" s="2">
        <v>3.3092419999999998</v>
      </c>
      <c r="J16866" s="2">
        <v>16.827919999999999</v>
      </c>
      <c r="K16866" s="2">
        <v>224.7593</v>
      </c>
      <c r="L16866" s="2">
        <v>259.97320000000002</v>
      </c>
    </row>
    <row r="16867" spans="1:12" x14ac:dyDescent="0.2">
      <c r="A16867" s="2">
        <v>16.828620000000001</v>
      </c>
      <c r="B16867" s="2">
        <v>101.56740000000001</v>
      </c>
      <c r="C16867" s="2">
        <v>8.0379059999999996</v>
      </c>
      <c r="D16867" s="2">
        <v>8.5206800000000005</v>
      </c>
      <c r="F16867" s="2">
        <v>16.825810000000001</v>
      </c>
      <c r="G16867" s="2">
        <v>3.3465959999999999</v>
      </c>
      <c r="H16867" s="2">
        <v>3.3052899999999998</v>
      </c>
      <c r="J16867" s="2">
        <v>16.828620000000001</v>
      </c>
      <c r="K16867" s="2">
        <v>224.07480000000001</v>
      </c>
      <c r="L16867" s="2">
        <v>260.97239999999999</v>
      </c>
    </row>
    <row r="16868" spans="1:12" x14ac:dyDescent="0.2">
      <c r="A16868" s="2">
        <v>16.829319999999999</v>
      </c>
      <c r="B16868" s="2">
        <v>101.67189999999999</v>
      </c>
      <c r="C16868" s="2">
        <v>8.0314289999999993</v>
      </c>
      <c r="D16868" s="2">
        <v>8.5116150000000008</v>
      </c>
      <c r="F16868" s="2">
        <v>16.826509999999999</v>
      </c>
      <c r="G16868" s="2">
        <v>3.3427889999999998</v>
      </c>
      <c r="H16868" s="2">
        <v>3.3009870000000001</v>
      </c>
      <c r="J16868" s="2">
        <v>16.829319999999999</v>
      </c>
      <c r="K16868" s="2">
        <v>223.39109999999999</v>
      </c>
      <c r="L16868" s="2">
        <v>261.97210000000001</v>
      </c>
    </row>
    <row r="16869" spans="1:12" x14ac:dyDescent="0.2">
      <c r="A16869" s="2">
        <v>16.830020000000001</v>
      </c>
      <c r="B16869" s="2">
        <v>101.77379999999999</v>
      </c>
      <c r="C16869" s="2">
        <v>8.0244780000000002</v>
      </c>
      <c r="D16869" s="2">
        <v>8.5027570000000008</v>
      </c>
      <c r="F16869" s="2">
        <v>16.827210000000001</v>
      </c>
      <c r="G16869" s="2">
        <v>3.3395000000000001</v>
      </c>
      <c r="H16869" s="2">
        <v>3.2973479999999999</v>
      </c>
      <c r="J16869" s="2">
        <v>16.830020000000001</v>
      </c>
      <c r="K16869" s="2">
        <v>222.70359999999999</v>
      </c>
      <c r="L16869" s="2">
        <v>262.9796</v>
      </c>
    </row>
    <row r="16870" spans="1:12" x14ac:dyDescent="0.2">
      <c r="A16870" s="2">
        <v>16.830719999999999</v>
      </c>
      <c r="B16870" s="2">
        <v>101.88330000000001</v>
      </c>
      <c r="C16870" s="2">
        <v>8.0185809999999993</v>
      </c>
      <c r="D16870" s="2">
        <v>8.4939529999999994</v>
      </c>
      <c r="F16870" s="2">
        <v>16.827919999999999</v>
      </c>
      <c r="G16870" s="2">
        <v>3.3362810000000001</v>
      </c>
      <c r="H16870" s="2">
        <v>3.2929919999999999</v>
      </c>
      <c r="J16870" s="2">
        <v>16.830719999999999</v>
      </c>
      <c r="K16870" s="2">
        <v>222.02340000000001</v>
      </c>
      <c r="L16870" s="2">
        <v>263.99250000000001</v>
      </c>
    </row>
    <row r="16871" spans="1:12" x14ac:dyDescent="0.2">
      <c r="A16871" s="2">
        <v>16.831420000000001</v>
      </c>
      <c r="B16871" s="2">
        <v>101.9966</v>
      </c>
      <c r="C16871" s="2">
        <v>8.0127290000000002</v>
      </c>
      <c r="D16871" s="2">
        <v>8.4842410000000008</v>
      </c>
      <c r="F16871" s="2">
        <v>16.828620000000001</v>
      </c>
      <c r="G16871" s="2">
        <v>3.3326030000000002</v>
      </c>
      <c r="H16871" s="2">
        <v>3.289345</v>
      </c>
      <c r="J16871" s="2">
        <v>16.831420000000001</v>
      </c>
      <c r="K16871" s="2">
        <v>221.33969999999999</v>
      </c>
      <c r="L16871" s="2">
        <v>265.0009</v>
      </c>
    </row>
    <row r="16872" spans="1:12" x14ac:dyDescent="0.2">
      <c r="A16872" s="2">
        <v>16.83212</v>
      </c>
      <c r="B16872" s="2">
        <v>102.11109999999999</v>
      </c>
      <c r="C16872" s="2">
        <v>8.0067319999999995</v>
      </c>
      <c r="D16872" s="2">
        <v>8.4749560000000006</v>
      </c>
      <c r="F16872" s="2">
        <v>16.829319999999999</v>
      </c>
      <c r="G16872" s="2">
        <v>3.3289179999999998</v>
      </c>
      <c r="H16872" s="2">
        <v>3.2852709999999998</v>
      </c>
      <c r="J16872" s="2">
        <v>16.83212</v>
      </c>
      <c r="K16872" s="2">
        <v>220.65620000000001</v>
      </c>
      <c r="L16872" s="2">
        <v>266.00799999999998</v>
      </c>
    </row>
    <row r="16873" spans="1:12" x14ac:dyDescent="0.2">
      <c r="A16873" s="2">
        <v>16.832830000000001</v>
      </c>
      <c r="B16873" s="2">
        <v>102.2257</v>
      </c>
      <c r="C16873" s="2">
        <v>8.0008499999999998</v>
      </c>
      <c r="D16873" s="2">
        <v>8.4658920000000002</v>
      </c>
      <c r="F16873" s="2">
        <v>16.830020000000001</v>
      </c>
      <c r="G16873" s="2">
        <v>3.3248440000000001</v>
      </c>
      <c r="H16873" s="2">
        <v>3.2820429999999998</v>
      </c>
      <c r="J16873" s="2">
        <v>16.832830000000001</v>
      </c>
      <c r="K16873" s="2">
        <v>219.97200000000001</v>
      </c>
      <c r="L16873" s="2">
        <v>267.01429999999999</v>
      </c>
    </row>
    <row r="16874" spans="1:12" x14ac:dyDescent="0.2">
      <c r="A16874" s="2">
        <v>16.83353</v>
      </c>
      <c r="B16874" s="2">
        <v>102.3396</v>
      </c>
      <c r="C16874" s="2">
        <v>7.994891</v>
      </c>
      <c r="D16874" s="2">
        <v>8.4565459999999995</v>
      </c>
      <c r="F16874" s="2">
        <v>16.830719999999999</v>
      </c>
      <c r="G16874" s="2">
        <v>3.3209080000000002</v>
      </c>
      <c r="H16874" s="2">
        <v>3.2781980000000002</v>
      </c>
      <c r="J16874" s="2">
        <v>16.83353</v>
      </c>
      <c r="K16874" s="2">
        <v>219.29169999999999</v>
      </c>
      <c r="L16874" s="2">
        <v>268.0215</v>
      </c>
    </row>
    <row r="16875" spans="1:12" x14ac:dyDescent="0.2">
      <c r="A16875" s="2">
        <v>16.834230000000002</v>
      </c>
      <c r="B16875" s="2">
        <v>102.45350000000001</v>
      </c>
      <c r="C16875" s="2">
        <v>7.9888789999999998</v>
      </c>
      <c r="D16875" s="2">
        <v>8.4472760000000005</v>
      </c>
      <c r="F16875" s="2">
        <v>16.831420000000001</v>
      </c>
      <c r="G16875" s="2">
        <v>3.3169629999999999</v>
      </c>
      <c r="H16875" s="2">
        <v>3.2742770000000001</v>
      </c>
      <c r="J16875" s="2">
        <v>16.834230000000002</v>
      </c>
      <c r="K16875" s="2">
        <v>218.60730000000001</v>
      </c>
      <c r="L16875" s="2">
        <v>269.03070000000002</v>
      </c>
    </row>
    <row r="16876" spans="1:12" x14ac:dyDescent="0.2">
      <c r="A16876" s="2">
        <v>16.83493</v>
      </c>
      <c r="B16876" s="2">
        <v>102.5669</v>
      </c>
      <c r="C16876" s="2">
        <v>7.9823329999999997</v>
      </c>
      <c r="D16876" s="2">
        <v>8.4380830000000007</v>
      </c>
      <c r="F16876" s="2">
        <v>16.83212</v>
      </c>
      <c r="G16876" s="2">
        <v>3.313393</v>
      </c>
      <c r="H16876" s="2">
        <v>3.2708970000000002</v>
      </c>
      <c r="J16876" s="2">
        <v>16.83493</v>
      </c>
      <c r="K16876" s="2">
        <v>217.9248</v>
      </c>
      <c r="L16876" s="2">
        <v>270.04410000000001</v>
      </c>
    </row>
    <row r="16877" spans="1:12" x14ac:dyDescent="0.2">
      <c r="A16877" s="2">
        <v>16.835629999999998</v>
      </c>
      <c r="B16877" s="2">
        <v>102.6802</v>
      </c>
      <c r="C16877" s="2">
        <v>7.9759089999999997</v>
      </c>
      <c r="D16877" s="2">
        <v>8.4294239999999991</v>
      </c>
      <c r="F16877" s="2">
        <v>16.832830000000001</v>
      </c>
      <c r="G16877" s="2">
        <v>3.3092419999999998</v>
      </c>
      <c r="H16877" s="2">
        <v>3.2673190000000001</v>
      </c>
      <c r="J16877" s="2">
        <v>16.835629999999998</v>
      </c>
      <c r="K16877" s="2">
        <v>217.24459999999999</v>
      </c>
      <c r="L16877" s="2">
        <v>271.05869999999999</v>
      </c>
    </row>
    <row r="16878" spans="1:12" x14ac:dyDescent="0.2">
      <c r="A16878" s="2">
        <v>16.83633</v>
      </c>
      <c r="B16878" s="2">
        <v>102.7933</v>
      </c>
      <c r="C16878" s="2">
        <v>7.9698669999999998</v>
      </c>
      <c r="D16878" s="2">
        <v>8.420947</v>
      </c>
      <c r="F16878" s="2">
        <v>16.83353</v>
      </c>
      <c r="G16878" s="2">
        <v>3.3052899999999998</v>
      </c>
      <c r="H16878" s="2">
        <v>3.2637480000000001</v>
      </c>
      <c r="J16878" s="2">
        <v>16.83633</v>
      </c>
      <c r="K16878" s="2">
        <v>216.56360000000001</v>
      </c>
      <c r="L16878" s="2">
        <v>272.07150000000001</v>
      </c>
    </row>
    <row r="16879" spans="1:12" x14ac:dyDescent="0.2">
      <c r="A16879" s="2">
        <v>16.837029999999999</v>
      </c>
      <c r="B16879" s="2">
        <v>102.9054</v>
      </c>
      <c r="C16879" s="2">
        <v>7.9640690000000003</v>
      </c>
      <c r="D16879" s="2">
        <v>8.4120740000000005</v>
      </c>
      <c r="F16879" s="2">
        <v>16.834230000000002</v>
      </c>
      <c r="G16879" s="2">
        <v>3.3009870000000001</v>
      </c>
      <c r="H16879" s="2">
        <v>3.259995</v>
      </c>
      <c r="J16879" s="2">
        <v>16.837029999999999</v>
      </c>
      <c r="K16879" s="2">
        <v>215.88480000000001</v>
      </c>
      <c r="L16879" s="2">
        <v>273.08670000000001</v>
      </c>
    </row>
    <row r="16880" spans="1:12" x14ac:dyDescent="0.2">
      <c r="A16880" s="2">
        <v>16.837730000000001</v>
      </c>
      <c r="B16880" s="2">
        <v>103.0167</v>
      </c>
      <c r="C16880" s="2">
        <v>7.9583690000000002</v>
      </c>
      <c r="D16880" s="2">
        <v>8.4028810000000007</v>
      </c>
      <c r="F16880" s="2">
        <v>16.83493</v>
      </c>
      <c r="G16880" s="2">
        <v>3.2973479999999999</v>
      </c>
      <c r="H16880" s="2">
        <v>3.2570039999999998</v>
      </c>
      <c r="J16880" s="2">
        <v>16.837730000000001</v>
      </c>
      <c r="K16880" s="2">
        <v>215.20760000000001</v>
      </c>
      <c r="L16880" s="2">
        <v>274.1062</v>
      </c>
    </row>
    <row r="16881" spans="1:12" x14ac:dyDescent="0.2">
      <c r="A16881" s="2">
        <v>16.838439999999999</v>
      </c>
      <c r="B16881" s="2">
        <v>103.1276</v>
      </c>
      <c r="C16881" s="2">
        <v>7.9525790000000001</v>
      </c>
      <c r="D16881" s="2">
        <v>8.3940000000000001</v>
      </c>
      <c r="F16881" s="2">
        <v>16.835629999999998</v>
      </c>
      <c r="G16881" s="2">
        <v>3.2929919999999999</v>
      </c>
      <c r="H16881" s="2">
        <v>3.2526470000000001</v>
      </c>
      <c r="J16881" s="2">
        <v>16.838439999999999</v>
      </c>
      <c r="K16881" s="2">
        <v>214.55019999999999</v>
      </c>
      <c r="L16881" s="2">
        <v>275.12889999999999</v>
      </c>
    </row>
    <row r="16882" spans="1:12" x14ac:dyDescent="0.2">
      <c r="A16882" s="2">
        <v>16.83914</v>
      </c>
      <c r="B16882" s="2">
        <v>103.239</v>
      </c>
      <c r="C16882" s="2">
        <v>7.9467119999999998</v>
      </c>
      <c r="D16882" s="2">
        <v>8.3850370000000005</v>
      </c>
      <c r="F16882" s="2">
        <v>16.83633</v>
      </c>
      <c r="G16882" s="2">
        <v>3.289345</v>
      </c>
      <c r="H16882" s="2">
        <v>3.2492290000000001</v>
      </c>
      <c r="J16882" s="2">
        <v>16.83914</v>
      </c>
      <c r="K16882" s="2">
        <v>213.90029999999999</v>
      </c>
      <c r="L16882" s="2">
        <v>276.14940000000001</v>
      </c>
    </row>
    <row r="16883" spans="1:12" x14ac:dyDescent="0.2">
      <c r="A16883" s="2">
        <v>16.839839999999999</v>
      </c>
      <c r="B16883" s="2">
        <v>103.3501</v>
      </c>
      <c r="C16883" s="2">
        <v>7.940906</v>
      </c>
      <c r="D16883" s="2">
        <v>8.375667</v>
      </c>
      <c r="F16883" s="2">
        <v>16.837029999999999</v>
      </c>
      <c r="G16883" s="2">
        <v>3.2852709999999998</v>
      </c>
      <c r="H16883" s="2">
        <v>3.2447360000000001</v>
      </c>
      <c r="J16883" s="2">
        <v>16.839839999999999</v>
      </c>
      <c r="K16883" s="2">
        <v>213.23089999999999</v>
      </c>
      <c r="L16883" s="2">
        <v>277.17110000000002</v>
      </c>
    </row>
    <row r="16884" spans="1:12" x14ac:dyDescent="0.2">
      <c r="A16884" s="2">
        <v>16.840540000000001</v>
      </c>
      <c r="B16884" s="2">
        <v>103.4616</v>
      </c>
      <c r="C16884" s="2">
        <v>7.9350459999999998</v>
      </c>
      <c r="D16884" s="2">
        <v>8.3669390000000003</v>
      </c>
      <c r="F16884" s="2">
        <v>16.837730000000001</v>
      </c>
      <c r="G16884" s="2">
        <v>3.2820429999999998</v>
      </c>
      <c r="H16884" s="2">
        <v>3.2406459999999999</v>
      </c>
      <c r="J16884" s="2">
        <v>16.840540000000001</v>
      </c>
      <c r="K16884" s="2">
        <v>212.55690000000001</v>
      </c>
      <c r="L16884" s="2">
        <v>278.19279999999998</v>
      </c>
    </row>
    <row r="16885" spans="1:12" x14ac:dyDescent="0.2">
      <c r="A16885" s="2">
        <v>16.841239999999999</v>
      </c>
      <c r="B16885" s="2">
        <v>103.5731</v>
      </c>
      <c r="C16885" s="2">
        <v>7.9286909999999997</v>
      </c>
      <c r="D16885" s="2">
        <v>8.3583020000000001</v>
      </c>
      <c r="F16885" s="2">
        <v>16.838439999999999</v>
      </c>
      <c r="G16885" s="2">
        <v>3.2781980000000002</v>
      </c>
      <c r="H16885" s="2">
        <v>3.2376480000000001</v>
      </c>
      <c r="J16885" s="2">
        <v>16.841239999999999</v>
      </c>
      <c r="K16885" s="2">
        <v>211.88380000000001</v>
      </c>
      <c r="L16885" s="2">
        <v>279.21589999999998</v>
      </c>
    </row>
    <row r="16886" spans="1:12" x14ac:dyDescent="0.2">
      <c r="A16886" s="2">
        <v>16.841940000000001</v>
      </c>
      <c r="B16886" s="2">
        <v>103.68510000000001</v>
      </c>
      <c r="C16886" s="2">
        <v>7.9221599999999999</v>
      </c>
      <c r="D16886" s="2">
        <v>8.3490780000000004</v>
      </c>
      <c r="F16886" s="2">
        <v>16.83914</v>
      </c>
      <c r="G16886" s="2">
        <v>3.2742770000000001</v>
      </c>
      <c r="H16886" s="2">
        <v>3.2345660000000001</v>
      </c>
      <c r="J16886" s="2">
        <v>16.841940000000001</v>
      </c>
      <c r="K16886" s="2">
        <v>211.20930000000001</v>
      </c>
      <c r="L16886" s="2">
        <v>280.238</v>
      </c>
    </row>
    <row r="16887" spans="1:12" x14ac:dyDescent="0.2">
      <c r="A16887" s="2">
        <v>16.842639999999999</v>
      </c>
      <c r="B16887" s="2">
        <v>103.7958</v>
      </c>
      <c r="C16887" s="2">
        <v>7.9156750000000002</v>
      </c>
      <c r="D16887" s="2">
        <v>8.3401519999999998</v>
      </c>
      <c r="F16887" s="2">
        <v>16.839839999999999</v>
      </c>
      <c r="G16887" s="2">
        <v>3.2708970000000002</v>
      </c>
      <c r="H16887" s="2">
        <v>3.2314069999999999</v>
      </c>
      <c r="J16887" s="2">
        <v>16.842639999999999</v>
      </c>
      <c r="K16887" s="2">
        <v>210.53530000000001</v>
      </c>
      <c r="L16887" s="2">
        <v>281.2593</v>
      </c>
    </row>
    <row r="16888" spans="1:12" x14ac:dyDescent="0.2">
      <c r="A16888" s="2">
        <v>16.843350000000001</v>
      </c>
      <c r="B16888" s="2">
        <v>103.90730000000001</v>
      </c>
      <c r="C16888" s="2">
        <v>7.9092510000000003</v>
      </c>
      <c r="D16888" s="2">
        <v>8.3317669999999993</v>
      </c>
      <c r="F16888" s="2">
        <v>16.840540000000001</v>
      </c>
      <c r="G16888" s="2">
        <v>3.2673190000000001</v>
      </c>
      <c r="H16888" s="2">
        <v>3.2276989999999999</v>
      </c>
      <c r="J16888" s="2">
        <v>16.843350000000001</v>
      </c>
      <c r="K16888" s="2">
        <v>209.86359999999999</v>
      </c>
      <c r="L16888" s="2">
        <v>282.28460000000001</v>
      </c>
    </row>
    <row r="16889" spans="1:12" x14ac:dyDescent="0.2">
      <c r="A16889" s="2">
        <v>16.844049999999999</v>
      </c>
      <c r="B16889" s="2">
        <v>104.0185</v>
      </c>
      <c r="C16889" s="2">
        <v>7.9030870000000002</v>
      </c>
      <c r="D16889" s="2">
        <v>8.3233899999999998</v>
      </c>
      <c r="F16889" s="2">
        <v>16.841239999999999</v>
      </c>
      <c r="G16889" s="2">
        <v>3.2637480000000001</v>
      </c>
      <c r="H16889" s="2">
        <v>3.2238389999999999</v>
      </c>
      <c r="J16889" s="2">
        <v>16.844049999999999</v>
      </c>
      <c r="K16889" s="2">
        <v>209.19229999999999</v>
      </c>
      <c r="L16889" s="2">
        <v>283.31310000000002</v>
      </c>
    </row>
    <row r="16890" spans="1:12" x14ac:dyDescent="0.2">
      <c r="A16890" s="2">
        <v>16.844750000000001</v>
      </c>
      <c r="B16890" s="2">
        <v>104.12949999999999</v>
      </c>
      <c r="C16890" s="2">
        <v>7.8969829999999996</v>
      </c>
      <c r="D16890" s="2">
        <v>8.3143039999999999</v>
      </c>
      <c r="F16890" s="2">
        <v>16.841940000000001</v>
      </c>
      <c r="G16890" s="2">
        <v>3.259995</v>
      </c>
      <c r="H16890" s="2">
        <v>3.2197800000000001</v>
      </c>
      <c r="J16890" s="2">
        <v>16.844750000000001</v>
      </c>
      <c r="K16890" s="2">
        <v>208.52250000000001</v>
      </c>
      <c r="L16890" s="2">
        <v>284.34210000000002</v>
      </c>
    </row>
    <row r="16891" spans="1:12" x14ac:dyDescent="0.2">
      <c r="A16891" s="2">
        <v>16.84545</v>
      </c>
      <c r="B16891" s="2">
        <v>104.2407</v>
      </c>
      <c r="C16891" s="2">
        <v>7.8911850000000001</v>
      </c>
      <c r="D16891" s="2">
        <v>8.3054760000000005</v>
      </c>
      <c r="F16891" s="2">
        <v>16.842639999999999</v>
      </c>
      <c r="G16891" s="2">
        <v>3.2570039999999998</v>
      </c>
      <c r="H16891" s="2">
        <v>3.2159420000000001</v>
      </c>
      <c r="J16891" s="2">
        <v>16.84545</v>
      </c>
      <c r="K16891" s="2">
        <v>207.852</v>
      </c>
      <c r="L16891" s="2">
        <v>285.37090000000001</v>
      </c>
    </row>
    <row r="16892" spans="1:12" x14ac:dyDescent="0.2">
      <c r="A16892" s="2">
        <v>16.846150000000002</v>
      </c>
      <c r="B16892" s="2">
        <v>104.35250000000001</v>
      </c>
      <c r="C16892" s="2">
        <v>7.8851579999999997</v>
      </c>
      <c r="D16892" s="2">
        <v>8.2971599999999999</v>
      </c>
      <c r="F16892" s="2">
        <v>16.843350000000001</v>
      </c>
      <c r="G16892" s="2">
        <v>3.2526470000000001</v>
      </c>
      <c r="H16892" s="2">
        <v>3.2118609999999999</v>
      </c>
      <c r="J16892" s="2">
        <v>16.846150000000002</v>
      </c>
      <c r="K16892" s="2">
        <v>207.1841</v>
      </c>
      <c r="L16892" s="2">
        <v>286.39769999999999</v>
      </c>
    </row>
    <row r="16893" spans="1:12" x14ac:dyDescent="0.2">
      <c r="A16893" s="2">
        <v>16.84685</v>
      </c>
      <c r="B16893" s="2">
        <v>104.4631</v>
      </c>
      <c r="C16893" s="2">
        <v>7.8794890000000004</v>
      </c>
      <c r="D16893" s="2">
        <v>8.2889590000000002</v>
      </c>
      <c r="F16893" s="2">
        <v>16.844049999999999</v>
      </c>
      <c r="G16893" s="2">
        <v>3.2492290000000001</v>
      </c>
      <c r="H16893" s="2">
        <v>3.2077640000000001</v>
      </c>
      <c r="J16893" s="2">
        <v>16.84685</v>
      </c>
      <c r="K16893" s="2">
        <v>206.517</v>
      </c>
      <c r="L16893" s="2">
        <v>287.42599999999999</v>
      </c>
    </row>
    <row r="16894" spans="1:12" x14ac:dyDescent="0.2">
      <c r="A16894" s="2">
        <v>16.847549999999998</v>
      </c>
      <c r="B16894" s="2">
        <v>104.57250000000001</v>
      </c>
      <c r="C16894" s="2">
        <v>7.8735989999999996</v>
      </c>
      <c r="D16894" s="2">
        <v>8.2803599999999999</v>
      </c>
      <c r="F16894" s="2">
        <v>16.844750000000001</v>
      </c>
      <c r="G16894" s="2">
        <v>3.2447360000000001</v>
      </c>
      <c r="H16894" s="2">
        <v>3.2040860000000002</v>
      </c>
      <c r="J16894" s="2">
        <v>16.847549999999998</v>
      </c>
      <c r="K16894" s="2">
        <v>205.8501</v>
      </c>
      <c r="L16894" s="2">
        <v>288.45749999999998</v>
      </c>
    </row>
    <row r="16895" spans="1:12" x14ac:dyDescent="0.2">
      <c r="A16895" s="2">
        <v>16.84826</v>
      </c>
      <c r="B16895" s="2">
        <v>104.68170000000001</v>
      </c>
      <c r="C16895" s="2">
        <v>7.8671449999999998</v>
      </c>
      <c r="D16895" s="2">
        <v>8.2711140000000007</v>
      </c>
      <c r="F16895" s="2">
        <v>16.84545</v>
      </c>
      <c r="G16895" s="2">
        <v>3.2406459999999999</v>
      </c>
      <c r="H16895" s="2">
        <v>3.200745</v>
      </c>
      <c r="J16895" s="2">
        <v>16.84826</v>
      </c>
      <c r="K16895" s="2">
        <v>205.18539999999999</v>
      </c>
      <c r="L16895" s="2">
        <v>289.48779999999999</v>
      </c>
    </row>
    <row r="16896" spans="1:12" x14ac:dyDescent="0.2">
      <c r="A16896" s="2">
        <v>16.848960000000002</v>
      </c>
      <c r="B16896" s="2">
        <v>104.7902</v>
      </c>
      <c r="C16896" s="2">
        <v>7.8610569999999997</v>
      </c>
      <c r="D16896" s="2">
        <v>8.2623470000000001</v>
      </c>
      <c r="F16896" s="2">
        <v>16.846150000000002</v>
      </c>
      <c r="G16896" s="2">
        <v>3.2376480000000001</v>
      </c>
      <c r="H16896" s="2">
        <v>3.1973340000000001</v>
      </c>
      <c r="J16896" s="2">
        <v>16.848960000000002</v>
      </c>
      <c r="K16896" s="2">
        <v>204.5204</v>
      </c>
      <c r="L16896" s="2">
        <v>290.5129</v>
      </c>
    </row>
    <row r="16897" spans="1:12" x14ac:dyDescent="0.2">
      <c r="A16897" s="2">
        <v>16.84966</v>
      </c>
      <c r="B16897" s="2">
        <v>104.8991</v>
      </c>
      <c r="C16897" s="2">
        <v>7.8552580000000001</v>
      </c>
      <c r="D16897" s="2">
        <v>8.2541530000000005</v>
      </c>
      <c r="F16897" s="2">
        <v>16.84685</v>
      </c>
      <c r="G16897" s="2">
        <v>3.2345660000000001</v>
      </c>
      <c r="H16897" s="2">
        <v>3.193092</v>
      </c>
      <c r="J16897" s="2">
        <v>16.84966</v>
      </c>
      <c r="K16897" s="2">
        <v>203.85499999999999</v>
      </c>
      <c r="L16897" s="2">
        <v>291.51100000000002</v>
      </c>
    </row>
    <row r="16898" spans="1:12" x14ac:dyDescent="0.2">
      <c r="A16898" s="2">
        <v>16.850359999999998</v>
      </c>
      <c r="B16898" s="2">
        <v>105.0089</v>
      </c>
      <c r="C16898" s="2">
        <v>7.8492309999999996</v>
      </c>
      <c r="D16898" s="2">
        <v>8.2453640000000004</v>
      </c>
      <c r="F16898" s="2">
        <v>16.847549999999998</v>
      </c>
      <c r="G16898" s="2">
        <v>3.2314069999999999</v>
      </c>
      <c r="H16898" s="2">
        <v>3.189667</v>
      </c>
      <c r="J16898" s="2">
        <v>16.850359999999998</v>
      </c>
      <c r="K16898" s="2">
        <v>203.19409999999999</v>
      </c>
      <c r="L16898" s="2">
        <v>292.5043</v>
      </c>
    </row>
    <row r="16899" spans="1:12" x14ac:dyDescent="0.2">
      <c r="A16899" s="2">
        <v>16.85106</v>
      </c>
      <c r="B16899" s="2">
        <v>105.11750000000001</v>
      </c>
      <c r="C16899" s="2">
        <v>7.8435930000000003</v>
      </c>
      <c r="D16899" s="2">
        <v>8.2368500000000004</v>
      </c>
      <c r="F16899" s="2">
        <v>16.84826</v>
      </c>
      <c r="G16899" s="2">
        <v>3.2276989999999999</v>
      </c>
      <c r="H16899" s="2">
        <v>3.186226</v>
      </c>
      <c r="J16899" s="2">
        <v>16.85106</v>
      </c>
      <c r="K16899" s="2">
        <v>202.5342</v>
      </c>
      <c r="L16899" s="2">
        <v>293.52609999999999</v>
      </c>
    </row>
    <row r="16900" spans="1:12" x14ac:dyDescent="0.2">
      <c r="A16900" s="2">
        <v>16.851759999999999</v>
      </c>
      <c r="B16900" s="2">
        <v>105.226</v>
      </c>
      <c r="C16900" s="2">
        <v>7.8373140000000001</v>
      </c>
      <c r="D16900" s="2">
        <v>8.2287929999999996</v>
      </c>
      <c r="F16900" s="2">
        <v>16.848960000000002</v>
      </c>
      <c r="G16900" s="2">
        <v>3.2238389999999999</v>
      </c>
      <c r="H16900" s="2">
        <v>3.1823579999999998</v>
      </c>
      <c r="J16900" s="2">
        <v>16.851759999999999</v>
      </c>
      <c r="K16900" s="2">
        <v>201.87379999999999</v>
      </c>
      <c r="L16900" s="2">
        <v>294.55880000000002</v>
      </c>
    </row>
    <row r="16901" spans="1:12" x14ac:dyDescent="0.2">
      <c r="A16901" s="2">
        <v>16.852460000000001</v>
      </c>
      <c r="B16901" s="2">
        <v>105.3351</v>
      </c>
      <c r="C16901" s="2">
        <v>7.8312710000000001</v>
      </c>
      <c r="D16901" s="2">
        <v>8.220561</v>
      </c>
      <c r="F16901" s="2">
        <v>16.84966</v>
      </c>
      <c r="G16901" s="2">
        <v>3.2197800000000001</v>
      </c>
      <c r="H16901" s="2">
        <v>3.1784669999999999</v>
      </c>
      <c r="J16901" s="2">
        <v>16.852460000000001</v>
      </c>
      <c r="K16901" s="2">
        <v>201.21459999999999</v>
      </c>
      <c r="L16901" s="2">
        <v>295.59449999999998</v>
      </c>
    </row>
    <row r="16902" spans="1:12" x14ac:dyDescent="0.2">
      <c r="A16902" s="2">
        <v>16.853169999999999</v>
      </c>
      <c r="B16902" s="2">
        <v>105.4425</v>
      </c>
      <c r="C16902" s="2">
        <v>7.8258010000000002</v>
      </c>
      <c r="D16902" s="2">
        <v>8.2128019999999999</v>
      </c>
      <c r="F16902" s="2">
        <v>16.850359999999998</v>
      </c>
      <c r="G16902" s="2">
        <v>3.2159420000000001</v>
      </c>
      <c r="H16902" s="2">
        <v>3.174614</v>
      </c>
      <c r="J16902" s="2">
        <v>16.853169999999999</v>
      </c>
      <c r="K16902" s="2">
        <v>200.55619999999999</v>
      </c>
      <c r="L16902" s="2">
        <v>296.62740000000002</v>
      </c>
    </row>
    <row r="16903" spans="1:12" x14ac:dyDescent="0.2">
      <c r="A16903" s="2">
        <v>16.853870000000001</v>
      </c>
      <c r="B16903" s="2">
        <v>105.5502</v>
      </c>
      <c r="C16903" s="2">
        <v>7.8195370000000004</v>
      </c>
      <c r="D16903" s="2">
        <v>8.20547</v>
      </c>
      <c r="F16903" s="2">
        <v>16.85106</v>
      </c>
      <c r="G16903" s="2">
        <v>3.2118609999999999</v>
      </c>
      <c r="H16903" s="2">
        <v>3.1710210000000001</v>
      </c>
      <c r="J16903" s="2">
        <v>16.853870000000001</v>
      </c>
      <c r="K16903" s="2">
        <v>199.89779999999999</v>
      </c>
      <c r="L16903" s="2">
        <v>297.66079999999999</v>
      </c>
    </row>
    <row r="16904" spans="1:12" x14ac:dyDescent="0.2">
      <c r="A16904" s="2">
        <v>16.854569999999999</v>
      </c>
      <c r="B16904" s="2">
        <v>105.6564</v>
      </c>
      <c r="C16904" s="2">
        <v>7.8138379999999996</v>
      </c>
      <c r="D16904" s="2">
        <v>8.1967350000000003</v>
      </c>
      <c r="F16904" s="2">
        <v>16.851759999999999</v>
      </c>
      <c r="G16904" s="2">
        <v>3.2077640000000001</v>
      </c>
      <c r="H16904" s="2">
        <v>3.1675260000000001</v>
      </c>
      <c r="J16904" s="2">
        <v>16.854569999999999</v>
      </c>
      <c r="K16904" s="2">
        <v>199.24359999999999</v>
      </c>
      <c r="L16904" s="2">
        <v>298.69439999999997</v>
      </c>
    </row>
    <row r="16905" spans="1:12" x14ac:dyDescent="0.2">
      <c r="A16905" s="2">
        <v>16.855270000000001</v>
      </c>
      <c r="B16905" s="2">
        <v>105.7624</v>
      </c>
      <c r="C16905" s="2">
        <v>7.8077269999999999</v>
      </c>
      <c r="D16905" s="2">
        <v>8.1877849999999999</v>
      </c>
      <c r="F16905" s="2">
        <v>16.852460000000001</v>
      </c>
      <c r="G16905" s="2">
        <v>3.2040860000000002</v>
      </c>
      <c r="H16905" s="2">
        <v>3.1635740000000001</v>
      </c>
      <c r="J16905" s="2">
        <v>16.855270000000001</v>
      </c>
      <c r="K16905" s="2">
        <v>198.58799999999999</v>
      </c>
      <c r="L16905" s="2">
        <v>299.7276</v>
      </c>
    </row>
    <row r="16906" spans="1:12" x14ac:dyDescent="0.2">
      <c r="A16906" s="2">
        <v>16.855969999999999</v>
      </c>
      <c r="B16906" s="2">
        <v>105.8685</v>
      </c>
      <c r="C16906" s="2">
        <v>7.8021190000000002</v>
      </c>
      <c r="D16906" s="2">
        <v>8.1792099999999994</v>
      </c>
      <c r="F16906" s="2">
        <v>16.853169999999999</v>
      </c>
      <c r="G16906" s="2">
        <v>3.200745</v>
      </c>
      <c r="H16906" s="2">
        <v>3.159691</v>
      </c>
      <c r="J16906" s="2">
        <v>16.855969999999999</v>
      </c>
      <c r="K16906" s="2">
        <v>197.93180000000001</v>
      </c>
      <c r="L16906" s="2">
        <v>300.76130000000001</v>
      </c>
    </row>
    <row r="16907" spans="1:12" x14ac:dyDescent="0.2">
      <c r="A16907" s="2">
        <v>16.856670000000001</v>
      </c>
      <c r="B16907" s="2">
        <v>105.9764</v>
      </c>
      <c r="C16907" s="2">
        <v>7.795642</v>
      </c>
      <c r="D16907" s="2">
        <v>8.1705959999999997</v>
      </c>
      <c r="F16907" s="2">
        <v>16.853870000000001</v>
      </c>
      <c r="G16907" s="2">
        <v>3.1973340000000001</v>
      </c>
      <c r="H16907" s="2">
        <v>3.1561279999999998</v>
      </c>
      <c r="J16907" s="2">
        <v>16.856670000000001</v>
      </c>
      <c r="K16907" s="2">
        <v>197.2792</v>
      </c>
      <c r="L16907" s="2">
        <v>301.79320000000001</v>
      </c>
    </row>
    <row r="16908" spans="1:12" x14ac:dyDescent="0.2">
      <c r="A16908" s="2">
        <v>16.85737</v>
      </c>
      <c r="B16908" s="2">
        <v>106.083</v>
      </c>
      <c r="C16908" s="2">
        <v>7.7897829999999999</v>
      </c>
      <c r="D16908" s="2">
        <v>8.162013</v>
      </c>
      <c r="F16908" s="2">
        <v>16.854569999999999</v>
      </c>
      <c r="G16908" s="2">
        <v>3.193092</v>
      </c>
      <c r="H16908" s="2">
        <v>3.1519170000000001</v>
      </c>
      <c r="J16908" s="2">
        <v>16.85737</v>
      </c>
      <c r="K16908" s="2">
        <v>196.6266</v>
      </c>
      <c r="L16908" s="2">
        <v>302.82909999999998</v>
      </c>
    </row>
    <row r="16909" spans="1:12" x14ac:dyDescent="0.2">
      <c r="A16909" s="2">
        <v>16.858070000000001</v>
      </c>
      <c r="B16909" s="2">
        <v>106.1883</v>
      </c>
      <c r="C16909" s="2">
        <v>7.7833889999999997</v>
      </c>
      <c r="D16909" s="2">
        <v>8.1538730000000008</v>
      </c>
      <c r="F16909" s="2">
        <v>16.855270000000001</v>
      </c>
      <c r="G16909" s="2">
        <v>3.189667</v>
      </c>
      <c r="H16909" s="2">
        <v>3.1478809999999999</v>
      </c>
      <c r="J16909" s="2">
        <v>16.858070000000001</v>
      </c>
      <c r="K16909" s="2">
        <v>195.98159999999999</v>
      </c>
      <c r="L16909" s="2">
        <v>303.86430000000001</v>
      </c>
    </row>
    <row r="16910" spans="1:12" x14ac:dyDescent="0.2">
      <c r="A16910" s="2">
        <v>16.858779999999999</v>
      </c>
      <c r="B16910" s="2">
        <v>106.2932</v>
      </c>
      <c r="C16910" s="2">
        <v>7.7774080000000003</v>
      </c>
      <c r="D16910" s="2">
        <v>8.1451519999999995</v>
      </c>
      <c r="F16910" s="2">
        <v>16.855969999999999</v>
      </c>
      <c r="G16910" s="2">
        <v>3.186226</v>
      </c>
      <c r="H16910" s="2">
        <v>3.1443180000000002</v>
      </c>
      <c r="J16910" s="2">
        <v>16.858779999999999</v>
      </c>
      <c r="K16910" s="2">
        <v>195.3312</v>
      </c>
      <c r="L16910" s="2">
        <v>304.89850000000001</v>
      </c>
    </row>
    <row r="16911" spans="1:12" x14ac:dyDescent="0.2">
      <c r="A16911" s="2">
        <v>16.859480000000001</v>
      </c>
      <c r="B16911" s="2">
        <v>106.3969</v>
      </c>
      <c r="C16911" s="2">
        <v>7.7710530000000002</v>
      </c>
      <c r="D16911" s="2">
        <v>8.1366759999999996</v>
      </c>
      <c r="F16911" s="2">
        <v>16.856670000000001</v>
      </c>
      <c r="G16911" s="2">
        <v>3.1823579999999998</v>
      </c>
      <c r="H16911" s="2">
        <v>3.1406480000000001</v>
      </c>
      <c r="J16911" s="2">
        <v>16.859480000000001</v>
      </c>
      <c r="K16911" s="2">
        <v>194.6823</v>
      </c>
      <c r="L16911" s="2">
        <v>305.93380000000002</v>
      </c>
    </row>
    <row r="16912" spans="1:12" x14ac:dyDescent="0.2">
      <c r="A16912" s="2">
        <v>16.86018</v>
      </c>
      <c r="B16912" s="2">
        <v>106.501</v>
      </c>
      <c r="C16912" s="2">
        <v>7.7651019999999997</v>
      </c>
      <c r="D16912" s="2">
        <v>8.1281459999999992</v>
      </c>
      <c r="F16912" s="2">
        <v>16.85737</v>
      </c>
      <c r="G16912" s="2">
        <v>3.1784669999999999</v>
      </c>
      <c r="H16912" s="2">
        <v>3.137238</v>
      </c>
      <c r="J16912" s="2">
        <v>16.86018</v>
      </c>
      <c r="K16912" s="2">
        <v>194.03639999999999</v>
      </c>
      <c r="L16912" s="2">
        <v>306.96949999999998</v>
      </c>
    </row>
    <row r="16913" spans="1:12" x14ac:dyDescent="0.2">
      <c r="A16913" s="2">
        <v>16.860880000000002</v>
      </c>
      <c r="B16913" s="2">
        <v>106.6063</v>
      </c>
      <c r="C16913" s="2">
        <v>7.7592800000000004</v>
      </c>
      <c r="D16913" s="2">
        <v>8.1197619999999997</v>
      </c>
      <c r="F16913" s="2">
        <v>16.858070000000001</v>
      </c>
      <c r="G16913" s="2">
        <v>3.174614</v>
      </c>
      <c r="H16913" s="2">
        <v>3.1343079999999999</v>
      </c>
      <c r="J16913" s="2">
        <v>16.860880000000002</v>
      </c>
      <c r="K16913" s="2">
        <v>193.3897</v>
      </c>
      <c r="L16913" s="2">
        <v>308.00099999999998</v>
      </c>
    </row>
    <row r="16914" spans="1:12" x14ac:dyDescent="0.2">
      <c r="A16914" s="2">
        <v>16.86158</v>
      </c>
      <c r="B16914" s="2">
        <v>106.7098</v>
      </c>
      <c r="C16914" s="2">
        <v>7.7533370000000001</v>
      </c>
      <c r="D16914" s="2">
        <v>8.1109570000000009</v>
      </c>
      <c r="F16914" s="2">
        <v>16.858779999999999</v>
      </c>
      <c r="G16914" s="2">
        <v>3.1710210000000001</v>
      </c>
      <c r="H16914" s="2">
        <v>3.1307369999999999</v>
      </c>
      <c r="J16914" s="2">
        <v>16.86158</v>
      </c>
      <c r="K16914" s="2">
        <v>192.74629999999999</v>
      </c>
      <c r="L16914" s="2">
        <v>309.03579999999999</v>
      </c>
    </row>
    <row r="16915" spans="1:12" x14ac:dyDescent="0.2">
      <c r="A16915" s="2">
        <v>16.862279999999998</v>
      </c>
      <c r="B16915" s="2">
        <v>106.8134</v>
      </c>
      <c r="C16915" s="2">
        <v>7.7471040000000002</v>
      </c>
      <c r="D16915" s="2">
        <v>8.1020459999999996</v>
      </c>
      <c r="F16915" s="2">
        <v>16.859480000000001</v>
      </c>
      <c r="G16915" s="2">
        <v>3.1675260000000001</v>
      </c>
      <c r="H16915" s="2">
        <v>3.1267010000000002</v>
      </c>
      <c r="J16915" s="2">
        <v>16.862279999999998</v>
      </c>
      <c r="K16915" s="2">
        <v>192.1044</v>
      </c>
      <c r="L16915" s="2">
        <v>310.06880000000001</v>
      </c>
    </row>
    <row r="16916" spans="1:12" x14ac:dyDescent="0.2">
      <c r="A16916" s="2">
        <v>16.86298</v>
      </c>
      <c r="B16916" s="2">
        <v>106.91540000000001</v>
      </c>
      <c r="C16916" s="2">
        <v>7.7413059999999998</v>
      </c>
      <c r="D16916" s="2">
        <v>8.0937680000000007</v>
      </c>
      <c r="F16916" s="2">
        <v>16.86018</v>
      </c>
      <c r="G16916" s="2">
        <v>3.1635740000000001</v>
      </c>
      <c r="H16916" s="2">
        <v>3.1229629999999999</v>
      </c>
      <c r="J16916" s="2">
        <v>16.86298</v>
      </c>
      <c r="K16916" s="2">
        <v>191.46340000000001</v>
      </c>
      <c r="L16916" s="2">
        <v>311.10039999999998</v>
      </c>
    </row>
    <row r="16917" spans="1:12" x14ac:dyDescent="0.2">
      <c r="A16917" s="2">
        <v>16.863689999999998</v>
      </c>
      <c r="B16917" s="2">
        <v>107.0179</v>
      </c>
      <c r="C16917" s="2">
        <v>7.7359730000000004</v>
      </c>
      <c r="D16917" s="2">
        <v>8.0857880000000009</v>
      </c>
      <c r="F16917" s="2">
        <v>16.860880000000002</v>
      </c>
      <c r="G16917" s="2">
        <v>3.159691</v>
      </c>
      <c r="H16917" s="2">
        <v>3.1189420000000001</v>
      </c>
      <c r="J16917" s="2">
        <v>16.863689999999998</v>
      </c>
      <c r="K16917" s="2">
        <v>190.8245</v>
      </c>
      <c r="L16917" s="2">
        <v>312.13099999999997</v>
      </c>
    </row>
    <row r="16918" spans="1:12" x14ac:dyDescent="0.2">
      <c r="A16918" s="2">
        <v>16.86439</v>
      </c>
      <c r="B16918" s="2">
        <v>107.1189</v>
      </c>
      <c r="C16918" s="2">
        <v>7.7304719999999998</v>
      </c>
      <c r="D16918" s="2">
        <v>8.0772580000000005</v>
      </c>
      <c r="F16918" s="2">
        <v>16.86158</v>
      </c>
      <c r="G16918" s="2">
        <v>3.1561279999999998</v>
      </c>
      <c r="H16918" s="2">
        <v>3.1155550000000001</v>
      </c>
      <c r="J16918" s="2">
        <v>16.86439</v>
      </c>
      <c r="K16918" s="2">
        <v>190.19489999999999</v>
      </c>
      <c r="L16918" s="2">
        <v>313.16399999999999</v>
      </c>
    </row>
    <row r="16919" spans="1:12" x14ac:dyDescent="0.2">
      <c r="A16919" s="2">
        <v>16.865089999999999</v>
      </c>
      <c r="B16919" s="2">
        <v>107.2206</v>
      </c>
      <c r="C16919" s="2">
        <v>7.7240630000000001</v>
      </c>
      <c r="D16919" s="2">
        <v>8.0691559999999996</v>
      </c>
      <c r="F16919" s="2">
        <v>16.862279999999998</v>
      </c>
      <c r="G16919" s="2">
        <v>3.1519170000000001</v>
      </c>
      <c r="H16919" s="2">
        <v>3.11145</v>
      </c>
      <c r="J16919" s="2">
        <v>16.865089999999999</v>
      </c>
      <c r="K16919" s="2">
        <v>189.5607</v>
      </c>
      <c r="L16919" s="2">
        <v>314.19749999999999</v>
      </c>
    </row>
    <row r="16920" spans="1:12" x14ac:dyDescent="0.2">
      <c r="A16920" s="2">
        <v>16.865790000000001</v>
      </c>
      <c r="B16920" s="2">
        <v>107.3216</v>
      </c>
      <c r="C16920" s="2">
        <v>7.7179820000000001</v>
      </c>
      <c r="D16920" s="2">
        <v>8.0608249999999995</v>
      </c>
      <c r="F16920" s="2">
        <v>16.86298</v>
      </c>
      <c r="G16920" s="2">
        <v>3.1478809999999999</v>
      </c>
      <c r="H16920" s="2">
        <v>3.1076130000000002</v>
      </c>
      <c r="J16920" s="2">
        <v>16.865790000000001</v>
      </c>
      <c r="K16920" s="2">
        <v>188.92410000000001</v>
      </c>
      <c r="L16920" s="2">
        <v>315.22820000000002</v>
      </c>
    </row>
    <row r="16921" spans="1:12" x14ac:dyDescent="0.2">
      <c r="A16921" s="2">
        <v>16.866489999999999</v>
      </c>
      <c r="B16921" s="2">
        <v>107.4212</v>
      </c>
      <c r="C16921" s="2">
        <v>7.7121000000000004</v>
      </c>
      <c r="D16921" s="2">
        <v>8.0524629999999995</v>
      </c>
      <c r="F16921" s="2">
        <v>16.863689999999998</v>
      </c>
      <c r="G16921" s="2">
        <v>3.1443180000000002</v>
      </c>
      <c r="H16921" s="2">
        <v>3.1034009999999999</v>
      </c>
      <c r="J16921" s="2">
        <v>16.866489999999999</v>
      </c>
      <c r="K16921" s="2">
        <v>188.28909999999999</v>
      </c>
      <c r="L16921" s="2">
        <v>316.25639999999999</v>
      </c>
    </row>
    <row r="16922" spans="1:12" x14ac:dyDescent="0.2">
      <c r="A16922" s="2">
        <v>16.867190000000001</v>
      </c>
      <c r="B16922" s="2">
        <v>107.5206</v>
      </c>
      <c r="C16922" s="2">
        <v>7.7063709999999999</v>
      </c>
      <c r="D16922" s="2">
        <v>8.0445589999999996</v>
      </c>
      <c r="F16922" s="2">
        <v>16.86439</v>
      </c>
      <c r="G16922" s="2">
        <v>3.1406480000000001</v>
      </c>
      <c r="H16922" s="2">
        <v>3.0996630000000001</v>
      </c>
      <c r="J16922" s="2">
        <v>16.867190000000001</v>
      </c>
      <c r="K16922" s="2">
        <v>187.65620000000001</v>
      </c>
      <c r="L16922" s="2">
        <v>317.28100000000001</v>
      </c>
    </row>
    <row r="16923" spans="1:12" x14ac:dyDescent="0.2">
      <c r="A16923" s="2">
        <v>16.867889999999999</v>
      </c>
      <c r="B16923" s="2">
        <v>107.6191</v>
      </c>
      <c r="C16923" s="2">
        <v>7.7001530000000002</v>
      </c>
      <c r="D16923" s="2">
        <v>8.0363340000000001</v>
      </c>
      <c r="F16923" s="2">
        <v>16.865089999999999</v>
      </c>
      <c r="G16923" s="2">
        <v>3.137238</v>
      </c>
      <c r="H16923" s="2">
        <v>3.095818</v>
      </c>
      <c r="J16923" s="2">
        <v>16.867889999999999</v>
      </c>
      <c r="K16923" s="2">
        <v>187.02289999999999</v>
      </c>
      <c r="L16923" s="2">
        <v>318.30799999999999</v>
      </c>
    </row>
    <row r="16924" spans="1:12" x14ac:dyDescent="0.2">
      <c r="A16924" s="2">
        <v>16.868600000000001</v>
      </c>
      <c r="B16924" s="2">
        <v>107.72</v>
      </c>
      <c r="C16924" s="2">
        <v>7.6935609999999999</v>
      </c>
      <c r="D16924" s="2">
        <v>8.0278880000000008</v>
      </c>
      <c r="F16924" s="2">
        <v>16.865790000000001</v>
      </c>
      <c r="G16924" s="2">
        <v>3.1343079999999999</v>
      </c>
      <c r="H16924" s="2">
        <v>3.0918580000000002</v>
      </c>
      <c r="J16924" s="2">
        <v>16.868600000000001</v>
      </c>
      <c r="K16924" s="2">
        <v>186.39259999999999</v>
      </c>
      <c r="L16924" s="2">
        <v>319.33870000000002</v>
      </c>
    </row>
    <row r="16925" spans="1:12" x14ac:dyDescent="0.2">
      <c r="A16925" s="2">
        <v>16.869299999999999</v>
      </c>
      <c r="B16925" s="2">
        <v>107.8199</v>
      </c>
      <c r="C16925" s="2">
        <v>7.6875489999999997</v>
      </c>
      <c r="D16925" s="2">
        <v>8.0198699999999992</v>
      </c>
      <c r="F16925" s="2">
        <v>16.866489999999999</v>
      </c>
      <c r="G16925" s="2">
        <v>3.1307369999999999</v>
      </c>
      <c r="H16925" s="2">
        <v>3.0886</v>
      </c>
      <c r="J16925" s="2">
        <v>16.869299999999999</v>
      </c>
      <c r="K16925" s="2">
        <v>185.76320000000001</v>
      </c>
      <c r="L16925" s="2">
        <v>320.37119999999999</v>
      </c>
    </row>
    <row r="16926" spans="1:12" x14ac:dyDescent="0.2">
      <c r="A16926" s="2">
        <v>16.87</v>
      </c>
      <c r="B16926" s="2">
        <v>107.919</v>
      </c>
      <c r="C16926" s="2">
        <v>7.6818119999999999</v>
      </c>
      <c r="D16926" s="2">
        <v>8.0114239999999999</v>
      </c>
      <c r="F16926" s="2">
        <v>16.867190000000001</v>
      </c>
      <c r="G16926" s="2">
        <v>3.1267010000000002</v>
      </c>
      <c r="H16926" s="2">
        <v>3.0850680000000001</v>
      </c>
      <c r="J16926" s="2">
        <v>16.87</v>
      </c>
      <c r="K16926" s="2">
        <v>185.13560000000001</v>
      </c>
      <c r="L16926" s="2">
        <v>321.39789999999999</v>
      </c>
    </row>
    <row r="16927" spans="1:12" x14ac:dyDescent="0.2">
      <c r="A16927" s="2">
        <v>16.870699999999999</v>
      </c>
      <c r="B16927" s="2">
        <v>108.0185</v>
      </c>
      <c r="C16927" s="2">
        <v>7.6761429999999997</v>
      </c>
      <c r="D16927" s="2">
        <v>8.0028030000000001</v>
      </c>
      <c r="F16927" s="2">
        <v>16.867889999999999</v>
      </c>
      <c r="G16927" s="2">
        <v>3.1229629999999999</v>
      </c>
      <c r="H16927" s="2">
        <v>3.0812529999999998</v>
      </c>
      <c r="J16927" s="2">
        <v>16.870699999999999</v>
      </c>
      <c r="K16927" s="2">
        <v>184.5086</v>
      </c>
      <c r="L16927" s="2">
        <v>322.41759999999999</v>
      </c>
    </row>
    <row r="16928" spans="1:12" x14ac:dyDescent="0.2">
      <c r="A16928" s="2">
        <v>16.871400000000001</v>
      </c>
      <c r="B16928" s="2">
        <v>108.117</v>
      </c>
      <c r="C16928" s="2">
        <v>7.6702070000000004</v>
      </c>
      <c r="D16928" s="2">
        <v>7.9949680000000001</v>
      </c>
      <c r="F16928" s="2">
        <v>16.868600000000001</v>
      </c>
      <c r="G16928" s="2">
        <v>3.1189420000000001</v>
      </c>
      <c r="H16928" s="2">
        <v>3.0772550000000001</v>
      </c>
      <c r="J16928" s="2">
        <v>16.871400000000001</v>
      </c>
      <c r="K16928" s="2">
        <v>183.8819</v>
      </c>
      <c r="L16928" s="2">
        <v>323.44099999999997</v>
      </c>
    </row>
    <row r="16929" spans="1:12" x14ac:dyDescent="0.2">
      <c r="A16929" s="2">
        <v>16.8721</v>
      </c>
      <c r="B16929" s="2">
        <v>108.2149</v>
      </c>
      <c r="C16929" s="2">
        <v>7.664218</v>
      </c>
      <c r="D16929" s="2">
        <v>7.987247</v>
      </c>
      <c r="F16929" s="2">
        <v>16.869299999999999</v>
      </c>
      <c r="G16929" s="2">
        <v>3.1155550000000001</v>
      </c>
      <c r="H16929" s="2">
        <v>3.0735549999999998</v>
      </c>
      <c r="J16929" s="2">
        <v>16.8721</v>
      </c>
      <c r="K16929" s="2">
        <v>183.25710000000001</v>
      </c>
      <c r="L16929" s="2">
        <v>324.46809999999999</v>
      </c>
    </row>
    <row r="16930" spans="1:12" x14ac:dyDescent="0.2">
      <c r="A16930" s="2">
        <v>16.872800000000002</v>
      </c>
      <c r="B16930" s="2">
        <v>108.3124</v>
      </c>
      <c r="C16930" s="2">
        <v>7.6582059999999998</v>
      </c>
      <c r="D16930" s="2">
        <v>7.978809</v>
      </c>
      <c r="F16930" s="2">
        <v>16.87</v>
      </c>
      <c r="G16930" s="2">
        <v>3.11145</v>
      </c>
      <c r="H16930" s="2">
        <v>3.0699689999999999</v>
      </c>
      <c r="J16930" s="2">
        <v>16.872800000000002</v>
      </c>
      <c r="K16930" s="2">
        <v>182.63499999999999</v>
      </c>
      <c r="L16930" s="2">
        <v>325.49329999999998</v>
      </c>
    </row>
    <row r="16931" spans="1:12" x14ac:dyDescent="0.2">
      <c r="A16931" s="2">
        <v>16.87351</v>
      </c>
      <c r="B16931" s="2">
        <v>108.41070000000001</v>
      </c>
      <c r="C16931" s="2">
        <v>7.6523539999999999</v>
      </c>
      <c r="D16931" s="2">
        <v>7.9707600000000003</v>
      </c>
      <c r="F16931" s="2">
        <v>16.870699999999999</v>
      </c>
      <c r="G16931" s="2">
        <v>3.1076130000000002</v>
      </c>
      <c r="H16931" s="2">
        <v>3.0664370000000001</v>
      </c>
      <c r="J16931" s="2">
        <v>16.87351</v>
      </c>
      <c r="K16931" s="2">
        <v>182.0146</v>
      </c>
      <c r="L16931" s="2">
        <v>326.51990000000001</v>
      </c>
    </row>
    <row r="16932" spans="1:12" x14ac:dyDescent="0.2">
      <c r="A16932" s="2">
        <v>16.874210000000001</v>
      </c>
      <c r="B16932" s="2">
        <v>108.50839999999999</v>
      </c>
      <c r="C16932" s="2">
        <v>7.6464340000000002</v>
      </c>
      <c r="D16932" s="2">
        <v>7.9623980000000003</v>
      </c>
      <c r="F16932" s="2">
        <v>16.871400000000001</v>
      </c>
      <c r="G16932" s="2">
        <v>3.1034009999999999</v>
      </c>
      <c r="H16932" s="2">
        <v>3.0628199999999999</v>
      </c>
      <c r="J16932" s="2">
        <v>16.874210000000001</v>
      </c>
      <c r="K16932" s="2">
        <v>181.39519999999999</v>
      </c>
      <c r="L16932" s="2">
        <v>327.54230000000001</v>
      </c>
    </row>
    <row r="16933" spans="1:12" x14ac:dyDescent="0.2">
      <c r="A16933" s="2">
        <v>16.87491</v>
      </c>
      <c r="B16933" s="2">
        <v>108.6052</v>
      </c>
      <c r="C16933" s="2">
        <v>7.6404449999999997</v>
      </c>
      <c r="D16933" s="2">
        <v>7.9534479999999999</v>
      </c>
      <c r="F16933" s="2">
        <v>16.8721</v>
      </c>
      <c r="G16933" s="2">
        <v>3.0996630000000001</v>
      </c>
      <c r="H16933" s="2">
        <v>3.0594790000000001</v>
      </c>
      <c r="J16933" s="2">
        <v>16.87491</v>
      </c>
      <c r="K16933" s="2">
        <v>180.7749</v>
      </c>
      <c r="L16933" s="2">
        <v>328.56959999999998</v>
      </c>
    </row>
    <row r="16934" spans="1:12" x14ac:dyDescent="0.2">
      <c r="A16934" s="2">
        <v>16.875610000000002</v>
      </c>
      <c r="B16934" s="2">
        <v>108.7024</v>
      </c>
      <c r="C16934" s="2">
        <v>7.6349900000000002</v>
      </c>
      <c r="D16934" s="2">
        <v>7.9447660000000004</v>
      </c>
      <c r="F16934" s="2">
        <v>16.872800000000002</v>
      </c>
      <c r="G16934" s="2">
        <v>3.095818</v>
      </c>
      <c r="H16934" s="2">
        <v>3.0563280000000002</v>
      </c>
      <c r="J16934" s="2">
        <v>16.875610000000002</v>
      </c>
      <c r="K16934" s="2">
        <v>180.15479999999999</v>
      </c>
      <c r="L16934" s="2">
        <v>329.59140000000002</v>
      </c>
    </row>
    <row r="16935" spans="1:12" x14ac:dyDescent="0.2">
      <c r="A16935" s="2">
        <v>16.87631</v>
      </c>
      <c r="B16935" s="2">
        <v>108.7988</v>
      </c>
      <c r="C16935" s="2">
        <v>7.629359</v>
      </c>
      <c r="D16935" s="2">
        <v>7.9364879999999998</v>
      </c>
      <c r="F16935" s="2">
        <v>16.87351</v>
      </c>
      <c r="G16935" s="2">
        <v>3.0918580000000002</v>
      </c>
      <c r="H16935" s="2">
        <v>3.0523829999999998</v>
      </c>
      <c r="J16935" s="2">
        <v>16.87631</v>
      </c>
      <c r="K16935" s="2">
        <v>179.53899999999999</v>
      </c>
      <c r="L16935" s="2">
        <v>330.6019</v>
      </c>
    </row>
    <row r="16936" spans="1:12" x14ac:dyDescent="0.2">
      <c r="A16936" s="2">
        <v>16.877009999999999</v>
      </c>
      <c r="B16936" s="2">
        <v>108.89570000000001</v>
      </c>
      <c r="C16936" s="2">
        <v>7.6235309999999998</v>
      </c>
      <c r="D16936" s="2">
        <v>7.9278519999999997</v>
      </c>
      <c r="F16936" s="2">
        <v>16.874210000000001</v>
      </c>
      <c r="G16936" s="2">
        <v>3.0886</v>
      </c>
      <c r="H16936" s="2">
        <v>3.0486680000000002</v>
      </c>
      <c r="J16936" s="2">
        <v>16.877009999999999</v>
      </c>
      <c r="K16936" s="2">
        <v>178.9239</v>
      </c>
      <c r="L16936" s="2">
        <v>331.62560000000002</v>
      </c>
    </row>
    <row r="16937" spans="1:12" x14ac:dyDescent="0.2">
      <c r="A16937" s="2">
        <v>16.87771</v>
      </c>
      <c r="B16937" s="2">
        <v>108.9913</v>
      </c>
      <c r="C16937" s="2">
        <v>7.6172969999999998</v>
      </c>
      <c r="D16937" s="2">
        <v>7.9191390000000004</v>
      </c>
      <c r="F16937" s="2">
        <v>16.87491</v>
      </c>
      <c r="G16937" s="2">
        <v>3.0850680000000001</v>
      </c>
      <c r="H16937" s="2">
        <v>3.0447389999999999</v>
      </c>
      <c r="J16937" s="2">
        <v>16.87771</v>
      </c>
      <c r="K16937" s="2">
        <v>178.3092</v>
      </c>
      <c r="L16937" s="2">
        <v>332.64789999999999</v>
      </c>
    </row>
    <row r="16938" spans="1:12" x14ac:dyDescent="0.2">
      <c r="A16938" s="2">
        <v>16.878409999999999</v>
      </c>
      <c r="B16938" s="2">
        <v>109.08750000000001</v>
      </c>
      <c r="C16938" s="2">
        <v>7.6117509999999999</v>
      </c>
      <c r="D16938" s="2">
        <v>7.9110139999999998</v>
      </c>
      <c r="F16938" s="2">
        <v>16.875610000000002</v>
      </c>
      <c r="G16938" s="2">
        <v>3.0812529999999998</v>
      </c>
      <c r="H16938" s="2">
        <v>3.040886</v>
      </c>
      <c r="J16938" s="2">
        <v>16.878409999999999</v>
      </c>
      <c r="K16938" s="2">
        <v>177.6977</v>
      </c>
      <c r="L16938" s="2">
        <v>333.6635</v>
      </c>
    </row>
    <row r="16939" spans="1:12" x14ac:dyDescent="0.2">
      <c r="A16939" s="2">
        <v>16.87912</v>
      </c>
      <c r="B16939" s="2">
        <v>109.18210000000001</v>
      </c>
      <c r="C16939" s="2">
        <v>7.6061050000000003</v>
      </c>
      <c r="D16939" s="2">
        <v>7.9032239999999998</v>
      </c>
      <c r="F16939" s="2">
        <v>16.87631</v>
      </c>
      <c r="G16939" s="2">
        <v>3.0772550000000001</v>
      </c>
      <c r="H16939" s="2">
        <v>3.037636</v>
      </c>
      <c r="J16939" s="2">
        <v>16.87912</v>
      </c>
      <c r="K16939" s="2">
        <v>177.08539999999999</v>
      </c>
      <c r="L16939" s="2">
        <v>334.68009999999998</v>
      </c>
    </row>
    <row r="16940" spans="1:12" x14ac:dyDescent="0.2">
      <c r="A16940" s="2">
        <v>16.879819999999999</v>
      </c>
      <c r="B16940" s="2">
        <v>109.2761</v>
      </c>
      <c r="C16940" s="2">
        <v>7.600047</v>
      </c>
      <c r="D16940" s="2">
        <v>7.8951450000000003</v>
      </c>
      <c r="F16940" s="2">
        <v>16.877009999999999</v>
      </c>
      <c r="G16940" s="2">
        <v>3.0735549999999998</v>
      </c>
      <c r="H16940" s="2">
        <v>3.0341870000000002</v>
      </c>
      <c r="J16940" s="2">
        <v>16.879819999999999</v>
      </c>
      <c r="K16940" s="2">
        <v>176.4735</v>
      </c>
      <c r="L16940" s="2">
        <v>335.69580000000002</v>
      </c>
    </row>
    <row r="16941" spans="1:12" x14ac:dyDescent="0.2">
      <c r="A16941" s="2">
        <v>16.880520000000001</v>
      </c>
      <c r="B16941" s="2">
        <v>109.37090000000001</v>
      </c>
      <c r="C16941" s="2">
        <v>7.5941650000000003</v>
      </c>
      <c r="D16941" s="2">
        <v>7.8863329999999996</v>
      </c>
      <c r="F16941" s="2">
        <v>16.87771</v>
      </c>
      <c r="G16941" s="2">
        <v>3.0699689999999999</v>
      </c>
      <c r="H16941" s="2">
        <v>3.030411</v>
      </c>
      <c r="J16941" s="2">
        <v>16.880520000000001</v>
      </c>
      <c r="K16941" s="2">
        <v>175.864</v>
      </c>
      <c r="L16941" s="2">
        <v>336.71460000000002</v>
      </c>
    </row>
    <row r="16942" spans="1:12" x14ac:dyDescent="0.2">
      <c r="A16942" s="2">
        <v>16.881219999999999</v>
      </c>
      <c r="B16942" s="2">
        <v>109.46420000000001</v>
      </c>
      <c r="C16942" s="2">
        <v>7.588184</v>
      </c>
      <c r="D16942" s="2">
        <v>7.8776580000000003</v>
      </c>
      <c r="F16942" s="2">
        <v>16.878409999999999</v>
      </c>
      <c r="G16942" s="2">
        <v>3.0664370000000001</v>
      </c>
      <c r="H16942" s="2">
        <v>3.0271840000000001</v>
      </c>
      <c r="J16942" s="2">
        <v>16.881219999999999</v>
      </c>
      <c r="K16942" s="2">
        <v>175.2577</v>
      </c>
      <c r="L16942" s="2">
        <v>337.73360000000002</v>
      </c>
    </row>
    <row r="16943" spans="1:12" x14ac:dyDescent="0.2">
      <c r="A16943" s="2">
        <v>16.881920000000001</v>
      </c>
      <c r="B16943" s="2">
        <v>109.55410000000001</v>
      </c>
      <c r="C16943" s="2">
        <v>7.5819349999999996</v>
      </c>
      <c r="D16943" s="2">
        <v>7.8691890000000004</v>
      </c>
      <c r="F16943" s="2">
        <v>16.87912</v>
      </c>
      <c r="G16943" s="2">
        <v>3.0628199999999999</v>
      </c>
      <c r="H16943" s="2">
        <v>3.0243150000000001</v>
      </c>
      <c r="J16943" s="2">
        <v>16.881920000000001</v>
      </c>
      <c r="K16943" s="2">
        <v>174.65</v>
      </c>
      <c r="L16943" s="2">
        <v>338.74990000000003</v>
      </c>
    </row>
    <row r="16944" spans="1:12" x14ac:dyDescent="0.2">
      <c r="A16944" s="2">
        <v>16.882619999999999</v>
      </c>
      <c r="B16944" s="2">
        <v>109.6384</v>
      </c>
      <c r="C16944" s="2">
        <v>7.5758239999999999</v>
      </c>
      <c r="D16944" s="2">
        <v>7.8610639999999998</v>
      </c>
      <c r="F16944" s="2">
        <v>16.879819999999999</v>
      </c>
      <c r="G16944" s="2">
        <v>3.0594790000000001</v>
      </c>
      <c r="H16944" s="2">
        <v>3.0207290000000002</v>
      </c>
      <c r="J16944" s="2">
        <v>16.882619999999999</v>
      </c>
      <c r="K16944" s="2">
        <v>174.0454</v>
      </c>
      <c r="L16944" s="2">
        <v>339.76420000000002</v>
      </c>
    </row>
    <row r="16945" spans="1:12" x14ac:dyDescent="0.2">
      <c r="A16945" s="2">
        <v>16.883320000000001</v>
      </c>
      <c r="B16945" s="2">
        <v>109.71939999999999</v>
      </c>
      <c r="C16945" s="2">
        <v>7.570049</v>
      </c>
      <c r="D16945" s="2">
        <v>7.852519</v>
      </c>
      <c r="F16945" s="2">
        <v>16.880520000000001</v>
      </c>
      <c r="G16945" s="2">
        <v>3.0563280000000002</v>
      </c>
      <c r="H16945" s="2">
        <v>3.0168529999999998</v>
      </c>
      <c r="J16945" s="2">
        <v>16.883320000000001</v>
      </c>
      <c r="K16945" s="2">
        <v>173.45099999999999</v>
      </c>
      <c r="L16945" s="2">
        <v>340.77749999999997</v>
      </c>
    </row>
    <row r="16946" spans="1:12" x14ac:dyDescent="0.2">
      <c r="A16946" s="2">
        <v>16.884029999999999</v>
      </c>
      <c r="B16946" s="2">
        <v>109.8058</v>
      </c>
      <c r="C16946" s="2">
        <v>7.5640289999999997</v>
      </c>
      <c r="D16946" s="2">
        <v>7.8441879999999999</v>
      </c>
      <c r="F16946" s="2">
        <v>16.881219999999999</v>
      </c>
      <c r="G16946" s="2">
        <v>3.0523829999999998</v>
      </c>
      <c r="H16946" s="2">
        <v>3.0128330000000001</v>
      </c>
      <c r="J16946" s="2">
        <v>16.884029999999999</v>
      </c>
      <c r="K16946" s="2">
        <v>172.87450000000001</v>
      </c>
      <c r="L16946" s="2">
        <v>341.7869</v>
      </c>
    </row>
    <row r="16947" spans="1:12" x14ac:dyDescent="0.2">
      <c r="A16947" s="2">
        <v>16.884730000000001</v>
      </c>
      <c r="B16947" s="2">
        <v>109.89709999999999</v>
      </c>
      <c r="C16947" s="2">
        <v>7.5580400000000001</v>
      </c>
      <c r="D16947" s="2">
        <v>7.8362530000000001</v>
      </c>
      <c r="F16947" s="2">
        <v>16.881920000000001</v>
      </c>
      <c r="G16947" s="2">
        <v>3.0486680000000002</v>
      </c>
      <c r="H16947" s="2">
        <v>3.0090330000000001</v>
      </c>
      <c r="J16947" s="2">
        <v>16.884730000000001</v>
      </c>
      <c r="K16947" s="2">
        <v>172.28659999999999</v>
      </c>
      <c r="L16947" s="2">
        <v>342.7953</v>
      </c>
    </row>
    <row r="16948" spans="1:12" x14ac:dyDescent="0.2">
      <c r="A16948" s="2">
        <v>16.885429999999999</v>
      </c>
      <c r="B16948" s="2">
        <v>109.9893</v>
      </c>
      <c r="C16948" s="2">
        <v>7.5519670000000003</v>
      </c>
      <c r="D16948" s="2">
        <v>7.8277999999999999</v>
      </c>
      <c r="F16948" s="2">
        <v>16.882619999999999</v>
      </c>
      <c r="G16948" s="2">
        <v>3.0447389999999999</v>
      </c>
      <c r="H16948" s="2">
        <v>3.0052409999999998</v>
      </c>
      <c r="J16948" s="2">
        <v>16.885429999999999</v>
      </c>
      <c r="K16948" s="2">
        <v>171.6866</v>
      </c>
      <c r="L16948" s="2">
        <v>343.80829999999997</v>
      </c>
    </row>
    <row r="16949" spans="1:12" x14ac:dyDescent="0.2">
      <c r="A16949" s="2">
        <v>16.886130000000001</v>
      </c>
      <c r="B16949" s="2">
        <v>110.0812</v>
      </c>
      <c r="C16949" s="2">
        <v>7.546443</v>
      </c>
      <c r="D16949" s="2">
        <v>7.8201479999999997</v>
      </c>
      <c r="F16949" s="2">
        <v>16.883320000000001</v>
      </c>
      <c r="G16949" s="2">
        <v>3.040886</v>
      </c>
      <c r="H16949" s="2">
        <v>3.001633</v>
      </c>
      <c r="J16949" s="2">
        <v>16.886130000000001</v>
      </c>
      <c r="K16949" s="2">
        <v>171.0882</v>
      </c>
      <c r="L16949" s="2">
        <v>344.82150000000001</v>
      </c>
    </row>
    <row r="16950" spans="1:12" x14ac:dyDescent="0.2">
      <c r="A16950" s="2">
        <v>16.88683</v>
      </c>
      <c r="B16950" s="2">
        <v>110.1735</v>
      </c>
      <c r="C16950" s="2">
        <v>7.5405990000000003</v>
      </c>
      <c r="D16950" s="2">
        <v>7.8125109999999998</v>
      </c>
      <c r="F16950" s="2">
        <v>16.884029999999999</v>
      </c>
      <c r="G16950" s="2">
        <v>3.037636</v>
      </c>
      <c r="H16950" s="2">
        <v>2.9988169999999998</v>
      </c>
      <c r="J16950" s="2">
        <v>16.88683</v>
      </c>
      <c r="K16950" s="2">
        <v>170.4924</v>
      </c>
      <c r="L16950" s="2">
        <v>345.82990000000001</v>
      </c>
    </row>
    <row r="16951" spans="1:12" x14ac:dyDescent="0.2">
      <c r="A16951" s="2">
        <v>16.887530000000002</v>
      </c>
      <c r="B16951" s="2">
        <v>110.2649</v>
      </c>
      <c r="C16951" s="2">
        <v>7.5345950000000004</v>
      </c>
      <c r="D16951" s="2">
        <v>7.8038059999999998</v>
      </c>
      <c r="F16951" s="2">
        <v>16.884730000000001</v>
      </c>
      <c r="G16951" s="2">
        <v>3.0341870000000002</v>
      </c>
      <c r="H16951" s="2">
        <v>2.995689</v>
      </c>
      <c r="J16951" s="2">
        <v>16.887530000000002</v>
      </c>
      <c r="K16951" s="2">
        <v>169.89449999999999</v>
      </c>
      <c r="L16951" s="2">
        <v>346.83640000000003</v>
      </c>
    </row>
    <row r="16952" spans="1:12" x14ac:dyDescent="0.2">
      <c r="A16952" s="2">
        <v>16.88823</v>
      </c>
      <c r="B16952" s="2">
        <v>110.35599999999999</v>
      </c>
      <c r="C16952" s="2">
        <v>7.5296969999999996</v>
      </c>
      <c r="D16952" s="2">
        <v>7.7960240000000001</v>
      </c>
      <c r="F16952" s="2">
        <v>16.885429999999999</v>
      </c>
      <c r="G16952" s="2">
        <v>3.030411</v>
      </c>
      <c r="H16952" s="2">
        <v>2.9923630000000001</v>
      </c>
      <c r="J16952" s="2">
        <v>16.88823</v>
      </c>
      <c r="K16952" s="2">
        <v>169.3</v>
      </c>
      <c r="L16952" s="2">
        <v>347.83699999999999</v>
      </c>
    </row>
    <row r="16953" spans="1:12" x14ac:dyDescent="0.2">
      <c r="A16953" s="2">
        <v>16.888940000000002</v>
      </c>
      <c r="B16953" s="2">
        <v>110.447</v>
      </c>
      <c r="C16953" s="2">
        <v>7.5237920000000003</v>
      </c>
      <c r="D16953" s="2">
        <v>7.7879670000000001</v>
      </c>
      <c r="F16953" s="2">
        <v>16.886130000000001</v>
      </c>
      <c r="G16953" s="2">
        <v>3.0271840000000001</v>
      </c>
      <c r="H16953" s="2">
        <v>2.9889830000000002</v>
      </c>
      <c r="J16953" s="2">
        <v>16.888940000000002</v>
      </c>
      <c r="K16953" s="2">
        <v>168.7079</v>
      </c>
      <c r="L16953" s="2">
        <v>348.83969999999999</v>
      </c>
    </row>
    <row r="16954" spans="1:12" x14ac:dyDescent="0.2">
      <c r="A16954" s="2">
        <v>16.88964</v>
      </c>
      <c r="B16954" s="2">
        <v>110.53740000000001</v>
      </c>
      <c r="C16954" s="2">
        <v>7.5175130000000001</v>
      </c>
      <c r="D16954" s="2">
        <v>7.7797499999999999</v>
      </c>
      <c r="F16954" s="2">
        <v>16.88683</v>
      </c>
      <c r="G16954" s="2">
        <v>3.0243150000000001</v>
      </c>
      <c r="H16954" s="2">
        <v>2.985115</v>
      </c>
      <c r="J16954" s="2">
        <v>16.88964</v>
      </c>
      <c r="K16954" s="2">
        <v>168.1138</v>
      </c>
      <c r="L16954" s="2">
        <v>349.84289999999999</v>
      </c>
    </row>
    <row r="16955" spans="1:12" x14ac:dyDescent="0.2">
      <c r="A16955" s="2">
        <v>16.890339999999998</v>
      </c>
      <c r="B16955" s="2">
        <v>110.62690000000001</v>
      </c>
      <c r="C16955" s="2">
        <v>7.5110200000000003</v>
      </c>
      <c r="D16955" s="2">
        <v>7.7714340000000002</v>
      </c>
      <c r="F16955" s="2">
        <v>16.887530000000002</v>
      </c>
      <c r="G16955" s="2">
        <v>3.0207290000000002</v>
      </c>
      <c r="H16955" s="2">
        <v>2.9815369999999999</v>
      </c>
      <c r="J16955" s="2">
        <v>16.890339999999998</v>
      </c>
      <c r="K16955" s="2">
        <v>167.523</v>
      </c>
      <c r="L16955" s="2">
        <v>350.8485</v>
      </c>
    </row>
    <row r="16956" spans="1:12" x14ac:dyDescent="0.2">
      <c r="A16956" s="2">
        <v>16.89104</v>
      </c>
      <c r="B16956" s="2">
        <v>110.71599999999999</v>
      </c>
      <c r="C16956" s="2">
        <v>7.5052289999999999</v>
      </c>
      <c r="D16956" s="2">
        <v>7.763293</v>
      </c>
      <c r="F16956" s="2">
        <v>16.88823</v>
      </c>
      <c r="G16956" s="2">
        <v>3.0168529999999998</v>
      </c>
      <c r="H16956" s="2">
        <v>2.9782030000000002</v>
      </c>
      <c r="J16956" s="2">
        <v>16.89104</v>
      </c>
      <c r="K16956" s="2">
        <v>166.93440000000001</v>
      </c>
      <c r="L16956" s="2">
        <v>351.85169999999999</v>
      </c>
    </row>
    <row r="16957" spans="1:12" x14ac:dyDescent="0.2">
      <c r="A16957" s="2">
        <v>16.891739999999999</v>
      </c>
      <c r="B16957" s="2">
        <v>110.8034</v>
      </c>
      <c r="C16957" s="2">
        <v>7.4986980000000001</v>
      </c>
      <c r="D16957" s="2">
        <v>7.7550990000000004</v>
      </c>
      <c r="F16957" s="2">
        <v>16.888940000000002</v>
      </c>
      <c r="G16957" s="2">
        <v>3.0128330000000001</v>
      </c>
      <c r="H16957" s="2">
        <v>2.9745560000000002</v>
      </c>
      <c r="J16957" s="2">
        <v>16.891739999999999</v>
      </c>
      <c r="K16957" s="2">
        <v>166.34540000000001</v>
      </c>
      <c r="L16957" s="2">
        <v>352.85329999999999</v>
      </c>
    </row>
    <row r="16958" spans="1:12" x14ac:dyDescent="0.2">
      <c r="A16958" s="2">
        <v>16.892440000000001</v>
      </c>
      <c r="B16958" s="2">
        <v>110.89100000000001</v>
      </c>
      <c r="C16958" s="2">
        <v>7.4927929999999998</v>
      </c>
      <c r="D16958" s="2">
        <v>7.7468979999999998</v>
      </c>
      <c r="F16958" s="2">
        <v>16.88964</v>
      </c>
      <c r="G16958" s="2">
        <v>3.0090330000000001</v>
      </c>
      <c r="H16958" s="2">
        <v>2.970879</v>
      </c>
      <c r="J16958" s="2">
        <v>16.892440000000001</v>
      </c>
      <c r="K16958" s="2">
        <v>165.75700000000001</v>
      </c>
      <c r="L16958" s="2">
        <v>353.85129999999998</v>
      </c>
    </row>
    <row r="16959" spans="1:12" x14ac:dyDescent="0.2">
      <c r="A16959" s="2">
        <v>16.893139999999999</v>
      </c>
      <c r="B16959" s="2">
        <v>110.9781</v>
      </c>
      <c r="C16959" s="2">
        <v>7.4863160000000004</v>
      </c>
      <c r="D16959" s="2">
        <v>7.7394129999999999</v>
      </c>
      <c r="F16959" s="2">
        <v>16.890339999999998</v>
      </c>
      <c r="G16959" s="2">
        <v>3.0052409999999998</v>
      </c>
      <c r="H16959" s="2">
        <v>2.967384</v>
      </c>
      <c r="J16959" s="2">
        <v>16.893139999999999</v>
      </c>
      <c r="K16959" s="2">
        <v>165.17230000000001</v>
      </c>
      <c r="L16959" s="2">
        <v>354.8485</v>
      </c>
    </row>
    <row r="16960" spans="1:12" x14ac:dyDescent="0.2">
      <c r="A16960" s="2">
        <v>16.89385</v>
      </c>
      <c r="B16960" s="2">
        <v>111.06489999999999</v>
      </c>
      <c r="C16960" s="2">
        <v>7.4803499999999996</v>
      </c>
      <c r="D16960" s="2">
        <v>7.7317080000000002</v>
      </c>
      <c r="F16960" s="2">
        <v>16.89104</v>
      </c>
      <c r="G16960" s="2">
        <v>3.001633</v>
      </c>
      <c r="H16960" s="2">
        <v>2.9637449999999999</v>
      </c>
      <c r="J16960" s="2">
        <v>16.89385</v>
      </c>
      <c r="K16960" s="2">
        <v>164.5882</v>
      </c>
      <c r="L16960" s="2">
        <v>355.84559999999999</v>
      </c>
    </row>
    <row r="16961" spans="1:12" x14ac:dyDescent="0.2">
      <c r="A16961" s="2">
        <v>16.894549999999999</v>
      </c>
      <c r="B16961" s="2">
        <v>111.1508</v>
      </c>
      <c r="C16961" s="2">
        <v>7.4738800000000003</v>
      </c>
      <c r="D16961" s="2">
        <v>7.724208</v>
      </c>
      <c r="F16961" s="2">
        <v>16.891739999999999</v>
      </c>
      <c r="G16961" s="2">
        <v>2.9988169999999998</v>
      </c>
      <c r="H16961" s="2">
        <v>2.9600749999999998</v>
      </c>
      <c r="J16961" s="2">
        <v>16.894549999999999</v>
      </c>
      <c r="K16961" s="2">
        <v>164.00720000000001</v>
      </c>
      <c r="L16961" s="2">
        <v>356.8218</v>
      </c>
    </row>
    <row r="16962" spans="1:12" x14ac:dyDescent="0.2">
      <c r="A16962" s="2">
        <v>16.895250000000001</v>
      </c>
      <c r="B16962" s="2">
        <v>111.2366</v>
      </c>
      <c r="C16962" s="2">
        <v>7.4679979999999997</v>
      </c>
      <c r="D16962" s="2">
        <v>7.7164109999999999</v>
      </c>
      <c r="F16962" s="2">
        <v>16.892440000000001</v>
      </c>
      <c r="G16962" s="2">
        <v>2.995689</v>
      </c>
      <c r="H16962" s="2">
        <v>2.9563519999999999</v>
      </c>
      <c r="J16962" s="2">
        <v>16.895250000000001</v>
      </c>
      <c r="K16962" s="2">
        <v>163.4255</v>
      </c>
      <c r="L16962" s="2">
        <v>357.77429999999998</v>
      </c>
    </row>
    <row r="16963" spans="1:12" x14ac:dyDescent="0.2">
      <c r="A16963" s="2">
        <v>16.895949999999999</v>
      </c>
      <c r="B16963" s="2">
        <v>111.32210000000001</v>
      </c>
      <c r="C16963" s="2">
        <v>7.462199</v>
      </c>
      <c r="D16963" s="2">
        <v>7.7089650000000001</v>
      </c>
      <c r="F16963" s="2">
        <v>16.893139999999999</v>
      </c>
      <c r="G16963" s="2">
        <v>2.9923630000000001</v>
      </c>
      <c r="H16963" s="2">
        <v>2.9521030000000001</v>
      </c>
      <c r="J16963" s="2">
        <v>16.895949999999999</v>
      </c>
      <c r="K16963" s="2">
        <v>162.8441</v>
      </c>
      <c r="L16963" s="2">
        <v>358.74990000000003</v>
      </c>
    </row>
    <row r="16964" spans="1:12" x14ac:dyDescent="0.2">
      <c r="A16964" s="2">
        <v>16.896650000000001</v>
      </c>
      <c r="B16964" s="2">
        <v>111.4072</v>
      </c>
      <c r="C16964" s="2">
        <v>7.4564320000000004</v>
      </c>
      <c r="D16964" s="2">
        <v>7.7014040000000001</v>
      </c>
      <c r="F16964" s="2">
        <v>16.89385</v>
      </c>
      <c r="G16964" s="2">
        <v>2.9889830000000002</v>
      </c>
      <c r="H16964" s="2">
        <v>2.9482879999999998</v>
      </c>
      <c r="J16964" s="2">
        <v>16.896650000000001</v>
      </c>
      <c r="K16964" s="2">
        <v>162.26410000000001</v>
      </c>
      <c r="L16964" s="2">
        <v>359.74369999999999</v>
      </c>
    </row>
    <row r="16965" spans="1:12" x14ac:dyDescent="0.2">
      <c r="A16965" s="2">
        <v>16.897349999999999</v>
      </c>
      <c r="B16965" s="2">
        <v>111.4927</v>
      </c>
      <c r="C16965" s="2">
        <v>7.4509160000000003</v>
      </c>
      <c r="D16965" s="2">
        <v>7.6932020000000003</v>
      </c>
      <c r="F16965" s="2">
        <v>16.894549999999999</v>
      </c>
      <c r="G16965" s="2">
        <v>2.985115</v>
      </c>
      <c r="H16965" s="2">
        <v>2.9449540000000001</v>
      </c>
      <c r="J16965" s="2">
        <v>16.897349999999999</v>
      </c>
      <c r="K16965" s="2">
        <v>161.6867</v>
      </c>
      <c r="L16965" s="2">
        <v>360.73469999999998</v>
      </c>
    </row>
    <row r="16966" spans="1:12" x14ac:dyDescent="0.2">
      <c r="A16966" s="2">
        <v>16.898050000000001</v>
      </c>
      <c r="B16966" s="2">
        <v>111.57680000000001</v>
      </c>
      <c r="C16966" s="2">
        <v>7.4443539999999997</v>
      </c>
      <c r="D16966" s="2">
        <v>7.6852749999999999</v>
      </c>
      <c r="F16966" s="2">
        <v>16.895250000000001</v>
      </c>
      <c r="G16966" s="2">
        <v>2.9815369999999999</v>
      </c>
      <c r="H16966" s="2">
        <v>2.941818</v>
      </c>
      <c r="J16966" s="2">
        <v>16.898050000000001</v>
      </c>
      <c r="K16966" s="2">
        <v>161.11170000000001</v>
      </c>
      <c r="L16966" s="2">
        <v>361.7276</v>
      </c>
    </row>
    <row r="16967" spans="1:12" x14ac:dyDescent="0.2">
      <c r="A16967" s="2">
        <v>16.89875</v>
      </c>
      <c r="B16967" s="2">
        <v>111.661</v>
      </c>
      <c r="C16967" s="2">
        <v>7.4386780000000003</v>
      </c>
      <c r="D16967" s="2">
        <v>7.677295</v>
      </c>
      <c r="F16967" s="2">
        <v>16.895949999999999</v>
      </c>
      <c r="G16967" s="2">
        <v>2.9782030000000002</v>
      </c>
      <c r="H16967" s="2">
        <v>2.9383469999999998</v>
      </c>
      <c r="J16967" s="2">
        <v>16.89875</v>
      </c>
      <c r="K16967" s="2">
        <v>160.53620000000001</v>
      </c>
      <c r="L16967" s="2">
        <v>362.71890000000002</v>
      </c>
    </row>
    <row r="16968" spans="1:12" x14ac:dyDescent="0.2">
      <c r="A16968" s="2">
        <v>16.899460000000001</v>
      </c>
      <c r="B16968" s="2">
        <v>111.7449</v>
      </c>
      <c r="C16968" s="2">
        <v>7.4326809999999996</v>
      </c>
      <c r="D16968" s="2">
        <v>7.669505</v>
      </c>
      <c r="F16968" s="2">
        <v>16.896650000000001</v>
      </c>
      <c r="G16968" s="2">
        <v>2.9745560000000002</v>
      </c>
      <c r="H16968" s="2">
        <v>2.93499</v>
      </c>
      <c r="J16968" s="2">
        <v>16.899460000000001</v>
      </c>
      <c r="K16968" s="2">
        <v>159.965</v>
      </c>
      <c r="L16968" s="2">
        <v>363.70679999999999</v>
      </c>
    </row>
    <row r="16969" spans="1:12" x14ac:dyDescent="0.2">
      <c r="A16969" s="2">
        <v>16.90016</v>
      </c>
      <c r="B16969" s="2">
        <v>111.8282</v>
      </c>
      <c r="C16969" s="2">
        <v>7.4265169999999996</v>
      </c>
      <c r="D16969" s="2">
        <v>7.6616090000000003</v>
      </c>
      <c r="F16969" s="2">
        <v>16.897349999999999</v>
      </c>
      <c r="G16969" s="2">
        <v>2.970879</v>
      </c>
      <c r="H16969" s="2">
        <v>2.932045</v>
      </c>
      <c r="J16969" s="2">
        <v>16.90016</v>
      </c>
      <c r="K16969" s="2">
        <v>159.39449999999999</v>
      </c>
      <c r="L16969" s="2">
        <v>364.69459999999998</v>
      </c>
    </row>
    <row r="16970" spans="1:12" x14ac:dyDescent="0.2">
      <c r="A16970" s="2">
        <v>16.900860000000002</v>
      </c>
      <c r="B16970" s="2">
        <v>111.9117</v>
      </c>
      <c r="C16970" s="2">
        <v>7.4202149999999998</v>
      </c>
      <c r="D16970" s="2">
        <v>7.6534000000000004</v>
      </c>
      <c r="F16970" s="2">
        <v>16.898050000000001</v>
      </c>
      <c r="G16970" s="2">
        <v>2.967384</v>
      </c>
      <c r="H16970" s="2">
        <v>2.9290769999999999</v>
      </c>
      <c r="J16970" s="2">
        <v>16.900860000000002</v>
      </c>
      <c r="K16970" s="2">
        <v>158.8254</v>
      </c>
      <c r="L16970" s="2">
        <v>365.68189999999998</v>
      </c>
    </row>
    <row r="16971" spans="1:12" x14ac:dyDescent="0.2">
      <c r="A16971" s="2">
        <v>16.90156</v>
      </c>
      <c r="B16971" s="2">
        <v>111.9944</v>
      </c>
      <c r="C16971" s="2">
        <v>7.4140199999999998</v>
      </c>
      <c r="D16971" s="2">
        <v>7.6458310000000003</v>
      </c>
      <c r="F16971" s="2">
        <v>16.89875</v>
      </c>
      <c r="G16971" s="2">
        <v>2.9637449999999999</v>
      </c>
      <c r="H16971" s="2">
        <v>2.9261699999999999</v>
      </c>
      <c r="J16971" s="2">
        <v>16.90156</v>
      </c>
      <c r="K16971" s="2">
        <v>158.25540000000001</v>
      </c>
      <c r="L16971" s="2">
        <v>366.66680000000002</v>
      </c>
    </row>
    <row r="16972" spans="1:12" x14ac:dyDescent="0.2">
      <c r="A16972" s="2">
        <v>16.902259999999998</v>
      </c>
      <c r="B16972" s="2">
        <v>112.0772</v>
      </c>
      <c r="C16972" s="2">
        <v>7.4076259999999996</v>
      </c>
      <c r="D16972" s="2">
        <v>7.6388579999999999</v>
      </c>
      <c r="F16972" s="2">
        <v>16.899460000000001</v>
      </c>
      <c r="G16972" s="2">
        <v>2.9600749999999998</v>
      </c>
      <c r="H16972" s="2">
        <v>2.9233090000000002</v>
      </c>
      <c r="J16972" s="2">
        <v>16.902259999999998</v>
      </c>
      <c r="K16972" s="2">
        <v>157.6875</v>
      </c>
      <c r="L16972" s="2">
        <v>367.65050000000002</v>
      </c>
    </row>
    <row r="16973" spans="1:12" x14ac:dyDescent="0.2">
      <c r="A16973" s="2">
        <v>16.90296</v>
      </c>
      <c r="B16973" s="2">
        <v>112.1588</v>
      </c>
      <c r="C16973" s="2">
        <v>7.4016979999999997</v>
      </c>
      <c r="D16973" s="2">
        <v>7.6319840000000001</v>
      </c>
      <c r="F16973" s="2">
        <v>16.90016</v>
      </c>
      <c r="G16973" s="2">
        <v>2.9563519999999999</v>
      </c>
      <c r="H16973" s="2">
        <v>2.9196620000000002</v>
      </c>
      <c r="J16973" s="2">
        <v>16.90296</v>
      </c>
      <c r="K16973" s="2">
        <v>157.1215</v>
      </c>
      <c r="L16973" s="2">
        <v>368.63330000000002</v>
      </c>
    </row>
    <row r="16974" spans="1:12" x14ac:dyDescent="0.2">
      <c r="A16974" s="2">
        <v>16.903659999999999</v>
      </c>
      <c r="B16974" s="2">
        <v>112.241</v>
      </c>
      <c r="C16974" s="2">
        <v>7.3963270000000003</v>
      </c>
      <c r="D16974" s="2">
        <v>7.62453</v>
      </c>
      <c r="F16974" s="2">
        <v>16.900860000000002</v>
      </c>
      <c r="G16974" s="2">
        <v>2.9521030000000001</v>
      </c>
      <c r="H16974" s="2">
        <v>2.9163589999999999</v>
      </c>
      <c r="J16974" s="2">
        <v>16.903659999999999</v>
      </c>
      <c r="K16974" s="2">
        <v>156.5582</v>
      </c>
      <c r="L16974" s="2">
        <v>369.61509999999998</v>
      </c>
    </row>
    <row r="16975" spans="1:12" x14ac:dyDescent="0.2">
      <c r="A16975" s="2">
        <v>16.90437</v>
      </c>
      <c r="B16975" s="2">
        <v>112.32210000000001</v>
      </c>
      <c r="C16975" s="2">
        <v>7.3906590000000003</v>
      </c>
      <c r="D16975" s="2">
        <v>7.6169010000000004</v>
      </c>
      <c r="F16975" s="2">
        <v>16.90156</v>
      </c>
      <c r="G16975" s="2">
        <v>2.9482879999999998</v>
      </c>
      <c r="H16975" s="2">
        <v>2.9129260000000001</v>
      </c>
      <c r="J16975" s="2">
        <v>16.90437</v>
      </c>
      <c r="K16975" s="2">
        <v>155.99600000000001</v>
      </c>
      <c r="L16975" s="2">
        <v>370.59399999999999</v>
      </c>
    </row>
    <row r="16976" spans="1:12" x14ac:dyDescent="0.2">
      <c r="A16976" s="2">
        <v>16.905069999999998</v>
      </c>
      <c r="B16976" s="2">
        <v>112.404</v>
      </c>
      <c r="C16976" s="2">
        <v>7.3844019999999997</v>
      </c>
      <c r="D16976" s="2">
        <v>7.6090809999999998</v>
      </c>
      <c r="F16976" s="2">
        <v>16.902259999999998</v>
      </c>
      <c r="G16976" s="2">
        <v>2.9449540000000001</v>
      </c>
      <c r="H16976" s="2">
        <v>2.9093779999999998</v>
      </c>
      <c r="J16976" s="2">
        <v>16.905069999999998</v>
      </c>
      <c r="K16976" s="2">
        <v>155.4348</v>
      </c>
      <c r="L16976" s="2">
        <v>371.57130000000001</v>
      </c>
    </row>
    <row r="16977" spans="1:12" x14ac:dyDescent="0.2">
      <c r="A16977" s="2">
        <v>16.90577</v>
      </c>
      <c r="B16977" s="2">
        <v>112.48439999999999</v>
      </c>
      <c r="C16977" s="2">
        <v>7.3781540000000003</v>
      </c>
      <c r="D16977" s="2">
        <v>7.6008709999999997</v>
      </c>
      <c r="F16977" s="2">
        <v>16.90296</v>
      </c>
      <c r="G16977" s="2">
        <v>2.941818</v>
      </c>
      <c r="H16977" s="2">
        <v>2.9061889999999999</v>
      </c>
      <c r="J16977" s="2">
        <v>16.90577</v>
      </c>
      <c r="K16977" s="2">
        <v>154.8767</v>
      </c>
      <c r="L16977" s="2">
        <v>372.5478</v>
      </c>
    </row>
    <row r="16978" spans="1:12" x14ac:dyDescent="0.2">
      <c r="A16978" s="2">
        <v>16.906469999999999</v>
      </c>
      <c r="B16978" s="2">
        <v>112.56480000000001</v>
      </c>
      <c r="C16978" s="2">
        <v>7.3722339999999997</v>
      </c>
      <c r="D16978" s="2">
        <v>7.5927689999999997</v>
      </c>
      <c r="F16978" s="2">
        <v>16.903659999999999</v>
      </c>
      <c r="G16978" s="2">
        <v>2.9383469999999998</v>
      </c>
      <c r="H16978" s="2">
        <v>2.9029539999999998</v>
      </c>
      <c r="J16978" s="2">
        <v>16.906469999999999</v>
      </c>
      <c r="K16978" s="2">
        <v>154.31720000000001</v>
      </c>
      <c r="L16978" s="2">
        <v>373.52449999999999</v>
      </c>
    </row>
    <row r="16979" spans="1:12" x14ac:dyDescent="0.2">
      <c r="A16979" s="2">
        <v>16.907170000000001</v>
      </c>
      <c r="B16979" s="2">
        <v>112.6463</v>
      </c>
      <c r="C16979" s="2">
        <v>7.3670530000000003</v>
      </c>
      <c r="D16979" s="2">
        <v>7.584911</v>
      </c>
      <c r="F16979" s="2">
        <v>16.90437</v>
      </c>
      <c r="G16979" s="2">
        <v>2.93499</v>
      </c>
      <c r="H16979" s="2">
        <v>2.899689</v>
      </c>
      <c r="J16979" s="2">
        <v>16.907170000000001</v>
      </c>
      <c r="K16979" s="2">
        <v>153.7627</v>
      </c>
      <c r="L16979" s="2">
        <v>374.4957</v>
      </c>
    </row>
    <row r="16980" spans="1:12" x14ac:dyDescent="0.2">
      <c r="A16980" s="2">
        <v>16.907869999999999</v>
      </c>
      <c r="B16980" s="2">
        <v>112.72620000000001</v>
      </c>
      <c r="C16980" s="2">
        <v>7.3620559999999999</v>
      </c>
      <c r="D16980" s="2">
        <v>7.5768009999999997</v>
      </c>
      <c r="F16980" s="2">
        <v>16.905069999999998</v>
      </c>
      <c r="G16980" s="2">
        <v>2.932045</v>
      </c>
      <c r="H16980" s="2">
        <v>2.896156</v>
      </c>
      <c r="J16980" s="2">
        <v>16.907869999999999</v>
      </c>
      <c r="K16980" s="2">
        <v>153.20869999999999</v>
      </c>
      <c r="L16980" s="2">
        <v>375.47019999999998</v>
      </c>
    </row>
    <row r="16981" spans="1:12" x14ac:dyDescent="0.2">
      <c r="A16981" s="2">
        <v>16.908570000000001</v>
      </c>
      <c r="B16981" s="2">
        <v>112.80549999999999</v>
      </c>
      <c r="C16981" s="2">
        <v>7.3563419999999997</v>
      </c>
      <c r="D16981" s="2">
        <v>7.5693619999999999</v>
      </c>
      <c r="F16981" s="2">
        <v>16.90577</v>
      </c>
      <c r="G16981" s="2">
        <v>2.9290769999999999</v>
      </c>
      <c r="H16981" s="2">
        <v>2.8926240000000001</v>
      </c>
      <c r="J16981" s="2">
        <v>16.908570000000001</v>
      </c>
      <c r="K16981" s="2">
        <v>152.65600000000001</v>
      </c>
      <c r="L16981" s="2">
        <v>376.43869999999998</v>
      </c>
    </row>
    <row r="16982" spans="1:12" x14ac:dyDescent="0.2">
      <c r="A16982" s="2">
        <v>16.909279999999999</v>
      </c>
      <c r="B16982" s="2">
        <v>112.88500000000001</v>
      </c>
      <c r="C16982" s="2">
        <v>7.3506419999999997</v>
      </c>
      <c r="D16982" s="2">
        <v>7.5619310000000004</v>
      </c>
      <c r="F16982" s="2">
        <v>16.906469999999999</v>
      </c>
      <c r="G16982" s="2">
        <v>2.9261699999999999</v>
      </c>
      <c r="H16982" s="2">
        <v>2.889481</v>
      </c>
      <c r="J16982" s="2">
        <v>16.909279999999999</v>
      </c>
      <c r="K16982" s="2">
        <v>152.10599999999999</v>
      </c>
      <c r="L16982" s="2">
        <v>377.40449999999998</v>
      </c>
    </row>
    <row r="16983" spans="1:12" x14ac:dyDescent="0.2">
      <c r="A16983" s="2">
        <v>16.909980000000001</v>
      </c>
      <c r="B16983" s="2">
        <v>112.9648</v>
      </c>
      <c r="C16983" s="2">
        <v>7.3448520000000004</v>
      </c>
      <c r="D16983" s="2">
        <v>7.5549189999999999</v>
      </c>
      <c r="F16983" s="2">
        <v>16.907170000000001</v>
      </c>
      <c r="G16983" s="2">
        <v>2.9233090000000002</v>
      </c>
      <c r="H16983" s="2">
        <v>2.8864359999999998</v>
      </c>
      <c r="J16983" s="2">
        <v>16.909980000000001</v>
      </c>
      <c r="K16983" s="2">
        <v>151.554</v>
      </c>
      <c r="L16983" s="2">
        <v>378.37169999999998</v>
      </c>
    </row>
    <row r="16984" spans="1:12" x14ac:dyDescent="0.2">
      <c r="A16984" s="2">
        <v>16.910679999999999</v>
      </c>
      <c r="B16984" s="2">
        <v>113.0433</v>
      </c>
      <c r="C16984" s="2">
        <v>7.3387710000000004</v>
      </c>
      <c r="D16984" s="2">
        <v>7.5476869999999998</v>
      </c>
      <c r="F16984" s="2">
        <v>16.907869999999999</v>
      </c>
      <c r="G16984" s="2">
        <v>2.9196620000000002</v>
      </c>
      <c r="H16984" s="2">
        <v>2.8831099999999998</v>
      </c>
      <c r="J16984" s="2">
        <v>16.910679999999999</v>
      </c>
      <c r="K16984" s="2">
        <v>151.00749999999999</v>
      </c>
      <c r="L16984" s="2">
        <v>379.33409999999998</v>
      </c>
    </row>
    <row r="16985" spans="1:12" x14ac:dyDescent="0.2">
      <c r="A16985" s="2">
        <v>16.911380000000001</v>
      </c>
      <c r="B16985" s="2">
        <v>113.1211</v>
      </c>
      <c r="C16985" s="2">
        <v>7.3332090000000001</v>
      </c>
      <c r="D16985" s="2">
        <v>7.5402250000000004</v>
      </c>
      <c r="F16985" s="2">
        <v>16.908570000000001</v>
      </c>
      <c r="G16985" s="2">
        <v>2.9163589999999999</v>
      </c>
      <c r="H16985" s="2">
        <v>2.8800509999999999</v>
      </c>
      <c r="J16985" s="2">
        <v>16.911380000000001</v>
      </c>
      <c r="K16985" s="2">
        <v>150.46</v>
      </c>
      <c r="L16985" s="2">
        <v>380.29739999999998</v>
      </c>
    </row>
    <row r="16986" spans="1:12" x14ac:dyDescent="0.2">
      <c r="A16986" s="2">
        <v>16.91208</v>
      </c>
      <c r="B16986" s="2">
        <v>113.19840000000001</v>
      </c>
      <c r="C16986" s="2">
        <v>7.3277619999999999</v>
      </c>
      <c r="D16986" s="2">
        <v>7.532794</v>
      </c>
      <c r="F16986" s="2">
        <v>16.909279999999999</v>
      </c>
      <c r="G16986" s="2">
        <v>2.9129260000000001</v>
      </c>
      <c r="H16986" s="2">
        <v>2.8770519999999999</v>
      </c>
      <c r="J16986" s="2">
        <v>16.91208</v>
      </c>
      <c r="K16986" s="2">
        <v>149.91470000000001</v>
      </c>
      <c r="L16986" s="2">
        <v>381.2586</v>
      </c>
    </row>
    <row r="16987" spans="1:12" x14ac:dyDescent="0.2">
      <c r="A16987" s="2">
        <v>16.912780000000001</v>
      </c>
      <c r="B16987" s="2">
        <v>113.2773</v>
      </c>
      <c r="C16987" s="2">
        <v>7.3221080000000001</v>
      </c>
      <c r="D16987" s="2">
        <v>7.525264</v>
      </c>
      <c r="F16987" s="2">
        <v>16.909980000000001</v>
      </c>
      <c r="G16987" s="2">
        <v>2.9093779999999998</v>
      </c>
      <c r="H16987" s="2">
        <v>2.8737339999999998</v>
      </c>
      <c r="J16987" s="2">
        <v>16.912780000000001</v>
      </c>
      <c r="K16987" s="2">
        <v>149.3716</v>
      </c>
      <c r="L16987" s="2">
        <v>382.2192</v>
      </c>
    </row>
    <row r="16988" spans="1:12" x14ac:dyDescent="0.2">
      <c r="A16988" s="2">
        <v>16.91348</v>
      </c>
      <c r="B16988" s="2">
        <v>113.3535</v>
      </c>
      <c r="C16988" s="2">
        <v>7.3164020000000001</v>
      </c>
      <c r="D16988" s="2">
        <v>7.5177189999999996</v>
      </c>
      <c r="F16988" s="2">
        <v>16.910679999999999</v>
      </c>
      <c r="G16988" s="2">
        <v>2.9061889999999999</v>
      </c>
      <c r="H16988" s="2">
        <v>2.8706130000000001</v>
      </c>
      <c r="J16988" s="2">
        <v>16.91348</v>
      </c>
      <c r="K16988" s="2">
        <v>148.83090000000001</v>
      </c>
      <c r="L16988" s="2">
        <v>383.17919999999998</v>
      </c>
    </row>
    <row r="16989" spans="1:12" x14ac:dyDescent="0.2">
      <c r="A16989" s="2">
        <v>16.914190000000001</v>
      </c>
      <c r="B16989" s="2">
        <v>113.4298</v>
      </c>
      <c r="C16989" s="2">
        <v>7.3108399999999998</v>
      </c>
      <c r="D16989" s="2">
        <v>7.510097</v>
      </c>
      <c r="F16989" s="2">
        <v>16.911380000000001</v>
      </c>
      <c r="G16989" s="2">
        <v>2.9029539999999998</v>
      </c>
      <c r="H16989" s="2">
        <v>2.8668369999999999</v>
      </c>
      <c r="J16989" s="2">
        <v>16.914190000000001</v>
      </c>
      <c r="K16989" s="2">
        <v>148.28980000000001</v>
      </c>
      <c r="L16989" s="2">
        <v>384.13510000000002</v>
      </c>
    </row>
    <row r="16990" spans="1:12" x14ac:dyDescent="0.2">
      <c r="A16990" s="2">
        <v>16.91489</v>
      </c>
      <c r="B16990" s="2">
        <v>113.50539999999999</v>
      </c>
      <c r="C16990" s="2">
        <v>7.3052320000000002</v>
      </c>
      <c r="D16990" s="2">
        <v>7.5025360000000001</v>
      </c>
      <c r="F16990" s="2">
        <v>16.91208</v>
      </c>
      <c r="G16990" s="2">
        <v>2.899689</v>
      </c>
      <c r="H16990" s="2">
        <v>2.8633959999999998</v>
      </c>
      <c r="J16990" s="2">
        <v>16.91489</v>
      </c>
      <c r="K16990" s="2">
        <v>147.7535</v>
      </c>
      <c r="L16990" s="2">
        <v>385.08890000000002</v>
      </c>
    </row>
    <row r="16991" spans="1:12" x14ac:dyDescent="0.2">
      <c r="A16991" s="2">
        <v>16.915590000000002</v>
      </c>
      <c r="B16991" s="2">
        <v>113.58029999999999</v>
      </c>
      <c r="C16991" s="2">
        <v>7.2995789999999996</v>
      </c>
      <c r="D16991" s="2">
        <v>7.4948379999999997</v>
      </c>
      <c r="F16991" s="2">
        <v>16.912780000000001</v>
      </c>
      <c r="G16991" s="2">
        <v>2.896156</v>
      </c>
      <c r="H16991" s="2">
        <v>2.8601299999999998</v>
      </c>
      <c r="J16991" s="2">
        <v>16.915590000000002</v>
      </c>
      <c r="K16991" s="2">
        <v>147.21680000000001</v>
      </c>
      <c r="L16991" s="2">
        <v>386.04430000000002</v>
      </c>
    </row>
    <row r="16992" spans="1:12" x14ac:dyDescent="0.2">
      <c r="A16992" s="2">
        <v>16.91629</v>
      </c>
      <c r="B16992" s="2">
        <v>113.6553</v>
      </c>
      <c r="C16992" s="2">
        <v>7.2939100000000003</v>
      </c>
      <c r="D16992" s="2">
        <v>7.4873310000000002</v>
      </c>
      <c r="F16992" s="2">
        <v>16.91348</v>
      </c>
      <c r="G16992" s="2">
        <v>2.8926240000000001</v>
      </c>
      <c r="H16992" s="2">
        <v>2.856773</v>
      </c>
      <c r="J16992" s="2">
        <v>16.91629</v>
      </c>
      <c r="K16992" s="2">
        <v>146.68039999999999</v>
      </c>
      <c r="L16992" s="2">
        <v>386.99430000000001</v>
      </c>
    </row>
    <row r="16993" spans="1:12" x14ac:dyDescent="0.2">
      <c r="A16993" s="2">
        <v>16.916989999999998</v>
      </c>
      <c r="B16993" s="2">
        <v>113.7302</v>
      </c>
      <c r="C16993" s="2">
        <v>7.2885999999999997</v>
      </c>
      <c r="D16993" s="2">
        <v>7.4798159999999996</v>
      </c>
      <c r="F16993" s="2">
        <v>16.914190000000001</v>
      </c>
      <c r="G16993" s="2">
        <v>2.889481</v>
      </c>
      <c r="H16993" s="2">
        <v>2.8532099999999998</v>
      </c>
      <c r="J16993" s="2">
        <v>16.916989999999998</v>
      </c>
      <c r="K16993" s="2">
        <v>146.14760000000001</v>
      </c>
      <c r="L16993" s="2">
        <v>387.94819999999999</v>
      </c>
    </row>
    <row r="16994" spans="1:12" x14ac:dyDescent="0.2">
      <c r="A16994" s="2">
        <v>16.91769</v>
      </c>
      <c r="B16994" s="2">
        <v>113.80370000000001</v>
      </c>
      <c r="C16994" s="2">
        <v>7.2831830000000002</v>
      </c>
      <c r="D16994" s="2">
        <v>7.472156</v>
      </c>
      <c r="F16994" s="2">
        <v>16.91489</v>
      </c>
      <c r="G16994" s="2">
        <v>2.8864359999999998</v>
      </c>
      <c r="H16994" s="2">
        <v>2.8495940000000002</v>
      </c>
      <c r="J16994" s="2">
        <v>16.91769</v>
      </c>
      <c r="K16994" s="2">
        <v>145.61449999999999</v>
      </c>
      <c r="L16994" s="2">
        <v>388.89659999999998</v>
      </c>
    </row>
    <row r="16995" spans="1:12" x14ac:dyDescent="0.2">
      <c r="A16995" s="2">
        <v>16.918389999999999</v>
      </c>
      <c r="B16995" s="2">
        <v>113.8766</v>
      </c>
      <c r="C16995" s="2">
        <v>7.2773320000000004</v>
      </c>
      <c r="D16995" s="2">
        <v>7.4648539999999999</v>
      </c>
      <c r="F16995" s="2">
        <v>16.915590000000002</v>
      </c>
      <c r="G16995" s="2">
        <v>2.8831099999999998</v>
      </c>
      <c r="H16995" s="2">
        <v>2.8463129999999999</v>
      </c>
      <c r="J16995" s="2">
        <v>16.918389999999999</v>
      </c>
      <c r="K16995" s="2">
        <v>145.08109999999999</v>
      </c>
      <c r="L16995" s="2">
        <v>389.84129999999999</v>
      </c>
    </row>
    <row r="16996" spans="1:12" x14ac:dyDescent="0.2">
      <c r="A16996" s="2">
        <v>16.919090000000001</v>
      </c>
      <c r="B16996" s="2">
        <v>113.9494</v>
      </c>
      <c r="C16996" s="2">
        <v>7.2718610000000004</v>
      </c>
      <c r="D16996" s="2">
        <v>7.4573470000000004</v>
      </c>
      <c r="F16996" s="2">
        <v>16.91629</v>
      </c>
      <c r="G16996" s="2">
        <v>2.8800509999999999</v>
      </c>
      <c r="H16996" s="2">
        <v>2.8434370000000002</v>
      </c>
      <c r="J16996" s="2">
        <v>16.919090000000001</v>
      </c>
      <c r="K16996" s="2">
        <v>144.55019999999999</v>
      </c>
      <c r="L16996" s="2">
        <v>390.78840000000002</v>
      </c>
    </row>
    <row r="16997" spans="1:12" x14ac:dyDescent="0.2">
      <c r="A16997" s="2">
        <v>16.919799999999999</v>
      </c>
      <c r="B16997" s="2">
        <v>114.0218</v>
      </c>
      <c r="C16997" s="2">
        <v>7.266483</v>
      </c>
      <c r="D16997" s="2">
        <v>7.4495420000000001</v>
      </c>
      <c r="F16997" s="2">
        <v>16.916989999999998</v>
      </c>
      <c r="G16997" s="2">
        <v>2.8770519999999999</v>
      </c>
      <c r="H16997" s="2">
        <v>2.8405610000000001</v>
      </c>
      <c r="J16997" s="2">
        <v>16.919799999999999</v>
      </c>
      <c r="K16997" s="2">
        <v>144.02500000000001</v>
      </c>
      <c r="L16997" s="2">
        <v>391.73050000000001</v>
      </c>
    </row>
    <row r="16998" spans="1:12" x14ac:dyDescent="0.2">
      <c r="A16998" s="2">
        <v>16.920500000000001</v>
      </c>
      <c r="B16998" s="2">
        <v>114.0942</v>
      </c>
      <c r="C16998" s="2">
        <v>7.2609360000000001</v>
      </c>
      <c r="D16998" s="2">
        <v>7.4419969999999998</v>
      </c>
      <c r="F16998" s="2">
        <v>16.91769</v>
      </c>
      <c r="G16998" s="2">
        <v>2.8737339999999998</v>
      </c>
      <c r="H16998" s="2">
        <v>2.8375240000000002</v>
      </c>
      <c r="J16998" s="2">
        <v>16.920500000000001</v>
      </c>
      <c r="K16998" s="2">
        <v>143.499</v>
      </c>
      <c r="L16998" s="2">
        <v>392.66899999999998</v>
      </c>
    </row>
    <row r="16999" spans="1:12" x14ac:dyDescent="0.2">
      <c r="A16999" s="2">
        <v>16.921199999999999</v>
      </c>
      <c r="B16999" s="2">
        <v>114.16540000000001</v>
      </c>
      <c r="C16999" s="2">
        <v>7.254893</v>
      </c>
      <c r="D16999" s="2">
        <v>7.4341920000000004</v>
      </c>
      <c r="F16999" s="2">
        <v>16.918389999999999</v>
      </c>
      <c r="G16999" s="2">
        <v>2.8706130000000001</v>
      </c>
      <c r="H16999" s="2">
        <v>2.8346480000000001</v>
      </c>
      <c r="J16999" s="2">
        <v>16.921199999999999</v>
      </c>
      <c r="K16999" s="2">
        <v>142.9742</v>
      </c>
      <c r="L16999" s="2">
        <v>393.60230000000001</v>
      </c>
    </row>
    <row r="17000" spans="1:12" x14ac:dyDescent="0.2">
      <c r="A17000" s="2">
        <v>16.921900000000001</v>
      </c>
      <c r="B17000" s="2">
        <v>114.2359</v>
      </c>
      <c r="C17000" s="2">
        <v>7.2497129999999999</v>
      </c>
      <c r="D17000" s="2">
        <v>7.4269819999999998</v>
      </c>
      <c r="F17000" s="2">
        <v>16.919090000000001</v>
      </c>
      <c r="G17000" s="2">
        <v>2.8668369999999999</v>
      </c>
      <c r="H17000" s="2">
        <v>2.8314210000000002</v>
      </c>
      <c r="J17000" s="2">
        <v>16.921900000000001</v>
      </c>
      <c r="K17000" s="2">
        <v>142.45150000000001</v>
      </c>
      <c r="L17000" s="2">
        <v>394.54039999999998</v>
      </c>
    </row>
    <row r="17001" spans="1:12" x14ac:dyDescent="0.2">
      <c r="A17001" s="2">
        <v>16.922599999999999</v>
      </c>
      <c r="B17001" s="2">
        <v>114.3069</v>
      </c>
      <c r="C17001" s="2">
        <v>7.2445250000000003</v>
      </c>
      <c r="D17001" s="2">
        <v>7.4190480000000001</v>
      </c>
      <c r="F17001" s="2">
        <v>16.919799999999999</v>
      </c>
      <c r="G17001" s="2">
        <v>2.8633959999999998</v>
      </c>
      <c r="H17001" s="2">
        <v>2.8282240000000001</v>
      </c>
      <c r="J17001" s="2">
        <v>16.922599999999999</v>
      </c>
      <c r="K17001" s="2">
        <v>141.9323</v>
      </c>
      <c r="L17001" s="2">
        <v>395.47660000000002</v>
      </c>
    </row>
    <row r="17002" spans="1:12" x14ac:dyDescent="0.2">
      <c r="A17002" s="2">
        <v>16.923300000000001</v>
      </c>
      <c r="B17002" s="2">
        <v>114.3772</v>
      </c>
      <c r="C17002" s="2">
        <v>7.2391079999999999</v>
      </c>
      <c r="D17002" s="2">
        <v>7.4114789999999999</v>
      </c>
      <c r="F17002" s="2">
        <v>16.920500000000001</v>
      </c>
      <c r="G17002" s="2">
        <v>2.8601299999999998</v>
      </c>
      <c r="H17002" s="2">
        <v>2.825294</v>
      </c>
      <c r="J17002" s="2">
        <v>16.923300000000001</v>
      </c>
      <c r="K17002" s="2">
        <v>141.41329999999999</v>
      </c>
      <c r="L17002" s="2">
        <v>396.41039999999998</v>
      </c>
    </row>
    <row r="17003" spans="1:12" x14ac:dyDescent="0.2">
      <c r="A17003" s="2">
        <v>16.923999999999999</v>
      </c>
      <c r="B17003" s="2">
        <v>114.4466</v>
      </c>
      <c r="C17003" s="2">
        <v>7.2343479999999998</v>
      </c>
      <c r="D17003" s="2">
        <v>7.4042919999999999</v>
      </c>
      <c r="F17003" s="2">
        <v>16.921199999999999</v>
      </c>
      <c r="G17003" s="2">
        <v>2.856773</v>
      </c>
      <c r="H17003" s="2">
        <v>2.822136</v>
      </c>
      <c r="J17003" s="2">
        <v>16.923999999999999</v>
      </c>
      <c r="K17003" s="2">
        <v>140.89490000000001</v>
      </c>
      <c r="L17003" s="2">
        <v>397.34829999999999</v>
      </c>
    </row>
    <row r="17004" spans="1:12" x14ac:dyDescent="0.2">
      <c r="A17004" s="2">
        <v>16.924710000000001</v>
      </c>
      <c r="B17004" s="2">
        <v>114.51600000000001</v>
      </c>
      <c r="C17004" s="2">
        <v>7.2292589999999999</v>
      </c>
      <c r="D17004" s="2">
        <v>7.3963580000000002</v>
      </c>
      <c r="F17004" s="2">
        <v>16.921900000000001</v>
      </c>
      <c r="G17004" s="2">
        <v>2.8532099999999998</v>
      </c>
      <c r="H17004" s="2">
        <v>2.8191380000000001</v>
      </c>
      <c r="J17004" s="2">
        <v>16.924710000000001</v>
      </c>
      <c r="K17004" s="2">
        <v>140.38040000000001</v>
      </c>
      <c r="L17004" s="2">
        <v>398.27929999999998</v>
      </c>
    </row>
    <row r="17005" spans="1:12" x14ac:dyDescent="0.2">
      <c r="A17005" s="2">
        <v>16.925409999999999</v>
      </c>
      <c r="B17005" s="2">
        <v>114.5843</v>
      </c>
      <c r="C17005" s="2">
        <v>7.2242309999999996</v>
      </c>
      <c r="D17005" s="2">
        <v>7.3892319999999998</v>
      </c>
      <c r="F17005" s="2">
        <v>16.922599999999999</v>
      </c>
      <c r="G17005" s="2">
        <v>2.8495940000000002</v>
      </c>
      <c r="H17005" s="2">
        <v>2.8157199999999998</v>
      </c>
      <c r="J17005" s="2">
        <v>16.925409999999999</v>
      </c>
      <c r="K17005" s="2">
        <v>139.86529999999999</v>
      </c>
      <c r="L17005" s="2">
        <v>399.21319999999997</v>
      </c>
    </row>
    <row r="17006" spans="1:12" x14ac:dyDescent="0.2">
      <c r="A17006" s="2">
        <v>16.926110000000001</v>
      </c>
      <c r="B17006" s="2">
        <v>114.6516</v>
      </c>
      <c r="C17006" s="2">
        <v>7.2193480000000001</v>
      </c>
      <c r="D17006" s="2">
        <v>7.3813279999999999</v>
      </c>
      <c r="F17006" s="2">
        <v>16.923300000000001</v>
      </c>
      <c r="G17006" s="2">
        <v>2.8463129999999999</v>
      </c>
      <c r="H17006" s="2">
        <v>2.812675</v>
      </c>
      <c r="J17006" s="2">
        <v>16.926110000000001</v>
      </c>
      <c r="K17006" s="2">
        <v>139.35169999999999</v>
      </c>
      <c r="L17006" s="2">
        <v>400.14519999999999</v>
      </c>
    </row>
    <row r="17007" spans="1:12" x14ac:dyDescent="0.2">
      <c r="A17007" s="2">
        <v>16.92681</v>
      </c>
      <c r="B17007" s="2">
        <v>114.7188</v>
      </c>
      <c r="C17007" s="2">
        <v>7.2138929999999997</v>
      </c>
      <c r="D17007" s="2">
        <v>7.3739350000000004</v>
      </c>
      <c r="F17007" s="2">
        <v>16.923999999999999</v>
      </c>
      <c r="G17007" s="2">
        <v>2.8434370000000002</v>
      </c>
      <c r="H17007" s="2">
        <v>2.8100360000000002</v>
      </c>
      <c r="J17007" s="2">
        <v>16.92681</v>
      </c>
      <c r="K17007" s="2">
        <v>138.84059999999999</v>
      </c>
      <c r="L17007" s="2">
        <v>401.07709999999997</v>
      </c>
    </row>
    <row r="17008" spans="1:12" x14ac:dyDescent="0.2">
      <c r="A17008" s="2">
        <v>16.927510000000002</v>
      </c>
      <c r="B17008" s="2">
        <v>114.7861</v>
      </c>
      <c r="C17008" s="2">
        <v>7.2082629999999996</v>
      </c>
      <c r="D17008" s="2">
        <v>7.3662450000000002</v>
      </c>
      <c r="F17008" s="2">
        <v>16.924710000000001</v>
      </c>
      <c r="G17008" s="2">
        <v>2.8405610000000001</v>
      </c>
      <c r="H17008" s="2">
        <v>2.8075869999999998</v>
      </c>
      <c r="J17008" s="2">
        <v>16.927510000000002</v>
      </c>
      <c r="K17008" s="2">
        <v>138.33080000000001</v>
      </c>
      <c r="L17008" s="2">
        <v>402.00240000000002</v>
      </c>
    </row>
    <row r="17009" spans="1:12" x14ac:dyDescent="0.2">
      <c r="A17009" s="2">
        <v>16.92821</v>
      </c>
      <c r="B17009" s="2">
        <v>114.8526</v>
      </c>
      <c r="C17009" s="2">
        <v>7.2025410000000001</v>
      </c>
      <c r="D17009" s="2">
        <v>7.3585690000000001</v>
      </c>
      <c r="F17009" s="2">
        <v>16.925409999999999</v>
      </c>
      <c r="G17009" s="2">
        <v>2.8375240000000002</v>
      </c>
      <c r="H17009" s="2">
        <v>2.8046259999999998</v>
      </c>
      <c r="J17009" s="2">
        <v>16.92821</v>
      </c>
      <c r="K17009" s="2">
        <v>137.827</v>
      </c>
      <c r="L17009" s="2">
        <v>402.92919999999998</v>
      </c>
    </row>
    <row r="17010" spans="1:12" x14ac:dyDescent="0.2">
      <c r="A17010" s="2">
        <v>16.928909999999998</v>
      </c>
      <c r="B17010" s="2">
        <v>114.9187</v>
      </c>
      <c r="C17010" s="2">
        <v>7.1978710000000001</v>
      </c>
      <c r="D17010" s="2">
        <v>7.3511230000000003</v>
      </c>
      <c r="F17010" s="2">
        <v>16.926110000000001</v>
      </c>
      <c r="G17010" s="2">
        <v>2.8346480000000001</v>
      </c>
      <c r="H17010" s="2">
        <v>2.8018339999999999</v>
      </c>
      <c r="J17010" s="2">
        <v>16.928909999999998</v>
      </c>
      <c r="K17010" s="2">
        <v>137.3399</v>
      </c>
      <c r="L17010" s="2">
        <v>403.85649999999998</v>
      </c>
    </row>
    <row r="17011" spans="1:12" x14ac:dyDescent="0.2">
      <c r="A17011" s="2">
        <v>16.92962</v>
      </c>
      <c r="B17011" s="2">
        <v>114.985</v>
      </c>
      <c r="C17011" s="2">
        <v>7.1923170000000001</v>
      </c>
      <c r="D17011" s="2">
        <v>7.3433869999999999</v>
      </c>
      <c r="F17011" s="2">
        <v>16.92681</v>
      </c>
      <c r="G17011" s="2">
        <v>2.8314210000000002</v>
      </c>
      <c r="H17011" s="2">
        <v>2.7988279999999999</v>
      </c>
      <c r="J17011" s="2">
        <v>16.92962</v>
      </c>
      <c r="K17011" s="2">
        <v>136.84960000000001</v>
      </c>
      <c r="L17011" s="2">
        <v>404.7808</v>
      </c>
    </row>
    <row r="17012" spans="1:12" x14ac:dyDescent="0.2">
      <c r="A17012" s="2">
        <v>16.930319999999998</v>
      </c>
      <c r="B17012" s="2">
        <v>115.05110000000001</v>
      </c>
      <c r="C17012" s="2">
        <v>7.1860759999999999</v>
      </c>
      <c r="D17012" s="2">
        <v>7.3359480000000001</v>
      </c>
      <c r="F17012" s="2">
        <v>16.927510000000002</v>
      </c>
      <c r="G17012" s="2">
        <v>2.8282240000000001</v>
      </c>
      <c r="H17012" s="2">
        <v>2.7953800000000002</v>
      </c>
      <c r="J17012" s="2">
        <v>16.930319999999998</v>
      </c>
      <c r="K17012" s="2">
        <v>136.3484</v>
      </c>
      <c r="L17012" s="2">
        <v>405.70209999999997</v>
      </c>
    </row>
    <row r="17013" spans="1:12" x14ac:dyDescent="0.2">
      <c r="A17013" s="2">
        <v>16.93102</v>
      </c>
      <c r="B17013" s="2">
        <v>115.11620000000001</v>
      </c>
      <c r="C17013" s="2">
        <v>7.1802469999999996</v>
      </c>
      <c r="D17013" s="2">
        <v>7.328265</v>
      </c>
      <c r="F17013" s="2">
        <v>16.92821</v>
      </c>
      <c r="G17013" s="2">
        <v>2.825294</v>
      </c>
      <c r="H17013" s="2">
        <v>2.7928009999999999</v>
      </c>
      <c r="J17013" s="2">
        <v>16.93102</v>
      </c>
      <c r="K17013" s="2">
        <v>135.8459</v>
      </c>
      <c r="L17013" s="2">
        <v>406.61989999999997</v>
      </c>
    </row>
    <row r="17014" spans="1:12" x14ac:dyDescent="0.2">
      <c r="A17014" s="2">
        <v>16.931719999999999</v>
      </c>
      <c r="B17014" s="2">
        <v>115.1815</v>
      </c>
      <c r="C17014" s="2">
        <v>7.1745939999999999</v>
      </c>
      <c r="D17014" s="2">
        <v>7.3212390000000003</v>
      </c>
      <c r="F17014" s="2">
        <v>16.928909999999998</v>
      </c>
      <c r="G17014" s="2">
        <v>2.822136</v>
      </c>
      <c r="H17014" s="2">
        <v>2.790413</v>
      </c>
      <c r="J17014" s="2">
        <v>16.931719999999999</v>
      </c>
      <c r="K17014" s="2">
        <v>135.3451</v>
      </c>
      <c r="L17014" s="2">
        <v>407.53989999999999</v>
      </c>
    </row>
    <row r="17015" spans="1:12" x14ac:dyDescent="0.2">
      <c r="A17015" s="2">
        <v>16.93242</v>
      </c>
      <c r="B17015" s="2">
        <v>115.2467</v>
      </c>
      <c r="C17015" s="2">
        <v>7.1690319999999996</v>
      </c>
      <c r="D17015" s="2">
        <v>7.3141740000000004</v>
      </c>
      <c r="F17015" s="2">
        <v>16.92962</v>
      </c>
      <c r="G17015" s="2">
        <v>2.8191380000000001</v>
      </c>
      <c r="H17015" s="2">
        <v>2.78775</v>
      </c>
      <c r="J17015" s="2">
        <v>16.93242</v>
      </c>
      <c r="K17015" s="2">
        <v>134.8466</v>
      </c>
      <c r="L17015" s="2">
        <v>408.45819999999998</v>
      </c>
    </row>
    <row r="17016" spans="1:12" x14ac:dyDescent="0.2">
      <c r="A17016" s="2">
        <v>16.933119999999999</v>
      </c>
      <c r="B17016" s="2">
        <v>115.3116</v>
      </c>
      <c r="C17016" s="2">
        <v>7.1631270000000002</v>
      </c>
      <c r="D17016" s="2">
        <v>7.3068730000000004</v>
      </c>
      <c r="F17016" s="2">
        <v>16.930319999999998</v>
      </c>
      <c r="G17016" s="2">
        <v>2.8157199999999998</v>
      </c>
      <c r="H17016" s="2">
        <v>2.784843</v>
      </c>
      <c r="J17016" s="2">
        <v>16.933119999999999</v>
      </c>
      <c r="K17016" s="2">
        <v>134.3486</v>
      </c>
      <c r="L17016" s="2">
        <v>409.36619999999999</v>
      </c>
    </row>
    <row r="17017" spans="1:12" x14ac:dyDescent="0.2">
      <c r="A17017" s="2">
        <v>16.933820000000001</v>
      </c>
      <c r="B17017" s="2">
        <v>115.3758</v>
      </c>
      <c r="C17017" s="2">
        <v>7.1580380000000003</v>
      </c>
      <c r="D17017" s="2">
        <v>7.2994640000000004</v>
      </c>
      <c r="F17017" s="2">
        <v>16.93102</v>
      </c>
      <c r="G17017" s="2">
        <v>2.812675</v>
      </c>
      <c r="H17017" s="2">
        <v>2.781898</v>
      </c>
      <c r="J17017" s="2">
        <v>16.933820000000001</v>
      </c>
      <c r="K17017" s="2">
        <v>133.8527</v>
      </c>
      <c r="L17017" s="2">
        <v>410.27679999999998</v>
      </c>
    </row>
    <row r="17018" spans="1:12" x14ac:dyDescent="0.2">
      <c r="A17018" s="2">
        <v>16.934529999999999</v>
      </c>
      <c r="B17018" s="2">
        <v>115.4392</v>
      </c>
      <c r="C17018" s="2">
        <v>7.152736</v>
      </c>
      <c r="D17018" s="2">
        <v>7.2922010000000004</v>
      </c>
      <c r="F17018" s="2">
        <v>16.931719999999999</v>
      </c>
      <c r="G17018" s="2">
        <v>2.8100360000000002</v>
      </c>
      <c r="H17018" s="2">
        <v>2.7784810000000002</v>
      </c>
      <c r="J17018" s="2">
        <v>16.934529999999999</v>
      </c>
      <c r="K17018" s="2">
        <v>133.35830000000001</v>
      </c>
      <c r="L17018" s="2">
        <v>411.18619999999999</v>
      </c>
    </row>
    <row r="17019" spans="1:12" x14ac:dyDescent="0.2">
      <c r="A17019" s="2">
        <v>16.935230000000001</v>
      </c>
      <c r="B17019" s="2">
        <v>115.5005</v>
      </c>
      <c r="C17019" s="2">
        <v>7.1470599999999997</v>
      </c>
      <c r="D17019" s="2">
        <v>7.2848309999999996</v>
      </c>
      <c r="F17019" s="2">
        <v>16.93242</v>
      </c>
      <c r="G17019" s="2">
        <v>2.8075869999999998</v>
      </c>
      <c r="H17019" s="2">
        <v>2.7749480000000002</v>
      </c>
      <c r="J17019" s="2">
        <v>16.935230000000001</v>
      </c>
      <c r="K17019" s="2">
        <v>132.86510000000001</v>
      </c>
      <c r="L17019" s="2">
        <v>412.09300000000002</v>
      </c>
    </row>
    <row r="17020" spans="1:12" x14ac:dyDescent="0.2">
      <c r="A17020" s="2">
        <v>16.935929999999999</v>
      </c>
      <c r="B17020" s="2">
        <v>115.5575</v>
      </c>
      <c r="C17020" s="2">
        <v>7.1417950000000001</v>
      </c>
      <c r="D17020" s="2">
        <v>7.2777510000000003</v>
      </c>
      <c r="F17020" s="2">
        <v>16.933119999999999</v>
      </c>
      <c r="G17020" s="2">
        <v>2.8046259999999998</v>
      </c>
      <c r="H17020" s="2">
        <v>2.7716370000000001</v>
      </c>
      <c r="J17020" s="2">
        <v>16.935929999999999</v>
      </c>
      <c r="K17020" s="2">
        <v>132.3734</v>
      </c>
      <c r="L17020" s="2">
        <v>413.00049999999999</v>
      </c>
    </row>
    <row r="17021" spans="1:12" x14ac:dyDescent="0.2">
      <c r="A17021" s="2">
        <v>16.936630000000001</v>
      </c>
      <c r="B17021" s="2">
        <v>115.6114</v>
      </c>
      <c r="C17021" s="2">
        <v>7.1372330000000002</v>
      </c>
      <c r="D17021" s="2">
        <v>7.2705260000000003</v>
      </c>
      <c r="F17021" s="2">
        <v>16.933820000000001</v>
      </c>
      <c r="G17021" s="2">
        <v>2.8018339999999999</v>
      </c>
      <c r="H17021" s="2">
        <v>2.768745</v>
      </c>
      <c r="J17021" s="2">
        <v>16.936630000000001</v>
      </c>
      <c r="K17021" s="2">
        <v>131.8837</v>
      </c>
      <c r="L17021" s="2">
        <v>413.90280000000001</v>
      </c>
    </row>
    <row r="17022" spans="1:12" x14ac:dyDescent="0.2">
      <c r="A17022" s="2">
        <v>16.937329999999999</v>
      </c>
      <c r="B17022" s="2">
        <v>115.66840000000001</v>
      </c>
      <c r="C17022" s="2">
        <v>7.1325329999999996</v>
      </c>
      <c r="D17022" s="2">
        <v>7.2629349999999997</v>
      </c>
      <c r="F17022" s="2">
        <v>16.934529999999999</v>
      </c>
      <c r="G17022" s="2">
        <v>2.7988279999999999</v>
      </c>
      <c r="H17022" s="2">
        <v>2.7656329999999998</v>
      </c>
      <c r="J17022" s="2">
        <v>16.937329999999999</v>
      </c>
      <c r="K17022" s="2">
        <v>131.39660000000001</v>
      </c>
      <c r="L17022" s="2">
        <v>414.80259999999998</v>
      </c>
    </row>
    <row r="17023" spans="1:12" x14ac:dyDescent="0.2">
      <c r="A17023" s="2">
        <v>16.938030000000001</v>
      </c>
      <c r="B17023" s="2">
        <v>115.7283</v>
      </c>
      <c r="C17023" s="2">
        <v>7.1269869999999997</v>
      </c>
      <c r="D17023" s="2">
        <v>7.2553130000000001</v>
      </c>
      <c r="F17023" s="2">
        <v>16.935230000000001</v>
      </c>
      <c r="G17023" s="2">
        <v>2.7953800000000002</v>
      </c>
      <c r="H17023" s="2">
        <v>2.7626569999999999</v>
      </c>
      <c r="J17023" s="2">
        <v>16.938030000000001</v>
      </c>
      <c r="K17023" s="2">
        <v>130.91050000000001</v>
      </c>
      <c r="L17023" s="2">
        <v>415.70159999999998</v>
      </c>
    </row>
    <row r="17024" spans="1:12" x14ac:dyDescent="0.2">
      <c r="A17024" s="2">
        <v>16.93873</v>
      </c>
      <c r="B17024" s="2">
        <v>115.78830000000001</v>
      </c>
      <c r="C17024" s="2">
        <v>7.1206620000000003</v>
      </c>
      <c r="D17024" s="2">
        <v>7.2480799999999999</v>
      </c>
      <c r="F17024" s="2">
        <v>16.935929999999999</v>
      </c>
      <c r="G17024" s="2">
        <v>2.7928009999999999</v>
      </c>
      <c r="H17024" s="2">
        <v>2.7597049999999999</v>
      </c>
      <c r="J17024" s="2">
        <v>16.93873</v>
      </c>
      <c r="K17024" s="2">
        <v>130.4254</v>
      </c>
      <c r="L17024" s="2">
        <v>416.59679999999997</v>
      </c>
    </row>
    <row r="17025" spans="1:12" x14ac:dyDescent="0.2">
      <c r="A17025" s="2">
        <v>16.939430000000002</v>
      </c>
      <c r="B17025" s="2">
        <v>115.8484</v>
      </c>
      <c r="C17025" s="2">
        <v>7.1150770000000003</v>
      </c>
      <c r="D17025" s="2">
        <v>7.2408710000000003</v>
      </c>
      <c r="F17025" s="2">
        <v>16.936630000000001</v>
      </c>
      <c r="G17025" s="2">
        <v>2.790413</v>
      </c>
      <c r="H17025" s="2">
        <v>2.7562259999999998</v>
      </c>
      <c r="J17025" s="2">
        <v>16.939430000000002</v>
      </c>
      <c r="K17025" s="2">
        <v>129.9419</v>
      </c>
      <c r="L17025" s="2">
        <v>417.48</v>
      </c>
    </row>
    <row r="17026" spans="1:12" x14ac:dyDescent="0.2">
      <c r="A17026" s="2">
        <v>16.94014</v>
      </c>
      <c r="B17026" s="2">
        <v>115.9079</v>
      </c>
      <c r="C17026" s="2">
        <v>7.1094999999999997</v>
      </c>
      <c r="D17026" s="2">
        <v>7.2336609999999997</v>
      </c>
      <c r="F17026" s="2">
        <v>16.937329999999999</v>
      </c>
      <c r="G17026" s="2">
        <v>2.78775</v>
      </c>
      <c r="H17026" s="2">
        <v>2.7530139999999999</v>
      </c>
      <c r="J17026" s="2">
        <v>16.94014</v>
      </c>
      <c r="K17026" s="2">
        <v>129.4606</v>
      </c>
      <c r="L17026" s="2">
        <v>418.33690000000001</v>
      </c>
    </row>
    <row r="17027" spans="1:12" x14ac:dyDescent="0.2">
      <c r="A17027" s="2">
        <v>16.940840000000001</v>
      </c>
      <c r="B17027" s="2">
        <v>115.96729999999999</v>
      </c>
      <c r="C17027" s="2">
        <v>7.1036250000000001</v>
      </c>
      <c r="D17027" s="2">
        <v>7.2265430000000004</v>
      </c>
      <c r="F17027" s="2">
        <v>16.938030000000001</v>
      </c>
      <c r="G17027" s="2">
        <v>2.784843</v>
      </c>
      <c r="H17027" s="2">
        <v>2.7495569999999998</v>
      </c>
      <c r="J17027" s="2">
        <v>16.940840000000001</v>
      </c>
      <c r="K17027" s="2">
        <v>128.9786</v>
      </c>
      <c r="L17027" s="2">
        <v>419.19209999999998</v>
      </c>
    </row>
    <row r="17028" spans="1:12" x14ac:dyDescent="0.2">
      <c r="A17028" s="2">
        <v>16.94154</v>
      </c>
      <c r="B17028" s="2">
        <v>116.026</v>
      </c>
      <c r="C17028" s="2">
        <v>7.0971479999999998</v>
      </c>
      <c r="D17028" s="2">
        <v>7.2194320000000003</v>
      </c>
      <c r="F17028" s="2">
        <v>16.93873</v>
      </c>
      <c r="G17028" s="2">
        <v>2.781898</v>
      </c>
      <c r="H17028" s="2">
        <v>2.7462460000000002</v>
      </c>
      <c r="J17028" s="2">
        <v>16.94154</v>
      </c>
      <c r="K17028" s="2">
        <v>128.4992</v>
      </c>
      <c r="L17028" s="2">
        <v>420.07650000000001</v>
      </c>
    </row>
    <row r="17029" spans="1:12" x14ac:dyDescent="0.2">
      <c r="A17029" s="2">
        <v>16.942240000000002</v>
      </c>
      <c r="B17029" s="2">
        <v>116.08410000000001</v>
      </c>
      <c r="C17029" s="2">
        <v>7.0911819999999999</v>
      </c>
      <c r="D17029" s="2">
        <v>7.2120319999999998</v>
      </c>
      <c r="F17029" s="2">
        <v>16.939430000000002</v>
      </c>
      <c r="G17029" s="2">
        <v>2.7784810000000002</v>
      </c>
      <c r="H17029" s="2">
        <v>2.743233</v>
      </c>
      <c r="J17029" s="2">
        <v>16.942240000000002</v>
      </c>
      <c r="K17029" s="2">
        <v>128.02189999999999</v>
      </c>
      <c r="L17029" s="2">
        <v>420.96100000000001</v>
      </c>
    </row>
    <row r="17030" spans="1:12" x14ac:dyDescent="0.2">
      <c r="A17030" s="2">
        <v>16.94294</v>
      </c>
      <c r="B17030" s="2">
        <v>116.1416</v>
      </c>
      <c r="C17030" s="2">
        <v>7.0858569999999999</v>
      </c>
      <c r="D17030" s="2">
        <v>7.2045170000000001</v>
      </c>
      <c r="F17030" s="2">
        <v>16.94014</v>
      </c>
      <c r="G17030" s="2">
        <v>2.7749480000000002</v>
      </c>
      <c r="H17030" s="2">
        <v>2.7399979999999999</v>
      </c>
      <c r="J17030" s="2">
        <v>16.94294</v>
      </c>
      <c r="K17030" s="2">
        <v>127.5461</v>
      </c>
      <c r="L17030" s="2">
        <v>421.8415</v>
      </c>
    </row>
    <row r="17031" spans="1:12" x14ac:dyDescent="0.2">
      <c r="A17031" s="2">
        <v>16.943639999999998</v>
      </c>
      <c r="B17031" s="2">
        <v>116.1978</v>
      </c>
      <c r="C17031" s="2">
        <v>7.080165</v>
      </c>
      <c r="D17031" s="2">
        <v>7.197139</v>
      </c>
      <c r="F17031" s="2">
        <v>16.940840000000001</v>
      </c>
      <c r="G17031" s="2">
        <v>2.7716370000000001</v>
      </c>
      <c r="H17031" s="2">
        <v>2.736809</v>
      </c>
      <c r="J17031" s="2">
        <v>16.943639999999998</v>
      </c>
      <c r="K17031" s="2">
        <v>127.0719</v>
      </c>
      <c r="L17031" s="2">
        <v>422.72050000000002</v>
      </c>
    </row>
    <row r="17032" spans="1:12" x14ac:dyDescent="0.2">
      <c r="A17032" s="2">
        <v>16.94434</v>
      </c>
      <c r="B17032" s="2">
        <v>116.2544</v>
      </c>
      <c r="C17032" s="2">
        <v>7.0744350000000003</v>
      </c>
      <c r="D17032" s="2">
        <v>7.1900050000000002</v>
      </c>
      <c r="F17032" s="2">
        <v>16.94154</v>
      </c>
      <c r="G17032" s="2">
        <v>2.768745</v>
      </c>
      <c r="H17032" s="2">
        <v>2.73394</v>
      </c>
      <c r="J17032" s="2">
        <v>16.94434</v>
      </c>
      <c r="K17032" s="2">
        <v>126.6</v>
      </c>
      <c r="L17032" s="2">
        <v>423.59449999999998</v>
      </c>
    </row>
    <row r="17033" spans="1:12" x14ac:dyDescent="0.2">
      <c r="A17033" s="2">
        <v>16.945049999999998</v>
      </c>
      <c r="B17033" s="2">
        <v>116.3094</v>
      </c>
      <c r="C17033" s="2">
        <v>7.0686289999999996</v>
      </c>
      <c r="D17033" s="2">
        <v>7.1828719999999997</v>
      </c>
      <c r="F17033" s="2">
        <v>16.942240000000002</v>
      </c>
      <c r="G17033" s="2">
        <v>2.7656329999999998</v>
      </c>
      <c r="H17033" s="2">
        <v>2.7309649999999999</v>
      </c>
      <c r="J17033" s="2">
        <v>16.945049999999998</v>
      </c>
      <c r="K17033" s="2">
        <v>126.1293</v>
      </c>
      <c r="L17033" s="2">
        <v>424.46449999999999</v>
      </c>
    </row>
    <row r="17034" spans="1:12" x14ac:dyDescent="0.2">
      <c r="A17034" s="2">
        <v>16.94575</v>
      </c>
      <c r="B17034" s="2">
        <v>116.3643</v>
      </c>
      <c r="C17034" s="2">
        <v>7.0627319999999996</v>
      </c>
      <c r="D17034" s="2">
        <v>7.1757999999999997</v>
      </c>
      <c r="F17034" s="2">
        <v>16.94294</v>
      </c>
      <c r="G17034" s="2">
        <v>2.7626569999999999</v>
      </c>
      <c r="H17034" s="2">
        <v>2.7278820000000001</v>
      </c>
      <c r="J17034" s="2">
        <v>16.94575</v>
      </c>
      <c r="K17034" s="2">
        <v>125.66070000000001</v>
      </c>
      <c r="L17034" s="2">
        <v>425.33170000000001</v>
      </c>
    </row>
    <row r="17035" spans="1:12" x14ac:dyDescent="0.2">
      <c r="A17035" s="2">
        <v>16.946449999999999</v>
      </c>
      <c r="B17035" s="2">
        <v>116.419</v>
      </c>
      <c r="C17035" s="2">
        <v>7.0572619999999997</v>
      </c>
      <c r="D17035" s="2">
        <v>7.1683459999999997</v>
      </c>
      <c r="F17035" s="2">
        <v>16.943639999999998</v>
      </c>
      <c r="G17035" s="2">
        <v>2.7597049999999999</v>
      </c>
      <c r="H17035" s="2">
        <v>2.7248000000000001</v>
      </c>
      <c r="J17035" s="2">
        <v>16.946449999999999</v>
      </c>
      <c r="K17035" s="2">
        <v>125.1932</v>
      </c>
      <c r="L17035" s="2">
        <v>426.19499999999999</v>
      </c>
    </row>
    <row r="17036" spans="1:12" x14ac:dyDescent="0.2">
      <c r="A17036" s="2">
        <v>16.947150000000001</v>
      </c>
      <c r="B17036" s="2">
        <v>116.4739</v>
      </c>
      <c r="C17036" s="2">
        <v>7.0519210000000001</v>
      </c>
      <c r="D17036" s="2">
        <v>7.1606019999999999</v>
      </c>
      <c r="F17036" s="2">
        <v>16.94434</v>
      </c>
      <c r="G17036" s="2">
        <v>2.7562259999999998</v>
      </c>
      <c r="H17036" s="2">
        <v>2.7216870000000002</v>
      </c>
      <c r="J17036" s="2">
        <v>16.947150000000001</v>
      </c>
      <c r="K17036" s="2">
        <v>124.726</v>
      </c>
      <c r="L17036" s="2">
        <v>427.06099999999998</v>
      </c>
    </row>
    <row r="17037" spans="1:12" x14ac:dyDescent="0.2">
      <c r="A17037" s="2">
        <v>16.947849999999999</v>
      </c>
      <c r="B17037" s="2">
        <v>116.5286</v>
      </c>
      <c r="C17037" s="2">
        <v>7.0465960000000001</v>
      </c>
      <c r="D17037" s="2">
        <v>7.1527510000000003</v>
      </c>
      <c r="F17037" s="2">
        <v>16.945049999999998</v>
      </c>
      <c r="G17037" s="2">
        <v>2.7530139999999999</v>
      </c>
      <c r="H17037" s="2">
        <v>2.7186279999999998</v>
      </c>
      <c r="J17037" s="2">
        <v>16.947849999999999</v>
      </c>
      <c r="K17037" s="2">
        <v>124.2599</v>
      </c>
      <c r="L17037" s="2">
        <v>427.91759999999999</v>
      </c>
    </row>
    <row r="17038" spans="1:12" x14ac:dyDescent="0.2">
      <c r="A17038" s="2">
        <v>16.948550000000001</v>
      </c>
      <c r="B17038" s="2">
        <v>116.583</v>
      </c>
      <c r="C17038" s="2">
        <v>7.0410640000000004</v>
      </c>
      <c r="D17038" s="2">
        <v>7.1454800000000001</v>
      </c>
      <c r="F17038" s="2">
        <v>16.94575</v>
      </c>
      <c r="G17038" s="2">
        <v>2.7495569999999998</v>
      </c>
      <c r="H17038" s="2">
        <v>2.715309</v>
      </c>
      <c r="J17038" s="2">
        <v>16.948550000000001</v>
      </c>
      <c r="K17038" s="2">
        <v>123.7979</v>
      </c>
      <c r="L17038" s="2">
        <v>428.7722</v>
      </c>
    </row>
    <row r="17039" spans="1:12" x14ac:dyDescent="0.2">
      <c r="A17039" s="2">
        <v>16.949249999999999</v>
      </c>
      <c r="B17039" s="2">
        <v>116.63639999999999</v>
      </c>
      <c r="C17039" s="2">
        <v>7.035533</v>
      </c>
      <c r="D17039" s="2">
        <v>7.1380800000000004</v>
      </c>
      <c r="F17039" s="2">
        <v>16.946449999999999</v>
      </c>
      <c r="G17039" s="2">
        <v>2.7462460000000002</v>
      </c>
      <c r="H17039" s="2">
        <v>2.7123870000000001</v>
      </c>
      <c r="J17039" s="2">
        <v>16.949249999999999</v>
      </c>
      <c r="K17039" s="2">
        <v>123.3368</v>
      </c>
      <c r="L17039" s="2">
        <v>429.6234</v>
      </c>
    </row>
    <row r="17040" spans="1:12" x14ac:dyDescent="0.2">
      <c r="A17040" s="2">
        <v>16.949960000000001</v>
      </c>
      <c r="B17040" s="2">
        <v>116.6904</v>
      </c>
      <c r="C17040" s="2">
        <v>7.0299940000000003</v>
      </c>
      <c r="D17040" s="2">
        <v>7.1306409999999998</v>
      </c>
      <c r="F17040" s="2">
        <v>16.947150000000001</v>
      </c>
      <c r="G17040" s="2">
        <v>2.743233</v>
      </c>
      <c r="H17040" s="2">
        <v>2.7097020000000001</v>
      </c>
      <c r="J17040" s="2">
        <v>16.949960000000001</v>
      </c>
      <c r="K17040" s="2">
        <v>122.87569999999999</v>
      </c>
      <c r="L17040" s="2">
        <v>430.47370000000001</v>
      </c>
    </row>
    <row r="17041" spans="1:12" x14ac:dyDescent="0.2">
      <c r="A17041" s="2">
        <v>16.950659999999999</v>
      </c>
      <c r="B17041" s="2">
        <v>116.74469999999999</v>
      </c>
      <c r="C17041" s="2">
        <v>7.0244929999999997</v>
      </c>
      <c r="D17041" s="2">
        <v>7.1236069999999998</v>
      </c>
      <c r="F17041" s="2">
        <v>16.947849999999999</v>
      </c>
      <c r="G17041" s="2">
        <v>2.7399979999999999</v>
      </c>
      <c r="H17041" s="2">
        <v>2.7067410000000001</v>
      </c>
      <c r="J17041" s="2">
        <v>16.950659999999999</v>
      </c>
      <c r="K17041" s="2">
        <v>122.4182</v>
      </c>
      <c r="L17041" s="2">
        <v>431.31529999999998</v>
      </c>
    </row>
    <row r="17042" spans="1:12" x14ac:dyDescent="0.2">
      <c r="A17042" s="2">
        <v>16.951360000000001</v>
      </c>
      <c r="B17042" s="2">
        <v>116.7974</v>
      </c>
      <c r="C17042" s="2">
        <v>7.0186869999999999</v>
      </c>
      <c r="D17042" s="2">
        <v>7.1169159999999998</v>
      </c>
      <c r="F17042" s="2">
        <v>16.948550000000001</v>
      </c>
      <c r="G17042" s="2">
        <v>2.736809</v>
      </c>
      <c r="H17042" s="2">
        <v>2.7037279999999999</v>
      </c>
      <c r="J17042" s="2">
        <v>16.951360000000001</v>
      </c>
      <c r="K17042" s="2">
        <v>121.9616</v>
      </c>
      <c r="L17042" s="2">
        <v>432.15519999999998</v>
      </c>
    </row>
    <row r="17043" spans="1:12" x14ac:dyDescent="0.2">
      <c r="A17043" s="2">
        <v>16.952059999999999</v>
      </c>
      <c r="B17043" s="2">
        <v>116.84990000000001</v>
      </c>
      <c r="C17043" s="2">
        <v>7.0125919999999997</v>
      </c>
      <c r="D17043" s="2">
        <v>7.1102629999999998</v>
      </c>
      <c r="F17043" s="2">
        <v>16.949249999999999</v>
      </c>
      <c r="G17043" s="2">
        <v>2.73394</v>
      </c>
      <c r="H17043" s="2">
        <v>2.701012</v>
      </c>
      <c r="J17043" s="2">
        <v>16.952059999999999</v>
      </c>
      <c r="K17043" s="2">
        <v>121.50620000000001</v>
      </c>
      <c r="L17043" s="2">
        <v>432.99259999999998</v>
      </c>
    </row>
    <row r="17044" spans="1:12" x14ac:dyDescent="0.2">
      <c r="A17044" s="2">
        <v>16.952760000000001</v>
      </c>
      <c r="B17044" s="2">
        <v>116.90219999999999</v>
      </c>
      <c r="C17044" s="2">
        <v>7.007098</v>
      </c>
      <c r="D17044" s="2">
        <v>7.1037020000000002</v>
      </c>
      <c r="F17044" s="2">
        <v>16.949960000000001</v>
      </c>
      <c r="G17044" s="2">
        <v>2.7309649999999999</v>
      </c>
      <c r="H17044" s="2">
        <v>2.6982879999999998</v>
      </c>
      <c r="J17044" s="2">
        <v>16.952760000000001</v>
      </c>
      <c r="K17044" s="2">
        <v>121.05200000000001</v>
      </c>
      <c r="L17044" s="2">
        <v>433.82530000000003</v>
      </c>
    </row>
    <row r="17045" spans="1:12" x14ac:dyDescent="0.2">
      <c r="A17045" s="2">
        <v>16.95346</v>
      </c>
      <c r="B17045" s="2">
        <v>116.9546</v>
      </c>
      <c r="C17045" s="2">
        <v>7.0015669999999997</v>
      </c>
      <c r="D17045" s="2">
        <v>7.097003</v>
      </c>
      <c r="F17045" s="2">
        <v>16.950659999999999</v>
      </c>
      <c r="G17045" s="2">
        <v>2.7278820000000001</v>
      </c>
      <c r="H17045" s="2">
        <v>2.6955339999999999</v>
      </c>
      <c r="J17045" s="2">
        <v>16.95346</v>
      </c>
      <c r="K17045" s="2">
        <v>120.6014</v>
      </c>
      <c r="L17045" s="2">
        <v>434.65699999999998</v>
      </c>
    </row>
    <row r="17046" spans="1:12" x14ac:dyDescent="0.2">
      <c r="A17046" s="2">
        <v>16.954160000000002</v>
      </c>
      <c r="B17046" s="2">
        <v>117.0056</v>
      </c>
      <c r="C17046" s="2">
        <v>6.9958070000000001</v>
      </c>
      <c r="D17046" s="2">
        <v>7.0902440000000002</v>
      </c>
      <c r="F17046" s="2">
        <v>16.951360000000001</v>
      </c>
      <c r="G17046" s="2">
        <v>2.7248000000000001</v>
      </c>
      <c r="H17046" s="2">
        <v>2.6923520000000001</v>
      </c>
      <c r="J17046" s="2">
        <v>16.954160000000002</v>
      </c>
      <c r="K17046" s="2">
        <v>120.15309999999999</v>
      </c>
      <c r="L17046" s="2">
        <v>435.48200000000003</v>
      </c>
    </row>
    <row r="17047" spans="1:12" x14ac:dyDescent="0.2">
      <c r="A17047" s="2">
        <v>16.95487</v>
      </c>
      <c r="B17047" s="2">
        <v>117.0575</v>
      </c>
      <c r="C17047" s="2">
        <v>6.989986</v>
      </c>
      <c r="D17047" s="2">
        <v>7.082935</v>
      </c>
      <c r="F17047" s="2">
        <v>16.952059999999999</v>
      </c>
      <c r="G17047" s="2">
        <v>2.7216870000000002</v>
      </c>
      <c r="H17047" s="2">
        <v>2.68927</v>
      </c>
      <c r="J17047" s="2">
        <v>16.95487</v>
      </c>
      <c r="K17047" s="2">
        <v>119.7056</v>
      </c>
      <c r="L17047" s="2">
        <v>436.30119999999999</v>
      </c>
    </row>
    <row r="17048" spans="1:12" x14ac:dyDescent="0.2">
      <c r="A17048" s="2">
        <v>16.955570000000002</v>
      </c>
      <c r="B17048" s="2">
        <v>117.1083</v>
      </c>
      <c r="C17048" s="2">
        <v>6.9843630000000001</v>
      </c>
      <c r="D17048" s="2">
        <v>7.0759160000000003</v>
      </c>
      <c r="F17048" s="2">
        <v>16.952760000000001</v>
      </c>
      <c r="G17048" s="2">
        <v>2.7186279999999998</v>
      </c>
      <c r="H17048" s="2">
        <v>2.6862870000000001</v>
      </c>
      <c r="J17048" s="2">
        <v>16.955570000000002</v>
      </c>
      <c r="K17048" s="2">
        <v>119.2576</v>
      </c>
      <c r="L17048" s="2">
        <v>437.11470000000003</v>
      </c>
    </row>
    <row r="17049" spans="1:12" x14ac:dyDescent="0.2">
      <c r="A17049" s="2">
        <v>16.95627</v>
      </c>
      <c r="B17049" s="2">
        <v>117.1596</v>
      </c>
      <c r="C17049" s="2">
        <v>6.9790530000000004</v>
      </c>
      <c r="D17049" s="2">
        <v>7.0689500000000001</v>
      </c>
      <c r="F17049" s="2">
        <v>16.95346</v>
      </c>
      <c r="G17049" s="2">
        <v>2.715309</v>
      </c>
      <c r="H17049" s="2">
        <v>2.6834259999999999</v>
      </c>
      <c r="J17049" s="2">
        <v>16.95627</v>
      </c>
      <c r="K17049" s="2">
        <v>118.8124</v>
      </c>
      <c r="L17049" s="2">
        <v>437.93099999999998</v>
      </c>
    </row>
    <row r="17050" spans="1:12" x14ac:dyDescent="0.2">
      <c r="A17050" s="2">
        <v>16.956969999999998</v>
      </c>
      <c r="B17050" s="2">
        <v>117.20959999999999</v>
      </c>
      <c r="C17050" s="2">
        <v>6.9738490000000004</v>
      </c>
      <c r="D17050" s="2">
        <v>7.0619839999999998</v>
      </c>
      <c r="F17050" s="2">
        <v>16.954160000000002</v>
      </c>
      <c r="G17050" s="2">
        <v>2.7123870000000001</v>
      </c>
      <c r="H17050" s="2">
        <v>2.6803509999999999</v>
      </c>
      <c r="J17050" s="2">
        <v>16.956969999999998</v>
      </c>
      <c r="K17050" s="2">
        <v>118.36839999999999</v>
      </c>
      <c r="L17050" s="2">
        <v>438.7405</v>
      </c>
    </row>
    <row r="17051" spans="1:12" x14ac:dyDescent="0.2">
      <c r="A17051" s="2">
        <v>16.95767</v>
      </c>
      <c r="B17051" s="2">
        <v>117.2597</v>
      </c>
      <c r="C17051" s="2">
        <v>6.9685009999999998</v>
      </c>
      <c r="D17051" s="2">
        <v>7.0551029999999999</v>
      </c>
      <c r="F17051" s="2">
        <v>16.95487</v>
      </c>
      <c r="G17051" s="2">
        <v>2.7097020000000001</v>
      </c>
      <c r="H17051" s="2">
        <v>2.6773150000000001</v>
      </c>
      <c r="J17051" s="2">
        <v>16.95767</v>
      </c>
      <c r="K17051" s="2">
        <v>117.9258</v>
      </c>
      <c r="L17051" s="2">
        <v>439.54199999999997</v>
      </c>
    </row>
    <row r="17052" spans="1:12" x14ac:dyDescent="0.2">
      <c r="A17052" s="2">
        <v>16.958369999999999</v>
      </c>
      <c r="B17052" s="2">
        <v>117.3103</v>
      </c>
      <c r="C17052" s="2">
        <v>6.9627790000000003</v>
      </c>
      <c r="D17052" s="2">
        <v>7.048076</v>
      </c>
      <c r="F17052" s="2">
        <v>16.955570000000002</v>
      </c>
      <c r="G17052" s="2">
        <v>2.7067410000000001</v>
      </c>
      <c r="H17052" s="2">
        <v>2.6745610000000002</v>
      </c>
      <c r="J17052" s="2">
        <v>16.958369999999999</v>
      </c>
      <c r="K17052" s="2">
        <v>117.4867</v>
      </c>
      <c r="L17052" s="2">
        <v>440.34210000000002</v>
      </c>
    </row>
    <row r="17053" spans="1:12" x14ac:dyDescent="0.2">
      <c r="A17053" s="2">
        <v>16.959070000000001</v>
      </c>
      <c r="B17053" s="2">
        <v>117.35899999999999</v>
      </c>
      <c r="C17053" s="2">
        <v>6.9572250000000002</v>
      </c>
      <c r="D17053" s="2">
        <v>7.0412929999999996</v>
      </c>
      <c r="F17053" s="2">
        <v>16.95627</v>
      </c>
      <c r="G17053" s="2">
        <v>2.7037279999999999</v>
      </c>
      <c r="H17053" s="2">
        <v>2.6719970000000002</v>
      </c>
      <c r="J17053" s="2">
        <v>16.959070000000001</v>
      </c>
      <c r="K17053" s="2">
        <v>117.04770000000001</v>
      </c>
      <c r="L17053" s="2">
        <v>441.1431</v>
      </c>
    </row>
    <row r="17054" spans="1:12" x14ac:dyDescent="0.2">
      <c r="A17054" s="2">
        <v>16.959769999999999</v>
      </c>
      <c r="B17054" s="2">
        <v>117.4079</v>
      </c>
      <c r="C17054" s="2">
        <v>6.9516780000000002</v>
      </c>
      <c r="D17054" s="2">
        <v>7.0339539999999996</v>
      </c>
      <c r="F17054" s="2">
        <v>16.956969999999998</v>
      </c>
      <c r="G17054" s="2">
        <v>2.701012</v>
      </c>
      <c r="H17054" s="2">
        <v>2.669365</v>
      </c>
      <c r="J17054" s="2">
        <v>16.959769999999999</v>
      </c>
      <c r="K17054" s="2">
        <v>116.6105</v>
      </c>
      <c r="L17054" s="2">
        <v>441.92759999999998</v>
      </c>
    </row>
    <row r="17055" spans="1:12" x14ac:dyDescent="0.2">
      <c r="A17055" s="2">
        <v>16.96048</v>
      </c>
      <c r="B17055" s="2">
        <v>117.4567</v>
      </c>
      <c r="C17055" s="2">
        <v>6.9462010000000003</v>
      </c>
      <c r="D17055" s="2">
        <v>7.0267670000000004</v>
      </c>
      <c r="F17055" s="2">
        <v>16.95767</v>
      </c>
      <c r="G17055" s="2">
        <v>2.6982879999999998</v>
      </c>
      <c r="H17055" s="2">
        <v>2.6663060000000001</v>
      </c>
      <c r="J17055" s="2">
        <v>16.96048</v>
      </c>
      <c r="K17055" s="2">
        <v>116.17449999999999</v>
      </c>
      <c r="L17055" s="2">
        <v>442.71269999999998</v>
      </c>
    </row>
    <row r="17056" spans="1:12" x14ac:dyDescent="0.2">
      <c r="A17056" s="2">
        <v>16.961179999999999</v>
      </c>
      <c r="B17056" s="2">
        <v>117.5051</v>
      </c>
      <c r="C17056" s="2">
        <v>6.9409520000000002</v>
      </c>
      <c r="D17056" s="2">
        <v>7.0198169999999998</v>
      </c>
      <c r="F17056" s="2">
        <v>16.958369999999999</v>
      </c>
      <c r="G17056" s="2">
        <v>2.6955339999999999</v>
      </c>
      <c r="H17056" s="2">
        <v>2.6631550000000002</v>
      </c>
      <c r="J17056" s="2">
        <v>16.961179999999999</v>
      </c>
      <c r="K17056" s="2">
        <v>115.7392</v>
      </c>
      <c r="L17056" s="2">
        <v>443.49650000000003</v>
      </c>
    </row>
    <row r="17057" spans="1:12" x14ac:dyDescent="0.2">
      <c r="A17057" s="2">
        <v>16.961880000000001</v>
      </c>
      <c r="B17057" s="2">
        <v>117.55329999999999</v>
      </c>
      <c r="C17057" s="2">
        <v>6.9360920000000004</v>
      </c>
      <c r="D17057" s="2">
        <v>7.0129960000000002</v>
      </c>
      <c r="F17057" s="2">
        <v>16.959070000000001</v>
      </c>
      <c r="G17057" s="2">
        <v>2.6923520000000001</v>
      </c>
      <c r="H17057" s="2">
        <v>2.659843</v>
      </c>
      <c r="J17057" s="2">
        <v>16.961880000000001</v>
      </c>
      <c r="K17057" s="2">
        <v>115.3056</v>
      </c>
      <c r="L17057" s="2">
        <v>444.27249999999998</v>
      </c>
    </row>
    <row r="17058" spans="1:12" x14ac:dyDescent="0.2">
      <c r="A17058" s="2">
        <v>16.962579999999999</v>
      </c>
      <c r="B17058" s="2">
        <v>117.60039999999999</v>
      </c>
      <c r="C17058" s="2">
        <v>6.9309950000000002</v>
      </c>
      <c r="D17058" s="2">
        <v>7.0061070000000001</v>
      </c>
      <c r="F17058" s="2">
        <v>16.959769999999999</v>
      </c>
      <c r="G17058" s="2">
        <v>2.68927</v>
      </c>
      <c r="H17058" s="2">
        <v>2.65638</v>
      </c>
      <c r="J17058" s="2">
        <v>16.962579999999999</v>
      </c>
      <c r="K17058" s="2">
        <v>114.874</v>
      </c>
      <c r="L17058" s="2">
        <v>445.04520000000002</v>
      </c>
    </row>
    <row r="17059" spans="1:12" x14ac:dyDescent="0.2">
      <c r="A17059" s="2">
        <v>16.963280000000001</v>
      </c>
      <c r="B17059" s="2">
        <v>117.64749999999999</v>
      </c>
      <c r="C17059" s="2">
        <v>6.925128</v>
      </c>
      <c r="D17059" s="2">
        <v>6.9993470000000002</v>
      </c>
      <c r="F17059" s="2">
        <v>16.96048</v>
      </c>
      <c r="G17059" s="2">
        <v>2.6862870000000001</v>
      </c>
      <c r="H17059" s="2">
        <v>2.652901</v>
      </c>
      <c r="J17059" s="2">
        <v>16.963280000000001</v>
      </c>
      <c r="K17059" s="2">
        <v>114.4451</v>
      </c>
      <c r="L17059" s="2">
        <v>445.81060000000002</v>
      </c>
    </row>
    <row r="17060" spans="1:12" x14ac:dyDescent="0.2">
      <c r="A17060" s="2">
        <v>16.963979999999999</v>
      </c>
      <c r="B17060" s="2">
        <v>117.6939</v>
      </c>
      <c r="C17060" s="2">
        <v>6.9196119999999999</v>
      </c>
      <c r="D17060" s="2">
        <v>6.9925800000000002</v>
      </c>
      <c r="F17060" s="2">
        <v>16.961179999999999</v>
      </c>
      <c r="G17060" s="2">
        <v>2.6834259999999999</v>
      </c>
      <c r="H17060" s="2">
        <v>2.6496119999999999</v>
      </c>
      <c r="J17060" s="2">
        <v>16.963979999999999</v>
      </c>
      <c r="K17060" s="2">
        <v>114.0175</v>
      </c>
      <c r="L17060" s="2">
        <v>446.57339999999999</v>
      </c>
    </row>
    <row r="17061" spans="1:12" x14ac:dyDescent="0.2">
      <c r="A17061" s="2">
        <v>16.964680000000001</v>
      </c>
      <c r="B17061" s="2">
        <v>117.73990000000001</v>
      </c>
      <c r="C17061" s="2">
        <v>6.9146609999999997</v>
      </c>
      <c r="D17061" s="2">
        <v>6.9857509999999996</v>
      </c>
      <c r="F17061" s="2">
        <v>16.961880000000001</v>
      </c>
      <c r="G17061" s="2">
        <v>2.6803509999999999</v>
      </c>
      <c r="H17061" s="2">
        <v>2.6465839999999998</v>
      </c>
      <c r="J17061" s="2">
        <v>16.964680000000001</v>
      </c>
      <c r="K17061" s="2">
        <v>113.59010000000001</v>
      </c>
      <c r="L17061" s="2">
        <v>447.33109999999999</v>
      </c>
    </row>
    <row r="17062" spans="1:12" x14ac:dyDescent="0.2">
      <c r="A17062" s="2">
        <v>16.965389999999999</v>
      </c>
      <c r="B17062" s="2">
        <v>117.78440000000001</v>
      </c>
      <c r="C17062" s="2">
        <v>6.909465</v>
      </c>
      <c r="D17062" s="2">
        <v>6.97919</v>
      </c>
      <c r="F17062" s="2">
        <v>16.962579999999999</v>
      </c>
      <c r="G17062" s="2">
        <v>2.6773150000000001</v>
      </c>
      <c r="H17062" s="2">
        <v>2.644234</v>
      </c>
      <c r="J17062" s="2">
        <v>16.965389999999999</v>
      </c>
      <c r="K17062" s="2">
        <v>113.1636</v>
      </c>
      <c r="L17062" s="2">
        <v>448.08710000000002</v>
      </c>
    </row>
    <row r="17063" spans="1:12" x14ac:dyDescent="0.2">
      <c r="A17063" s="2">
        <v>16.966090000000001</v>
      </c>
      <c r="B17063" s="2">
        <v>117.8301</v>
      </c>
      <c r="C17063" s="2">
        <v>6.9042469999999998</v>
      </c>
      <c r="D17063" s="2">
        <v>6.9722850000000003</v>
      </c>
      <c r="F17063" s="2">
        <v>16.963280000000001</v>
      </c>
      <c r="G17063" s="2">
        <v>2.6745610000000002</v>
      </c>
      <c r="H17063" s="2">
        <v>2.6414029999999999</v>
      </c>
      <c r="J17063" s="2">
        <v>16.966090000000001</v>
      </c>
      <c r="K17063" s="2">
        <v>112.7398</v>
      </c>
      <c r="L17063" s="2">
        <v>448.82929999999999</v>
      </c>
    </row>
    <row r="17064" spans="1:12" x14ac:dyDescent="0.2">
      <c r="A17064" s="2">
        <v>16.96679</v>
      </c>
      <c r="B17064" s="2">
        <v>117.8733</v>
      </c>
      <c r="C17064" s="2">
        <v>6.898898</v>
      </c>
      <c r="D17064" s="2">
        <v>6.9651139999999998</v>
      </c>
      <c r="F17064" s="2">
        <v>16.963979999999999</v>
      </c>
      <c r="G17064" s="2">
        <v>2.6719970000000002</v>
      </c>
      <c r="H17064" s="2">
        <v>2.6384509999999999</v>
      </c>
      <c r="J17064" s="2">
        <v>16.96679</v>
      </c>
      <c r="K17064" s="2">
        <v>112.3184</v>
      </c>
      <c r="L17064" s="2">
        <v>449.57240000000002</v>
      </c>
    </row>
    <row r="17065" spans="1:12" x14ac:dyDescent="0.2">
      <c r="A17065" s="2">
        <v>16.967490000000002</v>
      </c>
      <c r="B17065" s="2">
        <v>117.9169</v>
      </c>
      <c r="C17065" s="2">
        <v>6.8933819999999999</v>
      </c>
      <c r="D17065" s="2">
        <v>6.9580570000000002</v>
      </c>
      <c r="F17065" s="2">
        <v>16.964680000000001</v>
      </c>
      <c r="G17065" s="2">
        <v>2.669365</v>
      </c>
      <c r="H17065" s="2">
        <v>2.6356959999999998</v>
      </c>
      <c r="J17065" s="2">
        <v>16.967490000000002</v>
      </c>
      <c r="K17065" s="2">
        <v>111.89830000000001</v>
      </c>
      <c r="L17065" s="2">
        <v>450.31319999999999</v>
      </c>
    </row>
    <row r="17066" spans="1:12" x14ac:dyDescent="0.2">
      <c r="A17066" s="2">
        <v>16.96819</v>
      </c>
      <c r="B17066" s="2">
        <v>117.95950000000001</v>
      </c>
      <c r="C17066" s="2">
        <v>6.8875919999999997</v>
      </c>
      <c r="D17066" s="2">
        <v>6.9506410000000001</v>
      </c>
      <c r="F17066" s="2">
        <v>16.965389999999999</v>
      </c>
      <c r="G17066" s="2">
        <v>2.6663060000000001</v>
      </c>
      <c r="H17066" s="2">
        <v>2.6328510000000001</v>
      </c>
      <c r="J17066" s="2">
        <v>16.96819</v>
      </c>
      <c r="K17066" s="2">
        <v>111.479</v>
      </c>
      <c r="L17066" s="2">
        <v>451.05599999999998</v>
      </c>
    </row>
    <row r="17067" spans="1:12" x14ac:dyDescent="0.2">
      <c r="A17067" s="2">
        <v>16.968889999999998</v>
      </c>
      <c r="B17067" s="2">
        <v>118.00279999999999</v>
      </c>
      <c r="C17067" s="2">
        <v>6.8821440000000003</v>
      </c>
      <c r="D17067" s="2">
        <v>6.9437290000000003</v>
      </c>
      <c r="F17067" s="2">
        <v>16.966090000000001</v>
      </c>
      <c r="G17067" s="2">
        <v>2.6631550000000002</v>
      </c>
      <c r="H17067" s="2">
        <v>2.6300659999999998</v>
      </c>
      <c r="J17067" s="2">
        <v>16.968889999999998</v>
      </c>
      <c r="K17067" s="2">
        <v>111.0604</v>
      </c>
      <c r="L17067" s="2">
        <v>451.786</v>
      </c>
    </row>
    <row r="17068" spans="1:12" x14ac:dyDescent="0.2">
      <c r="A17068" s="2">
        <v>16.96959</v>
      </c>
      <c r="B17068" s="2">
        <v>118.04510000000001</v>
      </c>
      <c r="C17068" s="2">
        <v>6.8772770000000003</v>
      </c>
      <c r="D17068" s="2">
        <v>6.9369379999999996</v>
      </c>
      <c r="F17068" s="2">
        <v>16.96679</v>
      </c>
      <c r="G17068" s="2">
        <v>2.659843</v>
      </c>
      <c r="H17068" s="2">
        <v>2.6278380000000001</v>
      </c>
      <c r="J17068" s="2">
        <v>16.96959</v>
      </c>
      <c r="K17068" s="2">
        <v>110.6434</v>
      </c>
      <c r="L17068" s="2">
        <v>452.51499999999999</v>
      </c>
    </row>
    <row r="17069" spans="1:12" x14ac:dyDescent="0.2">
      <c r="A17069" s="2">
        <v>16.970300000000002</v>
      </c>
      <c r="B17069" s="2">
        <v>118.0878</v>
      </c>
      <c r="C17069" s="2">
        <v>6.8717829999999998</v>
      </c>
      <c r="D17069" s="2">
        <v>6.9300800000000002</v>
      </c>
      <c r="F17069" s="2">
        <v>16.967490000000002</v>
      </c>
      <c r="G17069" s="2">
        <v>2.65638</v>
      </c>
      <c r="H17069" s="2">
        <v>2.6254119999999999</v>
      </c>
      <c r="J17069" s="2">
        <v>16.970300000000002</v>
      </c>
      <c r="K17069" s="2">
        <v>110.2285</v>
      </c>
      <c r="L17069" s="2">
        <v>453.23329999999999</v>
      </c>
    </row>
    <row r="17070" spans="1:12" x14ac:dyDescent="0.2">
      <c r="A17070" s="2">
        <v>16.971</v>
      </c>
      <c r="B17070" s="2">
        <v>118.1294</v>
      </c>
      <c r="C17070" s="2">
        <v>6.865596</v>
      </c>
      <c r="D17070" s="2">
        <v>6.9232440000000004</v>
      </c>
      <c r="F17070" s="2">
        <v>16.96819</v>
      </c>
      <c r="G17070" s="2">
        <v>2.652901</v>
      </c>
      <c r="H17070" s="2">
        <v>2.6227870000000002</v>
      </c>
      <c r="J17070" s="2">
        <v>16.971</v>
      </c>
      <c r="K17070" s="2">
        <v>109.8139</v>
      </c>
      <c r="L17070" s="2">
        <v>453.9563</v>
      </c>
    </row>
    <row r="17071" spans="1:12" x14ac:dyDescent="0.2">
      <c r="A17071" s="2">
        <v>16.971699999999998</v>
      </c>
      <c r="B17071" s="2">
        <v>118.17019999999999</v>
      </c>
      <c r="C17071" s="2">
        <v>6.8598429999999997</v>
      </c>
      <c r="D17071" s="2">
        <v>6.916728</v>
      </c>
      <c r="F17071" s="2">
        <v>16.968889999999998</v>
      </c>
      <c r="G17071" s="2">
        <v>2.6496119999999999</v>
      </c>
      <c r="H17071" s="2">
        <v>2.6199110000000001</v>
      </c>
      <c r="J17071" s="2">
        <v>16.971699999999998</v>
      </c>
      <c r="K17071" s="2">
        <v>109.4033</v>
      </c>
      <c r="L17071" s="2">
        <v>454.66789999999997</v>
      </c>
    </row>
    <row r="17072" spans="1:12" x14ac:dyDescent="0.2">
      <c r="A17072" s="2">
        <v>16.9724</v>
      </c>
      <c r="B17072" s="2">
        <v>118.2103</v>
      </c>
      <c r="C17072" s="2">
        <v>6.8546329999999998</v>
      </c>
      <c r="D17072" s="2">
        <v>6.9096250000000001</v>
      </c>
      <c r="F17072" s="2">
        <v>16.96959</v>
      </c>
      <c r="G17072" s="2">
        <v>2.6465839999999998</v>
      </c>
      <c r="H17072" s="2">
        <v>2.6174240000000002</v>
      </c>
      <c r="J17072" s="2">
        <v>16.9724</v>
      </c>
      <c r="K17072" s="2">
        <v>108.9932</v>
      </c>
      <c r="L17072" s="2">
        <v>455.3723</v>
      </c>
    </row>
    <row r="17073" spans="1:12" x14ac:dyDescent="0.2">
      <c r="A17073" s="2">
        <v>16.973099999999999</v>
      </c>
      <c r="B17073" s="2">
        <v>118.2499</v>
      </c>
      <c r="C17073" s="2">
        <v>6.8493000000000004</v>
      </c>
      <c r="D17073" s="2">
        <v>6.9029879999999997</v>
      </c>
      <c r="F17073" s="2">
        <v>16.970300000000002</v>
      </c>
      <c r="G17073" s="2">
        <v>2.644234</v>
      </c>
      <c r="H17073" s="2">
        <v>2.61422</v>
      </c>
      <c r="J17073" s="2">
        <v>16.973099999999999</v>
      </c>
      <c r="K17073" s="2">
        <v>108.5842</v>
      </c>
      <c r="L17073" s="2">
        <v>456.08</v>
      </c>
    </row>
    <row r="17074" spans="1:12" x14ac:dyDescent="0.2">
      <c r="A17074" s="2">
        <v>16.973800000000001</v>
      </c>
      <c r="B17074" s="2">
        <v>118.2898</v>
      </c>
      <c r="C17074" s="2">
        <v>6.8438980000000003</v>
      </c>
      <c r="D17074" s="2">
        <v>6.8965259999999997</v>
      </c>
      <c r="F17074" s="2">
        <v>16.971</v>
      </c>
      <c r="G17074" s="2">
        <v>2.6414029999999999</v>
      </c>
      <c r="H17074" s="2">
        <v>2.6114199999999999</v>
      </c>
      <c r="J17074" s="2">
        <v>16.973800000000001</v>
      </c>
      <c r="K17074" s="2">
        <v>108.19070000000001</v>
      </c>
      <c r="L17074" s="2">
        <v>456.78089999999997</v>
      </c>
    </row>
    <row r="17075" spans="1:12" x14ac:dyDescent="0.2">
      <c r="A17075" s="2">
        <v>16.974499999999999</v>
      </c>
      <c r="B17075" s="2">
        <v>118.32850000000001</v>
      </c>
      <c r="C17075" s="2">
        <v>6.8383510000000003</v>
      </c>
      <c r="D17075" s="2">
        <v>6.8903460000000001</v>
      </c>
      <c r="F17075" s="2">
        <v>16.971699999999998</v>
      </c>
      <c r="G17075" s="2">
        <v>2.6384509999999999</v>
      </c>
      <c r="H17075" s="2">
        <v>2.6088640000000001</v>
      </c>
      <c r="J17075" s="2">
        <v>16.974499999999999</v>
      </c>
      <c r="K17075" s="2">
        <v>107.79989999999999</v>
      </c>
      <c r="L17075" s="2">
        <v>457.47910000000002</v>
      </c>
    </row>
    <row r="17076" spans="1:12" x14ac:dyDescent="0.2">
      <c r="A17076" s="2">
        <v>16.975200000000001</v>
      </c>
      <c r="B17076" s="2">
        <v>118.3676</v>
      </c>
      <c r="C17076" s="2">
        <v>6.8333009999999996</v>
      </c>
      <c r="D17076" s="2">
        <v>6.8834410000000004</v>
      </c>
      <c r="F17076" s="2">
        <v>16.9724</v>
      </c>
      <c r="G17076" s="2">
        <v>2.6356959999999998</v>
      </c>
      <c r="H17076" s="2">
        <v>2.6059950000000001</v>
      </c>
      <c r="J17076" s="2">
        <v>16.975200000000001</v>
      </c>
      <c r="K17076" s="2">
        <v>107.3993</v>
      </c>
      <c r="L17076" s="2">
        <v>458.16520000000003</v>
      </c>
    </row>
    <row r="17077" spans="1:12" x14ac:dyDescent="0.2">
      <c r="A17077" s="2">
        <v>16.975909999999999</v>
      </c>
      <c r="B17077" s="2">
        <v>118.4053</v>
      </c>
      <c r="C17077" s="2">
        <v>6.8284640000000003</v>
      </c>
      <c r="D17077" s="2">
        <v>6.8768719999999997</v>
      </c>
      <c r="F17077" s="2">
        <v>16.973099999999999</v>
      </c>
      <c r="G17077" s="2">
        <v>2.6328510000000001</v>
      </c>
      <c r="H17077" s="2">
        <v>2.6031490000000002</v>
      </c>
      <c r="J17077" s="2">
        <v>16.975909999999999</v>
      </c>
      <c r="K17077" s="2">
        <v>106.99630000000001</v>
      </c>
      <c r="L17077" s="2">
        <v>458.85640000000001</v>
      </c>
    </row>
    <row r="17078" spans="1:12" x14ac:dyDescent="0.2">
      <c r="A17078" s="2">
        <v>16.976610000000001</v>
      </c>
      <c r="B17078" s="2">
        <v>118.44289999999999</v>
      </c>
      <c r="C17078" s="2">
        <v>6.822559</v>
      </c>
      <c r="D17078" s="2">
        <v>6.8703029999999998</v>
      </c>
      <c r="F17078" s="2">
        <v>16.973800000000001</v>
      </c>
      <c r="G17078" s="2">
        <v>2.6300659999999998</v>
      </c>
      <c r="H17078" s="2">
        <v>2.6006010000000002</v>
      </c>
      <c r="J17078" s="2">
        <v>16.976610000000001</v>
      </c>
      <c r="K17078" s="2">
        <v>106.5941</v>
      </c>
      <c r="L17078" s="2">
        <v>459.536</v>
      </c>
    </row>
    <row r="17079" spans="1:12" x14ac:dyDescent="0.2">
      <c r="A17079" s="2">
        <v>16.977309999999999</v>
      </c>
      <c r="B17079" s="2">
        <v>118.4802</v>
      </c>
      <c r="C17079" s="2">
        <v>6.8170809999999999</v>
      </c>
      <c r="D17079" s="2">
        <v>6.8636200000000001</v>
      </c>
      <c r="F17079" s="2">
        <v>16.974499999999999</v>
      </c>
      <c r="G17079" s="2">
        <v>2.6278380000000001</v>
      </c>
      <c r="H17079" s="2">
        <v>2.5980379999999998</v>
      </c>
      <c r="J17079" s="2">
        <v>16.977309999999999</v>
      </c>
      <c r="K17079" s="2">
        <v>106.19280000000001</v>
      </c>
      <c r="L17079" s="2">
        <v>460.214</v>
      </c>
    </row>
    <row r="17080" spans="1:12" x14ac:dyDescent="0.2">
      <c r="A17080" s="2">
        <v>16.978010000000001</v>
      </c>
      <c r="B17080" s="2">
        <v>118.5172</v>
      </c>
      <c r="C17080" s="2">
        <v>6.8117099999999997</v>
      </c>
      <c r="D17080" s="2">
        <v>6.8566929999999999</v>
      </c>
      <c r="F17080" s="2">
        <v>16.975200000000001</v>
      </c>
      <c r="G17080" s="2">
        <v>2.6254119999999999</v>
      </c>
      <c r="H17080" s="2">
        <v>2.5952609999999998</v>
      </c>
      <c r="J17080" s="2">
        <v>16.978010000000001</v>
      </c>
      <c r="K17080" s="2">
        <v>105.7942</v>
      </c>
      <c r="L17080" s="2">
        <v>460.88679999999999</v>
      </c>
    </row>
    <row r="17081" spans="1:12" x14ac:dyDescent="0.2">
      <c r="A17081" s="2">
        <v>16.97871</v>
      </c>
      <c r="B17081" s="2">
        <v>118.5543</v>
      </c>
      <c r="C17081" s="2">
        <v>6.8068119999999999</v>
      </c>
      <c r="D17081" s="2">
        <v>6.849437</v>
      </c>
      <c r="F17081" s="2">
        <v>16.975909999999999</v>
      </c>
      <c r="G17081" s="2">
        <v>2.6227870000000002</v>
      </c>
      <c r="H17081" s="2">
        <v>2.5924070000000001</v>
      </c>
      <c r="J17081" s="2">
        <v>16.97871</v>
      </c>
      <c r="K17081" s="2">
        <v>105.39700000000001</v>
      </c>
      <c r="L17081" s="2">
        <v>461.55419999999998</v>
      </c>
    </row>
    <row r="17082" spans="1:12" x14ac:dyDescent="0.2">
      <c r="A17082" s="2">
        <v>16.979410000000001</v>
      </c>
      <c r="B17082" s="2">
        <v>118.59139999999999</v>
      </c>
      <c r="C17082" s="2">
        <v>6.8019129999999999</v>
      </c>
      <c r="D17082" s="2">
        <v>6.8422499999999999</v>
      </c>
      <c r="F17082" s="2">
        <v>16.976610000000001</v>
      </c>
      <c r="G17082" s="2">
        <v>2.6199110000000001</v>
      </c>
      <c r="H17082" s="2">
        <v>2.5893549999999999</v>
      </c>
      <c r="J17082" s="2">
        <v>16.979410000000001</v>
      </c>
      <c r="K17082" s="2">
        <v>105.00069999999999</v>
      </c>
      <c r="L17082" s="2">
        <v>462.2158</v>
      </c>
    </row>
    <row r="17083" spans="1:12" x14ac:dyDescent="0.2">
      <c r="A17083" s="2">
        <v>16.98011</v>
      </c>
      <c r="B17083" s="2">
        <v>118.6283</v>
      </c>
      <c r="C17083" s="2">
        <v>6.7972289999999997</v>
      </c>
      <c r="D17083" s="2">
        <v>6.8353989999999998</v>
      </c>
      <c r="F17083" s="2">
        <v>16.977309999999999</v>
      </c>
      <c r="G17083" s="2">
        <v>2.6174240000000002</v>
      </c>
      <c r="H17083" s="2">
        <v>2.5863040000000002</v>
      </c>
      <c r="J17083" s="2">
        <v>16.98011</v>
      </c>
      <c r="K17083" s="2">
        <v>104.6058</v>
      </c>
      <c r="L17083" s="2">
        <v>462.87700000000001</v>
      </c>
    </row>
    <row r="17084" spans="1:12" x14ac:dyDescent="0.2">
      <c r="A17084" s="2">
        <v>16.980820000000001</v>
      </c>
      <c r="B17084" s="2">
        <v>118.6643</v>
      </c>
      <c r="C17084" s="2">
        <v>6.7916670000000003</v>
      </c>
      <c r="D17084" s="2">
        <v>6.8288909999999996</v>
      </c>
      <c r="F17084" s="2">
        <v>16.978010000000001</v>
      </c>
      <c r="G17084" s="2">
        <v>2.61422</v>
      </c>
      <c r="H17084" s="2">
        <v>2.5834809999999999</v>
      </c>
      <c r="J17084" s="2">
        <v>16.980820000000001</v>
      </c>
      <c r="K17084" s="2">
        <v>104.2135</v>
      </c>
      <c r="L17084" s="2">
        <v>463.53390000000002</v>
      </c>
    </row>
    <row r="17085" spans="1:12" x14ac:dyDescent="0.2">
      <c r="A17085" s="2">
        <v>16.98152</v>
      </c>
      <c r="B17085" s="2">
        <v>118.7</v>
      </c>
      <c r="C17085" s="2">
        <v>6.7857620000000001</v>
      </c>
      <c r="D17085" s="2">
        <v>6.822635</v>
      </c>
      <c r="F17085" s="2">
        <v>16.97871</v>
      </c>
      <c r="G17085" s="2">
        <v>2.6114199999999999</v>
      </c>
      <c r="H17085" s="2">
        <v>2.5806200000000001</v>
      </c>
      <c r="J17085" s="2">
        <v>16.98152</v>
      </c>
      <c r="K17085" s="2">
        <v>103.8224</v>
      </c>
      <c r="L17085" s="2">
        <v>464.18299999999999</v>
      </c>
    </row>
    <row r="17086" spans="1:12" x14ac:dyDescent="0.2">
      <c r="A17086" s="2">
        <v>16.982220000000002</v>
      </c>
      <c r="B17086" s="2">
        <v>118.73439999999999</v>
      </c>
      <c r="C17086" s="2">
        <v>6.7801929999999997</v>
      </c>
      <c r="D17086" s="2">
        <v>6.8162640000000003</v>
      </c>
      <c r="F17086" s="2">
        <v>16.979410000000001</v>
      </c>
      <c r="G17086" s="2">
        <v>2.6088640000000001</v>
      </c>
      <c r="H17086" s="2">
        <v>2.57795</v>
      </c>
      <c r="J17086" s="2">
        <v>16.982220000000002</v>
      </c>
      <c r="K17086" s="2">
        <v>103.4331</v>
      </c>
      <c r="L17086" s="2">
        <v>464.83109999999999</v>
      </c>
    </row>
    <row r="17087" spans="1:12" x14ac:dyDescent="0.2">
      <c r="A17087" s="2">
        <v>16.98292</v>
      </c>
      <c r="B17087" s="2">
        <v>118.7687</v>
      </c>
      <c r="C17087" s="2">
        <v>6.774966</v>
      </c>
      <c r="D17087" s="2">
        <v>6.80952</v>
      </c>
      <c r="F17087" s="2">
        <v>16.98011</v>
      </c>
      <c r="G17087" s="2">
        <v>2.6059950000000001</v>
      </c>
      <c r="H17087" s="2">
        <v>2.5754090000000001</v>
      </c>
      <c r="J17087" s="2">
        <v>16.98292</v>
      </c>
      <c r="K17087" s="2">
        <v>103.0444</v>
      </c>
      <c r="L17087" s="2">
        <v>465.46879999999999</v>
      </c>
    </row>
    <row r="17088" spans="1:12" x14ac:dyDescent="0.2">
      <c r="A17088" s="2">
        <v>16.983619999999998</v>
      </c>
      <c r="B17088" s="2">
        <v>118.8028</v>
      </c>
      <c r="C17088" s="2">
        <v>6.7692899999999998</v>
      </c>
      <c r="D17088" s="2">
        <v>6.8033549999999998</v>
      </c>
      <c r="F17088" s="2">
        <v>16.980820000000001</v>
      </c>
      <c r="G17088" s="2">
        <v>2.6031490000000002</v>
      </c>
      <c r="H17088" s="2">
        <v>2.5725479999999998</v>
      </c>
      <c r="J17088" s="2">
        <v>16.983619999999998</v>
      </c>
      <c r="K17088" s="2">
        <v>102.65479999999999</v>
      </c>
      <c r="L17088" s="2">
        <v>466.10640000000001</v>
      </c>
    </row>
    <row r="17089" spans="1:12" x14ac:dyDescent="0.2">
      <c r="A17089" s="2">
        <v>16.98432</v>
      </c>
      <c r="B17089" s="2">
        <v>118.8364</v>
      </c>
      <c r="C17089" s="2">
        <v>6.7634160000000003</v>
      </c>
      <c r="D17089" s="2">
        <v>6.797237</v>
      </c>
      <c r="F17089" s="2">
        <v>16.98152</v>
      </c>
      <c r="G17089" s="2">
        <v>2.6006010000000002</v>
      </c>
      <c r="H17089" s="2">
        <v>2.569817</v>
      </c>
      <c r="J17089" s="2">
        <v>16.98432</v>
      </c>
      <c r="K17089" s="2">
        <v>102.2683</v>
      </c>
      <c r="L17089" s="2">
        <v>466.73739999999998</v>
      </c>
    </row>
    <row r="17090" spans="1:12" x14ac:dyDescent="0.2">
      <c r="A17090" s="2">
        <v>16.985019999999999</v>
      </c>
      <c r="B17090" s="2">
        <v>118.8693</v>
      </c>
      <c r="C17090" s="2">
        <v>6.7580439999999999</v>
      </c>
      <c r="D17090" s="2">
        <v>6.7909499999999996</v>
      </c>
      <c r="F17090" s="2">
        <v>16.982220000000002</v>
      </c>
      <c r="G17090" s="2">
        <v>2.5980379999999998</v>
      </c>
      <c r="H17090" s="2">
        <v>2.566856</v>
      </c>
      <c r="J17090" s="2">
        <v>16.985019999999999</v>
      </c>
      <c r="K17090" s="2">
        <v>101.8843</v>
      </c>
      <c r="L17090" s="2">
        <v>467.3467</v>
      </c>
    </row>
    <row r="17091" spans="1:12" x14ac:dyDescent="0.2">
      <c r="A17091" s="2">
        <v>16.98573</v>
      </c>
      <c r="B17091" s="2">
        <v>118.9021</v>
      </c>
      <c r="C17091" s="2">
        <v>6.753406</v>
      </c>
      <c r="D17091" s="2">
        <v>6.784808</v>
      </c>
      <c r="F17091" s="2">
        <v>16.98292</v>
      </c>
      <c r="G17091" s="2">
        <v>2.5952609999999998</v>
      </c>
      <c r="H17091" s="2">
        <v>2.5638580000000002</v>
      </c>
      <c r="J17091" s="2">
        <v>16.98573</v>
      </c>
      <c r="K17091" s="2">
        <v>101.49930000000001</v>
      </c>
      <c r="L17091" s="2">
        <v>467.93849999999998</v>
      </c>
    </row>
    <row r="17092" spans="1:12" x14ac:dyDescent="0.2">
      <c r="A17092" s="2">
        <v>16.986429999999999</v>
      </c>
      <c r="B17092" s="2">
        <v>118.93470000000001</v>
      </c>
      <c r="C17092" s="2">
        <v>6.7490800000000002</v>
      </c>
      <c r="D17092" s="2">
        <v>6.778575</v>
      </c>
      <c r="F17092" s="2">
        <v>16.983619999999998</v>
      </c>
      <c r="G17092" s="2">
        <v>2.5924070000000001</v>
      </c>
      <c r="H17092" s="2">
        <v>2.5610889999999999</v>
      </c>
      <c r="J17092" s="2">
        <v>16.986429999999999</v>
      </c>
      <c r="K17092" s="2">
        <v>101.1152</v>
      </c>
      <c r="L17092" s="2">
        <v>468.55799999999999</v>
      </c>
    </row>
    <row r="17093" spans="1:12" x14ac:dyDescent="0.2">
      <c r="A17093" s="2">
        <v>16.987130000000001</v>
      </c>
      <c r="B17093" s="2">
        <v>118.9661</v>
      </c>
      <c r="C17093" s="2">
        <v>6.7444490000000004</v>
      </c>
      <c r="D17093" s="2">
        <v>6.7719529999999999</v>
      </c>
      <c r="F17093" s="2">
        <v>16.98432</v>
      </c>
      <c r="G17093" s="2">
        <v>2.5893549999999999</v>
      </c>
      <c r="H17093" s="2">
        <v>2.5579830000000001</v>
      </c>
      <c r="J17093" s="2">
        <v>16.987130000000001</v>
      </c>
      <c r="K17093" s="2">
        <v>100.735</v>
      </c>
      <c r="L17093" s="2">
        <v>469.1746</v>
      </c>
    </row>
    <row r="17094" spans="1:12" x14ac:dyDescent="0.2">
      <c r="A17094" s="2">
        <v>16.987829999999999</v>
      </c>
      <c r="B17094" s="2">
        <v>118.9973</v>
      </c>
      <c r="C17094" s="2">
        <v>6.7390699999999999</v>
      </c>
      <c r="D17094" s="2">
        <v>6.7654829999999997</v>
      </c>
      <c r="F17094" s="2">
        <v>16.985019999999999</v>
      </c>
      <c r="G17094" s="2">
        <v>2.5863040000000002</v>
      </c>
      <c r="H17094" s="2">
        <v>2.555107</v>
      </c>
      <c r="J17094" s="2">
        <v>16.987829999999999</v>
      </c>
      <c r="K17094" s="2">
        <v>100.3571</v>
      </c>
      <c r="L17094" s="2">
        <v>469.78919999999999</v>
      </c>
    </row>
    <row r="17095" spans="1:12" x14ac:dyDescent="0.2">
      <c r="A17095" s="2">
        <v>16.988530000000001</v>
      </c>
      <c r="B17095" s="2">
        <v>119.0275</v>
      </c>
      <c r="C17095" s="2">
        <v>6.7335919999999998</v>
      </c>
      <c r="D17095" s="2">
        <v>6.7586930000000001</v>
      </c>
      <c r="F17095" s="2">
        <v>16.98573</v>
      </c>
      <c r="G17095" s="2">
        <v>2.5834809999999999</v>
      </c>
      <c r="H17095" s="2">
        <v>2.552521</v>
      </c>
      <c r="J17095" s="2">
        <v>16.988530000000001</v>
      </c>
      <c r="K17095" s="2">
        <v>99.977549999999994</v>
      </c>
      <c r="L17095" s="2">
        <v>470.39690000000002</v>
      </c>
    </row>
    <row r="17096" spans="1:12" x14ac:dyDescent="0.2">
      <c r="A17096" s="2">
        <v>16.989229999999999</v>
      </c>
      <c r="B17096" s="2">
        <v>119.05549999999999</v>
      </c>
      <c r="C17096" s="2">
        <v>6.7281829999999996</v>
      </c>
      <c r="D17096" s="2">
        <v>6.7518880000000001</v>
      </c>
      <c r="F17096" s="2">
        <v>16.986429999999999</v>
      </c>
      <c r="G17096" s="2">
        <v>2.5806200000000001</v>
      </c>
      <c r="H17096" s="2">
        <v>2.550087</v>
      </c>
      <c r="J17096" s="2">
        <v>16.989229999999999</v>
      </c>
      <c r="K17096" s="2">
        <v>99.598680000000002</v>
      </c>
      <c r="L17096" s="2">
        <v>471.00259999999997</v>
      </c>
    </row>
    <row r="17097" spans="1:12" x14ac:dyDescent="0.2">
      <c r="A17097" s="2">
        <v>16.989930000000001</v>
      </c>
      <c r="B17097" s="2">
        <v>119.0813</v>
      </c>
      <c r="C17097" s="2">
        <v>6.7231930000000002</v>
      </c>
      <c r="D17097" s="2">
        <v>6.7449300000000001</v>
      </c>
      <c r="F17097" s="2">
        <v>16.987130000000001</v>
      </c>
      <c r="G17097" s="2">
        <v>2.57795</v>
      </c>
      <c r="H17097" s="2">
        <v>2.5476380000000001</v>
      </c>
      <c r="J17097" s="2">
        <v>16.989930000000001</v>
      </c>
      <c r="K17097" s="2">
        <v>99.222939999999994</v>
      </c>
      <c r="L17097" s="2">
        <v>471.59949999999998</v>
      </c>
    </row>
    <row r="17098" spans="1:12" x14ac:dyDescent="0.2">
      <c r="A17098" s="2">
        <v>16.990639999999999</v>
      </c>
      <c r="B17098" s="2">
        <v>119.10760000000001</v>
      </c>
      <c r="C17098" s="2">
        <v>6.7176239999999998</v>
      </c>
      <c r="D17098" s="2">
        <v>6.738353</v>
      </c>
      <c r="F17098" s="2">
        <v>16.987829999999999</v>
      </c>
      <c r="G17098" s="2">
        <v>2.5754090000000001</v>
      </c>
      <c r="H17098" s="2">
        <v>2.544746</v>
      </c>
      <c r="J17098" s="2">
        <v>16.990639999999999</v>
      </c>
      <c r="K17098" s="2">
        <v>98.848039999999997</v>
      </c>
      <c r="L17098" s="2">
        <v>472.1927</v>
      </c>
    </row>
    <row r="17099" spans="1:12" x14ac:dyDescent="0.2">
      <c r="A17099" s="2">
        <v>16.991340000000001</v>
      </c>
      <c r="B17099" s="2">
        <v>119.1361</v>
      </c>
      <c r="C17099" s="2">
        <v>6.7118479999999998</v>
      </c>
      <c r="D17099" s="2">
        <v>6.7316929999999999</v>
      </c>
      <c r="F17099" s="2">
        <v>16.988530000000001</v>
      </c>
      <c r="G17099" s="2">
        <v>2.5725479999999998</v>
      </c>
      <c r="H17099" s="2">
        <v>2.5420069999999999</v>
      </c>
      <c r="J17099" s="2">
        <v>16.991340000000001</v>
      </c>
      <c r="K17099" s="2">
        <v>98.475300000000004</v>
      </c>
      <c r="L17099" s="2">
        <v>472.78230000000002</v>
      </c>
    </row>
    <row r="17100" spans="1:12" x14ac:dyDescent="0.2">
      <c r="A17100" s="2">
        <v>16.992039999999999</v>
      </c>
      <c r="B17100" s="2">
        <v>119.1648</v>
      </c>
      <c r="C17100" s="2">
        <v>6.7060959999999996</v>
      </c>
      <c r="D17100" s="2">
        <v>6.7253749999999997</v>
      </c>
      <c r="F17100" s="2">
        <v>16.989229999999999</v>
      </c>
      <c r="G17100" s="2">
        <v>2.569817</v>
      </c>
      <c r="H17100" s="2">
        <v>2.5390009999999998</v>
      </c>
      <c r="J17100" s="2">
        <v>16.992039999999999</v>
      </c>
      <c r="K17100" s="2">
        <v>98.105680000000007</v>
      </c>
      <c r="L17100" s="2">
        <v>473.37040000000002</v>
      </c>
    </row>
    <row r="17101" spans="1:12" x14ac:dyDescent="0.2">
      <c r="A17101" s="2">
        <v>16.992740000000001</v>
      </c>
      <c r="B17101" s="2">
        <v>119.1927</v>
      </c>
      <c r="C17101" s="2">
        <v>6.7006180000000004</v>
      </c>
      <c r="D17101" s="2">
        <v>6.7187380000000001</v>
      </c>
      <c r="F17101" s="2">
        <v>16.989930000000001</v>
      </c>
      <c r="G17101" s="2">
        <v>2.566856</v>
      </c>
      <c r="H17101" s="2">
        <v>2.5357440000000002</v>
      </c>
      <c r="J17101" s="2">
        <v>16.992740000000001</v>
      </c>
      <c r="K17101" s="2">
        <v>97.735439999999997</v>
      </c>
      <c r="L17101" s="2">
        <v>473.95249999999999</v>
      </c>
    </row>
    <row r="17102" spans="1:12" x14ac:dyDescent="0.2">
      <c r="A17102" s="2">
        <v>16.99344</v>
      </c>
      <c r="B17102" s="2">
        <v>119.22</v>
      </c>
      <c r="C17102" s="2">
        <v>6.6952389999999999</v>
      </c>
      <c r="D17102" s="2">
        <v>6.712726</v>
      </c>
      <c r="F17102" s="2">
        <v>16.990639999999999</v>
      </c>
      <c r="G17102" s="2">
        <v>2.5638580000000002</v>
      </c>
      <c r="H17102" s="2">
        <v>2.5322420000000001</v>
      </c>
      <c r="J17102" s="2">
        <v>16.99344</v>
      </c>
      <c r="K17102" s="2">
        <v>97.365110000000001</v>
      </c>
      <c r="L17102" s="2">
        <v>474.53059999999999</v>
      </c>
    </row>
    <row r="17103" spans="1:12" x14ac:dyDescent="0.2">
      <c r="A17103" s="2">
        <v>16.994140000000002</v>
      </c>
      <c r="B17103" s="2">
        <v>119.2475</v>
      </c>
      <c r="C17103" s="2">
        <v>6.6898989999999996</v>
      </c>
      <c r="D17103" s="2">
        <v>6.7073549999999997</v>
      </c>
      <c r="F17103" s="2">
        <v>16.991340000000001</v>
      </c>
      <c r="G17103" s="2">
        <v>2.5610889999999999</v>
      </c>
      <c r="H17103" s="2">
        <v>2.528572</v>
      </c>
      <c r="J17103" s="2">
        <v>16.994140000000002</v>
      </c>
      <c r="K17103" s="2">
        <v>96.998090000000005</v>
      </c>
      <c r="L17103" s="2">
        <v>475.10489999999999</v>
      </c>
    </row>
    <row r="17104" spans="1:12" x14ac:dyDescent="0.2">
      <c r="A17104" s="2">
        <v>16.99484</v>
      </c>
      <c r="B17104" s="2">
        <v>119.2736</v>
      </c>
      <c r="C17104" s="2">
        <v>6.6847180000000002</v>
      </c>
      <c r="D17104" s="2">
        <v>6.7007099999999999</v>
      </c>
      <c r="F17104" s="2">
        <v>16.992039999999999</v>
      </c>
      <c r="G17104" s="2">
        <v>2.5579830000000001</v>
      </c>
      <c r="H17104" s="2">
        <v>2.5251160000000001</v>
      </c>
      <c r="J17104" s="2">
        <v>16.99484</v>
      </c>
      <c r="K17104" s="2">
        <v>96.631910000000005</v>
      </c>
      <c r="L17104" s="2">
        <v>475.67399999999998</v>
      </c>
    </row>
    <row r="17105" spans="1:12" x14ac:dyDescent="0.2">
      <c r="A17105" s="2">
        <v>16.995539999999998</v>
      </c>
      <c r="B17105" s="2">
        <v>119.2991</v>
      </c>
      <c r="C17105" s="2">
        <v>6.6795229999999997</v>
      </c>
      <c r="D17105" s="2">
        <v>6.6945370000000004</v>
      </c>
      <c r="F17105" s="2">
        <v>16.992740000000001</v>
      </c>
      <c r="G17105" s="2">
        <v>2.555107</v>
      </c>
      <c r="H17105" s="2">
        <v>2.5224000000000002</v>
      </c>
      <c r="J17105" s="2">
        <v>16.995539999999998</v>
      </c>
      <c r="K17105" s="2">
        <v>96.267669999999995</v>
      </c>
      <c r="L17105" s="2">
        <v>476.23869999999999</v>
      </c>
    </row>
    <row r="17106" spans="1:12" x14ac:dyDescent="0.2">
      <c r="A17106" s="2">
        <v>16.99625</v>
      </c>
      <c r="B17106" s="2">
        <v>119.3249</v>
      </c>
      <c r="C17106" s="2">
        <v>6.6739069999999998</v>
      </c>
      <c r="D17106" s="2">
        <v>6.6883800000000004</v>
      </c>
      <c r="F17106" s="2">
        <v>16.99344</v>
      </c>
      <c r="G17106" s="2">
        <v>2.552521</v>
      </c>
      <c r="H17106" s="2">
        <v>2.5200200000000001</v>
      </c>
      <c r="J17106" s="2">
        <v>16.99625</v>
      </c>
      <c r="K17106" s="2">
        <v>95.905370000000005</v>
      </c>
      <c r="L17106" s="2">
        <v>476.80110000000002</v>
      </c>
    </row>
    <row r="17107" spans="1:12" x14ac:dyDescent="0.2">
      <c r="A17107" s="2">
        <v>16.996949999999998</v>
      </c>
      <c r="B17107" s="2">
        <v>119.3497</v>
      </c>
      <c r="C17107" s="2">
        <v>6.6682920000000001</v>
      </c>
      <c r="D17107" s="2">
        <v>6.6816890000000004</v>
      </c>
      <c r="F17107" s="2">
        <v>16.994140000000002</v>
      </c>
      <c r="G17107" s="2">
        <v>2.550087</v>
      </c>
      <c r="H17107" s="2">
        <v>2.517296</v>
      </c>
      <c r="J17107" s="2">
        <v>16.996949999999998</v>
      </c>
      <c r="K17107" s="2">
        <v>95.543319999999994</v>
      </c>
      <c r="L17107" s="2">
        <v>477.3571</v>
      </c>
    </row>
    <row r="17108" spans="1:12" x14ac:dyDescent="0.2">
      <c r="A17108" s="2">
        <v>16.99765</v>
      </c>
      <c r="B17108" s="2">
        <v>119.37430000000001</v>
      </c>
      <c r="C17108" s="2">
        <v>6.6631650000000002</v>
      </c>
      <c r="D17108" s="2">
        <v>6.6755550000000001</v>
      </c>
      <c r="F17108" s="2">
        <v>16.99484</v>
      </c>
      <c r="G17108" s="2">
        <v>2.5476380000000001</v>
      </c>
      <c r="H17108" s="2">
        <v>2.5144730000000002</v>
      </c>
      <c r="J17108" s="2">
        <v>16.99765</v>
      </c>
      <c r="K17108" s="2">
        <v>95.181730000000002</v>
      </c>
      <c r="L17108" s="2">
        <v>477.90690000000001</v>
      </c>
    </row>
    <row r="17109" spans="1:12" x14ac:dyDescent="0.2">
      <c r="A17109" s="2">
        <v>16.998349999999999</v>
      </c>
      <c r="B17109" s="2">
        <v>119.3978</v>
      </c>
      <c r="C17109" s="2">
        <v>6.6581830000000002</v>
      </c>
      <c r="D17109" s="2">
        <v>6.6691469999999997</v>
      </c>
      <c r="F17109" s="2">
        <v>16.995539999999998</v>
      </c>
      <c r="G17109" s="2">
        <v>2.544746</v>
      </c>
      <c r="H17109" s="2">
        <v>2.512108</v>
      </c>
      <c r="J17109" s="2">
        <v>16.998349999999999</v>
      </c>
      <c r="K17109" s="2">
        <v>94.82253</v>
      </c>
      <c r="L17109" s="2">
        <v>478.45280000000002</v>
      </c>
    </row>
    <row r="17110" spans="1:12" x14ac:dyDescent="0.2">
      <c r="A17110" s="2">
        <v>16.99905</v>
      </c>
      <c r="B17110" s="2">
        <v>119.42100000000001</v>
      </c>
      <c r="C17110" s="2">
        <v>6.6527589999999996</v>
      </c>
      <c r="D17110" s="2">
        <v>6.6629290000000001</v>
      </c>
      <c r="F17110" s="2">
        <v>16.99625</v>
      </c>
      <c r="G17110" s="2">
        <v>2.5420069999999999</v>
      </c>
      <c r="H17110" s="2">
        <v>2.5097809999999998</v>
      </c>
      <c r="J17110" s="2">
        <v>16.99905</v>
      </c>
      <c r="K17110" s="2">
        <v>94.465069999999997</v>
      </c>
      <c r="L17110" s="2">
        <v>478.99919999999997</v>
      </c>
    </row>
    <row r="17111" spans="1:12" x14ac:dyDescent="0.2">
      <c r="A17111" s="2">
        <v>16.999749999999999</v>
      </c>
      <c r="B17111" s="2">
        <v>119.44450000000001</v>
      </c>
      <c r="C17111" s="2">
        <v>6.6473110000000002</v>
      </c>
      <c r="D17111" s="2">
        <v>6.6562070000000002</v>
      </c>
      <c r="F17111" s="2">
        <v>16.996949999999998</v>
      </c>
      <c r="G17111" s="2">
        <v>2.5390009999999998</v>
      </c>
      <c r="H17111" s="2">
        <v>2.5071639999999999</v>
      </c>
      <c r="J17111" s="2">
        <v>16.999749999999999</v>
      </c>
      <c r="K17111" s="2">
        <v>94.108969999999999</v>
      </c>
      <c r="L17111" s="2">
        <v>479.5376</v>
      </c>
    </row>
    <row r="17112" spans="1:12" x14ac:dyDescent="0.2">
      <c r="A17112" s="2">
        <v>17.000450000000001</v>
      </c>
      <c r="B17112" s="2">
        <v>119.4676</v>
      </c>
      <c r="C17112" s="2">
        <v>6.6419249999999996</v>
      </c>
      <c r="D17112" s="2">
        <v>6.6498210000000002</v>
      </c>
      <c r="F17112" s="2">
        <v>16.99765</v>
      </c>
      <c r="G17112" s="2">
        <v>2.5357440000000002</v>
      </c>
      <c r="H17112" s="2">
        <v>2.50441</v>
      </c>
      <c r="J17112" s="2">
        <v>17.000450000000001</v>
      </c>
      <c r="K17112" s="2">
        <v>93.756209999999996</v>
      </c>
      <c r="L17112" s="2">
        <v>480.0711</v>
      </c>
    </row>
    <row r="17113" spans="1:12" x14ac:dyDescent="0.2">
      <c r="A17113" s="2">
        <v>17.001159999999999</v>
      </c>
      <c r="B17113" s="2">
        <v>119.4907</v>
      </c>
      <c r="C17113" s="2">
        <v>6.6363940000000001</v>
      </c>
      <c r="D17113" s="2">
        <v>6.6436190000000002</v>
      </c>
      <c r="F17113" s="2">
        <v>16.998349999999999</v>
      </c>
      <c r="G17113" s="2">
        <v>2.5322420000000001</v>
      </c>
      <c r="H17113" s="2">
        <v>2.501862</v>
      </c>
      <c r="J17113" s="2">
        <v>17.001159999999999</v>
      </c>
      <c r="K17113" s="2">
        <v>93.403970000000001</v>
      </c>
      <c r="L17113" s="2">
        <v>480.60169999999999</v>
      </c>
    </row>
    <row r="17114" spans="1:12" x14ac:dyDescent="0.2">
      <c r="A17114" s="2">
        <v>17.001860000000001</v>
      </c>
      <c r="B17114" s="2">
        <v>119.5133</v>
      </c>
      <c r="C17114" s="2">
        <v>6.6311070000000001</v>
      </c>
      <c r="D17114" s="2">
        <v>6.6378430000000002</v>
      </c>
      <c r="F17114" s="2">
        <v>16.99905</v>
      </c>
      <c r="G17114" s="2">
        <v>2.528572</v>
      </c>
      <c r="H17114" s="2">
        <v>2.499352</v>
      </c>
      <c r="J17114" s="2">
        <v>17.001860000000001</v>
      </c>
      <c r="K17114" s="2">
        <v>93.053200000000004</v>
      </c>
      <c r="L17114" s="2">
        <v>481.1259</v>
      </c>
    </row>
    <row r="17115" spans="1:12" x14ac:dyDescent="0.2">
      <c r="A17115" s="2">
        <v>17.002559999999999</v>
      </c>
      <c r="B17115" s="2">
        <v>119.53489999999999</v>
      </c>
      <c r="C17115" s="2">
        <v>6.6248500000000003</v>
      </c>
      <c r="D17115" s="2">
        <v>6.6332500000000003</v>
      </c>
      <c r="F17115" s="2">
        <v>16.999749999999999</v>
      </c>
      <c r="G17115" s="2">
        <v>2.5251160000000001</v>
      </c>
      <c r="H17115" s="2">
        <v>2.4963760000000002</v>
      </c>
      <c r="J17115" s="2">
        <v>17.002559999999999</v>
      </c>
      <c r="K17115" s="2">
        <v>92.702680000000001</v>
      </c>
      <c r="L17115" s="2">
        <v>481.64760000000001</v>
      </c>
    </row>
    <row r="17116" spans="1:12" x14ac:dyDescent="0.2">
      <c r="A17116" s="2">
        <v>17.003260000000001</v>
      </c>
      <c r="B17116" s="2">
        <v>119.55629999999999</v>
      </c>
      <c r="C17116" s="2">
        <v>6.6201889999999999</v>
      </c>
      <c r="D17116" s="2">
        <v>6.6275589999999998</v>
      </c>
      <c r="F17116" s="2">
        <v>17.000450000000001</v>
      </c>
      <c r="G17116" s="2">
        <v>2.5224000000000002</v>
      </c>
      <c r="H17116" s="2">
        <v>2.4937740000000002</v>
      </c>
      <c r="J17116" s="2">
        <v>17.003260000000001</v>
      </c>
      <c r="K17116" s="2">
        <v>92.352509999999995</v>
      </c>
      <c r="L17116" s="2">
        <v>482.16460000000001</v>
      </c>
    </row>
    <row r="17117" spans="1:12" x14ac:dyDescent="0.2">
      <c r="A17117" s="2">
        <v>17.003959999999999</v>
      </c>
      <c r="B17117" s="2">
        <v>119.5776</v>
      </c>
      <c r="C17117" s="2">
        <v>6.6146269999999996</v>
      </c>
      <c r="D17117" s="2">
        <v>6.6214170000000001</v>
      </c>
      <c r="F17117" s="2">
        <v>17.001159999999999</v>
      </c>
      <c r="G17117" s="2">
        <v>2.5200200000000001</v>
      </c>
      <c r="H17117" s="2">
        <v>2.4912640000000001</v>
      </c>
      <c r="J17117" s="2">
        <v>17.003959999999999</v>
      </c>
      <c r="K17117" s="2">
        <v>92.003749999999997</v>
      </c>
      <c r="L17117" s="2">
        <v>482.67919999999998</v>
      </c>
    </row>
    <row r="17118" spans="1:12" x14ac:dyDescent="0.2">
      <c r="A17118" s="2">
        <v>17.004660000000001</v>
      </c>
      <c r="B17118" s="2">
        <v>119.59780000000001</v>
      </c>
      <c r="C17118" s="2">
        <v>6.6087369999999996</v>
      </c>
      <c r="D17118" s="2">
        <v>6.6153589999999998</v>
      </c>
      <c r="F17118" s="2">
        <v>17.001860000000001</v>
      </c>
      <c r="G17118" s="2">
        <v>2.517296</v>
      </c>
      <c r="H17118" s="2">
        <v>2.4884569999999999</v>
      </c>
      <c r="J17118" s="2">
        <v>17.004660000000001</v>
      </c>
      <c r="K17118" s="2">
        <v>91.656689999999998</v>
      </c>
      <c r="L17118" s="2">
        <v>483.18310000000002</v>
      </c>
    </row>
    <row r="17119" spans="1:12" x14ac:dyDescent="0.2">
      <c r="A17119" s="2">
        <v>17.00536</v>
      </c>
      <c r="B17119" s="2">
        <v>119.6174</v>
      </c>
      <c r="C17119" s="2">
        <v>6.6032900000000003</v>
      </c>
      <c r="D17119" s="2">
        <v>6.6091569999999997</v>
      </c>
      <c r="F17119" s="2">
        <v>17.002559999999999</v>
      </c>
      <c r="G17119" s="2">
        <v>2.5144730000000002</v>
      </c>
      <c r="H17119" s="2">
        <v>2.4856799999999999</v>
      </c>
      <c r="J17119" s="2">
        <v>17.00536</v>
      </c>
      <c r="K17119" s="2">
        <v>91.31138</v>
      </c>
      <c r="L17119" s="2">
        <v>483.68610000000001</v>
      </c>
    </row>
    <row r="17120" spans="1:12" x14ac:dyDescent="0.2">
      <c r="A17120" s="2">
        <v>17.006070000000001</v>
      </c>
      <c r="B17120" s="2">
        <v>119.6375</v>
      </c>
      <c r="C17120" s="2">
        <v>6.5985139999999998</v>
      </c>
      <c r="D17120" s="2">
        <v>6.6028549999999999</v>
      </c>
      <c r="F17120" s="2">
        <v>17.003260000000001</v>
      </c>
      <c r="G17120" s="2">
        <v>2.512108</v>
      </c>
      <c r="H17120" s="2">
        <v>2.4828030000000001</v>
      </c>
      <c r="J17120" s="2">
        <v>17.006070000000001</v>
      </c>
      <c r="K17120" s="2">
        <v>90.967849999999999</v>
      </c>
      <c r="L17120" s="2">
        <v>484.18450000000001</v>
      </c>
    </row>
    <row r="17121" spans="1:12" x14ac:dyDescent="0.2">
      <c r="A17121" s="2">
        <v>17.006769999999999</v>
      </c>
      <c r="B17121" s="2">
        <v>119.657</v>
      </c>
      <c r="C17121" s="2">
        <v>6.5931660000000001</v>
      </c>
      <c r="D17121" s="2">
        <v>6.5968809999999998</v>
      </c>
      <c r="F17121" s="2">
        <v>17.003959999999999</v>
      </c>
      <c r="G17121" s="2">
        <v>2.5097809999999998</v>
      </c>
      <c r="H17121" s="2">
        <v>2.4796680000000002</v>
      </c>
      <c r="J17121" s="2">
        <v>17.006769999999999</v>
      </c>
      <c r="K17121" s="2">
        <v>90.624849999999995</v>
      </c>
      <c r="L17121" s="2">
        <v>484.67840000000001</v>
      </c>
    </row>
    <row r="17122" spans="1:12" x14ac:dyDescent="0.2">
      <c r="A17122" s="2">
        <v>17.007470000000001</v>
      </c>
      <c r="B17122" s="2">
        <v>119.67619999999999</v>
      </c>
      <c r="C17122" s="2">
        <v>6.5880460000000003</v>
      </c>
      <c r="D17122" s="2">
        <v>6.5910219999999997</v>
      </c>
      <c r="F17122" s="2">
        <v>17.004660000000001</v>
      </c>
      <c r="G17122" s="2">
        <v>2.5071639999999999</v>
      </c>
      <c r="H17122" s="2">
        <v>2.47654</v>
      </c>
      <c r="J17122" s="2">
        <v>17.007470000000001</v>
      </c>
      <c r="K17122" s="2">
        <v>90.283029999999997</v>
      </c>
      <c r="L17122" s="2">
        <v>485.17009999999999</v>
      </c>
    </row>
    <row r="17123" spans="1:12" x14ac:dyDescent="0.2">
      <c r="A17123" s="2">
        <v>17.00817</v>
      </c>
      <c r="B17123" s="2">
        <v>119.6947</v>
      </c>
      <c r="C17123" s="2">
        <v>6.5825069999999997</v>
      </c>
      <c r="D17123" s="2">
        <v>6.5851170000000003</v>
      </c>
      <c r="F17123" s="2">
        <v>17.00536</v>
      </c>
      <c r="G17123" s="2">
        <v>2.50441</v>
      </c>
      <c r="H17123" s="2">
        <v>2.474091</v>
      </c>
      <c r="J17123" s="2">
        <v>17.00817</v>
      </c>
      <c r="K17123" s="2">
        <v>89.943989999999999</v>
      </c>
      <c r="L17123" s="2">
        <v>485.65460000000002</v>
      </c>
    </row>
    <row r="17124" spans="1:12" x14ac:dyDescent="0.2">
      <c r="A17124" s="2">
        <v>17.008870000000002</v>
      </c>
      <c r="B17124" s="2">
        <v>119.7127</v>
      </c>
      <c r="C17124" s="2">
        <v>6.5771670000000002</v>
      </c>
      <c r="D17124" s="2">
        <v>6.5786470000000001</v>
      </c>
      <c r="F17124" s="2">
        <v>17.006070000000001</v>
      </c>
      <c r="G17124" s="2">
        <v>2.501862</v>
      </c>
      <c r="H17124" s="2">
        <v>2.4716719999999999</v>
      </c>
      <c r="J17124" s="2">
        <v>17.008870000000002</v>
      </c>
      <c r="K17124" s="2">
        <v>89.606480000000005</v>
      </c>
      <c r="L17124" s="2">
        <v>486.13630000000001</v>
      </c>
    </row>
    <row r="17125" spans="1:12" x14ac:dyDescent="0.2">
      <c r="A17125" s="2">
        <v>17.00957</v>
      </c>
      <c r="B17125" s="2">
        <v>119.7307</v>
      </c>
      <c r="C17125" s="2">
        <v>6.5714600000000001</v>
      </c>
      <c r="D17125" s="2">
        <v>6.5726500000000003</v>
      </c>
      <c r="F17125" s="2">
        <v>17.006769999999999</v>
      </c>
      <c r="G17125" s="2">
        <v>2.499352</v>
      </c>
      <c r="H17125" s="2">
        <v>2.4687730000000001</v>
      </c>
      <c r="J17125" s="2">
        <v>17.00957</v>
      </c>
      <c r="K17125" s="2">
        <v>89.269440000000003</v>
      </c>
      <c r="L17125" s="2">
        <v>486.6112</v>
      </c>
    </row>
    <row r="17126" spans="1:12" x14ac:dyDescent="0.2">
      <c r="A17126" s="2">
        <v>17.010269999999998</v>
      </c>
      <c r="B17126" s="2">
        <v>119.74769999999999</v>
      </c>
      <c r="C17126" s="2">
        <v>6.5657680000000003</v>
      </c>
      <c r="D17126" s="2">
        <v>6.5665620000000002</v>
      </c>
      <c r="F17126" s="2">
        <v>17.007470000000001</v>
      </c>
      <c r="G17126" s="2">
        <v>2.4963760000000002</v>
      </c>
      <c r="H17126" s="2">
        <v>2.4664000000000001</v>
      </c>
      <c r="J17126" s="2">
        <v>17.010269999999998</v>
      </c>
      <c r="K17126" s="2">
        <v>88.935289999999995</v>
      </c>
      <c r="L17126" s="2">
        <v>487.07929999999999</v>
      </c>
    </row>
    <row r="17127" spans="1:12" x14ac:dyDescent="0.2">
      <c r="A17127" s="2">
        <v>17.01098</v>
      </c>
      <c r="B17127" s="2">
        <v>119.76439999999999</v>
      </c>
      <c r="C17127" s="2">
        <v>6.5602450000000001</v>
      </c>
      <c r="D17127" s="2">
        <v>6.5608170000000001</v>
      </c>
      <c r="F17127" s="2">
        <v>17.00817</v>
      </c>
      <c r="G17127" s="2">
        <v>2.4937740000000002</v>
      </c>
      <c r="H17127" s="2">
        <v>2.4642409999999999</v>
      </c>
      <c r="J17127" s="2">
        <v>17.01098</v>
      </c>
      <c r="K17127" s="2">
        <v>88.602220000000003</v>
      </c>
      <c r="L17127" s="2">
        <v>487.54489999999998</v>
      </c>
    </row>
    <row r="17128" spans="1:12" x14ac:dyDescent="0.2">
      <c r="A17128" s="2">
        <v>17.011679999999998</v>
      </c>
      <c r="B17128" s="2">
        <v>119.78100000000001</v>
      </c>
      <c r="C17128" s="2">
        <v>6.5550030000000001</v>
      </c>
      <c r="D17128" s="2">
        <v>6.5543469999999999</v>
      </c>
      <c r="F17128" s="2">
        <v>17.008870000000002</v>
      </c>
      <c r="G17128" s="2">
        <v>2.4912640000000001</v>
      </c>
      <c r="H17128" s="2">
        <v>2.4620440000000001</v>
      </c>
      <c r="J17128" s="2">
        <v>17.011679999999998</v>
      </c>
      <c r="K17128" s="2">
        <v>88.269679999999994</v>
      </c>
      <c r="L17128" s="2">
        <v>488.00970000000001</v>
      </c>
    </row>
    <row r="17129" spans="1:12" x14ac:dyDescent="0.2">
      <c r="A17129" s="2">
        <v>17.01238</v>
      </c>
      <c r="B17129" s="2">
        <v>119.79649999999999</v>
      </c>
      <c r="C17129" s="2">
        <v>6.549525</v>
      </c>
      <c r="D17129" s="2">
        <v>6.5483349999999998</v>
      </c>
      <c r="F17129" s="2">
        <v>17.00957</v>
      </c>
      <c r="G17129" s="2">
        <v>2.4884569999999999</v>
      </c>
      <c r="H17129" s="2">
        <v>2.4593660000000002</v>
      </c>
      <c r="J17129" s="2">
        <v>17.01238</v>
      </c>
      <c r="K17129" s="2">
        <v>87.939130000000006</v>
      </c>
      <c r="L17129" s="2">
        <v>488.46609999999998</v>
      </c>
    </row>
    <row r="17130" spans="1:12" x14ac:dyDescent="0.2">
      <c r="A17130" s="2">
        <v>17.013079999999999</v>
      </c>
      <c r="B17130" s="2">
        <v>119.81189999999999</v>
      </c>
      <c r="C17130" s="2">
        <v>6.5438640000000001</v>
      </c>
      <c r="D17130" s="2">
        <v>6.542789</v>
      </c>
      <c r="F17130" s="2">
        <v>17.010269999999998</v>
      </c>
      <c r="G17130" s="2">
        <v>2.4856799999999999</v>
      </c>
      <c r="H17130" s="2">
        <v>2.4567489999999998</v>
      </c>
      <c r="J17130" s="2">
        <v>17.013079999999999</v>
      </c>
      <c r="K17130" s="2">
        <v>87.608850000000004</v>
      </c>
      <c r="L17130" s="2">
        <v>488.92009999999999</v>
      </c>
    </row>
    <row r="17131" spans="1:12" x14ac:dyDescent="0.2">
      <c r="A17131" s="2">
        <v>17.013780000000001</v>
      </c>
      <c r="B17131" s="2">
        <v>119.82680000000001</v>
      </c>
      <c r="C17131" s="2">
        <v>6.5382110000000004</v>
      </c>
      <c r="D17131" s="2">
        <v>6.5370359999999996</v>
      </c>
      <c r="F17131" s="2">
        <v>17.01098</v>
      </c>
      <c r="G17131" s="2">
        <v>2.4828030000000001</v>
      </c>
      <c r="H17131" s="2">
        <v>2.4542999999999999</v>
      </c>
      <c r="J17131" s="2">
        <v>17.013780000000001</v>
      </c>
      <c r="K17131" s="2">
        <v>87.278369999999995</v>
      </c>
      <c r="L17131" s="2">
        <v>489.36689999999999</v>
      </c>
    </row>
    <row r="17132" spans="1:12" x14ac:dyDescent="0.2">
      <c r="A17132" s="2">
        <v>17.014479999999999</v>
      </c>
      <c r="B17132" s="2">
        <v>119.8411</v>
      </c>
      <c r="C17132" s="2">
        <v>6.5323669999999998</v>
      </c>
      <c r="D17132" s="2">
        <v>6.531161</v>
      </c>
      <c r="F17132" s="2">
        <v>17.011679999999998</v>
      </c>
      <c r="G17132" s="2">
        <v>2.4796680000000002</v>
      </c>
      <c r="H17132" s="2">
        <v>2.451851</v>
      </c>
      <c r="J17132" s="2">
        <v>17.014479999999999</v>
      </c>
      <c r="K17132" s="2">
        <v>86.951300000000003</v>
      </c>
      <c r="L17132" s="2">
        <v>489.81099999999998</v>
      </c>
    </row>
    <row r="17133" spans="1:12" x14ac:dyDescent="0.2">
      <c r="A17133" s="2">
        <v>17.015180000000001</v>
      </c>
      <c r="B17133" s="2">
        <v>119.8548</v>
      </c>
      <c r="C17133" s="2">
        <v>6.526637</v>
      </c>
      <c r="D17133" s="2">
        <v>6.525684</v>
      </c>
      <c r="F17133" s="2">
        <v>17.01238</v>
      </c>
      <c r="G17133" s="2">
        <v>2.47654</v>
      </c>
      <c r="H17133" s="2">
        <v>2.4493480000000001</v>
      </c>
      <c r="J17133" s="2">
        <v>17.015180000000001</v>
      </c>
      <c r="K17133" s="2">
        <v>86.626239999999996</v>
      </c>
      <c r="L17133" s="2">
        <v>490.25029999999998</v>
      </c>
    </row>
    <row r="17134" spans="1:12" x14ac:dyDescent="0.2">
      <c r="A17134" s="2">
        <v>17.015879999999999</v>
      </c>
      <c r="B17134" s="2">
        <v>119.8686</v>
      </c>
      <c r="C17134" s="2">
        <v>6.5210679999999996</v>
      </c>
      <c r="D17134" s="2">
        <v>6.5198780000000003</v>
      </c>
      <c r="F17134" s="2">
        <v>17.013079999999999</v>
      </c>
      <c r="G17134" s="2">
        <v>2.474091</v>
      </c>
      <c r="H17134" s="2">
        <v>2.4467159999999999</v>
      </c>
      <c r="J17134" s="2">
        <v>17.015879999999999</v>
      </c>
      <c r="K17134" s="2">
        <v>86.300529999999995</v>
      </c>
      <c r="L17134" s="2">
        <v>490.68540000000002</v>
      </c>
    </row>
    <row r="17135" spans="1:12" x14ac:dyDescent="0.2">
      <c r="A17135" s="2">
        <v>17.016590000000001</v>
      </c>
      <c r="B17135" s="2">
        <v>119.8822</v>
      </c>
      <c r="C17135" s="2">
        <v>6.5155060000000002</v>
      </c>
      <c r="D17135" s="2">
        <v>6.5139339999999999</v>
      </c>
      <c r="F17135" s="2">
        <v>17.013780000000001</v>
      </c>
      <c r="G17135" s="2">
        <v>2.4716719999999999</v>
      </c>
      <c r="H17135" s="2">
        <v>2.4440770000000001</v>
      </c>
      <c r="J17135" s="2">
        <v>17.016590000000001</v>
      </c>
      <c r="K17135" s="2">
        <v>85.976699999999994</v>
      </c>
      <c r="L17135" s="2">
        <v>491.11689999999999</v>
      </c>
    </row>
    <row r="17136" spans="1:12" x14ac:dyDescent="0.2">
      <c r="A17136" s="2">
        <v>17.017289999999999</v>
      </c>
      <c r="B17136" s="2">
        <v>119.8951</v>
      </c>
      <c r="C17136" s="2">
        <v>6.5101959999999996</v>
      </c>
      <c r="D17136" s="2">
        <v>6.5080439999999999</v>
      </c>
      <c r="F17136" s="2">
        <v>17.014479999999999</v>
      </c>
      <c r="G17136" s="2">
        <v>2.4687730000000001</v>
      </c>
      <c r="H17136" s="2">
        <v>2.441109</v>
      </c>
      <c r="J17136" s="2">
        <v>17.017289999999999</v>
      </c>
      <c r="K17136" s="2">
        <v>85.653499999999994</v>
      </c>
      <c r="L17136" s="2">
        <v>491.54250000000002</v>
      </c>
    </row>
    <row r="17137" spans="1:12" x14ac:dyDescent="0.2">
      <c r="A17137" s="2">
        <v>17.017990000000001</v>
      </c>
      <c r="B17137" s="2">
        <v>119.9075</v>
      </c>
      <c r="C17137" s="2">
        <v>6.5050920000000003</v>
      </c>
      <c r="D17137" s="2">
        <v>6.5021550000000001</v>
      </c>
      <c r="F17137" s="2">
        <v>17.015180000000001</v>
      </c>
      <c r="G17137" s="2">
        <v>2.4664000000000001</v>
      </c>
      <c r="H17137" s="2">
        <v>2.437897</v>
      </c>
      <c r="J17137" s="2">
        <v>17.017990000000001</v>
      </c>
      <c r="K17137" s="2">
        <v>85.332120000000003</v>
      </c>
      <c r="L17137" s="2">
        <v>491.96300000000002</v>
      </c>
    </row>
    <row r="17138" spans="1:12" x14ac:dyDescent="0.2">
      <c r="A17138" s="2">
        <v>17.018689999999999</v>
      </c>
      <c r="B17138" s="2">
        <v>119.91930000000001</v>
      </c>
      <c r="C17138" s="2">
        <v>6.5000260000000001</v>
      </c>
      <c r="D17138" s="2">
        <v>6.4960129999999996</v>
      </c>
      <c r="F17138" s="2">
        <v>17.015879999999999</v>
      </c>
      <c r="G17138" s="2">
        <v>2.4642409999999999</v>
      </c>
      <c r="H17138" s="2">
        <v>2.4353560000000001</v>
      </c>
      <c r="J17138" s="2">
        <v>17.018689999999999</v>
      </c>
      <c r="K17138" s="2">
        <v>85.02</v>
      </c>
      <c r="L17138" s="2">
        <v>492.37819999999999</v>
      </c>
    </row>
    <row r="17139" spans="1:12" x14ac:dyDescent="0.2">
      <c r="A17139" s="2">
        <v>17.019390000000001</v>
      </c>
      <c r="B17139" s="2">
        <v>119.93089999999999</v>
      </c>
      <c r="C17139" s="2">
        <v>6.4948610000000002</v>
      </c>
      <c r="D17139" s="2">
        <v>6.4897340000000003</v>
      </c>
      <c r="F17139" s="2">
        <v>17.016590000000001</v>
      </c>
      <c r="G17139" s="2">
        <v>2.4620440000000001</v>
      </c>
      <c r="H17139" s="2">
        <v>2.432938</v>
      </c>
      <c r="J17139" s="2">
        <v>17.019390000000001</v>
      </c>
      <c r="K17139" s="2">
        <v>84.714010000000002</v>
      </c>
      <c r="L17139" s="2">
        <v>492.79059999999998</v>
      </c>
    </row>
    <row r="17140" spans="1:12" x14ac:dyDescent="0.2">
      <c r="A17140" s="2">
        <v>17.02009</v>
      </c>
      <c r="B17140" s="2">
        <v>119.9421</v>
      </c>
      <c r="C17140" s="2">
        <v>6.4892839999999996</v>
      </c>
      <c r="D17140" s="2">
        <v>6.4839580000000003</v>
      </c>
      <c r="F17140" s="2">
        <v>17.017289999999999</v>
      </c>
      <c r="G17140" s="2">
        <v>2.4593660000000002</v>
      </c>
      <c r="H17140" s="2">
        <v>2.4305569999999999</v>
      </c>
      <c r="J17140" s="2">
        <v>17.02009</v>
      </c>
      <c r="K17140" s="2">
        <v>84.403210000000001</v>
      </c>
      <c r="L17140" s="2">
        <v>493.197</v>
      </c>
    </row>
    <row r="17141" spans="1:12" x14ac:dyDescent="0.2">
      <c r="A17141" s="2">
        <v>17.020790000000002</v>
      </c>
      <c r="B17141" s="2">
        <v>119.9525</v>
      </c>
      <c r="C17141" s="2">
        <v>6.4840879999999999</v>
      </c>
      <c r="D17141" s="2">
        <v>6.4777560000000003</v>
      </c>
      <c r="F17141" s="2">
        <v>17.017990000000001</v>
      </c>
      <c r="G17141" s="2">
        <v>2.4567489999999998</v>
      </c>
      <c r="H17141" s="2">
        <v>2.428169</v>
      </c>
      <c r="J17141" s="2">
        <v>17.020790000000002</v>
      </c>
      <c r="K17141" s="2">
        <v>84.088750000000005</v>
      </c>
      <c r="L17141" s="2">
        <v>493.59969999999998</v>
      </c>
    </row>
    <row r="17142" spans="1:12" x14ac:dyDescent="0.2">
      <c r="A17142" s="2">
        <v>17.0215</v>
      </c>
      <c r="B17142" s="2">
        <v>119.96250000000001</v>
      </c>
      <c r="C17142" s="2">
        <v>6.478275</v>
      </c>
      <c r="D17142" s="2">
        <v>6.472118</v>
      </c>
      <c r="F17142" s="2">
        <v>17.018689999999999</v>
      </c>
      <c r="G17142" s="2">
        <v>2.4542999999999999</v>
      </c>
      <c r="H17142" s="2">
        <v>2.425751</v>
      </c>
      <c r="J17142" s="2">
        <v>17.0215</v>
      </c>
      <c r="K17142" s="2">
        <v>83.774730000000005</v>
      </c>
      <c r="L17142" s="2">
        <v>493.9957</v>
      </c>
    </row>
    <row r="17143" spans="1:12" x14ac:dyDescent="0.2">
      <c r="A17143" s="2">
        <v>17.022200000000002</v>
      </c>
      <c r="B17143" s="2">
        <v>119.97239999999999</v>
      </c>
      <c r="C17143" s="2">
        <v>6.473338</v>
      </c>
      <c r="D17143" s="2">
        <v>6.4664029999999997</v>
      </c>
      <c r="F17143" s="2">
        <v>17.019390000000001</v>
      </c>
      <c r="G17143" s="2">
        <v>2.451851</v>
      </c>
      <c r="H17143" s="2">
        <v>2.4235000000000002</v>
      </c>
      <c r="J17143" s="2">
        <v>17.022200000000002</v>
      </c>
      <c r="K17143" s="2">
        <v>83.461190000000002</v>
      </c>
      <c r="L17143" s="2">
        <v>494.38499999999999</v>
      </c>
    </row>
    <row r="17144" spans="1:12" x14ac:dyDescent="0.2">
      <c r="A17144" s="2">
        <v>17.0229</v>
      </c>
      <c r="B17144" s="2">
        <v>119.982</v>
      </c>
      <c r="C17144" s="2">
        <v>6.468242</v>
      </c>
      <c r="D17144" s="2">
        <v>6.4603229999999998</v>
      </c>
      <c r="F17144" s="2">
        <v>17.02009</v>
      </c>
      <c r="G17144" s="2">
        <v>2.4493480000000001</v>
      </c>
      <c r="H17144" s="2">
        <v>2.420982</v>
      </c>
      <c r="J17144" s="2">
        <v>17.0229</v>
      </c>
      <c r="K17144" s="2">
        <v>83.148989999999998</v>
      </c>
      <c r="L17144" s="2">
        <v>494.76799999999997</v>
      </c>
    </row>
    <row r="17145" spans="1:12" x14ac:dyDescent="0.2">
      <c r="A17145" s="2">
        <v>17.023599999999998</v>
      </c>
      <c r="B17145" s="2">
        <v>119.9913</v>
      </c>
      <c r="C17145" s="2">
        <v>6.462955</v>
      </c>
      <c r="D17145" s="2">
        <v>6.4542650000000004</v>
      </c>
      <c r="F17145" s="2">
        <v>17.020790000000002</v>
      </c>
      <c r="G17145" s="2">
        <v>2.4467159999999999</v>
      </c>
      <c r="H17145" s="2">
        <v>2.4181439999999998</v>
      </c>
      <c r="J17145" s="2">
        <v>17.023599999999998</v>
      </c>
      <c r="K17145" s="2">
        <v>82.838880000000003</v>
      </c>
      <c r="L17145" s="2">
        <v>495.14710000000002</v>
      </c>
    </row>
    <row r="17146" spans="1:12" x14ac:dyDescent="0.2">
      <c r="A17146" s="2">
        <v>17.0243</v>
      </c>
      <c r="B17146" s="2">
        <v>119.9999</v>
      </c>
      <c r="C17146" s="2">
        <v>6.4575760000000004</v>
      </c>
      <c r="D17146" s="2">
        <v>6.4485200000000003</v>
      </c>
      <c r="F17146" s="2">
        <v>17.0215</v>
      </c>
      <c r="G17146" s="2">
        <v>2.4440770000000001</v>
      </c>
      <c r="H17146" s="2">
        <v>2.415489</v>
      </c>
      <c r="J17146" s="2">
        <v>17.0243</v>
      </c>
      <c r="K17146" s="2">
        <v>82.529290000000003</v>
      </c>
      <c r="L17146" s="2">
        <v>495.52170000000001</v>
      </c>
    </row>
    <row r="17147" spans="1:12" x14ac:dyDescent="0.2">
      <c r="A17147" s="2">
        <v>17.024999999999999</v>
      </c>
      <c r="B17147" s="2">
        <v>120.0081</v>
      </c>
      <c r="C17147" s="2">
        <v>6.4521439999999997</v>
      </c>
      <c r="D17147" s="2">
        <v>6.442615</v>
      </c>
      <c r="F17147" s="2">
        <v>17.022200000000002</v>
      </c>
      <c r="G17147" s="2">
        <v>2.441109</v>
      </c>
      <c r="H17147" s="2">
        <v>2.4126660000000002</v>
      </c>
      <c r="J17147" s="2">
        <v>17.024999999999999</v>
      </c>
      <c r="K17147" s="2">
        <v>82.222399999999993</v>
      </c>
      <c r="L17147" s="2">
        <v>495.89120000000003</v>
      </c>
    </row>
    <row r="17148" spans="1:12" x14ac:dyDescent="0.2">
      <c r="A17148" s="2">
        <v>17.025700000000001</v>
      </c>
      <c r="B17148" s="2">
        <v>120.0159</v>
      </c>
      <c r="C17148" s="2">
        <v>6.4471769999999999</v>
      </c>
      <c r="D17148" s="2">
        <v>6.4364350000000004</v>
      </c>
      <c r="F17148" s="2">
        <v>17.0229</v>
      </c>
      <c r="G17148" s="2">
        <v>2.437897</v>
      </c>
      <c r="H17148" s="2">
        <v>2.4097979999999999</v>
      </c>
      <c r="J17148" s="2">
        <v>17.025700000000001</v>
      </c>
      <c r="K17148" s="2">
        <v>81.916780000000003</v>
      </c>
      <c r="L17148" s="2">
        <v>496.25720000000001</v>
      </c>
    </row>
    <row r="17149" spans="1:12" x14ac:dyDescent="0.2">
      <c r="A17149" s="2">
        <v>17.026409999999998</v>
      </c>
      <c r="B17149" s="2">
        <v>120.0234</v>
      </c>
      <c r="C17149" s="2">
        <v>6.4425460000000001</v>
      </c>
      <c r="D17149" s="2">
        <v>6.4299799999999996</v>
      </c>
      <c r="F17149" s="2">
        <v>17.023599999999998</v>
      </c>
      <c r="G17149" s="2">
        <v>2.4353560000000001</v>
      </c>
      <c r="H17149" s="2">
        <v>2.4069289999999999</v>
      </c>
      <c r="J17149" s="2">
        <v>17.026409999999998</v>
      </c>
      <c r="K17149" s="2">
        <v>81.611789999999999</v>
      </c>
      <c r="L17149" s="2">
        <v>496.6155</v>
      </c>
    </row>
    <row r="17150" spans="1:12" x14ac:dyDescent="0.2">
      <c r="A17150" s="2">
        <v>17.02711</v>
      </c>
      <c r="B17150" s="2">
        <v>120.0308</v>
      </c>
      <c r="C17150" s="2">
        <v>6.4375030000000004</v>
      </c>
      <c r="D17150" s="2">
        <v>6.4238689999999998</v>
      </c>
      <c r="F17150" s="2">
        <v>17.0243</v>
      </c>
      <c r="G17150" s="2">
        <v>2.432938</v>
      </c>
      <c r="H17150" s="2">
        <v>2.4041899999999998</v>
      </c>
      <c r="J17150" s="2">
        <v>17.02711</v>
      </c>
      <c r="K17150" s="2">
        <v>81.307919999999996</v>
      </c>
      <c r="L17150" s="2">
        <v>496.96730000000002</v>
      </c>
    </row>
    <row r="17151" spans="1:12" x14ac:dyDescent="0.2">
      <c r="A17151" s="2">
        <v>17.027809999999999</v>
      </c>
      <c r="B17151" s="2">
        <v>120.03789999999999</v>
      </c>
      <c r="C17151" s="2">
        <v>6.4326660000000002</v>
      </c>
      <c r="D17151" s="2">
        <v>6.4172849999999997</v>
      </c>
      <c r="F17151" s="2">
        <v>17.024999999999999</v>
      </c>
      <c r="G17151" s="2">
        <v>2.4305569999999999</v>
      </c>
      <c r="H17151" s="2">
        <v>2.4022749999999999</v>
      </c>
      <c r="J17151" s="2">
        <v>17.027809999999999</v>
      </c>
      <c r="K17151" s="2">
        <v>81.004540000000006</v>
      </c>
      <c r="L17151" s="2">
        <v>497.31549999999999</v>
      </c>
    </row>
    <row r="17152" spans="1:12" x14ac:dyDescent="0.2">
      <c r="A17152" s="2">
        <v>17.028510000000001</v>
      </c>
      <c r="B17152" s="2">
        <v>120.04430000000001</v>
      </c>
      <c r="C17152" s="2">
        <v>6.4274699999999996</v>
      </c>
      <c r="D17152" s="2">
        <v>6.4102889999999997</v>
      </c>
      <c r="F17152" s="2">
        <v>17.025700000000001</v>
      </c>
      <c r="G17152" s="2">
        <v>2.428169</v>
      </c>
      <c r="H17152" s="2">
        <v>2.3997269999999999</v>
      </c>
      <c r="J17152" s="2">
        <v>17.028510000000001</v>
      </c>
      <c r="K17152" s="2">
        <v>80.701809999999995</v>
      </c>
      <c r="L17152" s="2">
        <v>497.65550000000002</v>
      </c>
    </row>
    <row r="17153" spans="1:12" x14ac:dyDescent="0.2">
      <c r="A17153" s="2">
        <v>17.029209999999999</v>
      </c>
      <c r="B17153" s="2">
        <v>120.0504</v>
      </c>
      <c r="C17153" s="2">
        <v>6.4220540000000002</v>
      </c>
      <c r="D17153" s="2">
        <v>6.4046810000000001</v>
      </c>
      <c r="F17153" s="2">
        <v>17.026409999999998</v>
      </c>
      <c r="G17153" s="2">
        <v>2.425751</v>
      </c>
      <c r="H17153" s="2">
        <v>2.397621</v>
      </c>
      <c r="J17153" s="2">
        <v>17.029209999999999</v>
      </c>
      <c r="K17153" s="2">
        <v>80.401600000000002</v>
      </c>
      <c r="L17153" s="2">
        <v>497.99119999999999</v>
      </c>
    </row>
    <row r="17154" spans="1:12" x14ac:dyDescent="0.2">
      <c r="A17154" s="2">
        <v>17.029910000000001</v>
      </c>
      <c r="B17154" s="2">
        <v>120.05670000000001</v>
      </c>
      <c r="C17154" s="2">
        <v>6.4167129999999997</v>
      </c>
      <c r="D17154" s="2">
        <v>6.3988680000000002</v>
      </c>
      <c r="F17154" s="2">
        <v>17.02711</v>
      </c>
      <c r="G17154" s="2">
        <v>2.4235000000000002</v>
      </c>
      <c r="H17154" s="2">
        <v>2.3952640000000001</v>
      </c>
      <c r="J17154" s="2">
        <v>17.029910000000001</v>
      </c>
      <c r="K17154" s="2">
        <v>80.102630000000005</v>
      </c>
      <c r="L17154" s="2">
        <v>498.31799999999998</v>
      </c>
    </row>
    <row r="17155" spans="1:12" x14ac:dyDescent="0.2">
      <c r="A17155" s="2">
        <v>17.030609999999999</v>
      </c>
      <c r="B17155" s="2">
        <v>120.0621</v>
      </c>
      <c r="C17155" s="2">
        <v>6.4116470000000003</v>
      </c>
      <c r="D17155" s="2">
        <v>6.3928180000000001</v>
      </c>
      <c r="F17155" s="2">
        <v>17.027809999999999</v>
      </c>
      <c r="G17155" s="2">
        <v>2.420982</v>
      </c>
      <c r="H17155" s="2">
        <v>2.392563</v>
      </c>
      <c r="J17155" s="2">
        <v>17.030609999999999</v>
      </c>
      <c r="K17155" s="2">
        <v>79.804190000000006</v>
      </c>
      <c r="L17155" s="2">
        <v>498.62439999999998</v>
      </c>
    </row>
    <row r="17156" spans="1:12" x14ac:dyDescent="0.2">
      <c r="A17156" s="2">
        <v>17.031320000000001</v>
      </c>
      <c r="B17156" s="2">
        <v>120.0672</v>
      </c>
      <c r="C17156" s="2">
        <v>6.4066650000000003</v>
      </c>
      <c r="D17156" s="2">
        <v>6.3867979999999998</v>
      </c>
      <c r="F17156" s="2">
        <v>17.028510000000001</v>
      </c>
      <c r="G17156" s="2">
        <v>2.4181439999999998</v>
      </c>
      <c r="H17156" s="2">
        <v>2.3901059999999998</v>
      </c>
      <c r="J17156" s="2">
        <v>17.031320000000001</v>
      </c>
      <c r="K17156" s="2">
        <v>79.507050000000007</v>
      </c>
      <c r="L17156" s="2">
        <v>498.93770000000001</v>
      </c>
    </row>
    <row r="17157" spans="1:12" x14ac:dyDescent="0.2">
      <c r="A17157" s="2">
        <v>17.032019999999999</v>
      </c>
      <c r="B17157" s="2">
        <v>120.0716</v>
      </c>
      <c r="C17157" s="2">
        <v>6.4018889999999997</v>
      </c>
      <c r="D17157" s="2">
        <v>6.3805269999999998</v>
      </c>
      <c r="F17157" s="2">
        <v>17.029209999999999</v>
      </c>
      <c r="G17157" s="2">
        <v>2.415489</v>
      </c>
      <c r="H17157" s="2">
        <v>2.387321</v>
      </c>
      <c r="J17157" s="2">
        <v>17.032019999999999</v>
      </c>
      <c r="K17157" s="2">
        <v>79.211370000000002</v>
      </c>
      <c r="L17157" s="2">
        <v>499.25240000000002</v>
      </c>
    </row>
    <row r="17158" spans="1:12" x14ac:dyDescent="0.2">
      <c r="A17158" s="2">
        <v>17.032720000000001</v>
      </c>
      <c r="B17158" s="2">
        <v>120.0754</v>
      </c>
      <c r="C17158" s="2">
        <v>6.3967929999999997</v>
      </c>
      <c r="D17158" s="2">
        <v>6.3742859999999997</v>
      </c>
      <c r="F17158" s="2">
        <v>17.029910000000001</v>
      </c>
      <c r="G17158" s="2">
        <v>2.4126660000000002</v>
      </c>
      <c r="H17158" s="2">
        <v>2.3849179999999999</v>
      </c>
      <c r="J17158" s="2">
        <v>17.032720000000001</v>
      </c>
      <c r="K17158" s="2">
        <v>78.917050000000003</v>
      </c>
      <c r="L17158" s="2">
        <v>499.56299999999999</v>
      </c>
    </row>
    <row r="17159" spans="1:12" x14ac:dyDescent="0.2">
      <c r="A17159" s="2">
        <v>17.03342</v>
      </c>
      <c r="B17159" s="2">
        <v>120.07899999999999</v>
      </c>
      <c r="C17159" s="2">
        <v>6.3915509999999998</v>
      </c>
      <c r="D17159" s="2">
        <v>6.3681520000000003</v>
      </c>
      <c r="F17159" s="2">
        <v>17.030609999999999</v>
      </c>
      <c r="G17159" s="2">
        <v>2.4097979999999999</v>
      </c>
      <c r="H17159" s="2">
        <v>2.3823089999999998</v>
      </c>
      <c r="J17159" s="2">
        <v>17.03342</v>
      </c>
      <c r="K17159" s="2">
        <v>78.624970000000005</v>
      </c>
      <c r="L17159" s="2">
        <v>499.86720000000003</v>
      </c>
    </row>
    <row r="17160" spans="1:12" x14ac:dyDescent="0.2">
      <c r="A17160" s="2">
        <v>17.034120000000001</v>
      </c>
      <c r="B17160" s="2">
        <v>120.08199999999999</v>
      </c>
      <c r="C17160" s="2">
        <v>6.3864700000000001</v>
      </c>
      <c r="D17160" s="2">
        <v>6.3624070000000001</v>
      </c>
      <c r="F17160" s="2">
        <v>17.031320000000001</v>
      </c>
      <c r="G17160" s="2">
        <v>2.4069289999999999</v>
      </c>
      <c r="H17160" s="2">
        <v>2.3797990000000002</v>
      </c>
      <c r="J17160" s="2">
        <v>17.034120000000001</v>
      </c>
      <c r="K17160" s="2">
        <v>78.332440000000005</v>
      </c>
      <c r="L17160" s="2">
        <v>500.16460000000001</v>
      </c>
    </row>
    <row r="17161" spans="1:12" x14ac:dyDescent="0.2">
      <c r="A17161" s="2">
        <v>17.03482</v>
      </c>
      <c r="B17161" s="2">
        <v>120.08410000000001</v>
      </c>
      <c r="C17161" s="2">
        <v>6.3816940000000004</v>
      </c>
      <c r="D17161" s="2">
        <v>6.3568680000000004</v>
      </c>
      <c r="F17161" s="2">
        <v>17.032019999999999</v>
      </c>
      <c r="G17161" s="2">
        <v>2.4041899999999998</v>
      </c>
      <c r="H17161" s="2">
        <v>2.377831</v>
      </c>
      <c r="J17161" s="2">
        <v>17.03482</v>
      </c>
      <c r="K17161" s="2">
        <v>78.041200000000003</v>
      </c>
      <c r="L17161" s="2">
        <v>500.45499999999998</v>
      </c>
    </row>
    <row r="17162" spans="1:12" x14ac:dyDescent="0.2">
      <c r="A17162" s="2">
        <v>17.035520000000002</v>
      </c>
      <c r="B17162" s="2">
        <v>120.0857</v>
      </c>
      <c r="C17162" s="2">
        <v>6.3775969999999997</v>
      </c>
      <c r="D17162" s="2">
        <v>6.3509859999999998</v>
      </c>
      <c r="F17162" s="2">
        <v>17.032720000000001</v>
      </c>
      <c r="G17162" s="2">
        <v>2.4022749999999999</v>
      </c>
      <c r="H17162" s="2">
        <v>2.375229</v>
      </c>
      <c r="J17162" s="2">
        <v>17.035520000000002</v>
      </c>
      <c r="K17162" s="2">
        <v>77.751429999999999</v>
      </c>
      <c r="L17162" s="2">
        <v>500.7389</v>
      </c>
    </row>
    <row r="17163" spans="1:12" x14ac:dyDescent="0.2">
      <c r="A17163" s="2">
        <v>17.03622</v>
      </c>
      <c r="B17163" s="2">
        <v>120.0866</v>
      </c>
      <c r="C17163" s="2">
        <v>6.3734310000000001</v>
      </c>
      <c r="D17163" s="2">
        <v>6.3452260000000003</v>
      </c>
      <c r="F17163" s="2">
        <v>17.03342</v>
      </c>
      <c r="G17163" s="2">
        <v>2.3997269999999999</v>
      </c>
      <c r="H17163" s="2">
        <v>2.3722530000000002</v>
      </c>
      <c r="J17163" s="2">
        <v>17.03622</v>
      </c>
      <c r="K17163" s="2">
        <v>77.462069999999997</v>
      </c>
      <c r="L17163" s="2">
        <v>501.01830000000001</v>
      </c>
    </row>
    <row r="17164" spans="1:12" x14ac:dyDescent="0.2">
      <c r="A17164" s="2">
        <v>17.036930000000002</v>
      </c>
      <c r="B17164" s="2">
        <v>120.08710000000001</v>
      </c>
      <c r="C17164" s="2">
        <v>6.3692279999999997</v>
      </c>
      <c r="D17164" s="2">
        <v>6.3393430000000004</v>
      </c>
      <c r="F17164" s="2">
        <v>17.034120000000001</v>
      </c>
      <c r="G17164" s="2">
        <v>2.397621</v>
      </c>
      <c r="H17164" s="2">
        <v>2.3692700000000002</v>
      </c>
      <c r="J17164" s="2">
        <v>17.036930000000002</v>
      </c>
      <c r="K17164" s="2">
        <v>77.174719999999994</v>
      </c>
      <c r="L17164" s="2">
        <v>501.29239999999999</v>
      </c>
    </row>
    <row r="17165" spans="1:12" x14ac:dyDescent="0.2">
      <c r="A17165" s="2">
        <v>17.03763</v>
      </c>
      <c r="B17165" s="2">
        <v>120.0877</v>
      </c>
      <c r="C17165" s="2">
        <v>6.3642300000000001</v>
      </c>
      <c r="D17165" s="2">
        <v>6.3339949999999998</v>
      </c>
      <c r="F17165" s="2">
        <v>17.03482</v>
      </c>
      <c r="G17165" s="2">
        <v>2.3952640000000001</v>
      </c>
      <c r="H17165" s="2">
        <v>2.3666529999999999</v>
      </c>
      <c r="J17165" s="2">
        <v>17.03763</v>
      </c>
      <c r="K17165" s="2">
        <v>76.888549999999995</v>
      </c>
      <c r="L17165" s="2">
        <v>501.56169999999997</v>
      </c>
    </row>
    <row r="17166" spans="1:12" x14ac:dyDescent="0.2">
      <c r="A17166" s="2">
        <v>17.038329999999998</v>
      </c>
      <c r="B17166" s="2">
        <v>120.0877</v>
      </c>
      <c r="C17166" s="2">
        <v>6.3595230000000003</v>
      </c>
      <c r="D17166" s="2">
        <v>6.3282119999999997</v>
      </c>
      <c r="F17166" s="2">
        <v>17.035520000000002</v>
      </c>
      <c r="G17166" s="2">
        <v>2.392563</v>
      </c>
      <c r="H17166" s="2">
        <v>2.3636699999999999</v>
      </c>
      <c r="J17166" s="2">
        <v>17.038329999999998</v>
      </c>
      <c r="K17166" s="2">
        <v>76.603819999999999</v>
      </c>
      <c r="L17166" s="2">
        <v>501.82679999999999</v>
      </c>
    </row>
    <row r="17167" spans="1:12" x14ac:dyDescent="0.2">
      <c r="A17167" s="2">
        <v>17.03903</v>
      </c>
      <c r="B17167" s="2">
        <v>120.0873</v>
      </c>
      <c r="C17167" s="2">
        <v>6.3544419999999997</v>
      </c>
      <c r="D17167" s="2">
        <v>6.3223529999999997</v>
      </c>
      <c r="F17167" s="2">
        <v>17.03622</v>
      </c>
      <c r="G17167" s="2">
        <v>2.3901059999999998</v>
      </c>
      <c r="H17167" s="2">
        <v>2.3607330000000002</v>
      </c>
      <c r="J17167" s="2">
        <v>17.03903</v>
      </c>
      <c r="K17167" s="2">
        <v>76.32047</v>
      </c>
      <c r="L17167" s="2">
        <v>502.084</v>
      </c>
    </row>
    <row r="17168" spans="1:12" x14ac:dyDescent="0.2">
      <c r="A17168" s="2">
        <v>17.039729999999999</v>
      </c>
      <c r="B17168" s="2">
        <v>120.0869</v>
      </c>
      <c r="C17168" s="2">
        <v>6.3494830000000002</v>
      </c>
      <c r="D17168" s="2">
        <v>6.3163939999999998</v>
      </c>
      <c r="F17168" s="2">
        <v>17.036930000000002</v>
      </c>
      <c r="G17168" s="2">
        <v>2.387321</v>
      </c>
      <c r="H17168" s="2">
        <v>2.358177</v>
      </c>
      <c r="J17168" s="2">
        <v>17.039729999999999</v>
      </c>
      <c r="K17168" s="2">
        <v>76.03725</v>
      </c>
      <c r="L17168" s="2">
        <v>502.33629999999999</v>
      </c>
    </row>
    <row r="17169" spans="1:12" x14ac:dyDescent="0.2">
      <c r="A17169" s="2">
        <v>17.040430000000001</v>
      </c>
      <c r="B17169" s="2">
        <v>120.08629999999999</v>
      </c>
      <c r="C17169" s="2">
        <v>6.3446150000000001</v>
      </c>
      <c r="D17169" s="2">
        <v>6.310657</v>
      </c>
      <c r="F17169" s="2">
        <v>17.03763</v>
      </c>
      <c r="G17169" s="2">
        <v>2.3849179999999999</v>
      </c>
      <c r="H17169" s="2">
        <v>2.3554919999999999</v>
      </c>
      <c r="J17169" s="2">
        <v>17.040430000000001</v>
      </c>
      <c r="K17169" s="2">
        <v>75.755110000000002</v>
      </c>
      <c r="L17169" s="2">
        <v>502.5813</v>
      </c>
    </row>
    <row r="17170" spans="1:12" x14ac:dyDescent="0.2">
      <c r="A17170" s="2">
        <v>17.041129999999999</v>
      </c>
      <c r="B17170" s="2">
        <v>120.0853</v>
      </c>
      <c r="C17170" s="2">
        <v>6.3395950000000001</v>
      </c>
      <c r="D17170" s="2">
        <v>6.304881</v>
      </c>
      <c r="F17170" s="2">
        <v>17.038329999999998</v>
      </c>
      <c r="G17170" s="2">
        <v>2.3823089999999998</v>
      </c>
      <c r="H17170" s="2">
        <v>2.3528899999999999</v>
      </c>
      <c r="J17170" s="2">
        <v>17.041129999999999</v>
      </c>
      <c r="K17170" s="2">
        <v>75.47475</v>
      </c>
      <c r="L17170" s="2">
        <v>502.82279999999997</v>
      </c>
    </row>
    <row r="17171" spans="1:12" x14ac:dyDescent="0.2">
      <c r="A17171" s="2">
        <v>17.041840000000001</v>
      </c>
      <c r="B17171" s="2">
        <v>120.0839</v>
      </c>
      <c r="C17171" s="2">
        <v>6.33446</v>
      </c>
      <c r="D17171" s="2">
        <v>6.2987089999999997</v>
      </c>
      <c r="F17171" s="2">
        <v>17.03903</v>
      </c>
      <c r="G17171" s="2">
        <v>2.3797990000000002</v>
      </c>
      <c r="H17171" s="2">
        <v>2.3509899999999999</v>
      </c>
      <c r="J17171" s="2">
        <v>17.041840000000001</v>
      </c>
      <c r="K17171" s="2">
        <v>75.194490000000002</v>
      </c>
      <c r="L17171" s="2">
        <v>503.05759999999998</v>
      </c>
    </row>
    <row r="17172" spans="1:12" x14ac:dyDescent="0.2">
      <c r="A17172" s="2">
        <v>17.042539999999999</v>
      </c>
      <c r="B17172" s="2">
        <v>120.08240000000001</v>
      </c>
      <c r="C17172" s="2">
        <v>6.3292950000000001</v>
      </c>
      <c r="D17172" s="2">
        <v>6.2928499999999996</v>
      </c>
      <c r="F17172" s="2">
        <v>17.039729999999999</v>
      </c>
      <c r="G17172" s="2">
        <v>2.377831</v>
      </c>
      <c r="H17172" s="2">
        <v>2.3490829999999998</v>
      </c>
      <c r="J17172" s="2">
        <v>17.042539999999999</v>
      </c>
      <c r="K17172" s="2">
        <v>74.916269999999997</v>
      </c>
      <c r="L17172" s="2">
        <v>503.2842</v>
      </c>
    </row>
    <row r="17173" spans="1:12" x14ac:dyDescent="0.2">
      <c r="A17173" s="2">
        <v>17.043240000000001</v>
      </c>
      <c r="B17173" s="2">
        <v>120.08069999999999</v>
      </c>
      <c r="C17173" s="2">
        <v>6.324084</v>
      </c>
      <c r="D17173" s="2">
        <v>6.2872120000000002</v>
      </c>
      <c r="F17173" s="2">
        <v>17.040430000000001</v>
      </c>
      <c r="G17173" s="2">
        <v>2.375229</v>
      </c>
      <c r="H17173" s="2">
        <v>2.3467639999999999</v>
      </c>
      <c r="J17173" s="2">
        <v>17.043240000000001</v>
      </c>
      <c r="K17173" s="2">
        <v>74.638570000000001</v>
      </c>
      <c r="L17173" s="2">
        <v>503.50709999999998</v>
      </c>
    </row>
    <row r="17174" spans="1:12" x14ac:dyDescent="0.2">
      <c r="A17174" s="2">
        <v>17.043939999999999</v>
      </c>
      <c r="B17174" s="2">
        <v>120.07850000000001</v>
      </c>
      <c r="C17174" s="2">
        <v>6.3192170000000001</v>
      </c>
      <c r="D17174" s="2">
        <v>6.2814439999999996</v>
      </c>
      <c r="F17174" s="2">
        <v>17.041129999999999</v>
      </c>
      <c r="G17174" s="2">
        <v>2.3722530000000002</v>
      </c>
      <c r="H17174" s="2">
        <v>2.3438569999999999</v>
      </c>
      <c r="J17174" s="2">
        <v>17.043939999999999</v>
      </c>
      <c r="K17174" s="2">
        <v>74.362279999999998</v>
      </c>
      <c r="L17174" s="2">
        <v>503.72489999999999</v>
      </c>
    </row>
    <row r="17175" spans="1:12" x14ac:dyDescent="0.2">
      <c r="A17175" s="2">
        <v>17.044640000000001</v>
      </c>
      <c r="B17175" s="2">
        <v>120.0757</v>
      </c>
      <c r="C17175" s="2">
        <v>6.3141889999999998</v>
      </c>
      <c r="D17175" s="2">
        <v>6.2756679999999996</v>
      </c>
      <c r="F17175" s="2">
        <v>17.041840000000001</v>
      </c>
      <c r="G17175" s="2">
        <v>2.3692700000000002</v>
      </c>
      <c r="H17175" s="2">
        <v>2.341599</v>
      </c>
      <c r="J17175" s="2">
        <v>17.044640000000001</v>
      </c>
      <c r="K17175" s="2">
        <v>74.086560000000006</v>
      </c>
      <c r="L17175" s="2">
        <v>503.93560000000002</v>
      </c>
    </row>
    <row r="17176" spans="1:12" x14ac:dyDescent="0.2">
      <c r="A17176" s="2">
        <v>17.045339999999999</v>
      </c>
      <c r="B17176" s="2">
        <v>120.0727</v>
      </c>
      <c r="C17176" s="2">
        <v>6.3091160000000004</v>
      </c>
      <c r="D17176" s="2">
        <v>6.2701070000000003</v>
      </c>
      <c r="F17176" s="2">
        <v>17.042539999999999</v>
      </c>
      <c r="G17176" s="2">
        <v>2.3666529999999999</v>
      </c>
      <c r="H17176" s="2">
        <v>2.3388979999999999</v>
      </c>
      <c r="J17176" s="2">
        <v>17.045339999999999</v>
      </c>
      <c r="K17176" s="2">
        <v>73.810720000000003</v>
      </c>
      <c r="L17176" s="2">
        <v>504.14210000000003</v>
      </c>
    </row>
    <row r="17177" spans="1:12" x14ac:dyDescent="0.2">
      <c r="A17177" s="2">
        <v>17.046040000000001</v>
      </c>
      <c r="B17177" s="2">
        <v>120.0701</v>
      </c>
      <c r="C17177" s="2">
        <v>6.3044539999999998</v>
      </c>
      <c r="D17177" s="2">
        <v>6.2645369999999998</v>
      </c>
      <c r="F17177" s="2">
        <v>17.043240000000001</v>
      </c>
      <c r="G17177" s="2">
        <v>2.3636699999999999</v>
      </c>
      <c r="H17177" s="2">
        <v>2.336395</v>
      </c>
      <c r="J17177" s="2">
        <v>17.046040000000001</v>
      </c>
      <c r="K17177" s="2">
        <v>73.534679999999994</v>
      </c>
      <c r="L17177" s="2">
        <v>504.34179999999998</v>
      </c>
    </row>
    <row r="17178" spans="1:12" x14ac:dyDescent="0.2">
      <c r="A17178" s="2">
        <v>17.046749999999999</v>
      </c>
      <c r="B17178" s="2">
        <v>120.0659</v>
      </c>
      <c r="C17178" s="2">
        <v>6.2996400000000001</v>
      </c>
      <c r="D17178" s="2">
        <v>6.2584790000000003</v>
      </c>
      <c r="F17178" s="2">
        <v>17.043939999999999</v>
      </c>
      <c r="G17178" s="2">
        <v>2.3607330000000002</v>
      </c>
      <c r="H17178" s="2">
        <v>2.3340529999999999</v>
      </c>
      <c r="J17178" s="2">
        <v>17.046749999999999</v>
      </c>
      <c r="K17178" s="2">
        <v>73.261480000000006</v>
      </c>
      <c r="L17178" s="2">
        <v>504.53640000000001</v>
      </c>
    </row>
    <row r="17179" spans="1:12" x14ac:dyDescent="0.2">
      <c r="A17179" s="2">
        <v>17.047450000000001</v>
      </c>
      <c r="B17179" s="2">
        <v>120.0622</v>
      </c>
      <c r="C17179" s="2">
        <v>6.2948719999999998</v>
      </c>
      <c r="D17179" s="2">
        <v>6.252834</v>
      </c>
      <c r="F17179" s="2">
        <v>17.044640000000001</v>
      </c>
      <c r="G17179" s="2">
        <v>2.358177</v>
      </c>
      <c r="H17179" s="2">
        <v>2.3315579999999998</v>
      </c>
      <c r="J17179" s="2">
        <v>17.047450000000001</v>
      </c>
      <c r="K17179" s="2">
        <v>72.990930000000006</v>
      </c>
      <c r="L17179" s="2">
        <v>504.72370000000001</v>
      </c>
    </row>
    <row r="17180" spans="1:12" x14ac:dyDescent="0.2">
      <c r="A17180" s="2">
        <v>17.04815</v>
      </c>
      <c r="B17180" s="2">
        <v>120.05800000000001</v>
      </c>
      <c r="C17180" s="2">
        <v>6.2901109999999996</v>
      </c>
      <c r="D17180" s="2">
        <v>6.2473400000000003</v>
      </c>
      <c r="F17180" s="2">
        <v>17.045339999999999</v>
      </c>
      <c r="G17180" s="2">
        <v>2.3554919999999999</v>
      </c>
      <c r="H17180" s="2">
        <v>2.3291469999999999</v>
      </c>
      <c r="J17180" s="2">
        <v>17.04815</v>
      </c>
      <c r="K17180" s="2">
        <v>72.718620000000001</v>
      </c>
      <c r="L17180" s="2">
        <v>504.90559999999999</v>
      </c>
    </row>
    <row r="17181" spans="1:12" x14ac:dyDescent="0.2">
      <c r="A17181" s="2">
        <v>17.048850000000002</v>
      </c>
      <c r="B17181" s="2">
        <v>120.0534</v>
      </c>
      <c r="C17181" s="2">
        <v>6.2850979999999996</v>
      </c>
      <c r="D17181" s="2">
        <v>6.2416179999999999</v>
      </c>
      <c r="F17181" s="2">
        <v>17.046040000000001</v>
      </c>
      <c r="G17181" s="2">
        <v>2.3528899999999999</v>
      </c>
      <c r="H17181" s="2">
        <v>2.3269579999999999</v>
      </c>
      <c r="J17181" s="2">
        <v>17.048850000000002</v>
      </c>
      <c r="K17181" s="2">
        <v>72.448880000000003</v>
      </c>
      <c r="L17181" s="2">
        <v>505.08170000000001</v>
      </c>
    </row>
    <row r="17182" spans="1:12" x14ac:dyDescent="0.2">
      <c r="A17182" s="2">
        <v>17.04955</v>
      </c>
      <c r="B17182" s="2">
        <v>120.04819999999999</v>
      </c>
      <c r="C17182" s="2">
        <v>6.2801929999999997</v>
      </c>
      <c r="D17182" s="2">
        <v>6.235576</v>
      </c>
      <c r="F17182" s="2">
        <v>17.046749999999999</v>
      </c>
      <c r="G17182" s="2">
        <v>2.3509899999999999</v>
      </c>
      <c r="H17182" s="2">
        <v>2.324265</v>
      </c>
      <c r="J17182" s="2">
        <v>17.04955</v>
      </c>
      <c r="K17182" s="2">
        <v>72.179810000000003</v>
      </c>
      <c r="L17182" s="2">
        <v>505.25119999999998</v>
      </c>
    </row>
    <row r="17183" spans="1:12" x14ac:dyDescent="0.2">
      <c r="A17183" s="2">
        <v>17.050249999999998</v>
      </c>
      <c r="B17183" s="2">
        <v>120.0424</v>
      </c>
      <c r="C17183" s="2">
        <v>6.2755539999999996</v>
      </c>
      <c r="D17183" s="2">
        <v>6.2295639999999999</v>
      </c>
      <c r="F17183" s="2">
        <v>17.047450000000001</v>
      </c>
      <c r="G17183" s="2">
        <v>2.3490829999999998</v>
      </c>
      <c r="H17183" s="2">
        <v>2.3214419999999998</v>
      </c>
      <c r="J17183" s="2">
        <v>17.050249999999998</v>
      </c>
      <c r="K17183" s="2">
        <v>71.911479999999997</v>
      </c>
      <c r="L17183" s="2">
        <v>505.41669999999999</v>
      </c>
    </row>
    <row r="17184" spans="1:12" x14ac:dyDescent="0.2">
      <c r="A17184" s="2">
        <v>17.05095</v>
      </c>
      <c r="B17184" s="2">
        <v>120.03619999999999</v>
      </c>
      <c r="C17184" s="2">
        <v>6.2713809999999999</v>
      </c>
      <c r="D17184" s="2">
        <v>6.2239719999999998</v>
      </c>
      <c r="F17184" s="2">
        <v>17.04815</v>
      </c>
      <c r="G17184" s="2">
        <v>2.3467639999999999</v>
      </c>
      <c r="H17184" s="2">
        <v>2.319115</v>
      </c>
      <c r="J17184" s="2">
        <v>17.05095</v>
      </c>
      <c r="K17184" s="2">
        <v>71.644750000000002</v>
      </c>
      <c r="L17184" s="2">
        <v>505.5745</v>
      </c>
    </row>
    <row r="17185" spans="1:12" x14ac:dyDescent="0.2">
      <c r="A17185" s="2">
        <v>17.051659999999998</v>
      </c>
      <c r="B17185" s="2">
        <v>120.0292</v>
      </c>
      <c r="C17185" s="2">
        <v>6.2666890000000004</v>
      </c>
      <c r="D17185" s="2">
        <v>6.2185319999999997</v>
      </c>
      <c r="F17185" s="2">
        <v>17.048850000000002</v>
      </c>
      <c r="G17185" s="2">
        <v>2.3438569999999999</v>
      </c>
      <c r="H17185" s="2">
        <v>2.3167270000000002</v>
      </c>
      <c r="J17185" s="2">
        <v>17.051659999999998</v>
      </c>
      <c r="K17185" s="2">
        <v>71.380939999999995</v>
      </c>
      <c r="L17185" s="2">
        <v>505.72660000000002</v>
      </c>
    </row>
    <row r="17186" spans="1:12" x14ac:dyDescent="0.2">
      <c r="A17186" s="2">
        <v>17.05236</v>
      </c>
      <c r="B17186" s="2">
        <v>120.0222</v>
      </c>
      <c r="C17186" s="2">
        <v>6.2615619999999996</v>
      </c>
      <c r="D17186" s="2">
        <v>6.2134119999999999</v>
      </c>
      <c r="F17186" s="2">
        <v>17.04955</v>
      </c>
      <c r="G17186" s="2">
        <v>2.341599</v>
      </c>
      <c r="H17186" s="2">
        <v>2.3145600000000002</v>
      </c>
      <c r="J17186" s="2">
        <v>17.05236</v>
      </c>
      <c r="K17186" s="2">
        <v>71.11824</v>
      </c>
      <c r="L17186" s="2">
        <v>505.87450000000001</v>
      </c>
    </row>
    <row r="17187" spans="1:12" x14ac:dyDescent="0.2">
      <c r="A17187" s="2">
        <v>17.053059999999999</v>
      </c>
      <c r="B17187" s="2">
        <v>120.0145</v>
      </c>
      <c r="C17187" s="2">
        <v>6.2566179999999996</v>
      </c>
      <c r="D17187" s="2">
        <v>6.2081559999999998</v>
      </c>
      <c r="F17187" s="2">
        <v>17.050249999999998</v>
      </c>
      <c r="G17187" s="2">
        <v>2.3388979999999999</v>
      </c>
      <c r="H17187" s="2">
        <v>2.312325</v>
      </c>
      <c r="J17187" s="2">
        <v>17.053059999999999</v>
      </c>
      <c r="K17187" s="2">
        <v>70.857590000000002</v>
      </c>
      <c r="L17187" s="2">
        <v>506.01459999999997</v>
      </c>
    </row>
    <row r="17188" spans="1:12" x14ac:dyDescent="0.2">
      <c r="A17188" s="2">
        <v>17.05376</v>
      </c>
      <c r="B17188" s="2">
        <v>120.00709999999999</v>
      </c>
      <c r="C17188" s="2">
        <v>6.2519330000000002</v>
      </c>
      <c r="D17188" s="2">
        <v>6.2023799999999998</v>
      </c>
      <c r="F17188" s="2">
        <v>17.05095</v>
      </c>
      <c r="G17188" s="2">
        <v>2.336395</v>
      </c>
      <c r="H17188" s="2">
        <v>2.310066</v>
      </c>
      <c r="J17188" s="2">
        <v>17.05376</v>
      </c>
      <c r="K17188" s="2">
        <v>70.597939999999994</v>
      </c>
      <c r="L17188" s="2">
        <v>506.1497</v>
      </c>
    </row>
    <row r="17189" spans="1:12" x14ac:dyDescent="0.2">
      <c r="A17189" s="2">
        <v>17.054459999999999</v>
      </c>
      <c r="B17189" s="2">
        <v>119.9992</v>
      </c>
      <c r="C17189" s="2">
        <v>6.2476380000000002</v>
      </c>
      <c r="D17189" s="2">
        <v>6.1964139999999999</v>
      </c>
      <c r="F17189" s="2">
        <v>17.051659999999998</v>
      </c>
      <c r="G17189" s="2">
        <v>2.3340529999999999</v>
      </c>
      <c r="H17189" s="2">
        <v>2.307747</v>
      </c>
      <c r="J17189" s="2">
        <v>17.054459999999999</v>
      </c>
      <c r="K17189" s="2">
        <v>70.338809999999995</v>
      </c>
      <c r="L17189" s="2">
        <v>506.27859999999998</v>
      </c>
    </row>
    <row r="17190" spans="1:12" x14ac:dyDescent="0.2">
      <c r="A17190" s="2">
        <v>17.055160000000001</v>
      </c>
      <c r="B17190" s="2">
        <v>119.99039999999999</v>
      </c>
      <c r="C17190" s="2">
        <v>6.2428850000000002</v>
      </c>
      <c r="D17190" s="2">
        <v>6.1904399999999997</v>
      </c>
      <c r="F17190" s="2">
        <v>17.05236</v>
      </c>
      <c r="G17190" s="2">
        <v>2.3315579999999998</v>
      </c>
      <c r="H17190" s="2">
        <v>2.3050229999999998</v>
      </c>
      <c r="J17190" s="2">
        <v>17.055160000000001</v>
      </c>
      <c r="K17190" s="2">
        <v>70.080299999999994</v>
      </c>
      <c r="L17190" s="2">
        <v>506.40309999999999</v>
      </c>
    </row>
    <row r="17191" spans="1:12" x14ac:dyDescent="0.2">
      <c r="A17191" s="2">
        <v>17.055859999999999</v>
      </c>
      <c r="B17191" s="2">
        <v>119.9808</v>
      </c>
      <c r="C17191" s="2">
        <v>6.238391</v>
      </c>
      <c r="D17191" s="2">
        <v>6.1840929999999998</v>
      </c>
      <c r="F17191" s="2">
        <v>17.053059999999999</v>
      </c>
      <c r="G17191" s="2">
        <v>2.3291469999999999</v>
      </c>
      <c r="H17191" s="2">
        <v>2.3026200000000001</v>
      </c>
      <c r="J17191" s="2">
        <v>17.055859999999999</v>
      </c>
      <c r="K17191" s="2">
        <v>69.823729999999998</v>
      </c>
      <c r="L17191" s="2">
        <v>506.52140000000003</v>
      </c>
    </row>
    <row r="17192" spans="1:12" x14ac:dyDescent="0.2">
      <c r="A17192" s="2">
        <v>17.056560000000001</v>
      </c>
      <c r="B17192" s="2">
        <v>119.9712</v>
      </c>
      <c r="C17192" s="2">
        <v>6.2330810000000003</v>
      </c>
      <c r="D17192" s="2">
        <v>6.1780499999999998</v>
      </c>
      <c r="F17192" s="2">
        <v>17.05376</v>
      </c>
      <c r="G17192" s="2">
        <v>2.3269579999999999</v>
      </c>
      <c r="H17192" s="2">
        <v>2.300316</v>
      </c>
      <c r="J17192" s="2">
        <v>17.056560000000001</v>
      </c>
      <c r="K17192" s="2">
        <v>69.567639999999997</v>
      </c>
      <c r="L17192" s="2">
        <v>506.63459999999998</v>
      </c>
    </row>
    <row r="17193" spans="1:12" x14ac:dyDescent="0.2">
      <c r="A17193" s="2">
        <v>17.057269999999999</v>
      </c>
      <c r="B17193" s="2">
        <v>119.9607</v>
      </c>
      <c r="C17193" s="2">
        <v>6.2283359999999997</v>
      </c>
      <c r="D17193" s="2">
        <v>6.1728550000000002</v>
      </c>
      <c r="F17193" s="2">
        <v>17.054459999999999</v>
      </c>
      <c r="G17193" s="2">
        <v>2.324265</v>
      </c>
      <c r="H17193" s="2">
        <v>2.2979579999999999</v>
      </c>
      <c r="J17193" s="2">
        <v>17.057269999999999</v>
      </c>
      <c r="K17193" s="2">
        <v>69.312650000000005</v>
      </c>
      <c r="L17193" s="2">
        <v>506.74290000000002</v>
      </c>
    </row>
    <row r="17194" spans="1:12" x14ac:dyDescent="0.2">
      <c r="A17194" s="2">
        <v>17.057970000000001</v>
      </c>
      <c r="B17194" s="2">
        <v>119.9504</v>
      </c>
      <c r="C17194" s="2">
        <v>6.2232539999999998</v>
      </c>
      <c r="D17194" s="2">
        <v>6.1673840000000002</v>
      </c>
      <c r="F17194" s="2">
        <v>17.055160000000001</v>
      </c>
      <c r="G17194" s="2">
        <v>2.3214419999999998</v>
      </c>
      <c r="H17194" s="2">
        <v>2.2962189999999998</v>
      </c>
      <c r="J17194" s="2">
        <v>17.057970000000001</v>
      </c>
      <c r="K17194" s="2">
        <v>69.05932</v>
      </c>
      <c r="L17194" s="2">
        <v>506.8451</v>
      </c>
    </row>
    <row r="17195" spans="1:12" x14ac:dyDescent="0.2">
      <c r="A17195" s="2">
        <v>17.058669999999999</v>
      </c>
      <c r="B17195" s="2">
        <v>119.9387</v>
      </c>
      <c r="C17195" s="2">
        <v>6.21828</v>
      </c>
      <c r="D17195" s="2">
        <v>6.1618680000000001</v>
      </c>
      <c r="F17195" s="2">
        <v>17.055859999999999</v>
      </c>
      <c r="G17195" s="2">
        <v>2.319115</v>
      </c>
      <c r="H17195" s="2">
        <v>2.2939069999999999</v>
      </c>
      <c r="J17195" s="2">
        <v>17.058669999999999</v>
      </c>
      <c r="K17195" s="2">
        <v>68.805570000000003</v>
      </c>
      <c r="L17195" s="2">
        <v>506.94200000000001</v>
      </c>
    </row>
    <row r="17196" spans="1:12" x14ac:dyDescent="0.2">
      <c r="A17196" s="2">
        <v>17.059370000000001</v>
      </c>
      <c r="B17196" s="2">
        <v>119.92740000000001</v>
      </c>
      <c r="C17196" s="2">
        <v>6.213336</v>
      </c>
      <c r="D17196" s="2">
        <v>6.1563369999999997</v>
      </c>
      <c r="F17196" s="2">
        <v>17.056560000000001</v>
      </c>
      <c r="G17196" s="2">
        <v>2.3167270000000002</v>
      </c>
      <c r="H17196" s="2">
        <v>2.2910309999999998</v>
      </c>
      <c r="J17196" s="2">
        <v>17.059370000000001</v>
      </c>
      <c r="K17196" s="2">
        <v>68.553380000000004</v>
      </c>
      <c r="L17196" s="2">
        <v>507.0324</v>
      </c>
    </row>
    <row r="17197" spans="1:12" x14ac:dyDescent="0.2">
      <c r="A17197" s="2">
        <v>17.06007</v>
      </c>
      <c r="B17197" s="2">
        <v>119.91500000000001</v>
      </c>
      <c r="C17197" s="2">
        <v>6.2083620000000002</v>
      </c>
      <c r="D17197" s="2">
        <v>6.1511339999999999</v>
      </c>
      <c r="F17197" s="2">
        <v>17.057269999999999</v>
      </c>
      <c r="G17197" s="2">
        <v>2.3145600000000002</v>
      </c>
      <c r="H17197" s="2">
        <v>2.2885970000000002</v>
      </c>
      <c r="J17197" s="2">
        <v>17.06007</v>
      </c>
      <c r="K17197" s="2">
        <v>68.302729999999997</v>
      </c>
      <c r="L17197" s="2">
        <v>507.11840000000001</v>
      </c>
    </row>
    <row r="17198" spans="1:12" x14ac:dyDescent="0.2">
      <c r="A17198" s="2">
        <v>17.060770000000002</v>
      </c>
      <c r="B17198" s="2">
        <v>119.90219999999999</v>
      </c>
      <c r="C17198" s="2">
        <v>6.2032350000000003</v>
      </c>
      <c r="D17198" s="2">
        <v>6.1456559999999998</v>
      </c>
      <c r="F17198" s="2">
        <v>17.057970000000001</v>
      </c>
      <c r="G17198" s="2">
        <v>2.312325</v>
      </c>
      <c r="H17198" s="2">
        <v>2.2862629999999999</v>
      </c>
      <c r="J17198" s="2">
        <v>17.060770000000002</v>
      </c>
      <c r="K17198" s="2">
        <v>68.052440000000004</v>
      </c>
      <c r="L17198" s="2">
        <v>507.19889999999998</v>
      </c>
    </row>
    <row r="17199" spans="1:12" x14ac:dyDescent="0.2">
      <c r="A17199" s="2">
        <v>17.06147</v>
      </c>
      <c r="B17199" s="2">
        <v>119.88939999999999</v>
      </c>
      <c r="C17199" s="2">
        <v>6.1982530000000002</v>
      </c>
      <c r="D17199" s="2">
        <v>6.13985</v>
      </c>
      <c r="F17199" s="2">
        <v>17.058669999999999</v>
      </c>
      <c r="G17199" s="2">
        <v>2.310066</v>
      </c>
      <c r="H17199" s="2">
        <v>2.283684</v>
      </c>
      <c r="J17199" s="2">
        <v>17.06147</v>
      </c>
      <c r="K17199" s="2">
        <v>67.803259999999995</v>
      </c>
      <c r="L17199" s="2">
        <v>507.2731</v>
      </c>
    </row>
    <row r="17200" spans="1:12" x14ac:dyDescent="0.2">
      <c r="A17200" s="2">
        <v>17.062180000000001</v>
      </c>
      <c r="B17200" s="2">
        <v>119.876</v>
      </c>
      <c r="C17200" s="2">
        <v>6.1931719999999997</v>
      </c>
      <c r="D17200" s="2">
        <v>6.1344640000000004</v>
      </c>
      <c r="F17200" s="2">
        <v>17.059370000000001</v>
      </c>
      <c r="G17200" s="2">
        <v>2.307747</v>
      </c>
      <c r="H17200" s="2">
        <v>2.28112</v>
      </c>
      <c r="J17200" s="2">
        <v>17.062180000000001</v>
      </c>
      <c r="K17200" s="2">
        <v>67.555440000000004</v>
      </c>
      <c r="L17200" s="2">
        <v>507.34199999999998</v>
      </c>
    </row>
    <row r="17201" spans="1:12" x14ac:dyDescent="0.2">
      <c r="A17201" s="2">
        <v>17.06288</v>
      </c>
      <c r="B17201" s="2">
        <v>119.8626</v>
      </c>
      <c r="C17201" s="2">
        <v>6.1883119999999998</v>
      </c>
      <c r="D17201" s="2">
        <v>6.1285740000000004</v>
      </c>
      <c r="F17201" s="2">
        <v>17.06007</v>
      </c>
      <c r="G17201" s="2">
        <v>2.3050229999999998</v>
      </c>
      <c r="H17201" s="2">
        <v>2.2787250000000001</v>
      </c>
      <c r="J17201" s="2">
        <v>17.06288</v>
      </c>
      <c r="K17201" s="2">
        <v>67.308800000000005</v>
      </c>
      <c r="L17201" s="2">
        <v>507.40559999999999</v>
      </c>
    </row>
    <row r="17202" spans="1:12" x14ac:dyDescent="0.2">
      <c r="A17202" s="2">
        <v>17.063580000000002</v>
      </c>
      <c r="B17202" s="2">
        <v>119.84869999999999</v>
      </c>
      <c r="C17202" s="2">
        <v>6.1834439999999997</v>
      </c>
      <c r="D17202" s="2">
        <v>6.1224850000000002</v>
      </c>
      <c r="F17202" s="2">
        <v>17.060770000000002</v>
      </c>
      <c r="G17202" s="2">
        <v>2.3026200000000001</v>
      </c>
      <c r="H17202" s="2">
        <v>2.2769550000000001</v>
      </c>
      <c r="J17202" s="2">
        <v>17.063580000000002</v>
      </c>
      <c r="K17202" s="2">
        <v>67.066140000000004</v>
      </c>
      <c r="L17202" s="2">
        <v>507.46350000000001</v>
      </c>
    </row>
    <row r="17203" spans="1:12" x14ac:dyDescent="0.2">
      <c r="A17203" s="2">
        <v>17.06428</v>
      </c>
      <c r="B17203" s="2">
        <v>119.83499999999999</v>
      </c>
      <c r="C17203" s="2">
        <v>6.1788210000000001</v>
      </c>
      <c r="D17203" s="2">
        <v>6.1173130000000002</v>
      </c>
      <c r="F17203" s="2">
        <v>17.06147</v>
      </c>
      <c r="G17203" s="2">
        <v>2.300316</v>
      </c>
      <c r="H17203" s="2">
        <v>2.274635</v>
      </c>
      <c r="J17203" s="2">
        <v>17.06428</v>
      </c>
      <c r="K17203" s="2">
        <v>66.830029999999994</v>
      </c>
      <c r="L17203" s="2">
        <v>507.51639999999998</v>
      </c>
    </row>
    <row r="17204" spans="1:12" x14ac:dyDescent="0.2">
      <c r="A17204" s="2">
        <v>17.064979999999998</v>
      </c>
      <c r="B17204" s="2">
        <v>119.8203</v>
      </c>
      <c r="C17204" s="2">
        <v>6.1740300000000001</v>
      </c>
      <c r="D17204" s="2">
        <v>6.11198</v>
      </c>
      <c r="F17204" s="2">
        <v>17.062180000000001</v>
      </c>
      <c r="G17204" s="2">
        <v>2.2979579999999999</v>
      </c>
      <c r="H17204" s="2">
        <v>2.2724150000000001</v>
      </c>
      <c r="J17204" s="2">
        <v>17.064979999999998</v>
      </c>
      <c r="K17204" s="2">
        <v>66.593720000000005</v>
      </c>
      <c r="L17204" s="2">
        <v>507.56380000000001</v>
      </c>
    </row>
    <row r="17205" spans="1:12" x14ac:dyDescent="0.2">
      <c r="A17205" s="2">
        <v>17.06568</v>
      </c>
      <c r="B17205" s="2">
        <v>119.80549999999999</v>
      </c>
      <c r="C17205" s="2">
        <v>6.168895</v>
      </c>
      <c r="D17205" s="2">
        <v>6.1068980000000002</v>
      </c>
      <c r="F17205" s="2">
        <v>17.06288</v>
      </c>
      <c r="G17205" s="2">
        <v>2.2962189999999998</v>
      </c>
      <c r="H17205" s="2">
        <v>2.27047</v>
      </c>
      <c r="J17205" s="2">
        <v>17.06568</v>
      </c>
      <c r="K17205" s="2">
        <v>66.351399999999998</v>
      </c>
      <c r="L17205" s="2">
        <v>507.60599999999999</v>
      </c>
    </row>
    <row r="17206" spans="1:12" x14ac:dyDescent="0.2">
      <c r="A17206" s="2">
        <v>17.066379999999999</v>
      </c>
      <c r="B17206" s="2">
        <v>119.7903</v>
      </c>
      <c r="C17206" s="2">
        <v>6.163608</v>
      </c>
      <c r="D17206" s="2">
        <v>6.1011230000000003</v>
      </c>
      <c r="F17206" s="2">
        <v>17.063580000000002</v>
      </c>
      <c r="G17206" s="2">
        <v>2.2939069999999999</v>
      </c>
      <c r="H17206" s="2">
        <v>2.2684169999999999</v>
      </c>
      <c r="J17206" s="2">
        <v>17.066379999999999</v>
      </c>
      <c r="K17206" s="2">
        <v>66.109030000000004</v>
      </c>
      <c r="L17206" s="2">
        <v>507.64249999999998</v>
      </c>
    </row>
    <row r="17207" spans="1:12" x14ac:dyDescent="0.2">
      <c r="A17207" s="2">
        <v>17.06709</v>
      </c>
      <c r="B17207" s="2">
        <v>119.7743</v>
      </c>
      <c r="C17207" s="2">
        <v>6.1585570000000001</v>
      </c>
      <c r="D17207" s="2">
        <v>6.0957439999999998</v>
      </c>
      <c r="F17207" s="2">
        <v>17.06428</v>
      </c>
      <c r="G17207" s="2">
        <v>2.2910309999999998</v>
      </c>
      <c r="H17207" s="2">
        <v>2.2667999999999999</v>
      </c>
      <c r="J17207" s="2">
        <v>17.06709</v>
      </c>
      <c r="K17207" s="2">
        <v>65.866320000000002</v>
      </c>
      <c r="L17207" s="2">
        <v>507.673</v>
      </c>
    </row>
    <row r="17208" spans="1:12" x14ac:dyDescent="0.2">
      <c r="A17208" s="2">
        <v>17.067789999999999</v>
      </c>
      <c r="B17208" s="2">
        <v>119.75839999999999</v>
      </c>
      <c r="C17208" s="2">
        <v>6.1539789999999996</v>
      </c>
      <c r="D17208" s="2">
        <v>6.0897170000000003</v>
      </c>
      <c r="F17208" s="2">
        <v>17.064979999999998</v>
      </c>
      <c r="G17208" s="2">
        <v>2.2885970000000002</v>
      </c>
      <c r="H17208" s="2">
        <v>2.2646259999999998</v>
      </c>
      <c r="J17208" s="2">
        <v>17.067789999999999</v>
      </c>
      <c r="K17208" s="2">
        <v>65.624409999999997</v>
      </c>
      <c r="L17208" s="2">
        <v>507.69630000000001</v>
      </c>
    </row>
    <row r="17209" spans="1:12" x14ac:dyDescent="0.2">
      <c r="A17209" s="2">
        <v>17.068490000000001</v>
      </c>
      <c r="B17209" s="2">
        <v>119.7424</v>
      </c>
      <c r="C17209" s="2">
        <v>6.1491499999999997</v>
      </c>
      <c r="D17209" s="2">
        <v>6.0839340000000002</v>
      </c>
      <c r="F17209" s="2">
        <v>17.06568</v>
      </c>
      <c r="G17209" s="2">
        <v>2.2862629999999999</v>
      </c>
      <c r="H17209" s="2">
        <v>2.2624659999999999</v>
      </c>
      <c r="J17209" s="2">
        <v>17.068490000000001</v>
      </c>
      <c r="K17209" s="2">
        <v>65.385189999999994</v>
      </c>
      <c r="L17209" s="2">
        <v>507.71350000000001</v>
      </c>
    </row>
    <row r="17210" spans="1:12" x14ac:dyDescent="0.2">
      <c r="A17210" s="2">
        <v>17.069189999999999</v>
      </c>
      <c r="B17210" s="2">
        <v>119.7259</v>
      </c>
      <c r="C17210" s="2">
        <v>6.1441150000000002</v>
      </c>
      <c r="D17210" s="2">
        <v>6.0783259999999997</v>
      </c>
      <c r="F17210" s="2">
        <v>17.066379999999999</v>
      </c>
      <c r="G17210" s="2">
        <v>2.283684</v>
      </c>
      <c r="H17210" s="2">
        <v>2.2602159999999998</v>
      </c>
      <c r="J17210" s="2">
        <v>17.069189999999999</v>
      </c>
      <c r="K17210" s="2">
        <v>65.146190000000004</v>
      </c>
      <c r="L17210" s="2">
        <v>507.72550000000001</v>
      </c>
    </row>
    <row r="17211" spans="1:12" x14ac:dyDescent="0.2">
      <c r="A17211" s="2">
        <v>17.069890000000001</v>
      </c>
      <c r="B17211" s="2">
        <v>119.7094</v>
      </c>
      <c r="C17211" s="2">
        <v>6.1389269999999998</v>
      </c>
      <c r="D17211" s="2">
        <v>6.0729930000000003</v>
      </c>
      <c r="F17211" s="2">
        <v>17.06709</v>
      </c>
      <c r="G17211" s="2">
        <v>2.28112</v>
      </c>
      <c r="H17211" s="2">
        <v>2.2575759999999998</v>
      </c>
      <c r="J17211" s="2">
        <v>17.069890000000001</v>
      </c>
      <c r="K17211" s="2">
        <v>64.909040000000005</v>
      </c>
      <c r="L17211" s="2">
        <v>507.73329999999999</v>
      </c>
    </row>
    <row r="17212" spans="1:12" x14ac:dyDescent="0.2">
      <c r="A17212" s="2">
        <v>17.070589999999999</v>
      </c>
      <c r="B17212" s="2">
        <v>119.69199999999999</v>
      </c>
      <c r="C17212" s="2">
        <v>6.1338840000000001</v>
      </c>
      <c r="D17212" s="2">
        <v>6.067615</v>
      </c>
      <c r="F17212" s="2">
        <v>17.067789999999999</v>
      </c>
      <c r="G17212" s="2">
        <v>2.2787250000000001</v>
      </c>
      <c r="H17212" s="2">
        <v>2.2554020000000001</v>
      </c>
      <c r="J17212" s="2">
        <v>17.070589999999999</v>
      </c>
      <c r="K17212" s="2">
        <v>64.673689999999993</v>
      </c>
      <c r="L17212" s="2">
        <v>507.73719999999997</v>
      </c>
    </row>
    <row r="17213" spans="1:12" x14ac:dyDescent="0.2">
      <c r="A17213" s="2">
        <v>17.071290000000001</v>
      </c>
      <c r="B17213" s="2">
        <v>119.6742</v>
      </c>
      <c r="C17213" s="2">
        <v>6.1287719999999997</v>
      </c>
      <c r="D17213" s="2">
        <v>6.0618850000000002</v>
      </c>
      <c r="F17213" s="2">
        <v>17.068490000000001</v>
      </c>
      <c r="G17213" s="2">
        <v>2.2769550000000001</v>
      </c>
      <c r="H17213" s="2">
        <v>2.253647</v>
      </c>
      <c r="J17213" s="2">
        <v>17.071290000000001</v>
      </c>
      <c r="K17213" s="2">
        <v>64.437780000000004</v>
      </c>
      <c r="L17213" s="2">
        <v>507.73439999999999</v>
      </c>
    </row>
    <row r="17214" spans="1:12" x14ac:dyDescent="0.2">
      <c r="A17214" s="2">
        <v>17.071999999999999</v>
      </c>
      <c r="B17214" s="2">
        <v>119.6568</v>
      </c>
      <c r="C17214" s="2">
        <v>6.1236829999999998</v>
      </c>
      <c r="D17214" s="2">
        <v>6.0561780000000001</v>
      </c>
      <c r="F17214" s="2">
        <v>17.069189999999999</v>
      </c>
      <c r="G17214" s="2">
        <v>2.274635</v>
      </c>
      <c r="H17214" s="2">
        <v>2.2514569999999998</v>
      </c>
      <c r="J17214" s="2">
        <v>17.071999999999999</v>
      </c>
      <c r="K17214" s="2">
        <v>64.203469999999996</v>
      </c>
      <c r="L17214" s="2">
        <v>507.72579999999999</v>
      </c>
    </row>
    <row r="17215" spans="1:12" x14ac:dyDescent="0.2">
      <c r="A17215" s="2">
        <v>17.072700000000001</v>
      </c>
      <c r="B17215" s="2">
        <v>119.6383</v>
      </c>
      <c r="C17215" s="2">
        <v>6.1190980000000001</v>
      </c>
      <c r="D17215" s="2">
        <v>6.0503650000000002</v>
      </c>
      <c r="F17215" s="2">
        <v>17.069890000000001</v>
      </c>
      <c r="G17215" s="2">
        <v>2.2724150000000001</v>
      </c>
      <c r="H17215" s="2">
        <v>2.2494890000000001</v>
      </c>
      <c r="J17215" s="2">
        <v>17.072700000000001</v>
      </c>
      <c r="K17215" s="2">
        <v>63.969720000000002</v>
      </c>
      <c r="L17215" s="2">
        <v>507.71019999999999</v>
      </c>
    </row>
    <row r="17216" spans="1:12" x14ac:dyDescent="0.2">
      <c r="A17216" s="2">
        <v>17.073399999999999</v>
      </c>
      <c r="B17216" s="2">
        <v>119.6198</v>
      </c>
      <c r="C17216" s="2">
        <v>6.1147109999999998</v>
      </c>
      <c r="D17216" s="2">
        <v>6.0446350000000004</v>
      </c>
      <c r="F17216" s="2">
        <v>17.070589999999999</v>
      </c>
      <c r="G17216" s="2">
        <v>2.27047</v>
      </c>
      <c r="H17216" s="2">
        <v>2.2478410000000002</v>
      </c>
      <c r="J17216" s="2">
        <v>17.073399999999999</v>
      </c>
      <c r="K17216" s="2">
        <v>63.736640000000001</v>
      </c>
      <c r="L17216" s="2">
        <v>507.68880000000001</v>
      </c>
    </row>
    <row r="17217" spans="1:12" x14ac:dyDescent="0.2">
      <c r="A17217" s="2">
        <v>17.074100000000001</v>
      </c>
      <c r="B17217" s="2">
        <v>119.6002</v>
      </c>
      <c r="C17217" s="2">
        <v>6.1099199999999998</v>
      </c>
      <c r="D17217" s="2">
        <v>6.039523</v>
      </c>
      <c r="F17217" s="2">
        <v>17.071290000000001</v>
      </c>
      <c r="G17217" s="2">
        <v>2.2684169999999999</v>
      </c>
      <c r="H17217" s="2">
        <v>2.2462689999999998</v>
      </c>
      <c r="J17217" s="2">
        <v>17.074100000000001</v>
      </c>
      <c r="K17217" s="2">
        <v>63.50412</v>
      </c>
      <c r="L17217" s="2">
        <v>507.6635</v>
      </c>
    </row>
    <row r="17218" spans="1:12" x14ac:dyDescent="0.2">
      <c r="A17218" s="2">
        <v>17.0748</v>
      </c>
      <c r="B17218" s="2">
        <v>119.58069999999999</v>
      </c>
      <c r="C17218" s="2">
        <v>6.1051739999999999</v>
      </c>
      <c r="D17218" s="2">
        <v>6.034122</v>
      </c>
      <c r="F17218" s="2">
        <v>17.071999999999999</v>
      </c>
      <c r="G17218" s="2">
        <v>2.2667999999999999</v>
      </c>
      <c r="H17218" s="2">
        <v>2.2440799999999999</v>
      </c>
      <c r="J17218" s="2">
        <v>17.0748</v>
      </c>
      <c r="K17218" s="2">
        <v>63.273209999999999</v>
      </c>
      <c r="L17218" s="2">
        <v>507.6327</v>
      </c>
    </row>
    <row r="17219" spans="1:12" x14ac:dyDescent="0.2">
      <c r="A17219" s="2">
        <v>17.075500000000002</v>
      </c>
      <c r="B17219" s="2">
        <v>119.5608</v>
      </c>
      <c r="C17219" s="2">
        <v>6.1006650000000002</v>
      </c>
      <c r="D17219" s="2">
        <v>6.0287660000000001</v>
      </c>
      <c r="F17219" s="2">
        <v>17.072700000000001</v>
      </c>
      <c r="G17219" s="2">
        <v>2.2646259999999998</v>
      </c>
      <c r="H17219" s="2">
        <v>2.2420040000000001</v>
      </c>
      <c r="J17219" s="2">
        <v>17.075500000000002</v>
      </c>
      <c r="K17219" s="2">
        <v>63.042360000000002</v>
      </c>
      <c r="L17219" s="2">
        <v>507.59840000000003</v>
      </c>
    </row>
    <row r="17220" spans="1:12" x14ac:dyDescent="0.2">
      <c r="A17220" s="2">
        <v>17.0762</v>
      </c>
      <c r="B17220" s="2">
        <v>119.5407</v>
      </c>
      <c r="C17220" s="2">
        <v>6.0962550000000002</v>
      </c>
      <c r="D17220" s="2">
        <v>6.0232650000000003</v>
      </c>
      <c r="F17220" s="2">
        <v>17.073399999999999</v>
      </c>
      <c r="G17220" s="2">
        <v>2.2624659999999999</v>
      </c>
      <c r="H17220" s="2">
        <v>2.2401810000000002</v>
      </c>
      <c r="J17220" s="2">
        <v>17.0762</v>
      </c>
      <c r="K17220" s="2">
        <v>62.812899999999999</v>
      </c>
      <c r="L17220" s="2">
        <v>507.55849999999998</v>
      </c>
    </row>
    <row r="17221" spans="1:12" x14ac:dyDescent="0.2">
      <c r="A17221" s="2">
        <v>17.076899999999998</v>
      </c>
      <c r="B17221" s="2">
        <v>119.5193</v>
      </c>
      <c r="C17221" s="2">
        <v>6.0919299999999996</v>
      </c>
      <c r="D17221" s="2">
        <v>6.017665</v>
      </c>
      <c r="F17221" s="2">
        <v>17.074100000000001</v>
      </c>
      <c r="G17221" s="2">
        <v>2.2602159999999998</v>
      </c>
      <c r="H17221" s="2">
        <v>2.2376939999999998</v>
      </c>
      <c r="J17221" s="2">
        <v>17.076899999999998</v>
      </c>
      <c r="K17221" s="2">
        <v>62.585079999999998</v>
      </c>
      <c r="L17221" s="2">
        <v>507.512</v>
      </c>
    </row>
    <row r="17222" spans="1:12" x14ac:dyDescent="0.2">
      <c r="A17222" s="2">
        <v>17.07761</v>
      </c>
      <c r="B17222" s="2">
        <v>119.4974</v>
      </c>
      <c r="C17222" s="2">
        <v>6.0878779999999999</v>
      </c>
      <c r="D17222" s="2">
        <v>6.0122020000000003</v>
      </c>
      <c r="F17222" s="2">
        <v>17.0748</v>
      </c>
      <c r="G17222" s="2">
        <v>2.2575759999999998</v>
      </c>
      <c r="H17222" s="2">
        <v>2.2347790000000001</v>
      </c>
      <c r="J17222" s="2">
        <v>17.07761</v>
      </c>
      <c r="K17222" s="2">
        <v>62.357990000000001</v>
      </c>
      <c r="L17222" s="2">
        <v>507.46</v>
      </c>
    </row>
    <row r="17223" spans="1:12" x14ac:dyDescent="0.2">
      <c r="A17223" s="2">
        <v>17.078309999999998</v>
      </c>
      <c r="B17223" s="2">
        <v>119.47539999999999</v>
      </c>
      <c r="C17223" s="2">
        <v>6.0835679999999996</v>
      </c>
      <c r="D17223" s="2">
        <v>6.0066410000000001</v>
      </c>
      <c r="F17223" s="2">
        <v>17.075500000000002</v>
      </c>
      <c r="G17223" s="2">
        <v>2.2554020000000001</v>
      </c>
      <c r="H17223" s="2">
        <v>2.2319719999999998</v>
      </c>
      <c r="J17223" s="2">
        <v>17.078309999999998</v>
      </c>
      <c r="K17223" s="2">
        <v>62.130710000000001</v>
      </c>
      <c r="L17223" s="2">
        <v>507.40379999999999</v>
      </c>
    </row>
    <row r="17224" spans="1:12" x14ac:dyDescent="0.2">
      <c r="A17224" s="2">
        <v>17.07901</v>
      </c>
      <c r="B17224" s="2">
        <v>119.4526</v>
      </c>
      <c r="C17224" s="2">
        <v>6.0792650000000004</v>
      </c>
      <c r="D17224" s="2">
        <v>6.001125</v>
      </c>
      <c r="F17224" s="2">
        <v>17.0762</v>
      </c>
      <c r="G17224" s="2">
        <v>2.253647</v>
      </c>
      <c r="H17224" s="2">
        <v>2.2300949999999999</v>
      </c>
      <c r="J17224" s="2">
        <v>17.07901</v>
      </c>
      <c r="K17224" s="2">
        <v>61.904249999999998</v>
      </c>
      <c r="L17224" s="2">
        <v>507.3417</v>
      </c>
    </row>
    <row r="17225" spans="1:12" x14ac:dyDescent="0.2">
      <c r="A17225" s="2">
        <v>17.079709999999999</v>
      </c>
      <c r="B17225" s="2">
        <v>119.42959999999999</v>
      </c>
      <c r="C17225" s="2">
        <v>6.0750310000000001</v>
      </c>
      <c r="D17225" s="2">
        <v>5.9958220000000004</v>
      </c>
      <c r="F17225" s="2">
        <v>17.076899999999998</v>
      </c>
      <c r="G17225" s="2">
        <v>2.2514569999999998</v>
      </c>
      <c r="H17225" s="2">
        <v>2.2280120000000001</v>
      </c>
      <c r="J17225" s="2">
        <v>17.079709999999999</v>
      </c>
      <c r="K17225" s="2">
        <v>61.679819999999999</v>
      </c>
      <c r="L17225" s="2">
        <v>507.27319999999997</v>
      </c>
    </row>
    <row r="17226" spans="1:12" x14ac:dyDescent="0.2">
      <c r="A17226" s="2">
        <v>17.080410000000001</v>
      </c>
      <c r="B17226" s="2">
        <v>119.4061</v>
      </c>
      <c r="C17226" s="2">
        <v>6.0703769999999997</v>
      </c>
      <c r="D17226" s="2">
        <v>5.9906269999999999</v>
      </c>
      <c r="F17226" s="2">
        <v>17.07761</v>
      </c>
      <c r="G17226" s="2">
        <v>2.2494890000000001</v>
      </c>
      <c r="H17226" s="2">
        <v>2.226051</v>
      </c>
      <c r="J17226" s="2">
        <v>17.080410000000001</v>
      </c>
      <c r="K17226" s="2">
        <v>61.454509999999999</v>
      </c>
      <c r="L17226" s="2">
        <v>507.19889999999998</v>
      </c>
    </row>
    <row r="17227" spans="1:12" x14ac:dyDescent="0.2">
      <c r="A17227" s="2">
        <v>17.081109999999999</v>
      </c>
      <c r="B17227" s="2">
        <v>119.38160000000001</v>
      </c>
      <c r="C17227" s="2">
        <v>6.0653030000000001</v>
      </c>
      <c r="D17227" s="2">
        <v>5.9857060000000004</v>
      </c>
      <c r="F17227" s="2">
        <v>17.078309999999998</v>
      </c>
      <c r="G17227" s="2">
        <v>2.2478410000000002</v>
      </c>
      <c r="H17227" s="2">
        <v>2.2236630000000002</v>
      </c>
      <c r="J17227" s="2">
        <v>17.081109999999999</v>
      </c>
      <c r="K17227" s="2">
        <v>61.231119999999997</v>
      </c>
      <c r="L17227" s="2">
        <v>507.1182</v>
      </c>
    </row>
    <row r="17228" spans="1:12" x14ac:dyDescent="0.2">
      <c r="A17228" s="2">
        <v>17.081810000000001</v>
      </c>
      <c r="B17228" s="2">
        <v>119.3571</v>
      </c>
      <c r="C17228" s="2">
        <v>6.0604889999999996</v>
      </c>
      <c r="D17228" s="2">
        <v>5.9800829999999996</v>
      </c>
      <c r="F17228" s="2">
        <v>17.07901</v>
      </c>
      <c r="G17228" s="2">
        <v>2.2462689999999998</v>
      </c>
      <c r="H17228" s="2">
        <v>2.2210999999999999</v>
      </c>
      <c r="J17228" s="2">
        <v>17.081810000000001</v>
      </c>
      <c r="K17228" s="2">
        <v>61.009860000000003</v>
      </c>
      <c r="L17228" s="2">
        <v>507.0326</v>
      </c>
    </row>
    <row r="17229" spans="1:12" x14ac:dyDescent="0.2">
      <c r="A17229" s="2">
        <v>17.082519999999999</v>
      </c>
      <c r="B17229" s="2">
        <v>119.3322</v>
      </c>
      <c r="C17229" s="2">
        <v>6.0560640000000001</v>
      </c>
      <c r="D17229" s="2">
        <v>5.9751010000000004</v>
      </c>
      <c r="F17229" s="2">
        <v>17.079709999999999</v>
      </c>
      <c r="G17229" s="2">
        <v>2.2440799999999999</v>
      </c>
      <c r="H17229" s="2">
        <v>2.2187190000000001</v>
      </c>
      <c r="J17229" s="2">
        <v>17.082519999999999</v>
      </c>
      <c r="K17229" s="2">
        <v>60.787889999999997</v>
      </c>
      <c r="L17229" s="2">
        <v>506.94170000000003</v>
      </c>
    </row>
    <row r="17230" spans="1:12" x14ac:dyDescent="0.2">
      <c r="A17230" s="2">
        <v>17.083220000000001</v>
      </c>
      <c r="B17230" s="2">
        <v>119.3077</v>
      </c>
      <c r="C17230" s="2">
        <v>6.0519439999999998</v>
      </c>
      <c r="D17230" s="2">
        <v>5.969722</v>
      </c>
      <c r="F17230" s="2">
        <v>17.080410000000001</v>
      </c>
      <c r="G17230" s="2">
        <v>2.2420040000000001</v>
      </c>
      <c r="H17230" s="2">
        <v>2.2169569999999998</v>
      </c>
      <c r="J17230" s="2">
        <v>17.083220000000001</v>
      </c>
      <c r="K17230" s="2">
        <v>60.567270000000001</v>
      </c>
      <c r="L17230" s="2">
        <v>506.84769999999997</v>
      </c>
    </row>
    <row r="17231" spans="1:12" x14ac:dyDescent="0.2">
      <c r="A17231" s="2">
        <v>17.083919999999999</v>
      </c>
      <c r="B17231" s="2">
        <v>119.2825</v>
      </c>
      <c r="C17231" s="2">
        <v>6.0476409999999996</v>
      </c>
      <c r="D17231" s="2">
        <v>5.9644649999999997</v>
      </c>
      <c r="F17231" s="2">
        <v>17.081109999999999</v>
      </c>
      <c r="G17231" s="2">
        <v>2.2401810000000002</v>
      </c>
      <c r="H17231" s="2">
        <v>2.2145079999999999</v>
      </c>
      <c r="J17231" s="2">
        <v>17.083919999999999</v>
      </c>
      <c r="K17231" s="2">
        <v>60.346640000000001</v>
      </c>
      <c r="L17231" s="2">
        <v>506.74709999999999</v>
      </c>
    </row>
    <row r="17232" spans="1:12" x14ac:dyDescent="0.2">
      <c r="A17232" s="2">
        <v>17.084620000000001</v>
      </c>
      <c r="B17232" s="2">
        <v>119.25709999999999</v>
      </c>
      <c r="C17232" s="2">
        <v>6.0438029999999996</v>
      </c>
      <c r="D17232" s="2">
        <v>5.9592539999999996</v>
      </c>
      <c r="F17232" s="2">
        <v>17.081810000000001</v>
      </c>
      <c r="G17232" s="2">
        <v>2.2376939999999998</v>
      </c>
      <c r="H17232" s="2">
        <v>2.2126540000000001</v>
      </c>
      <c r="J17232" s="2">
        <v>17.084620000000001</v>
      </c>
      <c r="K17232" s="2">
        <v>60.125880000000002</v>
      </c>
      <c r="L17232" s="2">
        <v>506.6422</v>
      </c>
    </row>
    <row r="17233" spans="1:12" x14ac:dyDescent="0.2">
      <c r="A17233" s="2">
        <v>17.085319999999999</v>
      </c>
      <c r="B17233" s="2">
        <v>119.2315</v>
      </c>
      <c r="C17233" s="2">
        <v>6.0389970000000002</v>
      </c>
      <c r="D17233" s="2">
        <v>5.9537839999999997</v>
      </c>
      <c r="F17233" s="2">
        <v>17.082519999999999</v>
      </c>
      <c r="G17233" s="2">
        <v>2.2347790000000001</v>
      </c>
      <c r="H17233" s="2">
        <v>2.2106780000000001</v>
      </c>
      <c r="J17233" s="2">
        <v>17.085319999999999</v>
      </c>
      <c r="K17233" s="2">
        <v>59.907910000000001</v>
      </c>
      <c r="L17233" s="2">
        <v>506.53129999999999</v>
      </c>
    </row>
    <row r="17234" spans="1:12" x14ac:dyDescent="0.2">
      <c r="A17234" s="2">
        <v>17.086020000000001</v>
      </c>
      <c r="B17234" s="2">
        <v>119.20529999999999</v>
      </c>
      <c r="C17234" s="2">
        <v>6.0339840000000002</v>
      </c>
      <c r="D17234" s="2">
        <v>5.9489400000000003</v>
      </c>
      <c r="F17234" s="2">
        <v>17.083220000000001</v>
      </c>
      <c r="G17234" s="2">
        <v>2.2319719999999998</v>
      </c>
      <c r="H17234" s="2">
        <v>2.2083360000000001</v>
      </c>
      <c r="J17234" s="2">
        <v>17.086020000000001</v>
      </c>
      <c r="K17234" s="2">
        <v>59.690959999999997</v>
      </c>
      <c r="L17234" s="2">
        <v>506.41539999999998</v>
      </c>
    </row>
    <row r="17235" spans="1:12" x14ac:dyDescent="0.2">
      <c r="A17235" s="2">
        <v>17.08672</v>
      </c>
      <c r="B17235" s="2">
        <v>119.17910000000001</v>
      </c>
      <c r="C17235" s="2">
        <v>6.0295139999999998</v>
      </c>
      <c r="D17235" s="2">
        <v>5.9437740000000003</v>
      </c>
      <c r="F17235" s="2">
        <v>17.083919999999999</v>
      </c>
      <c r="G17235" s="2">
        <v>2.2300949999999999</v>
      </c>
      <c r="H17235" s="2">
        <v>2.2064439999999998</v>
      </c>
      <c r="J17235" s="2">
        <v>17.08672</v>
      </c>
      <c r="K17235" s="2">
        <v>59.473889999999997</v>
      </c>
      <c r="L17235" s="2">
        <v>506.29419999999999</v>
      </c>
    </row>
    <row r="17236" spans="1:12" x14ac:dyDescent="0.2">
      <c r="A17236" s="2">
        <v>17.087430000000001</v>
      </c>
      <c r="B17236" s="2">
        <v>119.15260000000001</v>
      </c>
      <c r="C17236" s="2">
        <v>6.0246000000000004</v>
      </c>
      <c r="D17236" s="2">
        <v>5.9384800000000002</v>
      </c>
      <c r="F17236" s="2">
        <v>17.084620000000001</v>
      </c>
      <c r="G17236" s="2">
        <v>2.2280120000000001</v>
      </c>
      <c r="H17236" s="2">
        <v>2.204437</v>
      </c>
      <c r="J17236" s="2">
        <v>17.087430000000001</v>
      </c>
      <c r="K17236" s="2">
        <v>59.25752</v>
      </c>
      <c r="L17236" s="2">
        <v>506.16640000000001</v>
      </c>
    </row>
    <row r="17237" spans="1:12" x14ac:dyDescent="0.2">
      <c r="A17237" s="2">
        <v>17.08813</v>
      </c>
      <c r="B17237" s="2">
        <v>119.1254</v>
      </c>
      <c r="C17237" s="2">
        <v>6.0194580000000002</v>
      </c>
      <c r="D17237" s="2">
        <v>5.9331699999999996</v>
      </c>
      <c r="F17237" s="2">
        <v>17.085319999999999</v>
      </c>
      <c r="G17237" s="2">
        <v>2.226051</v>
      </c>
      <c r="H17237" s="2">
        <v>2.2025990000000002</v>
      </c>
      <c r="J17237" s="2">
        <v>17.08813</v>
      </c>
      <c r="K17237" s="2">
        <v>59.043390000000002</v>
      </c>
      <c r="L17237" s="2">
        <v>506.03289999999998</v>
      </c>
    </row>
    <row r="17238" spans="1:12" x14ac:dyDescent="0.2">
      <c r="A17238" s="2">
        <v>17.088830000000002</v>
      </c>
      <c r="B17238" s="2">
        <v>119.09780000000001</v>
      </c>
      <c r="C17238" s="2">
        <v>6.0143389999999997</v>
      </c>
      <c r="D17238" s="2">
        <v>5.928172</v>
      </c>
      <c r="F17238" s="2">
        <v>17.086020000000001</v>
      </c>
      <c r="G17238" s="2">
        <v>2.2236630000000002</v>
      </c>
      <c r="H17238" s="2">
        <v>2.2006760000000001</v>
      </c>
      <c r="J17238" s="2">
        <v>17.088830000000002</v>
      </c>
      <c r="K17238" s="2">
        <v>58.828040000000001</v>
      </c>
      <c r="L17238" s="2">
        <v>505.89420000000001</v>
      </c>
    </row>
    <row r="17239" spans="1:12" x14ac:dyDescent="0.2">
      <c r="A17239" s="2">
        <v>17.08953</v>
      </c>
      <c r="B17239" s="2">
        <v>119.0698</v>
      </c>
      <c r="C17239" s="2">
        <v>6.0093110000000003</v>
      </c>
      <c r="D17239" s="2">
        <v>5.9229229999999999</v>
      </c>
      <c r="F17239" s="2">
        <v>17.08672</v>
      </c>
      <c r="G17239" s="2">
        <v>2.2210999999999999</v>
      </c>
      <c r="H17239" s="2">
        <v>2.1983489999999999</v>
      </c>
      <c r="J17239" s="2">
        <v>17.08953</v>
      </c>
      <c r="K17239" s="2">
        <v>58.61401</v>
      </c>
      <c r="L17239" s="2">
        <v>505.75040000000001</v>
      </c>
    </row>
    <row r="17240" spans="1:12" x14ac:dyDescent="0.2">
      <c r="A17240" s="2">
        <v>17.090229999999998</v>
      </c>
      <c r="B17240" s="2">
        <v>119.042</v>
      </c>
      <c r="C17240" s="2">
        <v>6.0045960000000003</v>
      </c>
      <c r="D17240" s="2">
        <v>5.9177730000000004</v>
      </c>
      <c r="F17240" s="2">
        <v>17.087430000000001</v>
      </c>
      <c r="G17240" s="2">
        <v>2.2187190000000001</v>
      </c>
      <c r="H17240" s="2">
        <v>2.1965029999999999</v>
      </c>
      <c r="J17240" s="2">
        <v>17.090229999999998</v>
      </c>
      <c r="K17240" s="2">
        <v>58.402410000000003</v>
      </c>
      <c r="L17240" s="2">
        <v>505.60230000000001</v>
      </c>
    </row>
    <row r="17241" spans="1:12" x14ac:dyDescent="0.2">
      <c r="A17241" s="2">
        <v>17.09093</v>
      </c>
      <c r="B17241" s="2">
        <v>119.014</v>
      </c>
      <c r="C17241" s="2">
        <v>6.0001939999999996</v>
      </c>
      <c r="D17241" s="2">
        <v>5.9125629999999996</v>
      </c>
      <c r="F17241" s="2">
        <v>17.08813</v>
      </c>
      <c r="G17241" s="2">
        <v>2.2169569999999998</v>
      </c>
      <c r="H17241" s="2">
        <v>2.1941299999999999</v>
      </c>
      <c r="J17241" s="2">
        <v>17.09093</v>
      </c>
      <c r="K17241" s="2">
        <v>58.19021</v>
      </c>
      <c r="L17241" s="2">
        <v>505.44850000000002</v>
      </c>
    </row>
    <row r="17242" spans="1:12" x14ac:dyDescent="0.2">
      <c r="A17242" s="2">
        <v>17.091629999999999</v>
      </c>
      <c r="B17242" s="2">
        <v>118.98569999999999</v>
      </c>
      <c r="C17242" s="2">
        <v>5.9954029999999996</v>
      </c>
      <c r="D17242" s="2">
        <v>5.907794</v>
      </c>
      <c r="F17242" s="2">
        <v>17.088830000000002</v>
      </c>
      <c r="G17242" s="2">
        <v>2.2145079999999999</v>
      </c>
      <c r="H17242" s="2">
        <v>2.1919400000000002</v>
      </c>
      <c r="J17242" s="2">
        <v>17.091629999999999</v>
      </c>
      <c r="K17242" s="2">
        <v>57.978749999999998</v>
      </c>
      <c r="L17242" s="2">
        <v>505.28840000000002</v>
      </c>
    </row>
    <row r="17243" spans="1:12" x14ac:dyDescent="0.2">
      <c r="A17243" s="2">
        <v>17.09234</v>
      </c>
      <c r="B17243" s="2">
        <v>118.95699999999999</v>
      </c>
      <c r="C17243" s="2">
        <v>5.990901</v>
      </c>
      <c r="D17243" s="2">
        <v>5.9026370000000004</v>
      </c>
      <c r="F17243" s="2">
        <v>17.08953</v>
      </c>
      <c r="G17243" s="2">
        <v>2.2126540000000001</v>
      </c>
      <c r="H17243" s="2">
        <v>2.1899799999999998</v>
      </c>
      <c r="J17243" s="2">
        <v>17.09234</v>
      </c>
      <c r="K17243" s="2">
        <v>57.76878</v>
      </c>
      <c r="L17243" s="2">
        <v>505.12270000000001</v>
      </c>
    </row>
    <row r="17244" spans="1:12" x14ac:dyDescent="0.2">
      <c r="A17244" s="2">
        <v>17.093039999999998</v>
      </c>
      <c r="B17244" s="2">
        <v>118.9271</v>
      </c>
      <c r="C17244" s="2">
        <v>5.9866900000000003</v>
      </c>
      <c r="D17244" s="2">
        <v>5.8974029999999997</v>
      </c>
      <c r="F17244" s="2">
        <v>17.090229999999998</v>
      </c>
      <c r="G17244" s="2">
        <v>2.2106780000000001</v>
      </c>
      <c r="H17244" s="2">
        <v>2.1873170000000002</v>
      </c>
      <c r="J17244" s="2">
        <v>17.093039999999998</v>
      </c>
      <c r="K17244" s="2">
        <v>57.560070000000003</v>
      </c>
      <c r="L17244" s="2">
        <v>504.95299999999997</v>
      </c>
    </row>
    <row r="17245" spans="1:12" x14ac:dyDescent="0.2">
      <c r="A17245" s="2">
        <v>17.09374</v>
      </c>
      <c r="B17245" s="2">
        <v>118.8972</v>
      </c>
      <c r="C17245" s="2">
        <v>5.98231</v>
      </c>
      <c r="D17245" s="2">
        <v>5.892093</v>
      </c>
      <c r="F17245" s="2">
        <v>17.09093</v>
      </c>
      <c r="G17245" s="2">
        <v>2.2083360000000001</v>
      </c>
      <c r="H17245" s="2">
        <v>2.1849669999999999</v>
      </c>
      <c r="J17245" s="2">
        <v>17.09374</v>
      </c>
      <c r="K17245" s="2">
        <v>57.35183</v>
      </c>
      <c r="L17245" s="2">
        <v>504.77780000000001</v>
      </c>
    </row>
    <row r="17246" spans="1:12" x14ac:dyDescent="0.2">
      <c r="A17246" s="2">
        <v>17.094439999999999</v>
      </c>
      <c r="B17246" s="2">
        <v>118.8672</v>
      </c>
      <c r="C17246" s="2">
        <v>5.9776259999999999</v>
      </c>
      <c r="D17246" s="2">
        <v>5.8867830000000003</v>
      </c>
      <c r="F17246" s="2">
        <v>17.091629999999999</v>
      </c>
      <c r="G17246" s="2">
        <v>2.2064439999999998</v>
      </c>
      <c r="H17246" s="2">
        <v>2.1835399999999998</v>
      </c>
      <c r="J17246" s="2">
        <v>17.094439999999999</v>
      </c>
      <c r="K17246" s="2">
        <v>57.145009999999999</v>
      </c>
      <c r="L17246" s="2">
        <v>504.59719999999999</v>
      </c>
    </row>
    <row r="17247" spans="1:12" x14ac:dyDescent="0.2">
      <c r="A17247" s="2">
        <v>17.095140000000001</v>
      </c>
      <c r="B17247" s="2">
        <v>118.8377</v>
      </c>
      <c r="C17247" s="2">
        <v>5.9731860000000001</v>
      </c>
      <c r="D17247" s="2">
        <v>5.8819759999999999</v>
      </c>
      <c r="F17247" s="2">
        <v>17.09234</v>
      </c>
      <c r="G17247" s="2">
        <v>2.204437</v>
      </c>
      <c r="H17247" s="2">
        <v>2.181244</v>
      </c>
      <c r="J17247" s="2">
        <v>17.095140000000001</v>
      </c>
      <c r="K17247" s="2">
        <v>56.938090000000003</v>
      </c>
      <c r="L17247" s="2">
        <v>504.4119</v>
      </c>
    </row>
    <row r="17248" spans="1:12" x14ac:dyDescent="0.2">
      <c r="A17248" s="2">
        <v>17.095839999999999</v>
      </c>
      <c r="B17248" s="2">
        <v>118.8091</v>
      </c>
      <c r="C17248" s="2">
        <v>5.968547</v>
      </c>
      <c r="D17248" s="2">
        <v>5.8775820000000003</v>
      </c>
      <c r="F17248" s="2">
        <v>17.093039999999998</v>
      </c>
      <c r="G17248" s="2">
        <v>2.2025990000000002</v>
      </c>
      <c r="H17248" s="2">
        <v>2.1797710000000001</v>
      </c>
      <c r="J17248" s="2">
        <v>17.095839999999999</v>
      </c>
      <c r="K17248" s="2">
        <v>56.731439999999999</v>
      </c>
      <c r="L17248" s="2">
        <v>504.22109999999998</v>
      </c>
    </row>
    <row r="17249" spans="1:12" x14ac:dyDescent="0.2">
      <c r="A17249" s="2">
        <v>17.096540000000001</v>
      </c>
      <c r="B17249" s="2">
        <v>118.7814</v>
      </c>
      <c r="C17249" s="2">
        <v>5.9639540000000002</v>
      </c>
      <c r="D17249" s="2">
        <v>5.8729050000000003</v>
      </c>
      <c r="F17249" s="2">
        <v>17.09374</v>
      </c>
      <c r="G17249" s="2">
        <v>2.2006760000000001</v>
      </c>
      <c r="H17249" s="2">
        <v>2.1783600000000001</v>
      </c>
      <c r="J17249" s="2">
        <v>17.096540000000001</v>
      </c>
      <c r="K17249" s="2">
        <v>56.52628</v>
      </c>
      <c r="L17249" s="2">
        <v>504.02519999999998</v>
      </c>
    </row>
    <row r="17250" spans="1:12" x14ac:dyDescent="0.2">
      <c r="A17250" s="2">
        <v>17.097239999999999</v>
      </c>
      <c r="B17250" s="2">
        <v>118.75360000000001</v>
      </c>
      <c r="C17250" s="2">
        <v>5.9596210000000003</v>
      </c>
      <c r="D17250" s="2">
        <v>5.868106</v>
      </c>
      <c r="F17250" s="2">
        <v>17.094439999999999</v>
      </c>
      <c r="G17250" s="2">
        <v>2.1983489999999999</v>
      </c>
      <c r="H17250" s="2">
        <v>2.1767270000000001</v>
      </c>
      <c r="J17250" s="2">
        <v>17.097239999999999</v>
      </c>
      <c r="K17250" s="2">
        <v>56.321350000000002</v>
      </c>
      <c r="L17250" s="2">
        <v>503.82229999999998</v>
      </c>
    </row>
    <row r="17251" spans="1:12" x14ac:dyDescent="0.2">
      <c r="A17251" s="2">
        <v>17.097950000000001</v>
      </c>
      <c r="B17251" s="2">
        <v>118.72280000000001</v>
      </c>
      <c r="C17251" s="2">
        <v>5.9551959999999999</v>
      </c>
      <c r="D17251" s="2">
        <v>5.8628879999999999</v>
      </c>
      <c r="F17251" s="2">
        <v>17.095140000000001</v>
      </c>
      <c r="G17251" s="2">
        <v>2.1965029999999999</v>
      </c>
      <c r="H17251" s="2">
        <v>2.1747510000000001</v>
      </c>
      <c r="J17251" s="2">
        <v>17.097950000000001</v>
      </c>
      <c r="K17251" s="2">
        <v>56.118699999999997</v>
      </c>
      <c r="L17251" s="2">
        <v>503.6148</v>
      </c>
    </row>
    <row r="17252" spans="1:12" x14ac:dyDescent="0.2">
      <c r="A17252" s="2">
        <v>17.098649999999999</v>
      </c>
      <c r="B17252" s="2">
        <v>118.6895</v>
      </c>
      <c r="C17252" s="2">
        <v>5.9497410000000004</v>
      </c>
      <c r="D17252" s="2">
        <v>5.8576230000000002</v>
      </c>
      <c r="F17252" s="2">
        <v>17.095839999999999</v>
      </c>
      <c r="G17252" s="2">
        <v>2.1941299999999999</v>
      </c>
      <c r="H17252" s="2">
        <v>2.1719889999999999</v>
      </c>
      <c r="J17252" s="2">
        <v>17.098649999999999</v>
      </c>
      <c r="K17252" s="2">
        <v>55.916649999999997</v>
      </c>
      <c r="L17252" s="2">
        <v>503.40350000000001</v>
      </c>
    </row>
    <row r="17253" spans="1:12" x14ac:dyDescent="0.2">
      <c r="A17253" s="2">
        <v>17.099350000000001</v>
      </c>
      <c r="B17253" s="2">
        <v>118.65560000000001</v>
      </c>
      <c r="C17253" s="2">
        <v>5.9448040000000004</v>
      </c>
      <c r="D17253" s="2">
        <v>5.8526569999999998</v>
      </c>
      <c r="F17253" s="2">
        <v>17.096540000000001</v>
      </c>
      <c r="G17253" s="2">
        <v>2.1919400000000002</v>
      </c>
      <c r="H17253" s="2">
        <v>2.1698840000000001</v>
      </c>
      <c r="J17253" s="2">
        <v>17.099350000000001</v>
      </c>
      <c r="K17253" s="2">
        <v>55.71405</v>
      </c>
      <c r="L17253" s="2">
        <v>503.18540000000002</v>
      </c>
    </row>
    <row r="17254" spans="1:12" x14ac:dyDescent="0.2">
      <c r="A17254" s="2">
        <v>17.10005</v>
      </c>
      <c r="B17254" s="2">
        <v>118.62139999999999</v>
      </c>
      <c r="C17254" s="2">
        <v>5.939845</v>
      </c>
      <c r="D17254" s="2">
        <v>5.8482469999999998</v>
      </c>
      <c r="F17254" s="2">
        <v>17.097239999999999</v>
      </c>
      <c r="G17254" s="2">
        <v>2.1899799999999998</v>
      </c>
      <c r="H17254" s="2">
        <v>2.1678999999999999</v>
      </c>
      <c r="J17254" s="2">
        <v>17.10005</v>
      </c>
      <c r="K17254" s="2">
        <v>55.513069999999999</v>
      </c>
      <c r="L17254" s="2">
        <v>502.96280000000002</v>
      </c>
    </row>
    <row r="17255" spans="1:12" x14ac:dyDescent="0.2">
      <c r="A17255" s="2">
        <v>17.100750000000001</v>
      </c>
      <c r="B17255" s="2">
        <v>118.58620000000001</v>
      </c>
      <c r="C17255" s="2">
        <v>5.9356340000000003</v>
      </c>
      <c r="D17255" s="2">
        <v>5.8435170000000003</v>
      </c>
      <c r="F17255" s="2">
        <v>17.097950000000001</v>
      </c>
      <c r="G17255" s="2">
        <v>2.1873170000000002</v>
      </c>
      <c r="H17255" s="2">
        <v>2.1659470000000001</v>
      </c>
      <c r="J17255" s="2">
        <v>17.100750000000001</v>
      </c>
      <c r="K17255" s="2">
        <v>55.313749999999999</v>
      </c>
      <c r="L17255" s="2">
        <v>502.73599999999999</v>
      </c>
    </row>
    <row r="17256" spans="1:12" x14ac:dyDescent="0.2">
      <c r="A17256" s="2">
        <v>17.10145</v>
      </c>
      <c r="B17256" s="2">
        <v>118.5514</v>
      </c>
      <c r="C17256" s="2">
        <v>5.9316890000000004</v>
      </c>
      <c r="D17256" s="2">
        <v>5.8391599999999997</v>
      </c>
      <c r="F17256" s="2">
        <v>17.098649999999999</v>
      </c>
      <c r="G17256" s="2">
        <v>2.1849669999999999</v>
      </c>
      <c r="H17256" s="2">
        <v>2.1637949999999999</v>
      </c>
      <c r="J17256" s="2">
        <v>17.10145</v>
      </c>
      <c r="K17256" s="2">
        <v>55.114800000000002</v>
      </c>
      <c r="L17256" s="2">
        <v>502.49950000000001</v>
      </c>
    </row>
    <row r="17257" spans="1:12" x14ac:dyDescent="0.2">
      <c r="A17257" s="2">
        <v>17.102150000000002</v>
      </c>
      <c r="B17257" s="2">
        <v>118.5164</v>
      </c>
      <c r="C17257" s="2">
        <v>5.9267380000000003</v>
      </c>
      <c r="D17257" s="2">
        <v>5.8350099999999996</v>
      </c>
      <c r="F17257" s="2">
        <v>17.099350000000001</v>
      </c>
      <c r="G17257" s="2">
        <v>2.1835399999999998</v>
      </c>
      <c r="H17257" s="2">
        <v>2.1616360000000001</v>
      </c>
      <c r="J17257" s="2">
        <v>17.102150000000002</v>
      </c>
      <c r="K17257" s="2">
        <v>54.918289999999999</v>
      </c>
      <c r="L17257" s="2">
        <v>502.26010000000002</v>
      </c>
    </row>
    <row r="17258" spans="1:12" x14ac:dyDescent="0.2">
      <c r="A17258" s="2">
        <v>17.10286</v>
      </c>
      <c r="B17258" s="2">
        <v>118.4807</v>
      </c>
      <c r="C17258" s="2">
        <v>5.9220610000000002</v>
      </c>
      <c r="D17258" s="2">
        <v>5.830692</v>
      </c>
      <c r="F17258" s="2">
        <v>17.10005</v>
      </c>
      <c r="G17258" s="2">
        <v>2.181244</v>
      </c>
      <c r="H17258" s="2">
        <v>2.1596069999999998</v>
      </c>
      <c r="J17258" s="2">
        <v>17.10286</v>
      </c>
      <c r="K17258" s="2">
        <v>54.721890000000002</v>
      </c>
      <c r="L17258" s="2">
        <v>502.01420000000002</v>
      </c>
    </row>
    <row r="17259" spans="1:12" x14ac:dyDescent="0.2">
      <c r="A17259" s="2">
        <v>17.103560000000002</v>
      </c>
      <c r="B17259" s="2">
        <v>118.44499999999999</v>
      </c>
      <c r="C17259" s="2">
        <v>5.917262</v>
      </c>
      <c r="D17259" s="2">
        <v>5.8263199999999999</v>
      </c>
      <c r="F17259" s="2">
        <v>17.100750000000001</v>
      </c>
      <c r="G17259" s="2">
        <v>2.1797710000000001</v>
      </c>
      <c r="H17259" s="2">
        <v>2.1571660000000001</v>
      </c>
      <c r="J17259" s="2">
        <v>17.103560000000002</v>
      </c>
      <c r="K17259" s="2">
        <v>54.524250000000002</v>
      </c>
      <c r="L17259" s="2">
        <v>501.76650000000001</v>
      </c>
    </row>
    <row r="17260" spans="1:12" x14ac:dyDescent="0.2">
      <c r="A17260" s="2">
        <v>17.10426</v>
      </c>
      <c r="B17260" s="2">
        <v>118.4088</v>
      </c>
      <c r="C17260" s="2">
        <v>5.9128299999999996</v>
      </c>
      <c r="D17260" s="2">
        <v>5.821841</v>
      </c>
      <c r="F17260" s="2">
        <v>17.10145</v>
      </c>
      <c r="G17260" s="2">
        <v>2.1783600000000001</v>
      </c>
      <c r="H17260" s="2">
        <v>2.154579</v>
      </c>
      <c r="J17260" s="2">
        <v>17.10426</v>
      </c>
      <c r="K17260" s="2">
        <v>54.328719999999997</v>
      </c>
      <c r="L17260" s="2">
        <v>501.51150000000001</v>
      </c>
    </row>
    <row r="17261" spans="1:12" x14ac:dyDescent="0.2">
      <c r="A17261" s="2">
        <v>17.104959999999998</v>
      </c>
      <c r="B17261" s="2">
        <v>118.3723</v>
      </c>
      <c r="C17261" s="2">
        <v>5.9082059999999998</v>
      </c>
      <c r="D17261" s="2">
        <v>5.8171340000000002</v>
      </c>
      <c r="F17261" s="2">
        <v>17.102150000000002</v>
      </c>
      <c r="G17261" s="2">
        <v>2.1767270000000001</v>
      </c>
      <c r="H17261" s="2">
        <v>2.152199</v>
      </c>
      <c r="J17261" s="2">
        <v>17.104959999999998</v>
      </c>
      <c r="K17261" s="2">
        <v>54.134010000000004</v>
      </c>
      <c r="L17261" s="2">
        <v>501.25220000000002</v>
      </c>
    </row>
    <row r="17262" spans="1:12" x14ac:dyDescent="0.2">
      <c r="A17262" s="2">
        <v>17.10566</v>
      </c>
      <c r="B17262" s="2">
        <v>118.336</v>
      </c>
      <c r="C17262" s="2">
        <v>5.9039789999999996</v>
      </c>
      <c r="D17262" s="2">
        <v>5.8123500000000003</v>
      </c>
      <c r="F17262" s="2">
        <v>17.10286</v>
      </c>
      <c r="G17262" s="2">
        <v>2.1747510000000001</v>
      </c>
      <c r="H17262" s="2">
        <v>2.149635</v>
      </c>
      <c r="J17262" s="2">
        <v>17.10566</v>
      </c>
      <c r="K17262" s="2">
        <v>53.939450000000001</v>
      </c>
      <c r="L17262" s="2">
        <v>500.98439999999999</v>
      </c>
    </row>
    <row r="17263" spans="1:12" x14ac:dyDescent="0.2">
      <c r="A17263" s="2">
        <v>17.106359999999999</v>
      </c>
      <c r="B17263" s="2">
        <v>118.29949999999999</v>
      </c>
      <c r="C17263" s="2">
        <v>5.8993869999999999</v>
      </c>
      <c r="D17263" s="2">
        <v>5.8074370000000002</v>
      </c>
      <c r="F17263" s="2">
        <v>17.103560000000002</v>
      </c>
      <c r="G17263" s="2">
        <v>2.1719889999999999</v>
      </c>
      <c r="H17263" s="2">
        <v>2.1469649999999998</v>
      </c>
      <c r="J17263" s="2">
        <v>17.106359999999999</v>
      </c>
      <c r="K17263" s="2">
        <v>53.746279999999999</v>
      </c>
      <c r="L17263" s="2">
        <v>500.71600000000001</v>
      </c>
    </row>
    <row r="17264" spans="1:12" x14ac:dyDescent="0.2">
      <c r="A17264" s="2">
        <v>17.107060000000001</v>
      </c>
      <c r="B17264" s="2">
        <v>118.26220000000001</v>
      </c>
      <c r="C17264" s="2">
        <v>5.8948850000000004</v>
      </c>
      <c r="D17264" s="2">
        <v>5.802562</v>
      </c>
      <c r="F17264" s="2">
        <v>17.10426</v>
      </c>
      <c r="G17264" s="2">
        <v>2.1698840000000001</v>
      </c>
      <c r="H17264" s="2">
        <v>2.1446990000000001</v>
      </c>
      <c r="J17264" s="2">
        <v>17.107060000000001</v>
      </c>
      <c r="K17264" s="2">
        <v>53.5535</v>
      </c>
      <c r="L17264" s="2">
        <v>500.43939999999998</v>
      </c>
    </row>
    <row r="17265" spans="1:12" x14ac:dyDescent="0.2">
      <c r="A17265" s="2">
        <v>17.107769999999999</v>
      </c>
      <c r="B17265" s="2">
        <v>118.22490000000001</v>
      </c>
      <c r="C17265" s="2">
        <v>5.889964</v>
      </c>
      <c r="D17265" s="2">
        <v>5.7977480000000003</v>
      </c>
      <c r="F17265" s="2">
        <v>17.104959999999998</v>
      </c>
      <c r="G17265" s="2">
        <v>2.1678999999999999</v>
      </c>
      <c r="H17265" s="2">
        <v>2.1423570000000001</v>
      </c>
      <c r="J17265" s="2">
        <v>17.107769999999999</v>
      </c>
      <c r="K17265" s="2">
        <v>53.361359999999998</v>
      </c>
      <c r="L17265" s="2">
        <v>500.16160000000002</v>
      </c>
    </row>
    <row r="17266" spans="1:12" x14ac:dyDescent="0.2">
      <c r="A17266" s="2">
        <v>17.108470000000001</v>
      </c>
      <c r="B17266" s="2">
        <v>118.1876</v>
      </c>
      <c r="C17266" s="2">
        <v>5.8857379999999999</v>
      </c>
      <c r="D17266" s="2">
        <v>5.792751</v>
      </c>
      <c r="F17266" s="2">
        <v>17.10566</v>
      </c>
      <c r="G17266" s="2">
        <v>2.1659470000000001</v>
      </c>
      <c r="H17266" s="2">
        <v>2.1397930000000001</v>
      </c>
      <c r="J17266" s="2">
        <v>17.108470000000001</v>
      </c>
      <c r="K17266" s="2">
        <v>53.170990000000003</v>
      </c>
      <c r="L17266" s="2">
        <v>499.87709999999998</v>
      </c>
    </row>
    <row r="17267" spans="1:12" x14ac:dyDescent="0.2">
      <c r="A17267" s="2">
        <v>17.109169999999999</v>
      </c>
      <c r="B17267" s="2">
        <v>118.1503</v>
      </c>
      <c r="C17267" s="2">
        <v>5.8810909999999996</v>
      </c>
      <c r="D17267" s="2">
        <v>5.7880510000000003</v>
      </c>
      <c r="F17267" s="2">
        <v>17.106359999999999</v>
      </c>
      <c r="G17267" s="2">
        <v>2.1637949999999999</v>
      </c>
      <c r="H17267" s="2">
        <v>2.137505</v>
      </c>
      <c r="J17267" s="2">
        <v>17.109169999999999</v>
      </c>
      <c r="K17267" s="2">
        <v>52.986579999999996</v>
      </c>
      <c r="L17267" s="2">
        <v>499.58890000000002</v>
      </c>
    </row>
    <row r="17268" spans="1:12" x14ac:dyDescent="0.2">
      <c r="A17268" s="2">
        <v>17.109870000000001</v>
      </c>
      <c r="B17268" s="2">
        <v>118.1123</v>
      </c>
      <c r="C17268" s="2">
        <v>5.8764529999999997</v>
      </c>
      <c r="D17268" s="2">
        <v>5.7833889999999997</v>
      </c>
      <c r="F17268" s="2">
        <v>17.107060000000001</v>
      </c>
      <c r="G17268" s="2">
        <v>2.1616360000000001</v>
      </c>
      <c r="H17268" s="2">
        <v>2.1354679999999999</v>
      </c>
      <c r="J17268" s="2">
        <v>17.109870000000001</v>
      </c>
      <c r="K17268" s="2">
        <v>52.805100000000003</v>
      </c>
      <c r="L17268" s="2">
        <v>499.29340000000002</v>
      </c>
    </row>
    <row r="17269" spans="1:12" x14ac:dyDescent="0.2">
      <c r="A17269" s="2">
        <v>17.110569999999999</v>
      </c>
      <c r="B17269" s="2">
        <v>118.0741</v>
      </c>
      <c r="C17269" s="2">
        <v>5.871677</v>
      </c>
      <c r="D17269" s="2">
        <v>5.7786970000000002</v>
      </c>
      <c r="F17269" s="2">
        <v>17.107769999999999</v>
      </c>
      <c r="G17269" s="2">
        <v>2.1596069999999998</v>
      </c>
      <c r="H17269" s="2">
        <v>2.133362</v>
      </c>
      <c r="J17269" s="2">
        <v>17.110569999999999</v>
      </c>
      <c r="K17269" s="2">
        <v>52.617370000000001</v>
      </c>
      <c r="L17269" s="2">
        <v>498.99220000000003</v>
      </c>
    </row>
    <row r="17270" spans="1:12" x14ac:dyDescent="0.2">
      <c r="A17270" s="2">
        <v>17.111270000000001</v>
      </c>
      <c r="B17270" s="2">
        <v>118.0352</v>
      </c>
      <c r="C17270" s="2">
        <v>5.8669690000000001</v>
      </c>
      <c r="D17270" s="2">
        <v>5.7742490000000002</v>
      </c>
      <c r="F17270" s="2">
        <v>17.108470000000001</v>
      </c>
      <c r="G17270" s="2">
        <v>2.1571660000000001</v>
      </c>
      <c r="H17270" s="2">
        <v>2.1313780000000002</v>
      </c>
      <c r="J17270" s="2">
        <v>17.111270000000001</v>
      </c>
      <c r="K17270" s="2">
        <v>52.429569999999998</v>
      </c>
      <c r="L17270" s="2">
        <v>498.68610000000001</v>
      </c>
    </row>
    <row r="17271" spans="1:12" x14ac:dyDescent="0.2">
      <c r="A17271" s="2">
        <v>17.111969999999999</v>
      </c>
      <c r="B17271" s="2">
        <v>117.9966</v>
      </c>
      <c r="C17271" s="2">
        <v>5.8620710000000003</v>
      </c>
      <c r="D17271" s="2">
        <v>5.7695499999999997</v>
      </c>
      <c r="F17271" s="2">
        <v>17.109169999999999</v>
      </c>
      <c r="G17271" s="2">
        <v>2.154579</v>
      </c>
      <c r="H17271" s="2">
        <v>2.1299440000000001</v>
      </c>
      <c r="J17271" s="2">
        <v>17.111969999999999</v>
      </c>
      <c r="K17271" s="2">
        <v>52.242019999999997</v>
      </c>
      <c r="L17271" s="2">
        <v>498.37549999999999</v>
      </c>
    </row>
    <row r="17272" spans="1:12" x14ac:dyDescent="0.2">
      <c r="A17272" s="2">
        <v>17.112680000000001</v>
      </c>
      <c r="B17272" s="2">
        <v>117.95740000000001</v>
      </c>
      <c r="C17272" s="2">
        <v>5.8567920000000004</v>
      </c>
      <c r="D17272" s="2">
        <v>5.7651320000000004</v>
      </c>
      <c r="F17272" s="2">
        <v>17.109870000000001</v>
      </c>
      <c r="G17272" s="2">
        <v>2.152199</v>
      </c>
      <c r="H17272" s="2">
        <v>2.1284179999999999</v>
      </c>
      <c r="J17272" s="2">
        <v>17.112680000000001</v>
      </c>
      <c r="K17272" s="2">
        <v>52.055709999999998</v>
      </c>
      <c r="L17272" s="2">
        <v>498.0607</v>
      </c>
    </row>
    <row r="17273" spans="1:12" x14ac:dyDescent="0.2">
      <c r="A17273" s="2">
        <v>17.113379999999999</v>
      </c>
      <c r="B17273" s="2">
        <v>117.9178</v>
      </c>
      <c r="C17273" s="2">
        <v>5.8521380000000001</v>
      </c>
      <c r="D17273" s="2">
        <v>5.7608139999999999</v>
      </c>
      <c r="F17273" s="2">
        <v>17.110569999999999</v>
      </c>
      <c r="G17273" s="2">
        <v>2.149635</v>
      </c>
      <c r="H17273" s="2">
        <v>2.1265260000000001</v>
      </c>
      <c r="J17273" s="2">
        <v>17.113379999999999</v>
      </c>
      <c r="K17273" s="2">
        <v>51.870049999999999</v>
      </c>
      <c r="L17273" s="2">
        <v>497.73820000000001</v>
      </c>
    </row>
    <row r="17274" spans="1:12" x14ac:dyDescent="0.2">
      <c r="A17274" s="2">
        <v>17.114080000000001</v>
      </c>
      <c r="B17274" s="2">
        <v>117.8783</v>
      </c>
      <c r="C17274" s="2">
        <v>5.8472780000000002</v>
      </c>
      <c r="D17274" s="2">
        <v>5.7565189999999999</v>
      </c>
      <c r="F17274" s="2">
        <v>17.111270000000001</v>
      </c>
      <c r="G17274" s="2">
        <v>2.1469649999999998</v>
      </c>
      <c r="H17274" s="2">
        <v>2.1243669999999999</v>
      </c>
      <c r="J17274" s="2">
        <v>17.114080000000001</v>
      </c>
      <c r="K17274" s="2">
        <v>51.684759999999997</v>
      </c>
      <c r="L17274" s="2">
        <v>497.41059999999999</v>
      </c>
    </row>
    <row r="17275" spans="1:12" x14ac:dyDescent="0.2">
      <c r="A17275" s="2">
        <v>17.11478</v>
      </c>
      <c r="B17275" s="2">
        <v>117.83750000000001</v>
      </c>
      <c r="C17275" s="2">
        <v>5.8422809999999998</v>
      </c>
      <c r="D17275" s="2">
        <v>5.7523220000000004</v>
      </c>
      <c r="F17275" s="2">
        <v>17.111969999999999</v>
      </c>
      <c r="G17275" s="2">
        <v>2.1446990000000001</v>
      </c>
      <c r="H17275" s="2">
        <v>2.1215359999999999</v>
      </c>
      <c r="J17275" s="2">
        <v>17.11478</v>
      </c>
      <c r="K17275" s="2">
        <v>51.501420000000003</v>
      </c>
      <c r="L17275" s="2">
        <v>497.07990000000001</v>
      </c>
    </row>
    <row r="17276" spans="1:12" x14ac:dyDescent="0.2">
      <c r="A17276" s="2">
        <v>17.115480000000002</v>
      </c>
      <c r="B17276" s="2">
        <v>117.79649999999999</v>
      </c>
      <c r="C17276" s="2">
        <v>5.8376419999999998</v>
      </c>
      <c r="D17276" s="2">
        <v>5.7477070000000001</v>
      </c>
      <c r="F17276" s="2">
        <v>17.112680000000001</v>
      </c>
      <c r="G17276" s="2">
        <v>2.1423570000000001</v>
      </c>
      <c r="H17276" s="2">
        <v>2.1188509999999998</v>
      </c>
      <c r="J17276" s="2">
        <v>17.115480000000002</v>
      </c>
      <c r="K17276" s="2">
        <v>51.318420000000003</v>
      </c>
      <c r="L17276" s="2">
        <v>496.74400000000003</v>
      </c>
    </row>
    <row r="17277" spans="1:12" x14ac:dyDescent="0.2">
      <c r="A17277" s="2">
        <v>17.11618</v>
      </c>
      <c r="B17277" s="2">
        <v>117.7556</v>
      </c>
      <c r="C17277" s="2">
        <v>5.8333159999999999</v>
      </c>
      <c r="D17277" s="2">
        <v>5.7430830000000004</v>
      </c>
      <c r="F17277" s="2">
        <v>17.113379999999999</v>
      </c>
      <c r="G17277" s="2">
        <v>2.1397930000000001</v>
      </c>
      <c r="H17277" s="2">
        <v>2.1171570000000002</v>
      </c>
      <c r="J17277" s="2">
        <v>17.11618</v>
      </c>
      <c r="K17277" s="2">
        <v>51.135739999999998</v>
      </c>
      <c r="L17277" s="2">
        <v>496.40280000000001</v>
      </c>
    </row>
    <row r="17278" spans="1:12" x14ac:dyDescent="0.2">
      <c r="A17278" s="2">
        <v>17.116879999999998</v>
      </c>
      <c r="B17278" s="2">
        <v>117.7141</v>
      </c>
      <c r="C17278" s="2">
        <v>5.8285400000000003</v>
      </c>
      <c r="D17278" s="2">
        <v>5.7379639999999998</v>
      </c>
      <c r="F17278" s="2">
        <v>17.114080000000001</v>
      </c>
      <c r="G17278" s="2">
        <v>2.137505</v>
      </c>
      <c r="H17278" s="2">
        <v>2.1150669999999998</v>
      </c>
      <c r="J17278" s="2">
        <v>17.116879999999998</v>
      </c>
      <c r="K17278" s="2">
        <v>50.954909999999998</v>
      </c>
      <c r="L17278" s="2">
        <v>496.05590000000001</v>
      </c>
    </row>
    <row r="17279" spans="1:12" x14ac:dyDescent="0.2">
      <c r="A17279" s="2">
        <v>17.11758</v>
      </c>
      <c r="B17279" s="2">
        <v>117.67189999999999</v>
      </c>
      <c r="C17279" s="2">
        <v>5.8236569999999999</v>
      </c>
      <c r="D17279" s="2">
        <v>5.7329739999999996</v>
      </c>
      <c r="F17279" s="2">
        <v>17.11478</v>
      </c>
      <c r="G17279" s="2">
        <v>2.1354679999999999</v>
      </c>
      <c r="H17279" s="2">
        <v>2.113159</v>
      </c>
      <c r="J17279" s="2">
        <v>17.11758</v>
      </c>
      <c r="K17279" s="2">
        <v>50.774810000000002</v>
      </c>
      <c r="L17279" s="2">
        <v>495.70299999999997</v>
      </c>
    </row>
    <row r="17280" spans="1:12" x14ac:dyDescent="0.2">
      <c r="A17280" s="2">
        <v>17.118289999999998</v>
      </c>
      <c r="B17280" s="2">
        <v>117.62909999999999</v>
      </c>
      <c r="C17280" s="2">
        <v>5.819064</v>
      </c>
      <c r="D17280" s="2">
        <v>5.7285640000000004</v>
      </c>
      <c r="F17280" s="2">
        <v>17.115480000000002</v>
      </c>
      <c r="G17280" s="2">
        <v>2.133362</v>
      </c>
      <c r="H17280" s="2">
        <v>2.110992</v>
      </c>
      <c r="J17280" s="2">
        <v>17.118289999999998</v>
      </c>
      <c r="K17280" s="2">
        <v>50.594389999999997</v>
      </c>
      <c r="L17280" s="2">
        <v>495.346</v>
      </c>
    </row>
    <row r="17281" spans="1:12" x14ac:dyDescent="0.2">
      <c r="A17281" s="2">
        <v>17.11899</v>
      </c>
      <c r="B17281" s="2">
        <v>117.5856</v>
      </c>
      <c r="C17281" s="2">
        <v>5.8144710000000002</v>
      </c>
      <c r="D17281" s="2">
        <v>5.7240710000000004</v>
      </c>
      <c r="F17281" s="2">
        <v>17.11618</v>
      </c>
      <c r="G17281" s="2">
        <v>2.1313780000000002</v>
      </c>
      <c r="H17281" s="2">
        <v>2.1089479999999998</v>
      </c>
      <c r="J17281" s="2">
        <v>17.11899</v>
      </c>
      <c r="K17281" s="2">
        <v>50.414999999999999</v>
      </c>
      <c r="L17281" s="2">
        <v>494.9828</v>
      </c>
    </row>
    <row r="17282" spans="1:12" x14ac:dyDescent="0.2">
      <c r="A17282" s="2">
        <v>17.119689999999999</v>
      </c>
      <c r="B17282" s="2">
        <v>117.542</v>
      </c>
      <c r="C17282" s="2">
        <v>5.8100230000000002</v>
      </c>
      <c r="D17282" s="2">
        <v>5.7192639999999999</v>
      </c>
      <c r="F17282" s="2">
        <v>17.116879999999998</v>
      </c>
      <c r="G17282" s="2">
        <v>2.1299440000000001</v>
      </c>
      <c r="H17282" s="2">
        <v>2.1066440000000002</v>
      </c>
      <c r="J17282" s="2">
        <v>17.119689999999999</v>
      </c>
      <c r="K17282" s="2">
        <v>50.236820000000002</v>
      </c>
      <c r="L17282" s="2">
        <v>494.6148</v>
      </c>
    </row>
    <row r="17283" spans="1:12" x14ac:dyDescent="0.2">
      <c r="A17283" s="2">
        <v>17.12039</v>
      </c>
      <c r="B17283" s="2">
        <v>117.4983</v>
      </c>
      <c r="C17283" s="2">
        <v>5.8057210000000001</v>
      </c>
      <c r="D17283" s="2">
        <v>5.7140839999999997</v>
      </c>
      <c r="F17283" s="2">
        <v>17.11758</v>
      </c>
      <c r="G17283" s="2">
        <v>2.1284179999999999</v>
      </c>
      <c r="H17283" s="2">
        <v>2.1047899999999999</v>
      </c>
      <c r="J17283" s="2">
        <v>17.12039</v>
      </c>
      <c r="K17283" s="2">
        <v>50.05865</v>
      </c>
      <c r="L17283" s="2">
        <v>494.25229999999999</v>
      </c>
    </row>
    <row r="17284" spans="1:12" x14ac:dyDescent="0.2">
      <c r="A17284" s="2">
        <v>17.121089999999999</v>
      </c>
      <c r="B17284" s="2">
        <v>117.4541</v>
      </c>
      <c r="C17284" s="2">
        <v>5.8011730000000004</v>
      </c>
      <c r="D17284" s="2">
        <v>5.7092850000000004</v>
      </c>
      <c r="F17284" s="2">
        <v>17.118289999999998</v>
      </c>
      <c r="G17284" s="2">
        <v>2.1265260000000001</v>
      </c>
      <c r="H17284" s="2">
        <v>2.102554</v>
      </c>
      <c r="J17284" s="2">
        <v>17.121089999999999</v>
      </c>
      <c r="K17284" s="2">
        <v>49.880800000000001</v>
      </c>
      <c r="L17284" s="2">
        <v>493.88810000000001</v>
      </c>
    </row>
    <row r="17285" spans="1:12" x14ac:dyDescent="0.2">
      <c r="A17285" s="2">
        <v>17.121790000000001</v>
      </c>
      <c r="B17285" s="2">
        <v>117.40900000000001</v>
      </c>
      <c r="C17285" s="2">
        <v>5.7970230000000003</v>
      </c>
      <c r="D17285" s="2">
        <v>5.7045009999999996</v>
      </c>
      <c r="F17285" s="2">
        <v>17.11899</v>
      </c>
      <c r="G17285" s="2">
        <v>2.1243669999999999</v>
      </c>
      <c r="H17285" s="2">
        <v>2.100517</v>
      </c>
      <c r="J17285" s="2">
        <v>17.121790000000001</v>
      </c>
      <c r="K17285" s="2">
        <v>49.704389999999997</v>
      </c>
      <c r="L17285" s="2">
        <v>493.50979999999998</v>
      </c>
    </row>
    <row r="17286" spans="1:12" x14ac:dyDescent="0.2">
      <c r="A17286" s="2">
        <v>17.122489999999999</v>
      </c>
      <c r="B17286" s="2">
        <v>117.36360000000001</v>
      </c>
      <c r="C17286" s="2">
        <v>5.7931470000000003</v>
      </c>
      <c r="D17286" s="2">
        <v>5.69984</v>
      </c>
      <c r="F17286" s="2">
        <v>17.119689999999999</v>
      </c>
      <c r="G17286" s="2">
        <v>2.1215359999999999</v>
      </c>
      <c r="H17286" s="2">
        <v>2.0977860000000002</v>
      </c>
      <c r="J17286" s="2">
        <v>17.122489999999999</v>
      </c>
      <c r="K17286" s="2">
        <v>49.527610000000003</v>
      </c>
      <c r="L17286" s="2">
        <v>493.12240000000003</v>
      </c>
    </row>
    <row r="17287" spans="1:12" x14ac:dyDescent="0.2">
      <c r="A17287" s="2">
        <v>17.123200000000001</v>
      </c>
      <c r="B17287" s="2">
        <v>117.3184</v>
      </c>
      <c r="C17287" s="2">
        <v>5.7888900000000003</v>
      </c>
      <c r="D17287" s="2">
        <v>5.6948730000000003</v>
      </c>
      <c r="F17287" s="2">
        <v>17.12039</v>
      </c>
      <c r="G17287" s="2">
        <v>2.1188509999999998</v>
      </c>
      <c r="H17287" s="2">
        <v>2.0955509999999999</v>
      </c>
      <c r="J17287" s="2">
        <v>17.123200000000001</v>
      </c>
      <c r="K17287" s="2">
        <v>49.351700000000001</v>
      </c>
      <c r="L17287" s="2">
        <v>492.73219999999998</v>
      </c>
    </row>
    <row r="17288" spans="1:12" x14ac:dyDescent="0.2">
      <c r="A17288" s="2">
        <v>17.123899999999999</v>
      </c>
      <c r="B17288" s="2">
        <v>117.2728</v>
      </c>
      <c r="C17288" s="2">
        <v>5.7845409999999999</v>
      </c>
      <c r="D17288" s="2">
        <v>5.6907230000000002</v>
      </c>
      <c r="F17288" s="2">
        <v>17.121089999999999</v>
      </c>
      <c r="G17288" s="2">
        <v>2.1171570000000002</v>
      </c>
      <c r="H17288" s="2">
        <v>2.0929410000000002</v>
      </c>
      <c r="J17288" s="2">
        <v>17.123899999999999</v>
      </c>
      <c r="K17288" s="2">
        <v>49.17633</v>
      </c>
      <c r="L17288" s="2">
        <v>492.3356</v>
      </c>
    </row>
    <row r="17289" spans="1:12" x14ac:dyDescent="0.2">
      <c r="A17289" s="2">
        <v>17.124600000000001</v>
      </c>
      <c r="B17289" s="2">
        <v>117.2264</v>
      </c>
      <c r="C17289" s="2">
        <v>5.7802689999999997</v>
      </c>
      <c r="D17289" s="2">
        <v>5.6865040000000002</v>
      </c>
      <c r="F17289" s="2">
        <v>17.121790000000001</v>
      </c>
      <c r="G17289" s="2">
        <v>2.1150669999999998</v>
      </c>
      <c r="H17289" s="2">
        <v>2.0911029999999999</v>
      </c>
      <c r="J17289" s="2">
        <v>17.124600000000001</v>
      </c>
      <c r="K17289" s="2">
        <v>49.001510000000003</v>
      </c>
      <c r="L17289" s="2">
        <v>491.93380000000002</v>
      </c>
    </row>
    <row r="17290" spans="1:12" x14ac:dyDescent="0.2">
      <c r="A17290" s="2">
        <v>17.125299999999999</v>
      </c>
      <c r="B17290" s="2">
        <v>117.1795</v>
      </c>
      <c r="C17290" s="2">
        <v>5.7755080000000003</v>
      </c>
      <c r="D17290" s="2">
        <v>5.6821929999999998</v>
      </c>
      <c r="F17290" s="2">
        <v>17.122489999999999</v>
      </c>
      <c r="G17290" s="2">
        <v>2.113159</v>
      </c>
      <c r="H17290" s="2">
        <v>2.0886990000000001</v>
      </c>
      <c r="J17290" s="2">
        <v>17.125299999999999</v>
      </c>
      <c r="K17290" s="2">
        <v>48.828429999999997</v>
      </c>
      <c r="L17290" s="2">
        <v>491.52569999999997</v>
      </c>
    </row>
    <row r="17291" spans="1:12" x14ac:dyDescent="0.2">
      <c r="A17291" s="2">
        <v>17.126000000000001</v>
      </c>
      <c r="B17291" s="2">
        <v>117.1324</v>
      </c>
      <c r="C17291" s="2">
        <v>5.7711670000000002</v>
      </c>
      <c r="D17291" s="2">
        <v>5.6775010000000004</v>
      </c>
      <c r="F17291" s="2">
        <v>17.123200000000001</v>
      </c>
      <c r="G17291" s="2">
        <v>2.110992</v>
      </c>
      <c r="H17291" s="2">
        <v>2.0872269999999999</v>
      </c>
      <c r="J17291" s="2">
        <v>17.126000000000001</v>
      </c>
      <c r="K17291" s="2">
        <v>48.656599999999997</v>
      </c>
      <c r="L17291" s="2">
        <v>491.11309999999997</v>
      </c>
    </row>
    <row r="17292" spans="1:12" x14ac:dyDescent="0.2">
      <c r="A17292" s="2">
        <v>17.1267</v>
      </c>
      <c r="B17292" s="2">
        <v>117.0852</v>
      </c>
      <c r="C17292" s="2">
        <v>5.7667570000000001</v>
      </c>
      <c r="D17292" s="2">
        <v>5.673076</v>
      </c>
      <c r="F17292" s="2">
        <v>17.123899999999999</v>
      </c>
      <c r="G17292" s="2">
        <v>2.1089479999999998</v>
      </c>
      <c r="H17292" s="2">
        <v>2.0848689999999999</v>
      </c>
      <c r="J17292" s="2">
        <v>17.1267</v>
      </c>
      <c r="K17292" s="2">
        <v>48.485959999999999</v>
      </c>
      <c r="L17292" s="2">
        <v>490.69420000000002</v>
      </c>
    </row>
    <row r="17293" spans="1:12" x14ac:dyDescent="0.2">
      <c r="A17293" s="2">
        <v>17.127400000000002</v>
      </c>
      <c r="B17293" s="2">
        <v>117.03830000000001</v>
      </c>
      <c r="C17293" s="2">
        <v>5.7621869999999999</v>
      </c>
      <c r="D17293" s="2">
        <v>5.6685670000000004</v>
      </c>
      <c r="F17293" s="2">
        <v>17.124600000000001</v>
      </c>
      <c r="G17293" s="2">
        <v>2.1066440000000002</v>
      </c>
      <c r="H17293" s="2">
        <v>2.082741</v>
      </c>
      <c r="J17293" s="2">
        <v>17.127400000000002</v>
      </c>
      <c r="K17293" s="2">
        <v>48.314489999999999</v>
      </c>
      <c r="L17293" s="2">
        <v>490.27269999999999</v>
      </c>
    </row>
    <row r="17294" spans="1:12" x14ac:dyDescent="0.2">
      <c r="A17294" s="2">
        <v>17.12811</v>
      </c>
      <c r="B17294" s="2">
        <v>116.9907</v>
      </c>
      <c r="C17294" s="2">
        <v>5.7577319999999999</v>
      </c>
      <c r="D17294" s="2">
        <v>5.6637370000000002</v>
      </c>
      <c r="F17294" s="2">
        <v>17.125299999999999</v>
      </c>
      <c r="G17294" s="2">
        <v>2.1047899999999999</v>
      </c>
      <c r="H17294" s="2">
        <v>2.0808179999999998</v>
      </c>
      <c r="J17294" s="2">
        <v>17.12811</v>
      </c>
      <c r="K17294" s="2">
        <v>48.144219999999997</v>
      </c>
      <c r="L17294" s="2">
        <v>489.84649999999999</v>
      </c>
    </row>
    <row r="17295" spans="1:12" x14ac:dyDescent="0.2">
      <c r="A17295" s="2">
        <v>17.128810000000001</v>
      </c>
      <c r="B17295" s="2">
        <v>116.9422</v>
      </c>
      <c r="C17295" s="2">
        <v>5.7532069999999997</v>
      </c>
      <c r="D17295" s="2">
        <v>5.6594350000000002</v>
      </c>
      <c r="F17295" s="2">
        <v>17.126000000000001</v>
      </c>
      <c r="G17295" s="2">
        <v>2.102554</v>
      </c>
      <c r="H17295" s="2">
        <v>2.0789789999999999</v>
      </c>
      <c r="J17295" s="2">
        <v>17.128810000000001</v>
      </c>
      <c r="K17295" s="2">
        <v>47.974640000000001</v>
      </c>
      <c r="L17295" s="2">
        <v>489.41300000000001</v>
      </c>
    </row>
    <row r="17296" spans="1:12" x14ac:dyDescent="0.2">
      <c r="A17296" s="2">
        <v>17.12951</v>
      </c>
      <c r="B17296" s="2">
        <v>116.89409999999999</v>
      </c>
      <c r="C17296" s="2">
        <v>5.7485309999999998</v>
      </c>
      <c r="D17296" s="2">
        <v>5.6551929999999997</v>
      </c>
      <c r="F17296" s="2">
        <v>17.1267</v>
      </c>
      <c r="G17296" s="2">
        <v>2.100517</v>
      </c>
      <c r="H17296" s="2">
        <v>2.0764999999999998</v>
      </c>
      <c r="J17296" s="2">
        <v>17.12951</v>
      </c>
      <c r="K17296" s="2">
        <v>47.804519999999997</v>
      </c>
      <c r="L17296" s="2">
        <v>488.97649999999999</v>
      </c>
    </row>
    <row r="17297" spans="1:12" x14ac:dyDescent="0.2">
      <c r="A17297" s="2">
        <v>17.130210000000002</v>
      </c>
      <c r="B17297" s="2">
        <v>116.8451</v>
      </c>
      <c r="C17297" s="2">
        <v>5.7444030000000001</v>
      </c>
      <c r="D17297" s="2">
        <v>5.6502489999999996</v>
      </c>
      <c r="F17297" s="2">
        <v>17.127400000000002</v>
      </c>
      <c r="G17297" s="2">
        <v>2.0977860000000002</v>
      </c>
      <c r="H17297" s="2">
        <v>2.0746380000000002</v>
      </c>
      <c r="J17297" s="2">
        <v>17.130210000000002</v>
      </c>
      <c r="K17297" s="2">
        <v>47.635680000000001</v>
      </c>
      <c r="L17297" s="2">
        <v>488.53399999999999</v>
      </c>
    </row>
    <row r="17298" spans="1:12" x14ac:dyDescent="0.2">
      <c r="A17298" s="2">
        <v>17.13091</v>
      </c>
      <c r="B17298" s="2">
        <v>116.7961</v>
      </c>
      <c r="C17298" s="2">
        <v>5.7396649999999996</v>
      </c>
      <c r="D17298" s="2">
        <v>5.6457699999999997</v>
      </c>
      <c r="F17298" s="2">
        <v>17.12811</v>
      </c>
      <c r="G17298" s="2">
        <v>2.0955509999999999</v>
      </c>
      <c r="H17298" s="2">
        <v>2.0718380000000001</v>
      </c>
      <c r="J17298" s="2">
        <v>17.13091</v>
      </c>
      <c r="K17298" s="2">
        <v>47.467109999999998</v>
      </c>
      <c r="L17298" s="2">
        <v>488.08769999999998</v>
      </c>
    </row>
    <row r="17299" spans="1:12" x14ac:dyDescent="0.2">
      <c r="A17299" s="2">
        <v>17.131609999999998</v>
      </c>
      <c r="B17299" s="2">
        <v>116.74769999999999</v>
      </c>
      <c r="C17299" s="2">
        <v>5.7346909999999998</v>
      </c>
      <c r="D17299" s="2">
        <v>5.6412610000000001</v>
      </c>
      <c r="F17299" s="2">
        <v>17.128810000000001</v>
      </c>
      <c r="G17299" s="2">
        <v>2.0929410000000002</v>
      </c>
      <c r="H17299" s="2">
        <v>2.0695269999999999</v>
      </c>
      <c r="J17299" s="2">
        <v>17.131609999999998</v>
      </c>
      <c r="K17299" s="2">
        <v>47.299900000000001</v>
      </c>
      <c r="L17299" s="2">
        <v>487.63690000000003</v>
      </c>
    </row>
    <row r="17300" spans="1:12" x14ac:dyDescent="0.2">
      <c r="A17300" s="2">
        <v>17.13231</v>
      </c>
      <c r="B17300" s="2">
        <v>116.69889999999999</v>
      </c>
      <c r="C17300" s="2">
        <v>5.7303040000000003</v>
      </c>
      <c r="D17300" s="2">
        <v>5.6368819999999999</v>
      </c>
      <c r="F17300" s="2">
        <v>17.12951</v>
      </c>
      <c r="G17300" s="2">
        <v>2.0911029999999999</v>
      </c>
      <c r="H17300" s="2">
        <v>2.067574</v>
      </c>
      <c r="J17300" s="2">
        <v>17.13231</v>
      </c>
      <c r="K17300" s="2">
        <v>47.133130000000001</v>
      </c>
      <c r="L17300" s="2">
        <v>487.17919999999998</v>
      </c>
    </row>
    <row r="17301" spans="1:12" x14ac:dyDescent="0.2">
      <c r="A17301" s="2">
        <v>17.133019999999998</v>
      </c>
      <c r="B17301" s="2">
        <v>116.6497</v>
      </c>
      <c r="C17301" s="2">
        <v>5.7269930000000002</v>
      </c>
      <c r="D17301" s="2">
        <v>5.6325409999999998</v>
      </c>
      <c r="F17301" s="2">
        <v>17.130210000000002</v>
      </c>
      <c r="G17301" s="2">
        <v>2.0886990000000001</v>
      </c>
      <c r="H17301" s="2">
        <v>2.06575</v>
      </c>
      <c r="J17301" s="2">
        <v>17.133019999999998</v>
      </c>
      <c r="K17301" s="2">
        <v>46.966889999999999</v>
      </c>
      <c r="L17301" s="2">
        <v>486.71800000000002</v>
      </c>
    </row>
    <row r="17302" spans="1:12" x14ac:dyDescent="0.2">
      <c r="A17302" s="2">
        <v>17.13372</v>
      </c>
      <c r="B17302" s="2">
        <v>116.6005</v>
      </c>
      <c r="C17302" s="2">
        <v>5.7229109999999999</v>
      </c>
      <c r="D17302" s="2">
        <v>5.6280320000000001</v>
      </c>
      <c r="F17302" s="2">
        <v>17.13091</v>
      </c>
      <c r="G17302" s="2">
        <v>2.0872269999999999</v>
      </c>
      <c r="H17302" s="2">
        <v>2.0642469999999999</v>
      </c>
      <c r="J17302" s="2">
        <v>17.13372</v>
      </c>
      <c r="K17302" s="2">
        <v>46.801139999999997</v>
      </c>
      <c r="L17302" s="2">
        <v>486.2525</v>
      </c>
    </row>
    <row r="17303" spans="1:12" x14ac:dyDescent="0.2">
      <c r="A17303" s="2">
        <v>17.134419999999999</v>
      </c>
      <c r="B17303" s="2">
        <v>116.55110000000001</v>
      </c>
      <c r="C17303" s="2">
        <v>5.7193560000000003</v>
      </c>
      <c r="D17303" s="2">
        <v>5.6233019999999998</v>
      </c>
      <c r="F17303" s="2">
        <v>17.131609999999998</v>
      </c>
      <c r="G17303" s="2">
        <v>2.0848689999999999</v>
      </c>
      <c r="H17303" s="2">
        <v>2.0624769999999999</v>
      </c>
      <c r="J17303" s="2">
        <v>17.134419999999999</v>
      </c>
      <c r="K17303" s="2">
        <v>46.6372</v>
      </c>
      <c r="L17303" s="2">
        <v>485.7824</v>
      </c>
    </row>
    <row r="17304" spans="1:12" x14ac:dyDescent="0.2">
      <c r="A17304" s="2">
        <v>17.135120000000001</v>
      </c>
      <c r="B17304" s="2">
        <v>116.5016</v>
      </c>
      <c r="C17304" s="2">
        <v>5.714442</v>
      </c>
      <c r="D17304" s="2">
        <v>5.6185099999999997</v>
      </c>
      <c r="F17304" s="2">
        <v>17.13231</v>
      </c>
      <c r="G17304" s="2">
        <v>2.082741</v>
      </c>
      <c r="H17304" s="2">
        <v>2.0607679999999999</v>
      </c>
      <c r="J17304" s="2">
        <v>17.135120000000001</v>
      </c>
      <c r="K17304" s="2">
        <v>46.475059999999999</v>
      </c>
      <c r="L17304" s="2">
        <v>485.30810000000002</v>
      </c>
    </row>
    <row r="17305" spans="1:12" x14ac:dyDescent="0.2">
      <c r="A17305" s="2">
        <v>17.135819999999999</v>
      </c>
      <c r="B17305" s="2">
        <v>116.45180000000001</v>
      </c>
      <c r="C17305" s="2">
        <v>5.7091710000000004</v>
      </c>
      <c r="D17305" s="2">
        <v>5.6141690000000004</v>
      </c>
      <c r="F17305" s="2">
        <v>17.133019999999998</v>
      </c>
      <c r="G17305" s="2">
        <v>2.0808179999999998</v>
      </c>
      <c r="H17305" s="2">
        <v>2.0584560000000001</v>
      </c>
      <c r="J17305" s="2">
        <v>17.135819999999999</v>
      </c>
      <c r="K17305" s="2">
        <v>46.311329999999998</v>
      </c>
      <c r="L17305" s="2">
        <v>484.83100000000002</v>
      </c>
    </row>
    <row r="17306" spans="1:12" x14ac:dyDescent="0.2">
      <c r="A17306" s="2">
        <v>17.136520000000001</v>
      </c>
      <c r="B17306" s="2">
        <v>116.4015</v>
      </c>
      <c r="C17306" s="2">
        <v>5.704669</v>
      </c>
      <c r="D17306" s="2">
        <v>5.609782</v>
      </c>
      <c r="F17306" s="2">
        <v>17.13372</v>
      </c>
      <c r="G17306" s="2">
        <v>2.0789789999999999</v>
      </c>
      <c r="H17306" s="2">
        <v>2.0565340000000001</v>
      </c>
      <c r="J17306" s="2">
        <v>17.136520000000001</v>
      </c>
      <c r="K17306" s="2">
        <v>46.150509999999997</v>
      </c>
      <c r="L17306" s="2">
        <v>484.34710000000001</v>
      </c>
    </row>
    <row r="17307" spans="1:12" x14ac:dyDescent="0.2">
      <c r="A17307" s="2">
        <v>17.137219999999999</v>
      </c>
      <c r="B17307" s="2">
        <v>116.3516</v>
      </c>
      <c r="C17307" s="2">
        <v>5.7004960000000002</v>
      </c>
      <c r="D17307" s="2">
        <v>5.6052580000000001</v>
      </c>
      <c r="F17307" s="2">
        <v>17.134419999999999</v>
      </c>
      <c r="G17307" s="2">
        <v>2.0764999999999998</v>
      </c>
      <c r="H17307" s="2">
        <v>2.0548099999999998</v>
      </c>
      <c r="J17307" s="2">
        <v>17.137219999999999</v>
      </c>
      <c r="K17307" s="2">
        <v>45.988750000000003</v>
      </c>
      <c r="L17307" s="2">
        <v>483.85739999999998</v>
      </c>
    </row>
    <row r="17308" spans="1:12" x14ac:dyDescent="0.2">
      <c r="A17308" s="2">
        <v>17.137920000000001</v>
      </c>
      <c r="B17308" s="2">
        <v>116.3015</v>
      </c>
      <c r="C17308" s="2">
        <v>5.696231</v>
      </c>
      <c r="D17308" s="2">
        <v>5.6002530000000004</v>
      </c>
      <c r="F17308" s="2">
        <v>17.135120000000001</v>
      </c>
      <c r="G17308" s="2">
        <v>2.0746380000000002</v>
      </c>
      <c r="H17308" s="2">
        <v>2.0530550000000001</v>
      </c>
      <c r="J17308" s="2">
        <v>17.137920000000001</v>
      </c>
      <c r="K17308" s="2">
        <v>45.827779999999997</v>
      </c>
      <c r="L17308" s="2">
        <v>483.36470000000003</v>
      </c>
    </row>
    <row r="17309" spans="1:12" x14ac:dyDescent="0.2">
      <c r="A17309" s="2">
        <v>17.138629999999999</v>
      </c>
      <c r="B17309" s="2">
        <v>116.2509</v>
      </c>
      <c r="C17309" s="2">
        <v>5.6913479999999996</v>
      </c>
      <c r="D17309" s="2">
        <v>5.5955919999999999</v>
      </c>
      <c r="F17309" s="2">
        <v>17.135819999999999</v>
      </c>
      <c r="G17309" s="2">
        <v>2.0718380000000001</v>
      </c>
      <c r="H17309" s="2">
        <v>2.0515979999999998</v>
      </c>
      <c r="J17309" s="2">
        <v>17.138629999999999</v>
      </c>
      <c r="K17309" s="2">
        <v>45.667029999999997</v>
      </c>
      <c r="L17309" s="2">
        <v>482.86410000000001</v>
      </c>
    </row>
    <row r="17310" spans="1:12" x14ac:dyDescent="0.2">
      <c r="A17310" s="2">
        <v>17.139330000000001</v>
      </c>
      <c r="B17310" s="2">
        <v>116.1999</v>
      </c>
      <c r="C17310" s="2">
        <v>5.6863590000000004</v>
      </c>
      <c r="D17310" s="2">
        <v>5.590732</v>
      </c>
      <c r="F17310" s="2">
        <v>17.136520000000001</v>
      </c>
      <c r="G17310" s="2">
        <v>2.0695269999999999</v>
      </c>
      <c r="H17310" s="2">
        <v>2.049973</v>
      </c>
      <c r="J17310" s="2">
        <v>17.139330000000001</v>
      </c>
      <c r="K17310" s="2">
        <v>45.508290000000002</v>
      </c>
      <c r="L17310" s="2">
        <v>482.3621</v>
      </c>
    </row>
    <row r="17311" spans="1:12" x14ac:dyDescent="0.2">
      <c r="A17311" s="2">
        <v>17.140029999999999</v>
      </c>
      <c r="B17311" s="2">
        <v>116.1486</v>
      </c>
      <c r="C17311" s="2">
        <v>5.681209</v>
      </c>
      <c r="D17311" s="2">
        <v>5.585941</v>
      </c>
      <c r="F17311" s="2">
        <v>17.137219999999999</v>
      </c>
      <c r="G17311" s="2">
        <v>2.067574</v>
      </c>
      <c r="H17311" s="2">
        <v>2.048378</v>
      </c>
      <c r="J17311" s="2">
        <v>17.140029999999999</v>
      </c>
      <c r="K17311" s="2">
        <v>45.348500000000001</v>
      </c>
      <c r="L17311" s="2">
        <v>481.85550000000001</v>
      </c>
    </row>
    <row r="17312" spans="1:12" x14ac:dyDescent="0.2">
      <c r="A17312" s="2">
        <v>17.140730000000001</v>
      </c>
      <c r="B17312" s="2">
        <v>116.09699999999999</v>
      </c>
      <c r="C17312" s="2">
        <v>5.6760060000000001</v>
      </c>
      <c r="D17312" s="2">
        <v>5.5815000000000001</v>
      </c>
      <c r="F17312" s="2">
        <v>17.137920000000001</v>
      </c>
      <c r="G17312" s="2">
        <v>2.06575</v>
      </c>
      <c r="H17312" s="2">
        <v>2.0469360000000001</v>
      </c>
      <c r="J17312" s="2">
        <v>17.140730000000001</v>
      </c>
      <c r="K17312" s="2">
        <v>45.190689999999996</v>
      </c>
      <c r="L17312" s="2">
        <v>481.34199999999998</v>
      </c>
    </row>
    <row r="17313" spans="1:12" x14ac:dyDescent="0.2">
      <c r="A17313" s="2">
        <v>17.14143</v>
      </c>
      <c r="B17313" s="2">
        <v>116.0449</v>
      </c>
      <c r="C17313" s="2">
        <v>5.6710390000000004</v>
      </c>
      <c r="D17313" s="2">
        <v>5.577388</v>
      </c>
      <c r="F17313" s="2">
        <v>17.138629999999999</v>
      </c>
      <c r="G17313" s="2">
        <v>2.0642469999999999</v>
      </c>
      <c r="H17313" s="2">
        <v>2.045372</v>
      </c>
      <c r="J17313" s="2">
        <v>17.14143</v>
      </c>
      <c r="K17313" s="2">
        <v>45.032760000000003</v>
      </c>
      <c r="L17313" s="2">
        <v>480.82470000000001</v>
      </c>
    </row>
    <row r="17314" spans="1:12" x14ac:dyDescent="0.2">
      <c r="A17314" s="2">
        <v>17.142130000000002</v>
      </c>
      <c r="B17314" s="2">
        <v>115.9927</v>
      </c>
      <c r="C17314" s="2">
        <v>5.6661330000000003</v>
      </c>
      <c r="D17314" s="2">
        <v>5.5733059999999996</v>
      </c>
      <c r="F17314" s="2">
        <v>17.139330000000001</v>
      </c>
      <c r="G17314" s="2">
        <v>2.0624769999999999</v>
      </c>
      <c r="H17314" s="2">
        <v>2.0435789999999998</v>
      </c>
      <c r="J17314" s="2">
        <v>17.142130000000002</v>
      </c>
      <c r="K17314" s="2">
        <v>44.874119999999998</v>
      </c>
      <c r="L17314" s="2">
        <v>480.30290000000002</v>
      </c>
    </row>
    <row r="17315" spans="1:12" x14ac:dyDescent="0.2">
      <c r="A17315" s="2">
        <v>17.14283</v>
      </c>
      <c r="B17315" s="2">
        <v>115.93989999999999</v>
      </c>
      <c r="C17315" s="2">
        <v>5.6611739999999999</v>
      </c>
      <c r="D17315" s="2">
        <v>5.5684230000000001</v>
      </c>
      <c r="F17315" s="2">
        <v>17.140029999999999</v>
      </c>
      <c r="G17315" s="2">
        <v>2.0607679999999999</v>
      </c>
      <c r="H17315" s="2">
        <v>2.0420910000000001</v>
      </c>
      <c r="J17315" s="2">
        <v>17.14283</v>
      </c>
      <c r="K17315" s="2">
        <v>44.716160000000002</v>
      </c>
      <c r="L17315" s="2">
        <v>479.77629999999999</v>
      </c>
    </row>
    <row r="17316" spans="1:12" x14ac:dyDescent="0.2">
      <c r="A17316" s="2">
        <v>17.143540000000002</v>
      </c>
      <c r="B17316" s="2">
        <v>115.8861</v>
      </c>
      <c r="C17316" s="2">
        <v>5.6562840000000003</v>
      </c>
      <c r="D17316" s="2">
        <v>5.5637080000000001</v>
      </c>
      <c r="F17316" s="2">
        <v>17.140730000000001</v>
      </c>
      <c r="G17316" s="2">
        <v>2.0584560000000001</v>
      </c>
      <c r="H17316" s="2">
        <v>2.0402149999999999</v>
      </c>
      <c r="J17316" s="2">
        <v>17.143540000000002</v>
      </c>
      <c r="K17316" s="2">
        <v>44.55847</v>
      </c>
      <c r="L17316" s="2">
        <v>479.2473</v>
      </c>
    </row>
    <row r="17317" spans="1:12" x14ac:dyDescent="0.2">
      <c r="A17317" s="2">
        <v>17.14424</v>
      </c>
      <c r="B17317" s="2">
        <v>115.8318</v>
      </c>
      <c r="C17317" s="2">
        <v>5.6514470000000001</v>
      </c>
      <c r="D17317" s="2">
        <v>5.5590390000000003</v>
      </c>
      <c r="F17317" s="2">
        <v>17.14143</v>
      </c>
      <c r="G17317" s="2">
        <v>2.0565340000000001</v>
      </c>
      <c r="H17317" s="2">
        <v>2.038071</v>
      </c>
      <c r="J17317" s="2">
        <v>17.14424</v>
      </c>
      <c r="K17317" s="2">
        <v>44.401400000000002</v>
      </c>
      <c r="L17317" s="2">
        <v>478.71539999999999</v>
      </c>
    </row>
    <row r="17318" spans="1:12" x14ac:dyDescent="0.2">
      <c r="A17318" s="2">
        <v>17.144939999999998</v>
      </c>
      <c r="B17318" s="2">
        <v>115.7769</v>
      </c>
      <c r="C17318" s="2">
        <v>5.6473339999999999</v>
      </c>
      <c r="D17318" s="2">
        <v>5.5544849999999997</v>
      </c>
      <c r="F17318" s="2">
        <v>17.142130000000002</v>
      </c>
      <c r="G17318" s="2">
        <v>2.0548099999999998</v>
      </c>
      <c r="H17318" s="2">
        <v>2.0360640000000001</v>
      </c>
      <c r="J17318" s="2">
        <v>17.144939999999998</v>
      </c>
      <c r="K17318" s="2">
        <v>44.245049999999999</v>
      </c>
      <c r="L17318" s="2">
        <v>478.17559999999997</v>
      </c>
    </row>
    <row r="17319" spans="1:12" x14ac:dyDescent="0.2">
      <c r="A17319" s="2">
        <v>17.14564</v>
      </c>
      <c r="B17319" s="2">
        <v>115.7222</v>
      </c>
      <c r="C17319" s="2">
        <v>5.643192</v>
      </c>
      <c r="D17319" s="2">
        <v>5.5496780000000001</v>
      </c>
      <c r="F17319" s="2">
        <v>17.14283</v>
      </c>
      <c r="G17319" s="2">
        <v>2.0530550000000001</v>
      </c>
      <c r="H17319" s="2">
        <v>2.0339969999999998</v>
      </c>
      <c r="J17319" s="2">
        <v>17.14564</v>
      </c>
      <c r="K17319" s="2">
        <v>44.09019</v>
      </c>
      <c r="L17319" s="2">
        <v>477.63299999999998</v>
      </c>
    </row>
    <row r="17320" spans="1:12" x14ac:dyDescent="0.2">
      <c r="A17320" s="2">
        <v>17.146339999999999</v>
      </c>
      <c r="B17320" s="2">
        <v>115.667</v>
      </c>
      <c r="C17320" s="2">
        <v>5.6389880000000003</v>
      </c>
      <c r="D17320" s="2">
        <v>5.5448329999999997</v>
      </c>
      <c r="F17320" s="2">
        <v>17.143540000000002</v>
      </c>
      <c r="G17320" s="2">
        <v>2.0515979999999998</v>
      </c>
      <c r="H17320" s="2">
        <v>2.0322110000000002</v>
      </c>
      <c r="J17320" s="2">
        <v>17.146339999999999</v>
      </c>
      <c r="K17320" s="2">
        <v>43.935409999999997</v>
      </c>
      <c r="L17320" s="2">
        <v>477.08760000000001</v>
      </c>
    </row>
    <row r="17321" spans="1:12" x14ac:dyDescent="0.2">
      <c r="A17321" s="2">
        <v>17.147040000000001</v>
      </c>
      <c r="B17321" s="2">
        <v>115.61109999999999</v>
      </c>
      <c r="C17321" s="2">
        <v>5.6350809999999996</v>
      </c>
      <c r="D17321" s="2">
        <v>5.5396219999999996</v>
      </c>
      <c r="F17321" s="2">
        <v>17.14424</v>
      </c>
      <c r="G17321" s="2">
        <v>2.049973</v>
      </c>
      <c r="H17321" s="2">
        <v>2.0298690000000001</v>
      </c>
      <c r="J17321" s="2">
        <v>17.147040000000001</v>
      </c>
      <c r="K17321" s="2">
        <v>43.781550000000003</v>
      </c>
      <c r="L17321" s="2">
        <v>476.53769999999997</v>
      </c>
    </row>
    <row r="17322" spans="1:12" x14ac:dyDescent="0.2">
      <c r="A17322" s="2">
        <v>17.147739999999999</v>
      </c>
      <c r="B17322" s="2">
        <v>115.55459999999999</v>
      </c>
      <c r="C17322" s="2">
        <v>5.6305040000000002</v>
      </c>
      <c r="D17322" s="2">
        <v>5.5350140000000003</v>
      </c>
      <c r="F17322" s="2">
        <v>17.144939999999998</v>
      </c>
      <c r="G17322" s="2">
        <v>2.048378</v>
      </c>
      <c r="H17322" s="2">
        <v>2.0277020000000001</v>
      </c>
      <c r="J17322" s="2">
        <v>17.147739999999999</v>
      </c>
      <c r="K17322" s="2">
        <v>43.62829</v>
      </c>
      <c r="L17322" s="2">
        <v>475.9819</v>
      </c>
    </row>
    <row r="17323" spans="1:12" x14ac:dyDescent="0.2">
      <c r="A17323" s="2">
        <v>17.14845</v>
      </c>
      <c r="B17323" s="2">
        <v>115.49809999999999</v>
      </c>
      <c r="C17323" s="2">
        <v>5.6257970000000004</v>
      </c>
      <c r="D17323" s="2">
        <v>5.5300929999999999</v>
      </c>
      <c r="F17323" s="2">
        <v>17.14564</v>
      </c>
      <c r="G17323" s="2">
        <v>2.0469360000000001</v>
      </c>
      <c r="H17323" s="2">
        <v>2.0260539999999998</v>
      </c>
      <c r="J17323" s="2">
        <v>17.14845</v>
      </c>
      <c r="K17323" s="2">
        <v>43.474960000000003</v>
      </c>
      <c r="L17323" s="2">
        <v>475.42189999999999</v>
      </c>
    </row>
    <row r="17324" spans="1:12" x14ac:dyDescent="0.2">
      <c r="A17324" s="2">
        <v>17.149149999999999</v>
      </c>
      <c r="B17324" s="2">
        <v>115.444</v>
      </c>
      <c r="C17324" s="2">
        <v>5.6217449999999998</v>
      </c>
      <c r="D17324" s="2">
        <v>5.5250269999999997</v>
      </c>
      <c r="F17324" s="2">
        <v>17.146339999999999</v>
      </c>
      <c r="G17324" s="2">
        <v>2.045372</v>
      </c>
      <c r="H17324" s="2">
        <v>2.0240550000000002</v>
      </c>
      <c r="J17324" s="2">
        <v>17.149149999999999</v>
      </c>
      <c r="K17324" s="2">
        <v>43.322189999999999</v>
      </c>
      <c r="L17324" s="2">
        <v>474.85640000000001</v>
      </c>
    </row>
    <row r="17325" spans="1:12" x14ac:dyDescent="0.2">
      <c r="A17325" s="2">
        <v>17.149850000000001</v>
      </c>
      <c r="B17325" s="2">
        <v>115.3935</v>
      </c>
      <c r="C17325" s="2">
        <v>5.6180599999999998</v>
      </c>
      <c r="D17325" s="2">
        <v>5.520702</v>
      </c>
      <c r="F17325" s="2">
        <v>17.147040000000001</v>
      </c>
      <c r="G17325" s="2">
        <v>2.0435789999999998</v>
      </c>
      <c r="H17325" s="2">
        <v>2.0226359999999999</v>
      </c>
      <c r="J17325" s="2">
        <v>17.149850000000001</v>
      </c>
      <c r="K17325" s="2">
        <v>43.16995</v>
      </c>
      <c r="L17325" s="2">
        <v>474.29129999999998</v>
      </c>
    </row>
    <row r="17326" spans="1:12" x14ac:dyDescent="0.2">
      <c r="A17326" s="2">
        <v>17.150549999999999</v>
      </c>
      <c r="B17326" s="2">
        <v>115.3434</v>
      </c>
      <c r="C17326" s="2">
        <v>5.6138110000000001</v>
      </c>
      <c r="D17326" s="2">
        <v>5.5164220000000004</v>
      </c>
      <c r="F17326" s="2">
        <v>17.147739999999999</v>
      </c>
      <c r="G17326" s="2">
        <v>2.0420910000000001</v>
      </c>
      <c r="H17326" s="2">
        <v>2.021217</v>
      </c>
      <c r="J17326" s="2">
        <v>17.150549999999999</v>
      </c>
      <c r="K17326" s="2">
        <v>43.018349999999998</v>
      </c>
      <c r="L17326" s="2">
        <v>473.72059999999999</v>
      </c>
    </row>
    <row r="17327" spans="1:12" x14ac:dyDescent="0.2">
      <c r="A17327" s="2">
        <v>17.151250000000001</v>
      </c>
      <c r="B17327" s="2">
        <v>115.29040000000001</v>
      </c>
      <c r="C17327" s="2">
        <v>5.6095990000000002</v>
      </c>
      <c r="D17327" s="2">
        <v>5.5125989999999998</v>
      </c>
      <c r="F17327" s="2">
        <v>17.14845</v>
      </c>
      <c r="G17327" s="2">
        <v>2.0402149999999999</v>
      </c>
      <c r="H17327" s="2">
        <v>2.018913</v>
      </c>
      <c r="J17327" s="2">
        <v>17.151250000000001</v>
      </c>
      <c r="K17327" s="2">
        <v>42.867359999999998</v>
      </c>
      <c r="L17327" s="2">
        <v>473.14229999999998</v>
      </c>
    </row>
    <row r="17328" spans="1:12" x14ac:dyDescent="0.2">
      <c r="A17328" s="2">
        <v>17.151949999999999</v>
      </c>
      <c r="B17328" s="2">
        <v>115.2345</v>
      </c>
      <c r="C17328" s="2">
        <v>5.6057459999999999</v>
      </c>
      <c r="D17328" s="2">
        <v>5.5089290000000002</v>
      </c>
      <c r="F17328" s="2">
        <v>17.149149999999999</v>
      </c>
      <c r="G17328" s="2">
        <v>2.038071</v>
      </c>
      <c r="H17328" s="2">
        <v>2.0172119999999998</v>
      </c>
      <c r="J17328" s="2">
        <v>17.151949999999999</v>
      </c>
      <c r="K17328" s="2">
        <v>42.716180000000001</v>
      </c>
      <c r="L17328" s="2">
        <v>472.56310000000002</v>
      </c>
    </row>
    <row r="17329" spans="1:12" x14ac:dyDescent="0.2">
      <c r="A17329" s="2">
        <v>17.152650000000001</v>
      </c>
      <c r="B17329" s="2">
        <v>115.1778</v>
      </c>
      <c r="C17329" s="2">
        <v>5.6016719999999998</v>
      </c>
      <c r="D17329" s="2">
        <v>5.5048170000000001</v>
      </c>
      <c r="F17329" s="2">
        <v>17.149850000000001</v>
      </c>
      <c r="G17329" s="2">
        <v>2.0360640000000001</v>
      </c>
      <c r="H17329" s="2">
        <v>2.0153050000000001</v>
      </c>
      <c r="J17329" s="2">
        <v>17.152650000000001</v>
      </c>
      <c r="K17329" s="2">
        <v>42.565919999999998</v>
      </c>
      <c r="L17329" s="2">
        <v>471.983</v>
      </c>
    </row>
    <row r="17330" spans="1:12" x14ac:dyDescent="0.2">
      <c r="A17330" s="2">
        <v>17.153359999999999</v>
      </c>
      <c r="B17330" s="2">
        <v>115.1206</v>
      </c>
      <c r="C17330" s="2">
        <v>5.597232</v>
      </c>
      <c r="D17330" s="2">
        <v>5.5002849999999999</v>
      </c>
      <c r="F17330" s="2">
        <v>17.150549999999999</v>
      </c>
      <c r="G17330" s="2">
        <v>2.0339969999999998</v>
      </c>
      <c r="H17330" s="2">
        <v>2.0130840000000001</v>
      </c>
      <c r="J17330" s="2">
        <v>17.153359999999999</v>
      </c>
      <c r="K17330" s="2">
        <v>42.416289999999996</v>
      </c>
      <c r="L17330" s="2">
        <v>471.39210000000003</v>
      </c>
    </row>
    <row r="17331" spans="1:12" x14ac:dyDescent="0.2">
      <c r="A17331" s="2">
        <v>17.154060000000001</v>
      </c>
      <c r="B17331" s="2">
        <v>115.0639</v>
      </c>
      <c r="C17331" s="2">
        <v>5.5927920000000002</v>
      </c>
      <c r="D17331" s="2">
        <v>5.4960820000000004</v>
      </c>
      <c r="F17331" s="2">
        <v>17.151250000000001</v>
      </c>
      <c r="G17331" s="2">
        <v>2.0322110000000002</v>
      </c>
      <c r="H17331" s="2">
        <v>2.0113599999999998</v>
      </c>
      <c r="J17331" s="2">
        <v>17.154060000000001</v>
      </c>
      <c r="K17331" s="2">
        <v>42.269750000000002</v>
      </c>
      <c r="L17331" s="2">
        <v>470.80130000000003</v>
      </c>
    </row>
    <row r="17332" spans="1:12" x14ac:dyDescent="0.2">
      <c r="A17332" s="2">
        <v>17.15476</v>
      </c>
      <c r="B17332" s="2">
        <v>115.00660000000001</v>
      </c>
      <c r="C17332" s="2">
        <v>5.58826</v>
      </c>
      <c r="D17332" s="2">
        <v>5.4920299999999997</v>
      </c>
      <c r="F17332" s="2">
        <v>17.151949999999999</v>
      </c>
      <c r="G17332" s="2">
        <v>2.0298690000000001</v>
      </c>
      <c r="H17332" s="2">
        <v>2.0095900000000002</v>
      </c>
      <c r="J17332" s="2">
        <v>17.15476</v>
      </c>
      <c r="K17332" s="2">
        <v>42.12818</v>
      </c>
      <c r="L17332" s="2">
        <v>470.2054</v>
      </c>
    </row>
    <row r="17333" spans="1:12" x14ac:dyDescent="0.2">
      <c r="A17333" s="2">
        <v>17.155460000000001</v>
      </c>
      <c r="B17333" s="2">
        <v>114.94840000000001</v>
      </c>
      <c r="C17333" s="2">
        <v>5.5838349999999997</v>
      </c>
      <c r="D17333" s="2">
        <v>5.487819</v>
      </c>
      <c r="F17333" s="2">
        <v>17.152650000000001</v>
      </c>
      <c r="G17333" s="2">
        <v>2.0277020000000001</v>
      </c>
      <c r="H17333" s="2">
        <v>2.0075379999999998</v>
      </c>
      <c r="J17333" s="2">
        <v>17.155460000000001</v>
      </c>
      <c r="K17333" s="2">
        <v>41.982300000000002</v>
      </c>
      <c r="L17333" s="2">
        <v>469.60610000000003</v>
      </c>
    </row>
    <row r="17334" spans="1:12" x14ac:dyDescent="0.2">
      <c r="A17334" s="2">
        <v>17.15616</v>
      </c>
      <c r="B17334" s="2">
        <v>114.8909</v>
      </c>
      <c r="C17334" s="2">
        <v>5.5793720000000002</v>
      </c>
      <c r="D17334" s="2">
        <v>5.4835390000000004</v>
      </c>
      <c r="F17334" s="2">
        <v>17.153359999999999</v>
      </c>
      <c r="G17334" s="2">
        <v>2.0260539999999998</v>
      </c>
      <c r="H17334" s="2">
        <v>2.0058669999999998</v>
      </c>
      <c r="J17334" s="2">
        <v>17.15616</v>
      </c>
      <c r="K17334" s="2">
        <v>41.835059999999999</v>
      </c>
      <c r="L17334" s="2">
        <v>469</v>
      </c>
    </row>
    <row r="17335" spans="1:12" x14ac:dyDescent="0.2">
      <c r="A17335" s="2">
        <v>17.156860000000002</v>
      </c>
      <c r="B17335" s="2">
        <v>114.83329999999999</v>
      </c>
      <c r="C17335" s="2">
        <v>5.5748249999999997</v>
      </c>
      <c r="D17335" s="2">
        <v>5.478999</v>
      </c>
      <c r="F17335" s="2">
        <v>17.154060000000001</v>
      </c>
      <c r="G17335" s="2">
        <v>2.0240550000000002</v>
      </c>
      <c r="H17335" s="2">
        <v>2.004372</v>
      </c>
      <c r="J17335" s="2">
        <v>17.156860000000002</v>
      </c>
      <c r="K17335" s="2">
        <v>41.68768</v>
      </c>
      <c r="L17335" s="2">
        <v>468.39350000000002</v>
      </c>
    </row>
    <row r="17336" spans="1:12" x14ac:dyDescent="0.2">
      <c r="A17336" s="2">
        <v>17.15756</v>
      </c>
      <c r="B17336" s="2">
        <v>114.7745</v>
      </c>
      <c r="C17336" s="2">
        <v>5.5702699999999998</v>
      </c>
      <c r="D17336" s="2">
        <v>5.4743529999999998</v>
      </c>
      <c r="F17336" s="2">
        <v>17.15476</v>
      </c>
      <c r="G17336" s="2">
        <v>2.0226359999999999</v>
      </c>
      <c r="H17336" s="2">
        <v>2.0029979999999998</v>
      </c>
      <c r="J17336" s="2">
        <v>17.15756</v>
      </c>
      <c r="K17336" s="2">
        <v>41.541409999999999</v>
      </c>
      <c r="L17336" s="2">
        <v>467.78190000000001</v>
      </c>
    </row>
    <row r="17337" spans="1:12" x14ac:dyDescent="0.2">
      <c r="A17337" s="2">
        <v>17.158259999999999</v>
      </c>
      <c r="B17337" s="2">
        <v>114.7154</v>
      </c>
      <c r="C17337" s="2">
        <v>5.5656920000000003</v>
      </c>
      <c r="D17337" s="2">
        <v>5.4695080000000003</v>
      </c>
      <c r="F17337" s="2">
        <v>17.155460000000001</v>
      </c>
      <c r="G17337" s="2">
        <v>2.021217</v>
      </c>
      <c r="H17337" s="2">
        <v>2.0011749999999999</v>
      </c>
      <c r="J17337" s="2">
        <v>17.158259999999999</v>
      </c>
      <c r="K17337" s="2">
        <v>41.395910000000001</v>
      </c>
      <c r="L17337" s="2">
        <v>467.16669999999999</v>
      </c>
    </row>
    <row r="17338" spans="1:12" x14ac:dyDescent="0.2">
      <c r="A17338" s="2">
        <v>17.15897</v>
      </c>
      <c r="B17338" s="2">
        <v>114.65600000000001</v>
      </c>
      <c r="C17338" s="2">
        <v>5.5607100000000003</v>
      </c>
      <c r="D17338" s="2">
        <v>5.4651670000000001</v>
      </c>
      <c r="F17338" s="2">
        <v>17.15616</v>
      </c>
      <c r="G17338" s="2">
        <v>2.018913</v>
      </c>
      <c r="H17338" s="2">
        <v>2.0000230000000001</v>
      </c>
      <c r="J17338" s="2">
        <v>17.15897</v>
      </c>
      <c r="K17338" s="2">
        <v>41.251600000000003</v>
      </c>
      <c r="L17338" s="2">
        <v>466.54590000000002</v>
      </c>
    </row>
    <row r="17339" spans="1:12" x14ac:dyDescent="0.2">
      <c r="A17339" s="2">
        <v>17.159669999999998</v>
      </c>
      <c r="B17339" s="2">
        <v>114.5966</v>
      </c>
      <c r="C17339" s="2">
        <v>5.5562769999999997</v>
      </c>
      <c r="D17339" s="2">
        <v>5.46075</v>
      </c>
      <c r="F17339" s="2">
        <v>17.156860000000002</v>
      </c>
      <c r="G17339" s="2">
        <v>2.0172119999999998</v>
      </c>
      <c r="H17339" s="2">
        <v>1.9981770000000001</v>
      </c>
      <c r="J17339" s="2">
        <v>17.159669999999998</v>
      </c>
      <c r="K17339" s="2">
        <v>41.106879999999997</v>
      </c>
      <c r="L17339" s="2">
        <v>465.92039999999997</v>
      </c>
    </row>
    <row r="17340" spans="1:12" x14ac:dyDescent="0.2">
      <c r="A17340" s="2">
        <v>17.16037</v>
      </c>
      <c r="B17340" s="2">
        <v>114.53619999999999</v>
      </c>
      <c r="C17340" s="2">
        <v>5.5515930000000004</v>
      </c>
      <c r="D17340" s="2">
        <v>5.4563860000000002</v>
      </c>
      <c r="F17340" s="2">
        <v>17.15756</v>
      </c>
      <c r="G17340" s="2">
        <v>2.0153050000000001</v>
      </c>
      <c r="H17340" s="2">
        <v>1.9963759999999999</v>
      </c>
      <c r="J17340" s="2">
        <v>17.16037</v>
      </c>
      <c r="K17340" s="2">
        <v>40.962330000000001</v>
      </c>
      <c r="L17340" s="2">
        <v>465.29140000000001</v>
      </c>
    </row>
    <row r="17341" spans="1:12" x14ac:dyDescent="0.2">
      <c r="A17341" s="2">
        <v>17.161069999999999</v>
      </c>
      <c r="B17341" s="2">
        <v>114.4757</v>
      </c>
      <c r="C17341" s="2">
        <v>5.5469010000000001</v>
      </c>
      <c r="D17341" s="2">
        <v>5.4520140000000001</v>
      </c>
      <c r="F17341" s="2">
        <v>17.158259999999999</v>
      </c>
      <c r="G17341" s="2">
        <v>2.0130840000000001</v>
      </c>
      <c r="H17341" s="2">
        <v>1.994469</v>
      </c>
      <c r="J17341" s="2">
        <v>17.161069999999999</v>
      </c>
      <c r="K17341" s="2">
        <v>40.818379999999998</v>
      </c>
      <c r="L17341" s="2">
        <v>464.661</v>
      </c>
    </row>
    <row r="17342" spans="1:12" x14ac:dyDescent="0.2">
      <c r="A17342" s="2">
        <v>17.161770000000001</v>
      </c>
      <c r="B17342" s="2">
        <v>114.4148</v>
      </c>
      <c r="C17342" s="2">
        <v>5.5423999999999998</v>
      </c>
      <c r="D17342" s="2">
        <v>5.4477650000000004</v>
      </c>
      <c r="F17342" s="2">
        <v>17.15897</v>
      </c>
      <c r="G17342" s="2">
        <v>2.0113599999999998</v>
      </c>
      <c r="H17342" s="2">
        <v>1.99305</v>
      </c>
      <c r="J17342" s="2">
        <v>17.161770000000001</v>
      </c>
      <c r="K17342" s="2">
        <v>40.674619999999997</v>
      </c>
      <c r="L17342" s="2">
        <v>464.02699999999999</v>
      </c>
    </row>
    <row r="17343" spans="1:12" x14ac:dyDescent="0.2">
      <c r="A17343" s="2">
        <v>17.162469999999999</v>
      </c>
      <c r="B17343" s="2">
        <v>114.3535</v>
      </c>
      <c r="C17343" s="2">
        <v>5.5381729999999996</v>
      </c>
      <c r="D17343" s="2">
        <v>5.4434459999999998</v>
      </c>
      <c r="F17343" s="2">
        <v>17.159669999999998</v>
      </c>
      <c r="G17343" s="2">
        <v>2.0095900000000002</v>
      </c>
      <c r="H17343" s="2">
        <v>1.9908520000000001</v>
      </c>
      <c r="J17343" s="2">
        <v>17.162469999999999</v>
      </c>
      <c r="K17343" s="2">
        <v>40.532089999999997</v>
      </c>
      <c r="L17343" s="2">
        <v>463.3886</v>
      </c>
    </row>
    <row r="17344" spans="1:12" x14ac:dyDescent="0.2">
      <c r="A17344" s="2">
        <v>17.163170000000001</v>
      </c>
      <c r="B17344" s="2">
        <v>114.29170000000001</v>
      </c>
      <c r="C17344" s="2">
        <v>5.5338240000000001</v>
      </c>
      <c r="D17344" s="2">
        <v>5.4388379999999996</v>
      </c>
      <c r="F17344" s="2">
        <v>17.16037</v>
      </c>
      <c r="G17344" s="2">
        <v>2.0075379999999998</v>
      </c>
      <c r="H17344" s="2">
        <v>1.9886170000000001</v>
      </c>
      <c r="J17344" s="2">
        <v>17.163170000000001</v>
      </c>
      <c r="K17344" s="2">
        <v>40.39</v>
      </c>
      <c r="L17344" s="2">
        <v>462.74529999999999</v>
      </c>
    </row>
    <row r="17345" spans="1:12" x14ac:dyDescent="0.2">
      <c r="A17345" s="2">
        <v>17.163879999999999</v>
      </c>
      <c r="B17345" s="2">
        <v>114.2291</v>
      </c>
      <c r="C17345" s="2">
        <v>5.5296430000000001</v>
      </c>
      <c r="D17345" s="2">
        <v>5.4343830000000004</v>
      </c>
      <c r="F17345" s="2">
        <v>17.161069999999999</v>
      </c>
      <c r="G17345" s="2">
        <v>2.0058669999999998</v>
      </c>
      <c r="H17345" s="2">
        <v>1.986977</v>
      </c>
      <c r="J17345" s="2">
        <v>17.163879999999999</v>
      </c>
      <c r="K17345" s="2">
        <v>40.248240000000003</v>
      </c>
      <c r="L17345" s="2">
        <v>462.0951</v>
      </c>
    </row>
    <row r="17346" spans="1:12" x14ac:dyDescent="0.2">
      <c r="A17346" s="2">
        <v>17.164580000000001</v>
      </c>
      <c r="B17346" s="2">
        <v>114.1665</v>
      </c>
      <c r="C17346" s="2">
        <v>5.5251950000000001</v>
      </c>
      <c r="D17346" s="2">
        <v>5.430301</v>
      </c>
      <c r="F17346" s="2">
        <v>17.161770000000001</v>
      </c>
      <c r="G17346" s="2">
        <v>2.004372</v>
      </c>
      <c r="H17346" s="2">
        <v>1.985077</v>
      </c>
      <c r="J17346" s="2">
        <v>17.164580000000001</v>
      </c>
      <c r="K17346" s="2">
        <v>40.106789999999997</v>
      </c>
      <c r="L17346" s="2">
        <v>461.44400000000002</v>
      </c>
    </row>
    <row r="17347" spans="1:12" x14ac:dyDescent="0.2">
      <c r="A17347" s="2">
        <v>17.165279999999999</v>
      </c>
      <c r="B17347" s="2">
        <v>114.1033</v>
      </c>
      <c r="C17347" s="2">
        <v>5.5204880000000003</v>
      </c>
      <c r="D17347" s="2">
        <v>5.4263950000000003</v>
      </c>
      <c r="F17347" s="2">
        <v>17.162469999999999</v>
      </c>
      <c r="G17347" s="2">
        <v>2.0029979999999998</v>
      </c>
      <c r="H17347" s="2">
        <v>1.983589</v>
      </c>
      <c r="J17347" s="2">
        <v>17.165279999999999</v>
      </c>
      <c r="K17347" s="2">
        <v>39.96611</v>
      </c>
      <c r="L17347" s="2">
        <v>460.7978</v>
      </c>
    </row>
    <row r="17348" spans="1:12" x14ac:dyDescent="0.2">
      <c r="A17348" s="2">
        <v>17.165980000000001</v>
      </c>
      <c r="B17348" s="2">
        <v>114.0408</v>
      </c>
      <c r="C17348" s="2">
        <v>5.5162380000000004</v>
      </c>
      <c r="D17348" s="2">
        <v>5.4228779999999999</v>
      </c>
      <c r="F17348" s="2">
        <v>17.163170000000001</v>
      </c>
      <c r="G17348" s="2">
        <v>2.0011749999999999</v>
      </c>
      <c r="H17348" s="2">
        <v>1.982391</v>
      </c>
      <c r="J17348" s="2">
        <v>17.165980000000001</v>
      </c>
      <c r="K17348" s="2">
        <v>39.825530000000001</v>
      </c>
      <c r="L17348" s="2">
        <v>460.16730000000001</v>
      </c>
    </row>
    <row r="17349" spans="1:12" x14ac:dyDescent="0.2">
      <c r="A17349" s="2">
        <v>17.166679999999999</v>
      </c>
      <c r="B17349" s="2">
        <v>113.97709999999999</v>
      </c>
      <c r="C17349" s="2">
        <v>5.5122179999999998</v>
      </c>
      <c r="D17349" s="2">
        <v>5.4181020000000002</v>
      </c>
      <c r="F17349" s="2">
        <v>17.163879999999999</v>
      </c>
      <c r="G17349" s="2">
        <v>2.0000230000000001</v>
      </c>
      <c r="H17349" s="2">
        <v>1.980782</v>
      </c>
      <c r="J17349" s="2">
        <v>17.166679999999999</v>
      </c>
      <c r="K17349" s="2">
        <v>39.685749999999999</v>
      </c>
      <c r="L17349" s="2">
        <v>459.52199999999999</v>
      </c>
    </row>
    <row r="17350" spans="1:12" x14ac:dyDescent="0.2">
      <c r="A17350" s="2">
        <v>17.167380000000001</v>
      </c>
      <c r="B17350" s="2">
        <v>113.9131</v>
      </c>
      <c r="C17350" s="2">
        <v>5.5079380000000002</v>
      </c>
      <c r="D17350" s="2">
        <v>5.4134929999999999</v>
      </c>
      <c r="F17350" s="2">
        <v>17.164580000000001</v>
      </c>
      <c r="G17350" s="2">
        <v>1.9981770000000001</v>
      </c>
      <c r="H17350" s="2">
        <v>1.978928</v>
      </c>
      <c r="J17350" s="2">
        <v>17.167380000000001</v>
      </c>
      <c r="K17350" s="2">
        <v>39.545659999999998</v>
      </c>
      <c r="L17350" s="2">
        <v>458.85750000000002</v>
      </c>
    </row>
    <row r="17351" spans="1:12" x14ac:dyDescent="0.2">
      <c r="A17351" s="2">
        <v>17.16808</v>
      </c>
      <c r="B17351" s="2">
        <v>113.8488</v>
      </c>
      <c r="C17351" s="2">
        <v>5.5037409999999998</v>
      </c>
      <c r="D17351" s="2">
        <v>5.4092589999999996</v>
      </c>
      <c r="F17351" s="2">
        <v>17.165279999999999</v>
      </c>
      <c r="G17351" s="2">
        <v>1.9963759999999999</v>
      </c>
      <c r="H17351" s="2">
        <v>1.9769589999999999</v>
      </c>
      <c r="J17351" s="2">
        <v>17.16808</v>
      </c>
      <c r="K17351" s="2">
        <v>39.406260000000003</v>
      </c>
      <c r="L17351" s="2">
        <v>458.18860000000001</v>
      </c>
    </row>
    <row r="17352" spans="1:12" x14ac:dyDescent="0.2">
      <c r="A17352" s="2">
        <v>17.168790000000001</v>
      </c>
      <c r="B17352" s="2">
        <v>113.7838</v>
      </c>
      <c r="C17352" s="2">
        <v>5.499263</v>
      </c>
      <c r="D17352" s="2">
        <v>5.4054900000000004</v>
      </c>
      <c r="F17352" s="2">
        <v>17.165980000000001</v>
      </c>
      <c r="G17352" s="2">
        <v>1.994469</v>
      </c>
      <c r="H17352" s="2">
        <v>1.974785</v>
      </c>
      <c r="J17352" s="2">
        <v>17.168790000000001</v>
      </c>
      <c r="K17352" s="2">
        <v>39.268360000000001</v>
      </c>
      <c r="L17352" s="2">
        <v>457.51670000000001</v>
      </c>
    </row>
    <row r="17353" spans="1:12" x14ac:dyDescent="0.2">
      <c r="A17353" s="2">
        <v>17.16949</v>
      </c>
      <c r="B17353" s="2">
        <v>113.7182</v>
      </c>
      <c r="C17353" s="2">
        <v>5.4950900000000003</v>
      </c>
      <c r="D17353" s="2">
        <v>5.401675</v>
      </c>
      <c r="F17353" s="2">
        <v>17.166679999999999</v>
      </c>
      <c r="G17353" s="2">
        <v>1.99305</v>
      </c>
      <c r="H17353" s="2">
        <v>1.972572</v>
      </c>
      <c r="J17353" s="2">
        <v>17.16949</v>
      </c>
      <c r="K17353" s="2">
        <v>39.130189999999999</v>
      </c>
      <c r="L17353" s="2">
        <v>456.83929999999998</v>
      </c>
    </row>
    <row r="17354" spans="1:12" x14ac:dyDescent="0.2">
      <c r="A17354" s="2">
        <v>17.170190000000002</v>
      </c>
      <c r="B17354" s="2">
        <v>113.65300000000001</v>
      </c>
      <c r="C17354" s="2">
        <v>5.49071</v>
      </c>
      <c r="D17354" s="2">
        <v>5.3975330000000001</v>
      </c>
      <c r="F17354" s="2">
        <v>17.167380000000001</v>
      </c>
      <c r="G17354" s="2">
        <v>1.9908520000000001</v>
      </c>
      <c r="H17354" s="2">
        <v>1.97081</v>
      </c>
      <c r="J17354" s="2">
        <v>17.170190000000002</v>
      </c>
      <c r="K17354" s="2">
        <v>38.992710000000002</v>
      </c>
      <c r="L17354" s="2">
        <v>456.15960000000001</v>
      </c>
    </row>
    <row r="17355" spans="1:12" x14ac:dyDescent="0.2">
      <c r="A17355" s="2">
        <v>17.17089</v>
      </c>
      <c r="B17355" s="2">
        <v>113.5872</v>
      </c>
      <c r="C17355" s="2">
        <v>5.4864379999999997</v>
      </c>
      <c r="D17355" s="2">
        <v>5.3936650000000004</v>
      </c>
      <c r="F17355" s="2">
        <v>17.16808</v>
      </c>
      <c r="G17355" s="2">
        <v>1.9886170000000001</v>
      </c>
      <c r="H17355" s="2">
        <v>1.9691540000000001</v>
      </c>
      <c r="J17355" s="2">
        <v>17.17089</v>
      </c>
      <c r="K17355" s="2">
        <v>38.854970000000002</v>
      </c>
      <c r="L17355" s="2">
        <v>455.47620000000001</v>
      </c>
    </row>
    <row r="17356" spans="1:12" x14ac:dyDescent="0.2">
      <c r="A17356" s="2">
        <v>17.171589999999998</v>
      </c>
      <c r="B17356" s="2">
        <v>113.521</v>
      </c>
      <c r="C17356" s="2">
        <v>5.4821879999999998</v>
      </c>
      <c r="D17356" s="2">
        <v>5.3892239999999996</v>
      </c>
      <c r="F17356" s="2">
        <v>17.168790000000001</v>
      </c>
      <c r="G17356" s="2">
        <v>1.986977</v>
      </c>
      <c r="H17356" s="2">
        <v>1.9673</v>
      </c>
      <c r="J17356" s="2">
        <v>17.171589999999998</v>
      </c>
      <c r="K17356" s="2">
        <v>38.717770000000002</v>
      </c>
      <c r="L17356" s="2">
        <v>454.7885</v>
      </c>
    </row>
    <row r="17357" spans="1:12" x14ac:dyDescent="0.2">
      <c r="A17357" s="2">
        <v>17.17229</v>
      </c>
      <c r="B17357" s="2">
        <v>113.4554</v>
      </c>
      <c r="C17357" s="2">
        <v>5.4780230000000003</v>
      </c>
      <c r="D17357" s="2">
        <v>5.3854709999999999</v>
      </c>
      <c r="F17357" s="2">
        <v>17.16949</v>
      </c>
      <c r="G17357" s="2">
        <v>1.985077</v>
      </c>
      <c r="H17357" s="2">
        <v>1.9652019999999999</v>
      </c>
      <c r="J17357" s="2">
        <v>17.17229</v>
      </c>
      <c r="K17357" s="2">
        <v>38.58146</v>
      </c>
      <c r="L17357" s="2">
        <v>454.09769999999997</v>
      </c>
    </row>
    <row r="17358" spans="1:12" x14ac:dyDescent="0.2">
      <c r="A17358" s="2">
        <v>17.172989999999999</v>
      </c>
      <c r="B17358" s="2">
        <v>113.3874</v>
      </c>
      <c r="C17358" s="2">
        <v>5.47417</v>
      </c>
      <c r="D17358" s="2">
        <v>5.3810840000000004</v>
      </c>
      <c r="F17358" s="2">
        <v>17.170190000000002</v>
      </c>
      <c r="G17358" s="2">
        <v>1.983589</v>
      </c>
      <c r="H17358" s="2">
        <v>1.963524</v>
      </c>
      <c r="J17358" s="2">
        <v>17.172989999999999</v>
      </c>
      <c r="K17358" s="2">
        <v>38.447029999999998</v>
      </c>
      <c r="L17358" s="2">
        <v>453.40280000000001</v>
      </c>
    </row>
    <row r="17359" spans="1:12" x14ac:dyDescent="0.2">
      <c r="A17359" s="2">
        <v>17.1737</v>
      </c>
      <c r="B17359" s="2">
        <v>113.3205</v>
      </c>
      <c r="C17359" s="2">
        <v>5.4705459999999997</v>
      </c>
      <c r="D17359" s="2">
        <v>5.3766429999999996</v>
      </c>
      <c r="F17359" s="2">
        <v>17.17089</v>
      </c>
      <c r="G17359" s="2">
        <v>1.982391</v>
      </c>
      <c r="H17359" s="2">
        <v>1.961678</v>
      </c>
      <c r="J17359" s="2">
        <v>17.1737</v>
      </c>
      <c r="K17359" s="2">
        <v>38.31259</v>
      </c>
      <c r="L17359" s="2">
        <v>452.70519999999999</v>
      </c>
    </row>
    <row r="17360" spans="1:12" x14ac:dyDescent="0.2">
      <c r="A17360" s="2">
        <v>17.174399999999999</v>
      </c>
      <c r="B17360" s="2">
        <v>113.2531</v>
      </c>
      <c r="C17360" s="2">
        <v>5.4669140000000001</v>
      </c>
      <c r="D17360" s="2">
        <v>5.3723939999999999</v>
      </c>
      <c r="F17360" s="2">
        <v>17.171589999999998</v>
      </c>
      <c r="G17360" s="2">
        <v>1.980782</v>
      </c>
      <c r="H17360" s="2">
        <v>1.959595</v>
      </c>
      <c r="J17360" s="2">
        <v>17.174399999999999</v>
      </c>
      <c r="K17360" s="2">
        <v>38.176749999999998</v>
      </c>
      <c r="L17360" s="2">
        <v>452.00740000000002</v>
      </c>
    </row>
    <row r="17361" spans="1:12" x14ac:dyDescent="0.2">
      <c r="A17361" s="2">
        <v>17.1751</v>
      </c>
      <c r="B17361" s="2">
        <v>113.1855</v>
      </c>
      <c r="C17361" s="2">
        <v>5.4630770000000002</v>
      </c>
      <c r="D17361" s="2">
        <v>5.3682660000000002</v>
      </c>
      <c r="F17361" s="2">
        <v>17.17229</v>
      </c>
      <c r="G17361" s="2">
        <v>1.978928</v>
      </c>
      <c r="H17361" s="2">
        <v>1.9573590000000001</v>
      </c>
      <c r="J17361" s="2">
        <v>17.1751</v>
      </c>
      <c r="K17361" s="2">
        <v>38.042630000000003</v>
      </c>
      <c r="L17361" s="2">
        <v>451.30599999999998</v>
      </c>
    </row>
    <row r="17362" spans="1:12" x14ac:dyDescent="0.2">
      <c r="A17362" s="2">
        <v>17.175799999999999</v>
      </c>
      <c r="B17362" s="2">
        <v>113.1173</v>
      </c>
      <c r="C17362" s="2">
        <v>5.4590329999999998</v>
      </c>
      <c r="D17362" s="2">
        <v>5.3640090000000002</v>
      </c>
      <c r="F17362" s="2">
        <v>17.172989999999999</v>
      </c>
      <c r="G17362" s="2">
        <v>1.9769589999999999</v>
      </c>
      <c r="H17362" s="2">
        <v>1.9554670000000001</v>
      </c>
      <c r="J17362" s="2">
        <v>17.175799999999999</v>
      </c>
      <c r="K17362" s="2">
        <v>37.909289999999999</v>
      </c>
      <c r="L17362" s="2">
        <v>450.59960000000001</v>
      </c>
    </row>
    <row r="17363" spans="1:12" x14ac:dyDescent="0.2">
      <c r="A17363" s="2">
        <v>17.176500000000001</v>
      </c>
      <c r="B17363" s="2">
        <v>113.04859999999999</v>
      </c>
      <c r="C17363" s="2">
        <v>5.4552189999999996</v>
      </c>
      <c r="D17363" s="2">
        <v>5.3596450000000004</v>
      </c>
      <c r="F17363" s="2">
        <v>17.1737</v>
      </c>
      <c r="G17363" s="2">
        <v>1.974785</v>
      </c>
      <c r="H17363" s="2">
        <v>1.953918</v>
      </c>
      <c r="J17363" s="2">
        <v>17.176500000000001</v>
      </c>
      <c r="K17363" s="2">
        <v>37.774760000000001</v>
      </c>
      <c r="L17363" s="2">
        <v>449.8888</v>
      </c>
    </row>
    <row r="17364" spans="1:12" x14ac:dyDescent="0.2">
      <c r="A17364" s="2">
        <v>17.177199999999999</v>
      </c>
      <c r="B17364" s="2">
        <v>112.9803</v>
      </c>
      <c r="C17364" s="2">
        <v>5.4515719999999996</v>
      </c>
      <c r="D17364" s="2">
        <v>5.3559450000000002</v>
      </c>
      <c r="F17364" s="2">
        <v>17.174399999999999</v>
      </c>
      <c r="G17364" s="2">
        <v>1.972572</v>
      </c>
      <c r="H17364" s="2">
        <v>1.9529110000000001</v>
      </c>
      <c r="J17364" s="2">
        <v>17.177199999999999</v>
      </c>
      <c r="K17364" s="2">
        <v>37.641539999999999</v>
      </c>
      <c r="L17364" s="2">
        <v>449.17599999999999</v>
      </c>
    </row>
    <row r="17365" spans="1:12" x14ac:dyDescent="0.2">
      <c r="A17365" s="2">
        <v>17.177900000000001</v>
      </c>
      <c r="B17365" s="2">
        <v>112.9121</v>
      </c>
      <c r="C17365" s="2">
        <v>5.4479860000000002</v>
      </c>
      <c r="D17365" s="2">
        <v>5.3517029999999997</v>
      </c>
      <c r="F17365" s="2">
        <v>17.1751</v>
      </c>
      <c r="G17365" s="2">
        <v>1.97081</v>
      </c>
      <c r="H17365" s="2">
        <v>1.9508970000000001</v>
      </c>
      <c r="J17365" s="2">
        <v>17.177900000000001</v>
      </c>
      <c r="K17365" s="2">
        <v>37.509059999999998</v>
      </c>
      <c r="L17365" s="2">
        <v>448.4615</v>
      </c>
    </row>
    <row r="17366" spans="1:12" x14ac:dyDescent="0.2">
      <c r="A17366" s="2">
        <v>17.178599999999999</v>
      </c>
      <c r="B17366" s="2">
        <v>112.84310000000001</v>
      </c>
      <c r="C17366" s="2">
        <v>5.4441940000000004</v>
      </c>
      <c r="D17366" s="2">
        <v>5.3476819999999998</v>
      </c>
      <c r="F17366" s="2">
        <v>17.175799999999999</v>
      </c>
      <c r="G17366" s="2">
        <v>1.9691540000000001</v>
      </c>
      <c r="H17366" s="2">
        <v>1.949036</v>
      </c>
      <c r="J17366" s="2">
        <v>17.178599999999999</v>
      </c>
      <c r="K17366" s="2">
        <v>37.37621</v>
      </c>
      <c r="L17366" s="2">
        <v>447.74329999999998</v>
      </c>
    </row>
    <row r="17367" spans="1:12" x14ac:dyDescent="0.2">
      <c r="A17367" s="2">
        <v>17.179310000000001</v>
      </c>
      <c r="B17367" s="2">
        <v>112.7741</v>
      </c>
      <c r="C17367" s="2">
        <v>5.4398759999999999</v>
      </c>
      <c r="D17367" s="2">
        <v>5.343845</v>
      </c>
      <c r="F17367" s="2">
        <v>17.176500000000001</v>
      </c>
      <c r="G17367" s="2">
        <v>1.9673</v>
      </c>
      <c r="H17367" s="2">
        <v>1.947395</v>
      </c>
      <c r="J17367" s="2">
        <v>17.179310000000001</v>
      </c>
      <c r="K17367" s="2">
        <v>37.245350000000002</v>
      </c>
      <c r="L17367" s="2">
        <v>447.02140000000003</v>
      </c>
    </row>
    <row r="17368" spans="1:12" x14ac:dyDescent="0.2">
      <c r="A17368" s="2">
        <v>17.180009999999999</v>
      </c>
      <c r="B17368" s="2">
        <v>112.7051</v>
      </c>
      <c r="C17368" s="2">
        <v>5.4355500000000001</v>
      </c>
      <c r="D17368" s="2">
        <v>5.3396790000000003</v>
      </c>
      <c r="F17368" s="2">
        <v>17.177199999999999</v>
      </c>
      <c r="G17368" s="2">
        <v>1.9652019999999999</v>
      </c>
      <c r="H17368" s="2">
        <v>1.9453510000000001</v>
      </c>
      <c r="J17368" s="2">
        <v>17.180009999999999</v>
      </c>
      <c r="K17368" s="2">
        <v>37.115299999999998</v>
      </c>
      <c r="L17368" s="2">
        <v>446.29770000000002</v>
      </c>
    </row>
    <row r="17369" spans="1:12" x14ac:dyDescent="0.2">
      <c r="A17369" s="2">
        <v>17.180710000000001</v>
      </c>
      <c r="B17369" s="2">
        <v>112.63549999999999</v>
      </c>
      <c r="C17369" s="2">
        <v>5.4310559999999999</v>
      </c>
      <c r="D17369" s="2">
        <v>5.3357190000000001</v>
      </c>
      <c r="F17369" s="2">
        <v>17.177900000000001</v>
      </c>
      <c r="G17369" s="2">
        <v>1.963524</v>
      </c>
      <c r="H17369" s="2">
        <v>1.9432529999999999</v>
      </c>
      <c r="J17369" s="2">
        <v>17.180710000000001</v>
      </c>
      <c r="K17369" s="2">
        <v>36.984589999999997</v>
      </c>
      <c r="L17369" s="2">
        <v>445.56830000000002</v>
      </c>
    </row>
    <row r="17370" spans="1:12" x14ac:dyDescent="0.2">
      <c r="A17370" s="2">
        <v>17.18141</v>
      </c>
      <c r="B17370" s="2">
        <v>112.565</v>
      </c>
      <c r="C17370" s="2">
        <v>5.4267839999999996</v>
      </c>
      <c r="D17370" s="2">
        <v>5.3314849999999998</v>
      </c>
      <c r="F17370" s="2">
        <v>17.178599999999999</v>
      </c>
      <c r="G17370" s="2">
        <v>1.961678</v>
      </c>
      <c r="H17370" s="2">
        <v>1.940941</v>
      </c>
      <c r="J17370" s="2">
        <v>17.18141</v>
      </c>
      <c r="K17370" s="2">
        <v>36.854149999999997</v>
      </c>
      <c r="L17370" s="2">
        <v>444.83780000000002</v>
      </c>
    </row>
    <row r="17371" spans="1:12" x14ac:dyDescent="0.2">
      <c r="A17371" s="2">
        <v>17.182110000000002</v>
      </c>
      <c r="B17371" s="2">
        <v>112.49550000000001</v>
      </c>
      <c r="C17371" s="2">
        <v>5.42319</v>
      </c>
      <c r="D17371" s="2">
        <v>5.327045</v>
      </c>
      <c r="F17371" s="2">
        <v>17.179310000000001</v>
      </c>
      <c r="G17371" s="2">
        <v>1.959595</v>
      </c>
      <c r="H17371" s="2">
        <v>1.939209</v>
      </c>
      <c r="J17371" s="2">
        <v>17.182110000000002</v>
      </c>
      <c r="K17371" s="2">
        <v>36.723990000000001</v>
      </c>
      <c r="L17371" s="2">
        <v>444.10379999999998</v>
      </c>
    </row>
    <row r="17372" spans="1:12" x14ac:dyDescent="0.2">
      <c r="A17372" s="2">
        <v>17.18281</v>
      </c>
      <c r="B17372" s="2">
        <v>112.4254</v>
      </c>
      <c r="C17372" s="2">
        <v>5.4197040000000003</v>
      </c>
      <c r="D17372" s="2">
        <v>5.3230089999999999</v>
      </c>
      <c r="F17372" s="2">
        <v>17.180009999999999</v>
      </c>
      <c r="G17372" s="2">
        <v>1.9573590000000001</v>
      </c>
      <c r="H17372" s="2">
        <v>1.937492</v>
      </c>
      <c r="J17372" s="2">
        <v>17.18281</v>
      </c>
      <c r="K17372" s="2">
        <v>36.594549999999998</v>
      </c>
      <c r="L17372" s="2">
        <v>443.36399999999998</v>
      </c>
    </row>
    <row r="17373" spans="1:12" x14ac:dyDescent="0.2">
      <c r="A17373" s="2">
        <v>17.183509999999998</v>
      </c>
      <c r="B17373" s="2">
        <v>112.35469999999999</v>
      </c>
      <c r="C17373" s="2">
        <v>5.415508</v>
      </c>
      <c r="D17373" s="2">
        <v>5.3188810000000002</v>
      </c>
      <c r="F17373" s="2">
        <v>17.180710000000001</v>
      </c>
      <c r="G17373" s="2">
        <v>1.9554670000000001</v>
      </c>
      <c r="H17373" s="2">
        <v>1.9354929999999999</v>
      </c>
      <c r="J17373" s="2">
        <v>17.183509999999998</v>
      </c>
      <c r="K17373" s="2">
        <v>36.465499999999999</v>
      </c>
      <c r="L17373" s="2">
        <v>442.62180000000001</v>
      </c>
    </row>
    <row r="17374" spans="1:12" x14ac:dyDescent="0.2">
      <c r="A17374" s="2">
        <v>17.18422</v>
      </c>
      <c r="B17374" s="2">
        <v>112.2841</v>
      </c>
      <c r="C17374" s="2">
        <v>5.4108689999999999</v>
      </c>
      <c r="D17374" s="2">
        <v>5.3147460000000004</v>
      </c>
      <c r="F17374" s="2">
        <v>17.18141</v>
      </c>
      <c r="G17374" s="2">
        <v>1.953918</v>
      </c>
      <c r="H17374" s="2">
        <v>1.9338379999999999</v>
      </c>
      <c r="J17374" s="2">
        <v>17.18422</v>
      </c>
      <c r="K17374" s="2">
        <v>36.337870000000002</v>
      </c>
      <c r="L17374" s="2">
        <v>441.87470000000002</v>
      </c>
    </row>
    <row r="17375" spans="1:12" x14ac:dyDescent="0.2">
      <c r="A17375" s="2">
        <v>17.184920000000002</v>
      </c>
      <c r="B17375" s="2">
        <v>112.21429999999999</v>
      </c>
      <c r="C17375" s="2">
        <v>5.406917</v>
      </c>
      <c r="D17375" s="2">
        <v>5.3107559999999996</v>
      </c>
      <c r="F17375" s="2">
        <v>17.182110000000002</v>
      </c>
      <c r="G17375" s="2">
        <v>1.9529110000000001</v>
      </c>
      <c r="H17375" s="2">
        <v>1.9319379999999999</v>
      </c>
      <c r="J17375" s="2">
        <v>17.184920000000002</v>
      </c>
      <c r="K17375" s="2">
        <v>36.208860000000001</v>
      </c>
      <c r="L17375" s="2">
        <v>441.1241</v>
      </c>
    </row>
    <row r="17376" spans="1:12" x14ac:dyDescent="0.2">
      <c r="A17376" s="2">
        <v>17.18562</v>
      </c>
      <c r="B17376" s="2">
        <v>112.14279999999999</v>
      </c>
      <c r="C17376" s="2">
        <v>5.4030639999999996</v>
      </c>
      <c r="D17376" s="2">
        <v>5.3065749999999996</v>
      </c>
      <c r="F17376" s="2">
        <v>17.18281</v>
      </c>
      <c r="G17376" s="2">
        <v>1.9508970000000001</v>
      </c>
      <c r="H17376" s="2">
        <v>1.929886</v>
      </c>
      <c r="J17376" s="2">
        <v>17.18562</v>
      </c>
      <c r="K17376" s="2">
        <v>36.08202</v>
      </c>
      <c r="L17376" s="2">
        <v>440.37599999999998</v>
      </c>
    </row>
    <row r="17377" spans="1:12" x14ac:dyDescent="0.2">
      <c r="A17377" s="2">
        <v>17.186319999999998</v>
      </c>
      <c r="B17377" s="2">
        <v>112.0715</v>
      </c>
      <c r="C17377" s="2">
        <v>5.3987379999999998</v>
      </c>
      <c r="D17377" s="2">
        <v>5.3023559999999996</v>
      </c>
      <c r="F17377" s="2">
        <v>17.183509999999998</v>
      </c>
      <c r="G17377" s="2">
        <v>1.949036</v>
      </c>
      <c r="H17377" s="2">
        <v>1.9285509999999999</v>
      </c>
      <c r="J17377" s="2">
        <v>17.186319999999998</v>
      </c>
      <c r="K17377" s="2">
        <v>35.955219999999997</v>
      </c>
      <c r="L17377" s="2">
        <v>439.62119999999999</v>
      </c>
    </row>
    <row r="17378" spans="1:12" x14ac:dyDescent="0.2">
      <c r="A17378" s="2">
        <v>17.18702</v>
      </c>
      <c r="B17378" s="2">
        <v>111.9996</v>
      </c>
      <c r="C17378" s="2">
        <v>5.3945499999999997</v>
      </c>
      <c r="D17378" s="2">
        <v>5.2982969999999998</v>
      </c>
      <c r="F17378" s="2">
        <v>17.18422</v>
      </c>
      <c r="G17378" s="2">
        <v>1.947395</v>
      </c>
      <c r="H17378" s="2">
        <v>1.9266049999999999</v>
      </c>
      <c r="J17378" s="2">
        <v>17.18702</v>
      </c>
      <c r="K17378" s="2">
        <v>35.828000000000003</v>
      </c>
      <c r="L17378" s="2">
        <v>438.86410000000001</v>
      </c>
    </row>
    <row r="17379" spans="1:12" x14ac:dyDescent="0.2">
      <c r="A17379" s="2">
        <v>17.187719999999999</v>
      </c>
      <c r="B17379" s="2">
        <v>111.9276</v>
      </c>
      <c r="C17379" s="2">
        <v>5.3906739999999997</v>
      </c>
      <c r="D17379" s="2">
        <v>5.2942150000000003</v>
      </c>
      <c r="F17379" s="2">
        <v>17.184920000000002</v>
      </c>
      <c r="G17379" s="2">
        <v>1.9453510000000001</v>
      </c>
      <c r="H17379" s="2">
        <v>1.9246289999999999</v>
      </c>
      <c r="J17379" s="2">
        <v>17.187719999999999</v>
      </c>
      <c r="K17379" s="2">
        <v>35.700560000000003</v>
      </c>
      <c r="L17379" s="2">
        <v>438.1046</v>
      </c>
    </row>
    <row r="17380" spans="1:12" x14ac:dyDescent="0.2">
      <c r="A17380" s="2">
        <v>17.188420000000001</v>
      </c>
      <c r="B17380" s="2">
        <v>111.85509999999999</v>
      </c>
      <c r="C17380" s="2">
        <v>5.3866069999999997</v>
      </c>
      <c r="D17380" s="2">
        <v>5.290279</v>
      </c>
      <c r="F17380" s="2">
        <v>17.18562</v>
      </c>
      <c r="G17380" s="2">
        <v>1.9432529999999999</v>
      </c>
      <c r="H17380" s="2">
        <v>1.923065</v>
      </c>
      <c r="J17380" s="2">
        <v>17.188420000000001</v>
      </c>
      <c r="K17380" s="2">
        <v>35.576059999999998</v>
      </c>
      <c r="L17380" s="2">
        <v>437.34199999999998</v>
      </c>
    </row>
    <row r="17381" spans="1:12" x14ac:dyDescent="0.2">
      <c r="A17381" s="2">
        <v>17.189129999999999</v>
      </c>
      <c r="B17381" s="2">
        <v>111.78149999999999</v>
      </c>
      <c r="C17381" s="2">
        <v>5.3823350000000003</v>
      </c>
      <c r="D17381" s="2">
        <v>5.2862349999999996</v>
      </c>
      <c r="F17381" s="2">
        <v>17.186319999999998</v>
      </c>
      <c r="G17381" s="2">
        <v>1.940941</v>
      </c>
      <c r="H17381" s="2">
        <v>1.9209750000000001</v>
      </c>
      <c r="J17381" s="2">
        <v>17.189129999999999</v>
      </c>
      <c r="K17381" s="2">
        <v>35.451009999999997</v>
      </c>
      <c r="L17381" s="2">
        <v>436.57600000000002</v>
      </c>
    </row>
    <row r="17382" spans="1:12" x14ac:dyDescent="0.2">
      <c r="A17382" s="2">
        <v>17.189830000000001</v>
      </c>
      <c r="B17382" s="2">
        <v>111.70780000000001</v>
      </c>
      <c r="C17382" s="2">
        <v>5.3782069999999997</v>
      </c>
      <c r="D17382" s="2">
        <v>5.2823520000000004</v>
      </c>
      <c r="F17382" s="2">
        <v>17.18702</v>
      </c>
      <c r="G17382" s="2">
        <v>1.939209</v>
      </c>
      <c r="H17382" s="2">
        <v>1.9196549999999999</v>
      </c>
      <c r="J17382" s="2">
        <v>17.189830000000001</v>
      </c>
      <c r="K17382" s="2">
        <v>35.325859999999999</v>
      </c>
      <c r="L17382" s="2">
        <v>435.80619999999999</v>
      </c>
    </row>
    <row r="17383" spans="1:12" x14ac:dyDescent="0.2">
      <c r="A17383" s="2">
        <v>17.190529999999999</v>
      </c>
      <c r="B17383" s="2">
        <v>111.6341</v>
      </c>
      <c r="C17383" s="2">
        <v>5.3742549999999998</v>
      </c>
      <c r="D17383" s="2">
        <v>5.2782619999999998</v>
      </c>
      <c r="F17383" s="2">
        <v>17.187719999999999</v>
      </c>
      <c r="G17383" s="2">
        <v>1.937492</v>
      </c>
      <c r="H17383" s="2">
        <v>1.918129</v>
      </c>
      <c r="J17383" s="2">
        <v>17.190529999999999</v>
      </c>
      <c r="K17383" s="2">
        <v>35.202210000000001</v>
      </c>
      <c r="L17383" s="2">
        <v>435.03469999999999</v>
      </c>
    </row>
    <row r="17384" spans="1:12" x14ac:dyDescent="0.2">
      <c r="A17384" s="2">
        <v>17.191230000000001</v>
      </c>
      <c r="B17384" s="2">
        <v>111.5596</v>
      </c>
      <c r="C17384" s="2">
        <v>5.3703110000000001</v>
      </c>
      <c r="D17384" s="2">
        <v>5.2744169999999997</v>
      </c>
      <c r="F17384" s="2">
        <v>17.188420000000001</v>
      </c>
      <c r="G17384" s="2">
        <v>1.9354929999999999</v>
      </c>
      <c r="H17384" s="2">
        <v>1.9167179999999999</v>
      </c>
      <c r="J17384" s="2">
        <v>17.191230000000001</v>
      </c>
      <c r="K17384" s="2">
        <v>35.077680000000001</v>
      </c>
      <c r="L17384" s="2">
        <v>434.26819999999998</v>
      </c>
    </row>
    <row r="17385" spans="1:12" x14ac:dyDescent="0.2">
      <c r="A17385" s="2">
        <v>17.191929999999999</v>
      </c>
      <c r="B17385" s="2">
        <v>111.48520000000001</v>
      </c>
      <c r="C17385" s="2">
        <v>5.3662669999999997</v>
      </c>
      <c r="D17385" s="2">
        <v>5.2709460000000004</v>
      </c>
      <c r="F17385" s="2">
        <v>17.189129999999999</v>
      </c>
      <c r="G17385" s="2">
        <v>1.9338379999999999</v>
      </c>
      <c r="H17385" s="2">
        <v>1.9146799999999999</v>
      </c>
      <c r="J17385" s="2">
        <v>17.191929999999999</v>
      </c>
      <c r="K17385" s="2">
        <v>34.954929999999997</v>
      </c>
      <c r="L17385" s="2">
        <v>433.49239999999998</v>
      </c>
    </row>
    <row r="17386" spans="1:12" x14ac:dyDescent="0.2">
      <c r="A17386" s="2">
        <v>17.192630000000001</v>
      </c>
      <c r="B17386" s="2">
        <v>111.4113</v>
      </c>
      <c r="C17386" s="2">
        <v>5.3623380000000003</v>
      </c>
      <c r="D17386" s="2">
        <v>5.2671539999999997</v>
      </c>
      <c r="F17386" s="2">
        <v>17.189830000000001</v>
      </c>
      <c r="G17386" s="2">
        <v>1.9319379999999999</v>
      </c>
      <c r="H17386" s="2">
        <v>1.9127430000000001</v>
      </c>
      <c r="J17386" s="2">
        <v>17.192630000000001</v>
      </c>
      <c r="K17386" s="2">
        <v>34.832569999999997</v>
      </c>
      <c r="L17386" s="2">
        <v>432.71679999999998</v>
      </c>
    </row>
    <row r="17387" spans="1:12" x14ac:dyDescent="0.2">
      <c r="A17387" s="2">
        <v>17.19333</v>
      </c>
      <c r="B17387" s="2">
        <v>111.3373</v>
      </c>
      <c r="C17387" s="2">
        <v>5.3588060000000004</v>
      </c>
      <c r="D17387" s="2">
        <v>5.263026</v>
      </c>
      <c r="F17387" s="2">
        <v>17.190529999999999</v>
      </c>
      <c r="G17387" s="2">
        <v>1.929886</v>
      </c>
      <c r="H17387" s="2">
        <v>1.9109879999999999</v>
      </c>
      <c r="J17387" s="2">
        <v>17.19333</v>
      </c>
      <c r="K17387" s="2">
        <v>34.710970000000003</v>
      </c>
      <c r="L17387" s="2">
        <v>431.94290000000001</v>
      </c>
    </row>
    <row r="17388" spans="1:12" x14ac:dyDescent="0.2">
      <c r="A17388" s="2">
        <v>17.194040000000001</v>
      </c>
      <c r="B17388" s="2">
        <v>111.2624</v>
      </c>
      <c r="C17388" s="2">
        <v>5.3549150000000001</v>
      </c>
      <c r="D17388" s="2">
        <v>5.2591049999999999</v>
      </c>
      <c r="F17388" s="2">
        <v>17.191230000000001</v>
      </c>
      <c r="G17388" s="2">
        <v>1.9285509999999999</v>
      </c>
      <c r="H17388" s="2">
        <v>1.9090419999999999</v>
      </c>
      <c r="J17388" s="2">
        <v>17.194040000000001</v>
      </c>
      <c r="K17388" s="2">
        <v>34.589759999999998</v>
      </c>
      <c r="L17388" s="2">
        <v>431.16449999999998</v>
      </c>
    </row>
    <row r="17389" spans="1:12" x14ac:dyDescent="0.2">
      <c r="A17389" s="2">
        <v>17.194739999999999</v>
      </c>
      <c r="B17389" s="2">
        <v>111.1878</v>
      </c>
      <c r="C17389" s="2">
        <v>5.3508709999999997</v>
      </c>
      <c r="D17389" s="2">
        <v>5.2548550000000001</v>
      </c>
      <c r="F17389" s="2">
        <v>17.191929999999999</v>
      </c>
      <c r="G17389" s="2">
        <v>1.9266049999999999</v>
      </c>
      <c r="H17389" s="2">
        <v>1.9070279999999999</v>
      </c>
      <c r="J17389" s="2">
        <v>17.194739999999999</v>
      </c>
      <c r="K17389" s="2">
        <v>34.468490000000003</v>
      </c>
      <c r="L17389" s="2">
        <v>430.37920000000003</v>
      </c>
    </row>
    <row r="17390" spans="1:12" x14ac:dyDescent="0.2">
      <c r="A17390" s="2">
        <v>17.195440000000001</v>
      </c>
      <c r="B17390" s="2">
        <v>111.113</v>
      </c>
      <c r="C17390" s="2">
        <v>5.347194</v>
      </c>
      <c r="D17390" s="2">
        <v>5.2510029999999999</v>
      </c>
      <c r="F17390" s="2">
        <v>17.192630000000001</v>
      </c>
      <c r="G17390" s="2">
        <v>1.9246289999999999</v>
      </c>
      <c r="H17390" s="2">
        <v>1.9051359999999999</v>
      </c>
      <c r="J17390" s="2">
        <v>17.195440000000001</v>
      </c>
      <c r="K17390" s="2">
        <v>34.346380000000003</v>
      </c>
      <c r="L17390" s="2">
        <v>429.5942</v>
      </c>
    </row>
    <row r="17391" spans="1:12" x14ac:dyDescent="0.2">
      <c r="A17391" s="2">
        <v>17.19614</v>
      </c>
      <c r="B17391" s="2">
        <v>111.0368</v>
      </c>
      <c r="C17391" s="2">
        <v>5.3432880000000003</v>
      </c>
      <c r="D17391" s="2">
        <v>5.2476149999999997</v>
      </c>
      <c r="F17391" s="2">
        <v>17.19333</v>
      </c>
      <c r="G17391" s="2">
        <v>1.923065</v>
      </c>
      <c r="H17391" s="2">
        <v>1.90358</v>
      </c>
      <c r="J17391" s="2">
        <v>17.19614</v>
      </c>
      <c r="K17391" s="2">
        <v>34.225580000000001</v>
      </c>
      <c r="L17391" s="2">
        <v>428.80720000000002</v>
      </c>
    </row>
    <row r="17392" spans="1:12" x14ac:dyDescent="0.2">
      <c r="A17392" s="2">
        <v>17.196840000000002</v>
      </c>
      <c r="B17392" s="2">
        <v>110.9606</v>
      </c>
      <c r="C17392" s="2">
        <v>5.3390230000000001</v>
      </c>
      <c r="D17392" s="2">
        <v>5.2442349999999998</v>
      </c>
      <c r="F17392" s="2">
        <v>17.194040000000001</v>
      </c>
      <c r="G17392" s="2">
        <v>1.9209750000000001</v>
      </c>
      <c r="H17392" s="2">
        <v>1.901527</v>
      </c>
      <c r="J17392" s="2">
        <v>17.196840000000002</v>
      </c>
      <c r="K17392" s="2">
        <v>34.105580000000003</v>
      </c>
      <c r="L17392" s="2">
        <v>428.01530000000002</v>
      </c>
    </row>
    <row r="17393" spans="1:12" x14ac:dyDescent="0.2">
      <c r="A17393" s="2">
        <v>17.19754</v>
      </c>
      <c r="B17393" s="2">
        <v>110.8848</v>
      </c>
      <c r="C17393" s="2">
        <v>5.334689</v>
      </c>
      <c r="D17393" s="2">
        <v>5.2399699999999996</v>
      </c>
      <c r="F17393" s="2">
        <v>17.194739999999999</v>
      </c>
      <c r="G17393" s="2">
        <v>1.9196549999999999</v>
      </c>
      <c r="H17393" s="2">
        <v>1.8996200000000001</v>
      </c>
      <c r="J17393" s="2">
        <v>17.19754</v>
      </c>
      <c r="K17393" s="2">
        <v>33.986280000000001</v>
      </c>
      <c r="L17393" s="2">
        <v>427.22019999999998</v>
      </c>
    </row>
    <row r="17394" spans="1:12" x14ac:dyDescent="0.2">
      <c r="A17394" s="2">
        <v>17.198239999999998</v>
      </c>
      <c r="B17394" s="2">
        <v>110.8086</v>
      </c>
      <c r="C17394" s="2">
        <v>5.3305999999999996</v>
      </c>
      <c r="D17394" s="2">
        <v>5.2358349999999998</v>
      </c>
      <c r="F17394" s="2">
        <v>17.195440000000001</v>
      </c>
      <c r="G17394" s="2">
        <v>1.918129</v>
      </c>
      <c r="H17394" s="2">
        <v>1.898048</v>
      </c>
      <c r="J17394" s="2">
        <v>17.198239999999998</v>
      </c>
      <c r="K17394" s="2">
        <v>33.866439999999997</v>
      </c>
      <c r="L17394" s="2">
        <v>426.41750000000002</v>
      </c>
    </row>
    <row r="17395" spans="1:12" x14ac:dyDescent="0.2">
      <c r="A17395" s="2">
        <v>17.19894</v>
      </c>
      <c r="B17395" s="2">
        <v>110.732</v>
      </c>
      <c r="C17395" s="2">
        <v>5.3266249999999999</v>
      </c>
      <c r="D17395" s="2">
        <v>5.2313640000000001</v>
      </c>
      <c r="F17395" s="2">
        <v>17.19614</v>
      </c>
      <c r="G17395" s="2">
        <v>1.9167179999999999</v>
      </c>
      <c r="H17395" s="2">
        <v>1.895905</v>
      </c>
      <c r="J17395" s="2">
        <v>17.19894</v>
      </c>
      <c r="K17395" s="2">
        <v>33.749450000000003</v>
      </c>
      <c r="L17395" s="2">
        <v>425.61259999999999</v>
      </c>
    </row>
    <row r="17396" spans="1:12" x14ac:dyDescent="0.2">
      <c r="A17396" s="2">
        <v>17.199649999999998</v>
      </c>
      <c r="B17396" s="2">
        <v>110.6549</v>
      </c>
      <c r="C17396" s="2">
        <v>5.3228939999999998</v>
      </c>
      <c r="D17396" s="2">
        <v>5.2268330000000001</v>
      </c>
      <c r="F17396" s="2">
        <v>17.196840000000002</v>
      </c>
      <c r="G17396" s="2">
        <v>1.9146799999999999</v>
      </c>
      <c r="H17396" s="2">
        <v>1.8946529999999999</v>
      </c>
      <c r="J17396" s="2">
        <v>17.199649999999998</v>
      </c>
      <c r="K17396" s="2">
        <v>33.636479999999999</v>
      </c>
      <c r="L17396" s="2">
        <v>424.80759999999998</v>
      </c>
    </row>
    <row r="17397" spans="1:12" x14ac:dyDescent="0.2">
      <c r="A17397" s="2">
        <v>17.20035</v>
      </c>
      <c r="B17397" s="2">
        <v>110.578</v>
      </c>
      <c r="C17397" s="2">
        <v>5.3191100000000002</v>
      </c>
      <c r="D17397" s="2">
        <v>5.2224300000000001</v>
      </c>
      <c r="F17397" s="2">
        <v>17.19754</v>
      </c>
      <c r="G17397" s="2">
        <v>1.9127430000000001</v>
      </c>
      <c r="H17397" s="2">
        <v>1.892296</v>
      </c>
      <c r="J17397" s="2">
        <v>17.20035</v>
      </c>
      <c r="K17397" s="2">
        <v>33.522239999999996</v>
      </c>
      <c r="L17397" s="2">
        <v>423.9966</v>
      </c>
    </row>
    <row r="17398" spans="1:12" x14ac:dyDescent="0.2">
      <c r="A17398" s="2">
        <v>17.201049999999999</v>
      </c>
      <c r="B17398" s="2">
        <v>110.50060000000001</v>
      </c>
      <c r="C17398" s="2">
        <v>5.314883</v>
      </c>
      <c r="D17398" s="2">
        <v>5.2193560000000003</v>
      </c>
      <c r="F17398" s="2">
        <v>17.198239999999998</v>
      </c>
      <c r="G17398" s="2">
        <v>1.9109879999999999</v>
      </c>
      <c r="H17398" s="2">
        <v>1.8906019999999999</v>
      </c>
      <c r="J17398" s="2">
        <v>17.201049999999999</v>
      </c>
      <c r="K17398" s="2">
        <v>33.404710000000001</v>
      </c>
      <c r="L17398" s="2">
        <v>423.18</v>
      </c>
    </row>
    <row r="17399" spans="1:12" x14ac:dyDescent="0.2">
      <c r="A17399" s="2">
        <v>17.201750000000001</v>
      </c>
      <c r="B17399" s="2">
        <v>110.4228</v>
      </c>
      <c r="C17399" s="2">
        <v>5.3107100000000003</v>
      </c>
      <c r="D17399" s="2">
        <v>5.2164409999999997</v>
      </c>
      <c r="F17399" s="2">
        <v>17.19894</v>
      </c>
      <c r="G17399" s="2">
        <v>1.9090419999999999</v>
      </c>
      <c r="H17399" s="2">
        <v>1.889122</v>
      </c>
      <c r="J17399" s="2">
        <v>17.201750000000001</v>
      </c>
      <c r="K17399" s="2">
        <v>33.287640000000003</v>
      </c>
      <c r="L17399" s="2">
        <v>422.36160000000001</v>
      </c>
    </row>
    <row r="17400" spans="1:12" x14ac:dyDescent="0.2">
      <c r="A17400" s="2">
        <v>17.202449999999999</v>
      </c>
      <c r="B17400" s="2">
        <v>110.3475</v>
      </c>
      <c r="C17400" s="2">
        <v>5.3068949999999999</v>
      </c>
      <c r="D17400" s="2">
        <v>5.2131299999999996</v>
      </c>
      <c r="F17400" s="2">
        <v>17.199649999999998</v>
      </c>
      <c r="G17400" s="2">
        <v>1.9070279999999999</v>
      </c>
      <c r="H17400" s="2">
        <v>1.8872599999999999</v>
      </c>
      <c r="J17400" s="2">
        <v>17.202449999999999</v>
      </c>
      <c r="K17400" s="2">
        <v>33.171700000000001</v>
      </c>
      <c r="L17400" s="2">
        <v>421.54230000000001</v>
      </c>
    </row>
    <row r="17401" spans="1:12" x14ac:dyDescent="0.2">
      <c r="A17401" s="2">
        <v>17.203150000000001</v>
      </c>
      <c r="B17401" s="2">
        <v>110.2775</v>
      </c>
      <c r="C17401" s="2">
        <v>5.3030809999999997</v>
      </c>
      <c r="D17401" s="2">
        <v>5.209193</v>
      </c>
      <c r="F17401" s="2">
        <v>17.20035</v>
      </c>
      <c r="G17401" s="2">
        <v>1.9051359999999999</v>
      </c>
      <c r="H17401" s="2">
        <v>1.885483</v>
      </c>
      <c r="J17401" s="2">
        <v>17.203150000000001</v>
      </c>
      <c r="K17401" s="2">
        <v>33.055520000000001</v>
      </c>
      <c r="L17401" s="2">
        <v>420.72109999999998</v>
      </c>
    </row>
    <row r="17402" spans="1:12" x14ac:dyDescent="0.2">
      <c r="A17402" s="2">
        <v>17.203849999999999</v>
      </c>
      <c r="B17402" s="2">
        <v>110.209</v>
      </c>
      <c r="C17402" s="2">
        <v>5.2991060000000001</v>
      </c>
      <c r="D17402" s="2">
        <v>5.2051420000000004</v>
      </c>
      <c r="F17402" s="2">
        <v>17.201049999999999</v>
      </c>
      <c r="G17402" s="2">
        <v>1.90358</v>
      </c>
      <c r="H17402" s="2">
        <v>1.883858</v>
      </c>
      <c r="J17402" s="2">
        <v>17.203849999999999</v>
      </c>
      <c r="K17402" s="2">
        <v>32.939509999999999</v>
      </c>
      <c r="L17402" s="2">
        <v>419.89580000000001</v>
      </c>
    </row>
    <row r="17403" spans="1:12" x14ac:dyDescent="0.2">
      <c r="A17403" s="2">
        <v>17.204560000000001</v>
      </c>
      <c r="B17403" s="2">
        <v>110.1366</v>
      </c>
      <c r="C17403" s="2">
        <v>5.2955120000000004</v>
      </c>
      <c r="D17403" s="2">
        <v>5.2010149999999999</v>
      </c>
      <c r="F17403" s="2">
        <v>17.201750000000001</v>
      </c>
      <c r="G17403" s="2">
        <v>1.901527</v>
      </c>
      <c r="H17403" s="2">
        <v>1.8825229999999999</v>
      </c>
      <c r="J17403" s="2">
        <v>17.204560000000001</v>
      </c>
      <c r="K17403" s="2">
        <v>32.825069999999997</v>
      </c>
      <c r="L17403" s="2">
        <v>419.06799999999998</v>
      </c>
    </row>
    <row r="17404" spans="1:12" x14ac:dyDescent="0.2">
      <c r="A17404" s="2">
        <v>17.205259999999999</v>
      </c>
      <c r="B17404" s="2">
        <v>110.0587</v>
      </c>
      <c r="C17404" s="2">
        <v>5.2915760000000001</v>
      </c>
      <c r="D17404" s="2">
        <v>5.1969099999999999</v>
      </c>
      <c r="F17404" s="2">
        <v>17.202449999999999</v>
      </c>
      <c r="G17404" s="2">
        <v>1.8996200000000001</v>
      </c>
      <c r="H17404" s="2">
        <v>1.8807069999999999</v>
      </c>
      <c r="J17404" s="2">
        <v>17.205259999999999</v>
      </c>
      <c r="K17404" s="2">
        <v>32.711289999999998</v>
      </c>
      <c r="L17404" s="2">
        <v>418.23829999999998</v>
      </c>
    </row>
    <row r="17405" spans="1:12" x14ac:dyDescent="0.2">
      <c r="A17405" s="2">
        <v>17.205960000000001</v>
      </c>
      <c r="B17405" s="2">
        <v>109.9786</v>
      </c>
      <c r="C17405" s="2">
        <v>5.287585</v>
      </c>
      <c r="D17405" s="2">
        <v>5.1932479999999996</v>
      </c>
      <c r="F17405" s="2">
        <v>17.203150000000001</v>
      </c>
      <c r="G17405" s="2">
        <v>1.898048</v>
      </c>
      <c r="H17405" s="2">
        <v>1.878647</v>
      </c>
      <c r="J17405" s="2">
        <v>17.205960000000001</v>
      </c>
      <c r="K17405" s="2">
        <v>32.597239999999999</v>
      </c>
      <c r="L17405" s="2">
        <v>417.40620000000001</v>
      </c>
    </row>
    <row r="17406" spans="1:12" x14ac:dyDescent="0.2">
      <c r="A17406" s="2">
        <v>17.206659999999999</v>
      </c>
      <c r="B17406" s="2">
        <v>109.89879999999999</v>
      </c>
      <c r="C17406" s="2">
        <v>5.2836639999999999</v>
      </c>
      <c r="D17406" s="2">
        <v>5.1894790000000004</v>
      </c>
      <c r="F17406" s="2">
        <v>17.203849999999999</v>
      </c>
      <c r="G17406" s="2">
        <v>1.895905</v>
      </c>
      <c r="H17406" s="2">
        <v>1.876709</v>
      </c>
      <c r="J17406" s="2">
        <v>17.206659999999999</v>
      </c>
      <c r="K17406" s="2">
        <v>32.483040000000003</v>
      </c>
      <c r="L17406" s="2">
        <v>416.57010000000002</v>
      </c>
    </row>
    <row r="17407" spans="1:12" x14ac:dyDescent="0.2">
      <c r="A17407" s="2">
        <v>17.207360000000001</v>
      </c>
      <c r="B17407" s="2">
        <v>109.8177</v>
      </c>
      <c r="C17407" s="2">
        <v>5.2800479999999999</v>
      </c>
      <c r="D17407" s="2">
        <v>5.1856410000000004</v>
      </c>
      <c r="F17407" s="2">
        <v>17.204560000000001</v>
      </c>
      <c r="G17407" s="2">
        <v>1.8946529999999999</v>
      </c>
      <c r="H17407" s="2">
        <v>1.8745419999999999</v>
      </c>
      <c r="J17407" s="2">
        <v>17.207360000000001</v>
      </c>
      <c r="K17407" s="2">
        <v>32.370660000000001</v>
      </c>
      <c r="L17407" s="2">
        <v>415.73149999999998</v>
      </c>
    </row>
    <row r="17408" spans="1:12" x14ac:dyDescent="0.2">
      <c r="A17408" s="2">
        <v>17.20806</v>
      </c>
      <c r="B17408" s="2">
        <v>109.73699999999999</v>
      </c>
      <c r="C17408" s="2">
        <v>5.276332</v>
      </c>
      <c r="D17408" s="2">
        <v>5.1821320000000002</v>
      </c>
      <c r="F17408" s="2">
        <v>17.205259999999999</v>
      </c>
      <c r="G17408" s="2">
        <v>1.892296</v>
      </c>
      <c r="H17408" s="2">
        <v>1.8723069999999999</v>
      </c>
      <c r="J17408" s="2">
        <v>17.20806</v>
      </c>
      <c r="K17408" s="2">
        <v>32.257919999999999</v>
      </c>
      <c r="L17408" s="2">
        <v>414.89210000000003</v>
      </c>
    </row>
    <row r="17409" spans="1:12" x14ac:dyDescent="0.2">
      <c r="A17409" s="2">
        <v>17.208760000000002</v>
      </c>
      <c r="B17409" s="2">
        <v>109.6561</v>
      </c>
      <c r="C17409" s="2">
        <v>5.2723880000000003</v>
      </c>
      <c r="D17409" s="2">
        <v>5.1782409999999999</v>
      </c>
      <c r="F17409" s="2">
        <v>17.205960000000001</v>
      </c>
      <c r="G17409" s="2">
        <v>1.8906019999999999</v>
      </c>
      <c r="H17409" s="2">
        <v>1.8704149999999999</v>
      </c>
      <c r="J17409" s="2">
        <v>17.208760000000002</v>
      </c>
      <c r="K17409" s="2">
        <v>32.145569999999999</v>
      </c>
      <c r="L17409" s="2">
        <v>414.0487</v>
      </c>
    </row>
    <row r="17410" spans="1:12" x14ac:dyDescent="0.2">
      <c r="A17410" s="2">
        <v>17.20947</v>
      </c>
      <c r="B17410" s="2">
        <v>109.57470000000001</v>
      </c>
      <c r="C17410" s="2">
        <v>5.2685120000000003</v>
      </c>
      <c r="D17410" s="2">
        <v>5.1749910000000003</v>
      </c>
      <c r="F17410" s="2">
        <v>17.206659999999999</v>
      </c>
      <c r="G17410" s="2">
        <v>1.889122</v>
      </c>
      <c r="H17410" s="2">
        <v>1.869186</v>
      </c>
      <c r="J17410" s="2">
        <v>17.20947</v>
      </c>
      <c r="K17410" s="2">
        <v>32.03387</v>
      </c>
      <c r="L17410" s="2">
        <v>413.20299999999997</v>
      </c>
    </row>
    <row r="17411" spans="1:12" x14ac:dyDescent="0.2">
      <c r="A17411" s="2">
        <v>17.210170000000002</v>
      </c>
      <c r="B17411" s="2">
        <v>109.494</v>
      </c>
      <c r="C17411" s="2">
        <v>5.2647050000000002</v>
      </c>
      <c r="D17411" s="2">
        <v>5.1710770000000004</v>
      </c>
      <c r="F17411" s="2">
        <v>17.207360000000001</v>
      </c>
      <c r="G17411" s="2">
        <v>1.8872599999999999</v>
      </c>
      <c r="H17411" s="2">
        <v>1.867912</v>
      </c>
      <c r="J17411" s="2">
        <v>17.210170000000002</v>
      </c>
      <c r="K17411" s="2">
        <v>31.922630000000002</v>
      </c>
      <c r="L17411" s="2">
        <v>412.35899999999998</v>
      </c>
    </row>
    <row r="17412" spans="1:12" x14ac:dyDescent="0.2">
      <c r="A17412" s="2">
        <v>17.21087</v>
      </c>
      <c r="B17412" s="2">
        <v>109.4126</v>
      </c>
      <c r="C17412" s="2">
        <v>5.2612180000000004</v>
      </c>
      <c r="D17412" s="2">
        <v>5.1672089999999997</v>
      </c>
      <c r="F17412" s="2">
        <v>17.20806</v>
      </c>
      <c r="G17412" s="2">
        <v>1.885483</v>
      </c>
      <c r="H17412" s="2">
        <v>1.8659520000000001</v>
      </c>
      <c r="J17412" s="2">
        <v>17.21087</v>
      </c>
      <c r="K17412" s="2">
        <v>31.81194</v>
      </c>
      <c r="L17412" s="2">
        <v>411.5367</v>
      </c>
    </row>
    <row r="17413" spans="1:12" x14ac:dyDescent="0.2">
      <c r="A17413" s="2">
        <v>17.211569999999998</v>
      </c>
      <c r="B17413" s="2">
        <v>109.3309</v>
      </c>
      <c r="C17413" s="2">
        <v>5.2571820000000002</v>
      </c>
      <c r="D17413" s="2">
        <v>5.1632569999999998</v>
      </c>
      <c r="F17413" s="2">
        <v>17.208760000000002</v>
      </c>
      <c r="G17413" s="2">
        <v>1.883858</v>
      </c>
      <c r="H17413" s="2">
        <v>1.8641970000000001</v>
      </c>
      <c r="J17413" s="2">
        <v>17.211569999999998</v>
      </c>
      <c r="K17413" s="2">
        <v>31.701689999999999</v>
      </c>
      <c r="L17413" s="2">
        <v>410.71879999999999</v>
      </c>
    </row>
    <row r="17414" spans="1:12" x14ac:dyDescent="0.2">
      <c r="A17414" s="2">
        <v>17.21227</v>
      </c>
      <c r="B17414" s="2">
        <v>109.24939999999999</v>
      </c>
      <c r="C17414" s="2">
        <v>5.2528180000000004</v>
      </c>
      <c r="D17414" s="2">
        <v>5.159503</v>
      </c>
      <c r="F17414" s="2">
        <v>17.20947</v>
      </c>
      <c r="G17414" s="2">
        <v>1.8825229999999999</v>
      </c>
      <c r="H17414" s="2">
        <v>1.8623430000000001</v>
      </c>
      <c r="J17414" s="2">
        <v>17.21227</v>
      </c>
      <c r="K17414" s="2">
        <v>31.590900000000001</v>
      </c>
      <c r="L17414" s="2">
        <v>409.87180000000001</v>
      </c>
    </row>
    <row r="17415" spans="1:12" x14ac:dyDescent="0.2">
      <c r="A17415" s="2">
        <v>17.212969999999999</v>
      </c>
      <c r="B17415" s="2">
        <v>109.1679</v>
      </c>
      <c r="C17415" s="2">
        <v>5.2488590000000004</v>
      </c>
      <c r="D17415" s="2">
        <v>5.1557649999999997</v>
      </c>
      <c r="F17415" s="2">
        <v>17.210170000000002</v>
      </c>
      <c r="G17415" s="2">
        <v>1.8807069999999999</v>
      </c>
      <c r="H17415" s="2">
        <v>1.86039</v>
      </c>
      <c r="J17415" s="2">
        <v>17.212969999999999</v>
      </c>
      <c r="K17415" s="2">
        <v>31.481660000000002</v>
      </c>
      <c r="L17415" s="2">
        <v>409.0147</v>
      </c>
    </row>
    <row r="17416" spans="1:12" x14ac:dyDescent="0.2">
      <c r="A17416" s="2">
        <v>17.21367</v>
      </c>
      <c r="B17416" s="2">
        <v>109.0856</v>
      </c>
      <c r="C17416" s="2">
        <v>5.2448459999999999</v>
      </c>
      <c r="D17416" s="2">
        <v>5.1514920000000002</v>
      </c>
      <c r="F17416" s="2">
        <v>17.21087</v>
      </c>
      <c r="G17416" s="2">
        <v>1.878647</v>
      </c>
      <c r="H17416" s="2">
        <v>1.8588560000000001</v>
      </c>
      <c r="J17416" s="2">
        <v>17.21367</v>
      </c>
      <c r="K17416" s="2">
        <v>31.37199</v>
      </c>
      <c r="L17416" s="2">
        <v>408.15379999999999</v>
      </c>
    </row>
    <row r="17417" spans="1:12" x14ac:dyDescent="0.2">
      <c r="A17417" s="2">
        <v>17.214379999999998</v>
      </c>
      <c r="B17417" s="2">
        <v>109.0038</v>
      </c>
      <c r="C17417" s="2">
        <v>5.2410610000000002</v>
      </c>
      <c r="D17417" s="2">
        <v>5.1481050000000002</v>
      </c>
      <c r="F17417" s="2">
        <v>17.211569999999998</v>
      </c>
      <c r="G17417" s="2">
        <v>1.876709</v>
      </c>
      <c r="H17417" s="2">
        <v>1.8573759999999999</v>
      </c>
      <c r="J17417" s="2">
        <v>17.214379999999998</v>
      </c>
      <c r="K17417" s="2">
        <v>31.262519999999999</v>
      </c>
      <c r="L17417" s="2">
        <v>407.2944</v>
      </c>
    </row>
    <row r="17418" spans="1:12" x14ac:dyDescent="0.2">
      <c r="A17418" s="2">
        <v>17.21508</v>
      </c>
      <c r="B17418" s="2">
        <v>108.9218</v>
      </c>
      <c r="C17418" s="2">
        <v>5.2373079999999996</v>
      </c>
      <c r="D17418" s="2">
        <v>5.1445189999999998</v>
      </c>
      <c r="F17418" s="2">
        <v>17.21227</v>
      </c>
      <c r="G17418" s="2">
        <v>1.8745419999999999</v>
      </c>
      <c r="H17418" s="2">
        <v>1.8561099999999999</v>
      </c>
      <c r="J17418" s="2">
        <v>17.21508</v>
      </c>
      <c r="K17418" s="2">
        <v>31.154389999999999</v>
      </c>
      <c r="L17418" s="2">
        <v>406.43389999999999</v>
      </c>
    </row>
    <row r="17419" spans="1:12" x14ac:dyDescent="0.2">
      <c r="A17419" s="2">
        <v>17.215779999999999</v>
      </c>
      <c r="B17419" s="2">
        <v>108.84</v>
      </c>
      <c r="C17419" s="2">
        <v>5.2337449999999999</v>
      </c>
      <c r="D17419" s="2">
        <v>5.1410549999999997</v>
      </c>
      <c r="F17419" s="2">
        <v>17.212969999999999</v>
      </c>
      <c r="G17419" s="2">
        <v>1.8723069999999999</v>
      </c>
      <c r="H17419" s="2">
        <v>1.8547290000000001</v>
      </c>
      <c r="J17419" s="2">
        <v>17.215779999999999</v>
      </c>
      <c r="K17419" s="2">
        <v>31.046130000000002</v>
      </c>
      <c r="L17419" s="2">
        <v>405.56889999999999</v>
      </c>
    </row>
    <row r="17420" spans="1:12" x14ac:dyDescent="0.2">
      <c r="A17420" s="2">
        <v>17.216480000000001</v>
      </c>
      <c r="B17420" s="2">
        <v>108.7581</v>
      </c>
      <c r="C17420" s="2">
        <v>5.2301589999999996</v>
      </c>
      <c r="D17420" s="2">
        <v>5.1378199999999996</v>
      </c>
      <c r="F17420" s="2">
        <v>17.21367</v>
      </c>
      <c r="G17420" s="2">
        <v>1.8704149999999999</v>
      </c>
      <c r="H17420" s="2">
        <v>1.8534619999999999</v>
      </c>
      <c r="J17420" s="2">
        <v>17.216480000000001</v>
      </c>
      <c r="K17420" s="2">
        <v>30.938079999999999</v>
      </c>
      <c r="L17420" s="2">
        <v>404.7011</v>
      </c>
    </row>
    <row r="17421" spans="1:12" x14ac:dyDescent="0.2">
      <c r="A17421" s="2">
        <v>17.217179999999999</v>
      </c>
      <c r="B17421" s="2">
        <v>108.67570000000001</v>
      </c>
      <c r="C17421" s="2">
        <v>5.226375</v>
      </c>
      <c r="D17421" s="2">
        <v>5.1341659999999996</v>
      </c>
      <c r="F17421" s="2">
        <v>17.214379999999998</v>
      </c>
      <c r="G17421" s="2">
        <v>1.869186</v>
      </c>
      <c r="H17421" s="2">
        <v>1.8519060000000001</v>
      </c>
      <c r="J17421" s="2">
        <v>17.217179999999999</v>
      </c>
      <c r="K17421" s="2">
        <v>30.830850000000002</v>
      </c>
      <c r="L17421" s="2">
        <v>403.83300000000003</v>
      </c>
    </row>
    <row r="17422" spans="1:12" x14ac:dyDescent="0.2">
      <c r="A17422" s="2">
        <v>17.217880000000001</v>
      </c>
      <c r="B17422" s="2">
        <v>108.5936</v>
      </c>
      <c r="C17422" s="2">
        <v>5.2226670000000004</v>
      </c>
      <c r="D17422" s="2">
        <v>5.1302669999999999</v>
      </c>
      <c r="F17422" s="2">
        <v>17.21508</v>
      </c>
      <c r="G17422" s="2">
        <v>1.867912</v>
      </c>
      <c r="H17422" s="2">
        <v>1.850471</v>
      </c>
      <c r="J17422" s="2">
        <v>17.217880000000001</v>
      </c>
      <c r="K17422" s="2">
        <v>30.72418</v>
      </c>
      <c r="L17422" s="2">
        <v>402.9631</v>
      </c>
    </row>
    <row r="17423" spans="1:12" x14ac:dyDescent="0.2">
      <c r="A17423" s="2">
        <v>17.218579999999999</v>
      </c>
      <c r="B17423" s="2">
        <v>108.51130000000001</v>
      </c>
      <c r="C17423" s="2">
        <v>5.2192489999999996</v>
      </c>
      <c r="D17423" s="2">
        <v>5.1260709999999996</v>
      </c>
      <c r="F17423" s="2">
        <v>17.215779999999999</v>
      </c>
      <c r="G17423" s="2">
        <v>1.8659520000000001</v>
      </c>
      <c r="H17423" s="2">
        <v>1.8489910000000001</v>
      </c>
      <c r="J17423" s="2">
        <v>17.218579999999999</v>
      </c>
      <c r="K17423" s="2">
        <v>30.61777</v>
      </c>
      <c r="L17423" s="2">
        <v>402.09160000000003</v>
      </c>
    </row>
    <row r="17424" spans="1:12" x14ac:dyDescent="0.2">
      <c r="A17424" s="2">
        <v>17.219280000000001</v>
      </c>
      <c r="B17424" s="2">
        <v>108.4282</v>
      </c>
      <c r="C17424" s="2">
        <v>5.2153809999999998</v>
      </c>
      <c r="D17424" s="2">
        <v>5.1218669999999999</v>
      </c>
      <c r="F17424" s="2">
        <v>17.216480000000001</v>
      </c>
      <c r="G17424" s="2">
        <v>1.8641970000000001</v>
      </c>
      <c r="H17424" s="2">
        <v>1.84758</v>
      </c>
      <c r="J17424" s="2">
        <v>17.219280000000001</v>
      </c>
      <c r="K17424" s="2">
        <v>30.511199999999999</v>
      </c>
      <c r="L17424" s="2">
        <v>401.21890000000002</v>
      </c>
    </row>
    <row r="17425" spans="1:12" x14ac:dyDescent="0.2">
      <c r="A17425" s="2">
        <v>17.219989999999999</v>
      </c>
      <c r="B17425" s="2">
        <v>108.34480000000001</v>
      </c>
      <c r="C17425" s="2">
        <v>5.211284</v>
      </c>
      <c r="D17425" s="2">
        <v>5.117801</v>
      </c>
      <c r="F17425" s="2">
        <v>17.217179999999999</v>
      </c>
      <c r="G17425" s="2">
        <v>1.8623430000000001</v>
      </c>
      <c r="H17425" s="2">
        <v>1.8460460000000001</v>
      </c>
      <c r="J17425" s="2">
        <v>17.219989999999999</v>
      </c>
      <c r="K17425" s="2">
        <v>30.40616</v>
      </c>
      <c r="L17425" s="2">
        <v>400.3467</v>
      </c>
    </row>
    <row r="17426" spans="1:12" x14ac:dyDescent="0.2">
      <c r="A17426" s="2">
        <v>17.220690000000001</v>
      </c>
      <c r="B17426" s="2">
        <v>108.2621</v>
      </c>
      <c r="C17426" s="2">
        <v>5.2075230000000001</v>
      </c>
      <c r="D17426" s="2">
        <v>5.1135440000000001</v>
      </c>
      <c r="F17426" s="2">
        <v>17.217880000000001</v>
      </c>
      <c r="G17426" s="2">
        <v>1.86039</v>
      </c>
      <c r="H17426" s="2">
        <v>1.8446579999999999</v>
      </c>
      <c r="J17426" s="2">
        <v>17.220690000000001</v>
      </c>
      <c r="K17426" s="2">
        <v>30.300640000000001</v>
      </c>
      <c r="L17426" s="2">
        <v>399.47430000000003</v>
      </c>
    </row>
    <row r="17427" spans="1:12" x14ac:dyDescent="0.2">
      <c r="A17427" s="2">
        <v>17.22139</v>
      </c>
      <c r="B17427" s="2">
        <v>108.1789</v>
      </c>
      <c r="C17427" s="2">
        <v>5.2035710000000002</v>
      </c>
      <c r="D17427" s="2">
        <v>5.1094619999999997</v>
      </c>
      <c r="F17427" s="2">
        <v>17.218579999999999</v>
      </c>
      <c r="G17427" s="2">
        <v>1.8588560000000001</v>
      </c>
      <c r="H17427" s="2">
        <v>1.842827</v>
      </c>
      <c r="J17427" s="2">
        <v>17.22139</v>
      </c>
      <c r="K17427" s="2">
        <v>30.195830000000001</v>
      </c>
      <c r="L17427" s="2">
        <v>398.596</v>
      </c>
    </row>
    <row r="17428" spans="1:12" x14ac:dyDescent="0.2">
      <c r="A17428" s="2">
        <v>17.222090000000001</v>
      </c>
      <c r="B17428" s="2">
        <v>108.095</v>
      </c>
      <c r="C17428" s="2">
        <v>5.1994049999999996</v>
      </c>
      <c r="D17428" s="2">
        <v>5.105823</v>
      </c>
      <c r="F17428" s="2">
        <v>17.219280000000001</v>
      </c>
      <c r="G17428" s="2">
        <v>1.8573759999999999</v>
      </c>
      <c r="H17428" s="2">
        <v>1.8413010000000001</v>
      </c>
      <c r="J17428" s="2">
        <v>17.222090000000001</v>
      </c>
      <c r="K17428" s="2">
        <v>30.091750000000001</v>
      </c>
      <c r="L17428" s="2">
        <v>397.71319999999997</v>
      </c>
    </row>
    <row r="17429" spans="1:12" x14ac:dyDescent="0.2">
      <c r="A17429" s="2">
        <v>17.22279</v>
      </c>
      <c r="B17429" s="2">
        <v>108.0104</v>
      </c>
      <c r="C17429" s="2">
        <v>5.1955900000000002</v>
      </c>
      <c r="D17429" s="2">
        <v>5.1021530000000004</v>
      </c>
      <c r="F17429" s="2">
        <v>17.219989999999999</v>
      </c>
      <c r="G17429" s="2">
        <v>1.8561099999999999</v>
      </c>
      <c r="H17429" s="2">
        <v>1.840355</v>
      </c>
      <c r="J17429" s="2">
        <v>17.22279</v>
      </c>
      <c r="K17429" s="2">
        <v>29.988289999999999</v>
      </c>
      <c r="L17429" s="2">
        <v>396.8313</v>
      </c>
    </row>
    <row r="17430" spans="1:12" x14ac:dyDescent="0.2">
      <c r="A17430" s="2">
        <v>17.223490000000002</v>
      </c>
      <c r="B17430" s="2">
        <v>107.926</v>
      </c>
      <c r="C17430" s="2">
        <v>5.1916919999999998</v>
      </c>
      <c r="D17430" s="2">
        <v>5.0978880000000002</v>
      </c>
      <c r="F17430" s="2">
        <v>17.220690000000001</v>
      </c>
      <c r="G17430" s="2">
        <v>1.8547290000000001</v>
      </c>
      <c r="H17430" s="2">
        <v>1.839027</v>
      </c>
      <c r="J17430" s="2">
        <v>17.223490000000002</v>
      </c>
      <c r="K17430" s="2">
        <v>29.884</v>
      </c>
      <c r="L17430" s="2">
        <v>395.94740000000002</v>
      </c>
    </row>
    <row r="17431" spans="1:12" x14ac:dyDescent="0.2">
      <c r="A17431" s="2">
        <v>17.22419</v>
      </c>
      <c r="B17431" s="2">
        <v>107.84139999999999</v>
      </c>
      <c r="C17431" s="2">
        <v>5.1880519999999999</v>
      </c>
      <c r="D17431" s="2">
        <v>5.0936839999999997</v>
      </c>
      <c r="F17431" s="2">
        <v>17.22139</v>
      </c>
      <c r="G17431" s="2">
        <v>1.8534619999999999</v>
      </c>
      <c r="H17431" s="2">
        <v>1.8374330000000001</v>
      </c>
      <c r="J17431" s="2">
        <v>17.22419</v>
      </c>
      <c r="K17431" s="2">
        <v>29.780249999999999</v>
      </c>
      <c r="L17431" s="2">
        <v>395.06400000000002</v>
      </c>
    </row>
    <row r="17432" spans="1:12" x14ac:dyDescent="0.2">
      <c r="A17432" s="2">
        <v>17.224900000000002</v>
      </c>
      <c r="B17432" s="2">
        <v>107.75660000000001</v>
      </c>
      <c r="C17432" s="2">
        <v>5.1841379999999999</v>
      </c>
      <c r="D17432" s="2">
        <v>5.0901290000000001</v>
      </c>
      <c r="F17432" s="2">
        <v>17.222090000000001</v>
      </c>
      <c r="G17432" s="2">
        <v>1.8519060000000001</v>
      </c>
      <c r="H17432" s="2">
        <v>1.8350979999999999</v>
      </c>
      <c r="J17432" s="2">
        <v>17.224900000000002</v>
      </c>
      <c r="K17432" s="2">
        <v>29.677240000000001</v>
      </c>
      <c r="L17432" s="2">
        <v>394.17910000000001</v>
      </c>
    </row>
    <row r="17433" spans="1:12" x14ac:dyDescent="0.2">
      <c r="A17433" s="2">
        <v>17.2256</v>
      </c>
      <c r="B17433" s="2">
        <v>107.67140000000001</v>
      </c>
      <c r="C17433" s="2">
        <v>5.1801409999999999</v>
      </c>
      <c r="D17433" s="2">
        <v>5.086551</v>
      </c>
      <c r="F17433" s="2">
        <v>17.22279</v>
      </c>
      <c r="G17433" s="2">
        <v>1.850471</v>
      </c>
      <c r="H17433" s="2">
        <v>1.833542</v>
      </c>
      <c r="J17433" s="2">
        <v>17.2256</v>
      </c>
      <c r="K17433" s="2">
        <v>29.572330000000001</v>
      </c>
      <c r="L17433" s="2">
        <v>393.29520000000002</v>
      </c>
    </row>
    <row r="17434" spans="1:12" x14ac:dyDescent="0.2">
      <c r="A17434" s="2">
        <v>17.226299999999998</v>
      </c>
      <c r="B17434" s="2">
        <v>107.5855</v>
      </c>
      <c r="C17434" s="2">
        <v>5.1760279999999996</v>
      </c>
      <c r="D17434" s="2">
        <v>5.082973</v>
      </c>
      <c r="F17434" s="2">
        <v>17.223490000000002</v>
      </c>
      <c r="G17434" s="2">
        <v>1.8489910000000001</v>
      </c>
      <c r="H17434" s="2">
        <v>1.831734</v>
      </c>
      <c r="J17434" s="2">
        <v>17.226299999999998</v>
      </c>
      <c r="K17434" s="2">
        <v>29.47044</v>
      </c>
      <c r="L17434" s="2">
        <v>392.4051</v>
      </c>
    </row>
    <row r="17435" spans="1:12" x14ac:dyDescent="0.2">
      <c r="A17435" s="2">
        <v>17.227</v>
      </c>
      <c r="B17435" s="2">
        <v>107.4991</v>
      </c>
      <c r="C17435" s="2">
        <v>5.1720459999999999</v>
      </c>
      <c r="D17435" s="2">
        <v>5.0790889999999997</v>
      </c>
      <c r="F17435" s="2">
        <v>17.22419</v>
      </c>
      <c r="G17435" s="2">
        <v>1.84758</v>
      </c>
      <c r="H17435" s="2">
        <v>1.830276</v>
      </c>
      <c r="J17435" s="2">
        <v>17.227</v>
      </c>
      <c r="K17435" s="2">
        <v>29.36844</v>
      </c>
      <c r="L17435" s="2">
        <v>391.51440000000002</v>
      </c>
    </row>
    <row r="17436" spans="1:12" x14ac:dyDescent="0.2">
      <c r="A17436" s="2">
        <v>17.227699999999999</v>
      </c>
      <c r="B17436" s="2">
        <v>107.4121</v>
      </c>
      <c r="C17436" s="2">
        <v>5.1681319999999999</v>
      </c>
      <c r="D17436" s="2">
        <v>5.0753130000000004</v>
      </c>
      <c r="F17436" s="2">
        <v>17.224900000000002</v>
      </c>
      <c r="G17436" s="2">
        <v>1.8460460000000001</v>
      </c>
      <c r="H17436" s="2">
        <v>1.8287580000000001</v>
      </c>
      <c r="J17436" s="2">
        <v>17.227699999999999</v>
      </c>
      <c r="K17436" s="2">
        <v>29.267399999999999</v>
      </c>
      <c r="L17436" s="2">
        <v>390.62810000000002</v>
      </c>
    </row>
    <row r="17437" spans="1:12" x14ac:dyDescent="0.2">
      <c r="A17437" s="2">
        <v>17.228400000000001</v>
      </c>
      <c r="B17437" s="2">
        <v>107.3245</v>
      </c>
      <c r="C17437" s="2">
        <v>5.1645000000000003</v>
      </c>
      <c r="D17437" s="2">
        <v>5.0713990000000004</v>
      </c>
      <c r="F17437" s="2">
        <v>17.2256</v>
      </c>
      <c r="G17437" s="2">
        <v>1.8446579999999999</v>
      </c>
      <c r="H17437" s="2">
        <v>1.8274840000000001</v>
      </c>
      <c r="J17437" s="2">
        <v>17.228400000000001</v>
      </c>
      <c r="K17437" s="2">
        <v>29.16553</v>
      </c>
      <c r="L17437" s="2">
        <v>389.73750000000001</v>
      </c>
    </row>
    <row r="17438" spans="1:12" x14ac:dyDescent="0.2">
      <c r="A17438" s="2">
        <v>17.229099999999999</v>
      </c>
      <c r="B17438" s="2">
        <v>107.2367</v>
      </c>
      <c r="C17438" s="2">
        <v>5.1612499999999999</v>
      </c>
      <c r="D17438" s="2">
        <v>5.0677599999999998</v>
      </c>
      <c r="F17438" s="2">
        <v>17.226299999999998</v>
      </c>
      <c r="G17438" s="2">
        <v>1.842827</v>
      </c>
      <c r="H17438" s="2">
        <v>1.825974</v>
      </c>
      <c r="J17438" s="2">
        <v>17.229099999999999</v>
      </c>
      <c r="K17438" s="2">
        <v>29.063859999999998</v>
      </c>
      <c r="L17438" s="2">
        <v>388.83960000000002</v>
      </c>
    </row>
    <row r="17439" spans="1:12" x14ac:dyDescent="0.2">
      <c r="A17439" s="2">
        <v>17.229810000000001</v>
      </c>
      <c r="B17439" s="2">
        <v>107.14830000000001</v>
      </c>
      <c r="C17439" s="2">
        <v>5.1575810000000004</v>
      </c>
      <c r="D17439" s="2">
        <v>5.0635859999999999</v>
      </c>
      <c r="F17439" s="2">
        <v>17.227</v>
      </c>
      <c r="G17439" s="2">
        <v>1.8413010000000001</v>
      </c>
      <c r="H17439" s="2">
        <v>1.824562</v>
      </c>
      <c r="J17439" s="2">
        <v>17.229810000000001</v>
      </c>
      <c r="K17439" s="2">
        <v>28.962959999999999</v>
      </c>
      <c r="L17439" s="2">
        <v>387.94209999999998</v>
      </c>
    </row>
    <row r="17440" spans="1:12" x14ac:dyDescent="0.2">
      <c r="A17440" s="2">
        <v>17.230509999999999</v>
      </c>
      <c r="B17440" s="2">
        <v>107.0609</v>
      </c>
      <c r="C17440" s="2">
        <v>5.1534839999999997</v>
      </c>
      <c r="D17440" s="2">
        <v>5.0596800000000002</v>
      </c>
      <c r="F17440" s="2">
        <v>17.227699999999999</v>
      </c>
      <c r="G17440" s="2">
        <v>1.840355</v>
      </c>
      <c r="H17440" s="2">
        <v>1.823502</v>
      </c>
      <c r="J17440" s="2">
        <v>17.230509999999999</v>
      </c>
      <c r="K17440" s="2">
        <v>28.862410000000001</v>
      </c>
      <c r="L17440" s="2">
        <v>387.04750000000001</v>
      </c>
    </row>
    <row r="17441" spans="1:12" x14ac:dyDescent="0.2">
      <c r="A17441" s="2">
        <v>17.231210000000001</v>
      </c>
      <c r="B17441" s="2">
        <v>106.9723</v>
      </c>
      <c r="C17441" s="2">
        <v>5.1499889999999997</v>
      </c>
      <c r="D17441" s="2">
        <v>5.055377</v>
      </c>
      <c r="F17441" s="2">
        <v>17.228400000000001</v>
      </c>
      <c r="G17441" s="2">
        <v>1.839027</v>
      </c>
      <c r="H17441" s="2">
        <v>1.821877</v>
      </c>
      <c r="J17441" s="2">
        <v>17.231210000000001</v>
      </c>
      <c r="K17441" s="2">
        <v>28.762989999999999</v>
      </c>
      <c r="L17441" s="2">
        <v>386.14879999999999</v>
      </c>
    </row>
    <row r="17442" spans="1:12" x14ac:dyDescent="0.2">
      <c r="A17442" s="2">
        <v>17.231909999999999</v>
      </c>
      <c r="B17442" s="2">
        <v>106.8836</v>
      </c>
      <c r="C17442" s="2">
        <v>5.1469760000000004</v>
      </c>
      <c r="D17442" s="2">
        <v>5.0516620000000003</v>
      </c>
      <c r="F17442" s="2">
        <v>17.229099999999999</v>
      </c>
      <c r="G17442" s="2">
        <v>1.8374330000000001</v>
      </c>
      <c r="H17442" s="2">
        <v>1.8201830000000001</v>
      </c>
      <c r="J17442" s="2">
        <v>17.231909999999999</v>
      </c>
      <c r="K17442" s="2">
        <v>28.663250000000001</v>
      </c>
      <c r="L17442" s="2">
        <v>385.2518</v>
      </c>
    </row>
    <row r="17443" spans="1:12" x14ac:dyDescent="0.2">
      <c r="A17443" s="2">
        <v>17.232610000000001</v>
      </c>
      <c r="B17443" s="2">
        <v>106.79519999999999</v>
      </c>
      <c r="C17443" s="2">
        <v>5.1433900000000001</v>
      </c>
      <c r="D17443" s="2">
        <v>5.0485790000000001</v>
      </c>
      <c r="F17443" s="2">
        <v>17.229810000000001</v>
      </c>
      <c r="G17443" s="2">
        <v>1.8350979999999999</v>
      </c>
      <c r="H17443" s="2">
        <v>1.819229</v>
      </c>
      <c r="J17443" s="2">
        <v>17.232610000000001</v>
      </c>
      <c r="K17443" s="2">
        <v>28.563500000000001</v>
      </c>
      <c r="L17443" s="2">
        <v>384.35399999999998</v>
      </c>
    </row>
    <row r="17444" spans="1:12" x14ac:dyDescent="0.2">
      <c r="A17444" s="2">
        <v>17.233309999999999</v>
      </c>
      <c r="B17444" s="2">
        <v>106.70820000000001</v>
      </c>
      <c r="C17444" s="2">
        <v>5.1396360000000003</v>
      </c>
      <c r="D17444" s="2">
        <v>5.0450619999999997</v>
      </c>
      <c r="F17444" s="2">
        <v>17.230509999999999</v>
      </c>
      <c r="G17444" s="2">
        <v>1.833542</v>
      </c>
      <c r="H17444" s="2">
        <v>1.817528</v>
      </c>
      <c r="J17444" s="2">
        <v>17.233309999999999</v>
      </c>
      <c r="K17444" s="2">
        <v>28.4651</v>
      </c>
      <c r="L17444" s="2">
        <v>383.44880000000001</v>
      </c>
    </row>
    <row r="17445" spans="1:12" x14ac:dyDescent="0.2">
      <c r="A17445" s="2">
        <v>17.234010000000001</v>
      </c>
      <c r="B17445" s="2">
        <v>106.6202</v>
      </c>
      <c r="C17445" s="2">
        <v>5.1356080000000004</v>
      </c>
      <c r="D17445" s="2">
        <v>5.0414149999999998</v>
      </c>
      <c r="F17445" s="2">
        <v>17.231210000000001</v>
      </c>
      <c r="G17445" s="2">
        <v>1.831734</v>
      </c>
      <c r="H17445" s="2">
        <v>1.8162</v>
      </c>
      <c r="J17445" s="2">
        <v>17.234010000000001</v>
      </c>
      <c r="K17445" s="2">
        <v>28.366119999999999</v>
      </c>
      <c r="L17445" s="2">
        <v>382.54469999999998</v>
      </c>
    </row>
    <row r="17446" spans="1:12" x14ac:dyDescent="0.2">
      <c r="A17446" s="2">
        <v>17.234719999999999</v>
      </c>
      <c r="B17446" s="2">
        <v>106.5326</v>
      </c>
      <c r="C17446" s="2">
        <v>5.131831</v>
      </c>
      <c r="D17446" s="2">
        <v>5.0379589999999999</v>
      </c>
      <c r="F17446" s="2">
        <v>17.231909999999999</v>
      </c>
      <c r="G17446" s="2">
        <v>1.830276</v>
      </c>
      <c r="H17446" s="2">
        <v>1.814171</v>
      </c>
      <c r="J17446" s="2">
        <v>17.234719999999999</v>
      </c>
      <c r="K17446" s="2">
        <v>28.26783</v>
      </c>
      <c r="L17446" s="2">
        <v>381.6454</v>
      </c>
    </row>
    <row r="17447" spans="1:12" x14ac:dyDescent="0.2">
      <c r="A17447" s="2">
        <v>17.235420000000001</v>
      </c>
      <c r="B17447" s="2">
        <v>106.4439</v>
      </c>
      <c r="C17447" s="2">
        <v>5.1278259999999998</v>
      </c>
      <c r="D17447" s="2">
        <v>5.034122</v>
      </c>
      <c r="F17447" s="2">
        <v>17.232610000000001</v>
      </c>
      <c r="G17447" s="2">
        <v>1.8287580000000001</v>
      </c>
      <c r="H17447" s="2">
        <v>1.812813</v>
      </c>
      <c r="J17447" s="2">
        <v>17.235420000000001</v>
      </c>
      <c r="K17447" s="2">
        <v>28.169740000000001</v>
      </c>
      <c r="L17447" s="2">
        <v>380.74290000000002</v>
      </c>
    </row>
    <row r="17448" spans="1:12" x14ac:dyDescent="0.2">
      <c r="A17448" s="2">
        <v>17.23612</v>
      </c>
      <c r="B17448" s="2">
        <v>106.3548</v>
      </c>
      <c r="C17448" s="2">
        <v>5.1242020000000004</v>
      </c>
      <c r="D17448" s="2">
        <v>5.0299480000000001</v>
      </c>
      <c r="F17448" s="2">
        <v>17.233309999999999</v>
      </c>
      <c r="G17448" s="2">
        <v>1.8274840000000001</v>
      </c>
      <c r="H17448" s="2">
        <v>1.8112410000000001</v>
      </c>
      <c r="J17448" s="2">
        <v>17.23612</v>
      </c>
      <c r="K17448" s="2">
        <v>28.07189</v>
      </c>
      <c r="L17448" s="2">
        <v>379.839</v>
      </c>
    </row>
    <row r="17449" spans="1:12" x14ac:dyDescent="0.2">
      <c r="A17449" s="2">
        <v>17.236820000000002</v>
      </c>
      <c r="B17449" s="2">
        <v>106.267</v>
      </c>
      <c r="C17449" s="2">
        <v>5.1203950000000003</v>
      </c>
      <c r="D17449" s="2">
        <v>5.0255000000000001</v>
      </c>
      <c r="F17449" s="2">
        <v>17.234010000000001</v>
      </c>
      <c r="G17449" s="2">
        <v>1.825974</v>
      </c>
      <c r="H17449" s="2">
        <v>1.809555</v>
      </c>
      <c r="J17449" s="2">
        <v>17.236820000000002</v>
      </c>
      <c r="K17449" s="2">
        <v>27.974879999999999</v>
      </c>
      <c r="L17449" s="2">
        <v>378.93340000000001</v>
      </c>
    </row>
    <row r="17450" spans="1:12" x14ac:dyDescent="0.2">
      <c r="A17450" s="2">
        <v>17.23752</v>
      </c>
      <c r="B17450" s="2">
        <v>106.17789999999999</v>
      </c>
      <c r="C17450" s="2">
        <v>5.1168009999999997</v>
      </c>
      <c r="D17450" s="2">
        <v>5.0215100000000001</v>
      </c>
      <c r="F17450" s="2">
        <v>17.234719999999999</v>
      </c>
      <c r="G17450" s="2">
        <v>1.824562</v>
      </c>
      <c r="H17450" s="2">
        <v>1.8082199999999999</v>
      </c>
      <c r="J17450" s="2">
        <v>17.23752</v>
      </c>
      <c r="K17450" s="2">
        <v>27.878060000000001</v>
      </c>
      <c r="L17450" s="2">
        <v>378.02530000000002</v>
      </c>
    </row>
    <row r="17451" spans="1:12" x14ac:dyDescent="0.2">
      <c r="A17451" s="2">
        <v>17.238219999999998</v>
      </c>
      <c r="B17451" s="2">
        <v>106.08839999999999</v>
      </c>
      <c r="C17451" s="2">
        <v>5.1132309999999999</v>
      </c>
      <c r="D17451" s="2">
        <v>5.0177949999999996</v>
      </c>
      <c r="F17451" s="2">
        <v>17.235420000000001</v>
      </c>
      <c r="G17451" s="2">
        <v>1.823502</v>
      </c>
      <c r="H17451" s="2">
        <v>1.806786</v>
      </c>
      <c r="J17451" s="2">
        <v>17.238219999999998</v>
      </c>
      <c r="K17451" s="2">
        <v>27.781770000000002</v>
      </c>
      <c r="L17451" s="2">
        <v>377.12180000000001</v>
      </c>
    </row>
    <row r="17452" spans="1:12" x14ac:dyDescent="0.2">
      <c r="A17452" s="2">
        <v>17.23892</v>
      </c>
      <c r="B17452" s="2">
        <v>105.999</v>
      </c>
      <c r="C17452" s="2">
        <v>5.1096149999999998</v>
      </c>
      <c r="D17452" s="2">
        <v>5.0139110000000002</v>
      </c>
      <c r="F17452" s="2">
        <v>17.23612</v>
      </c>
      <c r="G17452" s="2">
        <v>1.821877</v>
      </c>
      <c r="H17452" s="2">
        <v>1.805016</v>
      </c>
      <c r="J17452" s="2">
        <v>17.23892</v>
      </c>
      <c r="K17452" s="2">
        <v>27.685700000000001</v>
      </c>
      <c r="L17452" s="2">
        <v>376.21629999999999</v>
      </c>
    </row>
    <row r="17453" spans="1:12" x14ac:dyDescent="0.2">
      <c r="A17453" s="2">
        <v>17.239619999999999</v>
      </c>
      <c r="B17453" s="2">
        <v>105.9092</v>
      </c>
      <c r="C17453" s="2">
        <v>5.1062269999999996</v>
      </c>
      <c r="D17453" s="2">
        <v>5.0103790000000004</v>
      </c>
      <c r="F17453" s="2">
        <v>17.236820000000002</v>
      </c>
      <c r="G17453" s="2">
        <v>1.8201830000000001</v>
      </c>
      <c r="H17453" s="2">
        <v>1.803131</v>
      </c>
      <c r="J17453" s="2">
        <v>17.239619999999999</v>
      </c>
      <c r="K17453" s="2">
        <v>27.589310000000001</v>
      </c>
      <c r="L17453" s="2">
        <v>375.30529999999999</v>
      </c>
    </row>
    <row r="17454" spans="1:12" x14ac:dyDescent="0.2">
      <c r="A17454" s="2">
        <v>17.24033</v>
      </c>
      <c r="B17454" s="2">
        <v>105.81950000000001</v>
      </c>
      <c r="C17454" s="2">
        <v>5.1025270000000003</v>
      </c>
      <c r="D17454" s="2">
        <v>5.0067019999999998</v>
      </c>
      <c r="F17454" s="2">
        <v>17.23752</v>
      </c>
      <c r="G17454" s="2">
        <v>1.819229</v>
      </c>
      <c r="H17454" s="2">
        <v>1.8018190000000001</v>
      </c>
      <c r="J17454" s="2">
        <v>17.24033</v>
      </c>
      <c r="K17454" s="2">
        <v>27.49286</v>
      </c>
      <c r="L17454" s="2">
        <v>374.39659999999998</v>
      </c>
    </row>
    <row r="17455" spans="1:12" x14ac:dyDescent="0.2">
      <c r="A17455" s="2">
        <v>17.241029999999999</v>
      </c>
      <c r="B17455" s="2">
        <v>105.7295</v>
      </c>
      <c r="C17455" s="2">
        <v>5.0987270000000002</v>
      </c>
      <c r="D17455" s="2">
        <v>5.0028259999999998</v>
      </c>
      <c r="F17455" s="2">
        <v>17.238219999999998</v>
      </c>
      <c r="G17455" s="2">
        <v>1.817528</v>
      </c>
      <c r="H17455" s="2">
        <v>1.800781</v>
      </c>
      <c r="J17455" s="2">
        <v>17.241029999999999</v>
      </c>
      <c r="K17455" s="2">
        <v>27.397659999999998</v>
      </c>
      <c r="L17455" s="2">
        <v>373.48689999999999</v>
      </c>
    </row>
    <row r="17456" spans="1:12" x14ac:dyDescent="0.2">
      <c r="A17456" s="2">
        <v>17.24173</v>
      </c>
      <c r="B17456" s="2">
        <v>105.63939999999999</v>
      </c>
      <c r="C17456" s="2">
        <v>5.0947750000000003</v>
      </c>
      <c r="D17456" s="2">
        <v>4.9993619999999996</v>
      </c>
      <c r="F17456" s="2">
        <v>17.23892</v>
      </c>
      <c r="G17456" s="2">
        <v>1.8162</v>
      </c>
      <c r="H17456" s="2">
        <v>1.7994540000000001</v>
      </c>
      <c r="J17456" s="2">
        <v>17.24173</v>
      </c>
      <c r="K17456" s="2">
        <v>27.30301</v>
      </c>
      <c r="L17456" s="2">
        <v>372.57510000000002</v>
      </c>
    </row>
    <row r="17457" spans="1:12" x14ac:dyDescent="0.2">
      <c r="A17457" s="2">
        <v>17.242429999999999</v>
      </c>
      <c r="B17457" s="2">
        <v>105.54940000000001</v>
      </c>
      <c r="C17457" s="2">
        <v>5.0909760000000004</v>
      </c>
      <c r="D17457" s="2">
        <v>4.9962569999999999</v>
      </c>
      <c r="F17457" s="2">
        <v>17.239619999999999</v>
      </c>
      <c r="G17457" s="2">
        <v>1.814171</v>
      </c>
      <c r="H17457" s="2">
        <v>1.7984770000000001</v>
      </c>
      <c r="J17457" s="2">
        <v>17.242429999999999</v>
      </c>
      <c r="K17457" s="2">
        <v>27.20842</v>
      </c>
      <c r="L17457" s="2">
        <v>371.6671</v>
      </c>
    </row>
    <row r="17458" spans="1:12" x14ac:dyDescent="0.2">
      <c r="A17458" s="2">
        <v>17.243130000000001</v>
      </c>
      <c r="B17458" s="2">
        <v>105.4599</v>
      </c>
      <c r="C17458" s="2">
        <v>5.087199</v>
      </c>
      <c r="D17458" s="2">
        <v>4.9927929999999998</v>
      </c>
      <c r="F17458" s="2">
        <v>17.24033</v>
      </c>
      <c r="G17458" s="2">
        <v>1.812813</v>
      </c>
      <c r="H17458" s="2">
        <v>1.796883</v>
      </c>
      <c r="J17458" s="2">
        <v>17.243130000000001</v>
      </c>
      <c r="K17458" s="2">
        <v>27.113689999999998</v>
      </c>
      <c r="L17458" s="2">
        <v>370.75490000000002</v>
      </c>
    </row>
    <row r="17459" spans="1:12" x14ac:dyDescent="0.2">
      <c r="A17459" s="2">
        <v>17.243829999999999</v>
      </c>
      <c r="B17459" s="2">
        <v>105.37</v>
      </c>
      <c r="C17459" s="2">
        <v>5.0835220000000003</v>
      </c>
      <c r="D17459" s="2">
        <v>4.9888029999999999</v>
      </c>
      <c r="F17459" s="2">
        <v>17.241029999999999</v>
      </c>
      <c r="G17459" s="2">
        <v>1.8112410000000001</v>
      </c>
      <c r="H17459" s="2">
        <v>1.795517</v>
      </c>
      <c r="J17459" s="2">
        <v>17.243829999999999</v>
      </c>
      <c r="K17459" s="2">
        <v>27.020130000000002</v>
      </c>
      <c r="L17459" s="2">
        <v>369.83780000000002</v>
      </c>
    </row>
    <row r="17460" spans="1:12" x14ac:dyDescent="0.2">
      <c r="A17460" s="2">
        <v>17.244530000000001</v>
      </c>
      <c r="B17460" s="2">
        <v>105.2792</v>
      </c>
      <c r="C17460" s="2">
        <v>5.0797910000000002</v>
      </c>
      <c r="D17460" s="2">
        <v>4.9853160000000001</v>
      </c>
      <c r="F17460" s="2">
        <v>17.24173</v>
      </c>
      <c r="G17460" s="2">
        <v>1.809555</v>
      </c>
      <c r="H17460" s="2">
        <v>1.7942199999999999</v>
      </c>
      <c r="J17460" s="2">
        <v>17.244530000000001</v>
      </c>
      <c r="K17460" s="2">
        <v>26.928820000000002</v>
      </c>
      <c r="L17460" s="2">
        <v>368.92509999999999</v>
      </c>
    </row>
    <row r="17461" spans="1:12" x14ac:dyDescent="0.2">
      <c r="A17461" s="2">
        <v>17.245239999999999</v>
      </c>
      <c r="B17461" s="2">
        <v>105.18940000000001</v>
      </c>
      <c r="C17461" s="2">
        <v>5.0757099999999999</v>
      </c>
      <c r="D17461" s="2">
        <v>4.9816089999999997</v>
      </c>
      <c r="F17461" s="2">
        <v>17.242429999999999</v>
      </c>
      <c r="G17461" s="2">
        <v>1.8082199999999999</v>
      </c>
      <c r="H17461" s="2">
        <v>1.792511</v>
      </c>
      <c r="J17461" s="2">
        <v>17.245239999999999</v>
      </c>
      <c r="K17461" s="2">
        <v>26.839639999999999</v>
      </c>
      <c r="L17461" s="2">
        <v>368.01339999999999</v>
      </c>
    </row>
    <row r="17462" spans="1:12" x14ac:dyDescent="0.2">
      <c r="A17462" s="2">
        <v>17.245940000000001</v>
      </c>
      <c r="B17462" s="2">
        <v>105.0994</v>
      </c>
      <c r="C17462" s="2">
        <v>5.071758</v>
      </c>
      <c r="D17462" s="2">
        <v>4.9778929999999999</v>
      </c>
      <c r="F17462" s="2">
        <v>17.243130000000001</v>
      </c>
      <c r="G17462" s="2">
        <v>1.806786</v>
      </c>
      <c r="H17462" s="2">
        <v>1.7916259999999999</v>
      </c>
      <c r="J17462" s="2">
        <v>17.245940000000001</v>
      </c>
      <c r="K17462" s="2">
        <v>26.745830000000002</v>
      </c>
      <c r="L17462" s="2">
        <v>367.09589999999997</v>
      </c>
    </row>
    <row r="17463" spans="1:12" x14ac:dyDescent="0.2">
      <c r="A17463" s="2">
        <v>17.246639999999999</v>
      </c>
      <c r="B17463" s="2">
        <v>105.0091</v>
      </c>
      <c r="C17463" s="2">
        <v>5.0682559999999999</v>
      </c>
      <c r="D17463" s="2">
        <v>4.9746810000000004</v>
      </c>
      <c r="F17463" s="2">
        <v>17.243829999999999</v>
      </c>
      <c r="G17463" s="2">
        <v>1.805016</v>
      </c>
      <c r="H17463" s="2">
        <v>1.7902830000000001</v>
      </c>
      <c r="J17463" s="2">
        <v>17.246639999999999</v>
      </c>
      <c r="K17463" s="2">
        <v>26.652550000000002</v>
      </c>
      <c r="L17463" s="2">
        <v>366.17849999999999</v>
      </c>
    </row>
    <row r="17464" spans="1:12" x14ac:dyDescent="0.2">
      <c r="A17464" s="2">
        <v>17.247340000000001</v>
      </c>
      <c r="B17464" s="2">
        <v>104.91840000000001</v>
      </c>
      <c r="C17464" s="2">
        <v>5.0642649999999998</v>
      </c>
      <c r="D17464" s="2">
        <v>4.9714919999999996</v>
      </c>
      <c r="F17464" s="2">
        <v>17.244530000000001</v>
      </c>
      <c r="G17464" s="2">
        <v>1.803131</v>
      </c>
      <c r="H17464" s="2">
        <v>1.788864</v>
      </c>
      <c r="J17464" s="2">
        <v>17.247340000000001</v>
      </c>
      <c r="K17464" s="2">
        <v>26.560469999999999</v>
      </c>
      <c r="L17464" s="2">
        <v>365.2593</v>
      </c>
    </row>
    <row r="17465" spans="1:12" x14ac:dyDescent="0.2">
      <c r="A17465" s="2">
        <v>17.24804</v>
      </c>
      <c r="B17465" s="2">
        <v>104.8279</v>
      </c>
      <c r="C17465" s="2">
        <v>5.0601529999999997</v>
      </c>
      <c r="D17465" s="2">
        <v>4.9675549999999999</v>
      </c>
      <c r="F17465" s="2">
        <v>17.245239999999999</v>
      </c>
      <c r="G17465" s="2">
        <v>1.8018190000000001</v>
      </c>
      <c r="H17465" s="2">
        <v>1.7876970000000001</v>
      </c>
      <c r="J17465" s="2">
        <v>17.24804</v>
      </c>
      <c r="K17465" s="2">
        <v>26.46809</v>
      </c>
      <c r="L17465" s="2">
        <v>364.34109999999998</v>
      </c>
    </row>
    <row r="17466" spans="1:12" x14ac:dyDescent="0.2">
      <c r="A17466" s="2">
        <v>17.248740000000002</v>
      </c>
      <c r="B17466" s="2">
        <v>104.7375</v>
      </c>
      <c r="C17466" s="2">
        <v>5.0563919999999998</v>
      </c>
      <c r="D17466" s="2">
        <v>4.9639160000000002</v>
      </c>
      <c r="F17466" s="2">
        <v>17.245940000000001</v>
      </c>
      <c r="G17466" s="2">
        <v>1.800781</v>
      </c>
      <c r="H17466" s="2">
        <v>1.7862089999999999</v>
      </c>
      <c r="J17466" s="2">
        <v>17.248740000000002</v>
      </c>
      <c r="K17466" s="2">
        <v>26.375330000000002</v>
      </c>
      <c r="L17466" s="2">
        <v>363.42349999999999</v>
      </c>
    </row>
    <row r="17467" spans="1:12" x14ac:dyDescent="0.2">
      <c r="A17467" s="2">
        <v>17.24944</v>
      </c>
      <c r="B17467" s="2">
        <v>104.646</v>
      </c>
      <c r="C17467" s="2">
        <v>5.0527300000000004</v>
      </c>
      <c r="D17467" s="2">
        <v>4.9600939999999998</v>
      </c>
      <c r="F17467" s="2">
        <v>17.246639999999999</v>
      </c>
      <c r="G17467" s="2">
        <v>1.7994540000000001</v>
      </c>
      <c r="H17467" s="2">
        <v>1.7847900000000001</v>
      </c>
      <c r="J17467" s="2">
        <v>17.24944</v>
      </c>
      <c r="K17467" s="2">
        <v>26.283059999999999</v>
      </c>
      <c r="L17467" s="2">
        <v>362.50709999999998</v>
      </c>
    </row>
    <row r="17468" spans="1:12" x14ac:dyDescent="0.2">
      <c r="A17468" s="2">
        <v>17.250150000000001</v>
      </c>
      <c r="B17468" s="2">
        <v>104.5545</v>
      </c>
      <c r="C17468" s="2">
        <v>5.0489839999999999</v>
      </c>
      <c r="D17468" s="2">
        <v>4.9563170000000003</v>
      </c>
      <c r="F17468" s="2">
        <v>17.247340000000001</v>
      </c>
      <c r="G17468" s="2">
        <v>1.7984770000000001</v>
      </c>
      <c r="H17468" s="2">
        <v>1.7833019999999999</v>
      </c>
      <c r="J17468" s="2">
        <v>17.250150000000001</v>
      </c>
      <c r="K17468" s="2">
        <v>26.191320000000001</v>
      </c>
      <c r="L17468" s="2">
        <v>361.58699999999999</v>
      </c>
    </row>
    <row r="17469" spans="1:12" x14ac:dyDescent="0.2">
      <c r="A17469" s="2">
        <v>17.25085</v>
      </c>
      <c r="B17469" s="2">
        <v>104.4627</v>
      </c>
      <c r="C17469" s="2">
        <v>5.0452839999999997</v>
      </c>
      <c r="D17469" s="2">
        <v>4.9527080000000003</v>
      </c>
      <c r="F17469" s="2">
        <v>17.24804</v>
      </c>
      <c r="G17469" s="2">
        <v>1.796883</v>
      </c>
      <c r="H17469" s="2">
        <v>1.7820050000000001</v>
      </c>
      <c r="J17469" s="2">
        <v>17.25085</v>
      </c>
      <c r="K17469" s="2">
        <v>26.100249999999999</v>
      </c>
      <c r="L17469" s="2">
        <v>360.66430000000003</v>
      </c>
    </row>
    <row r="17470" spans="1:12" x14ac:dyDescent="0.2">
      <c r="A17470" s="2">
        <v>17.251550000000002</v>
      </c>
      <c r="B17470" s="2">
        <v>104.3699</v>
      </c>
      <c r="C17470" s="2">
        <v>5.0416059999999998</v>
      </c>
      <c r="D17470" s="2">
        <v>4.9494660000000001</v>
      </c>
      <c r="F17470" s="2">
        <v>17.248740000000002</v>
      </c>
      <c r="G17470" s="2">
        <v>1.795517</v>
      </c>
      <c r="H17470" s="2">
        <v>1.780243</v>
      </c>
      <c r="J17470" s="2">
        <v>17.251550000000002</v>
      </c>
      <c r="K17470" s="2">
        <v>26.009329999999999</v>
      </c>
      <c r="L17470" s="2">
        <v>359.74540000000002</v>
      </c>
    </row>
    <row r="17471" spans="1:12" x14ac:dyDescent="0.2">
      <c r="A17471" s="2">
        <v>17.25225</v>
      </c>
      <c r="B17471" s="2">
        <v>104.2765</v>
      </c>
      <c r="C17471" s="2">
        <v>5.0377840000000003</v>
      </c>
      <c r="D17471" s="2">
        <v>4.9462080000000004</v>
      </c>
      <c r="F17471" s="2">
        <v>17.24944</v>
      </c>
      <c r="G17471" s="2">
        <v>1.7942199999999999</v>
      </c>
      <c r="H17471" s="2">
        <v>1.778473</v>
      </c>
      <c r="J17471" s="2">
        <v>17.25225</v>
      </c>
      <c r="K17471" s="2">
        <v>25.918859999999999</v>
      </c>
      <c r="L17471" s="2">
        <v>358.82420000000002</v>
      </c>
    </row>
    <row r="17472" spans="1:12" x14ac:dyDescent="0.2">
      <c r="A17472" s="2">
        <v>17.252949999999998</v>
      </c>
      <c r="B17472" s="2">
        <v>104.18259999999999</v>
      </c>
      <c r="C17472" s="2">
        <v>5.033595</v>
      </c>
      <c r="D17472" s="2">
        <v>4.9429280000000002</v>
      </c>
      <c r="F17472" s="2">
        <v>17.250150000000001</v>
      </c>
      <c r="G17472" s="2">
        <v>1.792511</v>
      </c>
      <c r="H17472" s="2">
        <v>1.776939</v>
      </c>
      <c r="J17472" s="2">
        <v>17.252949999999998</v>
      </c>
      <c r="K17472" s="2">
        <v>25.828479999999999</v>
      </c>
      <c r="L17472" s="2">
        <v>357.9033</v>
      </c>
    </row>
    <row r="17473" spans="1:12" x14ac:dyDescent="0.2">
      <c r="A17473" s="2">
        <v>17.25365</v>
      </c>
      <c r="B17473" s="2">
        <v>104.0891</v>
      </c>
      <c r="C17473" s="2">
        <v>5.0298259999999999</v>
      </c>
      <c r="D17473" s="2">
        <v>4.9391889999999998</v>
      </c>
      <c r="F17473" s="2">
        <v>17.25085</v>
      </c>
      <c r="G17473" s="2">
        <v>1.7916259999999999</v>
      </c>
      <c r="H17473" s="2">
        <v>1.775612</v>
      </c>
      <c r="J17473" s="2">
        <v>17.25365</v>
      </c>
      <c r="K17473" s="2">
        <v>25.73817</v>
      </c>
      <c r="L17473" s="2">
        <v>356.97820000000002</v>
      </c>
    </row>
    <row r="17474" spans="1:12" x14ac:dyDescent="0.2">
      <c r="A17474" s="2">
        <v>17.254349999999999</v>
      </c>
      <c r="B17474" s="2">
        <v>103.9949</v>
      </c>
      <c r="C17474" s="2">
        <v>5.0259809999999998</v>
      </c>
      <c r="D17474" s="2">
        <v>4.9357480000000002</v>
      </c>
      <c r="F17474" s="2">
        <v>17.251550000000002</v>
      </c>
      <c r="G17474" s="2">
        <v>1.7902830000000001</v>
      </c>
      <c r="H17474" s="2">
        <v>1.774078</v>
      </c>
      <c r="J17474" s="2">
        <v>17.254349999999999</v>
      </c>
      <c r="K17474" s="2">
        <v>25.648240000000001</v>
      </c>
      <c r="L17474" s="2">
        <v>356.0521</v>
      </c>
    </row>
    <row r="17475" spans="1:12" x14ac:dyDescent="0.2">
      <c r="A17475" s="2">
        <v>17.255050000000001</v>
      </c>
      <c r="B17475" s="2">
        <v>103.9011</v>
      </c>
      <c r="C17475" s="2">
        <v>5.0224029999999997</v>
      </c>
      <c r="D17475" s="2">
        <v>4.9322460000000001</v>
      </c>
      <c r="F17475" s="2">
        <v>17.25225</v>
      </c>
      <c r="G17475" s="2">
        <v>1.788864</v>
      </c>
      <c r="H17475" s="2">
        <v>1.7725979999999999</v>
      </c>
      <c r="J17475" s="2">
        <v>17.255050000000001</v>
      </c>
      <c r="K17475" s="2">
        <v>25.558789999999998</v>
      </c>
      <c r="L17475" s="2">
        <v>355.1277</v>
      </c>
    </row>
    <row r="17476" spans="1:12" x14ac:dyDescent="0.2">
      <c r="A17476" s="2">
        <v>17.255759999999999</v>
      </c>
      <c r="B17476" s="2">
        <v>103.8092</v>
      </c>
      <c r="C17476" s="2">
        <v>5.0189620000000001</v>
      </c>
      <c r="D17476" s="2">
        <v>4.9289350000000001</v>
      </c>
      <c r="F17476" s="2">
        <v>17.252949999999998</v>
      </c>
      <c r="G17476" s="2">
        <v>1.7876970000000001</v>
      </c>
      <c r="H17476" s="2">
        <v>1.771156</v>
      </c>
      <c r="J17476" s="2">
        <v>17.255759999999999</v>
      </c>
      <c r="K17476" s="2">
        <v>25.469609999999999</v>
      </c>
      <c r="L17476" s="2">
        <v>354.22359999999998</v>
      </c>
    </row>
    <row r="17477" spans="1:12" x14ac:dyDescent="0.2">
      <c r="A17477" s="2">
        <v>17.256460000000001</v>
      </c>
      <c r="B17477" s="2">
        <v>103.72369999999999</v>
      </c>
      <c r="C17477" s="2">
        <v>5.0155440000000002</v>
      </c>
      <c r="D17477" s="2">
        <v>4.9253039999999997</v>
      </c>
      <c r="F17477" s="2">
        <v>17.25365</v>
      </c>
      <c r="G17477" s="2">
        <v>1.7862089999999999</v>
      </c>
      <c r="H17477" s="2">
        <v>1.7696909999999999</v>
      </c>
      <c r="J17477" s="2">
        <v>17.256460000000001</v>
      </c>
      <c r="K17477" s="2">
        <v>25.38007</v>
      </c>
      <c r="L17477" s="2">
        <v>353.33909999999997</v>
      </c>
    </row>
    <row r="17478" spans="1:12" x14ac:dyDescent="0.2">
      <c r="A17478" s="2">
        <v>17.257159999999999</v>
      </c>
      <c r="B17478" s="2">
        <v>103.6405</v>
      </c>
      <c r="C17478" s="2">
        <v>5.0121570000000002</v>
      </c>
      <c r="D17478" s="2">
        <v>4.9211989999999997</v>
      </c>
      <c r="F17478" s="2">
        <v>17.254349999999999</v>
      </c>
      <c r="G17478" s="2">
        <v>1.7847900000000001</v>
      </c>
      <c r="H17478" s="2">
        <v>1.768005</v>
      </c>
      <c r="J17478" s="2">
        <v>17.257159999999999</v>
      </c>
      <c r="K17478" s="2">
        <v>25.29129</v>
      </c>
      <c r="L17478" s="2">
        <v>352.42790000000002</v>
      </c>
    </row>
    <row r="17479" spans="1:12" x14ac:dyDescent="0.2">
      <c r="A17479" s="2">
        <v>17.257860000000001</v>
      </c>
      <c r="B17479" s="2">
        <v>103.55419999999999</v>
      </c>
      <c r="C17479" s="2">
        <v>5.0089899999999998</v>
      </c>
      <c r="D17479" s="2">
        <v>4.9180400000000004</v>
      </c>
      <c r="F17479" s="2">
        <v>17.255050000000001</v>
      </c>
      <c r="G17479" s="2">
        <v>1.7833019999999999</v>
      </c>
      <c r="H17479" s="2">
        <v>1.7660450000000001</v>
      </c>
      <c r="J17479" s="2">
        <v>17.257860000000001</v>
      </c>
      <c r="K17479" s="2">
        <v>25.202780000000001</v>
      </c>
      <c r="L17479" s="2">
        <v>351.5009</v>
      </c>
    </row>
    <row r="17480" spans="1:12" x14ac:dyDescent="0.2">
      <c r="A17480" s="2">
        <v>17.258559999999999</v>
      </c>
      <c r="B17480" s="2">
        <v>103.46380000000001</v>
      </c>
      <c r="C17480" s="2">
        <v>5.0049320000000002</v>
      </c>
      <c r="D17480" s="2">
        <v>4.9148440000000004</v>
      </c>
      <c r="F17480" s="2">
        <v>17.255759999999999</v>
      </c>
      <c r="G17480" s="2">
        <v>1.7820050000000001</v>
      </c>
      <c r="H17480" s="2">
        <v>1.7642819999999999</v>
      </c>
      <c r="J17480" s="2">
        <v>17.258559999999999</v>
      </c>
      <c r="K17480" s="2">
        <v>25.11572</v>
      </c>
      <c r="L17480" s="2">
        <v>350.57389999999998</v>
      </c>
    </row>
    <row r="17481" spans="1:12" x14ac:dyDescent="0.2">
      <c r="A17481" s="2">
        <v>17.259260000000001</v>
      </c>
      <c r="B17481" s="2">
        <v>103.371</v>
      </c>
      <c r="C17481" s="2">
        <v>5.0015369999999999</v>
      </c>
      <c r="D17481" s="2">
        <v>4.9111739999999999</v>
      </c>
      <c r="F17481" s="2">
        <v>17.256460000000001</v>
      </c>
      <c r="G17481" s="2">
        <v>1.780243</v>
      </c>
      <c r="H17481" s="2">
        <v>1.762527</v>
      </c>
      <c r="J17481" s="2">
        <v>17.259260000000001</v>
      </c>
      <c r="K17481" s="2">
        <v>25.028130000000001</v>
      </c>
      <c r="L17481" s="2">
        <v>349.64780000000002</v>
      </c>
    </row>
    <row r="17482" spans="1:12" x14ac:dyDescent="0.2">
      <c r="A17482" s="2">
        <v>17.25996</v>
      </c>
      <c r="B17482" s="2">
        <v>103.2777</v>
      </c>
      <c r="C17482" s="2">
        <v>4.9978590000000001</v>
      </c>
      <c r="D17482" s="2">
        <v>4.9076639999999996</v>
      </c>
      <c r="F17482" s="2">
        <v>17.257159999999999</v>
      </c>
      <c r="G17482" s="2">
        <v>1.778473</v>
      </c>
      <c r="H17482" s="2">
        <v>1.761055</v>
      </c>
      <c r="J17482" s="2">
        <v>17.25996</v>
      </c>
      <c r="K17482" s="2">
        <v>24.940290000000001</v>
      </c>
      <c r="L17482" s="2">
        <v>348.72239999999999</v>
      </c>
    </row>
    <row r="17483" spans="1:12" x14ac:dyDescent="0.2">
      <c r="A17483" s="2">
        <v>17.260670000000001</v>
      </c>
      <c r="B17483" s="2">
        <v>103.1842</v>
      </c>
      <c r="C17483" s="2">
        <v>4.9945789999999999</v>
      </c>
      <c r="D17483" s="2">
        <v>4.903613</v>
      </c>
      <c r="F17483" s="2">
        <v>17.257860000000001</v>
      </c>
      <c r="G17483" s="2">
        <v>1.776939</v>
      </c>
      <c r="H17483" s="2">
        <v>1.759552</v>
      </c>
      <c r="J17483" s="2">
        <v>17.260670000000001</v>
      </c>
      <c r="K17483" s="2">
        <v>24.853100000000001</v>
      </c>
      <c r="L17483" s="2">
        <v>347.79300000000001</v>
      </c>
    </row>
    <row r="17484" spans="1:12" x14ac:dyDescent="0.2">
      <c r="A17484" s="2">
        <v>17.261369999999999</v>
      </c>
      <c r="B17484" s="2">
        <v>103.09059999999999</v>
      </c>
      <c r="C17484" s="2">
        <v>4.9909619999999997</v>
      </c>
      <c r="D17484" s="2">
        <v>4.899699</v>
      </c>
      <c r="F17484" s="2">
        <v>17.258559999999999</v>
      </c>
      <c r="G17484" s="2">
        <v>1.775612</v>
      </c>
      <c r="H17484" s="2">
        <v>1.7579880000000001</v>
      </c>
      <c r="J17484" s="2">
        <v>17.261369999999999</v>
      </c>
      <c r="K17484" s="2">
        <v>24.764790000000001</v>
      </c>
      <c r="L17484" s="2">
        <v>346.86430000000001</v>
      </c>
    </row>
    <row r="17485" spans="1:12" x14ac:dyDescent="0.2">
      <c r="A17485" s="2">
        <v>17.262070000000001</v>
      </c>
      <c r="B17485" s="2">
        <v>102.9971</v>
      </c>
      <c r="C17485" s="2">
        <v>4.987209</v>
      </c>
      <c r="D17485" s="2">
        <v>4.895969</v>
      </c>
      <c r="F17485" s="2">
        <v>17.259260000000001</v>
      </c>
      <c r="G17485" s="2">
        <v>1.774078</v>
      </c>
      <c r="H17485" s="2">
        <v>1.7562180000000001</v>
      </c>
      <c r="J17485" s="2">
        <v>17.262070000000001</v>
      </c>
      <c r="K17485" s="2">
        <v>24.67793</v>
      </c>
      <c r="L17485" s="2">
        <v>345.93459999999999</v>
      </c>
    </row>
    <row r="17486" spans="1:12" x14ac:dyDescent="0.2">
      <c r="A17486" s="2">
        <v>17.26277</v>
      </c>
      <c r="B17486" s="2">
        <v>102.9036</v>
      </c>
      <c r="C17486" s="2">
        <v>4.984172</v>
      </c>
      <c r="D17486" s="2">
        <v>4.8925890000000001</v>
      </c>
      <c r="F17486" s="2">
        <v>17.25996</v>
      </c>
      <c r="G17486" s="2">
        <v>1.7725979999999999</v>
      </c>
      <c r="H17486" s="2">
        <v>1.754761</v>
      </c>
      <c r="J17486" s="2">
        <v>17.26277</v>
      </c>
      <c r="K17486" s="2">
        <v>24.59066</v>
      </c>
      <c r="L17486" s="2">
        <v>345.00310000000002</v>
      </c>
    </row>
    <row r="17487" spans="1:12" x14ac:dyDescent="0.2">
      <c r="A17487" s="2">
        <v>17.263470000000002</v>
      </c>
      <c r="B17487" s="2">
        <v>102.8099</v>
      </c>
      <c r="C17487" s="2">
        <v>4.9801739999999999</v>
      </c>
      <c r="D17487" s="2">
        <v>4.8891249999999999</v>
      </c>
      <c r="F17487" s="2">
        <v>17.260670000000001</v>
      </c>
      <c r="G17487" s="2">
        <v>1.771156</v>
      </c>
      <c r="H17487" s="2">
        <v>1.753082</v>
      </c>
      <c r="J17487" s="2">
        <v>17.263470000000002</v>
      </c>
      <c r="K17487" s="2">
        <v>24.50507</v>
      </c>
      <c r="L17487" s="2">
        <v>344.07389999999998</v>
      </c>
    </row>
    <row r="17488" spans="1:12" x14ac:dyDescent="0.2">
      <c r="A17488" s="2">
        <v>17.26417</v>
      </c>
      <c r="B17488" s="2">
        <v>102.7166</v>
      </c>
      <c r="C17488" s="2">
        <v>4.976566</v>
      </c>
      <c r="D17488" s="2">
        <v>4.8858290000000002</v>
      </c>
      <c r="F17488" s="2">
        <v>17.261369999999999</v>
      </c>
      <c r="G17488" s="2">
        <v>1.7696909999999999</v>
      </c>
      <c r="H17488" s="2">
        <v>1.7515179999999999</v>
      </c>
      <c r="J17488" s="2">
        <v>17.26417</v>
      </c>
      <c r="K17488" s="2">
        <v>24.418970000000002</v>
      </c>
      <c r="L17488" s="2">
        <v>343.1456</v>
      </c>
    </row>
    <row r="17489" spans="1:12" x14ac:dyDescent="0.2">
      <c r="A17489" s="2">
        <v>17.264869999999998</v>
      </c>
      <c r="B17489" s="2">
        <v>102.62309999999999</v>
      </c>
      <c r="C17489" s="2">
        <v>4.9735519999999998</v>
      </c>
      <c r="D17489" s="2">
        <v>4.8822809999999999</v>
      </c>
      <c r="F17489" s="2">
        <v>17.262070000000001</v>
      </c>
      <c r="G17489" s="2">
        <v>1.768005</v>
      </c>
      <c r="H17489" s="2">
        <v>1.7500530000000001</v>
      </c>
      <c r="J17489" s="2">
        <v>17.264869999999998</v>
      </c>
      <c r="K17489" s="2">
        <v>24.333459999999999</v>
      </c>
      <c r="L17489" s="2">
        <v>342.21519999999998</v>
      </c>
    </row>
    <row r="17490" spans="1:12" x14ac:dyDescent="0.2">
      <c r="A17490" s="2">
        <v>17.26558</v>
      </c>
      <c r="B17490" s="2">
        <v>102.5294</v>
      </c>
      <c r="C17490" s="2">
        <v>4.9702479999999998</v>
      </c>
      <c r="D17490" s="2">
        <v>4.8792299999999997</v>
      </c>
      <c r="F17490" s="2">
        <v>17.26277</v>
      </c>
      <c r="G17490" s="2">
        <v>1.7660450000000001</v>
      </c>
      <c r="H17490" s="2">
        <v>1.7487109999999999</v>
      </c>
      <c r="J17490" s="2">
        <v>17.26558</v>
      </c>
      <c r="K17490" s="2">
        <v>24.248529999999999</v>
      </c>
      <c r="L17490" s="2">
        <v>341.2885</v>
      </c>
    </row>
    <row r="17491" spans="1:12" x14ac:dyDescent="0.2">
      <c r="A17491" s="2">
        <v>17.266279999999998</v>
      </c>
      <c r="B17491" s="2">
        <v>102.43640000000001</v>
      </c>
      <c r="C17491" s="2">
        <v>4.9668460000000003</v>
      </c>
      <c r="D17491" s="2">
        <v>4.8758499999999998</v>
      </c>
      <c r="F17491" s="2">
        <v>17.263470000000002</v>
      </c>
      <c r="G17491" s="2">
        <v>1.7642819999999999</v>
      </c>
      <c r="H17491" s="2">
        <v>1.7469939999999999</v>
      </c>
      <c r="J17491" s="2">
        <v>17.266279999999998</v>
      </c>
      <c r="K17491" s="2">
        <v>24.162939999999999</v>
      </c>
      <c r="L17491" s="2">
        <v>340.36</v>
      </c>
    </row>
    <row r="17492" spans="1:12" x14ac:dyDescent="0.2">
      <c r="A17492" s="2">
        <v>17.26698</v>
      </c>
      <c r="B17492" s="2">
        <v>102.3425</v>
      </c>
      <c r="C17492" s="2">
        <v>4.9636719999999999</v>
      </c>
      <c r="D17492" s="2">
        <v>4.8726609999999999</v>
      </c>
      <c r="F17492" s="2">
        <v>17.26417</v>
      </c>
      <c r="G17492" s="2">
        <v>1.762527</v>
      </c>
      <c r="H17492" s="2">
        <v>1.7456130000000001</v>
      </c>
      <c r="J17492" s="2">
        <v>17.26698</v>
      </c>
      <c r="K17492" s="2">
        <v>24.078489999999999</v>
      </c>
      <c r="L17492" s="2">
        <v>339.42989999999998</v>
      </c>
    </row>
    <row r="17493" spans="1:12" x14ac:dyDescent="0.2">
      <c r="A17493" s="2">
        <v>17.267679999999999</v>
      </c>
      <c r="B17493" s="2">
        <v>102.2483</v>
      </c>
      <c r="C17493" s="2">
        <v>4.960445</v>
      </c>
      <c r="D17493" s="2">
        <v>4.8697920000000003</v>
      </c>
      <c r="F17493" s="2">
        <v>17.264869999999998</v>
      </c>
      <c r="G17493" s="2">
        <v>1.761055</v>
      </c>
      <c r="H17493" s="2">
        <v>1.744408</v>
      </c>
      <c r="J17493" s="2">
        <v>17.267679999999999</v>
      </c>
      <c r="K17493" s="2">
        <v>23.99361</v>
      </c>
      <c r="L17493" s="2">
        <v>338.5009</v>
      </c>
    </row>
    <row r="17494" spans="1:12" x14ac:dyDescent="0.2">
      <c r="A17494" s="2">
        <v>17.268380000000001</v>
      </c>
      <c r="B17494" s="2">
        <v>102.1527</v>
      </c>
      <c r="C17494" s="2">
        <v>4.9573169999999998</v>
      </c>
      <c r="D17494" s="2">
        <v>4.8667249999999997</v>
      </c>
      <c r="F17494" s="2">
        <v>17.26558</v>
      </c>
      <c r="G17494" s="2">
        <v>1.759552</v>
      </c>
      <c r="H17494" s="2">
        <v>1.7429429999999999</v>
      </c>
      <c r="J17494" s="2">
        <v>17.268380000000001</v>
      </c>
      <c r="K17494" s="2">
        <v>23.908619999999999</v>
      </c>
      <c r="L17494" s="2">
        <v>337.57089999999999</v>
      </c>
    </row>
    <row r="17495" spans="1:12" x14ac:dyDescent="0.2">
      <c r="A17495" s="2">
        <v>17.269079999999999</v>
      </c>
      <c r="B17495" s="2">
        <v>102.05670000000001</v>
      </c>
      <c r="C17495" s="2">
        <v>4.954135</v>
      </c>
      <c r="D17495" s="2">
        <v>4.8633829999999998</v>
      </c>
      <c r="F17495" s="2">
        <v>17.266279999999998</v>
      </c>
      <c r="G17495" s="2">
        <v>1.7579880000000001</v>
      </c>
      <c r="H17495" s="2">
        <v>1.7413099999999999</v>
      </c>
      <c r="J17495" s="2">
        <v>17.269079999999999</v>
      </c>
      <c r="K17495" s="2">
        <v>23.824459999999998</v>
      </c>
      <c r="L17495" s="2">
        <v>336.63819999999998</v>
      </c>
    </row>
    <row r="17496" spans="1:12" x14ac:dyDescent="0.2">
      <c r="A17496" s="2">
        <v>17.269780000000001</v>
      </c>
      <c r="B17496" s="2">
        <v>101.96040000000001</v>
      </c>
      <c r="C17496" s="2">
        <v>4.950526</v>
      </c>
      <c r="D17496" s="2">
        <v>4.8600570000000003</v>
      </c>
      <c r="F17496" s="2">
        <v>17.26698</v>
      </c>
      <c r="G17496" s="2">
        <v>1.7562180000000001</v>
      </c>
      <c r="H17496" s="2">
        <v>1.739906</v>
      </c>
      <c r="J17496" s="2">
        <v>17.269780000000001</v>
      </c>
      <c r="K17496" s="2">
        <v>23.74023</v>
      </c>
      <c r="L17496" s="2">
        <v>335.70530000000002</v>
      </c>
    </row>
    <row r="17497" spans="1:12" x14ac:dyDescent="0.2">
      <c r="A17497" s="2">
        <v>17.270489999999999</v>
      </c>
      <c r="B17497" s="2">
        <v>101.8643</v>
      </c>
      <c r="C17497" s="2">
        <v>4.9467119999999998</v>
      </c>
      <c r="D17497" s="2">
        <v>4.8569820000000004</v>
      </c>
      <c r="F17497" s="2">
        <v>17.267679999999999</v>
      </c>
      <c r="G17497" s="2">
        <v>1.754761</v>
      </c>
      <c r="H17497" s="2">
        <v>1.738327</v>
      </c>
      <c r="J17497" s="2">
        <v>17.270489999999999</v>
      </c>
      <c r="K17497" s="2">
        <v>23.65728</v>
      </c>
      <c r="L17497" s="2">
        <v>334.7747</v>
      </c>
    </row>
    <row r="17498" spans="1:12" x14ac:dyDescent="0.2">
      <c r="A17498" s="2">
        <v>17.271190000000001</v>
      </c>
      <c r="B17498" s="2">
        <v>101.76739999999999</v>
      </c>
      <c r="C17498" s="2">
        <v>4.94292</v>
      </c>
      <c r="D17498" s="2">
        <v>4.8541059999999998</v>
      </c>
      <c r="F17498" s="2">
        <v>17.268380000000001</v>
      </c>
      <c r="G17498" s="2">
        <v>1.753082</v>
      </c>
      <c r="H17498" s="2">
        <v>1.73674</v>
      </c>
      <c r="J17498" s="2">
        <v>17.271190000000001</v>
      </c>
      <c r="K17498" s="2">
        <v>23.574110000000001</v>
      </c>
      <c r="L17498" s="2">
        <v>333.8424</v>
      </c>
    </row>
    <row r="17499" spans="1:12" x14ac:dyDescent="0.2">
      <c r="A17499" s="2">
        <v>17.271889999999999</v>
      </c>
      <c r="B17499" s="2">
        <v>101.6707</v>
      </c>
      <c r="C17499" s="2">
        <v>4.9392810000000003</v>
      </c>
      <c r="D17499" s="2">
        <v>4.8512149999999998</v>
      </c>
      <c r="F17499" s="2">
        <v>17.269079999999999</v>
      </c>
      <c r="G17499" s="2">
        <v>1.7515179999999999</v>
      </c>
      <c r="H17499" s="2">
        <v>1.7350080000000001</v>
      </c>
      <c r="J17499" s="2">
        <v>17.271889999999999</v>
      </c>
      <c r="K17499" s="2">
        <v>23.491199999999999</v>
      </c>
      <c r="L17499" s="2">
        <v>332.90910000000002</v>
      </c>
    </row>
    <row r="17500" spans="1:12" x14ac:dyDescent="0.2">
      <c r="A17500" s="2">
        <v>17.272590000000001</v>
      </c>
      <c r="B17500" s="2">
        <v>101.5737</v>
      </c>
      <c r="C17500" s="2">
        <v>4.9356260000000001</v>
      </c>
      <c r="D17500" s="2">
        <v>4.848071</v>
      </c>
      <c r="F17500" s="2">
        <v>17.269780000000001</v>
      </c>
      <c r="G17500" s="2">
        <v>1.7500530000000001</v>
      </c>
      <c r="H17500" s="2">
        <v>1.7337720000000001</v>
      </c>
      <c r="J17500" s="2">
        <v>17.272590000000001</v>
      </c>
      <c r="K17500" s="2">
        <v>23.408380000000001</v>
      </c>
      <c r="L17500" s="2">
        <v>331.97949999999997</v>
      </c>
    </row>
    <row r="17501" spans="1:12" x14ac:dyDescent="0.2">
      <c r="A17501" s="2">
        <v>17.273289999999999</v>
      </c>
      <c r="B17501" s="2">
        <v>101.47629999999999</v>
      </c>
      <c r="C17501" s="2">
        <v>4.9316360000000001</v>
      </c>
      <c r="D17501" s="2">
        <v>4.844684</v>
      </c>
      <c r="F17501" s="2">
        <v>17.270489999999999</v>
      </c>
      <c r="G17501" s="2">
        <v>1.7487109999999999</v>
      </c>
      <c r="H17501" s="2">
        <v>1.732674</v>
      </c>
      <c r="J17501" s="2">
        <v>17.273289999999999</v>
      </c>
      <c r="K17501" s="2">
        <v>23.326129999999999</v>
      </c>
      <c r="L17501" s="2">
        <v>331.04989999999998</v>
      </c>
    </row>
    <row r="17502" spans="1:12" x14ac:dyDescent="0.2">
      <c r="A17502" s="2">
        <v>17.273990000000001</v>
      </c>
      <c r="B17502" s="2">
        <v>101.37860000000001</v>
      </c>
      <c r="C17502" s="2">
        <v>4.9277220000000002</v>
      </c>
      <c r="D17502" s="2">
        <v>4.8411210000000002</v>
      </c>
      <c r="F17502" s="2">
        <v>17.271190000000001</v>
      </c>
      <c r="G17502" s="2">
        <v>1.7469939999999999</v>
      </c>
      <c r="H17502" s="2">
        <v>1.731247</v>
      </c>
      <c r="J17502" s="2">
        <v>17.273990000000001</v>
      </c>
      <c r="K17502" s="2">
        <v>23.243449999999999</v>
      </c>
      <c r="L17502" s="2">
        <v>330.11880000000002</v>
      </c>
    </row>
    <row r="17503" spans="1:12" x14ac:dyDescent="0.2">
      <c r="A17503" s="2">
        <v>17.27469</v>
      </c>
      <c r="B17503" s="2">
        <v>101.2794</v>
      </c>
      <c r="C17503" s="2">
        <v>4.9240680000000001</v>
      </c>
      <c r="D17503" s="2">
        <v>4.8383130000000003</v>
      </c>
      <c r="F17503" s="2">
        <v>17.271889999999999</v>
      </c>
      <c r="G17503" s="2">
        <v>1.7456130000000001</v>
      </c>
      <c r="H17503" s="2">
        <v>1.7299040000000001</v>
      </c>
      <c r="J17503" s="2">
        <v>17.27469</v>
      </c>
      <c r="K17503" s="2">
        <v>23.16093</v>
      </c>
      <c r="L17503" s="2">
        <v>329.18380000000002</v>
      </c>
    </row>
    <row r="17504" spans="1:12" x14ac:dyDescent="0.2">
      <c r="A17504" s="2">
        <v>17.275390000000002</v>
      </c>
      <c r="B17504" s="2">
        <v>101.1811</v>
      </c>
      <c r="C17504" s="2">
        <v>4.9205120000000004</v>
      </c>
      <c r="D17504" s="2">
        <v>4.8350939999999998</v>
      </c>
      <c r="F17504" s="2">
        <v>17.272590000000001</v>
      </c>
      <c r="G17504" s="2">
        <v>1.744408</v>
      </c>
      <c r="H17504" s="2">
        <v>1.7285999999999999</v>
      </c>
      <c r="J17504" s="2">
        <v>17.275390000000002</v>
      </c>
      <c r="K17504" s="2">
        <v>23.079339999999998</v>
      </c>
      <c r="L17504" s="2">
        <v>328.24889999999999</v>
      </c>
    </row>
    <row r="17505" spans="1:12" x14ac:dyDescent="0.2">
      <c r="A17505" s="2">
        <v>17.2761</v>
      </c>
      <c r="B17505" s="2">
        <v>101.0825</v>
      </c>
      <c r="C17505" s="2">
        <v>4.91669</v>
      </c>
      <c r="D17505" s="2">
        <v>4.8317829999999997</v>
      </c>
      <c r="F17505" s="2">
        <v>17.273289999999999</v>
      </c>
      <c r="G17505" s="2">
        <v>1.7429429999999999</v>
      </c>
      <c r="H17505" s="2">
        <v>1.7270810000000001</v>
      </c>
      <c r="J17505" s="2">
        <v>17.2761</v>
      </c>
      <c r="K17505" s="2">
        <v>22.997420000000002</v>
      </c>
      <c r="L17505" s="2">
        <v>327.31849999999997</v>
      </c>
    </row>
    <row r="17506" spans="1:12" x14ac:dyDescent="0.2">
      <c r="A17506" s="2">
        <v>17.276800000000001</v>
      </c>
      <c r="B17506" s="2">
        <v>100.98350000000001</v>
      </c>
      <c r="C17506" s="2">
        <v>4.9129519999999998</v>
      </c>
      <c r="D17506" s="2">
        <v>4.8281970000000003</v>
      </c>
      <c r="F17506" s="2">
        <v>17.273990000000001</v>
      </c>
      <c r="G17506" s="2">
        <v>1.7413099999999999</v>
      </c>
      <c r="H17506" s="2">
        <v>1.7255940000000001</v>
      </c>
      <c r="J17506" s="2">
        <v>17.276800000000001</v>
      </c>
      <c r="K17506" s="2">
        <v>22.915679999999998</v>
      </c>
      <c r="L17506" s="2">
        <v>326.38529999999997</v>
      </c>
    </row>
    <row r="17507" spans="1:12" x14ac:dyDescent="0.2">
      <c r="A17507" s="2">
        <v>17.2775</v>
      </c>
      <c r="B17507" s="2">
        <v>100.88339999999999</v>
      </c>
      <c r="C17507" s="2">
        <v>4.9098540000000002</v>
      </c>
      <c r="D17507" s="2">
        <v>4.8246799999999999</v>
      </c>
      <c r="F17507" s="2">
        <v>17.27469</v>
      </c>
      <c r="G17507" s="2">
        <v>1.739906</v>
      </c>
      <c r="H17507" s="2">
        <v>1.7239230000000001</v>
      </c>
      <c r="J17507" s="2">
        <v>17.2775</v>
      </c>
      <c r="K17507" s="2">
        <v>22.835280000000001</v>
      </c>
      <c r="L17507" s="2">
        <v>325.45499999999998</v>
      </c>
    </row>
    <row r="17508" spans="1:12" x14ac:dyDescent="0.2">
      <c r="A17508" s="2">
        <v>17.278199999999998</v>
      </c>
      <c r="B17508" s="2">
        <v>100.78360000000001</v>
      </c>
      <c r="C17508" s="2">
        <v>4.9065659999999998</v>
      </c>
      <c r="D17508" s="2">
        <v>4.8210940000000004</v>
      </c>
      <c r="F17508" s="2">
        <v>17.275390000000002</v>
      </c>
      <c r="G17508" s="2">
        <v>1.738327</v>
      </c>
      <c r="H17508" s="2">
        <v>1.722534</v>
      </c>
      <c r="J17508" s="2">
        <v>17.278199999999998</v>
      </c>
      <c r="K17508" s="2">
        <v>22.754110000000001</v>
      </c>
      <c r="L17508" s="2">
        <v>324.52089999999998</v>
      </c>
    </row>
    <row r="17509" spans="1:12" x14ac:dyDescent="0.2">
      <c r="A17509" s="2">
        <v>17.2789</v>
      </c>
      <c r="B17509" s="2">
        <v>100.6836</v>
      </c>
      <c r="C17509" s="2">
        <v>4.9029109999999996</v>
      </c>
      <c r="D17509" s="2">
        <v>4.8175540000000003</v>
      </c>
      <c r="F17509" s="2">
        <v>17.2761</v>
      </c>
      <c r="G17509" s="2">
        <v>1.73674</v>
      </c>
      <c r="H17509" s="2">
        <v>1.721123</v>
      </c>
      <c r="J17509" s="2">
        <v>17.2789</v>
      </c>
      <c r="K17509" s="2">
        <v>22.67417</v>
      </c>
      <c r="L17509" s="2">
        <v>323.59230000000002</v>
      </c>
    </row>
    <row r="17510" spans="1:12" x14ac:dyDescent="0.2">
      <c r="A17510" s="2">
        <v>17.279599999999999</v>
      </c>
      <c r="B17510" s="2">
        <v>100.5834</v>
      </c>
      <c r="C17510" s="2">
        <v>4.8995699999999998</v>
      </c>
      <c r="D17510" s="2">
        <v>4.8149439999999997</v>
      </c>
      <c r="F17510" s="2">
        <v>17.276800000000001</v>
      </c>
      <c r="G17510" s="2">
        <v>1.7350080000000001</v>
      </c>
      <c r="H17510" s="2">
        <v>1.7194670000000001</v>
      </c>
      <c r="J17510" s="2">
        <v>17.279599999999999</v>
      </c>
      <c r="K17510" s="2">
        <v>22.59402</v>
      </c>
      <c r="L17510" s="2">
        <v>322.65809999999999</v>
      </c>
    </row>
    <row r="17511" spans="1:12" x14ac:dyDescent="0.2">
      <c r="A17511" s="2">
        <v>17.2803</v>
      </c>
      <c r="B17511" s="2">
        <v>100.48350000000001</v>
      </c>
      <c r="C17511" s="2">
        <v>4.8963419999999998</v>
      </c>
      <c r="D17511" s="2">
        <v>4.8125030000000004</v>
      </c>
      <c r="F17511" s="2">
        <v>17.2775</v>
      </c>
      <c r="G17511" s="2">
        <v>1.7337720000000001</v>
      </c>
      <c r="H17511" s="2">
        <v>1.7178420000000001</v>
      </c>
      <c r="J17511" s="2">
        <v>17.2803</v>
      </c>
      <c r="K17511" s="2">
        <v>22.514150000000001</v>
      </c>
      <c r="L17511" s="2">
        <v>321.72269999999997</v>
      </c>
    </row>
    <row r="17512" spans="1:12" x14ac:dyDescent="0.2">
      <c r="A17512" s="2">
        <v>17.281009999999998</v>
      </c>
      <c r="B17512" s="2">
        <v>100.3836</v>
      </c>
      <c r="C17512" s="2">
        <v>4.8929859999999996</v>
      </c>
      <c r="D17512" s="2">
        <v>4.8087270000000002</v>
      </c>
      <c r="F17512" s="2">
        <v>17.278199999999998</v>
      </c>
      <c r="G17512" s="2">
        <v>1.732674</v>
      </c>
      <c r="H17512" s="2">
        <v>1.716118</v>
      </c>
      <c r="J17512" s="2">
        <v>17.281009999999998</v>
      </c>
      <c r="K17512" s="2">
        <v>22.435359999999999</v>
      </c>
      <c r="L17512" s="2">
        <v>320.7919</v>
      </c>
    </row>
    <row r="17513" spans="1:12" x14ac:dyDescent="0.2">
      <c r="A17513" s="2">
        <v>17.28171</v>
      </c>
      <c r="B17513" s="2">
        <v>100.28319999999999</v>
      </c>
      <c r="C17513" s="2">
        <v>4.88985</v>
      </c>
      <c r="D17513" s="2">
        <v>4.8057970000000001</v>
      </c>
      <c r="F17513" s="2">
        <v>17.2789</v>
      </c>
      <c r="G17513" s="2">
        <v>1.731247</v>
      </c>
      <c r="H17513" s="2">
        <v>1.7144550000000001</v>
      </c>
      <c r="J17513" s="2">
        <v>17.28171</v>
      </c>
      <c r="K17513" s="2">
        <v>22.356529999999999</v>
      </c>
      <c r="L17513" s="2">
        <v>319.85610000000003</v>
      </c>
    </row>
    <row r="17514" spans="1:12" x14ac:dyDescent="0.2">
      <c r="A17514" s="2">
        <v>17.282409999999999</v>
      </c>
      <c r="B17514" s="2">
        <v>100.18210000000001</v>
      </c>
      <c r="C17514" s="2">
        <v>4.8866069999999997</v>
      </c>
      <c r="D17514" s="2">
        <v>4.8025919999999998</v>
      </c>
      <c r="F17514" s="2">
        <v>17.279599999999999</v>
      </c>
      <c r="G17514" s="2">
        <v>1.7299040000000001</v>
      </c>
      <c r="H17514" s="2">
        <v>1.7128140000000001</v>
      </c>
      <c r="J17514" s="2">
        <v>17.282409999999999</v>
      </c>
      <c r="K17514" s="2">
        <v>22.2774</v>
      </c>
      <c r="L17514" s="2">
        <v>318.90870000000001</v>
      </c>
    </row>
    <row r="17515" spans="1:12" x14ac:dyDescent="0.2">
      <c r="A17515" s="2">
        <v>17.283110000000001</v>
      </c>
      <c r="B17515" s="2">
        <v>100.0819</v>
      </c>
      <c r="C17515" s="2">
        <v>4.8831129999999998</v>
      </c>
      <c r="D17515" s="2">
        <v>4.7994110000000001</v>
      </c>
      <c r="F17515" s="2">
        <v>17.2803</v>
      </c>
      <c r="G17515" s="2">
        <v>1.7285999999999999</v>
      </c>
      <c r="H17515" s="2">
        <v>1.711349</v>
      </c>
      <c r="J17515" s="2">
        <v>17.283110000000001</v>
      </c>
      <c r="K17515" s="2">
        <v>22.198609999999999</v>
      </c>
      <c r="L17515" s="2">
        <v>317.97750000000002</v>
      </c>
    </row>
    <row r="17516" spans="1:12" x14ac:dyDescent="0.2">
      <c r="A17516" s="2">
        <v>17.283809999999999</v>
      </c>
      <c r="B17516" s="2">
        <v>99.981579999999994</v>
      </c>
      <c r="C17516" s="2">
        <v>4.8797940000000004</v>
      </c>
      <c r="D17516" s="2">
        <v>4.7965879999999999</v>
      </c>
      <c r="F17516" s="2">
        <v>17.281009999999998</v>
      </c>
      <c r="G17516" s="2">
        <v>1.7270810000000001</v>
      </c>
      <c r="H17516" s="2">
        <v>1.7096480000000001</v>
      </c>
      <c r="J17516" s="2">
        <v>17.283809999999999</v>
      </c>
      <c r="K17516" s="2">
        <v>22.121120000000001</v>
      </c>
      <c r="L17516" s="2">
        <v>317.04590000000002</v>
      </c>
    </row>
    <row r="17517" spans="1:12" x14ac:dyDescent="0.2">
      <c r="A17517" s="2">
        <v>17.284510000000001</v>
      </c>
      <c r="B17517" s="2">
        <v>99.880709999999993</v>
      </c>
      <c r="C17517" s="2">
        <v>4.87643</v>
      </c>
      <c r="D17517" s="2">
        <v>4.7931470000000003</v>
      </c>
      <c r="F17517" s="2">
        <v>17.28171</v>
      </c>
      <c r="G17517" s="2">
        <v>1.7255940000000001</v>
      </c>
      <c r="H17517" s="2">
        <v>1.7078249999999999</v>
      </c>
      <c r="J17517" s="2">
        <v>17.284510000000001</v>
      </c>
      <c r="K17517" s="2">
        <v>22.043939999999999</v>
      </c>
      <c r="L17517" s="2">
        <v>316.11689999999999</v>
      </c>
    </row>
    <row r="17518" spans="1:12" x14ac:dyDescent="0.2">
      <c r="A17518" s="2">
        <v>17.285209999999999</v>
      </c>
      <c r="B17518" s="2">
        <v>99.779660000000007</v>
      </c>
      <c r="C17518" s="2">
        <v>4.8725009999999997</v>
      </c>
      <c r="D17518" s="2">
        <v>4.7900119999999999</v>
      </c>
      <c r="F17518" s="2">
        <v>17.282409999999999</v>
      </c>
      <c r="G17518" s="2">
        <v>1.7239230000000001</v>
      </c>
      <c r="H17518" s="2">
        <v>1.7063980000000001</v>
      </c>
      <c r="J17518" s="2">
        <v>17.285209999999999</v>
      </c>
      <c r="K17518" s="2">
        <v>21.96632</v>
      </c>
      <c r="L17518" s="2">
        <v>315.18340000000001</v>
      </c>
    </row>
    <row r="17519" spans="1:12" x14ac:dyDescent="0.2">
      <c r="A17519" s="2">
        <v>17.285920000000001</v>
      </c>
      <c r="B17519" s="2">
        <v>99.679079999999999</v>
      </c>
      <c r="C17519" s="2">
        <v>4.8690439999999997</v>
      </c>
      <c r="D17519" s="2">
        <v>4.7863420000000003</v>
      </c>
      <c r="F17519" s="2">
        <v>17.283110000000001</v>
      </c>
      <c r="G17519" s="2">
        <v>1.722534</v>
      </c>
      <c r="H17519" s="2">
        <v>1.704399</v>
      </c>
      <c r="J17519" s="2">
        <v>17.285920000000001</v>
      </c>
      <c r="K17519" s="2">
        <v>21.888590000000001</v>
      </c>
      <c r="L17519" s="2">
        <v>314.24810000000002</v>
      </c>
    </row>
    <row r="17520" spans="1:12" x14ac:dyDescent="0.2">
      <c r="A17520" s="2">
        <v>17.286619999999999</v>
      </c>
      <c r="B17520" s="2">
        <v>99.578419999999994</v>
      </c>
      <c r="C17520" s="2">
        <v>4.8655499999999998</v>
      </c>
      <c r="D17520" s="2">
        <v>4.7831830000000002</v>
      </c>
      <c r="F17520" s="2">
        <v>17.283809999999999</v>
      </c>
      <c r="G17520" s="2">
        <v>1.721123</v>
      </c>
      <c r="H17520" s="2">
        <v>1.703133</v>
      </c>
      <c r="J17520" s="2">
        <v>17.286619999999999</v>
      </c>
      <c r="K17520" s="2">
        <v>21.811859999999999</v>
      </c>
      <c r="L17520" s="2">
        <v>313.31700000000001</v>
      </c>
    </row>
    <row r="17521" spans="1:12" x14ac:dyDescent="0.2">
      <c r="A17521" s="2">
        <v>17.287320000000001</v>
      </c>
      <c r="B17521" s="2">
        <v>99.477189999999993</v>
      </c>
      <c r="C17521" s="2">
        <v>4.8621090000000002</v>
      </c>
      <c r="D17521" s="2">
        <v>4.7802150000000001</v>
      </c>
      <c r="F17521" s="2">
        <v>17.284510000000001</v>
      </c>
      <c r="G17521" s="2">
        <v>1.7194670000000001</v>
      </c>
      <c r="H17521" s="2">
        <v>1.7018359999999999</v>
      </c>
      <c r="J17521" s="2">
        <v>17.287320000000001</v>
      </c>
      <c r="K17521" s="2">
        <v>21.733930000000001</v>
      </c>
      <c r="L17521" s="2">
        <v>312.38830000000002</v>
      </c>
    </row>
    <row r="17522" spans="1:12" x14ac:dyDescent="0.2">
      <c r="A17522" s="2">
        <v>17.288019999999999</v>
      </c>
      <c r="B17522" s="2">
        <v>99.376159999999999</v>
      </c>
      <c r="C17522" s="2">
        <v>4.8588750000000003</v>
      </c>
      <c r="D17522" s="2">
        <v>4.7770869999999999</v>
      </c>
      <c r="F17522" s="2">
        <v>17.285209999999999</v>
      </c>
      <c r="G17522" s="2">
        <v>1.7178420000000001</v>
      </c>
      <c r="H17522" s="2">
        <v>1.7004239999999999</v>
      </c>
      <c r="J17522" s="2">
        <v>17.288019999999999</v>
      </c>
      <c r="K17522" s="2">
        <v>21.657489999999999</v>
      </c>
      <c r="L17522" s="2">
        <v>311.45510000000002</v>
      </c>
    </row>
    <row r="17523" spans="1:12" x14ac:dyDescent="0.2">
      <c r="A17523" s="2">
        <v>17.288720000000001</v>
      </c>
      <c r="B17523" s="2">
        <v>99.275149999999996</v>
      </c>
      <c r="C17523" s="2">
        <v>4.8555479999999998</v>
      </c>
      <c r="D17523" s="2">
        <v>4.7740739999999997</v>
      </c>
      <c r="F17523" s="2">
        <v>17.285920000000001</v>
      </c>
      <c r="G17523" s="2">
        <v>1.716118</v>
      </c>
      <c r="H17523" s="2">
        <v>1.6988300000000001</v>
      </c>
      <c r="J17523" s="2">
        <v>17.288720000000001</v>
      </c>
      <c r="K17523" s="2">
        <v>21.581779999999998</v>
      </c>
      <c r="L17523" s="2">
        <v>310.51979999999998</v>
      </c>
    </row>
    <row r="17524" spans="1:12" x14ac:dyDescent="0.2">
      <c r="A17524" s="2">
        <v>17.28942</v>
      </c>
      <c r="B17524" s="2">
        <v>99.173550000000006</v>
      </c>
      <c r="C17524" s="2">
        <v>4.8519620000000003</v>
      </c>
      <c r="D17524" s="2">
        <v>4.7712810000000001</v>
      </c>
      <c r="F17524" s="2">
        <v>17.286619999999999</v>
      </c>
      <c r="G17524" s="2">
        <v>1.7144550000000001</v>
      </c>
      <c r="H17524" s="2">
        <v>1.697533</v>
      </c>
      <c r="J17524" s="2">
        <v>17.28942</v>
      </c>
      <c r="K17524" s="2">
        <v>21.50732</v>
      </c>
      <c r="L17524" s="2">
        <v>309.59050000000002</v>
      </c>
    </row>
    <row r="17525" spans="1:12" x14ac:dyDescent="0.2">
      <c r="A17525" s="2">
        <v>17.290120000000002</v>
      </c>
      <c r="B17525" s="2">
        <v>99.071380000000005</v>
      </c>
      <c r="C17525" s="2">
        <v>4.8481860000000001</v>
      </c>
      <c r="D17525" s="2">
        <v>4.7682909999999996</v>
      </c>
      <c r="F17525" s="2">
        <v>17.287320000000001</v>
      </c>
      <c r="G17525" s="2">
        <v>1.7128140000000001</v>
      </c>
      <c r="H17525" s="2">
        <v>1.69648</v>
      </c>
      <c r="J17525" s="2">
        <v>17.290120000000002</v>
      </c>
      <c r="K17525" s="2">
        <v>21.43515</v>
      </c>
      <c r="L17525" s="2">
        <v>308.6617</v>
      </c>
    </row>
    <row r="17526" spans="1:12" x14ac:dyDescent="0.2">
      <c r="A17526" s="2">
        <v>17.29083</v>
      </c>
      <c r="B17526" s="2">
        <v>98.969729999999998</v>
      </c>
      <c r="C17526" s="2">
        <v>4.8446150000000001</v>
      </c>
      <c r="D17526" s="2">
        <v>4.7650480000000002</v>
      </c>
      <c r="F17526" s="2">
        <v>17.288019999999999</v>
      </c>
      <c r="G17526" s="2">
        <v>1.711349</v>
      </c>
      <c r="H17526" s="2">
        <v>1.6955720000000001</v>
      </c>
      <c r="J17526" s="2">
        <v>17.29083</v>
      </c>
      <c r="K17526" s="2">
        <v>21.360379999999999</v>
      </c>
      <c r="L17526" s="2">
        <v>307.72820000000002</v>
      </c>
    </row>
    <row r="17527" spans="1:12" x14ac:dyDescent="0.2">
      <c r="A17527" s="2">
        <v>17.291530000000002</v>
      </c>
      <c r="B17527" s="2">
        <v>98.868380000000002</v>
      </c>
      <c r="C17527" s="2">
        <v>4.8412350000000002</v>
      </c>
      <c r="D17527" s="2">
        <v>4.7619350000000003</v>
      </c>
      <c r="F17527" s="2">
        <v>17.288720000000001</v>
      </c>
      <c r="G17527" s="2">
        <v>1.7096480000000001</v>
      </c>
      <c r="H17527" s="2">
        <v>1.6946110000000001</v>
      </c>
      <c r="J17527" s="2">
        <v>17.291530000000002</v>
      </c>
      <c r="K17527" s="2">
        <v>21.284520000000001</v>
      </c>
      <c r="L17527" s="2">
        <v>306.79579999999999</v>
      </c>
    </row>
    <row r="17528" spans="1:12" x14ac:dyDescent="0.2">
      <c r="A17528" s="2">
        <v>17.29223</v>
      </c>
      <c r="B17528" s="2">
        <v>98.766450000000006</v>
      </c>
      <c r="C17528" s="2">
        <v>4.8377939999999997</v>
      </c>
      <c r="D17528" s="2">
        <v>4.7586320000000004</v>
      </c>
      <c r="F17528" s="2">
        <v>17.28942</v>
      </c>
      <c r="G17528" s="2">
        <v>1.7078249999999999</v>
      </c>
      <c r="H17528" s="2">
        <v>1.6938169999999999</v>
      </c>
      <c r="J17528" s="2">
        <v>17.29223</v>
      </c>
      <c r="K17528" s="2">
        <v>21.209879999999998</v>
      </c>
      <c r="L17528" s="2">
        <v>305.8664</v>
      </c>
    </row>
    <row r="17529" spans="1:12" x14ac:dyDescent="0.2">
      <c r="A17529" s="2">
        <v>17.292929999999998</v>
      </c>
      <c r="B17529" s="2">
        <v>98.665220000000005</v>
      </c>
      <c r="C17529" s="2">
        <v>4.8342700000000001</v>
      </c>
      <c r="D17529" s="2">
        <v>4.7552219999999998</v>
      </c>
      <c r="F17529" s="2">
        <v>17.290120000000002</v>
      </c>
      <c r="G17529" s="2">
        <v>1.7063980000000001</v>
      </c>
      <c r="H17529" s="2">
        <v>1.692871</v>
      </c>
      <c r="J17529" s="2">
        <v>17.292929999999998</v>
      </c>
      <c r="K17529" s="2">
        <v>21.134419999999999</v>
      </c>
      <c r="L17529" s="2">
        <v>304.9366</v>
      </c>
    </row>
    <row r="17530" spans="1:12" x14ac:dyDescent="0.2">
      <c r="A17530" s="2">
        <v>17.29363</v>
      </c>
      <c r="B17530" s="2">
        <v>98.562650000000005</v>
      </c>
      <c r="C17530" s="2">
        <v>4.8310269999999997</v>
      </c>
      <c r="D17530" s="2">
        <v>4.7519099999999996</v>
      </c>
      <c r="F17530" s="2">
        <v>17.29083</v>
      </c>
      <c r="G17530" s="2">
        <v>1.704399</v>
      </c>
      <c r="H17530" s="2">
        <v>1.691605</v>
      </c>
      <c r="J17530" s="2">
        <v>17.29363</v>
      </c>
      <c r="K17530" s="2">
        <v>21.059729999999998</v>
      </c>
      <c r="L17530" s="2">
        <v>304.00920000000002</v>
      </c>
    </row>
    <row r="17531" spans="1:12" x14ac:dyDescent="0.2">
      <c r="A17531" s="2">
        <v>17.294329999999999</v>
      </c>
      <c r="B17531" s="2">
        <v>98.460139999999996</v>
      </c>
      <c r="C17531" s="2">
        <v>4.8278379999999999</v>
      </c>
      <c r="D17531" s="2">
        <v>4.7485759999999999</v>
      </c>
      <c r="F17531" s="2">
        <v>17.291530000000002</v>
      </c>
      <c r="G17531" s="2">
        <v>1.703133</v>
      </c>
      <c r="H17531" s="2">
        <v>1.690742</v>
      </c>
      <c r="J17531" s="2">
        <v>17.294329999999999</v>
      </c>
      <c r="K17531" s="2">
        <v>20.985399999999998</v>
      </c>
      <c r="L17531" s="2">
        <v>303.0772</v>
      </c>
    </row>
    <row r="17532" spans="1:12" x14ac:dyDescent="0.2">
      <c r="A17532" s="2">
        <v>17.295030000000001</v>
      </c>
      <c r="B17532" s="2">
        <v>98.35736</v>
      </c>
      <c r="C17532" s="2">
        <v>4.8245420000000001</v>
      </c>
      <c r="D17532" s="2">
        <v>4.7454939999999999</v>
      </c>
      <c r="F17532" s="2">
        <v>17.29223</v>
      </c>
      <c r="G17532" s="2">
        <v>1.7018359999999999</v>
      </c>
      <c r="H17532" s="2">
        <v>1.6898040000000001</v>
      </c>
      <c r="J17532" s="2">
        <v>17.295030000000001</v>
      </c>
      <c r="K17532" s="2">
        <v>20.911560000000001</v>
      </c>
      <c r="L17532" s="2">
        <v>302.15129999999999</v>
      </c>
    </row>
    <row r="17533" spans="1:12" x14ac:dyDescent="0.2">
      <c r="A17533" s="2">
        <v>17.295729999999999</v>
      </c>
      <c r="B17533" s="2">
        <v>98.253979999999999</v>
      </c>
      <c r="C17533" s="2">
        <v>4.8209030000000004</v>
      </c>
      <c r="D17533" s="2">
        <v>4.7428090000000003</v>
      </c>
      <c r="F17533" s="2">
        <v>17.292929999999998</v>
      </c>
      <c r="G17533" s="2">
        <v>1.7004239999999999</v>
      </c>
      <c r="H17533" s="2">
        <v>1.688293</v>
      </c>
      <c r="J17533" s="2">
        <v>17.295729999999999</v>
      </c>
      <c r="K17533" s="2">
        <v>20.837800000000001</v>
      </c>
      <c r="L17533" s="2">
        <v>301.22210000000001</v>
      </c>
    </row>
    <row r="17534" spans="1:12" x14ac:dyDescent="0.2">
      <c r="A17534" s="2">
        <v>17.296430000000001</v>
      </c>
      <c r="B17534" s="2">
        <v>98.151759999999996</v>
      </c>
      <c r="C17534" s="2">
        <v>4.817088</v>
      </c>
      <c r="D17534" s="2">
        <v>4.7400919999999998</v>
      </c>
      <c r="F17534" s="2">
        <v>17.29363</v>
      </c>
      <c r="G17534" s="2">
        <v>1.6988300000000001</v>
      </c>
      <c r="H17534" s="2">
        <v>1.6868669999999999</v>
      </c>
      <c r="J17534" s="2">
        <v>17.296430000000001</v>
      </c>
      <c r="K17534" s="2">
        <v>20.765160000000002</v>
      </c>
      <c r="L17534" s="2">
        <v>300.29079999999999</v>
      </c>
    </row>
    <row r="17535" spans="1:12" x14ac:dyDescent="0.2">
      <c r="A17535" s="2">
        <v>17.297139999999999</v>
      </c>
      <c r="B17535" s="2">
        <v>98.04871</v>
      </c>
      <c r="C17535" s="2">
        <v>4.813205</v>
      </c>
      <c r="D17535" s="2">
        <v>4.7370859999999997</v>
      </c>
      <c r="F17535" s="2">
        <v>17.294329999999999</v>
      </c>
      <c r="G17535" s="2">
        <v>1.697533</v>
      </c>
      <c r="H17535" s="2">
        <v>1.685883</v>
      </c>
      <c r="J17535" s="2">
        <v>17.297139999999999</v>
      </c>
      <c r="K17535" s="2">
        <v>20.693069999999999</v>
      </c>
      <c r="L17535" s="2">
        <v>299.36489999999998</v>
      </c>
    </row>
    <row r="17536" spans="1:12" x14ac:dyDescent="0.2">
      <c r="A17536" s="2">
        <v>17.297840000000001</v>
      </c>
      <c r="B17536" s="2">
        <v>97.944860000000006</v>
      </c>
      <c r="C17536" s="2">
        <v>4.8097409999999998</v>
      </c>
      <c r="D17536" s="2">
        <v>4.7343169999999999</v>
      </c>
      <c r="F17536" s="2">
        <v>17.295030000000001</v>
      </c>
      <c r="G17536" s="2">
        <v>1.69648</v>
      </c>
      <c r="H17536" s="2">
        <v>1.684914</v>
      </c>
      <c r="J17536" s="2">
        <v>17.297840000000001</v>
      </c>
      <c r="K17536" s="2">
        <v>20.62059</v>
      </c>
      <c r="L17536" s="2">
        <v>298.43880000000001</v>
      </c>
    </row>
    <row r="17537" spans="1:12" x14ac:dyDescent="0.2">
      <c r="A17537" s="2">
        <v>17.298539999999999</v>
      </c>
      <c r="B17537" s="2">
        <v>97.840270000000004</v>
      </c>
      <c r="C17537" s="2">
        <v>4.8064609999999997</v>
      </c>
      <c r="D17537" s="2">
        <v>4.731433</v>
      </c>
      <c r="F17537" s="2">
        <v>17.295729999999999</v>
      </c>
      <c r="G17537" s="2">
        <v>1.6955720000000001</v>
      </c>
      <c r="H17537" s="2">
        <v>1.6833499999999999</v>
      </c>
      <c r="J17537" s="2">
        <v>17.298539999999999</v>
      </c>
      <c r="K17537" s="2">
        <v>20.54898</v>
      </c>
      <c r="L17537" s="2">
        <v>297.51170000000002</v>
      </c>
    </row>
    <row r="17538" spans="1:12" x14ac:dyDescent="0.2">
      <c r="A17538" s="2">
        <v>17.299240000000001</v>
      </c>
      <c r="B17538" s="2">
        <v>97.73554</v>
      </c>
      <c r="C17538" s="2">
        <v>4.8026989999999996</v>
      </c>
      <c r="D17538" s="2">
        <v>4.7280610000000003</v>
      </c>
      <c r="F17538" s="2">
        <v>17.296430000000001</v>
      </c>
      <c r="G17538" s="2">
        <v>1.6946110000000001</v>
      </c>
      <c r="H17538" s="2">
        <v>1.681557</v>
      </c>
      <c r="J17538" s="2">
        <v>17.299240000000001</v>
      </c>
      <c r="K17538" s="2">
        <v>20.476880000000001</v>
      </c>
      <c r="L17538" s="2">
        <v>296.58659999999998</v>
      </c>
    </row>
    <row r="17539" spans="1:12" x14ac:dyDescent="0.2">
      <c r="A17539" s="2">
        <v>17.299939999999999</v>
      </c>
      <c r="B17539" s="2">
        <v>97.631320000000002</v>
      </c>
      <c r="C17539" s="2">
        <v>4.7988619999999997</v>
      </c>
      <c r="D17539" s="2">
        <v>4.7253069999999999</v>
      </c>
      <c r="F17539" s="2">
        <v>17.297139999999999</v>
      </c>
      <c r="G17539" s="2">
        <v>1.6938169999999999</v>
      </c>
      <c r="H17539" s="2">
        <v>1.679764</v>
      </c>
      <c r="J17539" s="2">
        <v>17.299939999999999</v>
      </c>
      <c r="K17539" s="2">
        <v>20.40503</v>
      </c>
      <c r="L17539" s="2">
        <v>295.65960000000001</v>
      </c>
    </row>
    <row r="17540" spans="1:12" x14ac:dyDescent="0.2">
      <c r="A17540" s="2">
        <v>17.300640000000001</v>
      </c>
      <c r="B17540" s="2">
        <v>97.527370000000005</v>
      </c>
      <c r="C17540" s="2">
        <v>4.7953669999999997</v>
      </c>
      <c r="D17540" s="2">
        <v>4.7221019999999996</v>
      </c>
      <c r="F17540" s="2">
        <v>17.297840000000001</v>
      </c>
      <c r="G17540" s="2">
        <v>1.692871</v>
      </c>
      <c r="H17540" s="2">
        <v>1.678131</v>
      </c>
      <c r="J17540" s="2">
        <v>17.300640000000001</v>
      </c>
      <c r="K17540" s="2">
        <v>20.33353</v>
      </c>
      <c r="L17540" s="2">
        <v>294.74770000000001</v>
      </c>
    </row>
    <row r="17541" spans="1:12" x14ac:dyDescent="0.2">
      <c r="A17541" s="2">
        <v>17.301349999999999</v>
      </c>
      <c r="B17541" s="2">
        <v>97.423019999999994</v>
      </c>
      <c r="C17541" s="2">
        <v>4.7917889999999996</v>
      </c>
      <c r="D17541" s="2">
        <v>4.7189360000000002</v>
      </c>
      <c r="F17541" s="2">
        <v>17.298539999999999</v>
      </c>
      <c r="G17541" s="2">
        <v>1.691605</v>
      </c>
      <c r="H17541" s="2">
        <v>1.676498</v>
      </c>
      <c r="J17541" s="2">
        <v>17.301349999999999</v>
      </c>
      <c r="K17541" s="2">
        <v>20.262049999999999</v>
      </c>
      <c r="L17541" s="2">
        <v>293.8614</v>
      </c>
    </row>
    <row r="17542" spans="1:12" x14ac:dyDescent="0.2">
      <c r="A17542" s="2">
        <v>17.302050000000001</v>
      </c>
      <c r="B17542" s="2">
        <v>97.317760000000007</v>
      </c>
      <c r="C17542" s="2">
        <v>4.7877689999999999</v>
      </c>
      <c r="D17542" s="2">
        <v>4.7159149999999999</v>
      </c>
      <c r="F17542" s="2">
        <v>17.299240000000001</v>
      </c>
      <c r="G17542" s="2">
        <v>1.690742</v>
      </c>
      <c r="H17542" s="2">
        <v>1.675049</v>
      </c>
      <c r="J17542" s="2">
        <v>17.302050000000001</v>
      </c>
      <c r="K17542" s="2">
        <v>20.191269999999999</v>
      </c>
      <c r="L17542" s="2">
        <v>292.964</v>
      </c>
    </row>
    <row r="17543" spans="1:12" x14ac:dyDescent="0.2">
      <c r="A17543" s="2">
        <v>17.30275</v>
      </c>
      <c r="B17543" s="2">
        <v>97.21275</v>
      </c>
      <c r="C17543" s="2">
        <v>4.7842900000000004</v>
      </c>
      <c r="D17543" s="2">
        <v>4.712955</v>
      </c>
      <c r="F17543" s="2">
        <v>17.299939999999999</v>
      </c>
      <c r="G17543" s="2">
        <v>1.6898040000000001</v>
      </c>
      <c r="H17543" s="2">
        <v>1.6734469999999999</v>
      </c>
      <c r="J17543" s="2">
        <v>17.30275</v>
      </c>
      <c r="K17543" s="2">
        <v>20.120239999999999</v>
      </c>
      <c r="L17543" s="2">
        <v>292.0412</v>
      </c>
    </row>
    <row r="17544" spans="1:12" x14ac:dyDescent="0.2">
      <c r="A17544" s="2">
        <v>17.303450000000002</v>
      </c>
      <c r="B17544" s="2">
        <v>97.107879999999994</v>
      </c>
      <c r="C17544" s="2">
        <v>4.7806660000000001</v>
      </c>
      <c r="D17544" s="2">
        <v>4.7100710000000001</v>
      </c>
      <c r="F17544" s="2">
        <v>17.300640000000001</v>
      </c>
      <c r="G17544" s="2">
        <v>1.688293</v>
      </c>
      <c r="H17544" s="2">
        <v>1.672058</v>
      </c>
      <c r="J17544" s="2">
        <v>17.303450000000002</v>
      </c>
      <c r="K17544" s="2">
        <v>20.050329999999999</v>
      </c>
      <c r="L17544" s="2">
        <v>291.12020000000001</v>
      </c>
    </row>
    <row r="17545" spans="1:12" x14ac:dyDescent="0.2">
      <c r="A17545" s="2">
        <v>17.30415</v>
      </c>
      <c r="B17545" s="2">
        <v>97.002380000000002</v>
      </c>
      <c r="C17545" s="2">
        <v>4.7771939999999997</v>
      </c>
      <c r="D17545" s="2">
        <v>4.7071560000000003</v>
      </c>
      <c r="F17545" s="2">
        <v>17.301349999999999</v>
      </c>
      <c r="G17545" s="2">
        <v>1.6868669999999999</v>
      </c>
      <c r="H17545" s="2">
        <v>1.670982</v>
      </c>
      <c r="J17545" s="2">
        <v>17.30415</v>
      </c>
      <c r="K17545" s="2">
        <v>19.980070000000001</v>
      </c>
      <c r="L17545" s="2">
        <v>290.19760000000002</v>
      </c>
    </row>
    <row r="17546" spans="1:12" x14ac:dyDescent="0.2">
      <c r="A17546" s="2">
        <v>17.304849999999998</v>
      </c>
      <c r="B17546" s="2">
        <v>96.897059999999996</v>
      </c>
      <c r="C17546" s="2">
        <v>4.774127</v>
      </c>
      <c r="D17546" s="2">
        <v>4.7042190000000002</v>
      </c>
      <c r="F17546" s="2">
        <v>17.302050000000001</v>
      </c>
      <c r="G17546" s="2">
        <v>1.685883</v>
      </c>
      <c r="H17546" s="2">
        <v>1.669937</v>
      </c>
      <c r="J17546" s="2">
        <v>17.304849999999998</v>
      </c>
      <c r="K17546" s="2">
        <v>19.910779999999999</v>
      </c>
      <c r="L17546" s="2">
        <v>289.27600000000001</v>
      </c>
    </row>
    <row r="17547" spans="1:12" x14ac:dyDescent="0.2">
      <c r="A17547" s="2">
        <v>17.30555</v>
      </c>
      <c r="B17547" s="2">
        <v>96.791579999999996</v>
      </c>
      <c r="C17547" s="2">
        <v>4.7710600000000003</v>
      </c>
      <c r="D17547" s="2">
        <v>4.7011669999999999</v>
      </c>
      <c r="F17547" s="2">
        <v>17.30275</v>
      </c>
      <c r="G17547" s="2">
        <v>1.684914</v>
      </c>
      <c r="H17547" s="2">
        <v>1.66893</v>
      </c>
      <c r="J17547" s="2">
        <v>17.30555</v>
      </c>
      <c r="K17547" s="2">
        <v>19.84028</v>
      </c>
      <c r="L17547" s="2">
        <v>288.35969999999998</v>
      </c>
    </row>
    <row r="17548" spans="1:12" x14ac:dyDescent="0.2">
      <c r="A17548" s="2">
        <v>17.306260000000002</v>
      </c>
      <c r="B17548" s="2">
        <v>96.686070000000001</v>
      </c>
      <c r="C17548" s="2">
        <v>4.7677339999999999</v>
      </c>
      <c r="D17548" s="2">
        <v>4.6977799999999998</v>
      </c>
      <c r="F17548" s="2">
        <v>17.303450000000002</v>
      </c>
      <c r="G17548" s="2">
        <v>1.6833499999999999</v>
      </c>
      <c r="H17548" s="2">
        <v>1.6676029999999999</v>
      </c>
      <c r="J17548" s="2">
        <v>17.306260000000002</v>
      </c>
      <c r="K17548" s="2">
        <v>19.770779999999998</v>
      </c>
      <c r="L17548" s="2">
        <v>287.44229999999999</v>
      </c>
    </row>
    <row r="17549" spans="1:12" x14ac:dyDescent="0.2">
      <c r="A17549" s="2">
        <v>17.30696</v>
      </c>
      <c r="B17549" s="2">
        <v>96.580889999999997</v>
      </c>
      <c r="C17549" s="2">
        <v>4.7644000000000002</v>
      </c>
      <c r="D17549" s="2">
        <v>4.6945300000000003</v>
      </c>
      <c r="F17549" s="2">
        <v>17.30415</v>
      </c>
      <c r="G17549" s="2">
        <v>1.681557</v>
      </c>
      <c r="H17549" s="2">
        <v>1.6660839999999999</v>
      </c>
      <c r="J17549" s="2">
        <v>17.30696</v>
      </c>
      <c r="K17549" s="2">
        <v>19.701339999999998</v>
      </c>
      <c r="L17549" s="2">
        <v>286.5258</v>
      </c>
    </row>
    <row r="17550" spans="1:12" x14ac:dyDescent="0.2">
      <c r="A17550" s="2">
        <v>17.307659999999998</v>
      </c>
      <c r="B17550" s="2">
        <v>96.475430000000003</v>
      </c>
      <c r="C17550" s="2">
        <v>4.7616680000000002</v>
      </c>
      <c r="D17550" s="2">
        <v>4.6913179999999999</v>
      </c>
      <c r="F17550" s="2">
        <v>17.304849999999998</v>
      </c>
      <c r="G17550" s="2">
        <v>1.679764</v>
      </c>
      <c r="H17550" s="2">
        <v>1.664558</v>
      </c>
      <c r="J17550" s="2">
        <v>17.307659999999998</v>
      </c>
      <c r="K17550" s="2">
        <v>19.631630000000001</v>
      </c>
      <c r="L17550" s="2">
        <v>285.61009999999999</v>
      </c>
    </row>
    <row r="17551" spans="1:12" x14ac:dyDescent="0.2">
      <c r="A17551" s="2">
        <v>17.30836</v>
      </c>
      <c r="B17551" s="2">
        <v>96.370040000000003</v>
      </c>
      <c r="C17551" s="2">
        <v>4.7583950000000002</v>
      </c>
      <c r="D17551" s="2">
        <v>4.6878159999999998</v>
      </c>
      <c r="F17551" s="2">
        <v>17.30555</v>
      </c>
      <c r="G17551" s="2">
        <v>1.678131</v>
      </c>
      <c r="H17551" s="2">
        <v>1.6630940000000001</v>
      </c>
      <c r="J17551" s="2">
        <v>17.30836</v>
      </c>
      <c r="K17551" s="2">
        <v>19.562940000000001</v>
      </c>
      <c r="L17551" s="2">
        <v>284.69310000000002</v>
      </c>
    </row>
    <row r="17552" spans="1:12" x14ac:dyDescent="0.2">
      <c r="A17552" s="2">
        <v>17.309059999999999</v>
      </c>
      <c r="B17552" s="2">
        <v>96.267089999999996</v>
      </c>
      <c r="C17552" s="2">
        <v>4.7550080000000001</v>
      </c>
      <c r="D17552" s="2">
        <v>4.683986</v>
      </c>
      <c r="F17552" s="2">
        <v>17.306260000000002</v>
      </c>
      <c r="G17552" s="2">
        <v>1.676498</v>
      </c>
      <c r="H17552" s="2">
        <v>1.66214</v>
      </c>
      <c r="J17552" s="2">
        <v>17.309059999999999</v>
      </c>
      <c r="K17552" s="2">
        <v>19.49419</v>
      </c>
      <c r="L17552" s="2">
        <v>283.77949999999998</v>
      </c>
    </row>
    <row r="17553" spans="1:12" x14ac:dyDescent="0.2">
      <c r="A17553" s="2">
        <v>17.309760000000001</v>
      </c>
      <c r="B17553" s="2">
        <v>96.170640000000006</v>
      </c>
      <c r="C17553" s="2">
        <v>4.7515669999999997</v>
      </c>
      <c r="D17553" s="2">
        <v>4.6802549999999998</v>
      </c>
      <c r="F17553" s="2">
        <v>17.30696</v>
      </c>
      <c r="G17553" s="2">
        <v>1.675049</v>
      </c>
      <c r="H17553" s="2">
        <v>1.661278</v>
      </c>
      <c r="J17553" s="2">
        <v>17.309760000000001</v>
      </c>
      <c r="K17553" s="2">
        <v>19.426169999999999</v>
      </c>
      <c r="L17553" s="2">
        <v>282.86430000000001</v>
      </c>
    </row>
    <row r="17554" spans="1:12" x14ac:dyDescent="0.2">
      <c r="A17554" s="2">
        <v>17.310459999999999</v>
      </c>
      <c r="B17554" s="2">
        <v>96.077709999999996</v>
      </c>
      <c r="C17554" s="2">
        <v>4.7482860000000002</v>
      </c>
      <c r="D17554" s="2">
        <v>4.6768599999999996</v>
      </c>
      <c r="F17554" s="2">
        <v>17.307659999999998</v>
      </c>
      <c r="G17554" s="2">
        <v>1.6734469999999999</v>
      </c>
      <c r="H17554" s="2">
        <v>1.6598360000000001</v>
      </c>
      <c r="J17554" s="2">
        <v>17.310459999999999</v>
      </c>
      <c r="K17554" s="2">
        <v>19.35848</v>
      </c>
      <c r="L17554" s="2">
        <v>281.95389999999998</v>
      </c>
    </row>
    <row r="17555" spans="1:12" x14ac:dyDescent="0.2">
      <c r="A17555" s="2">
        <v>17.311170000000001</v>
      </c>
      <c r="B17555" s="2">
        <v>95.982420000000005</v>
      </c>
      <c r="C17555" s="2">
        <v>4.7452730000000001</v>
      </c>
      <c r="D17555" s="2">
        <v>4.6734799999999996</v>
      </c>
      <c r="F17555" s="2">
        <v>17.30836</v>
      </c>
      <c r="G17555" s="2">
        <v>1.672058</v>
      </c>
      <c r="H17555" s="2">
        <v>1.658218</v>
      </c>
      <c r="J17555" s="2">
        <v>17.311170000000001</v>
      </c>
      <c r="K17555" s="2">
        <v>19.290849999999999</v>
      </c>
      <c r="L17555" s="2">
        <v>281.04309999999998</v>
      </c>
    </row>
    <row r="17556" spans="1:12" x14ac:dyDescent="0.2">
      <c r="A17556" s="2">
        <v>17.311869999999999</v>
      </c>
      <c r="B17556" s="2">
        <v>95.880359999999996</v>
      </c>
      <c r="C17556" s="2">
        <v>4.7417400000000001</v>
      </c>
      <c r="D17556" s="2">
        <v>4.6704670000000004</v>
      </c>
      <c r="F17556" s="2">
        <v>17.309059999999999</v>
      </c>
      <c r="G17556" s="2">
        <v>1.670982</v>
      </c>
      <c r="H17556" s="2">
        <v>1.6567460000000001</v>
      </c>
      <c r="J17556" s="2">
        <v>17.311869999999999</v>
      </c>
      <c r="K17556" s="2">
        <v>19.224270000000001</v>
      </c>
      <c r="L17556" s="2">
        <v>280.13619999999997</v>
      </c>
    </row>
    <row r="17557" spans="1:12" x14ac:dyDescent="0.2">
      <c r="A17557" s="2">
        <v>17.312570000000001</v>
      </c>
      <c r="B17557" s="2">
        <v>95.773349999999994</v>
      </c>
      <c r="C17557" s="2">
        <v>4.7376360000000002</v>
      </c>
      <c r="D17557" s="2">
        <v>4.6680710000000003</v>
      </c>
      <c r="F17557" s="2">
        <v>17.309760000000001</v>
      </c>
      <c r="G17557" s="2">
        <v>1.669937</v>
      </c>
      <c r="H17557" s="2">
        <v>1.6553880000000001</v>
      </c>
      <c r="J17557" s="2">
        <v>17.312570000000001</v>
      </c>
      <c r="K17557" s="2">
        <v>19.157029999999999</v>
      </c>
      <c r="L17557" s="2">
        <v>279.22730000000001</v>
      </c>
    </row>
    <row r="17558" spans="1:12" x14ac:dyDescent="0.2">
      <c r="A17558" s="2">
        <v>17.313269999999999</v>
      </c>
      <c r="B17558" s="2">
        <v>95.666290000000004</v>
      </c>
      <c r="C17558" s="2">
        <v>4.7344999999999997</v>
      </c>
      <c r="D17558" s="2">
        <v>4.6653320000000003</v>
      </c>
      <c r="F17558" s="2">
        <v>17.310459999999999</v>
      </c>
      <c r="G17558" s="2">
        <v>1.66893</v>
      </c>
      <c r="H17558" s="2">
        <v>1.6542509999999999</v>
      </c>
      <c r="J17558" s="2">
        <v>17.313269999999999</v>
      </c>
      <c r="K17558" s="2">
        <v>19.08981</v>
      </c>
      <c r="L17558" s="2">
        <v>278.32150000000001</v>
      </c>
    </row>
    <row r="17559" spans="1:12" x14ac:dyDescent="0.2">
      <c r="A17559" s="2">
        <v>17.313970000000001</v>
      </c>
      <c r="B17559" s="2">
        <v>95.559240000000003</v>
      </c>
      <c r="C17559" s="2">
        <v>4.7312120000000002</v>
      </c>
      <c r="D17559" s="2">
        <v>4.66167</v>
      </c>
      <c r="F17559" s="2">
        <v>17.311170000000001</v>
      </c>
      <c r="G17559" s="2">
        <v>1.6676029999999999</v>
      </c>
      <c r="H17559" s="2">
        <v>1.652962</v>
      </c>
      <c r="J17559" s="2">
        <v>17.313970000000001</v>
      </c>
      <c r="K17559" s="2">
        <v>19.022680000000001</v>
      </c>
      <c r="L17559" s="2">
        <v>277.41730000000001</v>
      </c>
    </row>
    <row r="17560" spans="1:12" x14ac:dyDescent="0.2">
      <c r="A17560" s="2">
        <v>17.31467</v>
      </c>
      <c r="B17560" s="2">
        <v>95.451899999999995</v>
      </c>
      <c r="C17560" s="2">
        <v>4.7278089999999997</v>
      </c>
      <c r="D17560" s="2">
        <v>4.6577260000000003</v>
      </c>
      <c r="F17560" s="2">
        <v>17.311869999999999</v>
      </c>
      <c r="G17560" s="2">
        <v>1.6660839999999999</v>
      </c>
      <c r="H17560" s="2">
        <v>1.6513819999999999</v>
      </c>
      <c r="J17560" s="2">
        <v>17.31467</v>
      </c>
      <c r="K17560" s="2">
        <v>18.957000000000001</v>
      </c>
      <c r="L17560" s="2">
        <v>276.50599999999997</v>
      </c>
    </row>
    <row r="17561" spans="1:12" x14ac:dyDescent="0.2">
      <c r="A17561" s="2">
        <v>17.315370000000001</v>
      </c>
      <c r="B17561" s="2">
        <v>95.34442</v>
      </c>
      <c r="C17561" s="2">
        <v>4.7248720000000004</v>
      </c>
      <c r="D17561" s="2">
        <v>4.6541629999999996</v>
      </c>
      <c r="F17561" s="2">
        <v>17.312570000000001</v>
      </c>
      <c r="G17561" s="2">
        <v>1.664558</v>
      </c>
      <c r="H17561" s="2">
        <v>1.65004</v>
      </c>
      <c r="J17561" s="2">
        <v>17.315370000000001</v>
      </c>
      <c r="K17561" s="2">
        <v>18.891359999999999</v>
      </c>
      <c r="L17561" s="2">
        <v>275.60399999999998</v>
      </c>
    </row>
    <row r="17562" spans="1:12" x14ac:dyDescent="0.2">
      <c r="A17562" s="2">
        <v>17.31607</v>
      </c>
      <c r="B17562" s="2">
        <v>95.236689999999996</v>
      </c>
      <c r="C17562" s="2">
        <v>4.7219499999999996</v>
      </c>
      <c r="D17562" s="2">
        <v>4.6508510000000003</v>
      </c>
      <c r="F17562" s="2">
        <v>17.313269999999999</v>
      </c>
      <c r="G17562" s="2">
        <v>1.6630940000000001</v>
      </c>
      <c r="H17562" s="2">
        <v>1.648857</v>
      </c>
      <c r="J17562" s="2">
        <v>17.31607</v>
      </c>
      <c r="K17562" s="2">
        <v>18.825009999999999</v>
      </c>
      <c r="L17562" s="2">
        <v>274.70370000000003</v>
      </c>
    </row>
    <row r="17563" spans="1:12" x14ac:dyDescent="0.2">
      <c r="A17563" s="2">
        <v>17.316770000000002</v>
      </c>
      <c r="B17563" s="2">
        <v>95.128600000000006</v>
      </c>
      <c r="C17563" s="2">
        <v>4.7188600000000003</v>
      </c>
      <c r="D17563" s="2">
        <v>4.6478989999999998</v>
      </c>
      <c r="F17563" s="2">
        <v>17.313970000000001</v>
      </c>
      <c r="G17563" s="2">
        <v>1.66214</v>
      </c>
      <c r="H17563" s="2">
        <v>1.6476440000000001</v>
      </c>
      <c r="J17563" s="2">
        <v>17.316770000000002</v>
      </c>
      <c r="K17563" s="2">
        <v>18.758759999999999</v>
      </c>
      <c r="L17563" s="2">
        <v>273.8032</v>
      </c>
    </row>
    <row r="17564" spans="1:12" x14ac:dyDescent="0.2">
      <c r="A17564" s="2">
        <v>17.31748</v>
      </c>
      <c r="B17564" s="2">
        <v>95.020539999999997</v>
      </c>
      <c r="C17564" s="2">
        <v>4.7160979999999997</v>
      </c>
      <c r="D17564" s="2">
        <v>4.6440000000000001</v>
      </c>
      <c r="F17564" s="2">
        <v>17.31467</v>
      </c>
      <c r="G17564" s="2">
        <v>1.661278</v>
      </c>
      <c r="H17564" s="2">
        <v>1.6467210000000001</v>
      </c>
      <c r="J17564" s="2">
        <v>17.31748</v>
      </c>
      <c r="K17564" s="2">
        <v>18.693149999999999</v>
      </c>
      <c r="L17564" s="2">
        <v>272.9015</v>
      </c>
    </row>
    <row r="17565" spans="1:12" x14ac:dyDescent="0.2">
      <c r="A17565" s="2">
        <v>17.318180000000002</v>
      </c>
      <c r="B17565" s="2">
        <v>94.912660000000002</v>
      </c>
      <c r="C17565" s="2">
        <v>4.7128329999999998</v>
      </c>
      <c r="D17565" s="2">
        <v>4.6403530000000002</v>
      </c>
      <c r="F17565" s="2">
        <v>17.315370000000001</v>
      </c>
      <c r="G17565" s="2">
        <v>1.6598360000000001</v>
      </c>
      <c r="H17565" s="2">
        <v>1.645653</v>
      </c>
      <c r="J17565" s="2">
        <v>17.318180000000002</v>
      </c>
      <c r="K17565" s="2">
        <v>18.627579999999998</v>
      </c>
      <c r="L17565" s="2">
        <v>272.00720000000001</v>
      </c>
    </row>
    <row r="17566" spans="1:12" x14ac:dyDescent="0.2">
      <c r="A17566" s="2">
        <v>17.31888</v>
      </c>
      <c r="B17566" s="2">
        <v>94.804640000000006</v>
      </c>
      <c r="C17566" s="2">
        <v>4.7094909999999999</v>
      </c>
      <c r="D17566" s="2">
        <v>4.6371869999999999</v>
      </c>
      <c r="F17566" s="2">
        <v>17.31607</v>
      </c>
      <c r="G17566" s="2">
        <v>1.658218</v>
      </c>
      <c r="H17566" s="2">
        <v>1.6446000000000001</v>
      </c>
      <c r="J17566" s="2">
        <v>17.31888</v>
      </c>
      <c r="K17566" s="2">
        <v>18.56195</v>
      </c>
      <c r="L17566" s="2">
        <v>271.10809999999998</v>
      </c>
    </row>
    <row r="17567" spans="1:12" x14ac:dyDescent="0.2">
      <c r="A17567" s="2">
        <v>17.319579999999998</v>
      </c>
      <c r="B17567" s="2">
        <v>94.697800000000001</v>
      </c>
      <c r="C17567" s="2">
        <v>4.706378</v>
      </c>
      <c r="D17567" s="2">
        <v>4.6336469999999998</v>
      </c>
      <c r="F17567" s="2">
        <v>17.316770000000002</v>
      </c>
      <c r="G17567" s="2">
        <v>1.6567460000000001</v>
      </c>
      <c r="H17567" s="2">
        <v>1.6437299999999999</v>
      </c>
      <c r="J17567" s="2">
        <v>17.319579999999998</v>
      </c>
      <c r="K17567" s="2">
        <v>18.49578</v>
      </c>
      <c r="L17567" s="2">
        <v>270.20890000000003</v>
      </c>
    </row>
    <row r="17568" spans="1:12" x14ac:dyDescent="0.2">
      <c r="A17568" s="2">
        <v>17.32028</v>
      </c>
      <c r="B17568" s="2">
        <v>94.590900000000005</v>
      </c>
      <c r="C17568" s="2">
        <v>4.7028610000000004</v>
      </c>
      <c r="D17568" s="2">
        <v>4.6313199999999997</v>
      </c>
      <c r="F17568" s="2">
        <v>17.31748</v>
      </c>
      <c r="G17568" s="2">
        <v>1.6553880000000001</v>
      </c>
      <c r="H17568" s="2">
        <v>1.642525</v>
      </c>
      <c r="J17568" s="2">
        <v>17.32028</v>
      </c>
      <c r="K17568" s="2">
        <v>18.430949999999999</v>
      </c>
      <c r="L17568" s="2">
        <v>269.31439999999998</v>
      </c>
    </row>
    <row r="17569" spans="1:12" x14ac:dyDescent="0.2">
      <c r="A17569" s="2">
        <v>17.320979999999999</v>
      </c>
      <c r="B17569" s="2">
        <v>94.483750000000001</v>
      </c>
      <c r="C17569" s="2">
        <v>4.7001299999999997</v>
      </c>
      <c r="D17569" s="2">
        <v>4.6282230000000002</v>
      </c>
      <c r="F17569" s="2">
        <v>17.318180000000002</v>
      </c>
      <c r="G17569" s="2">
        <v>1.6542509999999999</v>
      </c>
      <c r="H17569" s="2">
        <v>1.641518</v>
      </c>
      <c r="J17569" s="2">
        <v>17.320979999999999</v>
      </c>
      <c r="K17569" s="2">
        <v>18.366199999999999</v>
      </c>
      <c r="L17569" s="2">
        <v>268.42770000000002</v>
      </c>
    </row>
    <row r="17570" spans="1:12" x14ac:dyDescent="0.2">
      <c r="A17570" s="2">
        <v>17.32169</v>
      </c>
      <c r="B17570" s="2">
        <v>94.377200000000002</v>
      </c>
      <c r="C17570" s="2">
        <v>4.6971309999999997</v>
      </c>
      <c r="D17570" s="2">
        <v>4.624835</v>
      </c>
      <c r="F17570" s="2">
        <v>17.31888</v>
      </c>
      <c r="G17570" s="2">
        <v>1.652962</v>
      </c>
      <c r="H17570" s="2">
        <v>1.6404650000000001</v>
      </c>
      <c r="J17570" s="2">
        <v>17.32169</v>
      </c>
      <c r="K17570" s="2">
        <v>18.301480000000002</v>
      </c>
      <c r="L17570" s="2">
        <v>267.53160000000003</v>
      </c>
    </row>
    <row r="17571" spans="1:12" x14ac:dyDescent="0.2">
      <c r="A17571" s="2">
        <v>17.322389999999999</v>
      </c>
      <c r="B17571" s="2">
        <v>94.270780000000002</v>
      </c>
      <c r="C17571" s="2">
        <v>4.6936980000000004</v>
      </c>
      <c r="D17571" s="2">
        <v>4.6225769999999997</v>
      </c>
      <c r="F17571" s="2">
        <v>17.319579999999998</v>
      </c>
      <c r="G17571" s="2">
        <v>1.6513819999999999</v>
      </c>
      <c r="H17571" s="2">
        <v>1.63913</v>
      </c>
      <c r="J17571" s="2">
        <v>17.322389999999999</v>
      </c>
      <c r="K17571" s="2">
        <v>18.237939999999998</v>
      </c>
      <c r="L17571" s="2">
        <v>266.63839999999999</v>
      </c>
    </row>
    <row r="17572" spans="1:12" x14ac:dyDescent="0.2">
      <c r="A17572" s="2">
        <v>17.323090000000001</v>
      </c>
      <c r="B17572" s="2">
        <v>94.164320000000004</v>
      </c>
      <c r="C17572" s="2">
        <v>4.6902799999999996</v>
      </c>
      <c r="D17572" s="2">
        <v>4.6195940000000002</v>
      </c>
      <c r="F17572" s="2">
        <v>17.32028</v>
      </c>
      <c r="G17572" s="2">
        <v>1.65004</v>
      </c>
      <c r="H17572" s="2">
        <v>1.637672</v>
      </c>
      <c r="J17572" s="2">
        <v>17.323090000000001</v>
      </c>
      <c r="K17572" s="2">
        <v>18.174499999999998</v>
      </c>
      <c r="L17572" s="2">
        <v>265.75049999999999</v>
      </c>
    </row>
    <row r="17573" spans="1:12" x14ac:dyDescent="0.2">
      <c r="A17573" s="2">
        <v>17.323789999999999</v>
      </c>
      <c r="B17573" s="2">
        <v>94.057770000000005</v>
      </c>
      <c r="C17573" s="2">
        <v>4.6870450000000003</v>
      </c>
      <c r="D17573" s="2">
        <v>4.6161989999999999</v>
      </c>
      <c r="F17573" s="2">
        <v>17.320979999999999</v>
      </c>
      <c r="G17573" s="2">
        <v>1.648857</v>
      </c>
      <c r="H17573" s="2">
        <v>1.636307</v>
      </c>
      <c r="J17573" s="2">
        <v>17.323789999999999</v>
      </c>
      <c r="K17573" s="2">
        <v>18.110579999999999</v>
      </c>
      <c r="L17573" s="2">
        <v>264.86680000000001</v>
      </c>
    </row>
    <row r="17574" spans="1:12" x14ac:dyDescent="0.2">
      <c r="A17574" s="2">
        <v>17.324490000000001</v>
      </c>
      <c r="B17574" s="2">
        <v>93.950779999999995</v>
      </c>
      <c r="C17574" s="2">
        <v>4.6838030000000002</v>
      </c>
      <c r="D17574" s="2">
        <v>4.612552</v>
      </c>
      <c r="F17574" s="2">
        <v>17.32169</v>
      </c>
      <c r="G17574" s="2">
        <v>1.6476440000000001</v>
      </c>
      <c r="H17574" s="2">
        <v>1.634995</v>
      </c>
      <c r="J17574" s="2">
        <v>17.324490000000001</v>
      </c>
      <c r="K17574" s="2">
        <v>18.04684</v>
      </c>
      <c r="L17574" s="2">
        <v>263.97559999999999</v>
      </c>
    </row>
    <row r="17575" spans="1:12" x14ac:dyDescent="0.2">
      <c r="A17575" s="2">
        <v>17.325189999999999</v>
      </c>
      <c r="B17575" s="2">
        <v>93.843350000000001</v>
      </c>
      <c r="C17575" s="2">
        <v>4.6803850000000002</v>
      </c>
      <c r="D17575" s="2">
        <v>4.6095839999999999</v>
      </c>
      <c r="F17575" s="2">
        <v>17.322389999999999</v>
      </c>
      <c r="G17575" s="2">
        <v>1.6467210000000001</v>
      </c>
      <c r="H17575" s="2">
        <v>1.6336059999999999</v>
      </c>
      <c r="J17575" s="2">
        <v>17.325189999999999</v>
      </c>
      <c r="K17575" s="2">
        <v>17.984279999999998</v>
      </c>
      <c r="L17575" s="2">
        <v>263.08929999999998</v>
      </c>
    </row>
    <row r="17576" spans="1:12" x14ac:dyDescent="0.2">
      <c r="A17576" s="2">
        <v>17.325890000000001</v>
      </c>
      <c r="B17576" s="2">
        <v>93.735929999999996</v>
      </c>
      <c r="C17576" s="2">
        <v>4.6766540000000001</v>
      </c>
      <c r="D17576" s="2">
        <v>4.6070589999999996</v>
      </c>
      <c r="F17576" s="2">
        <v>17.323090000000001</v>
      </c>
      <c r="G17576" s="2">
        <v>1.645653</v>
      </c>
      <c r="H17576" s="2">
        <v>1.6316600000000001</v>
      </c>
      <c r="J17576" s="2">
        <v>17.325890000000001</v>
      </c>
      <c r="K17576" s="2">
        <v>17.920970000000001</v>
      </c>
      <c r="L17576" s="2">
        <v>262.20580000000001</v>
      </c>
    </row>
    <row r="17577" spans="1:12" x14ac:dyDescent="0.2">
      <c r="A17577" s="2">
        <v>17.326599999999999</v>
      </c>
      <c r="B17577" s="2">
        <v>93.628240000000005</v>
      </c>
      <c r="C17577" s="2">
        <v>4.6730989999999997</v>
      </c>
      <c r="D17577" s="2">
        <v>4.6036330000000003</v>
      </c>
      <c r="F17577" s="2">
        <v>17.323789999999999</v>
      </c>
      <c r="G17577" s="2">
        <v>1.6446000000000001</v>
      </c>
      <c r="H17577" s="2">
        <v>1.6299360000000001</v>
      </c>
      <c r="J17577" s="2">
        <v>17.326599999999999</v>
      </c>
      <c r="K17577" s="2">
        <v>17.85868</v>
      </c>
      <c r="L17577" s="2">
        <v>261.32029999999997</v>
      </c>
    </row>
    <row r="17578" spans="1:12" x14ac:dyDescent="0.2">
      <c r="A17578" s="2">
        <v>17.327300000000001</v>
      </c>
      <c r="B17578" s="2">
        <v>93.520330000000001</v>
      </c>
      <c r="C17578" s="2">
        <v>4.6699250000000001</v>
      </c>
      <c r="D17578" s="2">
        <v>4.6005739999999999</v>
      </c>
      <c r="F17578" s="2">
        <v>17.324490000000001</v>
      </c>
      <c r="G17578" s="2">
        <v>1.6437299999999999</v>
      </c>
      <c r="H17578" s="2">
        <v>1.6285400000000001</v>
      </c>
      <c r="J17578" s="2">
        <v>17.327300000000001</v>
      </c>
      <c r="K17578" s="2">
        <v>17.796040000000001</v>
      </c>
      <c r="L17578" s="2">
        <v>260.44150000000002</v>
      </c>
    </row>
    <row r="17579" spans="1:12" x14ac:dyDescent="0.2">
      <c r="A17579" s="2">
        <v>17.327999999999999</v>
      </c>
      <c r="B17579" s="2">
        <v>93.411609999999996</v>
      </c>
      <c r="C17579" s="2">
        <v>4.6665830000000001</v>
      </c>
      <c r="D17579" s="2">
        <v>4.5976059999999999</v>
      </c>
      <c r="F17579" s="2">
        <v>17.325189999999999</v>
      </c>
      <c r="G17579" s="2">
        <v>1.642525</v>
      </c>
      <c r="H17579" s="2">
        <v>1.6269990000000001</v>
      </c>
      <c r="J17579" s="2">
        <v>17.327999999999999</v>
      </c>
      <c r="K17579" s="2">
        <v>17.734020000000001</v>
      </c>
      <c r="L17579" s="2">
        <v>259.5641</v>
      </c>
    </row>
    <row r="17580" spans="1:12" x14ac:dyDescent="0.2">
      <c r="A17580" s="2">
        <v>17.328700000000001</v>
      </c>
      <c r="B17580" s="2">
        <v>93.303539999999998</v>
      </c>
      <c r="C17580" s="2">
        <v>4.6632870000000004</v>
      </c>
      <c r="D17580" s="2">
        <v>4.5947829999999996</v>
      </c>
      <c r="F17580" s="2">
        <v>17.325890000000001</v>
      </c>
      <c r="G17580" s="2">
        <v>1.641518</v>
      </c>
      <c r="H17580" s="2">
        <v>1.6256790000000001</v>
      </c>
      <c r="J17580" s="2">
        <v>17.328700000000001</v>
      </c>
      <c r="K17580" s="2">
        <v>17.671700000000001</v>
      </c>
      <c r="L17580" s="2">
        <v>258.68669999999997</v>
      </c>
    </row>
    <row r="17581" spans="1:12" x14ac:dyDescent="0.2">
      <c r="A17581" s="2">
        <v>17.3294</v>
      </c>
      <c r="B17581" s="2">
        <v>93.195049999999995</v>
      </c>
      <c r="C17581" s="2">
        <v>4.6602129999999997</v>
      </c>
      <c r="D17581" s="2">
        <v>4.5920139999999998</v>
      </c>
      <c r="F17581" s="2">
        <v>17.326599999999999</v>
      </c>
      <c r="G17581" s="2">
        <v>1.6404650000000001</v>
      </c>
      <c r="H17581" s="2">
        <v>1.6242289999999999</v>
      </c>
      <c r="J17581" s="2">
        <v>17.3294</v>
      </c>
      <c r="K17581" s="2">
        <v>17.609590000000001</v>
      </c>
      <c r="L17581" s="2">
        <v>257.81099999999998</v>
      </c>
    </row>
    <row r="17582" spans="1:12" x14ac:dyDescent="0.2">
      <c r="A17582" s="2">
        <v>17.330100000000002</v>
      </c>
      <c r="B17582" s="2">
        <v>93.085920000000002</v>
      </c>
      <c r="C17582" s="2">
        <v>4.6574280000000003</v>
      </c>
      <c r="D17582" s="2">
        <v>4.5887099999999998</v>
      </c>
      <c r="F17582" s="2">
        <v>17.327300000000001</v>
      </c>
      <c r="G17582" s="2">
        <v>1.63913</v>
      </c>
      <c r="H17582" s="2">
        <v>1.62307</v>
      </c>
      <c r="J17582" s="2">
        <v>17.330100000000002</v>
      </c>
      <c r="K17582" s="2">
        <v>17.547820000000002</v>
      </c>
      <c r="L17582" s="2">
        <v>256.9436</v>
      </c>
    </row>
    <row r="17583" spans="1:12" x14ac:dyDescent="0.2">
      <c r="A17583" s="2">
        <v>17.3308</v>
      </c>
      <c r="B17583" s="2">
        <v>92.976240000000004</v>
      </c>
      <c r="C17583" s="2">
        <v>4.654865</v>
      </c>
      <c r="D17583" s="2">
        <v>4.5853380000000001</v>
      </c>
      <c r="F17583" s="2">
        <v>17.327999999999999</v>
      </c>
      <c r="G17583" s="2">
        <v>1.637672</v>
      </c>
      <c r="H17583" s="2">
        <v>1.622231</v>
      </c>
      <c r="J17583" s="2">
        <v>17.3308</v>
      </c>
      <c r="K17583" s="2">
        <v>17.487210000000001</v>
      </c>
      <c r="L17583" s="2">
        <v>256.0675</v>
      </c>
    </row>
    <row r="17584" spans="1:12" x14ac:dyDescent="0.2">
      <c r="A17584" s="2">
        <v>17.331510000000002</v>
      </c>
      <c r="B17584" s="2">
        <v>92.866320000000002</v>
      </c>
      <c r="C17584" s="2">
        <v>4.6523320000000004</v>
      </c>
      <c r="D17584" s="2">
        <v>4.5819349999999996</v>
      </c>
      <c r="F17584" s="2">
        <v>17.328700000000001</v>
      </c>
      <c r="G17584" s="2">
        <v>1.636307</v>
      </c>
      <c r="H17584" s="2">
        <v>1.6213759999999999</v>
      </c>
      <c r="J17584" s="2">
        <v>17.331510000000002</v>
      </c>
      <c r="K17584" s="2">
        <v>17.426439999999999</v>
      </c>
      <c r="L17584" s="2">
        <v>255.18989999999999</v>
      </c>
    </row>
    <row r="17585" spans="1:12" x14ac:dyDescent="0.2">
      <c r="A17585" s="2">
        <v>17.33221</v>
      </c>
      <c r="B17585" s="2">
        <v>92.756270000000001</v>
      </c>
      <c r="C17585" s="2">
        <v>4.6492259999999996</v>
      </c>
      <c r="D17585" s="2">
        <v>4.5786389999999999</v>
      </c>
      <c r="F17585" s="2">
        <v>17.3294</v>
      </c>
      <c r="G17585" s="2">
        <v>1.634995</v>
      </c>
      <c r="H17585" s="2">
        <v>1.6197809999999999</v>
      </c>
      <c r="J17585" s="2">
        <v>17.33221</v>
      </c>
      <c r="K17585" s="2">
        <v>17.364660000000001</v>
      </c>
      <c r="L17585" s="2">
        <v>254.32140000000001</v>
      </c>
    </row>
    <row r="17586" spans="1:12" x14ac:dyDescent="0.2">
      <c r="A17586" s="2">
        <v>17.332909999999998</v>
      </c>
      <c r="B17586" s="2">
        <v>92.645920000000004</v>
      </c>
      <c r="C17586" s="2">
        <v>4.6456939999999998</v>
      </c>
      <c r="D17586" s="2">
        <v>4.5754580000000002</v>
      </c>
      <c r="F17586" s="2">
        <v>17.330100000000002</v>
      </c>
      <c r="G17586" s="2">
        <v>1.6336059999999999</v>
      </c>
      <c r="H17586" s="2">
        <v>1.618401</v>
      </c>
      <c r="J17586" s="2">
        <v>17.332909999999998</v>
      </c>
      <c r="K17586" s="2">
        <v>17.303619999999999</v>
      </c>
      <c r="L17586" s="2">
        <v>253.458</v>
      </c>
    </row>
    <row r="17587" spans="1:12" x14ac:dyDescent="0.2">
      <c r="A17587" s="2">
        <v>17.33361</v>
      </c>
      <c r="B17587" s="2">
        <v>92.535399999999996</v>
      </c>
      <c r="C17587" s="2">
        <v>4.6424589999999997</v>
      </c>
      <c r="D17587" s="2">
        <v>4.572711</v>
      </c>
      <c r="F17587" s="2">
        <v>17.3308</v>
      </c>
      <c r="G17587" s="2">
        <v>1.6316600000000001</v>
      </c>
      <c r="H17587" s="2">
        <v>1.6174930000000001</v>
      </c>
      <c r="J17587" s="2">
        <v>17.33361</v>
      </c>
      <c r="K17587" s="2">
        <v>17.242370000000001</v>
      </c>
      <c r="L17587" s="2">
        <v>252.59059999999999</v>
      </c>
    </row>
    <row r="17588" spans="1:12" x14ac:dyDescent="0.2">
      <c r="A17588" s="2">
        <v>17.334309999999999</v>
      </c>
      <c r="B17588" s="2">
        <v>92.424729999999997</v>
      </c>
      <c r="C17588" s="2">
        <v>4.6394299999999999</v>
      </c>
      <c r="D17588" s="2">
        <v>4.5694460000000001</v>
      </c>
      <c r="F17588" s="2">
        <v>17.331510000000002</v>
      </c>
      <c r="G17588" s="2">
        <v>1.6299360000000001</v>
      </c>
      <c r="H17588" s="2">
        <v>1.6165849999999999</v>
      </c>
      <c r="J17588" s="2">
        <v>17.334309999999999</v>
      </c>
      <c r="K17588" s="2">
        <v>17.182300000000001</v>
      </c>
      <c r="L17588" s="2">
        <v>251.72399999999999</v>
      </c>
    </row>
    <row r="17589" spans="1:12" x14ac:dyDescent="0.2">
      <c r="A17589" s="2">
        <v>17.33501</v>
      </c>
      <c r="B17589" s="2">
        <v>92.31456</v>
      </c>
      <c r="C17589" s="2">
        <v>4.6362180000000004</v>
      </c>
      <c r="D17589" s="2">
        <v>4.5665079999999998</v>
      </c>
      <c r="F17589" s="2">
        <v>17.33221</v>
      </c>
      <c r="G17589" s="2">
        <v>1.6285400000000001</v>
      </c>
      <c r="H17589" s="2">
        <v>1.6156619999999999</v>
      </c>
      <c r="J17589" s="2">
        <v>17.33501</v>
      </c>
      <c r="K17589" s="2">
        <v>17.125129999999999</v>
      </c>
      <c r="L17589" s="2">
        <v>250.86410000000001</v>
      </c>
    </row>
    <row r="17590" spans="1:12" x14ac:dyDescent="0.2">
      <c r="A17590" s="2">
        <v>17.335709999999999</v>
      </c>
      <c r="B17590" s="2">
        <v>92.203999999999994</v>
      </c>
      <c r="C17590" s="2">
        <v>4.6330439999999999</v>
      </c>
      <c r="D17590" s="2">
        <v>4.5636700000000001</v>
      </c>
      <c r="F17590" s="2">
        <v>17.332909999999998</v>
      </c>
      <c r="G17590" s="2">
        <v>1.6269990000000001</v>
      </c>
      <c r="H17590" s="2">
        <v>1.614784</v>
      </c>
      <c r="J17590" s="2">
        <v>17.335709999999999</v>
      </c>
      <c r="K17590" s="2">
        <v>17.066140000000001</v>
      </c>
      <c r="L17590" s="2">
        <v>249.99719999999999</v>
      </c>
    </row>
    <row r="17591" spans="1:12" x14ac:dyDescent="0.2">
      <c r="A17591" s="2">
        <v>17.336410000000001</v>
      </c>
      <c r="B17591" s="2">
        <v>92.093220000000002</v>
      </c>
      <c r="C17591" s="2">
        <v>4.6301220000000001</v>
      </c>
      <c r="D17591" s="2">
        <v>4.5603740000000004</v>
      </c>
      <c r="F17591" s="2">
        <v>17.33361</v>
      </c>
      <c r="G17591" s="2">
        <v>1.6256790000000001</v>
      </c>
      <c r="H17591" s="2">
        <v>1.6141589999999999</v>
      </c>
      <c r="J17591" s="2">
        <v>17.336410000000001</v>
      </c>
      <c r="K17591" s="2">
        <v>17.006540000000001</v>
      </c>
      <c r="L17591" s="2">
        <v>249.13890000000001</v>
      </c>
    </row>
    <row r="17592" spans="1:12" x14ac:dyDescent="0.2">
      <c r="A17592" s="2">
        <v>17.337109999999999</v>
      </c>
      <c r="B17592" s="2">
        <v>91.982590000000002</v>
      </c>
      <c r="C17592" s="2">
        <v>4.6269640000000001</v>
      </c>
      <c r="D17592" s="2">
        <v>4.5571320000000002</v>
      </c>
      <c r="F17592" s="2">
        <v>17.334309999999999</v>
      </c>
      <c r="G17592" s="2">
        <v>1.6242289999999999</v>
      </c>
      <c r="H17592" s="2">
        <v>1.613388</v>
      </c>
      <c r="J17592" s="2">
        <v>17.337109999999999</v>
      </c>
      <c r="K17592" s="2">
        <v>16.946760000000001</v>
      </c>
      <c r="L17592" s="2">
        <v>248.28440000000001</v>
      </c>
    </row>
    <row r="17593" spans="1:12" x14ac:dyDescent="0.2">
      <c r="A17593" s="2">
        <v>17.337820000000001</v>
      </c>
      <c r="B17593" s="2">
        <v>91.871750000000006</v>
      </c>
      <c r="C17593" s="2">
        <v>4.6238890000000001</v>
      </c>
      <c r="D17593" s="2">
        <v>4.554195</v>
      </c>
      <c r="F17593" s="2">
        <v>17.33501</v>
      </c>
      <c r="G17593" s="2">
        <v>1.62307</v>
      </c>
      <c r="H17593" s="2">
        <v>1.6125259999999999</v>
      </c>
      <c r="J17593" s="2">
        <v>17.337820000000001</v>
      </c>
      <c r="K17593" s="2">
        <v>16.887409999999999</v>
      </c>
      <c r="L17593" s="2">
        <v>247.4246</v>
      </c>
    </row>
    <row r="17594" spans="1:12" x14ac:dyDescent="0.2">
      <c r="A17594" s="2">
        <v>17.338519999999999</v>
      </c>
      <c r="B17594" s="2">
        <v>91.761930000000007</v>
      </c>
      <c r="C17594" s="2">
        <v>4.6211580000000003</v>
      </c>
      <c r="D17594" s="2">
        <v>4.5510130000000002</v>
      </c>
      <c r="F17594" s="2">
        <v>17.335709999999999</v>
      </c>
      <c r="G17594" s="2">
        <v>1.622231</v>
      </c>
      <c r="H17594" s="2">
        <v>1.6117170000000001</v>
      </c>
      <c r="J17594" s="2">
        <v>17.338519999999999</v>
      </c>
      <c r="K17594" s="2">
        <v>16.827200000000001</v>
      </c>
      <c r="L17594" s="2">
        <v>246.57159999999999</v>
      </c>
    </row>
    <row r="17595" spans="1:12" x14ac:dyDescent="0.2">
      <c r="A17595" s="2">
        <v>17.339220000000001</v>
      </c>
      <c r="B17595" s="2">
        <v>91.651730000000001</v>
      </c>
      <c r="C17595" s="2">
        <v>4.618106</v>
      </c>
      <c r="D17595" s="2">
        <v>4.5476640000000002</v>
      </c>
      <c r="F17595" s="2">
        <v>17.336410000000001</v>
      </c>
      <c r="G17595" s="2">
        <v>1.6213759999999999</v>
      </c>
      <c r="H17595" s="2">
        <v>1.6107480000000001</v>
      </c>
      <c r="J17595" s="2">
        <v>17.339220000000001</v>
      </c>
      <c r="K17595" s="2">
        <v>16.76727</v>
      </c>
      <c r="L17595" s="2">
        <v>245.71600000000001</v>
      </c>
    </row>
    <row r="17596" spans="1:12" x14ac:dyDescent="0.2">
      <c r="A17596" s="2">
        <v>17.339919999999999</v>
      </c>
      <c r="B17596" s="2">
        <v>91.539609999999996</v>
      </c>
      <c r="C17596" s="2">
        <v>4.6142300000000001</v>
      </c>
      <c r="D17596" s="2">
        <v>4.5444370000000003</v>
      </c>
      <c r="F17596" s="2">
        <v>17.337109999999999</v>
      </c>
      <c r="G17596" s="2">
        <v>1.6197809999999999</v>
      </c>
      <c r="H17596" s="2">
        <v>1.6097790000000001</v>
      </c>
      <c r="J17596" s="2">
        <v>17.339919999999999</v>
      </c>
      <c r="K17596" s="2">
        <v>16.707540000000002</v>
      </c>
      <c r="L17596" s="2">
        <v>244.8707</v>
      </c>
    </row>
    <row r="17597" spans="1:12" x14ac:dyDescent="0.2">
      <c r="A17597" s="2">
        <v>17.340620000000001</v>
      </c>
      <c r="B17597" s="2">
        <v>91.427660000000003</v>
      </c>
      <c r="C17597" s="2">
        <v>4.6110110000000004</v>
      </c>
      <c r="D17597" s="2">
        <v>4.5423</v>
      </c>
      <c r="F17597" s="2">
        <v>17.337820000000001</v>
      </c>
      <c r="G17597" s="2">
        <v>1.618401</v>
      </c>
      <c r="H17597" s="2">
        <v>1.608681</v>
      </c>
      <c r="J17597" s="2">
        <v>17.340620000000001</v>
      </c>
      <c r="K17597" s="2">
        <v>16.64856</v>
      </c>
      <c r="L17597" s="2">
        <v>244.0155</v>
      </c>
    </row>
    <row r="17598" spans="1:12" x14ac:dyDescent="0.2">
      <c r="A17598" s="2">
        <v>17.34132</v>
      </c>
      <c r="B17598" s="2">
        <v>91.317670000000007</v>
      </c>
      <c r="C17598" s="2">
        <v>4.6078289999999997</v>
      </c>
      <c r="D17598" s="2">
        <v>4.5396530000000004</v>
      </c>
      <c r="F17598" s="2">
        <v>17.338519999999999</v>
      </c>
      <c r="G17598" s="2">
        <v>1.6174930000000001</v>
      </c>
      <c r="H17598" s="2">
        <v>1.6074980000000001</v>
      </c>
      <c r="J17598" s="2">
        <v>17.34132</v>
      </c>
      <c r="K17598" s="2">
        <v>16.58999</v>
      </c>
      <c r="L17598" s="2">
        <v>243.16489999999999</v>
      </c>
    </row>
    <row r="17599" spans="1:12" x14ac:dyDescent="0.2">
      <c r="A17599" s="2">
        <v>17.342030000000001</v>
      </c>
      <c r="B17599" s="2">
        <v>91.206739999999996</v>
      </c>
      <c r="C17599" s="2">
        <v>4.6042889999999996</v>
      </c>
      <c r="D17599" s="2">
        <v>4.5370509999999999</v>
      </c>
      <c r="F17599" s="2">
        <v>17.339220000000001</v>
      </c>
      <c r="G17599" s="2">
        <v>1.6165849999999999</v>
      </c>
      <c r="H17599" s="2">
        <v>1.606552</v>
      </c>
      <c r="J17599" s="2">
        <v>17.342030000000001</v>
      </c>
      <c r="K17599" s="2">
        <v>16.532219999999999</v>
      </c>
      <c r="L17599" s="2">
        <v>242.3212</v>
      </c>
    </row>
    <row r="17600" spans="1:12" x14ac:dyDescent="0.2">
      <c r="A17600" s="2">
        <v>17.34273</v>
      </c>
      <c r="B17600" s="2">
        <v>91.096879999999999</v>
      </c>
      <c r="C17600" s="2">
        <v>4.6011689999999996</v>
      </c>
      <c r="D17600" s="2">
        <v>4.5345870000000001</v>
      </c>
      <c r="F17600" s="2">
        <v>17.339919999999999</v>
      </c>
      <c r="G17600" s="2">
        <v>1.6156619999999999</v>
      </c>
      <c r="H17600" s="2">
        <v>1.6054839999999999</v>
      </c>
      <c r="J17600" s="2">
        <v>17.34273</v>
      </c>
      <c r="K17600" s="2">
        <v>16.474270000000001</v>
      </c>
      <c r="L17600" s="2">
        <v>241.47659999999999</v>
      </c>
    </row>
    <row r="17601" spans="1:12" x14ac:dyDescent="0.2">
      <c r="A17601" s="2">
        <v>17.343430000000001</v>
      </c>
      <c r="B17601" s="2">
        <v>90.986559999999997</v>
      </c>
      <c r="C17601" s="2">
        <v>4.5979029999999996</v>
      </c>
      <c r="D17601" s="2">
        <v>4.5327640000000002</v>
      </c>
      <c r="F17601" s="2">
        <v>17.340620000000001</v>
      </c>
      <c r="G17601" s="2">
        <v>1.614784</v>
      </c>
      <c r="H17601" s="2">
        <v>1.6041719999999999</v>
      </c>
      <c r="J17601" s="2">
        <v>17.343430000000001</v>
      </c>
      <c r="K17601" s="2">
        <v>16.416530000000002</v>
      </c>
      <c r="L17601" s="2">
        <v>240.63419999999999</v>
      </c>
    </row>
    <row r="17602" spans="1:12" x14ac:dyDescent="0.2">
      <c r="A17602" s="2">
        <v>17.34413</v>
      </c>
      <c r="B17602" s="2">
        <v>90.876339999999999</v>
      </c>
      <c r="C17602" s="2">
        <v>4.5954620000000004</v>
      </c>
      <c r="D17602" s="2">
        <v>4.5301090000000004</v>
      </c>
      <c r="F17602" s="2">
        <v>17.34132</v>
      </c>
      <c r="G17602" s="2">
        <v>1.6141589999999999</v>
      </c>
      <c r="H17602" s="2">
        <v>1.603065</v>
      </c>
      <c r="J17602" s="2">
        <v>17.34413</v>
      </c>
      <c r="K17602" s="2">
        <v>16.359839999999998</v>
      </c>
      <c r="L17602" s="2">
        <v>239.78790000000001</v>
      </c>
    </row>
    <row r="17603" spans="1:12" x14ac:dyDescent="0.2">
      <c r="A17603" s="2">
        <v>17.344830000000002</v>
      </c>
      <c r="B17603" s="2">
        <v>90.766819999999996</v>
      </c>
      <c r="C17603" s="2">
        <v>4.5924560000000003</v>
      </c>
      <c r="D17603" s="2">
        <v>4.5277510000000003</v>
      </c>
      <c r="F17603" s="2">
        <v>17.342030000000001</v>
      </c>
      <c r="G17603" s="2">
        <v>1.613388</v>
      </c>
      <c r="H17603" s="2">
        <v>1.601898</v>
      </c>
      <c r="J17603" s="2">
        <v>17.344830000000002</v>
      </c>
      <c r="K17603" s="2">
        <v>16.302029999999998</v>
      </c>
      <c r="L17603" s="2">
        <v>238.94970000000001</v>
      </c>
    </row>
    <row r="17604" spans="1:12" x14ac:dyDescent="0.2">
      <c r="A17604" s="2">
        <v>17.34553</v>
      </c>
      <c r="B17604" s="2">
        <v>90.656400000000005</v>
      </c>
      <c r="C17604" s="2">
        <v>4.5896710000000001</v>
      </c>
      <c r="D17604" s="2">
        <v>4.5250430000000001</v>
      </c>
      <c r="F17604" s="2">
        <v>17.34273</v>
      </c>
      <c r="G17604" s="2">
        <v>1.6125259999999999</v>
      </c>
      <c r="H17604" s="2">
        <v>1.6006009999999999</v>
      </c>
      <c r="J17604" s="2">
        <v>17.34553</v>
      </c>
      <c r="K17604" s="2">
        <v>16.244789999999998</v>
      </c>
      <c r="L17604" s="2">
        <v>238.11369999999999</v>
      </c>
    </row>
    <row r="17605" spans="1:12" x14ac:dyDescent="0.2">
      <c r="A17605" s="2">
        <v>17.346229999999998</v>
      </c>
      <c r="B17605" s="2">
        <v>90.546750000000003</v>
      </c>
      <c r="C17605" s="2">
        <v>4.5862150000000002</v>
      </c>
      <c r="D17605" s="2">
        <v>4.5217619999999998</v>
      </c>
      <c r="F17605" s="2">
        <v>17.343430000000001</v>
      </c>
      <c r="G17605" s="2">
        <v>1.6117170000000001</v>
      </c>
      <c r="H17605" s="2">
        <v>1.599289</v>
      </c>
      <c r="J17605" s="2">
        <v>17.346229999999998</v>
      </c>
      <c r="K17605" s="2">
        <v>16.187930000000001</v>
      </c>
      <c r="L17605" s="2">
        <v>237.29859999999999</v>
      </c>
    </row>
    <row r="17606" spans="1:12" x14ac:dyDescent="0.2">
      <c r="A17606" s="2">
        <v>17.34694</v>
      </c>
      <c r="B17606" s="2">
        <v>90.436539999999994</v>
      </c>
      <c r="C17606" s="2">
        <v>4.5833690000000002</v>
      </c>
      <c r="D17606" s="2">
        <v>4.5178710000000004</v>
      </c>
      <c r="F17606" s="2">
        <v>17.34413</v>
      </c>
      <c r="G17606" s="2">
        <v>1.6107480000000001</v>
      </c>
      <c r="H17606" s="2">
        <v>1.5979000000000001</v>
      </c>
      <c r="J17606" s="2">
        <v>17.34694</v>
      </c>
      <c r="K17606" s="2">
        <v>16.131399999999999</v>
      </c>
      <c r="L17606" s="2">
        <v>236.50190000000001</v>
      </c>
    </row>
    <row r="17607" spans="1:12" x14ac:dyDescent="0.2">
      <c r="A17607" s="2">
        <v>17.347639999999998</v>
      </c>
      <c r="B17607" s="2">
        <v>90.325729999999993</v>
      </c>
      <c r="C17607" s="2">
        <v>4.5803250000000002</v>
      </c>
      <c r="D17607" s="2">
        <v>4.5149030000000003</v>
      </c>
      <c r="F17607" s="2">
        <v>17.344830000000002</v>
      </c>
      <c r="G17607" s="2">
        <v>1.6097790000000001</v>
      </c>
      <c r="H17607" s="2">
        <v>1.596657</v>
      </c>
      <c r="J17607" s="2">
        <v>17.347639999999998</v>
      </c>
      <c r="K17607" s="2">
        <v>16.074179999999998</v>
      </c>
      <c r="L17607" s="2">
        <v>235.67070000000001</v>
      </c>
    </row>
    <row r="17608" spans="1:12" x14ac:dyDescent="0.2">
      <c r="A17608" s="2">
        <v>17.34834</v>
      </c>
      <c r="B17608" s="2">
        <v>90.214939999999999</v>
      </c>
      <c r="C17608" s="2">
        <v>4.5772510000000004</v>
      </c>
      <c r="D17608" s="2">
        <v>4.5124310000000003</v>
      </c>
      <c r="F17608" s="2">
        <v>17.34553</v>
      </c>
      <c r="G17608" s="2">
        <v>1.608681</v>
      </c>
      <c r="H17608" s="2">
        <v>1.595367</v>
      </c>
      <c r="J17608" s="2">
        <v>17.34834</v>
      </c>
      <c r="K17608" s="2">
        <v>16.01746</v>
      </c>
      <c r="L17608" s="2">
        <v>234.8373</v>
      </c>
    </row>
    <row r="17609" spans="1:12" x14ac:dyDescent="0.2">
      <c r="A17609" s="2">
        <v>17.349039999999999</v>
      </c>
      <c r="B17609" s="2">
        <v>90.105519999999999</v>
      </c>
      <c r="C17609" s="2">
        <v>4.5743130000000001</v>
      </c>
      <c r="D17609" s="2">
        <v>4.5100429999999996</v>
      </c>
      <c r="F17609" s="2">
        <v>17.346229999999998</v>
      </c>
      <c r="G17609" s="2">
        <v>1.6074980000000001</v>
      </c>
      <c r="H17609" s="2">
        <v>1.5938570000000001</v>
      </c>
      <c r="J17609" s="2">
        <v>17.349039999999999</v>
      </c>
      <c r="K17609" s="2">
        <v>15.961270000000001</v>
      </c>
      <c r="L17609" s="2">
        <v>234.00790000000001</v>
      </c>
    </row>
    <row r="17610" spans="1:12" x14ac:dyDescent="0.2">
      <c r="A17610" s="2">
        <v>17.349740000000001</v>
      </c>
      <c r="B17610" s="2">
        <v>89.994839999999996</v>
      </c>
      <c r="C17610" s="2">
        <v>4.5715440000000003</v>
      </c>
      <c r="D17610" s="2">
        <v>4.5074040000000002</v>
      </c>
      <c r="F17610" s="2">
        <v>17.34694</v>
      </c>
      <c r="G17610" s="2">
        <v>1.606552</v>
      </c>
      <c r="H17610" s="2">
        <v>1.592697</v>
      </c>
      <c r="J17610" s="2">
        <v>17.349740000000001</v>
      </c>
      <c r="K17610" s="2">
        <v>15.904719999999999</v>
      </c>
      <c r="L17610" s="2">
        <v>233.18020000000001</v>
      </c>
    </row>
    <row r="17611" spans="1:12" x14ac:dyDescent="0.2">
      <c r="A17611" s="2">
        <v>17.350439999999999</v>
      </c>
      <c r="B17611" s="2">
        <v>89.883849999999995</v>
      </c>
      <c r="C17611" s="2">
        <v>4.5683619999999996</v>
      </c>
      <c r="D17611" s="2">
        <v>4.5048550000000001</v>
      </c>
      <c r="F17611" s="2">
        <v>17.347639999999998</v>
      </c>
      <c r="G17611" s="2">
        <v>1.6054839999999999</v>
      </c>
      <c r="H17611" s="2">
        <v>1.5916140000000001</v>
      </c>
      <c r="J17611" s="2">
        <v>17.350439999999999</v>
      </c>
      <c r="K17611" s="2">
        <v>15.84858</v>
      </c>
      <c r="L17611" s="2">
        <v>232.35310000000001</v>
      </c>
    </row>
    <row r="17612" spans="1:12" x14ac:dyDescent="0.2">
      <c r="A17612" s="2">
        <v>17.351140000000001</v>
      </c>
      <c r="B17612" s="2">
        <v>89.773330000000001</v>
      </c>
      <c r="C17612" s="2">
        <v>4.5651200000000003</v>
      </c>
      <c r="D17612" s="2">
        <v>4.5025440000000003</v>
      </c>
      <c r="F17612" s="2">
        <v>17.34834</v>
      </c>
      <c r="G17612" s="2">
        <v>1.6041719999999999</v>
      </c>
      <c r="H17612" s="2">
        <v>1.590141</v>
      </c>
      <c r="J17612" s="2">
        <v>17.351140000000001</v>
      </c>
      <c r="K17612" s="2">
        <v>15.792149999999999</v>
      </c>
      <c r="L17612" s="2">
        <v>231.5266</v>
      </c>
    </row>
    <row r="17613" spans="1:12" x14ac:dyDescent="0.2">
      <c r="A17613" s="2">
        <v>17.351849999999999</v>
      </c>
      <c r="B17613" s="2">
        <v>89.663390000000007</v>
      </c>
      <c r="C17613" s="2">
        <v>4.5619160000000001</v>
      </c>
      <c r="D17613" s="2">
        <v>4.5009639999999997</v>
      </c>
      <c r="F17613" s="2">
        <v>17.349039999999999</v>
      </c>
      <c r="G17613" s="2">
        <v>1.603065</v>
      </c>
      <c r="H17613" s="2">
        <v>1.5888370000000001</v>
      </c>
      <c r="J17613" s="2">
        <v>17.351849999999999</v>
      </c>
      <c r="K17613" s="2">
        <v>15.737270000000001</v>
      </c>
      <c r="L17613" s="2">
        <v>230.70230000000001</v>
      </c>
    </row>
    <row r="17614" spans="1:12" x14ac:dyDescent="0.2">
      <c r="A17614" s="2">
        <v>17.352550000000001</v>
      </c>
      <c r="B17614" s="2">
        <v>89.554180000000002</v>
      </c>
      <c r="C17614" s="2">
        <v>4.5586270000000004</v>
      </c>
      <c r="D17614" s="2">
        <v>4.4985460000000002</v>
      </c>
      <c r="F17614" s="2">
        <v>17.349740000000001</v>
      </c>
      <c r="G17614" s="2">
        <v>1.601898</v>
      </c>
      <c r="H17614" s="2">
        <v>1.587486</v>
      </c>
      <c r="J17614" s="2">
        <v>17.352550000000001</v>
      </c>
      <c r="K17614" s="2">
        <v>15.68192</v>
      </c>
      <c r="L17614" s="2">
        <v>229.88210000000001</v>
      </c>
    </row>
    <row r="17615" spans="1:12" x14ac:dyDescent="0.2">
      <c r="A17615" s="2">
        <v>17.353249999999999</v>
      </c>
      <c r="B17615" s="2">
        <v>89.443969999999993</v>
      </c>
      <c r="C17615" s="2">
        <v>4.5558810000000003</v>
      </c>
      <c r="D17615" s="2">
        <v>4.4959749999999996</v>
      </c>
      <c r="F17615" s="2">
        <v>17.350439999999999</v>
      </c>
      <c r="G17615" s="2">
        <v>1.6006009999999999</v>
      </c>
      <c r="H17615" s="2">
        <v>1.585869</v>
      </c>
      <c r="J17615" s="2">
        <v>17.353249999999999</v>
      </c>
      <c r="K17615" s="2">
        <v>15.62678</v>
      </c>
      <c r="L17615" s="2">
        <v>229.06209999999999</v>
      </c>
    </row>
    <row r="17616" spans="1:12" x14ac:dyDescent="0.2">
      <c r="A17616" s="2">
        <v>17.353950000000001</v>
      </c>
      <c r="B17616" s="2">
        <v>89.335009999999997</v>
      </c>
      <c r="C17616" s="2">
        <v>4.5530429999999997</v>
      </c>
      <c r="D17616" s="2">
        <v>4.4931590000000003</v>
      </c>
      <c r="F17616" s="2">
        <v>17.351140000000001</v>
      </c>
      <c r="G17616" s="2">
        <v>1.599289</v>
      </c>
      <c r="H17616" s="2">
        <v>1.5846629999999999</v>
      </c>
      <c r="J17616" s="2">
        <v>17.353950000000001</v>
      </c>
      <c r="K17616" s="2">
        <v>15.57208</v>
      </c>
      <c r="L17616" s="2">
        <v>228.2432</v>
      </c>
    </row>
    <row r="17617" spans="1:12" x14ac:dyDescent="0.2">
      <c r="A17617" s="2">
        <v>17.354649999999999</v>
      </c>
      <c r="B17617" s="2">
        <v>89.225020000000001</v>
      </c>
      <c r="C17617" s="2">
        <v>4.5500600000000002</v>
      </c>
      <c r="D17617" s="2">
        <v>4.489719</v>
      </c>
      <c r="F17617" s="2">
        <v>17.351849999999999</v>
      </c>
      <c r="G17617" s="2">
        <v>1.5979000000000001</v>
      </c>
      <c r="H17617" s="2">
        <v>1.583107</v>
      </c>
      <c r="J17617" s="2">
        <v>17.354649999999999</v>
      </c>
      <c r="K17617" s="2">
        <v>15.51759</v>
      </c>
      <c r="L17617" s="2">
        <v>227.42959999999999</v>
      </c>
    </row>
    <row r="17618" spans="1:12" x14ac:dyDescent="0.2">
      <c r="A17618" s="2">
        <v>17.355350000000001</v>
      </c>
      <c r="B17618" s="2">
        <v>89.11551</v>
      </c>
      <c r="C17618" s="2">
        <v>4.5465730000000004</v>
      </c>
      <c r="D17618" s="2">
        <v>4.48672</v>
      </c>
      <c r="F17618" s="2">
        <v>17.352550000000001</v>
      </c>
      <c r="G17618" s="2">
        <v>1.596657</v>
      </c>
      <c r="H17618" s="2">
        <v>1.5814360000000001</v>
      </c>
      <c r="J17618" s="2">
        <v>17.355350000000001</v>
      </c>
      <c r="K17618" s="2">
        <v>15.462960000000001</v>
      </c>
      <c r="L17618" s="2">
        <v>226.6163</v>
      </c>
    </row>
    <row r="17619" spans="1:12" x14ac:dyDescent="0.2">
      <c r="A17619" s="2">
        <v>17.35605</v>
      </c>
      <c r="B17619" s="2">
        <v>89.004329999999996</v>
      </c>
      <c r="C17619" s="2">
        <v>4.5434679999999998</v>
      </c>
      <c r="D17619" s="2">
        <v>4.4834240000000003</v>
      </c>
      <c r="F17619" s="2">
        <v>17.353249999999999</v>
      </c>
      <c r="G17619" s="2">
        <v>1.595367</v>
      </c>
      <c r="H17619" s="2">
        <v>1.5802689999999999</v>
      </c>
      <c r="J17619" s="2">
        <v>17.35605</v>
      </c>
      <c r="K17619" s="2">
        <v>15.4084</v>
      </c>
      <c r="L17619" s="2">
        <v>225.80500000000001</v>
      </c>
    </row>
    <row r="17620" spans="1:12" x14ac:dyDescent="0.2">
      <c r="A17620" s="2">
        <v>17.356750000000002</v>
      </c>
      <c r="B17620" s="2">
        <v>88.893050000000002</v>
      </c>
      <c r="C17620" s="2">
        <v>4.5402709999999997</v>
      </c>
      <c r="D17620" s="2">
        <v>4.4801130000000002</v>
      </c>
      <c r="F17620" s="2">
        <v>17.353950000000001</v>
      </c>
      <c r="G17620" s="2">
        <v>1.5938570000000001</v>
      </c>
      <c r="H17620" s="2">
        <v>1.578918</v>
      </c>
      <c r="J17620" s="2">
        <v>17.356750000000002</v>
      </c>
      <c r="K17620" s="2">
        <v>15.35432</v>
      </c>
      <c r="L17620" s="2">
        <v>224.99430000000001</v>
      </c>
    </row>
    <row r="17621" spans="1:12" x14ac:dyDescent="0.2">
      <c r="A17621" s="2">
        <v>17.35745</v>
      </c>
      <c r="B17621" s="2">
        <v>88.781949999999995</v>
      </c>
      <c r="C17621" s="2">
        <v>4.537242</v>
      </c>
      <c r="D17621" s="2">
        <v>4.4775119999999999</v>
      </c>
      <c r="F17621" s="2">
        <v>17.354649999999999</v>
      </c>
      <c r="G17621" s="2">
        <v>1.592697</v>
      </c>
      <c r="H17621" s="2">
        <v>1.5777890000000001</v>
      </c>
      <c r="J17621" s="2">
        <v>17.35745</v>
      </c>
      <c r="K17621" s="2">
        <v>15.29984</v>
      </c>
      <c r="L17621" s="2">
        <v>224.18620000000001</v>
      </c>
    </row>
    <row r="17622" spans="1:12" x14ac:dyDescent="0.2">
      <c r="A17622" s="2">
        <v>17.358160000000002</v>
      </c>
      <c r="B17622" s="2">
        <v>88.670199999999994</v>
      </c>
      <c r="C17622" s="2">
        <v>4.5342969999999996</v>
      </c>
      <c r="D17622" s="2">
        <v>4.4749559999999997</v>
      </c>
      <c r="F17622" s="2">
        <v>17.355350000000001</v>
      </c>
      <c r="G17622" s="2">
        <v>1.5916140000000001</v>
      </c>
      <c r="H17622" s="2">
        <v>1.5769580000000001</v>
      </c>
      <c r="J17622" s="2">
        <v>17.358160000000002</v>
      </c>
      <c r="K17622" s="2">
        <v>15.24607</v>
      </c>
      <c r="L17622" s="2">
        <v>223.3785</v>
      </c>
    </row>
    <row r="17623" spans="1:12" x14ac:dyDescent="0.2">
      <c r="A17623" s="2">
        <v>17.35886</v>
      </c>
      <c r="B17623" s="2">
        <v>88.558109999999999</v>
      </c>
      <c r="C17623" s="2">
        <v>4.5314209999999999</v>
      </c>
      <c r="D17623" s="2">
        <v>4.4723769999999998</v>
      </c>
      <c r="F17623" s="2">
        <v>17.35605</v>
      </c>
      <c r="G17623" s="2">
        <v>1.590141</v>
      </c>
      <c r="H17623" s="2">
        <v>1.5757140000000001</v>
      </c>
      <c r="J17623" s="2">
        <v>17.35886</v>
      </c>
      <c r="K17623" s="2">
        <v>15.192170000000001</v>
      </c>
      <c r="L17623" s="2">
        <v>222.5761</v>
      </c>
    </row>
    <row r="17624" spans="1:12" x14ac:dyDescent="0.2">
      <c r="A17624" s="2">
        <v>17.359559999999998</v>
      </c>
      <c r="B17624" s="2">
        <v>88.445769999999996</v>
      </c>
      <c r="C17624" s="2">
        <v>4.5286670000000004</v>
      </c>
      <c r="D17624" s="2">
        <v>4.4696230000000003</v>
      </c>
      <c r="F17624" s="2">
        <v>17.356750000000002</v>
      </c>
      <c r="G17624" s="2">
        <v>1.5888370000000001</v>
      </c>
      <c r="H17624" s="2">
        <v>1.574341</v>
      </c>
      <c r="J17624" s="2">
        <v>17.359559999999998</v>
      </c>
      <c r="K17624" s="2">
        <v>15.13857</v>
      </c>
      <c r="L17624" s="2">
        <v>221.77170000000001</v>
      </c>
    </row>
    <row r="17625" spans="1:12" x14ac:dyDescent="0.2">
      <c r="A17625" s="2">
        <v>17.36026</v>
      </c>
      <c r="B17625" s="2">
        <v>88.333179999999999</v>
      </c>
      <c r="C17625" s="2">
        <v>4.5260499999999997</v>
      </c>
      <c r="D17625" s="2">
        <v>4.4667079999999997</v>
      </c>
      <c r="F17625" s="2">
        <v>17.35745</v>
      </c>
      <c r="G17625" s="2">
        <v>1.587486</v>
      </c>
      <c r="H17625" s="2">
        <v>1.572929</v>
      </c>
      <c r="J17625" s="2">
        <v>17.36026</v>
      </c>
      <c r="K17625" s="2">
        <v>15.084759999999999</v>
      </c>
      <c r="L17625" s="2">
        <v>220.96709999999999</v>
      </c>
    </row>
    <row r="17626" spans="1:12" x14ac:dyDescent="0.2">
      <c r="A17626" s="2">
        <v>17.360959999999999</v>
      </c>
      <c r="B17626" s="2">
        <v>88.220050000000001</v>
      </c>
      <c r="C17626" s="2">
        <v>4.5235240000000001</v>
      </c>
      <c r="D17626" s="2">
        <v>4.4642059999999999</v>
      </c>
      <c r="F17626" s="2">
        <v>17.358160000000002</v>
      </c>
      <c r="G17626" s="2">
        <v>1.585869</v>
      </c>
      <c r="H17626" s="2">
        <v>1.571777</v>
      </c>
      <c r="J17626" s="2">
        <v>17.360959999999999</v>
      </c>
      <c r="K17626" s="2">
        <v>15.03098</v>
      </c>
      <c r="L17626" s="2">
        <v>220.17099999999999</v>
      </c>
    </row>
    <row r="17627" spans="1:12" x14ac:dyDescent="0.2">
      <c r="A17627" s="2">
        <v>17.361660000000001</v>
      </c>
      <c r="B17627" s="2">
        <v>88.107299999999995</v>
      </c>
      <c r="C17627" s="2">
        <v>4.5205719999999996</v>
      </c>
      <c r="D17627" s="2">
        <v>4.4613750000000003</v>
      </c>
      <c r="F17627" s="2">
        <v>17.35886</v>
      </c>
      <c r="G17627" s="2">
        <v>1.5846629999999999</v>
      </c>
      <c r="H17627" s="2">
        <v>1.5707089999999999</v>
      </c>
      <c r="J17627" s="2">
        <v>17.361660000000001</v>
      </c>
      <c r="K17627" s="2">
        <v>14.97714</v>
      </c>
      <c r="L17627" s="2">
        <v>219.37029999999999</v>
      </c>
    </row>
    <row r="17628" spans="1:12" x14ac:dyDescent="0.2">
      <c r="A17628" s="2">
        <v>17.362369999999999</v>
      </c>
      <c r="B17628" s="2">
        <v>87.994799999999998</v>
      </c>
      <c r="C17628" s="2">
        <v>4.5176959999999999</v>
      </c>
      <c r="D17628" s="2">
        <v>4.4583769999999996</v>
      </c>
      <c r="F17628" s="2">
        <v>17.359559999999998</v>
      </c>
      <c r="G17628" s="2">
        <v>1.583107</v>
      </c>
      <c r="H17628" s="2">
        <v>1.5693889999999999</v>
      </c>
      <c r="J17628" s="2">
        <v>17.362369999999999</v>
      </c>
      <c r="K17628" s="2">
        <v>14.92407</v>
      </c>
      <c r="L17628" s="2">
        <v>218.57429999999999</v>
      </c>
    </row>
    <row r="17629" spans="1:12" x14ac:dyDescent="0.2">
      <c r="A17629" s="2">
        <v>17.36307</v>
      </c>
      <c r="B17629" s="2">
        <v>87.890460000000004</v>
      </c>
      <c r="C17629" s="2">
        <v>4.5145520000000001</v>
      </c>
      <c r="D17629" s="2">
        <v>4.4553479999999999</v>
      </c>
      <c r="F17629" s="2">
        <v>17.36026</v>
      </c>
      <c r="G17629" s="2">
        <v>1.5814360000000001</v>
      </c>
      <c r="H17629" s="2">
        <v>1.568314</v>
      </c>
      <c r="J17629" s="2">
        <v>17.36307</v>
      </c>
      <c r="K17629" s="2">
        <v>14.87093</v>
      </c>
      <c r="L17629" s="2">
        <v>217.78</v>
      </c>
    </row>
    <row r="17630" spans="1:12" x14ac:dyDescent="0.2">
      <c r="A17630" s="2">
        <v>17.363769999999999</v>
      </c>
      <c r="B17630" s="2">
        <v>87.792010000000005</v>
      </c>
      <c r="C17630" s="2">
        <v>4.5116459999999998</v>
      </c>
      <c r="D17630" s="2">
        <v>4.4525860000000002</v>
      </c>
      <c r="F17630" s="2">
        <v>17.360959999999999</v>
      </c>
      <c r="G17630" s="2">
        <v>1.5802689999999999</v>
      </c>
      <c r="H17630" s="2">
        <v>1.5671619999999999</v>
      </c>
      <c r="J17630" s="2">
        <v>17.363769999999999</v>
      </c>
      <c r="K17630" s="2">
        <v>14.818020000000001</v>
      </c>
      <c r="L17630" s="2">
        <v>216.9813</v>
      </c>
    </row>
    <row r="17631" spans="1:12" x14ac:dyDescent="0.2">
      <c r="A17631" s="2">
        <v>17.364470000000001</v>
      </c>
      <c r="B17631" s="2">
        <v>87.691159999999996</v>
      </c>
      <c r="C17631" s="2">
        <v>4.5091960000000002</v>
      </c>
      <c r="D17631" s="2">
        <v>4.4497629999999999</v>
      </c>
      <c r="F17631" s="2">
        <v>17.361660000000001</v>
      </c>
      <c r="G17631" s="2">
        <v>1.578918</v>
      </c>
      <c r="H17631" s="2">
        <v>1.565987</v>
      </c>
      <c r="J17631" s="2">
        <v>17.364470000000001</v>
      </c>
      <c r="K17631" s="2">
        <v>14.76544</v>
      </c>
      <c r="L17631" s="2">
        <v>216.1893</v>
      </c>
    </row>
    <row r="17632" spans="1:12" x14ac:dyDescent="0.2">
      <c r="A17632" s="2">
        <v>17.365169999999999</v>
      </c>
      <c r="B17632" s="2">
        <v>87.585189999999997</v>
      </c>
      <c r="C17632" s="2">
        <v>4.506259</v>
      </c>
      <c r="D17632" s="2">
        <v>4.4469640000000004</v>
      </c>
      <c r="F17632" s="2">
        <v>17.362369999999999</v>
      </c>
      <c r="G17632" s="2">
        <v>1.5777890000000001</v>
      </c>
      <c r="H17632" s="2">
        <v>1.5647660000000001</v>
      </c>
      <c r="J17632" s="2">
        <v>17.365169999999999</v>
      </c>
      <c r="K17632" s="2">
        <v>14.712960000000001</v>
      </c>
      <c r="L17632" s="2">
        <v>215.40190000000001</v>
      </c>
    </row>
    <row r="17633" spans="1:12" x14ac:dyDescent="0.2">
      <c r="A17633" s="2">
        <v>17.365870000000001</v>
      </c>
      <c r="B17633" s="2">
        <v>87.475949999999997</v>
      </c>
      <c r="C17633" s="2">
        <v>4.5030469999999996</v>
      </c>
      <c r="D17633" s="2">
        <v>4.4441329999999999</v>
      </c>
      <c r="F17633" s="2">
        <v>17.36307</v>
      </c>
      <c r="G17633" s="2">
        <v>1.5769580000000001</v>
      </c>
      <c r="H17633" s="2">
        <v>1.5633010000000001</v>
      </c>
      <c r="J17633" s="2">
        <v>17.365870000000001</v>
      </c>
      <c r="K17633" s="2">
        <v>14.66057</v>
      </c>
      <c r="L17633" s="2">
        <v>214.6112</v>
      </c>
    </row>
    <row r="17634" spans="1:12" x14ac:dyDescent="0.2">
      <c r="A17634" s="2">
        <v>17.366569999999999</v>
      </c>
      <c r="B17634" s="2">
        <v>87.366380000000007</v>
      </c>
      <c r="C17634" s="2">
        <v>4.500407</v>
      </c>
      <c r="D17634" s="2">
        <v>4.4412260000000003</v>
      </c>
      <c r="F17634" s="2">
        <v>17.363769999999999</v>
      </c>
      <c r="G17634" s="2">
        <v>1.5757140000000001</v>
      </c>
      <c r="H17634" s="2">
        <v>1.56179</v>
      </c>
      <c r="J17634" s="2">
        <v>17.366569999999999</v>
      </c>
      <c r="K17634" s="2">
        <v>14.60857</v>
      </c>
      <c r="L17634" s="2">
        <v>213.82419999999999</v>
      </c>
    </row>
    <row r="17635" spans="1:12" x14ac:dyDescent="0.2">
      <c r="A17635" s="2">
        <v>17.367280000000001</v>
      </c>
      <c r="B17635" s="2">
        <v>87.256420000000006</v>
      </c>
      <c r="C17635" s="2">
        <v>4.4973330000000002</v>
      </c>
      <c r="D17635" s="2">
        <v>4.4386020000000004</v>
      </c>
      <c r="F17635" s="2">
        <v>17.364470000000001</v>
      </c>
      <c r="G17635" s="2">
        <v>1.574341</v>
      </c>
      <c r="H17635" s="2">
        <v>1.5606690000000001</v>
      </c>
      <c r="J17635" s="2">
        <v>17.367280000000001</v>
      </c>
      <c r="K17635" s="2">
        <v>14.557180000000001</v>
      </c>
      <c r="L17635" s="2">
        <v>213.0394</v>
      </c>
    </row>
    <row r="17636" spans="1:12" x14ac:dyDescent="0.2">
      <c r="A17636" s="2">
        <v>17.367979999999999</v>
      </c>
      <c r="B17636" s="2">
        <v>87.146680000000003</v>
      </c>
      <c r="C17636" s="2">
        <v>4.494319</v>
      </c>
      <c r="D17636" s="2">
        <v>4.4354279999999999</v>
      </c>
      <c r="F17636" s="2">
        <v>17.365169999999999</v>
      </c>
      <c r="G17636" s="2">
        <v>1.572929</v>
      </c>
      <c r="H17636" s="2">
        <v>1.559639</v>
      </c>
      <c r="J17636" s="2">
        <v>17.367979999999999</v>
      </c>
      <c r="K17636" s="2">
        <v>14.506320000000001</v>
      </c>
      <c r="L17636" s="2">
        <v>212.25399999999999</v>
      </c>
    </row>
    <row r="17637" spans="1:12" x14ac:dyDescent="0.2">
      <c r="A17637" s="2">
        <v>17.368680000000001</v>
      </c>
      <c r="B17637" s="2">
        <v>87.036619999999999</v>
      </c>
      <c r="C17637" s="2">
        <v>4.4912450000000002</v>
      </c>
      <c r="D17637" s="2">
        <v>4.4324219999999999</v>
      </c>
      <c r="F17637" s="2">
        <v>17.365870000000001</v>
      </c>
      <c r="G17637" s="2">
        <v>1.571777</v>
      </c>
      <c r="H17637" s="2">
        <v>1.5584720000000001</v>
      </c>
      <c r="J17637" s="2">
        <v>17.368680000000001</v>
      </c>
      <c r="K17637" s="2">
        <v>14.45538</v>
      </c>
      <c r="L17637" s="2">
        <v>211.4692</v>
      </c>
    </row>
    <row r="17638" spans="1:12" x14ac:dyDescent="0.2">
      <c r="A17638" s="2">
        <v>17.36938</v>
      </c>
      <c r="B17638" s="2">
        <v>86.926590000000004</v>
      </c>
      <c r="C17638" s="2">
        <v>4.4883449999999998</v>
      </c>
      <c r="D17638" s="2">
        <v>4.4287599999999996</v>
      </c>
      <c r="F17638" s="2">
        <v>17.366569999999999</v>
      </c>
      <c r="G17638" s="2">
        <v>1.5707089999999999</v>
      </c>
      <c r="H17638" s="2">
        <v>1.5573650000000001</v>
      </c>
      <c r="J17638" s="2">
        <v>17.36938</v>
      </c>
      <c r="K17638" s="2">
        <v>14.40427</v>
      </c>
      <c r="L17638" s="2">
        <v>210.68889999999999</v>
      </c>
    </row>
    <row r="17639" spans="1:12" x14ac:dyDescent="0.2">
      <c r="A17639" s="2">
        <v>17.370080000000002</v>
      </c>
      <c r="B17639" s="2">
        <v>86.816820000000007</v>
      </c>
      <c r="C17639" s="2">
        <v>4.4856059999999998</v>
      </c>
      <c r="D17639" s="2">
        <v>4.4256159999999998</v>
      </c>
      <c r="F17639" s="2">
        <v>17.367280000000001</v>
      </c>
      <c r="G17639" s="2">
        <v>1.5693889999999999</v>
      </c>
      <c r="H17639" s="2">
        <v>1.556168</v>
      </c>
      <c r="J17639" s="2">
        <v>17.370080000000002</v>
      </c>
      <c r="K17639" s="2">
        <v>14.35295</v>
      </c>
      <c r="L17639" s="2">
        <v>209.90780000000001</v>
      </c>
    </row>
    <row r="17640" spans="1:12" x14ac:dyDescent="0.2">
      <c r="A17640" s="2">
        <v>17.37078</v>
      </c>
      <c r="B17640" s="2">
        <v>86.706509999999994</v>
      </c>
      <c r="C17640" s="2">
        <v>4.4828749999999999</v>
      </c>
      <c r="D17640" s="2">
        <v>4.4226939999999999</v>
      </c>
      <c r="F17640" s="2">
        <v>17.367979999999999</v>
      </c>
      <c r="G17640" s="2">
        <v>1.568314</v>
      </c>
      <c r="H17640" s="2">
        <v>1.5547260000000001</v>
      </c>
      <c r="J17640" s="2">
        <v>17.37078</v>
      </c>
      <c r="K17640" s="2">
        <v>14.302429999999999</v>
      </c>
      <c r="L17640" s="2">
        <v>209.1301</v>
      </c>
    </row>
    <row r="17641" spans="1:12" x14ac:dyDescent="0.2">
      <c r="A17641" s="2">
        <v>17.371479999999998</v>
      </c>
      <c r="B17641" s="2">
        <v>86.596159999999998</v>
      </c>
      <c r="C17641" s="2">
        <v>4.480289</v>
      </c>
      <c r="D17641" s="2">
        <v>4.4198560000000002</v>
      </c>
      <c r="F17641" s="2">
        <v>17.368680000000001</v>
      </c>
      <c r="G17641" s="2">
        <v>1.5671619999999999</v>
      </c>
      <c r="H17641" s="2">
        <v>1.5530930000000001</v>
      </c>
      <c r="J17641" s="2">
        <v>17.371479999999998</v>
      </c>
      <c r="K17641" s="2">
        <v>14.25224</v>
      </c>
      <c r="L17641" s="2">
        <v>208.35550000000001</v>
      </c>
    </row>
    <row r="17642" spans="1:12" x14ac:dyDescent="0.2">
      <c r="A17642" s="2">
        <v>17.37219</v>
      </c>
      <c r="B17642" s="2">
        <v>86.486019999999996</v>
      </c>
      <c r="C17642" s="2">
        <v>4.4773209999999999</v>
      </c>
      <c r="D17642" s="2">
        <v>4.4168659999999997</v>
      </c>
      <c r="F17642" s="2">
        <v>17.36938</v>
      </c>
      <c r="G17642" s="2">
        <v>1.565987</v>
      </c>
      <c r="H17642" s="2">
        <v>1.5518190000000001</v>
      </c>
      <c r="J17642" s="2">
        <v>17.37219</v>
      </c>
      <c r="K17642" s="2">
        <v>14.202389999999999</v>
      </c>
      <c r="L17642" s="2">
        <v>207.59469999999999</v>
      </c>
    </row>
    <row r="17643" spans="1:12" x14ac:dyDescent="0.2">
      <c r="A17643" s="2">
        <v>17.372890000000002</v>
      </c>
      <c r="B17643" s="2">
        <v>86.376390000000001</v>
      </c>
      <c r="C17643" s="2">
        <v>4.4739560000000003</v>
      </c>
      <c r="D17643" s="2">
        <v>4.4137300000000002</v>
      </c>
      <c r="F17643" s="2">
        <v>17.370080000000002</v>
      </c>
      <c r="G17643" s="2">
        <v>1.5647660000000001</v>
      </c>
      <c r="H17643" s="2">
        <v>1.5506439999999999</v>
      </c>
      <c r="J17643" s="2">
        <v>17.372890000000002</v>
      </c>
      <c r="K17643" s="2">
        <v>14.15202</v>
      </c>
      <c r="L17643" s="2">
        <v>206.8177</v>
      </c>
    </row>
    <row r="17644" spans="1:12" x14ac:dyDescent="0.2">
      <c r="A17644" s="2">
        <v>17.37359</v>
      </c>
      <c r="B17644" s="2">
        <v>86.265150000000006</v>
      </c>
      <c r="C17644" s="2">
        <v>4.4708509999999997</v>
      </c>
      <c r="D17644" s="2">
        <v>4.4108840000000002</v>
      </c>
      <c r="F17644" s="2">
        <v>17.37078</v>
      </c>
      <c r="G17644" s="2">
        <v>1.5633010000000001</v>
      </c>
      <c r="H17644" s="2">
        <v>1.549545</v>
      </c>
      <c r="J17644" s="2">
        <v>17.37359</v>
      </c>
      <c r="K17644" s="2">
        <v>14.10257</v>
      </c>
      <c r="L17644" s="2">
        <v>206.0454</v>
      </c>
    </row>
    <row r="17645" spans="1:12" x14ac:dyDescent="0.2">
      <c r="A17645" s="2">
        <v>17.374289999999998</v>
      </c>
      <c r="B17645" s="2">
        <v>86.153400000000005</v>
      </c>
      <c r="C17645" s="2">
        <v>4.4686079999999997</v>
      </c>
      <c r="D17645" s="2">
        <v>4.4082140000000001</v>
      </c>
      <c r="F17645" s="2">
        <v>17.371479999999998</v>
      </c>
      <c r="G17645" s="2">
        <v>1.56179</v>
      </c>
      <c r="H17645" s="2">
        <v>1.5482180000000001</v>
      </c>
      <c r="J17645" s="2">
        <v>17.374289999999998</v>
      </c>
      <c r="K17645" s="2">
        <v>14.05302</v>
      </c>
      <c r="L17645" s="2">
        <v>205.27359999999999</v>
      </c>
    </row>
    <row r="17646" spans="1:12" x14ac:dyDescent="0.2">
      <c r="A17646" s="2">
        <v>17.37499</v>
      </c>
      <c r="B17646" s="2">
        <v>86.041210000000007</v>
      </c>
      <c r="C17646" s="2">
        <v>4.4660289999999998</v>
      </c>
      <c r="D17646" s="2">
        <v>4.4044140000000001</v>
      </c>
      <c r="F17646" s="2">
        <v>17.37219</v>
      </c>
      <c r="G17646" s="2">
        <v>1.5606690000000001</v>
      </c>
      <c r="H17646" s="2">
        <v>1.546753</v>
      </c>
      <c r="J17646" s="2">
        <v>17.37499</v>
      </c>
      <c r="K17646" s="2">
        <v>14.004110000000001</v>
      </c>
      <c r="L17646" s="2">
        <v>204.5069</v>
      </c>
    </row>
    <row r="17647" spans="1:12" x14ac:dyDescent="0.2">
      <c r="A17647" s="2">
        <v>17.375689999999999</v>
      </c>
      <c r="B17647" s="2">
        <v>85.928479999999993</v>
      </c>
      <c r="C17647" s="2">
        <v>4.4630390000000002</v>
      </c>
      <c r="D17647" s="2">
        <v>4.4007899999999998</v>
      </c>
      <c r="F17647" s="2">
        <v>17.372890000000002</v>
      </c>
      <c r="G17647" s="2">
        <v>1.559639</v>
      </c>
      <c r="H17647" s="2">
        <v>1.545425</v>
      </c>
      <c r="J17647" s="2">
        <v>17.375689999999999</v>
      </c>
      <c r="K17647" s="2">
        <v>13.954750000000001</v>
      </c>
      <c r="L17647" s="2">
        <v>203.7388</v>
      </c>
    </row>
    <row r="17648" spans="1:12" x14ac:dyDescent="0.2">
      <c r="A17648" s="2">
        <v>17.376390000000001</v>
      </c>
      <c r="B17648" s="2">
        <v>85.815770000000001</v>
      </c>
      <c r="C17648" s="2">
        <v>4.4604679999999997</v>
      </c>
      <c r="D17648" s="2">
        <v>4.3975629999999999</v>
      </c>
      <c r="F17648" s="2">
        <v>17.37359</v>
      </c>
      <c r="G17648" s="2">
        <v>1.5584720000000001</v>
      </c>
      <c r="H17648" s="2">
        <v>1.544395</v>
      </c>
      <c r="J17648" s="2">
        <v>17.376390000000001</v>
      </c>
      <c r="K17648" s="2">
        <v>13.90582</v>
      </c>
      <c r="L17648" s="2">
        <v>202.9742</v>
      </c>
    </row>
    <row r="17649" spans="1:12" x14ac:dyDescent="0.2">
      <c r="A17649" s="2">
        <v>17.377089999999999</v>
      </c>
      <c r="B17649" s="2">
        <v>85.702910000000003</v>
      </c>
      <c r="C17649" s="2">
        <v>4.4582170000000003</v>
      </c>
      <c r="D17649" s="2">
        <v>4.3944580000000002</v>
      </c>
      <c r="F17649" s="2">
        <v>17.374289999999998</v>
      </c>
      <c r="G17649" s="2">
        <v>1.5573650000000001</v>
      </c>
      <c r="H17649" s="2">
        <v>1.543053</v>
      </c>
      <c r="J17649" s="2">
        <v>17.377089999999999</v>
      </c>
      <c r="K17649" s="2">
        <v>13.856249999999999</v>
      </c>
      <c r="L17649" s="2">
        <v>202.2105</v>
      </c>
    </row>
    <row r="17650" spans="1:12" x14ac:dyDescent="0.2">
      <c r="A17650" s="2">
        <v>17.377790000000001</v>
      </c>
      <c r="B17650" s="2">
        <v>85.590500000000006</v>
      </c>
      <c r="C17650" s="2">
        <v>4.4551189999999998</v>
      </c>
      <c r="D17650" s="2">
        <v>4.3914900000000001</v>
      </c>
      <c r="F17650" s="2">
        <v>17.37499</v>
      </c>
      <c r="G17650" s="2">
        <v>1.556168</v>
      </c>
      <c r="H17650" s="2">
        <v>1.541893</v>
      </c>
      <c r="J17650" s="2">
        <v>17.377790000000001</v>
      </c>
      <c r="K17650" s="2">
        <v>13.807829999999999</v>
      </c>
      <c r="L17650" s="2">
        <v>201.44970000000001</v>
      </c>
    </row>
    <row r="17651" spans="1:12" x14ac:dyDescent="0.2">
      <c r="A17651" s="2">
        <v>17.378499999999999</v>
      </c>
      <c r="B17651" s="2">
        <v>85.476650000000006</v>
      </c>
      <c r="C17651" s="2">
        <v>4.4514040000000001</v>
      </c>
      <c r="D17651" s="2">
        <v>4.3891780000000002</v>
      </c>
      <c r="F17651" s="2">
        <v>17.375689999999999</v>
      </c>
      <c r="G17651" s="2">
        <v>1.5547260000000001</v>
      </c>
      <c r="H17651" s="2">
        <v>1.5406340000000001</v>
      </c>
      <c r="J17651" s="2">
        <v>17.378499999999999</v>
      </c>
      <c r="K17651" s="2">
        <v>13.75911</v>
      </c>
      <c r="L17651" s="2">
        <v>200.68860000000001</v>
      </c>
    </row>
    <row r="17652" spans="1:12" x14ac:dyDescent="0.2">
      <c r="A17652" s="2">
        <v>17.379200000000001</v>
      </c>
      <c r="B17652" s="2">
        <v>85.362309999999994</v>
      </c>
      <c r="C17652" s="2">
        <v>4.4486420000000004</v>
      </c>
      <c r="D17652" s="2">
        <v>4.3864320000000001</v>
      </c>
      <c r="F17652" s="2">
        <v>17.376390000000001</v>
      </c>
      <c r="G17652" s="2">
        <v>1.5530930000000001</v>
      </c>
      <c r="H17652" s="2">
        <v>1.5391159999999999</v>
      </c>
      <c r="J17652" s="2">
        <v>17.379200000000001</v>
      </c>
      <c r="K17652" s="2">
        <v>13.70998</v>
      </c>
      <c r="L17652" s="2">
        <v>199.92859999999999</v>
      </c>
    </row>
    <row r="17653" spans="1:12" x14ac:dyDescent="0.2">
      <c r="A17653" s="2">
        <v>17.379899999999999</v>
      </c>
      <c r="B17653" s="2">
        <v>85.248459999999994</v>
      </c>
      <c r="C17653" s="2">
        <v>4.4456509999999998</v>
      </c>
      <c r="D17653" s="2">
        <v>4.3838759999999999</v>
      </c>
      <c r="F17653" s="2">
        <v>17.377089999999999</v>
      </c>
      <c r="G17653" s="2">
        <v>1.5518190000000001</v>
      </c>
      <c r="H17653" s="2">
        <v>1.537544</v>
      </c>
      <c r="J17653" s="2">
        <v>17.379899999999999</v>
      </c>
      <c r="K17653" s="2">
        <v>13.664059999999999</v>
      </c>
      <c r="L17653" s="2">
        <v>199.17400000000001</v>
      </c>
    </row>
    <row r="17654" spans="1:12" x14ac:dyDescent="0.2">
      <c r="A17654" s="2">
        <v>17.380600000000001</v>
      </c>
      <c r="B17654" s="2">
        <v>85.134230000000002</v>
      </c>
      <c r="C17654" s="2">
        <v>4.4428210000000004</v>
      </c>
      <c r="D17654" s="2">
        <v>4.3815949999999999</v>
      </c>
      <c r="F17654" s="2">
        <v>17.377790000000001</v>
      </c>
      <c r="G17654" s="2">
        <v>1.5506439999999999</v>
      </c>
      <c r="H17654" s="2">
        <v>1.53627</v>
      </c>
      <c r="J17654" s="2">
        <v>17.380600000000001</v>
      </c>
      <c r="K17654" s="2">
        <v>13.617660000000001</v>
      </c>
      <c r="L17654" s="2">
        <v>198.4153</v>
      </c>
    </row>
    <row r="17655" spans="1:12" x14ac:dyDescent="0.2">
      <c r="A17655" s="2">
        <v>17.3813</v>
      </c>
      <c r="B17655" s="2">
        <v>85.020049999999998</v>
      </c>
      <c r="C17655" s="2">
        <v>4.4402799999999996</v>
      </c>
      <c r="D17655" s="2">
        <v>4.3793059999999997</v>
      </c>
      <c r="F17655" s="2">
        <v>17.378499999999999</v>
      </c>
      <c r="G17655" s="2">
        <v>1.549545</v>
      </c>
      <c r="H17655" s="2">
        <v>1.5355300000000001</v>
      </c>
      <c r="J17655" s="2">
        <v>17.3813</v>
      </c>
      <c r="K17655" s="2">
        <v>13.569750000000001</v>
      </c>
      <c r="L17655" s="2">
        <v>197.65969999999999</v>
      </c>
    </row>
    <row r="17656" spans="1:12" x14ac:dyDescent="0.2">
      <c r="A17656" s="2">
        <v>17.382000000000001</v>
      </c>
      <c r="B17656" s="2">
        <v>84.906419999999997</v>
      </c>
      <c r="C17656" s="2">
        <v>4.4373120000000004</v>
      </c>
      <c r="D17656" s="2">
        <v>4.3765140000000002</v>
      </c>
      <c r="F17656" s="2">
        <v>17.379200000000001</v>
      </c>
      <c r="G17656" s="2">
        <v>1.5482180000000001</v>
      </c>
      <c r="H17656" s="2">
        <v>1.5349200000000001</v>
      </c>
      <c r="J17656" s="2">
        <v>17.382000000000001</v>
      </c>
      <c r="K17656" s="2">
        <v>13.52136</v>
      </c>
      <c r="L17656" s="2">
        <v>196.9093</v>
      </c>
    </row>
    <row r="17657" spans="1:12" x14ac:dyDescent="0.2">
      <c r="A17657" s="2">
        <v>17.382709999999999</v>
      </c>
      <c r="B17657" s="2">
        <v>84.793109999999999</v>
      </c>
      <c r="C17657" s="2">
        <v>4.4344279999999996</v>
      </c>
      <c r="D17657" s="2">
        <v>4.3732860000000002</v>
      </c>
      <c r="F17657" s="2">
        <v>17.379899999999999</v>
      </c>
      <c r="G17657" s="2">
        <v>1.546753</v>
      </c>
      <c r="H17657" s="2">
        <v>1.5342640000000001</v>
      </c>
      <c r="J17657" s="2">
        <v>17.382709999999999</v>
      </c>
      <c r="K17657" s="2">
        <v>13.47367</v>
      </c>
      <c r="L17657" s="2">
        <v>196.15889999999999</v>
      </c>
    </row>
    <row r="17658" spans="1:12" x14ac:dyDescent="0.2">
      <c r="A17658" s="2">
        <v>17.383410000000001</v>
      </c>
      <c r="B17658" s="2">
        <v>84.679280000000006</v>
      </c>
      <c r="C17658" s="2">
        <v>4.4314450000000001</v>
      </c>
      <c r="D17658" s="2">
        <v>4.3699599999999998</v>
      </c>
      <c r="F17658" s="2">
        <v>17.380600000000001</v>
      </c>
      <c r="G17658" s="2">
        <v>1.545425</v>
      </c>
      <c r="H17658" s="2">
        <v>1.533455</v>
      </c>
      <c r="J17658" s="2">
        <v>17.383410000000001</v>
      </c>
      <c r="K17658" s="2">
        <v>13.42604</v>
      </c>
      <c r="L17658" s="2">
        <v>195.41059999999999</v>
      </c>
    </row>
    <row r="17659" spans="1:12" x14ac:dyDescent="0.2">
      <c r="A17659" s="2">
        <v>17.38411</v>
      </c>
      <c r="B17659" s="2">
        <v>84.564099999999996</v>
      </c>
      <c r="C17659" s="2">
        <v>4.4283939999999999</v>
      </c>
      <c r="D17659" s="2">
        <v>4.3668779999999998</v>
      </c>
      <c r="F17659" s="2">
        <v>17.3813</v>
      </c>
      <c r="G17659" s="2">
        <v>1.544395</v>
      </c>
      <c r="H17659" s="2">
        <v>1.5328059999999999</v>
      </c>
      <c r="J17659" s="2">
        <v>17.38411</v>
      </c>
      <c r="K17659" s="2">
        <v>13.378690000000001</v>
      </c>
      <c r="L17659" s="2">
        <v>194.6643</v>
      </c>
    </row>
    <row r="17660" spans="1:12" x14ac:dyDescent="0.2">
      <c r="A17660" s="2">
        <v>17.384810000000002</v>
      </c>
      <c r="B17660" s="2">
        <v>84.449780000000004</v>
      </c>
      <c r="C17660" s="2">
        <v>4.4254490000000004</v>
      </c>
      <c r="D17660" s="2">
        <v>4.363963</v>
      </c>
      <c r="F17660" s="2">
        <v>17.382000000000001</v>
      </c>
      <c r="G17660" s="2">
        <v>1.543053</v>
      </c>
      <c r="H17660" s="2">
        <v>1.5322340000000001</v>
      </c>
      <c r="J17660" s="2">
        <v>17.384810000000002</v>
      </c>
      <c r="K17660" s="2">
        <v>13.331849999999999</v>
      </c>
      <c r="L17660" s="2">
        <v>193.92009999999999</v>
      </c>
    </row>
    <row r="17661" spans="1:12" x14ac:dyDescent="0.2">
      <c r="A17661" s="2">
        <v>17.38551</v>
      </c>
      <c r="B17661" s="2">
        <v>84.336460000000002</v>
      </c>
      <c r="C17661" s="2">
        <v>4.4229839999999996</v>
      </c>
      <c r="D17661" s="2">
        <v>4.3609340000000003</v>
      </c>
      <c r="F17661" s="2">
        <v>17.382709999999999</v>
      </c>
      <c r="G17661" s="2">
        <v>1.541893</v>
      </c>
      <c r="H17661" s="2">
        <v>1.5315019999999999</v>
      </c>
      <c r="J17661" s="2">
        <v>17.38551</v>
      </c>
      <c r="K17661" s="2">
        <v>13.285360000000001</v>
      </c>
      <c r="L17661" s="2">
        <v>193.17310000000001</v>
      </c>
    </row>
    <row r="17662" spans="1:12" x14ac:dyDescent="0.2">
      <c r="A17662" s="2">
        <v>17.386209999999998</v>
      </c>
      <c r="B17662" s="2">
        <v>84.222200000000001</v>
      </c>
      <c r="C17662" s="2">
        <v>4.4199710000000003</v>
      </c>
      <c r="D17662" s="2">
        <v>4.3576689999999996</v>
      </c>
      <c r="F17662" s="2">
        <v>17.383410000000001</v>
      </c>
      <c r="G17662" s="2">
        <v>1.5406340000000001</v>
      </c>
      <c r="H17662" s="2">
        <v>1.530823</v>
      </c>
      <c r="J17662" s="2">
        <v>17.386209999999998</v>
      </c>
      <c r="K17662" s="2">
        <v>13.23888</v>
      </c>
      <c r="L17662" s="2">
        <v>192.43270000000001</v>
      </c>
    </row>
    <row r="17663" spans="1:12" x14ac:dyDescent="0.2">
      <c r="A17663" s="2">
        <v>17.38691</v>
      </c>
      <c r="B17663" s="2">
        <v>84.107699999999994</v>
      </c>
      <c r="C17663" s="2">
        <v>4.4173</v>
      </c>
      <c r="D17663" s="2">
        <v>4.3548309999999999</v>
      </c>
      <c r="F17663" s="2">
        <v>17.38411</v>
      </c>
      <c r="G17663" s="2">
        <v>1.5391159999999999</v>
      </c>
      <c r="H17663" s="2">
        <v>1.5298389999999999</v>
      </c>
      <c r="J17663" s="2">
        <v>17.38691</v>
      </c>
      <c r="K17663" s="2">
        <v>13.19211</v>
      </c>
      <c r="L17663" s="2">
        <v>191.69290000000001</v>
      </c>
    </row>
    <row r="17664" spans="1:12" x14ac:dyDescent="0.2">
      <c r="A17664" s="2">
        <v>17.387619999999998</v>
      </c>
      <c r="B17664" s="2">
        <v>83.993790000000004</v>
      </c>
      <c r="C17664" s="2">
        <v>4.4141490000000001</v>
      </c>
      <c r="D17664" s="2">
        <v>4.352061</v>
      </c>
      <c r="F17664" s="2">
        <v>17.384810000000002</v>
      </c>
      <c r="G17664" s="2">
        <v>1.537544</v>
      </c>
      <c r="H17664" s="2">
        <v>1.528694</v>
      </c>
      <c r="J17664" s="2">
        <v>17.387619999999998</v>
      </c>
      <c r="K17664" s="2">
        <v>13.146050000000001</v>
      </c>
      <c r="L17664" s="2">
        <v>190.9538</v>
      </c>
    </row>
    <row r="17665" spans="1:12" x14ac:dyDescent="0.2">
      <c r="A17665" s="2">
        <v>17.38832</v>
      </c>
      <c r="B17665" s="2">
        <v>83.879909999999995</v>
      </c>
      <c r="C17665" s="2">
        <v>4.4114180000000003</v>
      </c>
      <c r="D17665" s="2">
        <v>4.3491619999999998</v>
      </c>
      <c r="F17665" s="2">
        <v>17.38551</v>
      </c>
      <c r="G17665" s="2">
        <v>1.53627</v>
      </c>
      <c r="H17665" s="2">
        <v>1.527733</v>
      </c>
      <c r="J17665" s="2">
        <v>17.38832</v>
      </c>
      <c r="K17665" s="2">
        <v>13.10042</v>
      </c>
      <c r="L17665" s="2">
        <v>190.21870000000001</v>
      </c>
    </row>
    <row r="17666" spans="1:12" x14ac:dyDescent="0.2">
      <c r="A17666" s="2">
        <v>17.389019999999999</v>
      </c>
      <c r="B17666" s="2">
        <v>83.765410000000003</v>
      </c>
      <c r="C17666" s="2">
        <v>4.4088089999999998</v>
      </c>
      <c r="D17666" s="2">
        <v>4.3465299999999996</v>
      </c>
      <c r="F17666" s="2">
        <v>17.386209999999998</v>
      </c>
      <c r="G17666" s="2">
        <v>1.5355300000000001</v>
      </c>
      <c r="H17666" s="2">
        <v>1.526726</v>
      </c>
      <c r="J17666" s="2">
        <v>17.389019999999999</v>
      </c>
      <c r="K17666" s="2">
        <v>13.055160000000001</v>
      </c>
      <c r="L17666" s="2">
        <v>189.48439999999999</v>
      </c>
    </row>
    <row r="17667" spans="1:12" x14ac:dyDescent="0.2">
      <c r="A17667" s="2">
        <v>17.389720000000001</v>
      </c>
      <c r="B17667" s="2">
        <v>83.650450000000006</v>
      </c>
      <c r="C17667" s="2">
        <v>4.4065810000000001</v>
      </c>
      <c r="D17667" s="2">
        <v>4.3441419999999997</v>
      </c>
      <c r="F17667" s="2">
        <v>17.38691</v>
      </c>
      <c r="G17667" s="2">
        <v>1.5349200000000001</v>
      </c>
      <c r="H17667" s="2">
        <v>1.525719</v>
      </c>
      <c r="J17667" s="2">
        <v>17.389720000000001</v>
      </c>
      <c r="K17667" s="2">
        <v>13.00989</v>
      </c>
      <c r="L17667" s="2">
        <v>188.7491</v>
      </c>
    </row>
    <row r="17668" spans="1:12" x14ac:dyDescent="0.2">
      <c r="A17668" s="2">
        <v>17.390419999999999</v>
      </c>
      <c r="B17668" s="2">
        <v>83.535129999999995</v>
      </c>
      <c r="C17668" s="2">
        <v>4.4037959999999998</v>
      </c>
      <c r="D17668" s="2">
        <v>4.3415860000000004</v>
      </c>
      <c r="F17668" s="2">
        <v>17.387619999999998</v>
      </c>
      <c r="G17668" s="2">
        <v>1.5342640000000001</v>
      </c>
      <c r="H17668" s="2">
        <v>1.5247729999999999</v>
      </c>
      <c r="J17668" s="2">
        <v>17.390419999999999</v>
      </c>
      <c r="K17668" s="2">
        <v>12.964180000000001</v>
      </c>
      <c r="L17668" s="2">
        <v>188.02099999999999</v>
      </c>
    </row>
    <row r="17669" spans="1:12" x14ac:dyDescent="0.2">
      <c r="A17669" s="2">
        <v>17.391120000000001</v>
      </c>
      <c r="B17669" s="2">
        <v>83.420720000000003</v>
      </c>
      <c r="C17669" s="2">
        <v>4.4014540000000002</v>
      </c>
      <c r="D17669" s="2">
        <v>4.3385879999999997</v>
      </c>
      <c r="F17669" s="2">
        <v>17.38832</v>
      </c>
      <c r="G17669" s="2">
        <v>1.533455</v>
      </c>
      <c r="H17669" s="2">
        <v>1.523415</v>
      </c>
      <c r="J17669" s="2">
        <v>17.391120000000001</v>
      </c>
      <c r="K17669" s="2">
        <v>12.91916</v>
      </c>
      <c r="L17669" s="2">
        <v>187.3014</v>
      </c>
    </row>
    <row r="17670" spans="1:12" x14ac:dyDescent="0.2">
      <c r="A17670" s="2">
        <v>17.391819999999999</v>
      </c>
      <c r="B17670" s="2">
        <v>83.306520000000006</v>
      </c>
      <c r="C17670" s="2">
        <v>4.3993789999999997</v>
      </c>
      <c r="D17670" s="2">
        <v>4.3352310000000003</v>
      </c>
      <c r="F17670" s="2">
        <v>17.389019999999999</v>
      </c>
      <c r="G17670" s="2">
        <v>1.5328059999999999</v>
      </c>
      <c r="H17670" s="2">
        <v>1.522308</v>
      </c>
      <c r="J17670" s="2">
        <v>17.391819999999999</v>
      </c>
      <c r="K17670" s="2">
        <v>12.874140000000001</v>
      </c>
      <c r="L17670" s="2">
        <v>186.6129</v>
      </c>
    </row>
    <row r="17671" spans="1:12" x14ac:dyDescent="0.2">
      <c r="A17671" s="2">
        <v>17.392530000000001</v>
      </c>
      <c r="B17671" s="2">
        <v>83.191929999999999</v>
      </c>
      <c r="C17671" s="2">
        <v>4.3961439999999996</v>
      </c>
      <c r="D17671" s="2">
        <v>4.3323850000000004</v>
      </c>
      <c r="F17671" s="2">
        <v>17.389720000000001</v>
      </c>
      <c r="G17671" s="2">
        <v>1.5322340000000001</v>
      </c>
      <c r="H17671" s="2">
        <v>1.521393</v>
      </c>
      <c r="J17671" s="2">
        <v>17.392530000000001</v>
      </c>
      <c r="K17671" s="2">
        <v>12.82924</v>
      </c>
      <c r="L17671" s="2">
        <v>185.89699999999999</v>
      </c>
    </row>
    <row r="17672" spans="1:12" x14ac:dyDescent="0.2">
      <c r="A17672" s="2">
        <v>17.393229999999999</v>
      </c>
      <c r="B17672" s="2">
        <v>83.077420000000004</v>
      </c>
      <c r="C17672" s="2">
        <v>4.3929169999999997</v>
      </c>
      <c r="D17672" s="2">
        <v>4.3290889999999997</v>
      </c>
      <c r="F17672" s="2">
        <v>17.390419999999999</v>
      </c>
      <c r="G17672" s="2">
        <v>1.5315019999999999</v>
      </c>
      <c r="H17672" s="2">
        <v>1.519989</v>
      </c>
      <c r="J17672" s="2">
        <v>17.393229999999999</v>
      </c>
      <c r="K17672" s="2">
        <v>12.78464</v>
      </c>
      <c r="L17672" s="2">
        <v>185.1721</v>
      </c>
    </row>
    <row r="17673" spans="1:12" x14ac:dyDescent="0.2">
      <c r="A17673" s="2">
        <v>17.393930000000001</v>
      </c>
      <c r="B17673" s="2">
        <v>82.962459999999993</v>
      </c>
      <c r="C17673" s="2">
        <v>4.3903920000000003</v>
      </c>
      <c r="D17673" s="2">
        <v>4.3267550000000004</v>
      </c>
      <c r="F17673" s="2">
        <v>17.391120000000001</v>
      </c>
      <c r="G17673" s="2">
        <v>1.530823</v>
      </c>
      <c r="H17673" s="2">
        <v>1.519012</v>
      </c>
      <c r="J17673" s="2">
        <v>17.393930000000001</v>
      </c>
      <c r="K17673" s="2">
        <v>12.74033</v>
      </c>
      <c r="L17673" s="2">
        <v>184.45179999999999</v>
      </c>
    </row>
    <row r="17674" spans="1:12" x14ac:dyDescent="0.2">
      <c r="A17674" s="2">
        <v>17.394629999999999</v>
      </c>
      <c r="B17674" s="2">
        <v>82.848020000000005</v>
      </c>
      <c r="C17674" s="2">
        <v>4.3874620000000002</v>
      </c>
      <c r="D17674" s="2">
        <v>4.3240460000000001</v>
      </c>
      <c r="F17674" s="2">
        <v>17.391819999999999</v>
      </c>
      <c r="G17674" s="2">
        <v>1.5298389999999999</v>
      </c>
      <c r="H17674" s="2">
        <v>1.5177309999999999</v>
      </c>
      <c r="J17674" s="2">
        <v>17.394629999999999</v>
      </c>
      <c r="K17674" s="2">
        <v>12.696260000000001</v>
      </c>
      <c r="L17674" s="2">
        <v>183.73179999999999</v>
      </c>
    </row>
    <row r="17675" spans="1:12" x14ac:dyDescent="0.2">
      <c r="A17675" s="2">
        <v>17.395330000000001</v>
      </c>
      <c r="B17675" s="2">
        <v>82.733149999999995</v>
      </c>
      <c r="C17675" s="2">
        <v>4.384296</v>
      </c>
      <c r="D17675" s="2">
        <v>4.3208270000000004</v>
      </c>
      <c r="F17675" s="2">
        <v>17.392530000000001</v>
      </c>
      <c r="G17675" s="2">
        <v>1.528694</v>
      </c>
      <c r="H17675" s="2">
        <v>1.516678</v>
      </c>
      <c r="J17675" s="2">
        <v>17.395330000000001</v>
      </c>
      <c r="K17675" s="2">
        <v>12.65221</v>
      </c>
      <c r="L17675" s="2">
        <v>183.01310000000001</v>
      </c>
    </row>
    <row r="17676" spans="1:12" x14ac:dyDescent="0.2">
      <c r="A17676" s="2">
        <v>17.39603</v>
      </c>
      <c r="B17676" s="2">
        <v>82.619259999999997</v>
      </c>
      <c r="C17676" s="2">
        <v>4.3813279999999999</v>
      </c>
      <c r="D17676" s="2">
        <v>4.318149</v>
      </c>
      <c r="F17676" s="2">
        <v>17.393229999999999</v>
      </c>
      <c r="G17676" s="2">
        <v>1.527733</v>
      </c>
      <c r="H17676" s="2">
        <v>1.5158</v>
      </c>
      <c r="J17676" s="2">
        <v>17.39603</v>
      </c>
      <c r="K17676" s="2">
        <v>12.60868</v>
      </c>
      <c r="L17676" s="2">
        <v>182.29560000000001</v>
      </c>
    </row>
    <row r="17677" spans="1:12" x14ac:dyDescent="0.2">
      <c r="A17677" s="2">
        <v>17.396730000000002</v>
      </c>
      <c r="B17677" s="2">
        <v>82.505170000000007</v>
      </c>
      <c r="C17677" s="2">
        <v>4.3793290000000002</v>
      </c>
      <c r="D17677" s="2">
        <v>4.3152270000000001</v>
      </c>
      <c r="F17677" s="2">
        <v>17.393930000000001</v>
      </c>
      <c r="G17677" s="2">
        <v>1.526726</v>
      </c>
      <c r="H17677" s="2">
        <v>1.514664</v>
      </c>
      <c r="J17677" s="2">
        <v>17.396730000000002</v>
      </c>
      <c r="K17677" s="2">
        <v>12.5656</v>
      </c>
      <c r="L17677" s="2">
        <v>181.583</v>
      </c>
    </row>
    <row r="17678" spans="1:12" x14ac:dyDescent="0.2">
      <c r="A17678" s="2">
        <v>17.39743</v>
      </c>
      <c r="B17678" s="2">
        <v>82.391249999999999</v>
      </c>
      <c r="C17678" s="2">
        <v>4.3763529999999999</v>
      </c>
      <c r="D17678" s="2">
        <v>4.3135029999999999</v>
      </c>
      <c r="F17678" s="2">
        <v>17.394629999999999</v>
      </c>
      <c r="G17678" s="2">
        <v>1.525719</v>
      </c>
      <c r="H17678" s="2">
        <v>1.5134510000000001</v>
      </c>
      <c r="J17678" s="2">
        <v>17.39743</v>
      </c>
      <c r="K17678" s="2">
        <v>12.522919999999999</v>
      </c>
      <c r="L17678" s="2">
        <v>180.87119999999999</v>
      </c>
    </row>
    <row r="17679" spans="1:12" x14ac:dyDescent="0.2">
      <c r="A17679" s="2">
        <v>17.398129999999998</v>
      </c>
      <c r="B17679" s="2">
        <v>82.27664</v>
      </c>
      <c r="C17679" s="2">
        <v>4.3735309999999998</v>
      </c>
      <c r="D17679" s="2">
        <v>4.3105419999999999</v>
      </c>
      <c r="F17679" s="2">
        <v>17.395330000000001</v>
      </c>
      <c r="G17679" s="2">
        <v>1.5247729999999999</v>
      </c>
      <c r="H17679" s="2">
        <v>1.5123899999999999</v>
      </c>
      <c r="J17679" s="2">
        <v>17.398129999999998</v>
      </c>
      <c r="K17679" s="2">
        <v>12.479810000000001</v>
      </c>
      <c r="L17679" s="2">
        <v>180.16210000000001</v>
      </c>
    </row>
    <row r="17680" spans="1:12" x14ac:dyDescent="0.2">
      <c r="A17680" s="2">
        <v>17.39884</v>
      </c>
      <c r="B17680" s="2">
        <v>82.16225</v>
      </c>
      <c r="C17680" s="2">
        <v>4.3710209999999998</v>
      </c>
      <c r="D17680" s="2">
        <v>4.3078110000000001</v>
      </c>
      <c r="F17680" s="2">
        <v>17.39603</v>
      </c>
      <c r="G17680" s="2">
        <v>1.523415</v>
      </c>
      <c r="H17680" s="2">
        <v>1.511452</v>
      </c>
      <c r="J17680" s="2">
        <v>17.39884</v>
      </c>
      <c r="K17680" s="2">
        <v>12.4366</v>
      </c>
      <c r="L17680" s="2">
        <v>179.45429999999999</v>
      </c>
    </row>
    <row r="17681" spans="1:12" x14ac:dyDescent="0.2">
      <c r="A17681" s="2">
        <v>17.399539999999998</v>
      </c>
      <c r="B17681" s="2">
        <v>82.04907</v>
      </c>
      <c r="C17681" s="2">
        <v>4.3680149999999998</v>
      </c>
      <c r="D17681" s="2">
        <v>4.3050870000000003</v>
      </c>
      <c r="F17681" s="2">
        <v>17.396730000000002</v>
      </c>
      <c r="G17681" s="2">
        <v>1.522308</v>
      </c>
      <c r="H17681" s="2">
        <v>1.510208</v>
      </c>
      <c r="J17681" s="2">
        <v>17.399539999999998</v>
      </c>
      <c r="K17681" s="2">
        <v>12.394410000000001</v>
      </c>
      <c r="L17681" s="2">
        <v>178.7509</v>
      </c>
    </row>
    <row r="17682" spans="1:12" x14ac:dyDescent="0.2">
      <c r="A17682" s="2">
        <v>17.40024</v>
      </c>
      <c r="B17682" s="2">
        <v>81.935760000000002</v>
      </c>
      <c r="C17682" s="2">
        <v>4.3650919999999998</v>
      </c>
      <c r="D17682" s="2">
        <v>4.3026229999999996</v>
      </c>
      <c r="F17682" s="2">
        <v>17.39743</v>
      </c>
      <c r="G17682" s="2">
        <v>1.521393</v>
      </c>
      <c r="H17682" s="2">
        <v>1.508896</v>
      </c>
      <c r="J17682" s="2">
        <v>17.40024</v>
      </c>
      <c r="K17682" s="2">
        <v>12.35183</v>
      </c>
      <c r="L17682" s="2">
        <v>178.0472</v>
      </c>
    </row>
    <row r="17683" spans="1:12" x14ac:dyDescent="0.2">
      <c r="A17683" s="2">
        <v>17.400939999999999</v>
      </c>
      <c r="B17683" s="2">
        <v>81.822159999999997</v>
      </c>
      <c r="C17683" s="2">
        <v>4.3624219999999996</v>
      </c>
      <c r="D17683" s="2">
        <v>4.3001430000000003</v>
      </c>
      <c r="F17683" s="2">
        <v>17.398129999999998</v>
      </c>
      <c r="G17683" s="2">
        <v>1.519989</v>
      </c>
      <c r="H17683" s="2">
        <v>1.507782</v>
      </c>
      <c r="J17683" s="2">
        <v>17.400939999999999</v>
      </c>
      <c r="K17683" s="2">
        <v>12.30935</v>
      </c>
      <c r="L17683" s="2">
        <v>177.3468</v>
      </c>
    </row>
    <row r="17684" spans="1:12" x14ac:dyDescent="0.2">
      <c r="A17684" s="2">
        <v>17.40164</v>
      </c>
      <c r="B17684" s="2">
        <v>81.708160000000007</v>
      </c>
      <c r="C17684" s="2">
        <v>4.3595540000000002</v>
      </c>
      <c r="D17684" s="2">
        <v>4.2975880000000002</v>
      </c>
      <c r="F17684" s="2">
        <v>17.39884</v>
      </c>
      <c r="G17684" s="2">
        <v>1.519012</v>
      </c>
      <c r="H17684" s="2">
        <v>1.5066299999999999</v>
      </c>
      <c r="J17684" s="2">
        <v>17.40164</v>
      </c>
      <c r="K17684" s="2">
        <v>12.26694</v>
      </c>
      <c r="L17684" s="2">
        <v>176.6489</v>
      </c>
    </row>
    <row r="17685" spans="1:12" x14ac:dyDescent="0.2">
      <c r="A17685" s="2">
        <v>17.402339999999999</v>
      </c>
      <c r="B17685" s="2">
        <v>81.593890000000002</v>
      </c>
      <c r="C17685" s="2">
        <v>4.3570130000000002</v>
      </c>
      <c r="D17685" s="2">
        <v>4.2952000000000004</v>
      </c>
      <c r="F17685" s="2">
        <v>17.399539999999998</v>
      </c>
      <c r="G17685" s="2">
        <v>1.5177309999999999</v>
      </c>
      <c r="H17685" s="2">
        <v>1.505463</v>
      </c>
      <c r="J17685" s="2">
        <v>17.402339999999999</v>
      </c>
      <c r="K17685" s="2">
        <v>12.22467</v>
      </c>
      <c r="L17685" s="2">
        <v>175.9522</v>
      </c>
    </row>
    <row r="17686" spans="1:12" x14ac:dyDescent="0.2">
      <c r="A17686" s="2">
        <v>17.403040000000001</v>
      </c>
      <c r="B17686" s="2">
        <v>81.480149999999995</v>
      </c>
      <c r="C17686" s="2">
        <v>4.3545179999999997</v>
      </c>
      <c r="D17686" s="2">
        <v>4.2928040000000003</v>
      </c>
      <c r="F17686" s="2">
        <v>17.40024</v>
      </c>
      <c r="G17686" s="2">
        <v>1.516678</v>
      </c>
      <c r="H17686" s="2">
        <v>1.504173</v>
      </c>
      <c r="J17686" s="2">
        <v>17.403040000000001</v>
      </c>
      <c r="K17686" s="2">
        <v>12.18247</v>
      </c>
      <c r="L17686" s="2">
        <v>175.25659999999999</v>
      </c>
    </row>
    <row r="17687" spans="1:12" x14ac:dyDescent="0.2">
      <c r="A17687" s="2">
        <v>17.403749999999999</v>
      </c>
      <c r="B17687" s="2">
        <v>81.365039999999993</v>
      </c>
      <c r="C17687" s="2">
        <v>4.3517489999999999</v>
      </c>
      <c r="D17687" s="2">
        <v>4.2908970000000002</v>
      </c>
      <c r="F17687" s="2">
        <v>17.400939999999999</v>
      </c>
      <c r="G17687" s="2">
        <v>1.5158</v>
      </c>
      <c r="H17687" s="2">
        <v>1.502945</v>
      </c>
      <c r="J17687" s="2">
        <v>17.403749999999999</v>
      </c>
      <c r="K17687" s="2">
        <v>12.139950000000001</v>
      </c>
      <c r="L17687" s="2">
        <v>174.56710000000001</v>
      </c>
    </row>
    <row r="17688" spans="1:12" x14ac:dyDescent="0.2">
      <c r="A17688" s="2">
        <v>17.404450000000001</v>
      </c>
      <c r="B17688" s="2">
        <v>81.25018</v>
      </c>
      <c r="C17688" s="2">
        <v>4.3490479999999998</v>
      </c>
      <c r="D17688" s="2">
        <v>4.2886610000000003</v>
      </c>
      <c r="F17688" s="2">
        <v>17.40164</v>
      </c>
      <c r="G17688" s="2">
        <v>1.514664</v>
      </c>
      <c r="H17688" s="2">
        <v>1.501808</v>
      </c>
      <c r="J17688" s="2">
        <v>17.404450000000001</v>
      </c>
      <c r="K17688" s="2">
        <v>12.098000000000001</v>
      </c>
      <c r="L17688" s="2">
        <v>173.87309999999999</v>
      </c>
    </row>
    <row r="17689" spans="1:12" x14ac:dyDescent="0.2">
      <c r="A17689" s="2">
        <v>17.405149999999999</v>
      </c>
      <c r="B17689" s="2">
        <v>81.135530000000003</v>
      </c>
      <c r="C17689" s="2">
        <v>4.3462170000000002</v>
      </c>
      <c r="D17689" s="2">
        <v>4.2865630000000001</v>
      </c>
      <c r="F17689" s="2">
        <v>17.402339999999999</v>
      </c>
      <c r="G17689" s="2">
        <v>1.5134510000000001</v>
      </c>
      <c r="H17689" s="2">
        <v>1.5006409999999999</v>
      </c>
      <c r="J17689" s="2">
        <v>17.405149999999999</v>
      </c>
      <c r="K17689" s="2">
        <v>12.05673</v>
      </c>
      <c r="L17689" s="2">
        <v>173.18860000000001</v>
      </c>
    </row>
    <row r="17690" spans="1:12" x14ac:dyDescent="0.2">
      <c r="A17690" s="2">
        <v>17.405850000000001</v>
      </c>
      <c r="B17690" s="2">
        <v>81.021129999999999</v>
      </c>
      <c r="C17690" s="2">
        <v>4.3432649999999997</v>
      </c>
      <c r="D17690" s="2">
        <v>4.2840299999999996</v>
      </c>
      <c r="F17690" s="2">
        <v>17.403040000000001</v>
      </c>
      <c r="G17690" s="2">
        <v>1.5123899999999999</v>
      </c>
      <c r="H17690" s="2">
        <v>1.499695</v>
      </c>
      <c r="J17690" s="2">
        <v>17.405850000000001</v>
      </c>
      <c r="K17690" s="2">
        <v>12.0144</v>
      </c>
      <c r="L17690" s="2">
        <v>172.5044</v>
      </c>
    </row>
    <row r="17691" spans="1:12" x14ac:dyDescent="0.2">
      <c r="A17691" s="2">
        <v>17.406549999999999</v>
      </c>
      <c r="B17691" s="2">
        <v>80.905879999999996</v>
      </c>
      <c r="C17691" s="2">
        <v>4.3403580000000002</v>
      </c>
      <c r="D17691" s="2">
        <v>4.2811919999999999</v>
      </c>
      <c r="F17691" s="2">
        <v>17.403749999999999</v>
      </c>
      <c r="G17691" s="2">
        <v>1.511452</v>
      </c>
      <c r="H17691" s="2">
        <v>1.499428</v>
      </c>
      <c r="J17691" s="2">
        <v>17.406549999999999</v>
      </c>
      <c r="K17691" s="2">
        <v>11.972440000000001</v>
      </c>
      <c r="L17691" s="2">
        <v>171.821</v>
      </c>
    </row>
    <row r="17692" spans="1:12" x14ac:dyDescent="0.2">
      <c r="A17692" s="2">
        <v>17.407250000000001</v>
      </c>
      <c r="B17692" s="2">
        <v>80.790210000000002</v>
      </c>
      <c r="C17692" s="2">
        <v>4.3378170000000003</v>
      </c>
      <c r="D17692" s="2">
        <v>4.2792240000000001</v>
      </c>
      <c r="F17692" s="2">
        <v>17.404450000000001</v>
      </c>
      <c r="G17692" s="2">
        <v>1.510208</v>
      </c>
      <c r="H17692" s="2">
        <v>1.4984660000000001</v>
      </c>
      <c r="J17692" s="2">
        <v>17.407250000000001</v>
      </c>
      <c r="K17692" s="2">
        <v>11.930260000000001</v>
      </c>
      <c r="L17692" s="2">
        <v>171.14109999999999</v>
      </c>
    </row>
    <row r="17693" spans="1:12" x14ac:dyDescent="0.2">
      <c r="A17693" s="2">
        <v>17.407959999999999</v>
      </c>
      <c r="B17693" s="2">
        <v>80.675610000000006</v>
      </c>
      <c r="C17693" s="2">
        <v>4.3354059999999999</v>
      </c>
      <c r="D17693" s="2">
        <v>4.2766070000000003</v>
      </c>
      <c r="F17693" s="2">
        <v>17.405149999999999</v>
      </c>
      <c r="G17693" s="2">
        <v>1.508896</v>
      </c>
      <c r="H17693" s="2">
        <v>1.4976879999999999</v>
      </c>
      <c r="J17693" s="2">
        <v>17.407959999999999</v>
      </c>
      <c r="K17693" s="2">
        <v>11.889189999999999</v>
      </c>
      <c r="L17693" s="2">
        <v>170.46119999999999</v>
      </c>
    </row>
    <row r="17694" spans="1:12" x14ac:dyDescent="0.2">
      <c r="A17694" s="2">
        <v>17.408660000000001</v>
      </c>
      <c r="B17694" s="2">
        <v>80.561859999999996</v>
      </c>
      <c r="C17694" s="2">
        <v>4.3327819999999999</v>
      </c>
      <c r="D17694" s="2">
        <v>4.2740049999999998</v>
      </c>
      <c r="F17694" s="2">
        <v>17.405850000000001</v>
      </c>
      <c r="G17694" s="2">
        <v>1.507782</v>
      </c>
      <c r="H17694" s="2">
        <v>1.496391</v>
      </c>
      <c r="J17694" s="2">
        <v>17.408660000000001</v>
      </c>
      <c r="K17694" s="2">
        <v>11.84881</v>
      </c>
      <c r="L17694" s="2">
        <v>169.77930000000001</v>
      </c>
    </row>
    <row r="17695" spans="1:12" x14ac:dyDescent="0.2">
      <c r="A17695" s="2">
        <v>17.40936</v>
      </c>
      <c r="B17695" s="2">
        <v>80.447509999999994</v>
      </c>
      <c r="C17695" s="2">
        <v>4.3298139999999998</v>
      </c>
      <c r="D17695" s="2">
        <v>4.2717090000000004</v>
      </c>
      <c r="F17695" s="2">
        <v>17.406549999999999</v>
      </c>
      <c r="G17695" s="2">
        <v>1.5066299999999999</v>
      </c>
      <c r="H17695" s="2">
        <v>1.494896</v>
      </c>
      <c r="J17695" s="2">
        <v>17.40936</v>
      </c>
      <c r="K17695" s="2">
        <v>11.807930000000001</v>
      </c>
      <c r="L17695" s="2">
        <v>169.10740000000001</v>
      </c>
    </row>
    <row r="17696" spans="1:12" x14ac:dyDescent="0.2">
      <c r="A17696" s="2">
        <v>17.410060000000001</v>
      </c>
      <c r="B17696" s="2">
        <v>80.332949999999997</v>
      </c>
      <c r="C17696" s="2">
        <v>4.3272579999999996</v>
      </c>
      <c r="D17696" s="2">
        <v>4.2692600000000001</v>
      </c>
      <c r="F17696" s="2">
        <v>17.407250000000001</v>
      </c>
      <c r="G17696" s="2">
        <v>1.505463</v>
      </c>
      <c r="H17696" s="2">
        <v>1.493217</v>
      </c>
      <c r="J17696" s="2">
        <v>17.410060000000001</v>
      </c>
      <c r="K17696" s="2">
        <v>11.767200000000001</v>
      </c>
      <c r="L17696" s="2">
        <v>168.43709999999999</v>
      </c>
    </row>
    <row r="17697" spans="1:12" x14ac:dyDescent="0.2">
      <c r="A17697" s="2">
        <v>17.41076</v>
      </c>
      <c r="B17697" s="2">
        <v>80.219319999999996</v>
      </c>
      <c r="C17697" s="2">
        <v>4.3249690000000003</v>
      </c>
      <c r="D17697" s="2">
        <v>4.266864</v>
      </c>
      <c r="F17697" s="2">
        <v>17.407959999999999</v>
      </c>
      <c r="G17697" s="2">
        <v>1.504173</v>
      </c>
      <c r="H17697" s="2">
        <v>1.4924010000000001</v>
      </c>
      <c r="J17697" s="2">
        <v>17.41076</v>
      </c>
      <c r="K17697" s="2">
        <v>11.726470000000001</v>
      </c>
      <c r="L17697" s="2">
        <v>167.7655</v>
      </c>
    </row>
    <row r="17698" spans="1:12" x14ac:dyDescent="0.2">
      <c r="A17698" s="2">
        <v>17.411460000000002</v>
      </c>
      <c r="B17698" s="2">
        <v>80.105260000000001</v>
      </c>
      <c r="C17698" s="2">
        <v>4.3222149999999999</v>
      </c>
      <c r="D17698" s="2">
        <v>4.2648349999999997</v>
      </c>
      <c r="F17698" s="2">
        <v>17.408660000000001</v>
      </c>
      <c r="G17698" s="2">
        <v>1.502945</v>
      </c>
      <c r="H17698" s="2">
        <v>1.4916229999999999</v>
      </c>
      <c r="J17698" s="2">
        <v>17.411460000000002</v>
      </c>
      <c r="K17698" s="2">
        <v>11.686</v>
      </c>
      <c r="L17698" s="2">
        <v>167.09620000000001</v>
      </c>
    </row>
    <row r="17699" spans="1:12" x14ac:dyDescent="0.2">
      <c r="A17699" s="2">
        <v>17.41216</v>
      </c>
      <c r="B17699" s="2">
        <v>79.990939999999995</v>
      </c>
      <c r="C17699" s="2">
        <v>4.3195600000000001</v>
      </c>
      <c r="D17699" s="2">
        <v>4.2621869999999999</v>
      </c>
      <c r="F17699" s="2">
        <v>17.40936</v>
      </c>
      <c r="G17699" s="2">
        <v>1.501808</v>
      </c>
      <c r="H17699" s="2">
        <v>1.4908600000000001</v>
      </c>
      <c r="J17699" s="2">
        <v>17.41216</v>
      </c>
      <c r="K17699" s="2">
        <v>11.64554</v>
      </c>
      <c r="L17699" s="2">
        <v>166.42949999999999</v>
      </c>
    </row>
    <row r="17700" spans="1:12" x14ac:dyDescent="0.2">
      <c r="A17700" s="2">
        <v>17.412870000000002</v>
      </c>
      <c r="B17700" s="2">
        <v>79.877009999999999</v>
      </c>
      <c r="C17700" s="2">
        <v>4.3171879999999998</v>
      </c>
      <c r="D17700" s="2">
        <v>4.2593030000000001</v>
      </c>
      <c r="F17700" s="2">
        <v>17.410060000000001</v>
      </c>
      <c r="G17700" s="2">
        <v>1.5006409999999999</v>
      </c>
      <c r="H17700" s="2">
        <v>1.4898830000000001</v>
      </c>
      <c r="J17700" s="2">
        <v>17.412870000000002</v>
      </c>
      <c r="K17700" s="2">
        <v>11.605309999999999</v>
      </c>
      <c r="L17700" s="2">
        <v>165.76390000000001</v>
      </c>
    </row>
    <row r="17701" spans="1:12" x14ac:dyDescent="0.2">
      <c r="A17701" s="2">
        <v>17.41357</v>
      </c>
      <c r="B17701" s="2">
        <v>79.763289999999998</v>
      </c>
      <c r="C17701" s="2">
        <v>4.3150130000000004</v>
      </c>
      <c r="D17701" s="2">
        <v>4.2562899999999999</v>
      </c>
      <c r="F17701" s="2">
        <v>17.41076</v>
      </c>
      <c r="G17701" s="2">
        <v>1.499695</v>
      </c>
      <c r="H17701" s="2">
        <v>1.4889829999999999</v>
      </c>
      <c r="J17701" s="2">
        <v>17.41357</v>
      </c>
      <c r="K17701" s="2">
        <v>11.56514</v>
      </c>
      <c r="L17701" s="2">
        <v>165.1053</v>
      </c>
    </row>
    <row r="17702" spans="1:12" x14ac:dyDescent="0.2">
      <c r="A17702" s="2">
        <v>17.414269999999998</v>
      </c>
      <c r="B17702" s="2">
        <v>79.649519999999995</v>
      </c>
      <c r="C17702" s="2">
        <v>4.3124339999999997</v>
      </c>
      <c r="D17702" s="2">
        <v>4.2532459999999999</v>
      </c>
      <c r="F17702" s="2">
        <v>17.411460000000002</v>
      </c>
      <c r="G17702" s="2">
        <v>1.499428</v>
      </c>
      <c r="H17702" s="2">
        <v>1.48864</v>
      </c>
      <c r="J17702" s="2">
        <v>17.414269999999998</v>
      </c>
      <c r="K17702" s="2">
        <v>11.525040000000001</v>
      </c>
      <c r="L17702" s="2">
        <v>164.447</v>
      </c>
    </row>
    <row r="17703" spans="1:12" x14ac:dyDescent="0.2">
      <c r="A17703" s="2">
        <v>17.41497</v>
      </c>
      <c r="B17703" s="2">
        <v>79.535600000000002</v>
      </c>
      <c r="C17703" s="2">
        <v>4.3101989999999999</v>
      </c>
      <c r="D17703" s="2">
        <v>4.250896</v>
      </c>
      <c r="F17703" s="2">
        <v>17.41216</v>
      </c>
      <c r="G17703" s="2">
        <v>1.4984660000000001</v>
      </c>
      <c r="H17703" s="2">
        <v>1.4877320000000001</v>
      </c>
      <c r="J17703" s="2">
        <v>17.41497</v>
      </c>
      <c r="K17703" s="2">
        <v>11.48531</v>
      </c>
      <c r="L17703" s="2">
        <v>163.78819999999999</v>
      </c>
    </row>
    <row r="17704" spans="1:12" x14ac:dyDescent="0.2">
      <c r="A17704" s="2">
        <v>17.415669999999999</v>
      </c>
      <c r="B17704" s="2">
        <v>79.421949999999995</v>
      </c>
      <c r="C17704" s="2">
        <v>4.3074599999999998</v>
      </c>
      <c r="D17704" s="2">
        <v>4.2480270000000004</v>
      </c>
      <c r="F17704" s="2">
        <v>17.412870000000002</v>
      </c>
      <c r="G17704" s="2">
        <v>1.4976879999999999</v>
      </c>
      <c r="H17704" s="2">
        <v>1.48671</v>
      </c>
      <c r="J17704" s="2">
        <v>17.415669999999999</v>
      </c>
      <c r="K17704" s="2">
        <v>11.444979999999999</v>
      </c>
      <c r="L17704" s="2">
        <v>163.13300000000001</v>
      </c>
    </row>
    <row r="17705" spans="1:12" x14ac:dyDescent="0.2">
      <c r="A17705" s="2">
        <v>17.416370000000001</v>
      </c>
      <c r="B17705" s="2">
        <v>79.314940000000007</v>
      </c>
      <c r="C17705" s="2">
        <v>4.3050949999999997</v>
      </c>
      <c r="D17705" s="2">
        <v>4.2453719999999997</v>
      </c>
      <c r="F17705" s="2">
        <v>17.41357</v>
      </c>
      <c r="G17705" s="2">
        <v>1.496391</v>
      </c>
      <c r="H17705" s="2">
        <v>1.4853289999999999</v>
      </c>
      <c r="J17705" s="2">
        <v>17.416370000000001</v>
      </c>
      <c r="K17705" s="2">
        <v>11.405519999999999</v>
      </c>
      <c r="L17705" s="2">
        <v>162.4813</v>
      </c>
    </row>
    <row r="17706" spans="1:12" x14ac:dyDescent="0.2">
      <c r="A17706" s="2">
        <v>17.417069999999999</v>
      </c>
      <c r="B17706" s="2">
        <v>79.214160000000007</v>
      </c>
      <c r="C17706" s="2">
        <v>4.3027759999999997</v>
      </c>
      <c r="D17706" s="2">
        <v>4.2430680000000001</v>
      </c>
      <c r="F17706" s="2">
        <v>17.414269999999998</v>
      </c>
      <c r="G17706" s="2">
        <v>1.494896</v>
      </c>
      <c r="H17706" s="2">
        <v>1.4842070000000001</v>
      </c>
      <c r="J17706" s="2">
        <v>17.417069999999999</v>
      </c>
      <c r="K17706" s="2">
        <v>11.36693</v>
      </c>
      <c r="L17706" s="2">
        <v>161.82679999999999</v>
      </c>
    </row>
    <row r="17707" spans="1:12" x14ac:dyDescent="0.2">
      <c r="A17707" s="2">
        <v>17.417770000000001</v>
      </c>
      <c r="B17707" s="2">
        <v>79.113069999999993</v>
      </c>
      <c r="C17707" s="2">
        <v>4.3001589999999998</v>
      </c>
      <c r="D17707" s="2">
        <v>4.2402150000000001</v>
      </c>
      <c r="F17707" s="2">
        <v>17.41497</v>
      </c>
      <c r="G17707" s="2">
        <v>1.493217</v>
      </c>
      <c r="H17707" s="2">
        <v>1.482758</v>
      </c>
      <c r="J17707" s="2">
        <v>17.417770000000001</v>
      </c>
      <c r="K17707" s="2">
        <v>11.32807</v>
      </c>
      <c r="L17707" s="2">
        <v>161.17910000000001</v>
      </c>
    </row>
    <row r="17708" spans="1:12" x14ac:dyDescent="0.2">
      <c r="A17708" s="2">
        <v>17.418469999999999</v>
      </c>
      <c r="B17708" s="2">
        <v>79.005740000000003</v>
      </c>
      <c r="C17708" s="2">
        <v>4.2973210000000002</v>
      </c>
      <c r="D17708" s="2">
        <v>4.2375439999999998</v>
      </c>
      <c r="F17708" s="2">
        <v>17.415669999999999</v>
      </c>
      <c r="G17708" s="2">
        <v>1.4924010000000001</v>
      </c>
      <c r="H17708" s="2">
        <v>1.4812700000000001</v>
      </c>
      <c r="J17708" s="2">
        <v>17.418469999999999</v>
      </c>
      <c r="K17708" s="2">
        <v>11.28938</v>
      </c>
      <c r="L17708" s="2">
        <v>160.53399999999999</v>
      </c>
    </row>
    <row r="17709" spans="1:12" x14ac:dyDescent="0.2">
      <c r="A17709" s="2">
        <v>17.419180000000001</v>
      </c>
      <c r="B17709" s="2">
        <v>78.891649999999998</v>
      </c>
      <c r="C17709" s="2">
        <v>4.2952380000000003</v>
      </c>
      <c r="D17709" s="2">
        <v>4.2348889999999999</v>
      </c>
      <c r="F17709" s="2">
        <v>17.416370000000001</v>
      </c>
      <c r="G17709" s="2">
        <v>1.4916229999999999</v>
      </c>
      <c r="H17709" s="2">
        <v>1.4799960000000001</v>
      </c>
      <c r="J17709" s="2">
        <v>17.419180000000001</v>
      </c>
      <c r="K17709" s="2">
        <v>11.25085</v>
      </c>
      <c r="L17709" s="2">
        <v>159.89340000000001</v>
      </c>
    </row>
    <row r="17710" spans="1:12" x14ac:dyDescent="0.2">
      <c r="A17710" s="2">
        <v>17.419879999999999</v>
      </c>
      <c r="B17710" s="2">
        <v>78.775739999999999</v>
      </c>
      <c r="C17710" s="2">
        <v>4.2929259999999996</v>
      </c>
      <c r="D17710" s="2">
        <v>4.2325090000000003</v>
      </c>
      <c r="F17710" s="2">
        <v>17.417069999999999</v>
      </c>
      <c r="G17710" s="2">
        <v>1.4908600000000001</v>
      </c>
      <c r="H17710" s="2">
        <v>1.478264</v>
      </c>
      <c r="J17710" s="2">
        <v>17.419879999999999</v>
      </c>
      <c r="K17710" s="2">
        <v>11.211729999999999</v>
      </c>
      <c r="L17710" s="2">
        <v>159.25049999999999</v>
      </c>
    </row>
    <row r="17711" spans="1:12" x14ac:dyDescent="0.2">
      <c r="A17711" s="2">
        <v>17.420580000000001</v>
      </c>
      <c r="B17711" s="2">
        <v>78.659710000000004</v>
      </c>
      <c r="C17711" s="2">
        <v>4.2899729999999998</v>
      </c>
      <c r="D17711" s="2">
        <v>4.2305099999999998</v>
      </c>
      <c r="F17711" s="2">
        <v>17.417770000000001</v>
      </c>
      <c r="G17711" s="2">
        <v>1.4898830000000001</v>
      </c>
      <c r="H17711" s="2">
        <v>1.476685</v>
      </c>
      <c r="J17711" s="2">
        <v>17.420580000000001</v>
      </c>
      <c r="K17711" s="2">
        <v>11.172779999999999</v>
      </c>
      <c r="L17711" s="2">
        <v>158.61009999999999</v>
      </c>
    </row>
    <row r="17712" spans="1:12" x14ac:dyDescent="0.2">
      <c r="A17712" s="2">
        <v>17.421279999999999</v>
      </c>
      <c r="B17712" s="2">
        <v>78.544139999999999</v>
      </c>
      <c r="C17712" s="2">
        <v>4.287547</v>
      </c>
      <c r="D17712" s="2">
        <v>4.2280150000000001</v>
      </c>
      <c r="F17712" s="2">
        <v>17.418469999999999</v>
      </c>
      <c r="G17712" s="2">
        <v>1.4889829999999999</v>
      </c>
      <c r="H17712" s="2">
        <v>1.4752730000000001</v>
      </c>
      <c r="J17712" s="2">
        <v>17.421279999999999</v>
      </c>
      <c r="K17712" s="2">
        <v>11.13461</v>
      </c>
      <c r="L17712" s="2">
        <v>157.97290000000001</v>
      </c>
    </row>
    <row r="17713" spans="1:12" x14ac:dyDescent="0.2">
      <c r="A17713" s="2">
        <v>17.421980000000001</v>
      </c>
      <c r="B17713" s="2">
        <v>78.427480000000003</v>
      </c>
      <c r="C17713" s="2">
        <v>4.2851439999999998</v>
      </c>
      <c r="D17713" s="2">
        <v>4.2246889999999997</v>
      </c>
      <c r="F17713" s="2">
        <v>17.419180000000001</v>
      </c>
      <c r="G17713" s="2">
        <v>1.48864</v>
      </c>
      <c r="H17713" s="2">
        <v>1.4739990000000001</v>
      </c>
      <c r="J17713" s="2">
        <v>17.421980000000001</v>
      </c>
      <c r="K17713" s="2">
        <v>11.09648</v>
      </c>
      <c r="L17713" s="2">
        <v>157.34010000000001</v>
      </c>
    </row>
    <row r="17714" spans="1:12" x14ac:dyDescent="0.2">
      <c r="A17714" s="2">
        <v>17.42268</v>
      </c>
      <c r="B17714" s="2">
        <v>78.310869999999994</v>
      </c>
      <c r="C17714" s="2">
        <v>4.2825879999999996</v>
      </c>
      <c r="D17714" s="2">
        <v>4.2219040000000003</v>
      </c>
      <c r="F17714" s="2">
        <v>17.419879999999999</v>
      </c>
      <c r="G17714" s="2">
        <v>1.4877320000000001</v>
      </c>
      <c r="H17714" s="2">
        <v>1.4729159999999999</v>
      </c>
      <c r="J17714" s="2">
        <v>17.42268</v>
      </c>
      <c r="K17714" s="2">
        <v>11.05794</v>
      </c>
      <c r="L17714" s="2">
        <v>156.7046</v>
      </c>
    </row>
    <row r="17715" spans="1:12" x14ac:dyDescent="0.2">
      <c r="A17715" s="2">
        <v>17.423380000000002</v>
      </c>
      <c r="B17715" s="2">
        <v>78.194490000000002</v>
      </c>
      <c r="C17715" s="2">
        <v>4.2800320000000003</v>
      </c>
      <c r="D17715" s="2">
        <v>4.219112</v>
      </c>
      <c r="F17715" s="2">
        <v>17.420580000000001</v>
      </c>
      <c r="G17715" s="2">
        <v>1.48671</v>
      </c>
      <c r="H17715" s="2">
        <v>1.471535</v>
      </c>
      <c r="J17715" s="2">
        <v>17.423380000000002</v>
      </c>
      <c r="K17715" s="2">
        <v>11.019500000000001</v>
      </c>
      <c r="L17715" s="2">
        <v>156.06979999999999</v>
      </c>
    </row>
    <row r="17716" spans="1:12" x14ac:dyDescent="0.2">
      <c r="A17716" s="2">
        <v>17.42409</v>
      </c>
      <c r="B17716" s="2">
        <v>78.077770000000001</v>
      </c>
      <c r="C17716" s="2">
        <v>4.2770720000000004</v>
      </c>
      <c r="D17716" s="2">
        <v>4.2162810000000004</v>
      </c>
      <c r="F17716" s="2">
        <v>17.421279999999999</v>
      </c>
      <c r="G17716" s="2">
        <v>1.4853289999999999</v>
      </c>
      <c r="H17716" s="2">
        <v>1.4704360000000001</v>
      </c>
      <c r="J17716" s="2">
        <v>17.42409</v>
      </c>
      <c r="K17716" s="2">
        <v>10.981299999999999</v>
      </c>
      <c r="L17716" s="2">
        <v>155.44120000000001</v>
      </c>
    </row>
    <row r="17717" spans="1:12" x14ac:dyDescent="0.2">
      <c r="A17717" s="2">
        <v>17.424790000000002</v>
      </c>
      <c r="B17717" s="2">
        <v>77.96123</v>
      </c>
      <c r="C17717" s="2">
        <v>4.2744859999999996</v>
      </c>
      <c r="D17717" s="2">
        <v>4.2137479999999998</v>
      </c>
      <c r="F17717" s="2">
        <v>17.421980000000001</v>
      </c>
      <c r="G17717" s="2">
        <v>1.4842070000000001</v>
      </c>
      <c r="H17717" s="2">
        <v>1.4697880000000001</v>
      </c>
      <c r="J17717" s="2">
        <v>17.424790000000002</v>
      </c>
      <c r="K17717" s="2">
        <v>10.9445</v>
      </c>
      <c r="L17717" s="2">
        <v>154.81630000000001</v>
      </c>
    </row>
    <row r="17718" spans="1:12" x14ac:dyDescent="0.2">
      <c r="A17718" s="2">
        <v>17.42549</v>
      </c>
      <c r="B17718" s="2">
        <v>77.845470000000006</v>
      </c>
      <c r="C17718" s="2">
        <v>4.2720599999999997</v>
      </c>
      <c r="D17718" s="2">
        <v>4.211398</v>
      </c>
      <c r="F17718" s="2">
        <v>17.42268</v>
      </c>
      <c r="G17718" s="2">
        <v>1.482758</v>
      </c>
      <c r="H17718" s="2">
        <v>1.4690319999999999</v>
      </c>
      <c r="J17718" s="2">
        <v>17.42549</v>
      </c>
      <c r="K17718" s="2">
        <v>10.90845</v>
      </c>
      <c r="L17718" s="2">
        <v>154.1927</v>
      </c>
    </row>
    <row r="17719" spans="1:12" x14ac:dyDescent="0.2">
      <c r="A17719" s="2">
        <v>17.426189999999998</v>
      </c>
      <c r="B17719" s="2">
        <v>77.730059999999995</v>
      </c>
      <c r="C17719" s="2">
        <v>4.2690919999999997</v>
      </c>
      <c r="D17719" s="2">
        <v>4.209117</v>
      </c>
      <c r="F17719" s="2">
        <v>17.423380000000002</v>
      </c>
      <c r="G17719" s="2">
        <v>1.4812700000000001</v>
      </c>
      <c r="H17719" s="2">
        <v>1.4682010000000001</v>
      </c>
      <c r="J17719" s="2">
        <v>17.426189999999998</v>
      </c>
      <c r="K17719" s="2">
        <v>10.871029999999999</v>
      </c>
      <c r="L17719" s="2">
        <v>153.5712</v>
      </c>
    </row>
    <row r="17720" spans="1:12" x14ac:dyDescent="0.2">
      <c r="A17720" s="2">
        <v>17.42689</v>
      </c>
      <c r="B17720" s="2">
        <v>77.614949999999993</v>
      </c>
      <c r="C17720" s="2">
        <v>4.2666430000000002</v>
      </c>
      <c r="D17720" s="2">
        <v>4.2072329999999996</v>
      </c>
      <c r="F17720" s="2">
        <v>17.42409</v>
      </c>
      <c r="G17720" s="2">
        <v>1.4799960000000001</v>
      </c>
      <c r="H17720" s="2">
        <v>1.4673309999999999</v>
      </c>
      <c r="J17720" s="2">
        <v>17.42689</v>
      </c>
      <c r="K17720" s="2">
        <v>10.833259999999999</v>
      </c>
      <c r="L17720" s="2">
        <v>152.95099999999999</v>
      </c>
    </row>
    <row r="17721" spans="1:12" x14ac:dyDescent="0.2">
      <c r="A17721" s="2">
        <v>17.427589999999999</v>
      </c>
      <c r="B17721" s="2">
        <v>77.500630000000001</v>
      </c>
      <c r="C17721" s="2">
        <v>4.2642550000000004</v>
      </c>
      <c r="D17721" s="2">
        <v>4.2051800000000004</v>
      </c>
      <c r="F17721" s="2">
        <v>17.424790000000002</v>
      </c>
      <c r="G17721" s="2">
        <v>1.478264</v>
      </c>
      <c r="H17721" s="2">
        <v>1.4664539999999999</v>
      </c>
      <c r="J17721" s="2">
        <v>17.427589999999999</v>
      </c>
      <c r="K17721" s="2">
        <v>10.795870000000001</v>
      </c>
      <c r="L17721" s="2">
        <v>152.33109999999999</v>
      </c>
    </row>
    <row r="17722" spans="1:12" x14ac:dyDescent="0.2">
      <c r="A17722" s="2">
        <v>17.4283</v>
      </c>
      <c r="B17722" s="2">
        <v>77.386669999999995</v>
      </c>
      <c r="C17722" s="2">
        <v>4.2613250000000003</v>
      </c>
      <c r="D17722" s="2">
        <v>4.202502</v>
      </c>
      <c r="F17722" s="2">
        <v>17.42549</v>
      </c>
      <c r="G17722" s="2">
        <v>1.476685</v>
      </c>
      <c r="H17722" s="2">
        <v>1.4655910000000001</v>
      </c>
      <c r="J17722" s="2">
        <v>17.4283</v>
      </c>
      <c r="K17722" s="2">
        <v>10.758839999999999</v>
      </c>
      <c r="L17722" s="2">
        <v>151.71539999999999</v>
      </c>
    </row>
    <row r="17723" spans="1:12" x14ac:dyDescent="0.2">
      <c r="A17723" s="2">
        <v>17.428999999999998</v>
      </c>
      <c r="B17723" s="2">
        <v>77.272869999999998</v>
      </c>
      <c r="C17723" s="2">
        <v>4.2589220000000001</v>
      </c>
      <c r="D17723" s="2">
        <v>4.199611</v>
      </c>
      <c r="F17723" s="2">
        <v>17.426189999999998</v>
      </c>
      <c r="G17723" s="2">
        <v>1.4752730000000001</v>
      </c>
      <c r="H17723" s="2">
        <v>1.4649730000000001</v>
      </c>
      <c r="J17723" s="2">
        <v>17.428999999999998</v>
      </c>
      <c r="K17723" s="2">
        <v>10.72137</v>
      </c>
      <c r="L17723" s="2">
        <v>151.10159999999999</v>
      </c>
    </row>
    <row r="17724" spans="1:12" x14ac:dyDescent="0.2">
      <c r="A17724" s="2">
        <v>17.4297</v>
      </c>
      <c r="B17724" s="2">
        <v>77.159080000000003</v>
      </c>
      <c r="C17724" s="2">
        <v>4.256564</v>
      </c>
      <c r="D17724" s="2">
        <v>4.1970320000000001</v>
      </c>
      <c r="F17724" s="2">
        <v>17.42689</v>
      </c>
      <c r="G17724" s="2">
        <v>1.4739990000000001</v>
      </c>
      <c r="H17724" s="2">
        <v>1.464569</v>
      </c>
      <c r="J17724" s="2">
        <v>17.4297</v>
      </c>
      <c r="K17724" s="2">
        <v>10.6844</v>
      </c>
      <c r="L17724" s="2">
        <v>150.49209999999999</v>
      </c>
    </row>
    <row r="17725" spans="1:12" x14ac:dyDescent="0.2">
      <c r="A17725" s="2">
        <v>17.430399999999999</v>
      </c>
      <c r="B17725" s="2">
        <v>77.046329999999998</v>
      </c>
      <c r="C17725" s="2">
        <v>4.2539470000000001</v>
      </c>
      <c r="D17725" s="2">
        <v>4.1946370000000002</v>
      </c>
      <c r="F17725" s="2">
        <v>17.427589999999999</v>
      </c>
      <c r="G17725" s="2">
        <v>1.4729159999999999</v>
      </c>
      <c r="H17725" s="2">
        <v>1.4634320000000001</v>
      </c>
      <c r="J17725" s="2">
        <v>17.430399999999999</v>
      </c>
      <c r="K17725" s="2">
        <v>10.647600000000001</v>
      </c>
      <c r="L17725" s="2">
        <v>149.88329999999999</v>
      </c>
    </row>
    <row r="17726" spans="1:12" x14ac:dyDescent="0.2">
      <c r="A17726" s="2">
        <v>17.431100000000001</v>
      </c>
      <c r="B17726" s="2">
        <v>76.934809999999999</v>
      </c>
      <c r="C17726" s="2">
        <v>4.2505369999999996</v>
      </c>
      <c r="D17726" s="2">
        <v>4.1924849999999996</v>
      </c>
      <c r="F17726" s="2">
        <v>17.4283</v>
      </c>
      <c r="G17726" s="2">
        <v>1.471535</v>
      </c>
      <c r="H17726" s="2">
        <v>1.4619979999999999</v>
      </c>
      <c r="J17726" s="2">
        <v>17.431100000000001</v>
      </c>
      <c r="K17726" s="2">
        <v>10.610860000000001</v>
      </c>
      <c r="L17726" s="2">
        <v>149.2764</v>
      </c>
    </row>
    <row r="17727" spans="1:12" x14ac:dyDescent="0.2">
      <c r="A17727" s="2">
        <v>17.431799999999999</v>
      </c>
      <c r="B17727" s="2">
        <v>76.822379999999995</v>
      </c>
      <c r="C17727" s="2">
        <v>4.2479199999999997</v>
      </c>
      <c r="D17727" s="2">
        <v>4.1893339999999997</v>
      </c>
      <c r="F17727" s="2">
        <v>17.428999999999998</v>
      </c>
      <c r="G17727" s="2">
        <v>1.4704360000000001</v>
      </c>
      <c r="H17727" s="2">
        <v>1.461128</v>
      </c>
      <c r="J17727" s="2">
        <v>17.431799999999999</v>
      </c>
      <c r="K17727" s="2">
        <v>10.574260000000001</v>
      </c>
      <c r="L17727" s="2">
        <v>148.67240000000001</v>
      </c>
    </row>
    <row r="17728" spans="1:12" x14ac:dyDescent="0.2">
      <c r="A17728" s="2">
        <v>17.432500000000001</v>
      </c>
      <c r="B17728" s="2">
        <v>76.709999999999994</v>
      </c>
      <c r="C17728" s="2">
        <v>4.2454789999999996</v>
      </c>
      <c r="D17728" s="2">
        <v>4.186267</v>
      </c>
      <c r="F17728" s="2">
        <v>17.4297</v>
      </c>
      <c r="G17728" s="2">
        <v>1.4697880000000001</v>
      </c>
      <c r="H17728" s="2">
        <v>1.4604109999999999</v>
      </c>
      <c r="J17728" s="2">
        <v>17.432500000000001</v>
      </c>
      <c r="K17728" s="2">
        <v>10.537409999999999</v>
      </c>
      <c r="L17728" s="2">
        <v>148.07130000000001</v>
      </c>
    </row>
    <row r="17729" spans="1:12" x14ac:dyDescent="0.2">
      <c r="A17729" s="2">
        <v>17.433209999999999</v>
      </c>
      <c r="B17729" s="2">
        <v>76.597700000000003</v>
      </c>
      <c r="C17729" s="2">
        <v>4.242305</v>
      </c>
      <c r="D17729" s="2">
        <v>4.1834749999999996</v>
      </c>
      <c r="F17729" s="2">
        <v>17.430399999999999</v>
      </c>
      <c r="G17729" s="2">
        <v>1.4690319999999999</v>
      </c>
      <c r="H17729" s="2">
        <v>1.4594499999999999</v>
      </c>
      <c r="J17729" s="2">
        <v>17.433209999999999</v>
      </c>
      <c r="K17729" s="2">
        <v>10.501289999999999</v>
      </c>
      <c r="L17729" s="2">
        <v>147.4683</v>
      </c>
    </row>
    <row r="17730" spans="1:12" x14ac:dyDescent="0.2">
      <c r="A17730" s="2">
        <v>17.433910000000001</v>
      </c>
      <c r="B17730" s="2">
        <v>76.485550000000003</v>
      </c>
      <c r="C17730" s="2">
        <v>4.2395889999999996</v>
      </c>
      <c r="D17730" s="2">
        <v>4.1806369999999999</v>
      </c>
      <c r="F17730" s="2">
        <v>17.431100000000001</v>
      </c>
      <c r="G17730" s="2">
        <v>1.4682010000000001</v>
      </c>
      <c r="H17730" s="2">
        <v>1.4579770000000001</v>
      </c>
      <c r="J17730" s="2">
        <v>17.433910000000001</v>
      </c>
      <c r="K17730" s="2">
        <v>10.46608</v>
      </c>
      <c r="L17730" s="2">
        <v>146.87360000000001</v>
      </c>
    </row>
    <row r="17731" spans="1:12" x14ac:dyDescent="0.2">
      <c r="A17731" s="2">
        <v>17.434609999999999</v>
      </c>
      <c r="B17731" s="2">
        <v>76.372619999999998</v>
      </c>
      <c r="C17731" s="2">
        <v>4.237209</v>
      </c>
      <c r="D17731" s="2">
        <v>4.1782709999999996</v>
      </c>
      <c r="F17731" s="2">
        <v>17.431799999999999</v>
      </c>
      <c r="G17731" s="2">
        <v>1.4673309999999999</v>
      </c>
      <c r="H17731" s="2">
        <v>1.456863</v>
      </c>
      <c r="J17731" s="2">
        <v>17.434609999999999</v>
      </c>
      <c r="K17731" s="2">
        <v>10.42995</v>
      </c>
      <c r="L17731" s="2">
        <v>146.27610000000001</v>
      </c>
    </row>
    <row r="17732" spans="1:12" x14ac:dyDescent="0.2">
      <c r="A17732" s="2">
        <v>17.435310000000001</v>
      </c>
      <c r="B17732" s="2">
        <v>76.259420000000006</v>
      </c>
      <c r="C17732" s="2">
        <v>4.2346450000000004</v>
      </c>
      <c r="D17732" s="2">
        <v>4.1762119999999996</v>
      </c>
      <c r="F17732" s="2">
        <v>17.432500000000001</v>
      </c>
      <c r="G17732" s="2">
        <v>1.4664539999999999</v>
      </c>
      <c r="H17732" s="2">
        <v>1.4561310000000001</v>
      </c>
      <c r="J17732" s="2">
        <v>17.435310000000001</v>
      </c>
      <c r="K17732" s="2">
        <v>10.393800000000001</v>
      </c>
      <c r="L17732" s="2">
        <v>145.684</v>
      </c>
    </row>
    <row r="17733" spans="1:12" x14ac:dyDescent="0.2">
      <c r="A17733" s="2">
        <v>17.43601</v>
      </c>
      <c r="B17733" s="2">
        <v>76.146450000000002</v>
      </c>
      <c r="C17733" s="2">
        <v>4.2319979999999999</v>
      </c>
      <c r="D17733" s="2">
        <v>4.1740139999999997</v>
      </c>
      <c r="F17733" s="2">
        <v>17.433209999999999</v>
      </c>
      <c r="G17733" s="2">
        <v>1.4655910000000001</v>
      </c>
      <c r="H17733" s="2">
        <v>1.454895</v>
      </c>
      <c r="J17733" s="2">
        <v>17.43601</v>
      </c>
      <c r="K17733" s="2">
        <v>10.357900000000001</v>
      </c>
      <c r="L17733" s="2">
        <v>145.09229999999999</v>
      </c>
    </row>
    <row r="17734" spans="1:12" x14ac:dyDescent="0.2">
      <c r="A17734" s="2">
        <v>17.436710000000001</v>
      </c>
      <c r="B17734" s="2">
        <v>76.033150000000006</v>
      </c>
      <c r="C17734" s="2">
        <v>4.2297089999999997</v>
      </c>
      <c r="D17734" s="2">
        <v>4.1715039999999997</v>
      </c>
      <c r="F17734" s="2">
        <v>17.433910000000001</v>
      </c>
      <c r="G17734" s="2">
        <v>1.4649730000000001</v>
      </c>
      <c r="H17734" s="2">
        <v>1.454018</v>
      </c>
      <c r="J17734" s="2">
        <v>17.436710000000001</v>
      </c>
      <c r="K17734" s="2">
        <v>10.32207</v>
      </c>
      <c r="L17734" s="2">
        <v>144.53120000000001</v>
      </c>
    </row>
    <row r="17735" spans="1:12" x14ac:dyDescent="0.2">
      <c r="A17735" s="2">
        <v>17.43741</v>
      </c>
      <c r="B17735" s="2">
        <v>75.91865</v>
      </c>
      <c r="C17735" s="2">
        <v>4.2274890000000003</v>
      </c>
      <c r="D17735" s="2">
        <v>4.169009</v>
      </c>
      <c r="F17735" s="2">
        <v>17.434609999999999</v>
      </c>
      <c r="G17735" s="2">
        <v>1.464569</v>
      </c>
      <c r="H17735" s="2">
        <v>1.4529339999999999</v>
      </c>
      <c r="J17735" s="2">
        <v>17.43741</v>
      </c>
      <c r="K17735" s="2">
        <v>10.286060000000001</v>
      </c>
      <c r="L17735" s="2">
        <v>143.95699999999999</v>
      </c>
    </row>
    <row r="17736" spans="1:12" x14ac:dyDescent="0.2">
      <c r="A17736" s="2">
        <v>17.438110000000002</v>
      </c>
      <c r="B17736" s="2">
        <v>75.80498</v>
      </c>
      <c r="C17736" s="2">
        <v>4.2250240000000003</v>
      </c>
      <c r="D17736" s="2">
        <v>4.1662549999999996</v>
      </c>
      <c r="F17736" s="2">
        <v>17.435310000000001</v>
      </c>
      <c r="G17736" s="2">
        <v>1.4634320000000001</v>
      </c>
      <c r="H17736" s="2">
        <v>1.4522930000000001</v>
      </c>
      <c r="J17736" s="2">
        <v>17.438110000000002</v>
      </c>
      <c r="K17736" s="2">
        <v>10.25028</v>
      </c>
      <c r="L17736" s="2">
        <v>143.37299999999999</v>
      </c>
    </row>
    <row r="17737" spans="1:12" x14ac:dyDescent="0.2">
      <c r="A17737" s="2">
        <v>17.43881</v>
      </c>
      <c r="B17737" s="2">
        <v>75.691890000000001</v>
      </c>
      <c r="C17737" s="2">
        <v>4.2222239999999998</v>
      </c>
      <c r="D17737" s="2">
        <v>4.1641339999999998</v>
      </c>
      <c r="F17737" s="2">
        <v>17.43601</v>
      </c>
      <c r="G17737" s="2">
        <v>1.4619979999999999</v>
      </c>
      <c r="H17737" s="2">
        <v>1.451279</v>
      </c>
      <c r="J17737" s="2">
        <v>17.43881</v>
      </c>
      <c r="K17737" s="2">
        <v>10.21565</v>
      </c>
      <c r="L17737" s="2">
        <v>142.78870000000001</v>
      </c>
    </row>
    <row r="17738" spans="1:12" x14ac:dyDescent="0.2">
      <c r="A17738" s="2">
        <v>17.439520000000002</v>
      </c>
      <c r="B17738" s="2">
        <v>75.578249999999997</v>
      </c>
      <c r="C17738" s="2">
        <v>4.2194849999999997</v>
      </c>
      <c r="D17738" s="2">
        <v>4.1608000000000001</v>
      </c>
      <c r="F17738" s="2">
        <v>17.436710000000001</v>
      </c>
      <c r="G17738" s="2">
        <v>1.461128</v>
      </c>
      <c r="H17738" s="2">
        <v>1.449997</v>
      </c>
      <c r="J17738" s="2">
        <v>17.439520000000002</v>
      </c>
      <c r="K17738" s="2">
        <v>10.18075</v>
      </c>
      <c r="L17738" s="2">
        <v>142.2054</v>
      </c>
    </row>
    <row r="17739" spans="1:12" x14ac:dyDescent="0.2">
      <c r="A17739" s="2">
        <v>17.44022</v>
      </c>
      <c r="B17739" s="2">
        <v>75.463909999999998</v>
      </c>
      <c r="C17739" s="2">
        <v>4.2167539999999999</v>
      </c>
      <c r="D17739" s="2">
        <v>4.1582980000000003</v>
      </c>
      <c r="F17739" s="2">
        <v>17.43741</v>
      </c>
      <c r="G17739" s="2">
        <v>1.4604109999999999</v>
      </c>
      <c r="H17739" s="2">
        <v>1.4490970000000001</v>
      </c>
      <c r="J17739" s="2">
        <v>17.44022</v>
      </c>
      <c r="K17739" s="2">
        <v>10.14531</v>
      </c>
      <c r="L17739" s="2">
        <v>141.62520000000001</v>
      </c>
    </row>
    <row r="17740" spans="1:12" x14ac:dyDescent="0.2">
      <c r="A17740" s="2">
        <v>17.440919999999998</v>
      </c>
      <c r="B17740" s="2">
        <v>75.349440000000001</v>
      </c>
      <c r="C17740" s="2">
        <v>4.2143969999999999</v>
      </c>
      <c r="D17740" s="2">
        <v>4.1561459999999997</v>
      </c>
      <c r="F17740" s="2">
        <v>17.438110000000002</v>
      </c>
      <c r="G17740" s="2">
        <v>1.4594499999999999</v>
      </c>
      <c r="H17740" s="2">
        <v>1.447975</v>
      </c>
      <c r="J17740" s="2">
        <v>17.440919999999998</v>
      </c>
      <c r="K17740" s="2">
        <v>10.11021</v>
      </c>
      <c r="L17740" s="2">
        <v>141.04920000000001</v>
      </c>
    </row>
    <row r="17741" spans="1:12" x14ac:dyDescent="0.2">
      <c r="A17741" s="2">
        <v>17.44162</v>
      </c>
      <c r="B17741" s="2">
        <v>75.235050000000001</v>
      </c>
      <c r="C17741" s="2">
        <v>4.2120540000000002</v>
      </c>
      <c r="D17741" s="2">
        <v>4.1530870000000002</v>
      </c>
      <c r="F17741" s="2">
        <v>17.43881</v>
      </c>
      <c r="G17741" s="2">
        <v>1.4579770000000001</v>
      </c>
      <c r="H17741" s="2">
        <v>1.4467159999999999</v>
      </c>
      <c r="J17741" s="2">
        <v>17.44162</v>
      </c>
      <c r="K17741" s="2">
        <v>10.075379999999999</v>
      </c>
      <c r="L17741" s="2">
        <v>140.47309999999999</v>
      </c>
    </row>
    <row r="17742" spans="1:12" x14ac:dyDescent="0.2">
      <c r="A17742" s="2">
        <v>17.442319999999999</v>
      </c>
      <c r="B17742" s="2">
        <v>75.120570000000001</v>
      </c>
      <c r="C17742" s="2">
        <v>4.2091320000000003</v>
      </c>
      <c r="D17742" s="2">
        <v>4.1508440000000002</v>
      </c>
      <c r="F17742" s="2">
        <v>17.439520000000002</v>
      </c>
      <c r="G17742" s="2">
        <v>1.456863</v>
      </c>
      <c r="H17742" s="2">
        <v>1.445435</v>
      </c>
      <c r="J17742" s="2">
        <v>17.442319999999999</v>
      </c>
      <c r="K17742" s="2">
        <v>10.040760000000001</v>
      </c>
      <c r="L17742" s="2">
        <v>139.90049999999999</v>
      </c>
    </row>
    <row r="17743" spans="1:12" x14ac:dyDescent="0.2">
      <c r="A17743" s="2">
        <v>17.443020000000001</v>
      </c>
      <c r="B17743" s="2">
        <v>75.00573</v>
      </c>
      <c r="C17743" s="2">
        <v>4.206264</v>
      </c>
      <c r="D17743" s="2">
        <v>4.1480290000000002</v>
      </c>
      <c r="F17743" s="2">
        <v>17.44022</v>
      </c>
      <c r="G17743" s="2">
        <v>1.4561310000000001</v>
      </c>
      <c r="H17743" s="2">
        <v>1.4439770000000001</v>
      </c>
      <c r="J17743" s="2">
        <v>17.443020000000001</v>
      </c>
      <c r="K17743" s="2">
        <v>10.00638</v>
      </c>
      <c r="L17743" s="2">
        <v>139.32939999999999</v>
      </c>
    </row>
    <row r="17744" spans="1:12" x14ac:dyDescent="0.2">
      <c r="A17744" s="2">
        <v>17.443719999999999</v>
      </c>
      <c r="B17744" s="2">
        <v>74.890259999999998</v>
      </c>
      <c r="C17744" s="2">
        <v>4.2039600000000004</v>
      </c>
      <c r="D17744" s="2">
        <v>4.1456020000000002</v>
      </c>
      <c r="F17744" s="2">
        <v>17.440919999999998</v>
      </c>
      <c r="G17744" s="2">
        <v>1.454895</v>
      </c>
      <c r="H17744" s="2">
        <v>1.442291</v>
      </c>
      <c r="J17744" s="2">
        <v>17.443719999999999</v>
      </c>
      <c r="K17744" s="2">
        <v>9.9719920000000002</v>
      </c>
      <c r="L17744" s="2">
        <v>138.7602</v>
      </c>
    </row>
    <row r="17745" spans="1:12" x14ac:dyDescent="0.2">
      <c r="A17745" s="2">
        <v>17.444430000000001</v>
      </c>
      <c r="B17745" s="2">
        <v>74.775599999999997</v>
      </c>
      <c r="C17745" s="2">
        <v>4.2013119999999997</v>
      </c>
      <c r="D17745" s="2">
        <v>4.1437330000000001</v>
      </c>
      <c r="F17745" s="2">
        <v>17.44162</v>
      </c>
      <c r="G17745" s="2">
        <v>1.454018</v>
      </c>
      <c r="H17745" s="2">
        <v>1.441605</v>
      </c>
      <c r="J17745" s="2">
        <v>17.444430000000001</v>
      </c>
      <c r="K17745" s="2">
        <v>9.9379349999999995</v>
      </c>
      <c r="L17745" s="2">
        <v>138.19370000000001</v>
      </c>
    </row>
    <row r="17746" spans="1:12" x14ac:dyDescent="0.2">
      <c r="A17746" s="2">
        <v>17.445129999999999</v>
      </c>
      <c r="B17746" s="2">
        <v>74.660899999999998</v>
      </c>
      <c r="C17746" s="2">
        <v>4.1982720000000002</v>
      </c>
      <c r="D17746" s="2">
        <v>4.1412990000000001</v>
      </c>
      <c r="F17746" s="2">
        <v>17.442319999999999</v>
      </c>
      <c r="G17746" s="2">
        <v>1.4529339999999999</v>
      </c>
      <c r="H17746" s="2">
        <v>1.440971</v>
      </c>
      <c r="J17746" s="2">
        <v>17.445129999999999</v>
      </c>
      <c r="K17746" s="2">
        <v>9.9032479999999996</v>
      </c>
      <c r="L17746" s="2">
        <v>137.62819999999999</v>
      </c>
    </row>
    <row r="17747" spans="1:12" x14ac:dyDescent="0.2">
      <c r="A17747" s="2">
        <v>17.445830000000001</v>
      </c>
      <c r="B17747" s="2">
        <v>74.545550000000006</v>
      </c>
      <c r="C17747" s="2">
        <v>4.1957079999999998</v>
      </c>
      <c r="D17747" s="2">
        <v>4.1383539999999996</v>
      </c>
      <c r="F17747" s="2">
        <v>17.443020000000001</v>
      </c>
      <c r="G17747" s="2">
        <v>1.4522930000000001</v>
      </c>
      <c r="H17747" s="2">
        <v>1.4392400000000001</v>
      </c>
      <c r="J17747" s="2">
        <v>17.445830000000001</v>
      </c>
      <c r="K17747" s="2">
        <v>9.8689710000000002</v>
      </c>
      <c r="L17747" s="2">
        <v>137.06489999999999</v>
      </c>
    </row>
    <row r="17748" spans="1:12" x14ac:dyDescent="0.2">
      <c r="A17748" s="2">
        <v>17.446529999999999</v>
      </c>
      <c r="B17748" s="2">
        <v>74.431579999999997</v>
      </c>
      <c r="C17748" s="2">
        <v>4.1934769999999997</v>
      </c>
      <c r="D17748" s="2">
        <v>4.1355240000000002</v>
      </c>
      <c r="F17748" s="2">
        <v>17.443719999999999</v>
      </c>
      <c r="G17748" s="2">
        <v>1.451279</v>
      </c>
      <c r="H17748" s="2">
        <v>1.4376679999999999</v>
      </c>
      <c r="J17748" s="2">
        <v>17.446529999999999</v>
      </c>
      <c r="K17748" s="2">
        <v>9.8350489999999997</v>
      </c>
      <c r="L17748" s="2">
        <v>136.50299999999999</v>
      </c>
    </row>
    <row r="17749" spans="1:12" x14ac:dyDescent="0.2">
      <c r="A17749" s="2">
        <v>17.447230000000001</v>
      </c>
      <c r="B17749" s="2">
        <v>74.315600000000003</v>
      </c>
      <c r="C17749" s="2">
        <v>4.1912529999999997</v>
      </c>
      <c r="D17749" s="2">
        <v>4.1327319999999999</v>
      </c>
      <c r="F17749" s="2">
        <v>17.444430000000001</v>
      </c>
      <c r="G17749" s="2">
        <v>1.449997</v>
      </c>
      <c r="H17749" s="2">
        <v>1.4362029999999999</v>
      </c>
      <c r="J17749" s="2">
        <v>17.447230000000001</v>
      </c>
      <c r="K17749" s="2">
        <v>9.8011359999999996</v>
      </c>
      <c r="L17749" s="2">
        <v>135.94489999999999</v>
      </c>
    </row>
    <row r="17750" spans="1:12" x14ac:dyDescent="0.2">
      <c r="A17750" s="2">
        <v>17.447929999999999</v>
      </c>
      <c r="B17750" s="2">
        <v>74.200199999999995</v>
      </c>
      <c r="C17750" s="2">
        <v>4.1886210000000004</v>
      </c>
      <c r="D17750" s="2">
        <v>4.1302139999999996</v>
      </c>
      <c r="F17750" s="2">
        <v>17.445129999999999</v>
      </c>
      <c r="G17750" s="2">
        <v>1.4490970000000001</v>
      </c>
      <c r="H17750" s="2">
        <v>1.434647</v>
      </c>
      <c r="J17750" s="2">
        <v>17.447929999999999</v>
      </c>
      <c r="K17750" s="2">
        <v>9.7673830000000006</v>
      </c>
      <c r="L17750" s="2">
        <v>135.38839999999999</v>
      </c>
    </row>
    <row r="17751" spans="1:12" x14ac:dyDescent="0.2">
      <c r="A17751" s="2">
        <v>17.448640000000001</v>
      </c>
      <c r="B17751" s="2">
        <v>74.084230000000005</v>
      </c>
      <c r="C17751" s="2">
        <v>4.1864350000000004</v>
      </c>
      <c r="D17751" s="2">
        <v>4.1277499999999998</v>
      </c>
      <c r="F17751" s="2">
        <v>17.445830000000001</v>
      </c>
      <c r="G17751" s="2">
        <v>1.447975</v>
      </c>
      <c r="H17751" s="2">
        <v>1.4331210000000001</v>
      </c>
      <c r="J17751" s="2">
        <v>17.448640000000001</v>
      </c>
      <c r="K17751" s="2">
        <v>9.7339570000000002</v>
      </c>
      <c r="L17751" s="2">
        <v>134.83199999999999</v>
      </c>
    </row>
    <row r="17752" spans="1:12" x14ac:dyDescent="0.2">
      <c r="A17752" s="2">
        <v>17.449339999999999</v>
      </c>
      <c r="B17752" s="2">
        <v>73.969149999999999</v>
      </c>
      <c r="C17752" s="2">
        <v>4.1840890000000002</v>
      </c>
      <c r="D17752" s="2">
        <v>4.1250340000000003</v>
      </c>
      <c r="F17752" s="2">
        <v>17.446529999999999</v>
      </c>
      <c r="G17752" s="2">
        <v>1.4467159999999999</v>
      </c>
      <c r="H17752" s="2">
        <v>1.43174</v>
      </c>
      <c r="J17752" s="2">
        <v>17.449339999999999</v>
      </c>
      <c r="K17752" s="2">
        <v>9.7002369999999996</v>
      </c>
      <c r="L17752" s="2">
        <v>134.27860000000001</v>
      </c>
    </row>
    <row r="17753" spans="1:12" x14ac:dyDescent="0.2">
      <c r="A17753" s="2">
        <v>17.450040000000001</v>
      </c>
      <c r="B17753" s="2">
        <v>73.855249999999998</v>
      </c>
      <c r="C17753" s="2">
        <v>4.1815749999999996</v>
      </c>
      <c r="D17753" s="2">
        <v>4.1227369999999999</v>
      </c>
      <c r="F17753" s="2">
        <v>17.447230000000001</v>
      </c>
      <c r="G17753" s="2">
        <v>1.445435</v>
      </c>
      <c r="H17753" s="2">
        <v>1.4303440000000001</v>
      </c>
      <c r="J17753" s="2">
        <v>17.450040000000001</v>
      </c>
      <c r="K17753" s="2">
        <v>9.6670149999999992</v>
      </c>
      <c r="L17753" s="2">
        <v>133.72989999999999</v>
      </c>
    </row>
    <row r="17754" spans="1:12" x14ac:dyDescent="0.2">
      <c r="A17754" s="2">
        <v>17.45074</v>
      </c>
      <c r="B17754" s="2">
        <v>73.740300000000005</v>
      </c>
      <c r="C17754" s="2">
        <v>4.1789579999999997</v>
      </c>
      <c r="D17754" s="2">
        <v>4.1204640000000001</v>
      </c>
      <c r="F17754" s="2">
        <v>17.447929999999999</v>
      </c>
      <c r="G17754" s="2">
        <v>1.4439770000000001</v>
      </c>
      <c r="H17754" s="2">
        <v>1.429352</v>
      </c>
      <c r="J17754" s="2">
        <v>17.45074</v>
      </c>
      <c r="K17754" s="2">
        <v>9.6344089999999998</v>
      </c>
      <c r="L17754" s="2">
        <v>133.1797</v>
      </c>
    </row>
    <row r="17755" spans="1:12" x14ac:dyDescent="0.2">
      <c r="A17755" s="2">
        <v>17.451440000000002</v>
      </c>
      <c r="B17755" s="2">
        <v>73.627660000000006</v>
      </c>
      <c r="C17755" s="2">
        <v>4.1759789999999999</v>
      </c>
      <c r="D17755" s="2">
        <v>4.1184419999999999</v>
      </c>
      <c r="F17755" s="2">
        <v>17.448640000000001</v>
      </c>
      <c r="G17755" s="2">
        <v>1.442291</v>
      </c>
      <c r="H17755" s="2">
        <v>1.4283680000000001</v>
      </c>
      <c r="J17755" s="2">
        <v>17.451440000000002</v>
      </c>
      <c r="K17755" s="2">
        <v>9.6017659999999996</v>
      </c>
      <c r="L17755" s="2">
        <v>132.63220000000001</v>
      </c>
    </row>
    <row r="17756" spans="1:12" x14ac:dyDescent="0.2">
      <c r="A17756" s="2">
        <v>17.45214</v>
      </c>
      <c r="B17756" s="2">
        <v>73.512289999999993</v>
      </c>
      <c r="C17756" s="2">
        <v>4.1737590000000004</v>
      </c>
      <c r="D17756" s="2">
        <v>4.1167179999999997</v>
      </c>
      <c r="F17756" s="2">
        <v>17.449339999999999</v>
      </c>
      <c r="G17756" s="2">
        <v>1.441605</v>
      </c>
      <c r="H17756" s="2">
        <v>1.4271389999999999</v>
      </c>
      <c r="J17756" s="2">
        <v>17.45214</v>
      </c>
      <c r="K17756" s="2">
        <v>9.5685459999999996</v>
      </c>
      <c r="L17756" s="2">
        <v>132.0872</v>
      </c>
    </row>
    <row r="17757" spans="1:12" x14ac:dyDescent="0.2">
      <c r="A17757" s="2">
        <v>17.452839999999998</v>
      </c>
      <c r="B17757" s="2">
        <v>73.399169999999998</v>
      </c>
      <c r="C17757" s="2">
        <v>4.1716870000000004</v>
      </c>
      <c r="D17757" s="2">
        <v>4.1143520000000002</v>
      </c>
      <c r="F17757" s="2">
        <v>17.450040000000001</v>
      </c>
      <c r="G17757" s="2">
        <v>1.440971</v>
      </c>
      <c r="H17757" s="2">
        <v>1.4261250000000001</v>
      </c>
      <c r="J17757" s="2">
        <v>17.452839999999998</v>
      </c>
      <c r="K17757" s="2">
        <v>9.5353110000000001</v>
      </c>
      <c r="L17757" s="2">
        <v>131.54519999999999</v>
      </c>
    </row>
    <row r="17758" spans="1:12" x14ac:dyDescent="0.2">
      <c r="A17758" s="2">
        <v>17.45355</v>
      </c>
      <c r="B17758" s="2">
        <v>73.285309999999996</v>
      </c>
      <c r="C17758" s="2">
        <v>4.168552</v>
      </c>
      <c r="D17758" s="2">
        <v>4.1114459999999999</v>
      </c>
      <c r="F17758" s="2">
        <v>17.45074</v>
      </c>
      <c r="G17758" s="2">
        <v>1.4392400000000001</v>
      </c>
      <c r="H17758" s="2">
        <v>1.425392</v>
      </c>
      <c r="J17758" s="2">
        <v>17.45355</v>
      </c>
      <c r="K17758" s="2">
        <v>9.5030269999999994</v>
      </c>
      <c r="L17758" s="2">
        <v>131.00219999999999</v>
      </c>
    </row>
    <row r="17759" spans="1:12" x14ac:dyDescent="0.2">
      <c r="A17759" s="2">
        <v>17.454249999999998</v>
      </c>
      <c r="B17759" s="2">
        <v>73.172550000000001</v>
      </c>
      <c r="C17759" s="2">
        <v>4.1659959999999998</v>
      </c>
      <c r="D17759" s="2">
        <v>4.1089130000000003</v>
      </c>
      <c r="F17759" s="2">
        <v>17.451440000000002</v>
      </c>
      <c r="G17759" s="2">
        <v>1.4376679999999999</v>
      </c>
      <c r="H17759" s="2">
        <v>1.4241790000000001</v>
      </c>
      <c r="J17759" s="2">
        <v>17.454249999999998</v>
      </c>
      <c r="K17759" s="2">
        <v>9.4703599999999994</v>
      </c>
      <c r="L17759" s="2">
        <v>130.46299999999999</v>
      </c>
    </row>
    <row r="17760" spans="1:12" x14ac:dyDescent="0.2">
      <c r="A17760" s="2">
        <v>17.45495</v>
      </c>
      <c r="B17760" s="2">
        <v>73.059340000000006</v>
      </c>
      <c r="C17760" s="2">
        <v>4.1637909999999998</v>
      </c>
      <c r="D17760" s="2">
        <v>4.1062419999999999</v>
      </c>
      <c r="F17760" s="2">
        <v>17.45214</v>
      </c>
      <c r="G17760" s="2">
        <v>1.4362029999999999</v>
      </c>
      <c r="H17760" s="2">
        <v>1.423233</v>
      </c>
      <c r="J17760" s="2">
        <v>17.45495</v>
      </c>
      <c r="K17760" s="2">
        <v>9.438383</v>
      </c>
      <c r="L17760" s="2">
        <v>129.92529999999999</v>
      </c>
    </row>
    <row r="17761" spans="1:12" x14ac:dyDescent="0.2">
      <c r="A17761" s="2">
        <v>17.455649999999999</v>
      </c>
      <c r="B17761" s="2">
        <v>72.946759999999998</v>
      </c>
      <c r="C17761" s="2">
        <v>4.1609829999999999</v>
      </c>
      <c r="D17761" s="2">
        <v>4.103923</v>
      </c>
      <c r="F17761" s="2">
        <v>17.452839999999998</v>
      </c>
      <c r="G17761" s="2">
        <v>1.434647</v>
      </c>
      <c r="H17761" s="2">
        <v>1.42231</v>
      </c>
      <c r="J17761" s="2">
        <v>17.455649999999999</v>
      </c>
      <c r="K17761" s="2">
        <v>9.4064519999999998</v>
      </c>
      <c r="L17761" s="2">
        <v>129.39089999999999</v>
      </c>
    </row>
    <row r="17762" spans="1:12" x14ac:dyDescent="0.2">
      <c r="A17762" s="2">
        <v>17.45635</v>
      </c>
      <c r="B17762" s="2">
        <v>72.834559999999996</v>
      </c>
      <c r="C17762" s="2">
        <v>4.1589119999999999</v>
      </c>
      <c r="D17762" s="2">
        <v>4.1022749999999997</v>
      </c>
      <c r="F17762" s="2">
        <v>17.45355</v>
      </c>
      <c r="G17762" s="2">
        <v>1.4331210000000001</v>
      </c>
      <c r="H17762" s="2">
        <v>1.421143</v>
      </c>
      <c r="J17762" s="2">
        <v>17.45635</v>
      </c>
      <c r="K17762" s="2">
        <v>9.3744139999999998</v>
      </c>
      <c r="L17762" s="2">
        <v>128.85599999999999</v>
      </c>
    </row>
    <row r="17763" spans="1:12" x14ac:dyDescent="0.2">
      <c r="A17763" s="2">
        <v>17.457049999999999</v>
      </c>
      <c r="B17763" s="2">
        <v>72.722819999999999</v>
      </c>
      <c r="C17763" s="2">
        <v>4.1563100000000004</v>
      </c>
      <c r="D17763" s="2">
        <v>4.1007189999999998</v>
      </c>
      <c r="F17763" s="2">
        <v>17.454249999999998</v>
      </c>
      <c r="G17763" s="2">
        <v>1.43174</v>
      </c>
      <c r="H17763" s="2">
        <v>1.4202729999999999</v>
      </c>
      <c r="J17763" s="2">
        <v>17.457049999999999</v>
      </c>
      <c r="K17763" s="2">
        <v>9.3428000000000004</v>
      </c>
      <c r="L17763" s="2">
        <v>128.3244</v>
      </c>
    </row>
    <row r="17764" spans="1:12" x14ac:dyDescent="0.2">
      <c r="A17764" s="2">
        <v>17.457750000000001</v>
      </c>
      <c r="B17764" s="2">
        <v>72.610749999999996</v>
      </c>
      <c r="C17764" s="2">
        <v>4.1537160000000002</v>
      </c>
      <c r="D17764" s="2">
        <v>4.0985519999999998</v>
      </c>
      <c r="F17764" s="2">
        <v>17.45495</v>
      </c>
      <c r="G17764" s="2">
        <v>1.4303440000000001</v>
      </c>
      <c r="H17764" s="2">
        <v>1.419098</v>
      </c>
      <c r="J17764" s="2">
        <v>17.457750000000001</v>
      </c>
      <c r="K17764" s="2">
        <v>9.3113019999999995</v>
      </c>
      <c r="L17764" s="2">
        <v>127.794</v>
      </c>
    </row>
    <row r="17765" spans="1:12" x14ac:dyDescent="0.2">
      <c r="A17765" s="2">
        <v>17.458449999999999</v>
      </c>
      <c r="B17765" s="2">
        <v>72.499690000000001</v>
      </c>
      <c r="C17765" s="2">
        <v>4.1514540000000002</v>
      </c>
      <c r="D17765" s="2">
        <v>4.0961790000000002</v>
      </c>
      <c r="F17765" s="2">
        <v>17.455649999999999</v>
      </c>
      <c r="G17765" s="2">
        <v>1.429352</v>
      </c>
      <c r="H17765" s="2">
        <v>1.418617</v>
      </c>
      <c r="J17765" s="2">
        <v>17.458449999999999</v>
      </c>
      <c r="K17765" s="2">
        <v>9.2793770000000002</v>
      </c>
      <c r="L17765" s="2">
        <v>127.2667</v>
      </c>
    </row>
    <row r="17766" spans="1:12" x14ac:dyDescent="0.2">
      <c r="A17766" s="2">
        <v>17.459150000000001</v>
      </c>
      <c r="B17766" s="2">
        <v>72.3887</v>
      </c>
      <c r="C17766" s="2">
        <v>4.148803</v>
      </c>
      <c r="D17766" s="2">
        <v>4.0937989999999997</v>
      </c>
      <c r="F17766" s="2">
        <v>17.45635</v>
      </c>
      <c r="G17766" s="2">
        <v>1.4283680000000001</v>
      </c>
      <c r="H17766" s="2">
        <v>1.417686</v>
      </c>
      <c r="J17766" s="2">
        <v>17.459150000000001</v>
      </c>
      <c r="K17766" s="2">
        <v>9.2475280000000009</v>
      </c>
      <c r="L17766" s="2">
        <v>126.7403</v>
      </c>
    </row>
    <row r="17767" spans="1:12" x14ac:dyDescent="0.2">
      <c r="A17767" s="2">
        <v>17.459859999999999</v>
      </c>
      <c r="B17767" s="2">
        <v>72.278809999999993</v>
      </c>
      <c r="C17767" s="2">
        <v>4.1462050000000001</v>
      </c>
      <c r="D17767" s="2">
        <v>4.0912730000000002</v>
      </c>
      <c r="F17767" s="2">
        <v>17.457049999999999</v>
      </c>
      <c r="G17767" s="2">
        <v>1.4271389999999999</v>
      </c>
      <c r="H17767" s="2">
        <v>1.416466</v>
      </c>
      <c r="J17767" s="2">
        <v>17.459859999999999</v>
      </c>
      <c r="K17767" s="2">
        <v>9.2158619999999996</v>
      </c>
      <c r="L17767" s="2">
        <v>126.2137</v>
      </c>
    </row>
    <row r="17768" spans="1:12" x14ac:dyDescent="0.2">
      <c r="A17768" s="2">
        <v>17.460560000000001</v>
      </c>
      <c r="B17768" s="2">
        <v>72.168090000000007</v>
      </c>
      <c r="C17768" s="2">
        <v>4.1438439999999996</v>
      </c>
      <c r="D17768" s="2">
        <v>4.0885879999999997</v>
      </c>
      <c r="F17768" s="2">
        <v>17.457750000000001</v>
      </c>
      <c r="G17768" s="2">
        <v>1.4261250000000001</v>
      </c>
      <c r="H17768" s="2">
        <v>1.4152979999999999</v>
      </c>
      <c r="J17768" s="2">
        <v>17.460560000000001</v>
      </c>
      <c r="K17768" s="2">
        <v>9.1839600000000008</v>
      </c>
      <c r="L17768" s="2">
        <v>125.6901</v>
      </c>
    </row>
    <row r="17769" spans="1:12" x14ac:dyDescent="0.2">
      <c r="A17769" s="2">
        <v>17.461259999999999</v>
      </c>
      <c r="B17769" s="2">
        <v>72.058099999999996</v>
      </c>
      <c r="C17769" s="2">
        <v>4.1415090000000001</v>
      </c>
      <c r="D17769" s="2">
        <v>4.0853450000000002</v>
      </c>
      <c r="F17769" s="2">
        <v>17.458449999999999</v>
      </c>
      <c r="G17769" s="2">
        <v>1.425392</v>
      </c>
      <c r="H17769" s="2">
        <v>1.414085</v>
      </c>
      <c r="J17769" s="2">
        <v>17.461259999999999</v>
      </c>
      <c r="K17769" s="2">
        <v>9.1524830000000001</v>
      </c>
      <c r="L17769" s="2">
        <v>125.1691</v>
      </c>
    </row>
    <row r="17770" spans="1:12" x14ac:dyDescent="0.2">
      <c r="A17770" s="2">
        <v>17.461960000000001</v>
      </c>
      <c r="B17770" s="2">
        <v>71.948549999999997</v>
      </c>
      <c r="C17770" s="2">
        <v>4.1393649999999997</v>
      </c>
      <c r="D17770" s="2">
        <v>4.0828280000000001</v>
      </c>
      <c r="F17770" s="2">
        <v>17.459150000000001</v>
      </c>
      <c r="G17770" s="2">
        <v>1.4241790000000001</v>
      </c>
      <c r="H17770" s="2">
        <v>1.413208</v>
      </c>
      <c r="J17770" s="2">
        <v>17.461960000000001</v>
      </c>
      <c r="K17770" s="2">
        <v>9.1218090000000007</v>
      </c>
      <c r="L17770" s="2">
        <v>124.6502</v>
      </c>
    </row>
    <row r="17771" spans="1:12" x14ac:dyDescent="0.2">
      <c r="A17771" s="2">
        <v>17.46266</v>
      </c>
      <c r="B17771" s="2">
        <v>71.837779999999995</v>
      </c>
      <c r="C17771" s="2">
        <v>4.1372330000000002</v>
      </c>
      <c r="D17771" s="2">
        <v>4.0804470000000004</v>
      </c>
      <c r="F17771" s="2">
        <v>17.459859999999999</v>
      </c>
      <c r="G17771" s="2">
        <v>1.423233</v>
      </c>
      <c r="H17771" s="2">
        <v>1.4119949999999999</v>
      </c>
      <c r="J17771" s="2">
        <v>17.46266</v>
      </c>
      <c r="K17771" s="2">
        <v>9.0907590000000003</v>
      </c>
      <c r="L17771" s="2">
        <v>124.1238</v>
      </c>
    </row>
    <row r="17772" spans="1:12" x14ac:dyDescent="0.2">
      <c r="A17772" s="2">
        <v>17.463360000000002</v>
      </c>
      <c r="B17772" s="2">
        <v>71.727140000000006</v>
      </c>
      <c r="C17772" s="2">
        <v>4.1348719999999997</v>
      </c>
      <c r="D17772" s="2">
        <v>4.0778230000000004</v>
      </c>
      <c r="F17772" s="2">
        <v>17.460560000000001</v>
      </c>
      <c r="G17772" s="2">
        <v>1.42231</v>
      </c>
      <c r="H17772" s="2">
        <v>1.4109879999999999</v>
      </c>
      <c r="J17772" s="2">
        <v>17.463360000000002</v>
      </c>
      <c r="K17772" s="2">
        <v>9.0599589999999992</v>
      </c>
      <c r="L17772" s="2">
        <v>123.6056</v>
      </c>
    </row>
    <row r="17773" spans="1:12" x14ac:dyDescent="0.2">
      <c r="A17773" s="2">
        <v>17.46406</v>
      </c>
      <c r="B17773" s="2">
        <v>71.616810000000001</v>
      </c>
      <c r="C17773" s="2">
        <v>4.1324300000000003</v>
      </c>
      <c r="D17773" s="2">
        <v>4.0755869999999996</v>
      </c>
      <c r="F17773" s="2">
        <v>17.461259999999999</v>
      </c>
      <c r="G17773" s="2">
        <v>1.421143</v>
      </c>
      <c r="H17773" s="2">
        <v>1.4093629999999999</v>
      </c>
      <c r="J17773" s="2">
        <v>17.46406</v>
      </c>
      <c r="K17773" s="2">
        <v>9.0293919999999996</v>
      </c>
      <c r="L17773" s="2">
        <v>123.0912</v>
      </c>
    </row>
    <row r="17774" spans="1:12" x14ac:dyDescent="0.2">
      <c r="A17774" s="2">
        <v>17.464770000000001</v>
      </c>
      <c r="B17774" s="2">
        <v>71.505420000000001</v>
      </c>
      <c r="C17774" s="2">
        <v>4.1299010000000003</v>
      </c>
      <c r="D17774" s="2">
        <v>4.0732150000000003</v>
      </c>
      <c r="F17774" s="2">
        <v>17.461960000000001</v>
      </c>
      <c r="G17774" s="2">
        <v>1.4202729999999999</v>
      </c>
      <c r="H17774" s="2">
        <v>1.407959</v>
      </c>
      <c r="J17774" s="2">
        <v>17.464770000000001</v>
      </c>
      <c r="K17774" s="2">
        <v>8.9984570000000001</v>
      </c>
      <c r="L17774" s="2">
        <v>122.5805</v>
      </c>
    </row>
    <row r="17775" spans="1:12" x14ac:dyDescent="0.2">
      <c r="A17775" s="2">
        <v>17.46547</v>
      </c>
      <c r="B17775" s="2">
        <v>71.392979999999994</v>
      </c>
      <c r="C17775" s="2">
        <v>4.1270740000000004</v>
      </c>
      <c r="D17775" s="2">
        <v>4.0707959999999996</v>
      </c>
      <c r="F17775" s="2">
        <v>17.46266</v>
      </c>
      <c r="G17775" s="2">
        <v>1.419098</v>
      </c>
      <c r="H17775" s="2">
        <v>1.407265</v>
      </c>
      <c r="J17775" s="2">
        <v>17.46547</v>
      </c>
      <c r="K17775" s="2">
        <v>8.9680610000000005</v>
      </c>
      <c r="L17775" s="2">
        <v>122.0698</v>
      </c>
    </row>
    <row r="17776" spans="1:12" x14ac:dyDescent="0.2">
      <c r="A17776" s="2">
        <v>17.466170000000002</v>
      </c>
      <c r="B17776" s="2">
        <v>71.281009999999995</v>
      </c>
      <c r="C17776" s="2">
        <v>4.1245260000000004</v>
      </c>
      <c r="D17776" s="2">
        <v>4.0689500000000001</v>
      </c>
      <c r="F17776" s="2">
        <v>17.463360000000002</v>
      </c>
      <c r="G17776" s="2">
        <v>1.418617</v>
      </c>
      <c r="H17776" s="2">
        <v>1.4064099999999999</v>
      </c>
      <c r="J17776" s="2">
        <v>17.466170000000002</v>
      </c>
      <c r="K17776" s="2">
        <v>8.9375859999999996</v>
      </c>
      <c r="L17776" s="2">
        <v>121.5591</v>
      </c>
    </row>
    <row r="17777" spans="1:12" x14ac:dyDescent="0.2">
      <c r="A17777" s="2">
        <v>17.46687</v>
      </c>
      <c r="B17777" s="2">
        <v>71.169210000000007</v>
      </c>
      <c r="C17777" s="2">
        <v>4.1221459999999999</v>
      </c>
      <c r="D17777" s="2">
        <v>4.0672560000000004</v>
      </c>
      <c r="F17777" s="2">
        <v>17.46406</v>
      </c>
      <c r="G17777" s="2">
        <v>1.417686</v>
      </c>
      <c r="H17777" s="2">
        <v>1.4051819999999999</v>
      </c>
      <c r="J17777" s="2">
        <v>17.46687</v>
      </c>
      <c r="K17777" s="2">
        <v>8.9072230000000001</v>
      </c>
      <c r="L17777" s="2">
        <v>121.054</v>
      </c>
    </row>
    <row r="17778" spans="1:12" x14ac:dyDescent="0.2">
      <c r="A17778" s="2">
        <v>17.467569999999998</v>
      </c>
      <c r="B17778" s="2">
        <v>71.056489999999997</v>
      </c>
      <c r="C17778" s="2">
        <v>4.1198230000000002</v>
      </c>
      <c r="D17778" s="2">
        <v>4.0655320000000001</v>
      </c>
      <c r="F17778" s="2">
        <v>17.464770000000001</v>
      </c>
      <c r="G17778" s="2">
        <v>1.416466</v>
      </c>
      <c r="H17778" s="2">
        <v>1.403923</v>
      </c>
      <c r="J17778" s="2">
        <v>17.467569999999998</v>
      </c>
      <c r="K17778" s="2">
        <v>8.877167</v>
      </c>
      <c r="L17778" s="2">
        <v>120.54810000000001</v>
      </c>
    </row>
    <row r="17779" spans="1:12" x14ac:dyDescent="0.2">
      <c r="A17779" s="2">
        <v>17.46827</v>
      </c>
      <c r="B17779" s="2">
        <v>70.944950000000006</v>
      </c>
      <c r="C17779" s="2">
        <v>4.1174350000000004</v>
      </c>
      <c r="D17779" s="2">
        <v>4.0635789999999998</v>
      </c>
      <c r="F17779" s="2">
        <v>17.46547</v>
      </c>
      <c r="G17779" s="2">
        <v>1.4152979999999999</v>
      </c>
      <c r="H17779" s="2">
        <v>1.402679</v>
      </c>
      <c r="J17779" s="2">
        <v>17.46827</v>
      </c>
      <c r="K17779" s="2">
        <v>8.8469979999999993</v>
      </c>
      <c r="L17779" s="2">
        <v>120.04179999999999</v>
      </c>
    </row>
    <row r="17780" spans="1:12" x14ac:dyDescent="0.2">
      <c r="A17780" s="2">
        <v>17.468979999999998</v>
      </c>
      <c r="B17780" s="2">
        <v>70.831689999999995</v>
      </c>
      <c r="C17780" s="2">
        <v>4.1153139999999997</v>
      </c>
      <c r="D17780" s="2">
        <v>4.0605349999999998</v>
      </c>
      <c r="F17780" s="2">
        <v>17.466170000000002</v>
      </c>
      <c r="G17780" s="2">
        <v>1.414085</v>
      </c>
      <c r="H17780" s="2">
        <v>1.402161</v>
      </c>
      <c r="J17780" s="2">
        <v>17.468979999999998</v>
      </c>
      <c r="K17780" s="2">
        <v>8.8166620000000009</v>
      </c>
      <c r="L17780" s="2">
        <v>119.5411</v>
      </c>
    </row>
    <row r="17781" spans="1:12" x14ac:dyDescent="0.2">
      <c r="A17781" s="2">
        <v>17.46968</v>
      </c>
      <c r="B17781" s="2">
        <v>70.723979999999997</v>
      </c>
      <c r="C17781" s="2">
        <v>4.113048</v>
      </c>
      <c r="D17781" s="2">
        <v>4.0573839999999999</v>
      </c>
      <c r="F17781" s="2">
        <v>17.46687</v>
      </c>
      <c r="G17781" s="2">
        <v>1.413208</v>
      </c>
      <c r="H17781" s="2">
        <v>1.401268</v>
      </c>
      <c r="J17781" s="2">
        <v>17.46968</v>
      </c>
      <c r="K17781" s="2">
        <v>8.7869150000000005</v>
      </c>
      <c r="L17781" s="2">
        <v>119.0416</v>
      </c>
    </row>
    <row r="17782" spans="1:12" x14ac:dyDescent="0.2">
      <c r="A17782" s="2">
        <v>17.470379999999999</v>
      </c>
      <c r="B17782" s="2">
        <v>70.624529999999993</v>
      </c>
      <c r="C17782" s="2">
        <v>4.1109119999999999</v>
      </c>
      <c r="D17782" s="2">
        <v>4.0545070000000001</v>
      </c>
      <c r="F17782" s="2">
        <v>17.467569999999998</v>
      </c>
      <c r="G17782" s="2">
        <v>1.4119949999999999</v>
      </c>
      <c r="H17782" s="2">
        <v>1.4000239999999999</v>
      </c>
      <c r="J17782" s="2">
        <v>17.470379999999999</v>
      </c>
      <c r="K17782" s="2">
        <v>8.7586250000000003</v>
      </c>
      <c r="L17782" s="2">
        <v>118.5407</v>
      </c>
    </row>
    <row r="17783" spans="1:12" x14ac:dyDescent="0.2">
      <c r="A17783" s="2">
        <v>17.471080000000001</v>
      </c>
      <c r="B17783" s="2">
        <v>70.524810000000002</v>
      </c>
      <c r="C17783" s="2">
        <v>4.1082070000000002</v>
      </c>
      <c r="D17783" s="2">
        <v>4.0526540000000004</v>
      </c>
      <c r="F17783" s="2">
        <v>17.46827</v>
      </c>
      <c r="G17783" s="2">
        <v>1.4109879999999999</v>
      </c>
      <c r="H17783" s="2">
        <v>1.399246</v>
      </c>
      <c r="J17783" s="2">
        <v>17.471080000000001</v>
      </c>
      <c r="K17783" s="2">
        <v>8.7297670000000007</v>
      </c>
      <c r="L17783" s="2">
        <v>118.04559999999999</v>
      </c>
    </row>
    <row r="17784" spans="1:12" x14ac:dyDescent="0.2">
      <c r="A17784" s="2">
        <v>17.471779999999999</v>
      </c>
      <c r="B17784" s="2">
        <v>70.420749999999998</v>
      </c>
      <c r="C17784" s="2">
        <v>4.1054719999999998</v>
      </c>
      <c r="D17784" s="2">
        <v>4.0499980000000004</v>
      </c>
      <c r="F17784" s="2">
        <v>17.468979999999998</v>
      </c>
      <c r="G17784" s="2">
        <v>1.4093629999999999</v>
      </c>
      <c r="H17784" s="2">
        <v>1.3981479999999999</v>
      </c>
      <c r="J17784" s="2">
        <v>17.471779999999999</v>
      </c>
      <c r="K17784" s="2">
        <v>8.7001720000000002</v>
      </c>
      <c r="L17784" s="2">
        <v>117.5505</v>
      </c>
    </row>
    <row r="17785" spans="1:12" x14ac:dyDescent="0.2">
      <c r="A17785" s="2">
        <v>17.472480000000001</v>
      </c>
      <c r="B17785" s="2">
        <v>70.312759999999997</v>
      </c>
      <c r="C17785" s="2">
        <v>4.1031940000000002</v>
      </c>
      <c r="D17785" s="2">
        <v>4.0472669999999997</v>
      </c>
      <c r="F17785" s="2">
        <v>17.46968</v>
      </c>
      <c r="G17785" s="2">
        <v>1.407959</v>
      </c>
      <c r="H17785" s="2">
        <v>1.397499</v>
      </c>
      <c r="J17785" s="2">
        <v>17.472480000000001</v>
      </c>
      <c r="K17785" s="2">
        <v>8.6710320000000003</v>
      </c>
      <c r="L17785" s="2">
        <v>117.0587</v>
      </c>
    </row>
    <row r="17786" spans="1:12" x14ac:dyDescent="0.2">
      <c r="A17786" s="2">
        <v>17.473179999999999</v>
      </c>
      <c r="B17786" s="2">
        <v>70.203220000000002</v>
      </c>
      <c r="C17786" s="2">
        <v>4.1009969999999996</v>
      </c>
      <c r="D17786" s="2">
        <v>4.0443449999999999</v>
      </c>
      <c r="F17786" s="2">
        <v>17.470379999999999</v>
      </c>
      <c r="G17786" s="2">
        <v>1.407265</v>
      </c>
      <c r="H17786" s="2">
        <v>1.39595</v>
      </c>
      <c r="J17786" s="2">
        <v>17.473179999999999</v>
      </c>
      <c r="K17786" s="2">
        <v>8.6420100000000009</v>
      </c>
      <c r="L17786" s="2">
        <v>116.5667</v>
      </c>
    </row>
    <row r="17787" spans="1:12" x14ac:dyDescent="0.2">
      <c r="A17787" s="2">
        <v>17.473890000000001</v>
      </c>
      <c r="B17787" s="2">
        <v>70.093739999999997</v>
      </c>
      <c r="C17787" s="2">
        <v>4.0989829999999996</v>
      </c>
      <c r="D17787" s="2">
        <v>4.0422010000000004</v>
      </c>
      <c r="F17787" s="2">
        <v>17.471080000000001</v>
      </c>
      <c r="G17787" s="2">
        <v>1.4064099999999999</v>
      </c>
      <c r="H17787" s="2">
        <v>1.394943</v>
      </c>
      <c r="J17787" s="2">
        <v>17.473890000000001</v>
      </c>
      <c r="K17787" s="2">
        <v>8.6124609999999997</v>
      </c>
      <c r="L17787" s="2">
        <v>116.0791</v>
      </c>
    </row>
    <row r="17788" spans="1:12" x14ac:dyDescent="0.2">
      <c r="A17788" s="2">
        <v>17.474589999999999</v>
      </c>
      <c r="B17788" s="2">
        <v>69.984889999999993</v>
      </c>
      <c r="C17788" s="2">
        <v>4.0968619999999998</v>
      </c>
      <c r="D17788" s="2">
        <v>4.0395000000000003</v>
      </c>
      <c r="F17788" s="2">
        <v>17.471779999999999</v>
      </c>
      <c r="G17788" s="2">
        <v>1.4051819999999999</v>
      </c>
      <c r="H17788" s="2">
        <v>1.3938900000000001</v>
      </c>
      <c r="J17788" s="2">
        <v>17.474589999999999</v>
      </c>
      <c r="K17788" s="2">
        <v>8.5831549999999996</v>
      </c>
      <c r="L17788" s="2">
        <v>115.5924</v>
      </c>
    </row>
    <row r="17789" spans="1:12" x14ac:dyDescent="0.2">
      <c r="A17789" s="2">
        <v>17.475290000000001</v>
      </c>
      <c r="B17789" s="2">
        <v>69.875709999999998</v>
      </c>
      <c r="C17789" s="2">
        <v>4.094157</v>
      </c>
      <c r="D17789" s="2">
        <v>4.0367839999999999</v>
      </c>
      <c r="F17789" s="2">
        <v>17.472480000000001</v>
      </c>
      <c r="G17789" s="2">
        <v>1.403923</v>
      </c>
      <c r="H17789" s="2">
        <v>1.392746</v>
      </c>
      <c r="J17789" s="2">
        <v>17.475290000000001</v>
      </c>
      <c r="K17789" s="2">
        <v>8.5543800000000001</v>
      </c>
      <c r="L17789" s="2">
        <v>115.1057</v>
      </c>
    </row>
    <row r="17790" spans="1:12" x14ac:dyDescent="0.2">
      <c r="A17790" s="2">
        <v>17.475989999999999</v>
      </c>
      <c r="B17790" s="2">
        <v>69.766549999999995</v>
      </c>
      <c r="C17790" s="2">
        <v>4.0915290000000004</v>
      </c>
      <c r="D17790" s="2">
        <v>4.0345409999999999</v>
      </c>
      <c r="F17790" s="2">
        <v>17.473179999999999</v>
      </c>
      <c r="G17790" s="2">
        <v>1.402679</v>
      </c>
      <c r="H17790" s="2">
        <v>1.3920440000000001</v>
      </c>
      <c r="J17790" s="2">
        <v>17.475989999999999</v>
      </c>
      <c r="K17790" s="2">
        <v>8.5259590000000003</v>
      </c>
      <c r="L17790" s="2">
        <v>114.6216</v>
      </c>
    </row>
    <row r="17791" spans="1:12" x14ac:dyDescent="0.2">
      <c r="A17791" s="2">
        <v>17.476690000000001</v>
      </c>
      <c r="B17791" s="2">
        <v>69.658720000000002</v>
      </c>
      <c r="C17791" s="2">
        <v>4.0895029999999997</v>
      </c>
      <c r="D17791" s="2">
        <v>4.0321910000000001</v>
      </c>
      <c r="F17791" s="2">
        <v>17.473890000000001</v>
      </c>
      <c r="G17791" s="2">
        <v>1.402161</v>
      </c>
      <c r="H17791" s="2">
        <v>1.3902049999999999</v>
      </c>
      <c r="J17791" s="2">
        <v>17.476690000000001</v>
      </c>
      <c r="K17791" s="2">
        <v>8.4975129999999996</v>
      </c>
      <c r="L17791" s="2">
        <v>114.1416</v>
      </c>
    </row>
    <row r="17792" spans="1:12" x14ac:dyDescent="0.2">
      <c r="A17792" s="2">
        <v>17.47739</v>
      </c>
      <c r="B17792" s="2">
        <v>69.551580000000001</v>
      </c>
      <c r="C17792" s="2">
        <v>4.0877109999999997</v>
      </c>
      <c r="D17792" s="2">
        <v>4.0300549999999999</v>
      </c>
      <c r="F17792" s="2">
        <v>17.474589999999999</v>
      </c>
      <c r="G17792" s="2">
        <v>1.401268</v>
      </c>
      <c r="H17792" s="2">
        <v>1.3893740000000001</v>
      </c>
      <c r="J17792" s="2">
        <v>17.47739</v>
      </c>
      <c r="K17792" s="2">
        <v>8.4694570000000002</v>
      </c>
      <c r="L17792" s="2">
        <v>113.66249999999999</v>
      </c>
    </row>
    <row r="17793" spans="1:12" x14ac:dyDescent="0.2">
      <c r="A17793" s="2">
        <v>17.478090000000002</v>
      </c>
      <c r="B17793" s="2">
        <v>69.444239999999994</v>
      </c>
      <c r="C17793" s="2">
        <v>4.085769</v>
      </c>
      <c r="D17793" s="2">
        <v>4.0273240000000001</v>
      </c>
      <c r="F17793" s="2">
        <v>17.475290000000001</v>
      </c>
      <c r="G17793" s="2">
        <v>1.4000239999999999</v>
      </c>
      <c r="H17793" s="2">
        <v>1.3878250000000001</v>
      </c>
      <c r="J17793" s="2">
        <v>17.478090000000002</v>
      </c>
      <c r="K17793" s="2">
        <v>8.4414820000000006</v>
      </c>
      <c r="L17793" s="2">
        <v>113.18470000000001</v>
      </c>
    </row>
    <row r="17794" spans="1:12" x14ac:dyDescent="0.2">
      <c r="A17794" s="2">
        <v>17.47879</v>
      </c>
      <c r="B17794" s="2">
        <v>69.336799999999997</v>
      </c>
      <c r="C17794" s="2">
        <v>4.0835600000000003</v>
      </c>
      <c r="D17794" s="2">
        <v>4.0246919999999999</v>
      </c>
      <c r="F17794" s="2">
        <v>17.475989999999999</v>
      </c>
      <c r="G17794" s="2">
        <v>1.399246</v>
      </c>
      <c r="H17794" s="2">
        <v>1.3870469999999999</v>
      </c>
      <c r="J17794" s="2">
        <v>17.47879</v>
      </c>
      <c r="K17794" s="2">
        <v>8.4136330000000008</v>
      </c>
      <c r="L17794" s="2">
        <v>112.7085</v>
      </c>
    </row>
    <row r="17795" spans="1:12" x14ac:dyDescent="0.2">
      <c r="A17795" s="2">
        <v>17.479489999999998</v>
      </c>
      <c r="B17795" s="2">
        <v>69.230170000000001</v>
      </c>
      <c r="C17795" s="2">
        <v>4.0813740000000003</v>
      </c>
      <c r="D17795" s="2">
        <v>4.0221210000000003</v>
      </c>
      <c r="F17795" s="2">
        <v>17.476690000000001</v>
      </c>
      <c r="G17795" s="2">
        <v>1.3981479999999999</v>
      </c>
      <c r="H17795" s="2">
        <v>1.385818</v>
      </c>
      <c r="J17795" s="2">
        <v>17.479489999999998</v>
      </c>
      <c r="K17795" s="2">
        <v>8.3857759999999999</v>
      </c>
      <c r="L17795" s="2">
        <v>112.2343</v>
      </c>
    </row>
    <row r="17796" spans="1:12" x14ac:dyDescent="0.2">
      <c r="A17796" s="2">
        <v>17.4802</v>
      </c>
      <c r="B17796" s="2">
        <v>69.123440000000002</v>
      </c>
      <c r="C17796" s="2">
        <v>4.0792109999999999</v>
      </c>
      <c r="D17796" s="2">
        <v>4.0195499999999997</v>
      </c>
      <c r="F17796" s="2">
        <v>17.47739</v>
      </c>
      <c r="G17796" s="2">
        <v>1.397499</v>
      </c>
      <c r="H17796" s="2">
        <v>1.3850020000000001</v>
      </c>
      <c r="J17796" s="2">
        <v>17.4802</v>
      </c>
      <c r="K17796" s="2">
        <v>8.3581179999999993</v>
      </c>
      <c r="L17796" s="2">
        <v>111.7611</v>
      </c>
    </row>
    <row r="17797" spans="1:12" x14ac:dyDescent="0.2">
      <c r="A17797" s="2">
        <v>17.480899999999998</v>
      </c>
      <c r="B17797" s="2">
        <v>69.015990000000002</v>
      </c>
      <c r="C17797" s="2">
        <v>4.0766140000000002</v>
      </c>
      <c r="D17797" s="2">
        <v>4.0171919999999997</v>
      </c>
      <c r="F17797" s="2">
        <v>17.478090000000002</v>
      </c>
      <c r="G17797" s="2">
        <v>1.39595</v>
      </c>
      <c r="H17797" s="2">
        <v>1.384415</v>
      </c>
      <c r="J17797" s="2">
        <v>17.480899999999998</v>
      </c>
      <c r="K17797" s="2">
        <v>8.3309820000000006</v>
      </c>
      <c r="L17797" s="2">
        <v>111.29170000000001</v>
      </c>
    </row>
    <row r="17798" spans="1:12" x14ac:dyDescent="0.2">
      <c r="A17798" s="2">
        <v>17.4816</v>
      </c>
      <c r="B17798" s="2">
        <v>68.908230000000003</v>
      </c>
      <c r="C17798" s="2">
        <v>4.0742560000000001</v>
      </c>
      <c r="D17798" s="2">
        <v>4.0148419999999998</v>
      </c>
      <c r="F17798" s="2">
        <v>17.47879</v>
      </c>
      <c r="G17798" s="2">
        <v>1.394943</v>
      </c>
      <c r="H17798" s="2">
        <v>1.383408</v>
      </c>
      <c r="J17798" s="2">
        <v>17.4816</v>
      </c>
      <c r="K17798" s="2">
        <v>8.303839</v>
      </c>
      <c r="L17798" s="2">
        <v>110.8402</v>
      </c>
    </row>
    <row r="17799" spans="1:12" x14ac:dyDescent="0.2">
      <c r="A17799" s="2">
        <v>17.482299999999999</v>
      </c>
      <c r="B17799" s="2">
        <v>68.800319999999999</v>
      </c>
      <c r="C17799" s="2">
        <v>4.072044</v>
      </c>
      <c r="D17799" s="2">
        <v>4.0124769999999996</v>
      </c>
      <c r="F17799" s="2">
        <v>17.479489999999998</v>
      </c>
      <c r="G17799" s="2">
        <v>1.3938900000000001</v>
      </c>
      <c r="H17799" s="2">
        <v>1.3824689999999999</v>
      </c>
      <c r="J17799" s="2">
        <v>17.482299999999999</v>
      </c>
      <c r="K17799" s="2">
        <v>8.2769340000000007</v>
      </c>
      <c r="L17799" s="2">
        <v>110.3905</v>
      </c>
    </row>
    <row r="17800" spans="1:12" x14ac:dyDescent="0.2">
      <c r="A17800" s="2">
        <v>17.483000000000001</v>
      </c>
      <c r="B17800" s="2">
        <v>68.692059999999998</v>
      </c>
      <c r="C17800" s="2">
        <v>4.0697510000000001</v>
      </c>
      <c r="D17800" s="2">
        <v>4.0102950000000002</v>
      </c>
      <c r="F17800" s="2">
        <v>17.4802</v>
      </c>
      <c r="G17800" s="2">
        <v>1.392746</v>
      </c>
      <c r="H17800" s="2">
        <v>1.382217</v>
      </c>
      <c r="J17800" s="2">
        <v>17.483000000000001</v>
      </c>
      <c r="K17800" s="2">
        <v>8.2496340000000004</v>
      </c>
      <c r="L17800" s="2">
        <v>109.9301</v>
      </c>
    </row>
    <row r="17801" spans="1:12" x14ac:dyDescent="0.2">
      <c r="A17801" s="2">
        <v>17.483699999999999</v>
      </c>
      <c r="B17801" s="2">
        <v>68.582729999999998</v>
      </c>
      <c r="C17801" s="2">
        <v>4.0671799999999996</v>
      </c>
      <c r="D17801" s="2">
        <v>4.007816</v>
      </c>
      <c r="F17801" s="2">
        <v>17.480899999999998</v>
      </c>
      <c r="G17801" s="2">
        <v>1.3920440000000001</v>
      </c>
      <c r="H17801" s="2">
        <v>1.3818440000000001</v>
      </c>
      <c r="J17801" s="2">
        <v>17.483699999999999</v>
      </c>
      <c r="K17801" s="2">
        <v>8.2223799999999994</v>
      </c>
      <c r="L17801" s="2">
        <v>109.46559999999999</v>
      </c>
    </row>
    <row r="17802" spans="1:12" x14ac:dyDescent="0.2">
      <c r="A17802" s="2">
        <v>17.484400000000001</v>
      </c>
      <c r="B17802" s="2">
        <v>68.473299999999995</v>
      </c>
      <c r="C17802" s="2">
        <v>4.0650170000000001</v>
      </c>
      <c r="D17802" s="2">
        <v>4.0052750000000001</v>
      </c>
      <c r="F17802" s="2">
        <v>17.4816</v>
      </c>
      <c r="G17802" s="2">
        <v>1.3902049999999999</v>
      </c>
      <c r="H17802" s="2">
        <v>1.3805240000000001</v>
      </c>
      <c r="J17802" s="2">
        <v>17.484400000000001</v>
      </c>
      <c r="K17802" s="2">
        <v>8.1957620000000002</v>
      </c>
      <c r="L17802" s="2">
        <v>109.0039</v>
      </c>
    </row>
    <row r="17803" spans="1:12" x14ac:dyDescent="0.2">
      <c r="A17803" s="2">
        <v>17.485109999999999</v>
      </c>
      <c r="B17803" s="2">
        <v>68.364429999999999</v>
      </c>
      <c r="C17803" s="2">
        <v>4.0627620000000002</v>
      </c>
      <c r="D17803" s="2">
        <v>4.0029709999999996</v>
      </c>
      <c r="F17803" s="2">
        <v>17.482299999999999</v>
      </c>
      <c r="G17803" s="2">
        <v>1.3893740000000001</v>
      </c>
      <c r="H17803" s="2">
        <v>1.3802190000000001</v>
      </c>
      <c r="J17803" s="2">
        <v>17.485109999999999</v>
      </c>
      <c r="K17803" s="2">
        <v>8.1690269999999998</v>
      </c>
      <c r="L17803" s="2">
        <v>108.545</v>
      </c>
    </row>
    <row r="17804" spans="1:12" x14ac:dyDescent="0.2">
      <c r="A17804" s="2">
        <v>17.485810000000001</v>
      </c>
      <c r="B17804" s="2">
        <v>68.255240000000001</v>
      </c>
      <c r="C17804" s="2">
        <v>4.0605270000000004</v>
      </c>
      <c r="D17804" s="2">
        <v>4.0004379999999999</v>
      </c>
      <c r="F17804" s="2">
        <v>17.483000000000001</v>
      </c>
      <c r="G17804" s="2">
        <v>1.3878250000000001</v>
      </c>
      <c r="H17804" s="2">
        <v>1.3795930000000001</v>
      </c>
      <c r="J17804" s="2">
        <v>17.485810000000001</v>
      </c>
      <c r="K17804" s="2">
        <v>8.1419449999999998</v>
      </c>
      <c r="L17804" s="2">
        <v>108.08710000000001</v>
      </c>
    </row>
    <row r="17805" spans="1:12" x14ac:dyDescent="0.2">
      <c r="A17805" s="2">
        <v>17.486509999999999</v>
      </c>
      <c r="B17805" s="2">
        <v>68.145070000000004</v>
      </c>
      <c r="C17805" s="2">
        <v>4.0581500000000004</v>
      </c>
      <c r="D17805" s="2">
        <v>3.9981719999999998</v>
      </c>
      <c r="F17805" s="2">
        <v>17.483699999999999</v>
      </c>
      <c r="G17805" s="2">
        <v>1.3870469999999999</v>
      </c>
      <c r="H17805" s="2">
        <v>1.3789899999999999</v>
      </c>
      <c r="J17805" s="2">
        <v>17.486509999999999</v>
      </c>
      <c r="K17805" s="2">
        <v>8.1150020000000005</v>
      </c>
      <c r="L17805" s="2">
        <v>107.63290000000001</v>
      </c>
    </row>
    <row r="17806" spans="1:12" x14ac:dyDescent="0.2">
      <c r="A17806" s="2">
        <v>17.487210000000001</v>
      </c>
      <c r="B17806" s="2">
        <v>68.035150000000002</v>
      </c>
      <c r="C17806" s="2">
        <v>4.0553160000000004</v>
      </c>
      <c r="D17806" s="2">
        <v>3.9965009999999999</v>
      </c>
      <c r="F17806" s="2">
        <v>17.484400000000001</v>
      </c>
      <c r="G17806" s="2">
        <v>1.385818</v>
      </c>
      <c r="H17806" s="2">
        <v>1.377853</v>
      </c>
      <c r="J17806" s="2">
        <v>17.487210000000001</v>
      </c>
      <c r="K17806" s="2">
        <v>8.0885560000000005</v>
      </c>
      <c r="L17806" s="2">
        <v>107.1794</v>
      </c>
    </row>
    <row r="17807" spans="1:12" x14ac:dyDescent="0.2">
      <c r="A17807" s="2">
        <v>17.487909999999999</v>
      </c>
      <c r="B17807" s="2">
        <v>67.924610000000001</v>
      </c>
      <c r="C17807" s="2">
        <v>4.0529739999999999</v>
      </c>
      <c r="D17807" s="2">
        <v>3.993709</v>
      </c>
      <c r="F17807" s="2">
        <v>17.485109999999999</v>
      </c>
      <c r="G17807" s="2">
        <v>1.3850020000000001</v>
      </c>
      <c r="H17807" s="2">
        <v>1.3772580000000001</v>
      </c>
      <c r="J17807" s="2">
        <v>17.487909999999999</v>
      </c>
      <c r="K17807" s="2">
        <v>8.0620480000000008</v>
      </c>
      <c r="L17807" s="2">
        <v>106.7283</v>
      </c>
    </row>
    <row r="17808" spans="1:12" x14ac:dyDescent="0.2">
      <c r="A17808" s="2">
        <v>17.488610000000001</v>
      </c>
      <c r="B17808" s="2">
        <v>67.814019999999999</v>
      </c>
      <c r="C17808" s="2">
        <v>4.050986</v>
      </c>
      <c r="D17808" s="2">
        <v>3.991336</v>
      </c>
      <c r="F17808" s="2">
        <v>17.485810000000001</v>
      </c>
      <c r="G17808" s="2">
        <v>1.384415</v>
      </c>
      <c r="H17808" s="2">
        <v>1.376503</v>
      </c>
      <c r="J17808" s="2">
        <v>17.488610000000001</v>
      </c>
      <c r="K17808" s="2">
        <v>8.0346430000000009</v>
      </c>
      <c r="L17808" s="2">
        <v>106.2782</v>
      </c>
    </row>
    <row r="17809" spans="1:12" x14ac:dyDescent="0.2">
      <c r="A17809" s="2">
        <v>17.489319999999999</v>
      </c>
      <c r="B17809" s="2">
        <v>67.703869999999995</v>
      </c>
      <c r="C17809" s="2">
        <v>4.0488119999999999</v>
      </c>
      <c r="D17809" s="2">
        <v>3.9891160000000001</v>
      </c>
      <c r="F17809" s="2">
        <v>17.486509999999999</v>
      </c>
      <c r="G17809" s="2">
        <v>1.383408</v>
      </c>
      <c r="H17809" s="2">
        <v>1.374954</v>
      </c>
      <c r="J17809" s="2">
        <v>17.489319999999999</v>
      </c>
      <c r="K17809" s="2">
        <v>8.0079989999999999</v>
      </c>
      <c r="L17809" s="2">
        <v>105.82940000000001</v>
      </c>
    </row>
    <row r="17810" spans="1:12" x14ac:dyDescent="0.2">
      <c r="A17810" s="2">
        <v>17.490020000000001</v>
      </c>
      <c r="B17810" s="2">
        <v>67.593450000000004</v>
      </c>
      <c r="C17810" s="2">
        <v>4.0468209999999996</v>
      </c>
      <c r="D17810" s="2">
        <v>3.986583</v>
      </c>
      <c r="F17810" s="2">
        <v>17.487210000000001</v>
      </c>
      <c r="G17810" s="2">
        <v>1.3824689999999999</v>
      </c>
      <c r="H17810" s="2">
        <v>1.3740079999999999</v>
      </c>
      <c r="J17810" s="2">
        <v>17.490020000000001</v>
      </c>
      <c r="K17810" s="2">
        <v>7.9817200000000001</v>
      </c>
      <c r="L17810" s="2">
        <v>105.3832</v>
      </c>
    </row>
    <row r="17811" spans="1:12" x14ac:dyDescent="0.2">
      <c r="A17811" s="2">
        <v>17.49072</v>
      </c>
      <c r="B17811" s="2">
        <v>67.482659999999996</v>
      </c>
      <c r="C17811" s="2">
        <v>4.044791</v>
      </c>
      <c r="D17811" s="2">
        <v>3.9836149999999999</v>
      </c>
      <c r="F17811" s="2">
        <v>17.487909999999999</v>
      </c>
      <c r="G17811" s="2">
        <v>1.382217</v>
      </c>
      <c r="H17811" s="2">
        <v>1.3733900000000001</v>
      </c>
      <c r="J17811" s="2">
        <v>17.49072</v>
      </c>
      <c r="K17811" s="2">
        <v>7.9554270000000002</v>
      </c>
      <c r="L17811" s="2">
        <v>104.9384</v>
      </c>
    </row>
    <row r="17812" spans="1:12" x14ac:dyDescent="0.2">
      <c r="A17812" s="2">
        <v>17.491420000000002</v>
      </c>
      <c r="B17812" s="2">
        <v>67.371870000000001</v>
      </c>
      <c r="C17812" s="2">
        <v>4.0423539999999996</v>
      </c>
      <c r="D17812" s="2">
        <v>3.9810059999999998</v>
      </c>
      <c r="F17812" s="2">
        <v>17.488610000000001</v>
      </c>
      <c r="G17812" s="2">
        <v>1.3818440000000001</v>
      </c>
      <c r="H17812" s="2">
        <v>1.372932</v>
      </c>
      <c r="J17812" s="2">
        <v>17.491420000000002</v>
      </c>
      <c r="K17812" s="2">
        <v>7.9291510000000001</v>
      </c>
      <c r="L17812" s="2">
        <v>104.4957</v>
      </c>
    </row>
    <row r="17813" spans="1:12" x14ac:dyDescent="0.2">
      <c r="A17813" s="2">
        <v>17.49212</v>
      </c>
      <c r="B17813" s="2">
        <v>67.261920000000003</v>
      </c>
      <c r="C17813" s="2">
        <v>4.0401990000000003</v>
      </c>
      <c r="D17813" s="2">
        <v>3.9787859999999999</v>
      </c>
      <c r="F17813" s="2">
        <v>17.489319999999999</v>
      </c>
      <c r="G17813" s="2">
        <v>1.3805240000000001</v>
      </c>
      <c r="H17813" s="2">
        <v>1.3727039999999999</v>
      </c>
      <c r="J17813" s="2">
        <v>17.49212</v>
      </c>
      <c r="K17813" s="2">
        <v>7.9027589999999996</v>
      </c>
      <c r="L17813" s="2">
        <v>104.05629999999999</v>
      </c>
    </row>
    <row r="17814" spans="1:12" x14ac:dyDescent="0.2">
      <c r="A17814" s="2">
        <v>17.492819999999998</v>
      </c>
      <c r="B17814" s="2">
        <v>67.151139999999998</v>
      </c>
      <c r="C17814" s="2">
        <v>4.0377720000000004</v>
      </c>
      <c r="D17814" s="2">
        <v>3.9767790000000001</v>
      </c>
      <c r="F17814" s="2">
        <v>17.490020000000001</v>
      </c>
      <c r="G17814" s="2">
        <v>1.3802190000000001</v>
      </c>
      <c r="H17814" s="2">
        <v>1.372055</v>
      </c>
      <c r="J17814" s="2">
        <v>17.492819999999998</v>
      </c>
      <c r="K17814" s="2">
        <v>7.8764149999999997</v>
      </c>
      <c r="L17814" s="2">
        <v>103.6159</v>
      </c>
    </row>
    <row r="17815" spans="1:12" x14ac:dyDescent="0.2">
      <c r="A17815" s="2">
        <v>17.49352</v>
      </c>
      <c r="B17815" s="2">
        <v>67.040840000000003</v>
      </c>
      <c r="C17815" s="2">
        <v>4.0352240000000004</v>
      </c>
      <c r="D17815" s="2">
        <v>3.973827</v>
      </c>
      <c r="F17815" s="2">
        <v>17.49072</v>
      </c>
      <c r="G17815" s="2">
        <v>1.3795930000000001</v>
      </c>
      <c r="H17815" s="2">
        <v>1.37117</v>
      </c>
      <c r="J17815" s="2">
        <v>17.49352</v>
      </c>
      <c r="K17815" s="2">
        <v>7.85046</v>
      </c>
      <c r="L17815" s="2">
        <v>103.1785</v>
      </c>
    </row>
    <row r="17816" spans="1:12" x14ac:dyDescent="0.2">
      <c r="A17816" s="2">
        <v>17.494230000000002</v>
      </c>
      <c r="B17816" s="2">
        <v>66.930700000000002</v>
      </c>
      <c r="C17816" s="2">
        <v>4.0329699999999997</v>
      </c>
      <c r="D17816" s="2">
        <v>3.9714839999999998</v>
      </c>
      <c r="F17816" s="2">
        <v>17.491420000000002</v>
      </c>
      <c r="G17816" s="2">
        <v>1.3789899999999999</v>
      </c>
      <c r="H17816" s="2">
        <v>1.3704989999999999</v>
      </c>
      <c r="J17816" s="2">
        <v>17.494230000000002</v>
      </c>
      <c r="K17816" s="2">
        <v>7.8249760000000004</v>
      </c>
      <c r="L17816" s="2">
        <v>102.74460000000001</v>
      </c>
    </row>
    <row r="17817" spans="1:12" x14ac:dyDescent="0.2">
      <c r="A17817" s="2">
        <v>17.49493</v>
      </c>
      <c r="B17817" s="2">
        <v>66.82105</v>
      </c>
      <c r="C17817" s="2">
        <v>4.0305929999999996</v>
      </c>
      <c r="D17817" s="2">
        <v>3.969592</v>
      </c>
      <c r="F17817" s="2">
        <v>17.49212</v>
      </c>
      <c r="G17817" s="2">
        <v>1.377853</v>
      </c>
      <c r="H17817" s="2">
        <v>1.3695759999999999</v>
      </c>
      <c r="J17817" s="2">
        <v>17.49493</v>
      </c>
      <c r="K17817" s="2">
        <v>7.7996999999999996</v>
      </c>
      <c r="L17817" s="2">
        <v>102.31100000000001</v>
      </c>
    </row>
    <row r="17818" spans="1:12" x14ac:dyDescent="0.2">
      <c r="A17818" s="2">
        <v>17.495629999999998</v>
      </c>
      <c r="B17818" s="2">
        <v>66.710999999999999</v>
      </c>
      <c r="C17818" s="2">
        <v>4.0285060000000001</v>
      </c>
      <c r="D17818" s="2">
        <v>3.967838</v>
      </c>
      <c r="F17818" s="2">
        <v>17.492819999999998</v>
      </c>
      <c r="G17818" s="2">
        <v>1.3772580000000001</v>
      </c>
      <c r="H17818" s="2">
        <v>1.36879</v>
      </c>
      <c r="J17818" s="2">
        <v>17.495629999999998</v>
      </c>
      <c r="K17818" s="2">
        <v>7.774597</v>
      </c>
      <c r="L17818" s="2">
        <v>101.8777</v>
      </c>
    </row>
    <row r="17819" spans="1:12" x14ac:dyDescent="0.2">
      <c r="A17819" s="2">
        <v>17.49633</v>
      </c>
      <c r="B17819" s="2">
        <v>66.601110000000006</v>
      </c>
      <c r="C17819" s="2">
        <v>4.026294</v>
      </c>
      <c r="D17819" s="2">
        <v>3.9647399999999999</v>
      </c>
      <c r="F17819" s="2">
        <v>17.49352</v>
      </c>
      <c r="G17819" s="2">
        <v>1.376503</v>
      </c>
      <c r="H17819" s="2">
        <v>1.3682939999999999</v>
      </c>
      <c r="J17819" s="2">
        <v>17.49633</v>
      </c>
      <c r="K17819" s="2">
        <v>7.7495399999999997</v>
      </c>
      <c r="L17819" s="2">
        <v>101.4487</v>
      </c>
    </row>
    <row r="17820" spans="1:12" x14ac:dyDescent="0.2">
      <c r="A17820" s="2">
        <v>17.497029999999999</v>
      </c>
      <c r="B17820" s="2">
        <v>66.4923</v>
      </c>
      <c r="C17820" s="2">
        <v>4.023822</v>
      </c>
      <c r="D17820" s="2">
        <v>3.9622830000000002</v>
      </c>
      <c r="F17820" s="2">
        <v>17.494230000000002</v>
      </c>
      <c r="G17820" s="2">
        <v>1.374954</v>
      </c>
      <c r="H17820" s="2">
        <v>1.3674930000000001</v>
      </c>
      <c r="J17820" s="2">
        <v>17.497029999999999</v>
      </c>
      <c r="K17820" s="2">
        <v>7.7245419999999996</v>
      </c>
      <c r="L17820" s="2">
        <v>101.0222</v>
      </c>
    </row>
    <row r="17821" spans="1:12" x14ac:dyDescent="0.2">
      <c r="A17821" s="2">
        <v>17.497730000000001</v>
      </c>
      <c r="B17821" s="2">
        <v>66.383020000000002</v>
      </c>
      <c r="C17821" s="2">
        <v>4.0211670000000002</v>
      </c>
      <c r="D17821" s="2">
        <v>3.960223</v>
      </c>
      <c r="F17821" s="2">
        <v>17.49493</v>
      </c>
      <c r="G17821" s="2">
        <v>1.3740079999999999</v>
      </c>
      <c r="H17821" s="2">
        <v>1.366798</v>
      </c>
      <c r="J17821" s="2">
        <v>17.497730000000001</v>
      </c>
      <c r="K17821" s="2">
        <v>7.6995069999999997</v>
      </c>
      <c r="L17821" s="2">
        <v>100.596</v>
      </c>
    </row>
    <row r="17822" spans="1:12" x14ac:dyDescent="0.2">
      <c r="A17822" s="2">
        <v>17.498429999999999</v>
      </c>
      <c r="B17822" s="2">
        <v>66.273539999999997</v>
      </c>
      <c r="C17822" s="2">
        <v>4.0190159999999997</v>
      </c>
      <c r="D17822" s="2">
        <v>3.957751</v>
      </c>
      <c r="F17822" s="2">
        <v>17.495629999999998</v>
      </c>
      <c r="G17822" s="2">
        <v>1.3733900000000001</v>
      </c>
      <c r="H17822" s="2">
        <v>1.365364</v>
      </c>
      <c r="J17822" s="2">
        <v>17.498429999999999</v>
      </c>
      <c r="K17822" s="2">
        <v>7.6741919999999997</v>
      </c>
      <c r="L17822" s="2">
        <v>100.17149999999999</v>
      </c>
    </row>
    <row r="17823" spans="1:12" x14ac:dyDescent="0.2">
      <c r="A17823" s="2">
        <v>17.499130000000001</v>
      </c>
      <c r="B17823" s="2">
        <v>66.165099999999995</v>
      </c>
      <c r="C17823" s="2">
        <v>4.0169779999999999</v>
      </c>
      <c r="D17823" s="2">
        <v>3.9548519999999998</v>
      </c>
      <c r="F17823" s="2">
        <v>17.49633</v>
      </c>
      <c r="G17823" s="2">
        <v>1.372932</v>
      </c>
      <c r="H17823" s="2">
        <v>1.3648610000000001</v>
      </c>
      <c r="J17823" s="2">
        <v>17.499130000000001</v>
      </c>
      <c r="K17823" s="2">
        <v>7.6491069999999999</v>
      </c>
      <c r="L17823" s="2">
        <v>99.747669999999999</v>
      </c>
    </row>
    <row r="17824" spans="1:12" x14ac:dyDescent="0.2">
      <c r="A17824" s="2">
        <v>17.499829999999999</v>
      </c>
      <c r="B17824" s="2">
        <v>66.057469999999995</v>
      </c>
      <c r="C17824" s="2">
        <v>4.015422</v>
      </c>
      <c r="D17824" s="2">
        <v>3.952426</v>
      </c>
      <c r="F17824" s="2">
        <v>17.497029999999999</v>
      </c>
      <c r="G17824" s="2">
        <v>1.3727039999999999</v>
      </c>
      <c r="H17824" s="2">
        <v>1.3640209999999999</v>
      </c>
      <c r="J17824" s="2">
        <v>17.499829999999999</v>
      </c>
      <c r="K17824" s="2">
        <v>7.6244870000000002</v>
      </c>
      <c r="L17824" s="2">
        <v>99.324680000000001</v>
      </c>
    </row>
    <row r="17825" spans="1:12" x14ac:dyDescent="0.2">
      <c r="A17825" s="2">
        <v>17.500540000000001</v>
      </c>
      <c r="B17825" s="2">
        <v>65.94932</v>
      </c>
      <c r="C17825" s="2">
        <v>4.0138350000000003</v>
      </c>
      <c r="D17825" s="2">
        <v>3.9498250000000001</v>
      </c>
      <c r="F17825" s="2">
        <v>17.497730000000001</v>
      </c>
      <c r="G17825" s="2">
        <v>1.372055</v>
      </c>
      <c r="H17825" s="2">
        <v>1.362671</v>
      </c>
      <c r="J17825" s="2">
        <v>17.500540000000001</v>
      </c>
      <c r="K17825" s="2">
        <v>7.5996300000000003</v>
      </c>
      <c r="L17825" s="2">
        <v>98.906189999999995</v>
      </c>
    </row>
    <row r="17826" spans="1:12" x14ac:dyDescent="0.2">
      <c r="A17826" s="2">
        <v>17.501239999999999</v>
      </c>
      <c r="B17826" s="2">
        <v>65.840479999999999</v>
      </c>
      <c r="C17826" s="2">
        <v>4.0119540000000002</v>
      </c>
      <c r="D17826" s="2">
        <v>3.9475889999999998</v>
      </c>
      <c r="F17826" s="2">
        <v>17.498429999999999</v>
      </c>
      <c r="G17826" s="2">
        <v>1.37117</v>
      </c>
      <c r="H17826" s="2">
        <v>1.3618159999999999</v>
      </c>
      <c r="J17826" s="2">
        <v>17.501239999999999</v>
      </c>
      <c r="K17826" s="2">
        <v>7.5749240000000002</v>
      </c>
      <c r="L17826" s="2">
        <v>98.48706</v>
      </c>
    </row>
    <row r="17827" spans="1:12" x14ac:dyDescent="0.2">
      <c r="A17827" s="2">
        <v>17.501940000000001</v>
      </c>
      <c r="B17827" s="2">
        <v>65.731620000000007</v>
      </c>
      <c r="C17827" s="2">
        <v>4.0096959999999999</v>
      </c>
      <c r="D17827" s="2">
        <v>3.9445600000000001</v>
      </c>
      <c r="F17827" s="2">
        <v>17.499130000000001</v>
      </c>
      <c r="G17827" s="2">
        <v>1.3704989999999999</v>
      </c>
      <c r="H17827" s="2">
        <v>1.3609009999999999</v>
      </c>
      <c r="J17827" s="2">
        <v>17.501940000000001</v>
      </c>
      <c r="K17827" s="2">
        <v>7.5501550000000002</v>
      </c>
      <c r="L17827" s="2">
        <v>98.070639999999997</v>
      </c>
    </row>
    <row r="17828" spans="1:12" x14ac:dyDescent="0.2">
      <c r="A17828" s="2">
        <v>17.50264</v>
      </c>
      <c r="B17828" s="2">
        <v>65.624660000000006</v>
      </c>
      <c r="C17828" s="2">
        <v>4.0076710000000002</v>
      </c>
      <c r="D17828" s="2">
        <v>3.94231</v>
      </c>
      <c r="F17828" s="2">
        <v>17.499829999999999</v>
      </c>
      <c r="G17828" s="2">
        <v>1.3695759999999999</v>
      </c>
      <c r="H17828" s="2">
        <v>1.3602909999999999</v>
      </c>
      <c r="J17828" s="2">
        <v>17.50264</v>
      </c>
      <c r="K17828" s="2">
        <v>7.5255869999999998</v>
      </c>
      <c r="L17828" s="2">
        <v>97.657849999999996</v>
      </c>
    </row>
    <row r="17829" spans="1:12" x14ac:dyDescent="0.2">
      <c r="A17829" s="2">
        <v>17.503340000000001</v>
      </c>
      <c r="B17829" s="2">
        <v>65.517719999999997</v>
      </c>
      <c r="C17829" s="2">
        <v>4.0049469999999996</v>
      </c>
      <c r="D17829" s="2">
        <v>3.9398219999999999</v>
      </c>
      <c r="F17829" s="2">
        <v>17.500540000000001</v>
      </c>
      <c r="G17829" s="2">
        <v>1.36879</v>
      </c>
      <c r="H17829" s="2">
        <v>1.359459</v>
      </c>
      <c r="J17829" s="2">
        <v>17.503340000000001</v>
      </c>
      <c r="K17829" s="2">
        <v>7.501125</v>
      </c>
      <c r="L17829" s="2">
        <v>97.244960000000006</v>
      </c>
    </row>
    <row r="17830" spans="1:12" x14ac:dyDescent="0.2">
      <c r="A17830" s="2">
        <v>17.50404</v>
      </c>
      <c r="B17830" s="2">
        <v>65.410939999999997</v>
      </c>
      <c r="C17830" s="2">
        <v>4.0021849999999999</v>
      </c>
      <c r="D17830" s="2">
        <v>3.9379300000000002</v>
      </c>
      <c r="F17830" s="2">
        <v>17.501239999999999</v>
      </c>
      <c r="G17830" s="2">
        <v>1.3682939999999999</v>
      </c>
      <c r="H17830" s="2">
        <v>1.358231</v>
      </c>
      <c r="J17830" s="2">
        <v>17.50404</v>
      </c>
      <c r="K17830" s="2">
        <v>7.4768619999999997</v>
      </c>
      <c r="L17830" s="2">
        <v>96.833539999999999</v>
      </c>
    </row>
    <row r="17831" spans="1:12" x14ac:dyDescent="0.2">
      <c r="A17831" s="2">
        <v>17.504740000000002</v>
      </c>
      <c r="B17831" s="2">
        <v>65.304569999999998</v>
      </c>
      <c r="C17831" s="2">
        <v>4.0000910000000003</v>
      </c>
      <c r="D17831" s="2">
        <v>3.9355120000000001</v>
      </c>
      <c r="F17831" s="2">
        <v>17.501940000000001</v>
      </c>
      <c r="G17831" s="2">
        <v>1.3674930000000001</v>
      </c>
      <c r="H17831" s="2">
        <v>1.3572010000000001</v>
      </c>
      <c r="J17831" s="2">
        <v>17.504740000000002</v>
      </c>
      <c r="K17831" s="2">
        <v>7.4528040000000004</v>
      </c>
      <c r="L17831" s="2">
        <v>96.425139999999999</v>
      </c>
    </row>
    <row r="17832" spans="1:12" x14ac:dyDescent="0.2">
      <c r="A17832" s="2">
        <v>17.50545</v>
      </c>
      <c r="B17832" s="2">
        <v>65.197299999999998</v>
      </c>
      <c r="C17832" s="2">
        <v>3.9978940000000001</v>
      </c>
      <c r="D17832" s="2">
        <v>3.9323000000000001</v>
      </c>
      <c r="F17832" s="2">
        <v>17.50264</v>
      </c>
      <c r="G17832" s="2">
        <v>1.366798</v>
      </c>
      <c r="H17832" s="2">
        <v>1.3562700000000001</v>
      </c>
      <c r="J17832" s="2">
        <v>17.50545</v>
      </c>
      <c r="K17832" s="2">
        <v>7.42882</v>
      </c>
      <c r="L17832" s="2">
        <v>96.017570000000006</v>
      </c>
    </row>
    <row r="17833" spans="1:12" x14ac:dyDescent="0.2">
      <c r="A17833" s="2">
        <v>17.506150000000002</v>
      </c>
      <c r="B17833" s="2">
        <v>65.089669999999998</v>
      </c>
      <c r="C17833" s="2">
        <v>3.9965510000000002</v>
      </c>
      <c r="D17833" s="2">
        <v>3.9299499999999998</v>
      </c>
      <c r="F17833" s="2">
        <v>17.503340000000001</v>
      </c>
      <c r="G17833" s="2">
        <v>1.365364</v>
      </c>
      <c r="H17833" s="2">
        <v>1.3553919999999999</v>
      </c>
      <c r="J17833" s="2">
        <v>17.506150000000002</v>
      </c>
      <c r="K17833" s="2">
        <v>7.4048040000000004</v>
      </c>
      <c r="L17833" s="2">
        <v>95.611909999999995</v>
      </c>
    </row>
    <row r="17834" spans="1:12" x14ac:dyDescent="0.2">
      <c r="A17834" s="2">
        <v>17.50685</v>
      </c>
      <c r="B17834" s="2">
        <v>64.983159999999998</v>
      </c>
      <c r="C17834" s="2">
        <v>3.994434</v>
      </c>
      <c r="D17834" s="2">
        <v>3.927562</v>
      </c>
      <c r="F17834" s="2">
        <v>17.50404</v>
      </c>
      <c r="G17834" s="2">
        <v>1.3648610000000001</v>
      </c>
      <c r="H17834" s="2">
        <v>1.3545229999999999</v>
      </c>
      <c r="J17834" s="2">
        <v>17.50685</v>
      </c>
      <c r="K17834" s="2">
        <v>7.3811549999999997</v>
      </c>
      <c r="L17834" s="2">
        <v>95.208500000000001</v>
      </c>
    </row>
    <row r="17835" spans="1:12" x14ac:dyDescent="0.2">
      <c r="A17835" s="2">
        <v>17.507549999999998</v>
      </c>
      <c r="B17835" s="2">
        <v>64.876630000000006</v>
      </c>
      <c r="C17835" s="2">
        <v>3.9925830000000002</v>
      </c>
      <c r="D17835" s="2">
        <v>3.9255629999999999</v>
      </c>
      <c r="F17835" s="2">
        <v>17.504740000000002</v>
      </c>
      <c r="G17835" s="2">
        <v>1.3640209999999999</v>
      </c>
      <c r="H17835" s="2">
        <v>1.3530500000000001</v>
      </c>
      <c r="J17835" s="2">
        <v>17.507549999999998</v>
      </c>
      <c r="K17835" s="2">
        <v>7.357151</v>
      </c>
      <c r="L17835" s="2">
        <v>94.804990000000004</v>
      </c>
    </row>
    <row r="17836" spans="1:12" x14ac:dyDescent="0.2">
      <c r="A17836" s="2">
        <v>17.50825</v>
      </c>
      <c r="B17836" s="2">
        <v>64.77</v>
      </c>
      <c r="C17836" s="2">
        <v>3.9905430000000002</v>
      </c>
      <c r="D17836" s="2">
        <v>3.9239760000000001</v>
      </c>
      <c r="F17836" s="2">
        <v>17.50545</v>
      </c>
      <c r="G17836" s="2">
        <v>1.362671</v>
      </c>
      <c r="H17836" s="2">
        <v>1.3523559999999999</v>
      </c>
      <c r="J17836" s="2">
        <v>17.50825</v>
      </c>
      <c r="K17836" s="2">
        <v>7.3331850000000003</v>
      </c>
      <c r="L17836" s="2">
        <v>94.404330000000002</v>
      </c>
    </row>
    <row r="17837" spans="1:12" x14ac:dyDescent="0.2">
      <c r="A17837" s="2">
        <v>17.508949999999999</v>
      </c>
      <c r="B17837" s="2">
        <v>64.663929999999993</v>
      </c>
      <c r="C17837" s="2">
        <v>3.9880249999999999</v>
      </c>
      <c r="D17837" s="2">
        <v>3.9220000000000002</v>
      </c>
      <c r="F17837" s="2">
        <v>17.506150000000002</v>
      </c>
      <c r="G17837" s="2">
        <v>1.3618159999999999</v>
      </c>
      <c r="H17837" s="2">
        <v>1.3516239999999999</v>
      </c>
      <c r="J17837" s="2">
        <v>17.508949999999999</v>
      </c>
      <c r="K17837" s="2">
        <v>7.3093950000000003</v>
      </c>
      <c r="L17837" s="2">
        <v>94.007419999999996</v>
      </c>
    </row>
    <row r="17838" spans="1:12" x14ac:dyDescent="0.2">
      <c r="A17838" s="2">
        <v>17.509650000000001</v>
      </c>
      <c r="B17838" s="2">
        <v>64.557100000000005</v>
      </c>
      <c r="C17838" s="2">
        <v>3.9860600000000002</v>
      </c>
      <c r="D17838" s="2">
        <v>3.9194290000000001</v>
      </c>
      <c r="F17838" s="2">
        <v>17.50685</v>
      </c>
      <c r="G17838" s="2">
        <v>1.3609009999999999</v>
      </c>
      <c r="H17838" s="2">
        <v>1.350868</v>
      </c>
      <c r="J17838" s="2">
        <v>17.509650000000001</v>
      </c>
      <c r="K17838" s="2">
        <v>7.2856139999999998</v>
      </c>
      <c r="L17838" s="2">
        <v>93.609920000000002</v>
      </c>
    </row>
    <row r="17839" spans="1:12" x14ac:dyDescent="0.2">
      <c r="A17839" s="2">
        <v>17.510359999999999</v>
      </c>
      <c r="B17839" s="2">
        <v>64.449719999999999</v>
      </c>
      <c r="C17839" s="2">
        <v>3.9839129999999998</v>
      </c>
      <c r="D17839" s="2">
        <v>3.9168729999999998</v>
      </c>
      <c r="F17839" s="2">
        <v>17.507549999999998</v>
      </c>
      <c r="G17839" s="2">
        <v>1.3602909999999999</v>
      </c>
      <c r="H17839" s="2">
        <v>1.3503879999999999</v>
      </c>
      <c r="J17839" s="2">
        <v>17.510359999999999</v>
      </c>
      <c r="K17839" s="2">
        <v>7.2617149999999997</v>
      </c>
      <c r="L17839" s="2">
        <v>93.213890000000006</v>
      </c>
    </row>
    <row r="17840" spans="1:12" x14ac:dyDescent="0.2">
      <c r="A17840" s="2">
        <v>17.511060000000001</v>
      </c>
      <c r="B17840" s="2">
        <v>64.342420000000004</v>
      </c>
      <c r="C17840" s="2">
        <v>3.9819710000000001</v>
      </c>
      <c r="D17840" s="2">
        <v>3.9143020000000002</v>
      </c>
      <c r="F17840" s="2">
        <v>17.50825</v>
      </c>
      <c r="G17840" s="2">
        <v>1.359459</v>
      </c>
      <c r="H17840" s="2">
        <v>1.3490679999999999</v>
      </c>
      <c r="J17840" s="2">
        <v>17.511060000000001</v>
      </c>
      <c r="K17840" s="2">
        <v>7.2381460000000004</v>
      </c>
      <c r="L17840" s="2">
        <v>92.819209999999998</v>
      </c>
    </row>
    <row r="17841" spans="1:12" x14ac:dyDescent="0.2">
      <c r="A17841" s="2">
        <v>17.511759999999999</v>
      </c>
      <c r="B17841" s="2">
        <v>64.234650000000002</v>
      </c>
      <c r="C17841" s="2">
        <v>3.980102</v>
      </c>
      <c r="D17841" s="2">
        <v>3.9116390000000001</v>
      </c>
      <c r="F17841" s="2">
        <v>17.508949999999999</v>
      </c>
      <c r="G17841" s="2">
        <v>1.358231</v>
      </c>
      <c r="H17841" s="2">
        <v>1.34877</v>
      </c>
      <c r="J17841" s="2">
        <v>17.511759999999999</v>
      </c>
      <c r="K17841" s="2">
        <v>7.2151199999999998</v>
      </c>
      <c r="L17841" s="2">
        <v>92.426119999999997</v>
      </c>
    </row>
    <row r="17842" spans="1:12" x14ac:dyDescent="0.2">
      <c r="A17842" s="2">
        <v>17.512460000000001</v>
      </c>
      <c r="B17842" s="2">
        <v>64.127200000000002</v>
      </c>
      <c r="C17842" s="2">
        <v>3.9780150000000001</v>
      </c>
      <c r="D17842" s="2">
        <v>3.909503</v>
      </c>
      <c r="F17842" s="2">
        <v>17.509650000000001</v>
      </c>
      <c r="G17842" s="2">
        <v>1.3572010000000001</v>
      </c>
      <c r="H17842" s="2">
        <v>1.348236</v>
      </c>
      <c r="J17842" s="2">
        <v>17.512460000000001</v>
      </c>
      <c r="K17842" s="2">
        <v>7.1921020000000002</v>
      </c>
      <c r="L17842" s="2">
        <v>92.035160000000005</v>
      </c>
    </row>
    <row r="17843" spans="1:12" x14ac:dyDescent="0.2">
      <c r="A17843" s="2">
        <v>17.513159999999999</v>
      </c>
      <c r="B17843" s="2">
        <v>64.019229999999993</v>
      </c>
      <c r="C17843" s="2">
        <v>3.9757720000000001</v>
      </c>
      <c r="D17843" s="2">
        <v>3.907054</v>
      </c>
      <c r="F17843" s="2">
        <v>17.510359999999999</v>
      </c>
      <c r="G17843" s="2">
        <v>1.3562700000000001</v>
      </c>
      <c r="H17843" s="2">
        <v>1.3482510000000001</v>
      </c>
      <c r="J17843" s="2">
        <v>17.513159999999999</v>
      </c>
      <c r="K17843" s="2">
        <v>7.1685869999999996</v>
      </c>
      <c r="L17843" s="2">
        <v>91.648089999999996</v>
      </c>
    </row>
    <row r="17844" spans="1:12" x14ac:dyDescent="0.2">
      <c r="A17844" s="2">
        <v>17.513860000000001</v>
      </c>
      <c r="B17844" s="2">
        <v>63.91187</v>
      </c>
      <c r="C17844" s="2">
        <v>3.9737429999999998</v>
      </c>
      <c r="D17844" s="2">
        <v>3.904468</v>
      </c>
      <c r="F17844" s="2">
        <v>17.511060000000001</v>
      </c>
      <c r="G17844" s="2">
        <v>1.3553919999999999</v>
      </c>
      <c r="H17844" s="2">
        <v>1.3478159999999999</v>
      </c>
      <c r="J17844" s="2">
        <v>17.513860000000001</v>
      </c>
      <c r="K17844" s="2">
        <v>7.1450269999999998</v>
      </c>
      <c r="L17844" s="2">
        <v>91.258650000000003</v>
      </c>
    </row>
    <row r="17845" spans="1:12" x14ac:dyDescent="0.2">
      <c r="A17845" s="2">
        <v>17.514569999999999</v>
      </c>
      <c r="B17845" s="2">
        <v>63.805239999999998</v>
      </c>
      <c r="C17845" s="2">
        <v>3.9714649999999998</v>
      </c>
      <c r="D17845" s="2">
        <v>3.9028119999999999</v>
      </c>
      <c r="F17845" s="2">
        <v>17.511759999999999</v>
      </c>
      <c r="G17845" s="2">
        <v>1.3545229999999999</v>
      </c>
      <c r="H17845" s="2">
        <v>1.3469770000000001</v>
      </c>
      <c r="J17845" s="2">
        <v>17.514569999999999</v>
      </c>
      <c r="K17845" s="2">
        <v>7.1222899999999996</v>
      </c>
      <c r="L17845" s="2">
        <v>90.871420000000001</v>
      </c>
    </row>
    <row r="17846" spans="1:12" x14ac:dyDescent="0.2">
      <c r="A17846" s="2">
        <v>17.515270000000001</v>
      </c>
      <c r="B17846" s="2">
        <v>63.698160000000001</v>
      </c>
      <c r="C17846" s="2">
        <v>3.9693670000000001</v>
      </c>
      <c r="D17846" s="2">
        <v>3.9001420000000002</v>
      </c>
      <c r="F17846" s="2">
        <v>17.512460000000001</v>
      </c>
      <c r="G17846" s="2">
        <v>1.3530500000000001</v>
      </c>
      <c r="H17846" s="2">
        <v>1.346039</v>
      </c>
      <c r="J17846" s="2">
        <v>17.515270000000001</v>
      </c>
      <c r="K17846" s="2">
        <v>7.1004350000000001</v>
      </c>
      <c r="L17846" s="2">
        <v>90.487489999999994</v>
      </c>
    </row>
    <row r="17847" spans="1:12" x14ac:dyDescent="0.2">
      <c r="A17847" s="2">
        <v>17.515969999999999</v>
      </c>
      <c r="B17847" s="2">
        <v>63.59055</v>
      </c>
      <c r="C17847" s="2">
        <v>3.967292</v>
      </c>
      <c r="D17847" s="2">
        <v>3.8980130000000002</v>
      </c>
      <c r="F17847" s="2">
        <v>17.513159999999999</v>
      </c>
      <c r="G17847" s="2">
        <v>1.3523559999999999</v>
      </c>
      <c r="H17847" s="2">
        <v>1.3454900000000001</v>
      </c>
      <c r="J17847" s="2">
        <v>17.515969999999999</v>
      </c>
      <c r="K17847" s="2">
        <v>7.0783310000000004</v>
      </c>
      <c r="L17847" s="2">
        <v>90.105050000000006</v>
      </c>
    </row>
    <row r="17848" spans="1:12" x14ac:dyDescent="0.2">
      <c r="A17848" s="2">
        <v>17.516670000000001</v>
      </c>
      <c r="B17848" s="2">
        <v>63.483809999999998</v>
      </c>
      <c r="C17848" s="2">
        <v>3.964874</v>
      </c>
      <c r="D17848" s="2">
        <v>3.8951069999999999</v>
      </c>
      <c r="F17848" s="2">
        <v>17.513860000000001</v>
      </c>
      <c r="G17848" s="2">
        <v>1.3516239999999999</v>
      </c>
      <c r="H17848" s="2">
        <v>1.344749</v>
      </c>
      <c r="J17848" s="2">
        <v>17.516670000000001</v>
      </c>
      <c r="K17848" s="2">
        <v>7.0556729999999996</v>
      </c>
      <c r="L17848" s="2">
        <v>89.724000000000004</v>
      </c>
    </row>
    <row r="17849" spans="1:12" x14ac:dyDescent="0.2">
      <c r="A17849" s="2">
        <v>17.51737</v>
      </c>
      <c r="B17849" s="2">
        <v>63.377020000000002</v>
      </c>
      <c r="C17849" s="2">
        <v>3.962402</v>
      </c>
      <c r="D17849" s="2">
        <v>3.8923450000000002</v>
      </c>
      <c r="F17849" s="2">
        <v>17.514569999999999</v>
      </c>
      <c r="G17849" s="2">
        <v>1.350868</v>
      </c>
      <c r="H17849" s="2">
        <v>1.3440780000000001</v>
      </c>
      <c r="J17849" s="2">
        <v>17.51737</v>
      </c>
      <c r="K17849" s="2">
        <v>7.0327469999999996</v>
      </c>
      <c r="L17849" s="2">
        <v>89.345960000000005</v>
      </c>
    </row>
    <row r="17850" spans="1:12" x14ac:dyDescent="0.2">
      <c r="A17850" s="2">
        <v>17.518070000000002</v>
      </c>
      <c r="B17850" s="2">
        <v>63.2699</v>
      </c>
      <c r="C17850" s="2">
        <v>3.9600979999999999</v>
      </c>
      <c r="D17850" s="2">
        <v>3.8900709999999998</v>
      </c>
      <c r="F17850" s="2">
        <v>17.515270000000001</v>
      </c>
      <c r="G17850" s="2">
        <v>1.3503879999999999</v>
      </c>
      <c r="H17850" s="2">
        <v>1.3433299999999999</v>
      </c>
      <c r="J17850" s="2">
        <v>17.518070000000002</v>
      </c>
      <c r="K17850" s="2">
        <v>7.0097100000000001</v>
      </c>
      <c r="L17850" s="2">
        <v>88.969700000000003</v>
      </c>
    </row>
    <row r="17851" spans="1:12" x14ac:dyDescent="0.2">
      <c r="A17851" s="2">
        <v>17.51877</v>
      </c>
      <c r="B17851" s="2">
        <v>63.163539999999998</v>
      </c>
      <c r="C17851" s="2">
        <v>3.957767</v>
      </c>
      <c r="D17851" s="2">
        <v>3.8880569999999999</v>
      </c>
      <c r="F17851" s="2">
        <v>17.515969999999999</v>
      </c>
      <c r="G17851" s="2">
        <v>1.3490679999999999</v>
      </c>
      <c r="H17851" s="2">
        <v>1.342468</v>
      </c>
      <c r="J17851" s="2">
        <v>17.51877</v>
      </c>
      <c r="K17851" s="2">
        <v>6.9869000000000003</v>
      </c>
      <c r="L17851" s="2">
        <v>88.592219999999998</v>
      </c>
    </row>
    <row r="17852" spans="1:12" x14ac:dyDescent="0.2">
      <c r="A17852" s="2">
        <v>17.519469999999998</v>
      </c>
      <c r="B17852" s="2">
        <v>63.056359999999998</v>
      </c>
      <c r="C17852" s="2">
        <v>3.955489</v>
      </c>
      <c r="D17852" s="2">
        <v>3.8855390000000001</v>
      </c>
      <c r="F17852" s="2">
        <v>17.516670000000001</v>
      </c>
      <c r="G17852" s="2">
        <v>1.34877</v>
      </c>
      <c r="H17852" s="2">
        <v>1.341278</v>
      </c>
      <c r="J17852" s="2">
        <v>17.519469999999998</v>
      </c>
      <c r="K17852" s="2">
        <v>6.9641840000000004</v>
      </c>
      <c r="L17852" s="2">
        <v>88.216520000000003</v>
      </c>
    </row>
    <row r="17853" spans="1:12" x14ac:dyDescent="0.2">
      <c r="A17853" s="2">
        <v>17.52017</v>
      </c>
      <c r="B17853" s="2">
        <v>62.949550000000002</v>
      </c>
      <c r="C17853" s="2">
        <v>3.953071</v>
      </c>
      <c r="D17853" s="2">
        <v>3.8830749999999998</v>
      </c>
      <c r="F17853" s="2">
        <v>17.51737</v>
      </c>
      <c r="G17853" s="2">
        <v>1.348236</v>
      </c>
      <c r="H17853" s="2">
        <v>1.3397520000000001</v>
      </c>
      <c r="J17853" s="2">
        <v>17.52017</v>
      </c>
      <c r="K17853" s="2">
        <v>6.9418329999999999</v>
      </c>
      <c r="L17853" s="2">
        <v>87.84487</v>
      </c>
    </row>
    <row r="17854" spans="1:12" x14ac:dyDescent="0.2">
      <c r="A17854" s="2">
        <v>17.520879999999998</v>
      </c>
      <c r="B17854" s="2">
        <v>62.843000000000004</v>
      </c>
      <c r="C17854" s="2">
        <v>3.9510830000000001</v>
      </c>
      <c r="D17854" s="2">
        <v>3.8804500000000002</v>
      </c>
      <c r="F17854" s="2">
        <v>17.518070000000002</v>
      </c>
      <c r="G17854" s="2">
        <v>1.3482510000000001</v>
      </c>
      <c r="H17854" s="2">
        <v>1.3385009999999999</v>
      </c>
      <c r="J17854" s="2">
        <v>17.520879999999998</v>
      </c>
      <c r="K17854" s="2">
        <v>6.9197369999999996</v>
      </c>
      <c r="L17854" s="2">
        <v>87.474630000000005</v>
      </c>
    </row>
    <row r="17855" spans="1:12" x14ac:dyDescent="0.2">
      <c r="A17855" s="2">
        <v>17.52158</v>
      </c>
      <c r="B17855" s="2">
        <v>62.737580000000001</v>
      </c>
      <c r="C17855" s="2">
        <v>3.9497559999999998</v>
      </c>
      <c r="D17855" s="2">
        <v>3.8776350000000002</v>
      </c>
      <c r="F17855" s="2">
        <v>17.51877</v>
      </c>
      <c r="G17855" s="2">
        <v>1.3478159999999999</v>
      </c>
      <c r="H17855" s="2">
        <v>1.337761</v>
      </c>
      <c r="J17855" s="2">
        <v>17.52158</v>
      </c>
      <c r="K17855" s="2">
        <v>6.8977009999999996</v>
      </c>
      <c r="L17855" s="2">
        <v>87.105260000000001</v>
      </c>
    </row>
    <row r="17856" spans="1:12" x14ac:dyDescent="0.2">
      <c r="A17856" s="2">
        <v>17.522279999999999</v>
      </c>
      <c r="B17856" s="2">
        <v>62.632190000000001</v>
      </c>
      <c r="C17856" s="2">
        <v>3.9480580000000001</v>
      </c>
      <c r="D17856" s="2">
        <v>3.875095</v>
      </c>
      <c r="F17856" s="2">
        <v>17.519469999999998</v>
      </c>
      <c r="G17856" s="2">
        <v>1.3469770000000001</v>
      </c>
      <c r="H17856" s="2">
        <v>1.3370439999999999</v>
      </c>
      <c r="J17856" s="2">
        <v>17.522279999999999</v>
      </c>
      <c r="K17856" s="2">
        <v>6.8757000000000001</v>
      </c>
      <c r="L17856" s="2">
        <v>86.736170000000001</v>
      </c>
    </row>
    <row r="17857" spans="1:12" x14ac:dyDescent="0.2">
      <c r="A17857" s="2">
        <v>17.52298</v>
      </c>
      <c r="B17857" s="2">
        <v>62.530909999999999</v>
      </c>
      <c r="C17857" s="2">
        <v>3.9457960000000001</v>
      </c>
      <c r="D17857" s="2">
        <v>3.8728210000000001</v>
      </c>
      <c r="F17857" s="2">
        <v>17.52017</v>
      </c>
      <c r="G17857" s="2">
        <v>1.346039</v>
      </c>
      <c r="H17857" s="2">
        <v>1.33596</v>
      </c>
      <c r="J17857" s="2">
        <v>17.52298</v>
      </c>
      <c r="K17857" s="2">
        <v>6.8537460000000001</v>
      </c>
      <c r="L17857" s="2">
        <v>86.369860000000003</v>
      </c>
    </row>
    <row r="17858" spans="1:12" x14ac:dyDescent="0.2">
      <c r="A17858" s="2">
        <v>17.523679999999999</v>
      </c>
      <c r="B17858" s="2">
        <v>62.436689999999999</v>
      </c>
      <c r="C17858" s="2">
        <v>3.9434459999999998</v>
      </c>
      <c r="D17858" s="2">
        <v>3.8702350000000001</v>
      </c>
      <c r="F17858" s="2">
        <v>17.520879999999998</v>
      </c>
      <c r="G17858" s="2">
        <v>1.3454900000000001</v>
      </c>
      <c r="H17858" s="2">
        <v>1.3348310000000001</v>
      </c>
      <c r="J17858" s="2">
        <v>17.523679999999999</v>
      </c>
      <c r="K17858" s="2">
        <v>6.8321699999999996</v>
      </c>
      <c r="L17858" s="2">
        <v>86.005740000000003</v>
      </c>
    </row>
    <row r="17859" spans="1:12" x14ac:dyDescent="0.2">
      <c r="A17859" s="2">
        <v>17.524380000000001</v>
      </c>
      <c r="B17859" s="2">
        <v>62.344729999999998</v>
      </c>
      <c r="C17859" s="2">
        <v>3.94136</v>
      </c>
      <c r="D17859" s="2">
        <v>3.8675259999999998</v>
      </c>
      <c r="F17859" s="2">
        <v>17.52158</v>
      </c>
      <c r="G17859" s="2">
        <v>1.344749</v>
      </c>
      <c r="H17859" s="2">
        <v>1.334938</v>
      </c>
      <c r="J17859" s="2">
        <v>17.524380000000001</v>
      </c>
      <c r="K17859" s="2">
        <v>6.8103829999999999</v>
      </c>
      <c r="L17859" s="2">
        <v>85.641639999999995</v>
      </c>
    </row>
    <row r="17860" spans="1:12" x14ac:dyDescent="0.2">
      <c r="A17860" s="2">
        <v>17.525079999999999</v>
      </c>
      <c r="B17860" s="2">
        <v>62.248800000000003</v>
      </c>
      <c r="C17860" s="2">
        <v>3.9390209999999999</v>
      </c>
      <c r="D17860" s="2">
        <v>3.8648560000000001</v>
      </c>
      <c r="F17860" s="2">
        <v>17.522279999999999</v>
      </c>
      <c r="G17860" s="2">
        <v>1.3440780000000001</v>
      </c>
      <c r="H17860" s="2">
        <v>1.3340380000000001</v>
      </c>
      <c r="J17860" s="2">
        <v>17.525079999999999</v>
      </c>
      <c r="K17860" s="2">
        <v>6.7884710000000004</v>
      </c>
      <c r="L17860" s="2">
        <v>85.279150000000001</v>
      </c>
    </row>
    <row r="17861" spans="1:12" x14ac:dyDescent="0.2">
      <c r="A17861" s="2">
        <v>17.525790000000001</v>
      </c>
      <c r="B17861" s="2">
        <v>62.145380000000003</v>
      </c>
      <c r="C17861" s="2">
        <v>3.936858</v>
      </c>
      <c r="D17861" s="2">
        <v>3.8628110000000002</v>
      </c>
      <c r="F17861" s="2">
        <v>17.52298</v>
      </c>
      <c r="G17861" s="2">
        <v>1.3433299999999999</v>
      </c>
      <c r="H17861" s="2">
        <v>1.332581</v>
      </c>
      <c r="J17861" s="2">
        <v>17.525790000000001</v>
      </c>
      <c r="K17861" s="2">
        <v>6.7669069999999998</v>
      </c>
      <c r="L17861" s="2">
        <v>84.920069999999996</v>
      </c>
    </row>
    <row r="17862" spans="1:12" x14ac:dyDescent="0.2">
      <c r="A17862" s="2">
        <v>17.526489999999999</v>
      </c>
      <c r="B17862" s="2">
        <v>62.039470000000001</v>
      </c>
      <c r="C17862" s="2">
        <v>3.9348939999999999</v>
      </c>
      <c r="D17862" s="2">
        <v>3.8607589999999998</v>
      </c>
      <c r="F17862" s="2">
        <v>17.523679999999999</v>
      </c>
      <c r="G17862" s="2">
        <v>1.342468</v>
      </c>
      <c r="H17862" s="2">
        <v>1.3313219999999999</v>
      </c>
      <c r="J17862" s="2">
        <v>17.526489999999999</v>
      </c>
      <c r="K17862" s="2">
        <v>6.7452750000000004</v>
      </c>
      <c r="L17862" s="2">
        <v>84.569680000000005</v>
      </c>
    </row>
    <row r="17863" spans="1:12" x14ac:dyDescent="0.2">
      <c r="A17863" s="2">
        <v>17.527190000000001</v>
      </c>
      <c r="B17863" s="2">
        <v>61.933399999999999</v>
      </c>
      <c r="C17863" s="2">
        <v>3.932998</v>
      </c>
      <c r="D17863" s="2">
        <v>3.858257</v>
      </c>
      <c r="F17863" s="2">
        <v>17.524380000000001</v>
      </c>
      <c r="G17863" s="2">
        <v>1.341278</v>
      </c>
      <c r="H17863" s="2">
        <v>1.3297270000000001</v>
      </c>
      <c r="J17863" s="2">
        <v>17.527190000000001</v>
      </c>
      <c r="K17863" s="2">
        <v>6.724024</v>
      </c>
      <c r="L17863" s="2">
        <v>84.226460000000003</v>
      </c>
    </row>
    <row r="17864" spans="1:12" x14ac:dyDescent="0.2">
      <c r="A17864" s="2">
        <v>17.527889999999999</v>
      </c>
      <c r="B17864" s="2">
        <v>61.827330000000003</v>
      </c>
      <c r="C17864" s="2">
        <v>3.9312930000000001</v>
      </c>
      <c r="D17864" s="2">
        <v>3.8555790000000001</v>
      </c>
      <c r="F17864" s="2">
        <v>17.525079999999999</v>
      </c>
      <c r="G17864" s="2">
        <v>1.3397520000000001</v>
      </c>
      <c r="H17864" s="2">
        <v>1.3281559999999999</v>
      </c>
      <c r="J17864" s="2">
        <v>17.527889999999999</v>
      </c>
      <c r="K17864" s="2">
        <v>6.7030029999999998</v>
      </c>
      <c r="L17864" s="2">
        <v>83.878780000000006</v>
      </c>
    </row>
    <row r="17865" spans="1:12" x14ac:dyDescent="0.2">
      <c r="A17865" s="2">
        <v>17.528590000000001</v>
      </c>
      <c r="B17865" s="2">
        <v>61.72128</v>
      </c>
      <c r="C17865" s="2">
        <v>3.9293619999999998</v>
      </c>
      <c r="D17865" s="2">
        <v>3.8532820000000001</v>
      </c>
      <c r="F17865" s="2">
        <v>17.525790000000001</v>
      </c>
      <c r="G17865" s="2">
        <v>1.3385009999999999</v>
      </c>
      <c r="H17865" s="2">
        <v>1.327477</v>
      </c>
      <c r="J17865" s="2">
        <v>17.528590000000001</v>
      </c>
      <c r="K17865" s="2">
        <v>6.6821000000000002</v>
      </c>
      <c r="L17865" s="2">
        <v>83.525840000000002</v>
      </c>
    </row>
    <row r="17866" spans="1:12" x14ac:dyDescent="0.2">
      <c r="A17866" s="2">
        <v>17.52929</v>
      </c>
      <c r="B17866" s="2">
        <v>61.61544</v>
      </c>
      <c r="C17866" s="2">
        <v>3.9274480000000001</v>
      </c>
      <c r="D17866" s="2">
        <v>3.850848</v>
      </c>
      <c r="F17866" s="2">
        <v>17.526489999999999</v>
      </c>
      <c r="G17866" s="2">
        <v>1.337761</v>
      </c>
      <c r="H17866" s="2">
        <v>1.3263929999999999</v>
      </c>
      <c r="J17866" s="2">
        <v>17.52929</v>
      </c>
      <c r="K17866" s="2">
        <v>6.6613480000000003</v>
      </c>
      <c r="L17866" s="2">
        <v>83.173460000000006</v>
      </c>
    </row>
    <row r="17867" spans="1:12" x14ac:dyDescent="0.2">
      <c r="A17867" s="2">
        <v>17.529990000000002</v>
      </c>
      <c r="B17867" s="2">
        <v>61.51</v>
      </c>
      <c r="C17867" s="2">
        <v>3.9254910000000001</v>
      </c>
      <c r="D17867" s="2">
        <v>3.8479640000000002</v>
      </c>
      <c r="F17867" s="2">
        <v>17.527190000000001</v>
      </c>
      <c r="G17867" s="2">
        <v>1.3370439999999999</v>
      </c>
      <c r="H17867" s="2">
        <v>1.325142</v>
      </c>
      <c r="J17867" s="2">
        <v>17.529990000000002</v>
      </c>
      <c r="K17867" s="2">
        <v>6.6403749999999997</v>
      </c>
      <c r="L17867" s="2">
        <v>82.823160000000001</v>
      </c>
    </row>
    <row r="17868" spans="1:12" x14ac:dyDescent="0.2">
      <c r="A17868" s="2">
        <v>17.5307</v>
      </c>
      <c r="B17868" s="2">
        <v>61.40372</v>
      </c>
      <c r="C17868" s="2">
        <v>3.9232279999999999</v>
      </c>
      <c r="D17868" s="2">
        <v>3.8460489999999998</v>
      </c>
      <c r="F17868" s="2">
        <v>17.527889999999999</v>
      </c>
      <c r="G17868" s="2">
        <v>1.33596</v>
      </c>
      <c r="H17868" s="2">
        <v>1.3238749999999999</v>
      </c>
      <c r="J17868" s="2">
        <v>17.5307</v>
      </c>
      <c r="K17868" s="2">
        <v>6.6195659999999998</v>
      </c>
      <c r="L17868" s="2">
        <v>82.474000000000004</v>
      </c>
    </row>
    <row r="17869" spans="1:12" x14ac:dyDescent="0.2">
      <c r="A17869" s="2">
        <v>17.531400000000001</v>
      </c>
      <c r="B17869" s="2">
        <v>61.297640000000001</v>
      </c>
      <c r="C17869" s="2">
        <v>3.9211649999999998</v>
      </c>
      <c r="D17869" s="2">
        <v>3.8439290000000002</v>
      </c>
      <c r="F17869" s="2">
        <v>17.528590000000001</v>
      </c>
      <c r="G17869" s="2">
        <v>1.3348310000000001</v>
      </c>
      <c r="H17869" s="2">
        <v>1.322838</v>
      </c>
      <c r="J17869" s="2">
        <v>17.531400000000001</v>
      </c>
      <c r="K17869" s="2">
        <v>6.5989449999999996</v>
      </c>
      <c r="L17869" s="2">
        <v>82.126620000000003</v>
      </c>
    </row>
    <row r="17870" spans="1:12" x14ac:dyDescent="0.2">
      <c r="A17870" s="2">
        <v>17.5321</v>
      </c>
      <c r="B17870" s="2">
        <v>61.191879999999998</v>
      </c>
      <c r="C17870" s="2">
        <v>3.919524</v>
      </c>
      <c r="D17870" s="2">
        <v>3.841205</v>
      </c>
      <c r="F17870" s="2">
        <v>17.52929</v>
      </c>
      <c r="G17870" s="2">
        <v>1.334938</v>
      </c>
      <c r="H17870" s="2">
        <v>1.3218000000000001</v>
      </c>
      <c r="J17870" s="2">
        <v>17.5321</v>
      </c>
      <c r="K17870" s="2">
        <v>6.578087</v>
      </c>
      <c r="L17870" s="2">
        <v>81.781649999999999</v>
      </c>
    </row>
    <row r="17871" spans="1:12" x14ac:dyDescent="0.2">
      <c r="A17871" s="2">
        <v>17.532800000000002</v>
      </c>
      <c r="B17871" s="2">
        <v>61.086959999999998</v>
      </c>
      <c r="C17871" s="2">
        <v>3.9176820000000001</v>
      </c>
      <c r="D17871" s="2">
        <v>3.8392750000000002</v>
      </c>
      <c r="F17871" s="2">
        <v>17.529990000000002</v>
      </c>
      <c r="G17871" s="2">
        <v>1.3340380000000001</v>
      </c>
      <c r="H17871" s="2">
        <v>1.3209379999999999</v>
      </c>
      <c r="J17871" s="2">
        <v>17.532800000000002</v>
      </c>
      <c r="K17871" s="2">
        <v>6.5571630000000001</v>
      </c>
      <c r="L17871" s="2">
        <v>81.438220000000001</v>
      </c>
    </row>
    <row r="17872" spans="1:12" x14ac:dyDescent="0.2">
      <c r="A17872" s="2">
        <v>17.5335</v>
      </c>
      <c r="B17872" s="2">
        <v>60.982210000000002</v>
      </c>
      <c r="C17872" s="2">
        <v>3.9156219999999999</v>
      </c>
      <c r="D17872" s="2">
        <v>3.8376649999999999</v>
      </c>
      <c r="F17872" s="2">
        <v>17.5307</v>
      </c>
      <c r="G17872" s="2">
        <v>1.332581</v>
      </c>
      <c r="H17872" s="2">
        <v>1.320595</v>
      </c>
      <c r="J17872" s="2">
        <v>17.5335</v>
      </c>
      <c r="K17872" s="2">
        <v>6.5363160000000002</v>
      </c>
      <c r="L17872" s="2">
        <v>81.095299999999995</v>
      </c>
    </row>
    <row r="17873" spans="1:12" x14ac:dyDescent="0.2">
      <c r="A17873" s="2">
        <v>17.534199999999998</v>
      </c>
      <c r="B17873" s="2">
        <v>60.877899999999997</v>
      </c>
      <c r="C17873" s="2">
        <v>3.913367</v>
      </c>
      <c r="D17873" s="2">
        <v>3.8353069999999998</v>
      </c>
      <c r="F17873" s="2">
        <v>17.531400000000001</v>
      </c>
      <c r="G17873" s="2">
        <v>1.3313219999999999</v>
      </c>
      <c r="H17873" s="2">
        <v>1.319672</v>
      </c>
      <c r="J17873" s="2">
        <v>17.534199999999998</v>
      </c>
      <c r="K17873" s="2">
        <v>6.5153809999999996</v>
      </c>
      <c r="L17873" s="2">
        <v>80.754859999999994</v>
      </c>
    </row>
    <row r="17874" spans="1:12" x14ac:dyDescent="0.2">
      <c r="A17874" s="2">
        <v>17.5349</v>
      </c>
      <c r="B17874" s="2">
        <v>60.774349999999998</v>
      </c>
      <c r="C17874" s="2">
        <v>3.9109219999999998</v>
      </c>
      <c r="D17874" s="2">
        <v>3.8333620000000002</v>
      </c>
      <c r="F17874" s="2">
        <v>17.5321</v>
      </c>
      <c r="G17874" s="2">
        <v>1.3297270000000001</v>
      </c>
      <c r="H17874" s="2">
        <v>1.3188249999999999</v>
      </c>
      <c r="J17874" s="2">
        <v>17.5349</v>
      </c>
      <c r="K17874" s="2">
        <v>6.494408</v>
      </c>
      <c r="L17874" s="2">
        <v>80.415869999999998</v>
      </c>
    </row>
    <row r="17875" spans="1:12" x14ac:dyDescent="0.2">
      <c r="A17875" s="2">
        <v>17.535599999999999</v>
      </c>
      <c r="B17875" s="2">
        <v>60.671309999999998</v>
      </c>
      <c r="C17875" s="2">
        <v>3.9087589999999999</v>
      </c>
      <c r="D17875" s="2">
        <v>3.8306840000000002</v>
      </c>
      <c r="F17875" s="2">
        <v>17.532800000000002</v>
      </c>
      <c r="G17875" s="2">
        <v>1.3281559999999999</v>
      </c>
      <c r="H17875" s="2">
        <v>1.318336</v>
      </c>
      <c r="J17875" s="2">
        <v>17.535599999999999</v>
      </c>
      <c r="K17875" s="2">
        <v>6.4736820000000002</v>
      </c>
      <c r="L17875" s="2">
        <v>80.078509999999994</v>
      </c>
    </row>
    <row r="17876" spans="1:12" x14ac:dyDescent="0.2">
      <c r="A17876" s="2">
        <v>17.53631</v>
      </c>
      <c r="B17876" s="2">
        <v>60.568309999999997</v>
      </c>
      <c r="C17876" s="2">
        <v>3.9068480000000001</v>
      </c>
      <c r="D17876" s="2">
        <v>3.8287840000000002</v>
      </c>
      <c r="F17876" s="2">
        <v>17.5335</v>
      </c>
      <c r="G17876" s="2">
        <v>1.327477</v>
      </c>
      <c r="H17876" s="2">
        <v>1.3174440000000001</v>
      </c>
      <c r="J17876" s="2">
        <v>17.53631</v>
      </c>
      <c r="K17876" s="2">
        <v>6.4529779999999999</v>
      </c>
      <c r="L17876" s="2">
        <v>79.743870000000001</v>
      </c>
    </row>
    <row r="17877" spans="1:12" x14ac:dyDescent="0.2">
      <c r="A17877" s="2">
        <v>17.537009999999999</v>
      </c>
      <c r="B17877" s="2">
        <v>60.46584</v>
      </c>
      <c r="C17877" s="2">
        <v>3.904998</v>
      </c>
      <c r="D17877" s="2">
        <v>3.82674</v>
      </c>
      <c r="F17877" s="2">
        <v>17.534199999999998</v>
      </c>
      <c r="G17877" s="2">
        <v>1.3263929999999999</v>
      </c>
      <c r="H17877" s="2">
        <v>1.316757</v>
      </c>
      <c r="J17877" s="2">
        <v>17.537009999999999</v>
      </c>
      <c r="K17877" s="2">
        <v>6.4325349999999997</v>
      </c>
      <c r="L17877" s="2">
        <v>79.409660000000002</v>
      </c>
    </row>
    <row r="17878" spans="1:12" x14ac:dyDescent="0.2">
      <c r="A17878" s="2">
        <v>17.537710000000001</v>
      </c>
      <c r="B17878" s="2">
        <v>60.363950000000003</v>
      </c>
      <c r="C17878" s="2">
        <v>3.9029950000000002</v>
      </c>
      <c r="D17878" s="2">
        <v>3.8250839999999999</v>
      </c>
      <c r="F17878" s="2">
        <v>17.5349</v>
      </c>
      <c r="G17878" s="2">
        <v>1.325142</v>
      </c>
      <c r="H17878" s="2">
        <v>1.3158339999999999</v>
      </c>
      <c r="J17878" s="2">
        <v>17.537710000000001</v>
      </c>
      <c r="K17878" s="2">
        <v>6.4119429999999999</v>
      </c>
      <c r="L17878" s="2">
        <v>79.076440000000005</v>
      </c>
    </row>
    <row r="17879" spans="1:12" x14ac:dyDescent="0.2">
      <c r="A17879" s="2">
        <v>17.538409999999999</v>
      </c>
      <c r="B17879" s="2">
        <v>60.262009999999997</v>
      </c>
      <c r="C17879" s="2">
        <v>3.9013019999999998</v>
      </c>
      <c r="D17879" s="2">
        <v>3.8225359999999999</v>
      </c>
      <c r="F17879" s="2">
        <v>17.535599999999999</v>
      </c>
      <c r="G17879" s="2">
        <v>1.3238749999999999</v>
      </c>
      <c r="H17879" s="2">
        <v>1.315018</v>
      </c>
      <c r="J17879" s="2">
        <v>17.538409999999999</v>
      </c>
      <c r="K17879" s="2">
        <v>6.3916300000000001</v>
      </c>
      <c r="L17879" s="2">
        <v>78.74503</v>
      </c>
    </row>
    <row r="17880" spans="1:12" x14ac:dyDescent="0.2">
      <c r="A17880" s="2">
        <v>17.539110000000001</v>
      </c>
      <c r="B17880" s="2">
        <v>60.160170000000001</v>
      </c>
      <c r="C17880" s="2">
        <v>3.8988830000000001</v>
      </c>
      <c r="D17880" s="2">
        <v>3.8206129999999998</v>
      </c>
      <c r="F17880" s="2">
        <v>17.53631</v>
      </c>
      <c r="G17880" s="2">
        <v>1.322838</v>
      </c>
      <c r="H17880" s="2">
        <v>1.3139190000000001</v>
      </c>
      <c r="J17880" s="2">
        <v>17.539110000000001</v>
      </c>
      <c r="K17880" s="2">
        <v>6.3716699999999999</v>
      </c>
      <c r="L17880" s="2">
        <v>78.415629999999993</v>
      </c>
    </row>
    <row r="17881" spans="1:12" x14ac:dyDescent="0.2">
      <c r="A17881" s="2">
        <v>17.539809999999999</v>
      </c>
      <c r="B17881" s="2">
        <v>60.057949999999998</v>
      </c>
      <c r="C17881" s="2">
        <v>3.8970020000000001</v>
      </c>
      <c r="D17881" s="2">
        <v>3.8190569999999999</v>
      </c>
      <c r="F17881" s="2">
        <v>17.537009999999999</v>
      </c>
      <c r="G17881" s="2">
        <v>1.3218000000000001</v>
      </c>
      <c r="H17881" s="2">
        <v>1.3130949999999999</v>
      </c>
      <c r="J17881" s="2">
        <v>17.539809999999999</v>
      </c>
      <c r="K17881" s="2">
        <v>6.3512880000000003</v>
      </c>
      <c r="L17881" s="2">
        <v>78.087459999999993</v>
      </c>
    </row>
    <row r="17882" spans="1:12" x14ac:dyDescent="0.2">
      <c r="A17882" s="2">
        <v>17.540510000000001</v>
      </c>
      <c r="B17882" s="2">
        <v>59.95664</v>
      </c>
      <c r="C17882" s="2">
        <v>3.8948969999999998</v>
      </c>
      <c r="D17882" s="2">
        <v>3.8172640000000002</v>
      </c>
      <c r="F17882" s="2">
        <v>17.537710000000001</v>
      </c>
      <c r="G17882" s="2">
        <v>1.3209379999999999</v>
      </c>
      <c r="H17882" s="2">
        <v>1.3129960000000001</v>
      </c>
      <c r="J17882" s="2">
        <v>17.540510000000001</v>
      </c>
      <c r="K17882" s="2">
        <v>6.3310930000000001</v>
      </c>
      <c r="L17882" s="2">
        <v>77.759739999999994</v>
      </c>
    </row>
    <row r="17883" spans="1:12" x14ac:dyDescent="0.2">
      <c r="A17883" s="2">
        <v>17.541219999999999</v>
      </c>
      <c r="B17883" s="2">
        <v>59.85445</v>
      </c>
      <c r="C17883" s="2">
        <v>3.8930389999999999</v>
      </c>
      <c r="D17883" s="2">
        <v>3.8157230000000002</v>
      </c>
      <c r="F17883" s="2">
        <v>17.538409999999999</v>
      </c>
      <c r="G17883" s="2">
        <v>1.320595</v>
      </c>
      <c r="H17883" s="2">
        <v>1.3121339999999999</v>
      </c>
      <c r="J17883" s="2">
        <v>17.541219999999999</v>
      </c>
      <c r="K17883" s="2">
        <v>6.3110660000000003</v>
      </c>
      <c r="L17883" s="2">
        <v>77.435010000000005</v>
      </c>
    </row>
    <row r="17884" spans="1:12" x14ac:dyDescent="0.2">
      <c r="A17884" s="2">
        <v>17.541920000000001</v>
      </c>
      <c r="B17884" s="2">
        <v>59.75224</v>
      </c>
      <c r="C17884" s="2">
        <v>3.8911739999999999</v>
      </c>
      <c r="D17884" s="2">
        <v>3.8129840000000002</v>
      </c>
      <c r="F17884" s="2">
        <v>17.539110000000001</v>
      </c>
      <c r="G17884" s="2">
        <v>1.319672</v>
      </c>
      <c r="H17884" s="2">
        <v>1.3115079999999999</v>
      </c>
      <c r="J17884" s="2">
        <v>17.541920000000001</v>
      </c>
      <c r="K17884" s="2">
        <v>6.2911339999999996</v>
      </c>
      <c r="L17884" s="2">
        <v>77.111770000000007</v>
      </c>
    </row>
    <row r="17885" spans="1:12" x14ac:dyDescent="0.2">
      <c r="A17885" s="2">
        <v>17.542619999999999</v>
      </c>
      <c r="B17885" s="2">
        <v>59.65034</v>
      </c>
      <c r="C17885" s="2">
        <v>3.8892660000000001</v>
      </c>
      <c r="D17885" s="2">
        <v>3.8100390000000002</v>
      </c>
      <c r="F17885" s="2">
        <v>17.539809999999999</v>
      </c>
      <c r="G17885" s="2">
        <v>1.3188249999999999</v>
      </c>
      <c r="H17885" s="2">
        <v>1.3108059999999999</v>
      </c>
      <c r="J17885" s="2">
        <v>17.542619999999999</v>
      </c>
      <c r="K17885" s="2">
        <v>6.2710049999999997</v>
      </c>
      <c r="L17885" s="2">
        <v>76.788740000000004</v>
      </c>
    </row>
    <row r="17886" spans="1:12" x14ac:dyDescent="0.2">
      <c r="A17886" s="2">
        <v>17.543320000000001</v>
      </c>
      <c r="B17886" s="2">
        <v>59.548050000000003</v>
      </c>
      <c r="C17886" s="2">
        <v>3.8872599999999999</v>
      </c>
      <c r="D17886" s="2">
        <v>3.808055</v>
      </c>
      <c r="F17886" s="2">
        <v>17.540510000000001</v>
      </c>
      <c r="G17886" s="2">
        <v>1.318336</v>
      </c>
      <c r="H17886" s="2">
        <v>1.3097529999999999</v>
      </c>
      <c r="J17886" s="2">
        <v>17.543320000000001</v>
      </c>
      <c r="K17886" s="2">
        <v>6.2512629999999998</v>
      </c>
      <c r="L17886" s="2">
        <v>76.466269999999994</v>
      </c>
    </row>
    <row r="17887" spans="1:12" x14ac:dyDescent="0.2">
      <c r="A17887" s="2">
        <v>17.54402</v>
      </c>
      <c r="B17887" s="2">
        <v>59.445180000000001</v>
      </c>
      <c r="C17887" s="2">
        <v>3.885043</v>
      </c>
      <c r="D17887" s="2">
        <v>3.8064149999999999</v>
      </c>
      <c r="F17887" s="2">
        <v>17.541219999999999</v>
      </c>
      <c r="G17887" s="2">
        <v>1.3174440000000001</v>
      </c>
      <c r="H17887" s="2">
        <v>1.30864</v>
      </c>
      <c r="J17887" s="2">
        <v>17.54402</v>
      </c>
      <c r="K17887" s="2">
        <v>6.2320609999999999</v>
      </c>
      <c r="L17887" s="2">
        <v>76.145880000000005</v>
      </c>
    </row>
    <row r="17888" spans="1:12" x14ac:dyDescent="0.2">
      <c r="A17888" s="2">
        <v>17.544720000000002</v>
      </c>
      <c r="B17888" s="2">
        <v>59.342239999999997</v>
      </c>
      <c r="C17888" s="2">
        <v>3.8830710000000002</v>
      </c>
      <c r="D17888" s="2">
        <v>3.8043550000000002</v>
      </c>
      <c r="F17888" s="2">
        <v>17.541920000000001</v>
      </c>
      <c r="G17888" s="2">
        <v>1.316757</v>
      </c>
      <c r="H17888" s="2">
        <v>1.308052</v>
      </c>
      <c r="J17888" s="2">
        <v>17.544720000000002</v>
      </c>
      <c r="K17888" s="2">
        <v>6.2127359999999996</v>
      </c>
      <c r="L17888" s="2">
        <v>75.828410000000005</v>
      </c>
    </row>
    <row r="17889" spans="1:12" x14ac:dyDescent="0.2">
      <c r="A17889" s="2">
        <v>17.54542</v>
      </c>
      <c r="B17889" s="2">
        <v>59.240589999999997</v>
      </c>
      <c r="C17889" s="2">
        <v>3.880763</v>
      </c>
      <c r="D17889" s="2">
        <v>3.8022109999999998</v>
      </c>
      <c r="F17889" s="2">
        <v>17.542619999999999</v>
      </c>
      <c r="G17889" s="2">
        <v>1.3158339999999999</v>
      </c>
      <c r="H17889" s="2">
        <v>1.307007</v>
      </c>
      <c r="J17889" s="2">
        <v>17.54542</v>
      </c>
      <c r="K17889" s="2">
        <v>6.1932140000000002</v>
      </c>
      <c r="L17889" s="2">
        <v>75.510580000000004</v>
      </c>
    </row>
    <row r="17890" spans="1:12" x14ac:dyDescent="0.2">
      <c r="A17890" s="2">
        <v>17.546130000000002</v>
      </c>
      <c r="B17890" s="2">
        <v>59.138840000000002</v>
      </c>
      <c r="C17890" s="2">
        <v>3.8786040000000002</v>
      </c>
      <c r="D17890" s="2">
        <v>3.799922</v>
      </c>
      <c r="F17890" s="2">
        <v>17.543320000000001</v>
      </c>
      <c r="G17890" s="2">
        <v>1.315018</v>
      </c>
      <c r="H17890" s="2">
        <v>1.3062130000000001</v>
      </c>
      <c r="J17890" s="2">
        <v>17.546130000000002</v>
      </c>
      <c r="K17890" s="2">
        <v>6.1735379999999997</v>
      </c>
      <c r="L17890" s="2">
        <v>75.194180000000003</v>
      </c>
    </row>
    <row r="17891" spans="1:12" x14ac:dyDescent="0.2">
      <c r="A17891" s="2">
        <v>17.54683</v>
      </c>
      <c r="B17891" s="2">
        <v>59.036279999999998</v>
      </c>
      <c r="C17891" s="2">
        <v>3.8765290000000001</v>
      </c>
      <c r="D17891" s="2">
        <v>3.797733</v>
      </c>
      <c r="F17891" s="2">
        <v>17.54402</v>
      </c>
      <c r="G17891" s="2">
        <v>1.3139190000000001</v>
      </c>
      <c r="H17891" s="2">
        <v>1.3050310000000001</v>
      </c>
      <c r="J17891" s="2">
        <v>17.54683</v>
      </c>
      <c r="K17891" s="2">
        <v>6.153734</v>
      </c>
      <c r="L17891" s="2">
        <v>74.880080000000007</v>
      </c>
    </row>
    <row r="17892" spans="1:12" x14ac:dyDescent="0.2">
      <c r="A17892" s="2">
        <v>17.547529999999998</v>
      </c>
      <c r="B17892" s="2">
        <v>58.934269999999998</v>
      </c>
      <c r="C17892" s="2">
        <v>3.8742290000000001</v>
      </c>
      <c r="D17892" s="2">
        <v>3.795795</v>
      </c>
      <c r="F17892" s="2">
        <v>17.544720000000002</v>
      </c>
      <c r="G17892" s="2">
        <v>1.3130949999999999</v>
      </c>
      <c r="H17892" s="2">
        <v>1.303947</v>
      </c>
      <c r="J17892" s="2">
        <v>17.547529999999998</v>
      </c>
      <c r="K17892" s="2">
        <v>6.134233</v>
      </c>
      <c r="L17892" s="2">
        <v>74.566789999999997</v>
      </c>
    </row>
    <row r="17893" spans="1:12" x14ac:dyDescent="0.2">
      <c r="A17893" s="2">
        <v>17.54823</v>
      </c>
      <c r="B17893" s="2">
        <v>58.832009999999997</v>
      </c>
      <c r="C17893" s="2">
        <v>3.872039</v>
      </c>
      <c r="D17893" s="2">
        <v>3.7933690000000002</v>
      </c>
      <c r="F17893" s="2">
        <v>17.54542</v>
      </c>
      <c r="G17893" s="2">
        <v>1.3129960000000001</v>
      </c>
      <c r="H17893" s="2">
        <v>1.30304</v>
      </c>
      <c r="J17893" s="2">
        <v>17.54823</v>
      </c>
      <c r="K17893" s="2">
        <v>6.1152420000000003</v>
      </c>
      <c r="L17893" s="2">
        <v>74.254429999999999</v>
      </c>
    </row>
    <row r="17894" spans="1:12" x14ac:dyDescent="0.2">
      <c r="A17894" s="2">
        <v>17.548929999999999</v>
      </c>
      <c r="B17894" s="2">
        <v>58.730020000000003</v>
      </c>
      <c r="C17894" s="2">
        <v>3.869659</v>
      </c>
      <c r="D17894" s="2">
        <v>3.7911480000000002</v>
      </c>
      <c r="F17894" s="2">
        <v>17.546130000000002</v>
      </c>
      <c r="G17894" s="2">
        <v>1.3121339999999999</v>
      </c>
      <c r="H17894" s="2">
        <v>1.3024439999999999</v>
      </c>
      <c r="J17894" s="2">
        <v>17.548929999999999</v>
      </c>
      <c r="K17894" s="2">
        <v>6.0961439999999998</v>
      </c>
      <c r="L17894" s="2">
        <v>73.943010000000001</v>
      </c>
    </row>
    <row r="17895" spans="1:12" x14ac:dyDescent="0.2">
      <c r="A17895" s="2">
        <v>17.549630000000001</v>
      </c>
      <c r="B17895" s="2">
        <v>58.627989999999997</v>
      </c>
      <c r="C17895" s="2">
        <v>3.8673320000000002</v>
      </c>
      <c r="D17895" s="2">
        <v>3.7891879999999998</v>
      </c>
      <c r="F17895" s="2">
        <v>17.54683</v>
      </c>
      <c r="G17895" s="2">
        <v>1.3115079999999999</v>
      </c>
      <c r="H17895" s="2">
        <v>1.3017810000000001</v>
      </c>
      <c r="J17895" s="2">
        <v>17.549630000000001</v>
      </c>
      <c r="K17895" s="2">
        <v>6.0767129999999998</v>
      </c>
      <c r="L17895" s="2">
        <v>73.633470000000003</v>
      </c>
    </row>
    <row r="17896" spans="1:12" x14ac:dyDescent="0.2">
      <c r="A17896" s="2">
        <v>17.550329999999999</v>
      </c>
      <c r="B17896" s="2">
        <v>58.526699999999998</v>
      </c>
      <c r="C17896" s="2">
        <v>3.865253</v>
      </c>
      <c r="D17896" s="2">
        <v>3.787433</v>
      </c>
      <c r="F17896" s="2">
        <v>17.547529999999998</v>
      </c>
      <c r="G17896" s="2">
        <v>1.3108059999999999</v>
      </c>
      <c r="H17896" s="2">
        <v>1.301498</v>
      </c>
      <c r="J17896" s="2">
        <v>17.550329999999999</v>
      </c>
      <c r="K17896" s="2">
        <v>6.0574969999999997</v>
      </c>
      <c r="L17896" s="2">
        <v>73.324809999999999</v>
      </c>
    </row>
    <row r="17897" spans="1:12" x14ac:dyDescent="0.2">
      <c r="A17897" s="2">
        <v>17.55104</v>
      </c>
      <c r="B17897" s="2">
        <v>58.424680000000002</v>
      </c>
      <c r="C17897" s="2">
        <v>3.8636620000000002</v>
      </c>
      <c r="D17897" s="2">
        <v>3.7859379999999998</v>
      </c>
      <c r="F17897" s="2">
        <v>17.54823</v>
      </c>
      <c r="G17897" s="2">
        <v>1.3097529999999999</v>
      </c>
      <c r="H17897" s="2">
        <v>1.3006439999999999</v>
      </c>
      <c r="J17897" s="2">
        <v>17.55104</v>
      </c>
      <c r="K17897" s="2">
        <v>6.0381179999999999</v>
      </c>
      <c r="L17897" s="2">
        <v>73.017099999999999</v>
      </c>
    </row>
    <row r="17898" spans="1:12" x14ac:dyDescent="0.2">
      <c r="A17898" s="2">
        <v>17.551739999999999</v>
      </c>
      <c r="B17898" s="2">
        <v>58.322780000000002</v>
      </c>
      <c r="C17898" s="2">
        <v>3.8623419999999999</v>
      </c>
      <c r="D17898" s="2">
        <v>3.7840379999999998</v>
      </c>
      <c r="F17898" s="2">
        <v>17.548929999999999</v>
      </c>
      <c r="G17898" s="2">
        <v>1.30864</v>
      </c>
      <c r="H17898" s="2">
        <v>1.2995000000000001</v>
      </c>
      <c r="J17898" s="2">
        <v>17.551739999999999</v>
      </c>
      <c r="K17898" s="2">
        <v>6.0189149999999998</v>
      </c>
      <c r="L17898" s="2">
        <v>72.711780000000005</v>
      </c>
    </row>
    <row r="17899" spans="1:12" x14ac:dyDescent="0.2">
      <c r="A17899" s="2">
        <v>17.552440000000001</v>
      </c>
      <c r="B17899" s="2">
        <v>58.221699999999998</v>
      </c>
      <c r="C17899" s="2">
        <v>3.8607860000000001</v>
      </c>
      <c r="D17899" s="2">
        <v>3.7815509999999999</v>
      </c>
      <c r="F17899" s="2">
        <v>17.549630000000001</v>
      </c>
      <c r="G17899" s="2">
        <v>1.308052</v>
      </c>
      <c r="H17899" s="2">
        <v>1.2990109999999999</v>
      </c>
      <c r="J17899" s="2">
        <v>17.552440000000001</v>
      </c>
      <c r="K17899" s="2">
        <v>5.9998550000000002</v>
      </c>
      <c r="L17899" s="2">
        <v>72.409189999999995</v>
      </c>
    </row>
    <row r="17900" spans="1:12" x14ac:dyDescent="0.2">
      <c r="A17900" s="2">
        <v>17.553139999999999</v>
      </c>
      <c r="B17900" s="2">
        <v>58.120010000000001</v>
      </c>
      <c r="C17900" s="2">
        <v>3.8588209999999998</v>
      </c>
      <c r="D17900" s="2">
        <v>3.779506</v>
      </c>
      <c r="F17900" s="2">
        <v>17.550329999999999</v>
      </c>
      <c r="G17900" s="2">
        <v>1.307007</v>
      </c>
      <c r="H17900" s="2">
        <v>1.297539</v>
      </c>
      <c r="J17900" s="2">
        <v>17.553139999999999</v>
      </c>
      <c r="K17900" s="2">
        <v>5.9809400000000004</v>
      </c>
      <c r="L17900" s="2">
        <v>72.107439999999997</v>
      </c>
    </row>
    <row r="17901" spans="1:12" x14ac:dyDescent="0.2">
      <c r="A17901" s="2">
        <v>17.553840000000001</v>
      </c>
      <c r="B17901" s="2">
        <v>58.019939999999998</v>
      </c>
      <c r="C17901" s="2">
        <v>3.857021</v>
      </c>
      <c r="D17901" s="2">
        <v>3.7776749999999999</v>
      </c>
      <c r="F17901" s="2">
        <v>17.55104</v>
      </c>
      <c r="G17901" s="2">
        <v>1.3062130000000001</v>
      </c>
      <c r="H17901" s="2">
        <v>1.296349</v>
      </c>
      <c r="J17901" s="2">
        <v>17.553840000000001</v>
      </c>
      <c r="K17901" s="2">
        <v>5.9627420000000004</v>
      </c>
      <c r="L17901" s="2">
        <v>71.805139999999994</v>
      </c>
    </row>
    <row r="17902" spans="1:12" x14ac:dyDescent="0.2">
      <c r="A17902" s="2">
        <v>17.554539999999999</v>
      </c>
      <c r="B17902" s="2">
        <v>57.919829999999997</v>
      </c>
      <c r="C17902" s="2">
        <v>3.8553190000000002</v>
      </c>
      <c r="D17902" s="2">
        <v>3.775684</v>
      </c>
      <c r="F17902" s="2">
        <v>17.551739999999999</v>
      </c>
      <c r="G17902" s="2">
        <v>1.3050310000000001</v>
      </c>
      <c r="H17902" s="2">
        <v>1.2955399999999999</v>
      </c>
      <c r="J17902" s="2">
        <v>17.554539999999999</v>
      </c>
      <c r="K17902" s="2">
        <v>5.9445629999999996</v>
      </c>
      <c r="L17902" s="2">
        <v>71.503720000000001</v>
      </c>
    </row>
    <row r="17903" spans="1:12" x14ac:dyDescent="0.2">
      <c r="A17903" s="2">
        <v>17.555240000000001</v>
      </c>
      <c r="B17903" s="2">
        <v>57.820039999999999</v>
      </c>
      <c r="C17903" s="2">
        <v>3.85337</v>
      </c>
      <c r="D17903" s="2">
        <v>3.7736390000000002</v>
      </c>
      <c r="F17903" s="2">
        <v>17.552440000000001</v>
      </c>
      <c r="G17903" s="2">
        <v>1.303947</v>
      </c>
      <c r="H17903" s="2">
        <v>1.295021</v>
      </c>
      <c r="J17903" s="2">
        <v>17.555240000000001</v>
      </c>
      <c r="K17903" s="2">
        <v>5.926145</v>
      </c>
      <c r="L17903" s="2">
        <v>71.203879999999998</v>
      </c>
    </row>
    <row r="17904" spans="1:12" x14ac:dyDescent="0.2">
      <c r="A17904" s="2">
        <v>17.55594</v>
      </c>
      <c r="B17904" s="2">
        <v>57.721249999999998</v>
      </c>
      <c r="C17904" s="2">
        <v>3.8509129999999998</v>
      </c>
      <c r="D17904" s="2">
        <v>3.7714799999999999</v>
      </c>
      <c r="F17904" s="2">
        <v>17.553139999999999</v>
      </c>
      <c r="G17904" s="2">
        <v>1.30304</v>
      </c>
      <c r="H17904" s="2">
        <v>1.294556</v>
      </c>
      <c r="J17904" s="2">
        <v>17.55594</v>
      </c>
      <c r="K17904" s="2">
        <v>5.9077380000000002</v>
      </c>
      <c r="L17904" s="2">
        <v>70.905789999999996</v>
      </c>
    </row>
    <row r="17905" spans="1:12" x14ac:dyDescent="0.2">
      <c r="A17905" s="2">
        <v>17.556650000000001</v>
      </c>
      <c r="B17905" s="2">
        <v>57.620350000000002</v>
      </c>
      <c r="C17905" s="2">
        <v>3.8484829999999999</v>
      </c>
      <c r="D17905" s="2">
        <v>3.769374</v>
      </c>
      <c r="F17905" s="2">
        <v>17.553840000000001</v>
      </c>
      <c r="G17905" s="2">
        <v>1.3024439999999999</v>
      </c>
      <c r="H17905" s="2">
        <v>1.2933809999999999</v>
      </c>
      <c r="J17905" s="2">
        <v>17.556650000000001</v>
      </c>
      <c r="K17905" s="2">
        <v>5.8892819999999997</v>
      </c>
      <c r="L17905" s="2">
        <v>70.608500000000006</v>
      </c>
    </row>
    <row r="17906" spans="1:12" x14ac:dyDescent="0.2">
      <c r="A17906" s="2">
        <v>17.55735</v>
      </c>
      <c r="B17906" s="2">
        <v>57.522550000000003</v>
      </c>
      <c r="C17906" s="2">
        <v>3.8462019999999999</v>
      </c>
      <c r="D17906" s="2">
        <v>3.767207</v>
      </c>
      <c r="F17906" s="2">
        <v>17.554539999999999</v>
      </c>
      <c r="G17906" s="2">
        <v>1.3017810000000001</v>
      </c>
      <c r="H17906" s="2">
        <v>1.2923659999999999</v>
      </c>
      <c r="J17906" s="2">
        <v>17.55735</v>
      </c>
      <c r="K17906" s="2">
        <v>5.8707560000000001</v>
      </c>
      <c r="L17906" s="2">
        <v>70.312489999999997</v>
      </c>
    </row>
    <row r="17907" spans="1:12" x14ac:dyDescent="0.2">
      <c r="A17907" s="2">
        <v>17.558050000000001</v>
      </c>
      <c r="B17907" s="2">
        <v>57.423229999999997</v>
      </c>
      <c r="C17907" s="2">
        <v>3.8443369999999999</v>
      </c>
      <c r="D17907" s="2">
        <v>3.7650410000000001</v>
      </c>
      <c r="F17907" s="2">
        <v>17.555240000000001</v>
      </c>
      <c r="G17907" s="2">
        <v>1.301498</v>
      </c>
      <c r="H17907" s="2">
        <v>1.291679</v>
      </c>
      <c r="J17907" s="2">
        <v>17.558050000000001</v>
      </c>
      <c r="K17907" s="2">
        <v>5.8527370000000003</v>
      </c>
      <c r="L17907" s="2">
        <v>70.018029999999996</v>
      </c>
    </row>
    <row r="17908" spans="1:12" x14ac:dyDescent="0.2">
      <c r="A17908" s="2">
        <v>17.55875</v>
      </c>
      <c r="B17908" s="2">
        <v>57.325949999999999</v>
      </c>
      <c r="C17908" s="2">
        <v>3.842063</v>
      </c>
      <c r="D17908" s="2">
        <v>3.7631939999999999</v>
      </c>
      <c r="F17908" s="2">
        <v>17.55594</v>
      </c>
      <c r="G17908" s="2">
        <v>1.3006439999999999</v>
      </c>
      <c r="H17908" s="2">
        <v>1.290977</v>
      </c>
      <c r="J17908" s="2">
        <v>17.55875</v>
      </c>
      <c r="K17908" s="2">
        <v>5.8348500000000003</v>
      </c>
      <c r="L17908" s="2">
        <v>69.725099999999998</v>
      </c>
    </row>
    <row r="17909" spans="1:12" x14ac:dyDescent="0.2">
      <c r="A17909" s="2">
        <v>17.559449999999998</v>
      </c>
      <c r="B17909" s="2">
        <v>57.227400000000003</v>
      </c>
      <c r="C17909" s="2">
        <v>3.8403200000000002</v>
      </c>
      <c r="D17909" s="2">
        <v>3.761371</v>
      </c>
      <c r="F17909" s="2">
        <v>17.556650000000001</v>
      </c>
      <c r="G17909" s="2">
        <v>1.2995000000000001</v>
      </c>
      <c r="H17909" s="2">
        <v>1.289444</v>
      </c>
      <c r="J17909" s="2">
        <v>17.559449999999998</v>
      </c>
      <c r="K17909" s="2">
        <v>5.8166640000000003</v>
      </c>
      <c r="L17909" s="2">
        <v>69.432599999999994</v>
      </c>
    </row>
    <row r="17910" spans="1:12" x14ac:dyDescent="0.2">
      <c r="A17910" s="2">
        <v>17.56015</v>
      </c>
      <c r="B17910" s="2">
        <v>57.12894</v>
      </c>
      <c r="C17910" s="2">
        <v>3.838454</v>
      </c>
      <c r="D17910" s="2">
        <v>3.7588840000000001</v>
      </c>
      <c r="F17910" s="2">
        <v>17.55735</v>
      </c>
      <c r="G17910" s="2">
        <v>1.2990109999999999</v>
      </c>
      <c r="H17910" s="2">
        <v>1.2891239999999999</v>
      </c>
      <c r="J17910" s="2">
        <v>17.56015</v>
      </c>
      <c r="K17910" s="2">
        <v>5.7990870000000001</v>
      </c>
      <c r="L17910" s="2">
        <v>69.141499999999994</v>
      </c>
    </row>
    <row r="17911" spans="1:12" x14ac:dyDescent="0.2">
      <c r="A17911" s="2">
        <v>17.560849999999999</v>
      </c>
      <c r="B17911" s="2">
        <v>57.032449999999997</v>
      </c>
      <c r="C17911" s="2">
        <v>3.8362379999999998</v>
      </c>
      <c r="D17911" s="2">
        <v>3.756732</v>
      </c>
      <c r="F17911" s="2">
        <v>17.558050000000001</v>
      </c>
      <c r="G17911" s="2">
        <v>1.297539</v>
      </c>
      <c r="H17911" s="2">
        <v>1.289177</v>
      </c>
      <c r="J17911" s="2">
        <v>17.560849999999999</v>
      </c>
      <c r="K17911" s="2">
        <v>5.7819140000000004</v>
      </c>
      <c r="L17911" s="2">
        <v>68.852630000000005</v>
      </c>
    </row>
    <row r="17912" spans="1:12" x14ac:dyDescent="0.2">
      <c r="A17912" s="2">
        <v>17.56156</v>
      </c>
      <c r="B17912" s="2">
        <v>56.934249999999999</v>
      </c>
      <c r="C17912" s="2">
        <v>3.834327</v>
      </c>
      <c r="D17912" s="2">
        <v>3.7549009999999998</v>
      </c>
      <c r="F17912" s="2">
        <v>17.55875</v>
      </c>
      <c r="G17912" s="2">
        <v>1.296349</v>
      </c>
      <c r="H17912" s="2">
        <v>1.2888029999999999</v>
      </c>
      <c r="J17912" s="2">
        <v>17.56156</v>
      </c>
      <c r="K17912" s="2">
        <v>5.7644770000000003</v>
      </c>
      <c r="L17912" s="2">
        <v>68.563860000000005</v>
      </c>
    </row>
    <row r="17913" spans="1:12" x14ac:dyDescent="0.2">
      <c r="A17913" s="2">
        <v>17.562259999999998</v>
      </c>
      <c r="B17913" s="2">
        <v>56.835880000000003</v>
      </c>
      <c r="C17913" s="2">
        <v>3.8320530000000002</v>
      </c>
      <c r="D17913" s="2">
        <v>3.7535660000000002</v>
      </c>
      <c r="F17913" s="2">
        <v>17.559449999999998</v>
      </c>
      <c r="G17913" s="2">
        <v>1.2955399999999999</v>
      </c>
      <c r="H17913" s="2">
        <v>1.288216</v>
      </c>
      <c r="J17913" s="2">
        <v>17.562259999999998</v>
      </c>
      <c r="K17913" s="2">
        <v>5.7466330000000001</v>
      </c>
      <c r="L17913" s="2">
        <v>68.275899999999993</v>
      </c>
    </row>
    <row r="17914" spans="1:12" x14ac:dyDescent="0.2">
      <c r="A17914" s="2">
        <v>17.56296</v>
      </c>
      <c r="B17914" s="2">
        <v>56.737450000000003</v>
      </c>
      <c r="C17914" s="2">
        <v>3.8301270000000001</v>
      </c>
      <c r="D17914" s="2">
        <v>3.7511549999999998</v>
      </c>
      <c r="F17914" s="2">
        <v>17.56015</v>
      </c>
      <c r="G17914" s="2">
        <v>1.295021</v>
      </c>
      <c r="H17914" s="2">
        <v>1.287628</v>
      </c>
      <c r="J17914" s="2">
        <v>17.56296</v>
      </c>
      <c r="K17914" s="2">
        <v>5.7285000000000004</v>
      </c>
      <c r="L17914" s="2">
        <v>67.989379999999997</v>
      </c>
    </row>
    <row r="17915" spans="1:12" x14ac:dyDescent="0.2">
      <c r="A17915" s="2">
        <v>17.563659999999999</v>
      </c>
      <c r="B17915" s="2">
        <v>56.639380000000003</v>
      </c>
      <c r="C17915" s="2">
        <v>3.8277619999999999</v>
      </c>
      <c r="D17915" s="2">
        <v>3.749225</v>
      </c>
      <c r="F17915" s="2">
        <v>17.560849999999999</v>
      </c>
      <c r="G17915" s="2">
        <v>1.294556</v>
      </c>
      <c r="H17915" s="2">
        <v>1.286041</v>
      </c>
      <c r="J17915" s="2">
        <v>17.563659999999999</v>
      </c>
      <c r="K17915" s="2">
        <v>5.7108169999999996</v>
      </c>
      <c r="L17915" s="2">
        <v>67.703909999999993</v>
      </c>
    </row>
    <row r="17916" spans="1:12" x14ac:dyDescent="0.2">
      <c r="A17916" s="2">
        <v>17.564360000000001</v>
      </c>
      <c r="B17916" s="2">
        <v>56.540909999999997</v>
      </c>
      <c r="C17916" s="2">
        <v>3.8254809999999999</v>
      </c>
      <c r="D17916" s="2">
        <v>3.747455</v>
      </c>
      <c r="F17916" s="2">
        <v>17.56156</v>
      </c>
      <c r="G17916" s="2">
        <v>1.2933809999999999</v>
      </c>
      <c r="H17916" s="2">
        <v>1.2851330000000001</v>
      </c>
      <c r="J17916" s="2">
        <v>17.564360000000001</v>
      </c>
      <c r="K17916" s="2">
        <v>5.6935229999999999</v>
      </c>
      <c r="L17916" s="2">
        <v>67.419510000000002</v>
      </c>
    </row>
    <row r="17917" spans="1:12" x14ac:dyDescent="0.2">
      <c r="A17917" s="2">
        <v>17.565059999999999</v>
      </c>
      <c r="B17917" s="2">
        <v>56.444000000000003</v>
      </c>
      <c r="C17917" s="2">
        <v>3.8237450000000002</v>
      </c>
      <c r="D17917" s="2">
        <v>3.7452040000000002</v>
      </c>
      <c r="F17917" s="2">
        <v>17.562259999999998</v>
      </c>
      <c r="G17917" s="2">
        <v>1.2923659999999999</v>
      </c>
      <c r="H17917" s="2">
        <v>1.284416</v>
      </c>
      <c r="J17917" s="2">
        <v>17.565059999999999</v>
      </c>
      <c r="K17917" s="2">
        <v>5.6758569999999997</v>
      </c>
      <c r="L17917" s="2">
        <v>67.13673</v>
      </c>
    </row>
    <row r="17918" spans="1:12" x14ac:dyDescent="0.2">
      <c r="A17918" s="2">
        <v>17.565760000000001</v>
      </c>
      <c r="B17918" s="2">
        <v>56.348469999999999</v>
      </c>
      <c r="C17918" s="2">
        <v>3.8221500000000002</v>
      </c>
      <c r="D17918" s="2">
        <v>3.7430150000000002</v>
      </c>
      <c r="F17918" s="2">
        <v>17.56296</v>
      </c>
      <c r="G17918" s="2">
        <v>1.291679</v>
      </c>
      <c r="H17918" s="2">
        <v>1.2839739999999999</v>
      </c>
      <c r="J17918" s="2">
        <v>17.565760000000001</v>
      </c>
      <c r="K17918" s="2">
        <v>5.6578999999999997</v>
      </c>
      <c r="L17918" s="2">
        <v>66.856009999999998</v>
      </c>
    </row>
    <row r="17919" spans="1:12" x14ac:dyDescent="0.2">
      <c r="A17919" s="2">
        <v>17.566469999999999</v>
      </c>
      <c r="B17919" s="2">
        <v>56.252249999999997</v>
      </c>
      <c r="C17919" s="2">
        <v>3.820014</v>
      </c>
      <c r="D17919" s="2">
        <v>3.7413669999999999</v>
      </c>
      <c r="F17919" s="2">
        <v>17.563659999999999</v>
      </c>
      <c r="G17919" s="2">
        <v>1.290977</v>
      </c>
      <c r="H17919" s="2">
        <v>1.2835080000000001</v>
      </c>
      <c r="J17919" s="2">
        <v>17.566469999999999</v>
      </c>
      <c r="K17919" s="2">
        <v>5.6400110000000003</v>
      </c>
      <c r="L17919" s="2">
        <v>66.576229999999995</v>
      </c>
    </row>
    <row r="17920" spans="1:12" x14ac:dyDescent="0.2">
      <c r="A17920" s="2">
        <v>17.567170000000001</v>
      </c>
      <c r="B17920" s="2">
        <v>56.155720000000002</v>
      </c>
      <c r="C17920" s="2">
        <v>3.8180990000000001</v>
      </c>
      <c r="D17920" s="2">
        <v>3.7386050000000002</v>
      </c>
      <c r="F17920" s="2">
        <v>17.564360000000001</v>
      </c>
      <c r="G17920" s="2">
        <v>1.289444</v>
      </c>
      <c r="H17920" s="2">
        <v>1.282494</v>
      </c>
      <c r="J17920" s="2">
        <v>17.567170000000001</v>
      </c>
      <c r="K17920" s="2">
        <v>5.6225740000000002</v>
      </c>
      <c r="L17920" s="2">
        <v>66.296710000000004</v>
      </c>
    </row>
    <row r="17921" spans="1:12" x14ac:dyDescent="0.2">
      <c r="A17921" s="2">
        <v>17.567869999999999</v>
      </c>
      <c r="B17921" s="2">
        <v>56.060749999999999</v>
      </c>
      <c r="C17921" s="2">
        <v>3.816055</v>
      </c>
      <c r="D17921" s="2">
        <v>3.735973</v>
      </c>
      <c r="F17921" s="2">
        <v>17.565059999999999</v>
      </c>
      <c r="G17921" s="2">
        <v>1.2891239999999999</v>
      </c>
      <c r="H17921" s="2">
        <v>1.281471</v>
      </c>
      <c r="J17921" s="2">
        <v>17.567869999999999</v>
      </c>
      <c r="K17921" s="2">
        <v>5.6057220000000001</v>
      </c>
      <c r="L17921" s="2">
        <v>66.018479999999997</v>
      </c>
    </row>
    <row r="17922" spans="1:12" x14ac:dyDescent="0.2">
      <c r="A17922" s="2">
        <v>17.568570000000001</v>
      </c>
      <c r="B17922" s="2">
        <v>55.9649</v>
      </c>
      <c r="C17922" s="2">
        <v>3.8144870000000002</v>
      </c>
      <c r="D17922" s="2">
        <v>3.7335159999999998</v>
      </c>
      <c r="F17922" s="2">
        <v>17.565760000000001</v>
      </c>
      <c r="G17922" s="2">
        <v>1.289177</v>
      </c>
      <c r="H17922" s="2">
        <v>1.280319</v>
      </c>
      <c r="J17922" s="2">
        <v>17.568570000000001</v>
      </c>
      <c r="K17922" s="2">
        <v>5.5891630000000001</v>
      </c>
      <c r="L17922" s="2">
        <v>65.742130000000003</v>
      </c>
    </row>
    <row r="17923" spans="1:12" x14ac:dyDescent="0.2">
      <c r="A17923" s="2">
        <v>17.569269999999999</v>
      </c>
      <c r="B17923" s="2">
        <v>55.868969999999997</v>
      </c>
      <c r="C17923" s="2">
        <v>3.8130069999999998</v>
      </c>
      <c r="D17923" s="2">
        <v>3.7311049999999999</v>
      </c>
      <c r="F17923" s="2">
        <v>17.566469999999999</v>
      </c>
      <c r="G17923" s="2">
        <v>1.2888029999999999</v>
      </c>
      <c r="H17923" s="2">
        <v>1.279182</v>
      </c>
      <c r="J17923" s="2">
        <v>17.569269999999999</v>
      </c>
      <c r="K17923" s="2">
        <v>5.5727159999999998</v>
      </c>
      <c r="L17923" s="2">
        <v>65.466840000000005</v>
      </c>
    </row>
    <row r="17924" spans="1:12" x14ac:dyDescent="0.2">
      <c r="A17924" s="2">
        <v>17.569970000000001</v>
      </c>
      <c r="B17924" s="2">
        <v>55.773049999999998</v>
      </c>
      <c r="C17924" s="2">
        <v>3.8113929999999998</v>
      </c>
      <c r="D17924" s="2">
        <v>3.729266</v>
      </c>
      <c r="F17924" s="2">
        <v>17.567170000000001</v>
      </c>
      <c r="G17924" s="2">
        <v>1.288216</v>
      </c>
      <c r="H17924" s="2">
        <v>1.278343</v>
      </c>
      <c r="J17924" s="2">
        <v>17.569970000000001</v>
      </c>
      <c r="K17924" s="2">
        <v>5.5564549999999997</v>
      </c>
      <c r="L17924" s="2">
        <v>65.193430000000006</v>
      </c>
    </row>
    <row r="17925" spans="1:12" x14ac:dyDescent="0.2">
      <c r="A17925" s="2">
        <v>17.57067</v>
      </c>
      <c r="B17925" s="2">
        <v>55.676810000000003</v>
      </c>
      <c r="C17925" s="2">
        <v>3.8100960000000001</v>
      </c>
      <c r="D17925" s="2">
        <v>3.7273740000000002</v>
      </c>
      <c r="F17925" s="2">
        <v>17.567869999999999</v>
      </c>
      <c r="G17925" s="2">
        <v>1.287628</v>
      </c>
      <c r="H17925" s="2">
        <v>1.277382</v>
      </c>
      <c r="J17925" s="2">
        <v>17.57067</v>
      </c>
      <c r="K17925" s="2">
        <v>5.5402849999999999</v>
      </c>
      <c r="L17925" s="2">
        <v>64.921809999999994</v>
      </c>
    </row>
    <row r="17926" spans="1:12" x14ac:dyDescent="0.2">
      <c r="A17926" s="2">
        <v>17.571380000000001</v>
      </c>
      <c r="B17926" s="2">
        <v>55.580329999999996</v>
      </c>
      <c r="C17926" s="2">
        <v>3.808379</v>
      </c>
      <c r="D17926" s="2">
        <v>3.7252459999999998</v>
      </c>
      <c r="F17926" s="2">
        <v>17.568570000000001</v>
      </c>
      <c r="G17926" s="2">
        <v>1.286041</v>
      </c>
      <c r="H17926" s="2">
        <v>1.2769090000000001</v>
      </c>
      <c r="J17926" s="2">
        <v>17.571380000000001</v>
      </c>
      <c r="K17926" s="2">
        <v>5.5239450000000003</v>
      </c>
      <c r="L17926" s="2">
        <v>64.652050000000003</v>
      </c>
    </row>
    <row r="17927" spans="1:12" x14ac:dyDescent="0.2">
      <c r="A17927" s="2">
        <v>17.57208</v>
      </c>
      <c r="B17927" s="2">
        <v>55.483370000000001</v>
      </c>
      <c r="C17927" s="2">
        <v>3.8068</v>
      </c>
      <c r="D17927" s="2">
        <v>3.7232699999999999</v>
      </c>
      <c r="F17927" s="2">
        <v>17.569269999999999</v>
      </c>
      <c r="G17927" s="2">
        <v>1.2851330000000001</v>
      </c>
      <c r="H17927" s="2">
        <v>1.276413</v>
      </c>
      <c r="J17927" s="2">
        <v>17.57208</v>
      </c>
      <c r="K17927" s="2">
        <v>5.5077439999999998</v>
      </c>
      <c r="L17927" s="2">
        <v>64.390209999999996</v>
      </c>
    </row>
    <row r="17928" spans="1:12" x14ac:dyDescent="0.2">
      <c r="A17928" s="2">
        <v>17.572780000000002</v>
      </c>
      <c r="B17928" s="2">
        <v>55.386479999999999</v>
      </c>
      <c r="C17928" s="2">
        <v>3.8048160000000002</v>
      </c>
      <c r="D17928" s="2">
        <v>3.721568</v>
      </c>
      <c r="F17928" s="2">
        <v>17.569970000000001</v>
      </c>
      <c r="G17928" s="2">
        <v>1.284416</v>
      </c>
      <c r="H17928" s="2">
        <v>1.2756879999999999</v>
      </c>
      <c r="J17928" s="2">
        <v>17.572780000000002</v>
      </c>
      <c r="K17928" s="2">
        <v>5.492235</v>
      </c>
      <c r="L17928" s="2">
        <v>64.130750000000006</v>
      </c>
    </row>
    <row r="17929" spans="1:12" x14ac:dyDescent="0.2">
      <c r="A17929" s="2">
        <v>17.57348</v>
      </c>
      <c r="B17929" s="2">
        <v>55.2898</v>
      </c>
      <c r="C17929" s="2">
        <v>3.803188</v>
      </c>
      <c r="D17929" s="2">
        <v>3.7195770000000001</v>
      </c>
      <c r="F17929" s="2">
        <v>17.57067</v>
      </c>
      <c r="G17929" s="2">
        <v>1.2839739999999999</v>
      </c>
      <c r="H17929" s="2">
        <v>1.275055</v>
      </c>
      <c r="J17929" s="2">
        <v>17.57348</v>
      </c>
      <c r="K17929" s="2">
        <v>5.4761660000000001</v>
      </c>
      <c r="L17929" s="2">
        <v>63.86374</v>
      </c>
    </row>
    <row r="17930" spans="1:12" x14ac:dyDescent="0.2">
      <c r="A17930" s="2">
        <v>17.574179999999998</v>
      </c>
      <c r="B17930" s="2">
        <v>55.193550000000002</v>
      </c>
      <c r="C17930" s="2">
        <v>3.8015089999999998</v>
      </c>
      <c r="D17930" s="2">
        <v>3.7168299999999999</v>
      </c>
      <c r="F17930" s="2">
        <v>17.571380000000001</v>
      </c>
      <c r="G17930" s="2">
        <v>1.2835080000000001</v>
      </c>
      <c r="H17930" s="2">
        <v>1.274788</v>
      </c>
      <c r="J17930" s="2">
        <v>17.574179999999998</v>
      </c>
      <c r="K17930" s="2">
        <v>5.4596559999999998</v>
      </c>
      <c r="L17930" s="2">
        <v>63.597079999999998</v>
      </c>
    </row>
    <row r="17931" spans="1:12" x14ac:dyDescent="0.2">
      <c r="A17931" s="2">
        <v>17.57488</v>
      </c>
      <c r="B17931" s="2">
        <v>55.097230000000003</v>
      </c>
      <c r="C17931" s="2">
        <v>3.7992469999999998</v>
      </c>
      <c r="D17931" s="2">
        <v>3.7142059999999999</v>
      </c>
      <c r="F17931" s="2">
        <v>17.57208</v>
      </c>
      <c r="G17931" s="2">
        <v>1.282494</v>
      </c>
      <c r="H17931" s="2">
        <v>1.2740860000000001</v>
      </c>
      <c r="J17931" s="2">
        <v>17.57488</v>
      </c>
      <c r="K17931" s="2">
        <v>5.4438360000000001</v>
      </c>
      <c r="L17931" s="2">
        <v>63.331499999999998</v>
      </c>
    </row>
    <row r="17932" spans="1:12" x14ac:dyDescent="0.2">
      <c r="A17932" s="2">
        <v>17.575579999999999</v>
      </c>
      <c r="B17932" s="2">
        <v>55.000480000000003</v>
      </c>
      <c r="C17932" s="2">
        <v>3.7974199999999998</v>
      </c>
      <c r="D17932" s="2">
        <v>3.7119019999999998</v>
      </c>
      <c r="F17932" s="2">
        <v>17.572780000000002</v>
      </c>
      <c r="G17932" s="2">
        <v>1.281471</v>
      </c>
      <c r="H17932" s="2">
        <v>1.2726059999999999</v>
      </c>
      <c r="J17932" s="2">
        <v>17.575579999999999</v>
      </c>
      <c r="K17932" s="2">
        <v>5.4276980000000004</v>
      </c>
      <c r="L17932" s="2">
        <v>63.066890000000001</v>
      </c>
    </row>
    <row r="17933" spans="1:12" x14ac:dyDescent="0.2">
      <c r="A17933" s="2">
        <v>17.576280000000001</v>
      </c>
      <c r="B17933" s="2">
        <v>54.906829999999999</v>
      </c>
      <c r="C17933" s="2">
        <v>3.7955809999999999</v>
      </c>
      <c r="D17933" s="2">
        <v>3.7099410000000002</v>
      </c>
      <c r="F17933" s="2">
        <v>17.57348</v>
      </c>
      <c r="G17933" s="2">
        <v>1.280319</v>
      </c>
      <c r="H17933" s="2">
        <v>1.271461</v>
      </c>
      <c r="J17933" s="2">
        <v>17.576280000000001</v>
      </c>
      <c r="K17933" s="2">
        <v>5.411861</v>
      </c>
      <c r="L17933" s="2">
        <v>62.804310000000001</v>
      </c>
    </row>
    <row r="17934" spans="1:12" x14ac:dyDescent="0.2">
      <c r="A17934" s="2">
        <v>17.576989999999999</v>
      </c>
      <c r="B17934" s="2">
        <v>54.819740000000003</v>
      </c>
      <c r="C17934" s="2">
        <v>3.793609</v>
      </c>
      <c r="D17934" s="2">
        <v>3.707881</v>
      </c>
      <c r="F17934" s="2">
        <v>17.574179999999998</v>
      </c>
      <c r="G17934" s="2">
        <v>1.279182</v>
      </c>
      <c r="H17934" s="2">
        <v>1.2705690000000001</v>
      </c>
      <c r="J17934" s="2">
        <v>17.576989999999999</v>
      </c>
      <c r="K17934" s="2">
        <v>5.395918</v>
      </c>
      <c r="L17934" s="2">
        <v>62.543430000000001</v>
      </c>
    </row>
    <row r="17935" spans="1:12" x14ac:dyDescent="0.2">
      <c r="A17935" s="2">
        <v>17.57769</v>
      </c>
      <c r="B17935" s="2">
        <v>54.735700000000001</v>
      </c>
      <c r="C17935" s="2">
        <v>3.7919149999999999</v>
      </c>
      <c r="D17935" s="2">
        <v>3.705508</v>
      </c>
      <c r="F17935" s="2">
        <v>17.57488</v>
      </c>
      <c r="G17935" s="2">
        <v>1.278343</v>
      </c>
      <c r="H17935" s="2">
        <v>1.2704009999999999</v>
      </c>
      <c r="J17935" s="2">
        <v>17.57769</v>
      </c>
      <c r="K17935" s="2">
        <v>5.3801920000000001</v>
      </c>
      <c r="L17935" s="2">
        <v>62.283479999999997</v>
      </c>
    </row>
    <row r="17936" spans="1:12" x14ac:dyDescent="0.2">
      <c r="A17936" s="2">
        <v>17.578389999999999</v>
      </c>
      <c r="B17936" s="2">
        <v>54.649830000000001</v>
      </c>
      <c r="C17936" s="2">
        <v>3.7903169999999999</v>
      </c>
      <c r="D17936" s="2">
        <v>3.7030750000000001</v>
      </c>
      <c r="F17936" s="2">
        <v>17.575579999999999</v>
      </c>
      <c r="G17936" s="2">
        <v>1.277382</v>
      </c>
      <c r="H17936" s="2">
        <v>1.2699050000000001</v>
      </c>
      <c r="J17936" s="2">
        <v>17.578389999999999</v>
      </c>
      <c r="K17936" s="2">
        <v>5.3645319999999996</v>
      </c>
      <c r="L17936" s="2">
        <v>62.024700000000003</v>
      </c>
    </row>
    <row r="17937" spans="1:12" x14ac:dyDescent="0.2">
      <c r="A17937" s="2">
        <v>17.579090000000001</v>
      </c>
      <c r="B17937" s="2">
        <v>54.559130000000003</v>
      </c>
      <c r="C17937" s="2">
        <v>3.7885469999999999</v>
      </c>
      <c r="D17937" s="2">
        <v>3.701038</v>
      </c>
      <c r="F17937" s="2">
        <v>17.576280000000001</v>
      </c>
      <c r="G17937" s="2">
        <v>1.2769090000000001</v>
      </c>
      <c r="H17937" s="2">
        <v>1.269279</v>
      </c>
      <c r="J17937" s="2">
        <v>17.579090000000001</v>
      </c>
      <c r="K17937" s="2">
        <v>5.3483960000000002</v>
      </c>
      <c r="L17937" s="2">
        <v>61.76634</v>
      </c>
    </row>
    <row r="17938" spans="1:12" x14ac:dyDescent="0.2">
      <c r="A17938" s="2">
        <v>17.579789999999999</v>
      </c>
      <c r="B17938" s="2">
        <v>54.465820000000001</v>
      </c>
      <c r="C17938" s="2">
        <v>3.7868529999999998</v>
      </c>
      <c r="D17938" s="2">
        <v>3.6989930000000002</v>
      </c>
      <c r="F17938" s="2">
        <v>17.576989999999999</v>
      </c>
      <c r="G17938" s="2">
        <v>1.276413</v>
      </c>
      <c r="H17938" s="2">
        <v>1.2683720000000001</v>
      </c>
      <c r="J17938" s="2">
        <v>17.579789999999999</v>
      </c>
      <c r="K17938" s="2">
        <v>5.3325100000000001</v>
      </c>
      <c r="L17938" s="2">
        <v>61.509790000000002</v>
      </c>
    </row>
    <row r="17939" spans="1:12" x14ac:dyDescent="0.2">
      <c r="A17939" s="2">
        <v>17.580490000000001</v>
      </c>
      <c r="B17939" s="2">
        <v>54.372549999999997</v>
      </c>
      <c r="C17939" s="2">
        <v>3.7849490000000001</v>
      </c>
      <c r="D17939" s="2">
        <v>3.6968190000000001</v>
      </c>
      <c r="F17939" s="2">
        <v>17.57769</v>
      </c>
      <c r="G17939" s="2">
        <v>1.2756879999999999</v>
      </c>
      <c r="H17939" s="2">
        <v>1.267509</v>
      </c>
      <c r="J17939" s="2">
        <v>17.580490000000001</v>
      </c>
      <c r="K17939" s="2">
        <v>5.3172259999999998</v>
      </c>
      <c r="L17939" s="2">
        <v>61.254739999999998</v>
      </c>
    </row>
    <row r="17940" spans="1:12" x14ac:dyDescent="0.2">
      <c r="A17940" s="2">
        <v>17.581189999999999</v>
      </c>
      <c r="B17940" s="2">
        <v>54.279879999999999</v>
      </c>
      <c r="C17940" s="2">
        <v>3.78287</v>
      </c>
      <c r="D17940" s="2">
        <v>3.6948349999999999</v>
      </c>
      <c r="F17940" s="2">
        <v>17.578389999999999</v>
      </c>
      <c r="G17940" s="2">
        <v>1.275055</v>
      </c>
      <c r="H17940" s="2">
        <v>1.2670969999999999</v>
      </c>
      <c r="J17940" s="2">
        <v>17.581189999999999</v>
      </c>
      <c r="K17940" s="2">
        <v>5.301882</v>
      </c>
      <c r="L17940" s="2">
        <v>61.000399999999999</v>
      </c>
    </row>
    <row r="17941" spans="1:12" x14ac:dyDescent="0.2">
      <c r="A17941" s="2">
        <v>17.581900000000001</v>
      </c>
      <c r="B17941" s="2">
        <v>54.186979999999998</v>
      </c>
      <c r="C17941" s="2">
        <v>3.7811080000000001</v>
      </c>
      <c r="D17941" s="2">
        <v>3.6929660000000002</v>
      </c>
      <c r="F17941" s="2">
        <v>17.579090000000001</v>
      </c>
      <c r="G17941" s="2">
        <v>1.274788</v>
      </c>
      <c r="H17941" s="2">
        <v>1.2665709999999999</v>
      </c>
      <c r="J17941" s="2">
        <v>17.581900000000001</v>
      </c>
      <c r="K17941" s="2">
        <v>5.2863439999999997</v>
      </c>
      <c r="L17941" s="2">
        <v>60.746670000000002</v>
      </c>
    </row>
    <row r="17942" spans="1:12" x14ac:dyDescent="0.2">
      <c r="A17942" s="2">
        <v>17.582599999999999</v>
      </c>
      <c r="B17942" s="2">
        <v>54.093640000000001</v>
      </c>
      <c r="C17942" s="2">
        <v>3.7797809999999998</v>
      </c>
      <c r="D17942" s="2">
        <v>3.6906620000000001</v>
      </c>
      <c r="F17942" s="2">
        <v>17.579789999999999</v>
      </c>
      <c r="G17942" s="2">
        <v>1.2740860000000001</v>
      </c>
      <c r="H17942" s="2">
        <v>1.2657620000000001</v>
      </c>
      <c r="J17942" s="2">
        <v>17.582599999999999</v>
      </c>
      <c r="K17942" s="2">
        <v>5.2706090000000003</v>
      </c>
      <c r="L17942" s="2">
        <v>60.49586</v>
      </c>
    </row>
    <row r="17943" spans="1:12" x14ac:dyDescent="0.2">
      <c r="A17943" s="2">
        <v>17.583300000000001</v>
      </c>
      <c r="B17943" s="2">
        <v>54.000689999999999</v>
      </c>
      <c r="C17943" s="2">
        <v>3.7782360000000001</v>
      </c>
      <c r="D17943" s="2">
        <v>3.6885029999999999</v>
      </c>
      <c r="F17943" s="2">
        <v>17.580490000000001</v>
      </c>
      <c r="G17943" s="2">
        <v>1.2726059999999999</v>
      </c>
      <c r="H17943" s="2">
        <v>1.2644580000000001</v>
      </c>
      <c r="J17943" s="2">
        <v>17.583300000000001</v>
      </c>
      <c r="K17943" s="2">
        <v>5.2545950000000001</v>
      </c>
      <c r="L17943" s="2">
        <v>60.245559999999998</v>
      </c>
    </row>
    <row r="17944" spans="1:12" x14ac:dyDescent="0.2">
      <c r="A17944" s="2">
        <v>17.584</v>
      </c>
      <c r="B17944" s="2">
        <v>53.908560000000001</v>
      </c>
      <c r="C17944" s="2">
        <v>3.7772860000000001</v>
      </c>
      <c r="D17944" s="2">
        <v>3.6860080000000002</v>
      </c>
      <c r="F17944" s="2">
        <v>17.581189999999999</v>
      </c>
      <c r="G17944" s="2">
        <v>1.271461</v>
      </c>
      <c r="H17944" s="2">
        <v>1.2633669999999999</v>
      </c>
      <c r="J17944" s="2">
        <v>17.584</v>
      </c>
      <c r="K17944" s="2">
        <v>5.2389929999999998</v>
      </c>
      <c r="L17944" s="2">
        <v>59.996020000000001</v>
      </c>
    </row>
    <row r="17945" spans="1:12" x14ac:dyDescent="0.2">
      <c r="A17945" s="2">
        <v>17.584700000000002</v>
      </c>
      <c r="B17945" s="2">
        <v>53.816519999999997</v>
      </c>
      <c r="C17945" s="2">
        <v>3.77563</v>
      </c>
      <c r="D17945" s="2">
        <v>3.6840470000000001</v>
      </c>
      <c r="F17945" s="2">
        <v>17.581900000000001</v>
      </c>
      <c r="G17945" s="2">
        <v>1.2705690000000001</v>
      </c>
      <c r="H17945" s="2">
        <v>1.26281</v>
      </c>
      <c r="J17945" s="2">
        <v>17.584700000000002</v>
      </c>
      <c r="K17945" s="2">
        <v>5.223865</v>
      </c>
      <c r="L17945" s="2">
        <v>59.748469999999998</v>
      </c>
    </row>
    <row r="17946" spans="1:12" x14ac:dyDescent="0.2">
      <c r="A17946" s="2">
        <v>17.5854</v>
      </c>
      <c r="B17946" s="2">
        <v>53.724499999999999</v>
      </c>
      <c r="C17946" s="2">
        <v>3.7736960000000002</v>
      </c>
      <c r="D17946" s="2">
        <v>3.681781</v>
      </c>
      <c r="F17946" s="2">
        <v>17.582599999999999</v>
      </c>
      <c r="G17946" s="2">
        <v>1.2704009999999999</v>
      </c>
      <c r="H17946" s="2">
        <v>1.261612</v>
      </c>
      <c r="J17946" s="2">
        <v>17.5854</v>
      </c>
      <c r="K17946" s="2">
        <v>5.2087019999999997</v>
      </c>
      <c r="L17946" s="2">
        <v>59.501719999999999</v>
      </c>
    </row>
    <row r="17947" spans="1:12" x14ac:dyDescent="0.2">
      <c r="A17947" s="2">
        <v>17.586099999999998</v>
      </c>
      <c r="B17947" s="2">
        <v>53.633450000000003</v>
      </c>
      <c r="C17947" s="2">
        <v>3.7719529999999999</v>
      </c>
      <c r="D17947" s="2">
        <v>3.6798280000000001</v>
      </c>
      <c r="F17947" s="2">
        <v>17.583300000000001</v>
      </c>
      <c r="G17947" s="2">
        <v>1.2699050000000001</v>
      </c>
      <c r="H17947" s="2">
        <v>1.2605820000000001</v>
      </c>
      <c r="J17947" s="2">
        <v>17.586099999999998</v>
      </c>
      <c r="K17947" s="2">
        <v>5.193918</v>
      </c>
      <c r="L17947" s="2">
        <v>59.25629</v>
      </c>
    </row>
    <row r="17948" spans="1:12" x14ac:dyDescent="0.2">
      <c r="A17948" s="2">
        <v>17.58681</v>
      </c>
      <c r="B17948" s="2">
        <v>53.542079999999999</v>
      </c>
      <c r="C17948" s="2">
        <v>3.7697750000000001</v>
      </c>
      <c r="D17948" s="2">
        <v>3.6775850000000001</v>
      </c>
      <c r="F17948" s="2">
        <v>17.584</v>
      </c>
      <c r="G17948" s="2">
        <v>1.269279</v>
      </c>
      <c r="H17948" s="2">
        <v>1.2597579999999999</v>
      </c>
      <c r="J17948" s="2">
        <v>17.58681</v>
      </c>
      <c r="K17948" s="2">
        <v>5.1792720000000001</v>
      </c>
      <c r="L17948" s="2">
        <v>59.011920000000003</v>
      </c>
    </row>
    <row r="17949" spans="1:12" x14ac:dyDescent="0.2">
      <c r="A17949" s="2">
        <v>17.587510000000002</v>
      </c>
      <c r="B17949" s="2">
        <v>53.450110000000002</v>
      </c>
      <c r="C17949" s="2">
        <v>3.7678479999999999</v>
      </c>
      <c r="D17949" s="2">
        <v>3.6750289999999999</v>
      </c>
      <c r="F17949" s="2">
        <v>17.584700000000002</v>
      </c>
      <c r="G17949" s="2">
        <v>1.2683720000000001</v>
      </c>
      <c r="H17949" s="2">
        <v>1.258583</v>
      </c>
      <c r="J17949" s="2">
        <v>17.587510000000002</v>
      </c>
      <c r="K17949" s="2">
        <v>5.1650369999999999</v>
      </c>
      <c r="L17949" s="2">
        <v>58.769440000000003</v>
      </c>
    </row>
    <row r="17950" spans="1:12" x14ac:dyDescent="0.2">
      <c r="A17950" s="2">
        <v>17.58821</v>
      </c>
      <c r="B17950" s="2">
        <v>53.357410000000002</v>
      </c>
      <c r="C17950" s="2">
        <v>3.7660019999999998</v>
      </c>
      <c r="D17950" s="2">
        <v>3.6732589999999998</v>
      </c>
      <c r="F17950" s="2">
        <v>17.5854</v>
      </c>
      <c r="G17950" s="2">
        <v>1.267509</v>
      </c>
      <c r="H17950" s="2">
        <v>1.2580340000000001</v>
      </c>
      <c r="J17950" s="2">
        <v>17.58821</v>
      </c>
      <c r="K17950" s="2">
        <v>5.1508250000000002</v>
      </c>
      <c r="L17950" s="2">
        <v>58.528019999999998</v>
      </c>
    </row>
    <row r="17951" spans="1:12" x14ac:dyDescent="0.2">
      <c r="A17951" s="2">
        <v>17.588909999999998</v>
      </c>
      <c r="B17951" s="2">
        <v>53.265189999999997</v>
      </c>
      <c r="C17951" s="2">
        <v>3.7637700000000001</v>
      </c>
      <c r="D17951" s="2">
        <v>3.6704819999999998</v>
      </c>
      <c r="F17951" s="2">
        <v>17.586099999999998</v>
      </c>
      <c r="G17951" s="2">
        <v>1.2670969999999999</v>
      </c>
      <c r="H17951" s="2">
        <v>1.257347</v>
      </c>
      <c r="J17951" s="2">
        <v>17.588909999999998</v>
      </c>
      <c r="K17951" s="2">
        <v>5.135605</v>
      </c>
      <c r="L17951" s="2">
        <v>58.286569999999998</v>
      </c>
    </row>
    <row r="17952" spans="1:12" x14ac:dyDescent="0.2">
      <c r="A17952" s="2">
        <v>17.58961</v>
      </c>
      <c r="B17952" s="2">
        <v>53.172789999999999</v>
      </c>
      <c r="C17952" s="2">
        <v>3.7622140000000002</v>
      </c>
      <c r="D17952" s="2">
        <v>3.6681699999999999</v>
      </c>
      <c r="F17952" s="2">
        <v>17.58681</v>
      </c>
      <c r="G17952" s="2">
        <v>1.2665709999999999</v>
      </c>
      <c r="H17952" s="2">
        <v>1.2568820000000001</v>
      </c>
      <c r="J17952" s="2">
        <v>17.58961</v>
      </c>
      <c r="K17952" s="2">
        <v>5.1201879999999997</v>
      </c>
      <c r="L17952" s="2">
        <v>58.046500000000002</v>
      </c>
    </row>
    <row r="17953" spans="1:12" x14ac:dyDescent="0.2">
      <c r="A17953" s="2">
        <v>17.590309999999999</v>
      </c>
      <c r="B17953" s="2">
        <v>53.080530000000003</v>
      </c>
      <c r="C17953" s="2">
        <v>3.7603680000000002</v>
      </c>
      <c r="D17953" s="2">
        <v>3.6668050000000001</v>
      </c>
      <c r="F17953" s="2">
        <v>17.587510000000002</v>
      </c>
      <c r="G17953" s="2">
        <v>1.2657620000000001</v>
      </c>
      <c r="H17953" s="2">
        <v>1.2562329999999999</v>
      </c>
      <c r="J17953" s="2">
        <v>17.590309999999999</v>
      </c>
      <c r="K17953" s="2">
        <v>5.105467</v>
      </c>
      <c r="L17953" s="2">
        <v>57.807789999999997</v>
      </c>
    </row>
    <row r="17954" spans="1:12" x14ac:dyDescent="0.2">
      <c r="A17954" s="2">
        <v>17.591010000000001</v>
      </c>
      <c r="B17954" s="2">
        <v>52.987729999999999</v>
      </c>
      <c r="C17954" s="2">
        <v>3.7591130000000001</v>
      </c>
      <c r="D17954" s="2">
        <v>3.6649509999999998</v>
      </c>
      <c r="F17954" s="2">
        <v>17.58821</v>
      </c>
      <c r="G17954" s="2">
        <v>1.2644580000000001</v>
      </c>
      <c r="H17954" s="2">
        <v>1.25515</v>
      </c>
      <c r="J17954" s="2">
        <v>17.591010000000001</v>
      </c>
      <c r="K17954" s="2">
        <v>5.0909139999999997</v>
      </c>
      <c r="L17954" s="2">
        <v>57.571040000000004</v>
      </c>
    </row>
    <row r="17955" spans="1:12" x14ac:dyDescent="0.2">
      <c r="A17955" s="2">
        <v>17.591719999999999</v>
      </c>
      <c r="B17955" s="2">
        <v>52.895130000000002</v>
      </c>
      <c r="C17955" s="2">
        <v>3.757396</v>
      </c>
      <c r="D17955" s="2">
        <v>3.66283</v>
      </c>
      <c r="F17955" s="2">
        <v>17.588909999999998</v>
      </c>
      <c r="G17955" s="2">
        <v>1.2633669999999999</v>
      </c>
      <c r="H17955" s="2">
        <v>1.254265</v>
      </c>
      <c r="J17955" s="2">
        <v>17.591719999999999</v>
      </c>
      <c r="K17955" s="2">
        <v>5.0761089999999998</v>
      </c>
      <c r="L17955" s="2">
        <v>57.33502</v>
      </c>
    </row>
    <row r="17956" spans="1:12" x14ac:dyDescent="0.2">
      <c r="A17956" s="2">
        <v>17.592420000000001</v>
      </c>
      <c r="B17956" s="2">
        <v>52.802190000000003</v>
      </c>
      <c r="C17956" s="2">
        <v>3.756046</v>
      </c>
      <c r="D17956" s="2">
        <v>3.661197</v>
      </c>
      <c r="F17956" s="2">
        <v>17.58961</v>
      </c>
      <c r="G17956" s="2">
        <v>1.26281</v>
      </c>
      <c r="H17956" s="2">
        <v>1.2538530000000001</v>
      </c>
      <c r="J17956" s="2">
        <v>17.592420000000001</v>
      </c>
      <c r="K17956" s="2">
        <v>5.0614090000000003</v>
      </c>
      <c r="L17956" s="2">
        <v>57.099580000000003</v>
      </c>
    </row>
    <row r="17957" spans="1:12" x14ac:dyDescent="0.2">
      <c r="A17957" s="2">
        <v>17.593119999999999</v>
      </c>
      <c r="B17957" s="2">
        <v>52.709339999999997</v>
      </c>
      <c r="C17957" s="2">
        <v>3.7542179999999998</v>
      </c>
      <c r="D17957" s="2">
        <v>3.658893</v>
      </c>
      <c r="F17957" s="2">
        <v>17.590309999999999</v>
      </c>
      <c r="G17957" s="2">
        <v>1.261612</v>
      </c>
      <c r="H17957" s="2">
        <v>1.252983</v>
      </c>
      <c r="J17957" s="2">
        <v>17.593119999999999</v>
      </c>
      <c r="K17957" s="2">
        <v>5.0465869999999997</v>
      </c>
      <c r="L17957" s="2">
        <v>56.866219999999998</v>
      </c>
    </row>
    <row r="17958" spans="1:12" x14ac:dyDescent="0.2">
      <c r="A17958" s="2">
        <v>17.593820000000001</v>
      </c>
      <c r="B17958" s="2">
        <v>52.61571</v>
      </c>
      <c r="C17958" s="2">
        <v>3.7526160000000002</v>
      </c>
      <c r="D17958" s="2">
        <v>3.6566190000000001</v>
      </c>
      <c r="F17958" s="2">
        <v>17.591010000000001</v>
      </c>
      <c r="G17958" s="2">
        <v>1.2605820000000001</v>
      </c>
      <c r="H17958" s="2">
        <v>1.2520899999999999</v>
      </c>
      <c r="J17958" s="2">
        <v>17.593820000000001</v>
      </c>
      <c r="K17958" s="2">
        <v>5.0317319999999999</v>
      </c>
      <c r="L17958" s="2">
        <v>56.632449999999999</v>
      </c>
    </row>
    <row r="17959" spans="1:12" x14ac:dyDescent="0.2">
      <c r="A17959" s="2">
        <v>17.594519999999999</v>
      </c>
      <c r="B17959" s="2">
        <v>52.52328</v>
      </c>
      <c r="C17959" s="2">
        <v>3.7515480000000001</v>
      </c>
      <c r="D17959" s="2">
        <v>3.6544910000000002</v>
      </c>
      <c r="F17959" s="2">
        <v>17.591719999999999</v>
      </c>
      <c r="G17959" s="2">
        <v>1.2597579999999999</v>
      </c>
      <c r="H17959" s="2">
        <v>1.2514270000000001</v>
      </c>
      <c r="J17959" s="2">
        <v>17.594519999999999</v>
      </c>
      <c r="K17959" s="2">
        <v>5.0176030000000003</v>
      </c>
      <c r="L17959" s="2">
        <v>56.40137</v>
      </c>
    </row>
    <row r="17960" spans="1:12" x14ac:dyDescent="0.2">
      <c r="A17960" s="2">
        <v>17.595220000000001</v>
      </c>
      <c r="B17960" s="2">
        <v>52.430149999999998</v>
      </c>
      <c r="C17960" s="2">
        <v>3.7499609999999999</v>
      </c>
      <c r="D17960" s="2">
        <v>3.6526139999999998</v>
      </c>
      <c r="F17960" s="2">
        <v>17.592420000000001</v>
      </c>
      <c r="G17960" s="2">
        <v>1.258583</v>
      </c>
      <c r="H17960" s="2">
        <v>1.2506029999999999</v>
      </c>
      <c r="J17960" s="2">
        <v>17.595220000000001</v>
      </c>
      <c r="K17960" s="2">
        <v>5.003755</v>
      </c>
      <c r="L17960" s="2">
        <v>56.170900000000003</v>
      </c>
    </row>
    <row r="17961" spans="1:12" x14ac:dyDescent="0.2">
      <c r="A17961" s="2">
        <v>17.59592</v>
      </c>
      <c r="B17961" s="2">
        <v>52.337479999999999</v>
      </c>
      <c r="C17961" s="2">
        <v>3.7484890000000002</v>
      </c>
      <c r="D17961" s="2">
        <v>3.649791</v>
      </c>
      <c r="F17961" s="2">
        <v>17.593119999999999</v>
      </c>
      <c r="G17961" s="2">
        <v>1.2580340000000001</v>
      </c>
      <c r="H17961" s="2">
        <v>1.2495499999999999</v>
      </c>
      <c r="J17961" s="2">
        <v>17.59592</v>
      </c>
      <c r="K17961" s="2">
        <v>4.9894769999999999</v>
      </c>
      <c r="L17961" s="2">
        <v>55.941299999999998</v>
      </c>
    </row>
    <row r="17962" spans="1:12" x14ac:dyDescent="0.2">
      <c r="A17962" s="2">
        <v>17.596620000000001</v>
      </c>
      <c r="B17962" s="2">
        <v>52.245480000000001</v>
      </c>
      <c r="C17962" s="2">
        <v>3.7466729999999999</v>
      </c>
      <c r="D17962" s="2">
        <v>3.6472889999999998</v>
      </c>
      <c r="F17962" s="2">
        <v>17.593820000000001</v>
      </c>
      <c r="G17962" s="2">
        <v>1.257347</v>
      </c>
      <c r="H17962" s="2">
        <v>1.2484280000000001</v>
      </c>
      <c r="J17962" s="2">
        <v>17.596620000000001</v>
      </c>
      <c r="K17962" s="2">
        <v>4.9750350000000001</v>
      </c>
      <c r="L17962" s="2">
        <v>55.712330000000001</v>
      </c>
    </row>
    <row r="17963" spans="1:12" x14ac:dyDescent="0.2">
      <c r="A17963" s="2">
        <v>17.597329999999999</v>
      </c>
      <c r="B17963" s="2">
        <v>52.153359999999999</v>
      </c>
      <c r="C17963" s="2">
        <v>3.7450169999999998</v>
      </c>
      <c r="D17963" s="2">
        <v>3.6451980000000002</v>
      </c>
      <c r="F17963" s="2">
        <v>17.594519999999999</v>
      </c>
      <c r="G17963" s="2">
        <v>1.2568820000000001</v>
      </c>
      <c r="H17963" s="2">
        <v>1.2470779999999999</v>
      </c>
      <c r="J17963" s="2">
        <v>17.597329999999999</v>
      </c>
      <c r="K17963" s="2">
        <v>4.9607599999999996</v>
      </c>
      <c r="L17963" s="2">
        <v>55.484630000000003</v>
      </c>
    </row>
    <row r="17964" spans="1:12" x14ac:dyDescent="0.2">
      <c r="A17964" s="2">
        <v>17.598030000000001</v>
      </c>
      <c r="B17964" s="2">
        <v>52.062460000000002</v>
      </c>
      <c r="C17964" s="2">
        <v>3.743541</v>
      </c>
      <c r="D17964" s="2">
        <v>3.6430470000000001</v>
      </c>
      <c r="F17964" s="2">
        <v>17.595220000000001</v>
      </c>
      <c r="G17964" s="2">
        <v>1.2562329999999999</v>
      </c>
      <c r="H17964" s="2">
        <v>1.2465360000000001</v>
      </c>
      <c r="J17964" s="2">
        <v>17.598030000000001</v>
      </c>
      <c r="K17964" s="2">
        <v>4.9464110000000003</v>
      </c>
      <c r="L17964" s="2">
        <v>55.259720000000002</v>
      </c>
    </row>
    <row r="17965" spans="1:12" x14ac:dyDescent="0.2">
      <c r="A17965" s="2">
        <v>17.59873</v>
      </c>
      <c r="B17965" s="2">
        <v>51.971139999999998</v>
      </c>
      <c r="C17965" s="2">
        <v>3.7421639999999998</v>
      </c>
      <c r="D17965" s="2">
        <v>3.6412610000000001</v>
      </c>
      <c r="F17965" s="2">
        <v>17.59592</v>
      </c>
      <c r="G17965" s="2">
        <v>1.25515</v>
      </c>
      <c r="H17965" s="2">
        <v>1.2462009999999999</v>
      </c>
      <c r="J17965" s="2">
        <v>17.59873</v>
      </c>
      <c r="K17965" s="2">
        <v>4.9323610000000002</v>
      </c>
      <c r="L17965" s="2">
        <v>55.035539999999997</v>
      </c>
    </row>
    <row r="17966" spans="1:12" x14ac:dyDescent="0.2">
      <c r="A17966" s="2">
        <v>17.599430000000002</v>
      </c>
      <c r="B17966" s="2">
        <v>51.87932</v>
      </c>
      <c r="C17966" s="2">
        <v>3.7408519999999998</v>
      </c>
      <c r="D17966" s="2">
        <v>3.6396060000000001</v>
      </c>
      <c r="F17966" s="2">
        <v>17.596620000000001</v>
      </c>
      <c r="G17966" s="2">
        <v>1.254265</v>
      </c>
      <c r="H17966" s="2">
        <v>1.24543</v>
      </c>
      <c r="J17966" s="2">
        <v>17.599430000000002</v>
      </c>
      <c r="K17966" s="2">
        <v>4.9181460000000001</v>
      </c>
      <c r="L17966" s="2">
        <v>54.81053</v>
      </c>
    </row>
    <row r="17967" spans="1:12" x14ac:dyDescent="0.2">
      <c r="A17967" s="2">
        <v>17.60013</v>
      </c>
      <c r="B17967" s="2">
        <v>51.787289999999999</v>
      </c>
      <c r="C17967" s="2">
        <v>3.7391619999999999</v>
      </c>
      <c r="D17967" s="2">
        <v>3.6381559999999999</v>
      </c>
      <c r="F17967" s="2">
        <v>17.597329999999999</v>
      </c>
      <c r="G17967" s="2">
        <v>1.2538530000000001</v>
      </c>
      <c r="H17967" s="2">
        <v>1.244415</v>
      </c>
      <c r="J17967" s="2">
        <v>17.60013</v>
      </c>
      <c r="K17967" s="2">
        <v>4.9041170000000003</v>
      </c>
      <c r="L17967" s="2">
        <v>54.587670000000003</v>
      </c>
    </row>
    <row r="17968" spans="1:12" x14ac:dyDescent="0.2">
      <c r="A17968" s="2">
        <v>17.600829999999998</v>
      </c>
      <c r="B17968" s="2">
        <v>51.695149999999998</v>
      </c>
      <c r="C17968" s="2">
        <v>3.7376130000000001</v>
      </c>
      <c r="D17968" s="2">
        <v>3.6363400000000001</v>
      </c>
      <c r="F17968" s="2">
        <v>17.598030000000001</v>
      </c>
      <c r="G17968" s="2">
        <v>1.252983</v>
      </c>
      <c r="H17968" s="2">
        <v>1.2435069999999999</v>
      </c>
      <c r="J17968" s="2">
        <v>17.600829999999998</v>
      </c>
      <c r="K17968" s="2">
        <v>4.89072</v>
      </c>
      <c r="L17968" s="2">
        <v>54.365940000000002</v>
      </c>
    </row>
    <row r="17969" spans="1:12" x14ac:dyDescent="0.2">
      <c r="A17969" s="2">
        <v>17.60153</v>
      </c>
      <c r="B17969" s="2">
        <v>51.60369</v>
      </c>
      <c r="C17969" s="2">
        <v>3.7365330000000001</v>
      </c>
      <c r="D17969" s="2">
        <v>3.6343800000000002</v>
      </c>
      <c r="F17969" s="2">
        <v>17.59873</v>
      </c>
      <c r="G17969" s="2">
        <v>1.2520899999999999</v>
      </c>
      <c r="H17969" s="2">
        <v>1.242424</v>
      </c>
      <c r="J17969" s="2">
        <v>17.60153</v>
      </c>
      <c r="K17969" s="2">
        <v>4.877643</v>
      </c>
      <c r="L17969" s="2">
        <v>54.145000000000003</v>
      </c>
    </row>
    <row r="17970" spans="1:12" x14ac:dyDescent="0.2">
      <c r="A17970" s="2">
        <v>17.602239999999998</v>
      </c>
      <c r="B17970" s="2">
        <v>51.511870000000002</v>
      </c>
      <c r="C17970" s="2">
        <v>3.7349920000000001</v>
      </c>
      <c r="D17970" s="2">
        <v>3.632495</v>
      </c>
      <c r="F17970" s="2">
        <v>17.599430000000002</v>
      </c>
      <c r="G17970" s="2">
        <v>1.2514270000000001</v>
      </c>
      <c r="H17970" s="2">
        <v>1.2420040000000001</v>
      </c>
      <c r="J17970" s="2">
        <v>17.602239999999998</v>
      </c>
      <c r="K17970" s="2">
        <v>4.864395</v>
      </c>
      <c r="L17970" s="2">
        <v>53.925240000000002</v>
      </c>
    </row>
    <row r="17971" spans="1:12" x14ac:dyDescent="0.2">
      <c r="A17971" s="2">
        <v>17.60294</v>
      </c>
      <c r="B17971" s="2">
        <v>51.420819999999999</v>
      </c>
      <c r="C17971" s="2">
        <v>3.7330390000000002</v>
      </c>
      <c r="D17971" s="2">
        <v>3.6302289999999999</v>
      </c>
      <c r="F17971" s="2">
        <v>17.60013</v>
      </c>
      <c r="G17971" s="2">
        <v>1.2506029999999999</v>
      </c>
      <c r="H17971" s="2">
        <v>1.241295</v>
      </c>
      <c r="J17971" s="2">
        <v>17.60294</v>
      </c>
      <c r="K17971" s="2">
        <v>4.8506470000000004</v>
      </c>
      <c r="L17971" s="2">
        <v>53.706510000000002</v>
      </c>
    </row>
    <row r="17972" spans="1:12" x14ac:dyDescent="0.2">
      <c r="A17972" s="2">
        <v>17.603639999999999</v>
      </c>
      <c r="B17972" s="2">
        <v>51.32938</v>
      </c>
      <c r="C17972" s="2">
        <v>3.730972</v>
      </c>
      <c r="D17972" s="2">
        <v>3.628101</v>
      </c>
      <c r="F17972" s="2">
        <v>17.600829999999998</v>
      </c>
      <c r="G17972" s="2">
        <v>1.2495499999999999</v>
      </c>
      <c r="H17972" s="2">
        <v>1.24099</v>
      </c>
      <c r="J17972" s="2">
        <v>17.603639999999999</v>
      </c>
      <c r="K17972" s="2">
        <v>4.8367139999999997</v>
      </c>
      <c r="L17972" s="2">
        <v>53.48997</v>
      </c>
    </row>
    <row r="17973" spans="1:12" x14ac:dyDescent="0.2">
      <c r="A17973" s="2">
        <v>17.604340000000001</v>
      </c>
      <c r="B17973" s="2">
        <v>51.237949999999998</v>
      </c>
      <c r="C17973" s="2">
        <v>3.7289500000000002</v>
      </c>
      <c r="D17973" s="2">
        <v>3.6258270000000001</v>
      </c>
      <c r="F17973" s="2">
        <v>17.60153</v>
      </c>
      <c r="G17973" s="2">
        <v>1.2484280000000001</v>
      </c>
      <c r="H17973" s="2">
        <v>1.240456</v>
      </c>
      <c r="J17973" s="2">
        <v>17.604340000000001</v>
      </c>
      <c r="K17973" s="2">
        <v>4.8231089999999996</v>
      </c>
      <c r="L17973" s="2">
        <v>53.272860000000001</v>
      </c>
    </row>
    <row r="17974" spans="1:12" x14ac:dyDescent="0.2">
      <c r="A17974" s="2">
        <v>17.605039999999999</v>
      </c>
      <c r="B17974" s="2">
        <v>51.146389999999997</v>
      </c>
      <c r="C17974" s="2">
        <v>3.7268330000000001</v>
      </c>
      <c r="D17974" s="2">
        <v>3.623691</v>
      </c>
      <c r="F17974" s="2">
        <v>17.602239999999998</v>
      </c>
      <c r="G17974" s="2">
        <v>1.2470779999999999</v>
      </c>
      <c r="H17974" s="2">
        <v>1.239738</v>
      </c>
      <c r="J17974" s="2">
        <v>17.605039999999999</v>
      </c>
      <c r="K17974" s="2">
        <v>4.8098029999999996</v>
      </c>
      <c r="L17974" s="2">
        <v>53.055909999999997</v>
      </c>
    </row>
    <row r="17975" spans="1:12" x14ac:dyDescent="0.2">
      <c r="A17975" s="2">
        <v>17.605740000000001</v>
      </c>
      <c r="B17975" s="2">
        <v>51.055549999999997</v>
      </c>
      <c r="C17975" s="2">
        <v>3.72499</v>
      </c>
      <c r="D17975" s="2">
        <v>3.621448</v>
      </c>
      <c r="F17975" s="2">
        <v>17.60294</v>
      </c>
      <c r="G17975" s="2">
        <v>1.2465360000000001</v>
      </c>
      <c r="H17975" s="2">
        <v>1.2386170000000001</v>
      </c>
      <c r="J17975" s="2">
        <v>17.605740000000001</v>
      </c>
      <c r="K17975" s="2">
        <v>4.7965600000000004</v>
      </c>
      <c r="L17975" s="2">
        <v>52.84158</v>
      </c>
    </row>
    <row r="17976" spans="1:12" x14ac:dyDescent="0.2">
      <c r="A17976" s="2">
        <v>17.606439999999999</v>
      </c>
      <c r="B17976" s="2">
        <v>50.965339999999998</v>
      </c>
      <c r="C17976" s="2">
        <v>3.7233499999999999</v>
      </c>
      <c r="D17976" s="2">
        <v>3.6188920000000002</v>
      </c>
      <c r="F17976" s="2">
        <v>17.603639999999999</v>
      </c>
      <c r="G17976" s="2">
        <v>1.2462009999999999</v>
      </c>
      <c r="H17976" s="2">
        <v>1.237328</v>
      </c>
      <c r="J17976" s="2">
        <v>17.606439999999999</v>
      </c>
      <c r="K17976" s="2">
        <v>4.7830560000000002</v>
      </c>
      <c r="L17976" s="2">
        <v>52.628120000000003</v>
      </c>
    </row>
    <row r="17977" spans="1:12" x14ac:dyDescent="0.2">
      <c r="A17977" s="2">
        <v>17.607150000000001</v>
      </c>
      <c r="B17977" s="2">
        <v>50.875369999999997</v>
      </c>
      <c r="C17977" s="2">
        <v>3.721622</v>
      </c>
      <c r="D17977" s="2">
        <v>3.6164350000000001</v>
      </c>
      <c r="F17977" s="2">
        <v>17.604340000000001</v>
      </c>
      <c r="G17977" s="2">
        <v>1.24543</v>
      </c>
      <c r="H17977" s="2">
        <v>1.2362059999999999</v>
      </c>
      <c r="J17977" s="2">
        <v>17.607150000000001</v>
      </c>
      <c r="K17977" s="2">
        <v>4.7692490000000003</v>
      </c>
      <c r="L17977" s="2">
        <v>52.414929999999998</v>
      </c>
    </row>
    <row r="17978" spans="1:12" x14ac:dyDescent="0.2">
      <c r="A17978" s="2">
        <v>17.607849999999999</v>
      </c>
      <c r="B17978" s="2">
        <v>50.785490000000003</v>
      </c>
      <c r="C17978" s="2">
        <v>3.719684</v>
      </c>
      <c r="D17978" s="2">
        <v>3.6140240000000001</v>
      </c>
      <c r="F17978" s="2">
        <v>17.605039999999999</v>
      </c>
      <c r="G17978" s="2">
        <v>1.244415</v>
      </c>
      <c r="H17978" s="2">
        <v>1.2349619999999999</v>
      </c>
      <c r="J17978" s="2">
        <v>17.607849999999999</v>
      </c>
      <c r="K17978" s="2">
        <v>4.7553770000000002</v>
      </c>
      <c r="L17978" s="2">
        <v>52.203119999999998</v>
      </c>
    </row>
    <row r="17979" spans="1:12" x14ac:dyDescent="0.2">
      <c r="A17979" s="2">
        <v>17.608550000000001</v>
      </c>
      <c r="B17979" s="2">
        <v>50.695839999999997</v>
      </c>
      <c r="C17979" s="2">
        <v>3.7175630000000002</v>
      </c>
      <c r="D17979" s="2">
        <v>3.6121400000000001</v>
      </c>
      <c r="F17979" s="2">
        <v>17.605740000000001</v>
      </c>
      <c r="G17979" s="2">
        <v>1.2435069999999999</v>
      </c>
      <c r="H17979" s="2">
        <v>1.233803</v>
      </c>
      <c r="J17979" s="2">
        <v>17.608550000000001</v>
      </c>
      <c r="K17979" s="2">
        <v>4.7413309999999997</v>
      </c>
      <c r="L17979" s="2">
        <v>51.993270000000003</v>
      </c>
    </row>
    <row r="17980" spans="1:12" x14ac:dyDescent="0.2">
      <c r="A17980" s="2">
        <v>17.609249999999999</v>
      </c>
      <c r="B17980" s="2">
        <v>50.606319999999997</v>
      </c>
      <c r="C17980" s="2">
        <v>3.7160329999999999</v>
      </c>
      <c r="D17980" s="2">
        <v>3.6102249999999998</v>
      </c>
      <c r="F17980" s="2">
        <v>17.606439999999999</v>
      </c>
      <c r="G17980" s="2">
        <v>1.242424</v>
      </c>
      <c r="H17980" s="2">
        <v>1.2324600000000001</v>
      </c>
      <c r="J17980" s="2">
        <v>17.609249999999999</v>
      </c>
      <c r="K17980" s="2">
        <v>4.7276290000000003</v>
      </c>
      <c r="L17980" s="2">
        <v>51.785359999999997</v>
      </c>
    </row>
    <row r="17981" spans="1:12" x14ac:dyDescent="0.2">
      <c r="A17981" s="2">
        <v>17.609950000000001</v>
      </c>
      <c r="B17981" s="2">
        <v>50.5167</v>
      </c>
      <c r="C17981" s="2">
        <v>3.7147060000000001</v>
      </c>
      <c r="D17981" s="2">
        <v>3.6079129999999999</v>
      </c>
      <c r="F17981" s="2">
        <v>17.607150000000001</v>
      </c>
      <c r="G17981" s="2">
        <v>1.2420040000000001</v>
      </c>
      <c r="H17981" s="2">
        <v>1.231773</v>
      </c>
      <c r="J17981" s="2">
        <v>17.609950000000001</v>
      </c>
      <c r="K17981" s="2">
        <v>4.7138140000000002</v>
      </c>
      <c r="L17981" s="2">
        <v>51.575949999999999</v>
      </c>
    </row>
    <row r="17982" spans="1:12" x14ac:dyDescent="0.2">
      <c r="A17982" s="2">
        <v>17.61065</v>
      </c>
      <c r="B17982" s="2">
        <v>50.42747</v>
      </c>
      <c r="C17982" s="2">
        <v>3.712691</v>
      </c>
      <c r="D17982" s="2">
        <v>3.6057619999999999</v>
      </c>
      <c r="F17982" s="2">
        <v>17.607849999999999</v>
      </c>
      <c r="G17982" s="2">
        <v>1.241295</v>
      </c>
      <c r="H17982" s="2">
        <v>1.231384</v>
      </c>
      <c r="J17982" s="2">
        <v>17.61065</v>
      </c>
      <c r="K17982" s="2">
        <v>4.7005999999999997</v>
      </c>
      <c r="L17982" s="2">
        <v>51.367620000000002</v>
      </c>
    </row>
    <row r="17983" spans="1:12" x14ac:dyDescent="0.2">
      <c r="A17983" s="2">
        <v>17.611350000000002</v>
      </c>
      <c r="B17983" s="2">
        <v>50.339359999999999</v>
      </c>
      <c r="C17983" s="2">
        <v>3.7104029999999999</v>
      </c>
      <c r="D17983" s="2">
        <v>3.603656</v>
      </c>
      <c r="F17983" s="2">
        <v>17.608550000000001</v>
      </c>
      <c r="G17983" s="2">
        <v>1.24099</v>
      </c>
      <c r="H17983" s="2">
        <v>1.2310639999999999</v>
      </c>
      <c r="J17983" s="2">
        <v>17.611350000000002</v>
      </c>
      <c r="K17983" s="2">
        <v>4.687157</v>
      </c>
      <c r="L17983" s="2">
        <v>51.16151</v>
      </c>
    </row>
    <row r="17984" spans="1:12" x14ac:dyDescent="0.2">
      <c r="A17984" s="2">
        <v>17.61206</v>
      </c>
      <c r="B17984" s="2">
        <v>50.250869999999999</v>
      </c>
      <c r="C17984" s="2">
        <v>3.7081940000000002</v>
      </c>
      <c r="D17984" s="2">
        <v>3.6015429999999999</v>
      </c>
      <c r="F17984" s="2">
        <v>17.609249999999999</v>
      </c>
      <c r="G17984" s="2">
        <v>1.240456</v>
      </c>
      <c r="H17984" s="2">
        <v>1.2305680000000001</v>
      </c>
      <c r="J17984" s="2">
        <v>17.61206</v>
      </c>
      <c r="K17984" s="2">
        <v>4.6740360000000001</v>
      </c>
      <c r="L17984" s="2">
        <v>50.955480000000001</v>
      </c>
    </row>
    <row r="17985" spans="1:12" x14ac:dyDescent="0.2">
      <c r="A17985" s="2">
        <v>17.612760000000002</v>
      </c>
      <c r="B17985" s="2">
        <v>50.162309999999998</v>
      </c>
      <c r="C17985" s="2">
        <v>3.7061419999999998</v>
      </c>
      <c r="D17985" s="2">
        <v>3.5992229999999998</v>
      </c>
      <c r="F17985" s="2">
        <v>17.609950000000001</v>
      </c>
      <c r="G17985" s="2">
        <v>1.239738</v>
      </c>
      <c r="H17985" s="2">
        <v>1.229446</v>
      </c>
      <c r="J17985" s="2">
        <v>17.612760000000002</v>
      </c>
      <c r="K17985" s="2">
        <v>4.661016</v>
      </c>
      <c r="L17985" s="2">
        <v>50.751150000000003</v>
      </c>
    </row>
    <row r="17986" spans="1:12" x14ac:dyDescent="0.2">
      <c r="A17986" s="2">
        <v>17.61346</v>
      </c>
      <c r="B17986" s="2">
        <v>50.074170000000002</v>
      </c>
      <c r="C17986" s="2">
        <v>3.704475</v>
      </c>
      <c r="D17986" s="2">
        <v>3.5966450000000001</v>
      </c>
      <c r="F17986" s="2">
        <v>17.61065</v>
      </c>
      <c r="G17986" s="2">
        <v>1.2386170000000001</v>
      </c>
      <c r="H17986" s="2">
        <v>1.2287140000000001</v>
      </c>
      <c r="J17986" s="2">
        <v>17.61346</v>
      </c>
      <c r="K17986" s="2">
        <v>4.6478400000000004</v>
      </c>
      <c r="L17986" s="2">
        <v>50.546770000000002</v>
      </c>
    </row>
    <row r="17987" spans="1:12" x14ac:dyDescent="0.2">
      <c r="A17987" s="2">
        <v>17.614159999999998</v>
      </c>
      <c r="B17987" s="2">
        <v>49.986829999999998</v>
      </c>
      <c r="C17987" s="2">
        <v>3.7030020000000001</v>
      </c>
      <c r="D17987" s="2">
        <v>3.594157</v>
      </c>
      <c r="F17987" s="2">
        <v>17.611350000000002</v>
      </c>
      <c r="G17987" s="2">
        <v>1.237328</v>
      </c>
      <c r="H17987" s="2">
        <v>1.22831</v>
      </c>
      <c r="J17987" s="2">
        <v>17.614159999999998</v>
      </c>
      <c r="K17987" s="2">
        <v>4.6347849999999999</v>
      </c>
      <c r="L17987" s="2">
        <v>50.344169999999998</v>
      </c>
    </row>
    <row r="17988" spans="1:12" x14ac:dyDescent="0.2">
      <c r="A17988" s="2">
        <v>17.61486</v>
      </c>
      <c r="B17988" s="2">
        <v>49.898679999999999</v>
      </c>
      <c r="C17988" s="2">
        <v>3.7013349999999998</v>
      </c>
      <c r="D17988" s="2">
        <v>3.5917919999999999</v>
      </c>
      <c r="F17988" s="2">
        <v>17.61206</v>
      </c>
      <c r="G17988" s="2">
        <v>1.2362059999999999</v>
      </c>
      <c r="H17988" s="2">
        <v>1.227196</v>
      </c>
      <c r="J17988" s="2">
        <v>17.61486</v>
      </c>
      <c r="K17988" s="2">
        <v>4.6220189999999999</v>
      </c>
      <c r="L17988" s="2">
        <v>50.142539999999997</v>
      </c>
    </row>
    <row r="17989" spans="1:12" x14ac:dyDescent="0.2">
      <c r="A17989" s="2">
        <v>17.615559999999999</v>
      </c>
      <c r="B17989" s="2">
        <v>49.811039999999998</v>
      </c>
      <c r="C17989" s="2">
        <v>3.6998660000000001</v>
      </c>
      <c r="D17989" s="2">
        <v>3.589572</v>
      </c>
      <c r="F17989" s="2">
        <v>17.612760000000002</v>
      </c>
      <c r="G17989" s="2">
        <v>1.2349619999999999</v>
      </c>
      <c r="H17989" s="2">
        <v>1.226181</v>
      </c>
      <c r="J17989" s="2">
        <v>17.615559999999999</v>
      </c>
      <c r="K17989" s="2">
        <v>4.6088310000000003</v>
      </c>
      <c r="L17989" s="2">
        <v>49.942019999999999</v>
      </c>
    </row>
    <row r="17990" spans="1:12" x14ac:dyDescent="0.2">
      <c r="A17990" s="2">
        <v>17.61626</v>
      </c>
      <c r="B17990" s="2">
        <v>49.724209999999999</v>
      </c>
      <c r="C17990" s="2">
        <v>3.698356</v>
      </c>
      <c r="D17990" s="2">
        <v>3.5868639999999998</v>
      </c>
      <c r="F17990" s="2">
        <v>17.61346</v>
      </c>
      <c r="G17990" s="2">
        <v>1.233803</v>
      </c>
      <c r="H17990" s="2">
        <v>1.225533</v>
      </c>
      <c r="J17990" s="2">
        <v>17.61626</v>
      </c>
      <c r="K17990" s="2">
        <v>4.5961449999999999</v>
      </c>
      <c r="L17990" s="2">
        <v>49.742179999999998</v>
      </c>
    </row>
    <row r="17991" spans="1:12" x14ac:dyDescent="0.2">
      <c r="A17991" s="2">
        <v>17.616959999999999</v>
      </c>
      <c r="B17991" s="2">
        <v>49.636389999999999</v>
      </c>
      <c r="C17991" s="2">
        <v>3.6968190000000001</v>
      </c>
      <c r="D17991" s="2">
        <v>3.5844990000000001</v>
      </c>
      <c r="F17991" s="2">
        <v>17.614159999999998</v>
      </c>
      <c r="G17991" s="2">
        <v>1.2324600000000001</v>
      </c>
      <c r="H17991" s="2">
        <v>1.2249829999999999</v>
      </c>
      <c r="J17991" s="2">
        <v>17.616959999999999</v>
      </c>
      <c r="K17991" s="2">
        <v>4.5831619999999997</v>
      </c>
      <c r="L17991" s="2">
        <v>49.548609999999996</v>
      </c>
    </row>
    <row r="17992" spans="1:12" x14ac:dyDescent="0.2">
      <c r="A17992" s="2">
        <v>17.61767</v>
      </c>
      <c r="B17992" s="2">
        <v>49.549019999999999</v>
      </c>
      <c r="C17992" s="2">
        <v>3.694671</v>
      </c>
      <c r="D17992" s="2">
        <v>3.5826370000000001</v>
      </c>
      <c r="F17992" s="2">
        <v>17.61486</v>
      </c>
      <c r="G17992" s="2">
        <v>1.231773</v>
      </c>
      <c r="H17992" s="2">
        <v>1.2243269999999999</v>
      </c>
      <c r="J17992" s="2">
        <v>17.61767</v>
      </c>
      <c r="K17992" s="2">
        <v>4.5699389999999998</v>
      </c>
      <c r="L17992" s="2">
        <v>49.359589999999997</v>
      </c>
    </row>
    <row r="17993" spans="1:12" x14ac:dyDescent="0.2">
      <c r="A17993" s="2">
        <v>17.618369999999999</v>
      </c>
      <c r="B17993" s="2">
        <v>49.461129999999997</v>
      </c>
      <c r="C17993" s="2">
        <v>3.692809</v>
      </c>
      <c r="D17993" s="2">
        <v>3.5808360000000001</v>
      </c>
      <c r="F17993" s="2">
        <v>17.615559999999999</v>
      </c>
      <c r="G17993" s="2">
        <v>1.231384</v>
      </c>
      <c r="H17993" s="2">
        <v>1.223824</v>
      </c>
      <c r="J17993" s="2">
        <v>17.618369999999999</v>
      </c>
      <c r="K17993" s="2">
        <v>4.5573290000000002</v>
      </c>
      <c r="L17993" s="2">
        <v>49.164239999999999</v>
      </c>
    </row>
    <row r="17994" spans="1:12" x14ac:dyDescent="0.2">
      <c r="A17994" s="2">
        <v>17.619070000000001</v>
      </c>
      <c r="B17994" s="2">
        <v>49.373570000000001</v>
      </c>
      <c r="C17994" s="2">
        <v>3.6911459999999998</v>
      </c>
      <c r="D17994" s="2">
        <v>3.5788150000000001</v>
      </c>
      <c r="F17994" s="2">
        <v>17.61626</v>
      </c>
      <c r="G17994" s="2">
        <v>1.2310639999999999</v>
      </c>
      <c r="H17994" s="2">
        <v>1.223206</v>
      </c>
      <c r="J17994" s="2">
        <v>17.619070000000001</v>
      </c>
      <c r="K17994" s="2">
        <v>4.5448510000000004</v>
      </c>
      <c r="L17994" s="2">
        <v>48.968119999999999</v>
      </c>
    </row>
    <row r="17995" spans="1:12" x14ac:dyDescent="0.2">
      <c r="A17995" s="2">
        <v>17.619769999999999</v>
      </c>
      <c r="B17995" s="2">
        <v>49.286580000000001</v>
      </c>
      <c r="C17995" s="2">
        <v>3.6896659999999999</v>
      </c>
      <c r="D17995" s="2">
        <v>3.5764040000000001</v>
      </c>
      <c r="F17995" s="2">
        <v>17.616959999999999</v>
      </c>
      <c r="G17995" s="2">
        <v>1.2305680000000001</v>
      </c>
      <c r="H17995" s="2">
        <v>1.2220150000000001</v>
      </c>
      <c r="J17995" s="2">
        <v>17.619769999999999</v>
      </c>
      <c r="K17995" s="2">
        <v>4.5319039999999999</v>
      </c>
      <c r="L17995" s="2">
        <v>48.772629999999999</v>
      </c>
    </row>
    <row r="17996" spans="1:12" x14ac:dyDescent="0.2">
      <c r="A17996" s="2">
        <v>17.620470000000001</v>
      </c>
      <c r="B17996" s="2">
        <v>49.198909999999998</v>
      </c>
      <c r="C17996" s="2">
        <v>3.6879490000000001</v>
      </c>
      <c r="D17996" s="2">
        <v>3.5742449999999999</v>
      </c>
      <c r="F17996" s="2">
        <v>17.61767</v>
      </c>
      <c r="G17996" s="2">
        <v>1.229446</v>
      </c>
      <c r="H17996" s="2">
        <v>1.220879</v>
      </c>
      <c r="J17996" s="2">
        <v>17.620470000000001</v>
      </c>
      <c r="K17996" s="2">
        <v>4.5189820000000003</v>
      </c>
      <c r="L17996" s="2">
        <v>48.577950000000001</v>
      </c>
    </row>
    <row r="17997" spans="1:12" x14ac:dyDescent="0.2">
      <c r="A17997" s="2">
        <v>17.621169999999999</v>
      </c>
      <c r="B17997" s="2">
        <v>49.111289999999997</v>
      </c>
      <c r="C17997" s="2">
        <v>3.6866789999999998</v>
      </c>
      <c r="D17997" s="2">
        <v>3.5719409999999998</v>
      </c>
      <c r="F17997" s="2">
        <v>17.618369999999999</v>
      </c>
      <c r="G17997" s="2">
        <v>1.2287140000000001</v>
      </c>
      <c r="H17997" s="2">
        <v>1.2201310000000001</v>
      </c>
      <c r="J17997" s="2">
        <v>17.621169999999999</v>
      </c>
      <c r="K17997" s="2">
        <v>4.5062769999999999</v>
      </c>
      <c r="L17997" s="2">
        <v>48.383740000000003</v>
      </c>
    </row>
    <row r="17998" spans="1:12" x14ac:dyDescent="0.2">
      <c r="A17998" s="2">
        <v>17.621870000000001</v>
      </c>
      <c r="B17998" s="2">
        <v>49.02478</v>
      </c>
      <c r="C17998" s="2">
        <v>3.6855120000000001</v>
      </c>
      <c r="D17998" s="2">
        <v>3.569652</v>
      </c>
      <c r="F17998" s="2">
        <v>17.619070000000001</v>
      </c>
      <c r="G17998" s="2">
        <v>1.22831</v>
      </c>
      <c r="H17998" s="2">
        <v>1.2197880000000001</v>
      </c>
      <c r="J17998" s="2">
        <v>17.621870000000001</v>
      </c>
      <c r="K17998" s="2">
        <v>4.4936249999999998</v>
      </c>
      <c r="L17998" s="2">
        <v>48.191110000000002</v>
      </c>
    </row>
    <row r="17999" spans="1:12" x14ac:dyDescent="0.2">
      <c r="A17999" s="2">
        <v>17.622579999999999</v>
      </c>
      <c r="B17999" s="2">
        <v>48.938369999999999</v>
      </c>
      <c r="C17999" s="2">
        <v>3.684383</v>
      </c>
      <c r="D17999" s="2">
        <v>3.5675080000000001</v>
      </c>
      <c r="F17999" s="2">
        <v>17.619769999999999</v>
      </c>
      <c r="G17999" s="2">
        <v>1.227196</v>
      </c>
      <c r="H17999" s="2">
        <v>1.219193</v>
      </c>
      <c r="J17999" s="2">
        <v>17.622579999999999</v>
      </c>
      <c r="K17999" s="2">
        <v>4.4805960000000002</v>
      </c>
      <c r="L17999" s="2">
        <v>48.000320000000002</v>
      </c>
    </row>
    <row r="18000" spans="1:12" x14ac:dyDescent="0.2">
      <c r="A18000" s="2">
        <v>17.623280000000001</v>
      </c>
      <c r="B18000" s="2">
        <v>48.851410000000001</v>
      </c>
      <c r="C18000" s="2">
        <v>3.6829179999999999</v>
      </c>
      <c r="D18000" s="2">
        <v>3.5654560000000002</v>
      </c>
      <c r="F18000" s="2">
        <v>17.620470000000001</v>
      </c>
      <c r="G18000" s="2">
        <v>1.226181</v>
      </c>
      <c r="H18000" s="2">
        <v>1.218391</v>
      </c>
      <c r="J18000" s="2">
        <v>17.623280000000001</v>
      </c>
      <c r="K18000" s="2">
        <v>4.4676970000000003</v>
      </c>
      <c r="L18000" s="2">
        <v>47.809539999999998</v>
      </c>
    </row>
    <row r="18001" spans="1:12" x14ac:dyDescent="0.2">
      <c r="A18001" s="2">
        <v>17.62398</v>
      </c>
      <c r="B18001" s="2">
        <v>48.764870000000002</v>
      </c>
      <c r="C18001" s="2">
        <v>3.6815639999999998</v>
      </c>
      <c r="D18001" s="2">
        <v>3.563625</v>
      </c>
      <c r="F18001" s="2">
        <v>17.621169999999999</v>
      </c>
      <c r="G18001" s="2">
        <v>1.225533</v>
      </c>
      <c r="H18001" s="2">
        <v>1.217606</v>
      </c>
      <c r="J18001" s="2">
        <v>17.62398</v>
      </c>
      <c r="K18001" s="2">
        <v>4.4551350000000003</v>
      </c>
      <c r="L18001" s="2">
        <v>47.61927</v>
      </c>
    </row>
    <row r="18002" spans="1:12" x14ac:dyDescent="0.2">
      <c r="A18002" s="2">
        <v>17.624680000000001</v>
      </c>
      <c r="B18002" s="2">
        <v>48.678249999999998</v>
      </c>
      <c r="C18002" s="2">
        <v>3.6801059999999999</v>
      </c>
      <c r="D18002" s="2">
        <v>3.5607790000000001</v>
      </c>
      <c r="F18002" s="2">
        <v>17.621870000000001</v>
      </c>
      <c r="G18002" s="2">
        <v>1.2249829999999999</v>
      </c>
      <c r="H18002" s="2">
        <v>1.2167209999999999</v>
      </c>
      <c r="J18002" s="2">
        <v>17.624680000000001</v>
      </c>
      <c r="K18002" s="2">
        <v>4.4428099999999997</v>
      </c>
      <c r="L18002" s="2">
        <v>47.430399999999999</v>
      </c>
    </row>
    <row r="18003" spans="1:12" x14ac:dyDescent="0.2">
      <c r="A18003" s="2">
        <v>17.62538</v>
      </c>
      <c r="B18003" s="2">
        <v>48.591639999999998</v>
      </c>
      <c r="C18003" s="2">
        <v>3.678245</v>
      </c>
      <c r="D18003" s="2">
        <v>3.558246</v>
      </c>
      <c r="F18003" s="2">
        <v>17.622579999999999</v>
      </c>
      <c r="G18003" s="2">
        <v>1.2243269999999999</v>
      </c>
      <c r="H18003" s="2">
        <v>1.2157359999999999</v>
      </c>
      <c r="J18003" s="2">
        <v>17.62538</v>
      </c>
      <c r="K18003" s="2">
        <v>4.4303299999999997</v>
      </c>
      <c r="L18003" s="2">
        <v>47.242789999999999</v>
      </c>
    </row>
    <row r="18004" spans="1:12" x14ac:dyDescent="0.2">
      <c r="A18004" s="2">
        <v>17.626080000000002</v>
      </c>
      <c r="B18004" s="2">
        <v>48.505679999999998</v>
      </c>
      <c r="C18004" s="2">
        <v>3.6766350000000001</v>
      </c>
      <c r="D18004" s="2">
        <v>3.556079</v>
      </c>
      <c r="F18004" s="2">
        <v>17.623280000000001</v>
      </c>
      <c r="G18004" s="2">
        <v>1.223824</v>
      </c>
      <c r="H18004" s="2">
        <v>1.2150879999999999</v>
      </c>
      <c r="J18004" s="2">
        <v>17.626080000000002</v>
      </c>
      <c r="K18004" s="2">
        <v>4.4179209999999998</v>
      </c>
      <c r="L18004" s="2">
        <v>47.055819999999997</v>
      </c>
    </row>
    <row r="18005" spans="1:12" x14ac:dyDescent="0.2">
      <c r="A18005" s="2">
        <v>17.62678</v>
      </c>
      <c r="B18005" s="2">
        <v>48.419989999999999</v>
      </c>
      <c r="C18005" s="2">
        <v>3.6749909999999999</v>
      </c>
      <c r="D18005" s="2">
        <v>3.5538059999999998</v>
      </c>
      <c r="F18005" s="2">
        <v>17.62398</v>
      </c>
      <c r="G18005" s="2">
        <v>1.223206</v>
      </c>
      <c r="H18005" s="2">
        <v>1.2144239999999999</v>
      </c>
      <c r="J18005" s="2">
        <v>17.62678</v>
      </c>
      <c r="K18005" s="2">
        <v>4.4057079999999997</v>
      </c>
      <c r="L18005" s="2">
        <v>46.870489999999997</v>
      </c>
    </row>
    <row r="18006" spans="1:12" x14ac:dyDescent="0.2">
      <c r="A18006" s="2">
        <v>17.627490000000002</v>
      </c>
      <c r="B18006" s="2">
        <v>48.333939999999998</v>
      </c>
      <c r="C18006" s="2">
        <v>3.6733539999999998</v>
      </c>
      <c r="D18006" s="2">
        <v>3.5519669999999999</v>
      </c>
      <c r="F18006" s="2">
        <v>17.624680000000001</v>
      </c>
      <c r="G18006" s="2">
        <v>1.2220150000000001</v>
      </c>
      <c r="H18006" s="2">
        <v>1.2135009999999999</v>
      </c>
      <c r="J18006" s="2">
        <v>17.627490000000002</v>
      </c>
      <c r="K18006" s="2">
        <v>4.3937949999999999</v>
      </c>
      <c r="L18006" s="2">
        <v>46.685630000000003</v>
      </c>
    </row>
    <row r="18007" spans="1:12" x14ac:dyDescent="0.2">
      <c r="A18007" s="2">
        <v>17.62819</v>
      </c>
      <c r="B18007" s="2">
        <v>48.248950000000001</v>
      </c>
      <c r="C18007" s="2">
        <v>3.6717520000000001</v>
      </c>
      <c r="D18007" s="2">
        <v>3.549976</v>
      </c>
      <c r="F18007" s="2">
        <v>17.62538</v>
      </c>
      <c r="G18007" s="2">
        <v>1.220879</v>
      </c>
      <c r="H18007" s="2">
        <v>1.2126999999999999</v>
      </c>
      <c r="J18007" s="2">
        <v>17.62819</v>
      </c>
      <c r="K18007" s="2">
        <v>4.3821089999999998</v>
      </c>
      <c r="L18007" s="2">
        <v>46.501469999999998</v>
      </c>
    </row>
    <row r="18008" spans="1:12" x14ac:dyDescent="0.2">
      <c r="A18008" s="2">
        <v>17.628889999999998</v>
      </c>
      <c r="B18008" s="2">
        <v>48.164450000000002</v>
      </c>
      <c r="C18008" s="2">
        <v>3.6694290000000001</v>
      </c>
      <c r="D18008" s="2">
        <v>3.5474199999999998</v>
      </c>
      <c r="F18008" s="2">
        <v>17.626080000000002</v>
      </c>
      <c r="G18008" s="2">
        <v>1.2201310000000001</v>
      </c>
      <c r="H18008" s="2">
        <v>1.2123569999999999</v>
      </c>
      <c r="J18008" s="2">
        <v>17.628889999999998</v>
      </c>
      <c r="K18008" s="2">
        <v>4.3705100000000003</v>
      </c>
      <c r="L18008" s="2">
        <v>46.318899999999999</v>
      </c>
    </row>
    <row r="18009" spans="1:12" x14ac:dyDescent="0.2">
      <c r="A18009" s="2">
        <v>17.62959</v>
      </c>
      <c r="B18009" s="2">
        <v>48.081670000000003</v>
      </c>
      <c r="C18009" s="2">
        <v>3.6675599999999999</v>
      </c>
      <c r="D18009" s="2">
        <v>3.5446200000000001</v>
      </c>
      <c r="F18009" s="2">
        <v>17.62678</v>
      </c>
      <c r="G18009" s="2">
        <v>1.2197880000000001</v>
      </c>
      <c r="H18009" s="2">
        <v>1.2118610000000001</v>
      </c>
      <c r="J18009" s="2">
        <v>17.62959</v>
      </c>
      <c r="K18009" s="2">
        <v>4.3584440000000004</v>
      </c>
      <c r="L18009" s="2">
        <v>46.136330000000001</v>
      </c>
    </row>
    <row r="18010" spans="1:12" x14ac:dyDescent="0.2">
      <c r="A18010" s="2">
        <v>17.630289999999999</v>
      </c>
      <c r="B18010" s="2">
        <v>48.003430000000002</v>
      </c>
      <c r="C18010" s="2">
        <v>3.6659229999999998</v>
      </c>
      <c r="D18010" s="2">
        <v>3.542621</v>
      </c>
      <c r="F18010" s="2">
        <v>17.627490000000002</v>
      </c>
      <c r="G18010" s="2">
        <v>1.219193</v>
      </c>
      <c r="H18010" s="2">
        <v>1.2109300000000001</v>
      </c>
      <c r="J18010" s="2">
        <v>17.630289999999999</v>
      </c>
      <c r="K18010" s="2">
        <v>4.3463799999999999</v>
      </c>
      <c r="L18010" s="2">
        <v>45.954450000000001</v>
      </c>
    </row>
    <row r="18011" spans="1:12" x14ac:dyDescent="0.2">
      <c r="A18011" s="2">
        <v>17.630990000000001</v>
      </c>
      <c r="B18011" s="2">
        <v>47.928800000000003</v>
      </c>
      <c r="C18011" s="2">
        <v>3.6642869999999998</v>
      </c>
      <c r="D18011" s="2">
        <v>3.540759</v>
      </c>
      <c r="F18011" s="2">
        <v>17.62819</v>
      </c>
      <c r="G18011" s="2">
        <v>1.218391</v>
      </c>
      <c r="H18011" s="2">
        <v>1.2099839999999999</v>
      </c>
      <c r="J18011" s="2">
        <v>17.630990000000001</v>
      </c>
      <c r="K18011" s="2">
        <v>4.3342150000000004</v>
      </c>
      <c r="L18011" s="2">
        <v>45.77272</v>
      </c>
    </row>
    <row r="18012" spans="1:12" x14ac:dyDescent="0.2">
      <c r="A18012" s="2">
        <v>17.631689999999999</v>
      </c>
      <c r="B18012" s="2">
        <v>47.853160000000003</v>
      </c>
      <c r="C18012" s="2">
        <v>3.6624400000000001</v>
      </c>
      <c r="D18012" s="2">
        <v>3.5384090000000001</v>
      </c>
      <c r="F18012" s="2">
        <v>17.628889999999998</v>
      </c>
      <c r="G18012" s="2">
        <v>1.217606</v>
      </c>
      <c r="H18012" s="2">
        <v>1.2092130000000001</v>
      </c>
      <c r="J18012" s="2">
        <v>17.631689999999999</v>
      </c>
      <c r="K18012" s="2">
        <v>4.3226240000000002</v>
      </c>
      <c r="L18012" s="2">
        <v>45.591990000000003</v>
      </c>
    </row>
    <row r="18013" spans="1:12" x14ac:dyDescent="0.2">
      <c r="A18013" s="2">
        <v>17.632400000000001</v>
      </c>
      <c r="B18013" s="2">
        <v>47.771459999999998</v>
      </c>
      <c r="C18013" s="2">
        <v>3.6602890000000001</v>
      </c>
      <c r="D18013" s="2">
        <v>3.5359069999999999</v>
      </c>
      <c r="F18013" s="2">
        <v>17.62959</v>
      </c>
      <c r="G18013" s="2">
        <v>1.2167209999999999</v>
      </c>
      <c r="H18013" s="2">
        <v>1.2089840000000001</v>
      </c>
      <c r="J18013" s="2">
        <v>17.632400000000001</v>
      </c>
      <c r="K18013" s="2">
        <v>4.3107930000000003</v>
      </c>
      <c r="L18013" s="2">
        <v>45.413170000000001</v>
      </c>
    </row>
    <row r="18014" spans="1:12" x14ac:dyDescent="0.2">
      <c r="A18014" s="2">
        <v>17.633099999999999</v>
      </c>
      <c r="B18014" s="2">
        <v>47.686489999999999</v>
      </c>
      <c r="C18014" s="2">
        <v>3.6583700000000001</v>
      </c>
      <c r="D18014" s="2">
        <v>3.5330309999999998</v>
      </c>
      <c r="F18014" s="2">
        <v>17.630289999999999</v>
      </c>
      <c r="G18014" s="2">
        <v>1.2157359999999999</v>
      </c>
      <c r="H18014" s="2">
        <v>1.2082820000000001</v>
      </c>
      <c r="J18014" s="2">
        <v>17.633099999999999</v>
      </c>
      <c r="K18014" s="2">
        <v>4.2992340000000002</v>
      </c>
      <c r="L18014" s="2">
        <v>45.234119999999997</v>
      </c>
    </row>
    <row r="18015" spans="1:12" x14ac:dyDescent="0.2">
      <c r="A18015" s="2">
        <v>17.633800000000001</v>
      </c>
      <c r="B18015" s="2">
        <v>47.601489999999998</v>
      </c>
      <c r="C18015" s="2">
        <v>3.6566879999999999</v>
      </c>
      <c r="D18015" s="2">
        <v>3.5303680000000002</v>
      </c>
      <c r="F18015" s="2">
        <v>17.630990000000001</v>
      </c>
      <c r="G18015" s="2">
        <v>1.2150879999999999</v>
      </c>
      <c r="H18015" s="2">
        <v>1.207314</v>
      </c>
      <c r="J18015" s="2">
        <v>17.633800000000001</v>
      </c>
      <c r="K18015" s="2">
        <v>4.2872750000000002</v>
      </c>
      <c r="L18015" s="2">
        <v>45.05547</v>
      </c>
    </row>
    <row r="18016" spans="1:12" x14ac:dyDescent="0.2">
      <c r="A18016" s="2">
        <v>17.634499999999999</v>
      </c>
      <c r="B18016" s="2">
        <v>47.516779999999997</v>
      </c>
      <c r="C18016" s="2">
        <v>3.6553789999999999</v>
      </c>
      <c r="D18016" s="2">
        <v>3.5276670000000001</v>
      </c>
      <c r="F18016" s="2">
        <v>17.631689999999999</v>
      </c>
      <c r="G18016" s="2">
        <v>1.2144239999999999</v>
      </c>
      <c r="H18016" s="2">
        <v>1.2064820000000001</v>
      </c>
      <c r="J18016" s="2">
        <v>17.634499999999999</v>
      </c>
      <c r="K18016" s="2">
        <v>4.2749750000000004</v>
      </c>
      <c r="L18016" s="2">
        <v>44.878720000000001</v>
      </c>
    </row>
    <row r="18017" spans="1:12" x14ac:dyDescent="0.2">
      <c r="A18017" s="2">
        <v>17.635200000000001</v>
      </c>
      <c r="B18017" s="2">
        <v>47.431629999999998</v>
      </c>
      <c r="C18017" s="2">
        <v>3.653613</v>
      </c>
      <c r="D18017" s="2">
        <v>3.525455</v>
      </c>
      <c r="F18017" s="2">
        <v>17.632400000000001</v>
      </c>
      <c r="G18017" s="2">
        <v>1.2135009999999999</v>
      </c>
      <c r="H18017" s="2">
        <v>1.2058489999999999</v>
      </c>
      <c r="J18017" s="2">
        <v>17.635200000000001</v>
      </c>
      <c r="K18017" s="2">
        <v>4.2632139999999996</v>
      </c>
      <c r="L18017" s="2">
        <v>44.70196</v>
      </c>
    </row>
    <row r="18018" spans="1:12" x14ac:dyDescent="0.2">
      <c r="A18018" s="2">
        <v>17.635899999999999</v>
      </c>
      <c r="B18018" s="2">
        <v>47.346850000000003</v>
      </c>
      <c r="C18018" s="2">
        <v>3.6514350000000002</v>
      </c>
      <c r="D18018" s="2">
        <v>3.5236999999999998</v>
      </c>
      <c r="F18018" s="2">
        <v>17.633099999999999</v>
      </c>
      <c r="G18018" s="2">
        <v>1.2126999999999999</v>
      </c>
      <c r="H18018" s="2">
        <v>1.2050399999999999</v>
      </c>
      <c r="J18018" s="2">
        <v>17.635899999999999</v>
      </c>
      <c r="K18018" s="2">
        <v>4.2514700000000003</v>
      </c>
      <c r="L18018" s="2">
        <v>44.526290000000003</v>
      </c>
    </row>
    <row r="18019" spans="1:12" x14ac:dyDescent="0.2">
      <c r="A18019" s="2">
        <v>17.636600000000001</v>
      </c>
      <c r="B18019" s="2">
        <v>47.262599999999999</v>
      </c>
      <c r="C18019" s="2">
        <v>3.6496650000000002</v>
      </c>
      <c r="D18019" s="2">
        <v>3.5221279999999999</v>
      </c>
      <c r="F18019" s="2">
        <v>17.633800000000001</v>
      </c>
      <c r="G18019" s="2">
        <v>1.2123569999999999</v>
      </c>
      <c r="H18019" s="2">
        <v>1.204178</v>
      </c>
      <c r="J18019" s="2">
        <v>17.636600000000001</v>
      </c>
      <c r="K18019" s="2">
        <v>4.2395509999999996</v>
      </c>
      <c r="L18019" s="2">
        <v>44.351500000000001</v>
      </c>
    </row>
    <row r="18020" spans="1:12" x14ac:dyDescent="0.2">
      <c r="A18020" s="2">
        <v>17.6373</v>
      </c>
      <c r="B18020" s="2">
        <v>47.178570000000001</v>
      </c>
      <c r="C18020" s="2">
        <v>3.6484019999999999</v>
      </c>
      <c r="D18020" s="2">
        <v>3.5203959999999999</v>
      </c>
      <c r="F18020" s="2">
        <v>17.634499999999999</v>
      </c>
      <c r="G18020" s="2">
        <v>1.2118610000000001</v>
      </c>
      <c r="H18020" s="2">
        <v>1.20343</v>
      </c>
      <c r="J18020" s="2">
        <v>17.6373</v>
      </c>
      <c r="K18020" s="2">
        <v>4.2274240000000001</v>
      </c>
      <c r="L18020" s="2">
        <v>44.176990000000004</v>
      </c>
    </row>
    <row r="18021" spans="1:12" x14ac:dyDescent="0.2">
      <c r="A18021" s="2">
        <v>17.638010000000001</v>
      </c>
      <c r="B18021" s="2">
        <v>47.094540000000002</v>
      </c>
      <c r="C18021" s="2">
        <v>3.6471399999999998</v>
      </c>
      <c r="D18021" s="2">
        <v>3.5185580000000001</v>
      </c>
      <c r="F18021" s="2">
        <v>17.635200000000001</v>
      </c>
      <c r="G18021" s="2">
        <v>1.2109300000000001</v>
      </c>
      <c r="H18021" s="2">
        <v>1.2026669999999999</v>
      </c>
      <c r="J18021" s="2">
        <v>17.638010000000001</v>
      </c>
      <c r="K18021" s="2">
        <v>4.2157720000000003</v>
      </c>
      <c r="L18021" s="2">
        <v>44.004280000000001</v>
      </c>
    </row>
    <row r="18022" spans="1:12" x14ac:dyDescent="0.2">
      <c r="A18022" s="2">
        <v>17.63871</v>
      </c>
      <c r="B18022" s="2">
        <v>47.010739999999998</v>
      </c>
      <c r="C18022" s="2">
        <v>3.6458469999999998</v>
      </c>
      <c r="D18022" s="2">
        <v>3.516521</v>
      </c>
      <c r="F18022" s="2">
        <v>17.635899999999999</v>
      </c>
      <c r="G18022" s="2">
        <v>1.2099839999999999</v>
      </c>
      <c r="H18022" s="2">
        <v>1.2017359999999999</v>
      </c>
      <c r="J18022" s="2">
        <v>17.63871</v>
      </c>
      <c r="K18022" s="2">
        <v>4.2043210000000002</v>
      </c>
      <c r="L18022" s="2">
        <v>43.831539999999997</v>
      </c>
    </row>
    <row r="18023" spans="1:12" x14ac:dyDescent="0.2">
      <c r="A18023" s="2">
        <v>17.639410000000002</v>
      </c>
      <c r="B18023" s="2">
        <v>46.927210000000002</v>
      </c>
      <c r="C18023" s="2">
        <v>3.6444350000000001</v>
      </c>
      <c r="D18023" s="2">
        <v>3.5144760000000002</v>
      </c>
      <c r="F18023" s="2">
        <v>17.636600000000001</v>
      </c>
      <c r="G18023" s="2">
        <v>1.2092130000000001</v>
      </c>
      <c r="H18023" s="2">
        <v>1.2008970000000001</v>
      </c>
      <c r="J18023" s="2">
        <v>17.639410000000002</v>
      </c>
      <c r="K18023" s="2">
        <v>4.1926569999999996</v>
      </c>
      <c r="L18023" s="2">
        <v>43.659840000000003</v>
      </c>
    </row>
    <row r="18024" spans="1:12" x14ac:dyDescent="0.2">
      <c r="A18024" s="2">
        <v>17.64011</v>
      </c>
      <c r="B18024" s="2">
        <v>46.844029999999997</v>
      </c>
      <c r="C18024" s="2">
        <v>3.6426539999999998</v>
      </c>
      <c r="D18024" s="2">
        <v>3.5128590000000002</v>
      </c>
      <c r="F18024" s="2">
        <v>17.6373</v>
      </c>
      <c r="G18024" s="2">
        <v>1.2089840000000001</v>
      </c>
      <c r="H18024" s="2">
        <v>1.199905</v>
      </c>
      <c r="J18024" s="2">
        <v>17.64011</v>
      </c>
      <c r="K18024" s="2">
        <v>4.1812040000000001</v>
      </c>
      <c r="L18024" s="2">
        <v>43.488460000000003</v>
      </c>
    </row>
    <row r="18025" spans="1:12" x14ac:dyDescent="0.2">
      <c r="A18025" s="2">
        <v>17.640809999999998</v>
      </c>
      <c r="B18025" s="2">
        <v>46.761319999999998</v>
      </c>
      <c r="C18025" s="2">
        <v>3.6409289999999999</v>
      </c>
      <c r="D18025" s="2">
        <v>3.51118</v>
      </c>
      <c r="F18025" s="2">
        <v>17.638010000000001</v>
      </c>
      <c r="G18025" s="2">
        <v>1.2082820000000001</v>
      </c>
      <c r="H18025" s="2">
        <v>1.199379</v>
      </c>
      <c r="J18025" s="2">
        <v>17.640809999999998</v>
      </c>
      <c r="K18025" s="2">
        <v>4.1698339999999998</v>
      </c>
      <c r="L18025" s="2">
        <v>43.318350000000002</v>
      </c>
    </row>
    <row r="18026" spans="1:12" x14ac:dyDescent="0.2">
      <c r="A18026" s="2">
        <v>17.64151</v>
      </c>
      <c r="B18026" s="2">
        <v>46.678690000000003</v>
      </c>
      <c r="C18026" s="2">
        <v>3.639548</v>
      </c>
      <c r="D18026" s="2">
        <v>3.5088300000000001</v>
      </c>
      <c r="F18026" s="2">
        <v>17.63871</v>
      </c>
      <c r="G18026" s="2">
        <v>1.207314</v>
      </c>
      <c r="H18026" s="2">
        <v>1.198914</v>
      </c>
      <c r="J18026" s="2">
        <v>17.64151</v>
      </c>
      <c r="K18026" s="2">
        <v>4.158836</v>
      </c>
      <c r="L18026" s="2">
        <v>43.148510000000002</v>
      </c>
    </row>
    <row r="18027" spans="1:12" x14ac:dyDescent="0.2">
      <c r="A18027" s="2">
        <v>17.642209999999999</v>
      </c>
      <c r="B18027" s="2">
        <v>46.59657</v>
      </c>
      <c r="C18027" s="2">
        <v>3.6383320000000001</v>
      </c>
      <c r="D18027" s="2">
        <v>3.5064959999999998</v>
      </c>
      <c r="F18027" s="2">
        <v>17.639410000000002</v>
      </c>
      <c r="G18027" s="2">
        <v>1.2064820000000001</v>
      </c>
      <c r="H18027" s="2">
        <v>1.198204</v>
      </c>
      <c r="J18027" s="2">
        <v>17.642209999999999</v>
      </c>
      <c r="K18027" s="2">
        <v>4.1474780000000004</v>
      </c>
      <c r="L18027" s="2">
        <v>42.98001</v>
      </c>
    </row>
    <row r="18028" spans="1:12" x14ac:dyDescent="0.2">
      <c r="A18028" s="2">
        <v>17.64292</v>
      </c>
      <c r="B18028" s="2">
        <v>46.51493</v>
      </c>
      <c r="C18028" s="2">
        <v>3.6372140000000002</v>
      </c>
      <c r="D18028" s="2">
        <v>3.5044279999999999</v>
      </c>
      <c r="F18028" s="2">
        <v>17.64011</v>
      </c>
      <c r="G18028" s="2">
        <v>1.2058489999999999</v>
      </c>
      <c r="H18028" s="2">
        <v>1.1976009999999999</v>
      </c>
      <c r="J18028" s="2">
        <v>17.64292</v>
      </c>
      <c r="K18028" s="2">
        <v>4.1359820000000003</v>
      </c>
      <c r="L18028" s="2">
        <v>42.811349999999997</v>
      </c>
    </row>
    <row r="18029" spans="1:12" x14ac:dyDescent="0.2">
      <c r="A18029" s="2">
        <v>17.643619999999999</v>
      </c>
      <c r="B18029" s="2">
        <v>46.43336</v>
      </c>
      <c r="C18029" s="2">
        <v>3.6355580000000001</v>
      </c>
      <c r="D18029" s="2">
        <v>3.502589</v>
      </c>
      <c r="F18029" s="2">
        <v>17.640809999999998</v>
      </c>
      <c r="G18029" s="2">
        <v>1.2050399999999999</v>
      </c>
      <c r="H18029" s="2">
        <v>1.197136</v>
      </c>
      <c r="J18029" s="2">
        <v>17.643619999999999</v>
      </c>
      <c r="K18029" s="2">
        <v>4.1253320000000002</v>
      </c>
      <c r="L18029" s="2">
        <v>42.64273</v>
      </c>
    </row>
    <row r="18030" spans="1:12" x14ac:dyDescent="0.2">
      <c r="A18030" s="2">
        <v>17.64432</v>
      </c>
      <c r="B18030" s="2">
        <v>46.351700000000001</v>
      </c>
      <c r="C18030" s="2">
        <v>3.6338490000000001</v>
      </c>
      <c r="D18030" s="2">
        <v>3.5005289999999998</v>
      </c>
      <c r="F18030" s="2">
        <v>17.64151</v>
      </c>
      <c r="G18030" s="2">
        <v>1.204178</v>
      </c>
      <c r="H18030" s="2">
        <v>1.196877</v>
      </c>
      <c r="J18030" s="2">
        <v>17.64432</v>
      </c>
      <c r="K18030" s="2">
        <v>4.1142690000000002</v>
      </c>
      <c r="L18030" s="2">
        <v>42.47578</v>
      </c>
    </row>
    <row r="18031" spans="1:12" x14ac:dyDescent="0.2">
      <c r="A18031" s="2">
        <v>17.645019999999999</v>
      </c>
      <c r="B18031" s="2">
        <v>46.270139999999998</v>
      </c>
      <c r="C18031" s="2">
        <v>3.6325029999999998</v>
      </c>
      <c r="D18031" s="2">
        <v>3.4985689999999998</v>
      </c>
      <c r="F18031" s="2">
        <v>17.642209999999999</v>
      </c>
      <c r="G18031" s="2">
        <v>1.20343</v>
      </c>
      <c r="H18031" s="2">
        <v>1.1957469999999999</v>
      </c>
      <c r="J18031" s="2">
        <v>17.645019999999999</v>
      </c>
      <c r="K18031" s="2">
        <v>4.1033210000000002</v>
      </c>
      <c r="L18031" s="2">
        <v>42.309469999999997</v>
      </c>
    </row>
    <row r="18032" spans="1:12" x14ac:dyDescent="0.2">
      <c r="A18032" s="2">
        <v>17.645720000000001</v>
      </c>
      <c r="B18032" s="2">
        <v>46.188839999999999</v>
      </c>
      <c r="C18032" s="2">
        <v>3.6312319999999998</v>
      </c>
      <c r="D18032" s="2">
        <v>3.496524</v>
      </c>
      <c r="F18032" s="2">
        <v>17.64292</v>
      </c>
      <c r="G18032" s="2">
        <v>1.2026669999999999</v>
      </c>
      <c r="H18032" s="2">
        <v>1.1949460000000001</v>
      </c>
      <c r="J18032" s="2">
        <v>17.645720000000001</v>
      </c>
      <c r="K18032" s="2">
        <v>4.091825</v>
      </c>
      <c r="L18032" s="2">
        <v>42.144759999999998</v>
      </c>
    </row>
    <row r="18033" spans="1:12" x14ac:dyDescent="0.2">
      <c r="A18033" s="2">
        <v>17.646419999999999</v>
      </c>
      <c r="B18033" s="2">
        <v>46.10763</v>
      </c>
      <c r="C18033" s="2">
        <v>3.6300919999999999</v>
      </c>
      <c r="D18033" s="2">
        <v>3.4947309999999998</v>
      </c>
      <c r="F18033" s="2">
        <v>17.643619999999999</v>
      </c>
      <c r="G18033" s="2">
        <v>1.2017359999999999</v>
      </c>
      <c r="H18033" s="2">
        <v>1.1937709999999999</v>
      </c>
      <c r="J18033" s="2">
        <v>17.646419999999999</v>
      </c>
      <c r="K18033" s="2">
        <v>4.0802129999999996</v>
      </c>
      <c r="L18033" s="2">
        <v>41.979840000000003</v>
      </c>
    </row>
    <row r="18034" spans="1:12" x14ac:dyDescent="0.2">
      <c r="A18034" s="2">
        <v>17.647120000000001</v>
      </c>
      <c r="B18034" s="2">
        <v>46.026600000000002</v>
      </c>
      <c r="C18034" s="2">
        <v>3.6286960000000001</v>
      </c>
      <c r="D18034" s="2">
        <v>3.4929920000000001</v>
      </c>
      <c r="F18034" s="2">
        <v>17.64432</v>
      </c>
      <c r="G18034" s="2">
        <v>1.2008970000000001</v>
      </c>
      <c r="H18034" s="2">
        <v>1.192329</v>
      </c>
      <c r="J18034" s="2">
        <v>17.647120000000001</v>
      </c>
      <c r="K18034" s="2">
        <v>4.0688399999999998</v>
      </c>
      <c r="L18034" s="2">
        <v>41.815179999999998</v>
      </c>
    </row>
    <row r="18035" spans="1:12" x14ac:dyDescent="0.2">
      <c r="A18035" s="2">
        <v>17.647829999999999</v>
      </c>
      <c r="B18035" s="2">
        <v>45.945309999999999</v>
      </c>
      <c r="C18035" s="2">
        <v>3.6273680000000001</v>
      </c>
      <c r="D18035" s="2">
        <v>3.4913590000000001</v>
      </c>
      <c r="F18035" s="2">
        <v>17.645019999999999</v>
      </c>
      <c r="G18035" s="2">
        <v>1.199905</v>
      </c>
      <c r="H18035" s="2">
        <v>1.191818</v>
      </c>
      <c r="J18035" s="2">
        <v>17.647829999999999</v>
      </c>
      <c r="K18035" s="2">
        <v>4.0578900000000004</v>
      </c>
      <c r="L18035" s="2">
        <v>41.652760000000001</v>
      </c>
    </row>
    <row r="18036" spans="1:12" x14ac:dyDescent="0.2">
      <c r="A18036" s="2">
        <v>17.648530000000001</v>
      </c>
      <c r="B18036" s="2">
        <v>45.864100000000001</v>
      </c>
      <c r="C18036" s="2">
        <v>3.6257769999999998</v>
      </c>
      <c r="D18036" s="2">
        <v>3.4897339999999999</v>
      </c>
      <c r="F18036" s="2">
        <v>17.645720000000001</v>
      </c>
      <c r="G18036" s="2">
        <v>1.199379</v>
      </c>
      <c r="H18036" s="2">
        <v>1.1911929999999999</v>
      </c>
      <c r="J18036" s="2">
        <v>17.648530000000001</v>
      </c>
      <c r="K18036" s="2">
        <v>4.0467779999999998</v>
      </c>
      <c r="L18036" s="2">
        <v>41.489440000000002</v>
      </c>
    </row>
    <row r="18037" spans="1:12" x14ac:dyDescent="0.2">
      <c r="A18037" s="2">
        <v>17.649229999999999</v>
      </c>
      <c r="B18037" s="2">
        <v>45.782649999999997</v>
      </c>
      <c r="C18037" s="2">
        <v>3.6241140000000001</v>
      </c>
      <c r="D18037" s="2">
        <v>3.4877120000000001</v>
      </c>
      <c r="F18037" s="2">
        <v>17.646419999999999</v>
      </c>
      <c r="G18037" s="2">
        <v>1.198914</v>
      </c>
      <c r="H18037" s="2">
        <v>1.190056</v>
      </c>
      <c r="J18037" s="2">
        <v>17.649229999999999</v>
      </c>
      <c r="K18037" s="2">
        <v>4.0359109999999996</v>
      </c>
      <c r="L18037" s="2">
        <v>41.327359999999999</v>
      </c>
    </row>
    <row r="18038" spans="1:12" x14ac:dyDescent="0.2">
      <c r="A18038" s="2">
        <v>17.649930000000001</v>
      </c>
      <c r="B18038" s="2">
        <v>45.701459999999997</v>
      </c>
      <c r="C18038" s="2">
        <v>3.6224850000000002</v>
      </c>
      <c r="D18038" s="2">
        <v>3.4860180000000001</v>
      </c>
      <c r="F18038" s="2">
        <v>17.647120000000001</v>
      </c>
      <c r="G18038" s="2">
        <v>1.198204</v>
      </c>
      <c r="H18038" s="2">
        <v>1.189613</v>
      </c>
      <c r="J18038" s="2">
        <v>17.649930000000001</v>
      </c>
      <c r="K18038" s="2">
        <v>4.0249329999999999</v>
      </c>
      <c r="L18038" s="2">
        <v>41.166200000000003</v>
      </c>
    </row>
    <row r="18039" spans="1:12" x14ac:dyDescent="0.2">
      <c r="A18039" s="2">
        <v>17.65063</v>
      </c>
      <c r="B18039" s="2">
        <v>45.62059</v>
      </c>
      <c r="C18039" s="2">
        <v>3.6210659999999999</v>
      </c>
      <c r="D18039" s="2">
        <v>3.484721</v>
      </c>
      <c r="F18039" s="2">
        <v>17.647829999999999</v>
      </c>
      <c r="G18039" s="2">
        <v>1.1976009999999999</v>
      </c>
      <c r="H18039" s="2">
        <v>1.1893689999999999</v>
      </c>
      <c r="J18039" s="2">
        <v>17.65063</v>
      </c>
      <c r="K18039" s="2">
        <v>4.0146750000000004</v>
      </c>
      <c r="L18039" s="2">
        <v>41.005360000000003</v>
      </c>
    </row>
    <row r="18040" spans="1:12" x14ac:dyDescent="0.2">
      <c r="A18040" s="2">
        <v>17.651330000000002</v>
      </c>
      <c r="B18040" s="2">
        <v>45.539990000000003</v>
      </c>
      <c r="C18040" s="2">
        <v>3.6190370000000001</v>
      </c>
      <c r="D18040" s="2">
        <v>3.4831569999999998</v>
      </c>
      <c r="F18040" s="2">
        <v>17.648530000000001</v>
      </c>
      <c r="G18040" s="2">
        <v>1.197136</v>
      </c>
      <c r="H18040" s="2">
        <v>1.188385</v>
      </c>
      <c r="J18040" s="2">
        <v>17.651330000000002</v>
      </c>
      <c r="K18040" s="2">
        <v>4.0039860000000003</v>
      </c>
      <c r="L18040" s="2">
        <v>40.84543</v>
      </c>
    </row>
    <row r="18041" spans="1:12" x14ac:dyDescent="0.2">
      <c r="A18041" s="2">
        <v>17.65203</v>
      </c>
      <c r="B18041" s="2">
        <v>45.45937</v>
      </c>
      <c r="C18041" s="2">
        <v>3.617934</v>
      </c>
      <c r="D18041" s="2">
        <v>3.4810970000000001</v>
      </c>
      <c r="F18041" s="2">
        <v>17.649229999999999</v>
      </c>
      <c r="G18041" s="2">
        <v>1.196877</v>
      </c>
      <c r="H18041" s="2">
        <v>1.1872020000000001</v>
      </c>
      <c r="J18041" s="2">
        <v>17.65203</v>
      </c>
      <c r="K18041" s="2">
        <v>3.9935420000000001</v>
      </c>
      <c r="L18041" s="2">
        <v>40.685420000000001</v>
      </c>
    </row>
    <row r="18042" spans="1:12" x14ac:dyDescent="0.2">
      <c r="A18042" s="2">
        <v>17.652740000000001</v>
      </c>
      <c r="B18042" s="2">
        <v>45.378619999999998</v>
      </c>
      <c r="C18042" s="2">
        <v>3.615939</v>
      </c>
      <c r="D18042" s="2">
        <v>3.479015</v>
      </c>
      <c r="F18042" s="2">
        <v>17.649930000000001</v>
      </c>
      <c r="G18042" s="2">
        <v>1.1957469999999999</v>
      </c>
      <c r="H18042" s="2">
        <v>1.1862490000000001</v>
      </c>
      <c r="J18042" s="2">
        <v>17.652740000000001</v>
      </c>
      <c r="K18042" s="2">
        <v>3.9835829999999999</v>
      </c>
      <c r="L18042" s="2">
        <v>40.527000000000001</v>
      </c>
    </row>
    <row r="18043" spans="1:12" x14ac:dyDescent="0.2">
      <c r="A18043" s="2">
        <v>17.65344</v>
      </c>
      <c r="B18043" s="2">
        <v>45.298099999999998</v>
      </c>
      <c r="C18043" s="2">
        <v>3.6139790000000001</v>
      </c>
      <c r="D18043" s="2">
        <v>3.4769779999999999</v>
      </c>
      <c r="F18043" s="2">
        <v>17.65063</v>
      </c>
      <c r="G18043" s="2">
        <v>1.1949460000000001</v>
      </c>
      <c r="H18043" s="2">
        <v>1.185295</v>
      </c>
      <c r="J18043" s="2">
        <v>17.65344</v>
      </c>
      <c r="K18043" s="2">
        <v>3.9731879999999999</v>
      </c>
      <c r="L18043" s="2">
        <v>40.369660000000003</v>
      </c>
    </row>
    <row r="18044" spans="1:12" x14ac:dyDescent="0.2">
      <c r="A18044" s="2">
        <v>17.654140000000002</v>
      </c>
      <c r="B18044" s="2">
        <v>45.217300000000002</v>
      </c>
      <c r="C18044" s="2">
        <v>3.6123919999999998</v>
      </c>
      <c r="D18044" s="2">
        <v>3.4751310000000002</v>
      </c>
      <c r="F18044" s="2">
        <v>17.651330000000002</v>
      </c>
      <c r="G18044" s="2">
        <v>1.1937709999999999</v>
      </c>
      <c r="H18044" s="2">
        <v>1.184296</v>
      </c>
      <c r="J18044" s="2">
        <v>17.654140000000002</v>
      </c>
      <c r="K18044" s="2">
        <v>3.962602</v>
      </c>
      <c r="L18044" s="2">
        <v>40.21275</v>
      </c>
    </row>
    <row r="18045" spans="1:12" x14ac:dyDescent="0.2">
      <c r="A18045" s="2">
        <v>17.65484</v>
      </c>
      <c r="B18045" s="2">
        <v>45.136949999999999</v>
      </c>
      <c r="C18045" s="2">
        <v>3.6105529999999999</v>
      </c>
      <c r="D18045" s="2">
        <v>3.4729109999999999</v>
      </c>
      <c r="F18045" s="2">
        <v>17.65203</v>
      </c>
      <c r="G18045" s="2">
        <v>1.192329</v>
      </c>
      <c r="H18045" s="2">
        <v>1.1835169999999999</v>
      </c>
      <c r="J18045" s="2">
        <v>17.65484</v>
      </c>
      <c r="K18045" s="2">
        <v>3.9525199999999998</v>
      </c>
      <c r="L18045" s="2">
        <v>40.056100000000001</v>
      </c>
    </row>
    <row r="18046" spans="1:12" x14ac:dyDescent="0.2">
      <c r="A18046" s="2">
        <v>17.655539999999998</v>
      </c>
      <c r="B18046" s="2">
        <v>45.056629999999998</v>
      </c>
      <c r="C18046" s="2">
        <v>3.6081690000000002</v>
      </c>
      <c r="D18046" s="2">
        <v>3.4709050000000001</v>
      </c>
      <c r="F18046" s="2">
        <v>17.652740000000001</v>
      </c>
      <c r="G18046" s="2">
        <v>1.191818</v>
      </c>
      <c r="H18046" s="2">
        <v>1.182938</v>
      </c>
      <c r="J18046" s="2">
        <v>17.655539999999998</v>
      </c>
      <c r="K18046" s="2">
        <v>3.9421689999999998</v>
      </c>
      <c r="L18046" s="2">
        <v>39.900350000000003</v>
      </c>
    </row>
    <row r="18047" spans="1:12" x14ac:dyDescent="0.2">
      <c r="A18047" s="2">
        <v>17.65624</v>
      </c>
      <c r="B18047" s="2">
        <v>44.97616</v>
      </c>
      <c r="C18047" s="2">
        <v>3.606036</v>
      </c>
      <c r="D18047" s="2">
        <v>3.4693559999999999</v>
      </c>
      <c r="F18047" s="2">
        <v>17.65344</v>
      </c>
      <c r="G18047" s="2">
        <v>1.1911929999999999</v>
      </c>
      <c r="H18047" s="2">
        <v>1.182053</v>
      </c>
      <c r="J18047" s="2">
        <v>17.65624</v>
      </c>
      <c r="K18047" s="2">
        <v>3.9315720000000001</v>
      </c>
      <c r="L18047" s="2">
        <v>39.745719999999999</v>
      </c>
    </row>
    <row r="18048" spans="1:12" x14ac:dyDescent="0.2">
      <c r="A18048" s="2">
        <v>17.656939999999999</v>
      </c>
      <c r="B18048" s="2">
        <v>44.895769999999999</v>
      </c>
      <c r="C18048" s="2">
        <v>3.6037279999999998</v>
      </c>
      <c r="D18048" s="2">
        <v>3.467403</v>
      </c>
      <c r="F18048" s="2">
        <v>17.654140000000002</v>
      </c>
      <c r="G18048" s="2">
        <v>1.190056</v>
      </c>
      <c r="H18048" s="2">
        <v>1.180885</v>
      </c>
      <c r="J18048" s="2">
        <v>17.656939999999999</v>
      </c>
      <c r="K18048" s="2">
        <v>3.9213879999999999</v>
      </c>
      <c r="L18048" s="2">
        <v>39.592529999999996</v>
      </c>
    </row>
    <row r="18049" spans="1:12" x14ac:dyDescent="0.2">
      <c r="A18049" s="2">
        <v>17.657640000000001</v>
      </c>
      <c r="B18049" s="2">
        <v>44.815660000000001</v>
      </c>
      <c r="C18049" s="2">
        <v>3.60242</v>
      </c>
      <c r="D18049" s="2">
        <v>3.46516</v>
      </c>
      <c r="F18049" s="2">
        <v>17.65484</v>
      </c>
      <c r="G18049" s="2">
        <v>1.189613</v>
      </c>
      <c r="H18049" s="2">
        <v>1.179878</v>
      </c>
      <c r="J18049" s="2">
        <v>17.657640000000001</v>
      </c>
      <c r="K18049" s="2">
        <v>3.9109129999999999</v>
      </c>
      <c r="L18049" s="2">
        <v>39.43826</v>
      </c>
    </row>
    <row r="18050" spans="1:12" x14ac:dyDescent="0.2">
      <c r="A18050" s="2">
        <v>17.658349999999999</v>
      </c>
      <c r="B18050" s="2">
        <v>44.736139999999999</v>
      </c>
      <c r="C18050" s="2">
        <v>3.6007609999999999</v>
      </c>
      <c r="D18050" s="2">
        <v>3.4630839999999998</v>
      </c>
      <c r="F18050" s="2">
        <v>17.655539999999998</v>
      </c>
      <c r="G18050" s="2">
        <v>1.1893689999999999</v>
      </c>
      <c r="H18050" s="2">
        <v>1.1790240000000001</v>
      </c>
      <c r="J18050" s="2">
        <v>17.658349999999999</v>
      </c>
      <c r="K18050" s="2">
        <v>3.900795</v>
      </c>
      <c r="L18050" s="2">
        <v>39.285249999999998</v>
      </c>
    </row>
    <row r="18051" spans="1:12" x14ac:dyDescent="0.2">
      <c r="A18051" s="2">
        <v>17.659050000000001</v>
      </c>
      <c r="B18051" s="2">
        <v>44.656680000000001</v>
      </c>
      <c r="C18051" s="2">
        <v>3.5995210000000002</v>
      </c>
      <c r="D18051" s="2">
        <v>3.461436</v>
      </c>
      <c r="F18051" s="2">
        <v>17.65624</v>
      </c>
      <c r="G18051" s="2">
        <v>1.188385</v>
      </c>
      <c r="H18051" s="2">
        <v>1.1781999999999999</v>
      </c>
      <c r="J18051" s="2">
        <v>17.659050000000001</v>
      </c>
      <c r="K18051" s="2">
        <v>3.8902109999999999</v>
      </c>
      <c r="L18051" s="2">
        <v>39.132469999999998</v>
      </c>
    </row>
    <row r="18052" spans="1:12" x14ac:dyDescent="0.2">
      <c r="A18052" s="2">
        <v>17.659749999999999</v>
      </c>
      <c r="B18052" s="2">
        <v>44.577930000000002</v>
      </c>
      <c r="C18052" s="2">
        <v>3.598109</v>
      </c>
      <c r="D18052" s="2">
        <v>3.459117</v>
      </c>
      <c r="F18052" s="2">
        <v>17.656939999999999</v>
      </c>
      <c r="G18052" s="2">
        <v>1.1872020000000001</v>
      </c>
      <c r="H18052" s="2">
        <v>1.177589</v>
      </c>
      <c r="J18052" s="2">
        <v>17.659749999999999</v>
      </c>
      <c r="K18052" s="2">
        <v>3.8797419999999998</v>
      </c>
      <c r="L18052" s="2">
        <v>38.981079999999999</v>
      </c>
    </row>
    <row r="18053" spans="1:12" x14ac:dyDescent="0.2">
      <c r="A18053" s="2">
        <v>17.660450000000001</v>
      </c>
      <c r="B18053" s="2">
        <v>44.498240000000003</v>
      </c>
      <c r="C18053" s="2">
        <v>3.5968089999999999</v>
      </c>
      <c r="D18053" s="2">
        <v>3.456912</v>
      </c>
      <c r="F18053" s="2">
        <v>17.657640000000001</v>
      </c>
      <c r="G18053" s="2">
        <v>1.1862490000000001</v>
      </c>
      <c r="H18053" s="2">
        <v>1.176971</v>
      </c>
      <c r="J18053" s="2">
        <v>17.660450000000001</v>
      </c>
      <c r="K18053" s="2">
        <v>3.8690549999999999</v>
      </c>
      <c r="L18053" s="2">
        <v>38.830240000000003</v>
      </c>
    </row>
    <row r="18054" spans="1:12" x14ac:dyDescent="0.2">
      <c r="A18054" s="2">
        <v>17.661149999999999</v>
      </c>
      <c r="B18054" s="2">
        <v>44.418570000000003</v>
      </c>
      <c r="C18054" s="2">
        <v>3.5949970000000002</v>
      </c>
      <c r="D18054" s="2">
        <v>3.4545849999999998</v>
      </c>
      <c r="F18054" s="2">
        <v>17.658349999999999</v>
      </c>
      <c r="G18054" s="2">
        <v>1.185295</v>
      </c>
      <c r="H18054" s="2">
        <v>1.175964</v>
      </c>
      <c r="J18054" s="2">
        <v>17.661149999999999</v>
      </c>
      <c r="K18054" s="2">
        <v>3.8584839999999998</v>
      </c>
      <c r="L18054" s="2">
        <v>38.680259999999997</v>
      </c>
    </row>
    <row r="18055" spans="1:12" x14ac:dyDescent="0.2">
      <c r="A18055" s="2">
        <v>17.661850000000001</v>
      </c>
      <c r="B18055" s="2">
        <v>44.33952</v>
      </c>
      <c r="C18055" s="2">
        <v>3.5931540000000002</v>
      </c>
      <c r="D18055" s="2">
        <v>3.4526469999999998</v>
      </c>
      <c r="F18055" s="2">
        <v>17.659050000000001</v>
      </c>
      <c r="G18055" s="2">
        <v>1.184296</v>
      </c>
      <c r="H18055" s="2">
        <v>1.175011</v>
      </c>
      <c r="J18055" s="2">
        <v>17.661850000000001</v>
      </c>
      <c r="K18055" s="2">
        <v>3.8485559999999999</v>
      </c>
      <c r="L18055" s="2">
        <v>38.532339999999998</v>
      </c>
    </row>
    <row r="18056" spans="1:12" x14ac:dyDescent="0.2">
      <c r="A18056" s="2">
        <v>17.66255</v>
      </c>
      <c r="B18056" s="2">
        <v>44.261580000000002</v>
      </c>
      <c r="C18056" s="2">
        <v>3.5917050000000001</v>
      </c>
      <c r="D18056" s="2">
        <v>3.4508239999999999</v>
      </c>
      <c r="F18056" s="2">
        <v>17.659749999999999</v>
      </c>
      <c r="G18056" s="2">
        <v>1.1835169999999999</v>
      </c>
      <c r="H18056" s="2">
        <v>1.174431</v>
      </c>
      <c r="J18056" s="2">
        <v>17.66255</v>
      </c>
      <c r="K18056" s="2">
        <v>3.8388249999999999</v>
      </c>
      <c r="L18056" s="2">
        <v>38.389760000000003</v>
      </c>
    </row>
    <row r="18057" spans="1:12" x14ac:dyDescent="0.2">
      <c r="A18057" s="2">
        <v>17.663260000000001</v>
      </c>
      <c r="B18057" s="2">
        <v>44.182760000000002</v>
      </c>
      <c r="C18057" s="2">
        <v>3.5902400000000001</v>
      </c>
      <c r="D18057" s="2">
        <v>3.449481</v>
      </c>
      <c r="F18057" s="2">
        <v>17.660450000000001</v>
      </c>
      <c r="G18057" s="2">
        <v>1.182938</v>
      </c>
      <c r="H18057" s="2">
        <v>1.1737139999999999</v>
      </c>
      <c r="J18057" s="2">
        <v>17.663260000000001</v>
      </c>
      <c r="K18057" s="2">
        <v>3.828605</v>
      </c>
      <c r="L18057" s="2">
        <v>38.244750000000003</v>
      </c>
    </row>
    <row r="18058" spans="1:12" x14ac:dyDescent="0.2">
      <c r="A18058" s="2">
        <v>17.663959999999999</v>
      </c>
      <c r="B18058" s="2">
        <v>44.104080000000003</v>
      </c>
      <c r="C18058" s="2">
        <v>3.5891679999999999</v>
      </c>
      <c r="D18058" s="2">
        <v>3.4479479999999998</v>
      </c>
      <c r="F18058" s="2">
        <v>17.661149999999999</v>
      </c>
      <c r="G18058" s="2">
        <v>1.182053</v>
      </c>
      <c r="H18058" s="2">
        <v>1.1727829999999999</v>
      </c>
      <c r="J18058" s="2">
        <v>17.663959999999999</v>
      </c>
      <c r="K18058" s="2">
        <v>3.818098</v>
      </c>
      <c r="L18058" s="2">
        <v>38.097340000000003</v>
      </c>
    </row>
    <row r="18059" spans="1:12" x14ac:dyDescent="0.2">
      <c r="A18059" s="2">
        <v>17.664660000000001</v>
      </c>
      <c r="B18059" s="2">
        <v>44.026359999999997</v>
      </c>
      <c r="C18059" s="2">
        <v>3.5880999999999998</v>
      </c>
      <c r="D18059" s="2">
        <v>3.4459870000000001</v>
      </c>
      <c r="F18059" s="2">
        <v>17.661850000000001</v>
      </c>
      <c r="G18059" s="2">
        <v>1.180885</v>
      </c>
      <c r="H18059" s="2">
        <v>1.17157</v>
      </c>
      <c r="J18059" s="2">
        <v>17.664660000000001</v>
      </c>
      <c r="K18059" s="2">
        <v>3.8078729999999998</v>
      </c>
      <c r="L18059" s="2">
        <v>37.949910000000003</v>
      </c>
    </row>
    <row r="18060" spans="1:12" x14ac:dyDescent="0.2">
      <c r="A18060" s="2">
        <v>17.66536</v>
      </c>
      <c r="B18060" s="2">
        <v>43.948520000000002</v>
      </c>
      <c r="C18060" s="2">
        <v>3.586967</v>
      </c>
      <c r="D18060" s="2">
        <v>3.444293</v>
      </c>
      <c r="F18060" s="2">
        <v>17.66255</v>
      </c>
      <c r="G18060" s="2">
        <v>1.179878</v>
      </c>
      <c r="H18060" s="2">
        <v>1.1707000000000001</v>
      </c>
      <c r="J18060" s="2">
        <v>17.66536</v>
      </c>
      <c r="K18060" s="2">
        <v>3.7977259999999999</v>
      </c>
      <c r="L18060" s="2">
        <v>37.803939999999997</v>
      </c>
    </row>
    <row r="18061" spans="1:12" x14ac:dyDescent="0.2">
      <c r="A18061" s="2">
        <v>17.666060000000002</v>
      </c>
      <c r="B18061" s="2">
        <v>43.870750000000001</v>
      </c>
      <c r="C18061" s="2">
        <v>3.5855589999999999</v>
      </c>
      <c r="D18061" s="2">
        <v>3.4426760000000001</v>
      </c>
      <c r="F18061" s="2">
        <v>17.663260000000001</v>
      </c>
      <c r="G18061" s="2">
        <v>1.1790240000000001</v>
      </c>
      <c r="H18061" s="2">
        <v>1.170174</v>
      </c>
      <c r="J18061" s="2">
        <v>17.666060000000002</v>
      </c>
      <c r="K18061" s="2">
        <v>3.787954</v>
      </c>
      <c r="L18061" s="2">
        <v>37.658279999999998</v>
      </c>
    </row>
    <row r="18062" spans="1:12" x14ac:dyDescent="0.2">
      <c r="A18062" s="2">
        <v>17.66676</v>
      </c>
      <c r="B18062" s="2">
        <v>43.793640000000003</v>
      </c>
      <c r="C18062" s="2">
        <v>3.5843349999999998</v>
      </c>
      <c r="D18062" s="2">
        <v>3.4409670000000001</v>
      </c>
      <c r="F18062" s="2">
        <v>17.663959999999999</v>
      </c>
      <c r="G18062" s="2">
        <v>1.1781999999999999</v>
      </c>
      <c r="H18062" s="2">
        <v>1.1692659999999999</v>
      </c>
      <c r="J18062" s="2">
        <v>17.66676</v>
      </c>
      <c r="K18062" s="2">
        <v>3.7779250000000002</v>
      </c>
      <c r="L18062" s="2">
        <v>37.514449999999997</v>
      </c>
    </row>
    <row r="18063" spans="1:12" x14ac:dyDescent="0.2">
      <c r="A18063" s="2">
        <v>17.667459999999998</v>
      </c>
      <c r="B18063" s="2">
        <v>43.716769999999997</v>
      </c>
      <c r="C18063" s="2">
        <v>3.583202</v>
      </c>
      <c r="D18063" s="2">
        <v>3.4389910000000001</v>
      </c>
      <c r="F18063" s="2">
        <v>17.664660000000001</v>
      </c>
      <c r="G18063" s="2">
        <v>1.177589</v>
      </c>
      <c r="H18063" s="2">
        <v>1.1684270000000001</v>
      </c>
      <c r="J18063" s="2">
        <v>17.667459999999998</v>
      </c>
      <c r="K18063" s="2">
        <v>3.7679309999999999</v>
      </c>
      <c r="L18063" s="2">
        <v>37.370249999999999</v>
      </c>
    </row>
    <row r="18064" spans="1:12" x14ac:dyDescent="0.2">
      <c r="A18064" s="2">
        <v>17.66817</v>
      </c>
      <c r="B18064" s="2">
        <v>43.639229999999998</v>
      </c>
      <c r="C18064" s="2">
        <v>3.5816409999999999</v>
      </c>
      <c r="D18064" s="2">
        <v>3.4372509999999998</v>
      </c>
      <c r="F18064" s="2">
        <v>17.66536</v>
      </c>
      <c r="G18064" s="2">
        <v>1.176971</v>
      </c>
      <c r="H18064" s="2">
        <v>1.1677470000000001</v>
      </c>
      <c r="J18064" s="2">
        <v>17.66817</v>
      </c>
      <c r="K18064" s="2">
        <v>3.7579690000000001</v>
      </c>
      <c r="L18064" s="2">
        <v>37.22616</v>
      </c>
    </row>
    <row r="18065" spans="1:12" x14ac:dyDescent="0.2">
      <c r="A18065" s="2">
        <v>17.668869999999998</v>
      </c>
      <c r="B18065" s="2">
        <v>43.56241</v>
      </c>
      <c r="C18065" s="2">
        <v>3.5800160000000001</v>
      </c>
      <c r="D18065" s="2">
        <v>3.4354279999999999</v>
      </c>
      <c r="F18065" s="2">
        <v>17.666060000000002</v>
      </c>
      <c r="G18065" s="2">
        <v>1.175964</v>
      </c>
      <c r="H18065" s="2">
        <v>1.166954</v>
      </c>
      <c r="J18065" s="2">
        <v>17.668869999999998</v>
      </c>
      <c r="K18065" s="2">
        <v>3.748049</v>
      </c>
      <c r="L18065" s="2">
        <v>37.083779999999997</v>
      </c>
    </row>
    <row r="18066" spans="1:12" x14ac:dyDescent="0.2">
      <c r="A18066" s="2">
        <v>17.66957</v>
      </c>
      <c r="B18066" s="2">
        <v>43.486170000000001</v>
      </c>
      <c r="C18066" s="2">
        <v>3.5786739999999999</v>
      </c>
      <c r="D18066" s="2">
        <v>3.4334669999999998</v>
      </c>
      <c r="F18066" s="2">
        <v>17.66676</v>
      </c>
      <c r="G18066" s="2">
        <v>1.175011</v>
      </c>
      <c r="H18066" s="2">
        <v>1.16597</v>
      </c>
      <c r="J18066" s="2">
        <v>17.66957</v>
      </c>
      <c r="K18066" s="2">
        <v>3.738537</v>
      </c>
      <c r="L18066" s="2">
        <v>36.941330000000001</v>
      </c>
    </row>
    <row r="18067" spans="1:12" x14ac:dyDescent="0.2">
      <c r="A18067" s="2">
        <v>17.670269999999999</v>
      </c>
      <c r="B18067" s="2">
        <v>43.40954</v>
      </c>
      <c r="C18067" s="2">
        <v>3.5772740000000001</v>
      </c>
      <c r="D18067" s="2">
        <v>3.4311479999999999</v>
      </c>
      <c r="F18067" s="2">
        <v>17.667459999999998</v>
      </c>
      <c r="G18067" s="2">
        <v>1.174431</v>
      </c>
      <c r="H18067" s="2">
        <v>1.1649400000000001</v>
      </c>
      <c r="J18067" s="2">
        <v>17.670269999999999</v>
      </c>
      <c r="K18067" s="2">
        <v>3.7287750000000002</v>
      </c>
      <c r="L18067" s="2">
        <v>36.799959999999999</v>
      </c>
    </row>
    <row r="18068" spans="1:12" x14ac:dyDescent="0.2">
      <c r="A18068" s="2">
        <v>17.670970000000001</v>
      </c>
      <c r="B18068" s="2">
        <v>43.333530000000003</v>
      </c>
      <c r="C18068" s="2">
        <v>3.575736</v>
      </c>
      <c r="D18068" s="2">
        <v>3.4290120000000002</v>
      </c>
      <c r="F18068" s="2">
        <v>17.66817</v>
      </c>
      <c r="G18068" s="2">
        <v>1.1737139999999999</v>
      </c>
      <c r="H18068" s="2">
        <v>1.1640699999999999</v>
      </c>
      <c r="J18068" s="2">
        <v>17.670970000000001</v>
      </c>
      <c r="K18068" s="2">
        <v>3.7187610000000002</v>
      </c>
      <c r="L18068" s="2">
        <v>36.660150000000002</v>
      </c>
    </row>
    <row r="18069" spans="1:12" x14ac:dyDescent="0.2">
      <c r="A18069" s="2">
        <v>17.671669999999999</v>
      </c>
      <c r="B18069" s="2">
        <v>43.257309999999997</v>
      </c>
      <c r="C18069" s="2">
        <v>3.574306</v>
      </c>
      <c r="D18069" s="2">
        <v>3.4270969999999998</v>
      </c>
      <c r="F18069" s="2">
        <v>17.668869999999998</v>
      </c>
      <c r="G18069" s="2">
        <v>1.1727829999999999</v>
      </c>
      <c r="H18069" s="2">
        <v>1.1628799999999999</v>
      </c>
      <c r="J18069" s="2">
        <v>17.671669999999999</v>
      </c>
      <c r="K18069" s="2">
        <v>3.7090869999999998</v>
      </c>
      <c r="L18069" s="2">
        <v>36.520209999999999</v>
      </c>
    </row>
    <row r="18070" spans="1:12" x14ac:dyDescent="0.2">
      <c r="A18070" s="2">
        <v>17.672370000000001</v>
      </c>
      <c r="B18070" s="2">
        <v>43.181629999999998</v>
      </c>
      <c r="C18070" s="2">
        <v>3.5729129999999998</v>
      </c>
      <c r="D18070" s="2">
        <v>3.4251819999999999</v>
      </c>
      <c r="F18070" s="2">
        <v>17.66957</v>
      </c>
      <c r="G18070" s="2">
        <v>1.17157</v>
      </c>
      <c r="H18070" s="2">
        <v>1.1616820000000001</v>
      </c>
      <c r="J18070" s="2">
        <v>17.672370000000001</v>
      </c>
      <c r="K18070" s="2">
        <v>3.6994760000000002</v>
      </c>
      <c r="L18070" s="2">
        <v>36.380890000000001</v>
      </c>
    </row>
    <row r="18071" spans="1:12" x14ac:dyDescent="0.2">
      <c r="A18071" s="2">
        <v>17.673079999999999</v>
      </c>
      <c r="B18071" s="2">
        <v>43.10577</v>
      </c>
      <c r="C18071" s="2">
        <v>3.5713680000000001</v>
      </c>
      <c r="D18071" s="2">
        <v>3.4231600000000002</v>
      </c>
      <c r="F18071" s="2">
        <v>17.670269999999999</v>
      </c>
      <c r="G18071" s="2">
        <v>1.1707000000000001</v>
      </c>
      <c r="H18071" s="2">
        <v>1.1603619999999999</v>
      </c>
      <c r="J18071" s="2">
        <v>17.673079999999999</v>
      </c>
      <c r="K18071" s="2">
        <v>3.6899320000000002</v>
      </c>
      <c r="L18071" s="2">
        <v>36.243220000000001</v>
      </c>
    </row>
    <row r="18072" spans="1:12" x14ac:dyDescent="0.2">
      <c r="A18072" s="2">
        <v>17.673780000000001</v>
      </c>
      <c r="B18072" s="2">
        <v>43.031590000000001</v>
      </c>
      <c r="C18072" s="2">
        <v>3.5698270000000001</v>
      </c>
      <c r="D18072" s="2">
        <v>3.4206650000000001</v>
      </c>
      <c r="F18072" s="2">
        <v>17.670970000000001</v>
      </c>
      <c r="G18072" s="2">
        <v>1.170174</v>
      </c>
      <c r="H18072" s="2">
        <v>1.159035</v>
      </c>
      <c r="J18072" s="2">
        <v>17.673780000000001</v>
      </c>
      <c r="K18072" s="2">
        <v>3.6803759999999999</v>
      </c>
      <c r="L18072" s="2">
        <v>36.104799999999997</v>
      </c>
    </row>
    <row r="18073" spans="1:12" x14ac:dyDescent="0.2">
      <c r="A18073" s="2">
        <v>17.674479999999999</v>
      </c>
      <c r="B18073" s="2">
        <v>42.957790000000003</v>
      </c>
      <c r="C18073" s="2">
        <v>3.5685380000000002</v>
      </c>
      <c r="D18073" s="2">
        <v>3.4181240000000002</v>
      </c>
      <c r="F18073" s="2">
        <v>17.671669999999999</v>
      </c>
      <c r="G18073" s="2">
        <v>1.1692659999999999</v>
      </c>
      <c r="H18073" s="2">
        <v>1.158501</v>
      </c>
      <c r="J18073" s="2">
        <v>17.674479999999999</v>
      </c>
      <c r="K18073" s="2">
        <v>3.6708639999999999</v>
      </c>
      <c r="L18073" s="2">
        <v>35.967680000000001</v>
      </c>
    </row>
    <row r="18074" spans="1:12" x14ac:dyDescent="0.2">
      <c r="A18074" s="2">
        <v>17.675180000000001</v>
      </c>
      <c r="B18074" s="2">
        <v>42.884189999999997</v>
      </c>
      <c r="C18074" s="2">
        <v>3.5672410000000001</v>
      </c>
      <c r="D18074" s="2">
        <v>3.4165369999999999</v>
      </c>
      <c r="F18074" s="2">
        <v>17.672370000000001</v>
      </c>
      <c r="G18074" s="2">
        <v>1.1684270000000001</v>
      </c>
      <c r="H18074" s="2">
        <v>1.158012</v>
      </c>
      <c r="J18074" s="2">
        <v>17.675180000000001</v>
      </c>
      <c r="K18074" s="2">
        <v>3.660736</v>
      </c>
      <c r="L18074" s="2">
        <v>35.831919999999997</v>
      </c>
    </row>
    <row r="18075" spans="1:12" x14ac:dyDescent="0.2">
      <c r="A18075" s="2">
        <v>17.675879999999999</v>
      </c>
      <c r="B18075" s="2">
        <v>42.810040000000001</v>
      </c>
      <c r="C18075" s="2">
        <v>3.5655130000000002</v>
      </c>
      <c r="D18075" s="2">
        <v>3.415111</v>
      </c>
      <c r="F18075" s="2">
        <v>17.673079999999999</v>
      </c>
      <c r="G18075" s="2">
        <v>1.1677470000000001</v>
      </c>
      <c r="H18075" s="2">
        <v>1.157249</v>
      </c>
      <c r="J18075" s="2">
        <v>17.675879999999999</v>
      </c>
      <c r="K18075" s="2">
        <v>3.6510959999999999</v>
      </c>
      <c r="L18075" s="2">
        <v>35.696399999999997</v>
      </c>
    </row>
    <row r="18076" spans="1:12" x14ac:dyDescent="0.2">
      <c r="A18076" s="2">
        <v>17.676580000000001</v>
      </c>
      <c r="B18076" s="2">
        <v>42.735790000000001</v>
      </c>
      <c r="C18076" s="2">
        <v>3.563625</v>
      </c>
      <c r="D18076" s="2">
        <v>3.4133789999999999</v>
      </c>
      <c r="F18076" s="2">
        <v>17.673780000000001</v>
      </c>
      <c r="G18076" s="2">
        <v>1.166954</v>
      </c>
      <c r="H18076" s="2">
        <v>1.1565019999999999</v>
      </c>
      <c r="J18076" s="2">
        <v>17.676580000000001</v>
      </c>
      <c r="K18076" s="2">
        <v>3.6414930000000001</v>
      </c>
      <c r="L18076" s="2">
        <v>35.56073</v>
      </c>
    </row>
    <row r="18077" spans="1:12" x14ac:dyDescent="0.2">
      <c r="A18077" s="2">
        <v>17.67728</v>
      </c>
      <c r="B18077" s="2">
        <v>42.661839999999998</v>
      </c>
      <c r="C18077" s="2">
        <v>3.561439</v>
      </c>
      <c r="D18077" s="2">
        <v>3.411327</v>
      </c>
      <c r="F18077" s="2">
        <v>17.674479999999999</v>
      </c>
      <c r="G18077" s="2">
        <v>1.16597</v>
      </c>
      <c r="H18077" s="2">
        <v>1.1555249999999999</v>
      </c>
      <c r="J18077" s="2">
        <v>17.67728</v>
      </c>
      <c r="K18077" s="2">
        <v>3.6322549999999998</v>
      </c>
      <c r="L18077" s="2">
        <v>35.425960000000003</v>
      </c>
    </row>
    <row r="18078" spans="1:12" x14ac:dyDescent="0.2">
      <c r="A18078" s="2">
        <v>17.677980000000002</v>
      </c>
      <c r="B18078" s="2">
        <v>42.587420000000002</v>
      </c>
      <c r="C18078" s="2">
        <v>3.5595089999999998</v>
      </c>
      <c r="D18078" s="2">
        <v>3.409297</v>
      </c>
      <c r="F18078" s="2">
        <v>17.675180000000001</v>
      </c>
      <c r="G18078" s="2">
        <v>1.1649400000000001</v>
      </c>
      <c r="H18078" s="2">
        <v>1.1547160000000001</v>
      </c>
      <c r="J18078" s="2">
        <v>17.677980000000002</v>
      </c>
      <c r="K18078" s="2">
        <v>3.6232600000000001</v>
      </c>
      <c r="L18078" s="2">
        <v>35.292580000000001</v>
      </c>
    </row>
    <row r="18079" spans="1:12" x14ac:dyDescent="0.2">
      <c r="A18079" s="2">
        <v>17.67869</v>
      </c>
      <c r="B18079" s="2">
        <v>42.513289999999998</v>
      </c>
      <c r="C18079" s="2">
        <v>3.557979</v>
      </c>
      <c r="D18079" s="2">
        <v>3.4076719999999998</v>
      </c>
      <c r="F18079" s="2">
        <v>17.675879999999999</v>
      </c>
      <c r="G18079" s="2">
        <v>1.1640699999999999</v>
      </c>
      <c r="H18079" s="2">
        <v>1.1541600000000001</v>
      </c>
      <c r="J18079" s="2">
        <v>17.67869</v>
      </c>
      <c r="K18079" s="2">
        <v>3.6141260000000002</v>
      </c>
      <c r="L18079" s="2">
        <v>35.159260000000003</v>
      </c>
    </row>
    <row r="18080" spans="1:12" x14ac:dyDescent="0.2">
      <c r="A18080" s="2">
        <v>17.679390000000001</v>
      </c>
      <c r="B18080" s="2">
        <v>42.439100000000003</v>
      </c>
      <c r="C18080" s="2">
        <v>3.5568879999999998</v>
      </c>
      <c r="D18080" s="2">
        <v>3.4059400000000002</v>
      </c>
      <c r="F18080" s="2">
        <v>17.676580000000001</v>
      </c>
      <c r="G18080" s="2">
        <v>1.1628799999999999</v>
      </c>
      <c r="H18080" s="2">
        <v>1.153267</v>
      </c>
      <c r="J18080" s="2">
        <v>17.679390000000001</v>
      </c>
      <c r="K18080" s="2">
        <v>3.6049169999999999</v>
      </c>
      <c r="L18080" s="2">
        <v>35.026139999999998</v>
      </c>
    </row>
    <row r="18081" spans="1:12" x14ac:dyDescent="0.2">
      <c r="A18081" s="2">
        <v>17.68009</v>
      </c>
      <c r="B18081" s="2">
        <v>42.365009999999998</v>
      </c>
      <c r="C18081" s="2">
        <v>3.5559229999999999</v>
      </c>
      <c r="D18081" s="2">
        <v>3.4043079999999999</v>
      </c>
      <c r="F18081" s="2">
        <v>17.67728</v>
      </c>
      <c r="G18081" s="2">
        <v>1.1616820000000001</v>
      </c>
      <c r="H18081" s="2">
        <v>1.1526639999999999</v>
      </c>
      <c r="J18081" s="2">
        <v>17.68009</v>
      </c>
      <c r="K18081" s="2">
        <v>3.596104</v>
      </c>
      <c r="L18081" s="2">
        <v>34.89376</v>
      </c>
    </row>
    <row r="18082" spans="1:12" x14ac:dyDescent="0.2">
      <c r="A18082" s="2">
        <v>17.680789999999998</v>
      </c>
      <c r="B18082" s="2">
        <v>42.290979999999998</v>
      </c>
      <c r="C18082" s="2">
        <v>3.5545719999999998</v>
      </c>
      <c r="D18082" s="2">
        <v>3.4025300000000001</v>
      </c>
      <c r="F18082" s="2">
        <v>17.677980000000002</v>
      </c>
      <c r="G18082" s="2">
        <v>1.1603619999999999</v>
      </c>
      <c r="H18082" s="2">
        <v>1.1521220000000001</v>
      </c>
      <c r="J18082" s="2">
        <v>17.680789999999998</v>
      </c>
      <c r="K18082" s="2">
        <v>3.587297</v>
      </c>
      <c r="L18082" s="2">
        <v>34.761499999999998</v>
      </c>
    </row>
    <row r="18083" spans="1:12" x14ac:dyDescent="0.2">
      <c r="A18083" s="2">
        <v>17.68149</v>
      </c>
      <c r="B18083" s="2">
        <v>42.21716</v>
      </c>
      <c r="C18083" s="2">
        <v>3.553188</v>
      </c>
      <c r="D18083" s="2">
        <v>3.4010349999999998</v>
      </c>
      <c r="F18083" s="2">
        <v>17.67869</v>
      </c>
      <c r="G18083" s="2">
        <v>1.159035</v>
      </c>
      <c r="H18083" s="2">
        <v>1.1512150000000001</v>
      </c>
      <c r="J18083" s="2">
        <v>17.68149</v>
      </c>
      <c r="K18083" s="2">
        <v>3.5785040000000001</v>
      </c>
      <c r="L18083" s="2">
        <v>34.630659999999999</v>
      </c>
    </row>
    <row r="18084" spans="1:12" x14ac:dyDescent="0.2">
      <c r="A18084" s="2">
        <v>17.682189999999999</v>
      </c>
      <c r="B18084" s="2">
        <v>42.143560000000001</v>
      </c>
      <c r="C18084" s="2">
        <v>3.5518869999999998</v>
      </c>
      <c r="D18084" s="2">
        <v>3.399165</v>
      </c>
      <c r="F18084" s="2">
        <v>17.679390000000001</v>
      </c>
      <c r="G18084" s="2">
        <v>1.158501</v>
      </c>
      <c r="H18084" s="2">
        <v>1.150612</v>
      </c>
      <c r="J18084" s="2">
        <v>17.682189999999999</v>
      </c>
      <c r="K18084" s="2">
        <v>3.569401</v>
      </c>
      <c r="L18084" s="2">
        <v>34.500390000000003</v>
      </c>
    </row>
    <row r="18085" spans="1:12" x14ac:dyDescent="0.2">
      <c r="A18085" s="2">
        <v>17.68289</v>
      </c>
      <c r="B18085" s="2">
        <v>42.070950000000003</v>
      </c>
      <c r="C18085" s="2">
        <v>3.5502850000000001</v>
      </c>
      <c r="D18085" s="2">
        <v>3.3973420000000001</v>
      </c>
      <c r="F18085" s="2">
        <v>17.68009</v>
      </c>
      <c r="G18085" s="2">
        <v>1.158012</v>
      </c>
      <c r="H18085" s="2">
        <v>1.149689</v>
      </c>
      <c r="J18085" s="2">
        <v>17.68289</v>
      </c>
      <c r="K18085" s="2">
        <v>3.5601159999999998</v>
      </c>
      <c r="L18085" s="2">
        <v>34.371040000000001</v>
      </c>
    </row>
    <row r="18086" spans="1:12" x14ac:dyDescent="0.2">
      <c r="A18086" s="2">
        <v>17.683599999999998</v>
      </c>
      <c r="B18086" s="2">
        <v>42.002609999999997</v>
      </c>
      <c r="C18086" s="2">
        <v>3.5488309999999998</v>
      </c>
      <c r="D18086" s="2">
        <v>3.395213</v>
      </c>
      <c r="F18086" s="2">
        <v>17.680789999999998</v>
      </c>
      <c r="G18086" s="2">
        <v>1.157249</v>
      </c>
      <c r="H18086" s="2">
        <v>1.1487959999999999</v>
      </c>
      <c r="J18086" s="2">
        <v>17.683599999999998</v>
      </c>
      <c r="K18086" s="2">
        <v>3.5512220000000001</v>
      </c>
      <c r="L18086" s="2">
        <v>34.242190000000001</v>
      </c>
    </row>
    <row r="18087" spans="1:12" x14ac:dyDescent="0.2">
      <c r="A18087" s="2">
        <v>17.6843</v>
      </c>
      <c r="B18087" s="2">
        <v>41.93824</v>
      </c>
      <c r="C18087" s="2">
        <v>3.5472600000000001</v>
      </c>
      <c r="D18087" s="2">
        <v>3.3928790000000002</v>
      </c>
      <c r="F18087" s="2">
        <v>17.68149</v>
      </c>
      <c r="G18087" s="2">
        <v>1.1565019999999999</v>
      </c>
      <c r="H18087" s="2">
        <v>1.148361</v>
      </c>
      <c r="J18087" s="2">
        <v>17.6843</v>
      </c>
      <c r="K18087" s="2">
        <v>3.5423680000000002</v>
      </c>
      <c r="L18087" s="2">
        <v>34.112900000000003</v>
      </c>
    </row>
    <row r="18088" spans="1:12" x14ac:dyDescent="0.2">
      <c r="A18088" s="2">
        <v>17.684999999999999</v>
      </c>
      <c r="B18088" s="2">
        <v>41.873890000000003</v>
      </c>
      <c r="C18088" s="2">
        <v>3.5455730000000001</v>
      </c>
      <c r="D18088" s="2">
        <v>3.390155</v>
      </c>
      <c r="F18088" s="2">
        <v>17.682189999999999</v>
      </c>
      <c r="G18088" s="2">
        <v>1.1555249999999999</v>
      </c>
      <c r="H18088" s="2">
        <v>1.1479490000000001</v>
      </c>
      <c r="J18088" s="2">
        <v>17.684999999999999</v>
      </c>
      <c r="K18088" s="2">
        <v>3.5337689999999999</v>
      </c>
      <c r="L18088" s="2">
        <v>33.986020000000003</v>
      </c>
    </row>
    <row r="18089" spans="1:12" x14ac:dyDescent="0.2">
      <c r="A18089" s="2">
        <v>17.685700000000001</v>
      </c>
      <c r="B18089" s="2">
        <v>41.806060000000002</v>
      </c>
      <c r="C18089" s="2">
        <v>3.5439370000000001</v>
      </c>
      <c r="D18089" s="2">
        <v>3.3882099999999999</v>
      </c>
      <c r="F18089" s="2">
        <v>17.68289</v>
      </c>
      <c r="G18089" s="2">
        <v>1.1547160000000001</v>
      </c>
      <c r="H18089" s="2">
        <v>1.1473390000000001</v>
      </c>
      <c r="J18089" s="2">
        <v>17.685700000000001</v>
      </c>
      <c r="K18089" s="2">
        <v>3.5252319999999999</v>
      </c>
      <c r="L18089" s="2">
        <v>33.858269999999997</v>
      </c>
    </row>
    <row r="18090" spans="1:12" x14ac:dyDescent="0.2">
      <c r="A18090" s="2">
        <v>17.686399999999999</v>
      </c>
      <c r="B18090" s="2">
        <v>41.735320000000002</v>
      </c>
      <c r="C18090" s="2">
        <v>3.54264</v>
      </c>
      <c r="D18090" s="2">
        <v>3.3857529999999998</v>
      </c>
      <c r="F18090" s="2">
        <v>17.683599999999998</v>
      </c>
      <c r="G18090" s="2">
        <v>1.1541600000000001</v>
      </c>
      <c r="H18090" s="2">
        <v>1.1466369999999999</v>
      </c>
      <c r="J18090" s="2">
        <v>17.686399999999999</v>
      </c>
      <c r="K18090" s="2">
        <v>3.516327</v>
      </c>
      <c r="L18090" s="2">
        <v>33.731430000000003</v>
      </c>
    </row>
    <row r="18091" spans="1:12" x14ac:dyDescent="0.2">
      <c r="A18091" s="2">
        <v>17.687100000000001</v>
      </c>
      <c r="B18091" s="2">
        <v>41.663980000000002</v>
      </c>
      <c r="C18091" s="2">
        <v>3.541515</v>
      </c>
      <c r="D18091" s="2">
        <v>3.3834870000000001</v>
      </c>
      <c r="F18091" s="2">
        <v>17.6843</v>
      </c>
      <c r="G18091" s="2">
        <v>1.153267</v>
      </c>
      <c r="H18091" s="2">
        <v>1.145905</v>
      </c>
      <c r="J18091" s="2">
        <v>17.687100000000001</v>
      </c>
      <c r="K18091" s="2">
        <v>3.5072549999999998</v>
      </c>
      <c r="L18091" s="2">
        <v>33.605620000000002</v>
      </c>
    </row>
    <row r="18092" spans="1:12" x14ac:dyDescent="0.2">
      <c r="A18092" s="2">
        <v>17.687799999999999</v>
      </c>
      <c r="B18092" s="2">
        <v>41.592820000000003</v>
      </c>
      <c r="C18092" s="2">
        <v>3.5406110000000002</v>
      </c>
      <c r="D18092" s="2">
        <v>3.3812519999999999</v>
      </c>
      <c r="F18092" s="2">
        <v>17.684999999999999</v>
      </c>
      <c r="G18092" s="2">
        <v>1.1526639999999999</v>
      </c>
      <c r="H18092" s="2">
        <v>1.1449579999999999</v>
      </c>
      <c r="J18092" s="2">
        <v>17.687799999999999</v>
      </c>
      <c r="K18092" s="2">
        <v>3.4983</v>
      </c>
      <c r="L18092" s="2">
        <v>33.479509999999998</v>
      </c>
    </row>
    <row r="18093" spans="1:12" x14ac:dyDescent="0.2">
      <c r="A18093" s="2">
        <v>17.688510000000001</v>
      </c>
      <c r="B18093" s="2">
        <v>41.521810000000002</v>
      </c>
      <c r="C18093" s="2">
        <v>3.5396109999999998</v>
      </c>
      <c r="D18093" s="2">
        <v>3.3794740000000001</v>
      </c>
      <c r="F18093" s="2">
        <v>17.685700000000001</v>
      </c>
      <c r="G18093" s="2">
        <v>1.1521220000000001</v>
      </c>
      <c r="H18093" s="2">
        <v>1.1441650000000001</v>
      </c>
      <c r="J18093" s="2">
        <v>17.688510000000001</v>
      </c>
      <c r="K18093" s="2">
        <v>3.4897459999999998</v>
      </c>
      <c r="L18093" s="2">
        <v>33.354869999999998</v>
      </c>
    </row>
    <row r="18094" spans="1:12" x14ac:dyDescent="0.2">
      <c r="A18094" s="2">
        <v>17.689209999999999</v>
      </c>
      <c r="B18094" s="2">
        <v>41.451419999999999</v>
      </c>
      <c r="C18094" s="2">
        <v>3.538535</v>
      </c>
      <c r="D18094" s="2">
        <v>3.3779330000000001</v>
      </c>
      <c r="F18094" s="2">
        <v>17.686399999999999</v>
      </c>
      <c r="G18094" s="2">
        <v>1.1512150000000001</v>
      </c>
      <c r="H18094" s="2">
        <v>1.1435390000000001</v>
      </c>
      <c r="J18094" s="2">
        <v>17.689209999999999</v>
      </c>
      <c r="K18094" s="2">
        <v>3.4812280000000002</v>
      </c>
      <c r="L18094" s="2">
        <v>33.230379999999997</v>
      </c>
    </row>
    <row r="18095" spans="1:12" x14ac:dyDescent="0.2">
      <c r="A18095" s="2">
        <v>17.689910000000001</v>
      </c>
      <c r="B18095" s="2">
        <v>41.381050000000002</v>
      </c>
      <c r="C18095" s="2">
        <v>3.5377079999999999</v>
      </c>
      <c r="D18095" s="2">
        <v>3.3759570000000001</v>
      </c>
      <c r="F18095" s="2">
        <v>17.687100000000001</v>
      </c>
      <c r="G18095" s="2">
        <v>1.150612</v>
      </c>
      <c r="H18095" s="2">
        <v>1.1428529999999999</v>
      </c>
      <c r="J18095" s="2">
        <v>17.689910000000001</v>
      </c>
      <c r="K18095" s="2">
        <v>3.472648</v>
      </c>
      <c r="L18095" s="2">
        <v>33.107170000000004</v>
      </c>
    </row>
    <row r="18096" spans="1:12" x14ac:dyDescent="0.2">
      <c r="A18096" s="2">
        <v>17.69061</v>
      </c>
      <c r="B18096" s="2">
        <v>41.310839999999999</v>
      </c>
      <c r="C18096" s="2">
        <v>3.536632</v>
      </c>
      <c r="D18096" s="2">
        <v>3.3735460000000002</v>
      </c>
      <c r="F18096" s="2">
        <v>17.687799999999999</v>
      </c>
      <c r="G18096" s="2">
        <v>1.149689</v>
      </c>
      <c r="H18096" s="2">
        <v>1.1423030000000001</v>
      </c>
      <c r="J18096" s="2">
        <v>17.69061</v>
      </c>
      <c r="K18096" s="2">
        <v>3.4641359999999999</v>
      </c>
      <c r="L18096" s="2">
        <v>32.9831</v>
      </c>
    </row>
    <row r="18097" spans="1:12" x14ac:dyDescent="0.2">
      <c r="A18097" s="2">
        <v>17.691310000000001</v>
      </c>
      <c r="B18097" s="2">
        <v>41.241459999999996</v>
      </c>
      <c r="C18097" s="2">
        <v>3.5356900000000002</v>
      </c>
      <c r="D18097" s="2">
        <v>3.3719209999999999</v>
      </c>
      <c r="F18097" s="2">
        <v>17.688510000000001</v>
      </c>
      <c r="G18097" s="2">
        <v>1.1487959999999999</v>
      </c>
      <c r="H18097" s="2">
        <v>1.1421129999999999</v>
      </c>
      <c r="J18097" s="2">
        <v>17.691310000000001</v>
      </c>
      <c r="K18097" s="2">
        <v>3.4555069999999999</v>
      </c>
      <c r="L18097" s="2">
        <v>32.85998</v>
      </c>
    </row>
    <row r="18098" spans="1:12" x14ac:dyDescent="0.2">
      <c r="A18098" s="2">
        <v>17.69201</v>
      </c>
      <c r="B18098" s="2">
        <v>41.172130000000003</v>
      </c>
      <c r="C18098" s="2">
        <v>3.5345490000000002</v>
      </c>
      <c r="D18098" s="2">
        <v>3.3709210000000001</v>
      </c>
      <c r="F18098" s="2">
        <v>17.689209999999999</v>
      </c>
      <c r="G18098" s="2">
        <v>1.148361</v>
      </c>
      <c r="H18098" s="2">
        <v>1.141678</v>
      </c>
      <c r="J18098" s="2">
        <v>17.69201</v>
      </c>
      <c r="K18098" s="2">
        <v>3.4467430000000001</v>
      </c>
      <c r="L18098" s="2">
        <v>32.738169999999997</v>
      </c>
    </row>
    <row r="18099" spans="1:12" x14ac:dyDescent="0.2">
      <c r="A18099" s="2">
        <v>17.692710000000002</v>
      </c>
      <c r="B18099" s="2">
        <v>41.102829999999997</v>
      </c>
      <c r="C18099" s="2">
        <v>3.5331600000000001</v>
      </c>
      <c r="D18099" s="2">
        <v>3.3687999999999998</v>
      </c>
      <c r="F18099" s="2">
        <v>17.689910000000001</v>
      </c>
      <c r="G18099" s="2">
        <v>1.1479490000000001</v>
      </c>
      <c r="H18099" s="2">
        <v>1.1412119999999999</v>
      </c>
      <c r="J18099" s="2">
        <v>17.692710000000002</v>
      </c>
      <c r="K18099" s="2">
        <v>3.438272</v>
      </c>
      <c r="L18099" s="2">
        <v>32.616309999999999</v>
      </c>
    </row>
    <row r="18100" spans="1:12" x14ac:dyDescent="0.2">
      <c r="A18100" s="2">
        <v>17.69342</v>
      </c>
      <c r="B18100" s="2">
        <v>41.033230000000003</v>
      </c>
      <c r="C18100" s="2">
        <v>3.5317449999999999</v>
      </c>
      <c r="D18100" s="2">
        <v>3.3669850000000001</v>
      </c>
      <c r="F18100" s="2">
        <v>17.69061</v>
      </c>
      <c r="G18100" s="2">
        <v>1.1473390000000001</v>
      </c>
      <c r="H18100" s="2">
        <v>1.1407389999999999</v>
      </c>
      <c r="J18100" s="2">
        <v>17.69342</v>
      </c>
      <c r="K18100" s="2">
        <v>3.4296359999999999</v>
      </c>
      <c r="L18100" s="2">
        <v>32.495130000000003</v>
      </c>
    </row>
    <row r="18101" spans="1:12" x14ac:dyDescent="0.2">
      <c r="A18101" s="2">
        <v>17.694120000000002</v>
      </c>
      <c r="B18101" s="2">
        <v>40.964260000000003</v>
      </c>
      <c r="C18101" s="2">
        <v>3.5305970000000002</v>
      </c>
      <c r="D18101" s="2">
        <v>3.365367</v>
      </c>
      <c r="F18101" s="2">
        <v>17.691310000000001</v>
      </c>
      <c r="G18101" s="2">
        <v>1.1466369999999999</v>
      </c>
      <c r="H18101" s="2">
        <v>1.140137</v>
      </c>
      <c r="J18101" s="2">
        <v>17.694120000000002</v>
      </c>
      <c r="K18101" s="2">
        <v>3.4221720000000002</v>
      </c>
      <c r="L18101" s="2">
        <v>32.374360000000003</v>
      </c>
    </row>
    <row r="18102" spans="1:12" x14ac:dyDescent="0.2">
      <c r="A18102" s="2">
        <v>17.69482</v>
      </c>
      <c r="B18102" s="2">
        <v>40.895350000000001</v>
      </c>
      <c r="C18102" s="2">
        <v>3.529048</v>
      </c>
      <c r="D18102" s="2">
        <v>3.3638949999999999</v>
      </c>
      <c r="F18102" s="2">
        <v>17.69201</v>
      </c>
      <c r="G18102" s="2">
        <v>1.145905</v>
      </c>
      <c r="H18102" s="2">
        <v>1.1393200000000001</v>
      </c>
      <c r="J18102" s="2">
        <v>17.69482</v>
      </c>
      <c r="K18102" s="2">
        <v>3.4146879999999999</v>
      </c>
      <c r="L18102" s="2">
        <v>32.255070000000003</v>
      </c>
    </row>
    <row r="18103" spans="1:12" x14ac:dyDescent="0.2">
      <c r="A18103" s="2">
        <v>17.695519999999998</v>
      </c>
      <c r="B18103" s="2">
        <v>40.826270000000001</v>
      </c>
      <c r="C18103" s="2">
        <v>3.5271370000000002</v>
      </c>
      <c r="D18103" s="2">
        <v>3.3622239999999999</v>
      </c>
      <c r="F18103" s="2">
        <v>17.692710000000002</v>
      </c>
      <c r="G18103" s="2">
        <v>1.1449579999999999</v>
      </c>
      <c r="H18103" s="2">
        <v>1.138649</v>
      </c>
      <c r="J18103" s="2">
        <v>17.695519999999998</v>
      </c>
      <c r="K18103" s="2">
        <v>3.4073370000000001</v>
      </c>
      <c r="L18103" s="2">
        <v>32.134860000000003</v>
      </c>
    </row>
    <row r="18104" spans="1:12" x14ac:dyDescent="0.2">
      <c r="A18104" s="2">
        <v>17.69622</v>
      </c>
      <c r="B18104" s="2">
        <v>40.756230000000002</v>
      </c>
      <c r="C18104" s="2">
        <v>3.5262250000000002</v>
      </c>
      <c r="D18104" s="2">
        <v>3.3605070000000001</v>
      </c>
      <c r="F18104" s="2">
        <v>17.69342</v>
      </c>
      <c r="G18104" s="2">
        <v>1.1441650000000001</v>
      </c>
      <c r="H18104" s="2">
        <v>1.1382369999999999</v>
      </c>
      <c r="J18104" s="2">
        <v>17.69622</v>
      </c>
      <c r="K18104" s="2">
        <v>3.3997480000000002</v>
      </c>
      <c r="L18104" s="2">
        <v>32.015630000000002</v>
      </c>
    </row>
    <row r="18105" spans="1:12" x14ac:dyDescent="0.2">
      <c r="A18105" s="2">
        <v>17.696919999999999</v>
      </c>
      <c r="B18105" s="2">
        <v>40.686410000000002</v>
      </c>
      <c r="C18105" s="2">
        <v>3.5248560000000002</v>
      </c>
      <c r="D18105" s="2">
        <v>3.3587370000000001</v>
      </c>
      <c r="F18105" s="2">
        <v>17.694120000000002</v>
      </c>
      <c r="G18105" s="2">
        <v>1.1435390000000001</v>
      </c>
      <c r="H18105" s="2">
        <v>1.137543</v>
      </c>
      <c r="J18105" s="2">
        <v>17.696919999999999</v>
      </c>
      <c r="K18105" s="2">
        <v>3.3913340000000001</v>
      </c>
      <c r="L18105" s="2">
        <v>31.89771</v>
      </c>
    </row>
    <row r="18106" spans="1:12" x14ac:dyDescent="0.2">
      <c r="A18106" s="2">
        <v>17.697620000000001</v>
      </c>
      <c r="B18106" s="2">
        <v>40.616770000000002</v>
      </c>
      <c r="C18106" s="2">
        <v>3.5237189999999998</v>
      </c>
      <c r="D18106" s="2">
        <v>3.3562120000000002</v>
      </c>
      <c r="F18106" s="2">
        <v>17.69482</v>
      </c>
      <c r="G18106" s="2">
        <v>1.1428529999999999</v>
      </c>
      <c r="H18106" s="2">
        <v>1.1369480000000001</v>
      </c>
      <c r="J18106" s="2">
        <v>17.697620000000001</v>
      </c>
      <c r="K18106" s="2">
        <v>3.3825970000000001</v>
      </c>
      <c r="L18106" s="2">
        <v>31.779879999999999</v>
      </c>
    </row>
    <row r="18107" spans="1:12" x14ac:dyDescent="0.2">
      <c r="A18107" s="2">
        <v>17.698319999999999</v>
      </c>
      <c r="B18107" s="2">
        <v>40.546619999999997</v>
      </c>
      <c r="C18107" s="2">
        <v>3.5224530000000001</v>
      </c>
      <c r="D18107" s="2">
        <v>3.3539150000000002</v>
      </c>
      <c r="F18107" s="2">
        <v>17.695519999999998</v>
      </c>
      <c r="G18107" s="2">
        <v>1.1423030000000001</v>
      </c>
      <c r="H18107" s="2">
        <v>1.136528</v>
      </c>
      <c r="J18107" s="2">
        <v>17.698319999999999</v>
      </c>
      <c r="K18107" s="2">
        <v>3.3745419999999999</v>
      </c>
      <c r="L18107" s="2">
        <v>31.662769999999998</v>
      </c>
    </row>
    <row r="18108" spans="1:12" x14ac:dyDescent="0.2">
      <c r="A18108" s="2">
        <v>17.69903</v>
      </c>
      <c r="B18108" s="2">
        <v>40.476889999999997</v>
      </c>
      <c r="C18108" s="2">
        <v>3.521083</v>
      </c>
      <c r="D18108" s="2">
        <v>3.3518780000000001</v>
      </c>
      <c r="F18108" s="2">
        <v>17.69622</v>
      </c>
      <c r="G18108" s="2">
        <v>1.1421129999999999</v>
      </c>
      <c r="H18108" s="2">
        <v>1.1359939999999999</v>
      </c>
      <c r="J18108" s="2">
        <v>17.69903</v>
      </c>
      <c r="K18108" s="2">
        <v>3.3667470000000002</v>
      </c>
      <c r="L18108" s="2">
        <v>31.546289999999999</v>
      </c>
    </row>
    <row r="18109" spans="1:12" x14ac:dyDescent="0.2">
      <c r="A18109" s="2">
        <v>17.699729999999999</v>
      </c>
      <c r="B18109" s="2">
        <v>40.407510000000002</v>
      </c>
      <c r="C18109" s="2">
        <v>3.519714</v>
      </c>
      <c r="D18109" s="2">
        <v>3.349612</v>
      </c>
      <c r="F18109" s="2">
        <v>17.696919999999999</v>
      </c>
      <c r="G18109" s="2">
        <v>1.141678</v>
      </c>
      <c r="H18109" s="2">
        <v>1.135345</v>
      </c>
      <c r="J18109" s="2">
        <v>17.699729999999999</v>
      </c>
      <c r="K18109" s="2">
        <v>3.3589799999999999</v>
      </c>
      <c r="L18109" s="2">
        <v>31.430720000000001</v>
      </c>
    </row>
    <row r="18110" spans="1:12" x14ac:dyDescent="0.2">
      <c r="A18110" s="2">
        <v>17.700430000000001</v>
      </c>
      <c r="B18110" s="2">
        <v>40.338470000000001</v>
      </c>
      <c r="C18110" s="2">
        <v>3.5183399999999998</v>
      </c>
      <c r="D18110" s="2">
        <v>3.3479950000000001</v>
      </c>
      <c r="F18110" s="2">
        <v>17.697620000000001</v>
      </c>
      <c r="G18110" s="2">
        <v>1.1412119999999999</v>
      </c>
      <c r="H18110" s="2">
        <v>1.1347579999999999</v>
      </c>
      <c r="J18110" s="2">
        <v>17.700430000000001</v>
      </c>
      <c r="K18110" s="2">
        <v>3.3511959999999998</v>
      </c>
      <c r="L18110" s="2">
        <v>31.315829999999998</v>
      </c>
    </row>
    <row r="18111" spans="1:12" x14ac:dyDescent="0.2">
      <c r="A18111" s="2">
        <v>17.701129999999999</v>
      </c>
      <c r="B18111" s="2">
        <v>40.268770000000004</v>
      </c>
      <c r="C18111" s="2">
        <v>3.5175890000000001</v>
      </c>
      <c r="D18111" s="2">
        <v>3.34592</v>
      </c>
      <c r="F18111" s="2">
        <v>17.698319999999999</v>
      </c>
      <c r="G18111" s="2">
        <v>1.1407389999999999</v>
      </c>
      <c r="H18111" s="2">
        <v>1.133713</v>
      </c>
      <c r="J18111" s="2">
        <v>17.701129999999999</v>
      </c>
      <c r="K18111" s="2">
        <v>3.3432369999999998</v>
      </c>
      <c r="L18111" s="2">
        <v>31.201180000000001</v>
      </c>
    </row>
    <row r="18112" spans="1:12" x14ac:dyDescent="0.2">
      <c r="A18112" s="2">
        <v>17.701830000000001</v>
      </c>
      <c r="B18112" s="2">
        <v>40.198810000000002</v>
      </c>
      <c r="C18112" s="2">
        <v>3.5159600000000002</v>
      </c>
      <c r="D18112" s="2">
        <v>3.3441960000000002</v>
      </c>
      <c r="F18112" s="2">
        <v>17.69903</v>
      </c>
      <c r="G18112" s="2">
        <v>1.140137</v>
      </c>
      <c r="H18112" s="2">
        <v>1.1328130000000001</v>
      </c>
      <c r="J18112" s="2">
        <v>17.701830000000001</v>
      </c>
      <c r="K18112" s="2">
        <v>3.335464</v>
      </c>
      <c r="L18112" s="2">
        <v>31.08672</v>
      </c>
    </row>
    <row r="18113" spans="1:12" x14ac:dyDescent="0.2">
      <c r="A18113" s="2">
        <v>17.702529999999999</v>
      </c>
      <c r="B18113" s="2">
        <v>40.12923</v>
      </c>
      <c r="C18113" s="2">
        <v>3.514732</v>
      </c>
      <c r="D18113" s="2">
        <v>3.342174</v>
      </c>
      <c r="F18113" s="2">
        <v>17.699729999999999</v>
      </c>
      <c r="G18113" s="2">
        <v>1.1393200000000001</v>
      </c>
      <c r="H18113" s="2">
        <v>1.131958</v>
      </c>
      <c r="J18113" s="2">
        <v>17.702529999999999</v>
      </c>
      <c r="K18113" s="2">
        <v>3.3280069999999999</v>
      </c>
      <c r="L18113" s="2">
        <v>30.972660000000001</v>
      </c>
    </row>
    <row r="18114" spans="1:12" x14ac:dyDescent="0.2">
      <c r="A18114" s="2">
        <v>17.703230000000001</v>
      </c>
      <c r="B18114" s="2">
        <v>40.059429999999999</v>
      </c>
      <c r="C18114" s="2">
        <v>3.5132439999999998</v>
      </c>
      <c r="D18114" s="2">
        <v>3.3396789999999998</v>
      </c>
      <c r="F18114" s="2">
        <v>17.700430000000001</v>
      </c>
      <c r="G18114" s="2">
        <v>1.138649</v>
      </c>
      <c r="H18114" s="2">
        <v>1.1308670000000001</v>
      </c>
      <c r="J18114" s="2">
        <v>17.703230000000001</v>
      </c>
      <c r="K18114" s="2">
        <v>3.3203200000000002</v>
      </c>
      <c r="L18114" s="2">
        <v>30.858630000000002</v>
      </c>
    </row>
    <row r="18115" spans="1:12" x14ac:dyDescent="0.2">
      <c r="A18115" s="2">
        <v>17.703939999999999</v>
      </c>
      <c r="B18115" s="2">
        <v>39.990259999999999</v>
      </c>
      <c r="C18115" s="2">
        <v>3.5119850000000001</v>
      </c>
      <c r="D18115" s="2">
        <v>3.338168</v>
      </c>
      <c r="F18115" s="2">
        <v>17.701129999999999</v>
      </c>
      <c r="G18115" s="2">
        <v>1.1382369999999999</v>
      </c>
      <c r="H18115" s="2">
        <v>1.1304320000000001</v>
      </c>
      <c r="J18115" s="2">
        <v>17.703939999999999</v>
      </c>
      <c r="K18115" s="2">
        <v>3.3128739999999999</v>
      </c>
      <c r="L18115" s="2">
        <v>30.745840000000001</v>
      </c>
    </row>
    <row r="18116" spans="1:12" x14ac:dyDescent="0.2">
      <c r="A18116" s="2">
        <v>17.704640000000001</v>
      </c>
      <c r="B18116" s="2">
        <v>39.92127</v>
      </c>
      <c r="C18116" s="2">
        <v>3.510459</v>
      </c>
      <c r="D18116" s="2">
        <v>3.336627</v>
      </c>
      <c r="F18116" s="2">
        <v>17.701830000000001</v>
      </c>
      <c r="G18116" s="2">
        <v>1.137543</v>
      </c>
      <c r="H18116" s="2">
        <v>1.130234</v>
      </c>
      <c r="J18116" s="2">
        <v>17.704640000000001</v>
      </c>
      <c r="K18116" s="2">
        <v>3.3052160000000002</v>
      </c>
      <c r="L18116" s="2">
        <v>30.63381</v>
      </c>
    </row>
    <row r="18117" spans="1:12" x14ac:dyDescent="0.2">
      <c r="A18117" s="2">
        <v>17.70534</v>
      </c>
      <c r="B18117" s="2">
        <v>39.851860000000002</v>
      </c>
      <c r="C18117" s="2">
        <v>3.5093030000000001</v>
      </c>
      <c r="D18117" s="2">
        <v>3.3347660000000001</v>
      </c>
      <c r="F18117" s="2">
        <v>17.702529999999999</v>
      </c>
      <c r="G18117" s="2">
        <v>1.1369480000000001</v>
      </c>
      <c r="H18117" s="2">
        <v>1.130142</v>
      </c>
      <c r="J18117" s="2">
        <v>17.70534</v>
      </c>
      <c r="K18117" s="2">
        <v>3.2976380000000001</v>
      </c>
      <c r="L18117" s="2">
        <v>30.522629999999999</v>
      </c>
    </row>
    <row r="18118" spans="1:12" x14ac:dyDescent="0.2">
      <c r="A18118" s="2">
        <v>17.706040000000002</v>
      </c>
      <c r="B18118" s="2">
        <v>39.783099999999997</v>
      </c>
      <c r="C18118" s="2">
        <v>3.5082119999999999</v>
      </c>
      <c r="D18118" s="2">
        <v>3.3330259999999998</v>
      </c>
      <c r="F18118" s="2">
        <v>17.703230000000001</v>
      </c>
      <c r="G18118" s="2">
        <v>1.136528</v>
      </c>
      <c r="H18118" s="2">
        <v>1.1295010000000001</v>
      </c>
      <c r="J18118" s="2">
        <v>17.706040000000002</v>
      </c>
      <c r="K18118" s="2">
        <v>3.2901989999999999</v>
      </c>
      <c r="L18118" s="2">
        <v>30.41169</v>
      </c>
    </row>
    <row r="18119" spans="1:12" x14ac:dyDescent="0.2">
      <c r="A18119" s="2">
        <v>17.70674</v>
      </c>
      <c r="B18119" s="2">
        <v>39.715000000000003</v>
      </c>
      <c r="C18119" s="2">
        <v>3.5065300000000001</v>
      </c>
      <c r="D18119" s="2">
        <v>3.3307910000000001</v>
      </c>
      <c r="F18119" s="2">
        <v>17.703939999999999</v>
      </c>
      <c r="G18119" s="2">
        <v>1.1359939999999999</v>
      </c>
      <c r="H18119" s="2">
        <v>1.128792</v>
      </c>
      <c r="J18119" s="2">
        <v>17.70674</v>
      </c>
      <c r="K18119" s="2">
        <v>3.2821669999999998</v>
      </c>
      <c r="L18119" s="2">
        <v>30.301130000000001</v>
      </c>
    </row>
    <row r="18120" spans="1:12" x14ac:dyDescent="0.2">
      <c r="A18120" s="2">
        <v>17.707439999999998</v>
      </c>
      <c r="B18120" s="2">
        <v>39.646070000000002</v>
      </c>
      <c r="C18120" s="2">
        <v>3.5046379999999999</v>
      </c>
      <c r="D18120" s="2">
        <v>3.3293029999999999</v>
      </c>
      <c r="F18120" s="2">
        <v>17.704640000000001</v>
      </c>
      <c r="G18120" s="2">
        <v>1.135345</v>
      </c>
      <c r="H18120" s="2">
        <v>1.1282810000000001</v>
      </c>
      <c r="J18120" s="2">
        <v>17.707439999999998</v>
      </c>
      <c r="K18120" s="2">
        <v>3.2746219999999999</v>
      </c>
      <c r="L18120" s="2">
        <v>30.194410000000001</v>
      </c>
    </row>
    <row r="18121" spans="1:12" x14ac:dyDescent="0.2">
      <c r="A18121" s="2">
        <v>17.70814</v>
      </c>
      <c r="B18121" s="2">
        <v>39.577849999999998</v>
      </c>
      <c r="C18121" s="2">
        <v>3.5031500000000002</v>
      </c>
      <c r="D18121" s="2">
        <v>3.3277920000000001</v>
      </c>
      <c r="F18121" s="2">
        <v>17.70534</v>
      </c>
      <c r="G18121" s="2">
        <v>1.1347579999999999</v>
      </c>
      <c r="H18121" s="2">
        <v>1.1276250000000001</v>
      </c>
      <c r="J18121" s="2">
        <v>17.70814</v>
      </c>
      <c r="K18121" s="2">
        <v>3.267055</v>
      </c>
      <c r="L18121" s="2">
        <v>30.089099999999998</v>
      </c>
    </row>
    <row r="18122" spans="1:12" x14ac:dyDescent="0.2">
      <c r="A18122" s="2">
        <v>17.708850000000002</v>
      </c>
      <c r="B18122" s="2">
        <v>39.50958</v>
      </c>
      <c r="C18122" s="2">
        <v>3.501811</v>
      </c>
      <c r="D18122" s="2">
        <v>3.3258770000000002</v>
      </c>
      <c r="F18122" s="2">
        <v>17.706040000000002</v>
      </c>
      <c r="G18122" s="2">
        <v>1.133713</v>
      </c>
      <c r="H18122" s="2">
        <v>1.127602</v>
      </c>
      <c r="J18122" s="2">
        <v>17.708850000000002</v>
      </c>
      <c r="K18122" s="2">
        <v>3.25963</v>
      </c>
      <c r="L18122" s="2">
        <v>29.979399999999998</v>
      </c>
    </row>
    <row r="18123" spans="1:12" x14ac:dyDescent="0.2">
      <c r="A18123" s="2">
        <v>17.70955</v>
      </c>
      <c r="B18123" s="2">
        <v>39.441330000000001</v>
      </c>
      <c r="C18123" s="2">
        <v>3.5009030000000001</v>
      </c>
      <c r="D18123" s="2">
        <v>3.323642</v>
      </c>
      <c r="F18123" s="2">
        <v>17.70674</v>
      </c>
      <c r="G18123" s="2">
        <v>1.1328130000000001</v>
      </c>
      <c r="H18123" s="2">
        <v>1.1265339999999999</v>
      </c>
      <c r="J18123" s="2">
        <v>17.70955</v>
      </c>
      <c r="K18123" s="2">
        <v>3.251757</v>
      </c>
      <c r="L18123" s="2">
        <v>29.87013</v>
      </c>
    </row>
    <row r="18124" spans="1:12" x14ac:dyDescent="0.2">
      <c r="A18124" s="2">
        <v>17.710249999999998</v>
      </c>
      <c r="B18124" s="2">
        <v>39.374020000000002</v>
      </c>
      <c r="C18124" s="2">
        <v>3.5002469999999999</v>
      </c>
      <c r="D18124" s="2">
        <v>3.3211849999999998</v>
      </c>
      <c r="F18124" s="2">
        <v>17.707439999999998</v>
      </c>
      <c r="G18124" s="2">
        <v>1.131958</v>
      </c>
      <c r="H18124" s="2">
        <v>1.1253359999999999</v>
      </c>
      <c r="J18124" s="2">
        <v>17.710249999999998</v>
      </c>
      <c r="K18124" s="2">
        <v>3.2444000000000002</v>
      </c>
      <c r="L18124" s="2">
        <v>29.760590000000001</v>
      </c>
    </row>
    <row r="18125" spans="1:12" x14ac:dyDescent="0.2">
      <c r="A18125" s="2">
        <v>17.71095</v>
      </c>
      <c r="B18125" s="2">
        <v>39.305660000000003</v>
      </c>
      <c r="C18125" s="2">
        <v>3.4994499999999999</v>
      </c>
      <c r="D18125" s="2">
        <v>3.3188049999999998</v>
      </c>
      <c r="F18125" s="2">
        <v>17.70814</v>
      </c>
      <c r="G18125" s="2">
        <v>1.1308670000000001</v>
      </c>
      <c r="H18125" s="2">
        <v>1.124924</v>
      </c>
      <c r="J18125" s="2">
        <v>17.71095</v>
      </c>
      <c r="K18125" s="2">
        <v>3.2369330000000001</v>
      </c>
      <c r="L18125" s="2">
        <v>29.651250000000001</v>
      </c>
    </row>
    <row r="18126" spans="1:12" x14ac:dyDescent="0.2">
      <c r="A18126" s="2">
        <v>17.711649999999999</v>
      </c>
      <c r="B18126" s="2">
        <v>39.238239999999998</v>
      </c>
      <c r="C18126" s="2">
        <v>3.498996</v>
      </c>
      <c r="D18126" s="2">
        <v>3.3165849999999999</v>
      </c>
      <c r="F18126" s="2">
        <v>17.708850000000002</v>
      </c>
      <c r="G18126" s="2">
        <v>1.1304320000000001</v>
      </c>
      <c r="H18126" s="2">
        <v>1.1238330000000001</v>
      </c>
      <c r="J18126" s="2">
        <v>17.711649999999999</v>
      </c>
      <c r="K18126" s="2">
        <v>3.2290740000000002</v>
      </c>
      <c r="L18126" s="2">
        <v>29.54382</v>
      </c>
    </row>
    <row r="18127" spans="1:12" x14ac:dyDescent="0.2">
      <c r="A18127" s="2">
        <v>17.712350000000001</v>
      </c>
      <c r="B18127" s="2">
        <v>39.171039999999998</v>
      </c>
      <c r="C18127" s="2">
        <v>3.4981260000000001</v>
      </c>
      <c r="D18127" s="2">
        <v>3.3145479999999998</v>
      </c>
      <c r="F18127" s="2">
        <v>17.70955</v>
      </c>
      <c r="G18127" s="2">
        <v>1.130234</v>
      </c>
      <c r="H18127" s="2">
        <v>1.1233219999999999</v>
      </c>
      <c r="J18127" s="2">
        <v>17.712350000000001</v>
      </c>
      <c r="K18127" s="2">
        <v>3.2220529999999998</v>
      </c>
      <c r="L18127" s="2">
        <v>29.43665</v>
      </c>
    </row>
    <row r="18128" spans="1:12" x14ac:dyDescent="0.2">
      <c r="A18128" s="2">
        <v>17.713049999999999</v>
      </c>
      <c r="B18128" s="2">
        <v>39.103789999999996</v>
      </c>
      <c r="C18128" s="2">
        <v>3.4969589999999999</v>
      </c>
      <c r="D18128" s="2">
        <v>3.312503</v>
      </c>
      <c r="F18128" s="2">
        <v>17.710249999999998</v>
      </c>
      <c r="G18128" s="2">
        <v>1.130142</v>
      </c>
      <c r="H18128" s="2">
        <v>1.1231230000000001</v>
      </c>
      <c r="J18128" s="2">
        <v>17.713049999999999</v>
      </c>
      <c r="K18128" s="2">
        <v>3.2144430000000002</v>
      </c>
      <c r="L18128" s="2">
        <v>29.329509999999999</v>
      </c>
    </row>
    <row r="18129" spans="1:12" x14ac:dyDescent="0.2">
      <c r="A18129" s="2">
        <v>17.713760000000001</v>
      </c>
      <c r="B18129" s="2">
        <v>39.036999999999999</v>
      </c>
      <c r="C18129" s="2">
        <v>3.4951850000000002</v>
      </c>
      <c r="D18129" s="2">
        <v>3.3107030000000002</v>
      </c>
      <c r="F18129" s="2">
        <v>17.71095</v>
      </c>
      <c r="G18129" s="2">
        <v>1.1295010000000001</v>
      </c>
      <c r="H18129" s="2">
        <v>1.12236</v>
      </c>
      <c r="J18129" s="2">
        <v>17.713760000000001</v>
      </c>
      <c r="K18129" s="2">
        <v>3.2065139999999999</v>
      </c>
      <c r="L18129" s="2">
        <v>29.22334</v>
      </c>
    </row>
    <row r="18130" spans="1:12" x14ac:dyDescent="0.2">
      <c r="A18130" s="2">
        <v>17.714459999999999</v>
      </c>
      <c r="B18130" s="2">
        <v>38.969799999999999</v>
      </c>
      <c r="C18130" s="2">
        <v>3.4934569999999998</v>
      </c>
      <c r="D18130" s="2">
        <v>3.3088259999999998</v>
      </c>
      <c r="F18130" s="2">
        <v>17.711649999999999</v>
      </c>
      <c r="G18130" s="2">
        <v>1.128792</v>
      </c>
      <c r="H18130" s="2">
        <v>1.1219710000000001</v>
      </c>
      <c r="J18130" s="2">
        <v>17.714459999999999</v>
      </c>
      <c r="K18130" s="2">
        <v>3.1987109999999999</v>
      </c>
      <c r="L18130" s="2">
        <v>29.118310000000001</v>
      </c>
    </row>
    <row r="18131" spans="1:12" x14ac:dyDescent="0.2">
      <c r="A18131" s="2">
        <v>17.715160000000001</v>
      </c>
      <c r="B18131" s="2">
        <v>38.902610000000003</v>
      </c>
      <c r="C18131" s="2">
        <v>3.4918089999999999</v>
      </c>
      <c r="D18131" s="2">
        <v>3.3062619999999998</v>
      </c>
      <c r="F18131" s="2">
        <v>17.712350000000001</v>
      </c>
      <c r="G18131" s="2">
        <v>1.1282810000000001</v>
      </c>
      <c r="H18131" s="2">
        <v>1.1219790000000001</v>
      </c>
      <c r="J18131" s="2">
        <v>17.715160000000001</v>
      </c>
      <c r="K18131" s="2">
        <v>3.1906050000000001</v>
      </c>
      <c r="L18131" s="2">
        <v>29.013269999999999</v>
      </c>
    </row>
    <row r="18132" spans="1:12" x14ac:dyDescent="0.2">
      <c r="A18132" s="2">
        <v>17.715859999999999</v>
      </c>
      <c r="B18132" s="2">
        <v>38.836260000000003</v>
      </c>
      <c r="C18132" s="2">
        <v>3.4903710000000001</v>
      </c>
      <c r="D18132" s="2">
        <v>3.3037369999999999</v>
      </c>
      <c r="F18132" s="2">
        <v>17.713049999999999</v>
      </c>
      <c r="G18132" s="2">
        <v>1.1276250000000001</v>
      </c>
      <c r="H18132" s="2">
        <v>1.1211009999999999</v>
      </c>
      <c r="J18132" s="2">
        <v>17.715859999999999</v>
      </c>
      <c r="K18132" s="2">
        <v>3.183052</v>
      </c>
      <c r="L18132" s="2">
        <v>28.90897</v>
      </c>
    </row>
    <row r="18133" spans="1:12" x14ac:dyDescent="0.2">
      <c r="A18133" s="2">
        <v>17.716560000000001</v>
      </c>
      <c r="B18133" s="2">
        <v>38.769649999999999</v>
      </c>
      <c r="C18133" s="2">
        <v>3.4892880000000002</v>
      </c>
      <c r="D18133" s="2">
        <v>3.3016540000000001</v>
      </c>
      <c r="F18133" s="2">
        <v>17.713760000000001</v>
      </c>
      <c r="G18133" s="2">
        <v>1.127602</v>
      </c>
      <c r="H18133" s="2">
        <v>1.120552</v>
      </c>
      <c r="J18133" s="2">
        <v>17.716560000000001</v>
      </c>
      <c r="K18133" s="2">
        <v>3.175754</v>
      </c>
      <c r="L18133" s="2">
        <v>28.805240000000001</v>
      </c>
    </row>
    <row r="18134" spans="1:12" x14ac:dyDescent="0.2">
      <c r="A18134" s="2">
        <v>17.71726</v>
      </c>
      <c r="B18134" s="2">
        <v>38.70252</v>
      </c>
      <c r="C18134" s="2">
        <v>3.4883869999999999</v>
      </c>
      <c r="D18134" s="2">
        <v>3.2992360000000001</v>
      </c>
      <c r="F18134" s="2">
        <v>17.714459999999999</v>
      </c>
      <c r="G18134" s="2">
        <v>1.1265339999999999</v>
      </c>
      <c r="H18134" s="2">
        <v>1.1199870000000001</v>
      </c>
      <c r="J18134" s="2">
        <v>17.71726</v>
      </c>
      <c r="K18134" s="2">
        <v>3.1681759999999999</v>
      </c>
      <c r="L18134" s="2">
        <v>28.701319999999999</v>
      </c>
    </row>
    <row r="18135" spans="1:12" x14ac:dyDescent="0.2">
      <c r="A18135" s="2">
        <v>17.717960000000001</v>
      </c>
      <c r="B18135" s="2">
        <v>38.636510000000001</v>
      </c>
      <c r="C18135" s="2">
        <v>3.4874149999999999</v>
      </c>
      <c r="D18135" s="2">
        <v>3.297466</v>
      </c>
      <c r="F18135" s="2">
        <v>17.715160000000001</v>
      </c>
      <c r="G18135" s="2">
        <v>1.1253359999999999</v>
      </c>
      <c r="H18135" s="2">
        <v>1.119537</v>
      </c>
      <c r="J18135" s="2">
        <v>17.717960000000001</v>
      </c>
      <c r="K18135" s="2">
        <v>3.1612619999999998</v>
      </c>
      <c r="L18135" s="2">
        <v>28.599060000000001</v>
      </c>
    </row>
    <row r="18136" spans="1:12" x14ac:dyDescent="0.2">
      <c r="A18136" s="2">
        <v>17.71866</v>
      </c>
      <c r="B18136" s="2">
        <v>38.571040000000004</v>
      </c>
      <c r="C18136" s="2">
        <v>3.4864570000000001</v>
      </c>
      <c r="D18136" s="2">
        <v>3.2960690000000001</v>
      </c>
      <c r="F18136" s="2">
        <v>17.715859999999999</v>
      </c>
      <c r="G18136" s="2">
        <v>1.124924</v>
      </c>
      <c r="H18136" s="2">
        <v>1.1186069999999999</v>
      </c>
      <c r="J18136" s="2">
        <v>17.71866</v>
      </c>
      <c r="K18136" s="2">
        <v>3.1541160000000001</v>
      </c>
      <c r="L18136" s="2">
        <v>28.495930000000001</v>
      </c>
    </row>
    <row r="18137" spans="1:12" x14ac:dyDescent="0.2">
      <c r="A18137" s="2">
        <v>17.719370000000001</v>
      </c>
      <c r="B18137" s="2">
        <v>38.505029999999998</v>
      </c>
      <c r="C18137" s="2">
        <v>3.485347</v>
      </c>
      <c r="D18137" s="2">
        <v>3.294727</v>
      </c>
      <c r="F18137" s="2">
        <v>17.716560000000001</v>
      </c>
      <c r="G18137" s="2">
        <v>1.1238330000000001</v>
      </c>
      <c r="H18137" s="2">
        <v>1.117516</v>
      </c>
      <c r="J18137" s="2">
        <v>17.719370000000001</v>
      </c>
      <c r="K18137" s="2">
        <v>3.1471420000000001</v>
      </c>
      <c r="L18137" s="2">
        <v>28.393709999999999</v>
      </c>
    </row>
    <row r="18138" spans="1:12" x14ac:dyDescent="0.2">
      <c r="A18138" s="2">
        <v>17.72007</v>
      </c>
      <c r="B18138" s="2">
        <v>38.43965</v>
      </c>
      <c r="C18138" s="2">
        <v>3.484359</v>
      </c>
      <c r="D18138" s="2">
        <v>3.2933690000000002</v>
      </c>
      <c r="F18138" s="2">
        <v>17.71726</v>
      </c>
      <c r="G18138" s="2">
        <v>1.1233219999999999</v>
      </c>
      <c r="H18138" s="2">
        <v>1.1168670000000001</v>
      </c>
      <c r="J18138" s="2">
        <v>17.72007</v>
      </c>
      <c r="K18138" s="2">
        <v>3.1396709999999999</v>
      </c>
      <c r="L18138" s="2">
        <v>28.291740000000001</v>
      </c>
    </row>
    <row r="18139" spans="1:12" x14ac:dyDescent="0.2">
      <c r="A18139" s="2">
        <v>17.720770000000002</v>
      </c>
      <c r="B18139" s="2">
        <v>38.373719999999999</v>
      </c>
      <c r="C18139" s="2">
        <v>3.4828790000000001</v>
      </c>
      <c r="D18139" s="2">
        <v>3.2920560000000001</v>
      </c>
      <c r="F18139" s="2">
        <v>17.717960000000001</v>
      </c>
      <c r="G18139" s="2">
        <v>1.1231230000000001</v>
      </c>
      <c r="H18139" s="2">
        <v>1.1161799999999999</v>
      </c>
      <c r="J18139" s="2">
        <v>17.720770000000002</v>
      </c>
      <c r="K18139" s="2">
        <v>3.132288</v>
      </c>
      <c r="L18139" s="2">
        <v>28.190290000000001</v>
      </c>
    </row>
    <row r="18140" spans="1:12" x14ac:dyDescent="0.2">
      <c r="A18140" s="2">
        <v>17.72147</v>
      </c>
      <c r="B18140" s="2">
        <v>38.308010000000003</v>
      </c>
      <c r="C18140" s="2">
        <v>3.4812650000000001</v>
      </c>
      <c r="D18140" s="2">
        <v>3.2903549999999999</v>
      </c>
      <c r="F18140" s="2">
        <v>17.71866</v>
      </c>
      <c r="G18140" s="2">
        <v>1.12236</v>
      </c>
      <c r="H18140" s="2">
        <v>1.1156459999999999</v>
      </c>
      <c r="J18140" s="2">
        <v>17.72147</v>
      </c>
      <c r="K18140" s="2">
        <v>3.1254119999999999</v>
      </c>
      <c r="L18140" s="2">
        <v>28.089379999999998</v>
      </c>
    </row>
    <row r="18141" spans="1:12" x14ac:dyDescent="0.2">
      <c r="A18141" s="2">
        <v>17.722169999999998</v>
      </c>
      <c r="B18141" s="2">
        <v>38.242519999999999</v>
      </c>
      <c r="C18141" s="2">
        <v>3.4800900000000001</v>
      </c>
      <c r="D18141" s="2">
        <v>3.2885390000000001</v>
      </c>
      <c r="F18141" s="2">
        <v>17.719370000000001</v>
      </c>
      <c r="G18141" s="2">
        <v>1.1219710000000001</v>
      </c>
      <c r="H18141" s="2">
        <v>1.1150279999999999</v>
      </c>
      <c r="J18141" s="2">
        <v>17.722169999999998</v>
      </c>
      <c r="K18141" s="2">
        <v>3.118805</v>
      </c>
      <c r="L18141" s="2">
        <v>27.988430000000001</v>
      </c>
    </row>
    <row r="18142" spans="1:12" x14ac:dyDescent="0.2">
      <c r="A18142" s="2">
        <v>17.72287</v>
      </c>
      <c r="B18142" s="2">
        <v>38.177349999999997</v>
      </c>
      <c r="C18142" s="2">
        <v>3.4789840000000001</v>
      </c>
      <c r="D18142" s="2">
        <v>3.2867160000000002</v>
      </c>
      <c r="F18142" s="2">
        <v>17.72007</v>
      </c>
      <c r="G18142" s="2">
        <v>1.1219790000000001</v>
      </c>
      <c r="H18142" s="2">
        <v>1.1148910000000001</v>
      </c>
      <c r="J18142" s="2">
        <v>17.72287</v>
      </c>
      <c r="K18142" s="2">
        <v>3.1114310000000001</v>
      </c>
      <c r="L18142" s="2">
        <v>27.88871</v>
      </c>
    </row>
    <row r="18143" spans="1:12" x14ac:dyDescent="0.2">
      <c r="A18143" s="2">
        <v>17.723569999999999</v>
      </c>
      <c r="B18143" s="2">
        <v>38.112580000000001</v>
      </c>
      <c r="C18143" s="2">
        <v>3.477538</v>
      </c>
      <c r="D18143" s="2">
        <v>3.2846410000000001</v>
      </c>
      <c r="F18143" s="2">
        <v>17.720770000000002</v>
      </c>
      <c r="G18143" s="2">
        <v>1.1211009999999999</v>
      </c>
      <c r="H18143" s="2">
        <v>1.1142430000000001</v>
      </c>
      <c r="J18143" s="2">
        <v>17.723569999999999</v>
      </c>
      <c r="K18143" s="2">
        <v>3.103945</v>
      </c>
      <c r="L18143" s="2">
        <v>27.78923</v>
      </c>
    </row>
    <row r="18144" spans="1:12" x14ac:dyDescent="0.2">
      <c r="A18144" s="2">
        <v>17.72428</v>
      </c>
      <c r="B18144" s="2">
        <v>38.047840000000001</v>
      </c>
      <c r="C18144" s="2">
        <v>3.47573</v>
      </c>
      <c r="D18144" s="2">
        <v>3.2828020000000002</v>
      </c>
      <c r="F18144" s="2">
        <v>17.72147</v>
      </c>
      <c r="G18144" s="2">
        <v>1.120552</v>
      </c>
      <c r="H18144" s="2">
        <v>1.1135330000000001</v>
      </c>
      <c r="J18144" s="2">
        <v>17.72428</v>
      </c>
      <c r="K18144" s="2">
        <v>3.0969220000000002</v>
      </c>
      <c r="L18144" s="2">
        <v>27.690650000000002</v>
      </c>
    </row>
    <row r="18145" spans="1:12" x14ac:dyDescent="0.2">
      <c r="A18145" s="2">
        <v>17.724979999999999</v>
      </c>
      <c r="B18145" s="2">
        <v>37.983110000000003</v>
      </c>
      <c r="C18145" s="2">
        <v>3.4742120000000001</v>
      </c>
      <c r="D18145" s="2">
        <v>3.281253</v>
      </c>
      <c r="F18145" s="2">
        <v>17.722169999999998</v>
      </c>
      <c r="G18145" s="2">
        <v>1.1199870000000001</v>
      </c>
      <c r="H18145" s="2">
        <v>1.1127849999999999</v>
      </c>
      <c r="J18145" s="2">
        <v>17.724979999999999</v>
      </c>
      <c r="K18145" s="2">
        <v>3.0893609999999998</v>
      </c>
      <c r="L18145" s="2">
        <v>27.592089999999999</v>
      </c>
    </row>
    <row r="18146" spans="1:12" x14ac:dyDescent="0.2">
      <c r="A18146" s="2">
        <v>17.725680000000001</v>
      </c>
      <c r="B18146" s="2">
        <v>37.918610000000001</v>
      </c>
      <c r="C18146" s="2">
        <v>3.4727169999999998</v>
      </c>
      <c r="D18146" s="2">
        <v>3.278972</v>
      </c>
      <c r="F18146" s="2">
        <v>17.72287</v>
      </c>
      <c r="G18146" s="2">
        <v>1.119537</v>
      </c>
      <c r="H18146" s="2">
        <v>1.1120300000000001</v>
      </c>
      <c r="J18146" s="2">
        <v>17.725680000000001</v>
      </c>
      <c r="K18146" s="2">
        <v>3.0822829999999999</v>
      </c>
      <c r="L18146" s="2">
        <v>27.49419</v>
      </c>
    </row>
    <row r="18147" spans="1:12" x14ac:dyDescent="0.2">
      <c r="A18147" s="2">
        <v>17.726379999999999</v>
      </c>
      <c r="B18147" s="2">
        <v>37.853439999999999</v>
      </c>
      <c r="C18147" s="2">
        <v>3.4711750000000001</v>
      </c>
      <c r="D18147" s="2">
        <v>3.2762250000000002</v>
      </c>
      <c r="F18147" s="2">
        <v>17.723569999999999</v>
      </c>
      <c r="G18147" s="2">
        <v>1.1186069999999999</v>
      </c>
      <c r="H18147" s="2">
        <v>1.1111150000000001</v>
      </c>
      <c r="J18147" s="2">
        <v>17.726379999999999</v>
      </c>
      <c r="K18147" s="2">
        <v>3.0754260000000002</v>
      </c>
      <c r="L18147" s="2">
        <v>27.39687</v>
      </c>
    </row>
    <row r="18148" spans="1:12" x14ac:dyDescent="0.2">
      <c r="A18148" s="2">
        <v>17.727080000000001</v>
      </c>
      <c r="B18148" s="2">
        <v>37.788429999999998</v>
      </c>
      <c r="C18148" s="2">
        <v>3.4700880000000001</v>
      </c>
      <c r="D18148" s="2">
        <v>3.2747449999999998</v>
      </c>
      <c r="F18148" s="2">
        <v>17.72428</v>
      </c>
      <c r="G18148" s="2">
        <v>1.117516</v>
      </c>
      <c r="H18148" s="2">
        <v>1.11039</v>
      </c>
      <c r="J18148" s="2">
        <v>17.727080000000001</v>
      </c>
      <c r="K18148" s="2">
        <v>3.0688230000000001</v>
      </c>
      <c r="L18148" s="2">
        <v>27.298410000000001</v>
      </c>
    </row>
    <row r="18149" spans="1:12" x14ac:dyDescent="0.2">
      <c r="A18149" s="2">
        <v>17.727779999999999</v>
      </c>
      <c r="B18149" s="2">
        <v>37.724139999999998</v>
      </c>
      <c r="C18149" s="2">
        <v>3.46902</v>
      </c>
      <c r="D18149" s="2">
        <v>3.2737379999999998</v>
      </c>
      <c r="F18149" s="2">
        <v>17.724979999999999</v>
      </c>
      <c r="G18149" s="2">
        <v>1.1168670000000001</v>
      </c>
      <c r="H18149" s="2">
        <v>1.1096189999999999</v>
      </c>
      <c r="J18149" s="2">
        <v>17.727779999999999</v>
      </c>
      <c r="K18149" s="2">
        <v>3.061928</v>
      </c>
      <c r="L18149" s="2">
        <v>27.20111</v>
      </c>
    </row>
    <row r="18150" spans="1:12" x14ac:dyDescent="0.2">
      <c r="A18150" s="2">
        <v>17.728480000000001</v>
      </c>
      <c r="B18150" s="2">
        <v>37.660260000000001</v>
      </c>
      <c r="C18150" s="2">
        <v>3.4672350000000001</v>
      </c>
      <c r="D18150" s="2">
        <v>3.2720980000000002</v>
      </c>
      <c r="F18150" s="2">
        <v>17.725680000000001</v>
      </c>
      <c r="G18150" s="2">
        <v>1.1161799999999999</v>
      </c>
      <c r="H18150" s="2">
        <v>1.1084750000000001</v>
      </c>
      <c r="J18150" s="2">
        <v>17.728480000000001</v>
      </c>
      <c r="K18150" s="2">
        <v>3.0553319999999999</v>
      </c>
      <c r="L18150" s="2">
        <v>27.10474</v>
      </c>
    </row>
    <row r="18151" spans="1:12" x14ac:dyDescent="0.2">
      <c r="A18151" s="2">
        <v>17.729189999999999</v>
      </c>
      <c r="B18151" s="2">
        <v>37.596730000000001</v>
      </c>
      <c r="C18151" s="2">
        <v>3.4659300000000002</v>
      </c>
      <c r="D18151" s="2">
        <v>3.2699539999999998</v>
      </c>
      <c r="F18151" s="2">
        <v>17.726379999999999</v>
      </c>
      <c r="G18151" s="2">
        <v>1.1156459999999999</v>
      </c>
      <c r="H18151" s="2">
        <v>1.1076280000000001</v>
      </c>
      <c r="J18151" s="2">
        <v>17.729189999999999</v>
      </c>
      <c r="K18151" s="2">
        <v>3.047876</v>
      </c>
      <c r="L18151" s="2">
        <v>27.009340000000002</v>
      </c>
    </row>
    <row r="18152" spans="1:12" x14ac:dyDescent="0.2">
      <c r="A18152" s="2">
        <v>17.729890000000001</v>
      </c>
      <c r="B18152" s="2">
        <v>37.532879999999999</v>
      </c>
      <c r="C18152" s="2">
        <v>3.4648089999999998</v>
      </c>
      <c r="D18152" s="2">
        <v>3.2681689999999999</v>
      </c>
      <c r="F18152" s="2">
        <v>17.727080000000001</v>
      </c>
      <c r="G18152" s="2">
        <v>1.1150279999999999</v>
      </c>
      <c r="H18152" s="2">
        <v>1.106995</v>
      </c>
      <c r="J18152" s="2">
        <v>17.729890000000001</v>
      </c>
      <c r="K18152" s="2">
        <v>3.0399280000000002</v>
      </c>
      <c r="L18152" s="2">
        <v>26.912939999999999</v>
      </c>
    </row>
    <row r="18153" spans="1:12" x14ac:dyDescent="0.2">
      <c r="A18153" s="2">
        <v>17.730589999999999</v>
      </c>
      <c r="B18153" s="2">
        <v>37.469540000000002</v>
      </c>
      <c r="C18153" s="2">
        <v>3.464</v>
      </c>
      <c r="D18153" s="2">
        <v>3.2662</v>
      </c>
      <c r="F18153" s="2">
        <v>17.727779999999999</v>
      </c>
      <c r="G18153" s="2">
        <v>1.1148910000000001</v>
      </c>
      <c r="H18153" s="2">
        <v>1.1064000000000001</v>
      </c>
      <c r="J18153" s="2">
        <v>17.730589999999999</v>
      </c>
      <c r="K18153" s="2">
        <v>3.0326919999999999</v>
      </c>
      <c r="L18153" s="2">
        <v>26.817409999999999</v>
      </c>
    </row>
    <row r="18154" spans="1:12" x14ac:dyDescent="0.2">
      <c r="A18154" s="2">
        <v>17.731290000000001</v>
      </c>
      <c r="B18154" s="2">
        <v>37.406509999999997</v>
      </c>
      <c r="C18154" s="2">
        <v>3.4629780000000001</v>
      </c>
      <c r="D18154" s="2">
        <v>3.2635529999999999</v>
      </c>
      <c r="F18154" s="2">
        <v>17.728480000000001</v>
      </c>
      <c r="G18154" s="2">
        <v>1.1142430000000001</v>
      </c>
      <c r="H18154" s="2">
        <v>1.105637</v>
      </c>
      <c r="J18154" s="2">
        <v>17.731290000000001</v>
      </c>
      <c r="K18154" s="2">
        <v>3.0255260000000002</v>
      </c>
      <c r="L18154" s="2">
        <v>26.722270000000002</v>
      </c>
    </row>
    <row r="18155" spans="1:12" x14ac:dyDescent="0.2">
      <c r="A18155" s="2">
        <v>17.73199</v>
      </c>
      <c r="B18155" s="2">
        <v>37.343350000000001</v>
      </c>
      <c r="C18155" s="2">
        <v>3.4618180000000001</v>
      </c>
      <c r="D18155" s="2">
        <v>3.261638</v>
      </c>
      <c r="F18155" s="2">
        <v>17.729189999999999</v>
      </c>
      <c r="G18155" s="2">
        <v>1.1135330000000001</v>
      </c>
      <c r="H18155" s="2">
        <v>1.1050420000000001</v>
      </c>
      <c r="J18155" s="2">
        <v>17.73199</v>
      </c>
      <c r="K18155" s="2">
        <v>3.0184340000000001</v>
      </c>
      <c r="L18155" s="2">
        <v>26.627179999999999</v>
      </c>
    </row>
    <row r="18156" spans="1:12" x14ac:dyDescent="0.2">
      <c r="A18156" s="2">
        <v>17.732690000000002</v>
      </c>
      <c r="B18156" s="2">
        <v>37.280389999999997</v>
      </c>
      <c r="C18156" s="2">
        <v>3.460712</v>
      </c>
      <c r="D18156" s="2">
        <v>3.2600280000000001</v>
      </c>
      <c r="F18156" s="2">
        <v>17.729890000000001</v>
      </c>
      <c r="G18156" s="2">
        <v>1.1127849999999999</v>
      </c>
      <c r="H18156" s="2">
        <v>1.1043400000000001</v>
      </c>
      <c r="J18156" s="2">
        <v>17.732690000000002</v>
      </c>
      <c r="K18156" s="2">
        <v>3.0117050000000001</v>
      </c>
      <c r="L18156" s="2">
        <v>26.53304</v>
      </c>
    </row>
    <row r="18157" spans="1:12" x14ac:dyDescent="0.2">
      <c r="A18157" s="2">
        <v>17.73339</v>
      </c>
      <c r="B18157" s="2">
        <v>37.217350000000003</v>
      </c>
      <c r="C18157" s="2">
        <v>3.4595099999999999</v>
      </c>
      <c r="D18157" s="2">
        <v>3.2583340000000001</v>
      </c>
      <c r="F18157" s="2">
        <v>17.730589999999999</v>
      </c>
      <c r="G18157" s="2">
        <v>1.1120300000000001</v>
      </c>
      <c r="H18157" s="2">
        <v>1.10347</v>
      </c>
      <c r="J18157" s="2">
        <v>17.73339</v>
      </c>
      <c r="K18157" s="2">
        <v>3.0047929999999998</v>
      </c>
      <c r="L18157" s="2">
        <v>26.436199999999999</v>
      </c>
    </row>
    <row r="18158" spans="1:12" x14ac:dyDescent="0.2">
      <c r="A18158" s="2">
        <v>17.734100000000002</v>
      </c>
      <c r="B18158" s="2">
        <v>37.154200000000003</v>
      </c>
      <c r="C18158" s="2">
        <v>3.4577969999999998</v>
      </c>
      <c r="D18158" s="2">
        <v>3.2570679999999999</v>
      </c>
      <c r="F18158" s="2">
        <v>17.731290000000001</v>
      </c>
      <c r="G18158" s="2">
        <v>1.1111150000000001</v>
      </c>
      <c r="H18158" s="2">
        <v>1.1027979999999999</v>
      </c>
      <c r="J18158" s="2">
        <v>17.734100000000002</v>
      </c>
      <c r="K18158" s="2">
        <v>2.997919</v>
      </c>
      <c r="L18158" s="2">
        <v>26.342169999999999</v>
      </c>
    </row>
    <row r="18159" spans="1:12" x14ac:dyDescent="0.2">
      <c r="A18159" s="2">
        <v>17.7348</v>
      </c>
      <c r="B18159" s="2">
        <v>37.090899999999998</v>
      </c>
      <c r="C18159" s="2">
        <v>3.4566569999999999</v>
      </c>
      <c r="D18159" s="2">
        <v>3.2553670000000001</v>
      </c>
      <c r="F18159" s="2">
        <v>17.73199</v>
      </c>
      <c r="G18159" s="2">
        <v>1.11039</v>
      </c>
      <c r="H18159" s="2">
        <v>1.1022799999999999</v>
      </c>
      <c r="J18159" s="2">
        <v>17.7348</v>
      </c>
      <c r="K18159" s="2">
        <v>2.9910700000000001</v>
      </c>
      <c r="L18159" s="2">
        <v>26.246559999999999</v>
      </c>
    </row>
    <row r="18160" spans="1:12" x14ac:dyDescent="0.2">
      <c r="A18160" s="2">
        <v>17.735499999999998</v>
      </c>
      <c r="B18160" s="2">
        <v>37.028919999999999</v>
      </c>
      <c r="C18160" s="2">
        <v>3.4550619999999999</v>
      </c>
      <c r="D18160" s="2">
        <v>3.2536800000000001</v>
      </c>
      <c r="F18160" s="2">
        <v>17.732690000000002</v>
      </c>
      <c r="G18160" s="2">
        <v>1.1096189999999999</v>
      </c>
      <c r="H18160" s="2">
        <v>1.1018140000000001</v>
      </c>
      <c r="J18160" s="2">
        <v>17.735499999999998</v>
      </c>
      <c r="K18160" s="2">
        <v>2.9836879999999999</v>
      </c>
      <c r="L18160" s="2">
        <v>26.152950000000001</v>
      </c>
    </row>
    <row r="18161" spans="1:12" x14ac:dyDescent="0.2">
      <c r="A18161" s="2">
        <v>17.7362</v>
      </c>
      <c r="B18161" s="2">
        <v>36.967709999999997</v>
      </c>
      <c r="C18161" s="2">
        <v>3.453643</v>
      </c>
      <c r="D18161" s="2">
        <v>3.2520549999999999</v>
      </c>
      <c r="F18161" s="2">
        <v>17.73339</v>
      </c>
      <c r="G18161" s="2">
        <v>1.1084750000000001</v>
      </c>
      <c r="H18161" s="2">
        <v>1.101334</v>
      </c>
      <c r="J18161" s="2">
        <v>17.7362</v>
      </c>
      <c r="K18161" s="2">
        <v>2.9767969999999999</v>
      </c>
      <c r="L18161" s="2">
        <v>26.05864</v>
      </c>
    </row>
    <row r="18162" spans="1:12" x14ac:dyDescent="0.2">
      <c r="A18162" s="2">
        <v>17.736899999999999</v>
      </c>
      <c r="B18162" s="2">
        <v>36.908700000000003</v>
      </c>
      <c r="C18162" s="2">
        <v>3.4520330000000001</v>
      </c>
      <c r="D18162" s="2">
        <v>3.2505289999999998</v>
      </c>
      <c r="F18162" s="2">
        <v>17.734100000000002</v>
      </c>
      <c r="G18162" s="2">
        <v>1.1076280000000001</v>
      </c>
      <c r="H18162" s="2">
        <v>1.1007309999999999</v>
      </c>
      <c r="J18162" s="2">
        <v>17.736899999999999</v>
      </c>
      <c r="K18162" s="2">
        <v>2.9698709999999999</v>
      </c>
      <c r="L18162" s="2">
        <v>25.966010000000001</v>
      </c>
    </row>
    <row r="18163" spans="1:12" x14ac:dyDescent="0.2">
      <c r="A18163" s="2">
        <v>17.7376</v>
      </c>
      <c r="B18163" s="2">
        <v>36.85333</v>
      </c>
      <c r="C18163" s="2">
        <v>3.451133</v>
      </c>
      <c r="D18163" s="2">
        <v>3.2492320000000001</v>
      </c>
      <c r="F18163" s="2">
        <v>17.7348</v>
      </c>
      <c r="G18163" s="2">
        <v>1.106995</v>
      </c>
      <c r="H18163" s="2">
        <v>1.1003419999999999</v>
      </c>
      <c r="J18163" s="2">
        <v>17.7376</v>
      </c>
      <c r="K18163" s="2">
        <v>2.9627319999999999</v>
      </c>
      <c r="L18163" s="2">
        <v>25.873619999999999</v>
      </c>
    </row>
    <row r="18164" spans="1:12" x14ac:dyDescent="0.2">
      <c r="A18164" s="2">
        <v>17.738299999999999</v>
      </c>
      <c r="B18164" s="2">
        <v>36.799230000000001</v>
      </c>
      <c r="C18164" s="2">
        <v>3.4498929999999999</v>
      </c>
      <c r="D18164" s="2">
        <v>3.2472259999999999</v>
      </c>
      <c r="F18164" s="2">
        <v>17.735499999999998</v>
      </c>
      <c r="G18164" s="2">
        <v>1.1064000000000001</v>
      </c>
      <c r="H18164" s="2">
        <v>1.0998540000000001</v>
      </c>
      <c r="J18164" s="2">
        <v>17.738299999999999</v>
      </c>
      <c r="K18164" s="2">
        <v>2.9561419999999998</v>
      </c>
      <c r="L18164" s="2">
        <v>25.782080000000001</v>
      </c>
    </row>
    <row r="18165" spans="1:12" x14ac:dyDescent="0.2">
      <c r="A18165" s="2">
        <v>17.739000000000001</v>
      </c>
      <c r="B18165" s="2">
        <v>36.741340000000001</v>
      </c>
      <c r="C18165" s="2">
        <v>3.44902</v>
      </c>
      <c r="D18165" s="2">
        <v>3.245044</v>
      </c>
      <c r="F18165" s="2">
        <v>17.7362</v>
      </c>
      <c r="G18165" s="2">
        <v>1.105637</v>
      </c>
      <c r="H18165" s="2">
        <v>1.0990139999999999</v>
      </c>
      <c r="J18165" s="2">
        <v>17.739000000000001</v>
      </c>
      <c r="K18165" s="2">
        <v>2.9493390000000002</v>
      </c>
      <c r="L18165" s="2">
        <v>25.689219999999999</v>
      </c>
    </row>
    <row r="18166" spans="1:12" x14ac:dyDescent="0.2">
      <c r="A18166" s="2">
        <v>17.739709999999999</v>
      </c>
      <c r="B18166" s="2">
        <v>36.679299999999998</v>
      </c>
      <c r="C18166" s="2">
        <v>3.4475739999999999</v>
      </c>
      <c r="D18166" s="2">
        <v>3.2430300000000001</v>
      </c>
      <c r="F18166" s="2">
        <v>17.736899999999999</v>
      </c>
      <c r="G18166" s="2">
        <v>1.1050420000000001</v>
      </c>
      <c r="H18166" s="2">
        <v>1.0981829999999999</v>
      </c>
      <c r="J18166" s="2">
        <v>17.739709999999999</v>
      </c>
      <c r="K18166" s="2">
        <v>2.9431780000000001</v>
      </c>
      <c r="L18166" s="2">
        <v>25.597190000000001</v>
      </c>
    </row>
    <row r="18167" spans="1:12" x14ac:dyDescent="0.2">
      <c r="A18167" s="2">
        <v>17.740410000000001</v>
      </c>
      <c r="B18167" s="2">
        <v>36.617620000000002</v>
      </c>
      <c r="C18167" s="2">
        <v>3.4458570000000002</v>
      </c>
      <c r="D18167" s="2">
        <v>3.2411449999999999</v>
      </c>
      <c r="F18167" s="2">
        <v>17.7376</v>
      </c>
      <c r="G18167" s="2">
        <v>1.1043400000000001</v>
      </c>
      <c r="H18167" s="2">
        <v>1.0974660000000001</v>
      </c>
      <c r="J18167" s="2">
        <v>17.740410000000001</v>
      </c>
      <c r="K18167" s="2">
        <v>2.9370690000000002</v>
      </c>
      <c r="L18167" s="2">
        <v>25.50667</v>
      </c>
    </row>
    <row r="18168" spans="1:12" x14ac:dyDescent="0.2">
      <c r="A18168" s="2">
        <v>17.741109999999999</v>
      </c>
      <c r="B18168" s="2">
        <v>36.555689999999998</v>
      </c>
      <c r="C18168" s="2">
        <v>3.4447429999999999</v>
      </c>
      <c r="D18168" s="2">
        <v>3.2395740000000002</v>
      </c>
      <c r="F18168" s="2">
        <v>17.738299999999999</v>
      </c>
      <c r="G18168" s="2">
        <v>1.10347</v>
      </c>
      <c r="H18168" s="2">
        <v>1.0970839999999999</v>
      </c>
      <c r="J18168" s="2">
        <v>17.741109999999999</v>
      </c>
      <c r="K18168" s="2">
        <v>2.930736</v>
      </c>
      <c r="L18168" s="2">
        <v>25.416499999999999</v>
      </c>
    </row>
    <row r="18169" spans="1:12" x14ac:dyDescent="0.2">
      <c r="A18169" s="2">
        <v>17.741810000000001</v>
      </c>
      <c r="B18169" s="2">
        <v>36.493259999999999</v>
      </c>
      <c r="C18169" s="2">
        <v>3.4443160000000002</v>
      </c>
      <c r="D18169" s="2">
        <v>3.2373690000000002</v>
      </c>
      <c r="F18169" s="2">
        <v>17.739000000000001</v>
      </c>
      <c r="G18169" s="2">
        <v>1.1027979999999999</v>
      </c>
      <c r="H18169" s="2">
        <v>1.097092</v>
      </c>
      <c r="J18169" s="2">
        <v>17.741810000000001</v>
      </c>
      <c r="K18169" s="2">
        <v>2.9242949999999999</v>
      </c>
      <c r="L18169" s="2">
        <v>25.326409999999999</v>
      </c>
    </row>
    <row r="18170" spans="1:12" x14ac:dyDescent="0.2">
      <c r="A18170" s="2">
        <v>17.742509999999999</v>
      </c>
      <c r="B18170" s="2">
        <v>36.431899999999999</v>
      </c>
      <c r="C18170" s="2">
        <v>3.4433319999999998</v>
      </c>
      <c r="D18170" s="2">
        <v>3.2350880000000002</v>
      </c>
      <c r="F18170" s="2">
        <v>17.739709999999999</v>
      </c>
      <c r="G18170" s="2">
        <v>1.1022799999999999</v>
      </c>
      <c r="H18170" s="2">
        <v>1.0971979999999999</v>
      </c>
      <c r="J18170" s="2">
        <v>17.742509999999999</v>
      </c>
      <c r="K18170" s="2">
        <v>2.9175930000000001</v>
      </c>
      <c r="L18170" s="2">
        <v>25.23715</v>
      </c>
    </row>
    <row r="18171" spans="1:12" x14ac:dyDescent="0.2">
      <c r="A18171" s="2">
        <v>17.743210000000001</v>
      </c>
      <c r="B18171" s="2">
        <v>36.371090000000002</v>
      </c>
      <c r="C18171" s="2">
        <v>3.44218</v>
      </c>
      <c r="D18171" s="2">
        <v>3.2335690000000001</v>
      </c>
      <c r="F18171" s="2">
        <v>17.740410000000001</v>
      </c>
      <c r="G18171" s="2">
        <v>1.1018140000000001</v>
      </c>
      <c r="H18171" s="2">
        <v>1.097054</v>
      </c>
      <c r="J18171" s="2">
        <v>17.743210000000001</v>
      </c>
      <c r="K18171" s="2">
        <v>2.911041</v>
      </c>
      <c r="L18171" s="2">
        <v>25.147590000000001</v>
      </c>
    </row>
    <row r="18172" spans="1:12" x14ac:dyDescent="0.2">
      <c r="A18172" s="2">
        <v>17.74391</v>
      </c>
      <c r="B18172" s="2">
        <v>36.309649999999998</v>
      </c>
      <c r="C18172" s="2">
        <v>3.4401579999999998</v>
      </c>
      <c r="D18172" s="2">
        <v>3.2318449999999999</v>
      </c>
      <c r="F18172" s="2">
        <v>17.741109999999999</v>
      </c>
      <c r="G18172" s="2">
        <v>1.101334</v>
      </c>
      <c r="H18172" s="2">
        <v>1.096252</v>
      </c>
      <c r="J18172" s="2">
        <v>17.74391</v>
      </c>
      <c r="K18172" s="2">
        <v>2.9041899999999998</v>
      </c>
      <c r="L18172" s="2">
        <v>25.05912</v>
      </c>
    </row>
    <row r="18173" spans="1:12" x14ac:dyDescent="0.2">
      <c r="A18173" s="2">
        <v>17.744620000000001</v>
      </c>
      <c r="B18173" s="2">
        <v>36.248370000000001</v>
      </c>
      <c r="C18173" s="2">
        <v>3.4386019999999999</v>
      </c>
      <c r="D18173" s="2">
        <v>3.2300450000000001</v>
      </c>
      <c r="F18173" s="2">
        <v>17.741810000000001</v>
      </c>
      <c r="G18173" s="2">
        <v>1.1007309999999999</v>
      </c>
      <c r="H18173" s="2">
        <v>1.095871</v>
      </c>
      <c r="J18173" s="2">
        <v>17.744620000000001</v>
      </c>
      <c r="K18173" s="2">
        <v>2.8978350000000002</v>
      </c>
      <c r="L18173" s="2">
        <v>24.970770000000002</v>
      </c>
    </row>
    <row r="18174" spans="1:12" x14ac:dyDescent="0.2">
      <c r="A18174" s="2">
        <v>17.74532</v>
      </c>
      <c r="B18174" s="2">
        <v>36.187269999999998</v>
      </c>
      <c r="C18174" s="2">
        <v>3.437354</v>
      </c>
      <c r="D18174" s="2">
        <v>3.228526</v>
      </c>
      <c r="F18174" s="2">
        <v>17.742509999999999</v>
      </c>
      <c r="G18174" s="2">
        <v>1.1003419999999999</v>
      </c>
      <c r="H18174" s="2">
        <v>1.095245</v>
      </c>
      <c r="J18174" s="2">
        <v>17.74532</v>
      </c>
      <c r="K18174" s="2">
        <v>2.8913730000000002</v>
      </c>
      <c r="L18174" s="2">
        <v>24.883400000000002</v>
      </c>
    </row>
    <row r="18175" spans="1:12" x14ac:dyDescent="0.2">
      <c r="A18175" s="2">
        <v>17.746020000000001</v>
      </c>
      <c r="B18175" s="2">
        <v>36.126820000000002</v>
      </c>
      <c r="C18175" s="2">
        <v>3.4354469999999999</v>
      </c>
      <c r="D18175" s="2">
        <v>3.2271909999999999</v>
      </c>
      <c r="F18175" s="2">
        <v>17.743210000000001</v>
      </c>
      <c r="G18175" s="2">
        <v>1.0998540000000001</v>
      </c>
      <c r="H18175" s="2">
        <v>1.094414</v>
      </c>
      <c r="J18175" s="2">
        <v>17.746020000000001</v>
      </c>
      <c r="K18175" s="2">
        <v>2.8846699999999998</v>
      </c>
      <c r="L18175" s="2">
        <v>24.796880000000002</v>
      </c>
    </row>
    <row r="18176" spans="1:12" x14ac:dyDescent="0.2">
      <c r="A18176" s="2">
        <v>17.74672</v>
      </c>
      <c r="B18176" s="2">
        <v>36.066850000000002</v>
      </c>
      <c r="C18176" s="2">
        <v>3.4340739999999998</v>
      </c>
      <c r="D18176" s="2">
        <v>3.2261839999999999</v>
      </c>
      <c r="F18176" s="2">
        <v>17.74391</v>
      </c>
      <c r="G18176" s="2">
        <v>1.0990139999999999</v>
      </c>
      <c r="H18176" s="2">
        <v>1.094093</v>
      </c>
      <c r="J18176" s="2">
        <v>17.74672</v>
      </c>
      <c r="K18176" s="2">
        <v>2.878193</v>
      </c>
      <c r="L18176" s="2">
        <v>24.709399999999999</v>
      </c>
    </row>
    <row r="18177" spans="1:12" x14ac:dyDescent="0.2">
      <c r="A18177" s="2">
        <v>17.747420000000002</v>
      </c>
      <c r="B18177" s="2">
        <v>36.007040000000003</v>
      </c>
      <c r="C18177" s="2">
        <v>3.4326159999999999</v>
      </c>
      <c r="D18177" s="2">
        <v>3.224628</v>
      </c>
      <c r="F18177" s="2">
        <v>17.744620000000001</v>
      </c>
      <c r="G18177" s="2">
        <v>1.0981829999999999</v>
      </c>
      <c r="H18177" s="2">
        <v>1.0932390000000001</v>
      </c>
      <c r="J18177" s="2">
        <v>17.747420000000002</v>
      </c>
      <c r="K18177" s="2">
        <v>2.8709389999999999</v>
      </c>
      <c r="L18177" s="2">
        <v>24.622319999999998</v>
      </c>
    </row>
    <row r="18178" spans="1:12" x14ac:dyDescent="0.2">
      <c r="A18178" s="2">
        <v>17.74812</v>
      </c>
      <c r="B18178" s="2">
        <v>35.947879999999998</v>
      </c>
      <c r="C18178" s="2">
        <v>3.4313799999999999</v>
      </c>
      <c r="D18178" s="2">
        <v>3.2226900000000001</v>
      </c>
      <c r="F18178" s="2">
        <v>17.74532</v>
      </c>
      <c r="G18178" s="2">
        <v>1.0974660000000001</v>
      </c>
      <c r="H18178" s="2">
        <v>1.0926899999999999</v>
      </c>
      <c r="J18178" s="2">
        <v>17.74812</v>
      </c>
      <c r="K18178" s="2">
        <v>2.864935</v>
      </c>
      <c r="L18178" s="2">
        <v>24.536159999999999</v>
      </c>
    </row>
    <row r="18179" spans="1:12" x14ac:dyDescent="0.2">
      <c r="A18179" s="2">
        <v>17.748819999999998</v>
      </c>
      <c r="B18179" s="2">
        <v>35.888809999999999</v>
      </c>
      <c r="C18179" s="2">
        <v>3.430469</v>
      </c>
      <c r="D18179" s="2">
        <v>3.2209880000000002</v>
      </c>
      <c r="F18179" s="2">
        <v>17.746020000000001</v>
      </c>
      <c r="G18179" s="2">
        <v>1.0970839999999999</v>
      </c>
      <c r="H18179" s="2">
        <v>1.0923</v>
      </c>
      <c r="J18179" s="2">
        <v>17.748819999999998</v>
      </c>
      <c r="K18179" s="2">
        <v>2.8592970000000002</v>
      </c>
      <c r="L18179" s="2">
        <v>24.45025</v>
      </c>
    </row>
    <row r="18180" spans="1:12" x14ac:dyDescent="0.2">
      <c r="A18180" s="2">
        <v>17.74953</v>
      </c>
      <c r="B18180" s="2">
        <v>35.830069999999999</v>
      </c>
      <c r="C18180" s="2">
        <v>3.4297819999999999</v>
      </c>
      <c r="D18180" s="2">
        <v>3.2196150000000001</v>
      </c>
      <c r="F18180" s="2">
        <v>17.74672</v>
      </c>
      <c r="G18180" s="2">
        <v>1.097092</v>
      </c>
      <c r="H18180" s="2">
        <v>1.091164</v>
      </c>
      <c r="J18180" s="2">
        <v>17.74953</v>
      </c>
      <c r="K18180" s="2">
        <v>2.8534929999999998</v>
      </c>
      <c r="L18180" s="2">
        <v>24.364139999999999</v>
      </c>
    </row>
    <row r="18181" spans="1:12" x14ac:dyDescent="0.2">
      <c r="A18181" s="2">
        <v>17.750229999999998</v>
      </c>
      <c r="B18181" s="2">
        <v>35.771160000000002</v>
      </c>
      <c r="C18181" s="2">
        <v>3.4288590000000001</v>
      </c>
      <c r="D18181" s="2">
        <v>3.218143</v>
      </c>
      <c r="F18181" s="2">
        <v>17.747420000000002</v>
      </c>
      <c r="G18181" s="2">
        <v>1.0971979999999999</v>
      </c>
      <c r="H18181" s="2">
        <v>1.0898589999999999</v>
      </c>
      <c r="J18181" s="2">
        <v>17.750229999999998</v>
      </c>
      <c r="K18181" s="2">
        <v>2.8477100000000002</v>
      </c>
      <c r="L18181" s="2">
        <v>24.278500000000001</v>
      </c>
    </row>
    <row r="18182" spans="1:12" x14ac:dyDescent="0.2">
      <c r="A18182" s="2">
        <v>17.75093</v>
      </c>
      <c r="B18182" s="2">
        <v>35.712609999999998</v>
      </c>
      <c r="C18182" s="2">
        <v>3.4275120000000001</v>
      </c>
      <c r="D18182" s="2">
        <v>3.2166239999999999</v>
      </c>
      <c r="F18182" s="2">
        <v>17.74812</v>
      </c>
      <c r="G18182" s="2">
        <v>1.097054</v>
      </c>
      <c r="H18182" s="2">
        <v>1.089127</v>
      </c>
      <c r="J18182" s="2">
        <v>17.75093</v>
      </c>
      <c r="K18182" s="2">
        <v>2.8422510000000001</v>
      </c>
      <c r="L18182" s="2">
        <v>24.193010000000001</v>
      </c>
    </row>
    <row r="18183" spans="1:12" x14ac:dyDescent="0.2">
      <c r="A18183" s="2">
        <v>17.751629999999999</v>
      </c>
      <c r="B18183" s="2">
        <v>35.654110000000003</v>
      </c>
      <c r="C18183" s="2">
        <v>3.425948</v>
      </c>
      <c r="D18183" s="2">
        <v>3.2151290000000001</v>
      </c>
      <c r="F18183" s="2">
        <v>17.748819999999998</v>
      </c>
      <c r="G18183" s="2">
        <v>1.096252</v>
      </c>
      <c r="H18183" s="2">
        <v>1.088554</v>
      </c>
      <c r="J18183" s="2">
        <v>17.751629999999999</v>
      </c>
      <c r="K18183" s="2">
        <v>2.8362099999999999</v>
      </c>
      <c r="L18183" s="2">
        <v>24.107869999999998</v>
      </c>
    </row>
    <row r="18184" spans="1:12" x14ac:dyDescent="0.2">
      <c r="A18184" s="2">
        <v>17.752330000000001</v>
      </c>
      <c r="B18184" s="2">
        <v>35.595489999999998</v>
      </c>
      <c r="C18184" s="2">
        <v>3.424785</v>
      </c>
      <c r="D18184" s="2">
        <v>3.2130390000000002</v>
      </c>
      <c r="F18184" s="2">
        <v>17.74953</v>
      </c>
      <c r="G18184" s="2">
        <v>1.095871</v>
      </c>
      <c r="H18184" s="2">
        <v>1.088524</v>
      </c>
      <c r="J18184" s="2">
        <v>17.752330000000001</v>
      </c>
      <c r="K18184" s="2">
        <v>2.83033</v>
      </c>
      <c r="L18184" s="2">
        <v>24.024629999999998</v>
      </c>
    </row>
    <row r="18185" spans="1:12" x14ac:dyDescent="0.2">
      <c r="A18185" s="2">
        <v>17.753029999999999</v>
      </c>
      <c r="B18185" s="2">
        <v>35.536929999999998</v>
      </c>
      <c r="C18185" s="2">
        <v>3.4236330000000001</v>
      </c>
      <c r="D18185" s="2">
        <v>3.2111239999999999</v>
      </c>
      <c r="F18185" s="2">
        <v>17.750229999999998</v>
      </c>
      <c r="G18185" s="2">
        <v>1.095245</v>
      </c>
      <c r="H18185" s="2">
        <v>1.087547</v>
      </c>
      <c r="J18185" s="2">
        <v>17.753029999999999</v>
      </c>
      <c r="K18185" s="2">
        <v>2.823877</v>
      </c>
      <c r="L18185" s="2">
        <v>23.944710000000001</v>
      </c>
    </row>
    <row r="18186" spans="1:12" x14ac:dyDescent="0.2">
      <c r="A18186" s="2">
        <v>17.753730000000001</v>
      </c>
      <c r="B18186" s="2">
        <v>35.47833</v>
      </c>
      <c r="C18186" s="2">
        <v>3.4225270000000001</v>
      </c>
      <c r="D18186" s="2">
        <v>3.2092010000000002</v>
      </c>
      <c r="F18186" s="2">
        <v>17.75093</v>
      </c>
      <c r="G18186" s="2">
        <v>1.094414</v>
      </c>
      <c r="H18186" s="2">
        <v>1.0866169999999999</v>
      </c>
      <c r="J18186" s="2">
        <v>17.753730000000001</v>
      </c>
      <c r="K18186" s="2">
        <v>2.8175240000000001</v>
      </c>
      <c r="L18186" s="2">
        <v>23.861889999999999</v>
      </c>
    </row>
    <row r="18187" spans="1:12" x14ac:dyDescent="0.2">
      <c r="A18187" s="2">
        <v>17.754439999999999</v>
      </c>
      <c r="B18187" s="2">
        <v>35.419899999999998</v>
      </c>
      <c r="C18187" s="2">
        <v>3.421287</v>
      </c>
      <c r="D18187" s="2">
        <v>3.2074310000000001</v>
      </c>
      <c r="F18187" s="2">
        <v>17.751629999999999</v>
      </c>
      <c r="G18187" s="2">
        <v>1.094093</v>
      </c>
      <c r="H18187" s="2">
        <v>1.0861430000000001</v>
      </c>
      <c r="J18187" s="2">
        <v>17.754439999999999</v>
      </c>
      <c r="K18187" s="2">
        <v>2.8108789999999999</v>
      </c>
      <c r="L18187" s="2">
        <v>23.778310000000001</v>
      </c>
    </row>
    <row r="18188" spans="1:12" x14ac:dyDescent="0.2">
      <c r="A18188" s="2">
        <v>17.755140000000001</v>
      </c>
      <c r="B18188" s="2">
        <v>35.361890000000002</v>
      </c>
      <c r="C18188" s="2">
        <v>3.4202379999999999</v>
      </c>
      <c r="D18188" s="2">
        <v>3.2055159999999998</v>
      </c>
      <c r="F18188" s="2">
        <v>17.752330000000001</v>
      </c>
      <c r="G18188" s="2">
        <v>1.0932390000000001</v>
      </c>
      <c r="H18188" s="2">
        <v>1.0853120000000001</v>
      </c>
      <c r="J18188" s="2">
        <v>17.755140000000001</v>
      </c>
      <c r="K18188" s="2">
        <v>2.8054559999999999</v>
      </c>
      <c r="L18188" s="2">
        <v>23.69577</v>
      </c>
    </row>
    <row r="18189" spans="1:12" x14ac:dyDescent="0.2">
      <c r="A18189" s="2">
        <v>17.755839999999999</v>
      </c>
      <c r="B18189" s="2">
        <v>35.304310000000001</v>
      </c>
      <c r="C18189" s="2">
        <v>3.4191159999999998</v>
      </c>
      <c r="D18189" s="2">
        <v>3.2036389999999999</v>
      </c>
      <c r="F18189" s="2">
        <v>17.753029999999999</v>
      </c>
      <c r="G18189" s="2">
        <v>1.0926899999999999</v>
      </c>
      <c r="H18189" s="2">
        <v>1.08429</v>
      </c>
      <c r="J18189" s="2">
        <v>17.755839999999999</v>
      </c>
      <c r="K18189" s="2">
        <v>2.799471</v>
      </c>
      <c r="L18189" s="2">
        <v>23.613530000000001</v>
      </c>
    </row>
    <row r="18190" spans="1:12" x14ac:dyDescent="0.2">
      <c r="A18190" s="2">
        <v>17.756540000000001</v>
      </c>
      <c r="B18190" s="2">
        <v>35.246000000000002</v>
      </c>
      <c r="C18190" s="2">
        <v>3.417529</v>
      </c>
      <c r="D18190" s="2">
        <v>3.2019150000000001</v>
      </c>
      <c r="F18190" s="2">
        <v>17.753730000000001</v>
      </c>
      <c r="G18190" s="2">
        <v>1.0923</v>
      </c>
      <c r="H18190" s="2">
        <v>1.083183</v>
      </c>
      <c r="J18190" s="2">
        <v>17.756540000000001</v>
      </c>
      <c r="K18190" s="2">
        <v>2.7937180000000001</v>
      </c>
      <c r="L18190" s="2">
        <v>23.530639999999998</v>
      </c>
    </row>
    <row r="18191" spans="1:12" x14ac:dyDescent="0.2">
      <c r="A18191" s="2">
        <v>17.757239999999999</v>
      </c>
      <c r="B18191" s="2">
        <v>35.187390000000001</v>
      </c>
      <c r="C18191" s="2">
        <v>3.4162059999999999</v>
      </c>
      <c r="D18191" s="2">
        <v>3.2000150000000001</v>
      </c>
      <c r="F18191" s="2">
        <v>17.754439999999999</v>
      </c>
      <c r="G18191" s="2">
        <v>1.091164</v>
      </c>
      <c r="H18191" s="2">
        <v>1.0829009999999999</v>
      </c>
      <c r="J18191" s="2">
        <v>17.757239999999999</v>
      </c>
      <c r="K18191" s="2">
        <v>2.7877019999999999</v>
      </c>
      <c r="L18191" s="2">
        <v>23.448830000000001</v>
      </c>
    </row>
    <row r="18192" spans="1:12" x14ac:dyDescent="0.2">
      <c r="A18192" s="2">
        <v>17.757940000000001</v>
      </c>
      <c r="B18192" s="2">
        <v>35.129339999999999</v>
      </c>
      <c r="C18192" s="2">
        <v>3.4151030000000002</v>
      </c>
      <c r="D18192" s="2">
        <v>3.1982759999999999</v>
      </c>
      <c r="F18192" s="2">
        <v>17.755140000000001</v>
      </c>
      <c r="G18192" s="2">
        <v>1.0898589999999999</v>
      </c>
      <c r="H18192" s="2">
        <v>1.0818410000000001</v>
      </c>
      <c r="J18192" s="2">
        <v>17.757940000000001</v>
      </c>
      <c r="K18192" s="2">
        <v>2.7822279999999999</v>
      </c>
      <c r="L18192" s="2">
        <v>23.367049999999999</v>
      </c>
    </row>
    <row r="18193" spans="1:12" x14ac:dyDescent="0.2">
      <c r="A18193" s="2">
        <v>17.75864</v>
      </c>
      <c r="B18193" s="2">
        <v>35.071620000000003</v>
      </c>
      <c r="C18193" s="2">
        <v>3.41431</v>
      </c>
      <c r="D18193" s="2">
        <v>3.1962839999999999</v>
      </c>
      <c r="F18193" s="2">
        <v>17.755839999999999</v>
      </c>
      <c r="G18193" s="2">
        <v>1.089127</v>
      </c>
      <c r="H18193" s="2">
        <v>1.0815809999999999</v>
      </c>
      <c r="J18193" s="2">
        <v>17.75864</v>
      </c>
      <c r="K18193" s="2">
        <v>2.7765979999999999</v>
      </c>
      <c r="L18193" s="2">
        <v>23.285810000000001</v>
      </c>
    </row>
    <row r="18194" spans="1:12" x14ac:dyDescent="0.2">
      <c r="A18194" s="2">
        <v>17.759340000000002</v>
      </c>
      <c r="B18194" s="2">
        <v>35.013719999999999</v>
      </c>
      <c r="C18194" s="2">
        <v>3.4132189999999998</v>
      </c>
      <c r="D18194" s="2">
        <v>3.1945220000000001</v>
      </c>
      <c r="F18194" s="2">
        <v>17.756540000000001</v>
      </c>
      <c r="G18194" s="2">
        <v>1.088554</v>
      </c>
      <c r="H18194" s="2">
        <v>1.081169</v>
      </c>
      <c r="J18194" s="2">
        <v>17.759340000000002</v>
      </c>
      <c r="K18194" s="2">
        <v>2.7706300000000001</v>
      </c>
      <c r="L18194" s="2">
        <v>23.2042</v>
      </c>
    </row>
    <row r="18195" spans="1:12" x14ac:dyDescent="0.2">
      <c r="A18195" s="2">
        <v>17.76005</v>
      </c>
      <c r="B18195" s="2">
        <v>34.956090000000003</v>
      </c>
      <c r="C18195" s="2">
        <v>3.4120020000000002</v>
      </c>
      <c r="D18195" s="2">
        <v>3.1930190000000001</v>
      </c>
      <c r="F18195" s="2">
        <v>17.757239999999999</v>
      </c>
      <c r="G18195" s="2">
        <v>1.088524</v>
      </c>
      <c r="H18195" s="2">
        <v>1.0806199999999999</v>
      </c>
      <c r="J18195" s="2">
        <v>17.76005</v>
      </c>
      <c r="K18195" s="2">
        <v>2.7652610000000002</v>
      </c>
      <c r="L18195" s="2">
        <v>23.122969999999999</v>
      </c>
    </row>
    <row r="18196" spans="1:12" x14ac:dyDescent="0.2">
      <c r="A18196" s="2">
        <v>17.760750000000002</v>
      </c>
      <c r="B18196" s="2">
        <v>34.898139999999998</v>
      </c>
      <c r="C18196" s="2">
        <v>3.4113910000000001</v>
      </c>
      <c r="D18196" s="2">
        <v>3.1917219999999999</v>
      </c>
      <c r="F18196" s="2">
        <v>17.757940000000001</v>
      </c>
      <c r="G18196" s="2">
        <v>1.087547</v>
      </c>
      <c r="H18196" s="2">
        <v>1.0798030000000001</v>
      </c>
      <c r="J18196" s="2">
        <v>17.760750000000002</v>
      </c>
      <c r="K18196" s="2">
        <v>2.7592180000000002</v>
      </c>
      <c r="L18196" s="2">
        <v>23.043209999999998</v>
      </c>
    </row>
    <row r="18197" spans="1:12" x14ac:dyDescent="0.2">
      <c r="A18197" s="2">
        <v>17.76145</v>
      </c>
      <c r="B18197" s="2">
        <v>34.84093</v>
      </c>
      <c r="C18197" s="2">
        <v>3.4100830000000002</v>
      </c>
      <c r="D18197" s="2">
        <v>3.189441</v>
      </c>
      <c r="F18197" s="2">
        <v>17.75864</v>
      </c>
      <c r="G18197" s="2">
        <v>1.0866169999999999</v>
      </c>
      <c r="H18197" s="2">
        <v>1.0791170000000001</v>
      </c>
      <c r="J18197" s="2">
        <v>17.76145</v>
      </c>
      <c r="K18197" s="2">
        <v>2.7531889999999999</v>
      </c>
      <c r="L18197" s="2">
        <v>22.963439999999999</v>
      </c>
    </row>
    <row r="18198" spans="1:12" x14ac:dyDescent="0.2">
      <c r="A18198" s="2">
        <v>17.762149999999998</v>
      </c>
      <c r="B18198" s="2">
        <v>34.78398</v>
      </c>
      <c r="C18198" s="2">
        <v>3.408588</v>
      </c>
      <c r="D18198" s="2">
        <v>3.1873809999999998</v>
      </c>
      <c r="F18198" s="2">
        <v>17.759340000000002</v>
      </c>
      <c r="G18198" s="2">
        <v>1.0861430000000001</v>
      </c>
      <c r="H18198" s="2">
        <v>1.078354</v>
      </c>
      <c r="J18198" s="2">
        <v>17.762149999999998</v>
      </c>
      <c r="K18198" s="2">
        <v>2.7472669999999999</v>
      </c>
      <c r="L18198" s="2">
        <v>22.88316</v>
      </c>
    </row>
    <row r="18199" spans="1:12" x14ac:dyDescent="0.2">
      <c r="A18199" s="2">
        <v>17.76285</v>
      </c>
      <c r="B18199" s="2">
        <v>34.726559999999999</v>
      </c>
      <c r="C18199" s="2">
        <v>3.4076840000000002</v>
      </c>
      <c r="D18199" s="2">
        <v>3.1856719999999998</v>
      </c>
      <c r="F18199" s="2">
        <v>17.76005</v>
      </c>
      <c r="G18199" s="2">
        <v>1.0853120000000001</v>
      </c>
      <c r="H18199" s="2">
        <v>1.0776289999999999</v>
      </c>
      <c r="J18199" s="2">
        <v>17.76285</v>
      </c>
      <c r="K18199" s="2">
        <v>2.7414209999999999</v>
      </c>
      <c r="L18199" s="2">
        <v>22.80442</v>
      </c>
    </row>
    <row r="18200" spans="1:12" x14ac:dyDescent="0.2">
      <c r="A18200" s="2">
        <v>17.763549999999999</v>
      </c>
      <c r="B18200" s="2">
        <v>34.669280000000001</v>
      </c>
      <c r="C18200" s="2">
        <v>3.4063140000000001</v>
      </c>
      <c r="D18200" s="2">
        <v>3.1842380000000001</v>
      </c>
      <c r="F18200" s="2">
        <v>17.760750000000002</v>
      </c>
      <c r="G18200" s="2">
        <v>1.08429</v>
      </c>
      <c r="H18200" s="2">
        <v>1.077682</v>
      </c>
      <c r="J18200" s="2">
        <v>17.763549999999999</v>
      </c>
      <c r="K18200" s="2">
        <v>2.7360760000000002</v>
      </c>
      <c r="L18200" s="2">
        <v>22.725490000000001</v>
      </c>
    </row>
    <row r="18201" spans="1:12" x14ac:dyDescent="0.2">
      <c r="A18201" s="2">
        <v>17.764250000000001</v>
      </c>
      <c r="B18201" s="2">
        <v>34.612139999999997</v>
      </c>
      <c r="C18201" s="2">
        <v>3.4050699999999998</v>
      </c>
      <c r="D18201" s="2">
        <v>3.1826129999999999</v>
      </c>
      <c r="F18201" s="2">
        <v>17.76145</v>
      </c>
      <c r="G18201" s="2">
        <v>1.083183</v>
      </c>
      <c r="H18201" s="2">
        <v>1.0777209999999999</v>
      </c>
      <c r="J18201" s="2">
        <v>17.764250000000001</v>
      </c>
      <c r="K18201" s="2">
        <v>2.730871</v>
      </c>
      <c r="L18201" s="2">
        <v>22.646879999999999</v>
      </c>
    </row>
    <row r="18202" spans="1:12" x14ac:dyDescent="0.2">
      <c r="A18202" s="2">
        <v>17.764959999999999</v>
      </c>
      <c r="B18202" s="2">
        <v>34.554859999999998</v>
      </c>
      <c r="C18202" s="2">
        <v>3.403346</v>
      </c>
      <c r="D18202" s="2">
        <v>3.180949</v>
      </c>
      <c r="F18202" s="2">
        <v>17.762149999999998</v>
      </c>
      <c r="G18202" s="2">
        <v>1.0829009999999999</v>
      </c>
      <c r="H18202" s="2">
        <v>1.0772090000000001</v>
      </c>
      <c r="J18202" s="2">
        <v>17.764959999999999</v>
      </c>
      <c r="K18202" s="2">
        <v>2.726099</v>
      </c>
      <c r="L18202" s="2">
        <v>22.56897</v>
      </c>
    </row>
    <row r="18203" spans="1:12" x14ac:dyDescent="0.2">
      <c r="A18203" s="2">
        <v>17.76566</v>
      </c>
      <c r="B18203" s="2">
        <v>34.497700000000002</v>
      </c>
      <c r="C18203" s="2">
        <v>3.4018009999999999</v>
      </c>
      <c r="D18203" s="2">
        <v>3.1795610000000001</v>
      </c>
      <c r="F18203" s="2">
        <v>17.76285</v>
      </c>
      <c r="G18203" s="2">
        <v>1.0818410000000001</v>
      </c>
      <c r="H18203" s="2">
        <v>1.076576</v>
      </c>
      <c r="J18203" s="2">
        <v>17.76566</v>
      </c>
      <c r="K18203" s="2">
        <v>2.7202069999999998</v>
      </c>
      <c r="L18203" s="2">
        <v>22.491800000000001</v>
      </c>
    </row>
    <row r="18204" spans="1:12" x14ac:dyDescent="0.2">
      <c r="A18204" s="2">
        <v>17.766359999999999</v>
      </c>
      <c r="B18204" s="2">
        <v>34.441139999999997</v>
      </c>
      <c r="C18204" s="2">
        <v>3.4002300000000001</v>
      </c>
      <c r="D18204" s="2">
        <v>3.178172</v>
      </c>
      <c r="F18204" s="2">
        <v>17.763549999999999</v>
      </c>
      <c r="G18204" s="2">
        <v>1.0815809999999999</v>
      </c>
      <c r="H18204" s="2">
        <v>1.0755999999999999</v>
      </c>
      <c r="J18204" s="2">
        <v>17.766359999999999</v>
      </c>
      <c r="K18204" s="2">
        <v>2.7151070000000002</v>
      </c>
      <c r="L18204" s="2">
        <v>22.414069999999999</v>
      </c>
    </row>
    <row r="18205" spans="1:12" x14ac:dyDescent="0.2">
      <c r="A18205" s="2">
        <v>17.767060000000001</v>
      </c>
      <c r="B18205" s="2">
        <v>34.385240000000003</v>
      </c>
      <c r="C18205" s="2">
        <v>3.398841</v>
      </c>
      <c r="D18205" s="2">
        <v>3.176768</v>
      </c>
      <c r="F18205" s="2">
        <v>17.764250000000001</v>
      </c>
      <c r="G18205" s="2">
        <v>1.081169</v>
      </c>
      <c r="H18205" s="2">
        <v>1.075264</v>
      </c>
      <c r="J18205" s="2">
        <v>17.767060000000001</v>
      </c>
      <c r="K18205" s="2">
        <v>2.7100749999999998</v>
      </c>
      <c r="L18205" s="2">
        <v>22.33785</v>
      </c>
    </row>
    <row r="18206" spans="1:12" x14ac:dyDescent="0.2">
      <c r="A18206" s="2">
        <v>17.767759999999999</v>
      </c>
      <c r="B18206" s="2">
        <v>34.32967</v>
      </c>
      <c r="C18206" s="2">
        <v>3.3972540000000002</v>
      </c>
      <c r="D18206" s="2">
        <v>3.1751819999999999</v>
      </c>
      <c r="F18206" s="2">
        <v>17.764959999999999</v>
      </c>
      <c r="G18206" s="2">
        <v>1.0806199999999999</v>
      </c>
      <c r="H18206" s="2">
        <v>1.074722</v>
      </c>
      <c r="J18206" s="2">
        <v>17.767759999999999</v>
      </c>
      <c r="K18206" s="2">
        <v>2.7051029999999998</v>
      </c>
      <c r="L18206" s="2">
        <v>22.260380000000001</v>
      </c>
    </row>
    <row r="18207" spans="1:12" x14ac:dyDescent="0.2">
      <c r="A18207" s="2">
        <v>17.768460000000001</v>
      </c>
      <c r="B18207" s="2">
        <v>34.273739999999997</v>
      </c>
      <c r="C18207" s="2">
        <v>3.396026</v>
      </c>
      <c r="D18207" s="2">
        <v>3.1733509999999998</v>
      </c>
      <c r="F18207" s="2">
        <v>17.76566</v>
      </c>
      <c r="G18207" s="2">
        <v>1.0798030000000001</v>
      </c>
      <c r="H18207" s="2">
        <v>1.0744629999999999</v>
      </c>
      <c r="J18207" s="2">
        <v>17.768460000000001</v>
      </c>
      <c r="K18207" s="2">
        <v>2.699821</v>
      </c>
      <c r="L18207" s="2">
        <v>22.184329999999999</v>
      </c>
    </row>
    <row r="18208" spans="1:12" x14ac:dyDescent="0.2">
      <c r="A18208" s="2">
        <v>17.769159999999999</v>
      </c>
      <c r="B18208" s="2">
        <v>34.2181</v>
      </c>
      <c r="C18208" s="2">
        <v>3.3948469999999999</v>
      </c>
      <c r="D18208" s="2">
        <v>3.1713209999999998</v>
      </c>
      <c r="F18208" s="2">
        <v>17.766359999999999</v>
      </c>
      <c r="G18208" s="2">
        <v>1.0791170000000001</v>
      </c>
      <c r="H18208" s="2">
        <v>1.0737840000000001</v>
      </c>
      <c r="J18208" s="2">
        <v>17.769159999999999</v>
      </c>
      <c r="K18208" s="2">
        <v>2.6942309999999998</v>
      </c>
      <c r="L18208" s="2">
        <v>22.108650000000001</v>
      </c>
    </row>
    <row r="18209" spans="1:12" x14ac:dyDescent="0.2">
      <c r="A18209" s="2">
        <v>17.769870000000001</v>
      </c>
      <c r="B18209" s="2">
        <v>34.162579999999998</v>
      </c>
      <c r="C18209" s="2">
        <v>3.393726</v>
      </c>
      <c r="D18209" s="2">
        <v>3.169788</v>
      </c>
      <c r="F18209" s="2">
        <v>17.767060000000001</v>
      </c>
      <c r="G18209" s="2">
        <v>1.078354</v>
      </c>
      <c r="H18209" s="2">
        <v>1.072975</v>
      </c>
      <c r="J18209" s="2">
        <v>17.769870000000001</v>
      </c>
      <c r="K18209" s="2">
        <v>2.6884399999999999</v>
      </c>
      <c r="L18209" s="2">
        <v>22.03313</v>
      </c>
    </row>
    <row r="18210" spans="1:12" x14ac:dyDescent="0.2">
      <c r="A18210" s="2">
        <v>17.770569999999999</v>
      </c>
      <c r="B18210" s="2">
        <v>34.107059999999997</v>
      </c>
      <c r="C18210" s="2">
        <v>3.3928600000000002</v>
      </c>
      <c r="D18210" s="2">
        <v>3.167735</v>
      </c>
      <c r="F18210" s="2">
        <v>17.767759999999999</v>
      </c>
      <c r="G18210" s="2">
        <v>1.0776289999999999</v>
      </c>
      <c r="H18210" s="2">
        <v>1.0722050000000001</v>
      </c>
      <c r="J18210" s="2">
        <v>17.770569999999999</v>
      </c>
      <c r="K18210" s="2">
        <v>2.6833740000000001</v>
      </c>
      <c r="L18210" s="2">
        <v>21.95776</v>
      </c>
    </row>
    <row r="18211" spans="1:12" x14ac:dyDescent="0.2">
      <c r="A18211" s="2">
        <v>17.771270000000001</v>
      </c>
      <c r="B18211" s="2">
        <v>34.051900000000003</v>
      </c>
      <c r="C18211" s="2">
        <v>3.3918720000000002</v>
      </c>
      <c r="D18211" s="2">
        <v>3.1660870000000001</v>
      </c>
      <c r="F18211" s="2">
        <v>17.768460000000001</v>
      </c>
      <c r="G18211" s="2">
        <v>1.077682</v>
      </c>
      <c r="H18211" s="2">
        <v>1.0717239999999999</v>
      </c>
      <c r="J18211" s="2">
        <v>17.771270000000001</v>
      </c>
      <c r="K18211" s="2">
        <v>2.678223</v>
      </c>
      <c r="L18211" s="2">
        <v>21.882729999999999</v>
      </c>
    </row>
    <row r="18212" spans="1:12" x14ac:dyDescent="0.2">
      <c r="A18212" s="2">
        <v>17.77197</v>
      </c>
      <c r="B18212" s="2">
        <v>33.99709</v>
      </c>
      <c r="C18212" s="2">
        <v>3.3905560000000001</v>
      </c>
      <c r="D18212" s="2">
        <v>3.1642109999999999</v>
      </c>
      <c r="F18212" s="2">
        <v>17.769159999999999</v>
      </c>
      <c r="G18212" s="2">
        <v>1.0777209999999999</v>
      </c>
      <c r="H18212" s="2">
        <v>1.071625</v>
      </c>
      <c r="J18212" s="2">
        <v>17.77197</v>
      </c>
      <c r="K18212" s="2">
        <v>2.673197</v>
      </c>
      <c r="L18212" s="2">
        <v>21.807790000000001</v>
      </c>
    </row>
    <row r="18213" spans="1:12" x14ac:dyDescent="0.2">
      <c r="A18213" s="2">
        <v>17.772670000000002</v>
      </c>
      <c r="B18213" s="2">
        <v>33.942450000000001</v>
      </c>
      <c r="C18213" s="2">
        <v>3.3894069999999998</v>
      </c>
      <c r="D18213" s="2">
        <v>3.1621809999999999</v>
      </c>
      <c r="F18213" s="2">
        <v>17.769870000000001</v>
      </c>
      <c r="G18213" s="2">
        <v>1.0772090000000001</v>
      </c>
      <c r="H18213" s="2">
        <v>1.071304</v>
      </c>
      <c r="J18213" s="2">
        <v>17.772670000000002</v>
      </c>
      <c r="K18213" s="2">
        <v>2.6680980000000001</v>
      </c>
      <c r="L18213" s="2">
        <v>21.733450000000001</v>
      </c>
    </row>
    <row r="18214" spans="1:12" x14ac:dyDescent="0.2">
      <c r="A18214" s="2">
        <v>17.77337</v>
      </c>
      <c r="B18214" s="2">
        <v>33.888080000000002</v>
      </c>
      <c r="C18214" s="2">
        <v>3.3883320000000001</v>
      </c>
      <c r="D18214" s="2">
        <v>3.1601520000000001</v>
      </c>
      <c r="F18214" s="2">
        <v>17.770569999999999</v>
      </c>
      <c r="G18214" s="2">
        <v>1.076576</v>
      </c>
      <c r="H18214" s="2">
        <v>1.0706789999999999</v>
      </c>
      <c r="J18214" s="2">
        <v>17.77337</v>
      </c>
      <c r="K18214" s="2">
        <v>2.6620919999999999</v>
      </c>
      <c r="L18214" s="2">
        <v>21.659279999999999</v>
      </c>
    </row>
    <row r="18215" spans="1:12" x14ac:dyDescent="0.2">
      <c r="A18215" s="2">
        <v>17.774069999999998</v>
      </c>
      <c r="B18215" s="2">
        <v>33.833710000000004</v>
      </c>
      <c r="C18215" s="2">
        <v>3.3872019999999998</v>
      </c>
      <c r="D18215" s="2">
        <v>3.158382</v>
      </c>
      <c r="F18215" s="2">
        <v>17.771270000000001</v>
      </c>
      <c r="G18215" s="2">
        <v>1.0755999999999999</v>
      </c>
      <c r="H18215" s="2">
        <v>1.07029</v>
      </c>
      <c r="J18215" s="2">
        <v>17.774069999999998</v>
      </c>
      <c r="K18215" s="2">
        <v>2.6571389999999999</v>
      </c>
      <c r="L18215" s="2">
        <v>21.5867</v>
      </c>
    </row>
    <row r="18216" spans="1:12" x14ac:dyDescent="0.2">
      <c r="A18216" s="2">
        <v>17.77478</v>
      </c>
      <c r="B18216" s="2">
        <v>33.779290000000003</v>
      </c>
      <c r="C18216" s="2">
        <v>3.3858220000000001</v>
      </c>
      <c r="D18216" s="2">
        <v>3.1565889999999999</v>
      </c>
      <c r="F18216" s="2">
        <v>17.77197</v>
      </c>
      <c r="G18216" s="2">
        <v>1.075264</v>
      </c>
      <c r="H18216" s="2">
        <v>1.0700449999999999</v>
      </c>
      <c r="J18216" s="2">
        <v>17.77478</v>
      </c>
      <c r="K18216" s="2">
        <v>2.651821</v>
      </c>
      <c r="L18216" s="2">
        <v>21.513190000000002</v>
      </c>
    </row>
    <row r="18217" spans="1:12" x14ac:dyDescent="0.2">
      <c r="A18217" s="2">
        <v>17.775480000000002</v>
      </c>
      <c r="B18217" s="2">
        <v>33.725239999999999</v>
      </c>
      <c r="C18217" s="2">
        <v>3.3846050000000001</v>
      </c>
      <c r="D18217" s="2">
        <v>3.1547960000000002</v>
      </c>
      <c r="F18217" s="2">
        <v>17.772670000000002</v>
      </c>
      <c r="G18217" s="2">
        <v>1.074722</v>
      </c>
      <c r="H18217" s="2">
        <v>1.0696950000000001</v>
      </c>
      <c r="J18217" s="2">
        <v>17.775480000000002</v>
      </c>
      <c r="K18217" s="2">
        <v>2.64621</v>
      </c>
      <c r="L18217" s="2">
        <v>21.440200000000001</v>
      </c>
    </row>
    <row r="18218" spans="1:12" x14ac:dyDescent="0.2">
      <c r="A18218" s="2">
        <v>17.77618</v>
      </c>
      <c r="B18218" s="2">
        <v>33.671280000000003</v>
      </c>
      <c r="C18218" s="2">
        <v>3.3830900000000002</v>
      </c>
      <c r="D18218" s="2">
        <v>3.153438</v>
      </c>
      <c r="F18218" s="2">
        <v>17.77337</v>
      </c>
      <c r="G18218" s="2">
        <v>1.0744629999999999</v>
      </c>
      <c r="H18218" s="2">
        <v>1.069016</v>
      </c>
      <c r="J18218" s="2">
        <v>17.77618</v>
      </c>
      <c r="K18218" s="2">
        <v>2.6411989999999999</v>
      </c>
      <c r="L18218" s="2">
        <v>21.367159999999998</v>
      </c>
    </row>
    <row r="18219" spans="1:12" x14ac:dyDescent="0.2">
      <c r="A18219" s="2">
        <v>17.776879999999998</v>
      </c>
      <c r="B18219" s="2">
        <v>33.617469999999997</v>
      </c>
      <c r="C18219" s="2">
        <v>3.3815719999999998</v>
      </c>
      <c r="D18219" s="2">
        <v>3.1521330000000001</v>
      </c>
      <c r="F18219" s="2">
        <v>17.774069999999998</v>
      </c>
      <c r="G18219" s="2">
        <v>1.0737840000000001</v>
      </c>
      <c r="H18219" s="2">
        <v>1.068527</v>
      </c>
      <c r="J18219" s="2">
        <v>17.776879999999998</v>
      </c>
      <c r="K18219" s="2">
        <v>2.6364190000000001</v>
      </c>
      <c r="L18219" s="2">
        <v>21.294609999999999</v>
      </c>
    </row>
    <row r="18220" spans="1:12" x14ac:dyDescent="0.2">
      <c r="A18220" s="2">
        <v>17.77758</v>
      </c>
      <c r="B18220" s="2">
        <v>33.564169999999997</v>
      </c>
      <c r="C18220" s="2">
        <v>3.3801830000000002</v>
      </c>
      <c r="D18220" s="2">
        <v>3.1504089999999998</v>
      </c>
      <c r="F18220" s="2">
        <v>17.77478</v>
      </c>
      <c r="G18220" s="2">
        <v>1.072975</v>
      </c>
      <c r="H18220" s="2">
        <v>1.068001</v>
      </c>
      <c r="J18220" s="2">
        <v>17.77758</v>
      </c>
      <c r="K18220" s="2">
        <v>2.6310750000000001</v>
      </c>
      <c r="L18220" s="2">
        <v>21.222549999999998</v>
      </c>
    </row>
    <row r="18221" spans="1:12" x14ac:dyDescent="0.2">
      <c r="A18221" s="2">
        <v>17.778279999999999</v>
      </c>
      <c r="B18221" s="2">
        <v>33.511090000000003</v>
      </c>
      <c r="C18221" s="2">
        <v>3.3791419999999999</v>
      </c>
      <c r="D18221" s="2">
        <v>3.1489590000000001</v>
      </c>
      <c r="F18221" s="2">
        <v>17.775480000000002</v>
      </c>
      <c r="G18221" s="2">
        <v>1.0722050000000001</v>
      </c>
      <c r="H18221" s="2">
        <v>1.0671010000000001</v>
      </c>
      <c r="J18221" s="2">
        <v>17.778279999999999</v>
      </c>
      <c r="K18221" s="2">
        <v>2.6261709999999998</v>
      </c>
      <c r="L18221" s="2">
        <v>21.151330000000002</v>
      </c>
    </row>
    <row r="18222" spans="1:12" x14ac:dyDescent="0.2">
      <c r="A18222" s="2">
        <v>17.778980000000001</v>
      </c>
      <c r="B18222" s="2">
        <v>33.458060000000003</v>
      </c>
      <c r="C18222" s="2">
        <v>3.3778109999999999</v>
      </c>
      <c r="D18222" s="2">
        <v>3.1476700000000002</v>
      </c>
      <c r="F18222" s="2">
        <v>17.77618</v>
      </c>
      <c r="G18222" s="2">
        <v>1.0717239999999999</v>
      </c>
      <c r="H18222" s="2">
        <v>1.066711</v>
      </c>
      <c r="J18222" s="2">
        <v>17.778980000000001</v>
      </c>
      <c r="K18222" s="2">
        <v>2.6212249999999999</v>
      </c>
      <c r="L18222" s="2">
        <v>21.079429999999999</v>
      </c>
    </row>
    <row r="18223" spans="1:12" x14ac:dyDescent="0.2">
      <c r="A18223" s="2">
        <v>17.779679999999999</v>
      </c>
      <c r="B18223" s="2">
        <v>33.404739999999997</v>
      </c>
      <c r="C18223" s="2">
        <v>3.3765329999999998</v>
      </c>
      <c r="D18223" s="2">
        <v>3.1462590000000001</v>
      </c>
      <c r="F18223" s="2">
        <v>17.776879999999998</v>
      </c>
      <c r="G18223" s="2">
        <v>1.071625</v>
      </c>
      <c r="H18223" s="2">
        <v>1.066292</v>
      </c>
      <c r="J18223" s="2">
        <v>17.779679999999999</v>
      </c>
      <c r="K18223" s="2">
        <v>2.6161479999999999</v>
      </c>
      <c r="L18223" s="2">
        <v>21.008140000000001</v>
      </c>
    </row>
    <row r="18224" spans="1:12" x14ac:dyDescent="0.2">
      <c r="A18224" s="2">
        <v>17.780390000000001</v>
      </c>
      <c r="B18224" s="2">
        <v>33.352089999999997</v>
      </c>
      <c r="C18224" s="2">
        <v>3.3758119999999998</v>
      </c>
      <c r="D18224" s="2">
        <v>3.1441219999999999</v>
      </c>
      <c r="F18224" s="2">
        <v>17.77758</v>
      </c>
      <c r="G18224" s="2">
        <v>1.071304</v>
      </c>
      <c r="H18224" s="2">
        <v>1.0658650000000001</v>
      </c>
      <c r="J18224" s="2">
        <v>17.780390000000001</v>
      </c>
      <c r="K18224" s="2">
        <v>2.611164</v>
      </c>
      <c r="L18224" s="2">
        <v>20.936779999999999</v>
      </c>
    </row>
    <row r="18225" spans="1:12" x14ac:dyDescent="0.2">
      <c r="A18225" s="2">
        <v>17.781089999999999</v>
      </c>
      <c r="B18225" s="2">
        <v>33.299869999999999</v>
      </c>
      <c r="C18225" s="2">
        <v>3.3748089999999999</v>
      </c>
      <c r="D18225" s="2">
        <v>3.141559</v>
      </c>
      <c r="F18225" s="2">
        <v>17.778279999999999</v>
      </c>
      <c r="G18225" s="2">
        <v>1.0706789999999999</v>
      </c>
      <c r="H18225" s="2">
        <v>1.0652010000000001</v>
      </c>
      <c r="J18225" s="2">
        <v>17.781089999999999</v>
      </c>
      <c r="K18225" s="2">
        <v>2.6058599999999998</v>
      </c>
      <c r="L18225" s="2">
        <v>20.866959999999999</v>
      </c>
    </row>
    <row r="18226" spans="1:12" x14ac:dyDescent="0.2">
      <c r="A18226" s="2">
        <v>17.781790000000001</v>
      </c>
      <c r="B18226" s="2">
        <v>33.247639999999997</v>
      </c>
      <c r="C18226" s="2">
        <v>3.3736950000000001</v>
      </c>
      <c r="D18226" s="2">
        <v>3.13924</v>
      </c>
      <c r="F18226" s="2">
        <v>17.778980000000001</v>
      </c>
      <c r="G18226" s="2">
        <v>1.07029</v>
      </c>
      <c r="H18226" s="2">
        <v>1.0649029999999999</v>
      </c>
      <c r="J18226" s="2">
        <v>17.781790000000001</v>
      </c>
      <c r="K18226" s="2">
        <v>2.6010110000000002</v>
      </c>
      <c r="L18226" s="2">
        <v>20.796489999999999</v>
      </c>
    </row>
    <row r="18227" spans="1:12" x14ac:dyDescent="0.2">
      <c r="A18227" s="2">
        <v>17.782489999999999</v>
      </c>
      <c r="B18227" s="2">
        <v>33.195369999999997</v>
      </c>
      <c r="C18227" s="2">
        <v>3.3724590000000001</v>
      </c>
      <c r="D18227" s="2">
        <v>3.137149</v>
      </c>
      <c r="F18227" s="2">
        <v>17.779679999999999</v>
      </c>
      <c r="G18227" s="2">
        <v>1.0700449999999999</v>
      </c>
      <c r="H18227" s="2">
        <v>1.064743</v>
      </c>
      <c r="J18227" s="2">
        <v>17.782489999999999</v>
      </c>
      <c r="K18227" s="2">
        <v>2.597137</v>
      </c>
      <c r="L18227" s="2">
        <v>20.726510000000001</v>
      </c>
    </row>
    <row r="18228" spans="1:12" x14ac:dyDescent="0.2">
      <c r="A18228" s="2">
        <v>17.783190000000001</v>
      </c>
      <c r="B18228" s="2">
        <v>33.14349</v>
      </c>
      <c r="C18228" s="2">
        <v>3.3713869999999999</v>
      </c>
      <c r="D18228" s="2">
        <v>3.1355010000000001</v>
      </c>
      <c r="F18228" s="2">
        <v>17.780390000000001</v>
      </c>
      <c r="G18228" s="2">
        <v>1.0696950000000001</v>
      </c>
      <c r="H18228" s="2">
        <v>1.063995</v>
      </c>
      <c r="J18228" s="2">
        <v>17.783190000000001</v>
      </c>
      <c r="K18228" s="2">
        <v>2.5914739999999998</v>
      </c>
      <c r="L18228" s="2">
        <v>20.65624</v>
      </c>
    </row>
    <row r="18229" spans="1:12" x14ac:dyDescent="0.2">
      <c r="A18229" s="2">
        <v>17.78389</v>
      </c>
      <c r="B18229" s="2">
        <v>33.091900000000003</v>
      </c>
      <c r="C18229" s="2">
        <v>3.3702540000000001</v>
      </c>
      <c r="D18229" s="2">
        <v>3.1340520000000001</v>
      </c>
      <c r="F18229" s="2">
        <v>17.781089999999999</v>
      </c>
      <c r="G18229" s="2">
        <v>1.069016</v>
      </c>
      <c r="H18229" s="2">
        <v>1.063553</v>
      </c>
      <c r="J18229" s="2">
        <v>17.78389</v>
      </c>
      <c r="K18229" s="2">
        <v>2.5862229999999999</v>
      </c>
      <c r="L18229" s="2">
        <v>20.58691</v>
      </c>
    </row>
    <row r="18230" spans="1:12" x14ac:dyDescent="0.2">
      <c r="A18230" s="2">
        <v>17.784590000000001</v>
      </c>
      <c r="B18230" s="2">
        <v>33.039909999999999</v>
      </c>
      <c r="C18230" s="2">
        <v>3.369281</v>
      </c>
      <c r="D18230" s="2">
        <v>3.1326019999999999</v>
      </c>
      <c r="F18230" s="2">
        <v>17.781790000000001</v>
      </c>
      <c r="G18230" s="2">
        <v>1.068527</v>
      </c>
      <c r="H18230" s="2">
        <v>1.063248</v>
      </c>
      <c r="J18230" s="2">
        <v>17.784590000000001</v>
      </c>
      <c r="K18230" s="2">
        <v>2.581013</v>
      </c>
      <c r="L18230" s="2">
        <v>20.51736</v>
      </c>
    </row>
    <row r="18231" spans="1:12" x14ac:dyDescent="0.2">
      <c r="A18231" s="2">
        <v>17.785299999999999</v>
      </c>
      <c r="B18231" s="2">
        <v>32.98798</v>
      </c>
      <c r="C18231" s="2">
        <v>3.3680530000000002</v>
      </c>
      <c r="D18231" s="2">
        <v>3.1310229999999999</v>
      </c>
      <c r="F18231" s="2">
        <v>17.782489999999999</v>
      </c>
      <c r="G18231" s="2">
        <v>1.068001</v>
      </c>
      <c r="H18231" s="2">
        <v>1.0627979999999999</v>
      </c>
      <c r="J18231" s="2">
        <v>17.785299999999999</v>
      </c>
      <c r="K18231" s="2">
        <v>2.5757460000000001</v>
      </c>
      <c r="L18231" s="2">
        <v>20.448720000000002</v>
      </c>
    </row>
    <row r="18232" spans="1:12" x14ac:dyDescent="0.2">
      <c r="A18232" s="2">
        <v>17.786000000000001</v>
      </c>
      <c r="B18232" s="2">
        <v>32.936010000000003</v>
      </c>
      <c r="C18232" s="2">
        <v>3.3669199999999999</v>
      </c>
      <c r="D18232" s="2">
        <v>3.1293060000000001</v>
      </c>
      <c r="F18232" s="2">
        <v>17.783190000000001</v>
      </c>
      <c r="G18232" s="2">
        <v>1.0671010000000001</v>
      </c>
      <c r="H18232" s="2">
        <v>1.0623089999999999</v>
      </c>
      <c r="J18232" s="2">
        <v>17.786000000000001</v>
      </c>
      <c r="K18232" s="2">
        <v>2.5702759999999998</v>
      </c>
      <c r="L18232" s="2">
        <v>20.379719999999999</v>
      </c>
    </row>
    <row r="18233" spans="1:12" x14ac:dyDescent="0.2">
      <c r="A18233" s="2">
        <v>17.7867</v>
      </c>
      <c r="B18233" s="2">
        <v>32.884250000000002</v>
      </c>
      <c r="C18233" s="2">
        <v>3.365901</v>
      </c>
      <c r="D18233" s="2">
        <v>3.1273909999999998</v>
      </c>
      <c r="F18233" s="2">
        <v>17.78389</v>
      </c>
      <c r="G18233" s="2">
        <v>1.066711</v>
      </c>
      <c r="H18233" s="2">
        <v>1.061623</v>
      </c>
      <c r="J18233" s="2">
        <v>17.7867</v>
      </c>
      <c r="K18233" s="2">
        <v>2.5653480000000002</v>
      </c>
      <c r="L18233" s="2">
        <v>20.31166</v>
      </c>
    </row>
    <row r="18234" spans="1:12" x14ac:dyDescent="0.2">
      <c r="A18234" s="2">
        <v>17.787400000000002</v>
      </c>
      <c r="B18234" s="2">
        <v>32.832259999999998</v>
      </c>
      <c r="C18234" s="2">
        <v>3.3640699999999999</v>
      </c>
      <c r="D18234" s="2">
        <v>3.1253160000000002</v>
      </c>
      <c r="F18234" s="2">
        <v>17.784590000000001</v>
      </c>
      <c r="G18234" s="2">
        <v>1.066292</v>
      </c>
      <c r="H18234" s="2">
        <v>1.060738</v>
      </c>
      <c r="J18234" s="2">
        <v>17.787400000000002</v>
      </c>
      <c r="K18234" s="2">
        <v>2.560343</v>
      </c>
      <c r="L18234" s="2">
        <v>20.243639999999999</v>
      </c>
    </row>
    <row r="18235" spans="1:12" x14ac:dyDescent="0.2">
      <c r="A18235" s="2">
        <v>17.7881</v>
      </c>
      <c r="B18235" s="2">
        <v>32.780169999999998</v>
      </c>
      <c r="C18235" s="2">
        <v>3.3627919999999998</v>
      </c>
      <c r="D18235" s="2">
        <v>3.1234310000000001</v>
      </c>
      <c r="F18235" s="2">
        <v>17.785299999999999</v>
      </c>
      <c r="G18235" s="2">
        <v>1.0658650000000001</v>
      </c>
      <c r="H18235" s="2">
        <v>1.06044</v>
      </c>
      <c r="J18235" s="2">
        <v>17.7881</v>
      </c>
      <c r="K18235" s="2">
        <v>2.555822</v>
      </c>
      <c r="L18235" s="2">
        <v>20.175409999999999</v>
      </c>
    </row>
    <row r="18236" spans="1:12" x14ac:dyDescent="0.2">
      <c r="A18236" s="2">
        <v>17.788799999999998</v>
      </c>
      <c r="B18236" s="2">
        <v>32.728360000000002</v>
      </c>
      <c r="C18236" s="2">
        <v>3.3611520000000001</v>
      </c>
      <c r="D18236" s="2">
        <v>3.121165</v>
      </c>
      <c r="F18236" s="2">
        <v>17.786000000000001</v>
      </c>
      <c r="G18236" s="2">
        <v>1.0652010000000001</v>
      </c>
      <c r="H18236" s="2">
        <v>1.0600430000000001</v>
      </c>
      <c r="J18236" s="2">
        <v>17.788799999999998</v>
      </c>
      <c r="K18236" s="2">
        <v>2.5511550000000001</v>
      </c>
      <c r="L18236" s="2">
        <v>20.107939999999999</v>
      </c>
    </row>
    <row r="18237" spans="1:12" x14ac:dyDescent="0.2">
      <c r="A18237" s="2">
        <v>17.7895</v>
      </c>
      <c r="B18237" s="2">
        <v>32.6768</v>
      </c>
      <c r="C18237" s="2">
        <v>3.3601559999999999</v>
      </c>
      <c r="D18237" s="2">
        <v>3.11951</v>
      </c>
      <c r="F18237" s="2">
        <v>17.7867</v>
      </c>
      <c r="G18237" s="2">
        <v>1.0649029999999999</v>
      </c>
      <c r="H18237" s="2">
        <v>1.0596540000000001</v>
      </c>
      <c r="J18237" s="2">
        <v>17.7895</v>
      </c>
      <c r="K18237" s="2">
        <v>2.5466630000000001</v>
      </c>
      <c r="L18237" s="2">
        <v>20.03979</v>
      </c>
    </row>
    <row r="18238" spans="1:12" x14ac:dyDescent="0.2">
      <c r="A18238" s="2">
        <v>17.790209999999998</v>
      </c>
      <c r="B18238" s="2">
        <v>32.627009999999999</v>
      </c>
      <c r="C18238" s="2">
        <v>3.3588019999999998</v>
      </c>
      <c r="D18238" s="2">
        <v>3.1178309999999998</v>
      </c>
      <c r="F18238" s="2">
        <v>17.787400000000002</v>
      </c>
      <c r="G18238" s="2">
        <v>1.064743</v>
      </c>
      <c r="H18238" s="2">
        <v>1.059647</v>
      </c>
      <c r="J18238" s="2">
        <v>17.790209999999998</v>
      </c>
      <c r="K18238" s="2">
        <v>2.5412140000000001</v>
      </c>
      <c r="L18238" s="2">
        <v>19.972300000000001</v>
      </c>
    </row>
    <row r="18239" spans="1:12" x14ac:dyDescent="0.2">
      <c r="A18239" s="2">
        <v>17.79091</v>
      </c>
      <c r="B18239" s="2">
        <v>32.58061</v>
      </c>
      <c r="C18239" s="2">
        <v>3.3577720000000002</v>
      </c>
      <c r="D18239" s="2">
        <v>3.1159089999999998</v>
      </c>
      <c r="F18239" s="2">
        <v>17.7881</v>
      </c>
      <c r="G18239" s="2">
        <v>1.063995</v>
      </c>
      <c r="H18239" s="2">
        <v>1.0593570000000001</v>
      </c>
      <c r="J18239" s="2">
        <v>17.79091</v>
      </c>
      <c r="K18239" s="2">
        <v>2.535984</v>
      </c>
      <c r="L18239" s="2">
        <v>19.904979999999998</v>
      </c>
    </row>
    <row r="18240" spans="1:12" x14ac:dyDescent="0.2">
      <c r="A18240" s="2">
        <v>17.791609999999999</v>
      </c>
      <c r="B18240" s="2">
        <v>32.535769999999999</v>
      </c>
      <c r="C18240" s="2">
        <v>3.356887</v>
      </c>
      <c r="D18240" s="2">
        <v>3.1141459999999999</v>
      </c>
      <c r="F18240" s="2">
        <v>17.788799999999998</v>
      </c>
      <c r="G18240" s="2">
        <v>1.063553</v>
      </c>
      <c r="H18240" s="2">
        <v>1.058395</v>
      </c>
      <c r="J18240" s="2">
        <v>17.791609999999999</v>
      </c>
      <c r="K18240" s="2">
        <v>2.530786</v>
      </c>
      <c r="L18240" s="2">
        <v>19.839189999999999</v>
      </c>
    </row>
    <row r="18241" spans="1:12" x14ac:dyDescent="0.2">
      <c r="A18241" s="2">
        <v>17.792310000000001</v>
      </c>
      <c r="B18241" s="2">
        <v>32.488959999999999</v>
      </c>
      <c r="C18241" s="2">
        <v>3.355788</v>
      </c>
      <c r="D18241" s="2">
        <v>3.1127729999999998</v>
      </c>
      <c r="F18241" s="2">
        <v>17.7895</v>
      </c>
      <c r="G18241" s="2">
        <v>1.063248</v>
      </c>
      <c r="H18241" s="2">
        <v>1.0578080000000001</v>
      </c>
      <c r="J18241" s="2">
        <v>17.792310000000001</v>
      </c>
      <c r="K18241" s="2">
        <v>2.5259860000000001</v>
      </c>
      <c r="L18241" s="2">
        <v>19.773409999999998</v>
      </c>
    </row>
    <row r="18242" spans="1:12" x14ac:dyDescent="0.2">
      <c r="A18242" s="2">
        <v>17.793009999999999</v>
      </c>
      <c r="B18242" s="2">
        <v>32.44021</v>
      </c>
      <c r="C18242" s="2">
        <v>3.3549000000000002</v>
      </c>
      <c r="D18242" s="2">
        <v>3.1114380000000001</v>
      </c>
      <c r="F18242" s="2">
        <v>17.790209999999998</v>
      </c>
      <c r="G18242" s="2">
        <v>1.0627979999999999</v>
      </c>
      <c r="H18242" s="2">
        <v>1.0577160000000001</v>
      </c>
      <c r="J18242" s="2">
        <v>17.793009999999999</v>
      </c>
      <c r="K18242" s="2">
        <v>2.5210569999999999</v>
      </c>
      <c r="L18242" s="2">
        <v>19.706700000000001</v>
      </c>
    </row>
    <row r="18243" spans="1:12" x14ac:dyDescent="0.2">
      <c r="A18243" s="2">
        <v>17.793710000000001</v>
      </c>
      <c r="B18243" s="2">
        <v>32.390880000000003</v>
      </c>
      <c r="C18243" s="2">
        <v>3.35337</v>
      </c>
      <c r="D18243" s="2">
        <v>3.1093169999999999</v>
      </c>
      <c r="F18243" s="2">
        <v>17.79091</v>
      </c>
      <c r="G18243" s="2">
        <v>1.0623089999999999</v>
      </c>
      <c r="H18243" s="2">
        <v>1.0573269999999999</v>
      </c>
      <c r="J18243" s="2">
        <v>17.793710000000001</v>
      </c>
      <c r="K18243" s="2">
        <v>2.5163039999999999</v>
      </c>
      <c r="L18243" s="2">
        <v>19.6404</v>
      </c>
    </row>
    <row r="18244" spans="1:12" x14ac:dyDescent="0.2">
      <c r="A18244" s="2">
        <v>17.794409999999999</v>
      </c>
      <c r="B18244" s="2">
        <v>32.341209999999997</v>
      </c>
      <c r="C18244" s="2">
        <v>3.3521299999999998</v>
      </c>
      <c r="D18244" s="2">
        <v>3.1077530000000002</v>
      </c>
      <c r="F18244" s="2">
        <v>17.791609999999999</v>
      </c>
      <c r="G18244" s="2">
        <v>1.061623</v>
      </c>
      <c r="H18244" s="2">
        <v>1.0568919999999999</v>
      </c>
      <c r="J18244" s="2">
        <v>17.794409999999999</v>
      </c>
      <c r="K18244" s="2">
        <v>2.512041</v>
      </c>
      <c r="L18244" s="2">
        <v>19.575810000000001</v>
      </c>
    </row>
    <row r="18245" spans="1:12" x14ac:dyDescent="0.2">
      <c r="A18245" s="2">
        <v>17.795120000000001</v>
      </c>
      <c r="B18245" s="2">
        <v>32.291690000000003</v>
      </c>
      <c r="C18245" s="2">
        <v>3.3514469999999998</v>
      </c>
      <c r="D18245" s="2">
        <v>3.1062729999999998</v>
      </c>
      <c r="F18245" s="2">
        <v>17.792310000000001</v>
      </c>
      <c r="G18245" s="2">
        <v>1.060738</v>
      </c>
      <c r="H18245" s="2">
        <v>1.0564579999999999</v>
      </c>
      <c r="J18245" s="2">
        <v>17.795120000000001</v>
      </c>
      <c r="K18245" s="2">
        <v>2.5076559999999999</v>
      </c>
      <c r="L18245" s="2">
        <v>19.510619999999999</v>
      </c>
    </row>
    <row r="18246" spans="1:12" x14ac:dyDescent="0.2">
      <c r="A18246" s="2">
        <v>17.795819999999999</v>
      </c>
      <c r="B18246" s="2">
        <v>32.242429999999999</v>
      </c>
      <c r="C18246" s="2">
        <v>3.3500399999999999</v>
      </c>
      <c r="D18246" s="2">
        <v>3.1052430000000002</v>
      </c>
      <c r="F18246" s="2">
        <v>17.793009999999999</v>
      </c>
      <c r="G18246" s="2">
        <v>1.06044</v>
      </c>
      <c r="H18246" s="2">
        <v>1.0565800000000001</v>
      </c>
      <c r="J18246" s="2">
        <v>17.795819999999999</v>
      </c>
      <c r="K18246" s="2">
        <v>2.503139</v>
      </c>
      <c r="L18246" s="2">
        <v>19.444970000000001</v>
      </c>
    </row>
    <row r="18247" spans="1:12" x14ac:dyDescent="0.2">
      <c r="A18247" s="2">
        <v>17.796520000000001</v>
      </c>
      <c r="B18247" s="2">
        <v>32.19341</v>
      </c>
      <c r="C18247" s="2">
        <v>3.349097</v>
      </c>
      <c r="D18247" s="2">
        <v>3.103259</v>
      </c>
      <c r="F18247" s="2">
        <v>17.793710000000001</v>
      </c>
      <c r="G18247" s="2">
        <v>1.0600430000000001</v>
      </c>
      <c r="H18247" s="2">
        <v>1.056122</v>
      </c>
      <c r="J18247" s="2">
        <v>17.796520000000001</v>
      </c>
      <c r="K18247" s="2">
        <v>2.4988060000000001</v>
      </c>
      <c r="L18247" s="2">
        <v>19.379950000000001</v>
      </c>
    </row>
    <row r="18248" spans="1:12" x14ac:dyDescent="0.2">
      <c r="A18248" s="2">
        <v>17.797219999999999</v>
      </c>
      <c r="B18248" s="2">
        <v>32.144109999999998</v>
      </c>
      <c r="C18248" s="2">
        <v>3.3480449999999999</v>
      </c>
      <c r="D18248" s="2">
        <v>3.1012369999999998</v>
      </c>
      <c r="F18248" s="2">
        <v>17.794409999999999</v>
      </c>
      <c r="G18248" s="2">
        <v>1.0596540000000001</v>
      </c>
      <c r="H18248" s="2">
        <v>1.055725</v>
      </c>
      <c r="J18248" s="2">
        <v>17.797219999999999</v>
      </c>
      <c r="K18248" s="2">
        <v>2.493992</v>
      </c>
      <c r="L18248" s="2">
        <v>19.316089999999999</v>
      </c>
    </row>
    <row r="18249" spans="1:12" x14ac:dyDescent="0.2">
      <c r="A18249" s="2">
        <v>17.797920000000001</v>
      </c>
      <c r="B18249" s="2">
        <v>32.09601</v>
      </c>
      <c r="C18249" s="2">
        <v>3.347099</v>
      </c>
      <c r="D18249" s="2">
        <v>3.0990479999999998</v>
      </c>
      <c r="F18249" s="2">
        <v>17.795120000000001</v>
      </c>
      <c r="G18249" s="2">
        <v>1.059647</v>
      </c>
      <c r="H18249" s="2">
        <v>1.055679</v>
      </c>
      <c r="J18249" s="2">
        <v>17.797920000000001</v>
      </c>
      <c r="K18249" s="2">
        <v>2.4895510000000001</v>
      </c>
      <c r="L18249" s="2">
        <v>19.25508</v>
      </c>
    </row>
    <row r="18250" spans="1:12" x14ac:dyDescent="0.2">
      <c r="A18250" s="2">
        <v>17.79862</v>
      </c>
      <c r="B18250" s="2">
        <v>32.047469999999997</v>
      </c>
      <c r="C18250" s="2">
        <v>3.3465910000000001</v>
      </c>
      <c r="D18250" s="2">
        <v>3.097324</v>
      </c>
      <c r="F18250" s="2">
        <v>17.795819999999999</v>
      </c>
      <c r="G18250" s="2">
        <v>1.0593570000000001</v>
      </c>
      <c r="H18250" s="2">
        <v>1.0556179999999999</v>
      </c>
      <c r="J18250" s="2">
        <v>17.79862</v>
      </c>
      <c r="K18250" s="2">
        <v>2.484283</v>
      </c>
      <c r="L18250" s="2">
        <v>19.19247</v>
      </c>
    </row>
    <row r="18251" spans="1:12" x14ac:dyDescent="0.2">
      <c r="A18251" s="2">
        <v>17.799320000000002</v>
      </c>
      <c r="B18251" s="2">
        <v>31.999099999999999</v>
      </c>
      <c r="C18251" s="2">
        <v>3.3460459999999999</v>
      </c>
      <c r="D18251" s="2">
        <v>3.0953550000000001</v>
      </c>
      <c r="F18251" s="2">
        <v>17.796520000000001</v>
      </c>
      <c r="G18251" s="2">
        <v>1.058395</v>
      </c>
      <c r="H18251" s="2">
        <v>1.0549010000000001</v>
      </c>
      <c r="J18251" s="2">
        <v>17.799320000000002</v>
      </c>
      <c r="K18251" s="2">
        <v>2.4790230000000002</v>
      </c>
      <c r="L18251" s="2">
        <v>19.128430000000002</v>
      </c>
    </row>
    <row r="18252" spans="1:12" x14ac:dyDescent="0.2">
      <c r="A18252" s="2">
        <v>17.80002</v>
      </c>
      <c r="B18252" s="2">
        <v>31.95092</v>
      </c>
      <c r="C18252" s="2">
        <v>3.345199</v>
      </c>
      <c r="D18252" s="2">
        <v>3.093852</v>
      </c>
      <c r="F18252" s="2">
        <v>17.797219999999999</v>
      </c>
      <c r="G18252" s="2">
        <v>1.0578080000000001</v>
      </c>
      <c r="H18252" s="2">
        <v>1.053925</v>
      </c>
      <c r="J18252" s="2">
        <v>17.80002</v>
      </c>
      <c r="K18252" s="2">
        <v>2.4733849999999999</v>
      </c>
      <c r="L18252" s="2">
        <v>19.06418</v>
      </c>
    </row>
    <row r="18253" spans="1:12" x14ac:dyDescent="0.2">
      <c r="A18253" s="2">
        <v>17.800730000000001</v>
      </c>
      <c r="B18253" s="2">
        <v>31.90316</v>
      </c>
      <c r="C18253" s="2">
        <v>3.3442569999999998</v>
      </c>
      <c r="D18253" s="2">
        <v>3.0923259999999999</v>
      </c>
      <c r="F18253" s="2">
        <v>17.797920000000001</v>
      </c>
      <c r="G18253" s="2">
        <v>1.0577160000000001</v>
      </c>
      <c r="H18253" s="2">
        <v>1.05307</v>
      </c>
      <c r="J18253" s="2">
        <v>17.800730000000001</v>
      </c>
      <c r="K18253" s="2">
        <v>2.4694250000000002</v>
      </c>
      <c r="L18253" s="2">
        <v>19.000530000000001</v>
      </c>
    </row>
    <row r="18254" spans="1:12" x14ac:dyDescent="0.2">
      <c r="A18254" s="2">
        <v>17.80143</v>
      </c>
      <c r="B18254" s="2">
        <v>31.854669999999999</v>
      </c>
      <c r="C18254" s="2">
        <v>3.3429329999999999</v>
      </c>
      <c r="D18254" s="2">
        <v>3.0903659999999999</v>
      </c>
      <c r="F18254" s="2">
        <v>17.79862</v>
      </c>
      <c r="G18254" s="2">
        <v>1.0573269999999999</v>
      </c>
      <c r="H18254" s="2">
        <v>1.0531539999999999</v>
      </c>
      <c r="J18254" s="2">
        <v>17.80143</v>
      </c>
      <c r="K18254" s="2">
        <v>2.464321</v>
      </c>
      <c r="L18254" s="2">
        <v>18.937329999999999</v>
      </c>
    </row>
    <row r="18255" spans="1:12" x14ac:dyDescent="0.2">
      <c r="A18255" s="2">
        <v>17.802129999999998</v>
      </c>
      <c r="B18255" s="2">
        <v>31.80667</v>
      </c>
      <c r="C18255" s="2">
        <v>3.3414990000000002</v>
      </c>
      <c r="D18255" s="2">
        <v>3.08813</v>
      </c>
      <c r="F18255" s="2">
        <v>17.799320000000002</v>
      </c>
      <c r="G18255" s="2">
        <v>1.0568919999999999</v>
      </c>
      <c r="H18255" s="2">
        <v>1.0523610000000001</v>
      </c>
      <c r="J18255" s="2">
        <v>17.802129999999998</v>
      </c>
      <c r="K18255" s="2">
        <v>2.4598580000000001</v>
      </c>
      <c r="L18255" s="2">
        <v>18.873830000000002</v>
      </c>
    </row>
    <row r="18256" spans="1:12" x14ac:dyDescent="0.2">
      <c r="A18256" s="2">
        <v>17.80283</v>
      </c>
      <c r="B18256" s="2">
        <v>31.758220000000001</v>
      </c>
      <c r="C18256" s="2">
        <v>3.3403809999999998</v>
      </c>
      <c r="D18256" s="2">
        <v>3.0865130000000001</v>
      </c>
      <c r="F18256" s="2">
        <v>17.80002</v>
      </c>
      <c r="G18256" s="2">
        <v>1.0564579999999999</v>
      </c>
      <c r="H18256" s="2">
        <v>1.05172</v>
      </c>
      <c r="J18256" s="2">
        <v>17.80283</v>
      </c>
      <c r="K18256" s="2">
        <v>2.455047</v>
      </c>
      <c r="L18256" s="2">
        <v>18.811350000000001</v>
      </c>
    </row>
    <row r="18257" spans="1:12" x14ac:dyDescent="0.2">
      <c r="A18257" s="2">
        <v>17.803529999999999</v>
      </c>
      <c r="B18257" s="2">
        <v>31.709479999999999</v>
      </c>
      <c r="C18257" s="2">
        <v>3.339343</v>
      </c>
      <c r="D18257" s="2">
        <v>3.0851549999999999</v>
      </c>
      <c r="F18257" s="2">
        <v>17.800730000000001</v>
      </c>
      <c r="G18257" s="2">
        <v>1.0565800000000001</v>
      </c>
      <c r="H18257" s="2">
        <v>1.050789</v>
      </c>
      <c r="J18257" s="2">
        <v>17.803529999999999</v>
      </c>
      <c r="K18257" s="2">
        <v>2.450189</v>
      </c>
      <c r="L18257" s="2">
        <v>18.74907</v>
      </c>
    </row>
    <row r="18258" spans="1:12" x14ac:dyDescent="0.2">
      <c r="A18258" s="2">
        <v>17.80423</v>
      </c>
      <c r="B18258" s="2">
        <v>31.661940000000001</v>
      </c>
      <c r="C18258" s="2">
        <v>3.3384010000000002</v>
      </c>
      <c r="D18258" s="2">
        <v>3.0835750000000002</v>
      </c>
      <c r="F18258" s="2">
        <v>17.80143</v>
      </c>
      <c r="G18258" s="2">
        <v>1.056122</v>
      </c>
      <c r="H18258" s="2">
        <v>1.050613</v>
      </c>
      <c r="J18258" s="2">
        <v>17.80423</v>
      </c>
      <c r="K18258" s="2">
        <v>2.4453710000000002</v>
      </c>
      <c r="L18258" s="2">
        <v>18.68666</v>
      </c>
    </row>
    <row r="18259" spans="1:12" x14ac:dyDescent="0.2">
      <c r="A18259" s="2">
        <v>17.804929999999999</v>
      </c>
      <c r="B18259" s="2">
        <v>31.613880000000002</v>
      </c>
      <c r="C18259" s="2">
        <v>3.337383</v>
      </c>
      <c r="D18259" s="2">
        <v>3.0826069999999999</v>
      </c>
      <c r="F18259" s="2">
        <v>17.802129999999998</v>
      </c>
      <c r="G18259" s="2">
        <v>1.055725</v>
      </c>
      <c r="H18259" s="2">
        <v>1.0498810000000001</v>
      </c>
      <c r="J18259" s="2">
        <v>17.804929999999999</v>
      </c>
      <c r="K18259" s="2">
        <v>2.4410229999999999</v>
      </c>
      <c r="L18259" s="2">
        <v>18.625109999999999</v>
      </c>
    </row>
    <row r="18260" spans="1:12" x14ac:dyDescent="0.2">
      <c r="A18260" s="2">
        <v>17.80564</v>
      </c>
      <c r="B18260" s="2">
        <v>31.56522</v>
      </c>
      <c r="C18260" s="2">
        <v>3.3362039999999999</v>
      </c>
      <c r="D18260" s="2">
        <v>3.0811950000000001</v>
      </c>
      <c r="F18260" s="2">
        <v>17.80283</v>
      </c>
      <c r="G18260" s="2">
        <v>1.055679</v>
      </c>
      <c r="H18260" s="2">
        <v>1.049423</v>
      </c>
      <c r="J18260" s="2">
        <v>17.80564</v>
      </c>
      <c r="K18260" s="2">
        <v>2.4365100000000002</v>
      </c>
      <c r="L18260" s="2">
        <v>18.56345</v>
      </c>
    </row>
    <row r="18261" spans="1:12" x14ac:dyDescent="0.2">
      <c r="A18261" s="2">
        <v>17.806339999999999</v>
      </c>
      <c r="B18261" s="2">
        <v>31.516749999999998</v>
      </c>
      <c r="C18261" s="2">
        <v>3.3350749999999998</v>
      </c>
      <c r="D18261" s="2">
        <v>3.0800960000000002</v>
      </c>
      <c r="F18261" s="2">
        <v>17.803529999999999</v>
      </c>
      <c r="G18261" s="2">
        <v>1.0556179999999999</v>
      </c>
      <c r="H18261" s="2">
        <v>1.049248</v>
      </c>
      <c r="J18261" s="2">
        <v>17.806339999999999</v>
      </c>
      <c r="K18261" s="2">
        <v>2.4315929999999999</v>
      </c>
      <c r="L18261" s="2">
        <v>18.501550000000002</v>
      </c>
    </row>
    <row r="18262" spans="1:12" x14ac:dyDescent="0.2">
      <c r="A18262" s="2">
        <v>17.807040000000001</v>
      </c>
      <c r="B18262" s="2">
        <v>31.468350000000001</v>
      </c>
      <c r="C18262" s="2">
        <v>3.333907</v>
      </c>
      <c r="D18262" s="2">
        <v>3.0787230000000001</v>
      </c>
      <c r="F18262" s="2">
        <v>17.80423</v>
      </c>
      <c r="G18262" s="2">
        <v>1.0549010000000001</v>
      </c>
      <c r="H18262" s="2">
        <v>1.0484309999999999</v>
      </c>
      <c r="J18262" s="2">
        <v>17.807040000000001</v>
      </c>
      <c r="K18262" s="2">
        <v>2.4269599999999998</v>
      </c>
      <c r="L18262" s="2">
        <v>18.440049999999999</v>
      </c>
    </row>
    <row r="18263" spans="1:12" x14ac:dyDescent="0.2">
      <c r="A18263" s="2">
        <v>17.807739999999999</v>
      </c>
      <c r="B18263" s="2">
        <v>31.420369999999998</v>
      </c>
      <c r="C18263" s="2">
        <v>3.332595</v>
      </c>
      <c r="D18263" s="2">
        <v>3.0779830000000001</v>
      </c>
      <c r="F18263" s="2">
        <v>17.804929999999999</v>
      </c>
      <c r="G18263" s="2">
        <v>1.053925</v>
      </c>
      <c r="H18263" s="2">
        <v>1.0472490000000001</v>
      </c>
      <c r="J18263" s="2">
        <v>17.807739999999999</v>
      </c>
      <c r="K18263" s="2">
        <v>2.4225059999999998</v>
      </c>
      <c r="L18263" s="2">
        <v>18.378589999999999</v>
      </c>
    </row>
    <row r="18264" spans="1:12" x14ac:dyDescent="0.2">
      <c r="A18264" s="2">
        <v>17.808440000000001</v>
      </c>
      <c r="B18264" s="2">
        <v>31.372070000000001</v>
      </c>
      <c r="C18264" s="2">
        <v>3.3315540000000001</v>
      </c>
      <c r="D18264" s="2">
        <v>3.0767090000000001</v>
      </c>
      <c r="F18264" s="2">
        <v>17.80564</v>
      </c>
      <c r="G18264" s="2">
        <v>1.05307</v>
      </c>
      <c r="H18264" s="2">
        <v>1.046638</v>
      </c>
      <c r="J18264" s="2">
        <v>17.808440000000001</v>
      </c>
      <c r="K18264" s="2">
        <v>2.418466</v>
      </c>
      <c r="L18264" s="2">
        <v>18.317360000000001</v>
      </c>
    </row>
    <row r="18265" spans="1:12" x14ac:dyDescent="0.2">
      <c r="A18265" s="2">
        <v>17.809139999999999</v>
      </c>
      <c r="B18265" s="2">
        <v>31.32403</v>
      </c>
      <c r="C18265" s="2">
        <v>3.3314089999999998</v>
      </c>
      <c r="D18265" s="2">
        <v>3.0747330000000002</v>
      </c>
      <c r="F18265" s="2">
        <v>17.806339999999999</v>
      </c>
      <c r="G18265" s="2">
        <v>1.0531539999999999</v>
      </c>
      <c r="H18265" s="2">
        <v>1.0462720000000001</v>
      </c>
      <c r="J18265" s="2">
        <v>17.809139999999999</v>
      </c>
      <c r="K18265" s="2">
        <v>2.413761</v>
      </c>
      <c r="L18265" s="2">
        <v>18.256409999999999</v>
      </c>
    </row>
    <row r="18266" spans="1:12" x14ac:dyDescent="0.2">
      <c r="A18266" s="2">
        <v>17.809840000000001</v>
      </c>
      <c r="B18266" s="2">
        <v>31.275659999999998</v>
      </c>
      <c r="C18266" s="2">
        <v>3.3308399999999998</v>
      </c>
      <c r="D18266" s="2">
        <v>3.0734819999999998</v>
      </c>
      <c r="F18266" s="2">
        <v>17.807040000000001</v>
      </c>
      <c r="G18266" s="2">
        <v>1.0523610000000001</v>
      </c>
      <c r="H18266" s="2">
        <v>1.045418</v>
      </c>
      <c r="J18266" s="2">
        <v>17.809840000000001</v>
      </c>
      <c r="K18266" s="2">
        <v>2.40883</v>
      </c>
      <c r="L18266" s="2">
        <v>18.196300000000001</v>
      </c>
    </row>
    <row r="18267" spans="1:12" x14ac:dyDescent="0.2">
      <c r="A18267" s="2">
        <v>17.810549999999999</v>
      </c>
      <c r="B18267" s="2">
        <v>31.22842</v>
      </c>
      <c r="C18267" s="2">
        <v>3.3299629999999998</v>
      </c>
      <c r="D18267" s="2">
        <v>3.0712389999999998</v>
      </c>
      <c r="F18267" s="2">
        <v>17.807739999999999</v>
      </c>
      <c r="G18267" s="2">
        <v>1.05172</v>
      </c>
      <c r="H18267" s="2">
        <v>1.044273</v>
      </c>
      <c r="J18267" s="2">
        <v>17.810549999999999</v>
      </c>
      <c r="K18267" s="2">
        <v>2.4039290000000002</v>
      </c>
      <c r="L18267" s="2">
        <v>18.135590000000001</v>
      </c>
    </row>
    <row r="18268" spans="1:12" x14ac:dyDescent="0.2">
      <c r="A18268" s="2">
        <v>17.811250000000001</v>
      </c>
      <c r="B18268" s="2">
        <v>31.180810000000001</v>
      </c>
      <c r="C18268" s="2">
        <v>3.328735</v>
      </c>
      <c r="D18268" s="2">
        <v>3.0694080000000001</v>
      </c>
      <c r="F18268" s="2">
        <v>17.808440000000001</v>
      </c>
      <c r="G18268" s="2">
        <v>1.050789</v>
      </c>
      <c r="H18268" s="2">
        <v>1.043785</v>
      </c>
      <c r="J18268" s="2">
        <v>17.811250000000001</v>
      </c>
      <c r="K18268" s="2">
        <v>2.3987020000000001</v>
      </c>
      <c r="L18268" s="2">
        <v>18.075500000000002</v>
      </c>
    </row>
    <row r="18269" spans="1:12" x14ac:dyDescent="0.2">
      <c r="A18269" s="2">
        <v>17.81195</v>
      </c>
      <c r="B18269" s="2">
        <v>31.133479999999999</v>
      </c>
      <c r="C18269" s="2">
        <v>3.3279179999999999</v>
      </c>
      <c r="D18269" s="2">
        <v>3.067828</v>
      </c>
      <c r="F18269" s="2">
        <v>17.809139999999999</v>
      </c>
      <c r="G18269" s="2">
        <v>1.050613</v>
      </c>
      <c r="H18269" s="2">
        <v>1.0427630000000001</v>
      </c>
      <c r="J18269" s="2">
        <v>17.81195</v>
      </c>
      <c r="K18269" s="2">
        <v>2.3944589999999999</v>
      </c>
      <c r="L18269" s="2">
        <v>18.015640000000001</v>
      </c>
    </row>
    <row r="18270" spans="1:12" x14ac:dyDescent="0.2">
      <c r="A18270" s="2">
        <v>17.812650000000001</v>
      </c>
      <c r="B18270" s="2">
        <v>31.086020000000001</v>
      </c>
      <c r="C18270" s="2">
        <v>3.3269000000000002</v>
      </c>
      <c r="D18270" s="2">
        <v>3.0655399999999999</v>
      </c>
      <c r="F18270" s="2">
        <v>17.809840000000001</v>
      </c>
      <c r="G18270" s="2">
        <v>1.0498810000000001</v>
      </c>
      <c r="H18270" s="2">
        <v>1.0416179999999999</v>
      </c>
      <c r="J18270" s="2">
        <v>17.812650000000001</v>
      </c>
      <c r="K18270" s="2">
        <v>2.3907259999999999</v>
      </c>
      <c r="L18270" s="2">
        <v>17.956160000000001</v>
      </c>
    </row>
    <row r="18271" spans="1:12" x14ac:dyDescent="0.2">
      <c r="A18271" s="2">
        <v>17.81335</v>
      </c>
      <c r="B18271" s="2">
        <v>31.038270000000001</v>
      </c>
      <c r="C18271" s="2">
        <v>3.3260339999999999</v>
      </c>
      <c r="D18271" s="2">
        <v>3.0637240000000001</v>
      </c>
      <c r="F18271" s="2">
        <v>17.810549999999999</v>
      </c>
      <c r="G18271" s="2">
        <v>1.049423</v>
      </c>
      <c r="H18271" s="2">
        <v>1.0405120000000001</v>
      </c>
      <c r="J18271" s="2">
        <v>17.81335</v>
      </c>
      <c r="K18271" s="2">
        <v>2.386406</v>
      </c>
      <c r="L18271" s="2">
        <v>17.896609999999999</v>
      </c>
    </row>
    <row r="18272" spans="1:12" x14ac:dyDescent="0.2">
      <c r="A18272" s="2">
        <v>17.814050000000002</v>
      </c>
      <c r="B18272" s="2">
        <v>30.990189999999998</v>
      </c>
      <c r="C18272" s="2">
        <v>3.325278</v>
      </c>
      <c r="D18272" s="2">
        <v>3.0620609999999999</v>
      </c>
      <c r="F18272" s="2">
        <v>17.811250000000001</v>
      </c>
      <c r="G18272" s="2">
        <v>1.049248</v>
      </c>
      <c r="H18272" s="2">
        <v>1.039879</v>
      </c>
      <c r="J18272" s="2">
        <v>17.814050000000002</v>
      </c>
      <c r="K18272" s="2">
        <v>2.382002</v>
      </c>
      <c r="L18272" s="2">
        <v>17.837679999999999</v>
      </c>
    </row>
    <row r="18273" spans="1:12" x14ac:dyDescent="0.2">
      <c r="A18273" s="2">
        <v>17.81475</v>
      </c>
      <c r="B18273" s="2">
        <v>30.942910000000001</v>
      </c>
      <c r="C18273" s="2">
        <v>3.3246910000000001</v>
      </c>
      <c r="D18273" s="2">
        <v>3.0601989999999999</v>
      </c>
      <c r="F18273" s="2">
        <v>17.81195</v>
      </c>
      <c r="G18273" s="2">
        <v>1.0484309999999999</v>
      </c>
      <c r="H18273" s="2">
        <v>1.0390090000000001</v>
      </c>
      <c r="J18273" s="2">
        <v>17.81475</v>
      </c>
      <c r="K18273" s="2">
        <v>2.3772160000000002</v>
      </c>
      <c r="L18273" s="2">
        <v>17.778960000000001</v>
      </c>
    </row>
    <row r="18274" spans="1:12" x14ac:dyDescent="0.2">
      <c r="A18274" s="2">
        <v>17.815449999999998</v>
      </c>
      <c r="B18274" s="2">
        <v>30.896319999999999</v>
      </c>
      <c r="C18274" s="2">
        <v>3.32355</v>
      </c>
      <c r="D18274" s="2">
        <v>3.0588099999999998</v>
      </c>
      <c r="F18274" s="2">
        <v>17.812650000000001</v>
      </c>
      <c r="G18274" s="2">
        <v>1.0472490000000001</v>
      </c>
      <c r="H18274" s="2">
        <v>1.038368</v>
      </c>
      <c r="J18274" s="2">
        <v>17.815449999999998</v>
      </c>
      <c r="K18274" s="2">
        <v>2.372633</v>
      </c>
      <c r="L18274" s="2">
        <v>17.720199999999998</v>
      </c>
    </row>
    <row r="18275" spans="1:12" x14ac:dyDescent="0.2">
      <c r="A18275" s="2">
        <v>17.81616</v>
      </c>
      <c r="B18275" s="2">
        <v>30.84918</v>
      </c>
      <c r="C18275" s="2">
        <v>3.322803</v>
      </c>
      <c r="D18275" s="2">
        <v>3.0574370000000002</v>
      </c>
      <c r="F18275" s="2">
        <v>17.81335</v>
      </c>
      <c r="G18275" s="2">
        <v>1.046638</v>
      </c>
      <c r="H18275" s="2">
        <v>1.0381549999999999</v>
      </c>
      <c r="J18275" s="2">
        <v>17.81616</v>
      </c>
      <c r="K18275" s="2">
        <v>2.368671</v>
      </c>
      <c r="L18275" s="2">
        <v>17.661079999999998</v>
      </c>
    </row>
    <row r="18276" spans="1:12" x14ac:dyDescent="0.2">
      <c r="A18276" s="2">
        <v>17.816859999999998</v>
      </c>
      <c r="B18276" s="2">
        <v>30.802790000000002</v>
      </c>
      <c r="C18276" s="2">
        <v>3.32178</v>
      </c>
      <c r="D18276" s="2">
        <v>3.0559949999999998</v>
      </c>
      <c r="F18276" s="2">
        <v>17.814050000000002</v>
      </c>
      <c r="G18276" s="2">
        <v>1.0462720000000001</v>
      </c>
      <c r="H18276" s="2">
        <v>1.037407</v>
      </c>
      <c r="J18276" s="2">
        <v>17.816859999999998</v>
      </c>
      <c r="K18276" s="2">
        <v>2.364401</v>
      </c>
      <c r="L18276" s="2">
        <v>17.602460000000001</v>
      </c>
    </row>
    <row r="18277" spans="1:12" x14ac:dyDescent="0.2">
      <c r="A18277" s="2">
        <v>17.81756</v>
      </c>
      <c r="B18277" s="2">
        <v>30.75526</v>
      </c>
      <c r="C18277" s="2">
        <v>3.320449</v>
      </c>
      <c r="D18277" s="2">
        <v>3.0540189999999998</v>
      </c>
      <c r="F18277" s="2">
        <v>17.81475</v>
      </c>
      <c r="G18277" s="2">
        <v>1.045418</v>
      </c>
      <c r="H18277" s="2">
        <v>1.036545</v>
      </c>
      <c r="J18277" s="2">
        <v>17.81756</v>
      </c>
      <c r="K18277" s="2">
        <v>2.35955</v>
      </c>
      <c r="L18277" s="2">
        <v>17.544180000000001</v>
      </c>
    </row>
    <row r="18278" spans="1:12" x14ac:dyDescent="0.2">
      <c r="A18278" s="2">
        <v>17.818259999999999</v>
      </c>
      <c r="B18278" s="2">
        <v>30.708290000000002</v>
      </c>
      <c r="C18278" s="2">
        <v>3.3189649999999999</v>
      </c>
      <c r="D18278" s="2">
        <v>3.0524779999999998</v>
      </c>
      <c r="F18278" s="2">
        <v>17.815449999999998</v>
      </c>
      <c r="G18278" s="2">
        <v>1.044273</v>
      </c>
      <c r="H18278" s="2">
        <v>1.0359039999999999</v>
      </c>
      <c r="J18278" s="2">
        <v>17.818259999999999</v>
      </c>
      <c r="K18278" s="2">
        <v>2.3555579999999998</v>
      </c>
      <c r="L18278" s="2">
        <v>17.48638</v>
      </c>
    </row>
    <row r="18279" spans="1:12" x14ac:dyDescent="0.2">
      <c r="A18279" s="2">
        <v>17.818960000000001</v>
      </c>
      <c r="B18279" s="2">
        <v>30.661429999999999</v>
      </c>
      <c r="C18279" s="2">
        <v>3.317596</v>
      </c>
      <c r="D18279" s="2">
        <v>3.0507770000000001</v>
      </c>
      <c r="F18279" s="2">
        <v>17.81616</v>
      </c>
      <c r="G18279" s="2">
        <v>1.043785</v>
      </c>
      <c r="H18279" s="2">
        <v>1.034821</v>
      </c>
      <c r="J18279" s="2">
        <v>17.818960000000001</v>
      </c>
      <c r="K18279" s="2">
        <v>2.3513850000000001</v>
      </c>
      <c r="L18279" s="2">
        <v>17.428000000000001</v>
      </c>
    </row>
    <row r="18280" spans="1:12" x14ac:dyDescent="0.2">
      <c r="A18280" s="2">
        <v>17.819659999999999</v>
      </c>
      <c r="B18280" s="2">
        <v>30.614660000000001</v>
      </c>
      <c r="C18280" s="2">
        <v>3.3162340000000001</v>
      </c>
      <c r="D18280" s="2">
        <v>3.0489069999999998</v>
      </c>
      <c r="F18280" s="2">
        <v>17.816859999999998</v>
      </c>
      <c r="G18280" s="2">
        <v>1.0427630000000001</v>
      </c>
      <c r="H18280" s="2">
        <v>1.034599</v>
      </c>
      <c r="J18280" s="2">
        <v>17.819659999999999</v>
      </c>
      <c r="K18280" s="2">
        <v>2.347305</v>
      </c>
      <c r="L18280" s="2">
        <v>17.370830000000002</v>
      </c>
    </row>
    <row r="18281" spans="1:12" x14ac:dyDescent="0.2">
      <c r="A18281" s="2">
        <v>17.820360000000001</v>
      </c>
      <c r="B18281" s="2">
        <v>30.56831</v>
      </c>
      <c r="C18281" s="2">
        <v>3.3156500000000002</v>
      </c>
      <c r="D18281" s="2">
        <v>3.047755</v>
      </c>
      <c r="F18281" s="2">
        <v>17.81756</v>
      </c>
      <c r="G18281" s="2">
        <v>1.0416179999999999</v>
      </c>
      <c r="H18281" s="2">
        <v>1.0340879999999999</v>
      </c>
      <c r="J18281" s="2">
        <v>17.820360000000001</v>
      </c>
      <c r="K18281" s="2">
        <v>2.3430439999999999</v>
      </c>
      <c r="L18281" s="2">
        <v>17.313849999999999</v>
      </c>
    </row>
    <row r="18282" spans="1:12" x14ac:dyDescent="0.2">
      <c r="A18282" s="2">
        <v>17.821069999999999</v>
      </c>
      <c r="B18282" s="2">
        <v>30.521840000000001</v>
      </c>
      <c r="C18282" s="2">
        <v>3.314422</v>
      </c>
      <c r="D18282" s="2">
        <v>3.0462600000000002</v>
      </c>
      <c r="F18282" s="2">
        <v>17.818259999999999</v>
      </c>
      <c r="G18282" s="2">
        <v>1.0405120000000001</v>
      </c>
      <c r="H18282" s="2">
        <v>1.033684</v>
      </c>
      <c r="J18282" s="2">
        <v>17.821069999999999</v>
      </c>
      <c r="K18282" s="2">
        <v>2.3388629999999999</v>
      </c>
      <c r="L18282" s="2">
        <v>17.256699999999999</v>
      </c>
    </row>
    <row r="18283" spans="1:12" x14ac:dyDescent="0.2">
      <c r="A18283" s="2">
        <v>17.821770000000001</v>
      </c>
      <c r="B18283" s="2">
        <v>30.47645</v>
      </c>
      <c r="C18283" s="2">
        <v>3.313682</v>
      </c>
      <c r="D18283" s="2">
        <v>3.0446119999999999</v>
      </c>
      <c r="F18283" s="2">
        <v>17.818960000000001</v>
      </c>
      <c r="G18283" s="2">
        <v>1.039879</v>
      </c>
      <c r="H18283" s="2">
        <v>1.033318</v>
      </c>
      <c r="J18283" s="2">
        <v>17.821770000000001</v>
      </c>
      <c r="K18283" s="2">
        <v>2.334381</v>
      </c>
      <c r="L18283" s="2">
        <v>17.199950000000001</v>
      </c>
    </row>
    <row r="18284" spans="1:12" x14ac:dyDescent="0.2">
      <c r="A18284" s="2">
        <v>17.822469999999999</v>
      </c>
      <c r="B18284" s="2">
        <v>30.431149999999999</v>
      </c>
      <c r="C18284" s="2">
        <v>3.3130600000000001</v>
      </c>
      <c r="D18284" s="2">
        <v>3.0432619999999999</v>
      </c>
      <c r="F18284" s="2">
        <v>17.819659999999999</v>
      </c>
      <c r="G18284" s="2">
        <v>1.0390090000000001</v>
      </c>
      <c r="H18284" s="2">
        <v>1.032494</v>
      </c>
      <c r="J18284" s="2">
        <v>17.822469999999999</v>
      </c>
      <c r="K18284" s="2">
        <v>2.3305400000000001</v>
      </c>
      <c r="L18284" s="2">
        <v>17.143129999999999</v>
      </c>
    </row>
    <row r="18285" spans="1:12" x14ac:dyDescent="0.2">
      <c r="A18285" s="2">
        <v>17.823170000000001</v>
      </c>
      <c r="B18285" s="2">
        <v>30.385739999999998</v>
      </c>
      <c r="C18285" s="2">
        <v>3.312621</v>
      </c>
      <c r="D18285" s="2">
        <v>3.0419719999999999</v>
      </c>
      <c r="F18285" s="2">
        <v>17.820360000000001</v>
      </c>
      <c r="G18285" s="2">
        <v>1.038368</v>
      </c>
      <c r="H18285" s="2">
        <v>1.0318449999999999</v>
      </c>
      <c r="J18285" s="2">
        <v>17.823170000000001</v>
      </c>
      <c r="K18285" s="2">
        <v>2.325971</v>
      </c>
      <c r="L18285" s="2">
        <v>17.08738</v>
      </c>
    </row>
    <row r="18286" spans="1:12" x14ac:dyDescent="0.2">
      <c r="A18286" s="2">
        <v>17.823869999999999</v>
      </c>
      <c r="B18286" s="2">
        <v>30.340900000000001</v>
      </c>
      <c r="C18286" s="2">
        <v>3.3115260000000002</v>
      </c>
      <c r="D18286" s="2">
        <v>3.0403630000000001</v>
      </c>
      <c r="F18286" s="2">
        <v>17.821069999999999</v>
      </c>
      <c r="G18286" s="2">
        <v>1.0381549999999999</v>
      </c>
      <c r="H18286" s="2">
        <v>1.031425</v>
      </c>
      <c r="J18286" s="2">
        <v>17.823869999999999</v>
      </c>
      <c r="K18286" s="2">
        <v>2.3216929999999998</v>
      </c>
      <c r="L18286" s="2">
        <v>17.03107</v>
      </c>
    </row>
    <row r="18287" spans="1:12" x14ac:dyDescent="0.2">
      <c r="A18287" s="2">
        <v>17.824570000000001</v>
      </c>
      <c r="B18287" s="2">
        <v>30.296589999999998</v>
      </c>
      <c r="C18287" s="2">
        <v>3.3104619999999998</v>
      </c>
      <c r="D18287" s="2">
        <v>3.0386150000000001</v>
      </c>
      <c r="F18287" s="2">
        <v>17.821770000000001</v>
      </c>
      <c r="G18287" s="2">
        <v>1.037407</v>
      </c>
      <c r="H18287" s="2">
        <v>1.0310440000000001</v>
      </c>
      <c r="J18287" s="2">
        <v>17.824570000000001</v>
      </c>
      <c r="K18287" s="2">
        <v>2.3176519999999998</v>
      </c>
      <c r="L18287" s="2">
        <v>16.975999999999999</v>
      </c>
    </row>
    <row r="18288" spans="1:12" x14ac:dyDescent="0.2">
      <c r="A18288" s="2">
        <v>17.82527</v>
      </c>
      <c r="B18288" s="2">
        <v>30.25217</v>
      </c>
      <c r="C18288" s="2">
        <v>3.3095309999999998</v>
      </c>
      <c r="D18288" s="2">
        <v>3.0374180000000002</v>
      </c>
      <c r="F18288" s="2">
        <v>17.822469999999999</v>
      </c>
      <c r="G18288" s="2">
        <v>1.036545</v>
      </c>
      <c r="H18288" s="2">
        <v>1.030235</v>
      </c>
      <c r="J18288" s="2">
        <v>17.82527</v>
      </c>
      <c r="K18288" s="2">
        <v>2.3137379999999999</v>
      </c>
      <c r="L18288" s="2">
        <v>16.91995</v>
      </c>
    </row>
    <row r="18289" spans="1:12" x14ac:dyDescent="0.2">
      <c r="A18289" s="2">
        <v>17.825980000000001</v>
      </c>
      <c r="B18289" s="2">
        <v>30.208079999999999</v>
      </c>
      <c r="C18289" s="2">
        <v>3.308414</v>
      </c>
      <c r="D18289" s="2">
        <v>3.0359069999999999</v>
      </c>
      <c r="F18289" s="2">
        <v>17.823170000000001</v>
      </c>
      <c r="G18289" s="2">
        <v>1.0359039999999999</v>
      </c>
      <c r="H18289" s="2">
        <v>1.0295559999999999</v>
      </c>
      <c r="J18289" s="2">
        <v>17.825980000000001</v>
      </c>
      <c r="K18289" s="2">
        <v>2.3095509999999999</v>
      </c>
      <c r="L18289" s="2">
        <v>16.865400000000001</v>
      </c>
    </row>
    <row r="18290" spans="1:12" x14ac:dyDescent="0.2">
      <c r="A18290" s="2">
        <v>17.82668</v>
      </c>
      <c r="B18290" s="2">
        <v>30.163789999999999</v>
      </c>
      <c r="C18290" s="2">
        <v>3.3072689999999998</v>
      </c>
      <c r="D18290" s="2">
        <v>3.0341450000000001</v>
      </c>
      <c r="F18290" s="2">
        <v>17.823869999999999</v>
      </c>
      <c r="G18290" s="2">
        <v>1.034821</v>
      </c>
      <c r="H18290" s="2">
        <v>1.028923</v>
      </c>
      <c r="J18290" s="2">
        <v>17.82668</v>
      </c>
      <c r="K18290" s="2">
        <v>2.3054290000000002</v>
      </c>
      <c r="L18290" s="2">
        <v>16.809670000000001</v>
      </c>
    </row>
    <row r="18291" spans="1:12" x14ac:dyDescent="0.2">
      <c r="A18291" s="2">
        <v>17.827380000000002</v>
      </c>
      <c r="B18291" s="2">
        <v>30.120329999999999</v>
      </c>
      <c r="C18291" s="2">
        <v>3.3059569999999998</v>
      </c>
      <c r="D18291" s="2">
        <v>3.0325579999999999</v>
      </c>
      <c r="F18291" s="2">
        <v>17.824570000000001</v>
      </c>
      <c r="G18291" s="2">
        <v>1.034599</v>
      </c>
      <c r="H18291" s="2">
        <v>1.02813</v>
      </c>
      <c r="J18291" s="2">
        <v>17.827380000000002</v>
      </c>
      <c r="K18291" s="2">
        <v>2.3006700000000002</v>
      </c>
      <c r="L18291" s="2">
        <v>16.75442</v>
      </c>
    </row>
    <row r="18292" spans="1:12" x14ac:dyDescent="0.2">
      <c r="A18292" s="2">
        <v>17.82808</v>
      </c>
      <c r="B18292" s="2">
        <v>30.07621</v>
      </c>
      <c r="C18292" s="2">
        <v>3.3048090000000001</v>
      </c>
      <c r="D18292" s="2">
        <v>3.031291</v>
      </c>
      <c r="F18292" s="2">
        <v>17.82527</v>
      </c>
      <c r="G18292" s="2">
        <v>1.0340879999999999</v>
      </c>
      <c r="H18292" s="2">
        <v>1.027641</v>
      </c>
      <c r="J18292" s="2">
        <v>17.82808</v>
      </c>
      <c r="K18292" s="2">
        <v>2.2967659999999999</v>
      </c>
      <c r="L18292" s="2">
        <v>16.699349999999999</v>
      </c>
    </row>
    <row r="18293" spans="1:12" x14ac:dyDescent="0.2">
      <c r="A18293" s="2">
        <v>17.828779999999998</v>
      </c>
      <c r="B18293" s="2">
        <v>30.03219</v>
      </c>
      <c r="C18293" s="2">
        <v>3.304198</v>
      </c>
      <c r="D18293" s="2">
        <v>3.029674</v>
      </c>
      <c r="F18293" s="2">
        <v>17.825980000000001</v>
      </c>
      <c r="G18293" s="2">
        <v>1.033684</v>
      </c>
      <c r="H18293" s="2">
        <v>1.026764</v>
      </c>
      <c r="J18293" s="2">
        <v>17.828779999999998</v>
      </c>
      <c r="K18293" s="2">
        <v>2.2925659999999999</v>
      </c>
      <c r="L18293" s="2">
        <v>16.644459999999999</v>
      </c>
    </row>
    <row r="18294" spans="1:12" x14ac:dyDescent="0.2">
      <c r="A18294" s="2">
        <v>17.82948</v>
      </c>
      <c r="B18294" s="2">
        <v>29.988399999999999</v>
      </c>
      <c r="C18294" s="2">
        <v>3.3030349999999999</v>
      </c>
      <c r="D18294" s="2">
        <v>3.0280109999999998</v>
      </c>
      <c r="F18294" s="2">
        <v>17.82668</v>
      </c>
      <c r="G18294" s="2">
        <v>1.033318</v>
      </c>
      <c r="H18294" s="2">
        <v>1.025841</v>
      </c>
      <c r="J18294" s="2">
        <v>17.82948</v>
      </c>
      <c r="K18294" s="2">
        <v>2.2883719999999999</v>
      </c>
      <c r="L18294" s="2">
        <v>16.589649999999999</v>
      </c>
    </row>
    <row r="18295" spans="1:12" x14ac:dyDescent="0.2">
      <c r="A18295" s="2">
        <v>17.830179999999999</v>
      </c>
      <c r="B18295" s="2">
        <v>29.943860000000001</v>
      </c>
      <c r="C18295" s="2">
        <v>3.3015430000000001</v>
      </c>
      <c r="D18295" s="2">
        <v>3.0262560000000001</v>
      </c>
      <c r="F18295" s="2">
        <v>17.827380000000002</v>
      </c>
      <c r="G18295" s="2">
        <v>1.032494</v>
      </c>
      <c r="H18295" s="2">
        <v>1.0247649999999999</v>
      </c>
      <c r="J18295" s="2">
        <v>17.830179999999999</v>
      </c>
      <c r="K18295" s="2">
        <v>2.2839239999999998</v>
      </c>
      <c r="L18295" s="2">
        <v>16.534600000000001</v>
      </c>
    </row>
    <row r="18296" spans="1:12" x14ac:dyDescent="0.2">
      <c r="A18296" s="2">
        <v>17.83089</v>
      </c>
      <c r="B18296" s="2">
        <v>29.899619999999999</v>
      </c>
      <c r="C18296" s="2">
        <v>3.3004449999999999</v>
      </c>
      <c r="D18296" s="2">
        <v>3.0242490000000002</v>
      </c>
      <c r="F18296" s="2">
        <v>17.82808</v>
      </c>
      <c r="G18296" s="2">
        <v>1.0318449999999999</v>
      </c>
      <c r="H18296" s="2">
        <v>1.023766</v>
      </c>
      <c r="J18296" s="2">
        <v>17.83089</v>
      </c>
      <c r="K18296" s="2">
        <v>2.2800310000000001</v>
      </c>
      <c r="L18296" s="2">
        <v>16.480149999999998</v>
      </c>
    </row>
    <row r="18297" spans="1:12" x14ac:dyDescent="0.2">
      <c r="A18297" s="2">
        <v>17.831589999999998</v>
      </c>
      <c r="B18297" s="2">
        <v>29.85568</v>
      </c>
      <c r="C18297" s="2">
        <v>3.299461</v>
      </c>
      <c r="D18297" s="2">
        <v>3.0224489999999999</v>
      </c>
      <c r="F18297" s="2">
        <v>17.828779999999998</v>
      </c>
      <c r="G18297" s="2">
        <v>1.031425</v>
      </c>
      <c r="H18297" s="2">
        <v>1.0232699999999999</v>
      </c>
      <c r="J18297" s="2">
        <v>17.831589999999998</v>
      </c>
      <c r="K18297" s="2">
        <v>2.2761800000000001</v>
      </c>
      <c r="L18297" s="2">
        <v>16.425529999999998</v>
      </c>
    </row>
    <row r="18298" spans="1:12" x14ac:dyDescent="0.2">
      <c r="A18298" s="2">
        <v>17.83229</v>
      </c>
      <c r="B18298" s="2">
        <v>29.81148</v>
      </c>
      <c r="C18298" s="2">
        <v>3.2985790000000001</v>
      </c>
      <c r="D18298" s="2">
        <v>3.0213580000000002</v>
      </c>
      <c r="F18298" s="2">
        <v>17.82948</v>
      </c>
      <c r="G18298" s="2">
        <v>1.0310440000000001</v>
      </c>
      <c r="H18298" s="2">
        <v>1.0225070000000001</v>
      </c>
      <c r="J18298" s="2">
        <v>17.83229</v>
      </c>
      <c r="K18298" s="2">
        <v>2.271862</v>
      </c>
      <c r="L18298" s="2">
        <v>16.371569999999998</v>
      </c>
    </row>
    <row r="18299" spans="1:12" x14ac:dyDescent="0.2">
      <c r="A18299" s="2">
        <v>17.832989999999999</v>
      </c>
      <c r="B18299" s="2">
        <v>29.767620000000001</v>
      </c>
      <c r="C18299" s="2">
        <v>3.2972440000000001</v>
      </c>
      <c r="D18299" s="2">
        <v>3.0200840000000002</v>
      </c>
      <c r="F18299" s="2">
        <v>17.830179999999999</v>
      </c>
      <c r="G18299" s="2">
        <v>1.030235</v>
      </c>
      <c r="H18299" s="2">
        <v>1.0218510000000001</v>
      </c>
      <c r="J18299" s="2">
        <v>17.832989999999999</v>
      </c>
      <c r="K18299" s="2">
        <v>2.2676449999999999</v>
      </c>
      <c r="L18299" s="2">
        <v>16.317489999999999</v>
      </c>
    </row>
    <row r="18300" spans="1:12" x14ac:dyDescent="0.2">
      <c r="A18300" s="2">
        <v>17.833690000000001</v>
      </c>
      <c r="B18300" s="2">
        <v>29.723230000000001</v>
      </c>
      <c r="C18300" s="2">
        <v>3.2958370000000001</v>
      </c>
      <c r="D18300" s="2">
        <v>3.0185499999999998</v>
      </c>
      <c r="F18300" s="2">
        <v>17.83089</v>
      </c>
      <c r="G18300" s="2">
        <v>1.0295559999999999</v>
      </c>
      <c r="H18300" s="2">
        <v>1.020203</v>
      </c>
      <c r="J18300" s="2">
        <v>17.833690000000001</v>
      </c>
      <c r="K18300" s="2">
        <v>2.2639100000000001</v>
      </c>
      <c r="L18300" s="2">
        <v>16.26332</v>
      </c>
    </row>
    <row r="18301" spans="1:12" x14ac:dyDescent="0.2">
      <c r="A18301" s="2">
        <v>17.834389999999999</v>
      </c>
      <c r="B18301" s="2">
        <v>29.679269999999999</v>
      </c>
      <c r="C18301" s="2">
        <v>3.2943030000000002</v>
      </c>
      <c r="D18301" s="2">
        <v>3.0169169999999998</v>
      </c>
      <c r="F18301" s="2">
        <v>17.831589999999998</v>
      </c>
      <c r="G18301" s="2">
        <v>1.028923</v>
      </c>
      <c r="H18301" s="2">
        <v>1.0198590000000001</v>
      </c>
      <c r="J18301" s="2">
        <v>17.834389999999999</v>
      </c>
      <c r="K18301" s="2">
        <v>2.2603149999999999</v>
      </c>
      <c r="L18301" s="2">
        <v>16.209810000000001</v>
      </c>
    </row>
    <row r="18302" spans="1:12" x14ac:dyDescent="0.2">
      <c r="A18302" s="2">
        <v>17.835090000000001</v>
      </c>
      <c r="B18302" s="2">
        <v>29.635570000000001</v>
      </c>
      <c r="C18302" s="2">
        <v>3.2933949999999999</v>
      </c>
      <c r="D18302" s="2">
        <v>3.0153919999999999</v>
      </c>
      <c r="F18302" s="2">
        <v>17.83229</v>
      </c>
      <c r="G18302" s="2">
        <v>1.02813</v>
      </c>
      <c r="H18302" s="2">
        <v>1.020241</v>
      </c>
      <c r="J18302" s="2">
        <v>17.835090000000001</v>
      </c>
      <c r="K18302" s="2">
        <v>2.2562920000000002</v>
      </c>
      <c r="L18302" s="2">
        <v>16.156379999999999</v>
      </c>
    </row>
    <row r="18303" spans="1:12" x14ac:dyDescent="0.2">
      <c r="A18303" s="2">
        <v>17.835789999999999</v>
      </c>
      <c r="B18303" s="2">
        <v>29.592140000000001</v>
      </c>
      <c r="C18303" s="2">
        <v>3.2928989999999998</v>
      </c>
      <c r="D18303" s="2">
        <v>3.0142009999999999</v>
      </c>
      <c r="F18303" s="2">
        <v>17.832989999999999</v>
      </c>
      <c r="G18303" s="2">
        <v>1.027641</v>
      </c>
      <c r="H18303" s="2">
        <v>1.0197449999999999</v>
      </c>
      <c r="J18303" s="2">
        <v>17.835789999999999</v>
      </c>
      <c r="K18303" s="2">
        <v>2.2519049999999998</v>
      </c>
      <c r="L18303" s="2">
        <v>16.103020000000001</v>
      </c>
    </row>
    <row r="18304" spans="1:12" x14ac:dyDescent="0.2">
      <c r="A18304" s="2">
        <v>17.836500000000001</v>
      </c>
      <c r="B18304" s="2">
        <v>29.548490000000001</v>
      </c>
      <c r="C18304" s="2">
        <v>3.2923840000000002</v>
      </c>
      <c r="D18304" s="2">
        <v>3.0128430000000002</v>
      </c>
      <c r="F18304" s="2">
        <v>17.833690000000001</v>
      </c>
      <c r="G18304" s="2">
        <v>1.026764</v>
      </c>
      <c r="H18304" s="2">
        <v>1.019455</v>
      </c>
      <c r="J18304" s="2">
        <v>17.836500000000001</v>
      </c>
      <c r="K18304" s="2">
        <v>2.248272</v>
      </c>
      <c r="L18304" s="2">
        <v>16.050049999999999</v>
      </c>
    </row>
    <row r="18305" spans="1:12" x14ac:dyDescent="0.2">
      <c r="A18305" s="2">
        <v>17.837199999999999</v>
      </c>
      <c r="B18305" s="2">
        <v>29.504829999999998</v>
      </c>
      <c r="C18305" s="2">
        <v>3.2915369999999999</v>
      </c>
      <c r="D18305" s="2">
        <v>3.0113249999999998</v>
      </c>
      <c r="F18305" s="2">
        <v>17.834389999999999</v>
      </c>
      <c r="G18305" s="2">
        <v>1.025841</v>
      </c>
      <c r="H18305" s="2">
        <v>1.019058</v>
      </c>
      <c r="J18305" s="2">
        <v>17.837199999999999</v>
      </c>
      <c r="K18305" s="2">
        <v>2.2441059999999999</v>
      </c>
      <c r="L18305" s="2">
        <v>15.9971</v>
      </c>
    </row>
    <row r="18306" spans="1:12" x14ac:dyDescent="0.2">
      <c r="A18306" s="2">
        <v>17.837900000000001</v>
      </c>
      <c r="B18306" s="2">
        <v>29.461829999999999</v>
      </c>
      <c r="C18306" s="2">
        <v>3.290759</v>
      </c>
      <c r="D18306" s="2">
        <v>3.0092500000000002</v>
      </c>
      <c r="F18306" s="2">
        <v>17.835090000000001</v>
      </c>
      <c r="G18306" s="2">
        <v>1.0247649999999999</v>
      </c>
      <c r="H18306" s="2">
        <v>1.018608</v>
      </c>
      <c r="J18306" s="2">
        <v>17.837900000000001</v>
      </c>
      <c r="K18306" s="2">
        <v>2.2396850000000001</v>
      </c>
      <c r="L18306" s="2">
        <v>15.94422</v>
      </c>
    </row>
    <row r="18307" spans="1:12" x14ac:dyDescent="0.2">
      <c r="A18307" s="2">
        <v>17.8386</v>
      </c>
      <c r="B18307" s="2">
        <v>29.418759999999999</v>
      </c>
      <c r="C18307" s="2">
        <v>3.2897219999999998</v>
      </c>
      <c r="D18307" s="2">
        <v>3.0076480000000001</v>
      </c>
      <c r="F18307" s="2">
        <v>17.835789999999999</v>
      </c>
      <c r="G18307" s="2">
        <v>1.023766</v>
      </c>
      <c r="H18307" s="2">
        <v>1.0180279999999999</v>
      </c>
      <c r="J18307" s="2">
        <v>17.8386</v>
      </c>
      <c r="K18307" s="2">
        <v>2.2358799999999999</v>
      </c>
      <c r="L18307" s="2">
        <v>15.891500000000001</v>
      </c>
    </row>
    <row r="18308" spans="1:12" x14ac:dyDescent="0.2">
      <c r="A18308" s="2">
        <v>17.839300000000001</v>
      </c>
      <c r="B18308" s="2">
        <v>29.375630000000001</v>
      </c>
      <c r="C18308" s="2">
        <v>3.2885659999999999</v>
      </c>
      <c r="D18308" s="2">
        <v>3.0058699999999998</v>
      </c>
      <c r="F18308" s="2">
        <v>17.836500000000001</v>
      </c>
      <c r="G18308" s="2">
        <v>1.0232699999999999</v>
      </c>
      <c r="H18308" s="2">
        <v>1.0171889999999999</v>
      </c>
      <c r="J18308" s="2">
        <v>17.839300000000001</v>
      </c>
      <c r="K18308" s="2">
        <v>2.2323629999999999</v>
      </c>
      <c r="L18308" s="2">
        <v>15.83887</v>
      </c>
    </row>
    <row r="18309" spans="1:12" x14ac:dyDescent="0.2">
      <c r="A18309" s="2">
        <v>17.84</v>
      </c>
      <c r="B18309" s="2">
        <v>29.332979999999999</v>
      </c>
      <c r="C18309" s="2">
        <v>3.2877529999999999</v>
      </c>
      <c r="D18309" s="2">
        <v>3.0041609999999999</v>
      </c>
      <c r="F18309" s="2">
        <v>17.837199999999999</v>
      </c>
      <c r="G18309" s="2">
        <v>1.0225070000000001</v>
      </c>
      <c r="H18309" s="2">
        <v>1.0170360000000001</v>
      </c>
      <c r="J18309" s="2">
        <v>17.84</v>
      </c>
      <c r="K18309" s="2">
        <v>2.2281589999999998</v>
      </c>
      <c r="L18309" s="2">
        <v>15.786580000000001</v>
      </c>
    </row>
    <row r="18310" spans="1:12" x14ac:dyDescent="0.2">
      <c r="A18310" s="2">
        <v>17.840699999999998</v>
      </c>
      <c r="B18310" s="2">
        <v>29.290410000000001</v>
      </c>
      <c r="C18310" s="2">
        <v>3.287048</v>
      </c>
      <c r="D18310" s="2">
        <v>3.0021620000000002</v>
      </c>
      <c r="F18310" s="2">
        <v>17.837900000000001</v>
      </c>
      <c r="G18310" s="2">
        <v>1.0218510000000001</v>
      </c>
      <c r="H18310" s="2">
        <v>1.0161819999999999</v>
      </c>
      <c r="J18310" s="2">
        <v>17.840699999999998</v>
      </c>
      <c r="K18310" s="2">
        <v>2.2244489999999999</v>
      </c>
      <c r="L18310" s="2">
        <v>15.7341</v>
      </c>
    </row>
    <row r="18311" spans="1:12" x14ac:dyDescent="0.2">
      <c r="A18311" s="2">
        <v>17.84141</v>
      </c>
      <c r="B18311" s="2">
        <v>29.247530000000001</v>
      </c>
      <c r="C18311" s="2">
        <v>3.2861630000000002</v>
      </c>
      <c r="D18311" s="2">
        <v>3.000156</v>
      </c>
      <c r="F18311" s="2">
        <v>17.8386</v>
      </c>
      <c r="G18311" s="2">
        <v>1.020203</v>
      </c>
      <c r="H18311" s="2">
        <v>1.01532</v>
      </c>
      <c r="J18311" s="2">
        <v>17.84141</v>
      </c>
      <c r="K18311" s="2">
        <v>2.2209620000000001</v>
      </c>
      <c r="L18311" s="2">
        <v>15.68243</v>
      </c>
    </row>
    <row r="18312" spans="1:12" x14ac:dyDescent="0.2">
      <c r="A18312" s="2">
        <v>17.842110000000002</v>
      </c>
      <c r="B18312" s="2">
        <v>29.205770000000001</v>
      </c>
      <c r="C18312" s="2">
        <v>3.2852929999999998</v>
      </c>
      <c r="D18312" s="2">
        <v>2.997989</v>
      </c>
      <c r="F18312" s="2">
        <v>17.839300000000001</v>
      </c>
      <c r="G18312" s="2">
        <v>1.0198590000000001</v>
      </c>
      <c r="H18312" s="2">
        <v>1.015282</v>
      </c>
      <c r="J18312" s="2">
        <v>17.842110000000002</v>
      </c>
      <c r="K18312" s="2">
        <v>2.216907</v>
      </c>
      <c r="L18312" s="2">
        <v>15.630649999999999</v>
      </c>
    </row>
    <row r="18313" spans="1:12" x14ac:dyDescent="0.2">
      <c r="A18313" s="2">
        <v>17.84281</v>
      </c>
      <c r="B18313" s="2">
        <v>29.163959999999999</v>
      </c>
      <c r="C18313" s="2">
        <v>3.284335</v>
      </c>
      <c r="D18313" s="2">
        <v>2.9962650000000002</v>
      </c>
      <c r="F18313" s="2">
        <v>17.84</v>
      </c>
      <c r="G18313" s="2">
        <v>1.020241</v>
      </c>
      <c r="H18313" s="2">
        <v>1.015053</v>
      </c>
      <c r="J18313" s="2">
        <v>17.84281</v>
      </c>
      <c r="K18313" s="2">
        <v>2.2130999999999998</v>
      </c>
      <c r="L18313" s="2">
        <v>15.581300000000001</v>
      </c>
    </row>
    <row r="18314" spans="1:12" x14ac:dyDescent="0.2">
      <c r="A18314" s="2">
        <v>17.843509999999998</v>
      </c>
      <c r="B18314" s="2">
        <v>29.123090000000001</v>
      </c>
      <c r="C18314" s="2">
        <v>3.2831640000000002</v>
      </c>
      <c r="D18314" s="2">
        <v>2.9947689999999998</v>
      </c>
      <c r="F18314" s="2">
        <v>17.840699999999998</v>
      </c>
      <c r="G18314" s="2">
        <v>1.0197449999999999</v>
      </c>
      <c r="H18314" s="2">
        <v>1.014381</v>
      </c>
      <c r="J18314" s="2">
        <v>17.843509999999998</v>
      </c>
      <c r="K18314" s="2">
        <v>2.2094649999999998</v>
      </c>
      <c r="L18314" s="2">
        <v>15.53227</v>
      </c>
    </row>
    <row r="18315" spans="1:12" x14ac:dyDescent="0.2">
      <c r="A18315" s="2">
        <v>17.84421</v>
      </c>
      <c r="B18315" s="2">
        <v>29.08522</v>
      </c>
      <c r="C18315" s="2">
        <v>3.2816190000000001</v>
      </c>
      <c r="D18315" s="2">
        <v>2.9926710000000001</v>
      </c>
      <c r="F18315" s="2">
        <v>17.84141</v>
      </c>
      <c r="G18315" s="2">
        <v>1.019455</v>
      </c>
      <c r="H18315" s="2">
        <v>1.013641</v>
      </c>
      <c r="J18315" s="2">
        <v>17.84421</v>
      </c>
      <c r="K18315" s="2">
        <v>2.205282</v>
      </c>
      <c r="L18315" s="2">
        <v>15.481820000000001</v>
      </c>
    </row>
    <row r="18316" spans="1:12" x14ac:dyDescent="0.2">
      <c r="A18316" s="2">
        <v>17.844909999999999</v>
      </c>
      <c r="B18316" s="2">
        <v>29.04974</v>
      </c>
      <c r="C18316" s="2">
        <v>3.2802730000000002</v>
      </c>
      <c r="D18316" s="2">
        <v>2.9913439999999998</v>
      </c>
      <c r="F18316" s="2">
        <v>17.842110000000002</v>
      </c>
      <c r="G18316" s="2">
        <v>1.019058</v>
      </c>
      <c r="H18316" s="2">
        <v>1.013474</v>
      </c>
      <c r="J18316" s="2">
        <v>17.844909999999999</v>
      </c>
      <c r="K18316" s="2">
        <v>2.2014900000000002</v>
      </c>
      <c r="L18316" s="2">
        <v>15.431050000000001</v>
      </c>
    </row>
    <row r="18317" spans="1:12" x14ac:dyDescent="0.2">
      <c r="A18317" s="2">
        <v>17.845610000000001</v>
      </c>
      <c r="B18317" s="2">
        <v>29.011099999999999</v>
      </c>
      <c r="C18317" s="2">
        <v>3.2794639999999999</v>
      </c>
      <c r="D18317" s="2">
        <v>2.9897339999999999</v>
      </c>
      <c r="F18317" s="2">
        <v>17.84281</v>
      </c>
      <c r="G18317" s="2">
        <v>1.018608</v>
      </c>
      <c r="H18317" s="2">
        <v>1.013245</v>
      </c>
      <c r="J18317" s="2">
        <v>17.845610000000001</v>
      </c>
      <c r="K18317" s="2">
        <v>2.1982689999999998</v>
      </c>
      <c r="L18317" s="2">
        <v>15.380559999999999</v>
      </c>
    </row>
    <row r="18318" spans="1:12" x14ac:dyDescent="0.2">
      <c r="A18318" s="2">
        <v>17.846319999999999</v>
      </c>
      <c r="B18318" s="2">
        <v>28.970120000000001</v>
      </c>
      <c r="C18318" s="2">
        <v>3.2785449999999998</v>
      </c>
      <c r="D18318" s="2">
        <v>2.9879639999999998</v>
      </c>
      <c r="F18318" s="2">
        <v>17.843509999999998</v>
      </c>
      <c r="G18318" s="2">
        <v>1.0180279999999999</v>
      </c>
      <c r="H18318" s="2">
        <v>1.013031</v>
      </c>
      <c r="J18318" s="2">
        <v>17.846319999999999</v>
      </c>
      <c r="K18318" s="2">
        <v>2.1950340000000002</v>
      </c>
      <c r="L18318" s="2">
        <v>15.330069999999999</v>
      </c>
    </row>
    <row r="18319" spans="1:12" x14ac:dyDescent="0.2">
      <c r="A18319" s="2">
        <v>17.847020000000001</v>
      </c>
      <c r="B18319" s="2">
        <v>28.92803</v>
      </c>
      <c r="C18319" s="2">
        <v>3.2773349999999999</v>
      </c>
      <c r="D18319" s="2">
        <v>2.9864229999999998</v>
      </c>
      <c r="F18319" s="2">
        <v>17.84421</v>
      </c>
      <c r="G18319" s="2">
        <v>1.0171889999999999</v>
      </c>
      <c r="H18319" s="2">
        <v>1.0129090000000001</v>
      </c>
      <c r="J18319" s="2">
        <v>17.847020000000001</v>
      </c>
      <c r="K18319" s="2">
        <v>2.1908129999999999</v>
      </c>
      <c r="L18319" s="2">
        <v>15.279389999999999</v>
      </c>
    </row>
    <row r="18320" spans="1:12" x14ac:dyDescent="0.2">
      <c r="A18320" s="2">
        <v>17.847719999999999</v>
      </c>
      <c r="B18320" s="2">
        <v>28.886410000000001</v>
      </c>
      <c r="C18320" s="2">
        <v>3.2760310000000001</v>
      </c>
      <c r="D18320" s="2">
        <v>2.984782</v>
      </c>
      <c r="F18320" s="2">
        <v>17.844909999999999</v>
      </c>
      <c r="G18320" s="2">
        <v>1.0170360000000001</v>
      </c>
      <c r="H18320" s="2">
        <v>1.0119400000000001</v>
      </c>
      <c r="J18320" s="2">
        <v>17.847719999999999</v>
      </c>
      <c r="K18320" s="2">
        <v>2.187189</v>
      </c>
      <c r="L18320" s="2">
        <v>15.229290000000001</v>
      </c>
    </row>
    <row r="18321" spans="1:12" x14ac:dyDescent="0.2">
      <c r="A18321" s="2">
        <v>17.848420000000001</v>
      </c>
      <c r="B18321" s="2">
        <v>28.84515</v>
      </c>
      <c r="C18321" s="2">
        <v>3.2748599999999999</v>
      </c>
      <c r="D18321" s="2">
        <v>2.9832869999999998</v>
      </c>
      <c r="F18321" s="2">
        <v>17.845610000000001</v>
      </c>
      <c r="G18321" s="2">
        <v>1.0161819999999999</v>
      </c>
      <c r="H18321" s="2">
        <v>1.012192</v>
      </c>
      <c r="J18321" s="2">
        <v>17.848420000000001</v>
      </c>
      <c r="K18321" s="2">
        <v>2.1830349999999998</v>
      </c>
      <c r="L18321" s="2">
        <v>15.17943</v>
      </c>
    </row>
    <row r="18322" spans="1:12" x14ac:dyDescent="0.2">
      <c r="A18322" s="2">
        <v>17.849119999999999</v>
      </c>
      <c r="B18322" s="2">
        <v>28.80377</v>
      </c>
      <c r="C18322" s="2">
        <v>3.2734749999999999</v>
      </c>
      <c r="D18322" s="2">
        <v>2.9819140000000002</v>
      </c>
      <c r="F18322" s="2">
        <v>17.846319999999999</v>
      </c>
      <c r="G18322" s="2">
        <v>1.01532</v>
      </c>
      <c r="H18322" s="2">
        <v>1.0112300000000001</v>
      </c>
      <c r="J18322" s="2">
        <v>17.849119999999999</v>
      </c>
      <c r="K18322" s="2">
        <v>2.1795369999999998</v>
      </c>
      <c r="L18322" s="2">
        <v>15.129429999999999</v>
      </c>
    </row>
    <row r="18323" spans="1:12" x14ac:dyDescent="0.2">
      <c r="A18323" s="2">
        <v>17.849820000000001</v>
      </c>
      <c r="B18323" s="2">
        <v>28.76285</v>
      </c>
      <c r="C18323" s="2">
        <v>3.2725900000000001</v>
      </c>
      <c r="D18323" s="2">
        <v>2.980769</v>
      </c>
      <c r="F18323" s="2">
        <v>17.847020000000001</v>
      </c>
      <c r="G18323" s="2">
        <v>1.015282</v>
      </c>
      <c r="H18323" s="2">
        <v>1.01017</v>
      </c>
      <c r="J18323" s="2">
        <v>17.849820000000001</v>
      </c>
      <c r="K18323" s="2">
        <v>2.1762640000000002</v>
      </c>
      <c r="L18323" s="2">
        <v>15.079829999999999</v>
      </c>
    </row>
    <row r="18324" spans="1:12" x14ac:dyDescent="0.2">
      <c r="A18324" s="2">
        <v>17.850519999999999</v>
      </c>
      <c r="B18324" s="2">
        <v>28.720829999999999</v>
      </c>
      <c r="C18324" s="2">
        <v>3.2713269999999999</v>
      </c>
      <c r="D18324" s="2">
        <v>2.9792130000000001</v>
      </c>
      <c r="F18324" s="2">
        <v>17.847719999999999</v>
      </c>
      <c r="G18324" s="2">
        <v>1.015053</v>
      </c>
      <c r="H18324" s="2">
        <v>1.010292</v>
      </c>
      <c r="J18324" s="2">
        <v>17.850519999999999</v>
      </c>
      <c r="K18324" s="2">
        <v>2.173181</v>
      </c>
      <c r="L18324" s="2">
        <v>15.03084</v>
      </c>
    </row>
    <row r="18325" spans="1:12" x14ac:dyDescent="0.2">
      <c r="A18325" s="2">
        <v>17.851230000000001</v>
      </c>
      <c r="B18325" s="2">
        <v>28.679549999999999</v>
      </c>
      <c r="C18325" s="2">
        <v>3.2706629999999999</v>
      </c>
      <c r="D18325" s="2">
        <v>2.9770310000000002</v>
      </c>
      <c r="F18325" s="2">
        <v>17.848420000000001</v>
      </c>
      <c r="G18325" s="2">
        <v>1.014381</v>
      </c>
      <c r="H18325" s="2">
        <v>1.0098800000000001</v>
      </c>
      <c r="J18325" s="2">
        <v>17.851230000000001</v>
      </c>
      <c r="K18325" s="2">
        <v>2.1696569999999999</v>
      </c>
      <c r="L18325" s="2">
        <v>14.98184</v>
      </c>
    </row>
    <row r="18326" spans="1:12" x14ac:dyDescent="0.2">
      <c r="A18326" s="2">
        <v>17.851929999999999</v>
      </c>
      <c r="B18326" s="2">
        <v>28.638459999999998</v>
      </c>
      <c r="C18326" s="2">
        <v>3.2696109999999998</v>
      </c>
      <c r="D18326" s="2">
        <v>2.9761690000000001</v>
      </c>
      <c r="F18326" s="2">
        <v>17.849119999999999</v>
      </c>
      <c r="G18326" s="2">
        <v>1.013641</v>
      </c>
      <c r="H18326" s="2">
        <v>1.009209</v>
      </c>
      <c r="J18326" s="2">
        <v>17.851929999999999</v>
      </c>
      <c r="K18326" s="2">
        <v>2.165956</v>
      </c>
      <c r="L18326" s="2">
        <v>14.93289</v>
      </c>
    </row>
    <row r="18327" spans="1:12" x14ac:dyDescent="0.2">
      <c r="A18327" s="2">
        <v>17.852630000000001</v>
      </c>
      <c r="B18327" s="2">
        <v>28.597660000000001</v>
      </c>
      <c r="C18327" s="2">
        <v>3.2688100000000002</v>
      </c>
      <c r="D18327" s="2">
        <v>2.9744830000000002</v>
      </c>
      <c r="F18327" s="2">
        <v>17.849820000000001</v>
      </c>
      <c r="G18327" s="2">
        <v>1.013474</v>
      </c>
      <c r="H18327" s="2">
        <v>1.008675</v>
      </c>
      <c r="J18327" s="2">
        <v>17.852630000000001</v>
      </c>
      <c r="K18327" s="2">
        <v>2.161562</v>
      </c>
      <c r="L18327" s="2">
        <v>14.88435</v>
      </c>
    </row>
    <row r="18328" spans="1:12" x14ac:dyDescent="0.2">
      <c r="A18328" s="2">
        <v>17.85333</v>
      </c>
      <c r="B18328" s="2">
        <v>28.557970000000001</v>
      </c>
      <c r="C18328" s="2">
        <v>3.2685270000000002</v>
      </c>
      <c r="D18328" s="2">
        <v>2.9727739999999998</v>
      </c>
      <c r="F18328" s="2">
        <v>17.850519999999999</v>
      </c>
      <c r="G18328" s="2">
        <v>1.013245</v>
      </c>
      <c r="H18328" s="2">
        <v>1.0080180000000001</v>
      </c>
      <c r="J18328" s="2">
        <v>17.85333</v>
      </c>
      <c r="K18328" s="2">
        <v>2.1580029999999999</v>
      </c>
      <c r="L18328" s="2">
        <v>14.83581</v>
      </c>
    </row>
    <row r="18329" spans="1:12" x14ac:dyDescent="0.2">
      <c r="A18329" s="2">
        <v>17.854030000000002</v>
      </c>
      <c r="B18329" s="2">
        <v>28.517379999999999</v>
      </c>
      <c r="C18329" s="2">
        <v>3.2676919999999998</v>
      </c>
      <c r="D18329" s="2">
        <v>2.9712100000000001</v>
      </c>
      <c r="F18329" s="2">
        <v>17.851230000000001</v>
      </c>
      <c r="G18329" s="2">
        <v>1.013031</v>
      </c>
      <c r="H18329" s="2">
        <v>1.0078279999999999</v>
      </c>
      <c r="J18329" s="2">
        <v>17.854030000000002</v>
      </c>
      <c r="K18329" s="2">
        <v>2.1541100000000002</v>
      </c>
      <c r="L18329" s="2">
        <v>14.78787</v>
      </c>
    </row>
    <row r="18330" spans="1:12" x14ac:dyDescent="0.2">
      <c r="A18330" s="2">
        <v>17.85473</v>
      </c>
      <c r="B18330" s="2">
        <v>28.477650000000001</v>
      </c>
      <c r="C18330" s="2">
        <v>3.266181</v>
      </c>
      <c r="D18330" s="2">
        <v>2.9689359999999998</v>
      </c>
      <c r="F18330" s="2">
        <v>17.851929999999999</v>
      </c>
      <c r="G18330" s="2">
        <v>1.0129090000000001</v>
      </c>
      <c r="H18330" s="2">
        <v>1.0071559999999999</v>
      </c>
      <c r="J18330" s="2">
        <v>17.85473</v>
      </c>
      <c r="K18330" s="2">
        <v>2.1507869999999998</v>
      </c>
      <c r="L18330" s="2">
        <v>14.73987</v>
      </c>
    </row>
    <row r="18331" spans="1:12" x14ac:dyDescent="0.2">
      <c r="A18331" s="2">
        <v>17.855429999999998</v>
      </c>
      <c r="B18331" s="2">
        <v>28.43835</v>
      </c>
      <c r="C18331" s="2">
        <v>3.2654450000000002</v>
      </c>
      <c r="D18331" s="2">
        <v>2.967517</v>
      </c>
      <c r="F18331" s="2">
        <v>17.852630000000001</v>
      </c>
      <c r="G18331" s="2">
        <v>1.0119400000000001</v>
      </c>
      <c r="H18331" s="2">
        <v>1.006691</v>
      </c>
      <c r="J18331" s="2">
        <v>17.855429999999998</v>
      </c>
      <c r="K18331" s="2">
        <v>2.1475770000000001</v>
      </c>
      <c r="L18331" s="2">
        <v>14.69153</v>
      </c>
    </row>
    <row r="18332" spans="1:12" x14ac:dyDescent="0.2">
      <c r="A18332" s="2">
        <v>17.85613</v>
      </c>
      <c r="B18332" s="2">
        <v>28.399000000000001</v>
      </c>
      <c r="C18332" s="2">
        <v>3.2650329999999999</v>
      </c>
      <c r="D18332" s="2">
        <v>2.966167</v>
      </c>
      <c r="F18332" s="2">
        <v>17.85333</v>
      </c>
      <c r="G18332" s="2">
        <v>1.012192</v>
      </c>
      <c r="H18332" s="2">
        <v>1.005455</v>
      </c>
      <c r="J18332" s="2">
        <v>17.85613</v>
      </c>
      <c r="K18332" s="2">
        <v>2.1442009999999998</v>
      </c>
      <c r="L18332" s="2">
        <v>14.64343</v>
      </c>
    </row>
    <row r="18333" spans="1:12" x14ac:dyDescent="0.2">
      <c r="A18333" s="2">
        <v>17.856839999999998</v>
      </c>
      <c r="B18333" s="2">
        <v>28.360029999999998</v>
      </c>
      <c r="C18333" s="2">
        <v>3.264316</v>
      </c>
      <c r="D18333" s="2">
        <v>2.9643199999999998</v>
      </c>
      <c r="F18333" s="2">
        <v>17.854030000000002</v>
      </c>
      <c r="G18333" s="2">
        <v>1.0112300000000001</v>
      </c>
      <c r="H18333" s="2">
        <v>1.004143</v>
      </c>
      <c r="J18333" s="2">
        <v>17.856839999999998</v>
      </c>
      <c r="K18333" s="2">
        <v>2.1404320000000001</v>
      </c>
      <c r="L18333" s="2">
        <v>14.59592</v>
      </c>
    </row>
    <row r="18334" spans="1:12" x14ac:dyDescent="0.2">
      <c r="A18334" s="2">
        <v>17.85754</v>
      </c>
      <c r="B18334" s="2">
        <v>28.32124</v>
      </c>
      <c r="C18334" s="2">
        <v>3.2628780000000002</v>
      </c>
      <c r="D18334" s="2">
        <v>2.9627029999999999</v>
      </c>
      <c r="F18334" s="2">
        <v>17.85473</v>
      </c>
      <c r="G18334" s="2">
        <v>1.01017</v>
      </c>
      <c r="H18334" s="2">
        <v>1.003487</v>
      </c>
      <c r="J18334" s="2">
        <v>17.85754</v>
      </c>
      <c r="K18334" s="2">
        <v>2.136835</v>
      </c>
      <c r="L18334" s="2">
        <v>14.548389999999999</v>
      </c>
    </row>
    <row r="18335" spans="1:12" x14ac:dyDescent="0.2">
      <c r="A18335" s="2">
        <v>17.858239999999999</v>
      </c>
      <c r="B18335" s="2">
        <v>28.282229999999998</v>
      </c>
      <c r="C18335" s="2">
        <v>3.2618480000000001</v>
      </c>
      <c r="D18335" s="2">
        <v>2.9611540000000001</v>
      </c>
      <c r="F18335" s="2">
        <v>17.855429999999998</v>
      </c>
      <c r="G18335" s="2">
        <v>1.010292</v>
      </c>
      <c r="H18335" s="2">
        <v>1.00322</v>
      </c>
      <c r="J18335" s="2">
        <v>17.858239999999999</v>
      </c>
      <c r="K18335" s="2">
        <v>2.133829</v>
      </c>
      <c r="L18335" s="2">
        <v>14.50102</v>
      </c>
    </row>
    <row r="18336" spans="1:12" x14ac:dyDescent="0.2">
      <c r="A18336" s="2">
        <v>17.85894</v>
      </c>
      <c r="B18336" s="2">
        <v>28.242830000000001</v>
      </c>
      <c r="C18336" s="2">
        <v>3.2611080000000001</v>
      </c>
      <c r="D18336" s="2">
        <v>2.959476</v>
      </c>
      <c r="F18336" s="2">
        <v>17.85613</v>
      </c>
      <c r="G18336" s="2">
        <v>1.0098800000000001</v>
      </c>
      <c r="H18336" s="2">
        <v>1.003044</v>
      </c>
      <c r="J18336" s="2">
        <v>17.85894</v>
      </c>
      <c r="K18336" s="2">
        <v>2.1308820000000002</v>
      </c>
      <c r="L18336" s="2">
        <v>14.45335</v>
      </c>
    </row>
    <row r="18337" spans="1:12" x14ac:dyDescent="0.2">
      <c r="A18337" s="2">
        <v>17.859639999999999</v>
      </c>
      <c r="B18337" s="2">
        <v>28.203659999999999</v>
      </c>
      <c r="C18337" s="2">
        <v>3.2604709999999999</v>
      </c>
      <c r="D18337" s="2">
        <v>2.9577059999999999</v>
      </c>
      <c r="F18337" s="2">
        <v>17.856839999999998</v>
      </c>
      <c r="G18337" s="2">
        <v>1.009209</v>
      </c>
      <c r="H18337" s="2">
        <v>1.002686</v>
      </c>
      <c r="J18337" s="2">
        <v>17.859639999999999</v>
      </c>
      <c r="K18337" s="2">
        <v>2.1275750000000002</v>
      </c>
      <c r="L18337" s="2">
        <v>14.40592</v>
      </c>
    </row>
    <row r="18338" spans="1:12" x14ac:dyDescent="0.2">
      <c r="A18338" s="2">
        <v>17.860340000000001</v>
      </c>
      <c r="B18338" s="2">
        <v>28.164650000000002</v>
      </c>
      <c r="C18338" s="2">
        <v>3.2596120000000002</v>
      </c>
      <c r="D18338" s="2">
        <v>2.9564159999999999</v>
      </c>
      <c r="F18338" s="2">
        <v>17.85754</v>
      </c>
      <c r="G18338" s="2">
        <v>1.008675</v>
      </c>
      <c r="H18338" s="2">
        <v>1.0017849999999999</v>
      </c>
      <c r="J18338" s="2">
        <v>17.860340000000001</v>
      </c>
      <c r="K18338" s="2">
        <v>2.1240540000000001</v>
      </c>
      <c r="L18338" s="2">
        <v>14.359030000000001</v>
      </c>
    </row>
    <row r="18339" spans="1:12" x14ac:dyDescent="0.2">
      <c r="A18339" s="2">
        <v>17.861039999999999</v>
      </c>
      <c r="B18339" s="2">
        <v>28.125540000000001</v>
      </c>
      <c r="C18339" s="2">
        <v>3.2587579999999998</v>
      </c>
      <c r="D18339" s="2">
        <v>2.9549820000000002</v>
      </c>
      <c r="F18339" s="2">
        <v>17.858239999999999</v>
      </c>
      <c r="G18339" s="2">
        <v>1.0080180000000001</v>
      </c>
      <c r="H18339" s="2">
        <v>1.001144</v>
      </c>
      <c r="J18339" s="2">
        <v>17.861039999999999</v>
      </c>
      <c r="K18339" s="2">
        <v>2.1206640000000001</v>
      </c>
      <c r="L18339" s="2">
        <v>14.31249</v>
      </c>
    </row>
    <row r="18340" spans="1:12" x14ac:dyDescent="0.2">
      <c r="A18340" s="2">
        <v>17.861750000000001</v>
      </c>
      <c r="B18340" s="2">
        <v>28.086600000000001</v>
      </c>
      <c r="C18340" s="2">
        <v>3.2582770000000001</v>
      </c>
      <c r="D18340" s="2">
        <v>2.952998</v>
      </c>
      <c r="F18340" s="2">
        <v>17.85894</v>
      </c>
      <c r="G18340" s="2">
        <v>1.0078279999999999</v>
      </c>
      <c r="H18340" s="2">
        <v>1.0010760000000001</v>
      </c>
      <c r="J18340" s="2">
        <v>17.861750000000001</v>
      </c>
      <c r="K18340" s="2">
        <v>2.1172460000000002</v>
      </c>
      <c r="L18340" s="2">
        <v>14.266030000000001</v>
      </c>
    </row>
    <row r="18341" spans="1:12" x14ac:dyDescent="0.2">
      <c r="A18341" s="2">
        <v>17.862449999999999</v>
      </c>
      <c r="B18341" s="2">
        <v>28.04759</v>
      </c>
      <c r="C18341" s="2">
        <v>3.2580140000000002</v>
      </c>
      <c r="D18341" s="2">
        <v>2.951038</v>
      </c>
      <c r="F18341" s="2">
        <v>17.859639999999999</v>
      </c>
      <c r="G18341" s="2">
        <v>1.0071559999999999</v>
      </c>
      <c r="H18341" s="2">
        <v>1.0007779999999999</v>
      </c>
      <c r="J18341" s="2">
        <v>17.862449999999999</v>
      </c>
      <c r="K18341" s="2">
        <v>2.114309</v>
      </c>
      <c r="L18341" s="2">
        <v>14.22003</v>
      </c>
    </row>
    <row r="18342" spans="1:12" x14ac:dyDescent="0.2">
      <c r="A18342" s="2">
        <v>17.863150000000001</v>
      </c>
      <c r="B18342" s="2">
        <v>28.008849999999999</v>
      </c>
      <c r="C18342" s="2">
        <v>3.2571370000000002</v>
      </c>
      <c r="D18342" s="2">
        <v>2.949573</v>
      </c>
      <c r="F18342" s="2">
        <v>17.860340000000001</v>
      </c>
      <c r="G18342" s="2">
        <v>1.006691</v>
      </c>
      <c r="H18342" s="2">
        <v>0.99995400000000001</v>
      </c>
      <c r="J18342" s="2">
        <v>17.863150000000001</v>
      </c>
      <c r="K18342" s="2">
        <v>2.1107420000000001</v>
      </c>
      <c r="L18342" s="2">
        <v>14.17428</v>
      </c>
    </row>
    <row r="18343" spans="1:12" x14ac:dyDescent="0.2">
      <c r="A18343" s="2">
        <v>17.863849999999999</v>
      </c>
      <c r="B18343" s="2">
        <v>27.969750000000001</v>
      </c>
      <c r="C18343" s="2">
        <v>3.2562929999999999</v>
      </c>
      <c r="D18343" s="2">
        <v>2.9477950000000002</v>
      </c>
      <c r="F18343" s="2">
        <v>17.861039999999999</v>
      </c>
      <c r="G18343" s="2">
        <v>1.005455</v>
      </c>
      <c r="H18343" s="2">
        <v>0.99924500000000005</v>
      </c>
      <c r="J18343" s="2">
        <v>17.863849999999999</v>
      </c>
      <c r="K18343" s="2">
        <v>2.107612</v>
      </c>
      <c r="L18343" s="2">
        <v>14.129099999999999</v>
      </c>
    </row>
    <row r="18344" spans="1:12" x14ac:dyDescent="0.2">
      <c r="A18344" s="2">
        <v>17.864550000000001</v>
      </c>
      <c r="B18344" s="2">
        <v>27.93094</v>
      </c>
      <c r="C18344" s="2">
        <v>3.2559390000000001</v>
      </c>
      <c r="D18344" s="2">
        <v>2.9459949999999999</v>
      </c>
      <c r="F18344" s="2">
        <v>17.861750000000001</v>
      </c>
      <c r="G18344" s="2">
        <v>1.004143</v>
      </c>
      <c r="H18344" s="2">
        <v>0.998749</v>
      </c>
      <c r="J18344" s="2">
        <v>17.864550000000001</v>
      </c>
      <c r="K18344" s="2">
        <v>2.104187</v>
      </c>
      <c r="L18344" s="2">
        <v>14.08338</v>
      </c>
    </row>
    <row r="18345" spans="1:12" x14ac:dyDescent="0.2">
      <c r="A18345" s="2">
        <v>17.86525</v>
      </c>
      <c r="B18345" s="2">
        <v>27.892710000000001</v>
      </c>
      <c r="C18345" s="2">
        <v>3.2553930000000002</v>
      </c>
      <c r="D18345" s="2">
        <v>2.9444309999999998</v>
      </c>
      <c r="F18345" s="2">
        <v>17.862449999999999</v>
      </c>
      <c r="G18345" s="2">
        <v>1.003487</v>
      </c>
      <c r="H18345" s="2">
        <v>0.99855000000000005</v>
      </c>
      <c r="J18345" s="2">
        <v>17.86525</v>
      </c>
      <c r="K18345" s="2">
        <v>2.1007099999999999</v>
      </c>
      <c r="L18345" s="2">
        <v>14.03758</v>
      </c>
    </row>
    <row r="18346" spans="1:12" x14ac:dyDescent="0.2">
      <c r="A18346" s="2">
        <v>17.865950000000002</v>
      </c>
      <c r="B18346" s="2">
        <v>27.85406</v>
      </c>
      <c r="C18346" s="2">
        <v>3.2546490000000001</v>
      </c>
      <c r="D18346" s="2">
        <v>2.9431790000000002</v>
      </c>
      <c r="F18346" s="2">
        <v>17.863150000000001</v>
      </c>
      <c r="G18346" s="2">
        <v>1.00322</v>
      </c>
      <c r="H18346" s="2">
        <v>0.99827600000000005</v>
      </c>
      <c r="J18346" s="2">
        <v>17.865950000000002</v>
      </c>
      <c r="K18346" s="2">
        <v>2.0978219999999999</v>
      </c>
      <c r="L18346" s="2">
        <v>13.99272</v>
      </c>
    </row>
    <row r="18347" spans="1:12" x14ac:dyDescent="0.2">
      <c r="A18347" s="2">
        <v>17.86666</v>
      </c>
      <c r="B18347" s="2">
        <v>27.814910000000001</v>
      </c>
      <c r="C18347" s="2">
        <v>3.2536459999999998</v>
      </c>
      <c r="D18347" s="2">
        <v>2.941684</v>
      </c>
      <c r="F18347" s="2">
        <v>17.863849999999999</v>
      </c>
      <c r="G18347" s="2">
        <v>1.003044</v>
      </c>
      <c r="H18347" s="2">
        <v>0.99754299999999996</v>
      </c>
      <c r="J18347" s="2">
        <v>17.86666</v>
      </c>
      <c r="K18347" s="2">
        <v>2.0942949999999998</v>
      </c>
      <c r="L18347" s="2">
        <v>13.947760000000001</v>
      </c>
    </row>
    <row r="18348" spans="1:12" x14ac:dyDescent="0.2">
      <c r="A18348" s="2">
        <v>17.867360000000001</v>
      </c>
      <c r="B18348" s="2">
        <v>27.776509999999998</v>
      </c>
      <c r="C18348" s="2">
        <v>3.25291</v>
      </c>
      <c r="D18348" s="2">
        <v>2.939899</v>
      </c>
      <c r="F18348" s="2">
        <v>17.864550000000001</v>
      </c>
      <c r="G18348" s="2">
        <v>1.002686</v>
      </c>
      <c r="H18348" s="2">
        <v>0.99768100000000004</v>
      </c>
      <c r="J18348" s="2">
        <v>17.867360000000001</v>
      </c>
      <c r="K18348" s="2">
        <v>2.0916169999999998</v>
      </c>
      <c r="L18348" s="2">
        <v>13.902290000000001</v>
      </c>
    </row>
    <row r="18349" spans="1:12" x14ac:dyDescent="0.2">
      <c r="A18349" s="2">
        <v>17.86806</v>
      </c>
      <c r="B18349" s="2">
        <v>27.738109999999999</v>
      </c>
      <c r="C18349" s="2">
        <v>3.2525740000000001</v>
      </c>
      <c r="D18349" s="2">
        <v>2.9382809999999999</v>
      </c>
      <c r="F18349" s="2">
        <v>17.86525</v>
      </c>
      <c r="G18349" s="2">
        <v>1.0017849999999999</v>
      </c>
      <c r="H18349" s="2">
        <v>0.99696399999999996</v>
      </c>
      <c r="J18349" s="2">
        <v>17.86806</v>
      </c>
      <c r="K18349" s="2">
        <v>2.0885919999999998</v>
      </c>
      <c r="L18349" s="2">
        <v>13.85721</v>
      </c>
    </row>
    <row r="18350" spans="1:12" x14ac:dyDescent="0.2">
      <c r="A18350" s="2">
        <v>17.868760000000002</v>
      </c>
      <c r="B18350" s="2">
        <v>27.700289999999999</v>
      </c>
      <c r="C18350" s="2">
        <v>3.2521580000000001</v>
      </c>
      <c r="D18350" s="2">
        <v>2.936633</v>
      </c>
      <c r="F18350" s="2">
        <v>17.865950000000002</v>
      </c>
      <c r="G18350" s="2">
        <v>1.001144</v>
      </c>
      <c r="H18350" s="2">
        <v>0.99712400000000001</v>
      </c>
      <c r="J18350" s="2">
        <v>17.868760000000002</v>
      </c>
      <c r="K18350" s="2">
        <v>2.0855579999999998</v>
      </c>
      <c r="L18350" s="2">
        <v>13.81236</v>
      </c>
    </row>
    <row r="18351" spans="1:12" x14ac:dyDescent="0.2">
      <c r="A18351" s="2">
        <v>17.86946</v>
      </c>
      <c r="B18351" s="2">
        <v>27.662179999999999</v>
      </c>
      <c r="C18351" s="2">
        <v>3.2511399999999999</v>
      </c>
      <c r="D18351" s="2">
        <v>2.93526</v>
      </c>
      <c r="F18351" s="2">
        <v>17.86666</v>
      </c>
      <c r="G18351" s="2">
        <v>1.0010760000000001</v>
      </c>
      <c r="H18351" s="2">
        <v>0.99607800000000002</v>
      </c>
      <c r="J18351" s="2">
        <v>17.86946</v>
      </c>
      <c r="K18351" s="2">
        <v>2.0824699999999998</v>
      </c>
      <c r="L18351" s="2">
        <v>13.76721</v>
      </c>
    </row>
    <row r="18352" spans="1:12" x14ac:dyDescent="0.2">
      <c r="A18352" s="2">
        <v>17.870159999999998</v>
      </c>
      <c r="B18352" s="2">
        <v>27.624680000000001</v>
      </c>
      <c r="C18352" s="2">
        <v>3.2499189999999998</v>
      </c>
      <c r="D18352" s="2">
        <v>2.9337490000000002</v>
      </c>
      <c r="F18352" s="2">
        <v>17.867360000000001</v>
      </c>
      <c r="G18352" s="2">
        <v>1.0007779999999999</v>
      </c>
      <c r="H18352" s="2">
        <v>0.99509400000000003</v>
      </c>
      <c r="J18352" s="2">
        <v>17.870159999999998</v>
      </c>
      <c r="K18352" s="2">
        <v>2.079599</v>
      </c>
      <c r="L18352" s="2">
        <v>13.72274</v>
      </c>
    </row>
    <row r="18353" spans="1:12" x14ac:dyDescent="0.2">
      <c r="A18353" s="2">
        <v>17.87086</v>
      </c>
      <c r="B18353" s="2">
        <v>27.586079999999999</v>
      </c>
      <c r="C18353" s="2">
        <v>3.248672</v>
      </c>
      <c r="D18353" s="2">
        <v>2.932178</v>
      </c>
      <c r="F18353" s="2">
        <v>17.86806</v>
      </c>
      <c r="G18353" s="2">
        <v>0.99995400000000001</v>
      </c>
      <c r="H18353" s="2">
        <v>0.99469799999999997</v>
      </c>
      <c r="J18353" s="2">
        <v>17.87086</v>
      </c>
      <c r="K18353" s="2">
        <v>2.0762</v>
      </c>
      <c r="L18353" s="2">
        <v>13.67864</v>
      </c>
    </row>
    <row r="18354" spans="1:12" x14ac:dyDescent="0.2">
      <c r="A18354" s="2">
        <v>17.871569999999998</v>
      </c>
      <c r="B18354" s="2">
        <v>27.547750000000001</v>
      </c>
      <c r="C18354" s="2">
        <v>3.2476379999999998</v>
      </c>
      <c r="D18354" s="2">
        <v>2.9303919999999999</v>
      </c>
      <c r="F18354" s="2">
        <v>17.868760000000002</v>
      </c>
      <c r="G18354" s="2">
        <v>0.99924500000000005</v>
      </c>
      <c r="H18354" s="2">
        <v>0.99402599999999997</v>
      </c>
      <c r="J18354" s="2">
        <v>17.871569999999998</v>
      </c>
      <c r="K18354" s="2">
        <v>2.072641</v>
      </c>
      <c r="L18354" s="2">
        <v>13.63443</v>
      </c>
    </row>
    <row r="18355" spans="1:12" x14ac:dyDescent="0.2">
      <c r="A18355" s="2">
        <v>17.87227</v>
      </c>
      <c r="B18355" s="2">
        <v>27.509889999999999</v>
      </c>
      <c r="C18355" s="2">
        <v>3.2465389999999998</v>
      </c>
      <c r="D18355" s="2">
        <v>2.9290340000000001</v>
      </c>
      <c r="F18355" s="2">
        <v>17.86946</v>
      </c>
      <c r="G18355" s="2">
        <v>0.998749</v>
      </c>
      <c r="H18355" s="2">
        <v>0.99356800000000001</v>
      </c>
      <c r="J18355" s="2">
        <v>17.87227</v>
      </c>
      <c r="K18355" s="2">
        <v>2.069553</v>
      </c>
      <c r="L18355" s="2">
        <v>13.589919999999999</v>
      </c>
    </row>
    <row r="18356" spans="1:12" x14ac:dyDescent="0.2">
      <c r="A18356" s="2">
        <v>17.872969999999999</v>
      </c>
      <c r="B18356" s="2">
        <v>27.472770000000001</v>
      </c>
      <c r="C18356" s="2">
        <v>3.2456010000000002</v>
      </c>
      <c r="D18356" s="2">
        <v>2.9274779999999998</v>
      </c>
      <c r="F18356" s="2">
        <v>17.870159999999998</v>
      </c>
      <c r="G18356" s="2">
        <v>0.99855000000000005</v>
      </c>
      <c r="H18356" s="2">
        <v>0.99289700000000003</v>
      </c>
      <c r="J18356" s="2">
        <v>17.872969999999999</v>
      </c>
      <c r="K18356" s="2">
        <v>2.066624</v>
      </c>
      <c r="L18356" s="2">
        <v>13.5464</v>
      </c>
    </row>
    <row r="18357" spans="1:12" x14ac:dyDescent="0.2">
      <c r="A18357" s="2">
        <v>17.873670000000001</v>
      </c>
      <c r="B18357" s="2">
        <v>27.43562</v>
      </c>
      <c r="C18357" s="2">
        <v>3.2443879999999998</v>
      </c>
      <c r="D18357" s="2">
        <v>2.9255550000000001</v>
      </c>
      <c r="F18357" s="2">
        <v>17.87086</v>
      </c>
      <c r="G18357" s="2">
        <v>0.99827600000000005</v>
      </c>
      <c r="H18357" s="2">
        <v>0.99250000000000005</v>
      </c>
      <c r="J18357" s="2">
        <v>17.873670000000001</v>
      </c>
      <c r="K18357" s="2">
        <v>2.0630799999999998</v>
      </c>
      <c r="L18357" s="2">
        <v>13.502969999999999</v>
      </c>
    </row>
    <row r="18358" spans="1:12" x14ac:dyDescent="0.2">
      <c r="A18358" s="2">
        <v>17.874369999999999</v>
      </c>
      <c r="B18358" s="2">
        <v>27.39809</v>
      </c>
      <c r="C18358" s="2">
        <v>3.2432590000000001</v>
      </c>
      <c r="D18358" s="2">
        <v>2.9238460000000002</v>
      </c>
      <c r="F18358" s="2">
        <v>17.871569999999998</v>
      </c>
      <c r="G18358" s="2">
        <v>0.99754299999999996</v>
      </c>
      <c r="H18358" s="2">
        <v>0.99242399999999997</v>
      </c>
      <c r="J18358" s="2">
        <v>17.874369999999999</v>
      </c>
      <c r="K18358" s="2">
        <v>2.0591560000000002</v>
      </c>
      <c r="L18358" s="2">
        <v>13.45937</v>
      </c>
    </row>
    <row r="18359" spans="1:12" x14ac:dyDescent="0.2">
      <c r="A18359" s="2">
        <v>17.875070000000001</v>
      </c>
      <c r="B18359" s="2">
        <v>27.360410000000002</v>
      </c>
      <c r="C18359" s="2">
        <v>3.2422740000000001</v>
      </c>
      <c r="D18359" s="2">
        <v>2.922015</v>
      </c>
      <c r="F18359" s="2">
        <v>17.87227</v>
      </c>
      <c r="G18359" s="2">
        <v>0.99768100000000004</v>
      </c>
      <c r="H18359" s="2">
        <v>0.99178299999999997</v>
      </c>
      <c r="J18359" s="2">
        <v>17.875070000000001</v>
      </c>
      <c r="K18359" s="2">
        <v>2.0565370000000001</v>
      </c>
      <c r="L18359" s="2">
        <v>13.416119999999999</v>
      </c>
    </row>
    <row r="18360" spans="1:12" x14ac:dyDescent="0.2">
      <c r="A18360" s="2">
        <v>17.875769999999999</v>
      </c>
      <c r="B18360" s="2">
        <v>27.323429999999998</v>
      </c>
      <c r="C18360" s="2">
        <v>3.2413249999999998</v>
      </c>
      <c r="D18360" s="2">
        <v>2.9208099999999999</v>
      </c>
      <c r="F18360" s="2">
        <v>17.872969999999999</v>
      </c>
      <c r="G18360" s="2">
        <v>0.99696399999999996</v>
      </c>
      <c r="H18360" s="2">
        <v>0.99180599999999997</v>
      </c>
      <c r="J18360" s="2">
        <v>17.875769999999999</v>
      </c>
      <c r="K18360" s="2">
        <v>2.0536750000000001</v>
      </c>
      <c r="L18360" s="2">
        <v>13.37304</v>
      </c>
    </row>
    <row r="18361" spans="1:12" x14ac:dyDescent="0.2">
      <c r="A18361" s="2">
        <v>17.876470000000001</v>
      </c>
      <c r="B18361" s="2">
        <v>27.28565</v>
      </c>
      <c r="C18361" s="2">
        <v>3.2406229999999998</v>
      </c>
      <c r="D18361" s="2">
        <v>2.9196580000000001</v>
      </c>
      <c r="F18361" s="2">
        <v>17.873670000000001</v>
      </c>
      <c r="G18361" s="2">
        <v>0.99712400000000001</v>
      </c>
      <c r="H18361" s="2">
        <v>0.99125700000000005</v>
      </c>
      <c r="J18361" s="2">
        <v>17.876470000000001</v>
      </c>
      <c r="K18361" s="2">
        <v>2.0502699999999998</v>
      </c>
      <c r="L18361" s="2">
        <v>13.329549999999999</v>
      </c>
    </row>
    <row r="18362" spans="1:12" x14ac:dyDescent="0.2">
      <c r="A18362" s="2">
        <v>17.877179999999999</v>
      </c>
      <c r="B18362" s="2">
        <v>27.248059999999999</v>
      </c>
      <c r="C18362" s="2">
        <v>3.2399399999999998</v>
      </c>
      <c r="D18362" s="2">
        <v>2.9182999999999999</v>
      </c>
      <c r="F18362" s="2">
        <v>17.874369999999999</v>
      </c>
      <c r="G18362" s="2">
        <v>0.99607800000000002</v>
      </c>
      <c r="H18362" s="2">
        <v>0.990448</v>
      </c>
      <c r="J18362" s="2">
        <v>17.877179999999999</v>
      </c>
      <c r="K18362" s="2">
        <v>2.0472890000000001</v>
      </c>
      <c r="L18362" s="2">
        <v>13.28673</v>
      </c>
    </row>
    <row r="18363" spans="1:12" x14ac:dyDescent="0.2">
      <c r="A18363" s="2">
        <v>17.877880000000001</v>
      </c>
      <c r="B18363" s="2">
        <v>27.211040000000001</v>
      </c>
      <c r="C18363" s="2">
        <v>3.2390050000000001</v>
      </c>
      <c r="D18363" s="2">
        <v>2.9170099999999999</v>
      </c>
      <c r="F18363" s="2">
        <v>17.875070000000001</v>
      </c>
      <c r="G18363" s="2">
        <v>0.99509400000000003</v>
      </c>
      <c r="H18363" s="2">
        <v>0.99036400000000002</v>
      </c>
      <c r="J18363" s="2">
        <v>17.877880000000001</v>
      </c>
      <c r="K18363" s="2">
        <v>2.0438459999999998</v>
      </c>
      <c r="L18363" s="2">
        <v>13.243690000000001</v>
      </c>
    </row>
    <row r="18364" spans="1:12" x14ac:dyDescent="0.2">
      <c r="A18364" s="2">
        <v>17.878579999999999</v>
      </c>
      <c r="B18364" s="2">
        <v>27.17446</v>
      </c>
      <c r="C18364" s="2">
        <v>3.237914</v>
      </c>
      <c r="D18364" s="2">
        <v>2.9159269999999999</v>
      </c>
      <c r="F18364" s="2">
        <v>17.875769999999999</v>
      </c>
      <c r="G18364" s="2">
        <v>0.99469799999999997</v>
      </c>
      <c r="H18364" s="2">
        <v>0.99004400000000004</v>
      </c>
      <c r="J18364" s="2">
        <v>17.878579999999999</v>
      </c>
      <c r="K18364" s="2">
        <v>2.0404409999999999</v>
      </c>
      <c r="L18364" s="2">
        <v>13.20045</v>
      </c>
    </row>
    <row r="18365" spans="1:12" x14ac:dyDescent="0.2">
      <c r="A18365" s="2">
        <v>17.879280000000001</v>
      </c>
      <c r="B18365" s="2">
        <v>27.138179999999998</v>
      </c>
      <c r="C18365" s="2">
        <v>3.2373310000000002</v>
      </c>
      <c r="D18365" s="2">
        <v>2.914752</v>
      </c>
      <c r="F18365" s="2">
        <v>17.876470000000001</v>
      </c>
      <c r="G18365" s="2">
        <v>0.99402599999999997</v>
      </c>
      <c r="H18365" s="2">
        <v>0.98975400000000002</v>
      </c>
      <c r="J18365" s="2">
        <v>17.879280000000001</v>
      </c>
      <c r="K18365" s="2">
        <v>2.0373480000000002</v>
      </c>
      <c r="L18365" s="2">
        <v>13.15812</v>
      </c>
    </row>
    <row r="18366" spans="1:12" x14ac:dyDescent="0.2">
      <c r="A18366" s="2">
        <v>17.87998</v>
      </c>
      <c r="B18366" s="2">
        <v>27.101299999999998</v>
      </c>
      <c r="C18366" s="2">
        <v>3.236583</v>
      </c>
      <c r="D18366" s="2">
        <v>2.9136310000000001</v>
      </c>
      <c r="F18366" s="2">
        <v>17.877179999999999</v>
      </c>
      <c r="G18366" s="2">
        <v>0.99356800000000001</v>
      </c>
      <c r="H18366" s="2">
        <v>0.98918899999999998</v>
      </c>
      <c r="J18366" s="2">
        <v>17.87998</v>
      </c>
      <c r="K18366" s="2">
        <v>2.0345650000000002</v>
      </c>
      <c r="L18366" s="2">
        <v>13.115460000000001</v>
      </c>
    </row>
    <row r="18367" spans="1:12" x14ac:dyDescent="0.2">
      <c r="A18367" s="2">
        <v>17.880680000000002</v>
      </c>
      <c r="B18367" s="2">
        <v>27.064900000000002</v>
      </c>
      <c r="C18367" s="2">
        <v>3.2358389999999999</v>
      </c>
      <c r="D18367" s="2">
        <v>2.9125169999999998</v>
      </c>
      <c r="F18367" s="2">
        <v>17.877880000000001</v>
      </c>
      <c r="G18367" s="2">
        <v>0.99289700000000003</v>
      </c>
      <c r="H18367" s="2">
        <v>0.98825799999999997</v>
      </c>
      <c r="J18367" s="2">
        <v>17.880680000000002</v>
      </c>
      <c r="K18367" s="2">
        <v>2.0312920000000001</v>
      </c>
      <c r="L18367" s="2">
        <v>13.072520000000001</v>
      </c>
    </row>
    <row r="18368" spans="1:12" x14ac:dyDescent="0.2">
      <c r="A18368" s="2">
        <v>17.88138</v>
      </c>
      <c r="B18368" s="2">
        <v>27.028759999999998</v>
      </c>
      <c r="C18368" s="2">
        <v>3.2347630000000001</v>
      </c>
      <c r="D18368" s="2">
        <v>2.911098</v>
      </c>
      <c r="F18368" s="2">
        <v>17.878579999999999</v>
      </c>
      <c r="G18368" s="2">
        <v>0.99250000000000005</v>
      </c>
      <c r="H18368" s="2">
        <v>0.98731199999999997</v>
      </c>
      <c r="J18368" s="2">
        <v>17.88138</v>
      </c>
      <c r="K18368" s="2">
        <v>2.0281639999999999</v>
      </c>
      <c r="L18368" s="2">
        <v>13.030570000000001</v>
      </c>
    </row>
    <row r="18369" spans="1:12" x14ac:dyDescent="0.2">
      <c r="A18369" s="2">
        <v>17.882090000000002</v>
      </c>
      <c r="B18369" s="2">
        <v>26.992270000000001</v>
      </c>
      <c r="C18369" s="2">
        <v>3.2343670000000002</v>
      </c>
      <c r="D18369" s="2">
        <v>2.9098619999999999</v>
      </c>
      <c r="F18369" s="2">
        <v>17.879280000000001</v>
      </c>
      <c r="G18369" s="2">
        <v>0.99242399999999997</v>
      </c>
      <c r="H18369" s="2">
        <v>0.98685500000000004</v>
      </c>
      <c r="J18369" s="2">
        <v>17.882090000000002</v>
      </c>
      <c r="K18369" s="2">
        <v>2.0252210000000002</v>
      </c>
      <c r="L18369" s="2">
        <v>12.98912</v>
      </c>
    </row>
    <row r="18370" spans="1:12" x14ac:dyDescent="0.2">
      <c r="A18370" s="2">
        <v>17.88279</v>
      </c>
      <c r="B18370" s="2">
        <v>26.955749999999998</v>
      </c>
      <c r="C18370" s="2">
        <v>3.2336689999999999</v>
      </c>
      <c r="D18370" s="2">
        <v>2.9081990000000002</v>
      </c>
      <c r="F18370" s="2">
        <v>17.87998</v>
      </c>
      <c r="G18370" s="2">
        <v>0.99178299999999997</v>
      </c>
      <c r="H18370" s="2">
        <v>0.98689300000000002</v>
      </c>
      <c r="J18370" s="2">
        <v>17.88279</v>
      </c>
      <c r="K18370" s="2">
        <v>2.0223200000000001</v>
      </c>
      <c r="L18370" s="2">
        <v>12.947150000000001</v>
      </c>
    </row>
    <row r="18371" spans="1:12" x14ac:dyDescent="0.2">
      <c r="A18371" s="2">
        <v>17.883489999999998</v>
      </c>
      <c r="B18371" s="2">
        <v>26.919409999999999</v>
      </c>
      <c r="C18371" s="2">
        <v>3.2325469999999998</v>
      </c>
      <c r="D18371" s="2">
        <v>2.9066800000000002</v>
      </c>
      <c r="F18371" s="2">
        <v>17.880680000000002</v>
      </c>
      <c r="G18371" s="2">
        <v>0.99180599999999997</v>
      </c>
      <c r="H18371" s="2">
        <v>0.98601499999999997</v>
      </c>
      <c r="J18371" s="2">
        <v>17.883489999999998</v>
      </c>
      <c r="K18371" s="2">
        <v>2.0194450000000002</v>
      </c>
      <c r="L18371" s="2">
        <v>12.90507</v>
      </c>
    </row>
    <row r="18372" spans="1:12" x14ac:dyDescent="0.2">
      <c r="A18372" s="2">
        <v>17.88419</v>
      </c>
      <c r="B18372" s="2">
        <v>26.88345</v>
      </c>
      <c r="C18372" s="2">
        <v>3.2316769999999999</v>
      </c>
      <c r="D18372" s="2">
        <v>2.905017</v>
      </c>
      <c r="F18372" s="2">
        <v>17.88138</v>
      </c>
      <c r="G18372" s="2">
        <v>0.99125700000000005</v>
      </c>
      <c r="H18372" s="2">
        <v>0.98594700000000002</v>
      </c>
      <c r="J18372" s="2">
        <v>17.88419</v>
      </c>
      <c r="K18372" s="2">
        <v>2.016289</v>
      </c>
      <c r="L18372" s="2">
        <v>12.86356</v>
      </c>
    </row>
    <row r="18373" spans="1:12" x14ac:dyDescent="0.2">
      <c r="A18373" s="2">
        <v>17.884889999999999</v>
      </c>
      <c r="B18373" s="2">
        <v>26.84817</v>
      </c>
      <c r="C18373" s="2">
        <v>3.2308949999999999</v>
      </c>
      <c r="D18373" s="2">
        <v>2.9038650000000001</v>
      </c>
      <c r="F18373" s="2">
        <v>17.882090000000002</v>
      </c>
      <c r="G18373" s="2">
        <v>0.990448</v>
      </c>
      <c r="H18373" s="2">
        <v>0.98625200000000002</v>
      </c>
      <c r="J18373" s="2">
        <v>17.884889999999999</v>
      </c>
      <c r="K18373" s="2">
        <v>2.0137420000000001</v>
      </c>
      <c r="L18373" s="2">
        <v>12.82198</v>
      </c>
    </row>
    <row r="18374" spans="1:12" x14ac:dyDescent="0.2">
      <c r="A18374" s="2">
        <v>17.885590000000001</v>
      </c>
      <c r="B18374" s="2">
        <v>26.813220000000001</v>
      </c>
      <c r="C18374" s="2">
        <v>3.2302240000000002</v>
      </c>
      <c r="D18374" s="2">
        <v>2.9028429999999998</v>
      </c>
      <c r="F18374" s="2">
        <v>17.88279</v>
      </c>
      <c r="G18374" s="2">
        <v>0.99036400000000002</v>
      </c>
      <c r="H18374" s="2">
        <v>0.98551200000000005</v>
      </c>
      <c r="J18374" s="2">
        <v>17.885590000000001</v>
      </c>
      <c r="K18374" s="2">
        <v>2.0101849999999999</v>
      </c>
      <c r="L18374" s="2">
        <v>12.78032</v>
      </c>
    </row>
    <row r="18375" spans="1:12" x14ac:dyDescent="0.2">
      <c r="A18375" s="2">
        <v>17.886289999999999</v>
      </c>
      <c r="B18375" s="2">
        <v>26.77816</v>
      </c>
      <c r="C18375" s="2">
        <v>3.2293270000000001</v>
      </c>
      <c r="D18375" s="2">
        <v>2.9012410000000002</v>
      </c>
      <c r="F18375" s="2">
        <v>17.883489999999998</v>
      </c>
      <c r="G18375" s="2">
        <v>0.99004400000000004</v>
      </c>
      <c r="H18375" s="2">
        <v>0.98516800000000004</v>
      </c>
      <c r="J18375" s="2">
        <v>17.886289999999999</v>
      </c>
      <c r="K18375" s="2">
        <v>2.007107</v>
      </c>
      <c r="L18375" s="2">
        <v>12.738810000000001</v>
      </c>
    </row>
    <row r="18376" spans="1:12" x14ac:dyDescent="0.2">
      <c r="A18376" s="2">
        <v>17.887</v>
      </c>
      <c r="B18376" s="2">
        <v>26.743790000000001</v>
      </c>
      <c r="C18376" s="2">
        <v>3.2284229999999998</v>
      </c>
      <c r="D18376" s="2">
        <v>2.8998979999999999</v>
      </c>
      <c r="F18376" s="2">
        <v>17.88419</v>
      </c>
      <c r="G18376" s="2">
        <v>0.98975400000000002</v>
      </c>
      <c r="H18376" s="2">
        <v>0.98448199999999997</v>
      </c>
      <c r="J18376" s="2">
        <v>17.887</v>
      </c>
      <c r="K18376" s="2">
        <v>2.0040360000000002</v>
      </c>
      <c r="L18376" s="2">
        <v>12.69749</v>
      </c>
    </row>
    <row r="18377" spans="1:12" x14ac:dyDescent="0.2">
      <c r="A18377" s="2">
        <v>17.887699999999999</v>
      </c>
      <c r="B18377" s="2">
        <v>26.709599999999998</v>
      </c>
      <c r="C18377" s="2">
        <v>3.2273399999999999</v>
      </c>
      <c r="D18377" s="2">
        <v>2.8984939999999999</v>
      </c>
      <c r="F18377" s="2">
        <v>17.884889999999999</v>
      </c>
      <c r="G18377" s="2">
        <v>0.98918899999999998</v>
      </c>
      <c r="H18377" s="2">
        <v>0.98405500000000001</v>
      </c>
      <c r="J18377" s="2">
        <v>17.887699999999999</v>
      </c>
      <c r="K18377" s="2">
        <v>2.0018389999999999</v>
      </c>
      <c r="L18377" s="2">
        <v>12.65727</v>
      </c>
    </row>
    <row r="18378" spans="1:12" x14ac:dyDescent="0.2">
      <c r="A18378" s="2">
        <v>17.888400000000001</v>
      </c>
      <c r="B18378" s="2">
        <v>26.67548</v>
      </c>
      <c r="C18378" s="2">
        <v>3.2259359999999999</v>
      </c>
      <c r="D18378" s="2">
        <v>2.8969450000000001</v>
      </c>
      <c r="F18378" s="2">
        <v>17.885590000000001</v>
      </c>
      <c r="G18378" s="2">
        <v>0.98825799999999997</v>
      </c>
      <c r="H18378" s="2">
        <v>0.98368100000000003</v>
      </c>
      <c r="J18378" s="2">
        <v>17.888400000000001</v>
      </c>
      <c r="K18378" s="2">
        <v>1.9983919999999999</v>
      </c>
      <c r="L18378" s="2">
        <v>12.61783</v>
      </c>
    </row>
    <row r="18379" spans="1:12" x14ac:dyDescent="0.2">
      <c r="A18379" s="2">
        <v>17.889099999999999</v>
      </c>
      <c r="B18379" s="2">
        <v>26.64179</v>
      </c>
      <c r="C18379" s="2">
        <v>3.2249669999999999</v>
      </c>
      <c r="D18379" s="2">
        <v>2.8954499999999999</v>
      </c>
      <c r="F18379" s="2">
        <v>17.886289999999999</v>
      </c>
      <c r="G18379" s="2">
        <v>0.98731199999999997</v>
      </c>
      <c r="H18379" s="2">
        <v>0.98315399999999997</v>
      </c>
      <c r="J18379" s="2">
        <v>17.889099999999999</v>
      </c>
      <c r="K18379" s="2">
        <v>1.9953669999999999</v>
      </c>
      <c r="L18379" s="2">
        <v>12.57776</v>
      </c>
    </row>
    <row r="18380" spans="1:12" x14ac:dyDescent="0.2">
      <c r="A18380" s="2">
        <v>17.889800000000001</v>
      </c>
      <c r="B18380" s="2">
        <v>26.60754</v>
      </c>
      <c r="C18380" s="2">
        <v>3.224208</v>
      </c>
      <c r="D18380" s="2">
        <v>2.893878</v>
      </c>
      <c r="F18380" s="2">
        <v>17.887</v>
      </c>
      <c r="G18380" s="2">
        <v>0.98685500000000004</v>
      </c>
      <c r="H18380" s="2">
        <v>0.98252899999999999</v>
      </c>
      <c r="J18380" s="2">
        <v>17.889800000000001</v>
      </c>
      <c r="K18380" s="2">
        <v>1.9924219999999999</v>
      </c>
      <c r="L18380" s="2">
        <v>12.53716</v>
      </c>
    </row>
    <row r="18381" spans="1:12" x14ac:dyDescent="0.2">
      <c r="A18381" s="2">
        <v>17.890499999999999</v>
      </c>
      <c r="B18381" s="2">
        <v>26.57376</v>
      </c>
      <c r="C18381" s="2">
        <v>3.2233269999999998</v>
      </c>
      <c r="D18381" s="2">
        <v>2.8925049999999999</v>
      </c>
      <c r="F18381" s="2">
        <v>17.887699999999999</v>
      </c>
      <c r="G18381" s="2">
        <v>0.98689300000000002</v>
      </c>
      <c r="H18381" s="2">
        <v>0.98176600000000003</v>
      </c>
      <c r="J18381" s="2">
        <v>17.890499999999999</v>
      </c>
      <c r="K18381" s="2">
        <v>1.989708</v>
      </c>
      <c r="L18381" s="2">
        <v>12.496880000000001</v>
      </c>
    </row>
    <row r="18382" spans="1:12" x14ac:dyDescent="0.2">
      <c r="A18382" s="2">
        <v>17.891200000000001</v>
      </c>
      <c r="B18382" s="2">
        <v>26.5397</v>
      </c>
      <c r="C18382" s="2">
        <v>3.2222740000000001</v>
      </c>
      <c r="D18382" s="2">
        <v>2.8911929999999999</v>
      </c>
      <c r="F18382" s="2">
        <v>17.888400000000001</v>
      </c>
      <c r="G18382" s="2">
        <v>0.98601499999999997</v>
      </c>
      <c r="H18382" s="2">
        <v>0.98158999999999996</v>
      </c>
      <c r="J18382" s="2">
        <v>17.891200000000001</v>
      </c>
      <c r="K18382" s="2">
        <v>1.98715</v>
      </c>
      <c r="L18382" s="2">
        <v>12.45661</v>
      </c>
    </row>
    <row r="18383" spans="1:12" x14ac:dyDescent="0.2">
      <c r="A18383" s="2">
        <v>17.891909999999999</v>
      </c>
      <c r="B18383" s="2">
        <v>26.505199999999999</v>
      </c>
      <c r="C18383" s="2">
        <v>3.2215069999999999</v>
      </c>
      <c r="D18383" s="2">
        <v>2.8894609999999998</v>
      </c>
      <c r="F18383" s="2">
        <v>17.889099999999999</v>
      </c>
      <c r="G18383" s="2">
        <v>0.98594700000000002</v>
      </c>
      <c r="H18383" s="2">
        <v>0.981514</v>
      </c>
      <c r="J18383" s="2">
        <v>17.891909999999999</v>
      </c>
      <c r="K18383" s="2">
        <v>1.984186</v>
      </c>
      <c r="L18383" s="2">
        <v>12.415900000000001</v>
      </c>
    </row>
    <row r="18384" spans="1:12" x14ac:dyDescent="0.2">
      <c r="A18384" s="2">
        <v>17.892610000000001</v>
      </c>
      <c r="B18384" s="2">
        <v>26.470669999999998</v>
      </c>
      <c r="C18384" s="2">
        <v>3.2207789999999998</v>
      </c>
      <c r="D18384" s="2">
        <v>2.8878810000000001</v>
      </c>
      <c r="F18384" s="2">
        <v>17.889800000000001</v>
      </c>
      <c r="G18384" s="2">
        <v>0.98625200000000002</v>
      </c>
      <c r="H18384" s="2">
        <v>0.98160599999999998</v>
      </c>
      <c r="J18384" s="2">
        <v>17.892610000000001</v>
      </c>
      <c r="K18384" s="2">
        <v>1.981279</v>
      </c>
      <c r="L18384" s="2">
        <v>12.37561</v>
      </c>
    </row>
    <row r="18385" spans="1:12" x14ac:dyDescent="0.2">
      <c r="A18385" s="2">
        <v>17.89331</v>
      </c>
      <c r="B18385" s="2">
        <v>26.436319999999998</v>
      </c>
      <c r="C18385" s="2">
        <v>3.219741</v>
      </c>
      <c r="D18385" s="2">
        <v>2.8867750000000001</v>
      </c>
      <c r="F18385" s="2">
        <v>17.890499999999999</v>
      </c>
      <c r="G18385" s="2">
        <v>0.98551200000000005</v>
      </c>
      <c r="H18385" s="2">
        <v>0.98095699999999997</v>
      </c>
      <c r="J18385" s="2">
        <v>17.89331</v>
      </c>
      <c r="K18385" s="2">
        <v>1.978075</v>
      </c>
      <c r="L18385" s="2">
        <v>12.335889999999999</v>
      </c>
    </row>
    <row r="18386" spans="1:12" x14ac:dyDescent="0.2">
      <c r="A18386" s="2">
        <v>17.894010000000002</v>
      </c>
      <c r="B18386" s="2">
        <v>26.402249999999999</v>
      </c>
      <c r="C18386" s="2">
        <v>3.2186729999999999</v>
      </c>
      <c r="D18386" s="2">
        <v>2.8855550000000001</v>
      </c>
      <c r="F18386" s="2">
        <v>17.891200000000001</v>
      </c>
      <c r="G18386" s="2">
        <v>0.98516800000000004</v>
      </c>
      <c r="H18386" s="2">
        <v>0.98017900000000002</v>
      </c>
      <c r="J18386" s="2">
        <v>17.894010000000002</v>
      </c>
      <c r="K18386" s="2">
        <v>1.975195</v>
      </c>
      <c r="L18386" s="2">
        <v>12.29622</v>
      </c>
    </row>
    <row r="18387" spans="1:12" x14ac:dyDescent="0.2">
      <c r="A18387" s="2">
        <v>17.89471</v>
      </c>
      <c r="B18387" s="2">
        <v>26.368069999999999</v>
      </c>
      <c r="C18387" s="2">
        <v>3.2176619999999998</v>
      </c>
      <c r="D18387" s="2">
        <v>2.8844020000000001</v>
      </c>
      <c r="F18387" s="2">
        <v>17.891909999999999</v>
      </c>
      <c r="G18387" s="2">
        <v>0.98448199999999997</v>
      </c>
      <c r="H18387" s="2">
        <v>0.97938499999999995</v>
      </c>
      <c r="J18387" s="2">
        <v>17.89471</v>
      </c>
      <c r="K18387" s="2">
        <v>1.9719660000000001</v>
      </c>
      <c r="L18387" s="2">
        <v>12.256679999999999</v>
      </c>
    </row>
    <row r="18388" spans="1:12" x14ac:dyDescent="0.2">
      <c r="A18388" s="2">
        <v>17.895409999999998</v>
      </c>
      <c r="B18388" s="2">
        <v>26.333770000000001</v>
      </c>
      <c r="C18388" s="2">
        <v>3.2165059999999999</v>
      </c>
      <c r="D18388" s="2">
        <v>2.8834719999999998</v>
      </c>
      <c r="F18388" s="2">
        <v>17.892610000000001</v>
      </c>
      <c r="G18388" s="2">
        <v>0.98405500000000001</v>
      </c>
      <c r="H18388" s="2">
        <v>0.97864499999999999</v>
      </c>
      <c r="J18388" s="2">
        <v>17.895409999999998</v>
      </c>
      <c r="K18388" s="2">
        <v>1.968906</v>
      </c>
      <c r="L18388" s="2">
        <v>12.21725</v>
      </c>
    </row>
    <row r="18389" spans="1:12" x14ac:dyDescent="0.2">
      <c r="A18389" s="2">
        <v>17.89611</v>
      </c>
      <c r="B18389" s="2">
        <v>26.29928</v>
      </c>
      <c r="C18389" s="2">
        <v>3.2155330000000002</v>
      </c>
      <c r="D18389" s="2">
        <v>2.8824190000000001</v>
      </c>
      <c r="F18389" s="2">
        <v>17.89331</v>
      </c>
      <c r="G18389" s="2">
        <v>0.98368100000000003</v>
      </c>
      <c r="H18389" s="2">
        <v>0.97852300000000003</v>
      </c>
      <c r="J18389" s="2">
        <v>17.89611</v>
      </c>
      <c r="K18389" s="2">
        <v>1.966118</v>
      </c>
      <c r="L18389" s="2">
        <v>12.17765</v>
      </c>
    </row>
    <row r="18390" spans="1:12" x14ac:dyDescent="0.2">
      <c r="A18390" s="2">
        <v>17.896809999999999</v>
      </c>
      <c r="B18390" s="2">
        <v>26.265879999999999</v>
      </c>
      <c r="C18390" s="2">
        <v>3.2147899999999998</v>
      </c>
      <c r="D18390" s="2">
        <v>2.8808699999999998</v>
      </c>
      <c r="F18390" s="2">
        <v>17.894010000000002</v>
      </c>
      <c r="G18390" s="2">
        <v>0.98315399999999997</v>
      </c>
      <c r="H18390" s="2">
        <v>0.97846999999999995</v>
      </c>
      <c r="J18390" s="2">
        <v>17.896809999999999</v>
      </c>
      <c r="K18390" s="2">
        <v>1.963049</v>
      </c>
      <c r="L18390" s="2">
        <v>12.13856</v>
      </c>
    </row>
    <row r="18391" spans="1:12" x14ac:dyDescent="0.2">
      <c r="A18391" s="2">
        <v>17.89752</v>
      </c>
      <c r="B18391" s="2">
        <v>26.234919999999999</v>
      </c>
      <c r="C18391" s="2">
        <v>3.2140270000000002</v>
      </c>
      <c r="D18391" s="2">
        <v>2.8793519999999999</v>
      </c>
      <c r="F18391" s="2">
        <v>17.89471</v>
      </c>
      <c r="G18391" s="2">
        <v>0.98252899999999999</v>
      </c>
      <c r="H18391" s="2">
        <v>0.97772999999999999</v>
      </c>
      <c r="J18391" s="2">
        <v>17.89752</v>
      </c>
      <c r="K18391" s="2">
        <v>1.9601820000000001</v>
      </c>
      <c r="L18391" s="2">
        <v>12.0998</v>
      </c>
    </row>
    <row r="18392" spans="1:12" x14ac:dyDescent="0.2">
      <c r="A18392" s="2">
        <v>17.898219999999998</v>
      </c>
      <c r="B18392" s="2">
        <v>26.205069999999999</v>
      </c>
      <c r="C18392" s="2">
        <v>3.213355</v>
      </c>
      <c r="D18392" s="2">
        <v>2.8776730000000001</v>
      </c>
      <c r="F18392" s="2">
        <v>17.895409999999998</v>
      </c>
      <c r="G18392" s="2">
        <v>0.98176600000000003</v>
      </c>
      <c r="H18392" s="2">
        <v>0.97688299999999995</v>
      </c>
      <c r="J18392" s="2">
        <v>17.898219999999998</v>
      </c>
      <c r="K18392" s="2">
        <v>1.957352</v>
      </c>
      <c r="L18392" s="2">
        <v>12.06072</v>
      </c>
    </row>
    <row r="18393" spans="1:12" x14ac:dyDescent="0.2">
      <c r="A18393" s="2">
        <v>17.89892</v>
      </c>
      <c r="B18393" s="2">
        <v>26.174199999999999</v>
      </c>
      <c r="C18393" s="2">
        <v>3.212161</v>
      </c>
      <c r="D18393" s="2">
        <v>2.8761860000000001</v>
      </c>
      <c r="F18393" s="2">
        <v>17.89611</v>
      </c>
      <c r="G18393" s="2">
        <v>0.98158999999999996</v>
      </c>
      <c r="H18393" s="2">
        <v>0.97653999999999996</v>
      </c>
      <c r="J18393" s="2">
        <v>17.89892</v>
      </c>
      <c r="K18393" s="2">
        <v>1.9545939999999999</v>
      </c>
      <c r="L18393" s="2">
        <v>12.02159</v>
      </c>
    </row>
    <row r="18394" spans="1:12" x14ac:dyDescent="0.2">
      <c r="A18394" s="2">
        <v>17.899619999999999</v>
      </c>
      <c r="B18394" s="2">
        <v>26.141500000000001</v>
      </c>
      <c r="C18394" s="2">
        <v>3.2109019999999999</v>
      </c>
      <c r="D18394" s="2">
        <v>2.875041</v>
      </c>
      <c r="F18394" s="2">
        <v>17.896809999999999</v>
      </c>
      <c r="G18394" s="2">
        <v>0.981514</v>
      </c>
      <c r="H18394" s="2">
        <v>0.976128</v>
      </c>
      <c r="J18394" s="2">
        <v>17.899619999999999</v>
      </c>
      <c r="K18394" s="2">
        <v>1.9516309999999999</v>
      </c>
      <c r="L18394" s="2">
        <v>11.98283</v>
      </c>
    </row>
    <row r="18395" spans="1:12" x14ac:dyDescent="0.2">
      <c r="A18395" s="2">
        <v>17.900320000000001</v>
      </c>
      <c r="B18395" s="2">
        <v>26.108509999999999</v>
      </c>
      <c r="C18395" s="2">
        <v>3.2094870000000002</v>
      </c>
      <c r="D18395" s="2">
        <v>2.8738130000000002</v>
      </c>
      <c r="F18395" s="2">
        <v>17.89752</v>
      </c>
      <c r="G18395" s="2">
        <v>0.98160599999999998</v>
      </c>
      <c r="H18395" s="2">
        <v>0.97565500000000005</v>
      </c>
      <c r="J18395" s="2">
        <v>17.900320000000001</v>
      </c>
      <c r="K18395" s="2">
        <v>1.948337</v>
      </c>
      <c r="L18395" s="2">
        <v>11.944179999999999</v>
      </c>
    </row>
    <row r="18396" spans="1:12" x14ac:dyDescent="0.2">
      <c r="A18396" s="2">
        <v>17.901019999999999</v>
      </c>
      <c r="B18396" s="2">
        <v>26.076360000000001</v>
      </c>
      <c r="C18396" s="2">
        <v>3.2078890000000002</v>
      </c>
      <c r="D18396" s="2">
        <v>2.8722340000000002</v>
      </c>
      <c r="F18396" s="2">
        <v>17.898219999999998</v>
      </c>
      <c r="G18396" s="2">
        <v>0.98095699999999997</v>
      </c>
      <c r="H18396" s="2">
        <v>0.97589099999999995</v>
      </c>
      <c r="J18396" s="2">
        <v>17.901019999999999</v>
      </c>
      <c r="K18396" s="2">
        <v>1.944898</v>
      </c>
      <c r="L18396" s="2">
        <v>11.905620000000001</v>
      </c>
    </row>
    <row r="18397" spans="1:12" x14ac:dyDescent="0.2">
      <c r="A18397" s="2">
        <v>17.901720000000001</v>
      </c>
      <c r="B18397" s="2">
        <v>26.044160000000002</v>
      </c>
      <c r="C18397" s="2">
        <v>3.2068629999999998</v>
      </c>
      <c r="D18397" s="2">
        <v>2.8703259999999999</v>
      </c>
      <c r="F18397" s="2">
        <v>17.89892</v>
      </c>
      <c r="G18397" s="2">
        <v>0.98017900000000002</v>
      </c>
      <c r="H18397" s="2">
        <v>0.97552499999999998</v>
      </c>
      <c r="J18397" s="2">
        <v>17.901720000000001</v>
      </c>
      <c r="K18397" s="2">
        <v>1.9420809999999999</v>
      </c>
      <c r="L18397" s="2">
        <v>11.86736</v>
      </c>
    </row>
    <row r="18398" spans="1:12" x14ac:dyDescent="0.2">
      <c r="A18398" s="2">
        <v>17.902429999999999</v>
      </c>
      <c r="B18398" s="2">
        <v>26.011890000000001</v>
      </c>
      <c r="C18398" s="2">
        <v>3.2058520000000001</v>
      </c>
      <c r="D18398" s="2">
        <v>2.8684270000000001</v>
      </c>
      <c r="F18398" s="2">
        <v>17.899619999999999</v>
      </c>
      <c r="G18398" s="2">
        <v>0.97938499999999995</v>
      </c>
      <c r="H18398" s="2">
        <v>0.97478500000000001</v>
      </c>
      <c r="J18398" s="2">
        <v>17.902429999999999</v>
      </c>
      <c r="K18398" s="2">
        <v>1.9391989999999999</v>
      </c>
      <c r="L18398" s="2">
        <v>11.829330000000001</v>
      </c>
    </row>
    <row r="18399" spans="1:12" x14ac:dyDescent="0.2">
      <c r="A18399" s="2">
        <v>17.903130000000001</v>
      </c>
      <c r="B18399" s="2">
        <v>25.979489999999998</v>
      </c>
      <c r="C18399" s="2">
        <v>3.204669</v>
      </c>
      <c r="D18399" s="2">
        <v>2.8670460000000002</v>
      </c>
      <c r="F18399" s="2">
        <v>17.900320000000001</v>
      </c>
      <c r="G18399" s="2">
        <v>0.97864499999999999</v>
      </c>
      <c r="H18399" s="2">
        <v>0.97432700000000005</v>
      </c>
      <c r="J18399" s="2">
        <v>17.903130000000001</v>
      </c>
      <c r="K18399" s="2">
        <v>1.936493</v>
      </c>
      <c r="L18399" s="2">
        <v>11.79153</v>
      </c>
    </row>
    <row r="18400" spans="1:12" x14ac:dyDescent="0.2">
      <c r="A18400" s="2">
        <v>17.903829999999999</v>
      </c>
      <c r="B18400" s="2">
        <v>25.94689</v>
      </c>
      <c r="C18400" s="2">
        <v>3.2039219999999999</v>
      </c>
      <c r="D18400" s="2">
        <v>2.8657490000000001</v>
      </c>
      <c r="F18400" s="2">
        <v>17.901019999999999</v>
      </c>
      <c r="G18400" s="2">
        <v>0.97852300000000003</v>
      </c>
      <c r="H18400" s="2">
        <v>0.97400699999999996</v>
      </c>
      <c r="J18400" s="2">
        <v>17.903829999999999</v>
      </c>
      <c r="K18400" s="2">
        <v>1.9333929999999999</v>
      </c>
      <c r="L18400" s="2">
        <v>11.753970000000001</v>
      </c>
    </row>
    <row r="18401" spans="1:12" x14ac:dyDescent="0.2">
      <c r="A18401" s="2">
        <v>17.904530000000001</v>
      </c>
      <c r="B18401" s="2">
        <v>25.914960000000001</v>
      </c>
      <c r="C18401" s="2">
        <v>3.2025480000000002</v>
      </c>
      <c r="D18401" s="2">
        <v>2.8641160000000001</v>
      </c>
      <c r="F18401" s="2">
        <v>17.901720000000001</v>
      </c>
      <c r="G18401" s="2">
        <v>0.97846999999999995</v>
      </c>
      <c r="H18401" s="2">
        <v>0.97364799999999996</v>
      </c>
      <c r="J18401" s="2">
        <v>17.904530000000001</v>
      </c>
      <c r="K18401" s="2">
        <v>1.9304619999999999</v>
      </c>
      <c r="L18401" s="2">
        <v>11.716519999999999</v>
      </c>
    </row>
    <row r="18402" spans="1:12" x14ac:dyDescent="0.2">
      <c r="A18402" s="2">
        <v>17.90523</v>
      </c>
      <c r="B18402" s="2">
        <v>25.88316</v>
      </c>
      <c r="C18402" s="2">
        <v>3.2016369999999998</v>
      </c>
      <c r="D18402" s="2">
        <v>2.8628269999999998</v>
      </c>
      <c r="F18402" s="2">
        <v>17.902429999999999</v>
      </c>
      <c r="G18402" s="2">
        <v>0.97772999999999999</v>
      </c>
      <c r="H18402" s="2">
        <v>0.97335099999999997</v>
      </c>
      <c r="J18402" s="2">
        <v>17.90523</v>
      </c>
      <c r="K18402" s="2">
        <v>1.9281079999999999</v>
      </c>
      <c r="L18402" s="2">
        <v>11.67853</v>
      </c>
    </row>
    <row r="18403" spans="1:12" x14ac:dyDescent="0.2">
      <c r="A18403" s="2">
        <v>17.905930000000001</v>
      </c>
      <c r="B18403" s="2">
        <v>25.851610000000001</v>
      </c>
      <c r="C18403" s="2">
        <v>3.2009189999999998</v>
      </c>
      <c r="D18403" s="2">
        <v>2.86172</v>
      </c>
      <c r="F18403" s="2">
        <v>17.903130000000001</v>
      </c>
      <c r="G18403" s="2">
        <v>0.97688299999999995</v>
      </c>
      <c r="H18403" s="2">
        <v>0.97297699999999998</v>
      </c>
      <c r="J18403" s="2">
        <v>17.905930000000001</v>
      </c>
      <c r="K18403" s="2">
        <v>1.925861</v>
      </c>
      <c r="L18403" s="2">
        <v>11.640599999999999</v>
      </c>
    </row>
    <row r="18404" spans="1:12" x14ac:dyDescent="0.2">
      <c r="A18404" s="2">
        <v>17.90663</v>
      </c>
      <c r="B18404" s="2">
        <v>25.82047</v>
      </c>
      <c r="C18404" s="2">
        <v>3.2000799999999998</v>
      </c>
      <c r="D18404" s="2">
        <v>2.8603320000000001</v>
      </c>
      <c r="F18404" s="2">
        <v>17.903829999999999</v>
      </c>
      <c r="G18404" s="2">
        <v>0.97653999999999996</v>
      </c>
      <c r="H18404" s="2">
        <v>0.97236599999999995</v>
      </c>
      <c r="J18404" s="2">
        <v>17.90663</v>
      </c>
      <c r="K18404" s="2">
        <v>1.9233659999999999</v>
      </c>
      <c r="L18404" s="2">
        <v>11.60291</v>
      </c>
    </row>
    <row r="18405" spans="1:12" x14ac:dyDescent="0.2">
      <c r="A18405" s="2">
        <v>17.907340000000001</v>
      </c>
      <c r="B18405" s="2">
        <v>25.788910000000001</v>
      </c>
      <c r="C18405" s="2">
        <v>3.1990430000000001</v>
      </c>
      <c r="D18405" s="2">
        <v>2.8587449999999999</v>
      </c>
      <c r="F18405" s="2">
        <v>17.904530000000001</v>
      </c>
      <c r="G18405" s="2">
        <v>0.976128</v>
      </c>
      <c r="H18405" s="2">
        <v>0.97155000000000002</v>
      </c>
      <c r="J18405" s="2">
        <v>17.907340000000001</v>
      </c>
      <c r="K18405" s="2">
        <v>1.9206430000000001</v>
      </c>
      <c r="L18405" s="2">
        <v>11.56545</v>
      </c>
    </row>
    <row r="18406" spans="1:12" x14ac:dyDescent="0.2">
      <c r="A18406" s="2">
        <v>17.90804</v>
      </c>
      <c r="B18406" s="2">
        <v>25.756630000000001</v>
      </c>
      <c r="C18406" s="2">
        <v>3.1985199999999998</v>
      </c>
      <c r="D18406" s="2">
        <v>2.85744</v>
      </c>
      <c r="F18406" s="2">
        <v>17.90523</v>
      </c>
      <c r="G18406" s="2">
        <v>0.97565500000000005</v>
      </c>
      <c r="H18406" s="2">
        <v>0.97116899999999995</v>
      </c>
      <c r="J18406" s="2">
        <v>17.90804</v>
      </c>
      <c r="K18406" s="2">
        <v>1.9177470000000001</v>
      </c>
      <c r="L18406" s="2">
        <v>11.528</v>
      </c>
    </row>
    <row r="18407" spans="1:12" x14ac:dyDescent="0.2">
      <c r="A18407" s="2">
        <v>17.908740000000002</v>
      </c>
      <c r="B18407" s="2">
        <v>25.724620000000002</v>
      </c>
      <c r="C18407" s="2">
        <v>3.197711</v>
      </c>
      <c r="D18407" s="2">
        <v>2.8564479999999999</v>
      </c>
      <c r="F18407" s="2">
        <v>17.905930000000001</v>
      </c>
      <c r="G18407" s="2">
        <v>0.97589099999999995</v>
      </c>
      <c r="H18407" s="2">
        <v>0.970688</v>
      </c>
      <c r="J18407" s="2">
        <v>17.908740000000002</v>
      </c>
      <c r="K18407" s="2">
        <v>1.9149780000000001</v>
      </c>
      <c r="L18407" s="2">
        <v>11.49056</v>
      </c>
    </row>
    <row r="18408" spans="1:12" x14ac:dyDescent="0.2">
      <c r="A18408" s="2">
        <v>17.90944</v>
      </c>
      <c r="B18408" s="2">
        <v>25.69239</v>
      </c>
      <c r="C18408" s="2">
        <v>3.1962389999999998</v>
      </c>
      <c r="D18408" s="2">
        <v>2.8552050000000002</v>
      </c>
      <c r="F18408" s="2">
        <v>17.90663</v>
      </c>
      <c r="G18408" s="2">
        <v>0.97552499999999998</v>
      </c>
      <c r="H18408" s="2">
        <v>0.96948199999999995</v>
      </c>
      <c r="J18408" s="2">
        <v>17.90944</v>
      </c>
      <c r="K18408" s="2">
        <v>1.9127179999999999</v>
      </c>
      <c r="L18408" s="2">
        <v>11.45369</v>
      </c>
    </row>
    <row r="18409" spans="1:12" x14ac:dyDescent="0.2">
      <c r="A18409" s="2">
        <v>17.910139999999998</v>
      </c>
      <c r="B18409" s="2">
        <v>25.660679999999999</v>
      </c>
      <c r="C18409" s="2">
        <v>3.1954150000000001</v>
      </c>
      <c r="D18409" s="2">
        <v>2.8538389999999998</v>
      </c>
      <c r="F18409" s="2">
        <v>17.907340000000001</v>
      </c>
      <c r="G18409" s="2">
        <v>0.97478500000000001</v>
      </c>
      <c r="H18409" s="2">
        <v>0.96904800000000002</v>
      </c>
      <c r="J18409" s="2">
        <v>17.910139999999998</v>
      </c>
      <c r="K18409" s="2">
        <v>1.9102319999999999</v>
      </c>
      <c r="L18409" s="2">
        <v>11.416840000000001</v>
      </c>
    </row>
    <row r="18410" spans="1:12" x14ac:dyDescent="0.2">
      <c r="A18410" s="2">
        <v>17.91084</v>
      </c>
      <c r="B18410" s="2">
        <v>25.62959</v>
      </c>
      <c r="C18410" s="2">
        <v>3.193832</v>
      </c>
      <c r="D18410" s="2">
        <v>2.8524729999999998</v>
      </c>
      <c r="F18410" s="2">
        <v>17.90804</v>
      </c>
      <c r="G18410" s="2">
        <v>0.97432700000000005</v>
      </c>
      <c r="H18410" s="2">
        <v>0.96858999999999995</v>
      </c>
      <c r="J18410" s="2">
        <v>17.91084</v>
      </c>
      <c r="K18410" s="2">
        <v>1.9071750000000001</v>
      </c>
      <c r="L18410" s="2">
        <v>11.38</v>
      </c>
    </row>
    <row r="18411" spans="1:12" x14ac:dyDescent="0.2">
      <c r="A18411" s="2">
        <v>17.911539999999999</v>
      </c>
      <c r="B18411" s="2">
        <v>25.598210000000002</v>
      </c>
      <c r="C18411" s="2">
        <v>3.1925729999999999</v>
      </c>
      <c r="D18411" s="2">
        <v>2.8512599999999999</v>
      </c>
      <c r="F18411" s="2">
        <v>17.908740000000002</v>
      </c>
      <c r="G18411" s="2">
        <v>0.97400699999999996</v>
      </c>
      <c r="H18411" s="2">
        <v>0.96820799999999996</v>
      </c>
      <c r="J18411" s="2">
        <v>17.911539999999999</v>
      </c>
      <c r="K18411" s="2">
        <v>1.9043920000000001</v>
      </c>
      <c r="L18411" s="2">
        <v>11.34327</v>
      </c>
    </row>
    <row r="18412" spans="1:12" x14ac:dyDescent="0.2">
      <c r="A18412" s="2">
        <v>17.91225</v>
      </c>
      <c r="B18412" s="2">
        <v>25.56643</v>
      </c>
      <c r="C18412" s="2">
        <v>3.1914889999999998</v>
      </c>
      <c r="D18412" s="2">
        <v>2.8500700000000001</v>
      </c>
      <c r="F18412" s="2">
        <v>17.90944</v>
      </c>
      <c r="G18412" s="2">
        <v>0.97364799999999996</v>
      </c>
      <c r="H18412" s="2">
        <v>0.96764399999999995</v>
      </c>
      <c r="J18412" s="2">
        <v>17.91225</v>
      </c>
      <c r="K18412" s="2">
        <v>1.901052</v>
      </c>
      <c r="L18412" s="2">
        <v>11.30663</v>
      </c>
    </row>
    <row r="18413" spans="1:12" x14ac:dyDescent="0.2">
      <c r="A18413" s="2">
        <v>17.912949999999999</v>
      </c>
      <c r="B18413" s="2">
        <v>25.534680000000002</v>
      </c>
      <c r="C18413" s="2">
        <v>3.1903139999999999</v>
      </c>
      <c r="D18413" s="2">
        <v>2.8486359999999999</v>
      </c>
      <c r="F18413" s="2">
        <v>17.910139999999998</v>
      </c>
      <c r="G18413" s="2">
        <v>0.97335099999999997</v>
      </c>
      <c r="H18413" s="2">
        <v>0.96720899999999999</v>
      </c>
      <c r="J18413" s="2">
        <v>17.912949999999999</v>
      </c>
      <c r="K18413" s="2">
        <v>1.898298</v>
      </c>
      <c r="L18413" s="2">
        <v>11.270239999999999</v>
      </c>
    </row>
    <row r="18414" spans="1:12" x14ac:dyDescent="0.2">
      <c r="A18414" s="2">
        <v>17.913650000000001</v>
      </c>
      <c r="B18414" s="2">
        <v>25.503119999999999</v>
      </c>
      <c r="C18414" s="2">
        <v>3.1891850000000002</v>
      </c>
      <c r="D18414" s="2">
        <v>2.8471630000000001</v>
      </c>
      <c r="F18414" s="2">
        <v>17.91084</v>
      </c>
      <c r="G18414" s="2">
        <v>0.97297699999999998</v>
      </c>
      <c r="H18414" s="2">
        <v>0.96679700000000002</v>
      </c>
      <c r="J18414" s="2">
        <v>17.913650000000001</v>
      </c>
      <c r="K18414" s="2">
        <v>1.8957900000000001</v>
      </c>
      <c r="L18414" s="2">
        <v>11.2339</v>
      </c>
    </row>
    <row r="18415" spans="1:12" x14ac:dyDescent="0.2">
      <c r="A18415" s="2">
        <v>17.914349999999999</v>
      </c>
      <c r="B18415" s="2">
        <v>25.47138</v>
      </c>
      <c r="C18415" s="2">
        <v>3.187827</v>
      </c>
      <c r="D18415" s="2">
        <v>2.8459050000000001</v>
      </c>
      <c r="F18415" s="2">
        <v>17.911539999999999</v>
      </c>
      <c r="G18415" s="2">
        <v>0.97236599999999995</v>
      </c>
      <c r="H18415" s="2">
        <v>0.966553</v>
      </c>
      <c r="J18415" s="2">
        <v>17.914349999999999</v>
      </c>
      <c r="K18415" s="2">
        <v>1.8930929999999999</v>
      </c>
      <c r="L18415" s="2">
        <v>11.19721</v>
      </c>
    </row>
    <row r="18416" spans="1:12" x14ac:dyDescent="0.2">
      <c r="A18416" s="2">
        <v>17.915050000000001</v>
      </c>
      <c r="B18416" s="2">
        <v>25.440200000000001</v>
      </c>
      <c r="C18416" s="2">
        <v>3.1869540000000001</v>
      </c>
      <c r="D18416" s="2">
        <v>2.8447749999999998</v>
      </c>
      <c r="F18416" s="2">
        <v>17.91225</v>
      </c>
      <c r="G18416" s="2">
        <v>0.97155000000000002</v>
      </c>
      <c r="H18416" s="2">
        <v>0.96630099999999997</v>
      </c>
      <c r="J18416" s="2">
        <v>17.915050000000001</v>
      </c>
      <c r="K18416" s="2">
        <v>1.890161</v>
      </c>
      <c r="L18416" s="2">
        <v>11.1608</v>
      </c>
    </row>
    <row r="18417" spans="1:12" x14ac:dyDescent="0.2">
      <c r="A18417" s="2">
        <v>17.915749999999999</v>
      </c>
      <c r="B18417" s="2">
        <v>25.40897</v>
      </c>
      <c r="C18417" s="2">
        <v>3.1866140000000001</v>
      </c>
      <c r="D18417" s="2">
        <v>2.8435389999999998</v>
      </c>
      <c r="F18417" s="2">
        <v>17.912949999999999</v>
      </c>
      <c r="G18417" s="2">
        <v>0.97116899999999995</v>
      </c>
      <c r="H18417" s="2">
        <v>0.96648400000000001</v>
      </c>
      <c r="J18417" s="2">
        <v>17.915749999999999</v>
      </c>
      <c r="K18417" s="2">
        <v>1.887354</v>
      </c>
      <c r="L18417" s="2">
        <v>11.12515</v>
      </c>
    </row>
    <row r="18418" spans="1:12" x14ac:dyDescent="0.2">
      <c r="A18418" s="2">
        <v>17.916450000000001</v>
      </c>
      <c r="B18418" s="2">
        <v>25.377939999999999</v>
      </c>
      <c r="C18418" s="2">
        <v>3.1856870000000002</v>
      </c>
      <c r="D18418" s="2">
        <v>2.841907</v>
      </c>
      <c r="F18418" s="2">
        <v>17.913650000000001</v>
      </c>
      <c r="G18418" s="2">
        <v>0.970688</v>
      </c>
      <c r="H18418" s="2">
        <v>0.96632399999999996</v>
      </c>
      <c r="J18418" s="2">
        <v>17.916450000000001</v>
      </c>
      <c r="K18418" s="2">
        <v>1.884601</v>
      </c>
      <c r="L18418" s="2">
        <v>11.08948</v>
      </c>
    </row>
    <row r="18419" spans="1:12" x14ac:dyDescent="0.2">
      <c r="A18419" s="2">
        <v>17.917149999999999</v>
      </c>
      <c r="B18419" s="2">
        <v>25.34656</v>
      </c>
      <c r="C18419" s="2">
        <v>3.1843560000000002</v>
      </c>
      <c r="D18419" s="2">
        <v>2.8400599999999998</v>
      </c>
      <c r="F18419" s="2">
        <v>17.914349999999999</v>
      </c>
      <c r="G18419" s="2">
        <v>0.96948199999999995</v>
      </c>
      <c r="H18419" s="2">
        <v>0.96530899999999997</v>
      </c>
      <c r="J18419" s="2">
        <v>17.917149999999999</v>
      </c>
      <c r="K18419" s="2">
        <v>1.882002</v>
      </c>
      <c r="L18419" s="2">
        <v>11.053739999999999</v>
      </c>
    </row>
    <row r="18420" spans="1:12" x14ac:dyDescent="0.2">
      <c r="A18420" s="2">
        <v>17.917860000000001</v>
      </c>
      <c r="B18420" s="2">
        <v>25.3157</v>
      </c>
      <c r="C18420" s="2">
        <v>3.183093</v>
      </c>
      <c r="D18420" s="2">
        <v>2.8385500000000001</v>
      </c>
      <c r="F18420" s="2">
        <v>17.915050000000001</v>
      </c>
      <c r="G18420" s="2">
        <v>0.96904800000000002</v>
      </c>
      <c r="H18420" s="2">
        <v>0.96450800000000003</v>
      </c>
      <c r="J18420" s="2">
        <v>17.917860000000001</v>
      </c>
      <c r="K18420" s="2">
        <v>1.879116</v>
      </c>
      <c r="L18420" s="2">
        <v>11.01845</v>
      </c>
    </row>
    <row r="18421" spans="1:12" x14ac:dyDescent="0.2">
      <c r="A18421" s="2">
        <v>17.918559999999999</v>
      </c>
      <c r="B18421" s="2">
        <v>25.2849</v>
      </c>
      <c r="C18421" s="2">
        <v>3.18188</v>
      </c>
      <c r="D18421" s="2">
        <v>2.8374890000000001</v>
      </c>
      <c r="F18421" s="2">
        <v>17.915749999999999</v>
      </c>
      <c r="G18421" s="2">
        <v>0.96858999999999995</v>
      </c>
      <c r="H18421" s="2">
        <v>0.96453100000000003</v>
      </c>
      <c r="J18421" s="2">
        <v>17.918559999999999</v>
      </c>
      <c r="K18421" s="2">
        <v>1.8765099999999999</v>
      </c>
      <c r="L18421" s="2">
        <v>10.983320000000001</v>
      </c>
    </row>
    <row r="18422" spans="1:12" x14ac:dyDescent="0.2">
      <c r="A18422" s="2">
        <v>17.919260000000001</v>
      </c>
      <c r="B18422" s="2">
        <v>25.253959999999999</v>
      </c>
      <c r="C18422" s="2">
        <v>3.1807240000000001</v>
      </c>
      <c r="D18422" s="2">
        <v>2.8362919999999998</v>
      </c>
      <c r="F18422" s="2">
        <v>17.916450000000001</v>
      </c>
      <c r="G18422" s="2">
        <v>0.96820799999999996</v>
      </c>
      <c r="H18422" s="2">
        <v>0.96418800000000005</v>
      </c>
      <c r="J18422" s="2">
        <v>17.919260000000001</v>
      </c>
      <c r="K18422" s="2">
        <v>1.87344</v>
      </c>
      <c r="L18422" s="2">
        <v>10.94792</v>
      </c>
    </row>
    <row r="18423" spans="1:12" x14ac:dyDescent="0.2">
      <c r="A18423" s="2">
        <v>17.91996</v>
      </c>
      <c r="B18423" s="2">
        <v>25.222999999999999</v>
      </c>
      <c r="C18423" s="2">
        <v>3.1796220000000002</v>
      </c>
      <c r="D18423" s="2">
        <v>2.834819</v>
      </c>
      <c r="F18423" s="2">
        <v>17.917149999999999</v>
      </c>
      <c r="G18423" s="2">
        <v>0.96764399999999995</v>
      </c>
      <c r="H18423" s="2">
        <v>0.96337899999999999</v>
      </c>
      <c r="J18423" s="2">
        <v>17.91996</v>
      </c>
      <c r="K18423" s="2">
        <v>1.870323</v>
      </c>
      <c r="L18423" s="2">
        <v>10.912570000000001</v>
      </c>
    </row>
    <row r="18424" spans="1:12" x14ac:dyDescent="0.2">
      <c r="A18424" s="2">
        <v>17.920660000000002</v>
      </c>
      <c r="B18424" s="2">
        <v>25.192039999999999</v>
      </c>
      <c r="C18424" s="2">
        <v>3.1788479999999999</v>
      </c>
      <c r="D18424" s="2">
        <v>2.8335530000000002</v>
      </c>
      <c r="F18424" s="2">
        <v>17.917860000000001</v>
      </c>
      <c r="G18424" s="2">
        <v>0.96720899999999999</v>
      </c>
      <c r="H18424" s="2">
        <v>0.96317299999999995</v>
      </c>
      <c r="J18424" s="2">
        <v>17.920660000000002</v>
      </c>
      <c r="K18424" s="2">
        <v>1.8682859999999999</v>
      </c>
      <c r="L18424" s="2">
        <v>10.877459999999999</v>
      </c>
    </row>
    <row r="18425" spans="1:12" x14ac:dyDescent="0.2">
      <c r="A18425" s="2">
        <v>17.92136</v>
      </c>
      <c r="B18425" s="2">
        <v>25.161280000000001</v>
      </c>
      <c r="C18425" s="2">
        <v>3.1781299999999999</v>
      </c>
      <c r="D18425" s="2">
        <v>2.8319960000000002</v>
      </c>
      <c r="F18425" s="2">
        <v>17.918559999999999</v>
      </c>
      <c r="G18425" s="2">
        <v>0.96679700000000002</v>
      </c>
      <c r="H18425" s="2">
        <v>0.96207399999999998</v>
      </c>
      <c r="J18425" s="2">
        <v>17.92136</v>
      </c>
      <c r="K18425" s="2">
        <v>1.86632</v>
      </c>
      <c r="L18425" s="2">
        <v>10.84254</v>
      </c>
    </row>
    <row r="18426" spans="1:12" x14ac:dyDescent="0.2">
      <c r="A18426" s="2">
        <v>17.922059999999998</v>
      </c>
      <c r="B18426" s="2">
        <v>25.130780000000001</v>
      </c>
      <c r="C18426" s="2">
        <v>3.1770510000000001</v>
      </c>
      <c r="D18426" s="2">
        <v>2.830768</v>
      </c>
      <c r="F18426" s="2">
        <v>17.919260000000001</v>
      </c>
      <c r="G18426" s="2">
        <v>0.966553</v>
      </c>
      <c r="H18426" s="2">
        <v>0.96201300000000001</v>
      </c>
      <c r="J18426" s="2">
        <v>17.922059999999998</v>
      </c>
      <c r="K18426" s="2">
        <v>1.8642289999999999</v>
      </c>
      <c r="L18426" s="2">
        <v>10.807930000000001</v>
      </c>
    </row>
    <row r="18427" spans="1:12" x14ac:dyDescent="0.2">
      <c r="A18427" s="2">
        <v>17.92277</v>
      </c>
      <c r="B18427" s="2">
        <v>25.099699999999999</v>
      </c>
      <c r="C18427" s="2">
        <v>3.1762000000000001</v>
      </c>
      <c r="D18427" s="2">
        <v>2.829097</v>
      </c>
      <c r="F18427" s="2">
        <v>17.91996</v>
      </c>
      <c r="G18427" s="2">
        <v>0.96630099999999997</v>
      </c>
      <c r="H18427" s="2">
        <v>0.96209</v>
      </c>
      <c r="J18427" s="2">
        <v>17.92277</v>
      </c>
      <c r="K18427" s="2">
        <v>1.861791</v>
      </c>
      <c r="L18427" s="2">
        <v>10.773440000000001</v>
      </c>
    </row>
    <row r="18428" spans="1:12" x14ac:dyDescent="0.2">
      <c r="A18428" s="2">
        <v>17.923469999999998</v>
      </c>
      <c r="B18428" s="2">
        <v>25.069009999999999</v>
      </c>
      <c r="C18428" s="2">
        <v>3.1754639999999998</v>
      </c>
      <c r="D18428" s="2">
        <v>2.8276319999999999</v>
      </c>
      <c r="F18428" s="2">
        <v>17.920660000000002</v>
      </c>
      <c r="G18428" s="2">
        <v>0.96648400000000001</v>
      </c>
      <c r="H18428" s="2">
        <v>0.96149399999999996</v>
      </c>
      <c r="J18428" s="2">
        <v>17.923469999999998</v>
      </c>
      <c r="K18428" s="2">
        <v>1.8590960000000001</v>
      </c>
      <c r="L18428" s="2">
        <v>10.73861</v>
      </c>
    </row>
    <row r="18429" spans="1:12" x14ac:dyDescent="0.2">
      <c r="A18429" s="2">
        <v>17.92417</v>
      </c>
      <c r="B18429" s="2">
        <v>25.038150000000002</v>
      </c>
      <c r="C18429" s="2">
        <v>3.1743269999999999</v>
      </c>
      <c r="D18429" s="2">
        <v>2.826457</v>
      </c>
      <c r="F18429" s="2">
        <v>17.92136</v>
      </c>
      <c r="G18429" s="2">
        <v>0.96632399999999996</v>
      </c>
      <c r="H18429" s="2">
        <v>0.96136500000000003</v>
      </c>
      <c r="J18429" s="2">
        <v>17.92417</v>
      </c>
      <c r="K18429" s="2">
        <v>1.85684</v>
      </c>
      <c r="L18429" s="2">
        <v>10.70379</v>
      </c>
    </row>
    <row r="18430" spans="1:12" x14ac:dyDescent="0.2">
      <c r="A18430" s="2">
        <v>17.924869999999999</v>
      </c>
      <c r="B18430" s="2">
        <v>25.007860000000001</v>
      </c>
      <c r="C18430" s="2">
        <v>3.1732209999999998</v>
      </c>
      <c r="D18430" s="2">
        <v>2.825221</v>
      </c>
      <c r="F18430" s="2">
        <v>17.922059999999998</v>
      </c>
      <c r="G18430" s="2">
        <v>0.96530899999999997</v>
      </c>
      <c r="H18430" s="2">
        <v>0.96090699999999996</v>
      </c>
      <c r="J18430" s="2">
        <v>17.924869999999999</v>
      </c>
      <c r="K18430" s="2">
        <v>1.854004</v>
      </c>
      <c r="L18430" s="2">
        <v>10.66924</v>
      </c>
    </row>
    <row r="18431" spans="1:12" x14ac:dyDescent="0.2">
      <c r="A18431" s="2">
        <v>17.92557</v>
      </c>
      <c r="B18431" s="2">
        <v>24.977630000000001</v>
      </c>
      <c r="C18431" s="2">
        <v>3.1721339999999998</v>
      </c>
      <c r="D18431" s="2">
        <v>2.8233220000000001</v>
      </c>
      <c r="F18431" s="2">
        <v>17.92277</v>
      </c>
      <c r="G18431" s="2">
        <v>0.96450800000000003</v>
      </c>
      <c r="H18431" s="2">
        <v>0.96018999999999999</v>
      </c>
      <c r="J18431" s="2">
        <v>17.92557</v>
      </c>
      <c r="K18431" s="2">
        <v>1.8506370000000001</v>
      </c>
      <c r="L18431" s="2">
        <v>10.634790000000001</v>
      </c>
    </row>
    <row r="18432" spans="1:12" x14ac:dyDescent="0.2">
      <c r="A18432" s="2">
        <v>17.926269999999999</v>
      </c>
      <c r="B18432" s="2">
        <v>24.947410000000001</v>
      </c>
      <c r="C18432" s="2">
        <v>3.1710660000000002</v>
      </c>
      <c r="D18432" s="2">
        <v>2.8220550000000002</v>
      </c>
      <c r="F18432" s="2">
        <v>17.923469999999998</v>
      </c>
      <c r="G18432" s="2">
        <v>0.96453100000000003</v>
      </c>
      <c r="H18432" s="2">
        <v>0.95980100000000002</v>
      </c>
      <c r="J18432" s="2">
        <v>17.926269999999999</v>
      </c>
      <c r="K18432" s="2">
        <v>1.847534</v>
      </c>
      <c r="L18432" s="2">
        <v>10.60028</v>
      </c>
    </row>
    <row r="18433" spans="1:12" x14ac:dyDescent="0.2">
      <c r="A18433" s="2">
        <v>17.926970000000001</v>
      </c>
      <c r="B18433" s="2">
        <v>24.917010000000001</v>
      </c>
      <c r="C18433" s="2">
        <v>3.170261</v>
      </c>
      <c r="D18433" s="2">
        <v>2.8212229999999998</v>
      </c>
      <c r="F18433" s="2">
        <v>17.92417</v>
      </c>
      <c r="G18433" s="2">
        <v>0.96418800000000005</v>
      </c>
      <c r="H18433" s="2">
        <v>0.95922099999999999</v>
      </c>
      <c r="J18433" s="2">
        <v>17.926970000000001</v>
      </c>
      <c r="K18433" s="2">
        <v>1.845207</v>
      </c>
      <c r="L18433" s="2">
        <v>10.566000000000001</v>
      </c>
    </row>
    <row r="18434" spans="1:12" x14ac:dyDescent="0.2">
      <c r="A18434" s="2">
        <v>17.927679999999999</v>
      </c>
      <c r="B18434" s="2">
        <v>24.886880000000001</v>
      </c>
      <c r="C18434" s="2">
        <v>3.1695630000000001</v>
      </c>
      <c r="D18434" s="2">
        <v>2.8197359999999998</v>
      </c>
      <c r="F18434" s="2">
        <v>17.924869999999999</v>
      </c>
      <c r="G18434" s="2">
        <v>0.96337899999999999</v>
      </c>
      <c r="H18434" s="2">
        <v>0.95875500000000002</v>
      </c>
      <c r="J18434" s="2">
        <v>17.927679999999999</v>
      </c>
      <c r="K18434" s="2">
        <v>1.8423879999999999</v>
      </c>
      <c r="L18434" s="2">
        <v>10.531940000000001</v>
      </c>
    </row>
    <row r="18435" spans="1:12" x14ac:dyDescent="0.2">
      <c r="A18435" s="2">
        <v>17.928380000000001</v>
      </c>
      <c r="B18435" s="2">
        <v>24.856670000000001</v>
      </c>
      <c r="C18435" s="2">
        <v>3.1685940000000001</v>
      </c>
      <c r="D18435" s="2">
        <v>2.8179349999999999</v>
      </c>
      <c r="F18435" s="2">
        <v>17.92557</v>
      </c>
      <c r="G18435" s="2">
        <v>0.96317299999999995</v>
      </c>
      <c r="H18435" s="2">
        <v>0.95835099999999995</v>
      </c>
      <c r="J18435" s="2">
        <v>17.928380000000001</v>
      </c>
      <c r="K18435" s="2">
        <v>1.8401339999999999</v>
      </c>
      <c r="L18435" s="2">
        <v>10.497809999999999</v>
      </c>
    </row>
    <row r="18436" spans="1:12" x14ac:dyDescent="0.2">
      <c r="A18436" s="2">
        <v>17.929079999999999</v>
      </c>
      <c r="B18436" s="2">
        <v>24.82696</v>
      </c>
      <c r="C18436" s="2">
        <v>3.1674380000000002</v>
      </c>
      <c r="D18436" s="2">
        <v>2.8159740000000002</v>
      </c>
      <c r="F18436" s="2">
        <v>17.926269999999999</v>
      </c>
      <c r="G18436" s="2">
        <v>0.96207399999999998</v>
      </c>
      <c r="H18436" s="2">
        <v>0.95811500000000005</v>
      </c>
      <c r="J18436" s="2">
        <v>17.929079999999999</v>
      </c>
      <c r="K18436" s="2">
        <v>1.8374330000000001</v>
      </c>
      <c r="L18436" s="2">
        <v>10.463990000000001</v>
      </c>
    </row>
    <row r="18437" spans="1:12" x14ac:dyDescent="0.2">
      <c r="A18437" s="2">
        <v>17.929780000000001</v>
      </c>
      <c r="B18437" s="2">
        <v>24.797339999999998</v>
      </c>
      <c r="C18437" s="2">
        <v>3.1667510000000001</v>
      </c>
      <c r="D18437" s="2">
        <v>2.814136</v>
      </c>
      <c r="F18437" s="2">
        <v>17.926970000000001</v>
      </c>
      <c r="G18437" s="2">
        <v>0.96201300000000001</v>
      </c>
      <c r="H18437" s="2">
        <v>0.957619</v>
      </c>
      <c r="J18437" s="2">
        <v>17.929780000000001</v>
      </c>
      <c r="K18437" s="2">
        <v>1.834843</v>
      </c>
      <c r="L18437" s="2">
        <v>10.430350000000001</v>
      </c>
    </row>
    <row r="18438" spans="1:12" x14ac:dyDescent="0.2">
      <c r="A18438" s="2">
        <v>17.930479999999999</v>
      </c>
      <c r="B18438" s="2">
        <v>24.76745</v>
      </c>
      <c r="C18438" s="2">
        <v>3.1659079999999999</v>
      </c>
      <c r="D18438" s="2">
        <v>2.8118699999999999</v>
      </c>
      <c r="F18438" s="2">
        <v>17.927679999999999</v>
      </c>
      <c r="G18438" s="2">
        <v>0.96209</v>
      </c>
      <c r="H18438" s="2">
        <v>0.95735199999999998</v>
      </c>
      <c r="J18438" s="2">
        <v>17.930479999999999</v>
      </c>
      <c r="K18438" s="2">
        <v>1.8324130000000001</v>
      </c>
      <c r="L18438" s="2">
        <v>10.3965</v>
      </c>
    </row>
    <row r="18439" spans="1:12" x14ac:dyDescent="0.2">
      <c r="A18439" s="2">
        <v>17.931180000000001</v>
      </c>
      <c r="B18439" s="2">
        <v>24.73798</v>
      </c>
      <c r="C18439" s="2">
        <v>3.164558</v>
      </c>
      <c r="D18439" s="2">
        <v>2.8100079999999998</v>
      </c>
      <c r="F18439" s="2">
        <v>17.928380000000001</v>
      </c>
      <c r="G18439" s="2">
        <v>0.96149399999999996</v>
      </c>
      <c r="H18439" s="2">
        <v>0.95708499999999996</v>
      </c>
      <c r="J18439" s="2">
        <v>17.931180000000001</v>
      </c>
      <c r="K18439" s="2">
        <v>1.830152</v>
      </c>
      <c r="L18439" s="2">
        <v>10.362550000000001</v>
      </c>
    </row>
    <row r="18440" spans="1:12" x14ac:dyDescent="0.2">
      <c r="A18440" s="2">
        <v>17.93188</v>
      </c>
      <c r="B18440" s="2">
        <v>24.709150000000001</v>
      </c>
      <c r="C18440" s="2">
        <v>3.1629520000000002</v>
      </c>
      <c r="D18440" s="2">
        <v>2.8094890000000001</v>
      </c>
      <c r="F18440" s="2">
        <v>17.929079999999999</v>
      </c>
      <c r="G18440" s="2">
        <v>0.96136500000000003</v>
      </c>
      <c r="H18440" s="2">
        <v>0.95635999999999999</v>
      </c>
      <c r="J18440" s="2">
        <v>17.93188</v>
      </c>
      <c r="K18440" s="2">
        <v>1.827823</v>
      </c>
      <c r="L18440" s="2">
        <v>10.32874</v>
      </c>
    </row>
    <row r="18441" spans="1:12" x14ac:dyDescent="0.2">
      <c r="A18441" s="2">
        <v>17.932590000000001</v>
      </c>
      <c r="B18441" s="2">
        <v>24.679659999999998</v>
      </c>
      <c r="C18441" s="2">
        <v>3.1612499999999999</v>
      </c>
      <c r="D18441" s="2">
        <v>2.8084899999999999</v>
      </c>
      <c r="F18441" s="2">
        <v>17.929780000000001</v>
      </c>
      <c r="G18441" s="2">
        <v>0.96090699999999996</v>
      </c>
      <c r="H18441" s="2">
        <v>0.95587200000000005</v>
      </c>
      <c r="J18441" s="2">
        <v>17.932590000000001</v>
      </c>
      <c r="K18441" s="2">
        <v>1.825018</v>
      </c>
      <c r="L18441" s="2">
        <v>10.295439999999999</v>
      </c>
    </row>
    <row r="18442" spans="1:12" x14ac:dyDescent="0.2">
      <c r="A18442" s="2">
        <v>17.93329</v>
      </c>
      <c r="B18442" s="2">
        <v>24.650510000000001</v>
      </c>
      <c r="C18442" s="2">
        <v>3.1601439999999998</v>
      </c>
      <c r="D18442" s="2">
        <v>2.80714</v>
      </c>
      <c r="F18442" s="2">
        <v>17.930479999999999</v>
      </c>
      <c r="G18442" s="2">
        <v>0.96018999999999999</v>
      </c>
      <c r="H18442" s="2">
        <v>0.95569599999999999</v>
      </c>
      <c r="J18442" s="2">
        <v>17.93329</v>
      </c>
      <c r="K18442" s="2">
        <v>1.822262</v>
      </c>
      <c r="L18442" s="2">
        <v>10.263339999999999</v>
      </c>
    </row>
    <row r="18443" spans="1:12" x14ac:dyDescent="0.2">
      <c r="A18443" s="2">
        <v>17.933990000000001</v>
      </c>
      <c r="B18443" s="2">
        <v>24.62229</v>
      </c>
      <c r="C18443" s="2">
        <v>3.1592440000000002</v>
      </c>
      <c r="D18443" s="2">
        <v>2.8057590000000001</v>
      </c>
      <c r="F18443" s="2">
        <v>17.931180000000001</v>
      </c>
      <c r="G18443" s="2">
        <v>0.95980100000000002</v>
      </c>
      <c r="H18443" s="2">
        <v>0.95576499999999998</v>
      </c>
      <c r="J18443" s="2">
        <v>17.933990000000001</v>
      </c>
      <c r="K18443" s="2">
        <v>1.819706</v>
      </c>
      <c r="L18443" s="2">
        <v>10.230969999999999</v>
      </c>
    </row>
    <row r="18444" spans="1:12" x14ac:dyDescent="0.2">
      <c r="A18444" s="2">
        <v>17.93469</v>
      </c>
      <c r="B18444" s="2">
        <v>24.593610000000002</v>
      </c>
      <c r="C18444" s="2">
        <v>3.1583929999999998</v>
      </c>
      <c r="D18444" s="2">
        <v>2.804713</v>
      </c>
      <c r="F18444" s="2">
        <v>17.93188</v>
      </c>
      <c r="G18444" s="2">
        <v>0.95922099999999999</v>
      </c>
      <c r="H18444" s="2">
        <v>0.95571099999999998</v>
      </c>
      <c r="J18444" s="2">
        <v>17.93469</v>
      </c>
      <c r="K18444" s="2">
        <v>1.8175220000000001</v>
      </c>
      <c r="L18444" s="2">
        <v>10.19741</v>
      </c>
    </row>
    <row r="18445" spans="1:12" x14ac:dyDescent="0.2">
      <c r="A18445" s="2">
        <v>17.935390000000002</v>
      </c>
      <c r="B18445" s="2">
        <v>24.56448</v>
      </c>
      <c r="C18445" s="2">
        <v>3.1576719999999998</v>
      </c>
      <c r="D18445" s="2">
        <v>2.803134</v>
      </c>
      <c r="F18445" s="2">
        <v>17.932590000000001</v>
      </c>
      <c r="G18445" s="2">
        <v>0.95875500000000002</v>
      </c>
      <c r="H18445" s="2">
        <v>0.95539099999999999</v>
      </c>
      <c r="J18445" s="2">
        <v>17.935390000000002</v>
      </c>
      <c r="K18445" s="2">
        <v>1.8154539999999999</v>
      </c>
      <c r="L18445" s="2">
        <v>10.164070000000001</v>
      </c>
    </row>
    <row r="18446" spans="1:12" x14ac:dyDescent="0.2">
      <c r="A18446" s="2">
        <v>17.93609</v>
      </c>
      <c r="B18446" s="2">
        <v>24.535450000000001</v>
      </c>
      <c r="C18446" s="2">
        <v>3.157054</v>
      </c>
      <c r="D18446" s="2">
        <v>2.8020360000000002</v>
      </c>
      <c r="F18446" s="2">
        <v>17.93329</v>
      </c>
      <c r="G18446" s="2">
        <v>0.95835099999999995</v>
      </c>
      <c r="H18446" s="2">
        <v>0.95423899999999995</v>
      </c>
      <c r="J18446" s="2">
        <v>17.93609</v>
      </c>
      <c r="K18446" s="2">
        <v>1.813356</v>
      </c>
      <c r="L18446" s="2">
        <v>10.13068</v>
      </c>
    </row>
    <row r="18447" spans="1:12" x14ac:dyDescent="0.2">
      <c r="A18447" s="2">
        <v>17.936789999999998</v>
      </c>
      <c r="B18447" s="2">
        <v>24.506779999999999</v>
      </c>
      <c r="C18447" s="2">
        <v>3.1560779999999999</v>
      </c>
      <c r="D18447" s="2">
        <v>2.8011279999999998</v>
      </c>
      <c r="F18447" s="2">
        <v>17.933990000000001</v>
      </c>
      <c r="G18447" s="2">
        <v>0.95811500000000005</v>
      </c>
      <c r="H18447" s="2">
        <v>0.95351399999999997</v>
      </c>
      <c r="J18447" s="2">
        <v>17.936789999999998</v>
      </c>
      <c r="K18447" s="2">
        <v>1.8105960000000001</v>
      </c>
      <c r="L18447" s="2">
        <v>10.09737</v>
      </c>
    </row>
    <row r="18448" spans="1:12" x14ac:dyDescent="0.2">
      <c r="A18448" s="2">
        <v>17.93749</v>
      </c>
      <c r="B18448" s="2">
        <v>24.477900000000002</v>
      </c>
      <c r="C18448" s="2">
        <v>3.155227</v>
      </c>
      <c r="D18448" s="2">
        <v>2.7997770000000002</v>
      </c>
      <c r="F18448" s="2">
        <v>17.93469</v>
      </c>
      <c r="G18448" s="2">
        <v>0.957619</v>
      </c>
      <c r="H18448" s="2">
        <v>0.95317099999999999</v>
      </c>
      <c r="J18448" s="2">
        <v>17.93749</v>
      </c>
      <c r="K18448" s="2">
        <v>1.807804</v>
      </c>
      <c r="L18448" s="2">
        <v>10.06443</v>
      </c>
    </row>
    <row r="18449" spans="1:12" x14ac:dyDescent="0.2">
      <c r="A18449" s="2">
        <v>17.938199999999998</v>
      </c>
      <c r="B18449" s="2">
        <v>24.44933</v>
      </c>
      <c r="C18449" s="2">
        <v>3.1541929999999998</v>
      </c>
      <c r="D18449" s="2">
        <v>2.7982589999999998</v>
      </c>
      <c r="F18449" s="2">
        <v>17.935390000000002</v>
      </c>
      <c r="G18449" s="2">
        <v>0.95735199999999998</v>
      </c>
      <c r="H18449" s="2">
        <v>0.95255999999999996</v>
      </c>
      <c r="J18449" s="2">
        <v>17.938199999999998</v>
      </c>
      <c r="K18449" s="2">
        <v>1.804886</v>
      </c>
      <c r="L18449" s="2">
        <v>10.031779999999999</v>
      </c>
    </row>
    <row r="18450" spans="1:12" x14ac:dyDescent="0.2">
      <c r="A18450" s="2">
        <v>17.9389</v>
      </c>
      <c r="B18450" s="2">
        <v>24.420809999999999</v>
      </c>
      <c r="C18450" s="2">
        <v>3.1535519999999999</v>
      </c>
      <c r="D18450" s="2">
        <v>2.7969010000000001</v>
      </c>
      <c r="F18450" s="2">
        <v>17.93609</v>
      </c>
      <c r="G18450" s="2">
        <v>0.95708499999999996</v>
      </c>
      <c r="H18450" s="2">
        <v>0.95196499999999995</v>
      </c>
      <c r="J18450" s="2">
        <v>17.9389</v>
      </c>
      <c r="K18450" s="2">
        <v>1.8024020000000001</v>
      </c>
      <c r="L18450" s="2">
        <v>9.9991040000000009</v>
      </c>
    </row>
    <row r="18451" spans="1:12" x14ac:dyDescent="0.2">
      <c r="A18451" s="2">
        <v>17.939599999999999</v>
      </c>
      <c r="B18451" s="2">
        <v>24.392119999999998</v>
      </c>
      <c r="C18451" s="2">
        <v>3.1529609999999999</v>
      </c>
      <c r="D18451" s="2">
        <v>2.7953290000000002</v>
      </c>
      <c r="F18451" s="2">
        <v>17.936789999999998</v>
      </c>
      <c r="G18451" s="2">
        <v>0.95635999999999999</v>
      </c>
      <c r="H18451" s="2">
        <v>0.95165299999999997</v>
      </c>
      <c r="J18451" s="2">
        <v>17.939599999999999</v>
      </c>
      <c r="K18451" s="2">
        <v>1.8003039999999999</v>
      </c>
      <c r="L18451" s="2">
        <v>9.9663869999999992</v>
      </c>
    </row>
    <row r="18452" spans="1:12" x14ac:dyDescent="0.2">
      <c r="A18452" s="2">
        <v>17.940300000000001</v>
      </c>
      <c r="B18452" s="2">
        <v>24.362819999999999</v>
      </c>
      <c r="C18452" s="2">
        <v>3.152282</v>
      </c>
      <c r="D18452" s="2">
        <v>2.7936809999999999</v>
      </c>
      <c r="F18452" s="2">
        <v>17.93749</v>
      </c>
      <c r="G18452" s="2">
        <v>0.95587200000000005</v>
      </c>
      <c r="H18452" s="2">
        <v>0.951233</v>
      </c>
      <c r="J18452" s="2">
        <v>17.940300000000001</v>
      </c>
      <c r="K18452" s="2">
        <v>1.797687</v>
      </c>
      <c r="L18452" s="2">
        <v>9.9342100000000002</v>
      </c>
    </row>
    <row r="18453" spans="1:12" x14ac:dyDescent="0.2">
      <c r="A18453" s="2">
        <v>17.940999999999999</v>
      </c>
      <c r="B18453" s="2">
        <v>24.333960000000001</v>
      </c>
      <c r="C18453" s="2">
        <v>3.151878</v>
      </c>
      <c r="D18453" s="2">
        <v>2.7923230000000001</v>
      </c>
      <c r="F18453" s="2">
        <v>17.938199999999998</v>
      </c>
      <c r="G18453" s="2">
        <v>0.95569599999999999</v>
      </c>
      <c r="H18453" s="2">
        <v>0.950874</v>
      </c>
      <c r="J18453" s="2">
        <v>17.940999999999999</v>
      </c>
      <c r="K18453" s="2">
        <v>1.794781</v>
      </c>
      <c r="L18453" s="2">
        <v>9.9021840000000001</v>
      </c>
    </row>
    <row r="18454" spans="1:12" x14ac:dyDescent="0.2">
      <c r="A18454" s="2">
        <v>17.941700000000001</v>
      </c>
      <c r="B18454" s="2">
        <v>24.305050000000001</v>
      </c>
      <c r="C18454" s="2">
        <v>3.150874</v>
      </c>
      <c r="D18454" s="2">
        <v>2.7909419999999998</v>
      </c>
      <c r="F18454" s="2">
        <v>17.9389</v>
      </c>
      <c r="G18454" s="2">
        <v>0.95576499999999998</v>
      </c>
      <c r="H18454" s="2">
        <v>0.95037099999999997</v>
      </c>
      <c r="J18454" s="2">
        <v>17.941700000000001</v>
      </c>
      <c r="K18454" s="2">
        <v>1.7922130000000001</v>
      </c>
      <c r="L18454" s="2">
        <v>9.8699460000000006</v>
      </c>
    </row>
    <row r="18455" spans="1:12" x14ac:dyDescent="0.2">
      <c r="A18455" s="2">
        <v>17.942399999999999</v>
      </c>
      <c r="B18455" s="2">
        <v>24.276409999999998</v>
      </c>
      <c r="C18455" s="2">
        <v>3.150153</v>
      </c>
      <c r="D18455" s="2">
        <v>2.7894619999999999</v>
      </c>
      <c r="F18455" s="2">
        <v>17.939599999999999</v>
      </c>
      <c r="G18455" s="2">
        <v>0.95571099999999998</v>
      </c>
      <c r="H18455" s="2">
        <v>0.95040100000000005</v>
      </c>
      <c r="J18455" s="2">
        <v>17.942399999999999</v>
      </c>
      <c r="K18455" s="2">
        <v>1.7898940000000001</v>
      </c>
      <c r="L18455" s="2">
        <v>9.8382090000000009</v>
      </c>
    </row>
    <row r="18456" spans="1:12" x14ac:dyDescent="0.2">
      <c r="A18456" s="2">
        <v>17.943110000000001</v>
      </c>
      <c r="B18456" s="2">
        <v>24.247769999999999</v>
      </c>
      <c r="C18456" s="2">
        <v>3.1493370000000001</v>
      </c>
      <c r="D18456" s="2">
        <v>2.7873260000000002</v>
      </c>
      <c r="F18456" s="2">
        <v>17.940300000000001</v>
      </c>
      <c r="G18456" s="2">
        <v>0.95539099999999999</v>
      </c>
      <c r="H18456" s="2">
        <v>0.95028699999999999</v>
      </c>
      <c r="J18456" s="2">
        <v>17.943110000000001</v>
      </c>
      <c r="K18456" s="2">
        <v>1.788065</v>
      </c>
      <c r="L18456" s="2">
        <v>9.8062819999999995</v>
      </c>
    </row>
    <row r="18457" spans="1:12" x14ac:dyDescent="0.2">
      <c r="A18457" s="2">
        <v>17.943809999999999</v>
      </c>
      <c r="B18457" s="2">
        <v>24.219750000000001</v>
      </c>
      <c r="C18457" s="2">
        <v>3.1488179999999999</v>
      </c>
      <c r="D18457" s="2">
        <v>2.785434</v>
      </c>
      <c r="F18457" s="2">
        <v>17.940999999999999</v>
      </c>
      <c r="G18457" s="2">
        <v>0.95423899999999995</v>
      </c>
      <c r="H18457" s="2">
        <v>0.95002699999999995</v>
      </c>
      <c r="J18457" s="2">
        <v>17.943809999999999</v>
      </c>
      <c r="K18457" s="2">
        <v>1.785955</v>
      </c>
      <c r="L18457" s="2">
        <v>9.7741720000000001</v>
      </c>
    </row>
    <row r="18458" spans="1:12" x14ac:dyDescent="0.2">
      <c r="A18458" s="2">
        <v>17.944510000000001</v>
      </c>
      <c r="B18458" s="2">
        <v>24.192229999999999</v>
      </c>
      <c r="C18458" s="2">
        <v>3.1475819999999999</v>
      </c>
      <c r="D18458" s="2">
        <v>2.7836029999999998</v>
      </c>
      <c r="F18458" s="2">
        <v>17.941700000000001</v>
      </c>
      <c r="G18458" s="2">
        <v>0.95351399999999997</v>
      </c>
      <c r="H18458" s="2">
        <v>0.94966099999999998</v>
      </c>
      <c r="J18458" s="2">
        <v>17.944510000000001</v>
      </c>
      <c r="K18458" s="2">
        <v>1.7838320000000001</v>
      </c>
      <c r="L18458" s="2">
        <v>9.7423590000000004</v>
      </c>
    </row>
    <row r="18459" spans="1:12" x14ac:dyDescent="0.2">
      <c r="A18459" s="2">
        <v>17.945209999999999</v>
      </c>
      <c r="B18459" s="2">
        <v>24.164639999999999</v>
      </c>
      <c r="C18459" s="2">
        <v>3.1471089999999999</v>
      </c>
      <c r="D18459" s="2">
        <v>2.7816960000000002</v>
      </c>
      <c r="F18459" s="2">
        <v>17.942399999999999</v>
      </c>
      <c r="G18459" s="2">
        <v>0.95317099999999999</v>
      </c>
      <c r="H18459" s="2">
        <v>0.94930999999999999</v>
      </c>
      <c r="J18459" s="2">
        <v>17.945209999999999</v>
      </c>
      <c r="K18459" s="2">
        <v>1.781317</v>
      </c>
      <c r="L18459" s="2">
        <v>9.7110269999999996</v>
      </c>
    </row>
    <row r="18460" spans="1:12" x14ac:dyDescent="0.2">
      <c r="A18460" s="2">
        <v>17.945910000000001</v>
      </c>
      <c r="B18460" s="2">
        <v>24.13664</v>
      </c>
      <c r="C18460" s="2">
        <v>3.1462240000000001</v>
      </c>
      <c r="D18460" s="2">
        <v>2.7799260000000001</v>
      </c>
      <c r="F18460" s="2">
        <v>17.943110000000001</v>
      </c>
      <c r="G18460" s="2">
        <v>0.95255999999999996</v>
      </c>
      <c r="H18460" s="2">
        <v>0.94882200000000005</v>
      </c>
      <c r="J18460" s="2">
        <v>17.945910000000001</v>
      </c>
      <c r="K18460" s="2">
        <v>1.7792129999999999</v>
      </c>
      <c r="L18460" s="2">
        <v>9.6795080000000002</v>
      </c>
    </row>
    <row r="18461" spans="1:12" x14ac:dyDescent="0.2">
      <c r="A18461" s="2">
        <v>17.94661</v>
      </c>
      <c r="B18461" s="2">
        <v>24.109310000000001</v>
      </c>
      <c r="C18461" s="2">
        <v>3.1453890000000002</v>
      </c>
      <c r="D18461" s="2">
        <v>2.778041</v>
      </c>
      <c r="F18461" s="2">
        <v>17.943809999999999</v>
      </c>
      <c r="G18461" s="2">
        <v>0.95196499999999995</v>
      </c>
      <c r="H18461" s="2">
        <v>0.94806699999999999</v>
      </c>
      <c r="J18461" s="2">
        <v>17.94661</v>
      </c>
      <c r="K18461" s="2">
        <v>1.7777419999999999</v>
      </c>
      <c r="L18461" s="2">
        <v>9.6482159999999997</v>
      </c>
    </row>
    <row r="18462" spans="1:12" x14ac:dyDescent="0.2">
      <c r="A18462" s="2">
        <v>17.947310000000002</v>
      </c>
      <c r="B18462" s="2">
        <v>24.081499999999998</v>
      </c>
      <c r="C18462" s="2">
        <v>3.1448969999999998</v>
      </c>
      <c r="D18462" s="2">
        <v>2.7765610000000001</v>
      </c>
      <c r="F18462" s="2">
        <v>17.944510000000001</v>
      </c>
      <c r="G18462" s="2">
        <v>0.95165299999999997</v>
      </c>
      <c r="H18462" s="2">
        <v>0.94767000000000001</v>
      </c>
      <c r="J18462" s="2">
        <v>17.947310000000002</v>
      </c>
      <c r="K18462" s="2">
        <v>1.7762640000000001</v>
      </c>
      <c r="L18462" s="2">
        <v>9.6168840000000007</v>
      </c>
    </row>
    <row r="18463" spans="1:12" x14ac:dyDescent="0.2">
      <c r="A18463" s="2">
        <v>17.94802</v>
      </c>
      <c r="B18463" s="2">
        <v>24.054259999999999</v>
      </c>
      <c r="C18463" s="2">
        <v>3.1442139999999998</v>
      </c>
      <c r="D18463" s="2">
        <v>2.7752330000000001</v>
      </c>
      <c r="F18463" s="2">
        <v>17.945209999999999</v>
      </c>
      <c r="G18463" s="2">
        <v>0.951233</v>
      </c>
      <c r="H18463" s="2">
        <v>0.94731900000000002</v>
      </c>
      <c r="J18463" s="2">
        <v>17.94802</v>
      </c>
      <c r="K18463" s="2">
        <v>1.7749440000000001</v>
      </c>
      <c r="L18463" s="2">
        <v>9.5854210000000002</v>
      </c>
    </row>
    <row r="18464" spans="1:12" x14ac:dyDescent="0.2">
      <c r="A18464" s="2">
        <v>17.948720000000002</v>
      </c>
      <c r="B18464" s="2">
        <v>24.026779999999999</v>
      </c>
      <c r="C18464" s="2">
        <v>3.1433779999999998</v>
      </c>
      <c r="D18464" s="2">
        <v>2.773593</v>
      </c>
      <c r="F18464" s="2">
        <v>17.945910000000001</v>
      </c>
      <c r="G18464" s="2">
        <v>0.950874</v>
      </c>
      <c r="H18464" s="2">
        <v>0.94693799999999995</v>
      </c>
      <c r="J18464" s="2">
        <v>17.948720000000002</v>
      </c>
      <c r="K18464" s="2">
        <v>1.7731950000000001</v>
      </c>
      <c r="L18464" s="2">
        <v>9.5541689999999999</v>
      </c>
    </row>
    <row r="18465" spans="1:12" x14ac:dyDescent="0.2">
      <c r="A18465" s="2">
        <v>17.94942</v>
      </c>
      <c r="B18465" s="2">
        <v>23.999020000000002</v>
      </c>
      <c r="C18465" s="2">
        <v>3.1421160000000001</v>
      </c>
      <c r="D18465" s="2">
        <v>2.7719450000000001</v>
      </c>
      <c r="F18465" s="2">
        <v>17.94661</v>
      </c>
      <c r="G18465" s="2">
        <v>0.95037099999999997</v>
      </c>
      <c r="H18465" s="2">
        <v>0.94591499999999995</v>
      </c>
      <c r="J18465" s="2">
        <v>17.94942</v>
      </c>
      <c r="K18465" s="2">
        <v>1.7713369999999999</v>
      </c>
      <c r="L18465" s="2">
        <v>9.5232980000000005</v>
      </c>
    </row>
    <row r="18466" spans="1:12" x14ac:dyDescent="0.2">
      <c r="A18466" s="2">
        <v>17.950119999999998</v>
      </c>
      <c r="B18466" s="2">
        <v>23.97195</v>
      </c>
      <c r="C18466" s="2">
        <v>3.140784</v>
      </c>
      <c r="D18466" s="2">
        <v>2.7704650000000002</v>
      </c>
      <c r="F18466" s="2">
        <v>17.947310000000002</v>
      </c>
      <c r="G18466" s="2">
        <v>0.95040100000000005</v>
      </c>
      <c r="H18466" s="2">
        <v>0.94458799999999998</v>
      </c>
      <c r="J18466" s="2">
        <v>17.950119999999998</v>
      </c>
      <c r="K18466" s="2">
        <v>1.7695099999999999</v>
      </c>
      <c r="L18466" s="2">
        <v>9.4930249999999994</v>
      </c>
    </row>
    <row r="18467" spans="1:12" x14ac:dyDescent="0.2">
      <c r="A18467" s="2">
        <v>17.95082</v>
      </c>
      <c r="B18467" s="2">
        <v>23.946760000000001</v>
      </c>
      <c r="C18467" s="2">
        <v>3.139545</v>
      </c>
      <c r="D18467" s="2">
        <v>2.7690000000000001</v>
      </c>
      <c r="F18467" s="2">
        <v>17.94802</v>
      </c>
      <c r="G18467" s="2">
        <v>0.95028699999999999</v>
      </c>
      <c r="H18467" s="2">
        <v>0.943581</v>
      </c>
      <c r="J18467" s="2">
        <v>17.95082</v>
      </c>
      <c r="K18467" s="2">
        <v>1.7677940000000001</v>
      </c>
      <c r="L18467" s="2">
        <v>9.4623600000000003</v>
      </c>
    </row>
    <row r="18468" spans="1:12" x14ac:dyDescent="0.2">
      <c r="A18468" s="2">
        <v>17.951519999999999</v>
      </c>
      <c r="B18468" s="2">
        <v>23.923200000000001</v>
      </c>
      <c r="C18468" s="2">
        <v>3.1389309999999999</v>
      </c>
      <c r="D18468" s="2">
        <v>2.7676419999999999</v>
      </c>
      <c r="F18468" s="2">
        <v>17.948720000000002</v>
      </c>
      <c r="G18468" s="2">
        <v>0.95002699999999995</v>
      </c>
      <c r="H18468" s="2">
        <v>0.94300799999999996</v>
      </c>
      <c r="J18468" s="2">
        <v>17.951519999999999</v>
      </c>
      <c r="K18468" s="2">
        <v>1.766119</v>
      </c>
      <c r="L18468" s="2">
        <v>9.4315759999999997</v>
      </c>
    </row>
    <row r="18469" spans="1:12" x14ac:dyDescent="0.2">
      <c r="A18469" s="2">
        <v>17.952220000000001</v>
      </c>
      <c r="B18469" s="2">
        <v>23.898759999999999</v>
      </c>
      <c r="C18469" s="2">
        <v>3.1385869999999998</v>
      </c>
      <c r="D18469" s="2">
        <v>2.7665510000000002</v>
      </c>
      <c r="F18469" s="2">
        <v>17.94942</v>
      </c>
      <c r="G18469" s="2">
        <v>0.94966099999999998</v>
      </c>
      <c r="H18469" s="2">
        <v>0.94261899999999998</v>
      </c>
      <c r="J18469" s="2">
        <v>17.952220000000001</v>
      </c>
      <c r="K18469" s="2">
        <v>1.7639499999999999</v>
      </c>
      <c r="L18469" s="2">
        <v>9.4005589999999994</v>
      </c>
    </row>
    <row r="18470" spans="1:12" x14ac:dyDescent="0.2">
      <c r="A18470" s="2">
        <v>17.952929999999999</v>
      </c>
      <c r="B18470" s="2">
        <v>23.872869999999999</v>
      </c>
      <c r="C18470" s="2">
        <v>3.1379199999999998</v>
      </c>
      <c r="D18470" s="2">
        <v>2.765536</v>
      </c>
      <c r="F18470" s="2">
        <v>17.950119999999998</v>
      </c>
      <c r="G18470" s="2">
        <v>0.94930999999999999</v>
      </c>
      <c r="H18470" s="2">
        <v>0.94205499999999998</v>
      </c>
      <c r="J18470" s="2">
        <v>17.952929999999999</v>
      </c>
      <c r="K18470" s="2">
        <v>1.761444</v>
      </c>
      <c r="L18470" s="2">
        <v>9.3693329999999992</v>
      </c>
    </row>
    <row r="18471" spans="1:12" x14ac:dyDescent="0.2">
      <c r="A18471" s="2">
        <v>17.95363</v>
      </c>
      <c r="B18471" s="2">
        <v>23.846250000000001</v>
      </c>
      <c r="C18471" s="2">
        <v>3.1371570000000002</v>
      </c>
      <c r="D18471" s="2">
        <v>2.764278</v>
      </c>
      <c r="F18471" s="2">
        <v>17.95082</v>
      </c>
      <c r="G18471" s="2">
        <v>0.94882200000000005</v>
      </c>
      <c r="H18471" s="2">
        <v>0.94146700000000005</v>
      </c>
      <c r="J18471" s="2">
        <v>17.95363</v>
      </c>
      <c r="K18471" s="2">
        <v>1.7594829999999999</v>
      </c>
      <c r="L18471" s="2">
        <v>9.3383289999999999</v>
      </c>
    </row>
    <row r="18472" spans="1:12" x14ac:dyDescent="0.2">
      <c r="A18472" s="2">
        <v>17.954329999999999</v>
      </c>
      <c r="B18472" s="2">
        <v>23.819590000000002</v>
      </c>
      <c r="C18472" s="2">
        <v>3.1360350000000001</v>
      </c>
      <c r="D18472" s="2">
        <v>2.762683</v>
      </c>
      <c r="F18472" s="2">
        <v>17.951519999999999</v>
      </c>
      <c r="G18472" s="2">
        <v>0.94806699999999999</v>
      </c>
      <c r="H18472" s="2">
        <v>0.94113899999999995</v>
      </c>
      <c r="J18472" s="2">
        <v>17.954329999999999</v>
      </c>
      <c r="K18472" s="2">
        <v>1.7575639999999999</v>
      </c>
      <c r="L18472" s="2">
        <v>9.3084430000000005</v>
      </c>
    </row>
    <row r="18473" spans="1:12" x14ac:dyDescent="0.2">
      <c r="A18473" s="2">
        <v>17.955030000000001</v>
      </c>
      <c r="B18473" s="2">
        <v>23.792909999999999</v>
      </c>
      <c r="C18473" s="2">
        <v>3.1349140000000002</v>
      </c>
      <c r="D18473" s="2">
        <v>2.76105</v>
      </c>
      <c r="F18473" s="2">
        <v>17.952220000000001</v>
      </c>
      <c r="G18473" s="2">
        <v>0.94767000000000001</v>
      </c>
      <c r="H18473" s="2">
        <v>0.94042999999999999</v>
      </c>
      <c r="J18473" s="2">
        <v>17.955030000000001</v>
      </c>
      <c r="K18473" s="2">
        <v>1.756027</v>
      </c>
      <c r="L18473" s="2">
        <v>9.2786220000000004</v>
      </c>
    </row>
    <row r="18474" spans="1:12" x14ac:dyDescent="0.2">
      <c r="A18474" s="2">
        <v>17.955729999999999</v>
      </c>
      <c r="B18474" s="2">
        <v>23.765740000000001</v>
      </c>
      <c r="C18474" s="2">
        <v>3.134185</v>
      </c>
      <c r="D18474" s="2">
        <v>2.759471</v>
      </c>
      <c r="F18474" s="2">
        <v>17.952929999999999</v>
      </c>
      <c r="G18474" s="2">
        <v>0.94731900000000002</v>
      </c>
      <c r="H18474" s="2">
        <v>0.93978099999999998</v>
      </c>
      <c r="J18474" s="2">
        <v>17.955729999999999</v>
      </c>
      <c r="K18474" s="2">
        <v>1.753952</v>
      </c>
      <c r="L18474" s="2">
        <v>9.2484230000000007</v>
      </c>
    </row>
    <row r="18475" spans="1:12" x14ac:dyDescent="0.2">
      <c r="A18475" s="2">
        <v>17.956430000000001</v>
      </c>
      <c r="B18475" s="2">
        <v>23.739039999999999</v>
      </c>
      <c r="C18475" s="2">
        <v>3.133807</v>
      </c>
      <c r="D18475" s="2">
        <v>2.7580290000000001</v>
      </c>
      <c r="F18475" s="2">
        <v>17.95363</v>
      </c>
      <c r="G18475" s="2">
        <v>0.94693799999999995</v>
      </c>
      <c r="H18475" s="2">
        <v>0.93949899999999997</v>
      </c>
      <c r="J18475" s="2">
        <v>17.956430000000001</v>
      </c>
      <c r="K18475" s="2">
        <v>1.751463</v>
      </c>
      <c r="L18475" s="2">
        <v>9.2188169999999996</v>
      </c>
    </row>
    <row r="18476" spans="1:12" x14ac:dyDescent="0.2">
      <c r="A18476" s="2">
        <v>17.957129999999999</v>
      </c>
      <c r="B18476" s="2">
        <v>23.71228</v>
      </c>
      <c r="C18476" s="2">
        <v>3.1333760000000002</v>
      </c>
      <c r="D18476" s="2">
        <v>2.7567629999999999</v>
      </c>
      <c r="F18476" s="2">
        <v>17.954329999999999</v>
      </c>
      <c r="G18476" s="2">
        <v>0.94591499999999995</v>
      </c>
      <c r="H18476" s="2">
        <v>0.93901800000000002</v>
      </c>
      <c r="J18476" s="2">
        <v>17.957129999999999</v>
      </c>
      <c r="K18476" s="2">
        <v>1.749298</v>
      </c>
      <c r="L18476" s="2">
        <v>9.1887360000000005</v>
      </c>
    </row>
    <row r="18477" spans="1:12" x14ac:dyDescent="0.2">
      <c r="A18477" s="2">
        <v>17.957830000000001</v>
      </c>
      <c r="B18477" s="2">
        <v>23.68552</v>
      </c>
      <c r="C18477" s="2">
        <v>3.1323349999999999</v>
      </c>
      <c r="D18477" s="2">
        <v>2.7556029999999998</v>
      </c>
      <c r="F18477" s="2">
        <v>17.955030000000001</v>
      </c>
      <c r="G18477" s="2">
        <v>0.94458799999999998</v>
      </c>
      <c r="H18477" s="2">
        <v>0.93796500000000005</v>
      </c>
      <c r="J18477" s="2">
        <v>17.957830000000001</v>
      </c>
      <c r="K18477" s="2">
        <v>1.7472529999999999</v>
      </c>
      <c r="L18477" s="2">
        <v>9.1584439999999994</v>
      </c>
    </row>
    <row r="18478" spans="1:12" x14ac:dyDescent="0.2">
      <c r="A18478" s="2">
        <v>17.958539999999999</v>
      </c>
      <c r="B18478" s="2">
        <v>23.6585</v>
      </c>
      <c r="C18478" s="2">
        <v>3.1316250000000001</v>
      </c>
      <c r="D18478" s="2">
        <v>2.7544430000000002</v>
      </c>
      <c r="F18478" s="2">
        <v>17.955729999999999</v>
      </c>
      <c r="G18478" s="2">
        <v>0.943581</v>
      </c>
      <c r="H18478" s="2">
        <v>0.93737000000000004</v>
      </c>
      <c r="J18478" s="2">
        <v>17.958539999999999</v>
      </c>
      <c r="K18478" s="2">
        <v>1.745762</v>
      </c>
      <c r="L18478" s="2">
        <v>9.1290130000000005</v>
      </c>
    </row>
    <row r="18479" spans="1:12" x14ac:dyDescent="0.2">
      <c r="A18479" s="2">
        <v>17.959240000000001</v>
      </c>
      <c r="B18479" s="2">
        <v>23.632069999999999</v>
      </c>
      <c r="C18479" s="2">
        <v>3.1306759999999998</v>
      </c>
      <c r="D18479" s="2">
        <v>2.7534670000000001</v>
      </c>
      <c r="F18479" s="2">
        <v>17.956430000000001</v>
      </c>
      <c r="G18479" s="2">
        <v>0.94300799999999996</v>
      </c>
      <c r="H18479" s="2">
        <v>0.93666799999999995</v>
      </c>
      <c r="J18479" s="2">
        <v>17.959240000000001</v>
      </c>
      <c r="K18479" s="2">
        <v>1.7439119999999999</v>
      </c>
      <c r="L18479" s="2">
        <v>9.0998289999999997</v>
      </c>
    </row>
    <row r="18480" spans="1:12" x14ac:dyDescent="0.2">
      <c r="A18480" s="2">
        <v>17.95994</v>
      </c>
      <c r="B18480" s="2">
        <v>23.60557</v>
      </c>
      <c r="C18480" s="2">
        <v>3.129623</v>
      </c>
      <c r="D18480" s="2">
        <v>2.75217</v>
      </c>
      <c r="F18480" s="2">
        <v>17.957129999999999</v>
      </c>
      <c r="G18480" s="2">
        <v>0.94261899999999998</v>
      </c>
      <c r="H18480" s="2">
        <v>0.93624099999999999</v>
      </c>
      <c r="J18480" s="2">
        <v>17.95994</v>
      </c>
      <c r="K18480" s="2">
        <v>1.742111</v>
      </c>
      <c r="L18480" s="2">
        <v>9.0706389999999999</v>
      </c>
    </row>
    <row r="18481" spans="1:12" x14ac:dyDescent="0.2">
      <c r="A18481" s="2">
        <v>17.960640000000001</v>
      </c>
      <c r="B18481" s="2">
        <v>23.57912</v>
      </c>
      <c r="C18481" s="2">
        <v>3.1287910000000001</v>
      </c>
      <c r="D18481" s="2">
        <v>2.750613</v>
      </c>
      <c r="F18481" s="2">
        <v>17.957830000000001</v>
      </c>
      <c r="G18481" s="2">
        <v>0.94205499999999998</v>
      </c>
      <c r="H18481" s="2">
        <v>0.93618000000000001</v>
      </c>
      <c r="J18481" s="2">
        <v>17.960640000000001</v>
      </c>
      <c r="K18481" s="2">
        <v>1.740337</v>
      </c>
      <c r="L18481" s="2">
        <v>9.0414680000000001</v>
      </c>
    </row>
    <row r="18482" spans="1:12" x14ac:dyDescent="0.2">
      <c r="A18482" s="2">
        <v>17.96134</v>
      </c>
      <c r="B18482" s="2">
        <v>23.55302</v>
      </c>
      <c r="C18482" s="2">
        <v>3.1277949999999999</v>
      </c>
      <c r="D18482" s="2">
        <v>2.748996</v>
      </c>
      <c r="F18482" s="2">
        <v>17.958539999999999</v>
      </c>
      <c r="G18482" s="2">
        <v>0.94146700000000005</v>
      </c>
      <c r="H18482" s="2">
        <v>0.93572999999999995</v>
      </c>
      <c r="J18482" s="2">
        <v>17.96134</v>
      </c>
      <c r="K18482" s="2">
        <v>1.7386239999999999</v>
      </c>
      <c r="L18482" s="2">
        <v>9.0128140000000005</v>
      </c>
    </row>
    <row r="18483" spans="1:12" x14ac:dyDescent="0.2">
      <c r="A18483" s="2">
        <v>17.962039999999998</v>
      </c>
      <c r="B18483" s="2">
        <v>23.527190000000001</v>
      </c>
      <c r="C18483" s="2">
        <v>3.1269140000000002</v>
      </c>
      <c r="D18483" s="2">
        <v>2.7480799999999999</v>
      </c>
      <c r="F18483" s="2">
        <v>17.959240000000001</v>
      </c>
      <c r="G18483" s="2">
        <v>0.94113899999999995</v>
      </c>
      <c r="H18483" s="2">
        <v>0.93541700000000005</v>
      </c>
      <c r="J18483" s="2">
        <v>17.962039999999998</v>
      </c>
      <c r="K18483" s="2">
        <v>1.736969</v>
      </c>
      <c r="L18483" s="2">
        <v>8.9841460000000009</v>
      </c>
    </row>
    <row r="18484" spans="1:12" x14ac:dyDescent="0.2">
      <c r="A18484" s="2">
        <v>17.96274</v>
      </c>
      <c r="B18484" s="2">
        <v>23.501200000000001</v>
      </c>
      <c r="C18484" s="2">
        <v>3.1261510000000001</v>
      </c>
      <c r="D18484" s="2">
        <v>2.7465389999999998</v>
      </c>
      <c r="F18484" s="2">
        <v>17.95994</v>
      </c>
      <c r="G18484" s="2">
        <v>0.94042999999999999</v>
      </c>
      <c r="H18484" s="2">
        <v>0.93479199999999996</v>
      </c>
      <c r="J18484" s="2">
        <v>17.96274</v>
      </c>
      <c r="K18484" s="2">
        <v>1.735449</v>
      </c>
      <c r="L18484" s="2">
        <v>8.9551409999999994</v>
      </c>
    </row>
    <row r="18485" spans="1:12" x14ac:dyDescent="0.2">
      <c r="A18485" s="2">
        <v>17.963450000000002</v>
      </c>
      <c r="B18485" s="2">
        <v>23.47542</v>
      </c>
      <c r="C18485" s="2">
        <v>3.1253880000000001</v>
      </c>
      <c r="D18485" s="2">
        <v>2.7459060000000002</v>
      </c>
      <c r="F18485" s="2">
        <v>17.960640000000001</v>
      </c>
      <c r="G18485" s="2">
        <v>0.93978099999999998</v>
      </c>
      <c r="H18485" s="2">
        <v>0.93473799999999996</v>
      </c>
      <c r="J18485" s="2">
        <v>17.963450000000002</v>
      </c>
      <c r="K18485" s="2">
        <v>1.73336</v>
      </c>
      <c r="L18485" s="2">
        <v>8.9262999999999995</v>
      </c>
    </row>
    <row r="18486" spans="1:12" x14ac:dyDescent="0.2">
      <c r="A18486" s="2">
        <v>17.96415</v>
      </c>
      <c r="B18486" s="2">
        <v>23.450009999999999</v>
      </c>
      <c r="C18486" s="2">
        <v>3.1242549999999998</v>
      </c>
      <c r="D18486" s="2">
        <v>2.7441970000000002</v>
      </c>
      <c r="F18486" s="2">
        <v>17.96134</v>
      </c>
      <c r="G18486" s="2">
        <v>0.93949899999999997</v>
      </c>
      <c r="H18486" s="2">
        <v>0.93416600000000005</v>
      </c>
      <c r="J18486" s="2">
        <v>17.96415</v>
      </c>
      <c r="K18486" s="2">
        <v>1.731384</v>
      </c>
      <c r="L18486" s="2">
        <v>8.8970699999999994</v>
      </c>
    </row>
    <row r="18487" spans="1:12" x14ac:dyDescent="0.2">
      <c r="A18487" s="2">
        <v>17.964849999999998</v>
      </c>
      <c r="B18487" s="2">
        <v>23.424289999999999</v>
      </c>
      <c r="C18487" s="2">
        <v>3.1234769999999998</v>
      </c>
      <c r="D18487" s="2">
        <v>2.7434799999999999</v>
      </c>
      <c r="F18487" s="2">
        <v>17.962039999999998</v>
      </c>
      <c r="G18487" s="2">
        <v>0.93901800000000002</v>
      </c>
      <c r="H18487" s="2">
        <v>0.93381499999999995</v>
      </c>
      <c r="J18487" s="2">
        <v>17.964849999999998</v>
      </c>
      <c r="K18487" s="2">
        <v>1.7294879999999999</v>
      </c>
      <c r="L18487" s="2">
        <v>8.8683259999999997</v>
      </c>
    </row>
    <row r="18488" spans="1:12" x14ac:dyDescent="0.2">
      <c r="A18488" s="2">
        <v>17.96555</v>
      </c>
      <c r="B18488" s="2">
        <v>23.398959999999999</v>
      </c>
      <c r="C18488" s="2">
        <v>3.1228440000000002</v>
      </c>
      <c r="D18488" s="2">
        <v>2.7424270000000002</v>
      </c>
      <c r="F18488" s="2">
        <v>17.96274</v>
      </c>
      <c r="G18488" s="2">
        <v>0.93796500000000005</v>
      </c>
      <c r="H18488" s="2">
        <v>0.93350999999999995</v>
      </c>
      <c r="J18488" s="2">
        <v>17.96555</v>
      </c>
      <c r="K18488" s="2">
        <v>1.7276130000000001</v>
      </c>
      <c r="L18488" s="2">
        <v>8.8403050000000007</v>
      </c>
    </row>
    <row r="18489" spans="1:12" x14ac:dyDescent="0.2">
      <c r="A18489" s="2">
        <v>17.966249999999999</v>
      </c>
      <c r="B18489" s="2">
        <v>23.373989999999999</v>
      </c>
      <c r="C18489" s="2">
        <v>3.122401</v>
      </c>
      <c r="D18489" s="2">
        <v>2.740764</v>
      </c>
      <c r="F18489" s="2">
        <v>17.963450000000002</v>
      </c>
      <c r="G18489" s="2">
        <v>0.93737000000000004</v>
      </c>
      <c r="H18489" s="2">
        <v>0.93256399999999995</v>
      </c>
      <c r="J18489" s="2">
        <v>17.966249999999999</v>
      </c>
      <c r="K18489" s="2">
        <v>1.7256739999999999</v>
      </c>
      <c r="L18489" s="2">
        <v>8.8123880000000003</v>
      </c>
    </row>
    <row r="18490" spans="1:12" x14ac:dyDescent="0.2">
      <c r="A18490" s="2">
        <v>17.966950000000001</v>
      </c>
      <c r="B18490" s="2">
        <v>23.348949999999999</v>
      </c>
      <c r="C18490" s="2">
        <v>3.1221000000000001</v>
      </c>
      <c r="D18490" s="2">
        <v>2.7396959999999999</v>
      </c>
      <c r="F18490" s="2">
        <v>17.96415</v>
      </c>
      <c r="G18490" s="2">
        <v>0.93666799999999995</v>
      </c>
      <c r="H18490" s="2">
        <v>0.93184699999999998</v>
      </c>
      <c r="J18490" s="2">
        <v>17.966950000000001</v>
      </c>
      <c r="K18490" s="2">
        <v>1.7241740000000001</v>
      </c>
      <c r="L18490" s="2">
        <v>8.7840749999999996</v>
      </c>
    </row>
    <row r="18491" spans="1:12" x14ac:dyDescent="0.2">
      <c r="A18491" s="2">
        <v>17.967649999999999</v>
      </c>
      <c r="B18491" s="2">
        <v>23.32404</v>
      </c>
      <c r="C18491" s="2">
        <v>3.121429</v>
      </c>
      <c r="D18491" s="2">
        <v>2.7386349999999999</v>
      </c>
      <c r="F18491" s="2">
        <v>17.964849999999998</v>
      </c>
      <c r="G18491" s="2">
        <v>0.93624099999999999</v>
      </c>
      <c r="H18491" s="2">
        <v>0.93169400000000002</v>
      </c>
      <c r="J18491" s="2">
        <v>17.967649999999999</v>
      </c>
      <c r="K18491" s="2">
        <v>1.7227209999999999</v>
      </c>
      <c r="L18491" s="2">
        <v>8.7555619999999994</v>
      </c>
    </row>
    <row r="18492" spans="1:12" x14ac:dyDescent="0.2">
      <c r="A18492" s="2">
        <v>17.968360000000001</v>
      </c>
      <c r="B18492" s="2">
        <v>23.29927</v>
      </c>
      <c r="C18492" s="2">
        <v>3.1206580000000002</v>
      </c>
      <c r="D18492" s="2">
        <v>2.7372540000000001</v>
      </c>
      <c r="F18492" s="2">
        <v>17.96555</v>
      </c>
      <c r="G18492" s="2">
        <v>0.93618000000000001</v>
      </c>
      <c r="H18492" s="2">
        <v>0.93112899999999998</v>
      </c>
      <c r="J18492" s="2">
        <v>17.968360000000001</v>
      </c>
      <c r="K18492" s="2">
        <v>1.7216180000000001</v>
      </c>
      <c r="L18492" s="2">
        <v>8.7272320000000008</v>
      </c>
    </row>
    <row r="18493" spans="1:12" x14ac:dyDescent="0.2">
      <c r="A18493" s="2">
        <v>17.969059999999999</v>
      </c>
      <c r="B18493" s="2">
        <v>23.273869999999999</v>
      </c>
      <c r="C18493" s="2">
        <v>3.1199520000000001</v>
      </c>
      <c r="D18493" s="2">
        <v>2.7352859999999999</v>
      </c>
      <c r="F18493" s="2">
        <v>17.966249999999999</v>
      </c>
      <c r="G18493" s="2">
        <v>0.93572999999999995</v>
      </c>
      <c r="H18493" s="2">
        <v>0.93041200000000002</v>
      </c>
      <c r="J18493" s="2">
        <v>17.969059999999999</v>
      </c>
      <c r="K18493" s="2">
        <v>1.7200960000000001</v>
      </c>
      <c r="L18493" s="2">
        <v>8.6992510000000003</v>
      </c>
    </row>
    <row r="18494" spans="1:12" x14ac:dyDescent="0.2">
      <c r="A18494" s="2">
        <v>17.969760000000001</v>
      </c>
      <c r="B18494" s="2">
        <v>23.24896</v>
      </c>
      <c r="C18494" s="2">
        <v>3.1193499999999998</v>
      </c>
      <c r="D18494" s="2">
        <v>2.7341030000000002</v>
      </c>
      <c r="F18494" s="2">
        <v>17.966950000000001</v>
      </c>
      <c r="G18494" s="2">
        <v>0.93541700000000005</v>
      </c>
      <c r="H18494" s="2">
        <v>0.929863</v>
      </c>
      <c r="J18494" s="2">
        <v>17.969760000000001</v>
      </c>
      <c r="K18494" s="2">
        <v>1.718323</v>
      </c>
      <c r="L18494" s="2">
        <v>8.6716329999999999</v>
      </c>
    </row>
    <row r="18495" spans="1:12" x14ac:dyDescent="0.2">
      <c r="A18495" s="2">
        <v>17.970459999999999</v>
      </c>
      <c r="B18495" s="2">
        <v>23.224240000000002</v>
      </c>
      <c r="C18495" s="2">
        <v>3.1186440000000002</v>
      </c>
      <c r="D18495" s="2">
        <v>2.7329129999999999</v>
      </c>
      <c r="F18495" s="2">
        <v>17.967649999999999</v>
      </c>
      <c r="G18495" s="2">
        <v>0.93479199999999996</v>
      </c>
      <c r="H18495" s="2">
        <v>0.92973300000000003</v>
      </c>
      <c r="J18495" s="2">
        <v>17.970459999999999</v>
      </c>
      <c r="K18495" s="2">
        <v>1.716755</v>
      </c>
      <c r="L18495" s="2">
        <v>8.6437869999999997</v>
      </c>
    </row>
    <row r="18496" spans="1:12" x14ac:dyDescent="0.2">
      <c r="A18496" s="2">
        <v>17.971160000000001</v>
      </c>
      <c r="B18496" s="2">
        <v>23.199680000000001</v>
      </c>
      <c r="C18496" s="2">
        <v>3.1176940000000002</v>
      </c>
      <c r="D18496" s="2">
        <v>2.7317459999999998</v>
      </c>
      <c r="F18496" s="2">
        <v>17.968360000000001</v>
      </c>
      <c r="G18496" s="2">
        <v>0.93473799999999996</v>
      </c>
      <c r="H18496" s="2">
        <v>0.92958099999999999</v>
      </c>
      <c r="J18496" s="2">
        <v>17.971160000000001</v>
      </c>
      <c r="K18496" s="2">
        <v>1.7152229999999999</v>
      </c>
      <c r="L18496" s="2">
        <v>8.6165219999999998</v>
      </c>
    </row>
    <row r="18497" spans="1:12" x14ac:dyDescent="0.2">
      <c r="A18497" s="2">
        <v>17.97186</v>
      </c>
      <c r="B18497" s="2">
        <v>23.174710000000001</v>
      </c>
      <c r="C18497" s="2">
        <v>3.1167099999999999</v>
      </c>
      <c r="D18497" s="2">
        <v>2.7310970000000001</v>
      </c>
      <c r="F18497" s="2">
        <v>17.969059999999999</v>
      </c>
      <c r="G18497" s="2">
        <v>0.93416600000000005</v>
      </c>
      <c r="H18497" s="2">
        <v>0.92929799999999996</v>
      </c>
      <c r="J18497" s="2">
        <v>17.97186</v>
      </c>
      <c r="K18497" s="2">
        <v>1.7138310000000001</v>
      </c>
      <c r="L18497" s="2">
        <v>8.5892769999999992</v>
      </c>
    </row>
    <row r="18498" spans="1:12" x14ac:dyDescent="0.2">
      <c r="A18498" s="2">
        <v>17.972560000000001</v>
      </c>
      <c r="B18498" s="2">
        <v>23.15005</v>
      </c>
      <c r="C18498" s="2">
        <v>3.1154890000000002</v>
      </c>
      <c r="D18498" s="2">
        <v>2.7299150000000001</v>
      </c>
      <c r="F18498" s="2">
        <v>17.969760000000001</v>
      </c>
      <c r="G18498" s="2">
        <v>0.93381499999999995</v>
      </c>
      <c r="H18498" s="2">
        <v>0.92890899999999998</v>
      </c>
      <c r="J18498" s="2">
        <v>17.972560000000001</v>
      </c>
      <c r="K18498" s="2">
        <v>1.7122569999999999</v>
      </c>
      <c r="L18498" s="2">
        <v>8.5616909999999997</v>
      </c>
    </row>
    <row r="18499" spans="1:12" x14ac:dyDescent="0.2">
      <c r="A18499" s="2">
        <v>17.973269999999999</v>
      </c>
      <c r="B18499" s="2">
        <v>23.12527</v>
      </c>
      <c r="C18499" s="2">
        <v>3.1146189999999998</v>
      </c>
      <c r="D18499" s="2">
        <v>2.7285490000000001</v>
      </c>
      <c r="F18499" s="2">
        <v>17.970459999999999</v>
      </c>
      <c r="G18499" s="2">
        <v>0.93350999999999995</v>
      </c>
      <c r="H18499" s="2">
        <v>0.92855799999999999</v>
      </c>
      <c r="J18499" s="2">
        <v>17.973269999999999</v>
      </c>
      <c r="K18499" s="2">
        <v>1.7106049999999999</v>
      </c>
      <c r="L18499" s="2">
        <v>8.5341989999999992</v>
      </c>
    </row>
    <row r="18500" spans="1:12" x14ac:dyDescent="0.2">
      <c r="A18500" s="2">
        <v>17.973970000000001</v>
      </c>
      <c r="B18500" s="2">
        <v>23.099879999999999</v>
      </c>
      <c r="C18500" s="2">
        <v>3.1138870000000001</v>
      </c>
      <c r="D18500" s="2">
        <v>2.727122</v>
      </c>
      <c r="F18500" s="2">
        <v>17.971160000000001</v>
      </c>
      <c r="G18500" s="2">
        <v>0.93256399999999995</v>
      </c>
      <c r="H18500" s="2">
        <v>0.928207</v>
      </c>
      <c r="J18500" s="2">
        <v>17.973970000000001</v>
      </c>
      <c r="K18500" s="2">
        <v>1.709022</v>
      </c>
      <c r="L18500" s="2">
        <v>8.5068049999999999</v>
      </c>
    </row>
    <row r="18501" spans="1:12" x14ac:dyDescent="0.2">
      <c r="A18501" s="2">
        <v>17.97467</v>
      </c>
      <c r="B18501" s="2">
        <v>23.075330000000001</v>
      </c>
      <c r="C18501" s="2">
        <v>3.1129410000000002</v>
      </c>
      <c r="D18501" s="2">
        <v>2.7259169999999999</v>
      </c>
      <c r="F18501" s="2">
        <v>17.97186</v>
      </c>
      <c r="G18501" s="2">
        <v>0.93184699999999998</v>
      </c>
      <c r="H18501" s="2">
        <v>0.92774199999999996</v>
      </c>
      <c r="J18501" s="2">
        <v>17.97467</v>
      </c>
      <c r="K18501" s="2">
        <v>1.70709</v>
      </c>
      <c r="L18501" s="2">
        <v>8.4795359999999995</v>
      </c>
    </row>
    <row r="18502" spans="1:12" x14ac:dyDescent="0.2">
      <c r="A18502" s="2">
        <v>17.975370000000002</v>
      </c>
      <c r="B18502" s="2">
        <v>23.051110000000001</v>
      </c>
      <c r="C18502" s="2">
        <v>3.1118350000000001</v>
      </c>
      <c r="D18502" s="2">
        <v>2.7252000000000001</v>
      </c>
      <c r="F18502" s="2">
        <v>17.972560000000001</v>
      </c>
      <c r="G18502" s="2">
        <v>0.93169400000000002</v>
      </c>
      <c r="H18502" s="2">
        <v>0.92732999999999999</v>
      </c>
      <c r="J18502" s="2">
        <v>17.975370000000002</v>
      </c>
      <c r="K18502" s="2">
        <v>1.7052</v>
      </c>
      <c r="L18502" s="2">
        <v>8.4524380000000008</v>
      </c>
    </row>
    <row r="18503" spans="1:12" x14ac:dyDescent="0.2">
      <c r="A18503" s="2">
        <v>17.97607</v>
      </c>
      <c r="B18503" s="2">
        <v>23.025960000000001</v>
      </c>
      <c r="C18503" s="2">
        <v>3.110633</v>
      </c>
      <c r="D18503" s="2">
        <v>2.7246199999999998</v>
      </c>
      <c r="F18503" s="2">
        <v>17.973269999999999</v>
      </c>
      <c r="G18503" s="2">
        <v>0.93112899999999998</v>
      </c>
      <c r="H18503" s="2">
        <v>0.92689500000000002</v>
      </c>
      <c r="J18503" s="2">
        <v>17.97607</v>
      </c>
      <c r="K18503" s="2">
        <v>1.7039409999999999</v>
      </c>
      <c r="L18503" s="2">
        <v>8.4256250000000001</v>
      </c>
    </row>
    <row r="18504" spans="1:12" x14ac:dyDescent="0.2">
      <c r="A18504" s="2">
        <v>17.976769999999998</v>
      </c>
      <c r="B18504" s="2">
        <v>23.001819999999999</v>
      </c>
      <c r="C18504" s="2">
        <v>3.1094659999999998</v>
      </c>
      <c r="D18504" s="2">
        <v>2.7235819999999999</v>
      </c>
      <c r="F18504" s="2">
        <v>17.973970000000001</v>
      </c>
      <c r="G18504" s="2">
        <v>0.93041200000000002</v>
      </c>
      <c r="H18504" s="2">
        <v>0.92662800000000001</v>
      </c>
      <c r="J18504" s="2">
        <v>17.976769999999998</v>
      </c>
      <c r="K18504" s="2">
        <v>1.7022440000000001</v>
      </c>
      <c r="L18504" s="2">
        <v>8.3988859999999992</v>
      </c>
    </row>
    <row r="18505" spans="1:12" x14ac:dyDescent="0.2">
      <c r="A18505" s="2">
        <v>17.97747</v>
      </c>
      <c r="B18505" s="2">
        <v>22.977969999999999</v>
      </c>
      <c r="C18505" s="2">
        <v>3.1084969999999998</v>
      </c>
      <c r="D18505" s="2">
        <v>2.7225220000000001</v>
      </c>
      <c r="F18505" s="2">
        <v>17.97467</v>
      </c>
      <c r="G18505" s="2">
        <v>0.929863</v>
      </c>
      <c r="H18505" s="2">
        <v>0.92609399999999997</v>
      </c>
      <c r="J18505" s="2">
        <v>17.97747</v>
      </c>
      <c r="K18505" s="2">
        <v>1.7004699999999999</v>
      </c>
      <c r="L18505" s="2">
        <v>8.371658</v>
      </c>
    </row>
    <row r="18506" spans="1:12" x14ac:dyDescent="0.2">
      <c r="A18506" s="2">
        <v>17.978169999999999</v>
      </c>
      <c r="B18506" s="2">
        <v>22.954260000000001</v>
      </c>
      <c r="C18506" s="2">
        <v>3.1076269999999999</v>
      </c>
      <c r="D18506" s="2">
        <v>2.721606</v>
      </c>
      <c r="F18506" s="2">
        <v>17.975370000000002</v>
      </c>
      <c r="G18506" s="2">
        <v>0.92973300000000003</v>
      </c>
      <c r="H18506" s="2">
        <v>0.92521699999999996</v>
      </c>
      <c r="J18506" s="2">
        <v>17.978169999999999</v>
      </c>
      <c r="K18506" s="2">
        <v>1.6983699999999999</v>
      </c>
      <c r="L18506" s="2">
        <v>8.3455159999999999</v>
      </c>
    </row>
    <row r="18507" spans="1:12" x14ac:dyDescent="0.2">
      <c r="A18507" s="2">
        <v>17.97888</v>
      </c>
      <c r="B18507" s="2">
        <v>22.930209999999999</v>
      </c>
      <c r="C18507" s="2">
        <v>3.1069439999999999</v>
      </c>
      <c r="D18507" s="2">
        <v>2.7208049999999999</v>
      </c>
      <c r="F18507" s="2">
        <v>17.97607</v>
      </c>
      <c r="G18507" s="2">
        <v>0.92958099999999999</v>
      </c>
      <c r="H18507" s="2">
        <v>0.92450699999999997</v>
      </c>
      <c r="J18507" s="2">
        <v>17.97888</v>
      </c>
      <c r="K18507" s="2">
        <v>1.696329</v>
      </c>
      <c r="L18507" s="2">
        <v>8.3199020000000008</v>
      </c>
    </row>
    <row r="18508" spans="1:12" x14ac:dyDescent="0.2">
      <c r="A18508" s="2">
        <v>17.979579999999999</v>
      </c>
      <c r="B18508" s="2">
        <v>22.90559</v>
      </c>
      <c r="C18508" s="2">
        <v>3.1066850000000001</v>
      </c>
      <c r="D18508" s="2">
        <v>2.7198669999999998</v>
      </c>
      <c r="F18508" s="2">
        <v>17.976769999999998</v>
      </c>
      <c r="G18508" s="2">
        <v>0.92929799999999996</v>
      </c>
      <c r="H18508" s="2">
        <v>0.92442299999999999</v>
      </c>
      <c r="J18508" s="2">
        <v>17.979579999999999</v>
      </c>
      <c r="K18508" s="2">
        <v>1.6946490000000001</v>
      </c>
      <c r="L18508" s="2">
        <v>8.2930200000000003</v>
      </c>
    </row>
    <row r="18509" spans="1:12" x14ac:dyDescent="0.2">
      <c r="A18509" s="2">
        <v>17.98028</v>
      </c>
      <c r="B18509" s="2">
        <v>22.881070000000001</v>
      </c>
      <c r="C18509" s="2">
        <v>3.1065019999999999</v>
      </c>
      <c r="D18509" s="2">
        <v>2.7187679999999999</v>
      </c>
      <c r="F18509" s="2">
        <v>17.97747</v>
      </c>
      <c r="G18509" s="2">
        <v>0.92890899999999998</v>
      </c>
      <c r="H18509" s="2">
        <v>0.92427099999999995</v>
      </c>
      <c r="J18509" s="2">
        <v>17.98028</v>
      </c>
      <c r="K18509" s="2">
        <v>1.6931339999999999</v>
      </c>
      <c r="L18509" s="2">
        <v>8.2660289999999996</v>
      </c>
    </row>
    <row r="18510" spans="1:12" x14ac:dyDescent="0.2">
      <c r="A18510" s="2">
        <v>17.980979999999999</v>
      </c>
      <c r="B18510" s="2">
        <v>22.856259999999999</v>
      </c>
      <c r="C18510" s="2">
        <v>3.1061809999999999</v>
      </c>
      <c r="D18510" s="2">
        <v>2.7176770000000001</v>
      </c>
      <c r="F18510" s="2">
        <v>17.978169999999999</v>
      </c>
      <c r="G18510" s="2">
        <v>0.92855799999999999</v>
      </c>
      <c r="H18510" s="2">
        <v>0.924149</v>
      </c>
      <c r="J18510" s="2">
        <v>17.980979999999999</v>
      </c>
      <c r="K18510" s="2">
        <v>1.6914039999999999</v>
      </c>
      <c r="L18510" s="2">
        <v>8.2395080000000007</v>
      </c>
    </row>
    <row r="18511" spans="1:12" x14ac:dyDescent="0.2">
      <c r="A18511" s="2">
        <v>17.981680000000001</v>
      </c>
      <c r="B18511" s="2">
        <v>22.83248</v>
      </c>
      <c r="C18511" s="2">
        <v>3.1051169999999999</v>
      </c>
      <c r="D18511" s="2">
        <v>2.7165710000000001</v>
      </c>
      <c r="F18511" s="2">
        <v>17.97888</v>
      </c>
      <c r="G18511" s="2">
        <v>0.928207</v>
      </c>
      <c r="H18511" s="2">
        <v>0.92395000000000005</v>
      </c>
      <c r="J18511" s="2">
        <v>17.981680000000001</v>
      </c>
      <c r="K18511" s="2">
        <v>1.6894629999999999</v>
      </c>
      <c r="L18511" s="2">
        <v>8.2131209999999992</v>
      </c>
    </row>
    <row r="18512" spans="1:12" x14ac:dyDescent="0.2">
      <c r="A18512" s="2">
        <v>17.982379999999999</v>
      </c>
      <c r="B18512" s="2">
        <v>22.808859999999999</v>
      </c>
      <c r="C18512" s="2">
        <v>3.1040299999999998</v>
      </c>
      <c r="D18512" s="2">
        <v>2.7153879999999999</v>
      </c>
      <c r="F18512" s="2">
        <v>17.979579999999999</v>
      </c>
      <c r="G18512" s="2">
        <v>0.92774199999999996</v>
      </c>
      <c r="H18512" s="2">
        <v>0.92378199999999999</v>
      </c>
      <c r="J18512" s="2">
        <v>17.982379999999999</v>
      </c>
      <c r="K18512" s="2">
        <v>1.687767</v>
      </c>
      <c r="L18512" s="2">
        <v>8.1865830000000006</v>
      </c>
    </row>
    <row r="18513" spans="1:12" x14ac:dyDescent="0.2">
      <c r="A18513" s="2">
        <v>17.983080000000001</v>
      </c>
      <c r="B18513" s="2">
        <v>22.785229999999999</v>
      </c>
      <c r="C18513" s="2">
        <v>3.103469</v>
      </c>
      <c r="D18513" s="2">
        <v>2.714343</v>
      </c>
      <c r="F18513" s="2">
        <v>17.98028</v>
      </c>
      <c r="G18513" s="2">
        <v>0.92732999999999999</v>
      </c>
      <c r="H18513" s="2">
        <v>0.92359899999999995</v>
      </c>
      <c r="J18513" s="2">
        <v>17.983080000000001</v>
      </c>
      <c r="K18513" s="2">
        <v>1.6855089999999999</v>
      </c>
      <c r="L18513" s="2">
        <v>8.1604840000000003</v>
      </c>
    </row>
    <row r="18514" spans="1:12" x14ac:dyDescent="0.2">
      <c r="A18514" s="2">
        <v>17.983789999999999</v>
      </c>
      <c r="B18514" s="2">
        <v>22.76183</v>
      </c>
      <c r="C18514" s="2">
        <v>3.1028359999999999</v>
      </c>
      <c r="D18514" s="2">
        <v>2.7132749999999999</v>
      </c>
      <c r="F18514" s="2">
        <v>17.980979999999999</v>
      </c>
      <c r="G18514" s="2">
        <v>0.92689500000000002</v>
      </c>
      <c r="H18514" s="2">
        <v>0.92302700000000004</v>
      </c>
      <c r="J18514" s="2">
        <v>17.983789999999999</v>
      </c>
      <c r="K18514" s="2">
        <v>1.683157</v>
      </c>
      <c r="L18514" s="2">
        <v>8.1339629999999996</v>
      </c>
    </row>
    <row r="18515" spans="1:12" x14ac:dyDescent="0.2">
      <c r="A18515" s="2">
        <v>17.984490000000001</v>
      </c>
      <c r="B18515" s="2">
        <v>22.73875</v>
      </c>
      <c r="C18515" s="2">
        <v>3.1024120000000002</v>
      </c>
      <c r="D18515" s="2">
        <v>2.7121460000000002</v>
      </c>
      <c r="F18515" s="2">
        <v>17.981680000000001</v>
      </c>
      <c r="G18515" s="2">
        <v>0.92662800000000001</v>
      </c>
      <c r="H18515" s="2">
        <v>0.92281299999999999</v>
      </c>
      <c r="J18515" s="2">
        <v>17.984490000000001</v>
      </c>
      <c r="K18515" s="2">
        <v>1.681192</v>
      </c>
      <c r="L18515" s="2">
        <v>8.1074310000000001</v>
      </c>
    </row>
    <row r="18516" spans="1:12" x14ac:dyDescent="0.2">
      <c r="A18516" s="2">
        <v>17.985189999999999</v>
      </c>
      <c r="B18516" s="2">
        <v>22.714960000000001</v>
      </c>
      <c r="C18516" s="2">
        <v>3.1019549999999998</v>
      </c>
      <c r="D18516" s="2">
        <v>2.7111079999999999</v>
      </c>
      <c r="F18516" s="2">
        <v>17.982379999999999</v>
      </c>
      <c r="G18516" s="2">
        <v>0.92609399999999997</v>
      </c>
      <c r="H18516" s="2">
        <v>0.92266800000000004</v>
      </c>
      <c r="J18516" s="2">
        <v>17.985189999999999</v>
      </c>
      <c r="K18516" s="2">
        <v>1.679386</v>
      </c>
      <c r="L18516" s="2">
        <v>8.0808850000000003</v>
      </c>
    </row>
    <row r="18517" spans="1:12" x14ac:dyDescent="0.2">
      <c r="A18517" s="2">
        <v>17.985890000000001</v>
      </c>
      <c r="B18517" s="2">
        <v>22.691579999999998</v>
      </c>
      <c r="C18517" s="2">
        <v>3.1013820000000001</v>
      </c>
      <c r="D18517" s="2">
        <v>2.7100559999999998</v>
      </c>
      <c r="F18517" s="2">
        <v>17.983080000000001</v>
      </c>
      <c r="G18517" s="2">
        <v>0.92521699999999996</v>
      </c>
      <c r="H18517" s="2">
        <v>0.92238600000000004</v>
      </c>
      <c r="J18517" s="2">
        <v>17.985890000000001</v>
      </c>
      <c r="K18517" s="2">
        <v>1.677683</v>
      </c>
      <c r="L18517" s="2">
        <v>8.054684</v>
      </c>
    </row>
    <row r="18518" spans="1:12" x14ac:dyDescent="0.2">
      <c r="A18518" s="2">
        <v>17.98659</v>
      </c>
      <c r="B18518" s="2">
        <v>22.667929999999998</v>
      </c>
      <c r="C18518" s="2">
        <v>3.1003940000000001</v>
      </c>
      <c r="D18518" s="2">
        <v>2.7086749999999999</v>
      </c>
      <c r="F18518" s="2">
        <v>17.983789999999999</v>
      </c>
      <c r="G18518" s="2">
        <v>0.92450699999999997</v>
      </c>
      <c r="H18518" s="2">
        <v>0.92207300000000003</v>
      </c>
      <c r="J18518" s="2">
        <v>17.98659</v>
      </c>
      <c r="K18518" s="2">
        <v>1.67577</v>
      </c>
      <c r="L18518" s="2">
        <v>8.0286240000000006</v>
      </c>
    </row>
    <row r="18519" spans="1:12" x14ac:dyDescent="0.2">
      <c r="A18519" s="2">
        <v>17.987290000000002</v>
      </c>
      <c r="B18519" s="2">
        <v>22.644590000000001</v>
      </c>
      <c r="C18519" s="2">
        <v>3.0991930000000001</v>
      </c>
      <c r="D18519" s="2">
        <v>2.706966</v>
      </c>
      <c r="F18519" s="2">
        <v>17.984490000000001</v>
      </c>
      <c r="G18519" s="2">
        <v>0.92442299999999999</v>
      </c>
      <c r="H18519" s="2">
        <v>0.92205800000000004</v>
      </c>
      <c r="J18519" s="2">
        <v>17.987290000000002</v>
      </c>
      <c r="K18519" s="2">
        <v>1.6738930000000001</v>
      </c>
      <c r="L18519" s="2">
        <v>8.0027790000000003</v>
      </c>
    </row>
    <row r="18520" spans="1:12" x14ac:dyDescent="0.2">
      <c r="A18520" s="2">
        <v>17.98799</v>
      </c>
      <c r="B18520" s="2">
        <v>22.621089999999999</v>
      </c>
      <c r="C18520" s="2">
        <v>3.0981969999999999</v>
      </c>
      <c r="D18520" s="2">
        <v>2.7062029999999999</v>
      </c>
      <c r="F18520" s="2">
        <v>17.985189999999999</v>
      </c>
      <c r="G18520" s="2">
        <v>0.92427099999999995</v>
      </c>
      <c r="H18520" s="2">
        <v>0.92208100000000004</v>
      </c>
      <c r="J18520" s="2">
        <v>17.98799</v>
      </c>
      <c r="K18520" s="2">
        <v>1.6722999999999999</v>
      </c>
      <c r="L18520" s="2">
        <v>7.9773849999999999</v>
      </c>
    </row>
    <row r="18521" spans="1:12" x14ac:dyDescent="0.2">
      <c r="A18521" s="2">
        <v>17.988700000000001</v>
      </c>
      <c r="B18521" s="2">
        <v>22.59778</v>
      </c>
      <c r="C18521" s="2">
        <v>3.0976590000000002</v>
      </c>
      <c r="D18521" s="2">
        <v>2.7053180000000001</v>
      </c>
      <c r="F18521" s="2">
        <v>17.985890000000001</v>
      </c>
      <c r="G18521" s="2">
        <v>0.924149</v>
      </c>
      <c r="H18521" s="2">
        <v>0.92203500000000005</v>
      </c>
      <c r="J18521" s="2">
        <v>17.988700000000001</v>
      </c>
      <c r="K18521" s="2">
        <v>1.6704810000000001</v>
      </c>
      <c r="L18521" s="2">
        <v>7.9516010000000001</v>
      </c>
    </row>
    <row r="18522" spans="1:12" x14ac:dyDescent="0.2">
      <c r="A18522" s="2">
        <v>17.9894</v>
      </c>
      <c r="B18522" s="2">
        <v>22.574259999999999</v>
      </c>
      <c r="C18522" s="2">
        <v>3.0973809999999999</v>
      </c>
      <c r="D18522" s="2">
        <v>2.7046459999999999</v>
      </c>
      <c r="F18522" s="2">
        <v>17.98659</v>
      </c>
      <c r="G18522" s="2">
        <v>0.92395000000000005</v>
      </c>
      <c r="H18522" s="2">
        <v>0.921539</v>
      </c>
      <c r="J18522" s="2">
        <v>17.9894</v>
      </c>
      <c r="K18522" s="2">
        <v>1.6686399999999999</v>
      </c>
      <c r="L18522" s="2">
        <v>7.9255240000000002</v>
      </c>
    </row>
    <row r="18523" spans="1:12" x14ac:dyDescent="0.2">
      <c r="A18523" s="2">
        <v>17.990100000000002</v>
      </c>
      <c r="B18523" s="2">
        <v>22.550930000000001</v>
      </c>
      <c r="C18523" s="2">
        <v>3.0964960000000001</v>
      </c>
      <c r="D18523" s="2">
        <v>2.703487</v>
      </c>
      <c r="F18523" s="2">
        <v>17.987290000000002</v>
      </c>
      <c r="G18523" s="2">
        <v>0.92378199999999999</v>
      </c>
      <c r="H18523" s="2">
        <v>0.92139400000000005</v>
      </c>
      <c r="J18523" s="2">
        <v>17.990100000000002</v>
      </c>
      <c r="K18523" s="2">
        <v>1.666595</v>
      </c>
      <c r="L18523" s="2">
        <v>7.8995949999999997</v>
      </c>
    </row>
    <row r="18524" spans="1:12" x14ac:dyDescent="0.2">
      <c r="A18524" s="2">
        <v>17.9908</v>
      </c>
      <c r="B18524" s="2">
        <v>22.52796</v>
      </c>
      <c r="C18524" s="2">
        <v>3.0958239999999999</v>
      </c>
      <c r="D18524" s="2">
        <v>2.7019989999999998</v>
      </c>
      <c r="F18524" s="2">
        <v>17.98799</v>
      </c>
      <c r="G18524" s="2">
        <v>0.92359899999999995</v>
      </c>
      <c r="H18524" s="2">
        <v>0.92140999999999995</v>
      </c>
      <c r="J18524" s="2">
        <v>17.9908</v>
      </c>
      <c r="K18524" s="2">
        <v>1.664701</v>
      </c>
      <c r="L18524" s="2">
        <v>7.8739379999999999</v>
      </c>
    </row>
    <row r="18525" spans="1:12" x14ac:dyDescent="0.2">
      <c r="A18525" s="2">
        <v>17.991499999999998</v>
      </c>
      <c r="B18525" s="2">
        <v>22.504449999999999</v>
      </c>
      <c r="C18525" s="2">
        <v>3.0942259999999999</v>
      </c>
      <c r="D18525" s="2">
        <v>2.7011440000000002</v>
      </c>
      <c r="F18525" s="2">
        <v>17.988700000000001</v>
      </c>
      <c r="G18525" s="2">
        <v>0.92302700000000004</v>
      </c>
      <c r="H18525" s="2">
        <v>0.921265</v>
      </c>
      <c r="J18525" s="2">
        <v>17.991499999999998</v>
      </c>
      <c r="K18525" s="2">
        <v>1.66299</v>
      </c>
      <c r="L18525" s="2">
        <v>7.8479099999999997</v>
      </c>
    </row>
    <row r="18526" spans="1:12" x14ac:dyDescent="0.2">
      <c r="A18526" s="2">
        <v>17.9922</v>
      </c>
      <c r="B18526" s="2">
        <v>22.481639999999999</v>
      </c>
      <c r="C18526" s="2">
        <v>3.0936539999999999</v>
      </c>
      <c r="D18526" s="2">
        <v>2.7004730000000001</v>
      </c>
      <c r="F18526" s="2">
        <v>17.9894</v>
      </c>
      <c r="G18526" s="2">
        <v>0.92281299999999999</v>
      </c>
      <c r="H18526" s="2">
        <v>0.92110400000000003</v>
      </c>
      <c r="J18526" s="2">
        <v>17.9922</v>
      </c>
      <c r="K18526" s="2">
        <v>1.6608769999999999</v>
      </c>
      <c r="L18526" s="2">
        <v>7.8225100000000003</v>
      </c>
    </row>
    <row r="18527" spans="1:12" x14ac:dyDescent="0.2">
      <c r="A18527" s="2">
        <v>17.992899999999999</v>
      </c>
      <c r="B18527" s="2">
        <v>22.459050000000001</v>
      </c>
      <c r="C18527" s="2">
        <v>3.0930399999999998</v>
      </c>
      <c r="D18527" s="2">
        <v>2.6991230000000002</v>
      </c>
      <c r="F18527" s="2">
        <v>17.990100000000002</v>
      </c>
      <c r="G18527" s="2">
        <v>0.92266800000000004</v>
      </c>
      <c r="H18527" s="2">
        <v>0.92124899999999998</v>
      </c>
      <c r="J18527" s="2">
        <v>17.992899999999999</v>
      </c>
      <c r="K18527" s="2">
        <v>1.659235</v>
      </c>
      <c r="L18527" s="2">
        <v>7.7972159999999997</v>
      </c>
    </row>
    <row r="18528" spans="1:12" x14ac:dyDescent="0.2">
      <c r="A18528" s="2">
        <v>17.99361</v>
      </c>
      <c r="B18528" s="2">
        <v>22.43665</v>
      </c>
      <c r="C18528" s="2">
        <v>3.0923720000000001</v>
      </c>
      <c r="D18528" s="2">
        <v>2.6977190000000002</v>
      </c>
      <c r="F18528" s="2">
        <v>17.9908</v>
      </c>
      <c r="G18528" s="2">
        <v>0.92238600000000004</v>
      </c>
      <c r="H18528" s="2">
        <v>0.921211</v>
      </c>
      <c r="J18528" s="2">
        <v>17.99361</v>
      </c>
      <c r="K18528" s="2">
        <v>1.6574720000000001</v>
      </c>
      <c r="L18528" s="2">
        <v>7.772011</v>
      </c>
    </row>
    <row r="18529" spans="1:12" x14ac:dyDescent="0.2">
      <c r="A18529" s="2">
        <v>17.994309999999999</v>
      </c>
      <c r="B18529" s="2">
        <v>22.414059999999999</v>
      </c>
      <c r="C18529" s="2">
        <v>3.0916969999999999</v>
      </c>
      <c r="D18529" s="2">
        <v>2.6964519999999998</v>
      </c>
      <c r="F18529" s="2">
        <v>17.991499999999998</v>
      </c>
      <c r="G18529" s="2">
        <v>0.92207300000000003</v>
      </c>
      <c r="H18529" s="2">
        <v>0.92104299999999995</v>
      </c>
      <c r="J18529" s="2">
        <v>17.994309999999999</v>
      </c>
      <c r="K18529" s="2">
        <v>1.655535</v>
      </c>
      <c r="L18529" s="2">
        <v>7.7465859999999997</v>
      </c>
    </row>
    <row r="18530" spans="1:12" x14ac:dyDescent="0.2">
      <c r="A18530" s="2">
        <v>17.995010000000001</v>
      </c>
      <c r="B18530" s="2">
        <v>22.392199999999999</v>
      </c>
      <c r="C18530" s="2">
        <v>3.0907279999999999</v>
      </c>
      <c r="D18530" s="2">
        <v>2.695255</v>
      </c>
      <c r="F18530" s="2">
        <v>17.9922</v>
      </c>
      <c r="G18530" s="2">
        <v>0.92205800000000004</v>
      </c>
      <c r="H18530" s="2">
        <v>0.92076100000000005</v>
      </c>
      <c r="J18530" s="2">
        <v>17.995010000000001</v>
      </c>
      <c r="K18530" s="2">
        <v>1.6534770000000001</v>
      </c>
      <c r="L18530" s="2">
        <v>7.7210640000000001</v>
      </c>
    </row>
    <row r="18531" spans="1:12" x14ac:dyDescent="0.2">
      <c r="A18531" s="2">
        <v>17.995709999999999</v>
      </c>
      <c r="B18531" s="2">
        <v>22.369589999999999</v>
      </c>
      <c r="C18531" s="2">
        <v>3.0894309999999998</v>
      </c>
      <c r="D18531" s="2">
        <v>2.6940569999999999</v>
      </c>
      <c r="F18531" s="2">
        <v>17.992899999999999</v>
      </c>
      <c r="G18531" s="2">
        <v>0.92208100000000004</v>
      </c>
      <c r="H18531" s="2">
        <v>0.92034899999999997</v>
      </c>
      <c r="J18531" s="2">
        <v>17.995709999999999</v>
      </c>
      <c r="K18531" s="2">
        <v>1.6518550000000001</v>
      </c>
      <c r="L18531" s="2">
        <v>7.6954459999999996</v>
      </c>
    </row>
    <row r="18532" spans="1:12" x14ac:dyDescent="0.2">
      <c r="A18532" s="2">
        <v>17.996410000000001</v>
      </c>
      <c r="B18532" s="2">
        <v>22.347190000000001</v>
      </c>
      <c r="C18532" s="2">
        <v>3.0883929999999999</v>
      </c>
      <c r="D18532" s="2">
        <v>2.6928209999999999</v>
      </c>
      <c r="F18532" s="2">
        <v>17.99361</v>
      </c>
      <c r="G18532" s="2">
        <v>0.92203500000000005</v>
      </c>
      <c r="H18532" s="2">
        <v>0.91976199999999997</v>
      </c>
      <c r="J18532" s="2">
        <v>17.996410000000001</v>
      </c>
      <c r="K18532" s="2">
        <v>1.650102</v>
      </c>
      <c r="L18532" s="2">
        <v>7.6696299999999997</v>
      </c>
    </row>
    <row r="18533" spans="1:12" x14ac:dyDescent="0.2">
      <c r="A18533" s="2">
        <v>17.997109999999999</v>
      </c>
      <c r="B18533" s="2">
        <v>22.324839999999998</v>
      </c>
      <c r="C18533" s="2">
        <v>3.0874320000000002</v>
      </c>
      <c r="D18533" s="2">
        <v>2.6919659999999999</v>
      </c>
      <c r="F18533" s="2">
        <v>17.994309999999999</v>
      </c>
      <c r="G18533" s="2">
        <v>0.921539</v>
      </c>
      <c r="H18533" s="2">
        <v>0.91939499999999996</v>
      </c>
      <c r="J18533" s="2">
        <v>17.997109999999999</v>
      </c>
      <c r="K18533" s="2">
        <v>1.6481760000000001</v>
      </c>
      <c r="L18533" s="2">
        <v>7.6442909999999999</v>
      </c>
    </row>
    <row r="18534" spans="1:12" x14ac:dyDescent="0.2">
      <c r="A18534" s="2">
        <v>17.997810000000001</v>
      </c>
      <c r="B18534" s="2">
        <v>22.302669999999999</v>
      </c>
      <c r="C18534" s="2">
        <v>3.0864780000000001</v>
      </c>
      <c r="D18534" s="2">
        <v>2.690318</v>
      </c>
      <c r="F18534" s="2">
        <v>17.995010000000001</v>
      </c>
      <c r="G18534" s="2">
        <v>0.92139400000000005</v>
      </c>
      <c r="H18534" s="2">
        <v>0.91956300000000002</v>
      </c>
      <c r="J18534" s="2">
        <v>17.997810000000001</v>
      </c>
      <c r="K18534" s="2">
        <v>1.6462209999999999</v>
      </c>
      <c r="L18534" s="2">
        <v>7.6195789999999999</v>
      </c>
    </row>
    <row r="18535" spans="1:12" x14ac:dyDescent="0.2">
      <c r="A18535" s="2">
        <v>17.99851</v>
      </c>
      <c r="B18535" s="2">
        <v>22.281179999999999</v>
      </c>
      <c r="C18535" s="2">
        <v>3.0856659999999998</v>
      </c>
      <c r="D18535" s="2">
        <v>2.6895479999999998</v>
      </c>
      <c r="F18535" s="2">
        <v>17.995709999999999</v>
      </c>
      <c r="G18535" s="2">
        <v>0.92140999999999995</v>
      </c>
      <c r="H18535" s="2">
        <v>0.91912099999999997</v>
      </c>
      <c r="J18535" s="2">
        <v>17.99851</v>
      </c>
      <c r="K18535" s="2">
        <v>1.644396</v>
      </c>
      <c r="L18535" s="2">
        <v>7.5942939999999997</v>
      </c>
    </row>
    <row r="18536" spans="1:12" x14ac:dyDescent="0.2">
      <c r="A18536" s="2">
        <v>17.999220000000001</v>
      </c>
      <c r="B18536" s="2">
        <v>22.259309999999999</v>
      </c>
      <c r="C18536" s="2">
        <v>3.085502</v>
      </c>
      <c r="D18536" s="2">
        <v>2.6885249999999998</v>
      </c>
      <c r="F18536" s="2">
        <v>17.996410000000001</v>
      </c>
      <c r="G18536" s="2">
        <v>0.921265</v>
      </c>
      <c r="H18536" s="2">
        <v>0.91845699999999997</v>
      </c>
      <c r="J18536" s="2">
        <v>17.999220000000001</v>
      </c>
      <c r="K18536" s="2">
        <v>1.643022</v>
      </c>
      <c r="L18536" s="2">
        <v>7.5694410000000003</v>
      </c>
    </row>
    <row r="18537" spans="1:12" x14ac:dyDescent="0.2">
      <c r="A18537" s="2">
        <v>17.999919999999999</v>
      </c>
      <c r="B18537" s="2">
        <v>22.2378</v>
      </c>
      <c r="C18537" s="2">
        <v>3.084174</v>
      </c>
      <c r="D18537" s="2">
        <v>2.6874340000000001</v>
      </c>
      <c r="F18537" s="2">
        <v>17.997109999999999</v>
      </c>
      <c r="G18537" s="2">
        <v>0.92110400000000003</v>
      </c>
      <c r="H18537" s="2">
        <v>0.91781599999999997</v>
      </c>
      <c r="J18537" s="2">
        <v>17.999919999999999</v>
      </c>
      <c r="K18537" s="2">
        <v>1.6414869999999999</v>
      </c>
      <c r="L18537" s="2">
        <v>7.5443340000000001</v>
      </c>
    </row>
    <row r="18538" spans="1:12" x14ac:dyDescent="0.2">
      <c r="A18538" s="2">
        <v>18.000620000000001</v>
      </c>
      <c r="B18538" s="2">
        <v>22.215869999999999</v>
      </c>
      <c r="C18538" s="2">
        <v>3.0837590000000001</v>
      </c>
      <c r="D18538" s="2">
        <v>2.6863049999999999</v>
      </c>
      <c r="F18538" s="2">
        <v>17.997810000000001</v>
      </c>
      <c r="G18538" s="2">
        <v>0.92124899999999998</v>
      </c>
      <c r="H18538" s="2">
        <v>0.91738900000000001</v>
      </c>
      <c r="J18538" s="2">
        <v>18.000620000000001</v>
      </c>
      <c r="K18538" s="2">
        <v>1.640028</v>
      </c>
      <c r="L18538" s="2">
        <v>7.5196839999999998</v>
      </c>
    </row>
    <row r="18539" spans="1:12" x14ac:dyDescent="0.2">
      <c r="A18539" s="2">
        <v>18.00132</v>
      </c>
      <c r="B18539" s="2">
        <v>22.19388</v>
      </c>
      <c r="C18539" s="2">
        <v>3.082633</v>
      </c>
      <c r="D18539" s="2">
        <v>2.6847560000000001</v>
      </c>
      <c r="F18539" s="2">
        <v>17.99851</v>
      </c>
      <c r="G18539" s="2">
        <v>0.921211</v>
      </c>
      <c r="H18539" s="2">
        <v>0.91713</v>
      </c>
      <c r="J18539" s="2">
        <v>18.00132</v>
      </c>
      <c r="K18539" s="2">
        <v>1.638536</v>
      </c>
      <c r="L18539" s="2">
        <v>7.4951359999999996</v>
      </c>
    </row>
    <row r="18540" spans="1:12" x14ac:dyDescent="0.2">
      <c r="A18540" s="2">
        <v>18.002020000000002</v>
      </c>
      <c r="B18540" s="2">
        <v>22.171340000000001</v>
      </c>
      <c r="C18540" s="2">
        <v>3.0821070000000002</v>
      </c>
      <c r="D18540" s="2">
        <v>2.683093</v>
      </c>
      <c r="F18540" s="2">
        <v>17.999220000000001</v>
      </c>
      <c r="G18540" s="2">
        <v>0.92104299999999995</v>
      </c>
      <c r="H18540" s="2">
        <v>0.917099</v>
      </c>
      <c r="J18540" s="2">
        <v>18.002020000000002</v>
      </c>
      <c r="K18540" s="2">
        <v>1.6363920000000001</v>
      </c>
      <c r="L18540" s="2">
        <v>7.4704360000000003</v>
      </c>
    </row>
    <row r="18541" spans="1:12" x14ac:dyDescent="0.2">
      <c r="A18541" s="2">
        <v>18.00272</v>
      </c>
      <c r="B18541" s="2">
        <v>22.149159999999998</v>
      </c>
      <c r="C18541" s="2">
        <v>3.0817559999999999</v>
      </c>
      <c r="D18541" s="2">
        <v>2.6812390000000001</v>
      </c>
      <c r="F18541" s="2">
        <v>17.999919999999999</v>
      </c>
      <c r="G18541" s="2">
        <v>0.92076100000000005</v>
      </c>
      <c r="H18541" s="2">
        <v>0.91691599999999995</v>
      </c>
      <c r="J18541" s="2">
        <v>18.00272</v>
      </c>
      <c r="K18541" s="2">
        <v>1.6344430000000001</v>
      </c>
      <c r="L18541" s="2">
        <v>7.4460540000000002</v>
      </c>
    </row>
    <row r="18542" spans="1:12" x14ac:dyDescent="0.2">
      <c r="A18542" s="2">
        <v>18.003419999999998</v>
      </c>
      <c r="B18542" s="2">
        <v>22.127490000000002</v>
      </c>
      <c r="C18542" s="2">
        <v>3.0811109999999999</v>
      </c>
      <c r="D18542" s="2">
        <v>2.6801710000000001</v>
      </c>
      <c r="F18542" s="2">
        <v>18.000620000000001</v>
      </c>
      <c r="G18542" s="2">
        <v>0.92034899999999997</v>
      </c>
      <c r="H18542" s="2">
        <v>0.91668700000000003</v>
      </c>
      <c r="J18542" s="2">
        <v>18.003419999999998</v>
      </c>
      <c r="K18542" s="2">
        <v>1.632603</v>
      </c>
      <c r="L18542" s="2">
        <v>7.4220139999999999</v>
      </c>
    </row>
    <row r="18543" spans="1:12" x14ac:dyDescent="0.2">
      <c r="A18543" s="2">
        <v>18.00413</v>
      </c>
      <c r="B18543" s="2">
        <v>22.107060000000001</v>
      </c>
      <c r="C18543" s="2">
        <v>3.0801799999999999</v>
      </c>
      <c r="D18543" s="2">
        <v>2.6790729999999998</v>
      </c>
      <c r="F18543" s="2">
        <v>18.00132</v>
      </c>
      <c r="G18543" s="2">
        <v>0.91976199999999997</v>
      </c>
      <c r="H18543" s="2">
        <v>0.91618299999999997</v>
      </c>
      <c r="J18543" s="2">
        <v>18.00413</v>
      </c>
      <c r="K18543" s="2">
        <v>1.6305270000000001</v>
      </c>
      <c r="L18543" s="2">
        <v>7.3979609999999996</v>
      </c>
    </row>
    <row r="18544" spans="1:12" x14ac:dyDescent="0.2">
      <c r="A18544" s="2">
        <v>18.004829999999998</v>
      </c>
      <c r="B18544" s="2">
        <v>22.08792</v>
      </c>
      <c r="C18544" s="2">
        <v>3.0796579999999998</v>
      </c>
      <c r="D18544" s="2">
        <v>2.6779739999999999</v>
      </c>
      <c r="F18544" s="2">
        <v>18.002020000000002</v>
      </c>
      <c r="G18544" s="2">
        <v>0.91939499999999996</v>
      </c>
      <c r="H18544" s="2">
        <v>0.91578700000000002</v>
      </c>
      <c r="J18544" s="2">
        <v>18.004829999999998</v>
      </c>
      <c r="K18544" s="2">
        <v>1.62879</v>
      </c>
      <c r="L18544" s="2">
        <v>7.373678</v>
      </c>
    </row>
    <row r="18545" spans="1:12" x14ac:dyDescent="0.2">
      <c r="A18545" s="2">
        <v>18.00553</v>
      </c>
      <c r="B18545" s="2">
        <v>22.068570000000001</v>
      </c>
      <c r="C18545" s="2">
        <v>3.079269</v>
      </c>
      <c r="D18545" s="2">
        <v>2.6773030000000002</v>
      </c>
      <c r="F18545" s="2">
        <v>18.00272</v>
      </c>
      <c r="G18545" s="2">
        <v>0.91956300000000002</v>
      </c>
      <c r="H18545" s="2">
        <v>0.91534400000000005</v>
      </c>
      <c r="J18545" s="2">
        <v>18.00553</v>
      </c>
      <c r="K18545" s="2">
        <v>1.6272200000000001</v>
      </c>
      <c r="L18545" s="2">
        <v>7.3497539999999999</v>
      </c>
    </row>
    <row r="18546" spans="1:12" x14ac:dyDescent="0.2">
      <c r="A18546" s="2">
        <v>18.006229999999999</v>
      </c>
      <c r="B18546" s="2">
        <v>22.048159999999999</v>
      </c>
      <c r="C18546" s="2">
        <v>3.078471</v>
      </c>
      <c r="D18546" s="2">
        <v>2.6759900000000001</v>
      </c>
      <c r="F18546" s="2">
        <v>18.003419999999998</v>
      </c>
      <c r="G18546" s="2">
        <v>0.91912099999999997</v>
      </c>
      <c r="H18546" s="2">
        <v>0.91511500000000001</v>
      </c>
      <c r="J18546" s="2">
        <v>18.006229999999999</v>
      </c>
      <c r="K18546" s="2">
        <v>1.6256159999999999</v>
      </c>
      <c r="L18546" s="2">
        <v>7.3255480000000004</v>
      </c>
    </row>
    <row r="18547" spans="1:12" x14ac:dyDescent="0.2">
      <c r="A18547" s="2">
        <v>18.006930000000001</v>
      </c>
      <c r="B18547" s="2">
        <v>22.026900000000001</v>
      </c>
      <c r="C18547" s="2">
        <v>3.0782880000000001</v>
      </c>
      <c r="D18547" s="2">
        <v>2.6747010000000002</v>
      </c>
      <c r="F18547" s="2">
        <v>18.00413</v>
      </c>
      <c r="G18547" s="2">
        <v>0.91845699999999997</v>
      </c>
      <c r="H18547" s="2">
        <v>0.91471899999999995</v>
      </c>
      <c r="J18547" s="2">
        <v>18.006930000000001</v>
      </c>
      <c r="K18547" s="2">
        <v>1.62425</v>
      </c>
      <c r="L18547" s="2">
        <v>7.3017269999999996</v>
      </c>
    </row>
    <row r="18548" spans="1:12" x14ac:dyDescent="0.2">
      <c r="A18548" s="2">
        <v>18.007629999999999</v>
      </c>
      <c r="B18548" s="2">
        <v>22.00564</v>
      </c>
      <c r="C18548" s="2">
        <v>3.0777999999999999</v>
      </c>
      <c r="D18548" s="2">
        <v>2.673648</v>
      </c>
      <c r="F18548" s="2">
        <v>18.004829999999998</v>
      </c>
      <c r="G18548" s="2">
        <v>0.91781599999999997</v>
      </c>
      <c r="H18548" s="2">
        <v>0.91420699999999999</v>
      </c>
      <c r="J18548" s="2">
        <v>18.007629999999999</v>
      </c>
      <c r="K18548" s="2">
        <v>1.6229880000000001</v>
      </c>
      <c r="L18548" s="2">
        <v>7.277666</v>
      </c>
    </row>
    <row r="18549" spans="1:12" x14ac:dyDescent="0.2">
      <c r="A18549" s="2">
        <v>18.008330000000001</v>
      </c>
      <c r="B18549" s="2">
        <v>21.984639999999999</v>
      </c>
      <c r="C18549" s="2">
        <v>3.077258</v>
      </c>
      <c r="D18549" s="2">
        <v>2.6728010000000002</v>
      </c>
      <c r="F18549" s="2">
        <v>18.00553</v>
      </c>
      <c r="G18549" s="2">
        <v>0.91738900000000001</v>
      </c>
      <c r="H18549" s="2">
        <v>0.91397899999999999</v>
      </c>
      <c r="J18549" s="2">
        <v>18.008330000000001</v>
      </c>
      <c r="K18549" s="2">
        <v>1.6218049999999999</v>
      </c>
      <c r="L18549" s="2">
        <v>7.2532500000000004</v>
      </c>
    </row>
    <row r="18550" spans="1:12" x14ac:dyDescent="0.2">
      <c r="A18550" s="2">
        <v>18.009039999999999</v>
      </c>
      <c r="B18550" s="2">
        <v>21.96407</v>
      </c>
      <c r="C18550" s="2">
        <v>3.07653</v>
      </c>
      <c r="D18550" s="2">
        <v>2.6717029999999999</v>
      </c>
      <c r="F18550" s="2">
        <v>18.006229999999999</v>
      </c>
      <c r="G18550" s="2">
        <v>0.91713</v>
      </c>
      <c r="H18550" s="2">
        <v>0.91367299999999996</v>
      </c>
      <c r="J18550" s="2">
        <v>18.009039999999999</v>
      </c>
      <c r="K18550" s="2">
        <v>1.620079</v>
      </c>
      <c r="L18550" s="2">
        <v>7.2292839999999998</v>
      </c>
    </row>
    <row r="18551" spans="1:12" x14ac:dyDescent="0.2">
      <c r="A18551" s="2">
        <v>18.009740000000001</v>
      </c>
      <c r="B18551" s="2">
        <v>21.943619999999999</v>
      </c>
      <c r="C18551" s="2">
        <v>3.0762740000000002</v>
      </c>
      <c r="D18551" s="2">
        <v>2.6703670000000002</v>
      </c>
      <c r="F18551" s="2">
        <v>18.006930000000001</v>
      </c>
      <c r="G18551" s="2">
        <v>0.917099</v>
      </c>
      <c r="H18551" s="2">
        <v>0.91310899999999995</v>
      </c>
      <c r="J18551" s="2">
        <v>18.009740000000001</v>
      </c>
      <c r="K18551" s="2">
        <v>1.618177</v>
      </c>
      <c r="L18551" s="2">
        <v>7.2053240000000001</v>
      </c>
    </row>
    <row r="18552" spans="1:12" x14ac:dyDescent="0.2">
      <c r="A18552" s="2">
        <v>18.010439999999999</v>
      </c>
      <c r="B18552" s="2">
        <v>21.922750000000001</v>
      </c>
      <c r="C18552" s="2">
        <v>3.0760869999999998</v>
      </c>
      <c r="D18552" s="2">
        <v>2.6683759999999999</v>
      </c>
      <c r="F18552" s="2">
        <v>18.007629999999999</v>
      </c>
      <c r="G18552" s="2">
        <v>0.91691599999999995</v>
      </c>
      <c r="H18552" s="2">
        <v>0.91274999999999995</v>
      </c>
      <c r="J18552" s="2">
        <v>18.010439999999999</v>
      </c>
      <c r="K18552" s="2">
        <v>1.6165050000000001</v>
      </c>
      <c r="L18552" s="2">
        <v>7.1815660000000001</v>
      </c>
    </row>
    <row r="18553" spans="1:12" x14ac:dyDescent="0.2">
      <c r="A18553" s="2">
        <v>18.011140000000001</v>
      </c>
      <c r="B18553" s="2">
        <v>21.90202</v>
      </c>
      <c r="C18553" s="2">
        <v>3.075809</v>
      </c>
      <c r="D18553" s="2">
        <v>2.6661709999999998</v>
      </c>
      <c r="F18553" s="2">
        <v>18.008330000000001</v>
      </c>
      <c r="G18553" s="2">
        <v>0.91668700000000003</v>
      </c>
      <c r="H18553" s="2">
        <v>0.912277</v>
      </c>
      <c r="J18553" s="2">
        <v>18.011140000000001</v>
      </c>
      <c r="K18553" s="2">
        <v>1.614708</v>
      </c>
      <c r="L18553" s="2">
        <v>7.1576630000000003</v>
      </c>
    </row>
    <row r="18554" spans="1:12" x14ac:dyDescent="0.2">
      <c r="A18554" s="2">
        <v>18.011839999999999</v>
      </c>
      <c r="B18554" s="2">
        <v>21.88175</v>
      </c>
      <c r="C18554" s="2">
        <v>3.0751949999999999</v>
      </c>
      <c r="D18554" s="2">
        <v>2.664676</v>
      </c>
      <c r="F18554" s="2">
        <v>18.009039999999999</v>
      </c>
      <c r="G18554" s="2">
        <v>0.91618299999999997</v>
      </c>
      <c r="H18554" s="2">
        <v>0.91145299999999996</v>
      </c>
      <c r="J18554" s="2">
        <v>18.011839999999999</v>
      </c>
      <c r="K18554" s="2">
        <v>1.6135120000000001</v>
      </c>
      <c r="L18554" s="2">
        <v>7.133318</v>
      </c>
    </row>
    <row r="18555" spans="1:12" x14ac:dyDescent="0.2">
      <c r="A18555" s="2">
        <v>18.012540000000001</v>
      </c>
      <c r="B18555" s="2">
        <v>21.861429999999999</v>
      </c>
      <c r="C18555" s="2">
        <v>3.0746600000000002</v>
      </c>
      <c r="D18555" s="2">
        <v>2.663745</v>
      </c>
      <c r="F18555" s="2">
        <v>18.009740000000001</v>
      </c>
      <c r="G18555" s="2">
        <v>0.91578700000000002</v>
      </c>
      <c r="H18555" s="2">
        <v>0.91071299999999999</v>
      </c>
      <c r="J18555" s="2">
        <v>18.012540000000001</v>
      </c>
      <c r="K18555" s="2">
        <v>1.612501</v>
      </c>
      <c r="L18555" s="2">
        <v>7.109966</v>
      </c>
    </row>
    <row r="18556" spans="1:12" x14ac:dyDescent="0.2">
      <c r="A18556" s="2">
        <v>18.01324</v>
      </c>
      <c r="B18556" s="2">
        <v>21.84112</v>
      </c>
      <c r="C18556" s="2">
        <v>3.074249</v>
      </c>
      <c r="D18556" s="2">
        <v>2.662204</v>
      </c>
      <c r="F18556" s="2">
        <v>18.010439999999999</v>
      </c>
      <c r="G18556" s="2">
        <v>0.91534400000000005</v>
      </c>
      <c r="H18556" s="2">
        <v>0.91062900000000002</v>
      </c>
      <c r="J18556" s="2">
        <v>18.01324</v>
      </c>
      <c r="K18556" s="2">
        <v>1.6114710000000001</v>
      </c>
      <c r="L18556" s="2">
        <v>7.0865900000000002</v>
      </c>
    </row>
    <row r="18557" spans="1:12" x14ac:dyDescent="0.2">
      <c r="A18557" s="2">
        <v>18.013950000000001</v>
      </c>
      <c r="B18557" s="2">
        <v>21.82057</v>
      </c>
      <c r="C18557" s="2">
        <v>3.073569</v>
      </c>
      <c r="D18557" s="2">
        <v>2.6614330000000002</v>
      </c>
      <c r="F18557" s="2">
        <v>18.011140000000001</v>
      </c>
      <c r="G18557" s="2">
        <v>0.91511500000000001</v>
      </c>
      <c r="H18557" s="2">
        <v>0.91035500000000003</v>
      </c>
      <c r="J18557" s="2">
        <v>18.013950000000001</v>
      </c>
      <c r="K18557" s="2">
        <v>1.610582</v>
      </c>
      <c r="L18557" s="2">
        <v>7.0634560000000004</v>
      </c>
    </row>
    <row r="18558" spans="1:12" x14ac:dyDescent="0.2">
      <c r="A18558" s="2">
        <v>18.01465</v>
      </c>
      <c r="B18558" s="2">
        <v>21.800660000000001</v>
      </c>
      <c r="C18558" s="2">
        <v>3.0726119999999999</v>
      </c>
      <c r="D18558" s="2">
        <v>2.6601900000000001</v>
      </c>
      <c r="F18558" s="2">
        <v>18.011839999999999</v>
      </c>
      <c r="G18558" s="2">
        <v>0.91471899999999995</v>
      </c>
      <c r="H18558" s="2">
        <v>0.909798</v>
      </c>
      <c r="J18558" s="2">
        <v>18.01465</v>
      </c>
      <c r="K18558" s="2">
        <v>1.6092489999999999</v>
      </c>
      <c r="L18558" s="2">
        <v>7.0405540000000002</v>
      </c>
    </row>
    <row r="18559" spans="1:12" x14ac:dyDescent="0.2">
      <c r="A18559" s="2">
        <v>18.015350000000002</v>
      </c>
      <c r="B18559" s="2">
        <v>21.780750000000001</v>
      </c>
      <c r="C18559" s="2">
        <v>3.0715629999999998</v>
      </c>
      <c r="D18559" s="2">
        <v>2.6587329999999998</v>
      </c>
      <c r="F18559" s="2">
        <v>18.012540000000001</v>
      </c>
      <c r="G18559" s="2">
        <v>0.91420699999999999</v>
      </c>
      <c r="H18559" s="2">
        <v>0.90920299999999998</v>
      </c>
      <c r="J18559" s="2">
        <v>18.015350000000002</v>
      </c>
      <c r="K18559" s="2">
        <v>1.607418</v>
      </c>
      <c r="L18559" s="2">
        <v>7.017328</v>
      </c>
    </row>
    <row r="18560" spans="1:12" x14ac:dyDescent="0.2">
      <c r="A18560" s="2">
        <v>18.01605</v>
      </c>
      <c r="B18560" s="2">
        <v>21.76024</v>
      </c>
      <c r="C18560" s="2">
        <v>3.0711590000000002</v>
      </c>
      <c r="D18560" s="2">
        <v>2.6576490000000002</v>
      </c>
      <c r="F18560" s="2">
        <v>18.01324</v>
      </c>
      <c r="G18560" s="2">
        <v>0.91397899999999999</v>
      </c>
      <c r="H18560" s="2">
        <v>0.90853099999999998</v>
      </c>
      <c r="J18560" s="2">
        <v>18.01605</v>
      </c>
      <c r="K18560" s="2">
        <v>1.6059950000000001</v>
      </c>
      <c r="L18560" s="2">
        <v>6.9936850000000002</v>
      </c>
    </row>
    <row r="18561" spans="1:12" x14ac:dyDescent="0.2">
      <c r="A18561" s="2">
        <v>18.016749999999998</v>
      </c>
      <c r="B18561" s="2">
        <v>21.74006</v>
      </c>
      <c r="C18561" s="2">
        <v>3.070735</v>
      </c>
      <c r="D18561" s="2">
        <v>2.655894</v>
      </c>
      <c r="F18561" s="2">
        <v>18.013950000000001</v>
      </c>
      <c r="G18561" s="2">
        <v>0.91367299999999996</v>
      </c>
      <c r="H18561" s="2">
        <v>0.90817300000000001</v>
      </c>
      <c r="J18561" s="2">
        <v>18.016749999999998</v>
      </c>
      <c r="K18561" s="2">
        <v>1.604641</v>
      </c>
      <c r="L18561" s="2">
        <v>6.9699840000000002</v>
      </c>
    </row>
    <row r="18562" spans="1:12" x14ac:dyDescent="0.2">
      <c r="A18562" s="2">
        <v>18.01745</v>
      </c>
      <c r="B18562" s="2">
        <v>21.719750000000001</v>
      </c>
      <c r="C18562" s="2">
        <v>3.0699040000000002</v>
      </c>
      <c r="D18562" s="2">
        <v>2.654811</v>
      </c>
      <c r="F18562" s="2">
        <v>18.01465</v>
      </c>
      <c r="G18562" s="2">
        <v>0.91310899999999995</v>
      </c>
      <c r="H18562" s="2">
        <v>0.90805800000000003</v>
      </c>
      <c r="J18562" s="2">
        <v>18.01745</v>
      </c>
      <c r="K18562" s="2">
        <v>1.603094</v>
      </c>
      <c r="L18562" s="2">
        <v>6.9471449999999999</v>
      </c>
    </row>
    <row r="18563" spans="1:12" x14ac:dyDescent="0.2">
      <c r="A18563" s="2">
        <v>18.018149999999999</v>
      </c>
      <c r="B18563" s="2">
        <v>21.699290000000001</v>
      </c>
      <c r="C18563" s="2">
        <v>3.069251</v>
      </c>
      <c r="D18563" s="2">
        <v>2.6530939999999998</v>
      </c>
      <c r="F18563" s="2">
        <v>18.015350000000002</v>
      </c>
      <c r="G18563" s="2">
        <v>0.91274999999999995</v>
      </c>
      <c r="H18563" s="2">
        <v>0.90756999999999999</v>
      </c>
      <c r="J18563" s="2">
        <v>18.018149999999999</v>
      </c>
      <c r="K18563" s="2">
        <v>1.6015760000000001</v>
      </c>
      <c r="L18563" s="2">
        <v>6.9241469999999996</v>
      </c>
    </row>
    <row r="18564" spans="1:12" x14ac:dyDescent="0.2">
      <c r="A18564" s="2">
        <v>18.01885</v>
      </c>
      <c r="B18564" s="2">
        <v>21.67886</v>
      </c>
      <c r="C18564" s="2">
        <v>3.068759</v>
      </c>
      <c r="D18564" s="2">
        <v>2.6518199999999998</v>
      </c>
      <c r="F18564" s="2">
        <v>18.01605</v>
      </c>
      <c r="G18564" s="2">
        <v>0.912277</v>
      </c>
      <c r="H18564" s="2">
        <v>0.907196</v>
      </c>
      <c r="J18564" s="2">
        <v>18.01885</v>
      </c>
      <c r="K18564" s="2">
        <v>1.6005419999999999</v>
      </c>
      <c r="L18564" s="2">
        <v>6.9017929999999996</v>
      </c>
    </row>
    <row r="18565" spans="1:12" x14ac:dyDescent="0.2">
      <c r="A18565" s="2">
        <v>18.019559999999998</v>
      </c>
      <c r="B18565" s="2">
        <v>21.658010000000001</v>
      </c>
      <c r="C18565" s="2">
        <v>3.0681340000000001</v>
      </c>
      <c r="D18565" s="2">
        <v>2.6510189999999998</v>
      </c>
      <c r="F18565" s="2">
        <v>18.016749999999998</v>
      </c>
      <c r="G18565" s="2">
        <v>0.91145299999999996</v>
      </c>
      <c r="H18565" s="2">
        <v>0.90715000000000001</v>
      </c>
      <c r="J18565" s="2">
        <v>18.019559999999998</v>
      </c>
      <c r="K18565" s="2">
        <v>1.5993630000000001</v>
      </c>
      <c r="L18565" s="2">
        <v>6.8792460000000002</v>
      </c>
    </row>
    <row r="18566" spans="1:12" x14ac:dyDescent="0.2">
      <c r="A18566" s="2">
        <v>18.02026</v>
      </c>
      <c r="B18566" s="2">
        <v>21.63794</v>
      </c>
      <c r="C18566" s="2">
        <v>3.0677479999999999</v>
      </c>
      <c r="D18566" s="2">
        <v>2.6497220000000001</v>
      </c>
      <c r="F18566" s="2">
        <v>18.01745</v>
      </c>
      <c r="G18566" s="2">
        <v>0.91071299999999999</v>
      </c>
      <c r="H18566" s="2">
        <v>0.90696699999999997</v>
      </c>
      <c r="J18566" s="2">
        <v>18.02026</v>
      </c>
      <c r="K18566" s="2">
        <v>1.597332</v>
      </c>
      <c r="L18566" s="2">
        <v>6.855988</v>
      </c>
    </row>
    <row r="18567" spans="1:12" x14ac:dyDescent="0.2">
      <c r="A18567" s="2">
        <v>18.020959999999999</v>
      </c>
      <c r="B18567" s="2">
        <v>21.61824</v>
      </c>
      <c r="C18567" s="2">
        <v>3.0672980000000001</v>
      </c>
      <c r="D18567" s="2">
        <v>2.6482649999999999</v>
      </c>
      <c r="F18567" s="2">
        <v>18.018149999999999</v>
      </c>
      <c r="G18567" s="2">
        <v>0.91062900000000002</v>
      </c>
      <c r="H18567" s="2">
        <v>0.90694399999999997</v>
      </c>
      <c r="J18567" s="2">
        <v>18.020959999999999</v>
      </c>
      <c r="K18567" s="2">
        <v>1.595699</v>
      </c>
      <c r="L18567" s="2">
        <v>6.8333110000000001</v>
      </c>
    </row>
    <row r="18568" spans="1:12" x14ac:dyDescent="0.2">
      <c r="A18568" s="2">
        <v>18.021660000000001</v>
      </c>
      <c r="B18568" s="2">
        <v>21.597809999999999</v>
      </c>
      <c r="C18568" s="2">
        <v>3.066856</v>
      </c>
      <c r="D18568" s="2">
        <v>2.646922</v>
      </c>
      <c r="F18568" s="2">
        <v>18.01885</v>
      </c>
      <c r="G18568" s="2">
        <v>0.91035500000000003</v>
      </c>
      <c r="H18568" s="2">
        <v>0.906555</v>
      </c>
      <c r="J18568" s="2">
        <v>18.021660000000001</v>
      </c>
      <c r="K18568" s="2">
        <v>1.5947279999999999</v>
      </c>
      <c r="L18568" s="2">
        <v>6.8109109999999999</v>
      </c>
    </row>
    <row r="18569" spans="1:12" x14ac:dyDescent="0.2">
      <c r="A18569" s="2">
        <v>18.022359999999999</v>
      </c>
      <c r="B18569" s="2">
        <v>21.577870000000001</v>
      </c>
      <c r="C18569" s="2">
        <v>3.0663179999999999</v>
      </c>
      <c r="D18569" s="2">
        <v>2.6456330000000001</v>
      </c>
      <c r="F18569" s="2">
        <v>18.019559999999998</v>
      </c>
      <c r="G18569" s="2">
        <v>0.909798</v>
      </c>
      <c r="H18569" s="2">
        <v>0.90573099999999995</v>
      </c>
      <c r="J18569" s="2">
        <v>18.022359999999999</v>
      </c>
      <c r="K18569" s="2">
        <v>1.593729</v>
      </c>
      <c r="L18569" s="2">
        <v>6.7887709999999997</v>
      </c>
    </row>
    <row r="18570" spans="1:12" x14ac:dyDescent="0.2">
      <c r="A18570" s="2">
        <v>18.023060000000001</v>
      </c>
      <c r="B18570" s="2">
        <v>21.55772</v>
      </c>
      <c r="C18570" s="2">
        <v>3.065623</v>
      </c>
      <c r="D18570" s="2">
        <v>2.6439319999999999</v>
      </c>
      <c r="F18570" s="2">
        <v>18.02026</v>
      </c>
      <c r="G18570" s="2">
        <v>0.90920299999999998</v>
      </c>
      <c r="H18570" s="2">
        <v>0.90524300000000002</v>
      </c>
      <c r="J18570" s="2">
        <v>18.023060000000001</v>
      </c>
      <c r="K18570" s="2">
        <v>1.5923099999999999</v>
      </c>
      <c r="L18570" s="2">
        <v>6.7666760000000004</v>
      </c>
    </row>
    <row r="18571" spans="1:12" x14ac:dyDescent="0.2">
      <c r="A18571" s="2">
        <v>18.023759999999999</v>
      </c>
      <c r="B18571" s="2">
        <v>21.537379999999999</v>
      </c>
      <c r="C18571" s="2">
        <v>3.0646770000000001</v>
      </c>
      <c r="D18571" s="2">
        <v>2.6431990000000001</v>
      </c>
      <c r="F18571" s="2">
        <v>18.020959999999999</v>
      </c>
      <c r="G18571" s="2">
        <v>0.90853099999999998</v>
      </c>
      <c r="H18571" s="2">
        <v>0.90501399999999999</v>
      </c>
      <c r="J18571" s="2">
        <v>18.023759999999999</v>
      </c>
      <c r="K18571" s="2">
        <v>1.5910029999999999</v>
      </c>
      <c r="L18571" s="2">
        <v>6.745501</v>
      </c>
    </row>
    <row r="18572" spans="1:12" x14ac:dyDescent="0.2">
      <c r="A18572" s="2">
        <v>18.024470000000001</v>
      </c>
      <c r="B18572" s="2">
        <v>21.517050000000001</v>
      </c>
      <c r="C18572" s="2">
        <v>3.0641129999999999</v>
      </c>
      <c r="D18572" s="2">
        <v>2.641254</v>
      </c>
      <c r="F18572" s="2">
        <v>18.021660000000001</v>
      </c>
      <c r="G18572" s="2">
        <v>0.90817300000000001</v>
      </c>
      <c r="H18572" s="2">
        <v>0.90493800000000002</v>
      </c>
      <c r="J18572" s="2">
        <v>18.024470000000001</v>
      </c>
      <c r="K18572" s="2">
        <v>1.5900609999999999</v>
      </c>
      <c r="L18572" s="2">
        <v>6.7233140000000002</v>
      </c>
    </row>
    <row r="18573" spans="1:12" x14ac:dyDescent="0.2">
      <c r="A18573" s="2">
        <v>18.025169999999999</v>
      </c>
      <c r="B18573" s="2">
        <v>21.497119999999999</v>
      </c>
      <c r="C18573" s="2">
        <v>3.0634990000000002</v>
      </c>
      <c r="D18573" s="2">
        <v>2.6404139999999998</v>
      </c>
      <c r="F18573" s="2">
        <v>18.022359999999999</v>
      </c>
      <c r="G18573" s="2">
        <v>0.90805800000000003</v>
      </c>
      <c r="H18573" s="2">
        <v>0.90478499999999995</v>
      </c>
      <c r="J18573" s="2">
        <v>18.025169999999999</v>
      </c>
      <c r="K18573" s="2">
        <v>1.589094</v>
      </c>
      <c r="L18573" s="2">
        <v>6.7014480000000001</v>
      </c>
    </row>
    <row r="18574" spans="1:12" x14ac:dyDescent="0.2">
      <c r="A18574" s="2">
        <v>18.025870000000001</v>
      </c>
      <c r="B18574" s="2">
        <v>21.477499999999999</v>
      </c>
      <c r="C18574" s="2">
        <v>3.0633840000000001</v>
      </c>
      <c r="D18574" s="2">
        <v>2.639278</v>
      </c>
      <c r="F18574" s="2">
        <v>18.023060000000001</v>
      </c>
      <c r="G18574" s="2">
        <v>0.90756999999999999</v>
      </c>
      <c r="H18574" s="2">
        <v>0.90424300000000002</v>
      </c>
      <c r="J18574" s="2">
        <v>18.025870000000001</v>
      </c>
      <c r="K18574" s="2">
        <v>1.587871</v>
      </c>
      <c r="L18574" s="2">
        <v>6.6796720000000001</v>
      </c>
    </row>
    <row r="18575" spans="1:12" x14ac:dyDescent="0.2">
      <c r="A18575" s="2">
        <v>18.02657</v>
      </c>
      <c r="B18575" s="2">
        <v>21.458010000000002</v>
      </c>
      <c r="C18575" s="2">
        <v>3.0625260000000001</v>
      </c>
      <c r="D18575" s="2">
        <v>2.6378509999999999</v>
      </c>
      <c r="F18575" s="2">
        <v>18.023759999999999</v>
      </c>
      <c r="G18575" s="2">
        <v>0.907196</v>
      </c>
      <c r="H18575" s="2">
        <v>0.90371699999999999</v>
      </c>
      <c r="J18575" s="2">
        <v>18.02657</v>
      </c>
      <c r="K18575" s="2">
        <v>1.5862769999999999</v>
      </c>
      <c r="L18575" s="2">
        <v>6.6578290000000004</v>
      </c>
    </row>
    <row r="18576" spans="1:12" x14ac:dyDescent="0.2">
      <c r="A18576" s="2">
        <v>18.027270000000001</v>
      </c>
      <c r="B18576" s="2">
        <v>21.43825</v>
      </c>
      <c r="C18576" s="2">
        <v>3.0617209999999999</v>
      </c>
      <c r="D18576" s="2">
        <v>2.6361110000000001</v>
      </c>
      <c r="F18576" s="2">
        <v>18.024470000000001</v>
      </c>
      <c r="G18576" s="2">
        <v>0.90715000000000001</v>
      </c>
      <c r="H18576" s="2">
        <v>0.90332000000000001</v>
      </c>
      <c r="J18576" s="2">
        <v>18.027270000000001</v>
      </c>
      <c r="K18576" s="2">
        <v>1.58527</v>
      </c>
      <c r="L18576" s="2">
        <v>6.6357840000000001</v>
      </c>
    </row>
    <row r="18577" spans="1:12" x14ac:dyDescent="0.2">
      <c r="A18577" s="2">
        <v>18.02797</v>
      </c>
      <c r="B18577" s="2">
        <v>21.418209999999998</v>
      </c>
      <c r="C18577" s="2">
        <v>3.0612020000000002</v>
      </c>
      <c r="D18577" s="2">
        <v>2.6349520000000002</v>
      </c>
      <c r="F18577" s="2">
        <v>18.025169999999999</v>
      </c>
      <c r="G18577" s="2">
        <v>0.90696699999999997</v>
      </c>
      <c r="H18577" s="2">
        <v>0.90278599999999998</v>
      </c>
      <c r="J18577" s="2">
        <v>18.02797</v>
      </c>
      <c r="K18577" s="2">
        <v>1.584125</v>
      </c>
      <c r="L18577" s="2">
        <v>6.6142599999999998</v>
      </c>
    </row>
    <row r="18578" spans="1:12" x14ac:dyDescent="0.2">
      <c r="A18578" s="2">
        <v>18.028670000000002</v>
      </c>
      <c r="B18578" s="2">
        <v>21.398540000000001</v>
      </c>
      <c r="C18578" s="2">
        <v>3.0611410000000001</v>
      </c>
      <c r="D18578" s="2">
        <v>2.6335709999999999</v>
      </c>
      <c r="F18578" s="2">
        <v>18.025870000000001</v>
      </c>
      <c r="G18578" s="2">
        <v>0.90694399999999997</v>
      </c>
      <c r="H18578" s="2">
        <v>0.90230600000000005</v>
      </c>
      <c r="J18578" s="2">
        <v>18.028670000000002</v>
      </c>
      <c r="K18578" s="2">
        <v>1.58283</v>
      </c>
      <c r="L18578" s="2">
        <v>6.5924550000000002</v>
      </c>
    </row>
    <row r="18579" spans="1:12" x14ac:dyDescent="0.2">
      <c r="A18579" s="2">
        <v>18.02938</v>
      </c>
      <c r="B18579" s="2">
        <v>21.37913</v>
      </c>
      <c r="C18579" s="2">
        <v>3.0606800000000001</v>
      </c>
      <c r="D18579" s="2">
        <v>2.6327769999999999</v>
      </c>
      <c r="F18579" s="2">
        <v>18.02657</v>
      </c>
      <c r="G18579" s="2">
        <v>0.906555</v>
      </c>
      <c r="H18579" s="2">
        <v>0.90224499999999996</v>
      </c>
      <c r="J18579" s="2">
        <v>18.02938</v>
      </c>
      <c r="K18579" s="2">
        <v>1.5816520000000001</v>
      </c>
      <c r="L18579" s="2">
        <v>6.5706389999999999</v>
      </c>
    </row>
    <row r="18580" spans="1:12" x14ac:dyDescent="0.2">
      <c r="A18580" s="2">
        <v>18.030080000000002</v>
      </c>
      <c r="B18580" s="2">
        <v>21.359369999999998</v>
      </c>
      <c r="C18580" s="2">
        <v>3.0603289999999999</v>
      </c>
      <c r="D18580" s="2">
        <v>2.6314190000000002</v>
      </c>
      <c r="F18580" s="2">
        <v>18.027270000000001</v>
      </c>
      <c r="G18580" s="2">
        <v>0.90573099999999995</v>
      </c>
      <c r="H18580" s="2">
        <v>0.90222199999999997</v>
      </c>
      <c r="J18580" s="2">
        <v>18.030080000000002</v>
      </c>
      <c r="K18580" s="2">
        <v>1.580795</v>
      </c>
      <c r="L18580" s="2">
        <v>6.5492460000000001</v>
      </c>
    </row>
    <row r="18581" spans="1:12" x14ac:dyDescent="0.2">
      <c r="A18581" s="2">
        <v>18.03078</v>
      </c>
      <c r="B18581" s="2">
        <v>21.33925</v>
      </c>
      <c r="C18581" s="2">
        <v>3.0599430000000001</v>
      </c>
      <c r="D18581" s="2">
        <v>2.6299090000000001</v>
      </c>
      <c r="F18581" s="2">
        <v>18.02797</v>
      </c>
      <c r="G18581" s="2">
        <v>0.90524300000000002</v>
      </c>
      <c r="H18581" s="2">
        <v>0.90229800000000004</v>
      </c>
      <c r="J18581" s="2">
        <v>18.03078</v>
      </c>
      <c r="K18581" s="2">
        <v>1.5797190000000001</v>
      </c>
      <c r="L18581" s="2">
        <v>6.5273300000000001</v>
      </c>
    </row>
    <row r="18582" spans="1:12" x14ac:dyDescent="0.2">
      <c r="A18582" s="2">
        <v>18.031479999999998</v>
      </c>
      <c r="B18582" s="2">
        <v>21.319949999999999</v>
      </c>
      <c r="C18582" s="2">
        <v>3.0594700000000001</v>
      </c>
      <c r="D18582" s="2">
        <v>2.6283829999999999</v>
      </c>
      <c r="F18582" s="2">
        <v>18.028670000000002</v>
      </c>
      <c r="G18582" s="2">
        <v>0.90501399999999999</v>
      </c>
      <c r="H18582" s="2">
        <v>0.90256499999999995</v>
      </c>
      <c r="J18582" s="2">
        <v>18.031479999999998</v>
      </c>
      <c r="K18582" s="2">
        <v>1.5783100000000001</v>
      </c>
      <c r="L18582" s="2">
        <v>6.5061859999999996</v>
      </c>
    </row>
    <row r="18583" spans="1:12" x14ac:dyDescent="0.2">
      <c r="A18583" s="2">
        <v>18.03218</v>
      </c>
      <c r="B18583" s="2">
        <v>21.300650000000001</v>
      </c>
      <c r="C18583" s="2">
        <v>3.0591499999999998</v>
      </c>
      <c r="D18583" s="2">
        <v>2.6270549999999999</v>
      </c>
      <c r="F18583" s="2">
        <v>18.02938</v>
      </c>
      <c r="G18583" s="2">
        <v>0.90493800000000002</v>
      </c>
      <c r="H18583" s="2">
        <v>0.90256499999999995</v>
      </c>
      <c r="J18583" s="2">
        <v>18.03218</v>
      </c>
      <c r="K18583" s="2">
        <v>1.5772440000000001</v>
      </c>
      <c r="L18583" s="2">
        <v>6.4849050000000004</v>
      </c>
    </row>
    <row r="18584" spans="1:12" x14ac:dyDescent="0.2">
      <c r="A18584" s="2">
        <v>18.032879999999999</v>
      </c>
      <c r="B18584" s="2">
        <v>21.281389999999998</v>
      </c>
      <c r="C18584" s="2">
        <v>3.0588329999999999</v>
      </c>
      <c r="D18584" s="2">
        <v>2.6256970000000002</v>
      </c>
      <c r="F18584" s="2">
        <v>18.030080000000002</v>
      </c>
      <c r="G18584" s="2">
        <v>0.90478499999999995</v>
      </c>
      <c r="H18584" s="2">
        <v>0.90222199999999997</v>
      </c>
      <c r="J18584" s="2">
        <v>18.032879999999999</v>
      </c>
      <c r="K18584" s="2">
        <v>1.5762769999999999</v>
      </c>
      <c r="L18584" s="2">
        <v>6.4630780000000003</v>
      </c>
    </row>
    <row r="18585" spans="1:12" x14ac:dyDescent="0.2">
      <c r="A18585" s="2">
        <v>18.033580000000001</v>
      </c>
      <c r="B18585" s="2">
        <v>21.26221</v>
      </c>
      <c r="C18585" s="2">
        <v>3.0580090000000002</v>
      </c>
      <c r="D18585" s="2">
        <v>2.624171</v>
      </c>
      <c r="F18585" s="2">
        <v>18.03078</v>
      </c>
      <c r="G18585" s="2">
        <v>0.90424300000000002</v>
      </c>
      <c r="H18585" s="2">
        <v>0.90201600000000004</v>
      </c>
      <c r="J18585" s="2">
        <v>18.033580000000001</v>
      </c>
      <c r="K18585" s="2">
        <v>1.5750729999999999</v>
      </c>
      <c r="L18585" s="2">
        <v>6.442177</v>
      </c>
    </row>
    <row r="18586" spans="1:12" x14ac:dyDescent="0.2">
      <c r="A18586" s="2">
        <v>18.034289999999999</v>
      </c>
      <c r="B18586" s="2">
        <v>21.243089999999999</v>
      </c>
      <c r="C18586" s="2">
        <v>3.057185</v>
      </c>
      <c r="D18586" s="2">
        <v>2.623119</v>
      </c>
      <c r="F18586" s="2">
        <v>18.031479999999998</v>
      </c>
      <c r="G18586" s="2">
        <v>0.90371699999999999</v>
      </c>
      <c r="H18586" s="2">
        <v>0.90201600000000004</v>
      </c>
      <c r="J18586" s="2">
        <v>18.034289999999999</v>
      </c>
      <c r="K18586" s="2">
        <v>1.5737209999999999</v>
      </c>
      <c r="L18586" s="2">
        <v>6.4213829999999996</v>
      </c>
    </row>
    <row r="18587" spans="1:12" x14ac:dyDescent="0.2">
      <c r="A18587" s="2">
        <v>18.034990000000001</v>
      </c>
      <c r="B18587" s="2">
        <v>21.22372</v>
      </c>
      <c r="C18587" s="2">
        <v>3.0561400000000001</v>
      </c>
      <c r="D18587" s="2">
        <v>2.6223179999999999</v>
      </c>
      <c r="F18587" s="2">
        <v>18.03218</v>
      </c>
      <c r="G18587" s="2">
        <v>0.90332000000000001</v>
      </c>
      <c r="H18587" s="2">
        <v>0.901779</v>
      </c>
      <c r="J18587" s="2">
        <v>18.034990000000001</v>
      </c>
      <c r="K18587" s="2">
        <v>1.5723320000000001</v>
      </c>
      <c r="L18587" s="2">
        <v>6.4001619999999999</v>
      </c>
    </row>
    <row r="18588" spans="1:12" x14ac:dyDescent="0.2">
      <c r="A18588" s="2">
        <v>18.035689999999999</v>
      </c>
      <c r="B18588" s="2">
        <v>21.204550000000001</v>
      </c>
      <c r="C18588" s="2">
        <v>3.0556559999999999</v>
      </c>
      <c r="D18588" s="2">
        <v>2.6213030000000002</v>
      </c>
      <c r="F18588" s="2">
        <v>18.032879999999999</v>
      </c>
      <c r="G18588" s="2">
        <v>0.90278599999999998</v>
      </c>
      <c r="H18588" s="2">
        <v>0.90109300000000003</v>
      </c>
      <c r="J18588" s="2">
        <v>18.035689999999999</v>
      </c>
      <c r="K18588" s="2">
        <v>1.5710329999999999</v>
      </c>
      <c r="L18588" s="2">
        <v>6.3784479999999997</v>
      </c>
    </row>
    <row r="18589" spans="1:12" x14ac:dyDescent="0.2">
      <c r="A18589" s="2">
        <v>18.036390000000001</v>
      </c>
      <c r="B18589" s="2">
        <v>21.18543</v>
      </c>
      <c r="C18589" s="2">
        <v>3.0550000000000002</v>
      </c>
      <c r="D18589" s="2">
        <v>2.6208070000000001</v>
      </c>
      <c r="F18589" s="2">
        <v>18.033580000000001</v>
      </c>
      <c r="G18589" s="2">
        <v>0.90230600000000005</v>
      </c>
      <c r="H18589" s="2">
        <v>0.90078000000000003</v>
      </c>
      <c r="J18589" s="2">
        <v>18.036390000000001</v>
      </c>
      <c r="K18589" s="2">
        <v>1.5700449999999999</v>
      </c>
      <c r="L18589" s="2">
        <v>6.3570039999999999</v>
      </c>
    </row>
    <row r="18590" spans="1:12" x14ac:dyDescent="0.2">
      <c r="A18590" s="2">
        <v>18.037089999999999</v>
      </c>
      <c r="B18590" s="2">
        <v>21.166409999999999</v>
      </c>
      <c r="C18590" s="2">
        <v>3.0541070000000001</v>
      </c>
      <c r="D18590" s="2">
        <v>2.6207310000000001</v>
      </c>
      <c r="F18590" s="2">
        <v>18.034289999999999</v>
      </c>
      <c r="G18590" s="2">
        <v>0.90224499999999996</v>
      </c>
      <c r="H18590" s="2">
        <v>0.90081</v>
      </c>
      <c r="J18590" s="2">
        <v>18.037089999999999</v>
      </c>
      <c r="K18590" s="2">
        <v>1.569385</v>
      </c>
      <c r="L18590" s="2">
        <v>6.3359449999999997</v>
      </c>
    </row>
    <row r="18591" spans="1:12" x14ac:dyDescent="0.2">
      <c r="A18591" s="2">
        <v>18.037790000000001</v>
      </c>
      <c r="B18591" s="2">
        <v>21.1478</v>
      </c>
      <c r="C18591" s="2">
        <v>3.0536569999999998</v>
      </c>
      <c r="D18591" s="2">
        <v>2.6200899999999998</v>
      </c>
      <c r="F18591" s="2">
        <v>18.034990000000001</v>
      </c>
      <c r="G18591" s="2">
        <v>0.90222199999999997</v>
      </c>
      <c r="H18591" s="2">
        <v>0.90035200000000004</v>
      </c>
      <c r="J18591" s="2">
        <v>18.037790000000001</v>
      </c>
      <c r="K18591" s="2">
        <v>1.568292</v>
      </c>
      <c r="L18591" s="2">
        <v>6.3154490000000001</v>
      </c>
    </row>
    <row r="18592" spans="1:12" x14ac:dyDescent="0.2">
      <c r="A18592" s="2">
        <v>18.038489999999999</v>
      </c>
      <c r="B18592" s="2">
        <v>21.128789999999999</v>
      </c>
      <c r="C18592" s="2">
        <v>3.0531299999999999</v>
      </c>
      <c r="D18592" s="2">
        <v>2.6187770000000001</v>
      </c>
      <c r="F18592" s="2">
        <v>18.035689999999999</v>
      </c>
      <c r="G18592" s="2">
        <v>0.90229800000000004</v>
      </c>
      <c r="H18592" s="2">
        <v>0.90006299999999995</v>
      </c>
      <c r="J18592" s="2">
        <v>18.038489999999999</v>
      </c>
      <c r="K18592" s="2">
        <v>1.5665169999999999</v>
      </c>
      <c r="L18592" s="2">
        <v>6.294683</v>
      </c>
    </row>
    <row r="18593" spans="1:12" x14ac:dyDescent="0.2">
      <c r="A18593" s="2">
        <v>18.039190000000001</v>
      </c>
      <c r="B18593" s="2">
        <v>21.110009999999999</v>
      </c>
      <c r="C18593" s="2">
        <v>3.0522</v>
      </c>
      <c r="D18593" s="2">
        <v>2.6175950000000001</v>
      </c>
      <c r="F18593" s="2">
        <v>18.036390000000001</v>
      </c>
      <c r="G18593" s="2">
        <v>0.90256499999999995</v>
      </c>
      <c r="H18593" s="2">
        <v>0.90009300000000003</v>
      </c>
      <c r="J18593" s="2">
        <v>18.039190000000001</v>
      </c>
      <c r="K18593" s="2">
        <v>1.565269</v>
      </c>
      <c r="L18593" s="2">
        <v>6.2744140000000002</v>
      </c>
    </row>
    <row r="18594" spans="1:12" x14ac:dyDescent="0.2">
      <c r="A18594" s="2">
        <v>18.039899999999999</v>
      </c>
      <c r="B18594" s="2">
        <v>21.091390000000001</v>
      </c>
      <c r="C18594" s="2">
        <v>3.0511849999999998</v>
      </c>
      <c r="D18594" s="2">
        <v>2.6166260000000001</v>
      </c>
      <c r="F18594" s="2">
        <v>18.037089999999999</v>
      </c>
      <c r="G18594" s="2">
        <v>0.90256499999999995</v>
      </c>
      <c r="H18594" s="2">
        <v>0.89968099999999995</v>
      </c>
      <c r="J18594" s="2">
        <v>18.039899999999999</v>
      </c>
      <c r="K18594" s="2">
        <v>1.564138</v>
      </c>
      <c r="L18594" s="2">
        <v>6.2538260000000001</v>
      </c>
    </row>
    <row r="18595" spans="1:12" x14ac:dyDescent="0.2">
      <c r="A18595" s="2">
        <v>18.040600000000001</v>
      </c>
      <c r="B18595" s="2">
        <v>21.072759999999999</v>
      </c>
      <c r="C18595" s="2">
        <v>3.05078</v>
      </c>
      <c r="D18595" s="2">
        <v>2.6155810000000002</v>
      </c>
      <c r="F18595" s="2">
        <v>18.037790000000001</v>
      </c>
      <c r="G18595" s="2">
        <v>0.90222199999999997</v>
      </c>
      <c r="H18595" s="2">
        <v>0.89871999999999996</v>
      </c>
      <c r="J18595" s="2">
        <v>18.040600000000001</v>
      </c>
      <c r="K18595" s="2">
        <v>1.562727</v>
      </c>
      <c r="L18595" s="2">
        <v>6.2328169999999998</v>
      </c>
    </row>
    <row r="18596" spans="1:12" x14ac:dyDescent="0.2">
      <c r="A18596" s="2">
        <v>18.0413</v>
      </c>
      <c r="B18596" s="2">
        <v>21.053840000000001</v>
      </c>
      <c r="C18596" s="2">
        <v>3.0498609999999999</v>
      </c>
      <c r="D18596" s="2">
        <v>2.6145130000000001</v>
      </c>
      <c r="F18596" s="2">
        <v>18.038489999999999</v>
      </c>
      <c r="G18596" s="2">
        <v>0.90201600000000004</v>
      </c>
      <c r="H18596" s="2">
        <v>0.89793400000000001</v>
      </c>
      <c r="J18596" s="2">
        <v>18.0413</v>
      </c>
      <c r="K18596" s="2">
        <v>1.56114</v>
      </c>
      <c r="L18596" s="2">
        <v>6.212364</v>
      </c>
    </row>
    <row r="18597" spans="1:12" x14ac:dyDescent="0.2">
      <c r="A18597" s="2">
        <v>18.042000000000002</v>
      </c>
      <c r="B18597" s="2">
        <v>21.03519</v>
      </c>
      <c r="C18597" s="2">
        <v>3.0490029999999999</v>
      </c>
      <c r="D18597" s="2">
        <v>2.6134750000000002</v>
      </c>
      <c r="F18597" s="2">
        <v>18.039190000000001</v>
      </c>
      <c r="G18597" s="2">
        <v>0.90201600000000004</v>
      </c>
      <c r="H18597" s="2">
        <v>0.89758300000000002</v>
      </c>
      <c r="J18597" s="2">
        <v>18.042000000000002</v>
      </c>
      <c r="K18597" s="2">
        <v>1.5594079999999999</v>
      </c>
      <c r="L18597" s="2">
        <v>6.19116</v>
      </c>
    </row>
    <row r="18598" spans="1:12" x14ac:dyDescent="0.2">
      <c r="A18598" s="2">
        <v>18.0427</v>
      </c>
      <c r="B18598" s="2">
        <v>21.016870000000001</v>
      </c>
      <c r="C18598" s="2">
        <v>3.0483579999999999</v>
      </c>
      <c r="D18598" s="2">
        <v>2.612552</v>
      </c>
      <c r="F18598" s="2">
        <v>18.039899999999999</v>
      </c>
      <c r="G18598" s="2">
        <v>0.901779</v>
      </c>
      <c r="H18598" s="2">
        <v>0.89730100000000002</v>
      </c>
      <c r="J18598" s="2">
        <v>18.0427</v>
      </c>
      <c r="K18598" s="2">
        <v>1.558071</v>
      </c>
      <c r="L18598" s="2">
        <v>6.1708090000000002</v>
      </c>
    </row>
    <row r="18599" spans="1:12" x14ac:dyDescent="0.2">
      <c r="A18599" s="2">
        <v>18.043399999999998</v>
      </c>
      <c r="B18599" s="2">
        <v>20.9986</v>
      </c>
      <c r="C18599" s="2">
        <v>3.0477970000000001</v>
      </c>
      <c r="D18599" s="2">
        <v>2.6121020000000001</v>
      </c>
      <c r="F18599" s="2">
        <v>18.040600000000001</v>
      </c>
      <c r="G18599" s="2">
        <v>0.90109300000000003</v>
      </c>
      <c r="H18599" s="2">
        <v>0.89695000000000003</v>
      </c>
      <c r="J18599" s="2">
        <v>18.043399999999998</v>
      </c>
      <c r="K18599" s="2">
        <v>1.5569569999999999</v>
      </c>
      <c r="L18599" s="2">
        <v>6.1506100000000004</v>
      </c>
    </row>
    <row r="18600" spans="1:12" x14ac:dyDescent="0.2">
      <c r="A18600" s="2">
        <v>18.0441</v>
      </c>
      <c r="B18600" s="2">
        <v>20.979900000000001</v>
      </c>
      <c r="C18600" s="2">
        <v>3.0468700000000002</v>
      </c>
      <c r="D18600" s="2">
        <v>2.6111629999999999</v>
      </c>
      <c r="F18600" s="2">
        <v>18.0413</v>
      </c>
      <c r="G18600" s="2">
        <v>0.90078000000000003</v>
      </c>
      <c r="H18600" s="2">
        <v>0.89691900000000002</v>
      </c>
      <c r="J18600" s="2">
        <v>18.0441</v>
      </c>
      <c r="K18600" s="2">
        <v>1.555914</v>
      </c>
      <c r="L18600" s="2">
        <v>6.1299590000000004</v>
      </c>
    </row>
    <row r="18601" spans="1:12" x14ac:dyDescent="0.2">
      <c r="A18601" s="2">
        <v>18.044809999999998</v>
      </c>
      <c r="B18601" s="2">
        <v>20.961410000000001</v>
      </c>
      <c r="C18601" s="2">
        <v>3.0459700000000001</v>
      </c>
      <c r="D18601" s="2">
        <v>2.6103779999999999</v>
      </c>
      <c r="F18601" s="2">
        <v>18.042000000000002</v>
      </c>
      <c r="G18601" s="2">
        <v>0.90081</v>
      </c>
      <c r="H18601" s="2">
        <v>0.89717899999999995</v>
      </c>
      <c r="J18601" s="2">
        <v>18.044809999999998</v>
      </c>
      <c r="K18601" s="2">
        <v>1.555126</v>
      </c>
      <c r="L18601" s="2">
        <v>6.1100139999999996</v>
      </c>
    </row>
    <row r="18602" spans="1:12" x14ac:dyDescent="0.2">
      <c r="A18602" s="2">
        <v>18.04551</v>
      </c>
      <c r="B18602" s="2">
        <v>20.942900000000002</v>
      </c>
      <c r="C18602" s="2">
        <v>3.0449899999999999</v>
      </c>
      <c r="D18602" s="2">
        <v>2.609966</v>
      </c>
      <c r="F18602" s="2">
        <v>18.0427</v>
      </c>
      <c r="G18602" s="2">
        <v>0.90035200000000004</v>
      </c>
      <c r="H18602" s="2">
        <v>0.89712499999999995</v>
      </c>
      <c r="J18602" s="2">
        <v>18.04551</v>
      </c>
      <c r="K18602" s="2">
        <v>1.554222</v>
      </c>
      <c r="L18602" s="2">
        <v>6.0895580000000002</v>
      </c>
    </row>
    <row r="18603" spans="1:12" x14ac:dyDescent="0.2">
      <c r="A18603" s="2">
        <v>18.046209999999999</v>
      </c>
      <c r="B18603" s="2">
        <v>20.924420000000001</v>
      </c>
      <c r="C18603" s="2">
        <v>3.0442420000000001</v>
      </c>
      <c r="D18603" s="2">
        <v>2.6095839999999999</v>
      </c>
      <c r="F18603" s="2">
        <v>18.043399999999998</v>
      </c>
      <c r="G18603" s="2">
        <v>0.90006299999999995</v>
      </c>
      <c r="H18603" s="2">
        <v>0.89691200000000004</v>
      </c>
      <c r="J18603" s="2">
        <v>18.046209999999999</v>
      </c>
      <c r="K18603" s="2">
        <v>1.55331</v>
      </c>
      <c r="L18603" s="2">
        <v>6.0699690000000004</v>
      </c>
    </row>
    <row r="18604" spans="1:12" x14ac:dyDescent="0.2">
      <c r="A18604" s="2">
        <v>18.04691</v>
      </c>
      <c r="B18604" s="2">
        <v>20.906179999999999</v>
      </c>
      <c r="C18604" s="2">
        <v>3.0436200000000002</v>
      </c>
      <c r="D18604" s="2">
        <v>2.6089660000000001</v>
      </c>
      <c r="F18604" s="2">
        <v>18.0441</v>
      </c>
      <c r="G18604" s="2">
        <v>0.90009300000000003</v>
      </c>
      <c r="H18604" s="2">
        <v>0.89708699999999997</v>
      </c>
      <c r="J18604" s="2">
        <v>18.04691</v>
      </c>
      <c r="K18604" s="2">
        <v>1.5524199999999999</v>
      </c>
      <c r="L18604" s="2">
        <v>6.0504800000000003</v>
      </c>
    </row>
    <row r="18605" spans="1:12" x14ac:dyDescent="0.2">
      <c r="A18605" s="2">
        <v>18.047609999999999</v>
      </c>
      <c r="B18605" s="2">
        <v>20.887869999999999</v>
      </c>
      <c r="C18605" s="2">
        <v>3.0427240000000002</v>
      </c>
      <c r="D18605" s="2">
        <v>2.6084930000000002</v>
      </c>
      <c r="F18605" s="2">
        <v>18.044809999999998</v>
      </c>
      <c r="G18605" s="2">
        <v>0.89968099999999995</v>
      </c>
      <c r="H18605" s="2">
        <v>0.89720900000000003</v>
      </c>
      <c r="J18605" s="2">
        <v>18.047609999999999</v>
      </c>
      <c r="K18605" s="2">
        <v>1.551248</v>
      </c>
      <c r="L18605" s="2">
        <v>6.0309309999999998</v>
      </c>
    </row>
    <row r="18606" spans="1:12" x14ac:dyDescent="0.2">
      <c r="A18606" s="2">
        <v>18.048310000000001</v>
      </c>
      <c r="B18606" s="2">
        <v>20.869800000000001</v>
      </c>
      <c r="C18606" s="2">
        <v>3.0418500000000002</v>
      </c>
      <c r="D18606" s="2">
        <v>2.6078899999999998</v>
      </c>
      <c r="F18606" s="2">
        <v>18.04551</v>
      </c>
      <c r="G18606" s="2">
        <v>0.89871999999999996</v>
      </c>
      <c r="H18606" s="2">
        <v>0.897011</v>
      </c>
      <c r="J18606" s="2">
        <v>18.048310000000001</v>
      </c>
      <c r="K18606" s="2">
        <v>1.549612</v>
      </c>
      <c r="L18606" s="2">
        <v>6.0108379999999997</v>
      </c>
    </row>
    <row r="18607" spans="1:12" x14ac:dyDescent="0.2">
      <c r="A18607" s="2">
        <v>18.049009999999999</v>
      </c>
      <c r="B18607" s="2">
        <v>20.851590000000002</v>
      </c>
      <c r="C18607" s="2">
        <v>3.0409540000000002</v>
      </c>
      <c r="D18607" s="2">
        <v>2.6072419999999998</v>
      </c>
      <c r="F18607" s="2">
        <v>18.046209999999999</v>
      </c>
      <c r="G18607" s="2">
        <v>0.89793400000000001</v>
      </c>
      <c r="H18607" s="2">
        <v>0.89654500000000004</v>
      </c>
      <c r="J18607" s="2">
        <v>18.049009999999999</v>
      </c>
      <c r="K18607" s="2">
        <v>1.5482499999999999</v>
      </c>
      <c r="L18607" s="2">
        <v>5.9908919999999997</v>
      </c>
    </row>
    <row r="18608" spans="1:12" x14ac:dyDescent="0.2">
      <c r="A18608" s="2">
        <v>18.049720000000001</v>
      </c>
      <c r="B18608" s="2">
        <v>20.83314</v>
      </c>
      <c r="C18608" s="2">
        <v>3.040206</v>
      </c>
      <c r="D18608" s="2">
        <v>2.6067459999999998</v>
      </c>
      <c r="F18608" s="2">
        <v>18.04691</v>
      </c>
      <c r="G18608" s="2">
        <v>0.89758300000000002</v>
      </c>
      <c r="H18608" s="2">
        <v>0.89607999999999999</v>
      </c>
      <c r="J18608" s="2">
        <v>18.049720000000001</v>
      </c>
      <c r="K18608" s="2">
        <v>1.547264</v>
      </c>
      <c r="L18608" s="2">
        <v>5.9714790000000004</v>
      </c>
    </row>
    <row r="18609" spans="1:12" x14ac:dyDescent="0.2">
      <c r="A18609" s="2">
        <v>18.050419999999999</v>
      </c>
      <c r="B18609" s="2">
        <v>20.815090000000001</v>
      </c>
      <c r="C18609" s="2">
        <v>3.0397249999999998</v>
      </c>
      <c r="D18609" s="2">
        <v>2.606052</v>
      </c>
      <c r="F18609" s="2">
        <v>18.047609999999999</v>
      </c>
      <c r="G18609" s="2">
        <v>0.89730100000000002</v>
      </c>
      <c r="H18609" s="2">
        <v>0.896065</v>
      </c>
      <c r="J18609" s="2">
        <v>18.050419999999999</v>
      </c>
      <c r="K18609" s="2">
        <v>1.5464929999999999</v>
      </c>
      <c r="L18609" s="2">
        <v>5.9518409999999999</v>
      </c>
    </row>
    <row r="18610" spans="1:12" x14ac:dyDescent="0.2">
      <c r="A18610" s="2">
        <v>18.051120000000001</v>
      </c>
      <c r="B18610" s="2">
        <v>20.7973</v>
      </c>
      <c r="C18610" s="2">
        <v>3.0390239999999999</v>
      </c>
      <c r="D18610" s="2">
        <v>2.6053959999999998</v>
      </c>
      <c r="F18610" s="2">
        <v>18.048310000000001</v>
      </c>
      <c r="G18610" s="2">
        <v>0.89695000000000003</v>
      </c>
      <c r="H18610" s="2">
        <v>0.89614899999999997</v>
      </c>
      <c r="J18610" s="2">
        <v>18.051120000000001</v>
      </c>
      <c r="K18610" s="2">
        <v>1.5456639999999999</v>
      </c>
      <c r="L18610" s="2">
        <v>5.9328859999999999</v>
      </c>
    </row>
    <row r="18611" spans="1:12" x14ac:dyDescent="0.2">
      <c r="A18611" s="2">
        <v>18.051819999999999</v>
      </c>
      <c r="B18611" s="2">
        <v>20.779240000000001</v>
      </c>
      <c r="C18611" s="2">
        <v>3.0386570000000002</v>
      </c>
      <c r="D18611" s="2">
        <v>2.6046170000000002</v>
      </c>
      <c r="F18611" s="2">
        <v>18.049009999999999</v>
      </c>
      <c r="G18611" s="2">
        <v>0.89691900000000002</v>
      </c>
      <c r="H18611" s="2">
        <v>0.89598800000000001</v>
      </c>
      <c r="J18611" s="2">
        <v>18.051819999999999</v>
      </c>
      <c r="K18611" s="2">
        <v>1.544813</v>
      </c>
      <c r="L18611" s="2">
        <v>5.9142739999999998</v>
      </c>
    </row>
    <row r="18612" spans="1:12" x14ac:dyDescent="0.2">
      <c r="A18612" s="2">
        <v>18.052520000000001</v>
      </c>
      <c r="B18612" s="2">
        <v>20.761279999999999</v>
      </c>
      <c r="C18612" s="2">
        <v>3.0382760000000002</v>
      </c>
      <c r="D18612" s="2">
        <v>2.6037170000000001</v>
      </c>
      <c r="F18612" s="2">
        <v>18.049720000000001</v>
      </c>
      <c r="G18612" s="2">
        <v>0.89717899999999995</v>
      </c>
      <c r="H18612" s="2">
        <v>0.89569900000000002</v>
      </c>
      <c r="J18612" s="2">
        <v>18.052520000000001</v>
      </c>
      <c r="K18612" s="2">
        <v>1.543917</v>
      </c>
      <c r="L18612" s="2">
        <v>5.8944029999999996</v>
      </c>
    </row>
    <row r="18613" spans="1:12" x14ac:dyDescent="0.2">
      <c r="A18613" s="2">
        <v>18.05322</v>
      </c>
      <c r="B18613" s="2">
        <v>20.74344</v>
      </c>
      <c r="C18613" s="2">
        <v>3.0374439999999998</v>
      </c>
      <c r="D18613" s="2">
        <v>2.6030609999999998</v>
      </c>
      <c r="F18613" s="2">
        <v>18.050419999999999</v>
      </c>
      <c r="G18613" s="2">
        <v>0.89712499999999995</v>
      </c>
      <c r="H18613" s="2">
        <v>0.89537800000000001</v>
      </c>
      <c r="J18613" s="2">
        <v>18.05322</v>
      </c>
      <c r="K18613" s="2">
        <v>1.543077</v>
      </c>
      <c r="L18613" s="2">
        <v>5.874701</v>
      </c>
    </row>
    <row r="18614" spans="1:12" x14ac:dyDescent="0.2">
      <c r="A18614" s="2">
        <v>18.053920000000002</v>
      </c>
      <c r="B18614" s="2">
        <v>20.725619999999999</v>
      </c>
      <c r="C18614" s="2">
        <v>3.0366780000000002</v>
      </c>
      <c r="D18614" s="2">
        <v>2.6022980000000002</v>
      </c>
      <c r="F18614" s="2">
        <v>18.051120000000001</v>
      </c>
      <c r="G18614" s="2">
        <v>0.89691200000000004</v>
      </c>
      <c r="H18614" s="2">
        <v>0.89524099999999995</v>
      </c>
      <c r="J18614" s="2">
        <v>18.053920000000002</v>
      </c>
      <c r="K18614" s="2">
        <v>1.5419499999999999</v>
      </c>
      <c r="L18614" s="2">
        <v>5.8552379999999999</v>
      </c>
    </row>
    <row r="18615" spans="1:12" x14ac:dyDescent="0.2">
      <c r="A18615" s="2">
        <v>18.05463</v>
      </c>
      <c r="B18615" s="2">
        <v>20.707699999999999</v>
      </c>
      <c r="C18615" s="2">
        <v>3.0359790000000002</v>
      </c>
      <c r="D18615" s="2">
        <v>2.6020159999999999</v>
      </c>
      <c r="F18615" s="2">
        <v>18.051819999999999</v>
      </c>
      <c r="G18615" s="2">
        <v>0.89708699999999997</v>
      </c>
      <c r="H18615" s="2">
        <v>0.894814</v>
      </c>
      <c r="J18615" s="2">
        <v>18.05463</v>
      </c>
      <c r="K18615" s="2">
        <v>1.5410839999999999</v>
      </c>
      <c r="L18615" s="2">
        <v>5.8358549999999996</v>
      </c>
    </row>
    <row r="18616" spans="1:12" x14ac:dyDescent="0.2">
      <c r="A18616" s="2">
        <v>18.055330000000001</v>
      </c>
      <c r="B18616" s="2">
        <v>20.689710000000002</v>
      </c>
      <c r="C18616" s="2">
        <v>3.035155</v>
      </c>
      <c r="D18616" s="2">
        <v>2.6012909999999998</v>
      </c>
      <c r="F18616" s="2">
        <v>18.052520000000001</v>
      </c>
      <c r="G18616" s="2">
        <v>0.89720900000000003</v>
      </c>
      <c r="H18616" s="2">
        <v>0.89436300000000002</v>
      </c>
      <c r="J18616" s="2">
        <v>18.055330000000001</v>
      </c>
      <c r="K18616" s="2">
        <v>1.540697</v>
      </c>
      <c r="L18616" s="2">
        <v>5.8175699999999999</v>
      </c>
    </row>
    <row r="18617" spans="1:12" x14ac:dyDescent="0.2">
      <c r="A18617" s="2">
        <v>18.05603</v>
      </c>
      <c r="B18617" s="2">
        <v>20.671939999999999</v>
      </c>
      <c r="C18617" s="2">
        <v>3.0345789999999999</v>
      </c>
      <c r="D18617" s="2">
        <v>2.600711</v>
      </c>
      <c r="F18617" s="2">
        <v>18.05322</v>
      </c>
      <c r="G18617" s="2">
        <v>0.897011</v>
      </c>
      <c r="H18617" s="2">
        <v>0.89398999999999995</v>
      </c>
      <c r="J18617" s="2">
        <v>18.05603</v>
      </c>
      <c r="K18617" s="2">
        <v>1.5394060000000001</v>
      </c>
      <c r="L18617" s="2">
        <v>5.7979469999999997</v>
      </c>
    </row>
    <row r="18618" spans="1:12" x14ac:dyDescent="0.2">
      <c r="A18618" s="2">
        <v>18.056730000000002</v>
      </c>
      <c r="B18618" s="2">
        <v>20.654419999999998</v>
      </c>
      <c r="C18618" s="2">
        <v>3.0342479999999998</v>
      </c>
      <c r="D18618" s="2">
        <v>2.5995439999999999</v>
      </c>
      <c r="F18618" s="2">
        <v>18.053920000000002</v>
      </c>
      <c r="G18618" s="2">
        <v>0.89654500000000004</v>
      </c>
      <c r="H18618" s="2">
        <v>0.89387499999999998</v>
      </c>
      <c r="J18618" s="2">
        <v>18.056730000000002</v>
      </c>
      <c r="K18618" s="2">
        <v>1.5379620000000001</v>
      </c>
      <c r="L18618" s="2">
        <v>5.7789840000000003</v>
      </c>
    </row>
    <row r="18619" spans="1:12" x14ac:dyDescent="0.2">
      <c r="A18619" s="2">
        <v>18.05743</v>
      </c>
      <c r="B18619" s="2">
        <v>20.637650000000001</v>
      </c>
      <c r="C18619" s="2">
        <v>3.0339770000000001</v>
      </c>
      <c r="D18619" s="2">
        <v>2.5987960000000001</v>
      </c>
      <c r="F18619" s="2">
        <v>18.05463</v>
      </c>
      <c r="G18619" s="2">
        <v>0.89607999999999999</v>
      </c>
      <c r="H18619" s="2">
        <v>0.89401200000000003</v>
      </c>
      <c r="J18619" s="2">
        <v>18.05743</v>
      </c>
      <c r="K18619" s="2">
        <v>1.536913</v>
      </c>
      <c r="L18619" s="2">
        <v>5.7595419999999997</v>
      </c>
    </row>
    <row r="18620" spans="1:12" x14ac:dyDescent="0.2">
      <c r="A18620" s="2">
        <v>18.058129999999998</v>
      </c>
      <c r="B18620" s="2">
        <v>20.62182</v>
      </c>
      <c r="C18620" s="2">
        <v>3.0337900000000002</v>
      </c>
      <c r="D18620" s="2">
        <v>2.5976669999999999</v>
      </c>
      <c r="F18620" s="2">
        <v>18.055330000000001</v>
      </c>
      <c r="G18620" s="2">
        <v>0.896065</v>
      </c>
      <c r="H18620" s="2">
        <v>0.89369200000000004</v>
      </c>
      <c r="J18620" s="2">
        <v>18.058129999999998</v>
      </c>
      <c r="K18620" s="2">
        <v>1.536178</v>
      </c>
      <c r="L18620" s="2">
        <v>5.7402230000000003</v>
      </c>
    </row>
    <row r="18621" spans="1:12" x14ac:dyDescent="0.2">
      <c r="A18621" s="2">
        <v>18.05883</v>
      </c>
      <c r="B18621" s="2">
        <v>20.60642</v>
      </c>
      <c r="C18621" s="2">
        <v>3.0334690000000002</v>
      </c>
      <c r="D18621" s="2">
        <v>2.5974460000000001</v>
      </c>
      <c r="F18621" s="2">
        <v>18.05603</v>
      </c>
      <c r="G18621" s="2">
        <v>0.89614899999999997</v>
      </c>
      <c r="H18621" s="2">
        <v>0.89298999999999995</v>
      </c>
      <c r="J18621" s="2">
        <v>18.05883</v>
      </c>
      <c r="K18621" s="2">
        <v>1.5352650000000001</v>
      </c>
      <c r="L18621" s="2">
        <v>5.7212540000000001</v>
      </c>
    </row>
    <row r="18622" spans="1:12" x14ac:dyDescent="0.2">
      <c r="A18622" s="2">
        <v>18.059529999999999</v>
      </c>
      <c r="B18622" s="2">
        <v>20.590399999999999</v>
      </c>
      <c r="C18622" s="2">
        <v>3.0327519999999999</v>
      </c>
      <c r="D18622" s="2">
        <v>2.5966900000000002</v>
      </c>
      <c r="F18622" s="2">
        <v>18.056730000000002</v>
      </c>
      <c r="G18622" s="2">
        <v>0.89598800000000001</v>
      </c>
      <c r="H18622" s="2">
        <v>0.89224999999999999</v>
      </c>
      <c r="J18622" s="2">
        <v>18.059529999999999</v>
      </c>
      <c r="K18622" s="2">
        <v>1.5338020000000001</v>
      </c>
      <c r="L18622" s="2">
        <v>5.7027239999999999</v>
      </c>
    </row>
    <row r="18623" spans="1:12" x14ac:dyDescent="0.2">
      <c r="A18623" s="2">
        <v>18.06024</v>
      </c>
      <c r="B18623" s="2">
        <v>20.573219999999999</v>
      </c>
      <c r="C18623" s="2">
        <v>3.0317569999999998</v>
      </c>
      <c r="D18623" s="2">
        <v>2.5955919999999999</v>
      </c>
      <c r="F18623" s="2">
        <v>18.05743</v>
      </c>
      <c r="G18623" s="2">
        <v>0.89569900000000002</v>
      </c>
      <c r="H18623" s="2">
        <v>0.89163999999999999</v>
      </c>
      <c r="J18623" s="2">
        <v>18.06024</v>
      </c>
      <c r="K18623" s="2">
        <v>1.5320069999999999</v>
      </c>
      <c r="L18623" s="2">
        <v>5.6839579999999996</v>
      </c>
    </row>
    <row r="18624" spans="1:12" x14ac:dyDescent="0.2">
      <c r="A18624" s="2">
        <v>18.060939999999999</v>
      </c>
      <c r="B18624" s="2">
        <v>20.555959999999999</v>
      </c>
      <c r="C18624" s="2">
        <v>3.0312869999999998</v>
      </c>
      <c r="D18624" s="2">
        <v>2.5946690000000001</v>
      </c>
      <c r="F18624" s="2">
        <v>18.058129999999998</v>
      </c>
      <c r="G18624" s="2">
        <v>0.89537800000000001</v>
      </c>
      <c r="H18624" s="2">
        <v>0.89112100000000005</v>
      </c>
      <c r="J18624" s="2">
        <v>18.060939999999999</v>
      </c>
      <c r="K18624" s="2">
        <v>1.5304070000000001</v>
      </c>
      <c r="L18624" s="2">
        <v>5.6649760000000002</v>
      </c>
    </row>
    <row r="18625" spans="1:12" x14ac:dyDescent="0.2">
      <c r="A18625" s="2">
        <v>18.061640000000001</v>
      </c>
      <c r="B18625" s="2">
        <v>20.53829</v>
      </c>
      <c r="C18625" s="2">
        <v>3.030948</v>
      </c>
      <c r="D18625" s="2">
        <v>2.5943710000000002</v>
      </c>
      <c r="F18625" s="2">
        <v>18.05883</v>
      </c>
      <c r="G18625" s="2">
        <v>0.89524099999999995</v>
      </c>
      <c r="H18625" s="2">
        <v>0.89105999999999996</v>
      </c>
      <c r="J18625" s="2">
        <v>18.061640000000001</v>
      </c>
      <c r="K18625" s="2">
        <v>1.5295080000000001</v>
      </c>
      <c r="L18625" s="2">
        <v>5.6467419999999997</v>
      </c>
    </row>
    <row r="18626" spans="1:12" x14ac:dyDescent="0.2">
      <c r="A18626" s="2">
        <v>18.062339999999999</v>
      </c>
      <c r="B18626" s="2">
        <v>20.521159999999998</v>
      </c>
      <c r="C18626" s="2">
        <v>3.0301469999999999</v>
      </c>
      <c r="D18626" s="2">
        <v>2.5935999999999999</v>
      </c>
      <c r="F18626" s="2">
        <v>18.059529999999999</v>
      </c>
      <c r="G18626" s="2">
        <v>0.894814</v>
      </c>
      <c r="H18626" s="2">
        <v>0.89073199999999997</v>
      </c>
      <c r="J18626" s="2">
        <v>18.062339999999999</v>
      </c>
      <c r="K18626" s="2">
        <v>1.528494</v>
      </c>
      <c r="L18626" s="2">
        <v>5.6285129999999999</v>
      </c>
    </row>
    <row r="18627" spans="1:12" x14ac:dyDescent="0.2">
      <c r="A18627" s="2">
        <v>18.063040000000001</v>
      </c>
      <c r="B18627" s="2">
        <v>20.504079999999998</v>
      </c>
      <c r="C18627" s="2">
        <v>3.029185</v>
      </c>
      <c r="D18627" s="2">
        <v>2.5934780000000002</v>
      </c>
      <c r="F18627" s="2">
        <v>18.06024</v>
      </c>
      <c r="G18627" s="2">
        <v>0.89436300000000002</v>
      </c>
      <c r="H18627" s="2">
        <v>0.89044199999999996</v>
      </c>
      <c r="J18627" s="2">
        <v>18.063040000000001</v>
      </c>
      <c r="K18627" s="2">
        <v>1.527569</v>
      </c>
      <c r="L18627" s="2">
        <v>5.6100099999999999</v>
      </c>
    </row>
    <row r="18628" spans="1:12" x14ac:dyDescent="0.2">
      <c r="A18628" s="2">
        <v>18.063739999999999</v>
      </c>
      <c r="B18628" s="2">
        <v>20.486889999999999</v>
      </c>
      <c r="C18628" s="2">
        <v>3.0284719999999998</v>
      </c>
      <c r="D18628" s="2">
        <v>2.593089</v>
      </c>
      <c r="F18628" s="2">
        <v>18.060939999999999</v>
      </c>
      <c r="G18628" s="2">
        <v>0.89398999999999995</v>
      </c>
      <c r="H18628" s="2">
        <v>0.88999899999999998</v>
      </c>
      <c r="J18628" s="2">
        <v>18.063739999999999</v>
      </c>
      <c r="K18628" s="2">
        <v>1.5263169999999999</v>
      </c>
      <c r="L18628" s="2">
        <v>5.5914840000000003</v>
      </c>
    </row>
    <row r="18629" spans="1:12" x14ac:dyDescent="0.2">
      <c r="A18629" s="2">
        <v>18.064440000000001</v>
      </c>
      <c r="B18629" s="2">
        <v>20.469529999999999</v>
      </c>
      <c r="C18629" s="2">
        <v>3.0280680000000002</v>
      </c>
      <c r="D18629" s="2">
        <v>2.593013</v>
      </c>
      <c r="F18629" s="2">
        <v>18.061640000000001</v>
      </c>
      <c r="G18629" s="2">
        <v>0.89387499999999998</v>
      </c>
      <c r="H18629" s="2">
        <v>0.88953400000000005</v>
      </c>
      <c r="J18629" s="2">
        <v>18.064440000000001</v>
      </c>
      <c r="K18629" s="2">
        <v>1.524772</v>
      </c>
      <c r="L18629" s="2">
        <v>5.5732400000000002</v>
      </c>
    </row>
    <row r="18630" spans="1:12" x14ac:dyDescent="0.2">
      <c r="A18630" s="2">
        <v>18.065149999999999</v>
      </c>
      <c r="B18630" s="2">
        <v>20.452459999999999</v>
      </c>
      <c r="C18630" s="2">
        <v>3.0276100000000001</v>
      </c>
      <c r="D18630" s="2">
        <v>2.5931500000000001</v>
      </c>
      <c r="F18630" s="2">
        <v>18.062339999999999</v>
      </c>
      <c r="G18630" s="2">
        <v>0.89401200000000003</v>
      </c>
      <c r="H18630" s="2">
        <v>0.88888500000000004</v>
      </c>
      <c r="J18630" s="2">
        <v>18.065149999999999</v>
      </c>
      <c r="K18630" s="2">
        <v>1.5233779999999999</v>
      </c>
      <c r="L18630" s="2">
        <v>5.5545879999999999</v>
      </c>
    </row>
    <row r="18631" spans="1:12" x14ac:dyDescent="0.2">
      <c r="A18631" s="2">
        <v>18.065850000000001</v>
      </c>
      <c r="B18631" s="2">
        <v>20.43554</v>
      </c>
      <c r="C18631" s="2">
        <v>3.0270229999999998</v>
      </c>
      <c r="D18631" s="2">
        <v>2.5925859999999998</v>
      </c>
      <c r="F18631" s="2">
        <v>18.063040000000001</v>
      </c>
      <c r="G18631" s="2">
        <v>0.89369200000000004</v>
      </c>
      <c r="H18631" s="2">
        <v>0.88866400000000001</v>
      </c>
      <c r="J18631" s="2">
        <v>18.065850000000001</v>
      </c>
      <c r="K18631" s="2">
        <v>1.5223439999999999</v>
      </c>
      <c r="L18631" s="2">
        <v>5.5368839999999997</v>
      </c>
    </row>
    <row r="18632" spans="1:12" x14ac:dyDescent="0.2">
      <c r="A18632" s="2">
        <v>18.066549999999999</v>
      </c>
      <c r="B18632" s="2">
        <v>20.418230000000001</v>
      </c>
      <c r="C18632" s="2">
        <v>3.0266639999999998</v>
      </c>
      <c r="D18632" s="2">
        <v>2.592654</v>
      </c>
      <c r="F18632" s="2">
        <v>18.063739999999999</v>
      </c>
      <c r="G18632" s="2">
        <v>0.89298999999999995</v>
      </c>
      <c r="H18632" s="2">
        <v>0.88789399999999996</v>
      </c>
      <c r="J18632" s="2">
        <v>18.066549999999999</v>
      </c>
      <c r="K18632" s="2">
        <v>1.5216229999999999</v>
      </c>
      <c r="L18632" s="2">
        <v>5.518707</v>
      </c>
    </row>
    <row r="18633" spans="1:12" x14ac:dyDescent="0.2">
      <c r="A18633" s="2">
        <v>18.067250000000001</v>
      </c>
      <c r="B18633" s="2">
        <v>20.401140000000002</v>
      </c>
      <c r="C18633" s="2">
        <v>3.0260419999999999</v>
      </c>
      <c r="D18633" s="2">
        <v>2.592921</v>
      </c>
      <c r="F18633" s="2">
        <v>18.064440000000001</v>
      </c>
      <c r="G18633" s="2">
        <v>0.89224999999999999</v>
      </c>
      <c r="H18633" s="2">
        <v>0.88752699999999995</v>
      </c>
      <c r="J18633" s="2">
        <v>18.067250000000001</v>
      </c>
      <c r="K18633" s="2">
        <v>1.520214</v>
      </c>
      <c r="L18633" s="2">
        <v>5.5005860000000002</v>
      </c>
    </row>
    <row r="18634" spans="1:12" x14ac:dyDescent="0.2">
      <c r="A18634" s="2">
        <v>18.06795</v>
      </c>
      <c r="B18634" s="2">
        <v>20.384609999999999</v>
      </c>
      <c r="C18634" s="2">
        <v>3.0254129999999999</v>
      </c>
      <c r="D18634" s="2">
        <v>2.5931350000000002</v>
      </c>
      <c r="F18634" s="2">
        <v>18.065149999999999</v>
      </c>
      <c r="G18634" s="2">
        <v>0.89163999999999999</v>
      </c>
      <c r="H18634" s="2">
        <v>0.88726799999999995</v>
      </c>
      <c r="J18634" s="2">
        <v>18.06795</v>
      </c>
      <c r="K18634" s="2">
        <v>1.518875</v>
      </c>
      <c r="L18634" s="2">
        <v>5.4826870000000003</v>
      </c>
    </row>
    <row r="18635" spans="1:12" x14ac:dyDescent="0.2">
      <c r="A18635" s="2">
        <v>18.068650000000002</v>
      </c>
      <c r="B18635" s="2">
        <v>20.36777</v>
      </c>
      <c r="C18635" s="2">
        <v>3.0250430000000001</v>
      </c>
      <c r="D18635" s="2">
        <v>2.5930439999999999</v>
      </c>
      <c r="F18635" s="2">
        <v>18.065850000000001</v>
      </c>
      <c r="G18635" s="2">
        <v>0.89112100000000005</v>
      </c>
      <c r="H18635" s="2">
        <v>0.88661199999999996</v>
      </c>
      <c r="J18635" s="2">
        <v>18.068650000000002</v>
      </c>
      <c r="K18635" s="2">
        <v>1.517849</v>
      </c>
      <c r="L18635" s="2">
        <v>5.4657460000000002</v>
      </c>
    </row>
    <row r="18636" spans="1:12" x14ac:dyDescent="0.2">
      <c r="A18636" s="2">
        <v>18.06935</v>
      </c>
      <c r="B18636" s="2">
        <v>20.350439999999999</v>
      </c>
      <c r="C18636" s="2">
        <v>3.0247220000000001</v>
      </c>
      <c r="D18636" s="2">
        <v>2.5926619999999998</v>
      </c>
      <c r="F18636" s="2">
        <v>18.066549999999999</v>
      </c>
      <c r="G18636" s="2">
        <v>0.89105999999999996</v>
      </c>
      <c r="H18636" s="2">
        <v>0.886208</v>
      </c>
      <c r="J18636" s="2">
        <v>18.06935</v>
      </c>
      <c r="K18636" s="2">
        <v>1.5167539999999999</v>
      </c>
      <c r="L18636" s="2">
        <v>5.4481200000000003</v>
      </c>
    </row>
    <row r="18637" spans="1:12" x14ac:dyDescent="0.2">
      <c r="A18637" s="2">
        <v>18.070060000000002</v>
      </c>
      <c r="B18637" s="2">
        <v>20.33372</v>
      </c>
      <c r="C18637" s="2">
        <v>3.024203</v>
      </c>
      <c r="D18637" s="2">
        <v>2.5921129999999999</v>
      </c>
      <c r="F18637" s="2">
        <v>18.067250000000001</v>
      </c>
      <c r="G18637" s="2">
        <v>0.89073199999999997</v>
      </c>
      <c r="H18637" s="2">
        <v>0.88595599999999997</v>
      </c>
      <c r="J18637" s="2">
        <v>18.070060000000002</v>
      </c>
      <c r="K18637" s="2">
        <v>1.515846</v>
      </c>
      <c r="L18637" s="2">
        <v>5.4305859999999999</v>
      </c>
    </row>
    <row r="18638" spans="1:12" x14ac:dyDescent="0.2">
      <c r="A18638" s="2">
        <v>18.07076</v>
      </c>
      <c r="B18638" s="2">
        <v>20.317810000000001</v>
      </c>
      <c r="C18638" s="2">
        <v>3.02338</v>
      </c>
      <c r="D18638" s="2">
        <v>2.5915940000000002</v>
      </c>
      <c r="F18638" s="2">
        <v>18.06795</v>
      </c>
      <c r="G18638" s="2">
        <v>0.89044199999999996</v>
      </c>
      <c r="H18638" s="2">
        <v>0.88605500000000004</v>
      </c>
      <c r="J18638" s="2">
        <v>18.07076</v>
      </c>
      <c r="K18638" s="2">
        <v>1.5147090000000001</v>
      </c>
      <c r="L18638" s="2">
        <v>5.41317</v>
      </c>
    </row>
    <row r="18639" spans="1:12" x14ac:dyDescent="0.2">
      <c r="A18639" s="2">
        <v>18.071459999999998</v>
      </c>
      <c r="B18639" s="2">
        <v>20.301439999999999</v>
      </c>
      <c r="C18639" s="2">
        <v>3.0226510000000002</v>
      </c>
      <c r="D18639" s="2">
        <v>2.590938</v>
      </c>
      <c r="F18639" s="2">
        <v>18.068650000000002</v>
      </c>
      <c r="G18639" s="2">
        <v>0.88999899999999998</v>
      </c>
      <c r="H18639" s="2">
        <v>0.88607000000000002</v>
      </c>
      <c r="J18639" s="2">
        <v>18.071459999999998</v>
      </c>
      <c r="K18639" s="2">
        <v>1.5130669999999999</v>
      </c>
      <c r="L18639" s="2">
        <v>5.3949759999999998</v>
      </c>
    </row>
    <row r="18640" spans="1:12" x14ac:dyDescent="0.2">
      <c r="A18640" s="2">
        <v>18.07216</v>
      </c>
      <c r="B18640" s="2">
        <v>20.28462</v>
      </c>
      <c r="C18640" s="2">
        <v>3.0221969999999998</v>
      </c>
      <c r="D18640" s="2">
        <v>2.5905719999999999</v>
      </c>
      <c r="F18640" s="2">
        <v>18.06935</v>
      </c>
      <c r="G18640" s="2">
        <v>0.88953400000000005</v>
      </c>
      <c r="H18640" s="2">
        <v>0.88571900000000003</v>
      </c>
      <c r="J18640" s="2">
        <v>18.07216</v>
      </c>
      <c r="K18640" s="2">
        <v>1.5116400000000001</v>
      </c>
      <c r="L18640" s="2">
        <v>5.3773460000000002</v>
      </c>
    </row>
    <row r="18641" spans="1:12" x14ac:dyDescent="0.2">
      <c r="A18641" s="2">
        <v>18.072859999999999</v>
      </c>
      <c r="B18641" s="2">
        <v>20.267890000000001</v>
      </c>
      <c r="C18641" s="2">
        <v>3.0218500000000001</v>
      </c>
      <c r="D18641" s="2">
        <v>2.5905109999999998</v>
      </c>
      <c r="F18641" s="2">
        <v>18.070060000000002</v>
      </c>
      <c r="G18641" s="2">
        <v>0.88888500000000004</v>
      </c>
      <c r="H18641" s="2">
        <v>0.88571900000000003</v>
      </c>
      <c r="J18641" s="2">
        <v>18.072859999999999</v>
      </c>
      <c r="K18641" s="2">
        <v>1.510839</v>
      </c>
      <c r="L18641" s="2">
        <v>5.3593270000000004</v>
      </c>
    </row>
    <row r="18642" spans="1:12" x14ac:dyDescent="0.2">
      <c r="A18642" s="2">
        <v>18.073560000000001</v>
      </c>
      <c r="B18642" s="2">
        <v>20.2516</v>
      </c>
      <c r="C18642" s="2">
        <v>3.021808</v>
      </c>
      <c r="D18642" s="2">
        <v>2.5902889999999998</v>
      </c>
      <c r="F18642" s="2">
        <v>18.07076</v>
      </c>
      <c r="G18642" s="2">
        <v>0.88866400000000001</v>
      </c>
      <c r="H18642" s="2">
        <v>0.88544500000000004</v>
      </c>
      <c r="J18642" s="2">
        <v>18.073560000000001</v>
      </c>
      <c r="K18642" s="2">
        <v>1.5102059999999999</v>
      </c>
      <c r="L18642" s="2">
        <v>5.3414149999999996</v>
      </c>
    </row>
    <row r="18643" spans="1:12" x14ac:dyDescent="0.2">
      <c r="A18643" s="2">
        <v>18.074259999999999</v>
      </c>
      <c r="B18643" s="2">
        <v>20.23535</v>
      </c>
      <c r="C18643" s="2">
        <v>3.021522</v>
      </c>
      <c r="D18643" s="2">
        <v>2.5892970000000002</v>
      </c>
      <c r="F18643" s="2">
        <v>18.071459999999998</v>
      </c>
      <c r="G18643" s="2">
        <v>0.88789399999999996</v>
      </c>
      <c r="H18643" s="2">
        <v>0.88507100000000005</v>
      </c>
      <c r="J18643" s="2">
        <v>18.074259999999999</v>
      </c>
      <c r="K18643" s="2">
        <v>1.5091019999999999</v>
      </c>
      <c r="L18643" s="2">
        <v>5.3231809999999999</v>
      </c>
    </row>
    <row r="18644" spans="1:12" x14ac:dyDescent="0.2">
      <c r="A18644" s="2">
        <v>18.07497</v>
      </c>
      <c r="B18644" s="2">
        <v>20.219380000000001</v>
      </c>
      <c r="C18644" s="2">
        <v>3.020988</v>
      </c>
      <c r="D18644" s="2">
        <v>2.5884049999999998</v>
      </c>
      <c r="F18644" s="2">
        <v>18.07216</v>
      </c>
      <c r="G18644" s="2">
        <v>0.88752699999999995</v>
      </c>
      <c r="H18644" s="2">
        <v>0.88507800000000003</v>
      </c>
      <c r="J18644" s="2">
        <v>18.07497</v>
      </c>
      <c r="K18644" s="2">
        <v>1.507557</v>
      </c>
      <c r="L18644" s="2">
        <v>5.3050379999999997</v>
      </c>
    </row>
    <row r="18645" spans="1:12" x14ac:dyDescent="0.2">
      <c r="A18645" s="2">
        <v>18.075669999999999</v>
      </c>
      <c r="B18645" s="2">
        <v>20.202780000000001</v>
      </c>
      <c r="C18645" s="2">
        <v>3.0207090000000001</v>
      </c>
      <c r="D18645" s="2">
        <v>2.5877870000000001</v>
      </c>
      <c r="F18645" s="2">
        <v>18.072859999999999</v>
      </c>
      <c r="G18645" s="2">
        <v>0.88726799999999995</v>
      </c>
      <c r="H18645" s="2">
        <v>0.885185</v>
      </c>
      <c r="J18645" s="2">
        <v>18.075669999999999</v>
      </c>
      <c r="K18645" s="2">
        <v>1.5061990000000001</v>
      </c>
      <c r="L18645" s="2">
        <v>5.287617</v>
      </c>
    </row>
    <row r="18646" spans="1:12" x14ac:dyDescent="0.2">
      <c r="A18646" s="2">
        <v>18.076370000000001</v>
      </c>
      <c r="B18646" s="2">
        <v>20.186730000000001</v>
      </c>
      <c r="C18646" s="2">
        <v>3.0203959999999999</v>
      </c>
      <c r="D18646" s="2">
        <v>2.587215</v>
      </c>
      <c r="F18646" s="2">
        <v>18.073560000000001</v>
      </c>
      <c r="G18646" s="2">
        <v>0.88661199999999996</v>
      </c>
      <c r="H18646" s="2">
        <v>0.885239</v>
      </c>
      <c r="J18646" s="2">
        <v>18.076370000000001</v>
      </c>
      <c r="K18646" s="2">
        <v>1.5051859999999999</v>
      </c>
      <c r="L18646" s="2">
        <v>5.2699600000000002</v>
      </c>
    </row>
    <row r="18647" spans="1:12" x14ac:dyDescent="0.2">
      <c r="A18647" s="2">
        <v>18.077069999999999</v>
      </c>
      <c r="B18647" s="2">
        <v>20.170860000000001</v>
      </c>
      <c r="C18647" s="2">
        <v>3.020076</v>
      </c>
      <c r="D18647" s="2">
        <v>2.5862919999999998</v>
      </c>
      <c r="F18647" s="2">
        <v>18.074259999999999</v>
      </c>
      <c r="G18647" s="2">
        <v>0.886208</v>
      </c>
      <c r="H18647" s="2">
        <v>0.88503299999999996</v>
      </c>
      <c r="J18647" s="2">
        <v>18.077069999999999</v>
      </c>
      <c r="K18647" s="2">
        <v>1.5043660000000001</v>
      </c>
      <c r="L18647" s="2">
        <v>5.2528189999999997</v>
      </c>
    </row>
    <row r="18648" spans="1:12" x14ac:dyDescent="0.2">
      <c r="A18648" s="2">
        <v>18.077770000000001</v>
      </c>
      <c r="B18648" s="2">
        <v>20.155169999999998</v>
      </c>
      <c r="C18648" s="2">
        <v>3.0195880000000002</v>
      </c>
      <c r="D18648" s="2">
        <v>2.5852539999999999</v>
      </c>
      <c r="F18648" s="2">
        <v>18.07497</v>
      </c>
      <c r="G18648" s="2">
        <v>0.88595599999999997</v>
      </c>
      <c r="H18648" s="2">
        <v>0.88486500000000001</v>
      </c>
      <c r="J18648" s="2">
        <v>18.077770000000001</v>
      </c>
      <c r="K18648" s="2">
        <v>1.503368</v>
      </c>
      <c r="L18648" s="2">
        <v>5.2355799999999997</v>
      </c>
    </row>
    <row r="18649" spans="1:12" x14ac:dyDescent="0.2">
      <c r="A18649" s="2">
        <v>18.078469999999999</v>
      </c>
      <c r="B18649" s="2">
        <v>20.1387</v>
      </c>
      <c r="C18649" s="2">
        <v>3.0189430000000002</v>
      </c>
      <c r="D18649" s="2">
        <v>2.5847500000000001</v>
      </c>
      <c r="F18649" s="2">
        <v>18.075669999999999</v>
      </c>
      <c r="G18649" s="2">
        <v>0.88605500000000004</v>
      </c>
      <c r="H18649" s="2">
        <v>0.88494899999999999</v>
      </c>
      <c r="J18649" s="2">
        <v>18.078469999999999</v>
      </c>
      <c r="K18649" s="2">
        <v>1.502016</v>
      </c>
      <c r="L18649" s="2">
        <v>5.2182810000000002</v>
      </c>
    </row>
    <row r="18650" spans="1:12" x14ac:dyDescent="0.2">
      <c r="A18650" s="2">
        <v>18.079170000000001</v>
      </c>
      <c r="B18650" s="2">
        <v>20.12265</v>
      </c>
      <c r="C18650" s="2">
        <v>3.0182069999999999</v>
      </c>
      <c r="D18650" s="2">
        <v>2.5846969999999998</v>
      </c>
      <c r="F18650" s="2">
        <v>18.076370000000001</v>
      </c>
      <c r="G18650" s="2">
        <v>0.88607000000000002</v>
      </c>
      <c r="H18650" s="2">
        <v>0.88458999999999999</v>
      </c>
      <c r="J18650" s="2">
        <v>18.079170000000001</v>
      </c>
      <c r="K18650" s="2">
        <v>1.50081</v>
      </c>
      <c r="L18650" s="2">
        <v>5.2010399999999999</v>
      </c>
    </row>
    <row r="18651" spans="1:12" x14ac:dyDescent="0.2">
      <c r="A18651" s="2">
        <v>18.07987</v>
      </c>
      <c r="B18651" s="2">
        <v>20.106459999999998</v>
      </c>
      <c r="C18651" s="2">
        <v>3.0175200000000002</v>
      </c>
      <c r="D18651" s="2">
        <v>2.5841400000000001</v>
      </c>
      <c r="F18651" s="2">
        <v>18.077069999999999</v>
      </c>
      <c r="G18651" s="2">
        <v>0.88571900000000003</v>
      </c>
      <c r="H18651" s="2">
        <v>0.88381200000000004</v>
      </c>
      <c r="J18651" s="2">
        <v>18.07987</v>
      </c>
      <c r="K18651" s="2">
        <v>1.499563</v>
      </c>
      <c r="L18651" s="2">
        <v>5.1844289999999997</v>
      </c>
    </row>
    <row r="18652" spans="1:12" x14ac:dyDescent="0.2">
      <c r="A18652" s="2">
        <v>18.080580000000001</v>
      </c>
      <c r="B18652" s="2">
        <v>20.090520000000001</v>
      </c>
      <c r="C18652" s="2">
        <v>3.0172840000000001</v>
      </c>
      <c r="D18652" s="2">
        <v>2.5836519999999998</v>
      </c>
      <c r="F18652" s="2">
        <v>18.077770000000001</v>
      </c>
      <c r="G18652" s="2">
        <v>0.88571900000000003</v>
      </c>
      <c r="H18652" s="2">
        <v>0.88342299999999996</v>
      </c>
      <c r="J18652" s="2">
        <v>18.080580000000001</v>
      </c>
      <c r="K18652" s="2">
        <v>1.498327</v>
      </c>
      <c r="L18652" s="2">
        <v>5.1677439999999999</v>
      </c>
    </row>
    <row r="18653" spans="1:12" x14ac:dyDescent="0.2">
      <c r="A18653" s="2">
        <v>18.08128</v>
      </c>
      <c r="B18653" s="2">
        <v>20.074680000000001</v>
      </c>
      <c r="C18653" s="2">
        <v>3.017223</v>
      </c>
      <c r="D18653" s="2">
        <v>2.5832549999999999</v>
      </c>
      <c r="F18653" s="2">
        <v>18.078469999999999</v>
      </c>
      <c r="G18653" s="2">
        <v>0.88544500000000004</v>
      </c>
      <c r="H18653" s="2">
        <v>0.88333099999999998</v>
      </c>
      <c r="J18653" s="2">
        <v>18.08128</v>
      </c>
      <c r="K18653" s="2">
        <v>1.4971140000000001</v>
      </c>
      <c r="L18653" s="2">
        <v>5.1501999999999999</v>
      </c>
    </row>
    <row r="18654" spans="1:12" x14ac:dyDescent="0.2">
      <c r="A18654" s="2">
        <v>18.081980000000001</v>
      </c>
      <c r="B18654" s="2">
        <v>20.058409999999999</v>
      </c>
      <c r="C18654" s="2">
        <v>3.0169060000000001</v>
      </c>
      <c r="D18654" s="2">
        <v>2.5825990000000001</v>
      </c>
      <c r="F18654" s="2">
        <v>18.079170000000001</v>
      </c>
      <c r="G18654" s="2">
        <v>0.88507100000000005</v>
      </c>
      <c r="H18654" s="2">
        <v>0.88304099999999996</v>
      </c>
      <c r="J18654" s="2">
        <v>18.081980000000001</v>
      </c>
      <c r="K18654" s="2">
        <v>1.495233</v>
      </c>
      <c r="L18654" s="2">
        <v>5.1331629999999997</v>
      </c>
    </row>
    <row r="18655" spans="1:12" x14ac:dyDescent="0.2">
      <c r="A18655" s="2">
        <v>18.08268</v>
      </c>
      <c r="B18655" s="2">
        <v>20.042269999999998</v>
      </c>
      <c r="C18655" s="2">
        <v>3.0167299999999999</v>
      </c>
      <c r="D18655" s="2">
        <v>2.5817369999999999</v>
      </c>
      <c r="F18655" s="2">
        <v>18.07987</v>
      </c>
      <c r="G18655" s="2">
        <v>0.88507800000000003</v>
      </c>
      <c r="H18655" s="2">
        <v>0.88272099999999998</v>
      </c>
      <c r="J18655" s="2">
        <v>18.08268</v>
      </c>
      <c r="K18655" s="2">
        <v>1.4932780000000001</v>
      </c>
      <c r="L18655" s="2">
        <v>5.1162470000000004</v>
      </c>
    </row>
    <row r="18656" spans="1:12" x14ac:dyDescent="0.2">
      <c r="A18656" s="2">
        <v>18.083379999999998</v>
      </c>
      <c r="B18656" s="2">
        <v>20.02599</v>
      </c>
      <c r="C18656" s="2">
        <v>3.0165130000000002</v>
      </c>
      <c r="D18656" s="2">
        <v>2.5807980000000001</v>
      </c>
      <c r="F18656" s="2">
        <v>18.080580000000001</v>
      </c>
      <c r="G18656" s="2">
        <v>0.885185</v>
      </c>
      <c r="H18656" s="2">
        <v>0.88229400000000002</v>
      </c>
      <c r="J18656" s="2">
        <v>18.083379999999998</v>
      </c>
      <c r="K18656" s="2">
        <v>1.4920040000000001</v>
      </c>
      <c r="L18656" s="2">
        <v>5.0994029999999997</v>
      </c>
    </row>
    <row r="18657" spans="1:12" x14ac:dyDescent="0.2">
      <c r="A18657" s="2">
        <v>18.08408</v>
      </c>
      <c r="B18657" s="2">
        <v>20.009889999999999</v>
      </c>
      <c r="C18657" s="2">
        <v>3.0162119999999999</v>
      </c>
      <c r="D18657" s="2">
        <v>2.5798899999999998</v>
      </c>
      <c r="F18657" s="2">
        <v>18.08128</v>
      </c>
      <c r="G18657" s="2">
        <v>0.885239</v>
      </c>
      <c r="H18657" s="2">
        <v>0.88207999999999998</v>
      </c>
      <c r="J18657" s="2">
        <v>18.08408</v>
      </c>
      <c r="K18657" s="2">
        <v>1.490753</v>
      </c>
      <c r="L18657" s="2">
        <v>5.0829029999999999</v>
      </c>
    </row>
    <row r="18658" spans="1:12" x14ac:dyDescent="0.2">
      <c r="A18658" s="2">
        <v>18.084779999999999</v>
      </c>
      <c r="B18658" s="2">
        <v>19.993780000000001</v>
      </c>
      <c r="C18658" s="2">
        <v>3.0159980000000002</v>
      </c>
      <c r="D18658" s="2">
        <v>2.5794329999999999</v>
      </c>
      <c r="F18658" s="2">
        <v>18.081980000000001</v>
      </c>
      <c r="G18658" s="2">
        <v>0.88503299999999996</v>
      </c>
      <c r="H18658" s="2">
        <v>0.88215600000000005</v>
      </c>
      <c r="J18658" s="2">
        <v>18.084779999999999</v>
      </c>
      <c r="K18658" s="2">
        <v>1.489212</v>
      </c>
      <c r="L18658" s="2">
        <v>5.066357</v>
      </c>
    </row>
    <row r="18659" spans="1:12" x14ac:dyDescent="0.2">
      <c r="A18659" s="2">
        <v>18.08549</v>
      </c>
      <c r="B18659" s="2">
        <v>19.978000000000002</v>
      </c>
      <c r="C18659" s="2">
        <v>3.015441</v>
      </c>
      <c r="D18659" s="2">
        <v>2.5788150000000001</v>
      </c>
      <c r="F18659" s="2">
        <v>18.08268</v>
      </c>
      <c r="G18659" s="2">
        <v>0.88486500000000001</v>
      </c>
      <c r="H18659" s="2">
        <v>0.88157700000000006</v>
      </c>
      <c r="J18659" s="2">
        <v>18.08549</v>
      </c>
      <c r="K18659" s="2">
        <v>1.4878560000000001</v>
      </c>
      <c r="L18659" s="2">
        <v>5.049391</v>
      </c>
    </row>
    <row r="18660" spans="1:12" x14ac:dyDescent="0.2">
      <c r="A18660" s="2">
        <v>18.086189999999998</v>
      </c>
      <c r="B18660" s="2">
        <v>19.962440000000001</v>
      </c>
      <c r="C18660" s="2">
        <v>3.0149910000000002</v>
      </c>
      <c r="D18660" s="2">
        <v>2.57809</v>
      </c>
      <c r="F18660" s="2">
        <v>18.083379999999998</v>
      </c>
      <c r="G18660" s="2">
        <v>0.88494899999999999</v>
      </c>
      <c r="H18660" s="2">
        <v>0.881027</v>
      </c>
      <c r="J18660" s="2">
        <v>18.086189999999998</v>
      </c>
      <c r="K18660" s="2">
        <v>1.4862420000000001</v>
      </c>
      <c r="L18660" s="2">
        <v>5.0325680000000004</v>
      </c>
    </row>
    <row r="18661" spans="1:12" x14ac:dyDescent="0.2">
      <c r="A18661" s="2">
        <v>18.08689</v>
      </c>
      <c r="B18661" s="2">
        <v>19.946560000000002</v>
      </c>
      <c r="C18661" s="2">
        <v>3.014243</v>
      </c>
      <c r="D18661" s="2">
        <v>2.577693</v>
      </c>
      <c r="F18661" s="2">
        <v>18.08408</v>
      </c>
      <c r="G18661" s="2">
        <v>0.88458999999999999</v>
      </c>
      <c r="H18661" s="2">
        <v>0.88084399999999996</v>
      </c>
      <c r="J18661" s="2">
        <v>18.08689</v>
      </c>
      <c r="K18661" s="2">
        <v>1.4843999999999999</v>
      </c>
      <c r="L18661" s="2">
        <v>5.0159320000000003</v>
      </c>
    </row>
    <row r="18662" spans="1:12" x14ac:dyDescent="0.2">
      <c r="A18662" s="2">
        <v>18.087589999999999</v>
      </c>
      <c r="B18662" s="2">
        <v>19.930859999999999</v>
      </c>
      <c r="C18662" s="2">
        <v>3.0139269999999998</v>
      </c>
      <c r="D18662" s="2">
        <v>2.577251</v>
      </c>
      <c r="F18662" s="2">
        <v>18.084779999999999</v>
      </c>
      <c r="G18662" s="2">
        <v>0.88381200000000004</v>
      </c>
      <c r="H18662" s="2">
        <v>0.880745</v>
      </c>
      <c r="J18662" s="2">
        <v>18.087589999999999</v>
      </c>
      <c r="K18662" s="2">
        <v>1.4827360000000001</v>
      </c>
      <c r="L18662" s="2">
        <v>4.9995710000000004</v>
      </c>
    </row>
    <row r="18663" spans="1:12" x14ac:dyDescent="0.2">
      <c r="A18663" s="2">
        <v>18.088290000000001</v>
      </c>
      <c r="B18663" s="2">
        <v>19.915199999999999</v>
      </c>
      <c r="C18663" s="2">
        <v>3.013843</v>
      </c>
      <c r="D18663" s="2">
        <v>2.5767699999999998</v>
      </c>
      <c r="F18663" s="2">
        <v>18.08549</v>
      </c>
      <c r="G18663" s="2">
        <v>0.88342299999999996</v>
      </c>
      <c r="H18663" s="2">
        <v>0.88033300000000003</v>
      </c>
      <c r="J18663" s="2">
        <v>18.088290000000001</v>
      </c>
      <c r="K18663" s="2">
        <v>1.4811190000000001</v>
      </c>
      <c r="L18663" s="2">
        <v>4.9831200000000004</v>
      </c>
    </row>
    <row r="18664" spans="1:12" x14ac:dyDescent="0.2">
      <c r="A18664" s="2">
        <v>18.088989999999999</v>
      </c>
      <c r="B18664" s="2">
        <v>19.899750000000001</v>
      </c>
      <c r="C18664" s="2">
        <v>3.0137860000000001</v>
      </c>
      <c r="D18664" s="2">
        <v>2.5761219999999998</v>
      </c>
      <c r="F18664" s="2">
        <v>18.086189999999998</v>
      </c>
      <c r="G18664" s="2">
        <v>0.88333099999999998</v>
      </c>
      <c r="H18664" s="2">
        <v>0.88003500000000001</v>
      </c>
      <c r="J18664" s="2">
        <v>18.088989999999999</v>
      </c>
      <c r="K18664" s="2">
        <v>1.4796009999999999</v>
      </c>
      <c r="L18664" s="2">
        <v>4.9662379999999997</v>
      </c>
    </row>
    <row r="18665" spans="1:12" x14ac:dyDescent="0.2">
      <c r="A18665" s="2">
        <v>18.089690000000001</v>
      </c>
      <c r="B18665" s="2">
        <v>19.884799999999998</v>
      </c>
      <c r="C18665" s="2">
        <v>3.0134840000000001</v>
      </c>
      <c r="D18665" s="2">
        <v>2.5761219999999998</v>
      </c>
      <c r="F18665" s="2">
        <v>18.08689</v>
      </c>
      <c r="G18665" s="2">
        <v>0.88304099999999996</v>
      </c>
      <c r="H18665" s="2">
        <v>0.87966200000000005</v>
      </c>
      <c r="J18665" s="2">
        <v>18.089690000000001</v>
      </c>
      <c r="K18665" s="2">
        <v>1.478124</v>
      </c>
      <c r="L18665" s="2">
        <v>4.9500159999999997</v>
      </c>
    </row>
    <row r="18666" spans="1:12" x14ac:dyDescent="0.2">
      <c r="A18666" s="2">
        <v>18.090399999999999</v>
      </c>
      <c r="B18666" s="2">
        <v>19.869679999999999</v>
      </c>
      <c r="C18666" s="2">
        <v>3.013522</v>
      </c>
      <c r="D18666" s="2">
        <v>2.5758770000000002</v>
      </c>
      <c r="F18666" s="2">
        <v>18.087589999999999</v>
      </c>
      <c r="G18666" s="2">
        <v>0.88272099999999998</v>
      </c>
      <c r="H18666" s="2">
        <v>0.87928799999999996</v>
      </c>
      <c r="J18666" s="2">
        <v>18.090399999999999</v>
      </c>
      <c r="K18666" s="2">
        <v>1.4768619999999999</v>
      </c>
      <c r="L18666" s="2">
        <v>4.9330600000000002</v>
      </c>
    </row>
    <row r="18667" spans="1:12" x14ac:dyDescent="0.2">
      <c r="A18667" s="2">
        <v>18.091100000000001</v>
      </c>
      <c r="B18667" s="2">
        <v>19.854320000000001</v>
      </c>
      <c r="C18667" s="2">
        <v>3.0133580000000002</v>
      </c>
      <c r="D18667" s="2">
        <v>2.5759609999999999</v>
      </c>
      <c r="F18667" s="2">
        <v>18.088290000000001</v>
      </c>
      <c r="G18667" s="2">
        <v>0.88229400000000002</v>
      </c>
      <c r="H18667" s="2">
        <v>0.87888299999999997</v>
      </c>
      <c r="J18667" s="2">
        <v>18.091100000000001</v>
      </c>
      <c r="K18667" s="2">
        <v>1.47604</v>
      </c>
      <c r="L18667" s="2">
        <v>4.9176710000000003</v>
      </c>
    </row>
    <row r="18668" spans="1:12" x14ac:dyDescent="0.2">
      <c r="A18668" s="2">
        <v>18.091799999999999</v>
      </c>
      <c r="B18668" s="2">
        <v>19.839089999999999</v>
      </c>
      <c r="C18668" s="2">
        <v>3.012912</v>
      </c>
      <c r="D18668" s="2">
        <v>2.5759609999999999</v>
      </c>
      <c r="F18668" s="2">
        <v>18.088989999999999</v>
      </c>
      <c r="G18668" s="2">
        <v>0.88207999999999998</v>
      </c>
      <c r="H18668" s="2">
        <v>0.87841800000000003</v>
      </c>
      <c r="J18668" s="2">
        <v>18.091799999999999</v>
      </c>
      <c r="K18668" s="2">
        <v>1.474998</v>
      </c>
      <c r="L18668" s="2">
        <v>4.9008500000000002</v>
      </c>
    </row>
    <row r="18669" spans="1:12" x14ac:dyDescent="0.2">
      <c r="A18669" s="2">
        <v>18.092500000000001</v>
      </c>
      <c r="B18669" s="2">
        <v>19.823869999999999</v>
      </c>
      <c r="C18669" s="2">
        <v>3.0126029999999999</v>
      </c>
      <c r="D18669" s="2">
        <v>2.5754350000000001</v>
      </c>
      <c r="F18669" s="2">
        <v>18.089690000000001</v>
      </c>
      <c r="G18669" s="2">
        <v>0.88215600000000005</v>
      </c>
      <c r="H18669" s="2">
        <v>0.87798299999999996</v>
      </c>
      <c r="J18669" s="2">
        <v>18.092500000000001</v>
      </c>
      <c r="K18669" s="2">
        <v>1.4734229999999999</v>
      </c>
      <c r="L18669" s="2">
        <v>4.8851969999999998</v>
      </c>
    </row>
    <row r="18670" spans="1:12" x14ac:dyDescent="0.2">
      <c r="A18670" s="2">
        <v>18.0932</v>
      </c>
      <c r="B18670" s="2">
        <v>19.809139999999999</v>
      </c>
      <c r="C18670" s="2">
        <v>3.0119090000000002</v>
      </c>
      <c r="D18670" s="2">
        <v>2.5746799999999999</v>
      </c>
      <c r="F18670" s="2">
        <v>18.090399999999999</v>
      </c>
      <c r="G18670" s="2">
        <v>0.88157700000000006</v>
      </c>
      <c r="H18670" s="2">
        <v>0.87775400000000003</v>
      </c>
      <c r="J18670" s="2">
        <v>18.0932</v>
      </c>
      <c r="K18670" s="2">
        <v>1.471868</v>
      </c>
      <c r="L18670" s="2">
        <v>4.8695050000000002</v>
      </c>
    </row>
    <row r="18671" spans="1:12" x14ac:dyDescent="0.2">
      <c r="A18671" s="2">
        <v>18.093900000000001</v>
      </c>
      <c r="B18671" s="2">
        <v>19.79438</v>
      </c>
      <c r="C18671" s="2">
        <v>3.0111530000000002</v>
      </c>
      <c r="D18671" s="2">
        <v>2.5739550000000002</v>
      </c>
      <c r="F18671" s="2">
        <v>18.091100000000001</v>
      </c>
      <c r="G18671" s="2">
        <v>0.881027</v>
      </c>
      <c r="H18671" s="2">
        <v>0.87797499999999995</v>
      </c>
      <c r="J18671" s="2">
        <v>18.093900000000001</v>
      </c>
      <c r="K18671" s="2">
        <v>1.470575</v>
      </c>
      <c r="L18671" s="2">
        <v>4.8537689999999998</v>
      </c>
    </row>
    <row r="18672" spans="1:12" x14ac:dyDescent="0.2">
      <c r="A18672" s="2">
        <v>18.0946</v>
      </c>
      <c r="B18672" s="2">
        <v>19.779710000000001</v>
      </c>
      <c r="C18672" s="2">
        <v>3.010974</v>
      </c>
      <c r="D18672" s="2">
        <v>2.5732149999999998</v>
      </c>
      <c r="F18672" s="2">
        <v>18.091799999999999</v>
      </c>
      <c r="G18672" s="2">
        <v>0.88084399999999996</v>
      </c>
      <c r="H18672" s="2">
        <v>0.87811300000000003</v>
      </c>
      <c r="J18672" s="2">
        <v>18.0946</v>
      </c>
      <c r="K18672" s="2">
        <v>1.469368</v>
      </c>
      <c r="L18672" s="2">
        <v>4.8380869999999998</v>
      </c>
    </row>
    <row r="18673" spans="1:12" x14ac:dyDescent="0.2">
      <c r="A18673" s="2">
        <v>18.095300000000002</v>
      </c>
      <c r="B18673" s="2">
        <v>19.764849999999999</v>
      </c>
      <c r="C18673" s="2">
        <v>3.0107339999999998</v>
      </c>
      <c r="D18673" s="2">
        <v>2.5726960000000001</v>
      </c>
      <c r="F18673" s="2">
        <v>18.092500000000001</v>
      </c>
      <c r="G18673" s="2">
        <v>0.880745</v>
      </c>
      <c r="H18673" s="2">
        <v>0.87811300000000003</v>
      </c>
      <c r="J18673" s="2">
        <v>18.095300000000002</v>
      </c>
      <c r="K18673" s="2">
        <v>1.468275</v>
      </c>
      <c r="L18673" s="2">
        <v>4.8225769999999999</v>
      </c>
    </row>
    <row r="18674" spans="1:12" x14ac:dyDescent="0.2">
      <c r="A18674" s="2">
        <v>18.096</v>
      </c>
      <c r="B18674" s="2">
        <v>19.75018</v>
      </c>
      <c r="C18674" s="2">
        <v>3.0102720000000001</v>
      </c>
      <c r="D18674" s="2">
        <v>2.5718570000000001</v>
      </c>
      <c r="F18674" s="2">
        <v>18.0932</v>
      </c>
      <c r="G18674" s="2">
        <v>0.88033300000000003</v>
      </c>
      <c r="H18674" s="2">
        <v>0.87809000000000004</v>
      </c>
      <c r="J18674" s="2">
        <v>18.096</v>
      </c>
      <c r="K18674" s="2">
        <v>1.467287</v>
      </c>
      <c r="L18674" s="2">
        <v>4.8073499999999996</v>
      </c>
    </row>
    <row r="18675" spans="1:12" x14ac:dyDescent="0.2">
      <c r="A18675" s="2">
        <v>18.096710000000002</v>
      </c>
      <c r="B18675" s="2">
        <v>19.735430000000001</v>
      </c>
      <c r="C18675" s="2">
        <v>3.009738</v>
      </c>
      <c r="D18675" s="2">
        <v>2.5710250000000001</v>
      </c>
      <c r="F18675" s="2">
        <v>18.093900000000001</v>
      </c>
      <c r="G18675" s="2">
        <v>0.88003500000000001</v>
      </c>
      <c r="H18675" s="2">
        <v>0.87773900000000005</v>
      </c>
      <c r="J18675" s="2">
        <v>18.096710000000002</v>
      </c>
      <c r="K18675" s="2">
        <v>1.466253</v>
      </c>
      <c r="L18675" s="2">
        <v>4.7909790000000001</v>
      </c>
    </row>
    <row r="18676" spans="1:12" x14ac:dyDescent="0.2">
      <c r="A18676" s="2">
        <v>18.09741</v>
      </c>
      <c r="B18676" s="2">
        <v>19.720569999999999</v>
      </c>
      <c r="C18676" s="2">
        <v>3.0095209999999999</v>
      </c>
      <c r="D18676" s="2">
        <v>2.5708340000000001</v>
      </c>
      <c r="F18676" s="2">
        <v>18.0946</v>
      </c>
      <c r="G18676" s="2">
        <v>0.87966200000000005</v>
      </c>
      <c r="H18676" s="2">
        <v>0.877556</v>
      </c>
      <c r="J18676" s="2">
        <v>18.09741</v>
      </c>
      <c r="K18676" s="2">
        <v>1.464907</v>
      </c>
      <c r="L18676" s="2">
        <v>4.7751099999999997</v>
      </c>
    </row>
    <row r="18677" spans="1:12" x14ac:dyDescent="0.2">
      <c r="A18677" s="2">
        <v>18.098109999999998</v>
      </c>
      <c r="B18677" s="2">
        <v>19.705970000000001</v>
      </c>
      <c r="C18677" s="2">
        <v>3.0087079999999999</v>
      </c>
      <c r="D18677" s="2">
        <v>2.5697049999999999</v>
      </c>
      <c r="F18677" s="2">
        <v>18.095300000000002</v>
      </c>
      <c r="G18677" s="2">
        <v>0.87928799999999996</v>
      </c>
      <c r="H18677" s="2">
        <v>0.87751000000000001</v>
      </c>
      <c r="J18677" s="2">
        <v>18.098109999999998</v>
      </c>
      <c r="K18677" s="2">
        <v>1.4629289999999999</v>
      </c>
      <c r="L18677" s="2">
        <v>4.7593959999999997</v>
      </c>
    </row>
    <row r="18678" spans="1:12" x14ac:dyDescent="0.2">
      <c r="A18678" s="2">
        <v>18.09881</v>
      </c>
      <c r="B18678" s="2">
        <v>19.691590000000001</v>
      </c>
      <c r="C18678" s="2">
        <v>3.0086200000000001</v>
      </c>
      <c r="D18678" s="2">
        <v>2.568225</v>
      </c>
      <c r="F18678" s="2">
        <v>18.096</v>
      </c>
      <c r="G18678" s="2">
        <v>0.87888299999999997</v>
      </c>
      <c r="H18678" s="2">
        <v>0.87728899999999999</v>
      </c>
      <c r="J18678" s="2">
        <v>18.09881</v>
      </c>
      <c r="K18678" s="2">
        <v>1.4615629999999999</v>
      </c>
      <c r="L18678" s="2">
        <v>4.7440239999999996</v>
      </c>
    </row>
    <row r="18679" spans="1:12" x14ac:dyDescent="0.2">
      <c r="A18679" s="2">
        <v>18.099509999999999</v>
      </c>
      <c r="B18679" s="2">
        <v>19.6768</v>
      </c>
      <c r="C18679" s="2">
        <v>3.0084559999999998</v>
      </c>
      <c r="D18679" s="2">
        <v>2.5670579999999998</v>
      </c>
      <c r="F18679" s="2">
        <v>18.096710000000002</v>
      </c>
      <c r="G18679" s="2">
        <v>0.87841800000000003</v>
      </c>
      <c r="H18679" s="2">
        <v>0.87707500000000005</v>
      </c>
      <c r="J18679" s="2">
        <v>18.099509999999999</v>
      </c>
      <c r="K18679" s="2">
        <v>1.4606840000000001</v>
      </c>
      <c r="L18679" s="2">
        <v>4.7284009999999999</v>
      </c>
    </row>
    <row r="18680" spans="1:12" x14ac:dyDescent="0.2">
      <c r="A18680" s="2">
        <v>18.100210000000001</v>
      </c>
      <c r="B18680" s="2">
        <v>19.662050000000001</v>
      </c>
      <c r="C18680" s="2">
        <v>3.008594</v>
      </c>
      <c r="D18680" s="2">
        <v>2.5663710000000002</v>
      </c>
      <c r="F18680" s="2">
        <v>18.09741</v>
      </c>
      <c r="G18680" s="2">
        <v>0.87798299999999996</v>
      </c>
      <c r="H18680" s="2">
        <v>0.87651800000000002</v>
      </c>
      <c r="J18680" s="2">
        <v>18.100210000000001</v>
      </c>
      <c r="K18680" s="2">
        <v>1.4597450000000001</v>
      </c>
      <c r="L18680" s="2">
        <v>4.7126999999999999</v>
      </c>
    </row>
    <row r="18681" spans="1:12" x14ac:dyDescent="0.2">
      <c r="A18681" s="2">
        <v>18.100919999999999</v>
      </c>
      <c r="B18681" s="2">
        <v>19.647829999999999</v>
      </c>
      <c r="C18681" s="2">
        <v>3.0081020000000001</v>
      </c>
      <c r="D18681" s="2">
        <v>2.5657909999999999</v>
      </c>
      <c r="F18681" s="2">
        <v>18.098109999999998</v>
      </c>
      <c r="G18681" s="2">
        <v>0.87775400000000003</v>
      </c>
      <c r="H18681" s="2">
        <v>0.87554900000000002</v>
      </c>
      <c r="J18681" s="2">
        <v>18.100919999999999</v>
      </c>
      <c r="K18681" s="2">
        <v>1.4585840000000001</v>
      </c>
      <c r="L18681" s="2">
        <v>4.6971869999999996</v>
      </c>
    </row>
    <row r="18682" spans="1:12" x14ac:dyDescent="0.2">
      <c r="A18682" s="2">
        <v>18.10162</v>
      </c>
      <c r="B18682" s="2">
        <v>19.633890000000001</v>
      </c>
      <c r="C18682" s="2">
        <v>3.0074420000000002</v>
      </c>
      <c r="D18682" s="2">
        <v>2.5647920000000002</v>
      </c>
      <c r="F18682" s="2">
        <v>18.09881</v>
      </c>
      <c r="G18682" s="2">
        <v>0.87797499999999995</v>
      </c>
      <c r="H18682" s="2">
        <v>0.87512999999999996</v>
      </c>
      <c r="J18682" s="2">
        <v>18.10162</v>
      </c>
      <c r="K18682" s="2">
        <v>1.457058</v>
      </c>
      <c r="L18682" s="2">
        <v>4.6819480000000002</v>
      </c>
    </row>
    <row r="18683" spans="1:12" x14ac:dyDescent="0.2">
      <c r="A18683" s="2">
        <v>18.102319999999999</v>
      </c>
      <c r="B18683" s="2">
        <v>19.619489999999999</v>
      </c>
      <c r="C18683" s="2">
        <v>3.0069880000000002</v>
      </c>
      <c r="D18683" s="2">
        <v>2.5636320000000001</v>
      </c>
      <c r="F18683" s="2">
        <v>18.099509999999999</v>
      </c>
      <c r="G18683" s="2">
        <v>0.87811300000000003</v>
      </c>
      <c r="H18683" s="2">
        <v>0.87494700000000003</v>
      </c>
      <c r="J18683" s="2">
        <v>18.102319999999999</v>
      </c>
      <c r="K18683" s="2">
        <v>1.4560759999999999</v>
      </c>
      <c r="L18683" s="2">
        <v>4.666817</v>
      </c>
    </row>
    <row r="18684" spans="1:12" x14ac:dyDescent="0.2">
      <c r="A18684" s="2">
        <v>18.103020000000001</v>
      </c>
      <c r="B18684" s="2">
        <v>19.605350000000001</v>
      </c>
      <c r="C18684" s="2">
        <v>3.00698</v>
      </c>
      <c r="D18684" s="2">
        <v>2.562732</v>
      </c>
      <c r="F18684" s="2">
        <v>18.100210000000001</v>
      </c>
      <c r="G18684" s="2">
        <v>0.87811300000000003</v>
      </c>
      <c r="H18684" s="2">
        <v>0.87462600000000001</v>
      </c>
      <c r="J18684" s="2">
        <v>18.103020000000001</v>
      </c>
      <c r="K18684" s="2">
        <v>1.455398</v>
      </c>
      <c r="L18684" s="2">
        <v>4.6513309999999999</v>
      </c>
    </row>
    <row r="18685" spans="1:12" x14ac:dyDescent="0.2">
      <c r="A18685" s="2">
        <v>18.103719999999999</v>
      </c>
      <c r="B18685" s="2">
        <v>19.59159</v>
      </c>
      <c r="C18685" s="2">
        <v>3.0066060000000001</v>
      </c>
      <c r="D18685" s="2">
        <v>2.5620530000000001</v>
      </c>
      <c r="F18685" s="2">
        <v>18.100919999999999</v>
      </c>
      <c r="G18685" s="2">
        <v>0.87809000000000004</v>
      </c>
      <c r="H18685" s="2">
        <v>0.87449600000000005</v>
      </c>
      <c r="J18685" s="2">
        <v>18.103719999999999</v>
      </c>
      <c r="K18685" s="2">
        <v>1.4543649999999999</v>
      </c>
      <c r="L18685" s="2">
        <v>4.6354899999999999</v>
      </c>
    </row>
    <row r="18686" spans="1:12" x14ac:dyDescent="0.2">
      <c r="A18686" s="2">
        <v>18.104420000000001</v>
      </c>
      <c r="B18686" s="2">
        <v>19.577719999999999</v>
      </c>
      <c r="C18686" s="2">
        <v>3.0063740000000001</v>
      </c>
      <c r="D18686" s="2">
        <v>2.5613969999999999</v>
      </c>
      <c r="F18686" s="2">
        <v>18.10162</v>
      </c>
      <c r="G18686" s="2">
        <v>0.87773900000000005</v>
      </c>
      <c r="H18686" s="2">
        <v>0.874413</v>
      </c>
      <c r="J18686" s="2">
        <v>18.104420000000001</v>
      </c>
      <c r="K18686" s="2">
        <v>1.45302</v>
      </c>
      <c r="L18686" s="2">
        <v>4.6201739999999996</v>
      </c>
    </row>
    <row r="18687" spans="1:12" x14ac:dyDescent="0.2">
      <c r="A18687" s="2">
        <v>18.105119999999999</v>
      </c>
      <c r="B18687" s="2">
        <v>19.56381</v>
      </c>
      <c r="C18687" s="2">
        <v>3.0063010000000001</v>
      </c>
      <c r="D18687" s="2">
        <v>2.560832</v>
      </c>
      <c r="F18687" s="2">
        <v>18.102319999999999</v>
      </c>
      <c r="G18687" s="2">
        <v>0.877556</v>
      </c>
      <c r="H18687" s="2">
        <v>0.87439699999999998</v>
      </c>
      <c r="J18687" s="2">
        <v>18.105119999999999</v>
      </c>
      <c r="K18687" s="2">
        <v>1.451616</v>
      </c>
      <c r="L18687" s="2">
        <v>4.6059400000000004</v>
      </c>
    </row>
    <row r="18688" spans="1:12" x14ac:dyDescent="0.2">
      <c r="A18688" s="2">
        <v>18.105830000000001</v>
      </c>
      <c r="B18688" s="2">
        <v>19.54935</v>
      </c>
      <c r="C18688" s="2">
        <v>3.0062669999999998</v>
      </c>
      <c r="D18688" s="2">
        <v>2.5600999999999998</v>
      </c>
      <c r="F18688" s="2">
        <v>18.103020000000001</v>
      </c>
      <c r="G18688" s="2">
        <v>0.87751000000000001</v>
      </c>
      <c r="H18688" s="2">
        <v>0.87409999999999999</v>
      </c>
      <c r="J18688" s="2">
        <v>18.105830000000001</v>
      </c>
      <c r="K18688" s="2">
        <v>1.4504680000000001</v>
      </c>
      <c r="L18688" s="2">
        <v>4.5906219999999998</v>
      </c>
    </row>
    <row r="18689" spans="1:12" x14ac:dyDescent="0.2">
      <c r="A18689" s="2">
        <v>18.106529999999999</v>
      </c>
      <c r="B18689" s="2">
        <v>19.535170000000001</v>
      </c>
      <c r="C18689" s="2">
        <v>3.0063089999999999</v>
      </c>
      <c r="D18689" s="2">
        <v>2.5595659999999998</v>
      </c>
      <c r="F18689" s="2">
        <v>18.103719999999999</v>
      </c>
      <c r="G18689" s="2">
        <v>0.87728899999999999</v>
      </c>
      <c r="H18689" s="2">
        <v>0.87357300000000004</v>
      </c>
      <c r="J18689" s="2">
        <v>18.106529999999999</v>
      </c>
      <c r="K18689" s="2">
        <v>1.449522</v>
      </c>
      <c r="L18689" s="2">
        <v>4.5759429999999996</v>
      </c>
    </row>
    <row r="18690" spans="1:12" x14ac:dyDescent="0.2">
      <c r="A18690" s="2">
        <v>18.107230000000001</v>
      </c>
      <c r="B18690" s="2">
        <v>19.521460000000001</v>
      </c>
      <c r="C18690" s="2">
        <v>3.0061290000000001</v>
      </c>
      <c r="D18690" s="2">
        <v>2.558948</v>
      </c>
      <c r="F18690" s="2">
        <v>18.104420000000001</v>
      </c>
      <c r="G18690" s="2">
        <v>0.87707500000000005</v>
      </c>
      <c r="H18690" s="2">
        <v>0.87316099999999996</v>
      </c>
      <c r="J18690" s="2">
        <v>18.107230000000001</v>
      </c>
      <c r="K18690" s="2">
        <v>1.4482919999999999</v>
      </c>
      <c r="L18690" s="2">
        <v>4.5608919999999999</v>
      </c>
    </row>
    <row r="18691" spans="1:12" x14ac:dyDescent="0.2">
      <c r="A18691" s="2">
        <v>18.10793</v>
      </c>
      <c r="B18691" s="2">
        <v>19.507370000000002</v>
      </c>
      <c r="C18691" s="2">
        <v>3.0060039999999999</v>
      </c>
      <c r="D18691" s="2">
        <v>2.557979</v>
      </c>
      <c r="F18691" s="2">
        <v>18.105119999999999</v>
      </c>
      <c r="G18691" s="2">
        <v>0.87651800000000002</v>
      </c>
      <c r="H18691" s="2">
        <v>0.87261200000000005</v>
      </c>
      <c r="J18691" s="2">
        <v>18.10793</v>
      </c>
      <c r="K18691" s="2">
        <v>1.4468099999999999</v>
      </c>
      <c r="L18691" s="2">
        <v>4.5462129999999998</v>
      </c>
    </row>
    <row r="18692" spans="1:12" x14ac:dyDescent="0.2">
      <c r="A18692" s="2">
        <v>18.108630000000002</v>
      </c>
      <c r="B18692" s="2">
        <v>19.49306</v>
      </c>
      <c r="C18692" s="2">
        <v>3.005458</v>
      </c>
      <c r="D18692" s="2">
        <v>2.5573070000000002</v>
      </c>
      <c r="F18692" s="2">
        <v>18.105830000000001</v>
      </c>
      <c r="G18692" s="2">
        <v>0.87554900000000002</v>
      </c>
      <c r="H18692" s="2">
        <v>0.87258100000000005</v>
      </c>
      <c r="J18692" s="2">
        <v>18.108630000000002</v>
      </c>
      <c r="K18692" s="2">
        <v>1.445919</v>
      </c>
      <c r="L18692" s="2">
        <v>4.5315269999999996</v>
      </c>
    </row>
    <row r="18693" spans="1:12" x14ac:dyDescent="0.2">
      <c r="A18693" s="2">
        <v>18.10933</v>
      </c>
      <c r="B18693" s="2">
        <v>19.47879</v>
      </c>
      <c r="C18693" s="2">
        <v>3.0048020000000002</v>
      </c>
      <c r="D18693" s="2">
        <v>2.5566740000000001</v>
      </c>
      <c r="F18693" s="2">
        <v>18.106529999999999</v>
      </c>
      <c r="G18693" s="2">
        <v>0.87512999999999996</v>
      </c>
      <c r="H18693" s="2">
        <v>0.87226099999999995</v>
      </c>
      <c r="J18693" s="2">
        <v>18.10933</v>
      </c>
      <c r="K18693" s="2">
        <v>1.445255</v>
      </c>
      <c r="L18693" s="2">
        <v>4.5167580000000003</v>
      </c>
    </row>
    <row r="18694" spans="1:12" x14ac:dyDescent="0.2">
      <c r="A18694" s="2">
        <v>18.110029999999998</v>
      </c>
      <c r="B18694" s="2">
        <v>19.464929999999999</v>
      </c>
      <c r="C18694" s="2">
        <v>3.0040390000000001</v>
      </c>
      <c r="D18694" s="2">
        <v>2.5560260000000001</v>
      </c>
      <c r="F18694" s="2">
        <v>18.107230000000001</v>
      </c>
      <c r="G18694" s="2">
        <v>0.87494700000000003</v>
      </c>
      <c r="H18694" s="2">
        <v>0.87120799999999998</v>
      </c>
      <c r="J18694" s="2">
        <v>18.110029999999998</v>
      </c>
      <c r="K18694" s="2">
        <v>1.4445319999999999</v>
      </c>
      <c r="L18694" s="2">
        <v>4.5023540000000004</v>
      </c>
    </row>
    <row r="18695" spans="1:12" x14ac:dyDescent="0.2">
      <c r="A18695" s="2">
        <v>18.11074</v>
      </c>
      <c r="B18695" s="2">
        <v>19.452030000000001</v>
      </c>
      <c r="C18695" s="2">
        <v>3.0036879999999999</v>
      </c>
      <c r="D18695" s="2">
        <v>2.5554610000000002</v>
      </c>
      <c r="F18695" s="2">
        <v>18.10793</v>
      </c>
      <c r="G18695" s="2">
        <v>0.87462600000000001</v>
      </c>
      <c r="H18695" s="2">
        <v>0.87075800000000003</v>
      </c>
      <c r="J18695" s="2">
        <v>18.11074</v>
      </c>
      <c r="K18695" s="2">
        <v>1.443451</v>
      </c>
      <c r="L18695" s="2">
        <v>4.4878900000000002</v>
      </c>
    </row>
    <row r="18696" spans="1:12" x14ac:dyDescent="0.2">
      <c r="A18696" s="2">
        <v>18.111440000000002</v>
      </c>
      <c r="B18696" s="2">
        <v>19.439679999999999</v>
      </c>
      <c r="C18696" s="2">
        <v>3.0031460000000001</v>
      </c>
      <c r="D18696" s="2">
        <v>2.554897</v>
      </c>
      <c r="F18696" s="2">
        <v>18.108630000000002</v>
      </c>
      <c r="G18696" s="2">
        <v>0.87449600000000005</v>
      </c>
      <c r="H18696" s="2">
        <v>0.87045300000000003</v>
      </c>
      <c r="J18696" s="2">
        <v>18.111440000000002</v>
      </c>
      <c r="K18696" s="2">
        <v>1.442299</v>
      </c>
      <c r="L18696" s="2">
        <v>4.4736140000000004</v>
      </c>
    </row>
    <row r="18697" spans="1:12" x14ac:dyDescent="0.2">
      <c r="A18697" s="2">
        <v>18.11214</v>
      </c>
      <c r="B18697" s="2">
        <v>19.42719</v>
      </c>
      <c r="C18697" s="2">
        <v>3.0026619999999999</v>
      </c>
      <c r="D18697" s="2">
        <v>2.5545840000000002</v>
      </c>
      <c r="F18697" s="2">
        <v>18.10933</v>
      </c>
      <c r="G18697" s="2">
        <v>0.874413</v>
      </c>
      <c r="H18697" s="2">
        <v>0.87023200000000001</v>
      </c>
      <c r="J18697" s="2">
        <v>18.11214</v>
      </c>
      <c r="K18697" s="2">
        <v>1.4411659999999999</v>
      </c>
      <c r="L18697" s="2">
        <v>4.4589160000000003</v>
      </c>
    </row>
    <row r="18698" spans="1:12" x14ac:dyDescent="0.2">
      <c r="A18698" s="2">
        <v>18.112839999999998</v>
      </c>
      <c r="B18698" s="2">
        <v>19.41412</v>
      </c>
      <c r="C18698" s="2">
        <v>3.0024440000000001</v>
      </c>
      <c r="D18698" s="2">
        <v>2.5540799999999999</v>
      </c>
      <c r="F18698" s="2">
        <v>18.110029999999998</v>
      </c>
      <c r="G18698" s="2">
        <v>0.87439699999999998</v>
      </c>
      <c r="H18698" s="2">
        <v>0.86985800000000002</v>
      </c>
      <c r="J18698" s="2">
        <v>18.112839999999998</v>
      </c>
      <c r="K18698" s="2">
        <v>1.4396990000000001</v>
      </c>
      <c r="L18698" s="2">
        <v>4.4446050000000001</v>
      </c>
    </row>
    <row r="18699" spans="1:12" x14ac:dyDescent="0.2">
      <c r="A18699" s="2">
        <v>18.11354</v>
      </c>
      <c r="B18699" s="2">
        <v>19.400390000000002</v>
      </c>
      <c r="C18699" s="2">
        <v>3.0021200000000001</v>
      </c>
      <c r="D18699" s="2">
        <v>2.5524480000000001</v>
      </c>
      <c r="F18699" s="2">
        <v>18.11074</v>
      </c>
      <c r="G18699" s="2">
        <v>0.87409999999999999</v>
      </c>
      <c r="H18699" s="2">
        <v>0.86935399999999996</v>
      </c>
      <c r="J18699" s="2">
        <v>18.11354</v>
      </c>
      <c r="K18699" s="2">
        <v>1.43824</v>
      </c>
      <c r="L18699" s="2">
        <v>4.431095</v>
      </c>
    </row>
    <row r="18700" spans="1:12" x14ac:dyDescent="0.2">
      <c r="A18700" s="2">
        <v>18.114239999999999</v>
      </c>
      <c r="B18700" s="2">
        <v>19.386959999999998</v>
      </c>
      <c r="C18700" s="2">
        <v>3.0022000000000002</v>
      </c>
      <c r="D18700" s="2">
        <v>2.5513949999999999</v>
      </c>
      <c r="F18700" s="2">
        <v>18.111440000000002</v>
      </c>
      <c r="G18700" s="2">
        <v>0.87357300000000004</v>
      </c>
      <c r="H18700" s="2">
        <v>0.868286</v>
      </c>
      <c r="J18700" s="2">
        <v>18.114239999999999</v>
      </c>
      <c r="K18700" s="2">
        <v>1.43692</v>
      </c>
      <c r="L18700" s="2">
        <v>4.4175800000000001</v>
      </c>
    </row>
    <row r="18701" spans="1:12" x14ac:dyDescent="0.2">
      <c r="A18701" s="2">
        <v>18.114940000000001</v>
      </c>
      <c r="B18701" s="2">
        <v>19.3734</v>
      </c>
      <c r="C18701" s="2">
        <v>3.002151</v>
      </c>
      <c r="D18701" s="2">
        <v>2.5507460000000002</v>
      </c>
      <c r="F18701" s="2">
        <v>18.11214</v>
      </c>
      <c r="G18701" s="2">
        <v>0.87316099999999996</v>
      </c>
      <c r="H18701" s="2">
        <v>0.86788200000000004</v>
      </c>
      <c r="J18701" s="2">
        <v>18.114940000000001</v>
      </c>
      <c r="K18701" s="2">
        <v>1.4357359999999999</v>
      </c>
      <c r="L18701" s="2">
        <v>4.4028640000000001</v>
      </c>
    </row>
    <row r="18702" spans="1:12" x14ac:dyDescent="0.2">
      <c r="A18702" s="2">
        <v>18.115639999999999</v>
      </c>
      <c r="B18702" s="2">
        <v>19.360029999999998</v>
      </c>
      <c r="C18702" s="2">
        <v>3.0019559999999998</v>
      </c>
      <c r="D18702" s="2">
        <v>2.5494720000000002</v>
      </c>
      <c r="F18702" s="2">
        <v>18.112839999999998</v>
      </c>
      <c r="G18702" s="2">
        <v>0.87261200000000005</v>
      </c>
      <c r="H18702" s="2">
        <v>0.867622</v>
      </c>
      <c r="J18702" s="2">
        <v>18.115639999999999</v>
      </c>
      <c r="K18702" s="2">
        <v>1.4344250000000001</v>
      </c>
      <c r="L18702" s="2">
        <v>4.3882310000000002</v>
      </c>
    </row>
    <row r="18703" spans="1:12" x14ac:dyDescent="0.2">
      <c r="A18703" s="2">
        <v>18.116340000000001</v>
      </c>
      <c r="B18703" s="2">
        <v>19.34712</v>
      </c>
      <c r="C18703" s="2">
        <v>3.0018530000000001</v>
      </c>
      <c r="D18703" s="2">
        <v>2.548251</v>
      </c>
      <c r="F18703" s="2">
        <v>18.11354</v>
      </c>
      <c r="G18703" s="2">
        <v>0.87258100000000005</v>
      </c>
      <c r="H18703" s="2">
        <v>0.86692800000000003</v>
      </c>
      <c r="J18703" s="2">
        <v>18.116340000000001</v>
      </c>
      <c r="K18703" s="2">
        <v>1.4329909999999999</v>
      </c>
      <c r="L18703" s="2">
        <v>4.3740860000000001</v>
      </c>
    </row>
    <row r="18704" spans="1:12" x14ac:dyDescent="0.2">
      <c r="A18704" s="2">
        <v>18.117049999999999</v>
      </c>
      <c r="B18704" s="2">
        <v>19.333570000000002</v>
      </c>
      <c r="C18704" s="2">
        <v>3.0016090000000002</v>
      </c>
      <c r="D18704" s="2">
        <v>2.5473050000000002</v>
      </c>
      <c r="F18704" s="2">
        <v>18.114239999999999</v>
      </c>
      <c r="G18704" s="2">
        <v>0.87226099999999995</v>
      </c>
      <c r="H18704" s="2">
        <v>0.86646999999999996</v>
      </c>
      <c r="J18704" s="2">
        <v>18.117049999999999</v>
      </c>
      <c r="K18704" s="2">
        <v>1.431568</v>
      </c>
      <c r="L18704" s="2">
        <v>4.360023</v>
      </c>
    </row>
    <row r="18705" spans="1:12" x14ac:dyDescent="0.2">
      <c r="A18705" s="2">
        <v>18.117750000000001</v>
      </c>
      <c r="B18705" s="2">
        <v>19.320239999999998</v>
      </c>
      <c r="C18705" s="2">
        <v>3.0010330000000001</v>
      </c>
      <c r="D18705" s="2">
        <v>2.5463749999999998</v>
      </c>
      <c r="F18705" s="2">
        <v>18.114940000000001</v>
      </c>
      <c r="G18705" s="2">
        <v>0.87120799999999998</v>
      </c>
      <c r="H18705" s="2">
        <v>0.86577599999999999</v>
      </c>
      <c r="J18705" s="2">
        <v>18.117750000000001</v>
      </c>
      <c r="K18705" s="2">
        <v>1.4305110000000001</v>
      </c>
      <c r="L18705" s="2">
        <v>4.3456149999999996</v>
      </c>
    </row>
    <row r="18706" spans="1:12" x14ac:dyDescent="0.2">
      <c r="A18706" s="2">
        <v>18.118449999999999</v>
      </c>
      <c r="B18706" s="2">
        <v>19.307539999999999</v>
      </c>
      <c r="C18706" s="2">
        <v>3.0005449999999998</v>
      </c>
      <c r="D18706" s="2">
        <v>2.545909</v>
      </c>
      <c r="F18706" s="2">
        <v>18.115639999999999</v>
      </c>
      <c r="G18706" s="2">
        <v>0.87075800000000003</v>
      </c>
      <c r="H18706" s="2">
        <v>0.865761</v>
      </c>
      <c r="J18706" s="2">
        <v>18.118449999999999</v>
      </c>
      <c r="K18706" s="2">
        <v>1.4293610000000001</v>
      </c>
      <c r="L18706" s="2">
        <v>4.3316610000000004</v>
      </c>
    </row>
    <row r="18707" spans="1:12" x14ac:dyDescent="0.2">
      <c r="A18707" s="2">
        <v>18.119150000000001</v>
      </c>
      <c r="B18707" s="2">
        <v>19.294630000000002</v>
      </c>
      <c r="C18707" s="2">
        <v>3.0004460000000002</v>
      </c>
      <c r="D18707" s="2">
        <v>2.5452219999999999</v>
      </c>
      <c r="F18707" s="2">
        <v>18.116340000000001</v>
      </c>
      <c r="G18707" s="2">
        <v>0.87045300000000003</v>
      </c>
      <c r="H18707" s="2">
        <v>0.86567700000000003</v>
      </c>
      <c r="J18707" s="2">
        <v>18.119150000000001</v>
      </c>
      <c r="K18707" s="2">
        <v>1.4281520000000001</v>
      </c>
      <c r="L18707" s="2">
        <v>4.3174419999999998</v>
      </c>
    </row>
    <row r="18708" spans="1:12" x14ac:dyDescent="0.2">
      <c r="A18708" s="2">
        <v>18.11985</v>
      </c>
      <c r="B18708" s="2">
        <v>19.282039999999999</v>
      </c>
      <c r="C18708" s="2">
        <v>3.00014</v>
      </c>
      <c r="D18708" s="2">
        <v>2.5443980000000002</v>
      </c>
      <c r="F18708" s="2">
        <v>18.117049999999999</v>
      </c>
      <c r="G18708" s="2">
        <v>0.87023200000000001</v>
      </c>
      <c r="H18708" s="2">
        <v>0.86508200000000002</v>
      </c>
      <c r="J18708" s="2">
        <v>18.11985</v>
      </c>
      <c r="K18708" s="2">
        <v>1.427103</v>
      </c>
      <c r="L18708" s="2">
        <v>4.3025760000000002</v>
      </c>
    </row>
    <row r="18709" spans="1:12" x14ac:dyDescent="0.2">
      <c r="A18709" s="2">
        <v>18.120550000000001</v>
      </c>
      <c r="B18709" s="2">
        <v>19.268889999999999</v>
      </c>
      <c r="C18709" s="2">
        <v>2.999797</v>
      </c>
      <c r="D18709" s="2">
        <v>2.5435750000000001</v>
      </c>
      <c r="F18709" s="2">
        <v>18.117750000000001</v>
      </c>
      <c r="G18709" s="2">
        <v>0.86985800000000002</v>
      </c>
      <c r="H18709" s="2">
        <v>0.86496700000000004</v>
      </c>
      <c r="J18709" s="2">
        <v>18.120550000000001</v>
      </c>
      <c r="K18709" s="2">
        <v>1.426199</v>
      </c>
      <c r="L18709" s="2">
        <v>4.2887149999999998</v>
      </c>
    </row>
    <row r="18710" spans="1:12" x14ac:dyDescent="0.2">
      <c r="A18710" s="2">
        <v>18.121259999999999</v>
      </c>
      <c r="B18710" s="2">
        <v>19.255500000000001</v>
      </c>
      <c r="C18710" s="2">
        <v>2.9997020000000001</v>
      </c>
      <c r="D18710" s="2">
        <v>2.5422389999999999</v>
      </c>
      <c r="F18710" s="2">
        <v>18.118449999999999</v>
      </c>
      <c r="G18710" s="2">
        <v>0.86935399999999996</v>
      </c>
      <c r="H18710" s="2">
        <v>0.86460899999999996</v>
      </c>
      <c r="J18710" s="2">
        <v>18.121259999999999</v>
      </c>
      <c r="K18710" s="2">
        <v>1.425381</v>
      </c>
      <c r="L18710" s="2">
        <v>4.2749600000000001</v>
      </c>
    </row>
    <row r="18711" spans="1:12" x14ac:dyDescent="0.2">
      <c r="A18711" s="2">
        <v>18.121960000000001</v>
      </c>
      <c r="B18711" s="2">
        <v>19.242740000000001</v>
      </c>
      <c r="C18711" s="2">
        <v>2.9996860000000001</v>
      </c>
      <c r="D18711" s="2">
        <v>2.5411410000000001</v>
      </c>
      <c r="F18711" s="2">
        <v>18.119150000000001</v>
      </c>
      <c r="G18711" s="2">
        <v>0.868286</v>
      </c>
      <c r="H18711" s="2">
        <v>0.86409800000000003</v>
      </c>
      <c r="J18711" s="2">
        <v>18.121960000000001</v>
      </c>
      <c r="K18711" s="2">
        <v>1.424644</v>
      </c>
      <c r="L18711" s="2">
        <v>4.2606120000000001</v>
      </c>
    </row>
    <row r="18712" spans="1:12" x14ac:dyDescent="0.2">
      <c r="A18712" s="2">
        <v>18.12266</v>
      </c>
      <c r="B18712" s="2">
        <v>19.230129999999999</v>
      </c>
      <c r="C18712" s="2">
        <v>2.999301</v>
      </c>
      <c r="D18712" s="2">
        <v>2.5401030000000002</v>
      </c>
      <c r="F18712" s="2">
        <v>18.11985</v>
      </c>
      <c r="G18712" s="2">
        <v>0.86788200000000004</v>
      </c>
      <c r="H18712" s="2">
        <v>0.86357099999999998</v>
      </c>
      <c r="J18712" s="2">
        <v>18.12266</v>
      </c>
      <c r="K18712" s="2">
        <v>1.423773</v>
      </c>
      <c r="L18712" s="2">
        <v>4.2465739999999998</v>
      </c>
    </row>
    <row r="18713" spans="1:12" x14ac:dyDescent="0.2">
      <c r="A18713" s="2">
        <v>18.123360000000002</v>
      </c>
      <c r="B18713" s="2">
        <v>19.216899999999999</v>
      </c>
      <c r="C18713" s="2">
        <v>2.9987750000000002</v>
      </c>
      <c r="D18713" s="2">
        <v>2.5390579999999998</v>
      </c>
      <c r="F18713" s="2">
        <v>18.120550000000001</v>
      </c>
      <c r="G18713" s="2">
        <v>0.867622</v>
      </c>
      <c r="H18713" s="2">
        <v>0.86323499999999997</v>
      </c>
      <c r="J18713" s="2">
        <v>18.123360000000002</v>
      </c>
      <c r="K18713" s="2">
        <v>1.423197</v>
      </c>
      <c r="L18713" s="2">
        <v>4.2333090000000002</v>
      </c>
    </row>
    <row r="18714" spans="1:12" x14ac:dyDescent="0.2">
      <c r="A18714" s="2">
        <v>18.12406</v>
      </c>
      <c r="B18714" s="2">
        <v>19.204129999999999</v>
      </c>
      <c r="C18714" s="2">
        <v>2.9983780000000002</v>
      </c>
      <c r="D18714" s="2">
        <v>2.5381499999999999</v>
      </c>
      <c r="F18714" s="2">
        <v>18.121259999999999</v>
      </c>
      <c r="G18714" s="2">
        <v>0.86692800000000003</v>
      </c>
      <c r="H18714" s="2">
        <v>0.86287700000000001</v>
      </c>
      <c r="J18714" s="2">
        <v>18.12406</v>
      </c>
      <c r="K18714" s="2">
        <v>1.4224680000000001</v>
      </c>
      <c r="L18714" s="2">
        <v>4.220491</v>
      </c>
    </row>
    <row r="18715" spans="1:12" x14ac:dyDescent="0.2">
      <c r="A18715" s="2">
        <v>18.124759999999998</v>
      </c>
      <c r="B18715" s="2">
        <v>19.19087</v>
      </c>
      <c r="C18715" s="2">
        <v>2.998119</v>
      </c>
      <c r="D18715" s="2">
        <v>2.5369139999999999</v>
      </c>
      <c r="F18715" s="2">
        <v>18.121960000000001</v>
      </c>
      <c r="G18715" s="2">
        <v>0.86646999999999996</v>
      </c>
      <c r="H18715" s="2">
        <v>0.86222100000000002</v>
      </c>
      <c r="J18715" s="2">
        <v>18.124759999999998</v>
      </c>
      <c r="K18715" s="2">
        <v>1.4215930000000001</v>
      </c>
      <c r="L18715" s="2">
        <v>4.207319</v>
      </c>
    </row>
    <row r="18716" spans="1:12" x14ac:dyDescent="0.2">
      <c r="A18716" s="2">
        <v>18.12546</v>
      </c>
      <c r="B18716" s="2">
        <v>19.17765</v>
      </c>
      <c r="C18716" s="2">
        <v>2.9979580000000001</v>
      </c>
      <c r="D18716" s="2">
        <v>2.535342</v>
      </c>
      <c r="F18716" s="2">
        <v>18.12266</v>
      </c>
      <c r="G18716" s="2">
        <v>0.86577599999999999</v>
      </c>
      <c r="H18716" s="2">
        <v>0.86206799999999995</v>
      </c>
      <c r="J18716" s="2">
        <v>18.12546</v>
      </c>
      <c r="K18716" s="2">
        <v>1.4206289999999999</v>
      </c>
      <c r="L18716" s="2">
        <v>4.194172</v>
      </c>
    </row>
    <row r="18717" spans="1:12" x14ac:dyDescent="0.2">
      <c r="A18717" s="2">
        <v>18.126169999999998</v>
      </c>
      <c r="B18717" s="2">
        <v>19.16452</v>
      </c>
      <c r="C18717" s="2">
        <v>2.997684</v>
      </c>
      <c r="D18717" s="2">
        <v>2.5340150000000001</v>
      </c>
      <c r="F18717" s="2">
        <v>18.123360000000002</v>
      </c>
      <c r="G18717" s="2">
        <v>0.865761</v>
      </c>
      <c r="H18717" s="2">
        <v>0.861954</v>
      </c>
      <c r="J18717" s="2">
        <v>18.126169999999998</v>
      </c>
      <c r="K18717" s="2">
        <v>1.419554</v>
      </c>
      <c r="L18717" s="2">
        <v>4.1807290000000004</v>
      </c>
    </row>
    <row r="18718" spans="1:12" x14ac:dyDescent="0.2">
      <c r="A18718" s="2">
        <v>18.12687</v>
      </c>
      <c r="B18718" s="2">
        <v>19.151540000000001</v>
      </c>
      <c r="C18718" s="2">
        <v>2.9972029999999998</v>
      </c>
      <c r="D18718" s="2">
        <v>2.5319850000000002</v>
      </c>
      <c r="F18718" s="2">
        <v>18.12406</v>
      </c>
      <c r="G18718" s="2">
        <v>0.86567700000000003</v>
      </c>
      <c r="H18718" s="2">
        <v>0.86219800000000002</v>
      </c>
      <c r="J18718" s="2">
        <v>18.12687</v>
      </c>
      <c r="K18718" s="2">
        <v>1.4181729999999999</v>
      </c>
      <c r="L18718" s="2">
        <v>4.1677949999999999</v>
      </c>
    </row>
    <row r="18719" spans="1:12" x14ac:dyDescent="0.2">
      <c r="A18719" s="2">
        <v>18.127569999999999</v>
      </c>
      <c r="B18719" s="2">
        <v>19.138750000000002</v>
      </c>
      <c r="C18719" s="2">
        <v>2.9970430000000001</v>
      </c>
      <c r="D18719" s="2">
        <v>2.5307339999999998</v>
      </c>
      <c r="F18719" s="2">
        <v>18.124759999999998</v>
      </c>
      <c r="G18719" s="2">
        <v>0.86508200000000002</v>
      </c>
      <c r="H18719" s="2">
        <v>0.86174799999999996</v>
      </c>
      <c r="J18719" s="2">
        <v>18.127569999999999</v>
      </c>
      <c r="K18719" s="2">
        <v>1.4169750000000001</v>
      </c>
      <c r="L18719" s="2">
        <v>4.1544340000000002</v>
      </c>
    </row>
    <row r="18720" spans="1:12" x14ac:dyDescent="0.2">
      <c r="A18720" s="2">
        <v>18.128270000000001</v>
      </c>
      <c r="B18720" s="2">
        <v>19.125340000000001</v>
      </c>
      <c r="C18720" s="2">
        <v>2.9971079999999999</v>
      </c>
      <c r="D18720" s="2">
        <v>2.52962</v>
      </c>
      <c r="F18720" s="2">
        <v>18.12546</v>
      </c>
      <c r="G18720" s="2">
        <v>0.86496700000000004</v>
      </c>
      <c r="H18720" s="2">
        <v>0.86109199999999997</v>
      </c>
      <c r="J18720" s="2">
        <v>18.128270000000001</v>
      </c>
      <c r="K18720" s="2">
        <v>1.4161029999999999</v>
      </c>
      <c r="L18720" s="2">
        <v>4.1410770000000001</v>
      </c>
    </row>
    <row r="18721" spans="1:12" x14ac:dyDescent="0.2">
      <c r="A18721" s="2">
        <v>18.128969999999999</v>
      </c>
      <c r="B18721" s="2">
        <v>19.112649999999999</v>
      </c>
      <c r="C18721" s="2">
        <v>2.996883</v>
      </c>
      <c r="D18721" s="2">
        <v>2.5286059999999999</v>
      </c>
      <c r="F18721" s="2">
        <v>18.126169999999998</v>
      </c>
      <c r="G18721" s="2">
        <v>0.86460899999999996</v>
      </c>
      <c r="H18721" s="2">
        <v>0.86058800000000002</v>
      </c>
      <c r="J18721" s="2">
        <v>18.128969999999999</v>
      </c>
      <c r="K18721" s="2">
        <v>1.4153290000000001</v>
      </c>
      <c r="L18721" s="2">
        <v>4.1277100000000004</v>
      </c>
    </row>
    <row r="18722" spans="1:12" x14ac:dyDescent="0.2">
      <c r="A18722" s="2">
        <v>18.129670000000001</v>
      </c>
      <c r="B18722" s="2">
        <v>19.099060000000001</v>
      </c>
      <c r="C18722" s="2">
        <v>2.9965009999999999</v>
      </c>
      <c r="D18722" s="2">
        <v>2.528079</v>
      </c>
      <c r="F18722" s="2">
        <v>18.12687</v>
      </c>
      <c r="G18722" s="2">
        <v>0.86409800000000003</v>
      </c>
      <c r="H18722" s="2">
        <v>0.86012299999999997</v>
      </c>
      <c r="J18722" s="2">
        <v>18.129670000000001</v>
      </c>
      <c r="K18722" s="2">
        <v>1.414852</v>
      </c>
      <c r="L18722" s="2">
        <v>4.1140689999999998</v>
      </c>
    </row>
    <row r="18723" spans="1:12" x14ac:dyDescent="0.2">
      <c r="A18723" s="2">
        <v>18.130369999999999</v>
      </c>
      <c r="B18723" s="2">
        <v>19.08586</v>
      </c>
      <c r="C18723" s="2">
        <v>2.9961690000000001</v>
      </c>
      <c r="D18723" s="2">
        <v>2.5271560000000002</v>
      </c>
      <c r="F18723" s="2">
        <v>18.127569999999999</v>
      </c>
      <c r="G18723" s="2">
        <v>0.86357099999999998</v>
      </c>
      <c r="H18723" s="2">
        <v>0.85957300000000003</v>
      </c>
      <c r="J18723" s="2">
        <v>18.130369999999999</v>
      </c>
      <c r="K18723" s="2">
        <v>1.4143920000000001</v>
      </c>
      <c r="L18723" s="2">
        <v>4.1002429999999999</v>
      </c>
    </row>
    <row r="18724" spans="1:12" x14ac:dyDescent="0.2">
      <c r="A18724" s="2">
        <v>18.131080000000001</v>
      </c>
      <c r="B18724" s="2">
        <v>19.072690000000001</v>
      </c>
      <c r="C18724" s="2">
        <v>2.995959</v>
      </c>
      <c r="D18724" s="2">
        <v>2.5261800000000001</v>
      </c>
      <c r="F18724" s="2">
        <v>18.128270000000001</v>
      </c>
      <c r="G18724" s="2">
        <v>0.86323499999999997</v>
      </c>
      <c r="H18724" s="2">
        <v>0.85947399999999996</v>
      </c>
      <c r="J18724" s="2">
        <v>18.131080000000001</v>
      </c>
      <c r="K18724" s="2">
        <v>1.4137919999999999</v>
      </c>
      <c r="L18724" s="2">
        <v>4.0863839999999998</v>
      </c>
    </row>
    <row r="18725" spans="1:12" x14ac:dyDescent="0.2">
      <c r="A18725" s="2">
        <v>18.131779999999999</v>
      </c>
      <c r="B18725" s="2">
        <v>19.059560000000001</v>
      </c>
      <c r="C18725" s="2">
        <v>2.9959020000000001</v>
      </c>
      <c r="D18725" s="2">
        <v>2.5253709999999998</v>
      </c>
      <c r="F18725" s="2">
        <v>18.128969999999999</v>
      </c>
      <c r="G18725" s="2">
        <v>0.86287700000000001</v>
      </c>
      <c r="H18725" s="2">
        <v>0.85921499999999995</v>
      </c>
      <c r="J18725" s="2">
        <v>18.131779999999999</v>
      </c>
      <c r="K18725" s="2">
        <v>1.412641</v>
      </c>
      <c r="L18725" s="2">
        <v>4.0732879999999998</v>
      </c>
    </row>
    <row r="18726" spans="1:12" x14ac:dyDescent="0.2">
      <c r="A18726" s="2">
        <v>18.132480000000001</v>
      </c>
      <c r="B18726" s="2">
        <v>19.04691</v>
      </c>
      <c r="C18726" s="2">
        <v>2.996032</v>
      </c>
      <c r="D18726" s="2">
        <v>2.5238830000000001</v>
      </c>
      <c r="F18726" s="2">
        <v>18.129670000000001</v>
      </c>
      <c r="G18726" s="2">
        <v>0.86222100000000002</v>
      </c>
      <c r="H18726" s="2">
        <v>0.85886399999999996</v>
      </c>
      <c r="J18726" s="2">
        <v>18.132480000000001</v>
      </c>
      <c r="K18726" s="2">
        <v>1.4113770000000001</v>
      </c>
      <c r="L18726" s="2">
        <v>4.0604950000000004</v>
      </c>
    </row>
    <row r="18727" spans="1:12" x14ac:dyDescent="0.2">
      <c r="A18727" s="2">
        <v>18.133179999999999</v>
      </c>
      <c r="B18727" s="2">
        <v>19.033660000000001</v>
      </c>
      <c r="C18727" s="2">
        <v>2.995914</v>
      </c>
      <c r="D18727" s="2">
        <v>2.5234480000000001</v>
      </c>
      <c r="F18727" s="2">
        <v>18.130369999999999</v>
      </c>
      <c r="G18727" s="2">
        <v>0.86206799999999995</v>
      </c>
      <c r="H18727" s="2">
        <v>0.85839100000000002</v>
      </c>
      <c r="J18727" s="2">
        <v>18.133179999999999</v>
      </c>
      <c r="K18727" s="2">
        <v>1.411133</v>
      </c>
      <c r="L18727" s="2">
        <v>4.0471079999999997</v>
      </c>
    </row>
    <row r="18728" spans="1:12" x14ac:dyDescent="0.2">
      <c r="A18728" s="2">
        <v>18.133880000000001</v>
      </c>
      <c r="B18728" s="2">
        <v>19.021080000000001</v>
      </c>
      <c r="C18728" s="2">
        <v>2.9954860000000001</v>
      </c>
      <c r="D18728" s="2">
        <v>2.52312</v>
      </c>
      <c r="F18728" s="2">
        <v>18.131080000000001</v>
      </c>
      <c r="G18728" s="2">
        <v>0.861954</v>
      </c>
      <c r="H18728" s="2">
        <v>0.85837600000000003</v>
      </c>
      <c r="J18728" s="2">
        <v>18.133880000000001</v>
      </c>
      <c r="K18728" s="2">
        <v>1.4110560000000001</v>
      </c>
      <c r="L18728" s="2">
        <v>4.0340040000000004</v>
      </c>
    </row>
    <row r="18729" spans="1:12" x14ac:dyDescent="0.2">
      <c r="A18729" s="2">
        <v>18.13458</v>
      </c>
      <c r="B18729" s="2">
        <v>19.008299999999998</v>
      </c>
      <c r="C18729" s="2">
        <v>2.9951319999999999</v>
      </c>
      <c r="D18729" s="2">
        <v>2.5222349999999998</v>
      </c>
      <c r="F18729" s="2">
        <v>18.131779999999999</v>
      </c>
      <c r="G18729" s="2">
        <v>0.86219800000000002</v>
      </c>
      <c r="H18729" s="2">
        <v>0.85825300000000004</v>
      </c>
      <c r="J18729" s="2">
        <v>18.13458</v>
      </c>
      <c r="K18729" s="2">
        <v>1.4103699999999999</v>
      </c>
      <c r="L18729" s="2">
        <v>4.0217289999999997</v>
      </c>
    </row>
    <row r="18730" spans="1:12" x14ac:dyDescent="0.2">
      <c r="A18730" s="2">
        <v>18.135280000000002</v>
      </c>
      <c r="B18730" s="2">
        <v>18.995329999999999</v>
      </c>
      <c r="C18730" s="2">
        <v>2.9952960000000002</v>
      </c>
      <c r="D18730" s="2">
        <v>2.5211139999999999</v>
      </c>
      <c r="F18730" s="2">
        <v>18.132480000000001</v>
      </c>
      <c r="G18730" s="2">
        <v>0.86174799999999996</v>
      </c>
      <c r="H18730" s="2">
        <v>0.858101</v>
      </c>
      <c r="J18730" s="2">
        <v>18.135280000000002</v>
      </c>
      <c r="K18730" s="2">
        <v>1.4090609999999999</v>
      </c>
      <c r="L18730" s="2">
        <v>4.0092489999999996</v>
      </c>
    </row>
    <row r="18731" spans="1:12" x14ac:dyDescent="0.2">
      <c r="A18731" s="2">
        <v>18.13598</v>
      </c>
      <c r="B18731" s="2">
        <v>18.982959999999999</v>
      </c>
      <c r="C18731" s="2">
        <v>2.9956659999999999</v>
      </c>
      <c r="D18731" s="2">
        <v>2.519733</v>
      </c>
      <c r="F18731" s="2">
        <v>18.133179999999999</v>
      </c>
      <c r="G18731" s="2">
        <v>0.86109199999999997</v>
      </c>
      <c r="H18731" s="2">
        <v>0.85853599999999997</v>
      </c>
      <c r="J18731" s="2">
        <v>18.13598</v>
      </c>
      <c r="K18731" s="2">
        <v>1.4078250000000001</v>
      </c>
      <c r="L18731" s="2">
        <v>3.9966620000000002</v>
      </c>
    </row>
    <row r="18732" spans="1:12" x14ac:dyDescent="0.2">
      <c r="A18732" s="2">
        <v>18.136679999999998</v>
      </c>
      <c r="B18732" s="2">
        <v>18.970050000000001</v>
      </c>
      <c r="C18732" s="2">
        <v>2.9962110000000002</v>
      </c>
      <c r="D18732" s="2">
        <v>2.5184739999999999</v>
      </c>
      <c r="F18732" s="2">
        <v>18.133880000000001</v>
      </c>
      <c r="G18732" s="2">
        <v>0.86058800000000002</v>
      </c>
      <c r="H18732" s="2">
        <v>0.85853599999999997</v>
      </c>
      <c r="J18732" s="2">
        <v>18.136679999999998</v>
      </c>
      <c r="K18732" s="2">
        <v>1.4068750000000001</v>
      </c>
      <c r="L18732" s="2">
        <v>3.9830169999999998</v>
      </c>
    </row>
    <row r="18733" spans="1:12" x14ac:dyDescent="0.2">
      <c r="A18733" s="2">
        <v>18.13739</v>
      </c>
      <c r="B18733" s="2">
        <v>18.957909999999998</v>
      </c>
      <c r="C18733" s="2">
        <v>2.9959709999999999</v>
      </c>
      <c r="D18733" s="2">
        <v>2.5171540000000001</v>
      </c>
      <c r="F18733" s="2">
        <v>18.13458</v>
      </c>
      <c r="G18733" s="2">
        <v>0.86012299999999997</v>
      </c>
      <c r="H18733" s="2">
        <v>0.85789499999999996</v>
      </c>
      <c r="J18733" s="2">
        <v>18.13739</v>
      </c>
      <c r="K18733" s="2">
        <v>1.4058040000000001</v>
      </c>
      <c r="L18733" s="2">
        <v>3.970078</v>
      </c>
    </row>
    <row r="18734" spans="1:12" x14ac:dyDescent="0.2">
      <c r="A18734" s="2">
        <v>18.138089999999998</v>
      </c>
      <c r="B18734" s="2">
        <v>18.945229999999999</v>
      </c>
      <c r="C18734" s="2">
        <v>2.9959630000000002</v>
      </c>
      <c r="D18734" s="2">
        <v>2.5158420000000001</v>
      </c>
      <c r="F18734" s="2">
        <v>18.135280000000002</v>
      </c>
      <c r="G18734" s="2">
        <v>0.85957300000000003</v>
      </c>
      <c r="H18734" s="2">
        <v>0.85765100000000005</v>
      </c>
      <c r="J18734" s="2">
        <v>18.138089999999998</v>
      </c>
      <c r="K18734" s="2">
        <v>1.404625</v>
      </c>
      <c r="L18734" s="2">
        <v>3.9570470000000002</v>
      </c>
    </row>
    <row r="18735" spans="1:12" x14ac:dyDescent="0.2">
      <c r="A18735" s="2">
        <v>18.13879</v>
      </c>
      <c r="B18735" s="2">
        <v>18.932379999999998</v>
      </c>
      <c r="C18735" s="2">
        <v>2.996124</v>
      </c>
      <c r="D18735" s="2">
        <v>2.514354</v>
      </c>
      <c r="F18735" s="2">
        <v>18.13598</v>
      </c>
      <c r="G18735" s="2">
        <v>0.85947399999999996</v>
      </c>
      <c r="H18735" s="2">
        <v>0.85711700000000002</v>
      </c>
      <c r="J18735" s="2">
        <v>18.13879</v>
      </c>
      <c r="K18735" s="2">
        <v>1.403707</v>
      </c>
      <c r="L18735" s="2">
        <v>3.9450050000000001</v>
      </c>
    </row>
    <row r="18736" spans="1:12" x14ac:dyDescent="0.2">
      <c r="A18736" s="2">
        <v>18.139489999999999</v>
      </c>
      <c r="B18736" s="2">
        <v>18.920010000000001</v>
      </c>
      <c r="C18736" s="2">
        <v>2.9961199999999999</v>
      </c>
      <c r="D18736" s="2">
        <v>2.512759</v>
      </c>
      <c r="F18736" s="2">
        <v>18.136679999999998</v>
      </c>
      <c r="G18736" s="2">
        <v>0.85921499999999995</v>
      </c>
      <c r="H18736" s="2">
        <v>0.856514</v>
      </c>
      <c r="J18736" s="2">
        <v>18.139489999999999</v>
      </c>
      <c r="K18736" s="2">
        <v>1.403065</v>
      </c>
      <c r="L18736" s="2">
        <v>3.9328059999999998</v>
      </c>
    </row>
    <row r="18737" spans="1:12" x14ac:dyDescent="0.2">
      <c r="A18737" s="2">
        <v>18.14019</v>
      </c>
      <c r="B18737" s="2">
        <v>18.90691</v>
      </c>
      <c r="C18737" s="2">
        <v>2.9960740000000001</v>
      </c>
      <c r="D18737" s="2">
        <v>2.5109509999999999</v>
      </c>
      <c r="F18737" s="2">
        <v>18.13739</v>
      </c>
      <c r="G18737" s="2">
        <v>0.85886399999999996</v>
      </c>
      <c r="H18737" s="2">
        <v>0.85602599999999995</v>
      </c>
      <c r="J18737" s="2">
        <v>18.14019</v>
      </c>
      <c r="K18737" s="2">
        <v>1.4020980000000001</v>
      </c>
      <c r="L18737" s="2">
        <v>3.9196610000000001</v>
      </c>
    </row>
    <row r="18738" spans="1:12" x14ac:dyDescent="0.2">
      <c r="A18738" s="2">
        <v>18.140889999999999</v>
      </c>
      <c r="B18738" s="2">
        <v>18.89404</v>
      </c>
      <c r="C18738" s="2">
        <v>2.995822</v>
      </c>
      <c r="D18738" s="2">
        <v>2.5093260000000002</v>
      </c>
      <c r="F18738" s="2">
        <v>18.138089999999998</v>
      </c>
      <c r="G18738" s="2">
        <v>0.85839100000000002</v>
      </c>
      <c r="H18738" s="2">
        <v>0.85601000000000005</v>
      </c>
      <c r="J18738" s="2">
        <v>18.140889999999999</v>
      </c>
      <c r="K18738" s="2">
        <v>1.4010499999999999</v>
      </c>
      <c r="L18738" s="2">
        <v>3.9075220000000002</v>
      </c>
    </row>
    <row r="18739" spans="1:12" x14ac:dyDescent="0.2">
      <c r="A18739" s="2">
        <v>18.1416</v>
      </c>
      <c r="B18739" s="2">
        <v>18.88165</v>
      </c>
      <c r="C18739" s="2">
        <v>2.9957189999999998</v>
      </c>
      <c r="D18739" s="2">
        <v>2.5078</v>
      </c>
      <c r="F18739" s="2">
        <v>18.13879</v>
      </c>
      <c r="G18739" s="2">
        <v>0.85837600000000003</v>
      </c>
      <c r="H18739" s="2">
        <v>0.85616300000000001</v>
      </c>
      <c r="J18739" s="2">
        <v>18.1416</v>
      </c>
      <c r="K18739" s="2">
        <v>1.4001159999999999</v>
      </c>
      <c r="L18739" s="2">
        <v>3.8955060000000001</v>
      </c>
    </row>
    <row r="18740" spans="1:12" x14ac:dyDescent="0.2">
      <c r="A18740" s="2">
        <v>18.142299999999999</v>
      </c>
      <c r="B18740" s="2">
        <v>18.86909</v>
      </c>
      <c r="C18740" s="2">
        <v>2.995425</v>
      </c>
      <c r="D18740" s="2">
        <v>2.5065110000000002</v>
      </c>
      <c r="F18740" s="2">
        <v>18.139489999999999</v>
      </c>
      <c r="G18740" s="2">
        <v>0.85825300000000004</v>
      </c>
      <c r="H18740" s="2">
        <v>0.85624699999999998</v>
      </c>
      <c r="J18740" s="2">
        <v>18.142299999999999</v>
      </c>
      <c r="K18740" s="2">
        <v>1.3996120000000001</v>
      </c>
      <c r="L18740" s="2">
        <v>3.8832279999999999</v>
      </c>
    </row>
    <row r="18741" spans="1:12" x14ac:dyDescent="0.2">
      <c r="A18741" s="2">
        <v>18.143000000000001</v>
      </c>
      <c r="B18741" s="2">
        <v>18.8568</v>
      </c>
      <c r="C18741" s="2">
        <v>2.9955970000000001</v>
      </c>
      <c r="D18741" s="2">
        <v>2.5052140000000001</v>
      </c>
      <c r="F18741" s="2">
        <v>18.14019</v>
      </c>
      <c r="G18741" s="2">
        <v>0.858101</v>
      </c>
      <c r="H18741" s="2">
        <v>0.85591099999999998</v>
      </c>
      <c r="J18741" s="2">
        <v>18.143000000000001</v>
      </c>
      <c r="K18741" s="2">
        <v>1.3988609999999999</v>
      </c>
      <c r="L18741" s="2">
        <v>3.870447</v>
      </c>
    </row>
    <row r="18742" spans="1:12" x14ac:dyDescent="0.2">
      <c r="A18742" s="2">
        <v>18.143699999999999</v>
      </c>
      <c r="B18742" s="2">
        <v>18.844840000000001</v>
      </c>
      <c r="C18742" s="2">
        <v>2.9958979999999999</v>
      </c>
      <c r="D18742" s="2">
        <v>2.5040469999999999</v>
      </c>
      <c r="F18742" s="2">
        <v>18.140889999999999</v>
      </c>
      <c r="G18742" s="2">
        <v>0.85853599999999997</v>
      </c>
      <c r="H18742" s="2">
        <v>0.85501899999999997</v>
      </c>
      <c r="J18742" s="2">
        <v>18.143699999999999</v>
      </c>
      <c r="K18742" s="2">
        <v>1.3974839999999999</v>
      </c>
      <c r="L18742" s="2">
        <v>3.8582730000000001</v>
      </c>
    </row>
    <row r="18743" spans="1:12" x14ac:dyDescent="0.2">
      <c r="A18743" s="2">
        <v>18.144400000000001</v>
      </c>
      <c r="B18743" s="2">
        <v>18.832249999999998</v>
      </c>
      <c r="C18743" s="2">
        <v>2.996089</v>
      </c>
      <c r="D18743" s="2">
        <v>2.5032230000000002</v>
      </c>
      <c r="F18743" s="2">
        <v>18.1416</v>
      </c>
      <c r="G18743" s="2">
        <v>0.85853599999999997</v>
      </c>
      <c r="H18743" s="2">
        <v>0.85472899999999996</v>
      </c>
      <c r="J18743" s="2">
        <v>18.144400000000001</v>
      </c>
      <c r="K18743" s="2">
        <v>1.3962209999999999</v>
      </c>
      <c r="L18743" s="2">
        <v>3.846508</v>
      </c>
    </row>
    <row r="18744" spans="1:12" x14ac:dyDescent="0.2">
      <c r="A18744" s="2">
        <v>18.145099999999999</v>
      </c>
      <c r="B18744" s="2">
        <v>18.820180000000001</v>
      </c>
      <c r="C18744" s="2">
        <v>2.9958909999999999</v>
      </c>
      <c r="D18744" s="2">
        <v>2.5020169999999999</v>
      </c>
      <c r="F18744" s="2">
        <v>18.142299999999999</v>
      </c>
      <c r="G18744" s="2">
        <v>0.85789499999999996</v>
      </c>
      <c r="H18744" s="2">
        <v>0.85530099999999998</v>
      </c>
      <c r="J18744" s="2">
        <v>18.145099999999999</v>
      </c>
      <c r="K18744" s="2">
        <v>1.395349</v>
      </c>
      <c r="L18744" s="2">
        <v>3.8345739999999999</v>
      </c>
    </row>
    <row r="18745" spans="1:12" x14ac:dyDescent="0.2">
      <c r="A18745" s="2">
        <v>18.145800000000001</v>
      </c>
      <c r="B18745" s="2">
        <v>18.807950000000002</v>
      </c>
      <c r="C18745" s="2">
        <v>2.9958909999999999</v>
      </c>
      <c r="D18745" s="2">
        <v>2.5009190000000001</v>
      </c>
      <c r="F18745" s="2">
        <v>18.143000000000001</v>
      </c>
      <c r="G18745" s="2">
        <v>0.85765100000000005</v>
      </c>
      <c r="H18745" s="2">
        <v>0.85511000000000004</v>
      </c>
      <c r="J18745" s="2">
        <v>18.145800000000001</v>
      </c>
      <c r="K18745" s="2">
        <v>1.3948130000000001</v>
      </c>
      <c r="L18745" s="2">
        <v>3.8224529999999999</v>
      </c>
    </row>
    <row r="18746" spans="1:12" x14ac:dyDescent="0.2">
      <c r="A18746" s="2">
        <v>18.146509999999999</v>
      </c>
      <c r="B18746" s="2">
        <v>18.79569</v>
      </c>
      <c r="C18746" s="2">
        <v>2.9957690000000001</v>
      </c>
      <c r="D18746" s="2">
        <v>2.4996749999999999</v>
      </c>
      <c r="F18746" s="2">
        <v>18.143699999999999</v>
      </c>
      <c r="G18746" s="2">
        <v>0.85711700000000002</v>
      </c>
      <c r="H18746" s="2">
        <v>0.85477400000000003</v>
      </c>
      <c r="J18746" s="2">
        <v>18.146509999999999</v>
      </c>
      <c r="K18746" s="2">
        <v>1.3941920000000001</v>
      </c>
      <c r="L18746" s="2">
        <v>3.8105869999999999</v>
      </c>
    </row>
    <row r="18747" spans="1:12" x14ac:dyDescent="0.2">
      <c r="A18747" s="2">
        <v>18.147210000000001</v>
      </c>
      <c r="B18747" s="2">
        <v>18.784410000000001</v>
      </c>
      <c r="C18747" s="2">
        <v>2.9953340000000002</v>
      </c>
      <c r="D18747" s="2">
        <v>2.4983550000000001</v>
      </c>
      <c r="F18747" s="2">
        <v>18.144400000000001</v>
      </c>
      <c r="G18747" s="2">
        <v>0.856514</v>
      </c>
      <c r="H18747" s="2">
        <v>0.85411800000000004</v>
      </c>
      <c r="J18747" s="2">
        <v>18.147210000000001</v>
      </c>
      <c r="K18747" s="2">
        <v>1.39316</v>
      </c>
      <c r="L18747" s="2">
        <v>3.7982559999999999</v>
      </c>
    </row>
    <row r="18748" spans="1:12" x14ac:dyDescent="0.2">
      <c r="A18748" s="2">
        <v>18.14791</v>
      </c>
      <c r="B18748" s="2">
        <v>18.772500000000001</v>
      </c>
      <c r="C18748" s="2">
        <v>2.9956849999999999</v>
      </c>
      <c r="D18748" s="2">
        <v>2.4978210000000001</v>
      </c>
      <c r="F18748" s="2">
        <v>18.145099999999999</v>
      </c>
      <c r="G18748" s="2">
        <v>0.85602599999999995</v>
      </c>
      <c r="H18748" s="2">
        <v>0.85370599999999996</v>
      </c>
      <c r="J18748" s="2">
        <v>18.14791</v>
      </c>
      <c r="K18748" s="2">
        <v>1.3922840000000001</v>
      </c>
      <c r="L18748" s="2">
        <v>3.786524</v>
      </c>
    </row>
    <row r="18749" spans="1:12" x14ac:dyDescent="0.2">
      <c r="A18749" s="2">
        <v>18.148610000000001</v>
      </c>
      <c r="B18749" s="2">
        <v>18.76041</v>
      </c>
      <c r="C18749" s="2">
        <v>2.9953759999999998</v>
      </c>
      <c r="D18749" s="2">
        <v>2.4973179999999999</v>
      </c>
      <c r="F18749" s="2">
        <v>18.145800000000001</v>
      </c>
      <c r="G18749" s="2">
        <v>0.85601000000000005</v>
      </c>
      <c r="H18749" s="2">
        <v>0.85354600000000003</v>
      </c>
      <c r="J18749" s="2">
        <v>18.148610000000001</v>
      </c>
      <c r="K18749" s="2">
        <v>1.391737</v>
      </c>
      <c r="L18749" s="2">
        <v>3.774464</v>
      </c>
    </row>
    <row r="18750" spans="1:12" x14ac:dyDescent="0.2">
      <c r="A18750" s="2">
        <v>18.14931</v>
      </c>
      <c r="B18750" s="2">
        <v>18.748200000000001</v>
      </c>
      <c r="C18750" s="2">
        <v>2.9953259999999999</v>
      </c>
      <c r="D18750" s="2">
        <v>2.4962949999999999</v>
      </c>
      <c r="F18750" s="2">
        <v>18.146509999999999</v>
      </c>
      <c r="G18750" s="2">
        <v>0.85616300000000001</v>
      </c>
      <c r="H18750" s="2">
        <v>0.85375999999999996</v>
      </c>
      <c r="J18750" s="2">
        <v>18.14931</v>
      </c>
      <c r="K18750" s="2">
        <v>1.3915249999999999</v>
      </c>
      <c r="L18750" s="2">
        <v>3.7628710000000001</v>
      </c>
    </row>
    <row r="18751" spans="1:12" x14ac:dyDescent="0.2">
      <c r="A18751" s="2">
        <v>18.150010000000002</v>
      </c>
      <c r="B18751" s="2">
        <v>18.736409999999999</v>
      </c>
      <c r="C18751" s="2">
        <v>2.994945</v>
      </c>
      <c r="D18751" s="2">
        <v>2.4954329999999998</v>
      </c>
      <c r="F18751" s="2">
        <v>18.147210000000001</v>
      </c>
      <c r="G18751" s="2">
        <v>0.85624699999999998</v>
      </c>
      <c r="H18751" s="2">
        <v>0.85347700000000004</v>
      </c>
      <c r="J18751" s="2">
        <v>18.150010000000002</v>
      </c>
      <c r="K18751" s="2">
        <v>1.390949</v>
      </c>
      <c r="L18751" s="2">
        <v>3.7512340000000002</v>
      </c>
    </row>
    <row r="18752" spans="1:12" x14ac:dyDescent="0.2">
      <c r="A18752" s="2">
        <v>18.15071</v>
      </c>
      <c r="B18752" s="2">
        <v>18.72429</v>
      </c>
      <c r="C18752" s="2">
        <v>2.9948610000000002</v>
      </c>
      <c r="D18752" s="2">
        <v>2.4943650000000002</v>
      </c>
      <c r="F18752" s="2">
        <v>18.14791</v>
      </c>
      <c r="G18752" s="2">
        <v>0.85591099999999998</v>
      </c>
      <c r="H18752" s="2">
        <v>0.85312699999999997</v>
      </c>
      <c r="J18752" s="2">
        <v>18.15071</v>
      </c>
      <c r="K18752" s="2">
        <v>1.390007</v>
      </c>
      <c r="L18752" s="2">
        <v>3.7398189999999998</v>
      </c>
    </row>
    <row r="18753" spans="1:12" x14ac:dyDescent="0.2">
      <c r="A18753" s="2">
        <v>18.151420000000002</v>
      </c>
      <c r="B18753" s="2">
        <v>18.71189</v>
      </c>
      <c r="C18753" s="2">
        <v>2.994685</v>
      </c>
      <c r="D18753" s="2">
        <v>2.4931749999999999</v>
      </c>
      <c r="F18753" s="2">
        <v>18.148610000000001</v>
      </c>
      <c r="G18753" s="2">
        <v>0.85501899999999997</v>
      </c>
      <c r="H18753" s="2">
        <v>0.85301199999999999</v>
      </c>
      <c r="J18753" s="2">
        <v>18.151420000000002</v>
      </c>
      <c r="K18753" s="2">
        <v>1.389648</v>
      </c>
      <c r="L18753" s="2">
        <v>3.7288320000000001</v>
      </c>
    </row>
    <row r="18754" spans="1:12" x14ac:dyDescent="0.2">
      <c r="A18754" s="2">
        <v>18.15212</v>
      </c>
      <c r="B18754" s="2">
        <v>18.70045</v>
      </c>
      <c r="C18754" s="2">
        <v>2.9943759999999999</v>
      </c>
      <c r="D18754" s="2">
        <v>2.4920070000000001</v>
      </c>
      <c r="F18754" s="2">
        <v>18.14931</v>
      </c>
      <c r="G18754" s="2">
        <v>0.85472899999999996</v>
      </c>
      <c r="H18754" s="2">
        <v>0.85302</v>
      </c>
      <c r="J18754" s="2">
        <v>18.15212</v>
      </c>
      <c r="K18754" s="2">
        <v>1.3898870000000001</v>
      </c>
      <c r="L18754" s="2">
        <v>3.7177370000000001</v>
      </c>
    </row>
    <row r="18755" spans="1:12" x14ac:dyDescent="0.2">
      <c r="A18755" s="2">
        <v>18.152819999999998</v>
      </c>
      <c r="B18755" s="2">
        <v>18.68892</v>
      </c>
      <c r="C18755" s="2">
        <v>2.9941589999999998</v>
      </c>
      <c r="D18755" s="2">
        <v>2.4904359999999999</v>
      </c>
      <c r="F18755" s="2">
        <v>18.150010000000002</v>
      </c>
      <c r="G18755" s="2">
        <v>0.85530099999999998</v>
      </c>
      <c r="H18755" s="2">
        <v>0.85341599999999995</v>
      </c>
      <c r="J18755" s="2">
        <v>18.152819999999998</v>
      </c>
      <c r="K18755" s="2">
        <v>1.3894580000000001</v>
      </c>
      <c r="L18755" s="2">
        <v>3.7062759999999999</v>
      </c>
    </row>
    <row r="18756" spans="1:12" x14ac:dyDescent="0.2">
      <c r="A18756" s="2">
        <v>18.15352</v>
      </c>
      <c r="B18756" s="2">
        <v>18.67671</v>
      </c>
      <c r="C18756" s="2">
        <v>2.9936250000000002</v>
      </c>
      <c r="D18756" s="2">
        <v>2.4887269999999999</v>
      </c>
      <c r="F18756" s="2">
        <v>18.15071</v>
      </c>
      <c r="G18756" s="2">
        <v>0.85511000000000004</v>
      </c>
      <c r="H18756" s="2">
        <v>0.85318799999999995</v>
      </c>
      <c r="J18756" s="2">
        <v>18.15352</v>
      </c>
      <c r="K18756" s="2">
        <v>1.3888149999999999</v>
      </c>
      <c r="L18756" s="2">
        <v>3.6947749999999999</v>
      </c>
    </row>
    <row r="18757" spans="1:12" x14ac:dyDescent="0.2">
      <c r="A18757" s="2">
        <v>18.154219999999999</v>
      </c>
      <c r="B18757" s="2">
        <v>18.664380000000001</v>
      </c>
      <c r="C18757" s="2">
        <v>2.9931179999999999</v>
      </c>
      <c r="D18757" s="2">
        <v>2.4873150000000002</v>
      </c>
      <c r="F18757" s="2">
        <v>18.151420000000002</v>
      </c>
      <c r="G18757" s="2">
        <v>0.85477400000000003</v>
      </c>
      <c r="H18757" s="2">
        <v>0.852661</v>
      </c>
      <c r="J18757" s="2">
        <v>18.154219999999999</v>
      </c>
      <c r="K18757" s="2">
        <v>1.388145</v>
      </c>
      <c r="L18757" s="2">
        <v>3.6836169999999999</v>
      </c>
    </row>
    <row r="18758" spans="1:12" x14ac:dyDescent="0.2">
      <c r="A18758" s="2">
        <v>18.154920000000001</v>
      </c>
      <c r="B18758" s="2">
        <v>18.651959999999999</v>
      </c>
      <c r="C18758" s="2">
        <v>2.9932240000000001</v>
      </c>
      <c r="D18758" s="2">
        <v>2.4860869999999999</v>
      </c>
      <c r="F18758" s="2">
        <v>18.15212</v>
      </c>
      <c r="G18758" s="2">
        <v>0.85411800000000004</v>
      </c>
      <c r="H18758" s="2">
        <v>0.85253900000000005</v>
      </c>
      <c r="J18758" s="2">
        <v>18.154920000000001</v>
      </c>
      <c r="K18758" s="2">
        <v>1.3875690000000001</v>
      </c>
      <c r="L18758" s="2">
        <v>3.6724969999999999</v>
      </c>
    </row>
    <row r="18759" spans="1:12" x14ac:dyDescent="0.2">
      <c r="A18759" s="2">
        <v>18.155619999999999</v>
      </c>
      <c r="B18759" s="2">
        <v>18.6401</v>
      </c>
      <c r="C18759" s="2">
        <v>2.9930490000000001</v>
      </c>
      <c r="D18759" s="2">
        <v>2.4853390000000002</v>
      </c>
      <c r="F18759" s="2">
        <v>18.152819999999998</v>
      </c>
      <c r="G18759" s="2">
        <v>0.85370599999999996</v>
      </c>
      <c r="H18759" s="2">
        <v>0.85222600000000004</v>
      </c>
      <c r="J18759" s="2">
        <v>18.155619999999999</v>
      </c>
      <c r="K18759" s="2">
        <v>1.3866560000000001</v>
      </c>
      <c r="L18759" s="2">
        <v>3.6612260000000001</v>
      </c>
    </row>
    <row r="18760" spans="1:12" x14ac:dyDescent="0.2">
      <c r="A18760" s="2">
        <v>18.156320000000001</v>
      </c>
      <c r="B18760" s="2">
        <v>18.6282</v>
      </c>
      <c r="C18760" s="2">
        <v>2.9927890000000001</v>
      </c>
      <c r="D18760" s="2">
        <v>2.4843630000000001</v>
      </c>
      <c r="F18760" s="2">
        <v>18.15352</v>
      </c>
      <c r="G18760" s="2">
        <v>0.85354600000000003</v>
      </c>
      <c r="H18760" s="2">
        <v>0.85263100000000003</v>
      </c>
      <c r="J18760" s="2">
        <v>18.156320000000001</v>
      </c>
      <c r="K18760" s="2">
        <v>1.3861159999999999</v>
      </c>
      <c r="L18760" s="2">
        <v>3.6492230000000001</v>
      </c>
    </row>
    <row r="18761" spans="1:12" x14ac:dyDescent="0.2">
      <c r="A18761" s="2">
        <v>18.157019999999999</v>
      </c>
      <c r="B18761" s="2">
        <v>18.617000000000001</v>
      </c>
      <c r="C18761" s="2">
        <v>2.9922209999999998</v>
      </c>
      <c r="D18761" s="2">
        <v>2.4834930000000002</v>
      </c>
      <c r="F18761" s="2">
        <v>18.154219999999999</v>
      </c>
      <c r="G18761" s="2">
        <v>0.85375999999999996</v>
      </c>
      <c r="H18761" s="2">
        <v>0.85193600000000003</v>
      </c>
      <c r="J18761" s="2">
        <v>18.157019999999999</v>
      </c>
      <c r="K18761" s="2">
        <v>1.3852329999999999</v>
      </c>
      <c r="L18761" s="2">
        <v>3.6380499999999998</v>
      </c>
    </row>
    <row r="18762" spans="1:12" x14ac:dyDescent="0.2">
      <c r="A18762" s="2">
        <v>18.157730000000001</v>
      </c>
      <c r="B18762" s="2">
        <v>18.604759999999999</v>
      </c>
      <c r="C18762" s="2">
        <v>2.9919500000000001</v>
      </c>
      <c r="D18762" s="2">
        <v>2.482532</v>
      </c>
      <c r="F18762" s="2">
        <v>18.154920000000001</v>
      </c>
      <c r="G18762" s="2">
        <v>0.85347700000000004</v>
      </c>
      <c r="H18762" s="2">
        <v>0.85164600000000001</v>
      </c>
      <c r="J18762" s="2">
        <v>18.157730000000001</v>
      </c>
      <c r="K18762" s="2">
        <v>1.3840790000000001</v>
      </c>
      <c r="L18762" s="2">
        <v>3.6272160000000002</v>
      </c>
    </row>
    <row r="18763" spans="1:12" x14ac:dyDescent="0.2">
      <c r="A18763" s="2">
        <v>18.158429999999999</v>
      </c>
      <c r="B18763" s="2">
        <v>18.592970000000001</v>
      </c>
      <c r="C18763" s="2">
        <v>2.991946</v>
      </c>
      <c r="D18763" s="2">
        <v>2.4814099999999999</v>
      </c>
      <c r="F18763" s="2">
        <v>18.155619999999999</v>
      </c>
      <c r="G18763" s="2">
        <v>0.85312699999999997</v>
      </c>
      <c r="H18763" s="2">
        <v>0.851128</v>
      </c>
      <c r="J18763" s="2">
        <v>18.158429999999999</v>
      </c>
      <c r="K18763" s="2">
        <v>1.382944</v>
      </c>
      <c r="L18763" s="2">
        <v>3.6162679999999998</v>
      </c>
    </row>
    <row r="18764" spans="1:12" x14ac:dyDescent="0.2">
      <c r="A18764" s="2">
        <v>18.159130000000001</v>
      </c>
      <c r="B18764" s="2">
        <v>18.581250000000001</v>
      </c>
      <c r="C18764" s="2">
        <v>2.991466</v>
      </c>
      <c r="D18764" s="2">
        <v>2.480426</v>
      </c>
      <c r="F18764" s="2">
        <v>18.156320000000001</v>
      </c>
      <c r="G18764" s="2">
        <v>0.85301199999999999</v>
      </c>
      <c r="H18764" s="2">
        <v>0.85099800000000003</v>
      </c>
      <c r="J18764" s="2">
        <v>18.159130000000001</v>
      </c>
      <c r="K18764" s="2">
        <v>1.381969</v>
      </c>
      <c r="L18764" s="2">
        <v>3.604851</v>
      </c>
    </row>
    <row r="18765" spans="1:12" x14ac:dyDescent="0.2">
      <c r="A18765" s="2">
        <v>18.159829999999999</v>
      </c>
      <c r="B18765" s="2">
        <v>18.569489999999998</v>
      </c>
      <c r="C18765" s="2">
        <v>2.990634</v>
      </c>
      <c r="D18765" s="2">
        <v>2.4798390000000001</v>
      </c>
      <c r="F18765" s="2">
        <v>18.157019999999999</v>
      </c>
      <c r="G18765" s="2">
        <v>0.85302</v>
      </c>
      <c r="H18765" s="2">
        <v>0.851105</v>
      </c>
      <c r="J18765" s="2">
        <v>18.159829999999999</v>
      </c>
      <c r="K18765" s="2">
        <v>1.38134</v>
      </c>
      <c r="L18765" s="2">
        <v>3.5932390000000001</v>
      </c>
    </row>
    <row r="18766" spans="1:12" x14ac:dyDescent="0.2">
      <c r="A18766" s="2">
        <v>18.160530000000001</v>
      </c>
      <c r="B18766" s="2">
        <v>18.5579</v>
      </c>
      <c r="C18766" s="2">
        <v>2.990154</v>
      </c>
      <c r="D18766" s="2">
        <v>2.479152</v>
      </c>
      <c r="F18766" s="2">
        <v>18.157730000000001</v>
      </c>
      <c r="G18766" s="2">
        <v>0.85341599999999995</v>
      </c>
      <c r="H18766" s="2">
        <v>0.85145599999999999</v>
      </c>
      <c r="J18766" s="2">
        <v>18.160530000000001</v>
      </c>
      <c r="K18766" s="2">
        <v>1.380897</v>
      </c>
      <c r="L18766" s="2">
        <v>3.5821209999999999</v>
      </c>
    </row>
    <row r="18767" spans="1:12" x14ac:dyDescent="0.2">
      <c r="A18767" s="2">
        <v>18.16123</v>
      </c>
      <c r="B18767" s="2">
        <v>18.547160000000002</v>
      </c>
      <c r="C18767" s="2">
        <v>2.9898790000000002</v>
      </c>
      <c r="D18767" s="2">
        <v>2.4782359999999999</v>
      </c>
      <c r="F18767" s="2">
        <v>18.158429999999999</v>
      </c>
      <c r="G18767" s="2">
        <v>0.85318799999999995</v>
      </c>
      <c r="H18767" s="2">
        <v>0.85123400000000005</v>
      </c>
      <c r="J18767" s="2">
        <v>18.16123</v>
      </c>
      <c r="K18767" s="2">
        <v>1.3803540000000001</v>
      </c>
      <c r="L18767" s="2">
        <v>3.5709610000000001</v>
      </c>
    </row>
    <row r="18768" spans="1:12" x14ac:dyDescent="0.2">
      <c r="A18768" s="2">
        <v>18.161930000000002</v>
      </c>
      <c r="B18768" s="2">
        <v>18.53584</v>
      </c>
      <c r="C18768" s="2">
        <v>2.989528</v>
      </c>
      <c r="D18768" s="2">
        <v>2.477573</v>
      </c>
      <c r="F18768" s="2">
        <v>18.159130000000001</v>
      </c>
      <c r="G18768" s="2">
        <v>0.852661</v>
      </c>
      <c r="H18768" s="2">
        <v>0.85101300000000002</v>
      </c>
      <c r="J18768" s="2">
        <v>18.161930000000002</v>
      </c>
      <c r="K18768" s="2">
        <v>1.379799</v>
      </c>
      <c r="L18768" s="2">
        <v>3.5597099999999999</v>
      </c>
    </row>
    <row r="18769" spans="1:12" x14ac:dyDescent="0.2">
      <c r="A18769" s="2">
        <v>18.16264</v>
      </c>
      <c r="B18769" s="2">
        <v>18.5243</v>
      </c>
      <c r="C18769" s="2">
        <v>2.9890279999999998</v>
      </c>
      <c r="D18769" s="2">
        <v>2.4769239999999999</v>
      </c>
      <c r="F18769" s="2">
        <v>18.159829999999999</v>
      </c>
      <c r="G18769" s="2">
        <v>0.85253900000000005</v>
      </c>
      <c r="H18769" s="2">
        <v>0.85102800000000001</v>
      </c>
      <c r="J18769" s="2">
        <v>18.16264</v>
      </c>
      <c r="K18769" s="2">
        <v>1.3795109999999999</v>
      </c>
      <c r="L18769" s="2">
        <v>3.5482079999999998</v>
      </c>
    </row>
    <row r="18770" spans="1:12" x14ac:dyDescent="0.2">
      <c r="A18770" s="2">
        <v>18.163340000000002</v>
      </c>
      <c r="B18770" s="2">
        <v>18.513249999999999</v>
      </c>
      <c r="C18770" s="2">
        <v>2.9886810000000001</v>
      </c>
      <c r="D18770" s="2">
        <v>2.4764050000000002</v>
      </c>
      <c r="F18770" s="2">
        <v>18.160530000000001</v>
      </c>
      <c r="G18770" s="2">
        <v>0.85222600000000004</v>
      </c>
      <c r="H18770" s="2">
        <v>0.85097500000000004</v>
      </c>
      <c r="J18770" s="2">
        <v>18.163340000000002</v>
      </c>
      <c r="K18770" s="2">
        <v>1.378773</v>
      </c>
      <c r="L18770" s="2">
        <v>3.5373019999999999</v>
      </c>
    </row>
    <row r="18771" spans="1:12" x14ac:dyDescent="0.2">
      <c r="A18771" s="2">
        <v>18.16404</v>
      </c>
      <c r="B18771" s="2">
        <v>18.502140000000001</v>
      </c>
      <c r="C18771" s="2">
        <v>2.9885359999999999</v>
      </c>
      <c r="D18771" s="2">
        <v>2.4757189999999998</v>
      </c>
      <c r="F18771" s="2">
        <v>18.16123</v>
      </c>
      <c r="G18771" s="2">
        <v>0.85263100000000003</v>
      </c>
      <c r="H18771" s="2">
        <v>0.85092900000000005</v>
      </c>
      <c r="J18771" s="2">
        <v>18.16404</v>
      </c>
      <c r="K18771" s="2">
        <v>1.3781300000000001</v>
      </c>
      <c r="L18771" s="2">
        <v>3.526621</v>
      </c>
    </row>
    <row r="18772" spans="1:12" x14ac:dyDescent="0.2">
      <c r="A18772" s="2">
        <v>18.164739999999998</v>
      </c>
      <c r="B18772" s="2">
        <v>18.492229999999999</v>
      </c>
      <c r="C18772" s="2">
        <v>2.9882650000000002</v>
      </c>
      <c r="D18772" s="2">
        <v>2.474666</v>
      </c>
      <c r="F18772" s="2">
        <v>18.161930000000002</v>
      </c>
      <c r="G18772" s="2">
        <v>0.85193600000000003</v>
      </c>
      <c r="H18772" s="2">
        <v>0.85019699999999998</v>
      </c>
      <c r="J18772" s="2">
        <v>18.164739999999998</v>
      </c>
      <c r="K18772" s="2">
        <v>1.37758</v>
      </c>
      <c r="L18772" s="2">
        <v>3.5160900000000002</v>
      </c>
    </row>
    <row r="18773" spans="1:12" x14ac:dyDescent="0.2">
      <c r="A18773" s="2">
        <v>18.16544</v>
      </c>
      <c r="B18773" s="2">
        <v>18.48264</v>
      </c>
      <c r="C18773" s="2">
        <v>2.9882309999999999</v>
      </c>
      <c r="D18773" s="2">
        <v>2.47343</v>
      </c>
      <c r="F18773" s="2">
        <v>18.16264</v>
      </c>
      <c r="G18773" s="2">
        <v>0.85164600000000001</v>
      </c>
      <c r="H18773" s="2">
        <v>0.85036500000000004</v>
      </c>
      <c r="J18773" s="2">
        <v>18.16544</v>
      </c>
      <c r="K18773" s="2">
        <v>1.3772519999999999</v>
      </c>
      <c r="L18773" s="2">
        <v>3.505293</v>
      </c>
    </row>
    <row r="18774" spans="1:12" x14ac:dyDescent="0.2">
      <c r="A18774" s="2">
        <v>18.166139999999999</v>
      </c>
      <c r="B18774" s="2">
        <v>18.47231</v>
      </c>
      <c r="C18774" s="2">
        <v>2.9882040000000001</v>
      </c>
      <c r="D18774" s="2">
        <v>2.4722550000000001</v>
      </c>
      <c r="F18774" s="2">
        <v>18.163340000000002</v>
      </c>
      <c r="G18774" s="2">
        <v>0.851128</v>
      </c>
      <c r="H18774" s="2">
        <v>0.85018199999999999</v>
      </c>
      <c r="J18774" s="2">
        <v>18.166139999999999</v>
      </c>
      <c r="K18774" s="2">
        <v>1.376757</v>
      </c>
      <c r="L18774" s="2">
        <v>3.4948519999999998</v>
      </c>
    </row>
    <row r="18775" spans="1:12" x14ac:dyDescent="0.2">
      <c r="A18775" s="2">
        <v>18.16685</v>
      </c>
      <c r="B18775" s="2">
        <v>18.46153</v>
      </c>
      <c r="C18775" s="2">
        <v>2.9875820000000002</v>
      </c>
      <c r="D18775" s="2">
        <v>2.47153</v>
      </c>
      <c r="F18775" s="2">
        <v>18.16404</v>
      </c>
      <c r="G18775" s="2">
        <v>0.85099800000000003</v>
      </c>
      <c r="H18775" s="2">
        <v>0.850105</v>
      </c>
      <c r="J18775" s="2">
        <v>18.16685</v>
      </c>
      <c r="K18775" s="2">
        <v>1.375818</v>
      </c>
      <c r="L18775" s="2">
        <v>3.4840789999999999</v>
      </c>
    </row>
    <row r="18776" spans="1:12" x14ac:dyDescent="0.2">
      <c r="A18776" s="2">
        <v>18.167549999999999</v>
      </c>
      <c r="B18776" s="2">
        <v>18.450340000000001</v>
      </c>
      <c r="C18776" s="2">
        <v>2.9871970000000001</v>
      </c>
      <c r="D18776" s="2">
        <v>2.4704160000000002</v>
      </c>
      <c r="F18776" s="2">
        <v>18.164739999999998</v>
      </c>
      <c r="G18776" s="2">
        <v>0.851105</v>
      </c>
      <c r="H18776" s="2">
        <v>0.85020399999999996</v>
      </c>
      <c r="J18776" s="2">
        <v>18.167549999999999</v>
      </c>
      <c r="K18776" s="2">
        <v>1.37521</v>
      </c>
      <c r="L18776" s="2">
        <v>3.4729899999999998</v>
      </c>
    </row>
    <row r="18777" spans="1:12" x14ac:dyDescent="0.2">
      <c r="A18777" s="2">
        <v>18.16825</v>
      </c>
      <c r="B18777" s="2">
        <v>18.43929</v>
      </c>
      <c r="C18777" s="2">
        <v>2.9863080000000002</v>
      </c>
      <c r="D18777" s="2">
        <v>2.4692789999999998</v>
      </c>
      <c r="F18777" s="2">
        <v>18.16544</v>
      </c>
      <c r="G18777" s="2">
        <v>0.85145599999999999</v>
      </c>
      <c r="H18777" s="2">
        <v>0.84976200000000002</v>
      </c>
      <c r="J18777" s="2">
        <v>18.16825</v>
      </c>
      <c r="K18777" s="2">
        <v>1.3742369999999999</v>
      </c>
      <c r="L18777" s="2">
        <v>3.4622649999999999</v>
      </c>
    </row>
    <row r="18778" spans="1:12" x14ac:dyDescent="0.2">
      <c r="A18778" s="2">
        <v>18.168949999999999</v>
      </c>
      <c r="B18778" s="2">
        <v>18.427440000000001</v>
      </c>
      <c r="C18778" s="2">
        <v>2.9861059999999999</v>
      </c>
      <c r="D18778" s="2">
        <v>2.4683259999999998</v>
      </c>
      <c r="F18778" s="2">
        <v>18.166139999999999</v>
      </c>
      <c r="G18778" s="2">
        <v>0.85123400000000005</v>
      </c>
      <c r="H18778" s="2">
        <v>0.849472</v>
      </c>
      <c r="J18778" s="2">
        <v>18.168949999999999</v>
      </c>
      <c r="K18778" s="2">
        <v>1.3735599999999999</v>
      </c>
      <c r="L18778" s="2">
        <v>3.4518589999999998</v>
      </c>
    </row>
    <row r="18779" spans="1:12" x14ac:dyDescent="0.2">
      <c r="A18779" s="2">
        <v>18.169650000000001</v>
      </c>
      <c r="B18779" s="2">
        <v>18.415430000000001</v>
      </c>
      <c r="C18779" s="2">
        <v>2.9850880000000002</v>
      </c>
      <c r="D18779" s="2">
        <v>2.4672269999999998</v>
      </c>
      <c r="F18779" s="2">
        <v>18.16685</v>
      </c>
      <c r="G18779" s="2">
        <v>0.85101300000000002</v>
      </c>
      <c r="H18779" s="2">
        <v>0.84840400000000005</v>
      </c>
      <c r="J18779" s="2">
        <v>18.169650000000001</v>
      </c>
      <c r="K18779" s="2">
        <v>1.372951</v>
      </c>
      <c r="L18779" s="2">
        <v>3.4410340000000001</v>
      </c>
    </row>
    <row r="18780" spans="1:12" x14ac:dyDescent="0.2">
      <c r="A18780" s="2">
        <v>18.170349999999999</v>
      </c>
      <c r="B18780" s="2">
        <v>18.404240000000001</v>
      </c>
      <c r="C18780" s="2">
        <v>2.9840119999999999</v>
      </c>
      <c r="D18780" s="2">
        <v>2.4662730000000002</v>
      </c>
      <c r="F18780" s="2">
        <v>18.167549999999999</v>
      </c>
      <c r="G18780" s="2">
        <v>0.85102800000000001</v>
      </c>
      <c r="H18780" s="2">
        <v>0.84813700000000003</v>
      </c>
      <c r="J18780" s="2">
        <v>18.170349999999999</v>
      </c>
      <c r="K18780" s="2">
        <v>1.372536</v>
      </c>
      <c r="L18780" s="2">
        <v>3.4299680000000001</v>
      </c>
    </row>
    <row r="18781" spans="1:12" x14ac:dyDescent="0.2">
      <c r="A18781" s="2">
        <v>18.171050000000001</v>
      </c>
      <c r="B18781" s="2">
        <v>18.392869999999998</v>
      </c>
      <c r="C18781" s="2">
        <v>2.9828060000000001</v>
      </c>
      <c r="D18781" s="2">
        <v>2.465633</v>
      </c>
      <c r="F18781" s="2">
        <v>18.16825</v>
      </c>
      <c r="G18781" s="2">
        <v>0.85097500000000004</v>
      </c>
      <c r="H18781" s="2">
        <v>0.84826699999999999</v>
      </c>
      <c r="J18781" s="2">
        <v>18.171050000000001</v>
      </c>
      <c r="K18781" s="2">
        <v>1.3719460000000001</v>
      </c>
      <c r="L18781" s="2">
        <v>3.419292</v>
      </c>
    </row>
    <row r="18782" spans="1:12" x14ac:dyDescent="0.2">
      <c r="A18782" s="2">
        <v>18.171759999999999</v>
      </c>
      <c r="B18782" s="2">
        <v>18.381430000000002</v>
      </c>
      <c r="C18782" s="2">
        <v>2.981849</v>
      </c>
      <c r="D18782" s="2">
        <v>2.465541</v>
      </c>
      <c r="F18782" s="2">
        <v>18.168949999999999</v>
      </c>
      <c r="G18782" s="2">
        <v>0.85092900000000005</v>
      </c>
      <c r="H18782" s="2">
        <v>0.84827399999999997</v>
      </c>
      <c r="J18782" s="2">
        <v>18.171759999999999</v>
      </c>
      <c r="K18782" s="2">
        <v>1.3716600000000001</v>
      </c>
      <c r="L18782" s="2">
        <v>3.409605</v>
      </c>
    </row>
    <row r="18783" spans="1:12" x14ac:dyDescent="0.2">
      <c r="A18783" s="2">
        <v>18.172460000000001</v>
      </c>
      <c r="B18783" s="2">
        <v>18.369869999999999</v>
      </c>
      <c r="C18783" s="2">
        <v>2.9809450000000002</v>
      </c>
      <c r="D18783" s="2">
        <v>2.4649380000000001</v>
      </c>
      <c r="F18783" s="2">
        <v>18.169650000000001</v>
      </c>
      <c r="G18783" s="2">
        <v>0.85019699999999998</v>
      </c>
      <c r="H18783" s="2">
        <v>0.84860999999999998</v>
      </c>
      <c r="J18783" s="2">
        <v>18.172460000000001</v>
      </c>
      <c r="K18783" s="2">
        <v>1.3715740000000001</v>
      </c>
      <c r="L18783" s="2">
        <v>3.3992179999999999</v>
      </c>
    </row>
    <row r="18784" spans="1:12" x14ac:dyDescent="0.2">
      <c r="A18784" s="2">
        <v>18.173159999999999</v>
      </c>
      <c r="B18784" s="2">
        <v>18.358260000000001</v>
      </c>
      <c r="C18784" s="2">
        <v>2.9803190000000002</v>
      </c>
      <c r="D18784" s="2">
        <v>2.463924</v>
      </c>
      <c r="F18784" s="2">
        <v>18.170349999999999</v>
      </c>
      <c r="G18784" s="2">
        <v>0.85036500000000004</v>
      </c>
      <c r="H18784" s="2">
        <v>0.84780100000000003</v>
      </c>
      <c r="J18784" s="2">
        <v>18.173159999999999</v>
      </c>
      <c r="K18784" s="2">
        <v>1.371067</v>
      </c>
      <c r="L18784" s="2">
        <v>3.3892250000000002</v>
      </c>
    </row>
    <row r="18785" spans="1:12" x14ac:dyDescent="0.2">
      <c r="A18785" s="2">
        <v>18.173860000000001</v>
      </c>
      <c r="B18785" s="2">
        <v>18.34712</v>
      </c>
      <c r="C18785" s="2">
        <v>2.979282</v>
      </c>
      <c r="D18785" s="2">
        <v>2.463206</v>
      </c>
      <c r="F18785" s="2">
        <v>18.171050000000001</v>
      </c>
      <c r="G18785" s="2">
        <v>0.85018199999999999</v>
      </c>
      <c r="H18785" s="2">
        <v>0.84775500000000004</v>
      </c>
      <c r="J18785" s="2">
        <v>18.173860000000001</v>
      </c>
      <c r="K18785" s="2">
        <v>1.3706210000000001</v>
      </c>
      <c r="L18785" s="2">
        <v>3.3789310000000001</v>
      </c>
    </row>
    <row r="18786" spans="1:12" x14ac:dyDescent="0.2">
      <c r="A18786" s="2">
        <v>18.17456</v>
      </c>
      <c r="B18786" s="2">
        <v>18.335909999999998</v>
      </c>
      <c r="C18786" s="2">
        <v>2.9786709999999998</v>
      </c>
      <c r="D18786" s="2">
        <v>2.4627029999999999</v>
      </c>
      <c r="F18786" s="2">
        <v>18.171759999999999</v>
      </c>
      <c r="G18786" s="2">
        <v>0.850105</v>
      </c>
      <c r="H18786" s="2">
        <v>0.84848000000000001</v>
      </c>
      <c r="J18786" s="2">
        <v>18.17456</v>
      </c>
      <c r="K18786" s="2">
        <v>1.3701989999999999</v>
      </c>
      <c r="L18786" s="2">
        <v>3.368814</v>
      </c>
    </row>
    <row r="18787" spans="1:12" x14ac:dyDescent="0.2">
      <c r="A18787" s="2">
        <v>18.175260000000002</v>
      </c>
      <c r="B18787" s="2">
        <v>18.32554</v>
      </c>
      <c r="C18787" s="2">
        <v>2.977611</v>
      </c>
      <c r="D18787" s="2">
        <v>2.4619780000000002</v>
      </c>
      <c r="F18787" s="2">
        <v>18.172460000000001</v>
      </c>
      <c r="G18787" s="2">
        <v>0.85020399999999996</v>
      </c>
      <c r="H18787" s="2">
        <v>0.84857199999999999</v>
      </c>
      <c r="J18787" s="2">
        <v>18.175260000000002</v>
      </c>
      <c r="K18787" s="2">
        <v>1.3699209999999999</v>
      </c>
      <c r="L18787" s="2">
        <v>3.3582100000000001</v>
      </c>
    </row>
    <row r="18788" spans="1:12" x14ac:dyDescent="0.2">
      <c r="A18788" s="2">
        <v>18.17596</v>
      </c>
      <c r="B18788" s="2">
        <v>18.314869999999999</v>
      </c>
      <c r="C18788" s="2">
        <v>2.9765619999999999</v>
      </c>
      <c r="D18788" s="2">
        <v>2.4609480000000001</v>
      </c>
      <c r="F18788" s="2">
        <v>18.173159999999999</v>
      </c>
      <c r="G18788" s="2">
        <v>0.84976200000000002</v>
      </c>
      <c r="H18788" s="2">
        <v>0.84787800000000002</v>
      </c>
      <c r="J18788" s="2">
        <v>18.17596</v>
      </c>
      <c r="K18788" s="2">
        <v>1.3693599999999999</v>
      </c>
      <c r="L18788" s="2">
        <v>3.3476539999999999</v>
      </c>
    </row>
    <row r="18789" spans="1:12" x14ac:dyDescent="0.2">
      <c r="A18789" s="2">
        <v>18.176659999999998</v>
      </c>
      <c r="B18789" s="2">
        <v>18.303699999999999</v>
      </c>
      <c r="C18789" s="2">
        <v>2.9751660000000002</v>
      </c>
      <c r="D18789" s="2">
        <v>2.460086</v>
      </c>
      <c r="F18789" s="2">
        <v>18.173860000000001</v>
      </c>
      <c r="G18789" s="2">
        <v>0.849472</v>
      </c>
      <c r="H18789" s="2">
        <v>0.84741200000000005</v>
      </c>
      <c r="J18789" s="2">
        <v>18.176659999999998</v>
      </c>
      <c r="K18789" s="2">
        <v>1.3686240000000001</v>
      </c>
      <c r="L18789" s="2">
        <v>3.337002</v>
      </c>
    </row>
    <row r="18790" spans="1:12" x14ac:dyDescent="0.2">
      <c r="A18790" s="2">
        <v>18.17736</v>
      </c>
      <c r="B18790" s="2">
        <v>18.29279</v>
      </c>
      <c r="C18790" s="2">
        <v>2.9741780000000002</v>
      </c>
      <c r="D18790" s="2">
        <v>2.4597120000000001</v>
      </c>
      <c r="F18790" s="2">
        <v>18.17456</v>
      </c>
      <c r="G18790" s="2">
        <v>0.84840400000000005</v>
      </c>
      <c r="H18790" s="2">
        <v>0.84698499999999999</v>
      </c>
      <c r="J18790" s="2">
        <v>18.17736</v>
      </c>
      <c r="K18790" s="2">
        <v>1.367842</v>
      </c>
      <c r="L18790" s="2">
        <v>3.3265479999999998</v>
      </c>
    </row>
    <row r="18791" spans="1:12" x14ac:dyDescent="0.2">
      <c r="A18791" s="2">
        <v>18.178070000000002</v>
      </c>
      <c r="B18791" s="2">
        <v>18.282060000000001</v>
      </c>
      <c r="C18791" s="2">
        <v>2.972785</v>
      </c>
      <c r="D18791" s="2">
        <v>2.4590640000000001</v>
      </c>
      <c r="F18791" s="2">
        <v>18.175260000000002</v>
      </c>
      <c r="G18791" s="2">
        <v>0.84813700000000003</v>
      </c>
      <c r="H18791" s="2">
        <v>0.84645099999999995</v>
      </c>
      <c r="J18791" s="2">
        <v>18.178070000000002</v>
      </c>
      <c r="K18791" s="2">
        <v>1.367416</v>
      </c>
      <c r="L18791" s="2">
        <v>3.316875</v>
      </c>
    </row>
    <row r="18792" spans="1:12" x14ac:dyDescent="0.2">
      <c r="A18792" s="2">
        <v>18.17877</v>
      </c>
      <c r="B18792" s="2">
        <v>18.271429999999999</v>
      </c>
      <c r="C18792" s="2">
        <v>2.9723769999999998</v>
      </c>
      <c r="D18792" s="2">
        <v>2.4580869999999999</v>
      </c>
      <c r="F18792" s="2">
        <v>18.17596</v>
      </c>
      <c r="G18792" s="2">
        <v>0.84826699999999999</v>
      </c>
      <c r="H18792" s="2">
        <v>0.84661900000000001</v>
      </c>
      <c r="J18792" s="2">
        <v>18.17877</v>
      </c>
      <c r="K18792" s="2">
        <v>1.3668020000000001</v>
      </c>
      <c r="L18792" s="2">
        <v>3.3068309999999999</v>
      </c>
    </row>
    <row r="18793" spans="1:12" x14ac:dyDescent="0.2">
      <c r="A18793" s="2">
        <v>18.179469999999998</v>
      </c>
      <c r="B18793" s="2">
        <v>18.261710000000001</v>
      </c>
      <c r="C18793" s="2">
        <v>2.9722629999999999</v>
      </c>
      <c r="D18793" s="2">
        <v>2.4571719999999999</v>
      </c>
      <c r="F18793" s="2">
        <v>18.176659999999998</v>
      </c>
      <c r="G18793" s="2">
        <v>0.84827399999999997</v>
      </c>
      <c r="H18793" s="2">
        <v>0.84688600000000003</v>
      </c>
      <c r="J18793" s="2">
        <v>18.179469999999998</v>
      </c>
      <c r="K18793" s="2">
        <v>1.36599</v>
      </c>
      <c r="L18793" s="2">
        <v>3.2963490000000002</v>
      </c>
    </row>
    <row r="18794" spans="1:12" x14ac:dyDescent="0.2">
      <c r="A18794" s="2">
        <v>18.18017</v>
      </c>
      <c r="B18794" s="2">
        <v>18.251110000000001</v>
      </c>
      <c r="C18794" s="2">
        <v>2.9712399999999999</v>
      </c>
      <c r="D18794" s="2">
        <v>2.4558589999999998</v>
      </c>
      <c r="F18794" s="2">
        <v>18.17736</v>
      </c>
      <c r="G18794" s="2">
        <v>0.84860999999999998</v>
      </c>
      <c r="H18794" s="2">
        <v>0.84628300000000001</v>
      </c>
      <c r="J18794" s="2">
        <v>18.18017</v>
      </c>
      <c r="K18794" s="2">
        <v>1.365618</v>
      </c>
      <c r="L18794" s="2">
        <v>3.2857989999999999</v>
      </c>
    </row>
    <row r="18795" spans="1:12" x14ac:dyDescent="0.2">
      <c r="A18795" s="2">
        <v>18.180869999999999</v>
      </c>
      <c r="B18795" s="2">
        <v>18.241009999999999</v>
      </c>
      <c r="C18795" s="2">
        <v>2.970119</v>
      </c>
      <c r="D18795" s="2">
        <v>2.455203</v>
      </c>
      <c r="F18795" s="2">
        <v>18.178070000000002</v>
      </c>
      <c r="G18795" s="2">
        <v>0.84780100000000003</v>
      </c>
      <c r="H18795" s="2">
        <v>0.846306</v>
      </c>
      <c r="J18795" s="2">
        <v>18.180869999999999</v>
      </c>
      <c r="K18795" s="2">
        <v>1.3648009999999999</v>
      </c>
      <c r="L18795" s="2">
        <v>3.2754310000000002</v>
      </c>
    </row>
    <row r="18796" spans="1:12" x14ac:dyDescent="0.2">
      <c r="A18796" s="2">
        <v>18.181570000000001</v>
      </c>
      <c r="B18796" s="2">
        <v>18.23068</v>
      </c>
      <c r="C18796" s="2">
        <v>2.9697330000000002</v>
      </c>
      <c r="D18796" s="2">
        <v>2.4543560000000002</v>
      </c>
      <c r="F18796" s="2">
        <v>18.17877</v>
      </c>
      <c r="G18796" s="2">
        <v>0.84775500000000004</v>
      </c>
      <c r="H18796" s="2">
        <v>0.84595500000000001</v>
      </c>
      <c r="J18796" s="2">
        <v>18.181570000000001</v>
      </c>
      <c r="K18796" s="2">
        <v>1.3638110000000001</v>
      </c>
      <c r="L18796" s="2">
        <v>3.2651650000000001</v>
      </c>
    </row>
    <row r="18797" spans="1:12" x14ac:dyDescent="0.2">
      <c r="A18797" s="2">
        <v>18.182269999999999</v>
      </c>
      <c r="B18797" s="2">
        <v>18.220009999999998</v>
      </c>
      <c r="C18797" s="2">
        <v>2.968852</v>
      </c>
      <c r="D18797" s="2">
        <v>2.4534639999999999</v>
      </c>
      <c r="F18797" s="2">
        <v>18.179469999999998</v>
      </c>
      <c r="G18797" s="2">
        <v>0.84848000000000001</v>
      </c>
      <c r="H18797" s="2">
        <v>0.84580999999999995</v>
      </c>
      <c r="J18797" s="2">
        <v>18.182269999999999</v>
      </c>
      <c r="K18797" s="2">
        <v>1.3633519999999999</v>
      </c>
      <c r="L18797" s="2">
        <v>3.2552110000000001</v>
      </c>
    </row>
    <row r="18798" spans="1:12" x14ac:dyDescent="0.2">
      <c r="A18798" s="2">
        <v>18.182980000000001</v>
      </c>
      <c r="B18798" s="2">
        <v>18.20947</v>
      </c>
      <c r="C18798" s="2">
        <v>2.9676010000000002</v>
      </c>
      <c r="D18798" s="2">
        <v>2.4524949999999999</v>
      </c>
      <c r="F18798" s="2">
        <v>18.18017</v>
      </c>
      <c r="G18798" s="2">
        <v>0.84857199999999999</v>
      </c>
      <c r="H18798" s="2">
        <v>0.84577899999999995</v>
      </c>
      <c r="J18798" s="2">
        <v>18.182980000000001</v>
      </c>
      <c r="K18798" s="2">
        <v>1.362919</v>
      </c>
      <c r="L18798" s="2">
        <v>3.2450369999999999</v>
      </c>
    </row>
    <row r="18799" spans="1:12" x14ac:dyDescent="0.2">
      <c r="A18799" s="2">
        <v>18.183679999999999</v>
      </c>
      <c r="B18799" s="2">
        <v>18.199349999999999</v>
      </c>
      <c r="C18799" s="2">
        <v>2.9669720000000002</v>
      </c>
      <c r="D18799" s="2">
        <v>2.4515790000000002</v>
      </c>
      <c r="F18799" s="2">
        <v>18.180869999999999</v>
      </c>
      <c r="G18799" s="2">
        <v>0.84787800000000002</v>
      </c>
      <c r="H18799" s="2">
        <v>0.84523800000000004</v>
      </c>
      <c r="J18799" s="2">
        <v>18.183679999999999</v>
      </c>
      <c r="K18799" s="2">
        <v>1.362247</v>
      </c>
      <c r="L18799" s="2">
        <v>3.2343199999999999</v>
      </c>
    </row>
    <row r="18800" spans="1:12" x14ac:dyDescent="0.2">
      <c r="A18800" s="2">
        <v>18.184380000000001</v>
      </c>
      <c r="B18800" s="2">
        <v>18.1891</v>
      </c>
      <c r="C18800" s="2">
        <v>2.966186</v>
      </c>
      <c r="D18800" s="2">
        <v>2.4510529999999999</v>
      </c>
      <c r="F18800" s="2">
        <v>18.181570000000001</v>
      </c>
      <c r="G18800" s="2">
        <v>0.84741200000000005</v>
      </c>
      <c r="H18800" s="2">
        <v>0.84515399999999996</v>
      </c>
      <c r="J18800" s="2">
        <v>18.184380000000001</v>
      </c>
      <c r="K18800" s="2">
        <v>1.361008</v>
      </c>
      <c r="L18800" s="2">
        <v>3.223913</v>
      </c>
    </row>
    <row r="18801" spans="1:12" x14ac:dyDescent="0.2">
      <c r="A18801" s="2">
        <v>18.185079999999999</v>
      </c>
      <c r="B18801" s="2">
        <v>18.178930000000001</v>
      </c>
      <c r="C18801" s="2">
        <v>2.9655640000000001</v>
      </c>
      <c r="D18801" s="2">
        <v>2.4499849999999999</v>
      </c>
      <c r="F18801" s="2">
        <v>18.182269999999999</v>
      </c>
      <c r="G18801" s="2">
        <v>0.84698499999999999</v>
      </c>
      <c r="H18801" s="2">
        <v>0.84550499999999995</v>
      </c>
      <c r="J18801" s="2">
        <v>18.185079999999999</v>
      </c>
      <c r="K18801" s="2">
        <v>1.359966</v>
      </c>
      <c r="L18801" s="2">
        <v>3.2135790000000002</v>
      </c>
    </row>
    <row r="18802" spans="1:12" x14ac:dyDescent="0.2">
      <c r="A18802" s="2">
        <v>18.185780000000001</v>
      </c>
      <c r="B18802" s="2">
        <v>18.16892</v>
      </c>
      <c r="C18802" s="2">
        <v>2.9643510000000002</v>
      </c>
      <c r="D18802" s="2">
        <v>2.4490620000000001</v>
      </c>
      <c r="F18802" s="2">
        <v>18.182980000000001</v>
      </c>
      <c r="G18802" s="2">
        <v>0.84645099999999995</v>
      </c>
      <c r="H18802" s="2">
        <v>0.84503200000000001</v>
      </c>
      <c r="J18802" s="2">
        <v>18.185780000000001</v>
      </c>
      <c r="K18802" s="2">
        <v>1.359634</v>
      </c>
      <c r="L18802" s="2">
        <v>3.2034910000000001</v>
      </c>
    </row>
    <row r="18803" spans="1:12" x14ac:dyDescent="0.2">
      <c r="A18803" s="2">
        <v>18.18648</v>
      </c>
      <c r="B18803" s="2">
        <v>18.15869</v>
      </c>
      <c r="C18803" s="2">
        <v>2.9634849999999999</v>
      </c>
      <c r="D18803" s="2">
        <v>2.4484360000000001</v>
      </c>
      <c r="F18803" s="2">
        <v>18.183679999999999</v>
      </c>
      <c r="G18803" s="2">
        <v>0.84661900000000001</v>
      </c>
      <c r="H18803" s="2">
        <v>0.84468799999999999</v>
      </c>
      <c r="J18803" s="2">
        <v>18.18648</v>
      </c>
      <c r="K18803" s="2">
        <v>1.3587419999999999</v>
      </c>
      <c r="L18803" s="2">
        <v>3.1932130000000001</v>
      </c>
    </row>
    <row r="18804" spans="1:12" x14ac:dyDescent="0.2">
      <c r="A18804" s="2">
        <v>18.187190000000001</v>
      </c>
      <c r="B18804" s="2">
        <v>18.148040000000002</v>
      </c>
      <c r="C18804" s="2">
        <v>2.9626299999999999</v>
      </c>
      <c r="D18804" s="2">
        <v>2.4482300000000001</v>
      </c>
      <c r="F18804" s="2">
        <v>18.184380000000001</v>
      </c>
      <c r="G18804" s="2">
        <v>0.84688600000000003</v>
      </c>
      <c r="H18804" s="2">
        <v>0.84390299999999996</v>
      </c>
      <c r="J18804" s="2">
        <v>18.187190000000001</v>
      </c>
      <c r="K18804" s="2">
        <v>1.3574470000000001</v>
      </c>
      <c r="L18804" s="2">
        <v>3.18268</v>
      </c>
    </row>
    <row r="18805" spans="1:12" x14ac:dyDescent="0.2">
      <c r="A18805" s="2">
        <v>18.187889999999999</v>
      </c>
      <c r="B18805" s="2">
        <v>18.137440000000002</v>
      </c>
      <c r="C18805" s="2">
        <v>2.9618220000000002</v>
      </c>
      <c r="D18805" s="2">
        <v>2.4481160000000002</v>
      </c>
      <c r="F18805" s="2">
        <v>18.185079999999999</v>
      </c>
      <c r="G18805" s="2">
        <v>0.84628300000000001</v>
      </c>
      <c r="H18805" s="2">
        <v>0.84358200000000005</v>
      </c>
      <c r="J18805" s="2">
        <v>18.187889999999999</v>
      </c>
      <c r="K18805" s="2">
        <v>1.3570230000000001</v>
      </c>
      <c r="L18805" s="2">
        <v>3.1729599999999998</v>
      </c>
    </row>
    <row r="18806" spans="1:12" x14ac:dyDescent="0.2">
      <c r="A18806" s="2">
        <v>18.188590000000001</v>
      </c>
      <c r="B18806" s="2">
        <v>18.127009999999999</v>
      </c>
      <c r="C18806" s="2">
        <v>2.9612949999999998</v>
      </c>
      <c r="D18806" s="2">
        <v>2.4476810000000002</v>
      </c>
      <c r="F18806" s="2">
        <v>18.185780000000001</v>
      </c>
      <c r="G18806" s="2">
        <v>0.846306</v>
      </c>
      <c r="H18806" s="2">
        <v>0.84349099999999999</v>
      </c>
      <c r="J18806" s="2">
        <v>18.188590000000001</v>
      </c>
      <c r="K18806" s="2">
        <v>1.3563400000000001</v>
      </c>
      <c r="L18806" s="2">
        <v>3.1631740000000002</v>
      </c>
    </row>
    <row r="18807" spans="1:12" x14ac:dyDescent="0.2">
      <c r="A18807" s="2">
        <v>18.18929</v>
      </c>
      <c r="B18807" s="2">
        <v>18.117059999999999</v>
      </c>
      <c r="C18807" s="2">
        <v>2.9605250000000001</v>
      </c>
      <c r="D18807" s="2">
        <v>2.4472309999999999</v>
      </c>
      <c r="F18807" s="2">
        <v>18.18648</v>
      </c>
      <c r="G18807" s="2">
        <v>0.84595500000000001</v>
      </c>
      <c r="H18807" s="2">
        <v>0.84373500000000001</v>
      </c>
      <c r="J18807" s="2">
        <v>18.18929</v>
      </c>
      <c r="K18807" s="2">
        <v>1.355566</v>
      </c>
      <c r="L18807" s="2">
        <v>3.153381</v>
      </c>
    </row>
    <row r="18808" spans="1:12" x14ac:dyDescent="0.2">
      <c r="A18808" s="2">
        <v>18.189990000000002</v>
      </c>
      <c r="B18808" s="2">
        <v>18.106870000000001</v>
      </c>
      <c r="C18808" s="2">
        <v>2.9596629999999999</v>
      </c>
      <c r="D18808" s="2">
        <v>2.446437</v>
      </c>
      <c r="F18808" s="2">
        <v>18.187190000000001</v>
      </c>
      <c r="G18808" s="2">
        <v>0.84580999999999995</v>
      </c>
      <c r="H18808" s="2">
        <v>0.84387999999999996</v>
      </c>
      <c r="J18808" s="2">
        <v>18.189990000000002</v>
      </c>
      <c r="K18808" s="2">
        <v>1.3543529999999999</v>
      </c>
      <c r="L18808" s="2">
        <v>3.143637</v>
      </c>
    </row>
    <row r="18809" spans="1:12" x14ac:dyDescent="0.2">
      <c r="A18809" s="2">
        <v>18.19069</v>
      </c>
      <c r="B18809" s="2">
        <v>18.096540000000001</v>
      </c>
      <c r="C18809" s="2">
        <v>2.958793</v>
      </c>
      <c r="D18809" s="2">
        <v>2.4457810000000002</v>
      </c>
      <c r="F18809" s="2">
        <v>18.187889999999999</v>
      </c>
      <c r="G18809" s="2">
        <v>0.84577899999999995</v>
      </c>
      <c r="H18809" s="2">
        <v>0.84365800000000002</v>
      </c>
      <c r="J18809" s="2">
        <v>18.19069</v>
      </c>
      <c r="K18809" s="2">
        <v>1.3536779999999999</v>
      </c>
      <c r="L18809" s="2">
        <v>3.1339419999999998</v>
      </c>
    </row>
    <row r="18810" spans="1:12" x14ac:dyDescent="0.2">
      <c r="A18810" s="2">
        <v>18.191389999999998</v>
      </c>
      <c r="B18810" s="2">
        <v>18.085819999999998</v>
      </c>
      <c r="C18810" s="2">
        <v>2.9579610000000001</v>
      </c>
      <c r="D18810" s="2">
        <v>2.4451860000000001</v>
      </c>
      <c r="F18810" s="2">
        <v>18.188590000000001</v>
      </c>
      <c r="G18810" s="2">
        <v>0.84523800000000004</v>
      </c>
      <c r="H18810" s="2">
        <v>0.84298700000000004</v>
      </c>
      <c r="J18810" s="2">
        <v>18.191389999999998</v>
      </c>
      <c r="K18810" s="2">
        <v>1.35243</v>
      </c>
      <c r="L18810" s="2">
        <v>3.1242999999999999</v>
      </c>
    </row>
    <row r="18811" spans="1:12" x14ac:dyDescent="0.2">
      <c r="A18811" s="2">
        <v>18.1921</v>
      </c>
      <c r="B18811" s="2">
        <v>18.07507</v>
      </c>
      <c r="C18811" s="2">
        <v>2.957446</v>
      </c>
      <c r="D18811" s="2">
        <v>2.4444149999999998</v>
      </c>
      <c r="F18811" s="2">
        <v>18.18929</v>
      </c>
      <c r="G18811" s="2">
        <v>0.84515399999999996</v>
      </c>
      <c r="H18811" s="2">
        <v>0.84340700000000002</v>
      </c>
      <c r="J18811" s="2">
        <v>18.1921</v>
      </c>
      <c r="K18811" s="2">
        <v>1.3516790000000001</v>
      </c>
      <c r="L18811" s="2">
        <v>3.1143040000000002</v>
      </c>
    </row>
    <row r="18812" spans="1:12" x14ac:dyDescent="0.2">
      <c r="A18812" s="2">
        <v>18.192799999999998</v>
      </c>
      <c r="B18812" s="2">
        <v>18.064509999999999</v>
      </c>
      <c r="C18812" s="2">
        <v>2.9567139999999998</v>
      </c>
      <c r="D18812" s="2">
        <v>2.4437739999999999</v>
      </c>
      <c r="F18812" s="2">
        <v>18.189990000000002</v>
      </c>
      <c r="G18812" s="2">
        <v>0.84550499999999995</v>
      </c>
      <c r="H18812" s="2">
        <v>0.84298700000000004</v>
      </c>
      <c r="J18812" s="2">
        <v>18.192799999999998</v>
      </c>
      <c r="K18812" s="2">
        <v>1.3514539999999999</v>
      </c>
      <c r="L18812" s="2">
        <v>3.1044330000000002</v>
      </c>
    </row>
    <row r="18813" spans="1:12" x14ac:dyDescent="0.2">
      <c r="A18813" s="2">
        <v>18.1935</v>
      </c>
      <c r="B18813" s="2">
        <v>18.053889999999999</v>
      </c>
      <c r="C18813" s="2">
        <v>2.955657</v>
      </c>
      <c r="D18813" s="2">
        <v>2.4430499999999999</v>
      </c>
      <c r="F18813" s="2">
        <v>18.19069</v>
      </c>
      <c r="G18813" s="2">
        <v>0.84503200000000001</v>
      </c>
      <c r="H18813" s="2">
        <v>0.84294899999999995</v>
      </c>
      <c r="J18813" s="2">
        <v>18.1935</v>
      </c>
      <c r="K18813" s="2">
        <v>1.35053</v>
      </c>
      <c r="L18813" s="2">
        <v>3.094484</v>
      </c>
    </row>
    <row r="18814" spans="1:12" x14ac:dyDescent="0.2">
      <c r="A18814" s="2">
        <v>18.194199999999999</v>
      </c>
      <c r="B18814" s="2">
        <v>18.042770000000001</v>
      </c>
      <c r="C18814" s="2">
        <v>2.954879</v>
      </c>
      <c r="D18814" s="2">
        <v>2.442126</v>
      </c>
      <c r="F18814" s="2">
        <v>18.191389999999998</v>
      </c>
      <c r="G18814" s="2">
        <v>0.84468799999999999</v>
      </c>
      <c r="H18814" s="2">
        <v>0.84250599999999998</v>
      </c>
      <c r="J18814" s="2">
        <v>18.194199999999999</v>
      </c>
      <c r="K18814" s="2">
        <v>1.3497330000000001</v>
      </c>
      <c r="L18814" s="2">
        <v>3.084978</v>
      </c>
    </row>
    <row r="18815" spans="1:12" x14ac:dyDescent="0.2">
      <c r="A18815" s="2">
        <v>18.194900000000001</v>
      </c>
      <c r="B18815" s="2">
        <v>18.032360000000001</v>
      </c>
      <c r="C18815" s="2">
        <v>2.954116</v>
      </c>
      <c r="D18815" s="2">
        <v>2.4412799999999999</v>
      </c>
      <c r="F18815" s="2">
        <v>18.1921</v>
      </c>
      <c r="G18815" s="2">
        <v>0.84390299999999996</v>
      </c>
      <c r="H18815" s="2">
        <v>0.84191899999999997</v>
      </c>
      <c r="J18815" s="2">
        <v>18.194900000000001</v>
      </c>
      <c r="K18815" s="2">
        <v>1.348595</v>
      </c>
      <c r="L18815" s="2">
        <v>3.0757080000000001</v>
      </c>
    </row>
    <row r="18816" spans="1:12" x14ac:dyDescent="0.2">
      <c r="A18816" s="2">
        <v>18.195599999999999</v>
      </c>
      <c r="B18816" s="2">
        <v>18.021699999999999</v>
      </c>
      <c r="C18816" s="2">
        <v>2.9534639999999999</v>
      </c>
      <c r="D18816" s="2">
        <v>2.440509</v>
      </c>
      <c r="F18816" s="2">
        <v>18.192799999999998</v>
      </c>
      <c r="G18816" s="2">
        <v>0.84358200000000005</v>
      </c>
      <c r="H18816" s="2">
        <v>0.84141500000000002</v>
      </c>
      <c r="J18816" s="2">
        <v>18.195599999999999</v>
      </c>
      <c r="K18816" s="2">
        <v>1.347534</v>
      </c>
      <c r="L18816" s="2">
        <v>3.0665490000000002</v>
      </c>
    </row>
    <row r="18817" spans="1:12" x14ac:dyDescent="0.2">
      <c r="A18817" s="2">
        <v>18.196300000000001</v>
      </c>
      <c r="B18817" s="2">
        <v>18.01097</v>
      </c>
      <c r="C18817" s="2">
        <v>2.9526210000000002</v>
      </c>
      <c r="D18817" s="2">
        <v>2.4402110000000001</v>
      </c>
      <c r="F18817" s="2">
        <v>18.1935</v>
      </c>
      <c r="G18817" s="2">
        <v>0.84349099999999999</v>
      </c>
      <c r="H18817" s="2">
        <v>0.84101899999999996</v>
      </c>
      <c r="J18817" s="2">
        <v>18.196300000000001</v>
      </c>
      <c r="K18817" s="2">
        <v>1.346393</v>
      </c>
      <c r="L18817" s="2">
        <v>3.0569609999999998</v>
      </c>
    </row>
    <row r="18818" spans="1:12" x14ac:dyDescent="0.2">
      <c r="A18818" s="2">
        <v>18.196999999999999</v>
      </c>
      <c r="B18818" s="2">
        <v>18.000399999999999</v>
      </c>
      <c r="C18818" s="2">
        <v>2.9515980000000002</v>
      </c>
      <c r="D18818" s="2">
        <v>2.4393039999999999</v>
      </c>
      <c r="F18818" s="2">
        <v>18.194199999999999</v>
      </c>
      <c r="G18818" s="2">
        <v>0.84373500000000001</v>
      </c>
      <c r="H18818" s="2">
        <v>0.84006499999999995</v>
      </c>
      <c r="J18818" s="2">
        <v>18.196999999999999</v>
      </c>
      <c r="K18818" s="2">
        <v>1.345478</v>
      </c>
      <c r="L18818" s="2">
        <v>3.047844</v>
      </c>
    </row>
    <row r="18819" spans="1:12" x14ac:dyDescent="0.2">
      <c r="A18819" s="2">
        <v>18.197700000000001</v>
      </c>
      <c r="B18819" s="2">
        <v>17.990400000000001</v>
      </c>
      <c r="C18819" s="2">
        <v>2.9511409999999998</v>
      </c>
      <c r="D18819" s="2">
        <v>2.4381520000000001</v>
      </c>
      <c r="F18819" s="2">
        <v>18.194900000000001</v>
      </c>
      <c r="G18819" s="2">
        <v>0.84387999999999996</v>
      </c>
      <c r="H18819" s="2">
        <v>0.839333</v>
      </c>
      <c r="J18819" s="2">
        <v>18.197700000000001</v>
      </c>
      <c r="K18819" s="2">
        <v>1.3443929999999999</v>
      </c>
      <c r="L18819" s="2">
        <v>3.0392739999999998</v>
      </c>
    </row>
    <row r="18820" spans="1:12" x14ac:dyDescent="0.2">
      <c r="A18820" s="2">
        <v>18.198409999999999</v>
      </c>
      <c r="B18820" s="2">
        <v>17.980119999999999</v>
      </c>
      <c r="C18820" s="2">
        <v>2.95058</v>
      </c>
      <c r="D18820" s="2">
        <v>2.4371830000000001</v>
      </c>
      <c r="F18820" s="2">
        <v>18.195599999999999</v>
      </c>
      <c r="G18820" s="2">
        <v>0.84365800000000002</v>
      </c>
      <c r="H18820" s="2">
        <v>0.83910399999999996</v>
      </c>
      <c r="J18820" s="2">
        <v>18.198409999999999</v>
      </c>
      <c r="K18820" s="2">
        <v>1.343815</v>
      </c>
      <c r="L18820" s="2">
        <v>3.0301930000000001</v>
      </c>
    </row>
    <row r="18821" spans="1:12" x14ac:dyDescent="0.2">
      <c r="A18821" s="2">
        <v>18.199110000000001</v>
      </c>
      <c r="B18821" s="2">
        <v>17.970020000000002</v>
      </c>
      <c r="C18821" s="2">
        <v>2.9499469999999999</v>
      </c>
      <c r="D18821" s="2">
        <v>2.4364880000000002</v>
      </c>
      <c r="F18821" s="2">
        <v>18.196300000000001</v>
      </c>
      <c r="G18821" s="2">
        <v>0.84298700000000004</v>
      </c>
      <c r="H18821" s="2">
        <v>0.838951</v>
      </c>
      <c r="J18821" s="2">
        <v>18.199110000000001</v>
      </c>
      <c r="K18821" s="2">
        <v>1.3427389999999999</v>
      </c>
      <c r="L18821" s="2">
        <v>3.020931</v>
      </c>
    </row>
    <row r="18822" spans="1:12" x14ac:dyDescent="0.2">
      <c r="A18822" s="2">
        <v>18.199809999999999</v>
      </c>
      <c r="B18822" s="2">
        <v>17.960100000000001</v>
      </c>
      <c r="C18822" s="2">
        <v>2.9491800000000001</v>
      </c>
      <c r="D18822" s="2">
        <v>2.4361980000000001</v>
      </c>
      <c r="F18822" s="2">
        <v>18.196999999999999</v>
      </c>
      <c r="G18822" s="2">
        <v>0.84340700000000002</v>
      </c>
      <c r="H18822" s="2">
        <v>0.83901999999999999</v>
      </c>
      <c r="J18822" s="2">
        <v>18.199809999999999</v>
      </c>
      <c r="K18822" s="2">
        <v>1.3413600000000001</v>
      </c>
      <c r="L18822" s="2">
        <v>3.0115129999999999</v>
      </c>
    </row>
    <row r="18823" spans="1:12" x14ac:dyDescent="0.2">
      <c r="A18823" s="2">
        <v>18.200510000000001</v>
      </c>
      <c r="B18823" s="2">
        <v>17.949719999999999</v>
      </c>
      <c r="C18823" s="2">
        <v>2.9478599999999999</v>
      </c>
      <c r="D18823" s="2">
        <v>2.4359389999999999</v>
      </c>
      <c r="F18823" s="2">
        <v>18.197700000000001</v>
      </c>
      <c r="G18823" s="2">
        <v>0.84298700000000004</v>
      </c>
      <c r="H18823" s="2">
        <v>0.83878299999999995</v>
      </c>
      <c r="J18823" s="2">
        <v>18.200510000000001</v>
      </c>
      <c r="K18823" s="2">
        <v>1.339693</v>
      </c>
      <c r="L18823" s="2">
        <v>3.002748</v>
      </c>
    </row>
    <row r="18824" spans="1:12" x14ac:dyDescent="0.2">
      <c r="A18824" s="2">
        <v>18.20121</v>
      </c>
      <c r="B18824" s="2">
        <v>17.93965</v>
      </c>
      <c r="C18824" s="2">
        <v>2.9470049999999999</v>
      </c>
      <c r="D18824" s="2">
        <v>2.4355349999999998</v>
      </c>
      <c r="F18824" s="2">
        <v>18.198409999999999</v>
      </c>
      <c r="G18824" s="2">
        <v>0.84294899999999995</v>
      </c>
      <c r="H18824" s="2">
        <v>0.83843999999999996</v>
      </c>
      <c r="J18824" s="2">
        <v>18.20121</v>
      </c>
      <c r="K18824" s="2">
        <v>1.337906</v>
      </c>
      <c r="L18824" s="2">
        <v>2.9937209999999999</v>
      </c>
    </row>
    <row r="18825" spans="1:12" x14ac:dyDescent="0.2">
      <c r="A18825" s="2">
        <v>18.201910000000002</v>
      </c>
      <c r="B18825" s="2">
        <v>17.92934</v>
      </c>
      <c r="C18825" s="2">
        <v>2.9466350000000001</v>
      </c>
      <c r="D18825" s="2">
        <v>2.4345889999999999</v>
      </c>
      <c r="F18825" s="2">
        <v>18.199110000000001</v>
      </c>
      <c r="G18825" s="2">
        <v>0.84250599999999998</v>
      </c>
      <c r="H18825" s="2">
        <v>0.83808099999999996</v>
      </c>
      <c r="J18825" s="2">
        <v>18.201910000000002</v>
      </c>
      <c r="K18825" s="2">
        <v>1.337021</v>
      </c>
      <c r="L18825" s="2">
        <v>2.9846119999999998</v>
      </c>
    </row>
    <row r="18826" spans="1:12" x14ac:dyDescent="0.2">
      <c r="A18826" s="2">
        <v>18.20261</v>
      </c>
      <c r="B18826" s="2">
        <v>17.919560000000001</v>
      </c>
      <c r="C18826" s="2">
        <v>2.946529</v>
      </c>
      <c r="D18826" s="2">
        <v>2.4346649999999999</v>
      </c>
      <c r="F18826" s="2">
        <v>18.199809999999999</v>
      </c>
      <c r="G18826" s="2">
        <v>0.84191899999999997</v>
      </c>
      <c r="H18826" s="2">
        <v>0.83738699999999999</v>
      </c>
      <c r="J18826" s="2">
        <v>18.20261</v>
      </c>
      <c r="K18826" s="2">
        <v>1.336578</v>
      </c>
      <c r="L18826" s="2">
        <v>2.9758550000000001</v>
      </c>
    </row>
    <row r="18827" spans="1:12" x14ac:dyDescent="0.2">
      <c r="A18827" s="2">
        <v>18.203320000000001</v>
      </c>
      <c r="B18827" s="2">
        <v>17.909839999999999</v>
      </c>
      <c r="C18827" s="2">
        <v>2.94564</v>
      </c>
      <c r="D18827" s="2">
        <v>2.4343599999999999</v>
      </c>
      <c r="F18827" s="2">
        <v>18.200510000000001</v>
      </c>
      <c r="G18827" s="2">
        <v>0.84141500000000002</v>
      </c>
      <c r="H18827" s="2">
        <v>0.83750899999999995</v>
      </c>
      <c r="J18827" s="2">
        <v>18.203320000000001</v>
      </c>
      <c r="K18827" s="2">
        <v>1.3359449999999999</v>
      </c>
      <c r="L18827" s="2">
        <v>2.9667379999999999</v>
      </c>
    </row>
    <row r="18828" spans="1:12" x14ac:dyDescent="0.2">
      <c r="A18828" s="2">
        <v>18.20402</v>
      </c>
      <c r="B18828" s="2">
        <v>17.900099999999998</v>
      </c>
      <c r="C18828" s="2">
        <v>2.9450069999999999</v>
      </c>
      <c r="D18828" s="2">
        <v>2.4341539999999999</v>
      </c>
      <c r="F18828" s="2">
        <v>18.20121</v>
      </c>
      <c r="G18828" s="2">
        <v>0.84101899999999996</v>
      </c>
      <c r="H18828" s="2">
        <v>0.83688399999999996</v>
      </c>
      <c r="J18828" s="2">
        <v>18.20402</v>
      </c>
      <c r="K18828" s="2">
        <v>1.3347340000000001</v>
      </c>
      <c r="L18828" s="2">
        <v>2.957684</v>
      </c>
    </row>
    <row r="18829" spans="1:12" x14ac:dyDescent="0.2">
      <c r="A18829" s="2">
        <v>18.204719999999998</v>
      </c>
      <c r="B18829" s="2">
        <v>17.891390000000001</v>
      </c>
      <c r="C18829" s="2">
        <v>2.9446629999999998</v>
      </c>
      <c r="D18829" s="2">
        <v>2.434291</v>
      </c>
      <c r="F18829" s="2">
        <v>18.201910000000002</v>
      </c>
      <c r="G18829" s="2">
        <v>0.84006499999999995</v>
      </c>
      <c r="H18829" s="2">
        <v>0.83719600000000005</v>
      </c>
      <c r="J18829" s="2">
        <v>18.204719999999998</v>
      </c>
      <c r="K18829" s="2">
        <v>1.3336809999999999</v>
      </c>
      <c r="L18829" s="2">
        <v>2.9486789999999998</v>
      </c>
    </row>
    <row r="18830" spans="1:12" x14ac:dyDescent="0.2">
      <c r="A18830" s="2">
        <v>18.20542</v>
      </c>
      <c r="B18830" s="2">
        <v>17.88194</v>
      </c>
      <c r="C18830" s="2">
        <v>2.9446819999999998</v>
      </c>
      <c r="D18830" s="2">
        <v>2.4343599999999999</v>
      </c>
      <c r="F18830" s="2">
        <v>18.20261</v>
      </c>
      <c r="G18830" s="2">
        <v>0.839333</v>
      </c>
      <c r="H18830" s="2">
        <v>0.83717299999999994</v>
      </c>
      <c r="J18830" s="2">
        <v>18.20542</v>
      </c>
      <c r="K18830" s="2">
        <v>1.332409</v>
      </c>
      <c r="L18830" s="2">
        <v>2.9399380000000002</v>
      </c>
    </row>
    <row r="18831" spans="1:12" x14ac:dyDescent="0.2">
      <c r="A18831" s="2">
        <v>18.206119999999999</v>
      </c>
      <c r="B18831" s="2">
        <v>17.872409999999999</v>
      </c>
      <c r="C18831" s="2">
        <v>2.94435</v>
      </c>
      <c r="D18831" s="2">
        <v>2.4338639999999998</v>
      </c>
      <c r="F18831" s="2">
        <v>18.203320000000001</v>
      </c>
      <c r="G18831" s="2">
        <v>0.83910399999999996</v>
      </c>
      <c r="H18831" s="2">
        <v>0.83653299999999997</v>
      </c>
      <c r="J18831" s="2">
        <v>18.206119999999999</v>
      </c>
      <c r="K18831" s="2">
        <v>1.331745</v>
      </c>
      <c r="L18831" s="2">
        <v>2.9314819999999999</v>
      </c>
    </row>
    <row r="18832" spans="1:12" x14ac:dyDescent="0.2">
      <c r="A18832" s="2">
        <v>18.20682</v>
      </c>
      <c r="B18832" s="2">
        <v>17.862690000000001</v>
      </c>
      <c r="C18832" s="2">
        <v>2.9441290000000002</v>
      </c>
      <c r="D18832" s="2">
        <v>2.4326970000000001</v>
      </c>
      <c r="F18832" s="2">
        <v>18.20402</v>
      </c>
      <c r="G18832" s="2">
        <v>0.838951</v>
      </c>
      <c r="H18832" s="2">
        <v>0.83564799999999995</v>
      </c>
      <c r="J18832" s="2">
        <v>18.20682</v>
      </c>
      <c r="K18832" s="2">
        <v>1.3307739999999999</v>
      </c>
      <c r="L18832" s="2">
        <v>2.922482</v>
      </c>
    </row>
    <row r="18833" spans="1:12" x14ac:dyDescent="0.2">
      <c r="A18833" s="2">
        <v>18.207529999999998</v>
      </c>
      <c r="B18833" s="2">
        <v>17.853400000000001</v>
      </c>
      <c r="C18833" s="2">
        <v>2.9432749999999999</v>
      </c>
      <c r="D18833" s="2">
        <v>2.4324300000000001</v>
      </c>
      <c r="F18833" s="2">
        <v>18.204719999999998</v>
      </c>
      <c r="G18833" s="2">
        <v>0.83901999999999999</v>
      </c>
      <c r="H18833" s="2">
        <v>0.83523599999999998</v>
      </c>
      <c r="J18833" s="2">
        <v>18.207529999999998</v>
      </c>
      <c r="K18833" s="2">
        <v>1.3296699999999999</v>
      </c>
      <c r="L18833" s="2">
        <v>2.9134449999999998</v>
      </c>
    </row>
    <row r="18834" spans="1:12" x14ac:dyDescent="0.2">
      <c r="A18834" s="2">
        <v>18.20823</v>
      </c>
      <c r="B18834" s="2">
        <v>17.844059999999999</v>
      </c>
      <c r="C18834" s="2">
        <v>2.942542</v>
      </c>
      <c r="D18834" s="2">
        <v>2.432239</v>
      </c>
      <c r="F18834" s="2">
        <v>18.20542</v>
      </c>
      <c r="G18834" s="2">
        <v>0.83878299999999995</v>
      </c>
      <c r="H18834" s="2">
        <v>0.83541900000000002</v>
      </c>
      <c r="J18834" s="2">
        <v>18.20823</v>
      </c>
      <c r="K18834" s="2">
        <v>1.328419</v>
      </c>
      <c r="L18834" s="2">
        <v>2.9044089999999998</v>
      </c>
    </row>
    <row r="18835" spans="1:12" x14ac:dyDescent="0.2">
      <c r="A18835" s="2">
        <v>18.208929999999999</v>
      </c>
      <c r="B18835" s="2">
        <v>17.834309999999999</v>
      </c>
      <c r="C18835" s="2">
        <v>2.94184</v>
      </c>
      <c r="D18835" s="2">
        <v>2.4318879999999998</v>
      </c>
      <c r="F18835" s="2">
        <v>18.206119999999999</v>
      </c>
      <c r="G18835" s="2">
        <v>0.83843999999999996</v>
      </c>
      <c r="H18835" s="2">
        <v>0.83541900000000002</v>
      </c>
      <c r="J18835" s="2">
        <v>18.208929999999999</v>
      </c>
      <c r="K18835" s="2">
        <v>1.327005</v>
      </c>
      <c r="L18835" s="2">
        <v>2.8952789999999999</v>
      </c>
    </row>
    <row r="18836" spans="1:12" x14ac:dyDescent="0.2">
      <c r="A18836" s="2">
        <v>18.209630000000001</v>
      </c>
      <c r="B18836" s="2">
        <v>17.825420000000001</v>
      </c>
      <c r="C18836" s="2">
        <v>2.941398</v>
      </c>
      <c r="D18836" s="2">
        <v>2.4315669999999998</v>
      </c>
      <c r="F18836" s="2">
        <v>18.20682</v>
      </c>
      <c r="G18836" s="2">
        <v>0.83808099999999996</v>
      </c>
      <c r="H18836" s="2">
        <v>0.83440400000000003</v>
      </c>
      <c r="J18836" s="2">
        <v>18.209630000000001</v>
      </c>
      <c r="K18836" s="2">
        <v>1.325445</v>
      </c>
      <c r="L18836" s="2">
        <v>2.8861659999999998</v>
      </c>
    </row>
    <row r="18837" spans="1:12" x14ac:dyDescent="0.2">
      <c r="A18837" s="2">
        <v>18.210329999999999</v>
      </c>
      <c r="B18837" s="2">
        <v>17.816030000000001</v>
      </c>
      <c r="C18837" s="2">
        <v>2.940944</v>
      </c>
      <c r="D18837" s="2">
        <v>2.4316209999999998</v>
      </c>
      <c r="F18837" s="2">
        <v>18.207529999999998</v>
      </c>
      <c r="G18837" s="2">
        <v>0.83738699999999999</v>
      </c>
      <c r="H18837" s="2">
        <v>0.833839</v>
      </c>
      <c r="J18837" s="2">
        <v>18.210329999999999</v>
      </c>
      <c r="K18837" s="2">
        <v>1.3242130000000001</v>
      </c>
      <c r="L18837" s="2">
        <v>2.877729</v>
      </c>
    </row>
    <row r="18838" spans="1:12" x14ac:dyDescent="0.2">
      <c r="A18838" s="2">
        <v>18.211030000000001</v>
      </c>
      <c r="B18838" s="2">
        <v>17.806560000000001</v>
      </c>
      <c r="C18838" s="2">
        <v>2.9403299999999999</v>
      </c>
      <c r="D18838" s="2">
        <v>2.4312320000000001</v>
      </c>
      <c r="F18838" s="2">
        <v>18.20823</v>
      </c>
      <c r="G18838" s="2">
        <v>0.83750899999999995</v>
      </c>
      <c r="H18838" s="2">
        <v>0.83404500000000004</v>
      </c>
      <c r="J18838" s="2">
        <v>18.211030000000001</v>
      </c>
      <c r="K18838" s="2">
        <v>1.32361</v>
      </c>
      <c r="L18838" s="2">
        <v>2.8694799999999998</v>
      </c>
    </row>
    <row r="18839" spans="1:12" x14ac:dyDescent="0.2">
      <c r="A18839" s="2">
        <v>18.211729999999999</v>
      </c>
      <c r="B18839" s="2">
        <v>17.797809999999998</v>
      </c>
      <c r="C18839" s="2">
        <v>2.9398029999999999</v>
      </c>
      <c r="D18839" s="2">
        <v>2.4308040000000002</v>
      </c>
      <c r="F18839" s="2">
        <v>18.208929999999999</v>
      </c>
      <c r="G18839" s="2">
        <v>0.83688399999999996</v>
      </c>
      <c r="H18839" s="2">
        <v>0.83354200000000001</v>
      </c>
      <c r="J18839" s="2">
        <v>18.211729999999999</v>
      </c>
      <c r="K18839" s="2">
        <v>1.3226560000000001</v>
      </c>
      <c r="L18839" s="2">
        <v>2.8613050000000002</v>
      </c>
    </row>
    <row r="18840" spans="1:12" x14ac:dyDescent="0.2">
      <c r="A18840" s="2">
        <v>18.212440000000001</v>
      </c>
      <c r="B18840" s="2">
        <v>17.78867</v>
      </c>
      <c r="C18840" s="2">
        <v>2.9395020000000001</v>
      </c>
      <c r="D18840" s="2">
        <v>2.4297360000000001</v>
      </c>
      <c r="F18840" s="2">
        <v>18.209630000000001</v>
      </c>
      <c r="G18840" s="2">
        <v>0.83719600000000005</v>
      </c>
      <c r="H18840" s="2">
        <v>0.83281700000000003</v>
      </c>
      <c r="J18840" s="2">
        <v>18.212440000000001</v>
      </c>
      <c r="K18840" s="2">
        <v>1.321428</v>
      </c>
      <c r="L18840" s="2">
        <v>2.8528669999999998</v>
      </c>
    </row>
    <row r="18841" spans="1:12" x14ac:dyDescent="0.2">
      <c r="A18841" s="2">
        <v>18.213139999999999</v>
      </c>
      <c r="B18841" s="2">
        <v>17.779240000000001</v>
      </c>
      <c r="C18841" s="2">
        <v>2.9386670000000001</v>
      </c>
      <c r="D18841" s="2">
        <v>2.4293010000000002</v>
      </c>
      <c r="F18841" s="2">
        <v>18.210329999999999</v>
      </c>
      <c r="G18841" s="2">
        <v>0.83717299999999994</v>
      </c>
      <c r="H18841" s="2">
        <v>0.83255000000000001</v>
      </c>
      <c r="J18841" s="2">
        <v>18.213139999999999</v>
      </c>
      <c r="K18841" s="2">
        <v>1.320444</v>
      </c>
      <c r="L18841" s="2">
        <v>2.8442750000000001</v>
      </c>
    </row>
    <row r="18842" spans="1:12" x14ac:dyDescent="0.2">
      <c r="A18842" s="2">
        <v>18.213840000000001</v>
      </c>
      <c r="B18842" s="2">
        <v>17.769850000000002</v>
      </c>
      <c r="C18842" s="2">
        <v>2.9374500000000001</v>
      </c>
      <c r="D18842" s="2">
        <v>2.4283100000000002</v>
      </c>
      <c r="F18842" s="2">
        <v>18.211030000000001</v>
      </c>
      <c r="G18842" s="2">
        <v>0.83653299999999997</v>
      </c>
      <c r="H18842" s="2">
        <v>0.83139799999999997</v>
      </c>
      <c r="J18842" s="2">
        <v>18.213840000000001</v>
      </c>
      <c r="K18842" s="2">
        <v>1.319607</v>
      </c>
      <c r="L18842" s="2">
        <v>2.835785</v>
      </c>
    </row>
    <row r="18843" spans="1:12" x14ac:dyDescent="0.2">
      <c r="A18843" s="2">
        <v>18.21454</v>
      </c>
      <c r="B18843" s="2">
        <v>17.760120000000001</v>
      </c>
      <c r="C18843" s="2">
        <v>2.9369269999999998</v>
      </c>
      <c r="D18843" s="2">
        <v>2.4275920000000002</v>
      </c>
      <c r="F18843" s="2">
        <v>18.211729999999999</v>
      </c>
      <c r="G18843" s="2">
        <v>0.83564799999999995</v>
      </c>
      <c r="H18843" s="2">
        <v>0.83073399999999997</v>
      </c>
      <c r="J18843" s="2">
        <v>18.21454</v>
      </c>
      <c r="K18843" s="2">
        <v>1.3191870000000001</v>
      </c>
      <c r="L18843" s="2">
        <v>2.8275640000000002</v>
      </c>
    </row>
    <row r="18844" spans="1:12" x14ac:dyDescent="0.2">
      <c r="A18844" s="2">
        <v>18.215240000000001</v>
      </c>
      <c r="B18844" s="2">
        <v>17.751069999999999</v>
      </c>
      <c r="C18844" s="2">
        <v>2.9366639999999999</v>
      </c>
      <c r="D18844" s="2">
        <v>2.4273709999999999</v>
      </c>
      <c r="F18844" s="2">
        <v>18.212440000000001</v>
      </c>
      <c r="G18844" s="2">
        <v>0.83523599999999998</v>
      </c>
      <c r="H18844" s="2">
        <v>0.83013899999999996</v>
      </c>
      <c r="J18844" s="2">
        <v>18.215240000000001</v>
      </c>
      <c r="K18844" s="2">
        <v>1.3181609999999999</v>
      </c>
      <c r="L18844" s="2">
        <v>2.8193260000000002</v>
      </c>
    </row>
    <row r="18845" spans="1:12" x14ac:dyDescent="0.2">
      <c r="A18845" s="2">
        <v>18.21594</v>
      </c>
      <c r="B18845" s="2">
        <v>17.741389999999999</v>
      </c>
      <c r="C18845" s="2">
        <v>2.9359700000000002</v>
      </c>
      <c r="D18845" s="2">
        <v>2.427028</v>
      </c>
      <c r="F18845" s="2">
        <v>18.213139999999999</v>
      </c>
      <c r="G18845" s="2">
        <v>0.83541900000000002</v>
      </c>
      <c r="H18845" s="2">
        <v>0.82986499999999996</v>
      </c>
      <c r="J18845" s="2">
        <v>18.21594</v>
      </c>
      <c r="K18845" s="2">
        <v>1.3171790000000001</v>
      </c>
      <c r="L18845" s="2">
        <v>2.8113800000000002</v>
      </c>
    </row>
    <row r="18846" spans="1:12" x14ac:dyDescent="0.2">
      <c r="A18846" s="2">
        <v>18.216640000000002</v>
      </c>
      <c r="B18846" s="2">
        <v>17.732089999999999</v>
      </c>
      <c r="C18846" s="2">
        <v>2.9351799999999999</v>
      </c>
      <c r="D18846" s="2">
        <v>2.4266540000000001</v>
      </c>
      <c r="F18846" s="2">
        <v>18.213840000000001</v>
      </c>
      <c r="G18846" s="2">
        <v>0.83541900000000002</v>
      </c>
      <c r="H18846" s="2">
        <v>0.82958200000000004</v>
      </c>
      <c r="J18846" s="2">
        <v>18.216640000000002</v>
      </c>
      <c r="K18846" s="2">
        <v>1.316311</v>
      </c>
      <c r="L18846" s="2">
        <v>2.8033579999999998</v>
      </c>
    </row>
    <row r="18847" spans="1:12" x14ac:dyDescent="0.2">
      <c r="A18847" s="2">
        <v>18.21734</v>
      </c>
      <c r="B18847" s="2">
        <v>17.72221</v>
      </c>
      <c r="C18847" s="2">
        <v>2.9347789999999998</v>
      </c>
      <c r="D18847" s="2">
        <v>2.4262269999999999</v>
      </c>
      <c r="F18847" s="2">
        <v>18.21454</v>
      </c>
      <c r="G18847" s="2">
        <v>0.83440400000000003</v>
      </c>
      <c r="H18847" s="2">
        <v>0.82925400000000005</v>
      </c>
      <c r="J18847" s="2">
        <v>18.21734</v>
      </c>
      <c r="K18847" s="2">
        <v>1.315496</v>
      </c>
      <c r="L18847" s="2">
        <v>2.7953380000000001</v>
      </c>
    </row>
    <row r="18848" spans="1:12" x14ac:dyDescent="0.2">
      <c r="A18848" s="2">
        <v>18.218039999999998</v>
      </c>
      <c r="B18848" s="2">
        <v>17.713629999999998</v>
      </c>
      <c r="C18848" s="2">
        <v>2.9341650000000001</v>
      </c>
      <c r="D18848" s="2">
        <v>2.42509</v>
      </c>
      <c r="F18848" s="2">
        <v>18.215240000000001</v>
      </c>
      <c r="G18848" s="2">
        <v>0.833839</v>
      </c>
      <c r="H18848" s="2">
        <v>0.82943699999999998</v>
      </c>
      <c r="J18848" s="2">
        <v>18.218039999999998</v>
      </c>
      <c r="K18848" s="2">
        <v>1.3144910000000001</v>
      </c>
      <c r="L18848" s="2">
        <v>2.7873540000000001</v>
      </c>
    </row>
    <row r="18849" spans="1:12" x14ac:dyDescent="0.2">
      <c r="A18849" s="2">
        <v>18.21875</v>
      </c>
      <c r="B18849" s="2">
        <v>17.705670000000001</v>
      </c>
      <c r="C18849" s="2">
        <v>2.9337</v>
      </c>
      <c r="D18849" s="2">
        <v>2.4247700000000001</v>
      </c>
      <c r="F18849" s="2">
        <v>18.21594</v>
      </c>
      <c r="G18849" s="2">
        <v>0.83404500000000004</v>
      </c>
      <c r="H18849" s="2">
        <v>0.829399</v>
      </c>
      <c r="J18849" s="2">
        <v>18.21875</v>
      </c>
      <c r="K18849" s="2">
        <v>1.313402</v>
      </c>
      <c r="L18849" s="2">
        <v>2.77969</v>
      </c>
    </row>
    <row r="18850" spans="1:12" x14ac:dyDescent="0.2">
      <c r="A18850" s="2">
        <v>18.219449999999998</v>
      </c>
      <c r="B18850" s="2">
        <v>17.697230000000001</v>
      </c>
      <c r="C18850" s="2">
        <v>2.933227</v>
      </c>
      <c r="D18850" s="2">
        <v>2.4245640000000002</v>
      </c>
      <c r="F18850" s="2">
        <v>18.216640000000002</v>
      </c>
      <c r="G18850" s="2">
        <v>0.83354200000000001</v>
      </c>
      <c r="H18850" s="2">
        <v>0.82903300000000002</v>
      </c>
      <c r="J18850" s="2">
        <v>18.219449999999998</v>
      </c>
      <c r="K18850" s="2">
        <v>1.3129440000000001</v>
      </c>
      <c r="L18850" s="2">
        <v>2.7721819999999999</v>
      </c>
    </row>
    <row r="18851" spans="1:12" x14ac:dyDescent="0.2">
      <c r="A18851" s="2">
        <v>18.22015</v>
      </c>
      <c r="B18851" s="2">
        <v>17.688120000000001</v>
      </c>
      <c r="C18851" s="2">
        <v>2.9326810000000001</v>
      </c>
      <c r="D18851" s="2">
        <v>2.4244029999999999</v>
      </c>
      <c r="F18851" s="2">
        <v>18.21734</v>
      </c>
      <c r="G18851" s="2">
        <v>0.83281700000000003</v>
      </c>
      <c r="H18851" s="2">
        <v>0.82830000000000004</v>
      </c>
      <c r="J18851" s="2">
        <v>18.22015</v>
      </c>
      <c r="K18851" s="2">
        <v>1.3124560000000001</v>
      </c>
      <c r="L18851" s="2">
        <v>2.7644820000000001</v>
      </c>
    </row>
    <row r="18852" spans="1:12" x14ac:dyDescent="0.2">
      <c r="A18852" s="2">
        <v>18.220849999999999</v>
      </c>
      <c r="B18852" s="2">
        <v>17.678889999999999</v>
      </c>
      <c r="C18852" s="2">
        <v>2.932464</v>
      </c>
      <c r="D18852" s="2">
        <v>2.423991</v>
      </c>
      <c r="F18852" s="2">
        <v>18.218039999999998</v>
      </c>
      <c r="G18852" s="2">
        <v>0.83255000000000001</v>
      </c>
      <c r="H18852" s="2">
        <v>0.82791899999999996</v>
      </c>
      <c r="J18852" s="2">
        <v>18.220849999999999</v>
      </c>
      <c r="K18852" s="2">
        <v>1.3112680000000001</v>
      </c>
      <c r="L18852" s="2">
        <v>2.7568260000000002</v>
      </c>
    </row>
    <row r="18853" spans="1:12" x14ac:dyDescent="0.2">
      <c r="A18853" s="2">
        <v>18.221550000000001</v>
      </c>
      <c r="B18853" s="2">
        <v>17.66968</v>
      </c>
      <c r="C18853" s="2">
        <v>2.932315</v>
      </c>
      <c r="D18853" s="2">
        <v>2.423289</v>
      </c>
      <c r="F18853" s="2">
        <v>18.21875</v>
      </c>
      <c r="G18853" s="2">
        <v>0.83139799999999997</v>
      </c>
      <c r="H18853" s="2">
        <v>0.82799500000000004</v>
      </c>
      <c r="J18853" s="2">
        <v>18.221550000000001</v>
      </c>
      <c r="K18853" s="2">
        <v>1.310549</v>
      </c>
      <c r="L18853" s="2">
        <v>2.7488570000000001</v>
      </c>
    </row>
    <row r="18854" spans="1:12" x14ac:dyDescent="0.2">
      <c r="A18854" s="2">
        <v>18.222249999999999</v>
      </c>
      <c r="B18854" s="2">
        <v>17.660699999999999</v>
      </c>
      <c r="C18854" s="2">
        <v>2.9319449999999998</v>
      </c>
      <c r="D18854" s="2">
        <v>2.42245</v>
      </c>
      <c r="F18854" s="2">
        <v>18.219449999999998</v>
      </c>
      <c r="G18854" s="2">
        <v>0.83073399999999997</v>
      </c>
      <c r="H18854" s="2">
        <v>0.82836900000000002</v>
      </c>
      <c r="J18854" s="2">
        <v>18.222249999999999</v>
      </c>
      <c r="K18854" s="2">
        <v>1.3098259999999999</v>
      </c>
      <c r="L18854" s="2">
        <v>2.7411059999999998</v>
      </c>
    </row>
    <row r="18855" spans="1:12" x14ac:dyDescent="0.2">
      <c r="A18855" s="2">
        <v>18.222950000000001</v>
      </c>
      <c r="B18855" s="2">
        <v>17.65202</v>
      </c>
      <c r="C18855" s="2">
        <v>2.9314909999999998</v>
      </c>
      <c r="D18855" s="2">
        <v>2.4222980000000001</v>
      </c>
      <c r="F18855" s="2">
        <v>18.22015</v>
      </c>
      <c r="G18855" s="2">
        <v>0.83013899999999996</v>
      </c>
      <c r="H18855" s="2">
        <v>0.82794999999999996</v>
      </c>
      <c r="J18855" s="2">
        <v>18.222950000000001</v>
      </c>
      <c r="K18855" s="2">
        <v>1.308584</v>
      </c>
      <c r="L18855" s="2">
        <v>2.733028</v>
      </c>
    </row>
    <row r="18856" spans="1:12" x14ac:dyDescent="0.2">
      <c r="A18856" s="2">
        <v>18.223659999999999</v>
      </c>
      <c r="B18856" s="2">
        <v>17.642910000000001</v>
      </c>
      <c r="C18856" s="2">
        <v>2.931289</v>
      </c>
      <c r="D18856" s="2">
        <v>2.4220839999999999</v>
      </c>
      <c r="F18856" s="2">
        <v>18.220849999999999</v>
      </c>
      <c r="G18856" s="2">
        <v>0.82986499999999996</v>
      </c>
      <c r="H18856" s="2">
        <v>0.82744600000000001</v>
      </c>
      <c r="J18856" s="2">
        <v>18.223659999999999</v>
      </c>
      <c r="K18856" s="2">
        <v>1.3076669999999999</v>
      </c>
      <c r="L18856" s="2">
        <v>2.7249469999999998</v>
      </c>
    </row>
    <row r="18857" spans="1:12" x14ac:dyDescent="0.2">
      <c r="A18857" s="2">
        <v>18.224360000000001</v>
      </c>
      <c r="B18857" s="2">
        <v>17.63355</v>
      </c>
      <c r="C18857" s="2">
        <v>2.9312469999999999</v>
      </c>
      <c r="D18857" s="2">
        <v>2.4214579999999999</v>
      </c>
      <c r="F18857" s="2">
        <v>18.221550000000001</v>
      </c>
      <c r="G18857" s="2">
        <v>0.82958200000000004</v>
      </c>
      <c r="H18857" s="2">
        <v>0.82621800000000001</v>
      </c>
      <c r="J18857" s="2">
        <v>18.224360000000001</v>
      </c>
      <c r="K18857" s="2">
        <v>1.3070619999999999</v>
      </c>
      <c r="L18857" s="2">
        <v>2.717047</v>
      </c>
    </row>
    <row r="18858" spans="1:12" x14ac:dyDescent="0.2">
      <c r="A18858" s="2">
        <v>18.225059999999999</v>
      </c>
      <c r="B18858" s="2">
        <v>17.624559999999999</v>
      </c>
      <c r="C18858" s="2">
        <v>2.9309569999999998</v>
      </c>
      <c r="D18858" s="2">
        <v>2.4211839999999998</v>
      </c>
      <c r="F18858" s="2">
        <v>18.222249999999999</v>
      </c>
      <c r="G18858" s="2">
        <v>0.82925400000000005</v>
      </c>
      <c r="H18858" s="2">
        <v>0.82529399999999997</v>
      </c>
      <c r="J18858" s="2">
        <v>18.225059999999999</v>
      </c>
      <c r="K18858" s="2">
        <v>1.3072159999999999</v>
      </c>
      <c r="L18858" s="2">
        <v>2.7091449999999999</v>
      </c>
    </row>
    <row r="18859" spans="1:12" x14ac:dyDescent="0.2">
      <c r="A18859" s="2">
        <v>18.225760000000001</v>
      </c>
      <c r="B18859" s="2">
        <v>17.61589</v>
      </c>
      <c r="C18859" s="2">
        <v>2.9307210000000001</v>
      </c>
      <c r="D18859" s="2">
        <v>2.4208859999999999</v>
      </c>
      <c r="F18859" s="2">
        <v>18.222950000000001</v>
      </c>
      <c r="G18859" s="2">
        <v>0.82943699999999998</v>
      </c>
      <c r="H18859" s="2">
        <v>0.82460800000000001</v>
      </c>
      <c r="J18859" s="2">
        <v>18.225760000000001</v>
      </c>
      <c r="K18859" s="2">
        <v>1.3065850000000001</v>
      </c>
      <c r="L18859" s="2">
        <v>2.701044</v>
      </c>
    </row>
    <row r="18860" spans="1:12" x14ac:dyDescent="0.2">
      <c r="A18860" s="2">
        <v>18.226459999999999</v>
      </c>
      <c r="B18860" s="2">
        <v>17.607700000000001</v>
      </c>
      <c r="C18860" s="2">
        <v>2.930701</v>
      </c>
      <c r="D18860" s="2">
        <v>2.420566</v>
      </c>
      <c r="F18860" s="2">
        <v>18.223659999999999</v>
      </c>
      <c r="G18860" s="2">
        <v>0.829399</v>
      </c>
      <c r="H18860" s="2">
        <v>0.82482900000000003</v>
      </c>
      <c r="J18860" s="2">
        <v>18.226459999999999</v>
      </c>
      <c r="K18860" s="2">
        <v>1.3060510000000001</v>
      </c>
      <c r="L18860" s="2">
        <v>2.6934830000000001</v>
      </c>
    </row>
    <row r="18861" spans="1:12" x14ac:dyDescent="0.2">
      <c r="A18861" s="2">
        <v>18.227160000000001</v>
      </c>
      <c r="B18861" s="2">
        <v>17.59965</v>
      </c>
      <c r="C18861" s="2">
        <v>2.930072</v>
      </c>
      <c r="D18861" s="2">
        <v>2.420093</v>
      </c>
      <c r="F18861" s="2">
        <v>18.224360000000001</v>
      </c>
      <c r="G18861" s="2">
        <v>0.82903300000000002</v>
      </c>
      <c r="H18861" s="2">
        <v>0.82424900000000001</v>
      </c>
      <c r="J18861" s="2">
        <v>18.227160000000001</v>
      </c>
      <c r="K18861" s="2">
        <v>1.3057479999999999</v>
      </c>
      <c r="L18861" s="2">
        <v>2.6862750000000002</v>
      </c>
    </row>
    <row r="18862" spans="1:12" x14ac:dyDescent="0.2">
      <c r="A18862" s="2">
        <v>18.227869999999999</v>
      </c>
      <c r="B18862" s="2">
        <v>17.59121</v>
      </c>
      <c r="C18862" s="2">
        <v>2.9294120000000001</v>
      </c>
      <c r="D18862" s="2">
        <v>2.4194900000000001</v>
      </c>
      <c r="F18862" s="2">
        <v>18.225059999999999</v>
      </c>
      <c r="G18862" s="2">
        <v>0.82830000000000004</v>
      </c>
      <c r="H18862" s="2">
        <v>0.82378399999999996</v>
      </c>
      <c r="J18862" s="2">
        <v>18.227869999999999</v>
      </c>
      <c r="K18862" s="2">
        <v>1.304794</v>
      </c>
      <c r="L18862" s="2">
        <v>2.6786500000000002</v>
      </c>
    </row>
    <row r="18863" spans="1:12" x14ac:dyDescent="0.2">
      <c r="A18863" s="2">
        <v>18.228570000000001</v>
      </c>
      <c r="B18863" s="2">
        <v>17.583159999999999</v>
      </c>
      <c r="C18863" s="2">
        <v>2.929195</v>
      </c>
      <c r="D18863" s="2">
        <v>2.4189560000000001</v>
      </c>
      <c r="F18863" s="2">
        <v>18.225760000000001</v>
      </c>
      <c r="G18863" s="2">
        <v>0.82791899999999996</v>
      </c>
      <c r="H18863" s="2">
        <v>0.82356300000000005</v>
      </c>
      <c r="J18863" s="2">
        <v>18.228570000000001</v>
      </c>
      <c r="K18863" s="2">
        <v>1.3045370000000001</v>
      </c>
      <c r="L18863" s="2">
        <v>2.671049</v>
      </c>
    </row>
    <row r="18864" spans="1:12" x14ac:dyDescent="0.2">
      <c r="A18864" s="2">
        <v>18.22927</v>
      </c>
      <c r="B18864" s="2">
        <v>17.575130000000001</v>
      </c>
      <c r="C18864" s="2">
        <v>2.9289350000000001</v>
      </c>
      <c r="D18864" s="2">
        <v>2.418498</v>
      </c>
      <c r="F18864" s="2">
        <v>18.226459999999999</v>
      </c>
      <c r="G18864" s="2">
        <v>0.82799500000000004</v>
      </c>
      <c r="H18864" s="2">
        <v>0.82341799999999998</v>
      </c>
      <c r="J18864" s="2">
        <v>18.22927</v>
      </c>
      <c r="K18864" s="2">
        <v>1.3042450000000001</v>
      </c>
      <c r="L18864" s="2">
        <v>2.6634250000000002</v>
      </c>
    </row>
    <row r="18865" spans="1:12" x14ac:dyDescent="0.2">
      <c r="A18865" s="2">
        <v>18.229970000000002</v>
      </c>
      <c r="B18865" s="2">
        <v>17.567350000000001</v>
      </c>
      <c r="C18865" s="2">
        <v>2.9286219999999998</v>
      </c>
      <c r="D18865" s="2">
        <v>2.4180630000000001</v>
      </c>
      <c r="F18865" s="2">
        <v>18.227160000000001</v>
      </c>
      <c r="G18865" s="2">
        <v>0.82836900000000002</v>
      </c>
      <c r="H18865" s="2">
        <v>0.82328800000000002</v>
      </c>
      <c r="J18865" s="2">
        <v>18.229970000000002</v>
      </c>
      <c r="K18865" s="2">
        <v>1.3037570000000001</v>
      </c>
      <c r="L18865" s="2">
        <v>2.6561089999999998</v>
      </c>
    </row>
    <row r="18866" spans="1:12" x14ac:dyDescent="0.2">
      <c r="A18866" s="2">
        <v>18.23067</v>
      </c>
      <c r="B18866" s="2">
        <v>17.559069999999998</v>
      </c>
      <c r="C18866" s="2">
        <v>2.9277449999999998</v>
      </c>
      <c r="D18866" s="2">
        <v>2.4176820000000001</v>
      </c>
      <c r="F18866" s="2">
        <v>18.227869999999999</v>
      </c>
      <c r="G18866" s="2">
        <v>0.82794999999999996</v>
      </c>
      <c r="H18866" s="2">
        <v>0.822739</v>
      </c>
      <c r="J18866" s="2">
        <v>18.23067</v>
      </c>
      <c r="K18866" s="2">
        <v>1.3023340000000001</v>
      </c>
      <c r="L18866" s="2">
        <v>2.6481650000000001</v>
      </c>
    </row>
    <row r="18867" spans="1:12" x14ac:dyDescent="0.2">
      <c r="A18867" s="2">
        <v>18.231369999999998</v>
      </c>
      <c r="B18867" s="2">
        <v>17.550740000000001</v>
      </c>
      <c r="C18867" s="2">
        <v>2.9280240000000002</v>
      </c>
      <c r="D18867" s="2">
        <v>2.4171860000000001</v>
      </c>
      <c r="F18867" s="2">
        <v>18.228570000000001</v>
      </c>
      <c r="G18867" s="2">
        <v>0.82744600000000001</v>
      </c>
      <c r="H18867" s="2">
        <v>0.82250999999999996</v>
      </c>
      <c r="J18867" s="2">
        <v>18.231369999999998</v>
      </c>
      <c r="K18867" s="2">
        <v>1.3012919999999999</v>
      </c>
      <c r="L18867" s="2">
        <v>2.640631</v>
      </c>
    </row>
    <row r="18868" spans="1:12" x14ac:dyDescent="0.2">
      <c r="A18868" s="2">
        <v>18.23207</v>
      </c>
      <c r="B18868" s="2">
        <v>17.54204</v>
      </c>
      <c r="C18868" s="2">
        <v>2.9275579999999999</v>
      </c>
      <c r="D18868" s="2">
        <v>2.4167360000000002</v>
      </c>
      <c r="F18868" s="2">
        <v>18.22927</v>
      </c>
      <c r="G18868" s="2">
        <v>0.82621800000000001</v>
      </c>
      <c r="H18868" s="2">
        <v>0.82232700000000003</v>
      </c>
      <c r="J18868" s="2">
        <v>18.23207</v>
      </c>
      <c r="K18868" s="2">
        <v>1.3004359999999999</v>
      </c>
      <c r="L18868" s="2">
        <v>2.6331500000000001</v>
      </c>
    </row>
    <row r="18869" spans="1:12" x14ac:dyDescent="0.2">
      <c r="A18869" s="2">
        <v>18.232780000000002</v>
      </c>
      <c r="B18869" s="2">
        <v>17.53351</v>
      </c>
      <c r="C18869" s="2">
        <v>2.9267720000000002</v>
      </c>
      <c r="D18869" s="2">
        <v>2.4162089999999998</v>
      </c>
      <c r="F18869" s="2">
        <v>18.229970000000002</v>
      </c>
      <c r="G18869" s="2">
        <v>0.82529399999999997</v>
      </c>
      <c r="H18869" s="2">
        <v>0.82202900000000001</v>
      </c>
      <c r="J18869" s="2">
        <v>18.232780000000002</v>
      </c>
      <c r="K18869" s="2">
        <v>1.2998670000000001</v>
      </c>
      <c r="L18869" s="2">
        <v>2.625658</v>
      </c>
    </row>
    <row r="18870" spans="1:12" x14ac:dyDescent="0.2">
      <c r="A18870" s="2">
        <v>18.23348</v>
      </c>
      <c r="B18870" s="2">
        <v>17.525120000000001</v>
      </c>
      <c r="C18870" s="2">
        <v>2.926517</v>
      </c>
      <c r="D18870" s="2">
        <v>2.4159959999999998</v>
      </c>
      <c r="F18870" s="2">
        <v>18.23067</v>
      </c>
      <c r="G18870" s="2">
        <v>0.82460800000000001</v>
      </c>
      <c r="H18870" s="2">
        <v>0.82170900000000002</v>
      </c>
      <c r="J18870" s="2">
        <v>18.23348</v>
      </c>
      <c r="K18870" s="2">
        <v>1.29874</v>
      </c>
      <c r="L18870" s="2">
        <v>2.617998</v>
      </c>
    </row>
    <row r="18871" spans="1:12" x14ac:dyDescent="0.2">
      <c r="A18871" s="2">
        <v>18.234179999999999</v>
      </c>
      <c r="B18871" s="2">
        <v>17.516500000000001</v>
      </c>
      <c r="C18871" s="2">
        <v>2.9262190000000001</v>
      </c>
      <c r="D18871" s="2">
        <v>2.415324</v>
      </c>
      <c r="F18871" s="2">
        <v>18.231369999999998</v>
      </c>
      <c r="G18871" s="2">
        <v>0.82482900000000003</v>
      </c>
      <c r="H18871" s="2">
        <v>0.82147999999999999</v>
      </c>
      <c r="J18871" s="2">
        <v>18.234179999999999</v>
      </c>
      <c r="K18871" s="2">
        <v>1.2979959999999999</v>
      </c>
      <c r="L18871" s="2">
        <v>2.6103480000000001</v>
      </c>
    </row>
    <row r="18872" spans="1:12" x14ac:dyDescent="0.2">
      <c r="A18872" s="2">
        <v>18.23488</v>
      </c>
      <c r="B18872" s="2">
        <v>17.507650000000002</v>
      </c>
      <c r="C18872" s="2">
        <v>2.9262839999999999</v>
      </c>
      <c r="D18872" s="2">
        <v>2.4145539999999999</v>
      </c>
      <c r="F18872" s="2">
        <v>18.23207</v>
      </c>
      <c r="G18872" s="2">
        <v>0.82424900000000001</v>
      </c>
      <c r="H18872" s="2">
        <v>0.82112099999999999</v>
      </c>
      <c r="J18872" s="2">
        <v>18.23488</v>
      </c>
      <c r="K18872" s="2">
        <v>1.2975540000000001</v>
      </c>
      <c r="L18872" s="2">
        <v>2.602976</v>
      </c>
    </row>
    <row r="18873" spans="1:12" x14ac:dyDescent="0.2">
      <c r="A18873" s="2">
        <v>18.235579999999999</v>
      </c>
      <c r="B18873" s="2">
        <v>17.498830000000002</v>
      </c>
      <c r="C18873" s="2">
        <v>2.9262380000000001</v>
      </c>
      <c r="D18873" s="2">
        <v>2.4137300000000002</v>
      </c>
      <c r="F18873" s="2">
        <v>18.232780000000002</v>
      </c>
      <c r="G18873" s="2">
        <v>0.82378399999999996</v>
      </c>
      <c r="H18873" s="2">
        <v>0.82070900000000002</v>
      </c>
      <c r="J18873" s="2">
        <v>18.235579999999999</v>
      </c>
      <c r="K18873" s="2">
        <v>1.2973380000000001</v>
      </c>
      <c r="L18873" s="2">
        <v>2.5953249999999999</v>
      </c>
    </row>
    <row r="18874" spans="1:12" x14ac:dyDescent="0.2">
      <c r="A18874" s="2">
        <v>18.236280000000001</v>
      </c>
      <c r="B18874" s="2">
        <v>17.490780000000001</v>
      </c>
      <c r="C18874" s="2">
        <v>2.925376</v>
      </c>
      <c r="D18874" s="2">
        <v>2.413211</v>
      </c>
      <c r="F18874" s="2">
        <v>18.23348</v>
      </c>
      <c r="G18874" s="2">
        <v>0.82356300000000005</v>
      </c>
      <c r="H18874" s="2">
        <v>0.82059499999999996</v>
      </c>
      <c r="J18874" s="2">
        <v>18.236280000000001</v>
      </c>
      <c r="K18874" s="2">
        <v>1.2970619999999999</v>
      </c>
      <c r="L18874" s="2">
        <v>2.5878999999999999</v>
      </c>
    </row>
    <row r="18875" spans="1:12" x14ac:dyDescent="0.2">
      <c r="A18875" s="2">
        <v>18.236979999999999</v>
      </c>
      <c r="B18875" s="2">
        <v>17.481750000000002</v>
      </c>
      <c r="C18875" s="2">
        <v>2.9243389999999998</v>
      </c>
      <c r="D18875" s="2">
        <v>2.4119220000000001</v>
      </c>
      <c r="F18875" s="2">
        <v>18.234179999999999</v>
      </c>
      <c r="G18875" s="2">
        <v>0.82341799999999998</v>
      </c>
      <c r="H18875" s="2">
        <v>0.82006100000000004</v>
      </c>
      <c r="J18875" s="2">
        <v>18.236979999999999</v>
      </c>
      <c r="K18875" s="2">
        <v>1.296799</v>
      </c>
      <c r="L18875" s="2">
        <v>2.5809120000000001</v>
      </c>
    </row>
    <row r="18876" spans="1:12" x14ac:dyDescent="0.2">
      <c r="A18876" s="2">
        <v>18.237680000000001</v>
      </c>
      <c r="B18876" s="2">
        <v>17.473020000000002</v>
      </c>
      <c r="C18876" s="2">
        <v>2.9237320000000002</v>
      </c>
      <c r="D18876" s="2">
        <v>2.410793</v>
      </c>
      <c r="F18876" s="2">
        <v>18.23488</v>
      </c>
      <c r="G18876" s="2">
        <v>0.82328800000000002</v>
      </c>
      <c r="H18876" s="2">
        <v>0.82027399999999995</v>
      </c>
      <c r="J18876" s="2">
        <v>18.237680000000001</v>
      </c>
      <c r="K18876" s="2">
        <v>1.2959879999999999</v>
      </c>
      <c r="L18876" s="2">
        <v>2.573442</v>
      </c>
    </row>
    <row r="18877" spans="1:12" x14ac:dyDescent="0.2">
      <c r="A18877" s="2">
        <v>18.238379999999999</v>
      </c>
      <c r="B18877" s="2">
        <v>17.46462</v>
      </c>
      <c r="C18877" s="2">
        <v>2.92374</v>
      </c>
      <c r="D18877" s="2">
        <v>2.4095339999999998</v>
      </c>
      <c r="F18877" s="2">
        <v>18.235579999999999</v>
      </c>
      <c r="G18877" s="2">
        <v>0.822739</v>
      </c>
      <c r="H18877" s="2">
        <v>0.81916800000000001</v>
      </c>
      <c r="J18877" s="2">
        <v>18.238379999999999</v>
      </c>
      <c r="K18877" s="2">
        <v>1.294988</v>
      </c>
      <c r="L18877" s="2">
        <v>2.5663529999999999</v>
      </c>
    </row>
    <row r="18878" spans="1:12" x14ac:dyDescent="0.2">
      <c r="A18878" s="2">
        <v>18.239090000000001</v>
      </c>
      <c r="B18878" s="2">
        <v>17.456119999999999</v>
      </c>
      <c r="C18878" s="2">
        <v>2.9230610000000001</v>
      </c>
      <c r="D18878" s="2">
        <v>2.4084729999999999</v>
      </c>
      <c r="F18878" s="2">
        <v>18.236280000000001</v>
      </c>
      <c r="G18878" s="2">
        <v>0.82250999999999996</v>
      </c>
      <c r="H18878" s="2">
        <v>0.81945000000000001</v>
      </c>
      <c r="J18878" s="2">
        <v>18.239090000000001</v>
      </c>
      <c r="K18878" s="2">
        <v>1.294098</v>
      </c>
      <c r="L18878" s="2">
        <v>2.559574</v>
      </c>
    </row>
    <row r="18879" spans="1:12" x14ac:dyDescent="0.2">
      <c r="A18879" s="2">
        <v>18.239789999999999</v>
      </c>
      <c r="B18879" s="2">
        <v>17.447610000000001</v>
      </c>
      <c r="C18879" s="2">
        <v>2.9221339999999998</v>
      </c>
      <c r="D18879" s="2">
        <v>2.4070309999999999</v>
      </c>
      <c r="F18879" s="2">
        <v>18.236979999999999</v>
      </c>
      <c r="G18879" s="2">
        <v>0.82232700000000003</v>
      </c>
      <c r="H18879" s="2">
        <v>0.81903099999999995</v>
      </c>
      <c r="J18879" s="2">
        <v>18.239789999999999</v>
      </c>
      <c r="K18879" s="2">
        <v>1.293499</v>
      </c>
      <c r="L18879" s="2">
        <v>2.5524689999999999</v>
      </c>
    </row>
    <row r="18880" spans="1:12" x14ac:dyDescent="0.2">
      <c r="A18880" s="2">
        <v>18.240490000000001</v>
      </c>
      <c r="B18880" s="2">
        <v>17.438580000000002</v>
      </c>
      <c r="C18880" s="2">
        <v>2.9211800000000001</v>
      </c>
      <c r="D18880" s="2">
        <v>2.4054820000000001</v>
      </c>
      <c r="F18880" s="2">
        <v>18.237680000000001</v>
      </c>
      <c r="G18880" s="2">
        <v>0.82202900000000001</v>
      </c>
      <c r="H18880" s="2">
        <v>0.81891599999999998</v>
      </c>
      <c r="J18880" s="2">
        <v>18.240490000000001</v>
      </c>
      <c r="K18880" s="2">
        <v>1.2931820000000001</v>
      </c>
      <c r="L18880" s="2">
        <v>2.5454219999999999</v>
      </c>
    </row>
    <row r="18881" spans="1:12" x14ac:dyDescent="0.2">
      <c r="A18881" s="2">
        <v>18.24119</v>
      </c>
      <c r="B18881" s="2">
        <v>17.430309999999999</v>
      </c>
      <c r="C18881" s="2">
        <v>2.9205809999999999</v>
      </c>
      <c r="D18881" s="2">
        <v>2.4047580000000002</v>
      </c>
      <c r="F18881" s="2">
        <v>18.238379999999999</v>
      </c>
      <c r="G18881" s="2">
        <v>0.82170900000000002</v>
      </c>
      <c r="H18881" s="2">
        <v>0.81864899999999996</v>
      </c>
      <c r="J18881" s="2">
        <v>18.24119</v>
      </c>
      <c r="K18881" s="2">
        <v>1.2920469999999999</v>
      </c>
      <c r="L18881" s="2">
        <v>2.5381200000000002</v>
      </c>
    </row>
    <row r="18882" spans="1:12" x14ac:dyDescent="0.2">
      <c r="A18882" s="2">
        <v>18.241890000000001</v>
      </c>
      <c r="B18882" s="2">
        <v>17.421900000000001</v>
      </c>
      <c r="C18882" s="2">
        <v>2.9203830000000002</v>
      </c>
      <c r="D18882" s="2">
        <v>2.4035220000000002</v>
      </c>
      <c r="F18882" s="2">
        <v>18.239090000000001</v>
      </c>
      <c r="G18882" s="2">
        <v>0.82147999999999999</v>
      </c>
      <c r="H18882" s="2">
        <v>0.81836699999999996</v>
      </c>
      <c r="J18882" s="2">
        <v>18.241890000000001</v>
      </c>
      <c r="K18882" s="2">
        <v>1.2911550000000001</v>
      </c>
      <c r="L18882" s="2">
        <v>2.5310100000000002</v>
      </c>
    </row>
    <row r="18883" spans="1:12" x14ac:dyDescent="0.2">
      <c r="A18883" s="2">
        <v>18.24259</v>
      </c>
      <c r="B18883" s="2">
        <v>17.41348</v>
      </c>
      <c r="C18883" s="2">
        <v>2.9205199999999998</v>
      </c>
      <c r="D18883" s="2">
        <v>2.4027590000000001</v>
      </c>
      <c r="F18883" s="2">
        <v>18.239789999999999</v>
      </c>
      <c r="G18883" s="2">
        <v>0.82112099999999999</v>
      </c>
      <c r="H18883" s="2">
        <v>0.81804699999999997</v>
      </c>
      <c r="J18883" s="2">
        <v>18.24259</v>
      </c>
      <c r="K18883" s="2">
        <v>1.2907709999999999</v>
      </c>
      <c r="L18883" s="2">
        <v>2.5240900000000002</v>
      </c>
    </row>
    <row r="18884" spans="1:12" x14ac:dyDescent="0.2">
      <c r="A18884" s="2">
        <v>18.243289999999998</v>
      </c>
      <c r="B18884" s="2">
        <v>17.40503</v>
      </c>
      <c r="C18884" s="2">
        <v>2.9202910000000002</v>
      </c>
      <c r="D18884" s="2">
        <v>2.402164</v>
      </c>
      <c r="F18884" s="2">
        <v>18.240490000000001</v>
      </c>
      <c r="G18884" s="2">
        <v>0.82070900000000002</v>
      </c>
      <c r="H18884" s="2">
        <v>0.81768799999999997</v>
      </c>
      <c r="J18884" s="2">
        <v>18.243289999999998</v>
      </c>
      <c r="K18884" s="2">
        <v>1.290054</v>
      </c>
      <c r="L18884" s="2">
        <v>2.5171199999999998</v>
      </c>
    </row>
    <row r="18885" spans="1:12" x14ac:dyDescent="0.2">
      <c r="A18885" s="2">
        <v>18.244</v>
      </c>
      <c r="B18885" s="2">
        <v>17.39706</v>
      </c>
      <c r="C18885" s="2">
        <v>2.9200780000000002</v>
      </c>
      <c r="D18885" s="2">
        <v>2.4013629999999999</v>
      </c>
      <c r="F18885" s="2">
        <v>18.24119</v>
      </c>
      <c r="G18885" s="2">
        <v>0.82059499999999996</v>
      </c>
      <c r="H18885" s="2">
        <v>0.81705499999999998</v>
      </c>
      <c r="J18885" s="2">
        <v>18.244</v>
      </c>
      <c r="K18885" s="2">
        <v>1.289749</v>
      </c>
      <c r="L18885" s="2">
        <v>2.510351</v>
      </c>
    </row>
    <row r="18886" spans="1:12" x14ac:dyDescent="0.2">
      <c r="A18886" s="2">
        <v>18.244700000000002</v>
      </c>
      <c r="B18886" s="2">
        <v>17.389209999999999</v>
      </c>
      <c r="C18886" s="2">
        <v>2.920013</v>
      </c>
      <c r="D18886" s="2">
        <v>2.4003169999999998</v>
      </c>
      <c r="F18886" s="2">
        <v>18.241890000000001</v>
      </c>
      <c r="G18886" s="2">
        <v>0.82006100000000004</v>
      </c>
      <c r="H18886" s="2">
        <v>0.81686400000000003</v>
      </c>
      <c r="J18886" s="2">
        <v>18.244700000000002</v>
      </c>
      <c r="K18886" s="2">
        <v>1.289221</v>
      </c>
      <c r="L18886" s="2">
        <v>2.5036909999999999</v>
      </c>
    </row>
    <row r="18887" spans="1:12" x14ac:dyDescent="0.2">
      <c r="A18887" s="2">
        <v>18.2454</v>
      </c>
      <c r="B18887" s="2">
        <v>17.380790000000001</v>
      </c>
      <c r="C18887" s="2">
        <v>2.9200780000000002</v>
      </c>
      <c r="D18887" s="2">
        <v>2.3993259999999998</v>
      </c>
      <c r="F18887" s="2">
        <v>18.24259</v>
      </c>
      <c r="G18887" s="2">
        <v>0.82027399999999995</v>
      </c>
      <c r="H18887" s="2">
        <v>0.81692500000000001</v>
      </c>
      <c r="J18887" s="2">
        <v>18.2454</v>
      </c>
      <c r="K18887" s="2">
        <v>1.288683</v>
      </c>
      <c r="L18887" s="2">
        <v>2.4967419999999998</v>
      </c>
    </row>
    <row r="18888" spans="1:12" x14ac:dyDescent="0.2">
      <c r="A18888" s="2">
        <v>18.246099999999998</v>
      </c>
      <c r="B18888" s="2">
        <v>17.372209999999999</v>
      </c>
      <c r="C18888" s="2">
        <v>2.9203830000000002</v>
      </c>
      <c r="D18888" s="2">
        <v>2.3985859999999999</v>
      </c>
      <c r="F18888" s="2">
        <v>18.243289999999998</v>
      </c>
      <c r="G18888" s="2">
        <v>0.81916800000000001</v>
      </c>
      <c r="H18888" s="2">
        <v>0.81657400000000002</v>
      </c>
      <c r="J18888" s="2">
        <v>18.246099999999998</v>
      </c>
      <c r="K18888" s="2">
        <v>1.2879659999999999</v>
      </c>
      <c r="L18888" s="2">
        <v>2.4897040000000001</v>
      </c>
    </row>
    <row r="18889" spans="1:12" x14ac:dyDescent="0.2">
      <c r="A18889" s="2">
        <v>18.2468</v>
      </c>
      <c r="B18889" s="2">
        <v>17.364100000000001</v>
      </c>
      <c r="C18889" s="2">
        <v>2.9203480000000002</v>
      </c>
      <c r="D18889" s="2">
        <v>2.3980670000000002</v>
      </c>
      <c r="F18889" s="2">
        <v>18.244</v>
      </c>
      <c r="G18889" s="2">
        <v>0.81945000000000001</v>
      </c>
      <c r="H18889" s="2">
        <v>0.81636799999999998</v>
      </c>
      <c r="J18889" s="2">
        <v>18.2468</v>
      </c>
      <c r="K18889" s="2">
        <v>1.287466</v>
      </c>
      <c r="L18889" s="2">
        <v>2.4825919999999999</v>
      </c>
    </row>
    <row r="18890" spans="1:12" x14ac:dyDescent="0.2">
      <c r="A18890" s="2">
        <v>18.247499999999999</v>
      </c>
      <c r="B18890" s="2">
        <v>17.355989999999998</v>
      </c>
      <c r="C18890" s="2">
        <v>2.9203670000000002</v>
      </c>
      <c r="D18890" s="2">
        <v>2.3971819999999999</v>
      </c>
      <c r="F18890" s="2">
        <v>18.244700000000002</v>
      </c>
      <c r="G18890" s="2">
        <v>0.81903099999999995</v>
      </c>
      <c r="H18890" s="2">
        <v>0.81656600000000001</v>
      </c>
      <c r="J18890" s="2">
        <v>18.247499999999999</v>
      </c>
      <c r="K18890" s="2">
        <v>1.287229</v>
      </c>
      <c r="L18890" s="2">
        <v>2.4757880000000001</v>
      </c>
    </row>
    <row r="18891" spans="1:12" x14ac:dyDescent="0.2">
      <c r="A18891" s="2">
        <v>18.24821</v>
      </c>
      <c r="B18891" s="2">
        <v>17.34807</v>
      </c>
      <c r="C18891" s="2">
        <v>2.9201839999999999</v>
      </c>
      <c r="D18891" s="2">
        <v>2.396503</v>
      </c>
      <c r="F18891" s="2">
        <v>18.2454</v>
      </c>
      <c r="G18891" s="2">
        <v>0.81891599999999998</v>
      </c>
      <c r="H18891" s="2">
        <v>0.81654400000000005</v>
      </c>
      <c r="J18891" s="2">
        <v>18.24821</v>
      </c>
      <c r="K18891" s="2">
        <v>1.2867010000000001</v>
      </c>
      <c r="L18891" s="2">
        <v>2.4690509999999999</v>
      </c>
    </row>
    <row r="18892" spans="1:12" x14ac:dyDescent="0.2">
      <c r="A18892" s="2">
        <v>18.248909999999999</v>
      </c>
      <c r="B18892" s="2">
        <v>17.339759999999998</v>
      </c>
      <c r="C18892" s="2">
        <v>2.919994</v>
      </c>
      <c r="D18892" s="2">
        <v>2.396404</v>
      </c>
      <c r="F18892" s="2">
        <v>18.246099999999998</v>
      </c>
      <c r="G18892" s="2">
        <v>0.81864899999999996</v>
      </c>
      <c r="H18892" s="2">
        <v>0.81676499999999996</v>
      </c>
      <c r="J18892" s="2">
        <v>18.248909999999999</v>
      </c>
      <c r="K18892" s="2">
        <v>1.285833</v>
      </c>
      <c r="L18892" s="2">
        <v>2.462326</v>
      </c>
    </row>
    <row r="18893" spans="1:12" x14ac:dyDescent="0.2">
      <c r="A18893" s="2">
        <v>18.249610000000001</v>
      </c>
      <c r="B18893" s="2">
        <v>17.331410000000002</v>
      </c>
      <c r="C18893" s="2">
        <v>2.920188</v>
      </c>
      <c r="D18893" s="2">
        <v>2.3959229999999998</v>
      </c>
      <c r="F18893" s="2">
        <v>18.2468</v>
      </c>
      <c r="G18893" s="2">
        <v>0.81836699999999996</v>
      </c>
      <c r="H18893" s="2">
        <v>0.81649000000000005</v>
      </c>
      <c r="J18893" s="2">
        <v>18.249610000000001</v>
      </c>
      <c r="K18893" s="2">
        <v>1.2847</v>
      </c>
      <c r="L18893" s="2">
        <v>2.4557440000000001</v>
      </c>
    </row>
    <row r="18894" spans="1:12" x14ac:dyDescent="0.2">
      <c r="A18894" s="2">
        <v>18.250309999999999</v>
      </c>
      <c r="B18894" s="2">
        <v>17.323070000000001</v>
      </c>
      <c r="C18894" s="2">
        <v>2.9202680000000001</v>
      </c>
      <c r="D18894" s="2">
        <v>2.394946</v>
      </c>
      <c r="F18894" s="2">
        <v>18.247499999999999</v>
      </c>
      <c r="G18894" s="2">
        <v>0.81804699999999997</v>
      </c>
      <c r="H18894" s="2">
        <v>0.81616999999999995</v>
      </c>
      <c r="J18894" s="2">
        <v>18.250309999999999</v>
      </c>
      <c r="K18894" s="2">
        <v>1.283928</v>
      </c>
      <c r="L18894" s="2">
        <v>2.449163</v>
      </c>
    </row>
    <row r="18895" spans="1:12" x14ac:dyDescent="0.2">
      <c r="A18895" s="2">
        <v>18.251010000000001</v>
      </c>
      <c r="B18895" s="2">
        <v>17.314530000000001</v>
      </c>
      <c r="C18895" s="2">
        <v>2.9204210000000002</v>
      </c>
      <c r="D18895" s="2">
        <v>2.3940839999999999</v>
      </c>
      <c r="F18895" s="2">
        <v>18.24821</v>
      </c>
      <c r="G18895" s="2">
        <v>0.81768799999999997</v>
      </c>
      <c r="H18895" s="2">
        <v>0.81592600000000004</v>
      </c>
      <c r="J18895" s="2">
        <v>18.251010000000001</v>
      </c>
      <c r="K18895" s="2">
        <v>1.283277</v>
      </c>
      <c r="L18895" s="2">
        <v>2.4423219999999999</v>
      </c>
    </row>
    <row r="18896" spans="1:12" x14ac:dyDescent="0.2">
      <c r="A18896" s="2">
        <v>18.251709999999999</v>
      </c>
      <c r="B18896" s="2">
        <v>17.306370000000001</v>
      </c>
      <c r="C18896" s="2">
        <v>2.920547</v>
      </c>
      <c r="D18896" s="2">
        <v>2.3930310000000001</v>
      </c>
      <c r="F18896" s="2">
        <v>18.248909999999999</v>
      </c>
      <c r="G18896" s="2">
        <v>0.81705499999999998</v>
      </c>
      <c r="H18896" s="2">
        <v>0.81549799999999995</v>
      </c>
      <c r="J18896" s="2">
        <v>18.251709999999999</v>
      </c>
      <c r="K18896" s="2">
        <v>1.2831399999999999</v>
      </c>
      <c r="L18896" s="2">
        <v>2.435692</v>
      </c>
    </row>
    <row r="18897" spans="1:12" x14ac:dyDescent="0.2">
      <c r="A18897" s="2">
        <v>18.252410000000001</v>
      </c>
      <c r="B18897" s="2">
        <v>17.298860000000001</v>
      </c>
      <c r="C18897" s="2">
        <v>2.9204509999999999</v>
      </c>
      <c r="D18897" s="2">
        <v>2.3928180000000001</v>
      </c>
      <c r="F18897" s="2">
        <v>18.249610000000001</v>
      </c>
      <c r="G18897" s="2">
        <v>0.81686400000000003</v>
      </c>
      <c r="H18897" s="2">
        <v>0.81539200000000001</v>
      </c>
      <c r="J18897" s="2">
        <v>18.252410000000001</v>
      </c>
      <c r="K18897" s="2">
        <v>1.2823500000000001</v>
      </c>
      <c r="L18897" s="2">
        <v>2.4291480000000001</v>
      </c>
    </row>
    <row r="18898" spans="1:12" x14ac:dyDescent="0.2">
      <c r="A18898" s="2">
        <v>18.253119999999999</v>
      </c>
      <c r="B18898" s="2">
        <v>17.291370000000001</v>
      </c>
      <c r="C18898" s="2">
        <v>2.920245</v>
      </c>
      <c r="D18898" s="2">
        <v>2.392169</v>
      </c>
      <c r="F18898" s="2">
        <v>18.250309999999999</v>
      </c>
      <c r="G18898" s="2">
        <v>0.81692500000000001</v>
      </c>
      <c r="H18898" s="2">
        <v>0.81481899999999996</v>
      </c>
      <c r="J18898" s="2">
        <v>18.253119999999999</v>
      </c>
      <c r="K18898" s="2">
        <v>1.2816810000000001</v>
      </c>
      <c r="L18898" s="2">
        <v>2.4222700000000001</v>
      </c>
    </row>
    <row r="18899" spans="1:12" x14ac:dyDescent="0.2">
      <c r="A18899" s="2">
        <v>18.253820000000001</v>
      </c>
      <c r="B18899" s="2">
        <v>17.283270000000002</v>
      </c>
      <c r="C18899" s="2">
        <v>2.9198409999999999</v>
      </c>
      <c r="D18899" s="2">
        <v>2.3909410000000002</v>
      </c>
      <c r="F18899" s="2">
        <v>18.251010000000001</v>
      </c>
      <c r="G18899" s="2">
        <v>0.81657400000000002</v>
      </c>
      <c r="H18899" s="2">
        <v>0.814392</v>
      </c>
      <c r="J18899" s="2">
        <v>18.253820000000001</v>
      </c>
      <c r="K18899" s="2">
        <v>1.281137</v>
      </c>
      <c r="L18899" s="2">
        <v>2.4155389999999999</v>
      </c>
    </row>
    <row r="18900" spans="1:12" x14ac:dyDescent="0.2">
      <c r="A18900" s="2">
        <v>18.254519999999999</v>
      </c>
      <c r="B18900" s="2">
        <v>17.275400000000001</v>
      </c>
      <c r="C18900" s="2">
        <v>2.9196620000000002</v>
      </c>
      <c r="D18900" s="2">
        <v>2.3902389999999998</v>
      </c>
      <c r="F18900" s="2">
        <v>18.251709999999999</v>
      </c>
      <c r="G18900" s="2">
        <v>0.81636799999999998</v>
      </c>
      <c r="H18900" s="2">
        <v>0.81423199999999996</v>
      </c>
      <c r="J18900" s="2">
        <v>18.254519999999999</v>
      </c>
      <c r="K18900" s="2">
        <v>1.280767</v>
      </c>
      <c r="L18900" s="2">
        <v>2.4088289999999999</v>
      </c>
    </row>
    <row r="18901" spans="1:12" x14ac:dyDescent="0.2">
      <c r="A18901" s="2">
        <v>18.255220000000001</v>
      </c>
      <c r="B18901" s="2">
        <v>17.267690000000002</v>
      </c>
      <c r="C18901" s="2">
        <v>2.9192079999999998</v>
      </c>
      <c r="D18901" s="2">
        <v>2.3900790000000001</v>
      </c>
      <c r="F18901" s="2">
        <v>18.252410000000001</v>
      </c>
      <c r="G18901" s="2">
        <v>0.81656600000000001</v>
      </c>
      <c r="H18901" s="2">
        <v>0.81406400000000001</v>
      </c>
      <c r="J18901" s="2">
        <v>18.255220000000001</v>
      </c>
      <c r="K18901" s="2">
        <v>1.2807919999999999</v>
      </c>
      <c r="L18901" s="2">
        <v>2.4019720000000002</v>
      </c>
    </row>
    <row r="18902" spans="1:12" x14ac:dyDescent="0.2">
      <c r="A18902" s="2">
        <v>18.25592</v>
      </c>
      <c r="B18902" s="2">
        <v>17.25967</v>
      </c>
      <c r="C18902" s="2">
        <v>2.9188800000000001</v>
      </c>
      <c r="D18902" s="2">
        <v>2.3891939999999998</v>
      </c>
      <c r="F18902" s="2">
        <v>18.253119999999999</v>
      </c>
      <c r="G18902" s="2">
        <v>0.81654400000000005</v>
      </c>
      <c r="H18902" s="2">
        <v>0.81391100000000005</v>
      </c>
      <c r="J18902" s="2">
        <v>18.25592</v>
      </c>
      <c r="K18902" s="2">
        <v>1.28104</v>
      </c>
      <c r="L18902" s="2">
        <v>2.3951229999999999</v>
      </c>
    </row>
    <row r="18903" spans="1:12" x14ac:dyDescent="0.2">
      <c r="A18903" s="2">
        <v>18.256620000000002</v>
      </c>
      <c r="B18903" s="2">
        <v>17.251760000000001</v>
      </c>
      <c r="C18903" s="2">
        <v>2.9190779999999998</v>
      </c>
      <c r="D18903" s="2">
        <v>2.3894000000000002</v>
      </c>
      <c r="F18903" s="2">
        <v>18.253820000000001</v>
      </c>
      <c r="G18903" s="2">
        <v>0.81676499999999996</v>
      </c>
      <c r="H18903" s="2">
        <v>0.81362199999999996</v>
      </c>
      <c r="J18903" s="2">
        <v>18.256620000000002</v>
      </c>
      <c r="K18903" s="2">
        <v>1.279636</v>
      </c>
      <c r="L18903" s="2">
        <v>2.3882469999999998</v>
      </c>
    </row>
    <row r="18904" spans="1:12" x14ac:dyDescent="0.2">
      <c r="A18904" s="2">
        <v>18.25732</v>
      </c>
      <c r="B18904" s="2">
        <v>17.244530000000001</v>
      </c>
      <c r="C18904" s="2">
        <v>2.919181</v>
      </c>
      <c r="D18904" s="2">
        <v>2.388538</v>
      </c>
      <c r="F18904" s="2">
        <v>18.254519999999999</v>
      </c>
      <c r="G18904" s="2">
        <v>0.81649000000000005</v>
      </c>
      <c r="H18904" s="2">
        <v>0.81340000000000001</v>
      </c>
      <c r="J18904" s="2">
        <v>18.25732</v>
      </c>
      <c r="K18904" s="2">
        <v>1.278913</v>
      </c>
      <c r="L18904" s="2">
        <v>2.381399</v>
      </c>
    </row>
    <row r="18905" spans="1:12" x14ac:dyDescent="0.2">
      <c r="A18905" s="2">
        <v>18.258019999999998</v>
      </c>
      <c r="B18905" s="2">
        <v>17.236660000000001</v>
      </c>
      <c r="C18905" s="2">
        <v>2.918971</v>
      </c>
      <c r="D18905" s="2">
        <v>2.3878509999999999</v>
      </c>
      <c r="F18905" s="2">
        <v>18.255220000000001</v>
      </c>
      <c r="G18905" s="2">
        <v>0.81616999999999995</v>
      </c>
      <c r="H18905" s="2">
        <v>0.81320199999999998</v>
      </c>
      <c r="J18905" s="2">
        <v>18.258019999999998</v>
      </c>
      <c r="K18905" s="2">
        <v>1.2782610000000001</v>
      </c>
      <c r="L18905" s="2">
        <v>2.375051</v>
      </c>
    </row>
    <row r="18906" spans="1:12" x14ac:dyDescent="0.2">
      <c r="A18906" s="2">
        <v>18.25872</v>
      </c>
      <c r="B18906" s="2">
        <v>17.228860000000001</v>
      </c>
      <c r="C18906" s="2">
        <v>2.9184830000000002</v>
      </c>
      <c r="D18906" s="2">
        <v>2.387508</v>
      </c>
      <c r="F18906" s="2">
        <v>18.25592</v>
      </c>
      <c r="G18906" s="2">
        <v>0.81592600000000004</v>
      </c>
      <c r="H18906" s="2">
        <v>0.813164</v>
      </c>
      <c r="J18906" s="2">
        <v>18.25872</v>
      </c>
      <c r="K18906" s="2">
        <v>1.2778780000000001</v>
      </c>
      <c r="L18906" s="2">
        <v>2.368614</v>
      </c>
    </row>
    <row r="18907" spans="1:12" x14ac:dyDescent="0.2">
      <c r="A18907" s="2">
        <v>18.259429999999998</v>
      </c>
      <c r="B18907" s="2">
        <v>17.221830000000001</v>
      </c>
      <c r="C18907" s="2">
        <v>2.9179110000000001</v>
      </c>
      <c r="D18907" s="2">
        <v>2.3855469999999999</v>
      </c>
      <c r="F18907" s="2">
        <v>18.256620000000002</v>
      </c>
      <c r="G18907" s="2">
        <v>0.81549799999999995</v>
      </c>
      <c r="H18907" s="2">
        <v>0.81325499999999995</v>
      </c>
      <c r="J18907" s="2">
        <v>18.259429999999998</v>
      </c>
      <c r="K18907" s="2">
        <v>1.277447</v>
      </c>
      <c r="L18907" s="2">
        <v>2.3617499999999998</v>
      </c>
    </row>
    <row r="18908" spans="1:12" x14ac:dyDescent="0.2">
      <c r="A18908" s="2">
        <v>18.26013</v>
      </c>
      <c r="B18908" s="2">
        <v>17.214379999999998</v>
      </c>
      <c r="C18908" s="2">
        <v>2.9174449999999998</v>
      </c>
      <c r="D18908" s="2">
        <v>2.3844859999999999</v>
      </c>
      <c r="F18908" s="2">
        <v>18.25732</v>
      </c>
      <c r="G18908" s="2">
        <v>0.81539200000000001</v>
      </c>
      <c r="H18908" s="2">
        <v>0.813774</v>
      </c>
      <c r="J18908" s="2">
        <v>18.26013</v>
      </c>
      <c r="K18908" s="2">
        <v>1.276554</v>
      </c>
      <c r="L18908" s="2">
        <v>2.3554689999999998</v>
      </c>
    </row>
    <row r="18909" spans="1:12" x14ac:dyDescent="0.2">
      <c r="A18909" s="2">
        <v>18.260829999999999</v>
      </c>
      <c r="B18909" s="2">
        <v>17.206800000000001</v>
      </c>
      <c r="C18909" s="2">
        <v>2.9170180000000001</v>
      </c>
      <c r="D18909" s="2">
        <v>2.3834559999999998</v>
      </c>
      <c r="F18909" s="2">
        <v>18.258019999999998</v>
      </c>
      <c r="G18909" s="2">
        <v>0.81481899999999996</v>
      </c>
      <c r="H18909" s="2">
        <v>0.81389599999999995</v>
      </c>
      <c r="J18909" s="2">
        <v>18.260829999999999</v>
      </c>
      <c r="K18909" s="2">
        <v>1.2752859999999999</v>
      </c>
      <c r="L18909" s="2">
        <v>2.3497680000000001</v>
      </c>
    </row>
    <row r="18910" spans="1:12" x14ac:dyDescent="0.2">
      <c r="A18910" s="2">
        <v>18.26153</v>
      </c>
      <c r="B18910" s="2">
        <v>17.198820000000001</v>
      </c>
      <c r="C18910" s="2">
        <v>2.9167049999999999</v>
      </c>
      <c r="D18910" s="2">
        <v>2.382587</v>
      </c>
      <c r="F18910" s="2">
        <v>18.25872</v>
      </c>
      <c r="G18910" s="2">
        <v>0.814392</v>
      </c>
      <c r="H18910" s="2">
        <v>0.81345400000000001</v>
      </c>
      <c r="J18910" s="2">
        <v>18.26153</v>
      </c>
      <c r="K18910" s="2">
        <v>1.2745089999999999</v>
      </c>
      <c r="L18910" s="2">
        <v>2.343369</v>
      </c>
    </row>
    <row r="18911" spans="1:12" x14ac:dyDescent="0.2">
      <c r="A18911" s="2">
        <v>18.262229999999999</v>
      </c>
      <c r="B18911" s="2">
        <v>17.190729999999999</v>
      </c>
      <c r="C18911" s="2">
        <v>2.916496</v>
      </c>
      <c r="D18911" s="2">
        <v>2.3814190000000002</v>
      </c>
      <c r="F18911" s="2">
        <v>18.259429999999998</v>
      </c>
      <c r="G18911" s="2">
        <v>0.81423199999999996</v>
      </c>
      <c r="H18911" s="2">
        <v>0.81326299999999996</v>
      </c>
      <c r="J18911" s="2">
        <v>18.262229999999999</v>
      </c>
      <c r="K18911" s="2">
        <v>1.273523</v>
      </c>
      <c r="L18911" s="2">
        <v>2.3367710000000002</v>
      </c>
    </row>
    <row r="18912" spans="1:12" x14ac:dyDescent="0.2">
      <c r="A18912" s="2">
        <v>18.262930000000001</v>
      </c>
      <c r="B18912" s="2">
        <v>17.182919999999999</v>
      </c>
      <c r="C18912" s="2">
        <v>2.916118</v>
      </c>
      <c r="D18912" s="2">
        <v>2.3811070000000001</v>
      </c>
      <c r="F18912" s="2">
        <v>18.26013</v>
      </c>
      <c r="G18912" s="2">
        <v>0.81406400000000001</v>
      </c>
      <c r="H18912" s="2">
        <v>0.81308000000000002</v>
      </c>
      <c r="J18912" s="2">
        <v>18.262930000000001</v>
      </c>
      <c r="K18912" s="2">
        <v>1.272707</v>
      </c>
      <c r="L18912" s="2">
        <v>2.3304140000000002</v>
      </c>
    </row>
    <row r="18913" spans="1:12" x14ac:dyDescent="0.2">
      <c r="A18913" s="2">
        <v>18.263629999999999</v>
      </c>
      <c r="B18913" s="2">
        <v>17.174980000000001</v>
      </c>
      <c r="C18913" s="2">
        <v>2.9156300000000002</v>
      </c>
      <c r="D18913" s="2">
        <v>2.3800379999999999</v>
      </c>
      <c r="F18913" s="2">
        <v>18.260829999999999</v>
      </c>
      <c r="G18913" s="2">
        <v>0.81391100000000005</v>
      </c>
      <c r="H18913" s="2">
        <v>0.81292699999999996</v>
      </c>
      <c r="J18913" s="2">
        <v>18.263629999999999</v>
      </c>
      <c r="K18913" s="2">
        <v>1.2717799999999999</v>
      </c>
      <c r="L18913" s="2">
        <v>2.3240530000000001</v>
      </c>
    </row>
    <row r="18914" spans="1:12" x14ac:dyDescent="0.2">
      <c r="A18914" s="2">
        <v>18.264340000000001</v>
      </c>
      <c r="B18914" s="2">
        <v>17.167280000000002</v>
      </c>
      <c r="C18914" s="2">
        <v>2.9152670000000001</v>
      </c>
      <c r="D18914" s="2">
        <v>2.3792070000000001</v>
      </c>
      <c r="F18914" s="2">
        <v>18.26153</v>
      </c>
      <c r="G18914" s="2">
        <v>0.81362199999999996</v>
      </c>
      <c r="H18914" s="2">
        <v>0.81222499999999997</v>
      </c>
      <c r="J18914" s="2">
        <v>18.264340000000001</v>
      </c>
      <c r="K18914" s="2">
        <v>1.270349</v>
      </c>
      <c r="L18914" s="2">
        <v>2.3178749999999999</v>
      </c>
    </row>
    <row r="18915" spans="1:12" x14ac:dyDescent="0.2">
      <c r="A18915" s="2">
        <v>18.265039999999999</v>
      </c>
      <c r="B18915" s="2">
        <v>17.159579999999998</v>
      </c>
      <c r="C18915" s="2">
        <v>2.9151760000000002</v>
      </c>
      <c r="D18915" s="2">
        <v>2.3780619999999999</v>
      </c>
      <c r="F18915" s="2">
        <v>18.262229999999999</v>
      </c>
      <c r="G18915" s="2">
        <v>0.81340000000000001</v>
      </c>
      <c r="H18915" s="2">
        <v>0.81180600000000003</v>
      </c>
      <c r="J18915" s="2">
        <v>18.265039999999999</v>
      </c>
      <c r="K18915" s="2">
        <v>1.2682880000000001</v>
      </c>
      <c r="L18915" s="2">
        <v>2.3112089999999998</v>
      </c>
    </row>
    <row r="18916" spans="1:12" x14ac:dyDescent="0.2">
      <c r="A18916" s="2">
        <v>18.265740000000001</v>
      </c>
      <c r="B18916" s="2">
        <v>17.15202</v>
      </c>
      <c r="C18916" s="2">
        <v>2.91513</v>
      </c>
      <c r="D18916" s="2">
        <v>2.3766280000000002</v>
      </c>
      <c r="F18916" s="2">
        <v>18.262930000000001</v>
      </c>
      <c r="G18916" s="2">
        <v>0.81320199999999998</v>
      </c>
      <c r="H18916" s="2">
        <v>0.81169899999999995</v>
      </c>
      <c r="J18916" s="2">
        <v>18.265740000000001</v>
      </c>
      <c r="K18916" s="2">
        <v>1.267736</v>
      </c>
      <c r="L18916" s="2">
        <v>2.3048920000000002</v>
      </c>
    </row>
    <row r="18917" spans="1:12" x14ac:dyDescent="0.2">
      <c r="A18917" s="2">
        <v>18.266439999999999</v>
      </c>
      <c r="B18917" s="2">
        <v>17.144639999999999</v>
      </c>
      <c r="C18917" s="2">
        <v>2.9147249999999998</v>
      </c>
      <c r="D18917" s="2">
        <v>2.3757199999999998</v>
      </c>
      <c r="F18917" s="2">
        <v>18.263629999999999</v>
      </c>
      <c r="G18917" s="2">
        <v>0.813164</v>
      </c>
      <c r="H18917" s="2">
        <v>0.81171400000000005</v>
      </c>
      <c r="J18917" s="2">
        <v>18.266439999999999</v>
      </c>
      <c r="K18917" s="2">
        <v>1.2675000000000001</v>
      </c>
      <c r="L18917" s="2">
        <v>2.2986339999999998</v>
      </c>
    </row>
    <row r="18918" spans="1:12" x14ac:dyDescent="0.2">
      <c r="A18918" s="2">
        <v>18.267140000000001</v>
      </c>
      <c r="B18918" s="2">
        <v>17.137039999999999</v>
      </c>
      <c r="C18918" s="2">
        <v>2.9145159999999999</v>
      </c>
      <c r="D18918" s="2">
        <v>2.3750490000000002</v>
      </c>
      <c r="F18918" s="2">
        <v>18.264340000000001</v>
      </c>
      <c r="G18918" s="2">
        <v>0.81325499999999995</v>
      </c>
      <c r="H18918" s="2">
        <v>0.81179800000000002</v>
      </c>
      <c r="J18918" s="2">
        <v>18.267140000000001</v>
      </c>
      <c r="K18918" s="2">
        <v>1.266794</v>
      </c>
      <c r="L18918" s="2">
        <v>2.291893</v>
      </c>
    </row>
    <row r="18919" spans="1:12" x14ac:dyDescent="0.2">
      <c r="A18919" s="2">
        <v>18.26784</v>
      </c>
      <c r="B18919" s="2">
        <v>17.129110000000001</v>
      </c>
      <c r="C18919" s="2">
        <v>2.9141689999999998</v>
      </c>
      <c r="D18919" s="2">
        <v>2.3740649999999999</v>
      </c>
      <c r="F18919" s="2">
        <v>18.265039999999999</v>
      </c>
      <c r="G18919" s="2">
        <v>0.813774</v>
      </c>
      <c r="H18919" s="2">
        <v>0.81198099999999995</v>
      </c>
      <c r="J18919" s="2">
        <v>18.26784</v>
      </c>
      <c r="K18919" s="2">
        <v>1.266027</v>
      </c>
      <c r="L18919" s="2">
        <v>2.2852420000000002</v>
      </c>
    </row>
    <row r="18920" spans="1:12" x14ac:dyDescent="0.2">
      <c r="A18920" s="2">
        <v>18.268540000000002</v>
      </c>
      <c r="B18920" s="2">
        <v>17.121079999999999</v>
      </c>
      <c r="C18920" s="2">
        <v>2.9139360000000001</v>
      </c>
      <c r="D18920" s="2">
        <v>2.372401</v>
      </c>
      <c r="F18920" s="2">
        <v>18.265740000000001</v>
      </c>
      <c r="G18920" s="2">
        <v>0.81389599999999995</v>
      </c>
      <c r="H18920" s="2">
        <v>0.81192799999999998</v>
      </c>
      <c r="J18920" s="2">
        <v>18.268540000000002</v>
      </c>
      <c r="K18920" s="2">
        <v>1.265684</v>
      </c>
      <c r="L18920" s="2">
        <v>2.2788580000000001</v>
      </c>
    </row>
    <row r="18921" spans="1:12" x14ac:dyDescent="0.2">
      <c r="A18921" s="2">
        <v>18.26925</v>
      </c>
      <c r="B18921" s="2">
        <v>17.113420000000001</v>
      </c>
      <c r="C18921" s="2">
        <v>2.913802</v>
      </c>
      <c r="D18921" s="2">
        <v>2.3716309999999998</v>
      </c>
      <c r="F18921" s="2">
        <v>18.266439999999999</v>
      </c>
      <c r="G18921" s="2">
        <v>0.81345400000000001</v>
      </c>
      <c r="H18921" s="2">
        <v>0.811195</v>
      </c>
      <c r="J18921" s="2">
        <v>18.26925</v>
      </c>
      <c r="K18921" s="2">
        <v>1.26539</v>
      </c>
      <c r="L18921" s="2">
        <v>2.2726609999999998</v>
      </c>
    </row>
    <row r="18922" spans="1:12" x14ac:dyDescent="0.2">
      <c r="A18922" s="2">
        <v>18.269950000000001</v>
      </c>
      <c r="B18922" s="2">
        <v>17.10622</v>
      </c>
      <c r="C18922" s="2">
        <v>2.9133599999999999</v>
      </c>
      <c r="D18922" s="2">
        <v>2.370692</v>
      </c>
      <c r="F18922" s="2">
        <v>18.267140000000001</v>
      </c>
      <c r="G18922" s="2">
        <v>0.81326299999999996</v>
      </c>
      <c r="H18922" s="2">
        <v>0.81115000000000004</v>
      </c>
      <c r="J18922" s="2">
        <v>18.269950000000001</v>
      </c>
      <c r="K18922" s="2">
        <v>1.264232</v>
      </c>
      <c r="L18922" s="2">
        <v>2.2661910000000001</v>
      </c>
    </row>
    <row r="18923" spans="1:12" x14ac:dyDescent="0.2">
      <c r="A18923" s="2">
        <v>18.27065</v>
      </c>
      <c r="B18923" s="2">
        <v>17.099080000000001</v>
      </c>
      <c r="C18923" s="2">
        <v>2.9129360000000002</v>
      </c>
      <c r="D18923" s="2">
        <v>2.3696009999999998</v>
      </c>
      <c r="F18923" s="2">
        <v>18.26784</v>
      </c>
      <c r="G18923" s="2">
        <v>0.81308000000000002</v>
      </c>
      <c r="H18923" s="2">
        <v>0.81039399999999995</v>
      </c>
      <c r="J18923" s="2">
        <v>18.27065</v>
      </c>
      <c r="K18923" s="2">
        <v>1.262974</v>
      </c>
      <c r="L18923" s="2">
        <v>2.25983</v>
      </c>
    </row>
    <row r="18924" spans="1:12" x14ac:dyDescent="0.2">
      <c r="A18924" s="2">
        <v>18.271350000000002</v>
      </c>
      <c r="B18924" s="2">
        <v>17.092189999999999</v>
      </c>
      <c r="C18924" s="2">
        <v>2.9125549999999998</v>
      </c>
      <c r="D18924" s="2">
        <v>2.368465</v>
      </c>
      <c r="F18924" s="2">
        <v>18.268540000000002</v>
      </c>
      <c r="G18924" s="2">
        <v>0.81292699999999996</v>
      </c>
      <c r="H18924" s="2">
        <v>0.80978399999999995</v>
      </c>
      <c r="J18924" s="2">
        <v>18.271350000000002</v>
      </c>
      <c r="K18924" s="2">
        <v>1.2623139999999999</v>
      </c>
      <c r="L18924" s="2">
        <v>2.2536179999999999</v>
      </c>
    </row>
    <row r="18925" spans="1:12" x14ac:dyDescent="0.2">
      <c r="A18925" s="2">
        <v>18.27205</v>
      </c>
      <c r="B18925" s="2">
        <v>17.08623</v>
      </c>
      <c r="C18925" s="2">
        <v>2.9126500000000002</v>
      </c>
      <c r="D18925" s="2">
        <v>2.3679920000000001</v>
      </c>
      <c r="F18925" s="2">
        <v>18.26925</v>
      </c>
      <c r="G18925" s="2">
        <v>0.81222499999999997</v>
      </c>
      <c r="H18925" s="2">
        <v>0.80956300000000003</v>
      </c>
      <c r="J18925" s="2">
        <v>18.27205</v>
      </c>
      <c r="K18925" s="2">
        <v>1.2614989999999999</v>
      </c>
      <c r="L18925" s="2">
        <v>2.2476560000000001</v>
      </c>
    </row>
    <row r="18926" spans="1:12" x14ac:dyDescent="0.2">
      <c r="A18926" s="2">
        <v>18.272749999999998</v>
      </c>
      <c r="B18926" s="2">
        <v>17.080010000000001</v>
      </c>
      <c r="C18926" s="2">
        <v>2.9123109999999999</v>
      </c>
      <c r="D18926" s="2">
        <v>2.3675109999999999</v>
      </c>
      <c r="F18926" s="2">
        <v>18.269950000000001</v>
      </c>
      <c r="G18926" s="2">
        <v>0.81180600000000003</v>
      </c>
      <c r="H18926" s="2">
        <v>0.80898300000000001</v>
      </c>
      <c r="J18926" s="2">
        <v>18.272749999999998</v>
      </c>
      <c r="K18926" s="2">
        <v>1.261188</v>
      </c>
      <c r="L18926" s="2">
        <v>2.2418670000000001</v>
      </c>
    </row>
    <row r="18927" spans="1:12" x14ac:dyDescent="0.2">
      <c r="A18927" s="2">
        <v>18.27346</v>
      </c>
      <c r="B18927" s="2">
        <v>17.072780000000002</v>
      </c>
      <c r="C18927" s="2">
        <v>2.9122119999999998</v>
      </c>
      <c r="D18927" s="2">
        <v>2.366641</v>
      </c>
      <c r="F18927" s="2">
        <v>18.27065</v>
      </c>
      <c r="G18927" s="2">
        <v>0.81169899999999995</v>
      </c>
      <c r="H18927" s="2">
        <v>0.80915800000000004</v>
      </c>
      <c r="J18927" s="2">
        <v>18.27346</v>
      </c>
      <c r="K18927" s="2">
        <v>1.2603660000000001</v>
      </c>
      <c r="L18927" s="2">
        <v>2.235903</v>
      </c>
    </row>
    <row r="18928" spans="1:12" x14ac:dyDescent="0.2">
      <c r="A18928" s="2">
        <v>18.274159999999998</v>
      </c>
      <c r="B18928" s="2">
        <v>17.065740000000002</v>
      </c>
      <c r="C18928" s="2">
        <v>2.912204</v>
      </c>
      <c r="D18928" s="2">
        <v>2.3660160000000001</v>
      </c>
      <c r="F18928" s="2">
        <v>18.271350000000002</v>
      </c>
      <c r="G18928" s="2">
        <v>0.81171400000000005</v>
      </c>
      <c r="H18928" s="2">
        <v>0.80844899999999997</v>
      </c>
      <c r="J18928" s="2">
        <v>18.274159999999998</v>
      </c>
      <c r="K18928" s="2">
        <v>1.2595209999999999</v>
      </c>
      <c r="L18928" s="2">
        <v>2.2300469999999999</v>
      </c>
    </row>
    <row r="18929" spans="1:12" x14ac:dyDescent="0.2">
      <c r="A18929" s="2">
        <v>18.27486</v>
      </c>
      <c r="B18929" s="2">
        <v>17.058520000000001</v>
      </c>
      <c r="C18929" s="2">
        <v>2.9127719999999999</v>
      </c>
      <c r="D18929" s="2">
        <v>2.3657560000000002</v>
      </c>
      <c r="F18929" s="2">
        <v>18.27205</v>
      </c>
      <c r="G18929" s="2">
        <v>0.81179800000000002</v>
      </c>
      <c r="H18929" s="2">
        <v>0.80860100000000001</v>
      </c>
      <c r="J18929" s="2">
        <v>18.27486</v>
      </c>
      <c r="K18929" s="2">
        <v>1.2584930000000001</v>
      </c>
      <c r="L18929" s="2">
        <v>2.224577</v>
      </c>
    </row>
    <row r="18930" spans="1:12" x14ac:dyDescent="0.2">
      <c r="A18930" s="2">
        <v>18.275559999999999</v>
      </c>
      <c r="B18930" s="2">
        <v>17.050899999999999</v>
      </c>
      <c r="C18930" s="2">
        <v>2.9124859999999999</v>
      </c>
      <c r="D18930" s="2">
        <v>2.365634</v>
      </c>
      <c r="F18930" s="2">
        <v>18.272749999999998</v>
      </c>
      <c r="G18930" s="2">
        <v>0.81198099999999995</v>
      </c>
      <c r="H18930" s="2">
        <v>0.80821200000000004</v>
      </c>
      <c r="J18930" s="2">
        <v>18.275559999999999</v>
      </c>
      <c r="K18930" s="2">
        <v>1.2579400000000001</v>
      </c>
      <c r="L18930" s="2">
        <v>2.2189749999999999</v>
      </c>
    </row>
    <row r="18931" spans="1:12" x14ac:dyDescent="0.2">
      <c r="A18931" s="2">
        <v>18.276260000000001</v>
      </c>
      <c r="B18931" s="2">
        <v>17.043430000000001</v>
      </c>
      <c r="C18931" s="2">
        <v>2.9119480000000002</v>
      </c>
      <c r="D18931" s="2">
        <v>2.3651080000000002</v>
      </c>
      <c r="F18931" s="2">
        <v>18.27346</v>
      </c>
      <c r="G18931" s="2">
        <v>0.81192799999999998</v>
      </c>
      <c r="H18931" s="2">
        <v>0.80798300000000001</v>
      </c>
      <c r="J18931" s="2">
        <v>18.276260000000001</v>
      </c>
      <c r="K18931" s="2">
        <v>1.257641</v>
      </c>
      <c r="L18931" s="2">
        <v>2.2128410000000001</v>
      </c>
    </row>
    <row r="18932" spans="1:12" x14ac:dyDescent="0.2">
      <c r="A18932" s="2">
        <v>18.276959999999999</v>
      </c>
      <c r="B18932" s="2">
        <v>17.035889999999998</v>
      </c>
      <c r="C18932" s="2">
        <v>2.9111889999999998</v>
      </c>
      <c r="D18932" s="2">
        <v>2.3643749999999999</v>
      </c>
      <c r="F18932" s="2">
        <v>18.274159999999998</v>
      </c>
      <c r="G18932" s="2">
        <v>0.811195</v>
      </c>
      <c r="H18932" s="2">
        <v>0.80779999999999996</v>
      </c>
      <c r="J18932" s="2">
        <v>18.276959999999999</v>
      </c>
      <c r="K18932" s="2">
        <v>1.2560750000000001</v>
      </c>
      <c r="L18932" s="2">
        <v>2.2068270000000001</v>
      </c>
    </row>
    <row r="18933" spans="1:12" x14ac:dyDescent="0.2">
      <c r="A18933" s="2">
        <v>18.277660000000001</v>
      </c>
      <c r="B18933" s="2">
        <v>17.028739999999999</v>
      </c>
      <c r="C18933" s="2">
        <v>2.910663</v>
      </c>
      <c r="D18933" s="2">
        <v>2.363254</v>
      </c>
      <c r="F18933" s="2">
        <v>18.27486</v>
      </c>
      <c r="G18933" s="2">
        <v>0.81115000000000004</v>
      </c>
      <c r="H18933" s="2">
        <v>0.80761700000000003</v>
      </c>
      <c r="J18933" s="2">
        <v>18.277660000000001</v>
      </c>
      <c r="K18933" s="2">
        <v>1.254688</v>
      </c>
      <c r="L18933" s="2">
        <v>2.201136</v>
      </c>
    </row>
    <row r="18934" spans="1:12" x14ac:dyDescent="0.2">
      <c r="A18934" s="2">
        <v>18.278359999999999</v>
      </c>
      <c r="B18934" s="2">
        <v>17.021380000000001</v>
      </c>
      <c r="C18934" s="2">
        <v>2.910415</v>
      </c>
      <c r="D18934" s="2">
        <v>2.362247</v>
      </c>
      <c r="F18934" s="2">
        <v>18.275559999999999</v>
      </c>
      <c r="G18934" s="2">
        <v>0.81039399999999995</v>
      </c>
      <c r="H18934" s="2">
        <v>0.80728900000000003</v>
      </c>
      <c r="J18934" s="2">
        <v>18.278359999999999</v>
      </c>
      <c r="K18934" s="2">
        <v>1.2543219999999999</v>
      </c>
      <c r="L18934" s="2">
        <v>2.195433</v>
      </c>
    </row>
    <row r="18935" spans="1:12" x14ac:dyDescent="0.2">
      <c r="A18935" s="2">
        <v>18.279060000000001</v>
      </c>
      <c r="B18935" s="2">
        <v>17.013780000000001</v>
      </c>
      <c r="C18935" s="2">
        <v>2.9097209999999998</v>
      </c>
      <c r="D18935" s="2">
        <v>2.361469</v>
      </c>
      <c r="F18935" s="2">
        <v>18.276260000000001</v>
      </c>
      <c r="G18935" s="2">
        <v>0.80978399999999995</v>
      </c>
      <c r="H18935" s="2">
        <v>0.80689999999999995</v>
      </c>
      <c r="J18935" s="2">
        <v>18.279060000000001</v>
      </c>
      <c r="K18935" s="2">
        <v>1.2534179999999999</v>
      </c>
      <c r="L18935" s="2">
        <v>2.1896589999999998</v>
      </c>
    </row>
    <row r="18936" spans="1:12" x14ac:dyDescent="0.2">
      <c r="A18936" s="2">
        <v>18.279769999999999</v>
      </c>
      <c r="B18936" s="2">
        <v>17.006</v>
      </c>
      <c r="C18936" s="2">
        <v>2.9087670000000001</v>
      </c>
      <c r="D18936" s="2">
        <v>2.360789</v>
      </c>
      <c r="F18936" s="2">
        <v>18.276959999999999</v>
      </c>
      <c r="G18936" s="2">
        <v>0.80956300000000003</v>
      </c>
      <c r="H18936" s="2">
        <v>0.80599200000000004</v>
      </c>
      <c r="J18936" s="2">
        <v>18.279769999999999</v>
      </c>
      <c r="K18936" s="2">
        <v>1.252434</v>
      </c>
      <c r="L18936" s="2">
        <v>2.1836799999999998</v>
      </c>
    </row>
    <row r="18937" spans="1:12" x14ac:dyDescent="0.2">
      <c r="A18937" s="2">
        <v>18.280470000000001</v>
      </c>
      <c r="B18937" s="2">
        <v>16.99858</v>
      </c>
      <c r="C18937" s="2">
        <v>2.9081299999999999</v>
      </c>
      <c r="D18937" s="2">
        <v>2.3602630000000002</v>
      </c>
      <c r="F18937" s="2">
        <v>18.277660000000001</v>
      </c>
      <c r="G18937" s="2">
        <v>0.80898300000000001</v>
      </c>
      <c r="H18937" s="2">
        <v>0.80516100000000002</v>
      </c>
      <c r="J18937" s="2">
        <v>18.280470000000001</v>
      </c>
      <c r="K18937" s="2">
        <v>1.2514130000000001</v>
      </c>
      <c r="L18937" s="2">
        <v>2.1777630000000001</v>
      </c>
    </row>
    <row r="18938" spans="1:12" x14ac:dyDescent="0.2">
      <c r="A18938" s="2">
        <v>18.281169999999999</v>
      </c>
      <c r="B18938" s="2">
        <v>16.991479999999999</v>
      </c>
      <c r="C18938" s="2">
        <v>2.9075690000000001</v>
      </c>
      <c r="D18938" s="2">
        <v>2.3596219999999999</v>
      </c>
      <c r="F18938" s="2">
        <v>18.278359999999999</v>
      </c>
      <c r="G18938" s="2">
        <v>0.80915800000000004</v>
      </c>
      <c r="H18938" s="2">
        <v>0.80515300000000001</v>
      </c>
      <c r="J18938" s="2">
        <v>18.281169999999999</v>
      </c>
      <c r="K18938" s="2">
        <v>1.2506459999999999</v>
      </c>
      <c r="L18938" s="2">
        <v>2.1717819999999999</v>
      </c>
    </row>
    <row r="18939" spans="1:12" x14ac:dyDescent="0.2">
      <c r="A18939" s="2">
        <v>18.281870000000001</v>
      </c>
      <c r="B18939" s="2">
        <v>16.98423</v>
      </c>
      <c r="C18939" s="2">
        <v>2.9071760000000002</v>
      </c>
      <c r="D18939" s="2">
        <v>2.358806</v>
      </c>
      <c r="F18939" s="2">
        <v>18.279060000000001</v>
      </c>
      <c r="G18939" s="2">
        <v>0.80844899999999997</v>
      </c>
      <c r="H18939" s="2">
        <v>0.80508400000000002</v>
      </c>
      <c r="J18939" s="2">
        <v>18.281870000000001</v>
      </c>
      <c r="K18939" s="2">
        <v>1.2500720000000001</v>
      </c>
      <c r="L18939" s="2">
        <v>2.165756</v>
      </c>
    </row>
    <row r="18940" spans="1:12" x14ac:dyDescent="0.2">
      <c r="A18940" s="2">
        <v>18.28257</v>
      </c>
      <c r="B18940" s="2">
        <v>16.977039999999999</v>
      </c>
      <c r="C18940" s="2">
        <v>2.906425</v>
      </c>
      <c r="D18940" s="2">
        <v>2.3581729999999999</v>
      </c>
      <c r="F18940" s="2">
        <v>18.279769999999999</v>
      </c>
      <c r="G18940" s="2">
        <v>0.80860100000000001</v>
      </c>
      <c r="H18940" s="2">
        <v>0.80458799999999997</v>
      </c>
      <c r="J18940" s="2">
        <v>18.28257</v>
      </c>
      <c r="K18940" s="2">
        <v>1.2494259999999999</v>
      </c>
      <c r="L18940" s="2">
        <v>2.159834</v>
      </c>
    </row>
    <row r="18941" spans="1:12" x14ac:dyDescent="0.2">
      <c r="A18941" s="2">
        <v>18.283270000000002</v>
      </c>
      <c r="B18941" s="2">
        <v>16.96998</v>
      </c>
      <c r="C18941" s="2">
        <v>2.9061119999999998</v>
      </c>
      <c r="D18941" s="2">
        <v>2.3573490000000001</v>
      </c>
      <c r="F18941" s="2">
        <v>18.280470000000001</v>
      </c>
      <c r="G18941" s="2">
        <v>0.80821200000000004</v>
      </c>
      <c r="H18941" s="2">
        <v>0.80425999999999997</v>
      </c>
      <c r="J18941" s="2">
        <v>18.283270000000002</v>
      </c>
      <c r="K18941" s="2">
        <v>1.24851</v>
      </c>
      <c r="L18941" s="2">
        <v>2.1538309999999998</v>
      </c>
    </row>
    <row r="18942" spans="1:12" x14ac:dyDescent="0.2">
      <c r="A18942" s="2">
        <v>18.28397</v>
      </c>
      <c r="B18942" s="2">
        <v>16.963259999999998</v>
      </c>
      <c r="C18942" s="2">
        <v>2.906047</v>
      </c>
      <c r="D18942" s="2">
        <v>2.356395</v>
      </c>
      <c r="F18942" s="2">
        <v>18.281169999999999</v>
      </c>
      <c r="G18942" s="2">
        <v>0.80798300000000001</v>
      </c>
      <c r="H18942" s="2">
        <v>0.80406200000000005</v>
      </c>
      <c r="J18942" s="2">
        <v>18.28397</v>
      </c>
      <c r="K18942" s="2">
        <v>1.2482599999999999</v>
      </c>
      <c r="L18942" s="2">
        <v>2.148085</v>
      </c>
    </row>
    <row r="18943" spans="1:12" x14ac:dyDescent="0.2">
      <c r="A18943" s="2">
        <v>18.284680000000002</v>
      </c>
      <c r="B18943" s="2">
        <v>16.956219999999998</v>
      </c>
      <c r="C18943" s="2">
        <v>2.9052150000000001</v>
      </c>
      <c r="D18943" s="2">
        <v>2.3553570000000001</v>
      </c>
      <c r="F18943" s="2">
        <v>18.281870000000001</v>
      </c>
      <c r="G18943" s="2">
        <v>0.80779999999999996</v>
      </c>
      <c r="H18943" s="2">
        <v>0.80413100000000004</v>
      </c>
      <c r="J18943" s="2">
        <v>18.284680000000002</v>
      </c>
      <c r="K18943" s="2">
        <v>1.2480199999999999</v>
      </c>
      <c r="L18943" s="2">
        <v>2.1425339999999999</v>
      </c>
    </row>
    <row r="18944" spans="1:12" x14ac:dyDescent="0.2">
      <c r="A18944" s="2">
        <v>18.28538</v>
      </c>
      <c r="B18944" s="2">
        <v>16.949269999999999</v>
      </c>
      <c r="C18944" s="2">
        <v>2.904582</v>
      </c>
      <c r="D18944" s="2">
        <v>2.3544269999999998</v>
      </c>
      <c r="F18944" s="2">
        <v>18.28257</v>
      </c>
      <c r="G18944" s="2">
        <v>0.80761700000000003</v>
      </c>
      <c r="H18944" s="2">
        <v>0.80447400000000002</v>
      </c>
      <c r="J18944" s="2">
        <v>18.28538</v>
      </c>
      <c r="K18944" s="2">
        <v>1.246702</v>
      </c>
      <c r="L18944" s="2">
        <v>2.1370930000000001</v>
      </c>
    </row>
    <row r="18945" spans="1:12" x14ac:dyDescent="0.2">
      <c r="A18945" s="2">
        <v>18.286079999999998</v>
      </c>
      <c r="B18945" s="2">
        <v>16.94256</v>
      </c>
      <c r="C18945" s="2">
        <v>2.9040789999999999</v>
      </c>
      <c r="D18945" s="2">
        <v>2.3536790000000001</v>
      </c>
      <c r="F18945" s="2">
        <v>18.283270000000002</v>
      </c>
      <c r="G18945" s="2">
        <v>0.80728900000000003</v>
      </c>
      <c r="H18945" s="2">
        <v>0.80435900000000005</v>
      </c>
      <c r="J18945" s="2">
        <v>18.286079999999998</v>
      </c>
      <c r="K18945" s="2">
        <v>1.2457940000000001</v>
      </c>
      <c r="L18945" s="2">
        <v>2.1315770000000001</v>
      </c>
    </row>
    <row r="18946" spans="1:12" x14ac:dyDescent="0.2">
      <c r="A18946" s="2">
        <v>18.28678</v>
      </c>
      <c r="B18946" s="2">
        <v>16.935300000000002</v>
      </c>
      <c r="C18946" s="2">
        <v>2.903705</v>
      </c>
      <c r="D18946" s="2">
        <v>2.352954</v>
      </c>
      <c r="F18946" s="2">
        <v>18.28397</v>
      </c>
      <c r="G18946" s="2">
        <v>0.80689999999999995</v>
      </c>
      <c r="H18946" s="2">
        <v>0.804504</v>
      </c>
      <c r="J18946" s="2">
        <v>18.28678</v>
      </c>
      <c r="K18946" s="2">
        <v>1.2449380000000001</v>
      </c>
      <c r="L18946" s="2">
        <v>2.1261350000000001</v>
      </c>
    </row>
    <row r="18947" spans="1:12" x14ac:dyDescent="0.2">
      <c r="A18947" s="2">
        <v>18.287479999999999</v>
      </c>
      <c r="B18947" s="2">
        <v>16.927890000000001</v>
      </c>
      <c r="C18947" s="2">
        <v>2.9036089999999999</v>
      </c>
      <c r="D18947" s="2">
        <v>2.3522669999999999</v>
      </c>
      <c r="F18947" s="2">
        <v>18.284680000000002</v>
      </c>
      <c r="G18947" s="2">
        <v>0.80599200000000004</v>
      </c>
      <c r="H18947" s="2">
        <v>0.80449700000000002</v>
      </c>
      <c r="J18947" s="2">
        <v>18.287479999999999</v>
      </c>
      <c r="K18947" s="2">
        <v>1.244232</v>
      </c>
      <c r="L18947" s="2">
        <v>2.1208100000000001</v>
      </c>
    </row>
    <row r="18948" spans="1:12" x14ac:dyDescent="0.2">
      <c r="A18948" s="2">
        <v>18.288180000000001</v>
      </c>
      <c r="B18948" s="2">
        <v>16.921140000000001</v>
      </c>
      <c r="C18948" s="2">
        <v>2.9031060000000002</v>
      </c>
      <c r="D18948" s="2">
        <v>2.3512759999999999</v>
      </c>
      <c r="F18948" s="2">
        <v>18.28538</v>
      </c>
      <c r="G18948" s="2">
        <v>0.80516100000000002</v>
      </c>
      <c r="H18948" s="2">
        <v>0.80432899999999996</v>
      </c>
      <c r="J18948" s="2">
        <v>18.288180000000001</v>
      </c>
      <c r="K18948" s="2">
        <v>1.2437609999999999</v>
      </c>
      <c r="L18948" s="2">
        <v>2.1154790000000001</v>
      </c>
    </row>
    <row r="18949" spans="1:12" x14ac:dyDescent="0.2">
      <c r="A18949" s="2">
        <v>18.288879999999999</v>
      </c>
      <c r="B18949" s="2">
        <v>16.914400000000001</v>
      </c>
      <c r="C18949" s="2">
        <v>2.9025029999999998</v>
      </c>
      <c r="D18949" s="2">
        <v>2.350581</v>
      </c>
      <c r="F18949" s="2">
        <v>18.286079999999998</v>
      </c>
      <c r="G18949" s="2">
        <v>0.80515300000000001</v>
      </c>
      <c r="H18949" s="2">
        <v>0.80421399999999998</v>
      </c>
      <c r="J18949" s="2">
        <v>18.288879999999999</v>
      </c>
      <c r="K18949" s="2">
        <v>1.243282</v>
      </c>
      <c r="L18949" s="2">
        <v>2.1103519999999998</v>
      </c>
    </row>
    <row r="18950" spans="1:12" x14ac:dyDescent="0.2">
      <c r="A18950" s="2">
        <v>18.28959</v>
      </c>
      <c r="B18950" s="2">
        <v>16.907599999999999</v>
      </c>
      <c r="C18950" s="2">
        <v>2.901691</v>
      </c>
      <c r="D18950" s="2">
        <v>2.3496959999999998</v>
      </c>
      <c r="F18950" s="2">
        <v>18.28678</v>
      </c>
      <c r="G18950" s="2">
        <v>0.80508400000000002</v>
      </c>
      <c r="H18950" s="2">
        <v>0.80396999999999996</v>
      </c>
      <c r="J18950" s="2">
        <v>18.28959</v>
      </c>
      <c r="K18950" s="2">
        <v>1.242205</v>
      </c>
      <c r="L18950" s="2">
        <v>2.105162</v>
      </c>
    </row>
    <row r="18951" spans="1:12" x14ac:dyDescent="0.2">
      <c r="A18951" s="2">
        <v>18.290289999999999</v>
      </c>
      <c r="B18951" s="2">
        <v>16.900980000000001</v>
      </c>
      <c r="C18951" s="2">
        <v>2.9011870000000002</v>
      </c>
      <c r="D18951" s="2">
        <v>2.34904</v>
      </c>
      <c r="F18951" s="2">
        <v>18.287479999999999</v>
      </c>
      <c r="G18951" s="2">
        <v>0.80458799999999997</v>
      </c>
      <c r="H18951" s="2">
        <v>0.80373399999999995</v>
      </c>
      <c r="J18951" s="2">
        <v>18.290289999999999</v>
      </c>
      <c r="K18951" s="2">
        <v>1.240389</v>
      </c>
      <c r="L18951" s="2">
        <v>2.0996990000000002</v>
      </c>
    </row>
    <row r="18952" spans="1:12" x14ac:dyDescent="0.2">
      <c r="A18952" s="2">
        <v>18.290990000000001</v>
      </c>
      <c r="B18952" s="2">
        <v>16.894079999999999</v>
      </c>
      <c r="C18952" s="2">
        <v>2.9005920000000001</v>
      </c>
      <c r="D18952" s="2">
        <v>2.3478880000000002</v>
      </c>
      <c r="F18952" s="2">
        <v>18.288180000000001</v>
      </c>
      <c r="G18952" s="2">
        <v>0.80425999999999997</v>
      </c>
      <c r="H18952" s="2">
        <v>0.80359599999999998</v>
      </c>
      <c r="J18952" s="2">
        <v>18.290990000000001</v>
      </c>
      <c r="K18952" s="2">
        <v>1.2391970000000001</v>
      </c>
      <c r="L18952" s="2">
        <v>2.0942460000000001</v>
      </c>
    </row>
    <row r="18953" spans="1:12" x14ac:dyDescent="0.2">
      <c r="A18953" s="2">
        <v>18.291689999999999</v>
      </c>
      <c r="B18953" s="2">
        <v>16.887309999999999</v>
      </c>
      <c r="C18953" s="2">
        <v>2.8995540000000002</v>
      </c>
      <c r="D18953" s="2">
        <v>2.34727</v>
      </c>
      <c r="F18953" s="2">
        <v>18.288879999999999</v>
      </c>
      <c r="G18953" s="2">
        <v>0.80406200000000005</v>
      </c>
      <c r="H18953" s="2">
        <v>0.80321500000000001</v>
      </c>
      <c r="J18953" s="2">
        <v>18.291689999999999</v>
      </c>
      <c r="K18953" s="2">
        <v>1.239466</v>
      </c>
      <c r="L18953" s="2">
        <v>2.0893269999999999</v>
      </c>
    </row>
    <row r="18954" spans="1:12" x14ac:dyDescent="0.2">
      <c r="A18954" s="2">
        <v>18.292390000000001</v>
      </c>
      <c r="B18954" s="2">
        <v>16.88044</v>
      </c>
      <c r="C18954" s="2">
        <v>2.8988870000000002</v>
      </c>
      <c r="D18954" s="2">
        <v>2.3456600000000001</v>
      </c>
      <c r="F18954" s="2">
        <v>18.28959</v>
      </c>
      <c r="G18954" s="2">
        <v>0.80413100000000004</v>
      </c>
      <c r="H18954" s="2">
        <v>0.80266599999999999</v>
      </c>
      <c r="J18954" s="2">
        <v>18.292390000000001</v>
      </c>
      <c r="K18954" s="2">
        <v>1.239206</v>
      </c>
      <c r="L18954" s="2">
        <v>2.0845259999999999</v>
      </c>
    </row>
    <row r="18955" spans="1:12" x14ac:dyDescent="0.2">
      <c r="A18955" s="2">
        <v>18.293089999999999</v>
      </c>
      <c r="B18955" s="2">
        <v>16.874030000000001</v>
      </c>
      <c r="C18955" s="2">
        <v>2.8985889999999999</v>
      </c>
      <c r="D18955" s="2">
        <v>2.3445390000000002</v>
      </c>
      <c r="F18955" s="2">
        <v>18.290289999999999</v>
      </c>
      <c r="G18955" s="2">
        <v>0.80447400000000002</v>
      </c>
      <c r="H18955" s="2">
        <v>0.80245999999999995</v>
      </c>
      <c r="J18955" s="2">
        <v>18.293089999999999</v>
      </c>
      <c r="K18955" s="2">
        <v>1.238775</v>
      </c>
      <c r="L18955" s="2">
        <v>2.079285</v>
      </c>
    </row>
    <row r="18956" spans="1:12" x14ac:dyDescent="0.2">
      <c r="A18956" s="2">
        <v>18.293800000000001</v>
      </c>
      <c r="B18956" s="2">
        <v>16.867740000000001</v>
      </c>
      <c r="C18956" s="2">
        <v>2.898002</v>
      </c>
      <c r="D18956" s="2">
        <v>2.3441040000000002</v>
      </c>
      <c r="F18956" s="2">
        <v>18.290990000000001</v>
      </c>
      <c r="G18956" s="2">
        <v>0.80435900000000005</v>
      </c>
      <c r="H18956" s="2">
        <v>0.80206299999999997</v>
      </c>
      <c r="J18956" s="2">
        <v>18.293800000000001</v>
      </c>
      <c r="K18956" s="2">
        <v>1.238251</v>
      </c>
      <c r="L18956" s="2">
        <v>2.0744189999999998</v>
      </c>
    </row>
    <row r="18957" spans="1:12" x14ac:dyDescent="0.2">
      <c r="A18957" s="2">
        <v>18.294499999999999</v>
      </c>
      <c r="B18957" s="2">
        <v>16.860990000000001</v>
      </c>
      <c r="C18957" s="2">
        <v>2.8972690000000001</v>
      </c>
      <c r="D18957" s="2">
        <v>2.3437299999999999</v>
      </c>
      <c r="F18957" s="2">
        <v>18.291689999999999</v>
      </c>
      <c r="G18957" s="2">
        <v>0.804504</v>
      </c>
      <c r="H18957" s="2">
        <v>0.80157500000000004</v>
      </c>
      <c r="J18957" s="2">
        <v>18.294499999999999</v>
      </c>
      <c r="K18957" s="2">
        <v>1.237522</v>
      </c>
      <c r="L18957" s="2">
        <v>2.0700970000000001</v>
      </c>
    </row>
    <row r="18958" spans="1:12" x14ac:dyDescent="0.2">
      <c r="A18958" s="2">
        <v>18.295200000000001</v>
      </c>
      <c r="B18958" s="2">
        <v>16.85436</v>
      </c>
      <c r="C18958" s="2">
        <v>2.8967740000000002</v>
      </c>
      <c r="D18958" s="2">
        <v>2.3432499999999998</v>
      </c>
      <c r="F18958" s="2">
        <v>18.292390000000001</v>
      </c>
      <c r="G18958" s="2">
        <v>0.80449700000000002</v>
      </c>
      <c r="H18958" s="2">
        <v>0.80110899999999996</v>
      </c>
      <c r="J18958" s="2">
        <v>18.295200000000001</v>
      </c>
      <c r="K18958" s="2">
        <v>1.236135</v>
      </c>
      <c r="L18958" s="2">
        <v>2.0656029999999999</v>
      </c>
    </row>
    <row r="18959" spans="1:12" x14ac:dyDescent="0.2">
      <c r="A18959" s="2">
        <v>18.2959</v>
      </c>
      <c r="B18959" s="2">
        <v>16.847639999999998</v>
      </c>
      <c r="C18959" s="2">
        <v>2.896045</v>
      </c>
      <c r="D18959" s="2">
        <v>2.342517</v>
      </c>
      <c r="F18959" s="2">
        <v>18.293089999999999</v>
      </c>
      <c r="G18959" s="2">
        <v>0.80432899999999996</v>
      </c>
      <c r="H18959" s="2">
        <v>0.80087299999999995</v>
      </c>
      <c r="J18959" s="2">
        <v>18.2959</v>
      </c>
      <c r="K18959" s="2">
        <v>1.2354769999999999</v>
      </c>
      <c r="L18959" s="2">
        <v>2.0602320000000001</v>
      </c>
    </row>
    <row r="18960" spans="1:12" x14ac:dyDescent="0.2">
      <c r="A18960" s="2">
        <v>18.296600000000002</v>
      </c>
      <c r="B18960" s="2">
        <v>16.841069999999998</v>
      </c>
      <c r="C18960" s="2">
        <v>2.8953319999999998</v>
      </c>
      <c r="D18960" s="2">
        <v>2.3421660000000002</v>
      </c>
      <c r="F18960" s="2">
        <v>18.293800000000001</v>
      </c>
      <c r="G18960" s="2">
        <v>0.80421399999999998</v>
      </c>
      <c r="H18960" s="2">
        <v>0.80051399999999995</v>
      </c>
      <c r="J18960" s="2">
        <v>18.296600000000002</v>
      </c>
      <c r="K18960" s="2">
        <v>1.2350559999999999</v>
      </c>
      <c r="L18960" s="2">
        <v>2.054684</v>
      </c>
    </row>
    <row r="18961" spans="1:12" x14ac:dyDescent="0.2">
      <c r="A18961" s="2">
        <v>18.2973</v>
      </c>
      <c r="B18961" s="2">
        <v>16.834129999999998</v>
      </c>
      <c r="C18961" s="2">
        <v>2.8950870000000002</v>
      </c>
      <c r="D18961" s="2">
        <v>2.3412730000000002</v>
      </c>
      <c r="F18961" s="2">
        <v>18.294499999999999</v>
      </c>
      <c r="G18961" s="2">
        <v>0.80396999999999996</v>
      </c>
      <c r="H18961" s="2">
        <v>0.80005599999999999</v>
      </c>
      <c r="J18961" s="2">
        <v>18.2973</v>
      </c>
      <c r="K18961" s="2">
        <v>1.234464</v>
      </c>
      <c r="L18961" s="2">
        <v>2.0499529999999999</v>
      </c>
    </row>
    <row r="18962" spans="1:12" x14ac:dyDescent="0.2">
      <c r="A18962" s="2">
        <v>18.297999999999998</v>
      </c>
      <c r="B18962" s="2">
        <v>16.827549999999999</v>
      </c>
      <c r="C18962" s="2">
        <v>2.894946</v>
      </c>
      <c r="D18962" s="2">
        <v>2.3400219999999998</v>
      </c>
      <c r="F18962" s="2">
        <v>18.295200000000001</v>
      </c>
      <c r="G18962" s="2">
        <v>0.80373399999999995</v>
      </c>
      <c r="H18962" s="2">
        <v>0.80010999999999999</v>
      </c>
      <c r="J18962" s="2">
        <v>18.297999999999998</v>
      </c>
      <c r="K18962" s="2">
        <v>1.234083</v>
      </c>
      <c r="L18962" s="2">
        <v>2.0455570000000001</v>
      </c>
    </row>
    <row r="18963" spans="1:12" x14ac:dyDescent="0.2">
      <c r="A18963" s="2">
        <v>18.2987</v>
      </c>
      <c r="B18963" s="2">
        <v>16.82076</v>
      </c>
      <c r="C18963" s="2">
        <v>2.8946260000000001</v>
      </c>
      <c r="D18963" s="2">
        <v>2.339343</v>
      </c>
      <c r="F18963" s="2">
        <v>18.2959</v>
      </c>
      <c r="G18963" s="2">
        <v>0.80359599999999998</v>
      </c>
      <c r="H18963" s="2">
        <v>0.79992700000000005</v>
      </c>
      <c r="J18963" s="2">
        <v>18.2987</v>
      </c>
      <c r="K18963" s="2">
        <v>1.2333719999999999</v>
      </c>
      <c r="L18963" s="2">
        <v>2.0412249999999998</v>
      </c>
    </row>
    <row r="18964" spans="1:12" x14ac:dyDescent="0.2">
      <c r="A18964" s="2">
        <v>18.299399999999999</v>
      </c>
      <c r="B18964" s="2">
        <v>16.813770000000002</v>
      </c>
      <c r="C18964" s="2">
        <v>2.8942209999999999</v>
      </c>
      <c r="D18964" s="2">
        <v>2.3390300000000002</v>
      </c>
      <c r="F18964" s="2">
        <v>18.296600000000002</v>
      </c>
      <c r="G18964" s="2">
        <v>0.80321500000000001</v>
      </c>
      <c r="H18964" s="2">
        <v>0.79983499999999996</v>
      </c>
      <c r="J18964" s="2">
        <v>18.299399999999999</v>
      </c>
      <c r="K18964" s="2">
        <v>1.233074</v>
      </c>
      <c r="L18964" s="2">
        <v>2.0362279999999999</v>
      </c>
    </row>
    <row r="18965" spans="1:12" x14ac:dyDescent="0.2">
      <c r="A18965" s="2">
        <v>18.30011</v>
      </c>
      <c r="B18965" s="2">
        <v>16.806950000000001</v>
      </c>
      <c r="C18965" s="2">
        <v>2.8935840000000002</v>
      </c>
      <c r="D18965" s="2">
        <v>2.3385959999999999</v>
      </c>
      <c r="F18965" s="2">
        <v>18.2973</v>
      </c>
      <c r="G18965" s="2">
        <v>0.80266599999999999</v>
      </c>
      <c r="H18965" s="2">
        <v>0.79993400000000003</v>
      </c>
      <c r="J18965" s="2">
        <v>18.30011</v>
      </c>
      <c r="K18965" s="2">
        <v>1.23336</v>
      </c>
      <c r="L18965" s="2">
        <v>2.0314390000000002</v>
      </c>
    </row>
    <row r="18966" spans="1:12" x14ac:dyDescent="0.2">
      <c r="A18966" s="2">
        <v>18.300809999999998</v>
      </c>
      <c r="B18966" s="2">
        <v>16.8</v>
      </c>
      <c r="C18966" s="2">
        <v>2.8930009999999999</v>
      </c>
      <c r="D18966" s="2">
        <v>2.337917</v>
      </c>
      <c r="F18966" s="2">
        <v>18.297999999999998</v>
      </c>
      <c r="G18966" s="2">
        <v>0.80245999999999995</v>
      </c>
      <c r="H18966" s="2">
        <v>0.79981999999999998</v>
      </c>
      <c r="J18966" s="2">
        <v>18.300809999999998</v>
      </c>
      <c r="K18966" s="2">
        <v>1.2333350000000001</v>
      </c>
      <c r="L18966" s="2">
        <v>2.026478</v>
      </c>
    </row>
    <row r="18967" spans="1:12" x14ac:dyDescent="0.2">
      <c r="A18967" s="2">
        <v>18.30151</v>
      </c>
      <c r="B18967" s="2">
        <v>16.793209999999998</v>
      </c>
      <c r="C18967" s="2">
        <v>2.8924400000000001</v>
      </c>
      <c r="D18967" s="2">
        <v>2.3369710000000001</v>
      </c>
      <c r="F18967" s="2">
        <v>18.2987</v>
      </c>
      <c r="G18967" s="2">
        <v>0.80206299999999997</v>
      </c>
      <c r="H18967" s="2">
        <v>0.79953799999999997</v>
      </c>
      <c r="J18967" s="2">
        <v>18.30151</v>
      </c>
      <c r="K18967" s="2">
        <v>1.2328380000000001</v>
      </c>
      <c r="L18967" s="2">
        <v>2.0216769999999999</v>
      </c>
    </row>
    <row r="18968" spans="1:12" x14ac:dyDescent="0.2">
      <c r="A18968" s="2">
        <v>18.302209999999999</v>
      </c>
      <c r="B18968" s="2">
        <v>16.787179999999999</v>
      </c>
      <c r="C18968" s="2">
        <v>2.8920889999999999</v>
      </c>
      <c r="D18968" s="2">
        <v>2.335979</v>
      </c>
      <c r="F18968" s="2">
        <v>18.299399999999999</v>
      </c>
      <c r="G18968" s="2">
        <v>0.80157500000000004</v>
      </c>
      <c r="H18968" s="2">
        <v>0.79908000000000001</v>
      </c>
      <c r="J18968" s="2">
        <v>18.302209999999999</v>
      </c>
      <c r="K18968" s="2">
        <v>1.2325060000000001</v>
      </c>
      <c r="L18968" s="2">
        <v>2.0169619999999999</v>
      </c>
    </row>
    <row r="18969" spans="1:12" x14ac:dyDescent="0.2">
      <c r="A18969" s="2">
        <v>18.302910000000001</v>
      </c>
      <c r="B18969" s="2">
        <v>16.78107</v>
      </c>
      <c r="C18969" s="2">
        <v>2.891578</v>
      </c>
      <c r="D18969" s="2">
        <v>2.3354680000000001</v>
      </c>
      <c r="F18969" s="2">
        <v>18.30011</v>
      </c>
      <c r="G18969" s="2">
        <v>0.80110899999999996</v>
      </c>
      <c r="H18969" s="2">
        <v>0.79890399999999995</v>
      </c>
      <c r="J18969" s="2">
        <v>18.302910000000001</v>
      </c>
      <c r="K18969" s="2">
        <v>1.232097</v>
      </c>
      <c r="L18969" s="2">
        <v>2.0120119999999999</v>
      </c>
    </row>
    <row r="18970" spans="1:12" x14ac:dyDescent="0.2">
      <c r="A18970" s="2">
        <v>18.303609999999999</v>
      </c>
      <c r="B18970" s="2">
        <v>16.77497</v>
      </c>
      <c r="C18970" s="2">
        <v>2.8908</v>
      </c>
      <c r="D18970" s="2">
        <v>2.3350710000000001</v>
      </c>
      <c r="F18970" s="2">
        <v>18.300809999999998</v>
      </c>
      <c r="G18970" s="2">
        <v>0.80087299999999995</v>
      </c>
      <c r="H18970" s="2">
        <v>0.79894299999999996</v>
      </c>
      <c r="J18970" s="2">
        <v>18.303609999999999</v>
      </c>
      <c r="K18970" s="2">
        <v>1.2315499999999999</v>
      </c>
      <c r="L18970" s="2">
        <v>2.0071910000000002</v>
      </c>
    </row>
    <row r="18971" spans="1:12" x14ac:dyDescent="0.2">
      <c r="A18971" s="2">
        <v>18.304310000000001</v>
      </c>
      <c r="B18971" s="2">
        <v>16.768429999999999</v>
      </c>
      <c r="C18971" s="2">
        <v>2.890517</v>
      </c>
      <c r="D18971" s="2">
        <v>2.3349639999999998</v>
      </c>
      <c r="F18971" s="2">
        <v>18.30151</v>
      </c>
      <c r="G18971" s="2">
        <v>0.80051399999999995</v>
      </c>
      <c r="H18971" s="2">
        <v>0.79919399999999996</v>
      </c>
      <c r="J18971" s="2">
        <v>18.304310000000001</v>
      </c>
      <c r="K18971" s="2">
        <v>1.2306630000000001</v>
      </c>
      <c r="L18971" s="2">
        <v>2.0026950000000001</v>
      </c>
    </row>
    <row r="18972" spans="1:12" x14ac:dyDescent="0.2">
      <c r="A18972" s="2">
        <v>18.305019999999999</v>
      </c>
      <c r="B18972" s="2">
        <v>16.761800000000001</v>
      </c>
      <c r="C18972" s="2">
        <v>2.8901509999999999</v>
      </c>
      <c r="D18972" s="2">
        <v>2.3348339999999999</v>
      </c>
      <c r="F18972" s="2">
        <v>18.302209999999999</v>
      </c>
      <c r="G18972" s="2">
        <v>0.80005599999999999</v>
      </c>
      <c r="H18972" s="2">
        <v>0.79892700000000005</v>
      </c>
      <c r="J18972" s="2">
        <v>18.305019999999999</v>
      </c>
      <c r="K18972" s="2">
        <v>1.229994</v>
      </c>
      <c r="L18972" s="2">
        <v>1.9983770000000001</v>
      </c>
    </row>
    <row r="18973" spans="1:12" x14ac:dyDescent="0.2">
      <c r="A18973" s="2">
        <v>18.305720000000001</v>
      </c>
      <c r="B18973" s="2">
        <v>16.755569999999999</v>
      </c>
      <c r="C18973" s="2">
        <v>2.8899029999999999</v>
      </c>
      <c r="D18973" s="2">
        <v>2.3343379999999998</v>
      </c>
      <c r="F18973" s="2">
        <v>18.302910000000001</v>
      </c>
      <c r="G18973" s="2">
        <v>0.80010999999999999</v>
      </c>
      <c r="H18973" s="2">
        <v>0.79904200000000003</v>
      </c>
      <c r="J18973" s="2">
        <v>18.305720000000001</v>
      </c>
      <c r="K18973" s="2">
        <v>1.2297229999999999</v>
      </c>
      <c r="L18973" s="2">
        <v>1.9938260000000001</v>
      </c>
    </row>
    <row r="18974" spans="1:12" x14ac:dyDescent="0.2">
      <c r="A18974" s="2">
        <v>18.306419999999999</v>
      </c>
      <c r="B18974" s="2">
        <v>16.749210000000001</v>
      </c>
      <c r="C18974" s="2">
        <v>2.889373</v>
      </c>
      <c r="D18974" s="2">
        <v>2.334384</v>
      </c>
      <c r="F18974" s="2">
        <v>18.303609999999999</v>
      </c>
      <c r="G18974" s="2">
        <v>0.79992700000000005</v>
      </c>
      <c r="H18974" s="2">
        <v>0.79929399999999995</v>
      </c>
      <c r="J18974" s="2">
        <v>18.306419999999999</v>
      </c>
      <c r="K18974" s="2">
        <v>1.229198</v>
      </c>
      <c r="L18974" s="2">
        <v>1.9892179999999999</v>
      </c>
    </row>
    <row r="18975" spans="1:12" x14ac:dyDescent="0.2">
      <c r="A18975" s="2">
        <v>18.307120000000001</v>
      </c>
      <c r="B18975" s="2">
        <v>16.742850000000001</v>
      </c>
      <c r="C18975" s="2">
        <v>2.8891369999999998</v>
      </c>
      <c r="D18975" s="2">
        <v>2.3341859999999999</v>
      </c>
      <c r="F18975" s="2">
        <v>18.304310000000001</v>
      </c>
      <c r="G18975" s="2">
        <v>0.79983499999999996</v>
      </c>
      <c r="H18975" s="2">
        <v>0.79890399999999995</v>
      </c>
      <c r="J18975" s="2">
        <v>18.307120000000001</v>
      </c>
      <c r="K18975" s="2">
        <v>1.2289410000000001</v>
      </c>
      <c r="L18975" s="2">
        <v>1.9842850000000001</v>
      </c>
    </row>
    <row r="18976" spans="1:12" x14ac:dyDescent="0.2">
      <c r="A18976" s="2">
        <v>18.30782</v>
      </c>
      <c r="B18976" s="2">
        <v>16.73678</v>
      </c>
      <c r="C18976" s="2">
        <v>2.8883429999999999</v>
      </c>
      <c r="D18976" s="2">
        <v>2.3336899999999998</v>
      </c>
      <c r="F18976" s="2">
        <v>18.305019999999999</v>
      </c>
      <c r="G18976" s="2">
        <v>0.79993400000000003</v>
      </c>
      <c r="H18976" s="2">
        <v>0.79869800000000002</v>
      </c>
      <c r="J18976" s="2">
        <v>18.30782</v>
      </c>
      <c r="K18976" s="2">
        <v>1.2281569999999999</v>
      </c>
      <c r="L18976" s="2">
        <v>1.979465</v>
      </c>
    </row>
    <row r="18977" spans="1:12" x14ac:dyDescent="0.2">
      <c r="A18977" s="2">
        <v>18.308520000000001</v>
      </c>
      <c r="B18977" s="2">
        <v>16.730530000000002</v>
      </c>
      <c r="C18977" s="2">
        <v>2.8876529999999998</v>
      </c>
      <c r="D18977" s="2">
        <v>2.333202</v>
      </c>
      <c r="F18977" s="2">
        <v>18.305720000000001</v>
      </c>
      <c r="G18977" s="2">
        <v>0.79981999999999998</v>
      </c>
      <c r="H18977" s="2">
        <v>0.798508</v>
      </c>
      <c r="J18977" s="2">
        <v>18.308520000000001</v>
      </c>
      <c r="K18977" s="2">
        <v>1.2280139999999999</v>
      </c>
      <c r="L18977" s="2">
        <v>1.974777</v>
      </c>
    </row>
    <row r="18978" spans="1:12" x14ac:dyDescent="0.2">
      <c r="A18978" s="2">
        <v>18.30922</v>
      </c>
      <c r="B18978" s="2">
        <v>16.724019999999999</v>
      </c>
      <c r="C18978" s="2">
        <v>2.8868520000000002</v>
      </c>
      <c r="D18978" s="2">
        <v>2.332462</v>
      </c>
      <c r="F18978" s="2">
        <v>18.306419999999999</v>
      </c>
      <c r="G18978" s="2">
        <v>0.79953799999999997</v>
      </c>
      <c r="H18978" s="2">
        <v>0.79841600000000001</v>
      </c>
      <c r="J18978" s="2">
        <v>18.30922</v>
      </c>
      <c r="K18978" s="2">
        <v>1.2275560000000001</v>
      </c>
      <c r="L18978" s="2">
        <v>1.969992</v>
      </c>
    </row>
    <row r="18979" spans="1:12" x14ac:dyDescent="0.2">
      <c r="A18979" s="2">
        <v>18.309930000000001</v>
      </c>
      <c r="B18979" s="2">
        <v>16.717770000000002</v>
      </c>
      <c r="C18979" s="2">
        <v>2.8859819999999998</v>
      </c>
      <c r="D18979" s="2">
        <v>2.3316219999999999</v>
      </c>
      <c r="F18979" s="2">
        <v>18.307120000000001</v>
      </c>
      <c r="G18979" s="2">
        <v>0.79908000000000001</v>
      </c>
      <c r="H18979" s="2">
        <v>0.798431</v>
      </c>
      <c r="J18979" s="2">
        <v>18.309930000000001</v>
      </c>
      <c r="K18979" s="2">
        <v>1.2273959999999999</v>
      </c>
      <c r="L18979" s="2">
        <v>1.965303</v>
      </c>
    </row>
    <row r="18980" spans="1:12" x14ac:dyDescent="0.2">
      <c r="A18980" s="2">
        <v>18.31063</v>
      </c>
      <c r="B18980" s="2">
        <v>16.71153</v>
      </c>
      <c r="C18980" s="2">
        <v>2.8852760000000002</v>
      </c>
      <c r="D18980" s="2">
        <v>2.330676</v>
      </c>
      <c r="F18980" s="2">
        <v>18.30782</v>
      </c>
      <c r="G18980" s="2">
        <v>0.79890399999999995</v>
      </c>
      <c r="H18980" s="2">
        <v>0.798454</v>
      </c>
      <c r="J18980" s="2">
        <v>18.31063</v>
      </c>
      <c r="K18980" s="2">
        <v>1.22699</v>
      </c>
      <c r="L18980" s="2">
        <v>1.9602930000000001</v>
      </c>
    </row>
    <row r="18981" spans="1:12" x14ac:dyDescent="0.2">
      <c r="A18981" s="2">
        <v>18.311330000000002</v>
      </c>
      <c r="B18981" s="2">
        <v>16.70513</v>
      </c>
      <c r="C18981" s="2">
        <v>2.8850129999999998</v>
      </c>
      <c r="D18981" s="2">
        <v>2.3298749999999999</v>
      </c>
      <c r="F18981" s="2">
        <v>18.308520000000001</v>
      </c>
      <c r="G18981" s="2">
        <v>0.79894299999999996</v>
      </c>
      <c r="H18981" s="2">
        <v>0.79827099999999995</v>
      </c>
      <c r="J18981" s="2">
        <v>18.311330000000002</v>
      </c>
      <c r="K18981" s="2">
        <v>1.2263200000000001</v>
      </c>
      <c r="L18981" s="2">
        <v>1.9558120000000001</v>
      </c>
    </row>
    <row r="18982" spans="1:12" x14ac:dyDescent="0.2">
      <c r="A18982" s="2">
        <v>18.31203</v>
      </c>
      <c r="B18982" s="2">
        <v>16.698969999999999</v>
      </c>
      <c r="C18982" s="2">
        <v>2.884582</v>
      </c>
      <c r="D18982" s="2">
        <v>2.329135</v>
      </c>
      <c r="F18982" s="2">
        <v>18.30922</v>
      </c>
      <c r="G18982" s="2">
        <v>0.79919399999999996</v>
      </c>
      <c r="H18982" s="2">
        <v>0.79866800000000004</v>
      </c>
      <c r="J18982" s="2">
        <v>18.31203</v>
      </c>
      <c r="K18982" s="2">
        <v>1.2269000000000001</v>
      </c>
      <c r="L18982" s="2">
        <v>1.951557</v>
      </c>
    </row>
    <row r="18983" spans="1:12" x14ac:dyDescent="0.2">
      <c r="A18983" s="2">
        <v>18.312729999999998</v>
      </c>
      <c r="B18983" s="2">
        <v>16.692810000000001</v>
      </c>
      <c r="C18983" s="2">
        <v>2.8839410000000001</v>
      </c>
      <c r="D18983" s="2">
        <v>2.3285930000000001</v>
      </c>
      <c r="F18983" s="2">
        <v>18.309930000000001</v>
      </c>
      <c r="G18983" s="2">
        <v>0.79892700000000005</v>
      </c>
      <c r="H18983" s="2">
        <v>0.798454</v>
      </c>
      <c r="J18983" s="2">
        <v>18.312729999999998</v>
      </c>
      <c r="K18983" s="2">
        <v>1.2263010000000001</v>
      </c>
      <c r="L18983" s="2">
        <v>1.94696</v>
      </c>
    </row>
    <row r="18984" spans="1:12" x14ac:dyDescent="0.2">
      <c r="A18984" s="2">
        <v>18.31343</v>
      </c>
      <c r="B18984" s="2">
        <v>16.686920000000001</v>
      </c>
      <c r="C18984" s="2">
        <v>2.8833920000000002</v>
      </c>
      <c r="D18984" s="2">
        <v>2.3278310000000002</v>
      </c>
      <c r="F18984" s="2">
        <v>18.31063</v>
      </c>
      <c r="G18984" s="2">
        <v>0.79904200000000003</v>
      </c>
      <c r="H18984" s="2">
        <v>0.79813400000000001</v>
      </c>
      <c r="J18984" s="2">
        <v>18.31343</v>
      </c>
      <c r="K18984" s="2">
        <v>1.2257400000000001</v>
      </c>
      <c r="L18984" s="2">
        <v>1.942596</v>
      </c>
    </row>
    <row r="18985" spans="1:12" x14ac:dyDescent="0.2">
      <c r="A18985" s="2">
        <v>18.314139999999998</v>
      </c>
      <c r="B18985" s="2">
        <v>16.68047</v>
      </c>
      <c r="C18985" s="2">
        <v>2.8833880000000001</v>
      </c>
      <c r="D18985" s="2">
        <v>2.3275329999999999</v>
      </c>
      <c r="F18985" s="2">
        <v>18.311330000000002</v>
      </c>
      <c r="G18985" s="2">
        <v>0.79929399999999995</v>
      </c>
      <c r="H18985" s="2">
        <v>0.79805800000000005</v>
      </c>
      <c r="J18985" s="2">
        <v>18.314139999999998</v>
      </c>
      <c r="K18985" s="2">
        <v>1.225471</v>
      </c>
      <c r="L18985" s="2">
        <v>1.9382710000000001</v>
      </c>
    </row>
    <row r="18986" spans="1:12" x14ac:dyDescent="0.2">
      <c r="A18986" s="2">
        <v>18.31484</v>
      </c>
      <c r="B18986" s="2">
        <v>16.674610000000001</v>
      </c>
      <c r="C18986" s="2">
        <v>2.8834300000000002</v>
      </c>
      <c r="D18986" s="2">
        <v>2.3269069999999998</v>
      </c>
      <c r="F18986" s="2">
        <v>18.31203</v>
      </c>
      <c r="G18986" s="2">
        <v>0.79890399999999995</v>
      </c>
      <c r="H18986" s="2">
        <v>0.79826399999999997</v>
      </c>
      <c r="J18986" s="2">
        <v>18.31484</v>
      </c>
      <c r="K18986" s="2">
        <v>1.2252879999999999</v>
      </c>
      <c r="L18986" s="2">
        <v>1.9337329999999999</v>
      </c>
    </row>
    <row r="18987" spans="1:12" x14ac:dyDescent="0.2">
      <c r="A18987" s="2">
        <v>18.315539999999999</v>
      </c>
      <c r="B18987" s="2">
        <v>16.66873</v>
      </c>
      <c r="C18987" s="2">
        <v>2.882838</v>
      </c>
      <c r="D18987" s="2">
        <v>2.3255949999999999</v>
      </c>
      <c r="F18987" s="2">
        <v>18.312729999999998</v>
      </c>
      <c r="G18987" s="2">
        <v>0.79869800000000002</v>
      </c>
      <c r="H18987" s="2">
        <v>0.798485</v>
      </c>
      <c r="J18987" s="2">
        <v>18.315539999999999</v>
      </c>
      <c r="K18987" s="2">
        <v>1.224863</v>
      </c>
      <c r="L18987" s="2">
        <v>1.929211</v>
      </c>
    </row>
    <row r="18988" spans="1:12" x14ac:dyDescent="0.2">
      <c r="A18988" s="2">
        <v>18.316240000000001</v>
      </c>
      <c r="B18988" s="2">
        <v>16.66254</v>
      </c>
      <c r="C18988" s="2">
        <v>2.8821020000000002</v>
      </c>
      <c r="D18988" s="2">
        <v>2.324481</v>
      </c>
      <c r="F18988" s="2">
        <v>18.31343</v>
      </c>
      <c r="G18988" s="2">
        <v>0.798508</v>
      </c>
      <c r="H18988" s="2">
        <v>0.79840900000000004</v>
      </c>
      <c r="J18988" s="2">
        <v>18.316240000000001</v>
      </c>
      <c r="K18988" s="2">
        <v>1.224199</v>
      </c>
      <c r="L18988" s="2">
        <v>1.9244920000000001</v>
      </c>
    </row>
    <row r="18989" spans="1:12" x14ac:dyDescent="0.2">
      <c r="A18989" s="2">
        <v>18.316939999999999</v>
      </c>
      <c r="B18989" s="2">
        <v>16.65643</v>
      </c>
      <c r="C18989" s="2">
        <v>2.8819340000000002</v>
      </c>
      <c r="D18989" s="2">
        <v>2.323604</v>
      </c>
      <c r="F18989" s="2">
        <v>18.314139999999998</v>
      </c>
      <c r="G18989" s="2">
        <v>0.79841600000000001</v>
      </c>
      <c r="H18989" s="2">
        <v>0.79794299999999996</v>
      </c>
      <c r="J18989" s="2">
        <v>18.316939999999999</v>
      </c>
      <c r="K18989" s="2">
        <v>1.223522</v>
      </c>
      <c r="L18989" s="2">
        <v>1.920534</v>
      </c>
    </row>
    <row r="18990" spans="1:12" x14ac:dyDescent="0.2">
      <c r="A18990" s="2">
        <v>18.317640000000001</v>
      </c>
      <c r="B18990" s="2">
        <v>16.650200000000002</v>
      </c>
      <c r="C18990" s="2">
        <v>2.8817279999999998</v>
      </c>
      <c r="D18990" s="2">
        <v>2.3226960000000001</v>
      </c>
      <c r="F18990" s="2">
        <v>18.31484</v>
      </c>
      <c r="G18990" s="2">
        <v>0.798431</v>
      </c>
      <c r="H18990" s="2">
        <v>0.79770700000000005</v>
      </c>
      <c r="J18990" s="2">
        <v>18.317640000000001</v>
      </c>
      <c r="K18990" s="2">
        <v>1.22278</v>
      </c>
      <c r="L18990" s="2">
        <v>1.9166719999999999</v>
      </c>
    </row>
    <row r="18991" spans="1:12" x14ac:dyDescent="0.2">
      <c r="A18991" s="2">
        <v>18.318339999999999</v>
      </c>
      <c r="B18991" s="2">
        <v>16.643730000000001</v>
      </c>
      <c r="C18991" s="2">
        <v>2.8807369999999999</v>
      </c>
      <c r="D18991" s="2">
        <v>2.3221620000000001</v>
      </c>
      <c r="F18991" s="2">
        <v>18.315539999999999</v>
      </c>
      <c r="G18991" s="2">
        <v>0.798454</v>
      </c>
      <c r="H18991" s="2">
        <v>0.79752299999999998</v>
      </c>
      <c r="J18991" s="2">
        <v>18.318339999999999</v>
      </c>
      <c r="K18991" s="2">
        <v>1.2221139999999999</v>
      </c>
      <c r="L18991" s="2">
        <v>1.912558</v>
      </c>
    </row>
    <row r="18992" spans="1:12" x14ac:dyDescent="0.2">
      <c r="A18992" s="2">
        <v>18.319040000000001</v>
      </c>
      <c r="B18992" s="2">
        <v>16.63702</v>
      </c>
      <c r="C18992" s="2">
        <v>2.8801800000000002</v>
      </c>
      <c r="D18992" s="2">
        <v>2.321475</v>
      </c>
      <c r="F18992" s="2">
        <v>18.316240000000001</v>
      </c>
      <c r="G18992" s="2">
        <v>0.79827099999999995</v>
      </c>
      <c r="H18992" s="2">
        <v>0.79741700000000004</v>
      </c>
      <c r="J18992" s="2">
        <v>18.319040000000001</v>
      </c>
      <c r="K18992" s="2">
        <v>1.2210840000000001</v>
      </c>
      <c r="L18992" s="2">
        <v>1.908045</v>
      </c>
    </row>
    <row r="18993" spans="1:12" x14ac:dyDescent="0.2">
      <c r="A18993" s="2">
        <v>18.319739999999999</v>
      </c>
      <c r="B18993" s="2">
        <v>16.630949999999999</v>
      </c>
      <c r="C18993" s="2">
        <v>2.8795920000000002</v>
      </c>
      <c r="D18993" s="2">
        <v>2.3206820000000001</v>
      </c>
      <c r="F18993" s="2">
        <v>18.316939999999999</v>
      </c>
      <c r="G18993" s="2">
        <v>0.79866800000000004</v>
      </c>
      <c r="H18993" s="2">
        <v>0.79708900000000005</v>
      </c>
      <c r="J18993" s="2">
        <v>18.319739999999999</v>
      </c>
      <c r="K18993" s="2">
        <v>1.2202470000000001</v>
      </c>
      <c r="L18993" s="2">
        <v>1.9037059999999999</v>
      </c>
    </row>
    <row r="18994" spans="1:12" x14ac:dyDescent="0.2">
      <c r="A18994" s="2">
        <v>18.320450000000001</v>
      </c>
      <c r="B18994" s="2">
        <v>16.624860000000002</v>
      </c>
      <c r="C18994" s="2">
        <v>2.8792260000000001</v>
      </c>
      <c r="D18994" s="2">
        <v>2.319896</v>
      </c>
      <c r="F18994" s="2">
        <v>18.317640000000001</v>
      </c>
      <c r="G18994" s="2">
        <v>0.798454</v>
      </c>
      <c r="H18994" s="2">
        <v>0.79638699999999996</v>
      </c>
      <c r="J18994" s="2">
        <v>18.320450000000001</v>
      </c>
      <c r="K18994" s="2">
        <v>1.2203440000000001</v>
      </c>
      <c r="L18994" s="2">
        <v>1.8993949999999999</v>
      </c>
    </row>
    <row r="18995" spans="1:12" x14ac:dyDescent="0.2">
      <c r="A18995" s="2">
        <v>18.321149999999999</v>
      </c>
      <c r="B18995" s="2">
        <v>16.618939999999998</v>
      </c>
      <c r="C18995" s="2">
        <v>2.8787759999999998</v>
      </c>
      <c r="D18995" s="2">
        <v>2.318622</v>
      </c>
      <c r="F18995" s="2">
        <v>18.318339999999999</v>
      </c>
      <c r="G18995" s="2">
        <v>0.79813400000000001</v>
      </c>
      <c r="H18995" s="2">
        <v>0.79563899999999999</v>
      </c>
      <c r="J18995" s="2">
        <v>18.321149999999999</v>
      </c>
      <c r="K18995" s="2">
        <v>1.220405</v>
      </c>
      <c r="L18995" s="2">
        <v>1.895308</v>
      </c>
    </row>
    <row r="18996" spans="1:12" x14ac:dyDescent="0.2">
      <c r="A18996" s="2">
        <v>18.321850000000001</v>
      </c>
      <c r="B18996" s="2">
        <v>16.613430000000001</v>
      </c>
      <c r="C18996" s="2">
        <v>2.8782489999999998</v>
      </c>
      <c r="D18996" s="2">
        <v>2.3174700000000001</v>
      </c>
      <c r="F18996" s="2">
        <v>18.319040000000001</v>
      </c>
      <c r="G18996" s="2">
        <v>0.79805800000000005</v>
      </c>
      <c r="H18996" s="2">
        <v>0.79513500000000004</v>
      </c>
      <c r="J18996" s="2">
        <v>18.321850000000001</v>
      </c>
      <c r="K18996" s="2">
        <v>1.219938</v>
      </c>
      <c r="L18996" s="2">
        <v>1.890938</v>
      </c>
    </row>
    <row r="18997" spans="1:12" x14ac:dyDescent="0.2">
      <c r="A18997" s="2">
        <v>18.32255</v>
      </c>
      <c r="B18997" s="2">
        <v>16.607600000000001</v>
      </c>
      <c r="C18997" s="2">
        <v>2.8778600000000001</v>
      </c>
      <c r="D18997" s="2">
        <v>2.3165770000000001</v>
      </c>
      <c r="F18997" s="2">
        <v>18.319739999999999</v>
      </c>
      <c r="G18997" s="2">
        <v>0.79826399999999997</v>
      </c>
      <c r="H18997" s="2">
        <v>0.79534899999999997</v>
      </c>
      <c r="J18997" s="2">
        <v>18.32255</v>
      </c>
      <c r="K18997" s="2">
        <v>1.2199949999999999</v>
      </c>
      <c r="L18997" s="2">
        <v>1.886511</v>
      </c>
    </row>
    <row r="18998" spans="1:12" x14ac:dyDescent="0.2">
      <c r="A18998" s="2">
        <v>18.323250000000002</v>
      </c>
      <c r="B18998" s="2">
        <v>16.601520000000001</v>
      </c>
      <c r="C18998" s="2">
        <v>2.8773719999999998</v>
      </c>
      <c r="D18998" s="2">
        <v>2.3161269999999998</v>
      </c>
      <c r="F18998" s="2">
        <v>18.320450000000001</v>
      </c>
      <c r="G18998" s="2">
        <v>0.798485</v>
      </c>
      <c r="H18998" s="2">
        <v>0.79506699999999997</v>
      </c>
      <c r="J18998" s="2">
        <v>18.323250000000002</v>
      </c>
      <c r="K18998" s="2">
        <v>1.219473</v>
      </c>
      <c r="L18998" s="2">
        <v>1.8823909999999999</v>
      </c>
    </row>
    <row r="18999" spans="1:12" x14ac:dyDescent="0.2">
      <c r="A18999" s="2">
        <v>18.32395</v>
      </c>
      <c r="B18999" s="2">
        <v>16.595680000000002</v>
      </c>
      <c r="C18999" s="2">
        <v>2.8768760000000002</v>
      </c>
      <c r="D18999" s="2">
        <v>2.3154789999999998</v>
      </c>
      <c r="F18999" s="2">
        <v>18.321149999999999</v>
      </c>
      <c r="G18999" s="2">
        <v>0.79840900000000004</v>
      </c>
      <c r="H18999" s="2">
        <v>0.79494500000000001</v>
      </c>
      <c r="J18999" s="2">
        <v>18.32395</v>
      </c>
      <c r="K18999" s="2">
        <v>1.2194499999999999</v>
      </c>
      <c r="L18999" s="2">
        <v>1.8779410000000001</v>
      </c>
    </row>
    <row r="19000" spans="1:12" x14ac:dyDescent="0.2">
      <c r="A19000" s="2">
        <v>18.324649999999998</v>
      </c>
      <c r="B19000" s="2">
        <v>16.589829999999999</v>
      </c>
      <c r="C19000" s="2">
        <v>2.8764110000000001</v>
      </c>
      <c r="D19000" s="2">
        <v>2.3147160000000002</v>
      </c>
      <c r="F19000" s="2">
        <v>18.321850000000001</v>
      </c>
      <c r="G19000" s="2">
        <v>0.79794299999999996</v>
      </c>
      <c r="H19000" s="2">
        <v>0.79480700000000004</v>
      </c>
      <c r="J19000" s="2">
        <v>18.324649999999998</v>
      </c>
      <c r="K19000" s="2">
        <v>1.2192860000000001</v>
      </c>
      <c r="L19000" s="2">
        <v>1.8733310000000001</v>
      </c>
    </row>
    <row r="19001" spans="1:12" x14ac:dyDescent="0.2">
      <c r="A19001" s="2">
        <v>18.32536</v>
      </c>
      <c r="B19001" s="2">
        <v>16.584320000000002</v>
      </c>
      <c r="C19001" s="2">
        <v>2.8754230000000001</v>
      </c>
      <c r="D19001" s="2">
        <v>2.3140589999999999</v>
      </c>
      <c r="F19001" s="2">
        <v>18.32255</v>
      </c>
      <c r="G19001" s="2">
        <v>0.79770700000000005</v>
      </c>
      <c r="H19001" s="2">
        <v>0.79479999999999995</v>
      </c>
      <c r="J19001" s="2">
        <v>18.32536</v>
      </c>
      <c r="K19001" s="2">
        <v>1.219036</v>
      </c>
      <c r="L19001" s="2">
        <v>1.8694930000000001</v>
      </c>
    </row>
    <row r="19002" spans="1:12" x14ac:dyDescent="0.2">
      <c r="A19002" s="2">
        <v>18.326059999999998</v>
      </c>
      <c r="B19002" s="2">
        <v>16.579409999999999</v>
      </c>
      <c r="C19002" s="2">
        <v>2.8752930000000001</v>
      </c>
      <c r="D19002" s="2">
        <v>2.312999</v>
      </c>
      <c r="F19002" s="2">
        <v>18.323250000000002</v>
      </c>
      <c r="G19002" s="2">
        <v>0.79752299999999998</v>
      </c>
      <c r="H19002" s="2">
        <v>0.79439499999999996</v>
      </c>
      <c r="J19002" s="2">
        <v>18.326059999999998</v>
      </c>
      <c r="K19002" s="2">
        <v>1.218046</v>
      </c>
      <c r="L19002" s="2">
        <v>1.8654820000000001</v>
      </c>
    </row>
    <row r="19003" spans="1:12" x14ac:dyDescent="0.2">
      <c r="A19003" s="2">
        <v>18.32676</v>
      </c>
      <c r="B19003" s="2">
        <v>16.573689999999999</v>
      </c>
      <c r="C19003" s="2">
        <v>2.8752550000000001</v>
      </c>
      <c r="D19003" s="2">
        <v>2.3112979999999999</v>
      </c>
      <c r="F19003" s="2">
        <v>18.32395</v>
      </c>
      <c r="G19003" s="2">
        <v>0.79741700000000004</v>
      </c>
      <c r="H19003" s="2">
        <v>0.79376999999999998</v>
      </c>
      <c r="J19003" s="2">
        <v>18.32676</v>
      </c>
      <c r="K19003" s="2">
        <v>1.2167779999999999</v>
      </c>
      <c r="L19003" s="2">
        <v>1.8609960000000001</v>
      </c>
    </row>
    <row r="19004" spans="1:12" x14ac:dyDescent="0.2">
      <c r="A19004" s="2">
        <v>18.327459999999999</v>
      </c>
      <c r="B19004" s="2">
        <v>16.567920000000001</v>
      </c>
      <c r="C19004" s="2">
        <v>2.874679</v>
      </c>
      <c r="D19004" s="2">
        <v>2.3107030000000002</v>
      </c>
      <c r="F19004" s="2">
        <v>18.324649999999998</v>
      </c>
      <c r="G19004" s="2">
        <v>0.79708900000000005</v>
      </c>
      <c r="H19004" s="2">
        <v>0.79341899999999999</v>
      </c>
      <c r="J19004" s="2">
        <v>18.327459999999999</v>
      </c>
      <c r="K19004" s="2">
        <v>1.21624</v>
      </c>
      <c r="L19004" s="2">
        <v>1.856365</v>
      </c>
    </row>
    <row r="19005" spans="1:12" x14ac:dyDescent="0.2">
      <c r="A19005" s="2">
        <v>18.32816</v>
      </c>
      <c r="B19005" s="2">
        <v>16.56174</v>
      </c>
      <c r="C19005" s="2">
        <v>2.8739620000000001</v>
      </c>
      <c r="D19005" s="2">
        <v>2.3104429999999998</v>
      </c>
      <c r="F19005" s="2">
        <v>18.32536</v>
      </c>
      <c r="G19005" s="2">
        <v>0.79638699999999996</v>
      </c>
      <c r="H19005" s="2">
        <v>0.79264800000000002</v>
      </c>
      <c r="J19005" s="2">
        <v>18.32816</v>
      </c>
      <c r="K19005" s="2">
        <v>1.2151639999999999</v>
      </c>
      <c r="L19005" s="2">
        <v>1.851915</v>
      </c>
    </row>
    <row r="19006" spans="1:12" x14ac:dyDescent="0.2">
      <c r="A19006" s="2">
        <v>18.328859999999999</v>
      </c>
      <c r="B19006" s="2">
        <v>16.555499999999999</v>
      </c>
      <c r="C19006" s="2">
        <v>2.8737520000000001</v>
      </c>
      <c r="D19006" s="2">
        <v>2.309917</v>
      </c>
      <c r="F19006" s="2">
        <v>18.326059999999998</v>
      </c>
      <c r="G19006" s="2">
        <v>0.79563899999999999</v>
      </c>
      <c r="H19006" s="2">
        <v>0.79257200000000005</v>
      </c>
      <c r="J19006" s="2">
        <v>18.328859999999999</v>
      </c>
      <c r="K19006" s="2">
        <v>1.214475</v>
      </c>
      <c r="L19006" s="2">
        <v>1.8474459999999999</v>
      </c>
    </row>
    <row r="19007" spans="1:12" x14ac:dyDescent="0.2">
      <c r="A19007" s="2">
        <v>18.329560000000001</v>
      </c>
      <c r="B19007" s="2">
        <v>16.549399999999999</v>
      </c>
      <c r="C19007" s="2">
        <v>2.873313</v>
      </c>
      <c r="D19007" s="2">
        <v>2.3092830000000002</v>
      </c>
      <c r="F19007" s="2">
        <v>18.32676</v>
      </c>
      <c r="G19007" s="2">
        <v>0.79513500000000004</v>
      </c>
      <c r="H19007" s="2">
        <v>0.79269400000000001</v>
      </c>
      <c r="J19007" s="2">
        <v>18.329560000000001</v>
      </c>
      <c r="K19007" s="2">
        <v>1.2135009999999999</v>
      </c>
      <c r="L19007" s="2">
        <v>1.8428020000000001</v>
      </c>
    </row>
    <row r="19008" spans="1:12" x14ac:dyDescent="0.2">
      <c r="A19008" s="2">
        <v>18.330269999999999</v>
      </c>
      <c r="B19008" s="2">
        <v>16.543289999999999</v>
      </c>
      <c r="C19008" s="2">
        <v>2.8726419999999999</v>
      </c>
      <c r="D19008" s="2">
        <v>2.3080859999999999</v>
      </c>
      <c r="F19008" s="2">
        <v>18.327459999999999</v>
      </c>
      <c r="G19008" s="2">
        <v>0.79534899999999997</v>
      </c>
      <c r="H19008" s="2">
        <v>0.79257200000000005</v>
      </c>
      <c r="J19008" s="2">
        <v>18.330269999999999</v>
      </c>
      <c r="K19008" s="2">
        <v>1.2129099999999999</v>
      </c>
      <c r="L19008" s="2">
        <v>1.8381670000000001</v>
      </c>
    </row>
    <row r="19009" spans="1:12" x14ac:dyDescent="0.2">
      <c r="A19009" s="2">
        <v>18.330970000000001</v>
      </c>
      <c r="B19009" s="2">
        <v>16.537230000000001</v>
      </c>
      <c r="C19009" s="2">
        <v>2.8731490000000002</v>
      </c>
      <c r="D19009" s="2">
        <v>2.3072919999999999</v>
      </c>
      <c r="F19009" s="2">
        <v>18.32816</v>
      </c>
      <c r="G19009" s="2">
        <v>0.79506699999999997</v>
      </c>
      <c r="H19009" s="2">
        <v>0.79216799999999998</v>
      </c>
      <c r="J19009" s="2">
        <v>18.330970000000001</v>
      </c>
      <c r="K19009" s="2">
        <v>1.212591</v>
      </c>
      <c r="L19009" s="2">
        <v>1.8336300000000001</v>
      </c>
    </row>
    <row r="19010" spans="1:12" x14ac:dyDescent="0.2">
      <c r="A19010" s="2">
        <v>18.331669999999999</v>
      </c>
      <c r="B19010" s="2">
        <v>16.53106</v>
      </c>
      <c r="C19010" s="2">
        <v>2.8722599999999998</v>
      </c>
      <c r="D19010" s="2">
        <v>2.305774</v>
      </c>
      <c r="F19010" s="2">
        <v>18.328859999999999</v>
      </c>
      <c r="G19010" s="2">
        <v>0.79494500000000001</v>
      </c>
      <c r="H19010" s="2">
        <v>0.79160299999999995</v>
      </c>
      <c r="J19010" s="2">
        <v>18.331669999999999</v>
      </c>
      <c r="K19010" s="2">
        <v>1.211662</v>
      </c>
      <c r="L19010" s="2">
        <v>1.8296380000000001</v>
      </c>
    </row>
    <row r="19011" spans="1:12" x14ac:dyDescent="0.2">
      <c r="A19011" s="2">
        <v>18.332370000000001</v>
      </c>
      <c r="B19011" s="2">
        <v>16.525670000000002</v>
      </c>
      <c r="C19011" s="2">
        <v>2.871597</v>
      </c>
      <c r="D19011" s="2">
        <v>2.3050799999999998</v>
      </c>
      <c r="F19011" s="2">
        <v>18.329560000000001</v>
      </c>
      <c r="G19011" s="2">
        <v>0.79480700000000004</v>
      </c>
      <c r="H19011" s="2">
        <v>0.791107</v>
      </c>
      <c r="J19011" s="2">
        <v>18.332370000000001</v>
      </c>
      <c r="K19011" s="2">
        <v>1.2107490000000001</v>
      </c>
      <c r="L19011" s="2">
        <v>1.825169</v>
      </c>
    </row>
    <row r="19012" spans="1:12" x14ac:dyDescent="0.2">
      <c r="A19012" s="2">
        <v>18.333069999999999</v>
      </c>
      <c r="B19012" s="2">
        <v>16.520109999999999</v>
      </c>
      <c r="C19012" s="2">
        <v>2.8707729999999998</v>
      </c>
      <c r="D19012" s="2">
        <v>2.3053089999999998</v>
      </c>
      <c r="F19012" s="2">
        <v>18.330269999999999</v>
      </c>
      <c r="G19012" s="2">
        <v>0.79479999999999995</v>
      </c>
      <c r="H19012" s="2">
        <v>0.79058099999999998</v>
      </c>
      <c r="J19012" s="2">
        <v>18.333069999999999</v>
      </c>
      <c r="K19012" s="2">
        <v>1.2099299999999999</v>
      </c>
      <c r="L19012" s="2">
        <v>1.820457</v>
      </c>
    </row>
    <row r="19013" spans="1:12" x14ac:dyDescent="0.2">
      <c r="A19013" s="2">
        <v>18.333770000000001</v>
      </c>
      <c r="B19013" s="2">
        <v>16.514420000000001</v>
      </c>
      <c r="C19013" s="2">
        <v>2.8705669999999999</v>
      </c>
      <c r="D19013" s="2">
        <v>2.3043010000000002</v>
      </c>
      <c r="F19013" s="2">
        <v>18.330970000000001</v>
      </c>
      <c r="G19013" s="2">
        <v>0.79439499999999996</v>
      </c>
      <c r="H19013" s="2">
        <v>0.78993999999999998</v>
      </c>
      <c r="J19013" s="2">
        <v>18.333770000000001</v>
      </c>
      <c r="K19013" s="2">
        <v>1.2092400000000001</v>
      </c>
      <c r="L19013" s="2">
        <v>1.815779</v>
      </c>
    </row>
    <row r="19014" spans="1:12" x14ac:dyDescent="0.2">
      <c r="A19014" s="2">
        <v>18.334479999999999</v>
      </c>
      <c r="B19014" s="2">
        <v>16.508690000000001</v>
      </c>
      <c r="C19014" s="2">
        <v>2.8699789999999998</v>
      </c>
      <c r="D19014" s="2">
        <v>2.303661</v>
      </c>
      <c r="F19014" s="2">
        <v>18.331669999999999</v>
      </c>
      <c r="G19014" s="2">
        <v>0.79376999999999998</v>
      </c>
      <c r="H19014" s="2">
        <v>0.78963499999999998</v>
      </c>
      <c r="J19014" s="2">
        <v>18.334479999999999</v>
      </c>
      <c r="K19014" s="2">
        <v>1.2085440000000001</v>
      </c>
      <c r="L19014" s="2">
        <v>1.8117810000000001</v>
      </c>
    </row>
    <row r="19015" spans="1:12" x14ac:dyDescent="0.2">
      <c r="A19015" s="2">
        <v>18.335180000000001</v>
      </c>
      <c r="B19015" s="2">
        <v>16.502800000000001</v>
      </c>
      <c r="C19015" s="2">
        <v>2.8693759999999999</v>
      </c>
      <c r="D19015" s="2">
        <v>2.3038970000000001</v>
      </c>
      <c r="F19015" s="2">
        <v>18.332370000000001</v>
      </c>
      <c r="G19015" s="2">
        <v>0.79341899999999999</v>
      </c>
      <c r="H19015" s="2">
        <v>0.78952</v>
      </c>
      <c r="J19015" s="2">
        <v>18.335180000000001</v>
      </c>
      <c r="K19015" s="2">
        <v>1.208378</v>
      </c>
      <c r="L19015" s="2">
        <v>1.807987</v>
      </c>
    </row>
    <row r="19016" spans="1:12" x14ac:dyDescent="0.2">
      <c r="A19016" s="2">
        <v>18.33588</v>
      </c>
      <c r="B19016" s="2">
        <v>16.4968</v>
      </c>
      <c r="C19016" s="2">
        <v>2.8687770000000001</v>
      </c>
      <c r="D19016" s="2">
        <v>2.3033329999999999</v>
      </c>
      <c r="F19016" s="2">
        <v>18.333069999999999</v>
      </c>
      <c r="G19016" s="2">
        <v>0.79264800000000002</v>
      </c>
      <c r="H19016" s="2">
        <v>0.78918500000000003</v>
      </c>
      <c r="J19016" s="2">
        <v>18.33588</v>
      </c>
      <c r="K19016" s="2">
        <v>1.207838</v>
      </c>
      <c r="L19016" s="2">
        <v>1.8041419999999999</v>
      </c>
    </row>
    <row r="19017" spans="1:12" x14ac:dyDescent="0.2">
      <c r="A19017" s="2">
        <v>18.336580000000001</v>
      </c>
      <c r="B19017" s="2">
        <v>16.491599999999998</v>
      </c>
      <c r="C19017" s="2">
        <v>2.8679730000000001</v>
      </c>
      <c r="D19017" s="2">
        <v>2.3026080000000002</v>
      </c>
      <c r="F19017" s="2">
        <v>18.333770000000001</v>
      </c>
      <c r="G19017" s="2">
        <v>0.79257200000000005</v>
      </c>
      <c r="H19017" s="2">
        <v>0.78897099999999998</v>
      </c>
      <c r="J19017" s="2">
        <v>18.336580000000001</v>
      </c>
      <c r="K19017" s="2">
        <v>1.2068369999999999</v>
      </c>
      <c r="L19017" s="2">
        <v>1.800114</v>
      </c>
    </row>
    <row r="19018" spans="1:12" x14ac:dyDescent="0.2">
      <c r="A19018" s="2">
        <v>18.33728</v>
      </c>
      <c r="B19018" s="2">
        <v>16.485389999999999</v>
      </c>
      <c r="C19018" s="2">
        <v>2.867435</v>
      </c>
      <c r="D19018" s="2">
        <v>2.3015089999999998</v>
      </c>
      <c r="F19018" s="2">
        <v>18.334479999999999</v>
      </c>
      <c r="G19018" s="2">
        <v>0.79269400000000001</v>
      </c>
      <c r="H19018" s="2">
        <v>0.78887200000000002</v>
      </c>
      <c r="J19018" s="2">
        <v>18.33728</v>
      </c>
      <c r="K19018" s="2">
        <v>1.206081</v>
      </c>
      <c r="L19018" s="2">
        <v>1.796621</v>
      </c>
    </row>
    <row r="19019" spans="1:12" x14ac:dyDescent="0.2">
      <c r="A19019" s="2">
        <v>18.337980000000002</v>
      </c>
      <c r="B19019" s="2">
        <v>16.479669999999999</v>
      </c>
      <c r="C19019" s="2">
        <v>2.8669579999999999</v>
      </c>
      <c r="D19019" s="2">
        <v>2.3007689999999998</v>
      </c>
      <c r="F19019" s="2">
        <v>18.335180000000001</v>
      </c>
      <c r="G19019" s="2">
        <v>0.79257200000000005</v>
      </c>
      <c r="H19019" s="2">
        <v>0.78861199999999998</v>
      </c>
      <c r="J19019" s="2">
        <v>18.337980000000002</v>
      </c>
      <c r="K19019" s="2">
        <v>1.2052149999999999</v>
      </c>
      <c r="L19019" s="2">
        <v>1.792969</v>
      </c>
    </row>
    <row r="19020" spans="1:12" x14ac:dyDescent="0.2">
      <c r="A19020" s="2">
        <v>18.33868</v>
      </c>
      <c r="B19020" s="2">
        <v>16.474049999999998</v>
      </c>
      <c r="C19020" s="2">
        <v>2.8663630000000002</v>
      </c>
      <c r="D19020" s="2">
        <v>2.3001510000000001</v>
      </c>
      <c r="F19020" s="2">
        <v>18.33588</v>
      </c>
      <c r="G19020" s="2">
        <v>0.79216799999999998</v>
      </c>
      <c r="H19020" s="2">
        <v>0.78826099999999999</v>
      </c>
      <c r="J19020" s="2">
        <v>18.33868</v>
      </c>
      <c r="K19020" s="2">
        <v>1.2046239999999999</v>
      </c>
      <c r="L19020" s="2">
        <v>1.7890550000000001</v>
      </c>
    </row>
    <row r="19021" spans="1:12" x14ac:dyDescent="0.2">
      <c r="A19021" s="2">
        <v>18.339379999999998</v>
      </c>
      <c r="B19021" s="2">
        <v>16.468769999999999</v>
      </c>
      <c r="C19021" s="2">
        <v>2.8654700000000002</v>
      </c>
      <c r="D19021" s="2">
        <v>2.2988010000000001</v>
      </c>
      <c r="F19021" s="2">
        <v>18.336580000000001</v>
      </c>
      <c r="G19021" s="2">
        <v>0.79160299999999995</v>
      </c>
      <c r="H19021" s="2">
        <v>0.78752900000000003</v>
      </c>
      <c r="J19021" s="2">
        <v>18.339379999999998</v>
      </c>
      <c r="K19021" s="2">
        <v>1.2044600000000001</v>
      </c>
      <c r="L19021" s="2">
        <v>1.7850699999999999</v>
      </c>
    </row>
    <row r="19022" spans="1:12" x14ac:dyDescent="0.2">
      <c r="A19022" s="2">
        <v>18.34008</v>
      </c>
      <c r="B19022" s="2">
        <v>16.46359</v>
      </c>
      <c r="C19022" s="2">
        <v>2.8647830000000001</v>
      </c>
      <c r="D19022" s="2">
        <v>2.2977020000000001</v>
      </c>
      <c r="F19022" s="2">
        <v>18.33728</v>
      </c>
      <c r="G19022" s="2">
        <v>0.791107</v>
      </c>
      <c r="H19022" s="2">
        <v>0.78686500000000004</v>
      </c>
      <c r="J19022" s="2">
        <v>18.34008</v>
      </c>
      <c r="K19022" s="2">
        <v>1.2040439999999999</v>
      </c>
      <c r="L19022" s="2">
        <v>1.781126</v>
      </c>
    </row>
    <row r="19023" spans="1:12" x14ac:dyDescent="0.2">
      <c r="A19023" s="2">
        <v>18.340789999999998</v>
      </c>
      <c r="B19023" s="2">
        <v>16.457979999999999</v>
      </c>
      <c r="C19023" s="2">
        <v>2.8640590000000001</v>
      </c>
      <c r="D19023" s="2">
        <v>2.2964660000000001</v>
      </c>
      <c r="F19023" s="2">
        <v>18.337980000000002</v>
      </c>
      <c r="G19023" s="2">
        <v>0.79058099999999998</v>
      </c>
      <c r="H19023" s="2">
        <v>0.78674299999999997</v>
      </c>
      <c r="J19023" s="2">
        <v>18.340789999999998</v>
      </c>
      <c r="K19023" s="2">
        <v>1.2035290000000001</v>
      </c>
      <c r="L19023" s="2">
        <v>1.7775190000000001</v>
      </c>
    </row>
    <row r="19024" spans="1:12" x14ac:dyDescent="0.2">
      <c r="A19024" s="2">
        <v>18.34149</v>
      </c>
      <c r="B19024" s="2">
        <v>16.452269999999999</v>
      </c>
      <c r="C19024" s="2">
        <v>2.8633609999999998</v>
      </c>
      <c r="D19024" s="2">
        <v>2.2953670000000002</v>
      </c>
      <c r="F19024" s="2">
        <v>18.33868</v>
      </c>
      <c r="G19024" s="2">
        <v>0.78993999999999998</v>
      </c>
      <c r="H19024" s="2">
        <v>0.786331</v>
      </c>
      <c r="J19024" s="2">
        <v>18.34149</v>
      </c>
      <c r="K19024" s="2">
        <v>1.20272</v>
      </c>
      <c r="L19024" s="2">
        <v>1.774019</v>
      </c>
    </row>
    <row r="19025" spans="1:12" x14ac:dyDescent="0.2">
      <c r="A19025" s="2">
        <v>18.342189999999999</v>
      </c>
      <c r="B19025" s="2">
        <v>16.446560000000002</v>
      </c>
      <c r="C19025" s="2">
        <v>2.862552</v>
      </c>
      <c r="D19025" s="2">
        <v>2.2942990000000001</v>
      </c>
      <c r="F19025" s="2">
        <v>18.339379999999998</v>
      </c>
      <c r="G19025" s="2">
        <v>0.78963499999999998</v>
      </c>
      <c r="H19025" s="2">
        <v>0.78588100000000005</v>
      </c>
      <c r="J19025" s="2">
        <v>18.342189999999999</v>
      </c>
      <c r="K19025" s="2">
        <v>1.2016119999999999</v>
      </c>
      <c r="L19025" s="2">
        <v>1.770472</v>
      </c>
    </row>
    <row r="19026" spans="1:12" x14ac:dyDescent="0.2">
      <c r="A19026" s="2">
        <v>18.342890000000001</v>
      </c>
      <c r="B19026" s="2">
        <v>16.440799999999999</v>
      </c>
      <c r="C19026" s="2">
        <v>2.8617509999999999</v>
      </c>
      <c r="D19026" s="2">
        <v>2.2937500000000002</v>
      </c>
      <c r="F19026" s="2">
        <v>18.34008</v>
      </c>
      <c r="G19026" s="2">
        <v>0.78952</v>
      </c>
      <c r="H19026" s="2">
        <v>0.78564500000000004</v>
      </c>
      <c r="J19026" s="2">
        <v>18.342890000000001</v>
      </c>
      <c r="K19026" s="2">
        <v>1.2002470000000001</v>
      </c>
      <c r="L19026" s="2">
        <v>1.7661910000000001</v>
      </c>
    </row>
    <row r="19027" spans="1:12" x14ac:dyDescent="0.2">
      <c r="A19027" s="2">
        <v>18.343589999999999</v>
      </c>
      <c r="B19027" s="2">
        <v>16.434740000000001</v>
      </c>
      <c r="C19027" s="2">
        <v>2.8615370000000002</v>
      </c>
      <c r="D19027" s="2">
        <v>2.2927200000000001</v>
      </c>
      <c r="F19027" s="2">
        <v>18.340789999999998</v>
      </c>
      <c r="G19027" s="2">
        <v>0.78918500000000003</v>
      </c>
      <c r="H19027" s="2">
        <v>0.785439</v>
      </c>
      <c r="J19027" s="2">
        <v>18.343589999999999</v>
      </c>
      <c r="K19027" s="2">
        <v>1.1990510000000001</v>
      </c>
      <c r="L19027" s="2">
        <v>1.762175</v>
      </c>
    </row>
    <row r="19028" spans="1:12" x14ac:dyDescent="0.2">
      <c r="A19028" s="2">
        <v>18.344290000000001</v>
      </c>
      <c r="B19028" s="2">
        <v>16.42886</v>
      </c>
      <c r="C19028" s="2">
        <v>2.8611140000000002</v>
      </c>
      <c r="D19028" s="2">
        <v>2.291347</v>
      </c>
      <c r="F19028" s="2">
        <v>18.34149</v>
      </c>
      <c r="G19028" s="2">
        <v>0.78897099999999998</v>
      </c>
      <c r="H19028" s="2">
        <v>0.785103</v>
      </c>
      <c r="J19028" s="2">
        <v>18.344290000000001</v>
      </c>
      <c r="K19028" s="2">
        <v>1.1984669999999999</v>
      </c>
      <c r="L19028" s="2">
        <v>1.758667</v>
      </c>
    </row>
    <row r="19029" spans="1:12" x14ac:dyDescent="0.2">
      <c r="A19029" s="2">
        <v>18.344989999999999</v>
      </c>
      <c r="B19029" s="2">
        <v>16.423249999999999</v>
      </c>
      <c r="C19029" s="2">
        <v>2.8610950000000002</v>
      </c>
      <c r="D19029" s="2">
        <v>2.29034</v>
      </c>
      <c r="F19029" s="2">
        <v>18.342189999999999</v>
      </c>
      <c r="G19029" s="2">
        <v>0.78887200000000002</v>
      </c>
      <c r="H19029" s="2">
        <v>0.78420299999999998</v>
      </c>
      <c r="J19029" s="2">
        <v>18.344989999999999</v>
      </c>
      <c r="K19029" s="2">
        <v>1.1968399999999999</v>
      </c>
      <c r="L19029" s="2">
        <v>1.754494</v>
      </c>
    </row>
    <row r="19030" spans="1:12" x14ac:dyDescent="0.2">
      <c r="A19030" s="2">
        <v>18.345700000000001</v>
      </c>
      <c r="B19030" s="2">
        <v>16.418119999999998</v>
      </c>
      <c r="C19030" s="2">
        <v>2.8611399999999998</v>
      </c>
      <c r="D19030" s="2">
        <v>2.2891110000000001</v>
      </c>
      <c r="F19030" s="2">
        <v>18.342890000000001</v>
      </c>
      <c r="G19030" s="2">
        <v>0.78861199999999998</v>
      </c>
      <c r="H19030" s="2">
        <v>0.78324099999999997</v>
      </c>
      <c r="J19030" s="2">
        <v>18.345700000000001</v>
      </c>
      <c r="K19030" s="2">
        <v>1.1961079999999999</v>
      </c>
      <c r="L19030" s="2">
        <v>1.750896</v>
      </c>
    </row>
    <row r="19031" spans="1:12" x14ac:dyDescent="0.2">
      <c r="A19031" s="2">
        <v>18.346399999999999</v>
      </c>
      <c r="B19031" s="2">
        <v>16.41282</v>
      </c>
      <c r="C19031" s="2">
        <v>2.8605450000000001</v>
      </c>
      <c r="D19031" s="2">
        <v>2.2883179999999999</v>
      </c>
      <c r="F19031" s="2">
        <v>18.343589999999999</v>
      </c>
      <c r="G19031" s="2">
        <v>0.78826099999999999</v>
      </c>
      <c r="H19031" s="2">
        <v>0.78241000000000005</v>
      </c>
      <c r="J19031" s="2">
        <v>18.346399999999999</v>
      </c>
      <c r="K19031" s="2">
        <v>1.1954610000000001</v>
      </c>
      <c r="L19031" s="2">
        <v>1.7468809999999999</v>
      </c>
    </row>
    <row r="19032" spans="1:12" x14ac:dyDescent="0.2">
      <c r="A19032" s="2">
        <v>18.347100000000001</v>
      </c>
      <c r="B19032" s="2">
        <v>16.40746</v>
      </c>
      <c r="C19032" s="2">
        <v>2.860141</v>
      </c>
      <c r="D19032" s="2">
        <v>2.287509</v>
      </c>
      <c r="F19032" s="2">
        <v>18.344290000000001</v>
      </c>
      <c r="G19032" s="2">
        <v>0.78752900000000003</v>
      </c>
      <c r="H19032" s="2">
        <v>0.781586</v>
      </c>
      <c r="J19032" s="2">
        <v>18.347100000000001</v>
      </c>
      <c r="K19032" s="2">
        <v>1.1945859999999999</v>
      </c>
      <c r="L19032" s="2">
        <v>1.7434289999999999</v>
      </c>
    </row>
    <row r="19033" spans="1:12" x14ac:dyDescent="0.2">
      <c r="A19033" s="2">
        <v>18.347799999999999</v>
      </c>
      <c r="B19033" s="2">
        <v>16.40212</v>
      </c>
      <c r="C19033" s="2">
        <v>2.8598319999999999</v>
      </c>
      <c r="D19033" s="2">
        <v>2.2870740000000001</v>
      </c>
      <c r="F19033" s="2">
        <v>18.344989999999999</v>
      </c>
      <c r="G19033" s="2">
        <v>0.78686500000000004</v>
      </c>
      <c r="H19033" s="2">
        <v>0.781219</v>
      </c>
      <c r="J19033" s="2">
        <v>18.347799999999999</v>
      </c>
      <c r="K19033" s="2">
        <v>1.1938610000000001</v>
      </c>
      <c r="L19033" s="2">
        <v>1.7394700000000001</v>
      </c>
    </row>
    <row r="19034" spans="1:12" x14ac:dyDescent="0.2">
      <c r="A19034" s="2">
        <v>18.348500000000001</v>
      </c>
      <c r="B19034" s="2">
        <v>16.396070000000002</v>
      </c>
      <c r="C19034" s="2">
        <v>2.8593630000000001</v>
      </c>
      <c r="D19034" s="2">
        <v>2.2867229999999998</v>
      </c>
      <c r="F19034" s="2">
        <v>18.345700000000001</v>
      </c>
      <c r="G19034" s="2">
        <v>0.78674299999999997</v>
      </c>
      <c r="H19034" s="2">
        <v>0.78118900000000002</v>
      </c>
      <c r="J19034" s="2">
        <v>18.348500000000001</v>
      </c>
      <c r="K19034" s="2">
        <v>1.193014</v>
      </c>
      <c r="L19034" s="2">
        <v>1.7358020000000001</v>
      </c>
    </row>
    <row r="19035" spans="1:12" x14ac:dyDescent="0.2">
      <c r="A19035" s="2">
        <v>18.3492</v>
      </c>
      <c r="B19035" s="2">
        <v>16.39115</v>
      </c>
      <c r="C19035" s="2">
        <v>2.8583370000000001</v>
      </c>
      <c r="D19035" s="2">
        <v>2.2858459999999998</v>
      </c>
      <c r="F19035" s="2">
        <v>18.346399999999999</v>
      </c>
      <c r="G19035" s="2">
        <v>0.786331</v>
      </c>
      <c r="H19035" s="2">
        <v>0.781273</v>
      </c>
      <c r="J19035" s="2">
        <v>18.3492</v>
      </c>
      <c r="K19035" s="2">
        <v>1.1924859999999999</v>
      </c>
      <c r="L19035" s="2">
        <v>1.7320629999999999</v>
      </c>
    </row>
    <row r="19036" spans="1:12" x14ac:dyDescent="0.2">
      <c r="A19036" s="2">
        <v>18.349900000000002</v>
      </c>
      <c r="B19036" s="2">
        <v>16.38599</v>
      </c>
      <c r="C19036" s="2">
        <v>2.857459</v>
      </c>
      <c r="D19036" s="2">
        <v>2.2857470000000002</v>
      </c>
      <c r="F19036" s="2">
        <v>18.347100000000001</v>
      </c>
      <c r="G19036" s="2">
        <v>0.78588100000000005</v>
      </c>
      <c r="H19036" s="2">
        <v>0.78136399999999995</v>
      </c>
      <c r="J19036" s="2">
        <v>18.349900000000002</v>
      </c>
      <c r="K19036" s="2">
        <v>1.1916850000000001</v>
      </c>
      <c r="L19036" s="2">
        <v>1.728416</v>
      </c>
    </row>
    <row r="19037" spans="1:12" x14ac:dyDescent="0.2">
      <c r="A19037" s="2">
        <v>18.35061</v>
      </c>
      <c r="B19037" s="2">
        <v>16.380469999999999</v>
      </c>
      <c r="C19037" s="2">
        <v>2.856757</v>
      </c>
      <c r="D19037" s="2">
        <v>2.2855180000000002</v>
      </c>
      <c r="F19037" s="2">
        <v>18.347799999999999</v>
      </c>
      <c r="G19037" s="2">
        <v>0.78564500000000004</v>
      </c>
      <c r="H19037" s="2">
        <v>0.78139499999999995</v>
      </c>
      <c r="J19037" s="2">
        <v>18.35061</v>
      </c>
      <c r="K19037" s="2">
        <v>1.190788</v>
      </c>
      <c r="L19037" s="2">
        <v>1.7247509999999999</v>
      </c>
    </row>
    <row r="19038" spans="1:12" x14ac:dyDescent="0.2">
      <c r="A19038" s="2">
        <v>18.351310000000002</v>
      </c>
      <c r="B19038" s="2">
        <v>16.37491</v>
      </c>
      <c r="C19038" s="2">
        <v>2.8559640000000002</v>
      </c>
      <c r="D19038" s="2">
        <v>2.2849300000000001</v>
      </c>
      <c r="F19038" s="2">
        <v>18.348500000000001</v>
      </c>
      <c r="G19038" s="2">
        <v>0.785439</v>
      </c>
      <c r="H19038" s="2">
        <v>0.78125800000000001</v>
      </c>
      <c r="J19038" s="2">
        <v>18.351310000000002</v>
      </c>
      <c r="K19038" s="2">
        <v>1.1899850000000001</v>
      </c>
      <c r="L19038" s="2">
        <v>1.72163</v>
      </c>
    </row>
    <row r="19039" spans="1:12" x14ac:dyDescent="0.2">
      <c r="A19039" s="2">
        <v>18.35201</v>
      </c>
      <c r="B19039" s="2">
        <v>16.36955</v>
      </c>
      <c r="C19039" s="2">
        <v>2.8550599999999999</v>
      </c>
      <c r="D19039" s="2">
        <v>2.2844039999999999</v>
      </c>
      <c r="F19039" s="2">
        <v>18.3492</v>
      </c>
      <c r="G19039" s="2">
        <v>0.785103</v>
      </c>
      <c r="H19039" s="2">
        <v>0.78128799999999998</v>
      </c>
      <c r="J19039" s="2">
        <v>18.35201</v>
      </c>
      <c r="K19039" s="2">
        <v>1.1893180000000001</v>
      </c>
      <c r="L19039" s="2">
        <v>1.7176340000000001</v>
      </c>
    </row>
    <row r="19040" spans="1:12" x14ac:dyDescent="0.2">
      <c r="A19040" s="2">
        <v>18.352709999999998</v>
      </c>
      <c r="B19040" s="2">
        <v>16.364619999999999</v>
      </c>
      <c r="C19040" s="2">
        <v>2.854285</v>
      </c>
      <c r="D19040" s="2">
        <v>2.2832669999999999</v>
      </c>
      <c r="F19040" s="2">
        <v>18.349900000000002</v>
      </c>
      <c r="G19040" s="2">
        <v>0.78420299999999998</v>
      </c>
      <c r="H19040" s="2">
        <v>0.78107499999999996</v>
      </c>
      <c r="J19040" s="2">
        <v>18.352709999999998</v>
      </c>
      <c r="K19040" s="2">
        <v>1.1881999999999999</v>
      </c>
      <c r="L19040" s="2">
        <v>1.7135180000000001</v>
      </c>
    </row>
    <row r="19041" spans="1:12" x14ac:dyDescent="0.2">
      <c r="A19041" s="2">
        <v>18.35341</v>
      </c>
      <c r="B19041" s="2">
        <v>16.359380000000002</v>
      </c>
      <c r="C19041" s="2">
        <v>2.8539840000000001</v>
      </c>
      <c r="D19041" s="2">
        <v>2.2819850000000002</v>
      </c>
      <c r="F19041" s="2">
        <v>18.35061</v>
      </c>
      <c r="G19041" s="2">
        <v>0.78324099999999997</v>
      </c>
      <c r="H19041" s="2">
        <v>0.78064699999999998</v>
      </c>
      <c r="J19041" s="2">
        <v>18.35341</v>
      </c>
      <c r="K19041" s="2">
        <v>1.187149</v>
      </c>
      <c r="L19041" s="2">
        <v>1.709503</v>
      </c>
    </row>
    <row r="19042" spans="1:12" x14ac:dyDescent="0.2">
      <c r="A19042" s="2">
        <v>18.354109999999999</v>
      </c>
      <c r="B19042" s="2">
        <v>16.354679999999998</v>
      </c>
      <c r="C19042" s="2">
        <v>2.853637</v>
      </c>
      <c r="D19042" s="2">
        <v>2.2812990000000002</v>
      </c>
      <c r="F19042" s="2">
        <v>18.351310000000002</v>
      </c>
      <c r="G19042" s="2">
        <v>0.78241000000000005</v>
      </c>
      <c r="H19042" s="2">
        <v>0.78049500000000005</v>
      </c>
      <c r="J19042" s="2">
        <v>18.354109999999999</v>
      </c>
      <c r="K19042" s="2">
        <v>1.1865730000000001</v>
      </c>
      <c r="L19042" s="2">
        <v>1.7060679999999999</v>
      </c>
    </row>
    <row r="19043" spans="1:12" x14ac:dyDescent="0.2">
      <c r="A19043" s="2">
        <v>18.35482</v>
      </c>
      <c r="B19043" s="2">
        <v>16.349979999999999</v>
      </c>
      <c r="C19043" s="2">
        <v>2.852878</v>
      </c>
      <c r="D19043" s="2">
        <v>2.2806660000000001</v>
      </c>
      <c r="F19043" s="2">
        <v>18.35201</v>
      </c>
      <c r="G19043" s="2">
        <v>0.781586</v>
      </c>
      <c r="H19043" s="2">
        <v>0.780304</v>
      </c>
      <c r="J19043" s="2">
        <v>18.35482</v>
      </c>
      <c r="K19043" s="2">
        <v>1.185692</v>
      </c>
      <c r="L19043" s="2">
        <v>1.702248</v>
      </c>
    </row>
    <row r="19044" spans="1:12" x14ac:dyDescent="0.2">
      <c r="A19044" s="2">
        <v>18.355519999999999</v>
      </c>
      <c r="B19044" s="2">
        <v>16.345030000000001</v>
      </c>
      <c r="C19044" s="2">
        <v>2.852004</v>
      </c>
      <c r="D19044" s="2">
        <v>2.2803990000000001</v>
      </c>
      <c r="F19044" s="2">
        <v>18.352709999999998</v>
      </c>
      <c r="G19044" s="2">
        <v>0.781219</v>
      </c>
      <c r="H19044" s="2">
        <v>0.780281</v>
      </c>
      <c r="J19044" s="2">
        <v>18.355519999999999</v>
      </c>
      <c r="K19044" s="2">
        <v>1.1842900000000001</v>
      </c>
      <c r="L19044" s="2">
        <v>1.698372</v>
      </c>
    </row>
    <row r="19045" spans="1:12" x14ac:dyDescent="0.2">
      <c r="A19045" s="2">
        <v>18.35622</v>
      </c>
      <c r="B19045" s="2">
        <v>16.340050000000002</v>
      </c>
      <c r="C19045" s="2">
        <v>2.8511959999999998</v>
      </c>
      <c r="D19045" s="2">
        <v>2.2799710000000002</v>
      </c>
      <c r="F19045" s="2">
        <v>18.35341</v>
      </c>
      <c r="G19045" s="2">
        <v>0.78118900000000002</v>
      </c>
      <c r="H19045" s="2">
        <v>0.78045699999999996</v>
      </c>
      <c r="J19045" s="2">
        <v>18.35622</v>
      </c>
      <c r="K19045" s="2">
        <v>1.182968</v>
      </c>
      <c r="L19045" s="2">
        <v>1.694086</v>
      </c>
    </row>
    <row r="19046" spans="1:12" x14ac:dyDescent="0.2">
      <c r="A19046" s="2">
        <v>18.356919999999999</v>
      </c>
      <c r="B19046" s="2">
        <v>16.33493</v>
      </c>
      <c r="C19046" s="2">
        <v>2.8503069999999999</v>
      </c>
      <c r="D19046" s="2">
        <v>2.27901</v>
      </c>
      <c r="F19046" s="2">
        <v>18.354109999999999</v>
      </c>
      <c r="G19046" s="2">
        <v>0.781273</v>
      </c>
      <c r="H19046" s="2">
        <v>0.78050200000000003</v>
      </c>
      <c r="J19046" s="2">
        <v>18.356919999999999</v>
      </c>
      <c r="K19046" s="2">
        <v>1.1815070000000001</v>
      </c>
      <c r="L19046" s="2">
        <v>1.690008</v>
      </c>
    </row>
    <row r="19047" spans="1:12" x14ac:dyDescent="0.2">
      <c r="A19047" s="2">
        <v>18.357620000000001</v>
      </c>
      <c r="B19047" s="2">
        <v>16.329609999999999</v>
      </c>
      <c r="C19047" s="2">
        <v>2.8495900000000001</v>
      </c>
      <c r="D19047" s="2">
        <v>2.278133</v>
      </c>
      <c r="F19047" s="2">
        <v>18.35482</v>
      </c>
      <c r="G19047" s="2">
        <v>0.78136399999999995</v>
      </c>
      <c r="H19047" s="2">
        <v>0.78011299999999995</v>
      </c>
      <c r="J19047" s="2">
        <v>18.357620000000001</v>
      </c>
      <c r="K19047" s="2">
        <v>1.180115</v>
      </c>
      <c r="L19047" s="2">
        <v>1.6860599999999999</v>
      </c>
    </row>
    <row r="19048" spans="1:12" x14ac:dyDescent="0.2">
      <c r="A19048" s="2">
        <v>18.358319999999999</v>
      </c>
      <c r="B19048" s="2">
        <v>16.324280000000002</v>
      </c>
      <c r="C19048" s="2">
        <v>2.8491740000000001</v>
      </c>
      <c r="D19048" s="2">
        <v>2.27711</v>
      </c>
      <c r="F19048" s="2">
        <v>18.355519999999999</v>
      </c>
      <c r="G19048" s="2">
        <v>0.78139499999999995</v>
      </c>
      <c r="H19048" s="2">
        <v>0.77980000000000005</v>
      </c>
      <c r="J19048" s="2">
        <v>18.358319999999999</v>
      </c>
      <c r="K19048" s="2">
        <v>1.178949</v>
      </c>
      <c r="L19048" s="2">
        <v>1.68251</v>
      </c>
    </row>
    <row r="19049" spans="1:12" x14ac:dyDescent="0.2">
      <c r="A19049" s="2">
        <v>18.359020000000001</v>
      </c>
      <c r="B19049" s="2">
        <v>16.318670000000001</v>
      </c>
      <c r="C19049" s="2">
        <v>2.8489559999999998</v>
      </c>
      <c r="D19049" s="2">
        <v>2.276157</v>
      </c>
      <c r="F19049" s="2">
        <v>18.35622</v>
      </c>
      <c r="G19049" s="2">
        <v>0.78125800000000001</v>
      </c>
      <c r="H19049" s="2">
        <v>0.77938099999999999</v>
      </c>
      <c r="J19049" s="2">
        <v>18.359020000000001</v>
      </c>
      <c r="K19049" s="2">
        <v>1.177109</v>
      </c>
      <c r="L19049" s="2">
        <v>1.678617</v>
      </c>
    </row>
    <row r="19050" spans="1:12" x14ac:dyDescent="0.2">
      <c r="A19050" s="2">
        <v>18.359719999999999</v>
      </c>
      <c r="B19050" s="2">
        <v>16.313580000000002</v>
      </c>
      <c r="C19050" s="2">
        <v>2.8486590000000001</v>
      </c>
      <c r="D19050" s="2">
        <v>2.2754780000000001</v>
      </c>
      <c r="F19050" s="2">
        <v>18.356919999999999</v>
      </c>
      <c r="G19050" s="2">
        <v>0.78128799999999998</v>
      </c>
      <c r="H19050" s="2">
        <v>0.77870200000000001</v>
      </c>
      <c r="J19050" s="2">
        <v>18.359719999999999</v>
      </c>
      <c r="K19050" s="2">
        <v>1.1761029999999999</v>
      </c>
      <c r="L19050" s="2">
        <v>1.6753389999999999</v>
      </c>
    </row>
    <row r="19051" spans="1:12" x14ac:dyDescent="0.2">
      <c r="A19051" s="2">
        <v>18.360420000000001</v>
      </c>
      <c r="B19051" s="2">
        <v>16.308689999999999</v>
      </c>
      <c r="C19051" s="2">
        <v>2.848014</v>
      </c>
      <c r="D19051" s="2">
        <v>2.2748140000000001</v>
      </c>
      <c r="F19051" s="2">
        <v>18.357620000000001</v>
      </c>
      <c r="G19051" s="2">
        <v>0.78107499999999996</v>
      </c>
      <c r="H19051" s="2">
        <v>0.77796200000000004</v>
      </c>
      <c r="J19051" s="2">
        <v>18.360420000000001</v>
      </c>
      <c r="K19051" s="2">
        <v>1.1746939999999999</v>
      </c>
      <c r="L19051" s="2">
        <v>1.67178</v>
      </c>
    </row>
    <row r="19052" spans="1:12" x14ac:dyDescent="0.2">
      <c r="A19052" s="2">
        <v>18.361129999999999</v>
      </c>
      <c r="B19052" s="2">
        <v>16.30376</v>
      </c>
      <c r="C19052" s="2">
        <v>2.847099</v>
      </c>
      <c r="D19052" s="2">
        <v>2.2746230000000001</v>
      </c>
      <c r="F19052" s="2">
        <v>18.358319999999999</v>
      </c>
      <c r="G19052" s="2">
        <v>0.78064699999999998</v>
      </c>
      <c r="H19052" s="2">
        <v>0.77783199999999997</v>
      </c>
      <c r="J19052" s="2">
        <v>18.361129999999999</v>
      </c>
      <c r="K19052" s="2">
        <v>1.173929</v>
      </c>
      <c r="L19052" s="2">
        <v>1.668571</v>
      </c>
    </row>
    <row r="19053" spans="1:12" x14ac:dyDescent="0.2">
      <c r="A19053" s="2">
        <v>18.361830000000001</v>
      </c>
      <c r="B19053" s="2">
        <v>16.299130000000002</v>
      </c>
      <c r="C19053" s="2">
        <v>2.8462779999999999</v>
      </c>
      <c r="D19053" s="2">
        <v>2.2741349999999998</v>
      </c>
      <c r="F19053" s="2">
        <v>18.359020000000001</v>
      </c>
      <c r="G19053" s="2">
        <v>0.78049500000000005</v>
      </c>
      <c r="H19053" s="2">
        <v>0.77796200000000004</v>
      </c>
      <c r="J19053" s="2">
        <v>18.361830000000001</v>
      </c>
      <c r="K19053" s="2">
        <v>1.1736660000000001</v>
      </c>
      <c r="L19053" s="2">
        <v>1.6652359999999999</v>
      </c>
    </row>
    <row r="19054" spans="1:12" x14ac:dyDescent="0.2">
      <c r="A19054" s="2">
        <v>18.36253</v>
      </c>
      <c r="B19054" s="2">
        <v>16.293849999999999</v>
      </c>
      <c r="C19054" s="2">
        <v>2.8458169999999998</v>
      </c>
      <c r="D19054" s="2">
        <v>2.2731810000000001</v>
      </c>
      <c r="F19054" s="2">
        <v>18.359719999999999</v>
      </c>
      <c r="G19054" s="2">
        <v>0.780304</v>
      </c>
      <c r="H19054" s="2">
        <v>0.77793100000000004</v>
      </c>
      <c r="J19054" s="2">
        <v>18.36253</v>
      </c>
      <c r="K19054" s="2">
        <v>1.1719759999999999</v>
      </c>
      <c r="L19054" s="2">
        <v>1.662264</v>
      </c>
    </row>
    <row r="19055" spans="1:12" x14ac:dyDescent="0.2">
      <c r="A19055" s="2">
        <v>18.363230000000001</v>
      </c>
      <c r="B19055" s="2">
        <v>16.288910000000001</v>
      </c>
      <c r="C19055" s="2">
        <v>2.845027</v>
      </c>
      <c r="D19055" s="2">
        <v>2.2721360000000002</v>
      </c>
      <c r="F19055" s="2">
        <v>18.360420000000001</v>
      </c>
      <c r="G19055" s="2">
        <v>0.780281</v>
      </c>
      <c r="H19055" s="2">
        <v>0.77798500000000004</v>
      </c>
      <c r="J19055" s="2">
        <v>18.363230000000001</v>
      </c>
      <c r="K19055" s="2">
        <v>1.171333</v>
      </c>
      <c r="L19055" s="2">
        <v>1.6592519999999999</v>
      </c>
    </row>
    <row r="19056" spans="1:12" x14ac:dyDescent="0.2">
      <c r="A19056" s="2">
        <v>18.36393</v>
      </c>
      <c r="B19056" s="2">
        <v>16.28398</v>
      </c>
      <c r="C19056" s="2">
        <v>2.8450880000000001</v>
      </c>
      <c r="D19056" s="2">
        <v>2.2710530000000002</v>
      </c>
      <c r="F19056" s="2">
        <v>18.361129999999999</v>
      </c>
      <c r="G19056" s="2">
        <v>0.78045699999999996</v>
      </c>
      <c r="H19056" s="2">
        <v>0.77777099999999999</v>
      </c>
      <c r="J19056" s="2">
        <v>18.36393</v>
      </c>
      <c r="K19056" s="2">
        <v>1.170957</v>
      </c>
      <c r="L19056" s="2">
        <v>1.6558109999999999</v>
      </c>
    </row>
    <row r="19057" spans="1:12" x14ac:dyDescent="0.2">
      <c r="A19057" s="2">
        <v>18.364629999999998</v>
      </c>
      <c r="B19057" s="2">
        <v>16.279150000000001</v>
      </c>
      <c r="C19057" s="2">
        <v>2.8445239999999998</v>
      </c>
      <c r="D19057" s="2">
        <v>2.2701980000000002</v>
      </c>
      <c r="F19057" s="2">
        <v>18.361830000000001</v>
      </c>
      <c r="G19057" s="2">
        <v>0.78050200000000003</v>
      </c>
      <c r="H19057" s="2">
        <v>0.77760300000000004</v>
      </c>
      <c r="J19057" s="2">
        <v>18.364629999999998</v>
      </c>
      <c r="K19057" s="2">
        <v>1.1701299999999999</v>
      </c>
      <c r="L19057" s="2">
        <v>1.6524509999999999</v>
      </c>
    </row>
    <row r="19058" spans="1:12" x14ac:dyDescent="0.2">
      <c r="A19058" s="2">
        <v>18.36533</v>
      </c>
      <c r="B19058" s="2">
        <v>16.274039999999999</v>
      </c>
      <c r="C19058" s="2">
        <v>2.8437570000000001</v>
      </c>
      <c r="D19058" s="2">
        <v>2.2695419999999999</v>
      </c>
      <c r="F19058" s="2">
        <v>18.36253</v>
      </c>
      <c r="G19058" s="2">
        <v>0.78011299999999995</v>
      </c>
      <c r="H19058" s="2">
        <v>0.77723699999999996</v>
      </c>
      <c r="J19058" s="2">
        <v>18.36533</v>
      </c>
      <c r="K19058" s="2">
        <v>1.1691400000000001</v>
      </c>
      <c r="L19058" s="2">
        <v>1.6491359999999999</v>
      </c>
    </row>
    <row r="19059" spans="1:12" x14ac:dyDescent="0.2">
      <c r="A19059" s="2">
        <v>18.366040000000002</v>
      </c>
      <c r="B19059" s="2">
        <v>16.26932</v>
      </c>
      <c r="C19059" s="2">
        <v>2.842765</v>
      </c>
      <c r="D19059" s="2">
        <v>2.2689849999999998</v>
      </c>
      <c r="F19059" s="2">
        <v>18.363230000000001</v>
      </c>
      <c r="G19059" s="2">
        <v>0.77980000000000005</v>
      </c>
      <c r="H19059" s="2">
        <v>0.77697000000000005</v>
      </c>
      <c r="J19059" s="2">
        <v>18.366040000000002</v>
      </c>
      <c r="K19059" s="2">
        <v>1.168344</v>
      </c>
      <c r="L19059" s="2">
        <v>1.6455630000000001</v>
      </c>
    </row>
    <row r="19060" spans="1:12" x14ac:dyDescent="0.2">
      <c r="A19060" s="2">
        <v>18.36674</v>
      </c>
      <c r="B19060" s="2">
        <v>16.264209999999999</v>
      </c>
      <c r="C19060" s="2">
        <v>2.842368</v>
      </c>
      <c r="D19060" s="2">
        <v>2.2683749999999998</v>
      </c>
      <c r="F19060" s="2">
        <v>18.36393</v>
      </c>
      <c r="G19060" s="2">
        <v>0.77938099999999999</v>
      </c>
      <c r="H19060" s="2">
        <v>0.77732800000000002</v>
      </c>
      <c r="J19060" s="2">
        <v>18.36674</v>
      </c>
      <c r="K19060" s="2">
        <v>1.1674899999999999</v>
      </c>
      <c r="L19060" s="2">
        <v>1.6418360000000001</v>
      </c>
    </row>
    <row r="19061" spans="1:12" x14ac:dyDescent="0.2">
      <c r="A19061" s="2">
        <v>18.367439999999998</v>
      </c>
      <c r="B19061" s="2">
        <v>16.259060000000002</v>
      </c>
      <c r="C19061" s="2">
        <v>2.8416169999999998</v>
      </c>
      <c r="D19061" s="2">
        <v>2.2674590000000001</v>
      </c>
      <c r="F19061" s="2">
        <v>18.364629999999998</v>
      </c>
      <c r="G19061" s="2">
        <v>0.77870200000000001</v>
      </c>
      <c r="H19061" s="2">
        <v>0.77721399999999996</v>
      </c>
      <c r="J19061" s="2">
        <v>18.367439999999998</v>
      </c>
      <c r="K19061" s="2">
        <v>1.1663399999999999</v>
      </c>
      <c r="L19061" s="2">
        <v>1.6388609999999999</v>
      </c>
    </row>
    <row r="19062" spans="1:12" x14ac:dyDescent="0.2">
      <c r="A19062" s="2">
        <v>18.36814</v>
      </c>
      <c r="B19062" s="2">
        <v>16.25376</v>
      </c>
      <c r="C19062" s="2">
        <v>2.8410030000000002</v>
      </c>
      <c r="D19062" s="2">
        <v>2.2665820000000001</v>
      </c>
      <c r="F19062" s="2">
        <v>18.36533</v>
      </c>
      <c r="G19062" s="2">
        <v>0.77796200000000004</v>
      </c>
      <c r="H19062" s="2">
        <v>0.77701600000000004</v>
      </c>
      <c r="J19062" s="2">
        <v>18.36814</v>
      </c>
      <c r="K19062" s="2">
        <v>1.165521</v>
      </c>
      <c r="L19062" s="2">
        <v>1.636061</v>
      </c>
    </row>
    <row r="19063" spans="1:12" x14ac:dyDescent="0.2">
      <c r="A19063" s="2">
        <v>18.368839999999999</v>
      </c>
      <c r="B19063" s="2">
        <v>16.248989999999999</v>
      </c>
      <c r="C19063" s="2">
        <v>2.8403239999999998</v>
      </c>
      <c r="D19063" s="2">
        <v>2.2656130000000001</v>
      </c>
      <c r="F19063" s="2">
        <v>18.366040000000002</v>
      </c>
      <c r="G19063" s="2">
        <v>0.77783199999999997</v>
      </c>
      <c r="H19063" s="2">
        <v>0.77717599999999998</v>
      </c>
      <c r="J19063" s="2">
        <v>18.368839999999999</v>
      </c>
      <c r="K19063" s="2">
        <v>1.165224</v>
      </c>
      <c r="L19063" s="2">
        <v>1.632698</v>
      </c>
    </row>
    <row r="19064" spans="1:12" x14ac:dyDescent="0.2">
      <c r="A19064" s="2">
        <v>18.369540000000001</v>
      </c>
      <c r="B19064" s="2">
        <v>16.244140000000002</v>
      </c>
      <c r="C19064" s="2">
        <v>2.839969</v>
      </c>
      <c r="D19064" s="2">
        <v>2.264507</v>
      </c>
      <c r="F19064" s="2">
        <v>18.36674</v>
      </c>
      <c r="G19064" s="2">
        <v>0.77796200000000004</v>
      </c>
      <c r="H19064" s="2">
        <v>0.776756</v>
      </c>
      <c r="J19064" s="2">
        <v>18.369540000000001</v>
      </c>
      <c r="K19064" s="2">
        <v>1.16439</v>
      </c>
      <c r="L19064" s="2">
        <v>1.629175</v>
      </c>
    </row>
    <row r="19065" spans="1:12" x14ac:dyDescent="0.2">
      <c r="A19065" s="2">
        <v>18.370239999999999</v>
      </c>
      <c r="B19065" s="2">
        <v>16.24014</v>
      </c>
      <c r="C19065" s="2">
        <v>2.839267</v>
      </c>
      <c r="D19065" s="2">
        <v>2.2630870000000001</v>
      </c>
      <c r="F19065" s="2">
        <v>18.367439999999998</v>
      </c>
      <c r="G19065" s="2">
        <v>0.77793100000000004</v>
      </c>
      <c r="H19065" s="2">
        <v>0.77629099999999995</v>
      </c>
      <c r="J19065" s="2">
        <v>18.370239999999999</v>
      </c>
      <c r="K19065" s="2">
        <v>1.163063</v>
      </c>
      <c r="L19065" s="2">
        <v>1.62582</v>
      </c>
    </row>
    <row r="19066" spans="1:12" x14ac:dyDescent="0.2">
      <c r="A19066" s="2">
        <v>18.370950000000001</v>
      </c>
      <c r="B19066" s="2">
        <v>16.235759999999999</v>
      </c>
      <c r="C19066" s="2">
        <v>2.83826</v>
      </c>
      <c r="D19066" s="2">
        <v>2.2620800000000001</v>
      </c>
      <c r="F19066" s="2">
        <v>18.36814</v>
      </c>
      <c r="G19066" s="2">
        <v>0.77798500000000004</v>
      </c>
      <c r="H19066" s="2">
        <v>0.77634400000000003</v>
      </c>
      <c r="J19066" s="2">
        <v>18.370950000000001</v>
      </c>
      <c r="K19066" s="2">
        <v>1.1626570000000001</v>
      </c>
      <c r="L19066" s="2">
        <v>1.622169</v>
      </c>
    </row>
    <row r="19067" spans="1:12" x14ac:dyDescent="0.2">
      <c r="A19067" s="2">
        <v>18.371649999999999</v>
      </c>
      <c r="B19067" s="2">
        <v>16.230799999999999</v>
      </c>
      <c r="C19067" s="2">
        <v>2.837882</v>
      </c>
      <c r="D19067" s="2">
        <v>2.2615159999999999</v>
      </c>
      <c r="F19067" s="2">
        <v>18.368839999999999</v>
      </c>
      <c r="G19067" s="2">
        <v>0.77777099999999999</v>
      </c>
      <c r="H19067" s="2">
        <v>0.77613799999999999</v>
      </c>
      <c r="J19067" s="2">
        <v>18.371649999999999</v>
      </c>
      <c r="K19067" s="2">
        <v>1.1617390000000001</v>
      </c>
      <c r="L19067" s="2">
        <v>1.6186449999999999</v>
      </c>
    </row>
    <row r="19068" spans="1:12" x14ac:dyDescent="0.2">
      <c r="A19068" s="2">
        <v>18.372350000000001</v>
      </c>
      <c r="B19068" s="2">
        <v>16.226459999999999</v>
      </c>
      <c r="C19068" s="2">
        <v>2.83744</v>
      </c>
      <c r="D19068" s="2">
        <v>2.2605089999999999</v>
      </c>
      <c r="F19068" s="2">
        <v>18.369540000000001</v>
      </c>
      <c r="G19068" s="2">
        <v>0.77760300000000004</v>
      </c>
      <c r="H19068" s="2">
        <v>0.77600100000000005</v>
      </c>
      <c r="J19068" s="2">
        <v>18.372350000000001</v>
      </c>
      <c r="K19068" s="2">
        <v>1.161062</v>
      </c>
      <c r="L19068" s="2">
        <v>1.6148739999999999</v>
      </c>
    </row>
    <row r="19069" spans="1:12" x14ac:dyDescent="0.2">
      <c r="A19069" s="2">
        <v>18.373049999999999</v>
      </c>
      <c r="B19069" s="2">
        <v>16.221260000000001</v>
      </c>
      <c r="C19069" s="2">
        <v>2.836856</v>
      </c>
      <c r="D19069" s="2">
        <v>2.25928</v>
      </c>
      <c r="F19069" s="2">
        <v>18.370239999999999</v>
      </c>
      <c r="G19069" s="2">
        <v>0.77723699999999996</v>
      </c>
      <c r="H19069" s="2">
        <v>0.77589399999999997</v>
      </c>
      <c r="J19069" s="2">
        <v>18.373049999999999</v>
      </c>
      <c r="K19069" s="2">
        <v>1.160515</v>
      </c>
      <c r="L19069" s="2">
        <v>1.6112230000000001</v>
      </c>
    </row>
    <row r="19070" spans="1:12" x14ac:dyDescent="0.2">
      <c r="A19070" s="2">
        <v>18.373750000000001</v>
      </c>
      <c r="B19070" s="2">
        <v>16.216100000000001</v>
      </c>
      <c r="C19070" s="2">
        <v>2.8361049999999999</v>
      </c>
      <c r="D19070" s="2">
        <v>2.2583039999999999</v>
      </c>
      <c r="F19070" s="2">
        <v>18.370950000000001</v>
      </c>
      <c r="G19070" s="2">
        <v>0.77697000000000005</v>
      </c>
      <c r="H19070" s="2">
        <v>0.77574900000000002</v>
      </c>
      <c r="J19070" s="2">
        <v>18.373750000000001</v>
      </c>
      <c r="K19070" s="2">
        <v>1.159818</v>
      </c>
      <c r="L19070" s="2">
        <v>1.60771</v>
      </c>
    </row>
    <row r="19071" spans="1:12" x14ac:dyDescent="0.2">
      <c r="A19071" s="2">
        <v>18.37445</v>
      </c>
      <c r="B19071" s="2">
        <v>16.210740000000001</v>
      </c>
      <c r="C19071" s="2">
        <v>2.8356159999999999</v>
      </c>
      <c r="D19071" s="2">
        <v>2.258006</v>
      </c>
      <c r="F19071" s="2">
        <v>18.371649999999999</v>
      </c>
      <c r="G19071" s="2">
        <v>0.77732800000000002</v>
      </c>
      <c r="H19071" s="2">
        <v>0.77591699999999997</v>
      </c>
      <c r="J19071" s="2">
        <v>18.37445</v>
      </c>
      <c r="K19071" s="2">
        <v>1.1585350000000001</v>
      </c>
      <c r="L19071" s="2">
        <v>1.604481</v>
      </c>
    </row>
    <row r="19072" spans="1:12" x14ac:dyDescent="0.2">
      <c r="A19072" s="2">
        <v>18.375150000000001</v>
      </c>
      <c r="B19072" s="2">
        <v>16.205559999999998</v>
      </c>
      <c r="C19072" s="2">
        <v>2.8351739999999999</v>
      </c>
      <c r="D19072" s="2">
        <v>2.2576710000000002</v>
      </c>
      <c r="F19072" s="2">
        <v>18.372350000000001</v>
      </c>
      <c r="G19072" s="2">
        <v>0.77721399999999996</v>
      </c>
      <c r="H19072" s="2">
        <v>0.77612300000000001</v>
      </c>
      <c r="J19072" s="2">
        <v>18.375150000000001</v>
      </c>
      <c r="K19072" s="2">
        <v>1.1571979999999999</v>
      </c>
      <c r="L19072" s="2">
        <v>1.6014060000000001</v>
      </c>
    </row>
    <row r="19073" spans="1:12" x14ac:dyDescent="0.2">
      <c r="A19073" s="2">
        <v>18.37585</v>
      </c>
      <c r="B19073" s="2">
        <v>16.200500000000002</v>
      </c>
      <c r="C19073" s="2">
        <v>2.8350520000000001</v>
      </c>
      <c r="D19073" s="2">
        <v>2.2562899999999999</v>
      </c>
      <c r="F19073" s="2">
        <v>18.373049999999999</v>
      </c>
      <c r="G19073" s="2">
        <v>0.77701600000000004</v>
      </c>
      <c r="H19073" s="2">
        <v>0.77608500000000002</v>
      </c>
      <c r="J19073" s="2">
        <v>18.37585</v>
      </c>
      <c r="K19073" s="2">
        <v>1.1564559999999999</v>
      </c>
      <c r="L19073" s="2">
        <v>1.5980380000000001</v>
      </c>
    </row>
    <row r="19074" spans="1:12" x14ac:dyDescent="0.2">
      <c r="A19074" s="2">
        <v>18.376560000000001</v>
      </c>
      <c r="B19074" s="2">
        <v>16.19603</v>
      </c>
      <c r="C19074" s="2">
        <v>2.8347959999999999</v>
      </c>
      <c r="D19074" s="2">
        <v>2.2554120000000002</v>
      </c>
      <c r="F19074" s="2">
        <v>18.373750000000001</v>
      </c>
      <c r="G19074" s="2">
        <v>0.77717599999999998</v>
      </c>
      <c r="H19074" s="2">
        <v>0.77604700000000004</v>
      </c>
      <c r="J19074" s="2">
        <v>18.376560000000001</v>
      </c>
      <c r="K19074" s="2">
        <v>1.1561349999999999</v>
      </c>
      <c r="L19074" s="2">
        <v>1.5946389999999999</v>
      </c>
    </row>
    <row r="19075" spans="1:12" x14ac:dyDescent="0.2">
      <c r="A19075" s="2">
        <v>18.37726</v>
      </c>
      <c r="B19075" s="2">
        <v>16.191330000000001</v>
      </c>
      <c r="C19075" s="2">
        <v>2.8345060000000002</v>
      </c>
      <c r="D19075" s="2">
        <v>2.2540390000000001</v>
      </c>
      <c r="F19075" s="2">
        <v>18.37445</v>
      </c>
      <c r="G19075" s="2">
        <v>0.776756</v>
      </c>
      <c r="H19075" s="2">
        <v>0.77625999999999995</v>
      </c>
      <c r="J19075" s="2">
        <v>18.37726</v>
      </c>
      <c r="K19075" s="2">
        <v>1.1556550000000001</v>
      </c>
      <c r="L19075" s="2">
        <v>1.591402</v>
      </c>
    </row>
    <row r="19076" spans="1:12" x14ac:dyDescent="0.2">
      <c r="A19076" s="2">
        <v>18.377960000000002</v>
      </c>
      <c r="B19076" s="2">
        <v>16.18702</v>
      </c>
      <c r="C19076" s="2">
        <v>2.834266</v>
      </c>
      <c r="D19076" s="2">
        <v>2.2533979999999998</v>
      </c>
      <c r="F19076" s="2">
        <v>18.375150000000001</v>
      </c>
      <c r="G19076" s="2">
        <v>0.77629099999999995</v>
      </c>
      <c r="H19076" s="2">
        <v>0.77637500000000004</v>
      </c>
      <c r="J19076" s="2">
        <v>18.377960000000002</v>
      </c>
      <c r="K19076" s="2">
        <v>1.1553949999999999</v>
      </c>
      <c r="L19076" s="2">
        <v>1.5883689999999999</v>
      </c>
    </row>
    <row r="19077" spans="1:12" x14ac:dyDescent="0.2">
      <c r="A19077" s="2">
        <v>18.37866</v>
      </c>
      <c r="B19077" s="2">
        <v>16.183140000000002</v>
      </c>
      <c r="C19077" s="2">
        <v>2.8331750000000002</v>
      </c>
      <c r="D19077" s="2">
        <v>2.2533219999999998</v>
      </c>
      <c r="F19077" s="2">
        <v>18.37585</v>
      </c>
      <c r="G19077" s="2">
        <v>0.77634400000000003</v>
      </c>
      <c r="H19077" s="2">
        <v>0.77604700000000004</v>
      </c>
      <c r="J19077" s="2">
        <v>18.37866</v>
      </c>
      <c r="K19077" s="2">
        <v>1.154901</v>
      </c>
      <c r="L19077" s="2">
        <v>1.5848599999999999</v>
      </c>
    </row>
    <row r="19078" spans="1:12" x14ac:dyDescent="0.2">
      <c r="A19078" s="2">
        <v>18.379359999999998</v>
      </c>
      <c r="B19078" s="2">
        <v>16.179099999999998</v>
      </c>
      <c r="C19078" s="2">
        <v>2.8321329999999998</v>
      </c>
      <c r="D19078" s="2">
        <v>2.2522310000000001</v>
      </c>
      <c r="F19078" s="2">
        <v>18.376560000000001</v>
      </c>
      <c r="G19078" s="2">
        <v>0.77613799999999999</v>
      </c>
      <c r="H19078" s="2">
        <v>0.77601600000000004</v>
      </c>
      <c r="J19078" s="2">
        <v>18.379359999999998</v>
      </c>
      <c r="K19078" s="2">
        <v>1.154436</v>
      </c>
      <c r="L19078" s="2">
        <v>1.5814090000000001</v>
      </c>
    </row>
    <row r="19079" spans="1:12" x14ac:dyDescent="0.2">
      <c r="A19079" s="2">
        <v>18.38006</v>
      </c>
      <c r="B19079" s="2">
        <v>16.174579999999999</v>
      </c>
      <c r="C19079" s="2">
        <v>2.8316949999999999</v>
      </c>
      <c r="D19079" s="2">
        <v>2.2522769999999999</v>
      </c>
      <c r="F19079" s="2">
        <v>18.37726</v>
      </c>
      <c r="G19079" s="2">
        <v>0.77600100000000005</v>
      </c>
      <c r="H19079" s="2">
        <v>0.77635200000000004</v>
      </c>
      <c r="J19079" s="2">
        <v>18.38006</v>
      </c>
      <c r="K19079" s="2">
        <v>1.154217</v>
      </c>
      <c r="L19079" s="2">
        <v>1.5784990000000001</v>
      </c>
    </row>
    <row r="19080" spans="1:12" x14ac:dyDescent="0.2">
      <c r="A19080" s="2">
        <v>18.380759999999999</v>
      </c>
      <c r="B19080" s="2">
        <v>16.169689999999999</v>
      </c>
      <c r="C19080" s="2">
        <v>2.8305500000000001</v>
      </c>
      <c r="D19080" s="2">
        <v>2.251582</v>
      </c>
      <c r="F19080" s="2">
        <v>18.377960000000002</v>
      </c>
      <c r="G19080" s="2">
        <v>0.77589399999999997</v>
      </c>
      <c r="H19080" s="2">
        <v>0.77648899999999998</v>
      </c>
      <c r="J19080" s="2">
        <v>18.380759999999999</v>
      </c>
      <c r="K19080" s="2">
        <v>1.1527879999999999</v>
      </c>
      <c r="L19080" s="2">
        <v>1.575396</v>
      </c>
    </row>
    <row r="19081" spans="1:12" x14ac:dyDescent="0.2">
      <c r="A19081" s="2">
        <v>18.38147</v>
      </c>
      <c r="B19081" s="2">
        <v>16.165109999999999</v>
      </c>
      <c r="C19081" s="2">
        <v>2.8301539999999998</v>
      </c>
      <c r="D19081" s="2">
        <v>2.2505519999999999</v>
      </c>
      <c r="F19081" s="2">
        <v>18.37866</v>
      </c>
      <c r="G19081" s="2">
        <v>0.77574900000000002</v>
      </c>
      <c r="H19081" s="2">
        <v>0.77672600000000003</v>
      </c>
      <c r="J19081" s="2">
        <v>18.38147</v>
      </c>
      <c r="K19081" s="2">
        <v>1.151775</v>
      </c>
      <c r="L19081" s="2">
        <v>1.572338</v>
      </c>
    </row>
    <row r="19082" spans="1:12" x14ac:dyDescent="0.2">
      <c r="A19082" s="2">
        <v>18.382169999999999</v>
      </c>
      <c r="B19082" s="2">
        <v>16.160129999999999</v>
      </c>
      <c r="C19082" s="2">
        <v>2.8295469999999998</v>
      </c>
      <c r="D19082" s="2">
        <v>2.2488510000000002</v>
      </c>
      <c r="F19082" s="2">
        <v>18.379359999999998</v>
      </c>
      <c r="G19082" s="2">
        <v>0.77591699999999997</v>
      </c>
      <c r="H19082" s="2">
        <v>0.77686299999999997</v>
      </c>
      <c r="J19082" s="2">
        <v>18.382169999999999</v>
      </c>
      <c r="K19082" s="2">
        <v>1.150682</v>
      </c>
      <c r="L19082" s="2">
        <v>1.569124</v>
      </c>
    </row>
    <row r="19083" spans="1:12" x14ac:dyDescent="0.2">
      <c r="A19083" s="2">
        <v>18.38287</v>
      </c>
      <c r="B19083" s="2">
        <v>16.155349999999999</v>
      </c>
      <c r="C19083" s="2">
        <v>2.8285740000000001</v>
      </c>
      <c r="D19083" s="2">
        <v>2.2470889999999999</v>
      </c>
      <c r="F19083" s="2">
        <v>18.38006</v>
      </c>
      <c r="G19083" s="2">
        <v>0.77612300000000001</v>
      </c>
      <c r="H19083" s="2">
        <v>0.77637500000000004</v>
      </c>
      <c r="J19083" s="2">
        <v>18.38287</v>
      </c>
      <c r="K19083" s="2">
        <v>1.149729</v>
      </c>
      <c r="L19083" s="2">
        <v>1.566319</v>
      </c>
    </row>
    <row r="19084" spans="1:12" x14ac:dyDescent="0.2">
      <c r="A19084" s="2">
        <v>18.383569999999999</v>
      </c>
      <c r="B19084" s="2">
        <v>16.150700000000001</v>
      </c>
      <c r="C19084" s="2">
        <v>2.8275790000000001</v>
      </c>
      <c r="D19084" s="2">
        <v>2.2459669999999998</v>
      </c>
      <c r="F19084" s="2">
        <v>18.380759999999999</v>
      </c>
      <c r="G19084" s="2">
        <v>0.77608500000000002</v>
      </c>
      <c r="H19084" s="2">
        <v>0.77607000000000004</v>
      </c>
      <c r="J19084" s="2">
        <v>18.383569999999999</v>
      </c>
      <c r="K19084" s="2">
        <v>1.1489830000000001</v>
      </c>
      <c r="L19084" s="2">
        <v>1.563461</v>
      </c>
    </row>
    <row r="19085" spans="1:12" x14ac:dyDescent="0.2">
      <c r="A19085" s="2">
        <v>18.384270000000001</v>
      </c>
      <c r="B19085" s="2">
        <v>16.14584</v>
      </c>
      <c r="C19085" s="2">
        <v>2.827407</v>
      </c>
      <c r="D19085" s="2">
        <v>2.244685</v>
      </c>
      <c r="F19085" s="2">
        <v>18.38147</v>
      </c>
      <c r="G19085" s="2">
        <v>0.77604700000000004</v>
      </c>
      <c r="H19085" s="2">
        <v>0.77593999999999996</v>
      </c>
      <c r="J19085" s="2">
        <v>18.384270000000001</v>
      </c>
      <c r="K19085" s="2">
        <v>1.147383</v>
      </c>
      <c r="L19085" s="2">
        <v>1.5606990000000001</v>
      </c>
    </row>
    <row r="19086" spans="1:12" x14ac:dyDescent="0.2">
      <c r="A19086" s="2">
        <v>18.384969999999999</v>
      </c>
      <c r="B19086" s="2">
        <v>16.14134</v>
      </c>
      <c r="C19086" s="2">
        <v>2.8270559999999998</v>
      </c>
      <c r="D19086" s="2">
        <v>2.2438159999999998</v>
      </c>
      <c r="F19086" s="2">
        <v>18.382169999999999</v>
      </c>
      <c r="G19086" s="2">
        <v>0.77625999999999995</v>
      </c>
      <c r="H19086" s="2">
        <v>0.775482</v>
      </c>
      <c r="J19086" s="2">
        <v>18.384969999999999</v>
      </c>
      <c r="K19086" s="2">
        <v>1.1464160000000001</v>
      </c>
      <c r="L19086" s="2">
        <v>1.5580020000000001</v>
      </c>
    </row>
    <row r="19087" spans="1:12" x14ac:dyDescent="0.2">
      <c r="A19087" s="2">
        <v>18.385670000000001</v>
      </c>
      <c r="B19087" s="2">
        <v>16.13644</v>
      </c>
      <c r="C19087" s="2">
        <v>2.8265720000000001</v>
      </c>
      <c r="D19087" s="2">
        <v>2.2437930000000001</v>
      </c>
      <c r="F19087" s="2">
        <v>18.38287</v>
      </c>
      <c r="G19087" s="2">
        <v>0.77637500000000004</v>
      </c>
      <c r="H19087" s="2">
        <v>0.77497899999999997</v>
      </c>
      <c r="J19087" s="2">
        <v>18.385670000000001</v>
      </c>
      <c r="K19087" s="2">
        <v>1.146242</v>
      </c>
      <c r="L19087" s="2">
        <v>1.55555</v>
      </c>
    </row>
    <row r="19088" spans="1:12" x14ac:dyDescent="0.2">
      <c r="A19088" s="2">
        <v>18.386379999999999</v>
      </c>
      <c r="B19088" s="2">
        <v>16.131419999999999</v>
      </c>
      <c r="C19088" s="2">
        <v>2.8258009999999998</v>
      </c>
      <c r="D19088" s="2">
        <v>2.2430219999999998</v>
      </c>
      <c r="F19088" s="2">
        <v>18.383569999999999</v>
      </c>
      <c r="G19088" s="2">
        <v>0.77604700000000004</v>
      </c>
      <c r="H19088" s="2">
        <v>0.77463499999999996</v>
      </c>
      <c r="J19088" s="2">
        <v>18.386379999999999</v>
      </c>
      <c r="K19088" s="2">
        <v>1.1461140000000001</v>
      </c>
      <c r="L19088" s="2">
        <v>1.5526489999999999</v>
      </c>
    </row>
    <row r="19089" spans="1:12" x14ac:dyDescent="0.2">
      <c r="A19089" s="2">
        <v>18.387080000000001</v>
      </c>
      <c r="B19089" s="2">
        <v>16.126670000000001</v>
      </c>
      <c r="C19089" s="2">
        <v>2.8252440000000001</v>
      </c>
      <c r="D19089" s="2">
        <v>2.2420529999999999</v>
      </c>
      <c r="F19089" s="2">
        <v>18.384270000000001</v>
      </c>
      <c r="G19089" s="2">
        <v>0.77601600000000004</v>
      </c>
      <c r="H19089" s="2">
        <v>0.77410100000000004</v>
      </c>
      <c r="J19089" s="2">
        <v>18.387080000000001</v>
      </c>
      <c r="K19089" s="2">
        <v>1.1451720000000001</v>
      </c>
      <c r="L19089" s="2">
        <v>1.5498069999999999</v>
      </c>
    </row>
    <row r="19090" spans="1:12" x14ac:dyDescent="0.2">
      <c r="A19090" s="2">
        <v>18.387779999999999</v>
      </c>
      <c r="B19090" s="2">
        <v>16.1218</v>
      </c>
      <c r="C19090" s="2">
        <v>2.824989</v>
      </c>
      <c r="D19090" s="2">
        <v>2.2409159999999999</v>
      </c>
      <c r="F19090" s="2">
        <v>18.384969999999999</v>
      </c>
      <c r="G19090" s="2">
        <v>0.77635200000000004</v>
      </c>
      <c r="H19090" s="2">
        <v>0.77396399999999999</v>
      </c>
      <c r="J19090" s="2">
        <v>18.387779999999999</v>
      </c>
      <c r="K19090" s="2">
        <v>1.144876</v>
      </c>
      <c r="L19090" s="2">
        <v>1.546654</v>
      </c>
    </row>
    <row r="19091" spans="1:12" x14ac:dyDescent="0.2">
      <c r="A19091" s="2">
        <v>18.388480000000001</v>
      </c>
      <c r="B19091" s="2">
        <v>16.117349999999998</v>
      </c>
      <c r="C19091" s="2">
        <v>2.824821</v>
      </c>
      <c r="D19091" s="2">
        <v>2.239795</v>
      </c>
      <c r="F19091" s="2">
        <v>18.385670000000001</v>
      </c>
      <c r="G19091" s="2">
        <v>0.77648899999999998</v>
      </c>
      <c r="H19091" s="2">
        <v>0.77421600000000002</v>
      </c>
      <c r="J19091" s="2">
        <v>18.388480000000001</v>
      </c>
      <c r="K19091" s="2">
        <v>1.1442220000000001</v>
      </c>
      <c r="L19091" s="2">
        <v>1.543577</v>
      </c>
    </row>
    <row r="19092" spans="1:12" x14ac:dyDescent="0.2">
      <c r="A19092" s="2">
        <v>18.38918</v>
      </c>
      <c r="B19092" s="2">
        <v>16.112649999999999</v>
      </c>
      <c r="C19092" s="2">
        <v>2.8245</v>
      </c>
      <c r="D19092" s="2">
        <v>2.2386729999999999</v>
      </c>
      <c r="F19092" s="2">
        <v>18.386379999999999</v>
      </c>
      <c r="G19092" s="2">
        <v>0.77672600000000003</v>
      </c>
      <c r="H19092" s="2">
        <v>0.77375799999999995</v>
      </c>
      <c r="J19092" s="2">
        <v>18.38918</v>
      </c>
      <c r="K19092" s="2">
        <v>1.143141</v>
      </c>
      <c r="L19092" s="2">
        <v>1.54071</v>
      </c>
    </row>
    <row r="19093" spans="1:12" x14ac:dyDescent="0.2">
      <c r="A19093" s="2">
        <v>18.389880000000002</v>
      </c>
      <c r="B19093" s="2">
        <v>16.10772</v>
      </c>
      <c r="C19093" s="2">
        <v>2.8241839999999998</v>
      </c>
      <c r="D19093" s="2">
        <v>2.2375669999999999</v>
      </c>
      <c r="F19093" s="2">
        <v>18.387080000000001</v>
      </c>
      <c r="G19093" s="2">
        <v>0.77686299999999997</v>
      </c>
      <c r="H19093" s="2">
        <v>0.77327000000000001</v>
      </c>
      <c r="J19093" s="2">
        <v>18.389880000000002</v>
      </c>
      <c r="K19093" s="2">
        <v>1.142458</v>
      </c>
      <c r="L19093" s="2">
        <v>1.537901</v>
      </c>
    </row>
    <row r="19094" spans="1:12" x14ac:dyDescent="0.2">
      <c r="A19094" s="2">
        <v>18.39058</v>
      </c>
      <c r="B19094" s="2">
        <v>16.103149999999999</v>
      </c>
      <c r="C19094" s="2">
        <v>2.8240620000000001</v>
      </c>
      <c r="D19094" s="2">
        <v>2.2368190000000001</v>
      </c>
      <c r="F19094" s="2">
        <v>18.387779999999999</v>
      </c>
      <c r="G19094" s="2">
        <v>0.77637500000000004</v>
      </c>
      <c r="H19094" s="2">
        <v>0.77290300000000001</v>
      </c>
      <c r="J19094" s="2">
        <v>18.39058</v>
      </c>
      <c r="K19094" s="2">
        <v>1.1420110000000001</v>
      </c>
      <c r="L19094" s="2">
        <v>1.5353030000000001</v>
      </c>
    </row>
    <row r="19095" spans="1:12" x14ac:dyDescent="0.2">
      <c r="A19095" s="2">
        <v>18.391290000000001</v>
      </c>
      <c r="B19095" s="2">
        <v>16.098659999999999</v>
      </c>
      <c r="C19095" s="2">
        <v>2.8237109999999999</v>
      </c>
      <c r="D19095" s="2">
        <v>2.2364000000000002</v>
      </c>
      <c r="F19095" s="2">
        <v>18.388480000000001</v>
      </c>
      <c r="G19095" s="2">
        <v>0.77607000000000004</v>
      </c>
      <c r="H19095" s="2">
        <v>0.77253000000000005</v>
      </c>
      <c r="J19095" s="2">
        <v>18.391290000000001</v>
      </c>
      <c r="K19095" s="2">
        <v>1.1408160000000001</v>
      </c>
      <c r="L19095" s="2">
        <v>1.5328409999999999</v>
      </c>
    </row>
    <row r="19096" spans="1:12" x14ac:dyDescent="0.2">
      <c r="A19096" s="2">
        <v>18.39199</v>
      </c>
      <c r="B19096" s="2">
        <v>16.09403</v>
      </c>
      <c r="C19096" s="2">
        <v>2.8232949999999999</v>
      </c>
      <c r="D19096" s="2">
        <v>2.235805</v>
      </c>
      <c r="F19096" s="2">
        <v>18.38918</v>
      </c>
      <c r="G19096" s="2">
        <v>0.77593999999999996</v>
      </c>
      <c r="H19096" s="2">
        <v>0.772621</v>
      </c>
      <c r="J19096" s="2">
        <v>18.39199</v>
      </c>
      <c r="K19096" s="2">
        <v>1.14072</v>
      </c>
      <c r="L19096" s="2">
        <v>1.530659</v>
      </c>
    </row>
    <row r="19097" spans="1:12" x14ac:dyDescent="0.2">
      <c r="A19097" s="2">
        <v>18.392690000000002</v>
      </c>
      <c r="B19097" s="2">
        <v>16.089829999999999</v>
      </c>
      <c r="C19097" s="2">
        <v>2.8230050000000002</v>
      </c>
      <c r="D19097" s="2">
        <v>2.2349429999999999</v>
      </c>
      <c r="F19097" s="2">
        <v>18.389880000000002</v>
      </c>
      <c r="G19097" s="2">
        <v>0.775482</v>
      </c>
      <c r="H19097" s="2">
        <v>0.77258300000000002</v>
      </c>
      <c r="J19097" s="2">
        <v>18.392690000000002</v>
      </c>
      <c r="K19097" s="2">
        <v>1.139751</v>
      </c>
      <c r="L19097" s="2">
        <v>1.5281929999999999</v>
      </c>
    </row>
    <row r="19098" spans="1:12" x14ac:dyDescent="0.2">
      <c r="A19098" s="2">
        <v>18.39339</v>
      </c>
      <c r="B19098" s="2">
        <v>16.085699999999999</v>
      </c>
      <c r="C19098" s="2">
        <v>2.8224749999999998</v>
      </c>
      <c r="D19098" s="2">
        <v>2.2340270000000002</v>
      </c>
      <c r="F19098" s="2">
        <v>18.39058</v>
      </c>
      <c r="G19098" s="2">
        <v>0.77497899999999997</v>
      </c>
      <c r="H19098" s="2">
        <v>0.77254500000000004</v>
      </c>
      <c r="J19098" s="2">
        <v>18.39339</v>
      </c>
      <c r="K19098" s="2">
        <v>1.139</v>
      </c>
      <c r="L19098" s="2">
        <v>1.525131</v>
      </c>
    </row>
    <row r="19099" spans="1:12" x14ac:dyDescent="0.2">
      <c r="A19099" s="2">
        <v>18.394089999999998</v>
      </c>
      <c r="B19099" s="2">
        <v>16.08165</v>
      </c>
      <c r="C19099" s="2">
        <v>2.821685</v>
      </c>
      <c r="D19099" s="2">
        <v>2.2328220000000001</v>
      </c>
      <c r="F19099" s="2">
        <v>18.391290000000001</v>
      </c>
      <c r="G19099" s="2">
        <v>0.77463499999999996</v>
      </c>
      <c r="H19099" s="2">
        <v>0.77253000000000005</v>
      </c>
      <c r="J19099" s="2">
        <v>18.394089999999998</v>
      </c>
      <c r="K19099" s="2">
        <v>1.138344</v>
      </c>
      <c r="L19099" s="2">
        <v>1.5223120000000001</v>
      </c>
    </row>
    <row r="19100" spans="1:12" x14ac:dyDescent="0.2">
      <c r="A19100" s="2">
        <v>18.39479</v>
      </c>
      <c r="B19100" s="2">
        <v>16.077249999999999</v>
      </c>
      <c r="C19100" s="2">
        <v>2.8212350000000002</v>
      </c>
      <c r="D19100" s="2">
        <v>2.2322799999999998</v>
      </c>
      <c r="F19100" s="2">
        <v>18.39199</v>
      </c>
      <c r="G19100" s="2">
        <v>0.77410100000000004</v>
      </c>
      <c r="H19100" s="2">
        <v>0.772675</v>
      </c>
      <c r="J19100" s="2">
        <v>18.39479</v>
      </c>
      <c r="K19100" s="2">
        <v>1.1378710000000001</v>
      </c>
      <c r="L19100" s="2">
        <v>1.5198020000000001</v>
      </c>
    </row>
    <row r="19101" spans="1:12" x14ac:dyDescent="0.2">
      <c r="A19101" s="2">
        <v>18.395489999999999</v>
      </c>
      <c r="B19101" s="2">
        <v>16.07273</v>
      </c>
      <c r="C19101" s="2">
        <v>2.8208690000000001</v>
      </c>
      <c r="D19101" s="2">
        <v>2.2312880000000002</v>
      </c>
      <c r="F19101" s="2">
        <v>18.392690000000002</v>
      </c>
      <c r="G19101" s="2">
        <v>0.77396399999999999</v>
      </c>
      <c r="H19101" s="2">
        <v>0.77295700000000001</v>
      </c>
      <c r="J19101" s="2">
        <v>18.395489999999999</v>
      </c>
      <c r="K19101" s="2">
        <v>1.1374470000000001</v>
      </c>
      <c r="L19101" s="2">
        <v>1.5168299999999999</v>
      </c>
    </row>
    <row r="19102" spans="1:12" x14ac:dyDescent="0.2">
      <c r="A19102" s="2">
        <v>18.396190000000001</v>
      </c>
      <c r="B19102" s="2">
        <v>16.068049999999999</v>
      </c>
      <c r="C19102" s="2">
        <v>2.820449</v>
      </c>
      <c r="D19102" s="2">
        <v>2.2303190000000002</v>
      </c>
      <c r="F19102" s="2">
        <v>18.39339</v>
      </c>
      <c r="G19102" s="2">
        <v>0.77421600000000002</v>
      </c>
      <c r="H19102" s="2">
        <v>0.77293400000000001</v>
      </c>
      <c r="J19102" s="2">
        <v>18.396190000000001</v>
      </c>
      <c r="K19102" s="2">
        <v>1.1371039999999999</v>
      </c>
      <c r="L19102" s="2">
        <v>1.514111</v>
      </c>
    </row>
    <row r="19103" spans="1:12" x14ac:dyDescent="0.2">
      <c r="A19103" s="2">
        <v>18.396899999999999</v>
      </c>
      <c r="B19103" s="2">
        <v>16.06344</v>
      </c>
      <c r="C19103" s="2">
        <v>2.8200029999999998</v>
      </c>
      <c r="D19103" s="2">
        <v>2.2295180000000001</v>
      </c>
      <c r="F19103" s="2">
        <v>18.394089999999998</v>
      </c>
      <c r="G19103" s="2">
        <v>0.77375799999999995</v>
      </c>
      <c r="H19103" s="2">
        <v>0.77289600000000003</v>
      </c>
      <c r="J19103" s="2">
        <v>18.396899999999999</v>
      </c>
      <c r="K19103" s="2">
        <v>1.1358470000000001</v>
      </c>
      <c r="L19103" s="2">
        <v>1.5113890000000001</v>
      </c>
    </row>
    <row r="19104" spans="1:12" x14ac:dyDescent="0.2">
      <c r="A19104" s="2">
        <v>18.397600000000001</v>
      </c>
      <c r="B19104" s="2">
        <v>16.05885</v>
      </c>
      <c r="C19104" s="2">
        <v>2.819728</v>
      </c>
      <c r="D19104" s="2">
        <v>2.2289690000000002</v>
      </c>
      <c r="F19104" s="2">
        <v>18.39479</v>
      </c>
      <c r="G19104" s="2">
        <v>0.77327000000000001</v>
      </c>
      <c r="H19104" s="2">
        <v>0.77283500000000005</v>
      </c>
      <c r="J19104" s="2">
        <v>18.397600000000001</v>
      </c>
      <c r="K19104" s="2">
        <v>1.135418</v>
      </c>
      <c r="L19104" s="2">
        <v>1.5085930000000001</v>
      </c>
    </row>
    <row r="19105" spans="1:12" x14ac:dyDescent="0.2">
      <c r="A19105" s="2">
        <v>18.398299999999999</v>
      </c>
      <c r="B19105" s="2">
        <v>16.054279999999999</v>
      </c>
      <c r="C19105" s="2">
        <v>2.8190680000000001</v>
      </c>
      <c r="D19105" s="2">
        <v>2.2284730000000001</v>
      </c>
      <c r="F19105" s="2">
        <v>18.395489999999999</v>
      </c>
      <c r="G19105" s="2">
        <v>0.77290300000000001</v>
      </c>
      <c r="H19105" s="2">
        <v>0.77277399999999996</v>
      </c>
      <c r="J19105" s="2">
        <v>18.398299999999999</v>
      </c>
      <c r="K19105" s="2">
        <v>1.1352100000000001</v>
      </c>
      <c r="L19105" s="2">
        <v>1.506065</v>
      </c>
    </row>
    <row r="19106" spans="1:12" x14ac:dyDescent="0.2">
      <c r="A19106" s="2">
        <v>18.399000000000001</v>
      </c>
      <c r="B19106" s="2">
        <v>16.049700000000001</v>
      </c>
      <c r="C19106" s="2">
        <v>2.8180649999999998</v>
      </c>
      <c r="D19106" s="2">
        <v>2.2281680000000001</v>
      </c>
      <c r="F19106" s="2">
        <v>18.396190000000001</v>
      </c>
      <c r="G19106" s="2">
        <v>0.77253000000000005</v>
      </c>
      <c r="H19106" s="2">
        <v>0.77275799999999994</v>
      </c>
      <c r="J19106" s="2">
        <v>18.399000000000001</v>
      </c>
      <c r="K19106" s="2">
        <v>1.134317</v>
      </c>
      <c r="L19106" s="2">
        <v>1.5038199999999999</v>
      </c>
    </row>
    <row r="19107" spans="1:12" x14ac:dyDescent="0.2">
      <c r="A19107" s="2">
        <v>18.399699999999999</v>
      </c>
      <c r="B19107" s="2">
        <v>16.045120000000001</v>
      </c>
      <c r="C19107" s="2">
        <v>2.817504</v>
      </c>
      <c r="D19107" s="2">
        <v>2.2270840000000001</v>
      </c>
      <c r="F19107" s="2">
        <v>18.396899999999999</v>
      </c>
      <c r="G19107" s="2">
        <v>0.772621</v>
      </c>
      <c r="H19107" s="2">
        <v>0.77233099999999999</v>
      </c>
      <c r="J19107" s="2">
        <v>18.399699999999999</v>
      </c>
      <c r="K19107" s="2">
        <v>1.13401</v>
      </c>
      <c r="L19107" s="2">
        <v>1.5010969999999999</v>
      </c>
    </row>
    <row r="19108" spans="1:12" x14ac:dyDescent="0.2">
      <c r="A19108" s="2">
        <v>18.400400000000001</v>
      </c>
      <c r="B19108" s="2">
        <v>16.040620000000001</v>
      </c>
      <c r="C19108" s="2">
        <v>2.816665</v>
      </c>
      <c r="D19108" s="2">
        <v>2.2265429999999999</v>
      </c>
      <c r="F19108" s="2">
        <v>18.397600000000001</v>
      </c>
      <c r="G19108" s="2">
        <v>0.77258300000000002</v>
      </c>
      <c r="H19108" s="2">
        <v>0.772316</v>
      </c>
      <c r="J19108" s="2">
        <v>18.400400000000001</v>
      </c>
      <c r="K19108" s="2">
        <v>1.133928</v>
      </c>
      <c r="L19108" s="2">
        <v>1.4980329999999999</v>
      </c>
    </row>
    <row r="19109" spans="1:12" x14ac:dyDescent="0.2">
      <c r="A19109" s="2">
        <v>18.4011</v>
      </c>
      <c r="B19109" s="2">
        <v>16.036159999999999</v>
      </c>
      <c r="C19109" s="2">
        <v>2.8162259999999999</v>
      </c>
      <c r="D19109" s="2">
        <v>2.2255889999999998</v>
      </c>
      <c r="F19109" s="2">
        <v>18.398299999999999</v>
      </c>
      <c r="G19109" s="2">
        <v>0.77254500000000004</v>
      </c>
      <c r="H19109" s="2">
        <v>0.77248399999999995</v>
      </c>
      <c r="J19109" s="2">
        <v>18.4011</v>
      </c>
      <c r="K19109" s="2">
        <v>1.133734</v>
      </c>
      <c r="L19109" s="2">
        <v>1.495709</v>
      </c>
    </row>
    <row r="19110" spans="1:12" x14ac:dyDescent="0.2">
      <c r="A19110" s="2">
        <v>18.401810000000001</v>
      </c>
      <c r="B19110" s="2">
        <v>16.031780000000001</v>
      </c>
      <c r="C19110" s="2">
        <v>2.8159860000000001</v>
      </c>
      <c r="D19110" s="2">
        <v>2.2241390000000001</v>
      </c>
      <c r="F19110" s="2">
        <v>18.399000000000001</v>
      </c>
      <c r="G19110" s="2">
        <v>0.77253000000000005</v>
      </c>
      <c r="H19110" s="2">
        <v>0.772316</v>
      </c>
      <c r="J19110" s="2">
        <v>18.401810000000001</v>
      </c>
      <c r="K19110" s="2">
        <v>1.133194</v>
      </c>
      <c r="L19110" s="2">
        <v>1.493147</v>
      </c>
    </row>
    <row r="19111" spans="1:12" x14ac:dyDescent="0.2">
      <c r="A19111" s="2">
        <v>18.402509999999999</v>
      </c>
      <c r="B19111" s="2">
        <v>16.02722</v>
      </c>
      <c r="C19111" s="2">
        <v>2.815887</v>
      </c>
      <c r="D19111" s="2">
        <v>2.2230259999999999</v>
      </c>
      <c r="F19111" s="2">
        <v>18.399699999999999</v>
      </c>
      <c r="G19111" s="2">
        <v>0.772675</v>
      </c>
      <c r="H19111" s="2">
        <v>0.772316</v>
      </c>
      <c r="J19111" s="2">
        <v>18.402509999999999</v>
      </c>
      <c r="K19111" s="2">
        <v>1.1330530000000001</v>
      </c>
      <c r="L19111" s="2">
        <v>1.4902740000000001</v>
      </c>
    </row>
    <row r="19112" spans="1:12" x14ac:dyDescent="0.2">
      <c r="A19112" s="2">
        <v>18.403210000000001</v>
      </c>
      <c r="B19112" s="2">
        <v>16.022960000000001</v>
      </c>
      <c r="C19112" s="2">
        <v>2.81541</v>
      </c>
      <c r="D19112" s="2">
        <v>2.2223920000000001</v>
      </c>
      <c r="F19112" s="2">
        <v>18.400400000000001</v>
      </c>
      <c r="G19112" s="2">
        <v>0.77295700000000001</v>
      </c>
      <c r="H19112" s="2">
        <v>0.77236899999999997</v>
      </c>
      <c r="J19112" s="2">
        <v>18.403210000000001</v>
      </c>
      <c r="K19112" s="2">
        <v>1.1327860000000001</v>
      </c>
      <c r="L19112" s="2">
        <v>1.4872570000000001</v>
      </c>
    </row>
    <row r="19113" spans="1:12" x14ac:dyDescent="0.2">
      <c r="A19113" s="2">
        <v>18.40391</v>
      </c>
      <c r="B19113" s="2">
        <v>16.018560000000001</v>
      </c>
      <c r="C19113" s="2">
        <v>2.8147310000000001</v>
      </c>
      <c r="D19113" s="2">
        <v>2.2218810000000002</v>
      </c>
      <c r="F19113" s="2">
        <v>18.4011</v>
      </c>
      <c r="G19113" s="2">
        <v>0.77293400000000001</v>
      </c>
      <c r="H19113" s="2">
        <v>0.77200299999999999</v>
      </c>
      <c r="J19113" s="2">
        <v>18.40391</v>
      </c>
      <c r="K19113" s="2">
        <v>1.132263</v>
      </c>
      <c r="L19113" s="2">
        <v>1.484793</v>
      </c>
    </row>
    <row r="19114" spans="1:12" x14ac:dyDescent="0.2">
      <c r="A19114" s="2">
        <v>18.404610000000002</v>
      </c>
      <c r="B19114" s="2">
        <v>16.014530000000001</v>
      </c>
      <c r="C19114" s="2">
        <v>2.8144640000000001</v>
      </c>
      <c r="D19114" s="2">
        <v>2.2212329999999998</v>
      </c>
      <c r="F19114" s="2">
        <v>18.401810000000001</v>
      </c>
      <c r="G19114" s="2">
        <v>0.77289600000000003</v>
      </c>
      <c r="H19114" s="2">
        <v>0.77180499999999996</v>
      </c>
      <c r="J19114" s="2">
        <v>18.404610000000002</v>
      </c>
      <c r="K19114" s="2">
        <v>1.131845</v>
      </c>
      <c r="L19114" s="2">
        <v>1.482402</v>
      </c>
    </row>
    <row r="19115" spans="1:12" x14ac:dyDescent="0.2">
      <c r="A19115" s="2">
        <v>18.40531</v>
      </c>
      <c r="B19115" s="2">
        <v>16.009599999999999</v>
      </c>
      <c r="C19115" s="2">
        <v>2.8146089999999999</v>
      </c>
      <c r="D19115" s="2">
        <v>2.2210040000000002</v>
      </c>
      <c r="F19115" s="2">
        <v>18.402509999999999</v>
      </c>
      <c r="G19115" s="2">
        <v>0.77283500000000005</v>
      </c>
      <c r="H19115" s="2">
        <v>0.77177399999999996</v>
      </c>
      <c r="J19115" s="2">
        <v>18.40531</v>
      </c>
      <c r="K19115" s="2">
        <v>1.1314770000000001</v>
      </c>
      <c r="L19115" s="2">
        <v>1.479401</v>
      </c>
    </row>
    <row r="19116" spans="1:12" x14ac:dyDescent="0.2">
      <c r="A19116" s="2">
        <v>18.406009999999998</v>
      </c>
      <c r="B19116" s="2">
        <v>16.005230000000001</v>
      </c>
      <c r="C19116" s="2">
        <v>2.8142649999999998</v>
      </c>
      <c r="D19116" s="2">
        <v>2.2210269999999999</v>
      </c>
      <c r="F19116" s="2">
        <v>18.403210000000001</v>
      </c>
      <c r="G19116" s="2">
        <v>0.77277399999999996</v>
      </c>
      <c r="H19116" s="2">
        <v>0.77160600000000001</v>
      </c>
      <c r="J19116" s="2">
        <v>18.406009999999998</v>
      </c>
      <c r="K19116" s="2">
        <v>1.130358</v>
      </c>
      <c r="L19116" s="2">
        <v>1.4766889999999999</v>
      </c>
    </row>
    <row r="19117" spans="1:12" x14ac:dyDescent="0.2">
      <c r="A19117" s="2">
        <v>18.40672</v>
      </c>
      <c r="B19117" s="2">
        <v>16.001059999999999</v>
      </c>
      <c r="C19117" s="2">
        <v>2.8127399999999998</v>
      </c>
      <c r="D19117" s="2">
        <v>2.2201029999999999</v>
      </c>
      <c r="F19117" s="2">
        <v>18.40391</v>
      </c>
      <c r="G19117" s="2">
        <v>0.77275799999999994</v>
      </c>
      <c r="H19117" s="2">
        <v>0.77176699999999998</v>
      </c>
      <c r="J19117" s="2">
        <v>18.40672</v>
      </c>
      <c r="K19117" s="2">
        <v>1.129742</v>
      </c>
      <c r="L19117" s="2">
        <v>1.4741120000000001</v>
      </c>
    </row>
    <row r="19118" spans="1:12" x14ac:dyDescent="0.2">
      <c r="A19118" s="2">
        <v>18.407419999999998</v>
      </c>
      <c r="B19118" s="2">
        <v>15.996409999999999</v>
      </c>
      <c r="C19118" s="2">
        <v>2.8117359999999998</v>
      </c>
      <c r="D19118" s="2">
        <v>2.2197369999999998</v>
      </c>
      <c r="F19118" s="2">
        <v>18.404610000000002</v>
      </c>
      <c r="G19118" s="2">
        <v>0.77233099999999999</v>
      </c>
      <c r="H19118" s="2">
        <v>0.771957</v>
      </c>
      <c r="J19118" s="2">
        <v>18.407419999999998</v>
      </c>
      <c r="K19118" s="2">
        <v>1.129032</v>
      </c>
      <c r="L19118" s="2">
        <v>1.4711419999999999</v>
      </c>
    </row>
    <row r="19119" spans="1:12" x14ac:dyDescent="0.2">
      <c r="A19119" s="2">
        <v>18.40812</v>
      </c>
      <c r="B19119" s="2">
        <v>15.992419999999999</v>
      </c>
      <c r="C19119" s="2">
        <v>2.8111600000000001</v>
      </c>
      <c r="D19119" s="2">
        <v>2.219379</v>
      </c>
      <c r="F19119" s="2">
        <v>18.40531</v>
      </c>
      <c r="G19119" s="2">
        <v>0.772316</v>
      </c>
      <c r="H19119" s="2">
        <v>0.77185099999999995</v>
      </c>
      <c r="J19119" s="2">
        <v>18.40812</v>
      </c>
      <c r="K19119" s="2">
        <v>1.128414</v>
      </c>
      <c r="L19119" s="2">
        <v>1.4686669999999999</v>
      </c>
    </row>
    <row r="19120" spans="1:12" x14ac:dyDescent="0.2">
      <c r="A19120" s="2">
        <v>18.408819999999999</v>
      </c>
      <c r="B19120" s="2">
        <v>15.98828</v>
      </c>
      <c r="C19120" s="2">
        <v>2.8103289999999999</v>
      </c>
      <c r="D19120" s="2">
        <v>2.2182719999999998</v>
      </c>
      <c r="F19120" s="2">
        <v>18.406009999999998</v>
      </c>
      <c r="G19120" s="2">
        <v>0.77248399999999995</v>
      </c>
      <c r="H19120" s="2">
        <v>0.771675</v>
      </c>
      <c r="J19120" s="2">
        <v>18.408819999999999</v>
      </c>
      <c r="K19120" s="2">
        <v>1.1279090000000001</v>
      </c>
      <c r="L19120" s="2">
        <v>1.466653</v>
      </c>
    </row>
    <row r="19121" spans="1:12" x14ac:dyDescent="0.2">
      <c r="A19121" s="2">
        <v>18.409520000000001</v>
      </c>
      <c r="B19121" s="2">
        <v>15.98415</v>
      </c>
      <c r="C19121" s="2">
        <v>2.8098329999999998</v>
      </c>
      <c r="D19121" s="2">
        <v>2.216907</v>
      </c>
      <c r="F19121" s="2">
        <v>18.40672</v>
      </c>
      <c r="G19121" s="2">
        <v>0.772316</v>
      </c>
      <c r="H19121" s="2">
        <v>0.77153799999999995</v>
      </c>
      <c r="J19121" s="2">
        <v>18.409520000000001</v>
      </c>
      <c r="K19121" s="2">
        <v>1.127046</v>
      </c>
      <c r="L19121" s="2">
        <v>1.464588</v>
      </c>
    </row>
    <row r="19122" spans="1:12" x14ac:dyDescent="0.2">
      <c r="A19122" s="2">
        <v>18.410219999999999</v>
      </c>
      <c r="B19122" s="2">
        <v>15.980420000000001</v>
      </c>
      <c r="C19122" s="2">
        <v>2.8091080000000002</v>
      </c>
      <c r="D19122" s="2">
        <v>2.21651</v>
      </c>
      <c r="F19122" s="2">
        <v>18.407419999999998</v>
      </c>
      <c r="G19122" s="2">
        <v>0.772316</v>
      </c>
      <c r="H19122" s="2">
        <v>0.77145399999999997</v>
      </c>
      <c r="J19122" s="2">
        <v>18.410219999999999</v>
      </c>
      <c r="K19122" s="2">
        <v>1.1270830000000001</v>
      </c>
      <c r="L19122" s="2">
        <v>1.4621850000000001</v>
      </c>
    </row>
    <row r="19123" spans="1:12" x14ac:dyDescent="0.2">
      <c r="A19123" s="2">
        <v>18.410920000000001</v>
      </c>
      <c r="B19123" s="2">
        <v>15.976229999999999</v>
      </c>
      <c r="C19123" s="2">
        <v>2.8084180000000001</v>
      </c>
      <c r="D19123" s="2">
        <v>2.2158690000000001</v>
      </c>
      <c r="F19123" s="2">
        <v>18.40812</v>
      </c>
      <c r="G19123" s="2">
        <v>0.77236899999999997</v>
      </c>
      <c r="H19123" s="2">
        <v>0.77114899999999997</v>
      </c>
      <c r="J19123" s="2">
        <v>18.410920000000001</v>
      </c>
      <c r="K19123" s="2">
        <v>1.12673</v>
      </c>
      <c r="L19123" s="2">
        <v>1.4595899999999999</v>
      </c>
    </row>
    <row r="19124" spans="1:12" x14ac:dyDescent="0.2">
      <c r="A19124" s="2">
        <v>18.411629999999999</v>
      </c>
      <c r="B19124" s="2">
        <v>15.971500000000001</v>
      </c>
      <c r="C19124" s="2">
        <v>2.8078189999999998</v>
      </c>
      <c r="D19124" s="2">
        <v>2.2151369999999999</v>
      </c>
      <c r="F19124" s="2">
        <v>18.408819999999999</v>
      </c>
      <c r="G19124" s="2">
        <v>0.77200299999999999</v>
      </c>
      <c r="H19124" s="2">
        <v>0.77062200000000003</v>
      </c>
      <c r="J19124" s="2">
        <v>18.411629999999999</v>
      </c>
      <c r="K19124" s="2">
        <v>1.12554</v>
      </c>
      <c r="L19124" s="2">
        <v>1.4571179999999999</v>
      </c>
    </row>
    <row r="19125" spans="1:12" x14ac:dyDescent="0.2">
      <c r="A19125" s="2">
        <v>18.412330000000001</v>
      </c>
      <c r="B19125" s="2">
        <v>15.967029999999999</v>
      </c>
      <c r="C19125" s="2">
        <v>2.8074680000000001</v>
      </c>
      <c r="D19125" s="2">
        <v>2.2147250000000001</v>
      </c>
      <c r="F19125" s="2">
        <v>18.409520000000001</v>
      </c>
      <c r="G19125" s="2">
        <v>0.77180499999999996</v>
      </c>
      <c r="H19125" s="2">
        <v>0.77020999999999995</v>
      </c>
      <c r="J19125" s="2">
        <v>18.412330000000001</v>
      </c>
      <c r="K19125" s="2">
        <v>1.124933</v>
      </c>
      <c r="L19125" s="2">
        <v>1.454407</v>
      </c>
    </row>
    <row r="19126" spans="1:12" x14ac:dyDescent="0.2">
      <c r="A19126" s="2">
        <v>18.413029999999999</v>
      </c>
      <c r="B19126" s="2">
        <v>15.96265</v>
      </c>
      <c r="C19126" s="2">
        <v>2.8068610000000001</v>
      </c>
      <c r="D19126" s="2">
        <v>2.2136490000000002</v>
      </c>
      <c r="F19126" s="2">
        <v>18.410219999999999</v>
      </c>
      <c r="G19126" s="2">
        <v>0.77177399999999996</v>
      </c>
      <c r="H19126" s="2">
        <v>0.77014199999999999</v>
      </c>
      <c r="J19126" s="2">
        <v>18.413029999999999</v>
      </c>
      <c r="K19126" s="2">
        <v>1.1238060000000001</v>
      </c>
      <c r="L19126" s="2">
        <v>1.451843</v>
      </c>
    </row>
    <row r="19127" spans="1:12" x14ac:dyDescent="0.2">
      <c r="A19127" s="2">
        <v>18.413730000000001</v>
      </c>
      <c r="B19127" s="2">
        <v>15.95838</v>
      </c>
      <c r="C19127" s="2">
        <v>2.8063609999999999</v>
      </c>
      <c r="D19127" s="2">
        <v>2.2124359999999998</v>
      </c>
      <c r="F19127" s="2">
        <v>18.410920000000001</v>
      </c>
      <c r="G19127" s="2">
        <v>0.77160600000000001</v>
      </c>
      <c r="H19127" s="2">
        <v>0.77016399999999996</v>
      </c>
      <c r="J19127" s="2">
        <v>18.413730000000001</v>
      </c>
      <c r="K19127" s="2">
        <v>1.1229420000000001</v>
      </c>
      <c r="L19127" s="2">
        <v>1.4494860000000001</v>
      </c>
    </row>
    <row r="19128" spans="1:12" x14ac:dyDescent="0.2">
      <c r="A19128" s="2">
        <v>18.414429999999999</v>
      </c>
      <c r="B19128" s="2">
        <v>15.95452</v>
      </c>
      <c r="C19128" s="2">
        <v>2.805984</v>
      </c>
      <c r="D19128" s="2">
        <v>2.2121309999999998</v>
      </c>
      <c r="F19128" s="2">
        <v>18.411629999999999</v>
      </c>
      <c r="G19128" s="2">
        <v>0.77176699999999998</v>
      </c>
      <c r="H19128" s="2">
        <v>0.76998900000000003</v>
      </c>
      <c r="J19128" s="2">
        <v>18.414429999999999</v>
      </c>
      <c r="K19128" s="2">
        <v>1.122511</v>
      </c>
      <c r="L19128" s="2">
        <v>1.4473119999999999</v>
      </c>
    </row>
    <row r="19129" spans="1:12" x14ac:dyDescent="0.2">
      <c r="A19129" s="2">
        <v>18.415130000000001</v>
      </c>
      <c r="B19129" s="2">
        <v>15.950290000000001</v>
      </c>
      <c r="C19129" s="2">
        <v>2.80593</v>
      </c>
      <c r="D19129" s="2">
        <v>2.2113529999999999</v>
      </c>
      <c r="F19129" s="2">
        <v>18.412330000000001</v>
      </c>
      <c r="G19129" s="2">
        <v>0.771957</v>
      </c>
      <c r="H19129" s="2">
        <v>0.76965300000000003</v>
      </c>
      <c r="J19129" s="2">
        <v>18.415130000000001</v>
      </c>
      <c r="K19129" s="2">
        <v>1.122206</v>
      </c>
      <c r="L19129" s="2">
        <v>1.444893</v>
      </c>
    </row>
    <row r="19130" spans="1:12" x14ac:dyDescent="0.2">
      <c r="A19130" s="2">
        <v>18.41583</v>
      </c>
      <c r="B19130" s="2">
        <v>15.94576</v>
      </c>
      <c r="C19130" s="2">
        <v>2.805701</v>
      </c>
      <c r="D19130" s="2">
        <v>2.2101929999999999</v>
      </c>
      <c r="F19130" s="2">
        <v>18.413029999999999</v>
      </c>
      <c r="G19130" s="2">
        <v>0.77185099999999995</v>
      </c>
      <c r="H19130" s="2">
        <v>0.76922599999999997</v>
      </c>
      <c r="J19130" s="2">
        <v>18.41583</v>
      </c>
      <c r="K19130" s="2">
        <v>1.122339</v>
      </c>
      <c r="L19130" s="2">
        <v>1.4423490000000001</v>
      </c>
    </row>
    <row r="19131" spans="1:12" x14ac:dyDescent="0.2">
      <c r="A19131" s="2">
        <v>18.416530000000002</v>
      </c>
      <c r="B19131" s="2">
        <v>15.941079999999999</v>
      </c>
      <c r="C19131" s="2">
        <v>2.8051599999999999</v>
      </c>
      <c r="D19131" s="2">
        <v>2.2097579999999999</v>
      </c>
      <c r="F19131" s="2">
        <v>18.413730000000001</v>
      </c>
      <c r="G19131" s="2">
        <v>0.771675</v>
      </c>
      <c r="H19131" s="2">
        <v>0.76885199999999998</v>
      </c>
      <c r="J19131" s="2">
        <v>18.416530000000002</v>
      </c>
      <c r="K19131" s="2">
        <v>1.1218570000000001</v>
      </c>
      <c r="L19131" s="2">
        <v>1.4405509999999999</v>
      </c>
    </row>
    <row r="19132" spans="1:12" x14ac:dyDescent="0.2">
      <c r="A19132" s="2">
        <v>18.41724</v>
      </c>
      <c r="B19132" s="2">
        <v>15.937139999999999</v>
      </c>
      <c r="C19132" s="2">
        <v>2.8050570000000001</v>
      </c>
      <c r="D19132" s="2">
        <v>2.2095750000000001</v>
      </c>
      <c r="F19132" s="2">
        <v>18.414429999999999</v>
      </c>
      <c r="G19132" s="2">
        <v>0.77153799999999995</v>
      </c>
      <c r="H19132" s="2">
        <v>0.76869200000000004</v>
      </c>
      <c r="J19132" s="2">
        <v>18.41724</v>
      </c>
      <c r="K19132" s="2">
        <v>1.121637</v>
      </c>
      <c r="L19132" s="2">
        <v>1.4382330000000001</v>
      </c>
    </row>
    <row r="19133" spans="1:12" x14ac:dyDescent="0.2">
      <c r="A19133" s="2">
        <v>18.417940000000002</v>
      </c>
      <c r="B19133" s="2">
        <v>15.93318</v>
      </c>
      <c r="C19133" s="2">
        <v>2.8053499999999998</v>
      </c>
      <c r="D19133" s="2">
        <v>2.2092390000000002</v>
      </c>
      <c r="F19133" s="2">
        <v>18.415130000000001</v>
      </c>
      <c r="G19133" s="2">
        <v>0.77145399999999997</v>
      </c>
      <c r="H19133" s="2">
        <v>0.76880599999999999</v>
      </c>
      <c r="J19133" s="2">
        <v>18.417940000000002</v>
      </c>
      <c r="K19133" s="2">
        <v>1.121515</v>
      </c>
      <c r="L19133" s="2">
        <v>1.43601</v>
      </c>
    </row>
    <row r="19134" spans="1:12" x14ac:dyDescent="0.2">
      <c r="A19134" s="2">
        <v>18.41864</v>
      </c>
      <c r="B19134" s="2">
        <v>15.92957</v>
      </c>
      <c r="C19134" s="2">
        <v>2.8050639999999998</v>
      </c>
      <c r="D19134" s="2">
        <v>2.2085680000000001</v>
      </c>
      <c r="F19134" s="2">
        <v>18.41583</v>
      </c>
      <c r="G19134" s="2">
        <v>0.77114899999999997</v>
      </c>
      <c r="H19134" s="2">
        <v>0.768509</v>
      </c>
      <c r="J19134" s="2">
        <v>18.41864</v>
      </c>
      <c r="K19134" s="2">
        <v>1.1212519999999999</v>
      </c>
      <c r="L19134" s="2">
        <v>1.433667</v>
      </c>
    </row>
    <row r="19135" spans="1:12" x14ac:dyDescent="0.2">
      <c r="A19135" s="2">
        <v>18.419339999999998</v>
      </c>
      <c r="B19135" s="2">
        <v>15.925840000000001</v>
      </c>
      <c r="C19135" s="2">
        <v>2.8048280000000001</v>
      </c>
      <c r="D19135" s="2">
        <v>2.2075230000000001</v>
      </c>
      <c r="F19135" s="2">
        <v>18.416530000000002</v>
      </c>
      <c r="G19135" s="2">
        <v>0.77062200000000003</v>
      </c>
      <c r="H19135" s="2">
        <v>0.767899</v>
      </c>
      <c r="J19135" s="2">
        <v>18.419339999999998</v>
      </c>
      <c r="K19135" s="2">
        <v>1.121237</v>
      </c>
      <c r="L19135" s="2">
        <v>1.4309780000000001</v>
      </c>
    </row>
    <row r="19136" spans="1:12" x14ac:dyDescent="0.2">
      <c r="A19136" s="2">
        <v>18.42004</v>
      </c>
      <c r="B19136" s="2">
        <v>15.92151</v>
      </c>
      <c r="C19136" s="2">
        <v>2.8044120000000001</v>
      </c>
      <c r="D19136" s="2">
        <v>2.2070500000000002</v>
      </c>
      <c r="F19136" s="2">
        <v>18.41724</v>
      </c>
      <c r="G19136" s="2">
        <v>0.77020999999999995</v>
      </c>
      <c r="H19136" s="2">
        <v>0.76779900000000001</v>
      </c>
      <c r="J19136" s="2">
        <v>18.42004</v>
      </c>
      <c r="K19136" s="2">
        <v>1.1211279999999999</v>
      </c>
      <c r="L19136" s="2">
        <v>1.428482</v>
      </c>
    </row>
    <row r="19137" spans="1:12" x14ac:dyDescent="0.2">
      <c r="A19137" s="2">
        <v>18.420739999999999</v>
      </c>
      <c r="B19137" s="2">
        <v>15.91808</v>
      </c>
      <c r="C19137" s="2">
        <v>2.804046</v>
      </c>
      <c r="D19137" s="2">
        <v>2.2057220000000002</v>
      </c>
      <c r="F19137" s="2">
        <v>18.417940000000002</v>
      </c>
      <c r="G19137" s="2">
        <v>0.77014199999999999</v>
      </c>
      <c r="H19137" s="2">
        <v>0.76790599999999998</v>
      </c>
      <c r="J19137" s="2">
        <v>18.420739999999999</v>
      </c>
      <c r="K19137" s="2">
        <v>1.1205400000000001</v>
      </c>
      <c r="L19137" s="2">
        <v>1.425503</v>
      </c>
    </row>
    <row r="19138" spans="1:12" x14ac:dyDescent="0.2">
      <c r="A19138" s="2">
        <v>18.42144</v>
      </c>
      <c r="B19138" s="2">
        <v>15.914569999999999</v>
      </c>
      <c r="C19138" s="2">
        <v>2.8036720000000002</v>
      </c>
      <c r="D19138" s="2">
        <v>2.2045089999999998</v>
      </c>
      <c r="F19138" s="2">
        <v>18.41864</v>
      </c>
      <c r="G19138" s="2">
        <v>0.77016399999999996</v>
      </c>
      <c r="H19138" s="2">
        <v>0.76700599999999997</v>
      </c>
      <c r="J19138" s="2">
        <v>18.42144</v>
      </c>
      <c r="K19138" s="2">
        <v>1.1195580000000001</v>
      </c>
      <c r="L19138" s="2">
        <v>1.422847</v>
      </c>
    </row>
    <row r="19139" spans="1:12" x14ac:dyDescent="0.2">
      <c r="A19139" s="2">
        <v>18.422149999999998</v>
      </c>
      <c r="B19139" s="2">
        <v>15.910740000000001</v>
      </c>
      <c r="C19139" s="2">
        <v>2.803153</v>
      </c>
      <c r="D19139" s="2">
        <v>2.2042269999999999</v>
      </c>
      <c r="F19139" s="2">
        <v>18.419339999999998</v>
      </c>
      <c r="G19139" s="2">
        <v>0.76998900000000003</v>
      </c>
      <c r="H19139" s="2">
        <v>0.766594</v>
      </c>
      <c r="J19139" s="2">
        <v>18.422149999999998</v>
      </c>
      <c r="K19139" s="2">
        <v>1.11907</v>
      </c>
      <c r="L19139" s="2">
        <v>1.4206780000000001</v>
      </c>
    </row>
    <row r="19140" spans="1:12" x14ac:dyDescent="0.2">
      <c r="A19140" s="2">
        <v>18.42285</v>
      </c>
      <c r="B19140" s="2">
        <v>15.906739999999999</v>
      </c>
      <c r="C19140" s="2">
        <v>2.8024969999999998</v>
      </c>
      <c r="D19140" s="2">
        <v>2.2041430000000002</v>
      </c>
      <c r="F19140" s="2">
        <v>18.42004</v>
      </c>
      <c r="G19140" s="2">
        <v>0.76965300000000003</v>
      </c>
      <c r="H19140" s="2">
        <v>0.76700599999999997</v>
      </c>
      <c r="J19140" s="2">
        <v>18.42285</v>
      </c>
      <c r="K19140" s="2">
        <v>1.118641</v>
      </c>
      <c r="L19140" s="2">
        <v>1.4184909999999999</v>
      </c>
    </row>
    <row r="19141" spans="1:12" x14ac:dyDescent="0.2">
      <c r="A19141" s="2">
        <v>18.423549999999999</v>
      </c>
      <c r="B19141" s="2">
        <v>15.90287</v>
      </c>
      <c r="C19141" s="2">
        <v>2.80165</v>
      </c>
      <c r="D19141" s="2">
        <v>2.2037460000000002</v>
      </c>
      <c r="F19141" s="2">
        <v>18.420739999999999</v>
      </c>
      <c r="G19141" s="2">
        <v>0.76922599999999997</v>
      </c>
      <c r="H19141" s="2">
        <v>0.76664699999999997</v>
      </c>
      <c r="J19141" s="2">
        <v>18.423549999999999</v>
      </c>
      <c r="K19141" s="2">
        <v>1.1182840000000001</v>
      </c>
      <c r="L19141" s="2">
        <v>1.416355</v>
      </c>
    </row>
    <row r="19142" spans="1:12" x14ac:dyDescent="0.2">
      <c r="A19142" s="2">
        <v>18.424250000000001</v>
      </c>
      <c r="B19142" s="2">
        <v>15.898820000000001</v>
      </c>
      <c r="C19142" s="2">
        <v>2.801234</v>
      </c>
      <c r="D19142" s="2">
        <v>2.203319</v>
      </c>
      <c r="F19142" s="2">
        <v>18.42144</v>
      </c>
      <c r="G19142" s="2">
        <v>0.76885199999999998</v>
      </c>
      <c r="H19142" s="2">
        <v>0.76691399999999998</v>
      </c>
      <c r="J19142" s="2">
        <v>18.424250000000001</v>
      </c>
      <c r="K19142" s="2">
        <v>1.1180490000000001</v>
      </c>
      <c r="L19142" s="2">
        <v>1.4138500000000001</v>
      </c>
    </row>
    <row r="19143" spans="1:12" x14ac:dyDescent="0.2">
      <c r="A19143" s="2">
        <v>18.424949999999999</v>
      </c>
      <c r="B19143" s="2">
        <v>15.895049999999999</v>
      </c>
      <c r="C19143" s="2">
        <v>2.8007390000000001</v>
      </c>
      <c r="D19143" s="2">
        <v>2.2026469999999998</v>
      </c>
      <c r="F19143" s="2">
        <v>18.422149999999998</v>
      </c>
      <c r="G19143" s="2">
        <v>0.76869200000000004</v>
      </c>
      <c r="H19143" s="2">
        <v>0.76686900000000002</v>
      </c>
      <c r="J19143" s="2">
        <v>18.424949999999999</v>
      </c>
      <c r="K19143" s="2">
        <v>1.1177840000000001</v>
      </c>
      <c r="L19143" s="2">
        <v>1.4114819999999999</v>
      </c>
    </row>
    <row r="19144" spans="1:12" x14ac:dyDescent="0.2">
      <c r="A19144" s="2">
        <v>18.425650000000001</v>
      </c>
      <c r="B19144" s="2">
        <v>15.89104</v>
      </c>
      <c r="C19144" s="2">
        <v>2.800319</v>
      </c>
      <c r="D19144" s="2">
        <v>2.202502</v>
      </c>
      <c r="F19144" s="2">
        <v>18.42285</v>
      </c>
      <c r="G19144" s="2">
        <v>0.76880599999999999</v>
      </c>
      <c r="H19144" s="2">
        <v>0.76660899999999998</v>
      </c>
      <c r="J19144" s="2">
        <v>18.425650000000001</v>
      </c>
      <c r="K19144" s="2">
        <v>1.117348</v>
      </c>
      <c r="L19144" s="2">
        <v>1.409384</v>
      </c>
    </row>
    <row r="19145" spans="1:12" x14ac:dyDescent="0.2">
      <c r="A19145" s="2">
        <v>18.426349999999999</v>
      </c>
      <c r="B19145" s="2">
        <v>15.887180000000001</v>
      </c>
      <c r="C19145" s="2">
        <v>2.7998609999999999</v>
      </c>
      <c r="D19145" s="2">
        <v>2.2016330000000002</v>
      </c>
      <c r="F19145" s="2">
        <v>18.423549999999999</v>
      </c>
      <c r="G19145" s="2">
        <v>0.768509</v>
      </c>
      <c r="H19145" s="2">
        <v>0.76651000000000002</v>
      </c>
      <c r="J19145" s="2">
        <v>18.426349999999999</v>
      </c>
      <c r="K19145" s="2">
        <v>1.117243</v>
      </c>
      <c r="L19145" s="2">
        <v>1.4074329999999999</v>
      </c>
    </row>
    <row r="19146" spans="1:12" x14ac:dyDescent="0.2">
      <c r="A19146" s="2">
        <v>18.427060000000001</v>
      </c>
      <c r="B19146" s="2">
        <v>15.88327</v>
      </c>
      <c r="C19146" s="2">
        <v>2.7993039999999998</v>
      </c>
      <c r="D19146" s="2">
        <v>2.200221</v>
      </c>
      <c r="F19146" s="2">
        <v>18.424250000000001</v>
      </c>
      <c r="G19146" s="2">
        <v>0.767899</v>
      </c>
      <c r="H19146" s="2">
        <v>0.76583100000000004</v>
      </c>
      <c r="J19146" s="2">
        <v>18.427060000000001</v>
      </c>
      <c r="K19146" s="2">
        <v>1.1159589999999999</v>
      </c>
      <c r="L19146" s="2">
        <v>1.4051389999999999</v>
      </c>
    </row>
    <row r="19147" spans="1:12" x14ac:dyDescent="0.2">
      <c r="A19147" s="2">
        <v>18.427759999999999</v>
      </c>
      <c r="B19147" s="2">
        <v>15.879009999999999</v>
      </c>
      <c r="C19147" s="2">
        <v>2.7989760000000001</v>
      </c>
      <c r="D19147" s="2">
        <v>2.1995420000000001</v>
      </c>
      <c r="F19147" s="2">
        <v>18.424949999999999</v>
      </c>
      <c r="G19147" s="2">
        <v>0.76779900000000001</v>
      </c>
      <c r="H19147" s="2">
        <v>0.76512100000000005</v>
      </c>
      <c r="J19147" s="2">
        <v>18.427759999999999</v>
      </c>
      <c r="K19147" s="2">
        <v>1.1155740000000001</v>
      </c>
      <c r="L19147" s="2">
        <v>1.402426</v>
      </c>
    </row>
    <row r="19148" spans="1:12" x14ac:dyDescent="0.2">
      <c r="A19148" s="2">
        <v>18.428460000000001</v>
      </c>
      <c r="B19148" s="2">
        <v>15.87473</v>
      </c>
      <c r="C19148" s="2">
        <v>2.798835</v>
      </c>
      <c r="D19148" s="2">
        <v>2.199138</v>
      </c>
      <c r="F19148" s="2">
        <v>18.425650000000001</v>
      </c>
      <c r="G19148" s="2">
        <v>0.76790599999999998</v>
      </c>
      <c r="H19148" s="2">
        <v>0.76473199999999997</v>
      </c>
      <c r="J19148" s="2">
        <v>18.428460000000001</v>
      </c>
      <c r="K19148" s="2">
        <v>1.115772</v>
      </c>
      <c r="L19148" s="2">
        <v>1.4002060000000001</v>
      </c>
    </row>
    <row r="19149" spans="1:12" x14ac:dyDescent="0.2">
      <c r="A19149" s="2">
        <v>18.42916</v>
      </c>
      <c r="B19149" s="2">
        <v>15.87087</v>
      </c>
      <c r="C19149" s="2">
        <v>2.7983769999999999</v>
      </c>
      <c r="D19149" s="2">
        <v>2.1982910000000002</v>
      </c>
      <c r="F19149" s="2">
        <v>18.426349999999999</v>
      </c>
      <c r="G19149" s="2">
        <v>0.76700599999999997</v>
      </c>
      <c r="H19149" s="2">
        <v>0.76483900000000005</v>
      </c>
      <c r="J19149" s="2">
        <v>18.42916</v>
      </c>
      <c r="K19149" s="2">
        <v>1.115591</v>
      </c>
      <c r="L19149" s="2">
        <v>1.3982110000000001</v>
      </c>
    </row>
    <row r="19150" spans="1:12" x14ac:dyDescent="0.2">
      <c r="A19150" s="2">
        <v>18.429860000000001</v>
      </c>
      <c r="B19150" s="2">
        <v>15.86684</v>
      </c>
      <c r="C19150" s="2">
        <v>2.7978200000000002</v>
      </c>
      <c r="D19150" s="2">
        <v>2.1974900000000002</v>
      </c>
      <c r="F19150" s="2">
        <v>18.427060000000001</v>
      </c>
      <c r="G19150" s="2">
        <v>0.766594</v>
      </c>
      <c r="H19150" s="2">
        <v>0.76492300000000002</v>
      </c>
      <c r="J19150" s="2">
        <v>18.429860000000001</v>
      </c>
      <c r="K19150" s="2">
        <v>1.1148340000000001</v>
      </c>
      <c r="L19150" s="2">
        <v>1.3954960000000001</v>
      </c>
    </row>
    <row r="19151" spans="1:12" x14ac:dyDescent="0.2">
      <c r="A19151" s="2">
        <v>18.43056</v>
      </c>
      <c r="B19151" s="2">
        <v>15.863329999999999</v>
      </c>
      <c r="C19151" s="2">
        <v>2.79758</v>
      </c>
      <c r="D19151" s="2">
        <v>2.1967270000000001</v>
      </c>
      <c r="F19151" s="2">
        <v>18.427759999999999</v>
      </c>
      <c r="G19151" s="2">
        <v>0.76700599999999997</v>
      </c>
      <c r="H19151" s="2">
        <v>0.76432800000000001</v>
      </c>
      <c r="J19151" s="2">
        <v>18.43056</v>
      </c>
      <c r="K19151" s="2">
        <v>1.114511</v>
      </c>
      <c r="L19151" s="2">
        <v>1.3933759999999999</v>
      </c>
    </row>
    <row r="19152" spans="1:12" x14ac:dyDescent="0.2">
      <c r="A19152" s="2">
        <v>18.431260000000002</v>
      </c>
      <c r="B19152" s="2">
        <v>15.859959999999999</v>
      </c>
      <c r="C19152" s="2">
        <v>2.7971110000000001</v>
      </c>
      <c r="D19152" s="2">
        <v>2.1961170000000001</v>
      </c>
      <c r="F19152" s="2">
        <v>18.428460000000001</v>
      </c>
      <c r="G19152" s="2">
        <v>0.76664699999999997</v>
      </c>
      <c r="H19152" s="2">
        <v>0.76376299999999997</v>
      </c>
      <c r="J19152" s="2">
        <v>18.431260000000002</v>
      </c>
      <c r="K19152" s="2">
        <v>1.114296</v>
      </c>
      <c r="L19152" s="2">
        <v>1.3912880000000001</v>
      </c>
    </row>
    <row r="19153" spans="1:12" x14ac:dyDescent="0.2">
      <c r="A19153" s="2">
        <v>18.43197</v>
      </c>
      <c r="B19153" s="2">
        <v>15.856350000000001</v>
      </c>
      <c r="C19153" s="2">
        <v>2.7963170000000002</v>
      </c>
      <c r="D19153" s="2">
        <v>2.195392</v>
      </c>
      <c r="F19153" s="2">
        <v>18.42916</v>
      </c>
      <c r="G19153" s="2">
        <v>0.76691399999999998</v>
      </c>
      <c r="H19153" s="2">
        <v>0.76341999999999999</v>
      </c>
      <c r="J19153" s="2">
        <v>18.43197</v>
      </c>
      <c r="K19153" s="2">
        <v>1.113836</v>
      </c>
      <c r="L19153" s="2">
        <v>1.3895580000000001</v>
      </c>
    </row>
    <row r="19154" spans="1:12" x14ac:dyDescent="0.2">
      <c r="A19154" s="2">
        <v>18.432670000000002</v>
      </c>
      <c r="B19154" s="2">
        <v>15.852969999999999</v>
      </c>
      <c r="C19154" s="2">
        <v>2.7955619999999999</v>
      </c>
      <c r="D19154" s="2">
        <v>2.1945450000000002</v>
      </c>
      <c r="F19154" s="2">
        <v>18.429860000000001</v>
      </c>
      <c r="G19154" s="2">
        <v>0.76686900000000002</v>
      </c>
      <c r="H19154" s="2">
        <v>0.76328300000000004</v>
      </c>
      <c r="J19154" s="2">
        <v>18.432670000000002</v>
      </c>
      <c r="K19154" s="2">
        <v>1.113594</v>
      </c>
      <c r="L19154" s="2">
        <v>1.3871309999999999</v>
      </c>
    </row>
    <row r="19155" spans="1:12" x14ac:dyDescent="0.2">
      <c r="A19155" s="2">
        <v>18.43337</v>
      </c>
      <c r="B19155" s="2">
        <v>15.849690000000001</v>
      </c>
      <c r="C19155" s="2">
        <v>2.795058</v>
      </c>
      <c r="D19155" s="2">
        <v>2.1938200000000001</v>
      </c>
      <c r="F19155" s="2">
        <v>18.43056</v>
      </c>
      <c r="G19155" s="2">
        <v>0.76660899999999998</v>
      </c>
      <c r="H19155" s="2">
        <v>0.76331300000000002</v>
      </c>
      <c r="J19155" s="2">
        <v>18.43337</v>
      </c>
      <c r="K19155" s="2">
        <v>1.1131530000000001</v>
      </c>
      <c r="L19155" s="2">
        <v>1.3846449999999999</v>
      </c>
    </row>
    <row r="19156" spans="1:12" x14ac:dyDescent="0.2">
      <c r="A19156" s="2">
        <v>18.434069999999998</v>
      </c>
      <c r="B19156" s="2">
        <v>15.84628</v>
      </c>
      <c r="C19156" s="2">
        <v>2.7947799999999998</v>
      </c>
      <c r="D19156" s="2">
        <v>2.1933549999999999</v>
      </c>
      <c r="F19156" s="2">
        <v>18.431260000000002</v>
      </c>
      <c r="G19156" s="2">
        <v>0.76651000000000002</v>
      </c>
      <c r="H19156" s="2">
        <v>0.76296200000000003</v>
      </c>
      <c r="J19156" s="2">
        <v>18.434069999999998</v>
      </c>
      <c r="K19156" s="2">
        <v>1.112673</v>
      </c>
      <c r="L19156" s="2">
        <v>1.381648</v>
      </c>
    </row>
    <row r="19157" spans="1:12" x14ac:dyDescent="0.2">
      <c r="A19157" s="2">
        <v>18.43477</v>
      </c>
      <c r="B19157" s="2">
        <v>15.842700000000001</v>
      </c>
      <c r="C19157" s="2">
        <v>2.7944749999999998</v>
      </c>
      <c r="D19157" s="2">
        <v>2.1924320000000002</v>
      </c>
      <c r="F19157" s="2">
        <v>18.43197</v>
      </c>
      <c r="G19157" s="2">
        <v>0.76583100000000004</v>
      </c>
      <c r="H19157" s="2">
        <v>0.76322900000000005</v>
      </c>
      <c r="J19157" s="2">
        <v>18.43477</v>
      </c>
      <c r="K19157" s="2">
        <v>1.1125769999999999</v>
      </c>
      <c r="L19157" s="2">
        <v>1.379151</v>
      </c>
    </row>
    <row r="19158" spans="1:12" x14ac:dyDescent="0.2">
      <c r="A19158" s="2">
        <v>18.435469999999999</v>
      </c>
      <c r="B19158" s="2">
        <v>15.83901</v>
      </c>
      <c r="C19158" s="2">
        <v>2.7944749999999998</v>
      </c>
      <c r="D19158" s="2">
        <v>2.1916989999999998</v>
      </c>
      <c r="F19158" s="2">
        <v>18.432670000000002</v>
      </c>
      <c r="G19158" s="2">
        <v>0.76512100000000005</v>
      </c>
      <c r="H19158" s="2">
        <v>0.76302300000000001</v>
      </c>
      <c r="J19158" s="2">
        <v>18.435469999999999</v>
      </c>
      <c r="K19158" s="2">
        <v>1.112188</v>
      </c>
      <c r="L19158" s="2">
        <v>1.377033</v>
      </c>
    </row>
    <row r="19159" spans="1:12" x14ac:dyDescent="0.2">
      <c r="A19159" s="2">
        <v>18.436170000000001</v>
      </c>
      <c r="B19159" s="2">
        <v>15.83531</v>
      </c>
      <c r="C19159" s="2">
        <v>2.7936130000000001</v>
      </c>
      <c r="D19159" s="2">
        <v>2.191287</v>
      </c>
      <c r="F19159" s="2">
        <v>18.43337</v>
      </c>
      <c r="G19159" s="2">
        <v>0.76473199999999997</v>
      </c>
      <c r="H19159" s="2">
        <v>0.76242799999999999</v>
      </c>
      <c r="J19159" s="2">
        <v>18.436170000000001</v>
      </c>
      <c r="K19159" s="2">
        <v>1.1115170000000001</v>
      </c>
      <c r="L19159" s="2">
        <v>1.375135</v>
      </c>
    </row>
    <row r="19160" spans="1:12" x14ac:dyDescent="0.2">
      <c r="A19160" s="2">
        <v>18.436869999999999</v>
      </c>
      <c r="B19160" s="2">
        <v>15.831770000000001</v>
      </c>
      <c r="C19160" s="2">
        <v>2.793304</v>
      </c>
      <c r="D19160" s="2">
        <v>2.190677</v>
      </c>
      <c r="F19160" s="2">
        <v>18.434069999999998</v>
      </c>
      <c r="G19160" s="2">
        <v>0.76483900000000005</v>
      </c>
      <c r="H19160" s="2">
        <v>0.76201600000000003</v>
      </c>
      <c r="J19160" s="2">
        <v>18.436869999999999</v>
      </c>
      <c r="K19160" s="2">
        <v>1.1111409999999999</v>
      </c>
      <c r="L19160" s="2">
        <v>1.3732489999999999</v>
      </c>
    </row>
    <row r="19161" spans="1:12" x14ac:dyDescent="0.2">
      <c r="A19161" s="2">
        <v>18.437580000000001</v>
      </c>
      <c r="B19161" s="2">
        <v>15.82851</v>
      </c>
      <c r="C19161" s="2">
        <v>2.7925059999999999</v>
      </c>
      <c r="D19161" s="2">
        <v>2.189845</v>
      </c>
      <c r="F19161" s="2">
        <v>18.43477</v>
      </c>
      <c r="G19161" s="2">
        <v>0.76492300000000002</v>
      </c>
      <c r="H19161" s="2">
        <v>0.76153599999999999</v>
      </c>
      <c r="J19161" s="2">
        <v>18.437580000000001</v>
      </c>
      <c r="K19161" s="2">
        <v>1.110554</v>
      </c>
      <c r="L19161" s="2">
        <v>1.3713580000000001</v>
      </c>
    </row>
    <row r="19162" spans="1:12" x14ac:dyDescent="0.2">
      <c r="A19162" s="2">
        <v>18.438279999999999</v>
      </c>
      <c r="B19162" s="2">
        <v>15.825390000000001</v>
      </c>
      <c r="C19162" s="2">
        <v>2.792068</v>
      </c>
      <c r="D19162" s="2">
        <v>2.1891820000000002</v>
      </c>
      <c r="F19162" s="2">
        <v>18.435469999999999</v>
      </c>
      <c r="G19162" s="2">
        <v>0.76432800000000001</v>
      </c>
      <c r="H19162" s="2">
        <v>0.76124599999999998</v>
      </c>
      <c r="J19162" s="2">
        <v>18.438279999999999</v>
      </c>
      <c r="K19162" s="2">
        <v>1.1098079999999999</v>
      </c>
      <c r="L19162" s="2">
        <v>1.369092</v>
      </c>
    </row>
    <row r="19163" spans="1:12" x14ac:dyDescent="0.2">
      <c r="A19163" s="2">
        <v>18.438980000000001</v>
      </c>
      <c r="B19163" s="2">
        <v>15.82208</v>
      </c>
      <c r="C19163" s="2">
        <v>2.7915760000000001</v>
      </c>
      <c r="D19163" s="2">
        <v>2.1880220000000001</v>
      </c>
      <c r="F19163" s="2">
        <v>18.436170000000001</v>
      </c>
      <c r="G19163" s="2">
        <v>0.76376299999999997</v>
      </c>
      <c r="H19163" s="2">
        <v>0.76099399999999995</v>
      </c>
      <c r="J19163" s="2">
        <v>18.438980000000001</v>
      </c>
      <c r="K19163" s="2">
        <v>1.1089819999999999</v>
      </c>
      <c r="L19163" s="2">
        <v>1.366854</v>
      </c>
    </row>
    <row r="19164" spans="1:12" x14ac:dyDescent="0.2">
      <c r="A19164" s="2">
        <v>18.439679999999999</v>
      </c>
      <c r="B19164" s="2">
        <v>15.818669999999999</v>
      </c>
      <c r="C19164" s="2">
        <v>2.791137</v>
      </c>
      <c r="D19164" s="2">
        <v>2.186626</v>
      </c>
      <c r="F19164" s="2">
        <v>18.436869999999999</v>
      </c>
      <c r="G19164" s="2">
        <v>0.76341999999999999</v>
      </c>
      <c r="H19164" s="2">
        <v>0.76085700000000001</v>
      </c>
      <c r="J19164" s="2">
        <v>18.439679999999999</v>
      </c>
      <c r="K19164" s="2">
        <v>1.108555</v>
      </c>
      <c r="L19164" s="2">
        <v>1.3646119999999999</v>
      </c>
    </row>
    <row r="19165" spans="1:12" x14ac:dyDescent="0.2">
      <c r="A19165" s="2">
        <v>18.440380000000001</v>
      </c>
      <c r="B19165" s="2">
        <v>15.81559</v>
      </c>
      <c r="C19165" s="2">
        <v>2.790797</v>
      </c>
      <c r="D19165" s="2">
        <v>2.1852140000000002</v>
      </c>
      <c r="F19165" s="2">
        <v>18.437580000000001</v>
      </c>
      <c r="G19165" s="2">
        <v>0.76328300000000004</v>
      </c>
      <c r="H19165" s="2">
        <v>0.76086399999999998</v>
      </c>
      <c r="J19165" s="2">
        <v>18.440380000000001</v>
      </c>
      <c r="K19165" s="2">
        <v>1.1084309999999999</v>
      </c>
      <c r="L19165" s="2">
        <v>1.3625609999999999</v>
      </c>
    </row>
    <row r="19166" spans="1:12" x14ac:dyDescent="0.2">
      <c r="A19166" s="2">
        <v>18.441079999999999</v>
      </c>
      <c r="B19166" s="2">
        <v>15.81255</v>
      </c>
      <c r="C19166" s="2">
        <v>2.7909920000000001</v>
      </c>
      <c r="D19166" s="2">
        <v>2.1840700000000002</v>
      </c>
      <c r="F19166" s="2">
        <v>18.438279999999999</v>
      </c>
      <c r="G19166" s="2">
        <v>0.76331300000000002</v>
      </c>
      <c r="H19166" s="2">
        <v>0.76063499999999995</v>
      </c>
      <c r="J19166" s="2">
        <v>18.441079999999999</v>
      </c>
      <c r="K19166" s="2">
        <v>1.1085130000000001</v>
      </c>
      <c r="L19166" s="2">
        <v>1.3608169999999999</v>
      </c>
    </row>
    <row r="19167" spans="1:12" x14ac:dyDescent="0.2">
      <c r="A19167" s="2">
        <v>18.441780000000001</v>
      </c>
      <c r="B19167" s="2">
        <v>15.808949999999999</v>
      </c>
      <c r="C19167" s="2">
        <v>2.7917019999999999</v>
      </c>
      <c r="D19167" s="2">
        <v>2.1830090000000002</v>
      </c>
      <c r="F19167" s="2">
        <v>18.438980000000001</v>
      </c>
      <c r="G19167" s="2">
        <v>0.76296200000000003</v>
      </c>
      <c r="H19167" s="2">
        <v>0.75985000000000003</v>
      </c>
      <c r="J19167" s="2">
        <v>18.441780000000001</v>
      </c>
      <c r="K19167" s="2">
        <v>1.1084099999999999</v>
      </c>
      <c r="L19167" s="2">
        <v>1.3592029999999999</v>
      </c>
    </row>
    <row r="19168" spans="1:12" x14ac:dyDescent="0.2">
      <c r="A19168" s="2">
        <v>18.442489999999999</v>
      </c>
      <c r="B19168" s="2">
        <v>15.80565</v>
      </c>
      <c r="C19168" s="2">
        <v>2.7914379999999999</v>
      </c>
      <c r="D19168" s="2">
        <v>2.1816279999999999</v>
      </c>
      <c r="F19168" s="2">
        <v>18.439679999999999</v>
      </c>
      <c r="G19168" s="2">
        <v>0.76322900000000005</v>
      </c>
      <c r="H19168" s="2">
        <v>0.75927</v>
      </c>
      <c r="J19168" s="2">
        <v>18.442489999999999</v>
      </c>
      <c r="K19168" s="2">
        <v>1.1083700000000001</v>
      </c>
      <c r="L19168" s="2">
        <v>1.3575090000000001</v>
      </c>
    </row>
    <row r="19169" spans="1:12" x14ac:dyDescent="0.2">
      <c r="A19169" s="2">
        <v>18.443190000000001</v>
      </c>
      <c r="B19169" s="2">
        <v>15.80232</v>
      </c>
      <c r="C19169" s="2">
        <v>2.7915640000000002</v>
      </c>
      <c r="D19169" s="2">
        <v>2.1803699999999999</v>
      </c>
      <c r="F19169" s="2">
        <v>18.440380000000001</v>
      </c>
      <c r="G19169" s="2">
        <v>0.76302300000000001</v>
      </c>
      <c r="H19169" s="2">
        <v>0.75856000000000001</v>
      </c>
      <c r="J19169" s="2">
        <v>18.443190000000001</v>
      </c>
      <c r="K19169" s="2">
        <v>1.1075900000000001</v>
      </c>
      <c r="L19169" s="2">
        <v>1.355388</v>
      </c>
    </row>
    <row r="19170" spans="1:12" x14ac:dyDescent="0.2">
      <c r="A19170" s="2">
        <v>18.44389</v>
      </c>
      <c r="B19170" s="2">
        <v>15.79884</v>
      </c>
      <c r="C19170" s="2">
        <v>2.7915369999999999</v>
      </c>
      <c r="D19170" s="2">
        <v>2.1798739999999999</v>
      </c>
      <c r="F19170" s="2">
        <v>18.441079999999999</v>
      </c>
      <c r="G19170" s="2">
        <v>0.76242799999999999</v>
      </c>
      <c r="H19170" s="2">
        <v>0.75755300000000003</v>
      </c>
      <c r="J19170" s="2">
        <v>18.44389</v>
      </c>
      <c r="K19170" s="2">
        <v>1.1073</v>
      </c>
      <c r="L19170" s="2">
        <v>1.3533329999999999</v>
      </c>
    </row>
    <row r="19171" spans="1:12" x14ac:dyDescent="0.2">
      <c r="A19171" s="2">
        <v>18.444590000000002</v>
      </c>
      <c r="B19171" s="2">
        <v>15.79543</v>
      </c>
      <c r="C19171" s="2">
        <v>2.791248</v>
      </c>
      <c r="D19171" s="2">
        <v>2.1790419999999999</v>
      </c>
      <c r="F19171" s="2">
        <v>18.441780000000001</v>
      </c>
      <c r="G19171" s="2">
        <v>0.76201600000000003</v>
      </c>
      <c r="H19171" s="2">
        <v>0.75753000000000004</v>
      </c>
      <c r="J19171" s="2">
        <v>18.444590000000002</v>
      </c>
      <c r="K19171" s="2">
        <v>1.1069450000000001</v>
      </c>
      <c r="L19171" s="2">
        <v>1.351226</v>
      </c>
    </row>
    <row r="19172" spans="1:12" x14ac:dyDescent="0.2">
      <c r="A19172" s="2">
        <v>18.44529</v>
      </c>
      <c r="B19172" s="2">
        <v>15.79199</v>
      </c>
      <c r="C19172" s="2">
        <v>2.790816</v>
      </c>
      <c r="D19172" s="2">
        <v>2.1778900000000001</v>
      </c>
      <c r="F19172" s="2">
        <v>18.442489999999999</v>
      </c>
      <c r="G19172" s="2">
        <v>0.76153599999999999</v>
      </c>
      <c r="H19172" s="2">
        <v>0.75736199999999998</v>
      </c>
      <c r="J19172" s="2">
        <v>18.44529</v>
      </c>
      <c r="K19172" s="2">
        <v>1.106006</v>
      </c>
      <c r="L19172" s="2">
        <v>1.3488579999999999</v>
      </c>
    </row>
    <row r="19173" spans="1:12" x14ac:dyDescent="0.2">
      <c r="A19173" s="2">
        <v>18.445989999999998</v>
      </c>
      <c r="B19173" s="2">
        <v>15.788539999999999</v>
      </c>
      <c r="C19173" s="2">
        <v>2.7904270000000002</v>
      </c>
      <c r="D19173" s="2">
        <v>2.176631</v>
      </c>
      <c r="F19173" s="2">
        <v>18.443190000000001</v>
      </c>
      <c r="G19173" s="2">
        <v>0.76124599999999998</v>
      </c>
      <c r="H19173" s="2">
        <v>0.75703399999999998</v>
      </c>
      <c r="J19173" s="2">
        <v>18.445989999999998</v>
      </c>
      <c r="K19173" s="2">
        <v>1.1054839999999999</v>
      </c>
      <c r="L19173" s="2">
        <v>1.3466260000000001</v>
      </c>
    </row>
    <row r="19174" spans="1:12" x14ac:dyDescent="0.2">
      <c r="A19174" s="2">
        <v>18.44669</v>
      </c>
      <c r="B19174" s="2">
        <v>15.78553</v>
      </c>
      <c r="C19174" s="2">
        <v>2.7901989999999999</v>
      </c>
      <c r="D19174" s="2">
        <v>2.1753420000000001</v>
      </c>
      <c r="F19174" s="2">
        <v>18.44389</v>
      </c>
      <c r="G19174" s="2">
        <v>0.76099399999999995</v>
      </c>
      <c r="H19174" s="2">
        <v>0.75688900000000003</v>
      </c>
      <c r="J19174" s="2">
        <v>18.44669</v>
      </c>
      <c r="K19174" s="2">
        <v>1.1055159999999999</v>
      </c>
      <c r="L19174" s="2">
        <v>1.344749</v>
      </c>
    </row>
    <row r="19175" spans="1:12" x14ac:dyDescent="0.2">
      <c r="A19175" s="2">
        <v>18.447399999999998</v>
      </c>
      <c r="B19175" s="2">
        <v>15.78253</v>
      </c>
      <c r="C19175" s="2">
        <v>2.790187</v>
      </c>
      <c r="D19175" s="2">
        <v>2.174518</v>
      </c>
      <c r="F19175" s="2">
        <v>18.444590000000002</v>
      </c>
      <c r="G19175" s="2">
        <v>0.76085700000000001</v>
      </c>
      <c r="H19175" s="2">
        <v>0.75683599999999995</v>
      </c>
      <c r="J19175" s="2">
        <v>18.447399999999998</v>
      </c>
      <c r="K19175" s="2">
        <v>1.1052280000000001</v>
      </c>
      <c r="L19175" s="2">
        <v>1.3435600000000001</v>
      </c>
    </row>
    <row r="19176" spans="1:12" x14ac:dyDescent="0.2">
      <c r="A19176" s="2">
        <v>18.4481</v>
      </c>
      <c r="B19176" s="2">
        <v>15.779680000000001</v>
      </c>
      <c r="C19176" s="2">
        <v>2.7905190000000002</v>
      </c>
      <c r="D19176" s="2">
        <v>2.174045</v>
      </c>
      <c r="F19176" s="2">
        <v>18.44529</v>
      </c>
      <c r="G19176" s="2">
        <v>0.76086399999999998</v>
      </c>
      <c r="H19176" s="2">
        <v>0.75622599999999995</v>
      </c>
      <c r="J19176" s="2">
        <v>18.4481</v>
      </c>
      <c r="K19176" s="2">
        <v>1.1051839999999999</v>
      </c>
      <c r="L19176" s="2">
        <v>1.342049</v>
      </c>
    </row>
    <row r="19177" spans="1:12" x14ac:dyDescent="0.2">
      <c r="A19177" s="2">
        <v>18.448799999999999</v>
      </c>
      <c r="B19177" s="2">
        <v>15.77638</v>
      </c>
      <c r="C19177" s="2">
        <v>2.7901570000000002</v>
      </c>
      <c r="D19177" s="2">
        <v>2.1736019999999998</v>
      </c>
      <c r="F19177" s="2">
        <v>18.445989999999998</v>
      </c>
      <c r="G19177" s="2">
        <v>0.76063499999999995</v>
      </c>
      <c r="H19177" s="2">
        <v>0.75567600000000001</v>
      </c>
      <c r="J19177" s="2">
        <v>18.448799999999999</v>
      </c>
      <c r="K19177" s="2">
        <v>1.1052679999999999</v>
      </c>
      <c r="L19177" s="2">
        <v>1.341234</v>
      </c>
    </row>
    <row r="19178" spans="1:12" x14ac:dyDescent="0.2">
      <c r="A19178" s="2">
        <v>18.4495</v>
      </c>
      <c r="B19178" s="2">
        <v>15.77303</v>
      </c>
      <c r="C19178" s="2">
        <v>2.7897789999999998</v>
      </c>
      <c r="D19178" s="2">
        <v>2.172847</v>
      </c>
      <c r="F19178" s="2">
        <v>18.44669</v>
      </c>
      <c r="G19178" s="2">
        <v>0.75985000000000003</v>
      </c>
      <c r="H19178" s="2">
        <v>0.75511899999999998</v>
      </c>
      <c r="J19178" s="2">
        <v>18.4495</v>
      </c>
      <c r="K19178" s="2">
        <v>1.104463</v>
      </c>
      <c r="L19178" s="2">
        <v>1.338943</v>
      </c>
    </row>
    <row r="19179" spans="1:12" x14ac:dyDescent="0.2">
      <c r="A19179" s="2">
        <v>18.450199999999999</v>
      </c>
      <c r="B19179" s="2">
        <v>15.77004</v>
      </c>
      <c r="C19179" s="2">
        <v>2.7892410000000001</v>
      </c>
      <c r="D19179" s="2">
        <v>2.1716570000000002</v>
      </c>
      <c r="F19179" s="2">
        <v>18.447399999999998</v>
      </c>
      <c r="G19179" s="2">
        <v>0.75927</v>
      </c>
      <c r="H19179" s="2">
        <v>0.75476100000000002</v>
      </c>
      <c r="J19179" s="2">
        <v>18.450199999999999</v>
      </c>
      <c r="K19179" s="2">
        <v>1.103952</v>
      </c>
      <c r="L19179" s="2">
        <v>1.3372390000000001</v>
      </c>
    </row>
    <row r="19180" spans="1:12" x14ac:dyDescent="0.2">
      <c r="A19180" s="2">
        <v>18.450900000000001</v>
      </c>
      <c r="B19180" s="2">
        <v>15.767139999999999</v>
      </c>
      <c r="C19180" s="2">
        <v>2.7887599999999999</v>
      </c>
      <c r="D19180" s="2">
        <v>2.1702530000000002</v>
      </c>
      <c r="F19180" s="2">
        <v>18.4481</v>
      </c>
      <c r="G19180" s="2">
        <v>0.75856000000000001</v>
      </c>
      <c r="H19180" s="2">
        <v>0.75482199999999999</v>
      </c>
      <c r="J19180" s="2">
        <v>18.450900000000001</v>
      </c>
      <c r="K19180" s="2">
        <v>1.1029180000000001</v>
      </c>
      <c r="L19180" s="2">
        <v>1.3356209999999999</v>
      </c>
    </row>
    <row r="19181" spans="1:12" x14ac:dyDescent="0.2">
      <c r="A19181" s="2">
        <v>18.451599999999999</v>
      </c>
      <c r="B19181" s="2">
        <v>15.76418</v>
      </c>
      <c r="C19181" s="2">
        <v>2.788551</v>
      </c>
      <c r="D19181" s="2">
        <v>2.169025</v>
      </c>
      <c r="F19181" s="2">
        <v>18.448799999999999</v>
      </c>
      <c r="G19181" s="2">
        <v>0.75755300000000003</v>
      </c>
      <c r="H19181" s="2">
        <v>0.75483699999999998</v>
      </c>
      <c r="J19181" s="2">
        <v>18.451599999999999</v>
      </c>
      <c r="K19181" s="2">
        <v>1.1021289999999999</v>
      </c>
      <c r="L19181" s="2">
        <v>1.33355</v>
      </c>
    </row>
    <row r="19182" spans="1:12" x14ac:dyDescent="0.2">
      <c r="A19182" s="2">
        <v>18.452310000000001</v>
      </c>
      <c r="B19182" s="2">
        <v>15.761380000000001</v>
      </c>
      <c r="C19182" s="2">
        <v>2.7878409999999998</v>
      </c>
      <c r="D19182" s="2">
        <v>2.1681319999999999</v>
      </c>
      <c r="F19182" s="2">
        <v>18.4495</v>
      </c>
      <c r="G19182" s="2">
        <v>0.75753000000000004</v>
      </c>
      <c r="H19182" s="2">
        <v>0.75451699999999999</v>
      </c>
      <c r="J19182" s="2">
        <v>18.452310000000001</v>
      </c>
      <c r="K19182" s="2">
        <v>1.1018289999999999</v>
      </c>
      <c r="L19182" s="2">
        <v>1.331213</v>
      </c>
    </row>
    <row r="19183" spans="1:12" x14ac:dyDescent="0.2">
      <c r="A19183" s="2">
        <v>18.453009999999999</v>
      </c>
      <c r="B19183" s="2">
        <v>15.75816</v>
      </c>
      <c r="C19183" s="2">
        <v>2.7874940000000001</v>
      </c>
      <c r="D19183" s="2">
        <v>2.1671019999999999</v>
      </c>
      <c r="F19183" s="2">
        <v>18.450199999999999</v>
      </c>
      <c r="G19183" s="2">
        <v>0.75736199999999998</v>
      </c>
      <c r="H19183" s="2">
        <v>0.754166</v>
      </c>
      <c r="J19183" s="2">
        <v>18.453009999999999</v>
      </c>
      <c r="K19183" s="2">
        <v>1.1012150000000001</v>
      </c>
      <c r="L19183" s="2">
        <v>1.328918</v>
      </c>
    </row>
    <row r="19184" spans="1:12" x14ac:dyDescent="0.2">
      <c r="A19184" s="2">
        <v>18.453710000000001</v>
      </c>
      <c r="B19184" s="2">
        <v>15.7547</v>
      </c>
      <c r="C19184" s="2">
        <v>2.7871199999999998</v>
      </c>
      <c r="D19184" s="2">
        <v>2.1661790000000001</v>
      </c>
      <c r="F19184" s="2">
        <v>18.450900000000001</v>
      </c>
      <c r="G19184" s="2">
        <v>0.75703399999999998</v>
      </c>
      <c r="H19184" s="2">
        <v>0.75402100000000005</v>
      </c>
      <c r="J19184" s="2">
        <v>18.453710000000001</v>
      </c>
      <c r="K19184" s="2">
        <v>1.1002730000000001</v>
      </c>
      <c r="L19184" s="2">
        <v>1.326711</v>
      </c>
    </row>
    <row r="19185" spans="1:12" x14ac:dyDescent="0.2">
      <c r="A19185" s="2">
        <v>18.454409999999999</v>
      </c>
      <c r="B19185" s="2">
        <v>15.751139999999999</v>
      </c>
      <c r="C19185" s="2">
        <v>2.7865099999999998</v>
      </c>
      <c r="D19185" s="2">
        <v>2.164981</v>
      </c>
      <c r="F19185" s="2">
        <v>18.451599999999999</v>
      </c>
      <c r="G19185" s="2">
        <v>0.75688900000000003</v>
      </c>
      <c r="H19185" s="2">
        <v>0.75444800000000001</v>
      </c>
      <c r="J19185" s="2">
        <v>18.454409999999999</v>
      </c>
      <c r="K19185" s="2">
        <v>1.0996570000000001</v>
      </c>
      <c r="L19185" s="2">
        <v>1.3244769999999999</v>
      </c>
    </row>
    <row r="19186" spans="1:12" x14ac:dyDescent="0.2">
      <c r="A19186" s="2">
        <v>18.455110000000001</v>
      </c>
      <c r="B19186" s="2">
        <v>15.74783</v>
      </c>
      <c r="C19186" s="2">
        <v>2.7863989999999998</v>
      </c>
      <c r="D19186" s="2">
        <v>2.163745</v>
      </c>
      <c r="F19186" s="2">
        <v>18.452310000000001</v>
      </c>
      <c r="G19186" s="2">
        <v>0.75683599999999995</v>
      </c>
      <c r="H19186" s="2">
        <v>0.75456999999999996</v>
      </c>
      <c r="J19186" s="2">
        <v>18.455110000000001</v>
      </c>
      <c r="K19186" s="2">
        <v>1.099199</v>
      </c>
      <c r="L19186" s="2">
        <v>1.3224629999999999</v>
      </c>
    </row>
    <row r="19187" spans="1:12" x14ac:dyDescent="0.2">
      <c r="A19187" s="2">
        <v>18.45581</v>
      </c>
      <c r="B19187" s="2">
        <v>15.74457</v>
      </c>
      <c r="C19187" s="2">
        <v>2.7861400000000001</v>
      </c>
      <c r="D19187" s="2">
        <v>2.1627839999999998</v>
      </c>
      <c r="F19187" s="2">
        <v>18.453009999999999</v>
      </c>
      <c r="G19187" s="2">
        <v>0.75622599999999995</v>
      </c>
      <c r="H19187" s="2">
        <v>0.75419599999999998</v>
      </c>
      <c r="J19187" s="2">
        <v>18.45581</v>
      </c>
      <c r="K19187" s="2">
        <v>1.098371</v>
      </c>
      <c r="L19187" s="2">
        <v>1.320757</v>
      </c>
    </row>
    <row r="19188" spans="1:12" x14ac:dyDescent="0.2">
      <c r="A19188" s="2">
        <v>18.456510000000002</v>
      </c>
      <c r="B19188" s="2">
        <v>15.74136</v>
      </c>
      <c r="C19188" s="2">
        <v>2.7858000000000001</v>
      </c>
      <c r="D19188" s="2">
        <v>2.1617999999999999</v>
      </c>
      <c r="F19188" s="2">
        <v>18.453710000000001</v>
      </c>
      <c r="G19188" s="2">
        <v>0.75567600000000001</v>
      </c>
      <c r="H19188" s="2">
        <v>0.75429500000000005</v>
      </c>
      <c r="J19188" s="2">
        <v>18.456510000000002</v>
      </c>
      <c r="K19188" s="2">
        <v>1.097593</v>
      </c>
      <c r="L19188" s="2">
        <v>1.318495</v>
      </c>
    </row>
    <row r="19189" spans="1:12" x14ac:dyDescent="0.2">
      <c r="A19189" s="2">
        <v>18.45721</v>
      </c>
      <c r="B19189" s="2">
        <v>15.738329999999999</v>
      </c>
      <c r="C19189" s="2">
        <v>2.7858800000000001</v>
      </c>
      <c r="D19189" s="2">
        <v>2.160876</v>
      </c>
      <c r="F19189" s="2">
        <v>18.454409999999999</v>
      </c>
      <c r="G19189" s="2">
        <v>0.75511899999999998</v>
      </c>
      <c r="H19189" s="2">
        <v>0.75443300000000002</v>
      </c>
      <c r="J19189" s="2">
        <v>18.45721</v>
      </c>
      <c r="K19189" s="2">
        <v>1.0969310000000001</v>
      </c>
      <c r="L19189" s="2">
        <v>1.3166880000000001</v>
      </c>
    </row>
    <row r="19190" spans="1:12" x14ac:dyDescent="0.2">
      <c r="A19190" s="2">
        <v>18.457920000000001</v>
      </c>
      <c r="B19190" s="2">
        <v>15.73518</v>
      </c>
      <c r="C19190" s="2">
        <v>2.7855940000000001</v>
      </c>
      <c r="D19190" s="2">
        <v>2.1599080000000002</v>
      </c>
      <c r="F19190" s="2">
        <v>18.455110000000001</v>
      </c>
      <c r="G19190" s="2">
        <v>0.75476100000000002</v>
      </c>
      <c r="H19190" s="2">
        <v>0.75410500000000003</v>
      </c>
      <c r="J19190" s="2">
        <v>18.457920000000001</v>
      </c>
      <c r="K19190" s="2">
        <v>1.0962559999999999</v>
      </c>
      <c r="L19190" s="2">
        <v>1.314557</v>
      </c>
    </row>
    <row r="19191" spans="1:12" x14ac:dyDescent="0.2">
      <c r="A19191" s="2">
        <v>18.45862</v>
      </c>
      <c r="B19191" s="2">
        <v>15.73216</v>
      </c>
      <c r="C19191" s="2">
        <v>2.785228</v>
      </c>
      <c r="D19191" s="2">
        <v>2.1585649999999998</v>
      </c>
      <c r="F19191" s="2">
        <v>18.45581</v>
      </c>
      <c r="G19191" s="2">
        <v>0.75482199999999999</v>
      </c>
      <c r="H19191" s="2">
        <v>0.75369299999999995</v>
      </c>
      <c r="J19191" s="2">
        <v>18.45862</v>
      </c>
      <c r="K19191" s="2">
        <v>1.095772</v>
      </c>
      <c r="L19191" s="2">
        <v>1.312513</v>
      </c>
    </row>
    <row r="19192" spans="1:12" x14ac:dyDescent="0.2">
      <c r="A19192" s="2">
        <v>18.459320000000002</v>
      </c>
      <c r="B19192" s="2">
        <v>15.728999999999999</v>
      </c>
      <c r="C19192" s="2">
        <v>2.7850450000000002</v>
      </c>
      <c r="D19192" s="2">
        <v>2.1572450000000001</v>
      </c>
      <c r="F19192" s="2">
        <v>18.456510000000002</v>
      </c>
      <c r="G19192" s="2">
        <v>0.75483699999999998</v>
      </c>
      <c r="H19192" s="2">
        <v>0.75332600000000005</v>
      </c>
      <c r="J19192" s="2">
        <v>18.459320000000002</v>
      </c>
      <c r="K19192" s="2">
        <v>1.0952219999999999</v>
      </c>
      <c r="L19192" s="2">
        <v>1.310765</v>
      </c>
    </row>
    <row r="19193" spans="1:12" x14ac:dyDescent="0.2">
      <c r="A19193" s="2">
        <v>18.46002</v>
      </c>
      <c r="B19193" s="2">
        <v>15.72583</v>
      </c>
      <c r="C19193" s="2">
        <v>2.7848199999999999</v>
      </c>
      <c r="D19193" s="2">
        <v>2.1557949999999999</v>
      </c>
      <c r="F19193" s="2">
        <v>18.45721</v>
      </c>
      <c r="G19193" s="2">
        <v>0.75451699999999999</v>
      </c>
      <c r="H19193" s="2">
        <v>0.75302899999999995</v>
      </c>
      <c r="J19193" s="2">
        <v>18.46002</v>
      </c>
      <c r="K19193" s="2">
        <v>1.0946709999999999</v>
      </c>
      <c r="L19193" s="2">
        <v>1.308878</v>
      </c>
    </row>
    <row r="19194" spans="1:12" x14ac:dyDescent="0.2">
      <c r="A19194" s="2">
        <v>18.460719999999998</v>
      </c>
      <c r="B19194" s="2">
        <v>15.72269</v>
      </c>
      <c r="C19194" s="2">
        <v>2.7844229999999999</v>
      </c>
      <c r="D19194" s="2">
        <v>2.1543760000000001</v>
      </c>
      <c r="F19194" s="2">
        <v>18.457920000000001</v>
      </c>
      <c r="G19194" s="2">
        <v>0.754166</v>
      </c>
      <c r="H19194" s="2">
        <v>0.753166</v>
      </c>
      <c r="J19194" s="2">
        <v>18.460719999999998</v>
      </c>
      <c r="K19194" s="2">
        <v>1.0942799999999999</v>
      </c>
      <c r="L19194" s="2">
        <v>1.306967</v>
      </c>
    </row>
    <row r="19195" spans="1:12" x14ac:dyDescent="0.2">
      <c r="A19195" s="2">
        <v>18.46142</v>
      </c>
      <c r="B19195" s="2">
        <v>15.719519999999999</v>
      </c>
      <c r="C19195" s="2">
        <v>2.784084</v>
      </c>
      <c r="D19195" s="2">
        <v>2.1537730000000002</v>
      </c>
      <c r="F19195" s="2">
        <v>18.45862</v>
      </c>
      <c r="G19195" s="2">
        <v>0.75402100000000005</v>
      </c>
      <c r="H19195" s="2">
        <v>0.75344100000000003</v>
      </c>
      <c r="J19195" s="2">
        <v>18.46142</v>
      </c>
      <c r="K19195" s="2">
        <v>1.094061</v>
      </c>
      <c r="L19195" s="2">
        <v>1.3050360000000001</v>
      </c>
    </row>
    <row r="19196" spans="1:12" x14ac:dyDescent="0.2">
      <c r="A19196" s="2">
        <v>18.462119999999999</v>
      </c>
      <c r="B19196" s="2">
        <v>15.71618</v>
      </c>
      <c r="C19196" s="2">
        <v>2.7835420000000002</v>
      </c>
      <c r="D19196" s="2">
        <v>2.1528049999999999</v>
      </c>
      <c r="F19196" s="2">
        <v>18.459320000000002</v>
      </c>
      <c r="G19196" s="2">
        <v>0.75444800000000001</v>
      </c>
      <c r="H19196" s="2">
        <v>0.75345600000000001</v>
      </c>
      <c r="J19196" s="2">
        <v>18.462119999999999</v>
      </c>
      <c r="K19196" s="2">
        <v>1.0947249999999999</v>
      </c>
      <c r="L19196" s="2">
        <v>1.3030870000000001</v>
      </c>
    </row>
    <row r="19197" spans="1:12" x14ac:dyDescent="0.2">
      <c r="A19197" s="2">
        <v>18.46283</v>
      </c>
      <c r="B19197" s="2">
        <v>15.71326</v>
      </c>
      <c r="C19197" s="2">
        <v>2.7831830000000002</v>
      </c>
      <c r="D19197" s="2">
        <v>2.1519119999999998</v>
      </c>
      <c r="F19197" s="2">
        <v>18.46002</v>
      </c>
      <c r="G19197" s="2">
        <v>0.75456999999999996</v>
      </c>
      <c r="H19197" s="2">
        <v>0.75363199999999997</v>
      </c>
      <c r="J19197" s="2">
        <v>18.46283</v>
      </c>
      <c r="K19197" s="2">
        <v>1.094654</v>
      </c>
      <c r="L19197" s="2">
        <v>1.3014829999999999</v>
      </c>
    </row>
    <row r="19198" spans="1:12" x14ac:dyDescent="0.2">
      <c r="A19198" s="2">
        <v>18.463529999999999</v>
      </c>
      <c r="B19198" s="2">
        <v>15.710419999999999</v>
      </c>
      <c r="C19198" s="2">
        <v>2.78234</v>
      </c>
      <c r="D19198" s="2">
        <v>2.150935</v>
      </c>
      <c r="F19198" s="2">
        <v>18.460719999999998</v>
      </c>
      <c r="G19198" s="2">
        <v>0.75419599999999998</v>
      </c>
      <c r="H19198" s="2">
        <v>0.75364699999999996</v>
      </c>
      <c r="J19198" s="2">
        <v>18.463529999999999</v>
      </c>
      <c r="K19198" s="2">
        <v>1.0936809999999999</v>
      </c>
      <c r="L19198" s="2">
        <v>1.2997479999999999</v>
      </c>
    </row>
    <row r="19199" spans="1:12" x14ac:dyDescent="0.2">
      <c r="A19199" s="2">
        <v>18.464230000000001</v>
      </c>
      <c r="B19199" s="2">
        <v>15.707330000000001</v>
      </c>
      <c r="C19199" s="2">
        <v>2.7819889999999998</v>
      </c>
      <c r="D19199" s="2">
        <v>2.1499440000000001</v>
      </c>
      <c r="F19199" s="2">
        <v>18.46142</v>
      </c>
      <c r="G19199" s="2">
        <v>0.75429500000000005</v>
      </c>
      <c r="H19199" s="2">
        <v>0.75351000000000001</v>
      </c>
      <c r="J19199" s="2">
        <v>18.464230000000001</v>
      </c>
      <c r="K19199" s="2">
        <v>1.093143</v>
      </c>
      <c r="L19199" s="2">
        <v>1.2981579999999999</v>
      </c>
    </row>
    <row r="19200" spans="1:12" x14ac:dyDescent="0.2">
      <c r="A19200" s="2">
        <v>18.464929999999999</v>
      </c>
      <c r="B19200" s="2">
        <v>15.704319999999999</v>
      </c>
      <c r="C19200" s="2">
        <v>2.7814320000000001</v>
      </c>
      <c r="D19200" s="2">
        <v>2.149089</v>
      </c>
      <c r="F19200" s="2">
        <v>18.462119999999999</v>
      </c>
      <c r="G19200" s="2">
        <v>0.75443300000000002</v>
      </c>
      <c r="H19200" s="2">
        <v>0.75343300000000002</v>
      </c>
      <c r="J19200" s="2">
        <v>18.464929999999999</v>
      </c>
      <c r="K19200" s="2">
        <v>1.0926549999999999</v>
      </c>
      <c r="L19200" s="2">
        <v>1.2965519999999999</v>
      </c>
    </row>
    <row r="19201" spans="1:12" x14ac:dyDescent="0.2">
      <c r="A19201" s="2">
        <v>18.465630000000001</v>
      </c>
      <c r="B19201" s="2">
        <v>15.70124</v>
      </c>
      <c r="C19201" s="2">
        <v>2.780681</v>
      </c>
      <c r="D19201" s="2">
        <v>2.148425</v>
      </c>
      <c r="F19201" s="2">
        <v>18.46283</v>
      </c>
      <c r="G19201" s="2">
        <v>0.75410500000000003</v>
      </c>
      <c r="H19201" s="2">
        <v>0.75333399999999995</v>
      </c>
      <c r="J19201" s="2">
        <v>18.465630000000001</v>
      </c>
      <c r="K19201" s="2">
        <v>1.0920289999999999</v>
      </c>
      <c r="L19201" s="2">
        <v>1.295188</v>
      </c>
    </row>
    <row r="19202" spans="1:12" x14ac:dyDescent="0.2">
      <c r="A19202" s="2">
        <v>18.466329999999999</v>
      </c>
      <c r="B19202" s="2">
        <v>15.69821</v>
      </c>
      <c r="C19202" s="2">
        <v>2.7803300000000002</v>
      </c>
      <c r="D19202" s="2">
        <v>2.1475559999999998</v>
      </c>
      <c r="F19202" s="2">
        <v>18.463529999999999</v>
      </c>
      <c r="G19202" s="2">
        <v>0.75369299999999995</v>
      </c>
      <c r="H19202" s="2">
        <v>0.75315100000000001</v>
      </c>
      <c r="J19202" s="2">
        <v>18.466329999999999</v>
      </c>
      <c r="K19202" s="2">
        <v>1.0909139999999999</v>
      </c>
      <c r="L19202" s="2">
        <v>1.2930539999999999</v>
      </c>
    </row>
    <row r="19203" spans="1:12" x14ac:dyDescent="0.2">
      <c r="A19203" s="2">
        <v>18.467030000000001</v>
      </c>
      <c r="B19203" s="2">
        <v>15.69538</v>
      </c>
      <c r="C19203" s="2">
        <v>2.7797619999999998</v>
      </c>
      <c r="D19203" s="2">
        <v>2.1466020000000001</v>
      </c>
      <c r="F19203" s="2">
        <v>18.464230000000001</v>
      </c>
      <c r="G19203" s="2">
        <v>0.75332600000000005</v>
      </c>
      <c r="H19203" s="2">
        <v>0.75315100000000001</v>
      </c>
      <c r="J19203" s="2">
        <v>18.467030000000001</v>
      </c>
      <c r="K19203" s="2">
        <v>1.0903719999999999</v>
      </c>
      <c r="L19203" s="2">
        <v>1.2914019999999999</v>
      </c>
    </row>
    <row r="19204" spans="1:12" x14ac:dyDescent="0.2">
      <c r="A19204" s="2">
        <v>18.467739999999999</v>
      </c>
      <c r="B19204" s="2">
        <v>15.692830000000001</v>
      </c>
      <c r="C19204" s="2">
        <v>2.7795749999999999</v>
      </c>
      <c r="D19204" s="2">
        <v>2.1460599999999999</v>
      </c>
      <c r="F19204" s="2">
        <v>18.464929999999999</v>
      </c>
      <c r="G19204" s="2">
        <v>0.75302899999999995</v>
      </c>
      <c r="H19204" s="2">
        <v>0.75260899999999997</v>
      </c>
      <c r="J19204" s="2">
        <v>18.467739999999999</v>
      </c>
      <c r="K19204" s="2">
        <v>1.0898319999999999</v>
      </c>
      <c r="L19204" s="2">
        <v>1.28979</v>
      </c>
    </row>
    <row r="19205" spans="1:12" x14ac:dyDescent="0.2">
      <c r="A19205" s="2">
        <v>18.468440000000001</v>
      </c>
      <c r="B19205" s="2">
        <v>15.68971</v>
      </c>
      <c r="C19205" s="2">
        <v>2.7793909999999999</v>
      </c>
      <c r="D19205" s="2">
        <v>2.1450149999999999</v>
      </c>
      <c r="F19205" s="2">
        <v>18.465630000000001</v>
      </c>
      <c r="G19205" s="2">
        <v>0.753166</v>
      </c>
      <c r="H19205" s="2">
        <v>0.75177000000000005</v>
      </c>
      <c r="J19205" s="2">
        <v>18.468440000000001</v>
      </c>
      <c r="K19205" s="2">
        <v>1.089466</v>
      </c>
      <c r="L19205" s="2">
        <v>1.28844</v>
      </c>
    </row>
    <row r="19206" spans="1:12" x14ac:dyDescent="0.2">
      <c r="A19206" s="2">
        <v>18.469139999999999</v>
      </c>
      <c r="B19206" s="2">
        <v>15.68599</v>
      </c>
      <c r="C19206" s="2">
        <v>2.779147</v>
      </c>
      <c r="D19206" s="2">
        <v>2.1441150000000002</v>
      </c>
      <c r="F19206" s="2">
        <v>18.466329999999999</v>
      </c>
      <c r="G19206" s="2">
        <v>0.75344100000000003</v>
      </c>
      <c r="H19206" s="2">
        <v>0.75154900000000002</v>
      </c>
      <c r="J19206" s="2">
        <v>18.469139999999999</v>
      </c>
      <c r="K19206" s="2">
        <v>1.0885450000000001</v>
      </c>
      <c r="L19206" s="2">
        <v>1.287317</v>
      </c>
    </row>
    <row r="19207" spans="1:12" x14ac:dyDescent="0.2">
      <c r="A19207" s="2">
        <v>18.469840000000001</v>
      </c>
      <c r="B19207" s="2">
        <v>15.68324</v>
      </c>
      <c r="C19207" s="2">
        <v>2.7789220000000001</v>
      </c>
      <c r="D19207" s="2">
        <v>2.1426880000000001</v>
      </c>
      <c r="F19207" s="2">
        <v>18.467030000000001</v>
      </c>
      <c r="G19207" s="2">
        <v>0.75345600000000001</v>
      </c>
      <c r="H19207" s="2">
        <v>0.75068699999999999</v>
      </c>
      <c r="J19207" s="2">
        <v>18.469840000000001</v>
      </c>
      <c r="K19207" s="2">
        <v>1.0871960000000001</v>
      </c>
      <c r="L19207" s="2">
        <v>1.2867580000000001</v>
      </c>
    </row>
    <row r="19208" spans="1:12" x14ac:dyDescent="0.2">
      <c r="A19208" s="2">
        <v>18.47054</v>
      </c>
      <c r="B19208" s="2">
        <v>15.680350000000001</v>
      </c>
      <c r="C19208" s="2">
        <v>2.7783229999999999</v>
      </c>
      <c r="D19208" s="2">
        <v>2.14175</v>
      </c>
      <c r="F19208" s="2">
        <v>18.467739999999999</v>
      </c>
      <c r="G19208" s="2">
        <v>0.75363199999999997</v>
      </c>
      <c r="H19208" s="2">
        <v>0.75056500000000004</v>
      </c>
      <c r="J19208" s="2">
        <v>18.47054</v>
      </c>
      <c r="K19208" s="2">
        <v>1.0864100000000001</v>
      </c>
      <c r="L19208" s="2">
        <v>1.285442</v>
      </c>
    </row>
    <row r="19209" spans="1:12" x14ac:dyDescent="0.2">
      <c r="A19209" s="2">
        <v>18.471240000000002</v>
      </c>
      <c r="B19209" s="2">
        <v>15.67764</v>
      </c>
      <c r="C19209" s="2">
        <v>2.778651</v>
      </c>
      <c r="D19209" s="2">
        <v>2.1409560000000001</v>
      </c>
      <c r="F19209" s="2">
        <v>18.468440000000001</v>
      </c>
      <c r="G19209" s="2">
        <v>0.75364699999999996</v>
      </c>
      <c r="H19209" s="2">
        <v>0.75080100000000005</v>
      </c>
      <c r="J19209" s="2">
        <v>18.471240000000002</v>
      </c>
      <c r="K19209" s="2">
        <v>1.085663</v>
      </c>
      <c r="L19209" s="2">
        <v>1.283615</v>
      </c>
    </row>
    <row r="19210" spans="1:12" x14ac:dyDescent="0.2">
      <c r="A19210" s="2">
        <v>18.47194</v>
      </c>
      <c r="B19210" s="2">
        <v>15.675090000000001</v>
      </c>
      <c r="C19210" s="2">
        <v>2.7783690000000001</v>
      </c>
      <c r="D19210" s="2">
        <v>2.1401780000000001</v>
      </c>
      <c r="F19210" s="2">
        <v>18.469139999999999</v>
      </c>
      <c r="G19210" s="2">
        <v>0.75351000000000001</v>
      </c>
      <c r="H19210" s="2">
        <v>0.75073199999999995</v>
      </c>
      <c r="J19210" s="2">
        <v>18.47194</v>
      </c>
      <c r="K19210" s="2">
        <v>1.084822</v>
      </c>
      <c r="L19210" s="2">
        <v>1.2821469999999999</v>
      </c>
    </row>
    <row r="19211" spans="1:12" x14ac:dyDescent="0.2">
      <c r="A19211" s="2">
        <v>18.472650000000002</v>
      </c>
      <c r="B19211" s="2">
        <v>15.672169999999999</v>
      </c>
      <c r="C19211" s="2">
        <v>2.7781859999999998</v>
      </c>
      <c r="D19211" s="2">
        <v>2.1387890000000001</v>
      </c>
      <c r="F19211" s="2">
        <v>18.469840000000001</v>
      </c>
      <c r="G19211" s="2">
        <v>0.75343300000000002</v>
      </c>
      <c r="H19211" s="2">
        <v>0.75055700000000003</v>
      </c>
      <c r="J19211" s="2">
        <v>18.472650000000002</v>
      </c>
      <c r="K19211" s="2">
        <v>1.0845659999999999</v>
      </c>
      <c r="L19211" s="2">
        <v>1.2805089999999999</v>
      </c>
    </row>
    <row r="19212" spans="1:12" x14ac:dyDescent="0.2">
      <c r="A19212" s="2">
        <v>18.47335</v>
      </c>
      <c r="B19212" s="2">
        <v>15.66901</v>
      </c>
      <c r="C19212" s="2">
        <v>2.778159</v>
      </c>
      <c r="D19212" s="2">
        <v>2.1376979999999999</v>
      </c>
      <c r="F19212" s="2">
        <v>18.47054</v>
      </c>
      <c r="G19212" s="2">
        <v>0.75333399999999995</v>
      </c>
      <c r="H19212" s="2">
        <v>0.75080899999999995</v>
      </c>
      <c r="J19212" s="2">
        <v>18.47335</v>
      </c>
      <c r="K19212" s="2">
        <v>1.0841879999999999</v>
      </c>
      <c r="L19212" s="2">
        <v>1.2784599999999999</v>
      </c>
    </row>
    <row r="19213" spans="1:12" x14ac:dyDescent="0.2">
      <c r="A19213" s="2">
        <v>18.474049999999998</v>
      </c>
      <c r="B19213" s="2">
        <v>15.66615</v>
      </c>
      <c r="C19213" s="2">
        <v>2.7779379999999998</v>
      </c>
      <c r="D19213" s="2">
        <v>2.1370879999999999</v>
      </c>
      <c r="F19213" s="2">
        <v>18.471240000000002</v>
      </c>
      <c r="G19213" s="2">
        <v>0.75315100000000001</v>
      </c>
      <c r="H19213" s="2">
        <v>0.75076299999999996</v>
      </c>
      <c r="J19213" s="2">
        <v>18.474049999999998</v>
      </c>
      <c r="K19213" s="2">
        <v>1.0837969999999999</v>
      </c>
      <c r="L19213" s="2">
        <v>1.2768520000000001</v>
      </c>
    </row>
    <row r="19214" spans="1:12" x14ac:dyDescent="0.2">
      <c r="A19214" s="2">
        <v>18.47475</v>
      </c>
      <c r="B19214" s="2">
        <v>15.66367</v>
      </c>
      <c r="C19214" s="2">
        <v>2.7780300000000002</v>
      </c>
      <c r="D19214" s="2">
        <v>2.1364619999999999</v>
      </c>
      <c r="F19214" s="2">
        <v>18.47194</v>
      </c>
      <c r="G19214" s="2">
        <v>0.75315100000000001</v>
      </c>
      <c r="H19214" s="2">
        <v>0.75072499999999998</v>
      </c>
      <c r="J19214" s="2">
        <v>18.47475</v>
      </c>
      <c r="K19214" s="2">
        <v>1.0829899999999999</v>
      </c>
      <c r="L19214" s="2">
        <v>1.2752939999999999</v>
      </c>
    </row>
    <row r="19215" spans="1:12" x14ac:dyDescent="0.2">
      <c r="A19215" s="2">
        <v>18.475449999999999</v>
      </c>
      <c r="B19215" s="2">
        <v>15.660880000000001</v>
      </c>
      <c r="C19215" s="2">
        <v>2.7784300000000002</v>
      </c>
      <c r="D19215" s="2">
        <v>2.135516</v>
      </c>
      <c r="F19215" s="2">
        <v>18.472650000000002</v>
      </c>
      <c r="G19215" s="2">
        <v>0.75260899999999997</v>
      </c>
      <c r="H19215" s="2">
        <v>0.75039699999999998</v>
      </c>
      <c r="J19215" s="2">
        <v>18.475449999999999</v>
      </c>
      <c r="K19215" s="2">
        <v>1.0821190000000001</v>
      </c>
      <c r="L19215" s="2">
        <v>1.2744599999999999</v>
      </c>
    </row>
    <row r="19216" spans="1:12" x14ac:dyDescent="0.2">
      <c r="A19216" s="2">
        <v>18.476150000000001</v>
      </c>
      <c r="B19216" s="2">
        <v>15.658239999999999</v>
      </c>
      <c r="C19216" s="2">
        <v>2.778041</v>
      </c>
      <c r="D19216" s="2">
        <v>2.1347990000000001</v>
      </c>
      <c r="F19216" s="2">
        <v>18.47335</v>
      </c>
      <c r="G19216" s="2">
        <v>0.75177000000000005</v>
      </c>
      <c r="H19216" s="2">
        <v>0.750359</v>
      </c>
      <c r="J19216" s="2">
        <v>18.476150000000001</v>
      </c>
      <c r="K19216" s="2">
        <v>1.081156</v>
      </c>
      <c r="L19216" s="2">
        <v>1.2735730000000001</v>
      </c>
    </row>
    <row r="19217" spans="1:12" x14ac:dyDescent="0.2">
      <c r="A19217" s="2">
        <v>18.476849999999999</v>
      </c>
      <c r="B19217" s="2">
        <v>15.655239999999999</v>
      </c>
      <c r="C19217" s="2">
        <v>2.7774610000000002</v>
      </c>
      <c r="D19217" s="2">
        <v>2.135097</v>
      </c>
      <c r="F19217" s="2">
        <v>18.474049999999998</v>
      </c>
      <c r="G19217" s="2">
        <v>0.75154900000000002</v>
      </c>
      <c r="H19217" s="2">
        <v>0.75049600000000005</v>
      </c>
      <c r="J19217" s="2">
        <v>18.476849999999999</v>
      </c>
      <c r="K19217" s="2">
        <v>1.080238</v>
      </c>
      <c r="L19217" s="2">
        <v>1.2717270000000001</v>
      </c>
    </row>
    <row r="19218" spans="1:12" x14ac:dyDescent="0.2">
      <c r="A19218" s="2">
        <v>18.477550000000001</v>
      </c>
      <c r="B19218" s="2">
        <v>15.65192</v>
      </c>
      <c r="C19218" s="2">
        <v>2.7767330000000001</v>
      </c>
      <c r="D19218" s="2">
        <v>2.134242</v>
      </c>
      <c r="F19218" s="2">
        <v>18.47475</v>
      </c>
      <c r="G19218" s="2">
        <v>0.75068699999999999</v>
      </c>
      <c r="H19218" s="2">
        <v>0.74987000000000004</v>
      </c>
      <c r="J19218" s="2">
        <v>18.477550000000001</v>
      </c>
      <c r="K19218" s="2">
        <v>1.0788990000000001</v>
      </c>
      <c r="L19218" s="2">
        <v>1.2702739999999999</v>
      </c>
    </row>
    <row r="19219" spans="1:12" x14ac:dyDescent="0.2">
      <c r="A19219" s="2">
        <v>18.478259999999999</v>
      </c>
      <c r="B19219" s="2">
        <v>15.649229999999999</v>
      </c>
      <c r="C19219" s="2">
        <v>2.7760120000000001</v>
      </c>
      <c r="D19219" s="2">
        <v>2.1336240000000002</v>
      </c>
      <c r="F19219" s="2">
        <v>18.475449999999999</v>
      </c>
      <c r="G19219" s="2">
        <v>0.75056500000000004</v>
      </c>
      <c r="H19219" s="2">
        <v>0.74954200000000004</v>
      </c>
      <c r="J19219" s="2">
        <v>18.478259999999999</v>
      </c>
      <c r="K19219" s="2">
        <v>1.0781000000000001</v>
      </c>
      <c r="L19219" s="2">
        <v>1.26936</v>
      </c>
    </row>
    <row r="19220" spans="1:12" x14ac:dyDescent="0.2">
      <c r="A19220" s="2">
        <v>18.478960000000001</v>
      </c>
      <c r="B19220" s="2">
        <v>15.64645</v>
      </c>
      <c r="C19220" s="2">
        <v>2.7753709999999998</v>
      </c>
      <c r="D19220" s="2">
        <v>2.1319080000000001</v>
      </c>
      <c r="F19220" s="2">
        <v>18.476150000000001</v>
      </c>
      <c r="G19220" s="2">
        <v>0.75080100000000005</v>
      </c>
      <c r="H19220" s="2">
        <v>0.75022900000000003</v>
      </c>
      <c r="J19220" s="2">
        <v>18.478960000000001</v>
      </c>
      <c r="K19220" s="2">
        <v>1.0772759999999999</v>
      </c>
      <c r="L19220" s="2">
        <v>1.26752</v>
      </c>
    </row>
    <row r="19221" spans="1:12" x14ac:dyDescent="0.2">
      <c r="A19221" s="2">
        <v>18.479659999999999</v>
      </c>
      <c r="B19221" s="2">
        <v>15.64364</v>
      </c>
      <c r="C19221" s="2">
        <v>2.774905</v>
      </c>
      <c r="D19221" s="2">
        <v>2.131068</v>
      </c>
      <c r="F19221" s="2">
        <v>18.476849999999999</v>
      </c>
      <c r="G19221" s="2">
        <v>0.75073199999999995</v>
      </c>
      <c r="H19221" s="2">
        <v>0.74980899999999995</v>
      </c>
      <c r="J19221" s="2">
        <v>18.479659999999999</v>
      </c>
      <c r="K19221" s="2">
        <v>1.076414</v>
      </c>
      <c r="L19221" s="2">
        <v>1.2656860000000001</v>
      </c>
    </row>
    <row r="19222" spans="1:12" x14ac:dyDescent="0.2">
      <c r="A19222" s="2">
        <v>18.480360000000001</v>
      </c>
      <c r="B19222" s="2">
        <v>15.640879999999999</v>
      </c>
      <c r="C19222" s="2">
        <v>2.7748179999999998</v>
      </c>
      <c r="D19222" s="2">
        <v>2.1307939999999999</v>
      </c>
      <c r="F19222" s="2">
        <v>18.477550000000001</v>
      </c>
      <c r="G19222" s="2">
        <v>0.75055700000000003</v>
      </c>
      <c r="H19222" s="2">
        <v>0.74946599999999997</v>
      </c>
      <c r="J19222" s="2">
        <v>18.480360000000001</v>
      </c>
      <c r="K19222" s="2">
        <v>1.075628</v>
      </c>
      <c r="L19222" s="2">
        <v>1.264316</v>
      </c>
    </row>
    <row r="19223" spans="1:12" x14ac:dyDescent="0.2">
      <c r="A19223" s="2">
        <v>18.481059999999999</v>
      </c>
      <c r="B19223" s="2">
        <v>15.63796</v>
      </c>
      <c r="C19223" s="2">
        <v>2.7750010000000001</v>
      </c>
      <c r="D19223" s="2">
        <v>2.130817</v>
      </c>
      <c r="F19223" s="2">
        <v>18.478259999999999</v>
      </c>
      <c r="G19223" s="2">
        <v>0.75080899999999995</v>
      </c>
      <c r="H19223" s="2">
        <v>0.74956500000000004</v>
      </c>
      <c r="J19223" s="2">
        <v>18.481059999999999</v>
      </c>
      <c r="K19223" s="2">
        <v>1.0749379999999999</v>
      </c>
      <c r="L19223" s="2">
        <v>1.263153</v>
      </c>
    </row>
    <row r="19224" spans="1:12" x14ac:dyDescent="0.2">
      <c r="A19224" s="2">
        <v>18.481760000000001</v>
      </c>
      <c r="B19224" s="2">
        <v>15.63496</v>
      </c>
      <c r="C19224" s="2">
        <v>2.7742610000000001</v>
      </c>
      <c r="D19224" s="2">
        <v>2.1299619999999999</v>
      </c>
      <c r="F19224" s="2">
        <v>18.478960000000001</v>
      </c>
      <c r="G19224" s="2">
        <v>0.75076299999999996</v>
      </c>
      <c r="H19224" s="2">
        <v>0.74963400000000002</v>
      </c>
      <c r="J19224" s="2">
        <v>18.481760000000001</v>
      </c>
      <c r="K19224" s="2">
        <v>1.0741609999999999</v>
      </c>
      <c r="L19224" s="2">
        <v>1.2611749999999999</v>
      </c>
    </row>
    <row r="19225" spans="1:12" x14ac:dyDescent="0.2">
      <c r="A19225" s="2">
        <v>18.48246</v>
      </c>
      <c r="B19225" s="2">
        <v>15.63232</v>
      </c>
      <c r="C19225" s="2">
        <v>2.7735889999999999</v>
      </c>
      <c r="D19225" s="2">
        <v>2.1287569999999998</v>
      </c>
      <c r="F19225" s="2">
        <v>18.479659999999999</v>
      </c>
      <c r="G19225" s="2">
        <v>0.75072499999999998</v>
      </c>
      <c r="H19225" s="2">
        <v>0.74890900000000005</v>
      </c>
      <c r="J19225" s="2">
        <v>18.48246</v>
      </c>
      <c r="K19225" s="2">
        <v>1.0731390000000001</v>
      </c>
      <c r="L19225" s="2">
        <v>1.258499</v>
      </c>
    </row>
    <row r="19226" spans="1:12" x14ac:dyDescent="0.2">
      <c r="A19226" s="2">
        <v>18.483170000000001</v>
      </c>
      <c r="B19226" s="2">
        <v>15.629720000000001</v>
      </c>
      <c r="C19226" s="2">
        <v>2.773441</v>
      </c>
      <c r="D19226" s="2">
        <v>2.127399</v>
      </c>
      <c r="F19226" s="2">
        <v>18.480360000000001</v>
      </c>
      <c r="G19226" s="2">
        <v>0.75039699999999998</v>
      </c>
      <c r="H19226" s="2">
        <v>0.74854299999999996</v>
      </c>
      <c r="J19226" s="2">
        <v>18.483170000000001</v>
      </c>
      <c r="K19226" s="2">
        <v>1.0726009999999999</v>
      </c>
      <c r="L19226" s="2">
        <v>1.2564090000000001</v>
      </c>
    </row>
    <row r="19227" spans="1:12" x14ac:dyDescent="0.2">
      <c r="A19227" s="2">
        <v>18.48387</v>
      </c>
      <c r="B19227" s="2">
        <v>15.62701</v>
      </c>
      <c r="C19227" s="2">
        <v>2.773425</v>
      </c>
      <c r="D19227" s="2">
        <v>2.1263230000000002</v>
      </c>
      <c r="F19227" s="2">
        <v>18.481059999999999</v>
      </c>
      <c r="G19227" s="2">
        <v>0.750359</v>
      </c>
      <c r="H19227" s="2">
        <v>0.748108</v>
      </c>
      <c r="J19227" s="2">
        <v>18.48387</v>
      </c>
      <c r="K19227" s="2">
        <v>1.071842</v>
      </c>
      <c r="L19227" s="2">
        <v>1.25393</v>
      </c>
    </row>
    <row r="19228" spans="1:12" x14ac:dyDescent="0.2">
      <c r="A19228" s="2">
        <v>18.484570000000001</v>
      </c>
      <c r="B19228" s="2">
        <v>15.624549999999999</v>
      </c>
      <c r="C19228" s="2">
        <v>2.7727580000000001</v>
      </c>
      <c r="D19228" s="2">
        <v>2.1253540000000002</v>
      </c>
      <c r="F19228" s="2">
        <v>18.481760000000001</v>
      </c>
      <c r="G19228" s="2">
        <v>0.75049600000000005</v>
      </c>
      <c r="H19228" s="2">
        <v>0.74828300000000003</v>
      </c>
      <c r="J19228" s="2">
        <v>18.484570000000001</v>
      </c>
      <c r="K19228" s="2">
        <v>1.0709630000000001</v>
      </c>
      <c r="L19228" s="2">
        <v>1.2524630000000001</v>
      </c>
    </row>
    <row r="19229" spans="1:12" x14ac:dyDescent="0.2">
      <c r="A19229" s="2">
        <v>18.48527</v>
      </c>
      <c r="B19229" s="2">
        <v>15.622310000000001</v>
      </c>
      <c r="C19229" s="2">
        <v>2.7726389999999999</v>
      </c>
      <c r="D19229" s="2">
        <v>2.124797</v>
      </c>
      <c r="F19229" s="2">
        <v>18.48246</v>
      </c>
      <c r="G19229" s="2">
        <v>0.74987000000000004</v>
      </c>
      <c r="H19229" s="2">
        <v>0.74831400000000003</v>
      </c>
      <c r="J19229" s="2">
        <v>18.48527</v>
      </c>
      <c r="K19229" s="2">
        <v>1.0703640000000001</v>
      </c>
      <c r="L19229" s="2">
        <v>1.2505109999999999</v>
      </c>
    </row>
    <row r="19230" spans="1:12" x14ac:dyDescent="0.2">
      <c r="A19230" s="2">
        <v>18.485969999999998</v>
      </c>
      <c r="B19230" s="2">
        <v>15.62003</v>
      </c>
      <c r="C19230" s="2">
        <v>2.7727620000000002</v>
      </c>
      <c r="D19230" s="2">
        <v>2.1242399999999999</v>
      </c>
      <c r="F19230" s="2">
        <v>18.483170000000001</v>
      </c>
      <c r="G19230" s="2">
        <v>0.74954200000000004</v>
      </c>
      <c r="H19230" s="2">
        <v>0.74845899999999999</v>
      </c>
      <c r="J19230" s="2">
        <v>18.485969999999998</v>
      </c>
      <c r="K19230" s="2">
        <v>1.0698890000000001</v>
      </c>
      <c r="L19230" s="2">
        <v>1.2493179999999999</v>
      </c>
    </row>
    <row r="19231" spans="1:12" x14ac:dyDescent="0.2">
      <c r="A19231" s="2">
        <v>18.48667</v>
      </c>
      <c r="B19231" s="2">
        <v>15.61777</v>
      </c>
      <c r="C19231" s="2">
        <v>2.7723230000000001</v>
      </c>
      <c r="D19231" s="2">
        <v>2.1233019999999998</v>
      </c>
      <c r="F19231" s="2">
        <v>18.48387</v>
      </c>
      <c r="G19231" s="2">
        <v>0.75022900000000003</v>
      </c>
      <c r="H19231" s="2">
        <v>0.74860400000000005</v>
      </c>
      <c r="J19231" s="2">
        <v>18.48667</v>
      </c>
      <c r="K19231" s="2">
        <v>1.0690500000000001</v>
      </c>
      <c r="L19231" s="2">
        <v>1.247347</v>
      </c>
    </row>
    <row r="19232" spans="1:12" x14ac:dyDescent="0.2">
      <c r="A19232" s="2">
        <v>18.487369999999999</v>
      </c>
      <c r="B19232" s="2">
        <v>15.61495</v>
      </c>
      <c r="C19232" s="2">
        <v>2.7719149999999999</v>
      </c>
      <c r="D19232" s="2">
        <v>2.1219890000000001</v>
      </c>
      <c r="F19232" s="2">
        <v>18.484570000000001</v>
      </c>
      <c r="G19232" s="2">
        <v>0.74980899999999995</v>
      </c>
      <c r="H19232" s="2">
        <v>0.74834400000000001</v>
      </c>
      <c r="J19232" s="2">
        <v>18.487369999999999</v>
      </c>
      <c r="K19232" s="2">
        <v>1.067566</v>
      </c>
      <c r="L19232" s="2">
        <v>1.245654</v>
      </c>
    </row>
    <row r="19233" spans="1:12" x14ac:dyDescent="0.2">
      <c r="A19233" s="2">
        <v>18.48808</v>
      </c>
      <c r="B19233" s="2">
        <v>15.612310000000001</v>
      </c>
      <c r="C19233" s="2">
        <v>2.771388</v>
      </c>
      <c r="D19233" s="2">
        <v>2.1211039999999999</v>
      </c>
      <c r="F19233" s="2">
        <v>18.48527</v>
      </c>
      <c r="G19233" s="2">
        <v>0.74946599999999997</v>
      </c>
      <c r="H19233" s="2">
        <v>0.74843599999999999</v>
      </c>
      <c r="J19233" s="2">
        <v>18.48808</v>
      </c>
      <c r="K19233" s="2">
        <v>1.0667070000000001</v>
      </c>
      <c r="L19233" s="2">
        <v>1.2440089999999999</v>
      </c>
    </row>
    <row r="19234" spans="1:12" x14ac:dyDescent="0.2">
      <c r="A19234" s="2">
        <v>18.488779999999998</v>
      </c>
      <c r="B19234" s="2">
        <v>15.60951</v>
      </c>
      <c r="C19234" s="2">
        <v>2.77122</v>
      </c>
      <c r="D19234" s="2">
        <v>2.1204559999999999</v>
      </c>
      <c r="F19234" s="2">
        <v>18.485969999999998</v>
      </c>
      <c r="G19234" s="2">
        <v>0.74956500000000004</v>
      </c>
      <c r="H19234" s="2">
        <v>0.74868000000000001</v>
      </c>
      <c r="J19234" s="2">
        <v>18.488779999999998</v>
      </c>
      <c r="K19234" s="2">
        <v>1.0663389999999999</v>
      </c>
      <c r="L19234" s="2">
        <v>1.24241</v>
      </c>
    </row>
    <row r="19235" spans="1:12" x14ac:dyDescent="0.2">
      <c r="A19235" s="2">
        <v>18.48948</v>
      </c>
      <c r="B19235" s="2">
        <v>15.60679</v>
      </c>
      <c r="C19235" s="2">
        <v>2.7711749999999999</v>
      </c>
      <c r="D19235" s="2">
        <v>2.1200670000000001</v>
      </c>
      <c r="F19235" s="2">
        <v>18.48667</v>
      </c>
      <c r="G19235" s="2">
        <v>0.74963400000000002</v>
      </c>
      <c r="H19235" s="2">
        <v>0.74841299999999999</v>
      </c>
      <c r="J19235" s="2">
        <v>18.48948</v>
      </c>
      <c r="K19235" s="2">
        <v>1.0657730000000001</v>
      </c>
      <c r="L19235" s="2">
        <v>1.241201</v>
      </c>
    </row>
    <row r="19236" spans="1:12" x14ac:dyDescent="0.2">
      <c r="A19236" s="2">
        <v>18.490179999999999</v>
      </c>
      <c r="B19236" s="2">
        <v>15.604100000000001</v>
      </c>
      <c r="C19236" s="2">
        <v>2.7711209999999999</v>
      </c>
      <c r="D19236" s="2">
        <v>2.119434</v>
      </c>
      <c r="F19236" s="2">
        <v>18.487369999999999</v>
      </c>
      <c r="G19236" s="2">
        <v>0.74890900000000005</v>
      </c>
      <c r="H19236" s="2">
        <v>0.74766500000000002</v>
      </c>
      <c r="J19236" s="2">
        <v>18.490179999999999</v>
      </c>
      <c r="K19236" s="2">
        <v>1.0646880000000001</v>
      </c>
      <c r="L19236" s="2">
        <v>1.23977</v>
      </c>
    </row>
    <row r="19237" spans="1:12" x14ac:dyDescent="0.2">
      <c r="A19237" s="2">
        <v>18.490880000000001</v>
      </c>
      <c r="B19237" s="2">
        <v>15.601559999999999</v>
      </c>
      <c r="C19237" s="2">
        <v>2.7711169999999998</v>
      </c>
      <c r="D19237" s="2">
        <v>2.118709</v>
      </c>
      <c r="F19237" s="2">
        <v>18.48808</v>
      </c>
      <c r="G19237" s="2">
        <v>0.74854299999999996</v>
      </c>
      <c r="H19237" s="2">
        <v>0.74731400000000003</v>
      </c>
      <c r="J19237" s="2">
        <v>18.490880000000001</v>
      </c>
      <c r="K19237" s="2">
        <v>1.0641689999999999</v>
      </c>
      <c r="L19237" s="2">
        <v>1.2383379999999999</v>
      </c>
    </row>
    <row r="19238" spans="1:12" x14ac:dyDescent="0.2">
      <c r="A19238" s="2">
        <v>18.491579999999999</v>
      </c>
      <c r="B19238" s="2">
        <v>15.59876</v>
      </c>
      <c r="C19238" s="2">
        <v>2.7707320000000002</v>
      </c>
      <c r="D19238" s="2">
        <v>2.1181209999999999</v>
      </c>
      <c r="F19238" s="2">
        <v>18.488779999999998</v>
      </c>
      <c r="G19238" s="2">
        <v>0.748108</v>
      </c>
      <c r="H19238" s="2">
        <v>0.74716199999999999</v>
      </c>
      <c r="J19238" s="2">
        <v>18.491579999999999</v>
      </c>
      <c r="K19238" s="2">
        <v>1.0638730000000001</v>
      </c>
      <c r="L19238" s="2">
        <v>1.2371300000000001</v>
      </c>
    </row>
    <row r="19239" spans="1:12" x14ac:dyDescent="0.2">
      <c r="A19239" s="2">
        <v>18.492280000000001</v>
      </c>
      <c r="B19239" s="2">
        <v>15.596120000000001</v>
      </c>
      <c r="C19239" s="2">
        <v>2.770038</v>
      </c>
      <c r="D19239" s="2">
        <v>2.1173510000000002</v>
      </c>
      <c r="F19239" s="2">
        <v>18.48948</v>
      </c>
      <c r="G19239" s="2">
        <v>0.74828300000000003</v>
      </c>
      <c r="H19239" s="2">
        <v>0.74688699999999997</v>
      </c>
      <c r="J19239" s="2">
        <v>18.492280000000001</v>
      </c>
      <c r="K19239" s="2">
        <v>1.063566</v>
      </c>
      <c r="L19239" s="2">
        <v>1.236073</v>
      </c>
    </row>
    <row r="19240" spans="1:12" x14ac:dyDescent="0.2">
      <c r="A19240" s="2">
        <v>18.492989999999999</v>
      </c>
      <c r="B19240" s="2">
        <v>15.593450000000001</v>
      </c>
      <c r="C19240" s="2">
        <v>2.769695</v>
      </c>
      <c r="D19240" s="2">
        <v>2.1170300000000002</v>
      </c>
      <c r="F19240" s="2">
        <v>18.490179999999999</v>
      </c>
      <c r="G19240" s="2">
        <v>0.74831400000000003</v>
      </c>
      <c r="H19240" s="2">
        <v>0.74590299999999998</v>
      </c>
      <c r="J19240" s="2">
        <v>18.492989999999999</v>
      </c>
      <c r="K19240" s="2">
        <v>1.063131</v>
      </c>
      <c r="L19240" s="2">
        <v>1.234864</v>
      </c>
    </row>
    <row r="19241" spans="1:12" x14ac:dyDescent="0.2">
      <c r="A19241" s="2">
        <v>18.493690000000001</v>
      </c>
      <c r="B19241" s="2">
        <v>15.59036</v>
      </c>
      <c r="C19241" s="2">
        <v>2.7696109999999998</v>
      </c>
      <c r="D19241" s="2">
        <v>2.1167400000000001</v>
      </c>
      <c r="F19241" s="2">
        <v>18.490880000000001</v>
      </c>
      <c r="G19241" s="2">
        <v>0.74845899999999999</v>
      </c>
      <c r="H19241" s="2">
        <v>0.74574300000000004</v>
      </c>
      <c r="J19241" s="2">
        <v>18.493690000000001</v>
      </c>
      <c r="K19241" s="2">
        <v>1.062622</v>
      </c>
      <c r="L19241" s="2">
        <v>1.23397</v>
      </c>
    </row>
    <row r="19242" spans="1:12" x14ac:dyDescent="0.2">
      <c r="A19242" s="2">
        <v>18.494389999999999</v>
      </c>
      <c r="B19242" s="2">
        <v>15.58752</v>
      </c>
      <c r="C19242" s="2">
        <v>2.7695110000000001</v>
      </c>
      <c r="D19242" s="2">
        <v>2.1158399999999999</v>
      </c>
      <c r="F19242" s="2">
        <v>18.491579999999999</v>
      </c>
      <c r="G19242" s="2">
        <v>0.74860400000000005</v>
      </c>
      <c r="H19242" s="2">
        <v>0.74562099999999998</v>
      </c>
      <c r="J19242" s="2">
        <v>18.494389999999999</v>
      </c>
      <c r="K19242" s="2">
        <v>1.0618460000000001</v>
      </c>
      <c r="L19242" s="2">
        <v>1.232772</v>
      </c>
    </row>
    <row r="19243" spans="1:12" x14ac:dyDescent="0.2">
      <c r="A19243" s="2">
        <v>18.495090000000001</v>
      </c>
      <c r="B19243" s="2">
        <v>15.585240000000001</v>
      </c>
      <c r="C19243" s="2">
        <v>2.7691300000000001</v>
      </c>
      <c r="D19243" s="2">
        <v>2.114932</v>
      </c>
      <c r="F19243" s="2">
        <v>18.492280000000001</v>
      </c>
      <c r="G19243" s="2">
        <v>0.74834400000000001</v>
      </c>
      <c r="H19243" s="2">
        <v>0.74564399999999997</v>
      </c>
      <c r="J19243" s="2">
        <v>18.495090000000001</v>
      </c>
      <c r="K19243" s="2">
        <v>1.0616030000000001</v>
      </c>
      <c r="L19243" s="2">
        <v>1.2317549999999999</v>
      </c>
    </row>
    <row r="19244" spans="1:12" x14ac:dyDescent="0.2">
      <c r="A19244" s="2">
        <v>18.49579</v>
      </c>
      <c r="B19244" s="2">
        <v>15.58304</v>
      </c>
      <c r="C19244" s="2">
        <v>2.7687979999999999</v>
      </c>
      <c r="D19244" s="2">
        <v>2.1141619999999999</v>
      </c>
      <c r="F19244" s="2">
        <v>18.492989999999999</v>
      </c>
      <c r="G19244" s="2">
        <v>0.74843599999999999</v>
      </c>
      <c r="H19244" s="2">
        <v>0.74511700000000003</v>
      </c>
      <c r="J19244" s="2">
        <v>18.49579</v>
      </c>
      <c r="K19244" s="2">
        <v>1.0611759999999999</v>
      </c>
      <c r="L19244" s="2">
        <v>1.2301569999999999</v>
      </c>
    </row>
    <row r="19245" spans="1:12" x14ac:dyDescent="0.2">
      <c r="A19245" s="2">
        <v>18.496490000000001</v>
      </c>
      <c r="B19245" s="2">
        <v>15.58051</v>
      </c>
      <c r="C19245" s="2">
        <v>2.768913</v>
      </c>
      <c r="D19245" s="2">
        <v>2.1129560000000001</v>
      </c>
      <c r="F19245" s="2">
        <v>18.493690000000001</v>
      </c>
      <c r="G19245" s="2">
        <v>0.74868000000000001</v>
      </c>
      <c r="H19245" s="2">
        <v>0.74415600000000004</v>
      </c>
      <c r="J19245" s="2">
        <v>18.496490000000001</v>
      </c>
      <c r="K19245" s="2">
        <v>1.0605009999999999</v>
      </c>
      <c r="L19245" s="2">
        <v>1.2281930000000001</v>
      </c>
    </row>
    <row r="19246" spans="1:12" x14ac:dyDescent="0.2">
      <c r="A19246" s="2">
        <v>18.49719</v>
      </c>
      <c r="B19246" s="2">
        <v>15.57835</v>
      </c>
      <c r="C19246" s="2">
        <v>2.7690350000000001</v>
      </c>
      <c r="D19246" s="2">
        <v>2.112025</v>
      </c>
      <c r="F19246" s="2">
        <v>18.494389999999999</v>
      </c>
      <c r="G19246" s="2">
        <v>0.74841299999999999</v>
      </c>
      <c r="H19246" s="2">
        <v>0.74385800000000002</v>
      </c>
      <c r="J19246" s="2">
        <v>18.49719</v>
      </c>
      <c r="K19246" s="2">
        <v>1.0594600000000001</v>
      </c>
      <c r="L19246" s="2">
        <v>1.2266589999999999</v>
      </c>
    </row>
    <row r="19247" spans="1:12" x14ac:dyDescent="0.2">
      <c r="A19247" s="2">
        <v>18.497890000000002</v>
      </c>
      <c r="B19247" s="2">
        <v>15.576079999999999</v>
      </c>
      <c r="C19247" s="2">
        <v>2.7693400000000001</v>
      </c>
      <c r="D19247" s="2">
        <v>2.1111179999999998</v>
      </c>
      <c r="F19247" s="2">
        <v>18.495090000000001</v>
      </c>
      <c r="G19247" s="2">
        <v>0.74766500000000002</v>
      </c>
      <c r="H19247" s="2">
        <v>0.74322500000000002</v>
      </c>
      <c r="J19247" s="2">
        <v>18.497890000000002</v>
      </c>
      <c r="K19247" s="2">
        <v>1.0587500000000001</v>
      </c>
      <c r="L19247" s="2">
        <v>1.225487</v>
      </c>
    </row>
    <row r="19248" spans="1:12" x14ac:dyDescent="0.2">
      <c r="A19248" s="2">
        <v>18.4986</v>
      </c>
      <c r="B19248" s="2">
        <v>15.57376</v>
      </c>
      <c r="C19248" s="2">
        <v>2.7698550000000002</v>
      </c>
      <c r="D19248" s="2">
        <v>2.1105149999999999</v>
      </c>
      <c r="F19248" s="2">
        <v>18.49579</v>
      </c>
      <c r="G19248" s="2">
        <v>0.74731400000000003</v>
      </c>
      <c r="H19248" s="2">
        <v>0.74277499999999996</v>
      </c>
      <c r="J19248" s="2">
        <v>18.4986</v>
      </c>
      <c r="K19248" s="2">
        <v>1.0583910000000001</v>
      </c>
      <c r="L19248" s="2">
        <v>1.2242960000000001</v>
      </c>
    </row>
    <row r="19249" spans="1:12" x14ac:dyDescent="0.2">
      <c r="A19249" s="2">
        <v>18.499300000000002</v>
      </c>
      <c r="B19249" s="2">
        <v>15.571400000000001</v>
      </c>
      <c r="C19249" s="2">
        <v>2.7699579999999999</v>
      </c>
      <c r="D19249" s="2">
        <v>2.109912</v>
      </c>
      <c r="F19249" s="2">
        <v>18.496490000000001</v>
      </c>
      <c r="G19249" s="2">
        <v>0.74716199999999999</v>
      </c>
      <c r="H19249" s="2">
        <v>0.74227900000000002</v>
      </c>
      <c r="J19249" s="2">
        <v>18.499300000000002</v>
      </c>
      <c r="K19249" s="2">
        <v>1.0577490000000001</v>
      </c>
      <c r="L19249" s="2">
        <v>1.222855</v>
      </c>
    </row>
    <row r="19250" spans="1:12" x14ac:dyDescent="0.2">
      <c r="A19250" s="2">
        <v>18.5</v>
      </c>
      <c r="B19250" s="2">
        <v>15.568960000000001</v>
      </c>
      <c r="C19250" s="2">
        <v>2.7702209999999998</v>
      </c>
      <c r="D19250" s="2">
        <v>2.1088969999999998</v>
      </c>
      <c r="F19250" s="2">
        <v>18.49719</v>
      </c>
      <c r="G19250" s="2">
        <v>0.74688699999999997</v>
      </c>
      <c r="H19250" s="2">
        <v>0.74192800000000003</v>
      </c>
      <c r="J19250" s="2">
        <v>18.5</v>
      </c>
      <c r="K19250" s="2">
        <v>1.0568869999999999</v>
      </c>
      <c r="L19250" s="2">
        <v>1.2212810000000001</v>
      </c>
    </row>
    <row r="19251" spans="1:12" x14ac:dyDescent="0.2">
      <c r="A19251" s="2">
        <v>18.500699999999998</v>
      </c>
      <c r="B19251" s="2">
        <v>15.56692</v>
      </c>
      <c r="C19251" s="2">
        <v>2.770038</v>
      </c>
      <c r="D19251" s="2">
        <v>2.1077759999999999</v>
      </c>
      <c r="F19251" s="2">
        <v>18.497890000000002</v>
      </c>
      <c r="G19251" s="2">
        <v>0.74590299999999998</v>
      </c>
      <c r="H19251" s="2">
        <v>0.74221000000000004</v>
      </c>
      <c r="J19251" s="2">
        <v>18.500699999999998</v>
      </c>
      <c r="K19251" s="2">
        <v>1.05627</v>
      </c>
      <c r="L19251" s="2">
        <v>1.219924</v>
      </c>
    </row>
    <row r="19252" spans="1:12" x14ac:dyDescent="0.2">
      <c r="A19252" s="2">
        <v>18.5014</v>
      </c>
      <c r="B19252" s="2">
        <v>15.56451</v>
      </c>
      <c r="C19252" s="2">
        <v>2.7697669999999999</v>
      </c>
      <c r="D19252" s="2">
        <v>2.106662</v>
      </c>
      <c r="F19252" s="2">
        <v>18.4986</v>
      </c>
      <c r="G19252" s="2">
        <v>0.74574300000000004</v>
      </c>
      <c r="H19252" s="2">
        <v>0.74253800000000003</v>
      </c>
      <c r="J19252" s="2">
        <v>18.5014</v>
      </c>
      <c r="K19252" s="2">
        <v>1.0558320000000001</v>
      </c>
      <c r="L19252" s="2">
        <v>1.218601</v>
      </c>
    </row>
    <row r="19253" spans="1:12" x14ac:dyDescent="0.2">
      <c r="A19253" s="2">
        <v>18.502099999999999</v>
      </c>
      <c r="B19253" s="2">
        <v>15.561999999999999</v>
      </c>
      <c r="C19253" s="2">
        <v>2.769695</v>
      </c>
      <c r="D19253" s="2">
        <v>2.1056400000000002</v>
      </c>
      <c r="F19253" s="2">
        <v>18.499300000000002</v>
      </c>
      <c r="G19253" s="2">
        <v>0.74562099999999998</v>
      </c>
      <c r="H19253" s="2">
        <v>0.74228700000000003</v>
      </c>
      <c r="J19253" s="2">
        <v>18.502099999999999</v>
      </c>
      <c r="K19253" s="2">
        <v>1.055258</v>
      </c>
      <c r="L19253" s="2">
        <v>1.2169719999999999</v>
      </c>
    </row>
    <row r="19254" spans="1:12" x14ac:dyDescent="0.2">
      <c r="A19254" s="2">
        <v>18.502800000000001</v>
      </c>
      <c r="B19254" s="2">
        <v>15.559240000000001</v>
      </c>
      <c r="C19254" s="2">
        <v>2.7695949999999998</v>
      </c>
      <c r="D19254" s="2">
        <v>2.1038619999999999</v>
      </c>
      <c r="F19254" s="2">
        <v>18.5</v>
      </c>
      <c r="G19254" s="2">
        <v>0.74564399999999997</v>
      </c>
      <c r="H19254" s="2">
        <v>0.74245499999999998</v>
      </c>
      <c r="J19254" s="2">
        <v>18.502800000000001</v>
      </c>
      <c r="K19254" s="2">
        <v>1.054575</v>
      </c>
      <c r="L19254" s="2">
        <v>1.215787</v>
      </c>
    </row>
    <row r="19255" spans="1:12" x14ac:dyDescent="0.2">
      <c r="A19255" s="2">
        <v>18.503509999999999</v>
      </c>
      <c r="B19255" s="2">
        <v>15.55674</v>
      </c>
      <c r="C19255" s="2">
        <v>2.7695189999999998</v>
      </c>
      <c r="D19255" s="2">
        <v>2.1028470000000001</v>
      </c>
      <c r="F19255" s="2">
        <v>18.500699999999998</v>
      </c>
      <c r="G19255" s="2">
        <v>0.74511700000000003</v>
      </c>
      <c r="H19255" s="2">
        <v>0.74275999999999998</v>
      </c>
      <c r="J19255" s="2">
        <v>18.503509999999999</v>
      </c>
      <c r="K19255" s="2">
        <v>1.053636</v>
      </c>
      <c r="L19255" s="2">
        <v>1.2139949999999999</v>
      </c>
    </row>
    <row r="19256" spans="1:12" x14ac:dyDescent="0.2">
      <c r="A19256" s="2">
        <v>18.50421</v>
      </c>
      <c r="B19256" s="2">
        <v>15.55518</v>
      </c>
      <c r="C19256" s="2">
        <v>2.7692410000000001</v>
      </c>
      <c r="D19256" s="2">
        <v>2.102252</v>
      </c>
      <c r="F19256" s="2">
        <v>18.5014</v>
      </c>
      <c r="G19256" s="2">
        <v>0.74415600000000004</v>
      </c>
      <c r="H19256" s="2">
        <v>0.74272199999999999</v>
      </c>
      <c r="J19256" s="2">
        <v>18.50421</v>
      </c>
      <c r="K19256" s="2">
        <v>1.0528299999999999</v>
      </c>
      <c r="L19256" s="2">
        <v>1.2125649999999999</v>
      </c>
    </row>
    <row r="19257" spans="1:12" x14ac:dyDescent="0.2">
      <c r="A19257" s="2">
        <v>18.504909999999999</v>
      </c>
      <c r="B19257" s="2">
        <v>15.55261</v>
      </c>
      <c r="C19257" s="2">
        <v>2.7689889999999999</v>
      </c>
      <c r="D19257" s="2">
        <v>2.1011839999999999</v>
      </c>
      <c r="F19257" s="2">
        <v>18.502099999999999</v>
      </c>
      <c r="G19257" s="2">
        <v>0.74385800000000002</v>
      </c>
      <c r="H19257" s="2">
        <v>0.74307299999999998</v>
      </c>
      <c r="J19257" s="2">
        <v>18.504909999999999</v>
      </c>
      <c r="K19257" s="2">
        <v>1.0524709999999999</v>
      </c>
      <c r="L19257" s="2">
        <v>1.2105809999999999</v>
      </c>
    </row>
    <row r="19258" spans="1:12" x14ac:dyDescent="0.2">
      <c r="A19258" s="2">
        <v>18.505610000000001</v>
      </c>
      <c r="B19258" s="2">
        <v>15.550470000000001</v>
      </c>
      <c r="C19258" s="2">
        <v>2.7685040000000001</v>
      </c>
      <c r="D19258" s="2">
        <v>2.1004969999999998</v>
      </c>
      <c r="F19258" s="2">
        <v>18.502800000000001</v>
      </c>
      <c r="G19258" s="2">
        <v>0.74322500000000002</v>
      </c>
      <c r="H19258" s="2">
        <v>0.74269099999999999</v>
      </c>
      <c r="J19258" s="2">
        <v>18.505610000000001</v>
      </c>
      <c r="K19258" s="2">
        <v>1.0515779999999999</v>
      </c>
      <c r="L19258" s="2">
        <v>1.20882</v>
      </c>
    </row>
    <row r="19259" spans="1:12" x14ac:dyDescent="0.2">
      <c r="A19259" s="2">
        <v>18.506309999999999</v>
      </c>
      <c r="B19259" s="2">
        <v>15.548069999999999</v>
      </c>
      <c r="C19259" s="2">
        <v>2.7680389999999999</v>
      </c>
      <c r="D19259" s="2">
        <v>2.100063</v>
      </c>
      <c r="F19259" s="2">
        <v>18.503509999999999</v>
      </c>
      <c r="G19259" s="2">
        <v>0.74277499999999996</v>
      </c>
      <c r="H19259" s="2">
        <v>0.74246199999999996</v>
      </c>
      <c r="J19259" s="2">
        <v>18.506309999999999</v>
      </c>
      <c r="K19259" s="2">
        <v>1.050991</v>
      </c>
      <c r="L19259" s="2">
        <v>1.2073039999999999</v>
      </c>
    </row>
    <row r="19260" spans="1:12" x14ac:dyDescent="0.2">
      <c r="A19260" s="2">
        <v>18.507010000000001</v>
      </c>
      <c r="B19260" s="2">
        <v>15.545260000000001</v>
      </c>
      <c r="C19260" s="2">
        <v>2.768062</v>
      </c>
      <c r="D19260" s="2">
        <v>2.0992310000000001</v>
      </c>
      <c r="F19260" s="2">
        <v>18.50421</v>
      </c>
      <c r="G19260" s="2">
        <v>0.74227900000000002</v>
      </c>
      <c r="H19260" s="2">
        <v>0.74268299999999998</v>
      </c>
      <c r="J19260" s="2">
        <v>18.507010000000001</v>
      </c>
      <c r="K19260" s="2">
        <v>1.0507470000000001</v>
      </c>
      <c r="L19260" s="2">
        <v>1.20584</v>
      </c>
    </row>
    <row r="19261" spans="1:12" x14ac:dyDescent="0.2">
      <c r="A19261" s="2">
        <v>18.507709999999999</v>
      </c>
      <c r="B19261" s="2">
        <v>15.543189999999999</v>
      </c>
      <c r="C19261" s="2">
        <v>2.7680199999999999</v>
      </c>
      <c r="D19261" s="2">
        <v>2.098598</v>
      </c>
      <c r="F19261" s="2">
        <v>18.504909999999999</v>
      </c>
      <c r="G19261" s="2">
        <v>0.74192800000000003</v>
      </c>
      <c r="H19261" s="2">
        <v>0.74294300000000002</v>
      </c>
      <c r="J19261" s="2">
        <v>18.507709999999999</v>
      </c>
      <c r="K19261" s="2">
        <v>1.05003</v>
      </c>
      <c r="L19261" s="2">
        <v>1.204396</v>
      </c>
    </row>
    <row r="19262" spans="1:12" x14ac:dyDescent="0.2">
      <c r="A19262" s="2">
        <v>18.508420000000001</v>
      </c>
      <c r="B19262" s="2">
        <v>15.54095</v>
      </c>
      <c r="C19262" s="2">
        <v>2.767741</v>
      </c>
      <c r="D19262" s="2">
        <v>2.0975450000000002</v>
      </c>
      <c r="F19262" s="2">
        <v>18.505610000000001</v>
      </c>
      <c r="G19262" s="2">
        <v>0.74221000000000004</v>
      </c>
      <c r="H19262" s="2">
        <v>0.74243899999999996</v>
      </c>
      <c r="J19262" s="2">
        <v>18.508420000000001</v>
      </c>
      <c r="K19262" s="2">
        <v>1.0495319999999999</v>
      </c>
      <c r="L19262" s="2">
        <v>1.202804</v>
      </c>
    </row>
    <row r="19263" spans="1:12" x14ac:dyDescent="0.2">
      <c r="A19263" s="2">
        <v>18.509119999999999</v>
      </c>
      <c r="B19263" s="2">
        <v>15.53851</v>
      </c>
      <c r="C19263" s="2">
        <v>2.7670659999999998</v>
      </c>
      <c r="D19263" s="2">
        <v>2.0968049999999998</v>
      </c>
      <c r="F19263" s="2">
        <v>18.506309999999999</v>
      </c>
      <c r="G19263" s="2">
        <v>0.74253800000000003</v>
      </c>
      <c r="H19263" s="2">
        <v>0.74234800000000001</v>
      </c>
      <c r="J19263" s="2">
        <v>18.509119999999999</v>
      </c>
      <c r="K19263" s="2">
        <v>1.0489710000000001</v>
      </c>
      <c r="L19263" s="2">
        <v>1.201392</v>
      </c>
    </row>
    <row r="19264" spans="1:12" x14ac:dyDescent="0.2">
      <c r="A19264" s="2">
        <v>18.509820000000001</v>
      </c>
      <c r="B19264" s="2">
        <v>15.535769999999999</v>
      </c>
      <c r="C19264" s="2">
        <v>2.7661539999999998</v>
      </c>
      <c r="D19264" s="2">
        <v>2.0958890000000001</v>
      </c>
      <c r="F19264" s="2">
        <v>18.507010000000001</v>
      </c>
      <c r="G19264" s="2">
        <v>0.74228700000000003</v>
      </c>
      <c r="H19264" s="2">
        <v>0.74256900000000003</v>
      </c>
      <c r="J19264" s="2">
        <v>18.509820000000001</v>
      </c>
      <c r="K19264" s="2">
        <v>1.048057</v>
      </c>
      <c r="L19264" s="2">
        <v>1.199821</v>
      </c>
    </row>
    <row r="19265" spans="1:12" x14ac:dyDescent="0.2">
      <c r="A19265" s="2">
        <v>18.51052</v>
      </c>
      <c r="B19265" s="2">
        <v>15.53341</v>
      </c>
      <c r="C19265" s="2">
        <v>2.7656170000000002</v>
      </c>
      <c r="D19265" s="2">
        <v>2.0953400000000002</v>
      </c>
      <c r="F19265" s="2">
        <v>18.507709999999999</v>
      </c>
      <c r="G19265" s="2">
        <v>0.74245499999999998</v>
      </c>
      <c r="H19265" s="2">
        <v>0.742645</v>
      </c>
      <c r="J19265" s="2">
        <v>18.51052</v>
      </c>
      <c r="K19265" s="2">
        <v>1.0475099999999999</v>
      </c>
      <c r="L19265" s="2">
        <v>1.1977329999999999</v>
      </c>
    </row>
    <row r="19266" spans="1:12" x14ac:dyDescent="0.2">
      <c r="A19266" s="2">
        <v>18.511220000000002</v>
      </c>
      <c r="B19266" s="2">
        <v>15.530900000000001</v>
      </c>
      <c r="C19266" s="2">
        <v>2.7653150000000002</v>
      </c>
      <c r="D19266" s="2">
        <v>2.094516</v>
      </c>
      <c r="F19266" s="2">
        <v>18.508420000000001</v>
      </c>
      <c r="G19266" s="2">
        <v>0.74275999999999998</v>
      </c>
      <c r="H19266" s="2">
        <v>0.74213399999999996</v>
      </c>
      <c r="J19266" s="2">
        <v>18.511220000000002</v>
      </c>
      <c r="K19266" s="2">
        <v>1.046934</v>
      </c>
      <c r="L19266" s="2">
        <v>1.195503</v>
      </c>
    </row>
    <row r="19267" spans="1:12" x14ac:dyDescent="0.2">
      <c r="A19267" s="2">
        <v>18.51192</v>
      </c>
      <c r="B19267" s="2">
        <v>15.52895</v>
      </c>
      <c r="C19267" s="2">
        <v>2.7651780000000001</v>
      </c>
      <c r="D19267" s="2">
        <v>2.092937</v>
      </c>
      <c r="F19267" s="2">
        <v>18.509119999999999</v>
      </c>
      <c r="G19267" s="2">
        <v>0.74272199999999999</v>
      </c>
      <c r="H19267" s="2">
        <v>0.74223300000000003</v>
      </c>
      <c r="J19267" s="2">
        <v>18.51192</v>
      </c>
      <c r="K19267" s="2">
        <v>1.046238</v>
      </c>
      <c r="L19267" s="2">
        <v>1.1940729999999999</v>
      </c>
    </row>
    <row r="19268" spans="1:12" x14ac:dyDescent="0.2">
      <c r="A19268" s="2">
        <v>18.512619999999998</v>
      </c>
      <c r="B19268" s="2">
        <v>15.52731</v>
      </c>
      <c r="C19268" s="2">
        <v>2.7652580000000002</v>
      </c>
      <c r="D19268" s="2">
        <v>2.0921590000000001</v>
      </c>
      <c r="F19268" s="2">
        <v>18.509820000000001</v>
      </c>
      <c r="G19268" s="2">
        <v>0.74307299999999998</v>
      </c>
      <c r="H19268" s="2">
        <v>0.74290500000000004</v>
      </c>
      <c r="J19268" s="2">
        <v>18.512619999999998</v>
      </c>
      <c r="K19268" s="2">
        <v>1.0459039999999999</v>
      </c>
      <c r="L19268" s="2">
        <v>1.193084</v>
      </c>
    </row>
    <row r="19269" spans="1:12" x14ac:dyDescent="0.2">
      <c r="A19269" s="2">
        <v>18.51333</v>
      </c>
      <c r="B19269" s="2">
        <v>15.52501</v>
      </c>
      <c r="C19269" s="2">
        <v>2.7650980000000001</v>
      </c>
      <c r="D19269" s="2">
        <v>2.0914790000000001</v>
      </c>
      <c r="F19269" s="2">
        <v>18.51052</v>
      </c>
      <c r="G19269" s="2">
        <v>0.74269099999999999</v>
      </c>
      <c r="H19269" s="2">
        <v>0.74331700000000001</v>
      </c>
      <c r="J19269" s="2">
        <v>18.51333</v>
      </c>
      <c r="K19269" s="2">
        <v>1.0452440000000001</v>
      </c>
      <c r="L19269" s="2">
        <v>1.191416</v>
      </c>
    </row>
    <row r="19270" spans="1:12" x14ac:dyDescent="0.2">
      <c r="A19270" s="2">
        <v>18.514030000000002</v>
      </c>
      <c r="B19270" s="2">
        <v>15.522600000000001</v>
      </c>
      <c r="C19270" s="2">
        <v>2.7651780000000001</v>
      </c>
      <c r="D19270" s="2">
        <v>2.0910679999999999</v>
      </c>
      <c r="F19270" s="2">
        <v>18.511220000000002</v>
      </c>
      <c r="G19270" s="2">
        <v>0.74246199999999996</v>
      </c>
      <c r="H19270" s="2">
        <v>0.74356800000000001</v>
      </c>
      <c r="J19270" s="2">
        <v>18.514030000000002</v>
      </c>
      <c r="K19270" s="2">
        <v>1.044386</v>
      </c>
      <c r="L19270" s="2">
        <v>1.1900729999999999</v>
      </c>
    </row>
    <row r="19271" spans="1:12" x14ac:dyDescent="0.2">
      <c r="A19271" s="2">
        <v>18.51473</v>
      </c>
      <c r="B19271" s="2">
        <v>15.52013</v>
      </c>
      <c r="C19271" s="2">
        <v>2.7652540000000001</v>
      </c>
      <c r="D19271" s="2">
        <v>2.0900829999999999</v>
      </c>
      <c r="F19271" s="2">
        <v>18.51192</v>
      </c>
      <c r="G19271" s="2">
        <v>0.74268299999999998</v>
      </c>
      <c r="H19271" s="2">
        <v>0.74326300000000001</v>
      </c>
      <c r="J19271" s="2">
        <v>18.51473</v>
      </c>
      <c r="K19271" s="2">
        <v>1.0441849999999999</v>
      </c>
      <c r="L19271" s="2">
        <v>1.188644</v>
      </c>
    </row>
    <row r="19272" spans="1:12" x14ac:dyDescent="0.2">
      <c r="A19272" s="2">
        <v>18.515429999999999</v>
      </c>
      <c r="B19272" s="2">
        <v>15.5181</v>
      </c>
      <c r="C19272" s="2">
        <v>2.764869</v>
      </c>
      <c r="D19272" s="2">
        <v>2.0890840000000002</v>
      </c>
      <c r="F19272" s="2">
        <v>18.512619999999998</v>
      </c>
      <c r="G19272" s="2">
        <v>0.74294300000000002</v>
      </c>
      <c r="H19272" s="2">
        <v>0.74348400000000003</v>
      </c>
      <c r="J19272" s="2">
        <v>18.515429999999999</v>
      </c>
      <c r="K19272" s="2">
        <v>1.0437700000000001</v>
      </c>
      <c r="L19272" s="2">
        <v>1.187012</v>
      </c>
    </row>
    <row r="19273" spans="1:12" x14ac:dyDescent="0.2">
      <c r="A19273" s="2">
        <v>18.51613</v>
      </c>
      <c r="B19273" s="2">
        <v>15.51629</v>
      </c>
      <c r="C19273" s="2">
        <v>2.7647349999999999</v>
      </c>
      <c r="D19273" s="2">
        <v>2.0879470000000002</v>
      </c>
      <c r="F19273" s="2">
        <v>18.51333</v>
      </c>
      <c r="G19273" s="2">
        <v>0.74243899999999996</v>
      </c>
      <c r="H19273" s="2">
        <v>0.74311799999999995</v>
      </c>
      <c r="J19273" s="2">
        <v>18.51613</v>
      </c>
      <c r="K19273" s="2">
        <v>1.042896</v>
      </c>
      <c r="L19273" s="2">
        <v>1.1851309999999999</v>
      </c>
    </row>
    <row r="19274" spans="1:12" x14ac:dyDescent="0.2">
      <c r="A19274" s="2">
        <v>18.516829999999999</v>
      </c>
      <c r="B19274" s="2">
        <v>15.5143</v>
      </c>
      <c r="C19274" s="2">
        <v>2.7650749999999999</v>
      </c>
      <c r="D19274" s="2">
        <v>2.0870850000000001</v>
      </c>
      <c r="F19274" s="2">
        <v>18.514030000000002</v>
      </c>
      <c r="G19274" s="2">
        <v>0.74234800000000001</v>
      </c>
      <c r="H19274" s="2">
        <v>0.74293500000000001</v>
      </c>
      <c r="J19274" s="2">
        <v>18.516829999999999</v>
      </c>
      <c r="K19274" s="2">
        <v>1.041876</v>
      </c>
      <c r="L19274" s="2">
        <v>1.184088</v>
      </c>
    </row>
    <row r="19275" spans="1:12" x14ac:dyDescent="0.2">
      <c r="A19275" s="2">
        <v>18.517530000000001</v>
      </c>
      <c r="B19275" s="2">
        <v>15.51207</v>
      </c>
      <c r="C19275" s="2">
        <v>2.7649530000000002</v>
      </c>
      <c r="D19275" s="2">
        <v>2.0864820000000002</v>
      </c>
      <c r="F19275" s="2">
        <v>18.51473</v>
      </c>
      <c r="G19275" s="2">
        <v>0.74256900000000003</v>
      </c>
      <c r="H19275" s="2">
        <v>0.74353800000000003</v>
      </c>
      <c r="J19275" s="2">
        <v>18.517530000000001</v>
      </c>
      <c r="K19275" s="2">
        <v>1.041283</v>
      </c>
      <c r="L19275" s="2">
        <v>1.1834260000000001</v>
      </c>
    </row>
    <row r="19276" spans="1:12" x14ac:dyDescent="0.2">
      <c r="A19276" s="2">
        <v>18.518229999999999</v>
      </c>
      <c r="B19276" s="2">
        <v>15.509639999999999</v>
      </c>
      <c r="C19276" s="2">
        <v>2.7644679999999999</v>
      </c>
      <c r="D19276" s="2">
        <v>2.085887</v>
      </c>
      <c r="F19276" s="2">
        <v>18.515429999999999</v>
      </c>
      <c r="G19276" s="2">
        <v>0.742645</v>
      </c>
      <c r="H19276" s="2">
        <v>0.74422500000000003</v>
      </c>
      <c r="J19276" s="2">
        <v>18.518229999999999</v>
      </c>
      <c r="K19276" s="2">
        <v>1.0405230000000001</v>
      </c>
      <c r="L19276" s="2">
        <v>1.181983</v>
      </c>
    </row>
    <row r="19277" spans="1:12" x14ac:dyDescent="0.2">
      <c r="A19277" s="2">
        <v>18.518940000000001</v>
      </c>
      <c r="B19277" s="2">
        <v>15.507960000000001</v>
      </c>
      <c r="C19277" s="2">
        <v>2.764224</v>
      </c>
      <c r="D19277" s="2">
        <v>2.084857</v>
      </c>
      <c r="F19277" s="2">
        <v>18.51613</v>
      </c>
      <c r="G19277" s="2">
        <v>0.74213399999999996</v>
      </c>
      <c r="H19277" s="2">
        <v>0.74507900000000005</v>
      </c>
      <c r="J19277" s="2">
        <v>18.518940000000001</v>
      </c>
      <c r="K19277" s="2">
        <v>1.0395890000000001</v>
      </c>
      <c r="L19277" s="2">
        <v>1.1811720000000001</v>
      </c>
    </row>
    <row r="19278" spans="1:12" x14ac:dyDescent="0.2">
      <c r="A19278" s="2">
        <v>18.519639999999999</v>
      </c>
      <c r="B19278" s="2">
        <v>15.505710000000001</v>
      </c>
      <c r="C19278" s="2">
        <v>2.7640950000000002</v>
      </c>
      <c r="D19278" s="2">
        <v>2.0838809999999999</v>
      </c>
      <c r="F19278" s="2">
        <v>18.516829999999999</v>
      </c>
      <c r="G19278" s="2">
        <v>0.74223300000000003</v>
      </c>
      <c r="H19278" s="2">
        <v>0.74448400000000003</v>
      </c>
      <c r="J19278" s="2">
        <v>18.519639999999999</v>
      </c>
      <c r="K19278" s="2">
        <v>1.0393330000000001</v>
      </c>
      <c r="L19278" s="2">
        <v>1.1797740000000001</v>
      </c>
    </row>
    <row r="19279" spans="1:12" x14ac:dyDescent="0.2">
      <c r="A19279" s="2">
        <v>18.520340000000001</v>
      </c>
      <c r="B19279" s="2">
        <v>15.50301</v>
      </c>
      <c r="C19279" s="2">
        <v>2.7636980000000002</v>
      </c>
      <c r="D19279" s="2">
        <v>2.083202</v>
      </c>
      <c r="F19279" s="2">
        <v>18.517530000000001</v>
      </c>
      <c r="G19279" s="2">
        <v>0.74290500000000004</v>
      </c>
      <c r="H19279" s="2">
        <v>0.744278</v>
      </c>
      <c r="J19279" s="2">
        <v>18.520340000000001</v>
      </c>
      <c r="K19279" s="2">
        <v>1.038597</v>
      </c>
      <c r="L19279" s="2">
        <v>1.1778850000000001</v>
      </c>
    </row>
    <row r="19280" spans="1:12" x14ac:dyDescent="0.2">
      <c r="A19280" s="2">
        <v>18.521039999999999</v>
      </c>
      <c r="B19280" s="2">
        <v>15.5006</v>
      </c>
      <c r="C19280" s="2">
        <v>2.7629920000000001</v>
      </c>
      <c r="D19280" s="2">
        <v>2.0823930000000002</v>
      </c>
      <c r="F19280" s="2">
        <v>18.518229999999999</v>
      </c>
      <c r="G19280" s="2">
        <v>0.74331700000000001</v>
      </c>
      <c r="H19280" s="2">
        <v>0.74405699999999997</v>
      </c>
      <c r="J19280" s="2">
        <v>18.521039999999999</v>
      </c>
      <c r="K19280" s="2">
        <v>1.038206</v>
      </c>
      <c r="L19280" s="2">
        <v>1.175996</v>
      </c>
    </row>
    <row r="19281" spans="1:12" x14ac:dyDescent="0.2">
      <c r="A19281" s="2">
        <v>18.521740000000001</v>
      </c>
      <c r="B19281" s="2">
        <v>15.498250000000001</v>
      </c>
      <c r="C19281" s="2">
        <v>2.7628010000000001</v>
      </c>
      <c r="D19281" s="2">
        <v>2.081744</v>
      </c>
      <c r="F19281" s="2">
        <v>18.518940000000001</v>
      </c>
      <c r="G19281" s="2">
        <v>0.74356800000000001</v>
      </c>
      <c r="H19281" s="2">
        <v>0.74339299999999997</v>
      </c>
      <c r="J19281" s="2">
        <v>18.521740000000001</v>
      </c>
      <c r="K19281" s="2">
        <v>1.0380860000000001</v>
      </c>
      <c r="L19281" s="2">
        <v>1.175074</v>
      </c>
    </row>
    <row r="19282" spans="1:12" x14ac:dyDescent="0.2">
      <c r="A19282" s="2">
        <v>18.52244</v>
      </c>
      <c r="B19282" s="2">
        <v>15.496079999999999</v>
      </c>
      <c r="C19282" s="2">
        <v>2.7630759999999999</v>
      </c>
      <c r="D19282" s="2">
        <v>2.081264</v>
      </c>
      <c r="F19282" s="2">
        <v>18.519639999999999</v>
      </c>
      <c r="G19282" s="2">
        <v>0.74326300000000001</v>
      </c>
      <c r="H19282" s="2">
        <v>0.74347700000000005</v>
      </c>
      <c r="J19282" s="2">
        <v>18.52244</v>
      </c>
      <c r="K19282" s="2">
        <v>1.0382100000000001</v>
      </c>
      <c r="L19282" s="2">
        <v>1.174077</v>
      </c>
    </row>
    <row r="19283" spans="1:12" x14ac:dyDescent="0.2">
      <c r="A19283" s="2">
        <v>18.523140000000001</v>
      </c>
      <c r="B19283" s="2">
        <v>15.494059999999999</v>
      </c>
      <c r="C19283" s="2">
        <v>2.7630189999999999</v>
      </c>
      <c r="D19283" s="2">
        <v>2.080409</v>
      </c>
      <c r="F19283" s="2">
        <v>18.520340000000001</v>
      </c>
      <c r="G19283" s="2">
        <v>0.74348400000000003</v>
      </c>
      <c r="H19283" s="2">
        <v>0.74303399999999997</v>
      </c>
      <c r="J19283" s="2">
        <v>18.523140000000001</v>
      </c>
      <c r="K19283" s="2">
        <v>1.0381450000000001</v>
      </c>
      <c r="L19283" s="2">
        <v>1.1728989999999999</v>
      </c>
    </row>
    <row r="19284" spans="1:12" x14ac:dyDescent="0.2">
      <c r="A19284" s="2">
        <v>18.523849999999999</v>
      </c>
      <c r="B19284" s="2">
        <v>15.492139999999999</v>
      </c>
      <c r="C19284" s="2">
        <v>2.7628240000000002</v>
      </c>
      <c r="D19284" s="2">
        <v>2.079539</v>
      </c>
      <c r="F19284" s="2">
        <v>18.521039999999999</v>
      </c>
      <c r="G19284" s="2">
        <v>0.74311799999999995</v>
      </c>
      <c r="H19284" s="2">
        <v>0.74278999999999995</v>
      </c>
      <c r="J19284" s="2">
        <v>18.523849999999999</v>
      </c>
      <c r="K19284" s="2">
        <v>1.0375479999999999</v>
      </c>
      <c r="L19284" s="2">
        <v>1.1719170000000001</v>
      </c>
    </row>
    <row r="19285" spans="1:12" x14ac:dyDescent="0.2">
      <c r="A19285" s="2">
        <v>18.524550000000001</v>
      </c>
      <c r="B19285" s="2">
        <v>15.49023</v>
      </c>
      <c r="C19285" s="2">
        <v>2.7626949999999999</v>
      </c>
      <c r="D19285" s="2">
        <v>2.0784639999999999</v>
      </c>
      <c r="F19285" s="2">
        <v>18.521740000000001</v>
      </c>
      <c r="G19285" s="2">
        <v>0.74293500000000001</v>
      </c>
      <c r="H19285" s="2">
        <v>0.74261500000000003</v>
      </c>
      <c r="J19285" s="2">
        <v>18.524550000000001</v>
      </c>
      <c r="K19285" s="2">
        <v>1.0367120000000001</v>
      </c>
      <c r="L19285" s="2">
        <v>1.1704270000000001</v>
      </c>
    </row>
    <row r="19286" spans="1:12" x14ac:dyDescent="0.2">
      <c r="A19286" s="2">
        <v>18.52525</v>
      </c>
      <c r="B19286" s="2">
        <v>15.48841</v>
      </c>
      <c r="C19286" s="2">
        <v>2.7623890000000002</v>
      </c>
      <c r="D19286" s="2">
        <v>2.077556</v>
      </c>
      <c r="F19286" s="2">
        <v>18.52244</v>
      </c>
      <c r="G19286" s="2">
        <v>0.74353800000000003</v>
      </c>
      <c r="H19286" s="2">
        <v>0.742676</v>
      </c>
      <c r="J19286" s="2">
        <v>18.52525</v>
      </c>
      <c r="K19286" s="2">
        <v>1.0364720000000001</v>
      </c>
      <c r="L19286" s="2">
        <v>1.1689259999999999</v>
      </c>
    </row>
    <row r="19287" spans="1:12" x14ac:dyDescent="0.2">
      <c r="A19287" s="2">
        <v>18.525950000000002</v>
      </c>
      <c r="B19287" s="2">
        <v>15.486370000000001</v>
      </c>
      <c r="C19287" s="2">
        <v>2.7622059999999999</v>
      </c>
      <c r="D19287" s="2">
        <v>2.076762</v>
      </c>
      <c r="F19287" s="2">
        <v>18.523140000000001</v>
      </c>
      <c r="G19287" s="2">
        <v>0.74422500000000003</v>
      </c>
      <c r="H19287" s="2">
        <v>0.74288200000000004</v>
      </c>
      <c r="J19287" s="2">
        <v>18.525950000000002</v>
      </c>
      <c r="K19287" s="2">
        <v>1.0357799999999999</v>
      </c>
      <c r="L19287" s="2">
        <v>1.168077</v>
      </c>
    </row>
    <row r="19288" spans="1:12" x14ac:dyDescent="0.2">
      <c r="A19288" s="2">
        <v>18.52665</v>
      </c>
      <c r="B19288" s="2">
        <v>15.48438</v>
      </c>
      <c r="C19288" s="2">
        <v>2.7621449999999999</v>
      </c>
      <c r="D19288" s="2">
        <v>2.0757479999999999</v>
      </c>
      <c r="F19288" s="2">
        <v>18.523849999999999</v>
      </c>
      <c r="G19288" s="2">
        <v>0.74507900000000005</v>
      </c>
      <c r="H19288" s="2">
        <v>0.74309499999999995</v>
      </c>
      <c r="J19288" s="2">
        <v>18.52665</v>
      </c>
      <c r="K19288" s="2">
        <v>1.0346329999999999</v>
      </c>
      <c r="L19288" s="2">
        <v>1.167343</v>
      </c>
    </row>
    <row r="19289" spans="1:12" x14ac:dyDescent="0.2">
      <c r="A19289" s="2">
        <v>18.527349999999998</v>
      </c>
      <c r="B19289" s="2">
        <v>15.482469999999999</v>
      </c>
      <c r="C19289" s="2">
        <v>2.7620309999999999</v>
      </c>
      <c r="D19289" s="2">
        <v>2.0748630000000001</v>
      </c>
      <c r="F19289" s="2">
        <v>18.524550000000001</v>
      </c>
      <c r="G19289" s="2">
        <v>0.74448400000000003</v>
      </c>
      <c r="H19289" s="2">
        <v>0.74253100000000005</v>
      </c>
      <c r="J19289" s="2">
        <v>18.527349999999998</v>
      </c>
      <c r="K19289" s="2">
        <v>1.034008</v>
      </c>
      <c r="L19289" s="2">
        <v>1.1657979999999999</v>
      </c>
    </row>
    <row r="19290" spans="1:12" x14ac:dyDescent="0.2">
      <c r="A19290" s="2">
        <v>18.52805</v>
      </c>
      <c r="B19290" s="2">
        <v>15.48058</v>
      </c>
      <c r="C19290" s="2">
        <v>2.7615229999999999</v>
      </c>
      <c r="D19290" s="2">
        <v>2.0737719999999999</v>
      </c>
      <c r="F19290" s="2">
        <v>18.52525</v>
      </c>
      <c r="G19290" s="2">
        <v>0.744278</v>
      </c>
      <c r="H19290" s="2">
        <v>0.74282800000000004</v>
      </c>
      <c r="J19290" s="2">
        <v>18.52805</v>
      </c>
      <c r="K19290" s="2">
        <v>1.033436</v>
      </c>
      <c r="L19290" s="2">
        <v>1.1646970000000001</v>
      </c>
    </row>
    <row r="19291" spans="1:12" x14ac:dyDescent="0.2">
      <c r="A19291" s="2">
        <v>18.528759999999998</v>
      </c>
      <c r="B19291" s="2">
        <v>15.478770000000001</v>
      </c>
      <c r="C19291" s="2">
        <v>2.761031</v>
      </c>
      <c r="D19291" s="2">
        <v>2.0728260000000001</v>
      </c>
      <c r="F19291" s="2">
        <v>18.525950000000002</v>
      </c>
      <c r="G19291" s="2">
        <v>0.74405699999999997</v>
      </c>
      <c r="H19291" s="2">
        <v>0.74293500000000001</v>
      </c>
      <c r="J19291" s="2">
        <v>18.528759999999998</v>
      </c>
      <c r="K19291" s="2">
        <v>1.032902</v>
      </c>
      <c r="L19291" s="2">
        <v>1.163707</v>
      </c>
    </row>
    <row r="19292" spans="1:12" x14ac:dyDescent="0.2">
      <c r="A19292" s="2">
        <v>18.52946</v>
      </c>
      <c r="B19292" s="2">
        <v>15.477069999999999</v>
      </c>
      <c r="C19292" s="2">
        <v>2.76031</v>
      </c>
      <c r="D19292" s="2">
        <v>2.0722309999999999</v>
      </c>
      <c r="F19292" s="2">
        <v>18.52665</v>
      </c>
      <c r="G19292" s="2">
        <v>0.74339299999999997</v>
      </c>
      <c r="H19292" s="2">
        <v>0.74259900000000001</v>
      </c>
      <c r="J19292" s="2">
        <v>18.52946</v>
      </c>
      <c r="K19292" s="2">
        <v>1.032953</v>
      </c>
      <c r="L19292" s="2">
        <v>1.162258</v>
      </c>
    </row>
    <row r="19293" spans="1:12" x14ac:dyDescent="0.2">
      <c r="A19293" s="2">
        <v>18.530159999999999</v>
      </c>
      <c r="B19293" s="2">
        <v>15.475099999999999</v>
      </c>
      <c r="C19293" s="2">
        <v>2.7603789999999999</v>
      </c>
      <c r="D19293" s="2">
        <v>2.0711620000000002</v>
      </c>
      <c r="F19293" s="2">
        <v>18.527349999999998</v>
      </c>
      <c r="G19293" s="2">
        <v>0.74347700000000005</v>
      </c>
      <c r="H19293" s="2">
        <v>0.74306499999999998</v>
      </c>
      <c r="J19293" s="2">
        <v>18.530159999999999</v>
      </c>
      <c r="K19293" s="2">
        <v>1.03261</v>
      </c>
      <c r="L19293" s="2">
        <v>1.1608000000000001</v>
      </c>
    </row>
    <row r="19294" spans="1:12" x14ac:dyDescent="0.2">
      <c r="A19294" s="2">
        <v>18.530860000000001</v>
      </c>
      <c r="B19294" s="2">
        <v>15.47311</v>
      </c>
      <c r="C19294" s="2">
        <v>2.760383</v>
      </c>
      <c r="D19294" s="2">
        <v>2.0706359999999999</v>
      </c>
      <c r="F19294" s="2">
        <v>18.52805</v>
      </c>
      <c r="G19294" s="2">
        <v>0.74303399999999997</v>
      </c>
      <c r="H19294" s="2">
        <v>0.74350000000000005</v>
      </c>
      <c r="J19294" s="2">
        <v>18.530860000000001</v>
      </c>
      <c r="K19294" s="2">
        <v>1.032068</v>
      </c>
      <c r="L19294" s="2">
        <v>1.1597090000000001</v>
      </c>
    </row>
    <row r="19295" spans="1:12" x14ac:dyDescent="0.2">
      <c r="A19295" s="2">
        <v>18.531559999999999</v>
      </c>
      <c r="B19295" s="2">
        <v>15.471299999999999</v>
      </c>
      <c r="C19295" s="2">
        <v>2.7599369999999999</v>
      </c>
      <c r="D19295" s="2">
        <v>2.069995</v>
      </c>
      <c r="F19295" s="2">
        <v>18.528759999999998</v>
      </c>
      <c r="G19295" s="2">
        <v>0.74278999999999995</v>
      </c>
      <c r="H19295" s="2">
        <v>0.74335499999999999</v>
      </c>
      <c r="J19295" s="2">
        <v>18.531559999999999</v>
      </c>
      <c r="K19295" s="2">
        <v>1.031874</v>
      </c>
      <c r="L19295" s="2">
        <v>1.1585430000000001</v>
      </c>
    </row>
    <row r="19296" spans="1:12" x14ac:dyDescent="0.2">
      <c r="A19296" s="2">
        <v>18.532260000000001</v>
      </c>
      <c r="B19296" s="2">
        <v>15.469150000000001</v>
      </c>
      <c r="C19296" s="2">
        <v>2.759509</v>
      </c>
      <c r="D19296" s="2">
        <v>2.0690870000000001</v>
      </c>
      <c r="F19296" s="2">
        <v>18.52946</v>
      </c>
      <c r="G19296" s="2">
        <v>0.74261500000000003</v>
      </c>
      <c r="H19296" s="2">
        <v>0.74368999999999996</v>
      </c>
      <c r="J19296" s="2">
        <v>18.532260000000001</v>
      </c>
      <c r="K19296" s="2">
        <v>1.0315129999999999</v>
      </c>
      <c r="L19296" s="2">
        <v>1.1570180000000001</v>
      </c>
    </row>
    <row r="19297" spans="1:12" x14ac:dyDescent="0.2">
      <c r="A19297" s="2">
        <v>18.532959999999999</v>
      </c>
      <c r="B19297" s="2">
        <v>15.467000000000001</v>
      </c>
      <c r="C19297" s="2">
        <v>2.7584300000000002</v>
      </c>
      <c r="D19297" s="2">
        <v>2.0682170000000002</v>
      </c>
      <c r="F19297" s="2">
        <v>18.530159999999999</v>
      </c>
      <c r="G19297" s="2">
        <v>0.742676</v>
      </c>
      <c r="H19297" s="2">
        <v>0.74387400000000004</v>
      </c>
      <c r="J19297" s="2">
        <v>18.532959999999999</v>
      </c>
      <c r="K19297" s="2">
        <v>1.0304949999999999</v>
      </c>
      <c r="L19297" s="2">
        <v>1.1551530000000001</v>
      </c>
    </row>
    <row r="19298" spans="1:12" x14ac:dyDescent="0.2">
      <c r="A19298" s="2">
        <v>18.533670000000001</v>
      </c>
      <c r="B19298" s="2">
        <v>15.46504</v>
      </c>
      <c r="C19298" s="2">
        <v>2.7586849999999998</v>
      </c>
      <c r="D19298" s="2">
        <v>2.0672100000000002</v>
      </c>
      <c r="F19298" s="2">
        <v>18.530860000000001</v>
      </c>
      <c r="G19298" s="2">
        <v>0.74288200000000004</v>
      </c>
      <c r="H19298" s="2">
        <v>0.74385800000000002</v>
      </c>
      <c r="J19298" s="2">
        <v>18.533670000000001</v>
      </c>
      <c r="K19298" s="2">
        <v>1.029684</v>
      </c>
      <c r="L19298" s="2">
        <v>1.153016</v>
      </c>
    </row>
    <row r="19299" spans="1:12" x14ac:dyDescent="0.2">
      <c r="A19299" s="2">
        <v>18.534369999999999</v>
      </c>
      <c r="B19299" s="2">
        <v>15.46335</v>
      </c>
      <c r="C19299" s="2">
        <v>2.7580979999999999</v>
      </c>
      <c r="D19299" s="2">
        <v>2.0661499999999999</v>
      </c>
      <c r="F19299" s="2">
        <v>18.531559999999999</v>
      </c>
      <c r="G19299" s="2">
        <v>0.74309499999999995</v>
      </c>
      <c r="H19299" s="2">
        <v>0.74406399999999995</v>
      </c>
      <c r="J19299" s="2">
        <v>18.534369999999999</v>
      </c>
      <c r="K19299" s="2">
        <v>1.0291269999999999</v>
      </c>
      <c r="L19299" s="2">
        <v>1.1513659999999999</v>
      </c>
    </row>
    <row r="19300" spans="1:12" x14ac:dyDescent="0.2">
      <c r="A19300" s="2">
        <v>18.535070000000001</v>
      </c>
      <c r="B19300" s="2">
        <v>15.46156</v>
      </c>
      <c r="C19300" s="2">
        <v>2.7578230000000001</v>
      </c>
      <c r="D19300" s="2">
        <v>2.064784</v>
      </c>
      <c r="F19300" s="2">
        <v>18.532260000000001</v>
      </c>
      <c r="G19300" s="2">
        <v>0.74253100000000005</v>
      </c>
      <c r="H19300" s="2">
        <v>0.74426300000000001</v>
      </c>
      <c r="J19300" s="2">
        <v>18.535070000000001</v>
      </c>
      <c r="K19300" s="2">
        <v>1.0289189999999999</v>
      </c>
      <c r="L19300" s="2">
        <v>1.1501110000000001</v>
      </c>
    </row>
    <row r="19301" spans="1:12" x14ac:dyDescent="0.2">
      <c r="A19301" s="2">
        <v>18.535769999999999</v>
      </c>
      <c r="B19301" s="2">
        <v>15.45975</v>
      </c>
      <c r="C19301" s="2">
        <v>2.7582469999999999</v>
      </c>
      <c r="D19301" s="2">
        <v>2.0643950000000002</v>
      </c>
      <c r="F19301" s="2">
        <v>18.532959999999999</v>
      </c>
      <c r="G19301" s="2">
        <v>0.74282800000000004</v>
      </c>
      <c r="H19301" s="2">
        <v>0.74382800000000004</v>
      </c>
      <c r="J19301" s="2">
        <v>18.535769999999999</v>
      </c>
      <c r="K19301" s="2">
        <v>1.0285930000000001</v>
      </c>
      <c r="L19301" s="2">
        <v>1.1487320000000001</v>
      </c>
    </row>
    <row r="19302" spans="1:12" x14ac:dyDescent="0.2">
      <c r="A19302" s="2">
        <v>18.536470000000001</v>
      </c>
      <c r="B19302" s="2">
        <v>15.457979999999999</v>
      </c>
      <c r="C19302" s="2">
        <v>2.7585980000000001</v>
      </c>
      <c r="D19302" s="2">
        <v>2.0631900000000001</v>
      </c>
      <c r="F19302" s="2">
        <v>18.533670000000001</v>
      </c>
      <c r="G19302" s="2">
        <v>0.74293500000000001</v>
      </c>
      <c r="H19302" s="2">
        <v>0.74336999999999998</v>
      </c>
      <c r="J19302" s="2">
        <v>18.536470000000001</v>
      </c>
      <c r="K19302" s="2">
        <v>1.0282290000000001</v>
      </c>
      <c r="L19302" s="2">
        <v>1.147465</v>
      </c>
    </row>
    <row r="19303" spans="1:12" x14ac:dyDescent="0.2">
      <c r="A19303" s="2">
        <v>18.53717</v>
      </c>
      <c r="B19303" s="2">
        <v>15.456340000000001</v>
      </c>
      <c r="C19303" s="2">
        <v>2.7587199999999998</v>
      </c>
      <c r="D19303" s="2">
        <v>2.0627620000000002</v>
      </c>
      <c r="F19303" s="2">
        <v>18.534369999999999</v>
      </c>
      <c r="G19303" s="2">
        <v>0.74259900000000001</v>
      </c>
      <c r="H19303" s="2">
        <v>0.74329400000000001</v>
      </c>
      <c r="J19303" s="2">
        <v>18.53717</v>
      </c>
      <c r="K19303" s="2">
        <v>1.028179</v>
      </c>
      <c r="L19303" s="2">
        <v>1.1460539999999999</v>
      </c>
    </row>
    <row r="19304" spans="1:12" x14ac:dyDescent="0.2">
      <c r="A19304" s="2">
        <v>18.537870000000002</v>
      </c>
      <c r="B19304" s="2">
        <v>15.454940000000001</v>
      </c>
      <c r="C19304" s="2">
        <v>2.7586010000000001</v>
      </c>
      <c r="D19304" s="2">
        <v>2.0610919999999999</v>
      </c>
      <c r="F19304" s="2">
        <v>18.535070000000001</v>
      </c>
      <c r="G19304" s="2">
        <v>0.74306499999999998</v>
      </c>
      <c r="H19304" s="2">
        <v>0.74368999999999996</v>
      </c>
      <c r="J19304" s="2">
        <v>18.537870000000002</v>
      </c>
      <c r="K19304" s="2">
        <v>1.028017</v>
      </c>
      <c r="L19304" s="2">
        <v>1.144544</v>
      </c>
    </row>
    <row r="19305" spans="1:12" x14ac:dyDescent="0.2">
      <c r="A19305" s="2">
        <v>18.53857</v>
      </c>
      <c r="B19305" s="2">
        <v>15.45351</v>
      </c>
      <c r="C19305" s="2">
        <v>2.7583799999999998</v>
      </c>
      <c r="D19305" s="2">
        <v>2.0595729999999999</v>
      </c>
      <c r="F19305" s="2">
        <v>18.535769999999999</v>
      </c>
      <c r="G19305" s="2">
        <v>0.74350000000000005</v>
      </c>
      <c r="H19305" s="2">
        <v>0.74339299999999997</v>
      </c>
      <c r="J19305" s="2">
        <v>18.53857</v>
      </c>
      <c r="K19305" s="2">
        <v>1.0278510000000001</v>
      </c>
      <c r="L19305" s="2">
        <v>1.142995</v>
      </c>
    </row>
    <row r="19306" spans="1:12" x14ac:dyDescent="0.2">
      <c r="A19306" s="2">
        <v>18.539280000000002</v>
      </c>
      <c r="B19306" s="2">
        <v>15.45194</v>
      </c>
      <c r="C19306" s="2">
        <v>2.758556</v>
      </c>
      <c r="D19306" s="2">
        <v>2.058681</v>
      </c>
      <c r="F19306" s="2">
        <v>18.536470000000001</v>
      </c>
      <c r="G19306" s="2">
        <v>0.74335499999999999</v>
      </c>
      <c r="H19306" s="2">
        <v>0.74358400000000002</v>
      </c>
      <c r="J19306" s="2">
        <v>18.539280000000002</v>
      </c>
      <c r="K19306" s="2">
        <v>1.027849</v>
      </c>
      <c r="L19306" s="2">
        <v>1.141507</v>
      </c>
    </row>
    <row r="19307" spans="1:12" x14ac:dyDescent="0.2">
      <c r="A19307" s="2">
        <v>18.53998</v>
      </c>
      <c r="B19307" s="2">
        <v>15.45069</v>
      </c>
      <c r="C19307" s="2">
        <v>2.758769</v>
      </c>
      <c r="D19307" s="2">
        <v>2.0579480000000001</v>
      </c>
      <c r="F19307" s="2">
        <v>18.53717</v>
      </c>
      <c r="G19307" s="2">
        <v>0.74368999999999996</v>
      </c>
      <c r="H19307" s="2">
        <v>0.74324800000000002</v>
      </c>
      <c r="J19307" s="2">
        <v>18.53998</v>
      </c>
      <c r="K19307" s="2">
        <v>1.027479</v>
      </c>
      <c r="L19307" s="2">
        <v>1.140126</v>
      </c>
    </row>
    <row r="19308" spans="1:12" x14ac:dyDescent="0.2">
      <c r="A19308" s="2">
        <v>18.540679999999998</v>
      </c>
      <c r="B19308" s="2">
        <v>15.44861</v>
      </c>
      <c r="C19308" s="2">
        <v>2.7583530000000001</v>
      </c>
      <c r="D19308" s="2">
        <v>2.0565289999999998</v>
      </c>
      <c r="F19308" s="2">
        <v>18.537870000000002</v>
      </c>
      <c r="G19308" s="2">
        <v>0.74387400000000004</v>
      </c>
      <c r="H19308" s="2">
        <v>0.743309</v>
      </c>
      <c r="J19308" s="2">
        <v>18.540679999999998</v>
      </c>
      <c r="K19308" s="2">
        <v>1.0271760000000001</v>
      </c>
      <c r="L19308" s="2">
        <v>1.1392059999999999</v>
      </c>
    </row>
    <row r="19309" spans="1:12" x14ac:dyDescent="0.2">
      <c r="A19309" s="2">
        <v>18.54138</v>
      </c>
      <c r="B19309" s="2">
        <v>15.44736</v>
      </c>
      <c r="C19309" s="2">
        <v>2.7582960000000001</v>
      </c>
      <c r="D19309" s="2">
        <v>2.0557889999999999</v>
      </c>
      <c r="F19309" s="2">
        <v>18.53857</v>
      </c>
      <c r="G19309" s="2">
        <v>0.74385800000000002</v>
      </c>
      <c r="H19309" s="2">
        <v>0.74372099999999997</v>
      </c>
      <c r="J19309" s="2">
        <v>18.54138</v>
      </c>
      <c r="K19309" s="2">
        <v>1.026869</v>
      </c>
      <c r="L19309" s="2">
        <v>1.1378870000000001</v>
      </c>
    </row>
    <row r="19310" spans="1:12" x14ac:dyDescent="0.2">
      <c r="A19310" s="2">
        <v>18.542079999999999</v>
      </c>
      <c r="B19310" s="2">
        <v>15.44594</v>
      </c>
      <c r="C19310" s="2">
        <v>2.7576740000000002</v>
      </c>
      <c r="D19310" s="2">
        <v>2.054179</v>
      </c>
      <c r="F19310" s="2">
        <v>18.539280000000002</v>
      </c>
      <c r="G19310" s="2">
        <v>0.74406399999999995</v>
      </c>
      <c r="H19310" s="2">
        <v>0.74329400000000001</v>
      </c>
      <c r="J19310" s="2">
        <v>18.542079999999999</v>
      </c>
      <c r="K19310" s="2">
        <v>1.026203</v>
      </c>
      <c r="L19310" s="2">
        <v>1.1366620000000001</v>
      </c>
    </row>
    <row r="19311" spans="1:12" x14ac:dyDescent="0.2">
      <c r="A19311" s="2">
        <v>18.54278</v>
      </c>
      <c r="B19311" s="2">
        <v>15.44379</v>
      </c>
      <c r="C19311" s="2">
        <v>2.757209</v>
      </c>
      <c r="D19311" s="2">
        <v>2.0528209999999998</v>
      </c>
      <c r="F19311" s="2">
        <v>18.53998</v>
      </c>
      <c r="G19311" s="2">
        <v>0.74426300000000001</v>
      </c>
      <c r="H19311" s="2">
        <v>0.74285100000000004</v>
      </c>
      <c r="J19311" s="2">
        <v>18.54278</v>
      </c>
      <c r="K19311" s="2">
        <v>1.025587</v>
      </c>
      <c r="L19311" s="2">
        <v>1.1355470000000001</v>
      </c>
    </row>
    <row r="19312" spans="1:12" x14ac:dyDescent="0.2">
      <c r="A19312" s="2">
        <v>18.543479999999999</v>
      </c>
      <c r="B19312" s="2">
        <v>15.4421</v>
      </c>
      <c r="C19312" s="2">
        <v>2.7569530000000002</v>
      </c>
      <c r="D19312" s="2">
        <v>2.0516459999999999</v>
      </c>
      <c r="F19312" s="2">
        <v>18.540679999999998</v>
      </c>
      <c r="G19312" s="2">
        <v>0.74382800000000004</v>
      </c>
      <c r="H19312" s="2">
        <v>0.74331700000000001</v>
      </c>
      <c r="J19312" s="2">
        <v>18.543479999999999</v>
      </c>
      <c r="K19312" s="2">
        <v>1.024729</v>
      </c>
      <c r="L19312" s="2">
        <v>1.134787</v>
      </c>
    </row>
    <row r="19313" spans="1:12" x14ac:dyDescent="0.2">
      <c r="A19313" s="2">
        <v>18.54419</v>
      </c>
      <c r="B19313" s="2">
        <v>15.44069</v>
      </c>
      <c r="C19313" s="2">
        <v>2.757285</v>
      </c>
      <c r="D19313" s="2">
        <v>2.050586</v>
      </c>
      <c r="F19313" s="2">
        <v>18.54138</v>
      </c>
      <c r="G19313" s="2">
        <v>0.74336999999999998</v>
      </c>
      <c r="H19313" s="2">
        <v>0.74337799999999998</v>
      </c>
      <c r="J19313" s="2">
        <v>18.54419</v>
      </c>
      <c r="K19313" s="2">
        <v>1.023744</v>
      </c>
      <c r="L19313" s="2">
        <v>1.133507</v>
      </c>
    </row>
    <row r="19314" spans="1:12" x14ac:dyDescent="0.2">
      <c r="A19314" s="2">
        <v>18.544889999999999</v>
      </c>
      <c r="B19314" s="2">
        <v>15.43947</v>
      </c>
      <c r="C19314" s="2">
        <v>2.75719</v>
      </c>
      <c r="D19314" s="2">
        <v>2.0499070000000001</v>
      </c>
      <c r="F19314" s="2">
        <v>18.542079999999999</v>
      </c>
      <c r="G19314" s="2">
        <v>0.74329400000000001</v>
      </c>
      <c r="H19314" s="2">
        <v>0.74301899999999999</v>
      </c>
      <c r="J19314" s="2">
        <v>18.544889999999999</v>
      </c>
      <c r="K19314" s="2">
        <v>1.0234369999999999</v>
      </c>
      <c r="L19314" s="2">
        <v>1.1319669999999999</v>
      </c>
    </row>
    <row r="19315" spans="1:12" x14ac:dyDescent="0.2">
      <c r="A19315" s="2">
        <v>18.545590000000001</v>
      </c>
      <c r="B19315" s="2">
        <v>15.43801</v>
      </c>
      <c r="C19315" s="2">
        <v>2.7568199999999998</v>
      </c>
      <c r="D19315" s="2">
        <v>2.049159</v>
      </c>
      <c r="F19315" s="2">
        <v>18.54278</v>
      </c>
      <c r="G19315" s="2">
        <v>0.74368999999999996</v>
      </c>
      <c r="H19315" s="2">
        <v>0.74353000000000002</v>
      </c>
      <c r="J19315" s="2">
        <v>18.545590000000001</v>
      </c>
      <c r="K19315" s="2">
        <v>1.0228349999999999</v>
      </c>
      <c r="L19315" s="2">
        <v>1.130681</v>
      </c>
    </row>
    <row r="19316" spans="1:12" x14ac:dyDescent="0.2">
      <c r="A19316" s="2">
        <v>18.546289999999999</v>
      </c>
      <c r="B19316" s="2">
        <v>15.436500000000001</v>
      </c>
      <c r="C19316" s="2">
        <v>2.7571780000000001</v>
      </c>
      <c r="D19316" s="2">
        <v>2.048419</v>
      </c>
      <c r="F19316" s="2">
        <v>18.543479999999999</v>
      </c>
      <c r="G19316" s="2">
        <v>0.74339299999999997</v>
      </c>
      <c r="H19316" s="2">
        <v>0.74352300000000004</v>
      </c>
      <c r="J19316" s="2">
        <v>18.546289999999999</v>
      </c>
      <c r="K19316" s="2">
        <v>1.0223390000000001</v>
      </c>
      <c r="L19316" s="2">
        <v>1.1294379999999999</v>
      </c>
    </row>
    <row r="19317" spans="1:12" x14ac:dyDescent="0.2">
      <c r="A19317" s="2">
        <v>18.546990000000001</v>
      </c>
      <c r="B19317" s="2">
        <v>15.4351</v>
      </c>
      <c r="C19317" s="2">
        <v>2.7568619999999999</v>
      </c>
      <c r="D19317" s="2">
        <v>2.0477940000000001</v>
      </c>
      <c r="F19317" s="2">
        <v>18.54419</v>
      </c>
      <c r="G19317" s="2">
        <v>0.74358400000000002</v>
      </c>
      <c r="H19317" s="2">
        <v>0.74311799999999995</v>
      </c>
      <c r="J19317" s="2">
        <v>18.546990000000001</v>
      </c>
      <c r="K19317" s="2">
        <v>1.0219149999999999</v>
      </c>
      <c r="L19317" s="2">
        <v>1.1281140000000001</v>
      </c>
    </row>
    <row r="19318" spans="1:12" x14ac:dyDescent="0.2">
      <c r="A19318" s="2">
        <v>18.547689999999999</v>
      </c>
      <c r="B19318" s="2">
        <v>15.433619999999999</v>
      </c>
      <c r="C19318" s="2">
        <v>2.756923</v>
      </c>
      <c r="D19318" s="2">
        <v>2.0474199999999998</v>
      </c>
      <c r="F19318" s="2">
        <v>18.544889999999999</v>
      </c>
      <c r="G19318" s="2">
        <v>0.74324800000000002</v>
      </c>
      <c r="H19318" s="2">
        <v>0.74282800000000004</v>
      </c>
      <c r="J19318" s="2">
        <v>18.547689999999999</v>
      </c>
      <c r="K19318" s="2">
        <v>1.0214730000000001</v>
      </c>
      <c r="L19318" s="2">
        <v>1.126309</v>
      </c>
    </row>
    <row r="19319" spans="1:12" x14ac:dyDescent="0.2">
      <c r="A19319" s="2">
        <v>18.548390000000001</v>
      </c>
      <c r="B19319" s="2">
        <v>15.43224</v>
      </c>
      <c r="C19319" s="2">
        <v>2.7569759999999999</v>
      </c>
      <c r="D19319" s="2">
        <v>2.046214</v>
      </c>
      <c r="F19319" s="2">
        <v>18.545590000000001</v>
      </c>
      <c r="G19319" s="2">
        <v>0.743309</v>
      </c>
      <c r="H19319" s="2">
        <v>0.74246199999999996</v>
      </c>
      <c r="J19319" s="2">
        <v>18.548390000000001</v>
      </c>
      <c r="K19319" s="2">
        <v>1.0212479999999999</v>
      </c>
      <c r="L19319" s="2">
        <v>1.124822</v>
      </c>
    </row>
    <row r="19320" spans="1:12" x14ac:dyDescent="0.2">
      <c r="A19320" s="2">
        <v>18.549099999999999</v>
      </c>
      <c r="B19320" s="2">
        <v>15.430730000000001</v>
      </c>
      <c r="C19320" s="2">
        <v>2.7569110000000001</v>
      </c>
      <c r="D19320" s="2">
        <v>2.0459779999999999</v>
      </c>
      <c r="F19320" s="2">
        <v>18.546289999999999</v>
      </c>
      <c r="G19320" s="2">
        <v>0.74372099999999997</v>
      </c>
      <c r="H19320" s="2">
        <v>0.74212599999999995</v>
      </c>
      <c r="J19320" s="2">
        <v>18.549099999999999</v>
      </c>
      <c r="K19320" s="2">
        <v>1.0205379999999999</v>
      </c>
      <c r="L19320" s="2">
        <v>1.123224</v>
      </c>
    </row>
    <row r="19321" spans="1:12" x14ac:dyDescent="0.2">
      <c r="A19321" s="2">
        <v>18.549800000000001</v>
      </c>
      <c r="B19321" s="2">
        <v>15.429650000000001</v>
      </c>
      <c r="C19321" s="2">
        <v>2.756999</v>
      </c>
      <c r="D19321" s="2">
        <v>2.0454819999999998</v>
      </c>
      <c r="F19321" s="2">
        <v>18.546990000000001</v>
      </c>
      <c r="G19321" s="2">
        <v>0.74329400000000001</v>
      </c>
      <c r="H19321" s="2">
        <v>0.74227900000000002</v>
      </c>
      <c r="J19321" s="2">
        <v>18.549800000000001</v>
      </c>
      <c r="K19321" s="2">
        <v>1.019371</v>
      </c>
      <c r="L19321" s="2">
        <v>1.1216250000000001</v>
      </c>
    </row>
    <row r="19322" spans="1:12" x14ac:dyDescent="0.2">
      <c r="A19322" s="2">
        <v>18.5505</v>
      </c>
      <c r="B19322" s="2">
        <v>15.42849</v>
      </c>
      <c r="C19322" s="2">
        <v>2.7569340000000002</v>
      </c>
      <c r="D19322" s="2">
        <v>2.0445359999999999</v>
      </c>
      <c r="F19322" s="2">
        <v>18.547689999999999</v>
      </c>
      <c r="G19322" s="2">
        <v>0.74285100000000004</v>
      </c>
      <c r="H19322" s="2">
        <v>0.74195100000000003</v>
      </c>
      <c r="J19322" s="2">
        <v>18.5505</v>
      </c>
      <c r="K19322" s="2">
        <v>1.0188159999999999</v>
      </c>
      <c r="L19322" s="2">
        <v>1.1205499999999999</v>
      </c>
    </row>
    <row r="19323" spans="1:12" x14ac:dyDescent="0.2">
      <c r="A19323" s="2">
        <v>18.551200000000001</v>
      </c>
      <c r="B19323" s="2">
        <v>15.42689</v>
      </c>
      <c r="C19323" s="2">
        <v>2.756637</v>
      </c>
      <c r="D19323" s="2">
        <v>2.0432389999999998</v>
      </c>
      <c r="F19323" s="2">
        <v>18.548390000000001</v>
      </c>
      <c r="G19323" s="2">
        <v>0.74331700000000001</v>
      </c>
      <c r="H19323" s="2">
        <v>0.74185199999999996</v>
      </c>
      <c r="J19323" s="2">
        <v>18.551200000000001</v>
      </c>
      <c r="K19323" s="2">
        <v>1.01844</v>
      </c>
      <c r="L19323" s="2">
        <v>1.1198129999999999</v>
      </c>
    </row>
    <row r="19324" spans="1:12" x14ac:dyDescent="0.2">
      <c r="A19324" s="2">
        <v>18.5519</v>
      </c>
      <c r="B19324" s="2">
        <v>15.425660000000001</v>
      </c>
      <c r="C19324" s="2">
        <v>2.756313</v>
      </c>
      <c r="D19324" s="2">
        <v>2.042354</v>
      </c>
      <c r="F19324" s="2">
        <v>18.549099999999999</v>
      </c>
      <c r="G19324" s="2">
        <v>0.74337799999999998</v>
      </c>
      <c r="H19324" s="2">
        <v>0.74148599999999998</v>
      </c>
      <c r="J19324" s="2">
        <v>18.5519</v>
      </c>
      <c r="K19324" s="2">
        <v>1.01837</v>
      </c>
      <c r="L19324" s="2">
        <v>1.118852</v>
      </c>
    </row>
    <row r="19325" spans="1:12" x14ac:dyDescent="0.2">
      <c r="A19325" s="2">
        <v>18.552600000000002</v>
      </c>
      <c r="B19325" s="2">
        <v>15.42414</v>
      </c>
      <c r="C19325" s="2">
        <v>2.756278</v>
      </c>
      <c r="D19325" s="2">
        <v>2.041309</v>
      </c>
      <c r="F19325" s="2">
        <v>18.549800000000001</v>
      </c>
      <c r="G19325" s="2">
        <v>0.74301899999999999</v>
      </c>
      <c r="H19325" s="2">
        <v>0.74110399999999998</v>
      </c>
      <c r="J19325" s="2">
        <v>18.552600000000002</v>
      </c>
      <c r="K19325" s="2">
        <v>1.018219</v>
      </c>
      <c r="L19325" s="2">
        <v>1.1175010000000001</v>
      </c>
    </row>
    <row r="19326" spans="1:12" x14ac:dyDescent="0.2">
      <c r="A19326" s="2">
        <v>18.5533</v>
      </c>
      <c r="B19326" s="2">
        <v>15.422969999999999</v>
      </c>
      <c r="C19326" s="2">
        <v>2.7561369999999998</v>
      </c>
      <c r="D19326" s="2">
        <v>2.0402330000000002</v>
      </c>
      <c r="F19326" s="2">
        <v>18.5505</v>
      </c>
      <c r="G19326" s="2">
        <v>0.74353000000000002</v>
      </c>
      <c r="H19326" s="2">
        <v>0.74104300000000001</v>
      </c>
      <c r="J19326" s="2">
        <v>18.5533</v>
      </c>
      <c r="K19326" s="2">
        <v>1.0178450000000001</v>
      </c>
      <c r="L19326" s="2">
        <v>1.11626</v>
      </c>
    </row>
    <row r="19327" spans="1:12" x14ac:dyDescent="0.2">
      <c r="A19327" s="2">
        <v>18.554010000000002</v>
      </c>
      <c r="B19327" s="2">
        <v>15.42127</v>
      </c>
      <c r="C19327" s="2">
        <v>2.756011</v>
      </c>
      <c r="D19327" s="2">
        <v>2.0395460000000001</v>
      </c>
      <c r="F19327" s="2">
        <v>18.551200000000001</v>
      </c>
      <c r="G19327" s="2">
        <v>0.74352300000000004</v>
      </c>
      <c r="H19327" s="2">
        <v>0.74065400000000003</v>
      </c>
      <c r="J19327" s="2">
        <v>18.554010000000002</v>
      </c>
      <c r="K19327" s="2">
        <v>1.017401</v>
      </c>
      <c r="L19327" s="2">
        <v>1.1147849999999999</v>
      </c>
    </row>
    <row r="19328" spans="1:12" x14ac:dyDescent="0.2">
      <c r="A19328" s="2">
        <v>18.55471</v>
      </c>
      <c r="B19328" s="2">
        <v>15.41949</v>
      </c>
      <c r="C19328" s="2">
        <v>2.7559459999999998</v>
      </c>
      <c r="D19328" s="2">
        <v>2.0387759999999999</v>
      </c>
      <c r="F19328" s="2">
        <v>18.5519</v>
      </c>
      <c r="G19328" s="2">
        <v>0.74311799999999995</v>
      </c>
      <c r="H19328" s="2">
        <v>0.74101300000000003</v>
      </c>
      <c r="J19328" s="2">
        <v>18.55471</v>
      </c>
      <c r="K19328" s="2">
        <v>1.016813</v>
      </c>
      <c r="L19328" s="2">
        <v>1.1138300000000001</v>
      </c>
    </row>
    <row r="19329" spans="1:12" x14ac:dyDescent="0.2">
      <c r="A19329" s="2">
        <v>18.555409999999998</v>
      </c>
      <c r="B19329" s="2">
        <v>15.417920000000001</v>
      </c>
      <c r="C19329" s="2">
        <v>2.7561640000000001</v>
      </c>
      <c r="D19329" s="2">
        <v>2.0374940000000001</v>
      </c>
      <c r="F19329" s="2">
        <v>18.552600000000002</v>
      </c>
      <c r="G19329" s="2">
        <v>0.74282800000000004</v>
      </c>
      <c r="H19329" s="2">
        <v>0.740707</v>
      </c>
      <c r="J19329" s="2">
        <v>18.555409999999998</v>
      </c>
      <c r="K19329" s="2">
        <v>1.016483</v>
      </c>
      <c r="L19329" s="2">
        <v>1.1133</v>
      </c>
    </row>
    <row r="19330" spans="1:12" x14ac:dyDescent="0.2">
      <c r="A19330" s="2">
        <v>18.55611</v>
      </c>
      <c r="B19330" s="2">
        <v>15.41675</v>
      </c>
      <c r="C19330" s="2">
        <v>2.7563659999999999</v>
      </c>
      <c r="D19330" s="2">
        <v>2.0365709999999999</v>
      </c>
      <c r="F19330" s="2">
        <v>18.5533</v>
      </c>
      <c r="G19330" s="2">
        <v>0.74246199999999996</v>
      </c>
      <c r="H19330" s="2">
        <v>0.74021099999999995</v>
      </c>
      <c r="J19330" s="2">
        <v>18.55611</v>
      </c>
      <c r="K19330" s="2">
        <v>1.0157130000000001</v>
      </c>
      <c r="L19330" s="2">
        <v>1.1119859999999999</v>
      </c>
    </row>
    <row r="19331" spans="1:12" x14ac:dyDescent="0.2">
      <c r="A19331" s="2">
        <v>18.556809999999999</v>
      </c>
      <c r="B19331" s="2">
        <v>15.41615</v>
      </c>
      <c r="C19331" s="2">
        <v>2.7562440000000001</v>
      </c>
      <c r="D19331" s="2">
        <v>2.03593</v>
      </c>
      <c r="F19331" s="2">
        <v>18.554010000000002</v>
      </c>
      <c r="G19331" s="2">
        <v>0.74212599999999995</v>
      </c>
      <c r="H19331" s="2">
        <v>0.74036400000000002</v>
      </c>
      <c r="J19331" s="2">
        <v>18.556809999999999</v>
      </c>
      <c r="K19331" s="2">
        <v>1.01522</v>
      </c>
      <c r="L19331" s="2">
        <v>1.1107499999999999</v>
      </c>
    </row>
    <row r="19332" spans="1:12" x14ac:dyDescent="0.2">
      <c r="A19332" s="2">
        <v>18.557510000000001</v>
      </c>
      <c r="B19332" s="2">
        <v>15.4155</v>
      </c>
      <c r="C19332" s="2">
        <v>2.7561789999999999</v>
      </c>
      <c r="D19332" s="2">
        <v>2.0350679999999999</v>
      </c>
      <c r="F19332" s="2">
        <v>18.55471</v>
      </c>
      <c r="G19332" s="2">
        <v>0.74227900000000002</v>
      </c>
      <c r="H19332" s="2">
        <v>0.74094400000000005</v>
      </c>
      <c r="J19332" s="2">
        <v>18.557510000000001</v>
      </c>
      <c r="K19332" s="2">
        <v>1.0147189999999999</v>
      </c>
      <c r="L19332" s="2">
        <v>1.10931</v>
      </c>
    </row>
    <row r="19333" spans="1:12" x14ac:dyDescent="0.2">
      <c r="A19333" s="2">
        <v>18.558209999999999</v>
      </c>
      <c r="B19333" s="2">
        <v>15.414389999999999</v>
      </c>
      <c r="C19333" s="2">
        <v>2.7560989999999999</v>
      </c>
      <c r="D19333" s="2">
        <v>2.034389</v>
      </c>
      <c r="F19333" s="2">
        <v>18.555409999999998</v>
      </c>
      <c r="G19333" s="2">
        <v>0.74195100000000003</v>
      </c>
      <c r="H19333" s="2">
        <v>0.74124900000000005</v>
      </c>
      <c r="J19333" s="2">
        <v>18.558209999999999</v>
      </c>
      <c r="K19333" s="2">
        <v>1.0140469999999999</v>
      </c>
      <c r="L19333" s="2">
        <v>1.1080749999999999</v>
      </c>
    </row>
    <row r="19334" spans="1:12" x14ac:dyDescent="0.2">
      <c r="A19334" s="2">
        <v>18.558910000000001</v>
      </c>
      <c r="B19334" s="2">
        <v>15.412710000000001</v>
      </c>
      <c r="C19334" s="2">
        <v>2.7559999999999998</v>
      </c>
      <c r="D19334" s="2">
        <v>2.0335269999999999</v>
      </c>
      <c r="F19334" s="2">
        <v>18.55611</v>
      </c>
      <c r="G19334" s="2">
        <v>0.74185199999999996</v>
      </c>
      <c r="H19334" s="2">
        <v>0.74086799999999997</v>
      </c>
      <c r="J19334" s="2">
        <v>18.558910000000001</v>
      </c>
      <c r="K19334" s="2">
        <v>1.0134810000000001</v>
      </c>
      <c r="L19334" s="2">
        <v>1.1064659999999999</v>
      </c>
    </row>
    <row r="19335" spans="1:12" x14ac:dyDescent="0.2">
      <c r="A19335" s="2">
        <v>18.559619999999999</v>
      </c>
      <c r="B19335" s="2">
        <v>15.41146</v>
      </c>
      <c r="C19335" s="2">
        <v>2.7555269999999998</v>
      </c>
      <c r="D19335" s="2">
        <v>2.032619</v>
      </c>
      <c r="F19335" s="2">
        <v>18.556809999999999</v>
      </c>
      <c r="G19335" s="2">
        <v>0.74148599999999998</v>
      </c>
      <c r="H19335" s="2">
        <v>0.74057799999999996</v>
      </c>
      <c r="J19335" s="2">
        <v>18.559619999999999</v>
      </c>
      <c r="K19335" s="2">
        <v>1.0129870000000001</v>
      </c>
      <c r="L19335" s="2">
        <v>1.105345</v>
      </c>
    </row>
    <row r="19336" spans="1:12" x14ac:dyDescent="0.2">
      <c r="A19336" s="2">
        <v>18.560320000000001</v>
      </c>
      <c r="B19336" s="2">
        <v>15.41</v>
      </c>
      <c r="C19336" s="2">
        <v>2.7552249999999998</v>
      </c>
      <c r="D19336" s="2">
        <v>2.031787</v>
      </c>
      <c r="F19336" s="2">
        <v>18.557510000000001</v>
      </c>
      <c r="G19336" s="2">
        <v>0.74110399999999998</v>
      </c>
      <c r="H19336" s="2">
        <v>0.74067700000000003</v>
      </c>
      <c r="J19336" s="2">
        <v>18.560320000000001</v>
      </c>
      <c r="K19336" s="2">
        <v>1.012113</v>
      </c>
      <c r="L19336" s="2">
        <v>1.1045689999999999</v>
      </c>
    </row>
    <row r="19337" spans="1:12" x14ac:dyDescent="0.2">
      <c r="A19337" s="2">
        <v>18.561019999999999</v>
      </c>
      <c r="B19337" s="2">
        <v>15.408429999999999</v>
      </c>
      <c r="C19337" s="2">
        <v>2.7554159999999999</v>
      </c>
      <c r="D19337" s="2">
        <v>2.0308639999999998</v>
      </c>
      <c r="F19337" s="2">
        <v>18.558209999999999</v>
      </c>
      <c r="G19337" s="2">
        <v>0.74104300000000001</v>
      </c>
      <c r="H19337" s="2">
        <v>0.74058500000000005</v>
      </c>
      <c r="J19337" s="2">
        <v>18.561019999999999</v>
      </c>
      <c r="K19337" s="2">
        <v>1.0112380000000001</v>
      </c>
      <c r="L19337" s="2">
        <v>1.1029739999999999</v>
      </c>
    </row>
    <row r="19338" spans="1:12" x14ac:dyDescent="0.2">
      <c r="A19338" s="2">
        <v>18.561720000000001</v>
      </c>
      <c r="B19338" s="2">
        <v>15.4071</v>
      </c>
      <c r="C19338" s="2">
        <v>2.7559580000000001</v>
      </c>
      <c r="D19338" s="2">
        <v>2.0295209999999999</v>
      </c>
      <c r="F19338" s="2">
        <v>18.558910000000001</v>
      </c>
      <c r="G19338" s="2">
        <v>0.74065400000000003</v>
      </c>
      <c r="H19338" s="2">
        <v>0.74064600000000003</v>
      </c>
      <c r="J19338" s="2">
        <v>18.561720000000001</v>
      </c>
      <c r="K19338" s="2">
        <v>1.0109790000000001</v>
      </c>
      <c r="L19338" s="2">
        <v>1.101186</v>
      </c>
    </row>
    <row r="19339" spans="1:12" x14ac:dyDescent="0.2">
      <c r="A19339" s="2">
        <v>18.562419999999999</v>
      </c>
      <c r="B19339" s="2">
        <v>15.405889999999999</v>
      </c>
      <c r="C19339" s="2">
        <v>2.756183</v>
      </c>
      <c r="D19339" s="2">
        <v>2.028346</v>
      </c>
      <c r="F19339" s="2">
        <v>18.559619999999999</v>
      </c>
      <c r="G19339" s="2">
        <v>0.74101300000000003</v>
      </c>
      <c r="H19339" s="2">
        <v>0.74111199999999999</v>
      </c>
      <c r="J19339" s="2">
        <v>18.562419999999999</v>
      </c>
      <c r="K19339" s="2">
        <v>1.0106120000000001</v>
      </c>
      <c r="L19339" s="2">
        <v>1.0998559999999999</v>
      </c>
    </row>
    <row r="19340" spans="1:12" x14ac:dyDescent="0.2">
      <c r="A19340" s="2">
        <v>18.563120000000001</v>
      </c>
      <c r="B19340" s="2">
        <v>15.40476</v>
      </c>
      <c r="C19340" s="2">
        <v>2.7565379999999999</v>
      </c>
      <c r="D19340" s="2">
        <v>2.0275449999999999</v>
      </c>
      <c r="F19340" s="2">
        <v>18.560320000000001</v>
      </c>
      <c r="G19340" s="2">
        <v>0.740707</v>
      </c>
      <c r="H19340" s="2">
        <v>0.74149299999999996</v>
      </c>
      <c r="J19340" s="2">
        <v>18.563120000000001</v>
      </c>
      <c r="K19340" s="2">
        <v>1.0101180000000001</v>
      </c>
      <c r="L19340" s="2">
        <v>1.0983799999999999</v>
      </c>
    </row>
    <row r="19341" spans="1:12" x14ac:dyDescent="0.2">
      <c r="A19341" s="2">
        <v>18.56382</v>
      </c>
      <c r="B19341" s="2">
        <v>15.40382</v>
      </c>
      <c r="C19341" s="2">
        <v>2.7563849999999999</v>
      </c>
      <c r="D19341" s="2">
        <v>2.025928</v>
      </c>
      <c r="F19341" s="2">
        <v>18.561019999999999</v>
      </c>
      <c r="G19341" s="2">
        <v>0.74021099999999995</v>
      </c>
      <c r="H19341" s="2">
        <v>0.74204300000000001</v>
      </c>
      <c r="J19341" s="2">
        <v>18.56382</v>
      </c>
      <c r="K19341" s="2">
        <v>1.009865</v>
      </c>
      <c r="L19341" s="2">
        <v>1.096662</v>
      </c>
    </row>
    <row r="19342" spans="1:12" x14ac:dyDescent="0.2">
      <c r="A19342" s="2">
        <v>18.564530000000001</v>
      </c>
      <c r="B19342" s="2">
        <v>15.40259</v>
      </c>
      <c r="C19342" s="2">
        <v>2.7562099999999998</v>
      </c>
      <c r="D19342" s="2">
        <v>2.024791</v>
      </c>
      <c r="F19342" s="2">
        <v>18.561720000000001</v>
      </c>
      <c r="G19342" s="2">
        <v>0.74036400000000002</v>
      </c>
      <c r="H19342" s="2">
        <v>0.74179099999999998</v>
      </c>
      <c r="J19342" s="2">
        <v>18.564530000000001</v>
      </c>
      <c r="K19342" s="2">
        <v>1.008921</v>
      </c>
      <c r="L19342" s="2">
        <v>1.095002</v>
      </c>
    </row>
    <row r="19343" spans="1:12" x14ac:dyDescent="0.2">
      <c r="A19343" s="2">
        <v>18.56523</v>
      </c>
      <c r="B19343" s="2">
        <v>15.401120000000001</v>
      </c>
      <c r="C19343" s="2">
        <v>2.7558050000000001</v>
      </c>
      <c r="D19343" s="2">
        <v>2.023997</v>
      </c>
      <c r="F19343" s="2">
        <v>18.562419999999999</v>
      </c>
      <c r="G19343" s="2">
        <v>0.74094400000000005</v>
      </c>
      <c r="H19343" s="2">
        <v>0.74174499999999999</v>
      </c>
      <c r="J19343" s="2">
        <v>18.56523</v>
      </c>
      <c r="K19343" s="2">
        <v>1.007795</v>
      </c>
      <c r="L19343" s="2">
        <v>1.093807</v>
      </c>
    </row>
    <row r="19344" spans="1:12" x14ac:dyDescent="0.2">
      <c r="A19344" s="2">
        <v>18.565930000000002</v>
      </c>
      <c r="B19344" s="2">
        <v>15.399649999999999</v>
      </c>
      <c r="C19344" s="2">
        <v>2.7554919999999998</v>
      </c>
      <c r="D19344" s="2">
        <v>2.0224489999999999</v>
      </c>
      <c r="F19344" s="2">
        <v>18.563120000000001</v>
      </c>
      <c r="G19344" s="2">
        <v>0.74124900000000005</v>
      </c>
      <c r="H19344" s="2">
        <v>0.74153899999999995</v>
      </c>
      <c r="J19344" s="2">
        <v>18.565930000000002</v>
      </c>
      <c r="K19344" s="2">
        <v>1.006969</v>
      </c>
      <c r="L19344" s="2">
        <v>1.0926800000000001</v>
      </c>
    </row>
    <row r="19345" spans="1:12" x14ac:dyDescent="0.2">
      <c r="A19345" s="2">
        <v>18.56663</v>
      </c>
      <c r="B19345" s="2">
        <v>15.398569999999999</v>
      </c>
      <c r="C19345" s="2">
        <v>2.7554159999999999</v>
      </c>
      <c r="D19345" s="2">
        <v>2.0214189999999999</v>
      </c>
      <c r="F19345" s="2">
        <v>18.56382</v>
      </c>
      <c r="G19345" s="2">
        <v>0.74086799999999997</v>
      </c>
      <c r="H19345" s="2">
        <v>0.74222600000000005</v>
      </c>
      <c r="J19345" s="2">
        <v>18.56663</v>
      </c>
      <c r="K19345" s="2">
        <v>1.0059659999999999</v>
      </c>
      <c r="L19345" s="2">
        <v>1.091707</v>
      </c>
    </row>
    <row r="19346" spans="1:12" x14ac:dyDescent="0.2">
      <c r="A19346" s="2">
        <v>18.567329999999998</v>
      </c>
      <c r="B19346" s="2">
        <v>15.39753</v>
      </c>
      <c r="C19346" s="2">
        <v>2.7554159999999999</v>
      </c>
      <c r="D19346" s="2">
        <v>2.0201750000000001</v>
      </c>
      <c r="F19346" s="2">
        <v>18.564530000000001</v>
      </c>
      <c r="G19346" s="2">
        <v>0.74057799999999996</v>
      </c>
      <c r="H19346" s="2">
        <v>0.74193600000000004</v>
      </c>
      <c r="J19346" s="2">
        <v>18.567329999999998</v>
      </c>
      <c r="K19346" s="2">
        <v>1.0049189999999999</v>
      </c>
      <c r="L19346" s="2">
        <v>1.090851</v>
      </c>
    </row>
    <row r="19347" spans="1:12" x14ac:dyDescent="0.2">
      <c r="A19347" s="2">
        <v>18.56803</v>
      </c>
      <c r="B19347" s="2">
        <v>15.39655</v>
      </c>
      <c r="C19347" s="2">
        <v>2.7551760000000001</v>
      </c>
      <c r="D19347" s="2">
        <v>2.0190990000000002</v>
      </c>
      <c r="F19347" s="2">
        <v>18.56523</v>
      </c>
      <c r="G19347" s="2">
        <v>0.74067700000000003</v>
      </c>
      <c r="H19347" s="2">
        <v>0.74159200000000003</v>
      </c>
      <c r="J19347" s="2">
        <v>18.56803</v>
      </c>
      <c r="K19347" s="2">
        <v>1.004494</v>
      </c>
      <c r="L19347" s="2">
        <v>1.0900350000000001</v>
      </c>
    </row>
    <row r="19348" spans="1:12" x14ac:dyDescent="0.2">
      <c r="A19348" s="2">
        <v>18.568729999999999</v>
      </c>
      <c r="B19348" s="2">
        <v>15.395720000000001</v>
      </c>
      <c r="C19348" s="2">
        <v>2.7547259999999998</v>
      </c>
      <c r="D19348" s="2">
        <v>2.0184660000000001</v>
      </c>
      <c r="F19348" s="2">
        <v>18.565930000000002</v>
      </c>
      <c r="G19348" s="2">
        <v>0.74058500000000005</v>
      </c>
      <c r="H19348" s="2">
        <v>0.74156200000000005</v>
      </c>
      <c r="J19348" s="2">
        <v>18.568729999999999</v>
      </c>
      <c r="K19348" s="2">
        <v>1.0044169999999999</v>
      </c>
      <c r="L19348" s="2">
        <v>1.089493</v>
      </c>
    </row>
    <row r="19349" spans="1:12" x14ac:dyDescent="0.2">
      <c r="A19349" s="2">
        <v>18.56944</v>
      </c>
      <c r="B19349" s="2">
        <v>15.39442</v>
      </c>
      <c r="C19349" s="2">
        <v>2.7548439999999998</v>
      </c>
      <c r="D19349" s="2">
        <v>2.0181300000000002</v>
      </c>
      <c r="F19349" s="2">
        <v>18.56663</v>
      </c>
      <c r="G19349" s="2">
        <v>0.74064600000000003</v>
      </c>
      <c r="H19349" s="2">
        <v>0.74100500000000002</v>
      </c>
      <c r="J19349" s="2">
        <v>18.56944</v>
      </c>
      <c r="K19349" s="2">
        <v>1.004175</v>
      </c>
      <c r="L19349" s="2">
        <v>1.0886180000000001</v>
      </c>
    </row>
    <row r="19350" spans="1:12" x14ac:dyDescent="0.2">
      <c r="A19350" s="2">
        <v>18.570139999999999</v>
      </c>
      <c r="B19350" s="2">
        <v>15.39296</v>
      </c>
      <c r="C19350" s="2">
        <v>2.7549619999999999</v>
      </c>
      <c r="D19350" s="2">
        <v>2.0175350000000001</v>
      </c>
      <c r="F19350" s="2">
        <v>18.567329999999998</v>
      </c>
      <c r="G19350" s="2">
        <v>0.74111199999999999</v>
      </c>
      <c r="H19350" s="2">
        <v>0.74007400000000001</v>
      </c>
      <c r="J19350" s="2">
        <v>18.570139999999999</v>
      </c>
      <c r="K19350" s="2">
        <v>1.0033570000000001</v>
      </c>
      <c r="L19350" s="2">
        <v>1.087504</v>
      </c>
    </row>
    <row r="19351" spans="1:12" x14ac:dyDescent="0.2">
      <c r="A19351" s="2">
        <v>18.57084</v>
      </c>
      <c r="B19351" s="2">
        <v>15.391679999999999</v>
      </c>
      <c r="C19351" s="2">
        <v>2.754489</v>
      </c>
      <c r="D19351" s="2">
        <v>2.0162460000000002</v>
      </c>
      <c r="F19351" s="2">
        <v>18.56803</v>
      </c>
      <c r="G19351" s="2">
        <v>0.74149299999999996</v>
      </c>
      <c r="H19351" s="2">
        <v>0.74050099999999996</v>
      </c>
      <c r="J19351" s="2">
        <v>18.57084</v>
      </c>
      <c r="K19351" s="2">
        <v>1.002569</v>
      </c>
      <c r="L19351" s="2">
        <v>1.0862750000000001</v>
      </c>
    </row>
    <row r="19352" spans="1:12" x14ac:dyDescent="0.2">
      <c r="A19352" s="2">
        <v>18.571539999999999</v>
      </c>
      <c r="B19352" s="2">
        <v>15.39062</v>
      </c>
      <c r="C19352" s="2">
        <v>2.7538100000000001</v>
      </c>
      <c r="D19352" s="2">
        <v>2.0153379999999999</v>
      </c>
      <c r="F19352" s="2">
        <v>18.568729999999999</v>
      </c>
      <c r="G19352" s="2">
        <v>0.74204300000000001</v>
      </c>
      <c r="H19352" s="2">
        <v>0.74068500000000004</v>
      </c>
      <c r="J19352" s="2">
        <v>18.571539999999999</v>
      </c>
      <c r="K19352" s="2">
        <v>1.002132</v>
      </c>
      <c r="L19352" s="2">
        <v>1.084808</v>
      </c>
    </row>
    <row r="19353" spans="1:12" x14ac:dyDescent="0.2">
      <c r="A19353" s="2">
        <v>18.572240000000001</v>
      </c>
      <c r="B19353" s="2">
        <v>15.389469999999999</v>
      </c>
      <c r="C19353" s="2">
        <v>2.7537720000000001</v>
      </c>
      <c r="D19353" s="2">
        <v>2.014888</v>
      </c>
      <c r="F19353" s="2">
        <v>18.56944</v>
      </c>
      <c r="G19353" s="2">
        <v>0.74179099999999998</v>
      </c>
      <c r="H19353" s="2">
        <v>0.74090599999999995</v>
      </c>
      <c r="J19353" s="2">
        <v>18.572240000000001</v>
      </c>
      <c r="K19353" s="2">
        <v>1.001509</v>
      </c>
      <c r="L19353" s="2">
        <v>1.08348</v>
      </c>
    </row>
    <row r="19354" spans="1:12" x14ac:dyDescent="0.2">
      <c r="A19354" s="2">
        <v>18.572939999999999</v>
      </c>
      <c r="B19354" s="2">
        <v>15.3881</v>
      </c>
      <c r="C19354" s="2">
        <v>2.7538710000000002</v>
      </c>
      <c r="D19354" s="2">
        <v>2.0148799999999998</v>
      </c>
      <c r="F19354" s="2">
        <v>18.570139999999999</v>
      </c>
      <c r="G19354" s="2">
        <v>0.74174499999999999</v>
      </c>
      <c r="H19354" s="2">
        <v>0.74037900000000001</v>
      </c>
      <c r="J19354" s="2">
        <v>18.572939999999999</v>
      </c>
      <c r="K19354" s="2">
        <v>1.0012449999999999</v>
      </c>
      <c r="L19354" s="2">
        <v>1.0824990000000001</v>
      </c>
    </row>
    <row r="19355" spans="1:12" x14ac:dyDescent="0.2">
      <c r="A19355" s="2">
        <v>18.573640000000001</v>
      </c>
      <c r="B19355" s="2">
        <v>15.387259999999999</v>
      </c>
      <c r="C19355" s="2">
        <v>2.7540580000000001</v>
      </c>
      <c r="D19355" s="2">
        <v>2.0146359999999999</v>
      </c>
      <c r="F19355" s="2">
        <v>18.57084</v>
      </c>
      <c r="G19355" s="2">
        <v>0.74153899999999995</v>
      </c>
      <c r="H19355" s="2">
        <v>0.74051699999999998</v>
      </c>
      <c r="J19355" s="2">
        <v>18.573640000000001</v>
      </c>
      <c r="K19355" s="2">
        <v>1.000686</v>
      </c>
      <c r="L19355" s="2">
        <v>1.0815380000000001</v>
      </c>
    </row>
    <row r="19356" spans="1:12" x14ac:dyDescent="0.2">
      <c r="A19356" s="2">
        <v>18.574349999999999</v>
      </c>
      <c r="B19356" s="2">
        <v>15.386380000000001</v>
      </c>
      <c r="C19356" s="2">
        <v>2.753787</v>
      </c>
      <c r="D19356" s="2">
        <v>2.0139800000000001</v>
      </c>
      <c r="F19356" s="2">
        <v>18.571539999999999</v>
      </c>
      <c r="G19356" s="2">
        <v>0.74222600000000005</v>
      </c>
      <c r="H19356" s="2">
        <v>0.74017299999999997</v>
      </c>
      <c r="J19356" s="2">
        <v>18.574349999999999</v>
      </c>
      <c r="K19356" s="2">
        <v>0.99975999999999998</v>
      </c>
      <c r="L19356" s="2">
        <v>1.080503</v>
      </c>
    </row>
    <row r="19357" spans="1:12" x14ac:dyDescent="0.2">
      <c r="A19357" s="2">
        <v>18.575050000000001</v>
      </c>
      <c r="B19357" s="2">
        <v>15.385439999999999</v>
      </c>
      <c r="C19357" s="2">
        <v>2.753841</v>
      </c>
      <c r="D19357" s="2">
        <v>2.0127519999999999</v>
      </c>
      <c r="F19357" s="2">
        <v>18.572240000000001</v>
      </c>
      <c r="G19357" s="2">
        <v>0.74193600000000004</v>
      </c>
      <c r="H19357" s="2">
        <v>0.73987599999999998</v>
      </c>
      <c r="J19357" s="2">
        <v>18.575050000000001</v>
      </c>
      <c r="K19357" s="2">
        <v>0.99899700000000002</v>
      </c>
      <c r="L19357" s="2">
        <v>1.0796129999999999</v>
      </c>
    </row>
    <row r="19358" spans="1:12" x14ac:dyDescent="0.2">
      <c r="A19358" s="2">
        <v>18.575749999999999</v>
      </c>
      <c r="B19358" s="2">
        <v>15.38475</v>
      </c>
      <c r="C19358" s="2">
        <v>2.7544849999999999</v>
      </c>
      <c r="D19358" s="2">
        <v>2.0116070000000001</v>
      </c>
      <c r="F19358" s="2">
        <v>18.572939999999999</v>
      </c>
      <c r="G19358" s="2">
        <v>0.74159200000000003</v>
      </c>
      <c r="H19358" s="2">
        <v>0.73953199999999997</v>
      </c>
      <c r="J19358" s="2">
        <v>18.575749999999999</v>
      </c>
      <c r="K19358" s="2">
        <v>0.99846599999999996</v>
      </c>
      <c r="L19358" s="2">
        <v>1.0786450000000001</v>
      </c>
    </row>
    <row r="19359" spans="1:12" x14ac:dyDescent="0.2">
      <c r="A19359" s="2">
        <v>18.576450000000001</v>
      </c>
      <c r="B19359" s="2">
        <v>15.38354</v>
      </c>
      <c r="C19359" s="2">
        <v>2.7546490000000001</v>
      </c>
      <c r="D19359" s="2">
        <v>2.010707</v>
      </c>
      <c r="F19359" s="2">
        <v>18.573640000000001</v>
      </c>
      <c r="G19359" s="2">
        <v>0.74156200000000005</v>
      </c>
      <c r="H19359" s="2">
        <v>0.73877000000000004</v>
      </c>
      <c r="J19359" s="2">
        <v>18.576450000000001</v>
      </c>
      <c r="K19359" s="2">
        <v>0.99769799999999997</v>
      </c>
      <c r="L19359" s="2">
        <v>1.0778570000000001</v>
      </c>
    </row>
    <row r="19360" spans="1:12" x14ac:dyDescent="0.2">
      <c r="A19360" s="2">
        <v>18.57715</v>
      </c>
      <c r="B19360" s="2">
        <v>15.38213</v>
      </c>
      <c r="C19360" s="2">
        <v>2.754699</v>
      </c>
      <c r="D19360" s="2">
        <v>2.0101119999999999</v>
      </c>
      <c r="F19360" s="2">
        <v>18.574349999999999</v>
      </c>
      <c r="G19360" s="2">
        <v>0.74100500000000002</v>
      </c>
      <c r="H19360" s="2">
        <v>0.73883100000000002</v>
      </c>
      <c r="J19360" s="2">
        <v>18.57715</v>
      </c>
      <c r="K19360" s="2">
        <v>0.99678199999999995</v>
      </c>
      <c r="L19360" s="2">
        <v>1.0772299999999999</v>
      </c>
    </row>
    <row r="19361" spans="1:12" x14ac:dyDescent="0.2">
      <c r="A19361" s="2">
        <v>18.577850000000002</v>
      </c>
      <c r="B19361" s="2">
        <v>15.381349999999999</v>
      </c>
      <c r="C19361" s="2">
        <v>2.7551909999999999</v>
      </c>
      <c r="D19361" s="2">
        <v>2.0094020000000001</v>
      </c>
      <c r="F19361" s="2">
        <v>18.575050000000001</v>
      </c>
      <c r="G19361" s="2">
        <v>0.74007400000000001</v>
      </c>
      <c r="H19361" s="2">
        <v>0.73891399999999996</v>
      </c>
      <c r="J19361" s="2">
        <v>18.577850000000002</v>
      </c>
      <c r="K19361" s="2">
        <v>0.99587199999999998</v>
      </c>
      <c r="L19361" s="2">
        <v>1.076408</v>
      </c>
    </row>
    <row r="19362" spans="1:12" x14ac:dyDescent="0.2">
      <c r="A19362" s="2">
        <v>18.57855</v>
      </c>
      <c r="B19362" s="2">
        <v>15.380509999999999</v>
      </c>
      <c r="C19362" s="2">
        <v>2.7559040000000001</v>
      </c>
      <c r="D19362" s="2">
        <v>2.0085709999999999</v>
      </c>
      <c r="F19362" s="2">
        <v>18.575749999999999</v>
      </c>
      <c r="G19362" s="2">
        <v>0.74050099999999996</v>
      </c>
      <c r="H19362" s="2">
        <v>0.738792</v>
      </c>
      <c r="J19362" s="2">
        <v>18.57855</v>
      </c>
      <c r="K19362" s="2">
        <v>0.99519500000000005</v>
      </c>
      <c r="L19362" s="2">
        <v>1.07507</v>
      </c>
    </row>
    <row r="19363" spans="1:12" x14ac:dyDescent="0.2">
      <c r="A19363" s="2">
        <v>18.579249999999998</v>
      </c>
      <c r="B19363" s="2">
        <v>15.37932</v>
      </c>
      <c r="C19363" s="2">
        <v>2.7559840000000002</v>
      </c>
      <c r="D19363" s="2">
        <v>2.0077159999999998</v>
      </c>
      <c r="F19363" s="2">
        <v>18.576450000000001</v>
      </c>
      <c r="G19363" s="2">
        <v>0.74068500000000004</v>
      </c>
      <c r="H19363" s="2">
        <v>0.73844900000000002</v>
      </c>
      <c r="J19363" s="2">
        <v>18.579249999999998</v>
      </c>
      <c r="K19363" s="2">
        <v>0.99471100000000001</v>
      </c>
      <c r="L19363" s="2">
        <v>1.0740190000000001</v>
      </c>
    </row>
    <row r="19364" spans="1:12" x14ac:dyDescent="0.2">
      <c r="A19364" s="2">
        <v>18.57996</v>
      </c>
      <c r="B19364" s="2">
        <v>15.377969999999999</v>
      </c>
      <c r="C19364" s="2">
        <v>2.7555269999999998</v>
      </c>
      <c r="D19364" s="2">
        <v>2.006618</v>
      </c>
      <c r="F19364" s="2">
        <v>18.57715</v>
      </c>
      <c r="G19364" s="2">
        <v>0.74090599999999995</v>
      </c>
      <c r="H19364" s="2">
        <v>0.73815200000000003</v>
      </c>
      <c r="J19364" s="2">
        <v>18.57996</v>
      </c>
      <c r="K19364" s="2">
        <v>0.99381200000000003</v>
      </c>
      <c r="L19364" s="2">
        <v>1.073359</v>
      </c>
    </row>
    <row r="19365" spans="1:12" x14ac:dyDescent="0.2">
      <c r="A19365" s="2">
        <v>18.580660000000002</v>
      </c>
      <c r="B19365" s="2">
        <v>15.37663</v>
      </c>
      <c r="C19365" s="2">
        <v>2.7557900000000002</v>
      </c>
      <c r="D19365" s="2">
        <v>2.0058090000000002</v>
      </c>
      <c r="F19365" s="2">
        <v>18.577850000000002</v>
      </c>
      <c r="G19365" s="2">
        <v>0.74037900000000001</v>
      </c>
      <c r="H19365" s="2">
        <v>0.73722100000000002</v>
      </c>
      <c r="J19365" s="2">
        <v>18.580660000000002</v>
      </c>
      <c r="K19365" s="2">
        <v>0.99307599999999996</v>
      </c>
      <c r="L19365" s="2">
        <v>1.0723069999999999</v>
      </c>
    </row>
    <row r="19366" spans="1:12" x14ac:dyDescent="0.2">
      <c r="A19366" s="2">
        <v>18.58136</v>
      </c>
      <c r="B19366" s="2">
        <v>15.375220000000001</v>
      </c>
      <c r="C19366" s="2">
        <v>2.7556069999999999</v>
      </c>
      <c r="D19366" s="2">
        <v>2.005061</v>
      </c>
      <c r="F19366" s="2">
        <v>18.57855</v>
      </c>
      <c r="G19366" s="2">
        <v>0.74051699999999998</v>
      </c>
      <c r="H19366" s="2">
        <v>0.73719800000000002</v>
      </c>
      <c r="J19366" s="2">
        <v>18.58136</v>
      </c>
      <c r="K19366" s="2">
        <v>0.992197</v>
      </c>
      <c r="L19366" s="2">
        <v>1.0715440000000001</v>
      </c>
    </row>
    <row r="19367" spans="1:12" x14ac:dyDescent="0.2">
      <c r="A19367" s="2">
        <v>18.582059999999998</v>
      </c>
      <c r="B19367" s="2">
        <v>15.373989999999999</v>
      </c>
      <c r="C19367" s="2">
        <v>2.7558929999999999</v>
      </c>
      <c r="D19367" s="2">
        <v>2.0039470000000001</v>
      </c>
      <c r="F19367" s="2">
        <v>18.579249999999998</v>
      </c>
      <c r="G19367" s="2">
        <v>0.74017299999999997</v>
      </c>
      <c r="H19367" s="2">
        <v>0.73773200000000005</v>
      </c>
      <c r="J19367" s="2">
        <v>18.582059999999998</v>
      </c>
      <c r="K19367" s="2">
        <v>0.99118799999999996</v>
      </c>
      <c r="L19367" s="2">
        <v>1.0708</v>
      </c>
    </row>
    <row r="19368" spans="1:12" x14ac:dyDescent="0.2">
      <c r="A19368" s="2">
        <v>18.58276</v>
      </c>
      <c r="B19368" s="2">
        <v>15.372579999999999</v>
      </c>
      <c r="C19368" s="2">
        <v>2.7563849999999999</v>
      </c>
      <c r="D19368" s="2">
        <v>2.0028950000000001</v>
      </c>
      <c r="F19368" s="2">
        <v>18.57996</v>
      </c>
      <c r="G19368" s="2">
        <v>0.73987599999999998</v>
      </c>
      <c r="H19368" s="2">
        <v>0.73735799999999996</v>
      </c>
      <c r="J19368" s="2">
        <v>18.58276</v>
      </c>
      <c r="K19368" s="2">
        <v>0.99067700000000003</v>
      </c>
      <c r="L19368" s="2">
        <v>1.0695460000000001</v>
      </c>
    </row>
    <row r="19369" spans="1:12" x14ac:dyDescent="0.2">
      <c r="A19369" s="2">
        <v>18.583459999999999</v>
      </c>
      <c r="B19369" s="2">
        <v>15.37161</v>
      </c>
      <c r="C19369" s="2">
        <v>2.7562549999999999</v>
      </c>
      <c r="D19369" s="2">
        <v>2.0016820000000002</v>
      </c>
      <c r="F19369" s="2">
        <v>18.580660000000002</v>
      </c>
      <c r="G19369" s="2">
        <v>0.73953199999999997</v>
      </c>
      <c r="H19369" s="2">
        <v>0.73720600000000003</v>
      </c>
      <c r="J19369" s="2">
        <v>18.583459999999999</v>
      </c>
      <c r="K19369" s="2">
        <v>0.99030700000000005</v>
      </c>
      <c r="L19369" s="2">
        <v>1.0684009999999999</v>
      </c>
    </row>
    <row r="19370" spans="1:12" x14ac:dyDescent="0.2">
      <c r="A19370" s="2">
        <v>18.584160000000001</v>
      </c>
      <c r="B19370" s="2">
        <v>15.37069</v>
      </c>
      <c r="C19370" s="2">
        <v>2.7561900000000001</v>
      </c>
      <c r="D19370" s="2">
        <v>2.0003920000000002</v>
      </c>
      <c r="F19370" s="2">
        <v>18.58136</v>
      </c>
      <c r="G19370" s="2">
        <v>0.73877000000000004</v>
      </c>
      <c r="H19370" s="2">
        <v>0.73712900000000003</v>
      </c>
      <c r="J19370" s="2">
        <v>18.584160000000001</v>
      </c>
      <c r="K19370" s="2">
        <v>0.99004499999999995</v>
      </c>
      <c r="L19370" s="2">
        <v>1.0675829999999999</v>
      </c>
    </row>
    <row r="19371" spans="1:12" x14ac:dyDescent="0.2">
      <c r="A19371" s="2">
        <v>18.584869999999999</v>
      </c>
      <c r="B19371" s="2">
        <v>15.36971</v>
      </c>
      <c r="C19371" s="2">
        <v>2.7562129999999998</v>
      </c>
      <c r="D19371" s="2">
        <v>1.9998279999999999</v>
      </c>
      <c r="F19371" s="2">
        <v>18.582059999999998</v>
      </c>
      <c r="G19371" s="2">
        <v>0.73883100000000002</v>
      </c>
      <c r="H19371" s="2">
        <v>0.73704499999999995</v>
      </c>
      <c r="J19371" s="2">
        <v>18.584869999999999</v>
      </c>
      <c r="K19371" s="2">
        <v>0.98963500000000004</v>
      </c>
      <c r="L19371" s="2">
        <v>1.0671949999999999</v>
      </c>
    </row>
    <row r="19372" spans="1:12" x14ac:dyDescent="0.2">
      <c r="A19372" s="2">
        <v>18.585570000000001</v>
      </c>
      <c r="B19372" s="2">
        <v>15.368819999999999</v>
      </c>
      <c r="C19372" s="2">
        <v>2.7564799999999998</v>
      </c>
      <c r="D19372" s="2">
        <v>1.9997130000000001</v>
      </c>
      <c r="F19372" s="2">
        <v>18.58276</v>
      </c>
      <c r="G19372" s="2">
        <v>0.73891399999999996</v>
      </c>
      <c r="H19372" s="2">
        <v>0.73738899999999996</v>
      </c>
      <c r="J19372" s="2">
        <v>18.585570000000001</v>
      </c>
      <c r="K19372" s="2">
        <v>0.98916599999999999</v>
      </c>
      <c r="L19372" s="2">
        <v>1.066465</v>
      </c>
    </row>
    <row r="19373" spans="1:12" x14ac:dyDescent="0.2">
      <c r="A19373" s="2">
        <v>18.586269999999999</v>
      </c>
      <c r="B19373" s="2">
        <v>15.36753</v>
      </c>
      <c r="C19373" s="2">
        <v>2.75685</v>
      </c>
      <c r="D19373" s="2">
        <v>1.9986679999999999</v>
      </c>
      <c r="F19373" s="2">
        <v>18.583459999999999</v>
      </c>
      <c r="G19373" s="2">
        <v>0.738792</v>
      </c>
      <c r="H19373" s="2">
        <v>0.73714400000000002</v>
      </c>
      <c r="J19373" s="2">
        <v>18.586269999999999</v>
      </c>
      <c r="K19373" s="2">
        <v>0.98857499999999998</v>
      </c>
      <c r="L19373" s="2">
        <v>1.0652649999999999</v>
      </c>
    </row>
    <row r="19374" spans="1:12" x14ac:dyDescent="0.2">
      <c r="A19374" s="2">
        <v>18.586970000000001</v>
      </c>
      <c r="B19374" s="2">
        <v>15.366059999999999</v>
      </c>
      <c r="C19374" s="2">
        <v>2.7573620000000001</v>
      </c>
      <c r="D19374" s="2">
        <v>1.997684</v>
      </c>
      <c r="F19374" s="2">
        <v>18.584160000000001</v>
      </c>
      <c r="G19374" s="2">
        <v>0.73844900000000002</v>
      </c>
      <c r="H19374" s="2">
        <v>0.73716000000000004</v>
      </c>
      <c r="J19374" s="2">
        <v>18.586970000000001</v>
      </c>
      <c r="K19374" s="2">
        <v>0.98791499999999999</v>
      </c>
      <c r="L19374" s="2">
        <v>1.0638380000000001</v>
      </c>
    </row>
    <row r="19375" spans="1:12" x14ac:dyDescent="0.2">
      <c r="A19375" s="2">
        <v>18.587669999999999</v>
      </c>
      <c r="B19375" s="2">
        <v>15.36539</v>
      </c>
      <c r="C19375" s="2">
        <v>2.757396</v>
      </c>
      <c r="D19375" s="2">
        <v>1.9966379999999999</v>
      </c>
      <c r="F19375" s="2">
        <v>18.584869999999999</v>
      </c>
      <c r="G19375" s="2">
        <v>0.73815200000000003</v>
      </c>
      <c r="H19375" s="2">
        <v>0.73680900000000005</v>
      </c>
      <c r="J19375" s="2">
        <v>18.587669999999999</v>
      </c>
      <c r="K19375" s="2">
        <v>0.98705299999999996</v>
      </c>
      <c r="L19375" s="2">
        <v>1.0628029999999999</v>
      </c>
    </row>
    <row r="19376" spans="1:12" x14ac:dyDescent="0.2">
      <c r="A19376" s="2">
        <v>18.588370000000001</v>
      </c>
      <c r="B19376" s="2">
        <v>15.36449</v>
      </c>
      <c r="C19376" s="2">
        <v>2.757892</v>
      </c>
      <c r="D19376" s="2">
        <v>1.9959750000000001</v>
      </c>
      <c r="F19376" s="2">
        <v>18.585570000000001</v>
      </c>
      <c r="G19376" s="2">
        <v>0.73722100000000002</v>
      </c>
      <c r="H19376" s="2">
        <v>0.73651900000000003</v>
      </c>
      <c r="J19376" s="2">
        <v>18.588370000000001</v>
      </c>
      <c r="K19376" s="2">
        <v>0.98627600000000004</v>
      </c>
      <c r="L19376" s="2">
        <v>1.0620210000000001</v>
      </c>
    </row>
    <row r="19377" spans="1:12" x14ac:dyDescent="0.2">
      <c r="A19377" s="2">
        <v>18.58907</v>
      </c>
      <c r="B19377" s="2">
        <v>15.363670000000001</v>
      </c>
      <c r="C19377" s="2">
        <v>2.7583989999999998</v>
      </c>
      <c r="D19377" s="2">
        <v>1.9950669999999999</v>
      </c>
      <c r="F19377" s="2">
        <v>18.586269999999999</v>
      </c>
      <c r="G19377" s="2">
        <v>0.73719800000000002</v>
      </c>
      <c r="H19377" s="2">
        <v>0.73642700000000005</v>
      </c>
      <c r="J19377" s="2">
        <v>18.58907</v>
      </c>
      <c r="K19377" s="2">
        <v>0.98590800000000001</v>
      </c>
      <c r="L19377" s="2">
        <v>1.0611060000000001</v>
      </c>
    </row>
    <row r="19378" spans="1:12" x14ac:dyDescent="0.2">
      <c r="A19378" s="2">
        <v>18.589780000000001</v>
      </c>
      <c r="B19378" s="2">
        <v>15.362780000000001</v>
      </c>
      <c r="C19378" s="2">
        <v>2.7587269999999999</v>
      </c>
      <c r="D19378" s="2">
        <v>1.9944789999999999</v>
      </c>
      <c r="F19378" s="2">
        <v>18.586970000000001</v>
      </c>
      <c r="G19378" s="2">
        <v>0.73773200000000005</v>
      </c>
      <c r="H19378" s="2">
        <v>0.73616000000000004</v>
      </c>
      <c r="J19378" s="2">
        <v>18.589780000000001</v>
      </c>
      <c r="K19378" s="2">
        <v>0.98520799999999997</v>
      </c>
      <c r="L19378" s="2">
        <v>1.060071</v>
      </c>
    </row>
    <row r="19379" spans="1:12" x14ac:dyDescent="0.2">
      <c r="A19379" s="2">
        <v>18.590479999999999</v>
      </c>
      <c r="B19379" s="2">
        <v>15.36234</v>
      </c>
      <c r="C19379" s="2">
        <v>2.7588300000000001</v>
      </c>
      <c r="D19379" s="2">
        <v>1.9941739999999999</v>
      </c>
      <c r="F19379" s="2">
        <v>18.587669999999999</v>
      </c>
      <c r="G19379" s="2">
        <v>0.73735799999999996</v>
      </c>
      <c r="H19379" s="2">
        <v>0.73658800000000002</v>
      </c>
      <c r="J19379" s="2">
        <v>18.590479999999999</v>
      </c>
      <c r="K19379" s="2">
        <v>0.984232</v>
      </c>
      <c r="L19379" s="2">
        <v>1.058907</v>
      </c>
    </row>
    <row r="19380" spans="1:12" x14ac:dyDescent="0.2">
      <c r="A19380" s="2">
        <v>18.591180000000001</v>
      </c>
      <c r="B19380" s="2">
        <v>15.3614</v>
      </c>
      <c r="C19380" s="2">
        <v>2.7593570000000001</v>
      </c>
      <c r="D19380" s="2">
        <v>1.9928619999999999</v>
      </c>
      <c r="F19380" s="2">
        <v>18.588370000000001</v>
      </c>
      <c r="G19380" s="2">
        <v>0.73720600000000003</v>
      </c>
      <c r="H19380" s="2">
        <v>0.73722100000000002</v>
      </c>
      <c r="J19380" s="2">
        <v>18.591180000000001</v>
      </c>
      <c r="K19380" s="2">
        <v>0.98362499999999997</v>
      </c>
      <c r="L19380" s="2">
        <v>1.058144</v>
      </c>
    </row>
    <row r="19381" spans="1:12" x14ac:dyDescent="0.2">
      <c r="A19381" s="2">
        <v>18.59188</v>
      </c>
      <c r="B19381" s="2">
        <v>15.360429999999999</v>
      </c>
      <c r="C19381" s="2">
        <v>2.7597230000000001</v>
      </c>
      <c r="D19381" s="2">
        <v>1.992297</v>
      </c>
      <c r="F19381" s="2">
        <v>18.58907</v>
      </c>
      <c r="G19381" s="2">
        <v>0.73712900000000003</v>
      </c>
      <c r="H19381" s="2">
        <v>0.73646500000000004</v>
      </c>
      <c r="J19381" s="2">
        <v>18.59188</v>
      </c>
      <c r="K19381" s="2">
        <v>0.98302299999999998</v>
      </c>
      <c r="L19381" s="2">
        <v>1.057199</v>
      </c>
    </row>
    <row r="19382" spans="1:12" x14ac:dyDescent="0.2">
      <c r="A19382" s="2">
        <v>18.592580000000002</v>
      </c>
      <c r="B19382" s="2">
        <v>15.359669999999999</v>
      </c>
      <c r="C19382" s="2">
        <v>2.7599559999999999</v>
      </c>
      <c r="D19382" s="2">
        <v>1.99187</v>
      </c>
      <c r="F19382" s="2">
        <v>18.589780000000001</v>
      </c>
      <c r="G19382" s="2">
        <v>0.73704499999999995</v>
      </c>
      <c r="H19382" s="2">
        <v>0.73549699999999996</v>
      </c>
      <c r="J19382" s="2">
        <v>18.592580000000002</v>
      </c>
      <c r="K19382" s="2">
        <v>0.98247300000000004</v>
      </c>
      <c r="L19382" s="2">
        <v>1.056273</v>
      </c>
    </row>
    <row r="19383" spans="1:12" x14ac:dyDescent="0.2">
      <c r="A19383" s="2">
        <v>18.59328</v>
      </c>
      <c r="B19383" s="2">
        <v>15.359019999999999</v>
      </c>
      <c r="C19383" s="2">
        <v>2.7598639999999999</v>
      </c>
      <c r="D19383" s="2">
        <v>1.9908330000000001</v>
      </c>
      <c r="F19383" s="2">
        <v>18.590479999999999</v>
      </c>
      <c r="G19383" s="2">
        <v>0.73738899999999996</v>
      </c>
      <c r="H19383" s="2">
        <v>0.73514599999999997</v>
      </c>
      <c r="J19383" s="2">
        <v>18.59328</v>
      </c>
      <c r="K19383" s="2">
        <v>0.98181700000000005</v>
      </c>
      <c r="L19383" s="2">
        <v>1.055663</v>
      </c>
    </row>
    <row r="19384" spans="1:12" x14ac:dyDescent="0.2">
      <c r="A19384" s="2">
        <v>18.593979999999998</v>
      </c>
      <c r="B19384" s="2">
        <v>15.358499999999999</v>
      </c>
      <c r="C19384" s="2">
        <v>2.7598220000000002</v>
      </c>
      <c r="D19384" s="2">
        <v>1.990497</v>
      </c>
      <c r="F19384" s="2">
        <v>18.591180000000001</v>
      </c>
      <c r="G19384" s="2">
        <v>0.73714400000000002</v>
      </c>
      <c r="H19384" s="2">
        <v>0.73515299999999995</v>
      </c>
      <c r="J19384" s="2">
        <v>18.593979999999998</v>
      </c>
      <c r="K19384" s="2">
        <v>0.98098200000000002</v>
      </c>
      <c r="L19384" s="2">
        <v>1.055015</v>
      </c>
    </row>
    <row r="19385" spans="1:12" x14ac:dyDescent="0.2">
      <c r="A19385" s="2">
        <v>18.59469</v>
      </c>
      <c r="B19385" s="2">
        <v>15.35778</v>
      </c>
      <c r="C19385" s="2">
        <v>2.760329</v>
      </c>
      <c r="D19385" s="2">
        <v>1.989139</v>
      </c>
      <c r="F19385" s="2">
        <v>18.59188</v>
      </c>
      <c r="G19385" s="2">
        <v>0.73716000000000004</v>
      </c>
      <c r="H19385" s="2">
        <v>0.73512999999999995</v>
      </c>
      <c r="J19385" s="2">
        <v>18.59469</v>
      </c>
      <c r="K19385" s="2">
        <v>0.98026500000000005</v>
      </c>
      <c r="L19385" s="2">
        <v>1.0543709999999999</v>
      </c>
    </row>
    <row r="19386" spans="1:12" x14ac:dyDescent="0.2">
      <c r="A19386" s="2">
        <v>18.595389999999998</v>
      </c>
      <c r="B19386" s="2">
        <v>15.357150000000001</v>
      </c>
      <c r="C19386" s="2">
        <v>2.76044</v>
      </c>
      <c r="D19386" s="2">
        <v>1.987628</v>
      </c>
      <c r="F19386" s="2">
        <v>18.592580000000002</v>
      </c>
      <c r="G19386" s="2">
        <v>0.73680900000000005</v>
      </c>
      <c r="H19386" s="2">
        <v>0.73518399999999995</v>
      </c>
      <c r="J19386" s="2">
        <v>18.595389999999998</v>
      </c>
      <c r="K19386" s="2">
        <v>0.97976700000000005</v>
      </c>
      <c r="L19386" s="2">
        <v>1.0531410000000001</v>
      </c>
    </row>
    <row r="19387" spans="1:12" x14ac:dyDescent="0.2">
      <c r="A19387" s="2">
        <v>18.59609</v>
      </c>
      <c r="B19387" s="2">
        <v>15.35689</v>
      </c>
      <c r="C19387" s="2">
        <v>2.7599670000000001</v>
      </c>
      <c r="D19387" s="2">
        <v>1.9865600000000001</v>
      </c>
      <c r="F19387" s="2">
        <v>18.59328</v>
      </c>
      <c r="G19387" s="2">
        <v>0.73651900000000003</v>
      </c>
      <c r="H19387" s="2">
        <v>0.73517600000000005</v>
      </c>
      <c r="J19387" s="2">
        <v>18.59609</v>
      </c>
      <c r="K19387" s="2">
        <v>0.97964099999999998</v>
      </c>
      <c r="L19387" s="2">
        <v>1.05176</v>
      </c>
    </row>
    <row r="19388" spans="1:12" x14ac:dyDescent="0.2">
      <c r="A19388" s="2">
        <v>18.596789999999999</v>
      </c>
      <c r="B19388" s="2">
        <v>15.35628</v>
      </c>
      <c r="C19388" s="2">
        <v>2.7597079999999998</v>
      </c>
      <c r="D19388" s="2">
        <v>1.9861789999999999</v>
      </c>
      <c r="F19388" s="2">
        <v>18.593979999999998</v>
      </c>
      <c r="G19388" s="2">
        <v>0.73642700000000005</v>
      </c>
      <c r="H19388" s="2">
        <v>0.73495500000000002</v>
      </c>
      <c r="J19388" s="2">
        <v>18.596789999999999</v>
      </c>
      <c r="K19388" s="2">
        <v>0.97891399999999995</v>
      </c>
      <c r="L19388" s="2">
        <v>1.050756</v>
      </c>
    </row>
    <row r="19389" spans="1:12" x14ac:dyDescent="0.2">
      <c r="A19389" s="2">
        <v>18.597490000000001</v>
      </c>
      <c r="B19389" s="2">
        <v>15.35557</v>
      </c>
      <c r="C19389" s="2">
        <v>2.7595510000000001</v>
      </c>
      <c r="D19389" s="2">
        <v>1.9851259999999999</v>
      </c>
      <c r="F19389" s="2">
        <v>18.59469</v>
      </c>
      <c r="G19389" s="2">
        <v>0.73616000000000004</v>
      </c>
      <c r="H19389" s="2">
        <v>0.73493200000000003</v>
      </c>
      <c r="J19389" s="2">
        <v>18.597490000000001</v>
      </c>
      <c r="K19389" s="2">
        <v>0.977796</v>
      </c>
      <c r="L19389" s="2">
        <v>1.050038</v>
      </c>
    </row>
    <row r="19390" spans="1:12" x14ac:dyDescent="0.2">
      <c r="A19390" s="2">
        <v>18.598189999999999</v>
      </c>
      <c r="B19390" s="2">
        <v>15.35474</v>
      </c>
      <c r="C19390" s="2">
        <v>2.7597230000000001</v>
      </c>
      <c r="D19390" s="2">
        <v>1.984782</v>
      </c>
      <c r="F19390" s="2">
        <v>18.595389999999998</v>
      </c>
      <c r="G19390" s="2">
        <v>0.73658800000000002</v>
      </c>
      <c r="H19390" s="2">
        <v>0.73443599999999998</v>
      </c>
      <c r="J19390" s="2">
        <v>18.598189999999999</v>
      </c>
      <c r="K19390" s="2">
        <v>0.97693600000000003</v>
      </c>
      <c r="L19390" s="2">
        <v>1.049334</v>
      </c>
    </row>
    <row r="19391" spans="1:12" x14ac:dyDescent="0.2">
      <c r="A19391" s="2">
        <v>18.598890000000001</v>
      </c>
      <c r="B19391" s="2">
        <v>15.354229999999999</v>
      </c>
      <c r="C19391" s="2">
        <v>2.760005</v>
      </c>
      <c r="D19391" s="2">
        <v>1.9841569999999999</v>
      </c>
      <c r="F19391" s="2">
        <v>18.59609</v>
      </c>
      <c r="G19391" s="2">
        <v>0.73722100000000002</v>
      </c>
      <c r="H19391" s="2">
        <v>0.73453500000000005</v>
      </c>
      <c r="J19391" s="2">
        <v>18.598890000000001</v>
      </c>
      <c r="K19391" s="2">
        <v>0.97588900000000001</v>
      </c>
      <c r="L19391" s="2">
        <v>1.0486359999999999</v>
      </c>
    </row>
    <row r="19392" spans="1:12" x14ac:dyDescent="0.2">
      <c r="A19392" s="2">
        <v>18.599589999999999</v>
      </c>
      <c r="B19392" s="2">
        <v>15.35384</v>
      </c>
      <c r="C19392" s="2">
        <v>2.7606000000000002</v>
      </c>
      <c r="D19392" s="2">
        <v>1.9832179999999999</v>
      </c>
      <c r="F19392" s="2">
        <v>18.596789999999999</v>
      </c>
      <c r="G19392" s="2">
        <v>0.73646500000000004</v>
      </c>
      <c r="H19392" s="2">
        <v>0.73511499999999996</v>
      </c>
      <c r="J19392" s="2">
        <v>18.599589999999999</v>
      </c>
      <c r="K19392" s="2">
        <v>0.97514100000000004</v>
      </c>
      <c r="L19392" s="2">
        <v>1.04817</v>
      </c>
    </row>
    <row r="19393" spans="1:12" x14ac:dyDescent="0.2">
      <c r="A19393" s="2">
        <v>18.600300000000001</v>
      </c>
      <c r="B19393" s="2">
        <v>15.35355</v>
      </c>
      <c r="C19393" s="2">
        <v>2.7610730000000001</v>
      </c>
      <c r="D19393" s="2">
        <v>1.982791</v>
      </c>
      <c r="F19393" s="2">
        <v>18.597490000000001</v>
      </c>
      <c r="G19393" s="2">
        <v>0.73549699999999996</v>
      </c>
      <c r="H19393" s="2">
        <v>0.73480999999999996</v>
      </c>
      <c r="J19393" s="2">
        <v>18.600300000000001</v>
      </c>
      <c r="K19393" s="2">
        <v>0.97457899999999997</v>
      </c>
      <c r="L19393" s="2">
        <v>1.0475810000000001</v>
      </c>
    </row>
    <row r="19394" spans="1:12" x14ac:dyDescent="0.2">
      <c r="A19394" s="2">
        <v>18.600999999999999</v>
      </c>
      <c r="B19394" s="2">
        <v>15.35351</v>
      </c>
      <c r="C19394" s="2">
        <v>2.761428</v>
      </c>
      <c r="D19394" s="2">
        <v>1.982486</v>
      </c>
      <c r="F19394" s="2">
        <v>18.598189999999999</v>
      </c>
      <c r="G19394" s="2">
        <v>0.73514599999999997</v>
      </c>
      <c r="H19394" s="2">
        <v>0.73462700000000003</v>
      </c>
      <c r="J19394" s="2">
        <v>18.600999999999999</v>
      </c>
      <c r="K19394" s="2">
        <v>0.97357199999999999</v>
      </c>
      <c r="L19394" s="2">
        <v>1.0464800000000001</v>
      </c>
    </row>
    <row r="19395" spans="1:12" x14ac:dyDescent="0.2">
      <c r="A19395" s="2">
        <v>18.601700000000001</v>
      </c>
      <c r="B19395" s="2">
        <v>15.35285</v>
      </c>
      <c r="C19395" s="2">
        <v>2.761657</v>
      </c>
      <c r="D19395" s="2">
        <v>1.9819439999999999</v>
      </c>
      <c r="F19395" s="2">
        <v>18.598890000000001</v>
      </c>
      <c r="G19395" s="2">
        <v>0.73515299999999995</v>
      </c>
      <c r="H19395" s="2">
        <v>0.73394000000000004</v>
      </c>
      <c r="J19395" s="2">
        <v>18.601700000000001</v>
      </c>
      <c r="K19395" s="2">
        <v>0.97263500000000003</v>
      </c>
      <c r="L19395" s="2">
        <v>1.045593</v>
      </c>
    </row>
    <row r="19396" spans="1:12" x14ac:dyDescent="0.2">
      <c r="A19396" s="2">
        <v>18.602399999999999</v>
      </c>
      <c r="B19396" s="2">
        <v>15.352510000000001</v>
      </c>
      <c r="C19396" s="2">
        <v>2.7617069999999999</v>
      </c>
      <c r="D19396" s="2">
        <v>1.9814099999999999</v>
      </c>
      <c r="F19396" s="2">
        <v>18.599589999999999</v>
      </c>
      <c r="G19396" s="2">
        <v>0.73512999999999995</v>
      </c>
      <c r="H19396" s="2">
        <v>0.73345199999999999</v>
      </c>
      <c r="J19396" s="2">
        <v>18.602399999999999</v>
      </c>
      <c r="K19396" s="2">
        <v>0.9718</v>
      </c>
      <c r="L19396" s="2">
        <v>1.0448759999999999</v>
      </c>
    </row>
    <row r="19397" spans="1:12" x14ac:dyDescent="0.2">
      <c r="A19397" s="2">
        <v>18.603100000000001</v>
      </c>
      <c r="B19397" s="2">
        <v>15.35211</v>
      </c>
      <c r="C19397" s="2">
        <v>2.761924</v>
      </c>
      <c r="D19397" s="2">
        <v>1.980586</v>
      </c>
      <c r="F19397" s="2">
        <v>18.600300000000001</v>
      </c>
      <c r="G19397" s="2">
        <v>0.73518399999999995</v>
      </c>
      <c r="H19397" s="2">
        <v>0.73342099999999999</v>
      </c>
      <c r="J19397" s="2">
        <v>18.603100000000001</v>
      </c>
      <c r="K19397" s="2">
        <v>0.97089899999999996</v>
      </c>
      <c r="L19397" s="2">
        <v>1.0439050000000001</v>
      </c>
    </row>
    <row r="19398" spans="1:12" x14ac:dyDescent="0.2">
      <c r="A19398" s="2">
        <v>18.6038</v>
      </c>
      <c r="B19398" s="2">
        <v>15.35149</v>
      </c>
      <c r="C19398" s="2">
        <v>2.7621449999999999</v>
      </c>
      <c r="D19398" s="2">
        <v>1.9793810000000001</v>
      </c>
      <c r="F19398" s="2">
        <v>18.600999999999999</v>
      </c>
      <c r="G19398" s="2">
        <v>0.73517600000000005</v>
      </c>
      <c r="H19398" s="2">
        <v>0.73336800000000002</v>
      </c>
      <c r="J19398" s="2">
        <v>18.6038</v>
      </c>
      <c r="K19398" s="2">
        <v>0.969499</v>
      </c>
      <c r="L19398" s="2">
        <v>1.042888</v>
      </c>
    </row>
    <row r="19399" spans="1:12" x14ac:dyDescent="0.2">
      <c r="A19399" s="2">
        <v>18.604500000000002</v>
      </c>
      <c r="B19399" s="2">
        <v>15.351100000000001</v>
      </c>
      <c r="C19399" s="2">
        <v>2.762534</v>
      </c>
      <c r="D19399" s="2">
        <v>1.97803</v>
      </c>
      <c r="F19399" s="2">
        <v>18.601700000000001</v>
      </c>
      <c r="G19399" s="2">
        <v>0.73495500000000002</v>
      </c>
      <c r="H19399" s="2">
        <v>0.73387899999999995</v>
      </c>
      <c r="J19399" s="2">
        <v>18.604500000000002</v>
      </c>
      <c r="K19399" s="2">
        <v>0.96788200000000002</v>
      </c>
      <c r="L19399" s="2">
        <v>1.041744</v>
      </c>
    </row>
    <row r="19400" spans="1:12" x14ac:dyDescent="0.2">
      <c r="A19400" s="2">
        <v>18.60521</v>
      </c>
      <c r="B19400" s="2">
        <v>15.351039999999999</v>
      </c>
      <c r="C19400" s="2">
        <v>2.7629540000000001</v>
      </c>
      <c r="D19400" s="2">
        <v>1.9767410000000001</v>
      </c>
      <c r="F19400" s="2">
        <v>18.602399999999999</v>
      </c>
      <c r="G19400" s="2">
        <v>0.73493200000000003</v>
      </c>
      <c r="H19400" s="2">
        <v>0.73436699999999999</v>
      </c>
      <c r="J19400" s="2">
        <v>18.60521</v>
      </c>
      <c r="K19400" s="2">
        <v>0.96691300000000002</v>
      </c>
      <c r="L19400" s="2">
        <v>1.040638</v>
      </c>
    </row>
    <row r="19401" spans="1:12" x14ac:dyDescent="0.2">
      <c r="A19401" s="2">
        <v>18.605910000000002</v>
      </c>
      <c r="B19401" s="2">
        <v>15.35065</v>
      </c>
      <c r="C19401" s="2">
        <v>2.7637049999999999</v>
      </c>
      <c r="D19401" s="2">
        <v>1.9759629999999999</v>
      </c>
      <c r="F19401" s="2">
        <v>18.603100000000001</v>
      </c>
      <c r="G19401" s="2">
        <v>0.73443599999999998</v>
      </c>
      <c r="H19401" s="2">
        <v>0.73424500000000004</v>
      </c>
      <c r="J19401" s="2">
        <v>18.605910000000002</v>
      </c>
      <c r="K19401" s="2">
        <v>0.966144</v>
      </c>
      <c r="L19401" s="2">
        <v>1.0395749999999999</v>
      </c>
    </row>
    <row r="19402" spans="1:12" x14ac:dyDescent="0.2">
      <c r="A19402" s="2">
        <v>18.60661</v>
      </c>
      <c r="B19402" s="2">
        <v>15.34999</v>
      </c>
      <c r="C19402" s="2">
        <v>2.7641330000000002</v>
      </c>
      <c r="D19402" s="2">
        <v>1.975101</v>
      </c>
      <c r="F19402" s="2">
        <v>18.6038</v>
      </c>
      <c r="G19402" s="2">
        <v>0.73453500000000005</v>
      </c>
      <c r="H19402" s="2">
        <v>0.73420700000000005</v>
      </c>
      <c r="J19402" s="2">
        <v>18.60661</v>
      </c>
      <c r="K19402" s="2">
        <v>0.96521000000000001</v>
      </c>
      <c r="L19402" s="2">
        <v>1.038529</v>
      </c>
    </row>
    <row r="19403" spans="1:12" x14ac:dyDescent="0.2">
      <c r="A19403" s="2">
        <v>18.607309999999998</v>
      </c>
      <c r="B19403" s="2">
        <v>15.34951</v>
      </c>
      <c r="C19403" s="2">
        <v>2.7639719999999999</v>
      </c>
      <c r="D19403" s="2">
        <v>1.9744139999999999</v>
      </c>
      <c r="F19403" s="2">
        <v>18.604500000000002</v>
      </c>
      <c r="G19403" s="2">
        <v>0.73511499999999996</v>
      </c>
      <c r="H19403" s="2">
        <v>0.73398600000000003</v>
      </c>
      <c r="J19403" s="2">
        <v>18.607309999999998</v>
      </c>
      <c r="K19403" s="2">
        <v>0.96426800000000001</v>
      </c>
      <c r="L19403" s="2">
        <v>1.037536</v>
      </c>
    </row>
    <row r="19404" spans="1:12" x14ac:dyDescent="0.2">
      <c r="A19404" s="2">
        <v>18.60801</v>
      </c>
      <c r="B19404" s="2">
        <v>15.34985</v>
      </c>
      <c r="C19404" s="2">
        <v>2.7637860000000001</v>
      </c>
      <c r="D19404" s="2">
        <v>1.9734149999999999</v>
      </c>
      <c r="F19404" s="2">
        <v>18.60521</v>
      </c>
      <c r="G19404" s="2">
        <v>0.73480999999999996</v>
      </c>
      <c r="H19404" s="2">
        <v>0.73389400000000005</v>
      </c>
      <c r="J19404" s="2">
        <v>18.60801</v>
      </c>
      <c r="K19404" s="2">
        <v>0.96318599999999999</v>
      </c>
      <c r="L19404" s="2">
        <v>1.0367150000000001</v>
      </c>
    </row>
    <row r="19405" spans="1:12" x14ac:dyDescent="0.2">
      <c r="A19405" s="2">
        <v>18.608709999999999</v>
      </c>
      <c r="B19405" s="2">
        <v>15.349780000000001</v>
      </c>
      <c r="C19405" s="2">
        <v>2.7636370000000001</v>
      </c>
      <c r="D19405" s="2">
        <v>1.972308</v>
      </c>
      <c r="F19405" s="2">
        <v>18.605910000000002</v>
      </c>
      <c r="G19405" s="2">
        <v>0.73462700000000003</v>
      </c>
      <c r="H19405" s="2">
        <v>0.73360400000000003</v>
      </c>
      <c r="J19405" s="2">
        <v>18.608709999999999</v>
      </c>
      <c r="K19405" s="2">
        <v>0.962314</v>
      </c>
      <c r="L19405" s="2">
        <v>1.0363340000000001</v>
      </c>
    </row>
    <row r="19406" spans="1:12" x14ac:dyDescent="0.2">
      <c r="A19406" s="2">
        <v>18.60941</v>
      </c>
      <c r="B19406" s="2">
        <v>15.349489999999999</v>
      </c>
      <c r="C19406" s="2">
        <v>2.7639040000000001</v>
      </c>
      <c r="D19406" s="2">
        <v>1.971751</v>
      </c>
      <c r="F19406" s="2">
        <v>18.60661</v>
      </c>
      <c r="G19406" s="2">
        <v>0.73394000000000004</v>
      </c>
      <c r="H19406" s="2">
        <v>0.73322299999999996</v>
      </c>
      <c r="J19406" s="2">
        <v>18.60941</v>
      </c>
      <c r="K19406" s="2">
        <v>0.96148299999999998</v>
      </c>
      <c r="L19406" s="2">
        <v>1.03592</v>
      </c>
    </row>
    <row r="19407" spans="1:12" x14ac:dyDescent="0.2">
      <c r="A19407" s="2">
        <v>18.610119999999998</v>
      </c>
      <c r="B19407" s="2">
        <v>15.3491</v>
      </c>
      <c r="C19407" s="2">
        <v>2.7638660000000002</v>
      </c>
      <c r="D19407" s="2">
        <v>1.9711719999999999</v>
      </c>
      <c r="F19407" s="2">
        <v>18.607309999999998</v>
      </c>
      <c r="G19407" s="2">
        <v>0.73345199999999999</v>
      </c>
      <c r="H19407" s="2">
        <v>0.73336000000000001</v>
      </c>
      <c r="J19407" s="2">
        <v>18.610119999999998</v>
      </c>
      <c r="K19407" s="2">
        <v>0.960789</v>
      </c>
      <c r="L19407" s="2">
        <v>1.035075</v>
      </c>
    </row>
    <row r="19408" spans="1:12" x14ac:dyDescent="0.2">
      <c r="A19408" s="2">
        <v>18.61082</v>
      </c>
      <c r="B19408" s="2">
        <v>15.34895</v>
      </c>
      <c r="C19408" s="2">
        <v>2.7638389999999999</v>
      </c>
      <c r="D19408" s="2">
        <v>1.970485</v>
      </c>
      <c r="F19408" s="2">
        <v>18.60801</v>
      </c>
      <c r="G19408" s="2">
        <v>0.73342099999999999</v>
      </c>
      <c r="H19408" s="2">
        <v>0.73343700000000001</v>
      </c>
      <c r="J19408" s="2">
        <v>18.61082</v>
      </c>
      <c r="K19408" s="2">
        <v>0.960094</v>
      </c>
      <c r="L19408" s="2">
        <v>1.0336939999999999</v>
      </c>
    </row>
    <row r="19409" spans="1:12" x14ac:dyDescent="0.2">
      <c r="A19409" s="2">
        <v>18.611519999999999</v>
      </c>
      <c r="B19409" s="2">
        <v>15.348660000000001</v>
      </c>
      <c r="C19409" s="2">
        <v>2.7642660000000001</v>
      </c>
      <c r="D19409" s="2">
        <v>1.969554</v>
      </c>
      <c r="F19409" s="2">
        <v>18.608709999999999</v>
      </c>
      <c r="G19409" s="2">
        <v>0.73336800000000002</v>
      </c>
      <c r="H19409" s="2">
        <v>0.73327600000000004</v>
      </c>
      <c r="J19409" s="2">
        <v>18.611519999999999</v>
      </c>
      <c r="K19409" s="2">
        <v>0.95943199999999995</v>
      </c>
      <c r="L19409" s="2">
        <v>1.0322309999999999</v>
      </c>
    </row>
    <row r="19410" spans="1:12" x14ac:dyDescent="0.2">
      <c r="A19410" s="2">
        <v>18.612220000000001</v>
      </c>
      <c r="B19410" s="2">
        <v>15.348929999999999</v>
      </c>
      <c r="C19410" s="2">
        <v>2.7646359999999999</v>
      </c>
      <c r="D19410" s="2">
        <v>1.9688369999999999</v>
      </c>
      <c r="F19410" s="2">
        <v>18.60941</v>
      </c>
      <c r="G19410" s="2">
        <v>0.73387899999999995</v>
      </c>
      <c r="H19410" s="2">
        <v>0.73297100000000004</v>
      </c>
      <c r="J19410" s="2">
        <v>18.612220000000001</v>
      </c>
      <c r="K19410" s="2">
        <v>0.95919399999999999</v>
      </c>
      <c r="L19410" s="2">
        <v>1.031188</v>
      </c>
    </row>
    <row r="19411" spans="1:12" x14ac:dyDescent="0.2">
      <c r="A19411" s="2">
        <v>18.612919999999999</v>
      </c>
      <c r="B19411" s="2">
        <v>15.34911</v>
      </c>
      <c r="C19411" s="2">
        <v>2.76485</v>
      </c>
      <c r="D19411" s="2">
        <v>1.967754</v>
      </c>
      <c r="F19411" s="2">
        <v>18.610119999999998</v>
      </c>
      <c r="G19411" s="2">
        <v>0.73436699999999999</v>
      </c>
      <c r="H19411" s="2">
        <v>0.73271900000000001</v>
      </c>
      <c r="J19411" s="2">
        <v>18.612919999999999</v>
      </c>
      <c r="K19411" s="2">
        <v>0.95880100000000001</v>
      </c>
      <c r="L19411" s="2">
        <v>1.030232</v>
      </c>
    </row>
    <row r="19412" spans="1:12" x14ac:dyDescent="0.2">
      <c r="A19412" s="2">
        <v>18.613620000000001</v>
      </c>
      <c r="B19412" s="2">
        <v>15.34881</v>
      </c>
      <c r="C19412" s="2">
        <v>2.7651279999999998</v>
      </c>
      <c r="D19412" s="2">
        <v>1.9665790000000001</v>
      </c>
      <c r="F19412" s="2">
        <v>18.61082</v>
      </c>
      <c r="G19412" s="2">
        <v>0.73424500000000004</v>
      </c>
      <c r="H19412" s="2">
        <v>0.73238400000000003</v>
      </c>
      <c r="J19412" s="2">
        <v>18.613620000000001</v>
      </c>
      <c r="K19412" s="2">
        <v>0.95819100000000001</v>
      </c>
      <c r="L19412" s="2">
        <v>1.0294669999999999</v>
      </c>
    </row>
    <row r="19413" spans="1:12" x14ac:dyDescent="0.2">
      <c r="A19413" s="2">
        <v>18.614319999999999</v>
      </c>
      <c r="B19413" s="2">
        <v>15.34876</v>
      </c>
      <c r="C19413" s="2">
        <v>2.7653880000000002</v>
      </c>
      <c r="D19413" s="2">
        <v>1.965282</v>
      </c>
      <c r="F19413" s="2">
        <v>18.611519999999999</v>
      </c>
      <c r="G19413" s="2">
        <v>0.73420700000000005</v>
      </c>
      <c r="H19413" s="2">
        <v>0.73265800000000003</v>
      </c>
      <c r="J19413" s="2">
        <v>18.614319999999999</v>
      </c>
      <c r="K19413" s="2">
        <v>0.95751900000000001</v>
      </c>
      <c r="L19413" s="2">
        <v>1.0286999999999999</v>
      </c>
    </row>
    <row r="19414" spans="1:12" x14ac:dyDescent="0.2">
      <c r="A19414" s="2">
        <v>18.615030000000001</v>
      </c>
      <c r="B19414" s="2">
        <v>15.34881</v>
      </c>
      <c r="C19414" s="2">
        <v>2.7658680000000002</v>
      </c>
      <c r="D19414" s="2">
        <v>1.9641139999999999</v>
      </c>
      <c r="F19414" s="2">
        <v>18.612220000000001</v>
      </c>
      <c r="G19414" s="2">
        <v>0.73398600000000003</v>
      </c>
      <c r="H19414" s="2">
        <v>0.73303200000000002</v>
      </c>
      <c r="J19414" s="2">
        <v>18.615030000000001</v>
      </c>
      <c r="K19414" s="2">
        <v>0.95706199999999997</v>
      </c>
      <c r="L19414" s="2">
        <v>1.027836</v>
      </c>
    </row>
    <row r="19415" spans="1:12" x14ac:dyDescent="0.2">
      <c r="A19415" s="2">
        <v>18.615729999999999</v>
      </c>
      <c r="B19415" s="2">
        <v>15.34891</v>
      </c>
      <c r="C19415" s="2">
        <v>2.7662770000000001</v>
      </c>
      <c r="D19415" s="2">
        <v>1.962993</v>
      </c>
      <c r="F19415" s="2">
        <v>18.612919999999999</v>
      </c>
      <c r="G19415" s="2">
        <v>0.73389400000000005</v>
      </c>
      <c r="H19415" s="2">
        <v>0.73331500000000005</v>
      </c>
      <c r="J19415" s="2">
        <v>18.615729999999999</v>
      </c>
      <c r="K19415" s="2">
        <v>0.95659799999999995</v>
      </c>
      <c r="L19415" s="2">
        <v>1.027236</v>
      </c>
    </row>
    <row r="19416" spans="1:12" x14ac:dyDescent="0.2">
      <c r="A19416" s="2">
        <v>18.616430000000001</v>
      </c>
      <c r="B19416" s="2">
        <v>15.348929999999999</v>
      </c>
      <c r="C19416" s="2">
        <v>2.7665890000000002</v>
      </c>
      <c r="D19416" s="2">
        <v>1.9623060000000001</v>
      </c>
      <c r="F19416" s="2">
        <v>18.613620000000001</v>
      </c>
      <c r="G19416" s="2">
        <v>0.73360400000000003</v>
      </c>
      <c r="H19416" s="2">
        <v>0.73325300000000004</v>
      </c>
      <c r="J19416" s="2">
        <v>18.616430000000001</v>
      </c>
      <c r="K19416" s="2">
        <v>0.95573200000000003</v>
      </c>
      <c r="L19416" s="2">
        <v>1.0265740000000001</v>
      </c>
    </row>
    <row r="19417" spans="1:12" x14ac:dyDescent="0.2">
      <c r="A19417" s="2">
        <v>18.61713</v>
      </c>
      <c r="B19417" s="2">
        <v>15.34863</v>
      </c>
      <c r="C19417" s="2">
        <v>2.7668330000000001</v>
      </c>
      <c r="D19417" s="2">
        <v>1.961703</v>
      </c>
      <c r="F19417" s="2">
        <v>18.614319999999999</v>
      </c>
      <c r="G19417" s="2">
        <v>0.73322299999999996</v>
      </c>
      <c r="H19417" s="2">
        <v>0.73243000000000003</v>
      </c>
      <c r="J19417" s="2">
        <v>18.61713</v>
      </c>
      <c r="K19417" s="2">
        <v>0.95488499999999998</v>
      </c>
      <c r="L19417" s="2">
        <v>1.025865</v>
      </c>
    </row>
    <row r="19418" spans="1:12" x14ac:dyDescent="0.2">
      <c r="A19418" s="2">
        <v>18.617830000000001</v>
      </c>
      <c r="B19418" s="2">
        <v>15.348269999999999</v>
      </c>
      <c r="C19418" s="2">
        <v>2.767093</v>
      </c>
      <c r="D19418" s="2">
        <v>1.9610320000000001</v>
      </c>
      <c r="F19418" s="2">
        <v>18.615030000000001</v>
      </c>
      <c r="G19418" s="2">
        <v>0.73336000000000001</v>
      </c>
      <c r="H19418" s="2">
        <v>0.73232299999999995</v>
      </c>
      <c r="J19418" s="2">
        <v>18.617830000000001</v>
      </c>
      <c r="K19418" s="2">
        <v>0.95411299999999999</v>
      </c>
      <c r="L19418" s="2">
        <v>1.0253939999999999</v>
      </c>
    </row>
    <row r="19419" spans="1:12" x14ac:dyDescent="0.2">
      <c r="A19419" s="2">
        <v>18.61853</v>
      </c>
      <c r="B19419" s="2">
        <v>15.34792</v>
      </c>
      <c r="C19419" s="2">
        <v>2.7673179999999999</v>
      </c>
      <c r="D19419" s="2">
        <v>1.960078</v>
      </c>
      <c r="F19419" s="2">
        <v>18.615729999999999</v>
      </c>
      <c r="G19419" s="2">
        <v>0.73343700000000001</v>
      </c>
      <c r="H19419" s="2">
        <v>0.73270400000000002</v>
      </c>
      <c r="J19419" s="2">
        <v>18.61853</v>
      </c>
      <c r="K19419" s="2">
        <v>0.95335599999999998</v>
      </c>
      <c r="L19419" s="2">
        <v>1.0247040000000001</v>
      </c>
    </row>
    <row r="19420" spans="1:12" x14ac:dyDescent="0.2">
      <c r="A19420" s="2">
        <v>18.619230000000002</v>
      </c>
      <c r="B19420" s="2">
        <v>15.347759999999999</v>
      </c>
      <c r="C19420" s="2">
        <v>2.767417</v>
      </c>
      <c r="D19420" s="2">
        <v>1.959209</v>
      </c>
      <c r="F19420" s="2">
        <v>18.616430000000001</v>
      </c>
      <c r="G19420" s="2">
        <v>0.73327600000000004</v>
      </c>
      <c r="H19420" s="2">
        <v>0.73287199999999997</v>
      </c>
      <c r="J19420" s="2">
        <v>18.619230000000002</v>
      </c>
      <c r="K19420" s="2">
        <v>0.95241699999999996</v>
      </c>
      <c r="L19420" s="2">
        <v>1.023746</v>
      </c>
    </row>
    <row r="19421" spans="1:12" x14ac:dyDescent="0.2">
      <c r="A19421" s="2">
        <v>18.61993</v>
      </c>
      <c r="B19421" s="2">
        <v>15.34773</v>
      </c>
      <c r="C19421" s="2">
        <v>2.7673709999999998</v>
      </c>
      <c r="D19421" s="2">
        <v>1.958324</v>
      </c>
      <c r="F19421" s="2">
        <v>18.61713</v>
      </c>
      <c r="G19421" s="2">
        <v>0.73297100000000004</v>
      </c>
      <c r="H19421" s="2">
        <v>0.73251299999999997</v>
      </c>
      <c r="J19421" s="2">
        <v>18.61993</v>
      </c>
      <c r="K19421" s="2">
        <v>0.95200700000000005</v>
      </c>
      <c r="L19421" s="2">
        <v>1.02258</v>
      </c>
    </row>
    <row r="19422" spans="1:12" x14ac:dyDescent="0.2">
      <c r="A19422" s="2">
        <v>18.620640000000002</v>
      </c>
      <c r="B19422" s="2">
        <v>15.34728</v>
      </c>
      <c r="C19422" s="2">
        <v>2.7674509999999999</v>
      </c>
      <c r="D19422" s="2">
        <v>1.957416</v>
      </c>
      <c r="F19422" s="2">
        <v>18.617830000000001</v>
      </c>
      <c r="G19422" s="2">
        <v>0.73271900000000001</v>
      </c>
      <c r="H19422" s="2">
        <v>0.73168900000000003</v>
      </c>
      <c r="J19422" s="2">
        <v>18.620640000000002</v>
      </c>
      <c r="K19422" s="2">
        <v>0.95166200000000001</v>
      </c>
      <c r="L19422" s="2">
        <v>1.020988</v>
      </c>
    </row>
    <row r="19423" spans="1:12" x14ac:dyDescent="0.2">
      <c r="A19423" s="2">
        <v>18.62134</v>
      </c>
      <c r="B19423" s="2">
        <v>15.34723</v>
      </c>
      <c r="C19423" s="2">
        <v>2.7675049999999999</v>
      </c>
      <c r="D19423" s="2">
        <v>1.956912</v>
      </c>
      <c r="F19423" s="2">
        <v>18.61853</v>
      </c>
      <c r="G19423" s="2">
        <v>0.73238400000000003</v>
      </c>
      <c r="H19423" s="2">
        <v>0.73128499999999996</v>
      </c>
      <c r="J19423" s="2">
        <v>18.62134</v>
      </c>
      <c r="K19423" s="2">
        <v>0.950542</v>
      </c>
      <c r="L19423" s="2">
        <v>1.019941</v>
      </c>
    </row>
    <row r="19424" spans="1:12" x14ac:dyDescent="0.2">
      <c r="A19424" s="2">
        <v>18.622039999999998</v>
      </c>
      <c r="B19424" s="2">
        <v>15.34721</v>
      </c>
      <c r="C19424" s="2">
        <v>2.7675429999999999</v>
      </c>
      <c r="D19424" s="2">
        <v>1.956348</v>
      </c>
      <c r="F19424" s="2">
        <v>18.619230000000002</v>
      </c>
      <c r="G19424" s="2">
        <v>0.73265800000000003</v>
      </c>
      <c r="H19424" s="2">
        <v>0.73143000000000002</v>
      </c>
      <c r="J19424" s="2">
        <v>18.622039999999998</v>
      </c>
      <c r="K19424" s="2">
        <v>0.94931200000000004</v>
      </c>
      <c r="L19424" s="2">
        <v>1.0193399999999999</v>
      </c>
    </row>
    <row r="19425" spans="1:12" x14ac:dyDescent="0.2">
      <c r="A19425" s="2">
        <v>18.62274</v>
      </c>
      <c r="B19425" s="2">
        <v>15.34699</v>
      </c>
      <c r="C19425" s="2">
        <v>2.7678219999999998</v>
      </c>
      <c r="D19425" s="2">
        <v>1.9550350000000001</v>
      </c>
      <c r="F19425" s="2">
        <v>18.61993</v>
      </c>
      <c r="G19425" s="2">
        <v>0.73303200000000002</v>
      </c>
      <c r="H19425" s="2">
        <v>0.731819</v>
      </c>
      <c r="J19425" s="2">
        <v>18.62274</v>
      </c>
      <c r="K19425" s="2">
        <v>0.94843500000000003</v>
      </c>
      <c r="L19425" s="2">
        <v>1.018157</v>
      </c>
    </row>
    <row r="19426" spans="1:12" x14ac:dyDescent="0.2">
      <c r="A19426" s="2">
        <v>18.623439999999999</v>
      </c>
      <c r="B19426" s="2">
        <v>15.34679</v>
      </c>
      <c r="C19426" s="2">
        <v>2.7677870000000002</v>
      </c>
      <c r="D19426" s="2">
        <v>1.953273</v>
      </c>
      <c r="F19426" s="2">
        <v>18.620640000000002</v>
      </c>
      <c r="G19426" s="2">
        <v>0.73331500000000005</v>
      </c>
      <c r="H19426" s="2">
        <v>0.73166699999999996</v>
      </c>
      <c r="J19426" s="2">
        <v>18.623439999999999</v>
      </c>
      <c r="K19426" s="2">
        <v>0.94769300000000001</v>
      </c>
      <c r="L19426" s="2">
        <v>1.0170129999999999</v>
      </c>
    </row>
    <row r="19427" spans="1:12" x14ac:dyDescent="0.2">
      <c r="A19427" s="2">
        <v>18.624140000000001</v>
      </c>
      <c r="B19427" s="2">
        <v>15.34653</v>
      </c>
      <c r="C19427" s="2">
        <v>2.767509</v>
      </c>
      <c r="D19427" s="2">
        <v>1.952426</v>
      </c>
      <c r="F19427" s="2">
        <v>18.62134</v>
      </c>
      <c r="G19427" s="2">
        <v>0.73325300000000004</v>
      </c>
      <c r="H19427" s="2">
        <v>0.73145300000000002</v>
      </c>
      <c r="J19427" s="2">
        <v>18.624140000000001</v>
      </c>
      <c r="K19427" s="2">
        <v>0.946689</v>
      </c>
      <c r="L19427" s="2">
        <v>1.016362</v>
      </c>
    </row>
    <row r="19428" spans="1:12" x14ac:dyDescent="0.2">
      <c r="A19428" s="2">
        <v>18.624839999999999</v>
      </c>
      <c r="B19428" s="2">
        <v>15.34638</v>
      </c>
      <c r="C19428" s="2">
        <v>2.767455</v>
      </c>
      <c r="D19428" s="2">
        <v>1.9517169999999999</v>
      </c>
      <c r="F19428" s="2">
        <v>18.622039999999998</v>
      </c>
      <c r="G19428" s="2">
        <v>0.73243000000000003</v>
      </c>
      <c r="H19428" s="2">
        <v>0.73123199999999999</v>
      </c>
      <c r="J19428" s="2">
        <v>18.624839999999999</v>
      </c>
      <c r="K19428" s="2">
        <v>0.946071</v>
      </c>
      <c r="L19428" s="2">
        <v>1.0157799999999999</v>
      </c>
    </row>
    <row r="19429" spans="1:12" x14ac:dyDescent="0.2">
      <c r="A19429" s="2">
        <v>18.62555</v>
      </c>
      <c r="B19429" s="2">
        <v>15.34625</v>
      </c>
      <c r="C19429" s="2">
        <v>2.767566</v>
      </c>
      <c r="D19429" s="2">
        <v>1.949908</v>
      </c>
      <c r="F19429" s="2">
        <v>18.62274</v>
      </c>
      <c r="G19429" s="2">
        <v>0.73232299999999995</v>
      </c>
      <c r="H19429" s="2">
        <v>0.73123199999999999</v>
      </c>
      <c r="J19429" s="2">
        <v>18.62555</v>
      </c>
      <c r="K19429" s="2">
        <v>0.94573200000000002</v>
      </c>
      <c r="L19429" s="2">
        <v>1.0149790000000001</v>
      </c>
    </row>
    <row r="19430" spans="1:12" x14ac:dyDescent="0.2">
      <c r="A19430" s="2">
        <v>18.626249999999999</v>
      </c>
      <c r="B19430" s="2">
        <v>15.34596</v>
      </c>
      <c r="C19430" s="2">
        <v>2.767757</v>
      </c>
      <c r="D19430" s="2">
        <v>1.9491989999999999</v>
      </c>
      <c r="F19430" s="2">
        <v>18.623439999999999</v>
      </c>
      <c r="G19430" s="2">
        <v>0.73270400000000002</v>
      </c>
      <c r="H19430" s="2">
        <v>0.73108700000000004</v>
      </c>
      <c r="J19430" s="2">
        <v>18.626249999999999</v>
      </c>
      <c r="K19430" s="2">
        <v>0.94562900000000005</v>
      </c>
      <c r="L19430" s="2">
        <v>1.0141500000000001</v>
      </c>
    </row>
    <row r="19431" spans="1:12" x14ac:dyDescent="0.2">
      <c r="A19431" s="2">
        <v>18.626950000000001</v>
      </c>
      <c r="B19431" s="2">
        <v>15.345219999999999</v>
      </c>
      <c r="C19431" s="2">
        <v>2.7678060000000002</v>
      </c>
      <c r="D19431" s="2">
        <v>1.948016</v>
      </c>
      <c r="F19431" s="2">
        <v>18.624140000000001</v>
      </c>
      <c r="G19431" s="2">
        <v>0.73287199999999997</v>
      </c>
      <c r="H19431" s="2">
        <v>0.73101799999999995</v>
      </c>
      <c r="J19431" s="2">
        <v>18.626950000000001</v>
      </c>
      <c r="K19431" s="2">
        <v>0.94549499999999997</v>
      </c>
      <c r="L19431" s="2">
        <v>1.0132380000000001</v>
      </c>
    </row>
    <row r="19432" spans="1:12" x14ac:dyDescent="0.2">
      <c r="A19432" s="2">
        <v>18.627649999999999</v>
      </c>
      <c r="B19432" s="2">
        <v>15.34474</v>
      </c>
      <c r="C19432" s="2">
        <v>2.7680199999999999</v>
      </c>
      <c r="D19432" s="2">
        <v>1.9464520000000001</v>
      </c>
      <c r="F19432" s="2">
        <v>18.624839999999999</v>
      </c>
      <c r="G19432" s="2">
        <v>0.73251299999999997</v>
      </c>
      <c r="H19432" s="2">
        <v>0.73137700000000005</v>
      </c>
      <c r="J19432" s="2">
        <v>18.627649999999999</v>
      </c>
      <c r="K19432" s="2">
        <v>0.944998</v>
      </c>
      <c r="L19432" s="2">
        <v>1.012197</v>
      </c>
    </row>
    <row r="19433" spans="1:12" x14ac:dyDescent="0.2">
      <c r="A19433" s="2">
        <v>18.628350000000001</v>
      </c>
      <c r="B19433" s="2">
        <v>15.3445</v>
      </c>
      <c r="C19433" s="2">
        <v>2.7683019999999998</v>
      </c>
      <c r="D19433" s="2">
        <v>1.9454070000000001</v>
      </c>
      <c r="F19433" s="2">
        <v>18.62555</v>
      </c>
      <c r="G19433" s="2">
        <v>0.73168900000000003</v>
      </c>
      <c r="H19433" s="2">
        <v>0.73128499999999996</v>
      </c>
      <c r="J19433" s="2">
        <v>18.628350000000001</v>
      </c>
      <c r="K19433" s="2">
        <v>0.94395799999999996</v>
      </c>
      <c r="L19433" s="2">
        <v>1.01125</v>
      </c>
    </row>
    <row r="19434" spans="1:12" x14ac:dyDescent="0.2">
      <c r="A19434" s="2">
        <v>18.629049999999999</v>
      </c>
      <c r="B19434" s="2">
        <v>15.34468</v>
      </c>
      <c r="C19434" s="2">
        <v>2.7685270000000002</v>
      </c>
      <c r="D19434" s="2">
        <v>1.94424</v>
      </c>
      <c r="F19434" s="2">
        <v>18.626249999999999</v>
      </c>
      <c r="G19434" s="2">
        <v>0.73128499999999996</v>
      </c>
      <c r="H19434" s="2">
        <v>0.731209</v>
      </c>
      <c r="J19434" s="2">
        <v>18.629049999999999</v>
      </c>
      <c r="K19434" s="2">
        <v>0.94311299999999998</v>
      </c>
      <c r="L19434" s="2">
        <v>1.010443</v>
      </c>
    </row>
    <row r="19435" spans="1:12" x14ac:dyDescent="0.2">
      <c r="A19435" s="2">
        <v>18.629750000000001</v>
      </c>
      <c r="B19435" s="2">
        <v>15.345039999999999</v>
      </c>
      <c r="C19435" s="2">
        <v>2.7687710000000001</v>
      </c>
      <c r="D19435" s="2">
        <v>1.9437519999999999</v>
      </c>
      <c r="F19435" s="2">
        <v>18.626950000000001</v>
      </c>
      <c r="G19435" s="2">
        <v>0.73143000000000002</v>
      </c>
      <c r="H19435" s="2">
        <v>0.73112500000000002</v>
      </c>
      <c r="J19435" s="2">
        <v>18.629750000000001</v>
      </c>
      <c r="K19435" s="2">
        <v>0.94280200000000003</v>
      </c>
      <c r="L19435" s="2">
        <v>1.009552</v>
      </c>
    </row>
    <row r="19436" spans="1:12" x14ac:dyDescent="0.2">
      <c r="A19436" s="2">
        <v>18.630459999999999</v>
      </c>
      <c r="B19436" s="2">
        <v>15.344720000000001</v>
      </c>
      <c r="C19436" s="2">
        <v>2.769908</v>
      </c>
      <c r="D19436" s="2">
        <v>1.943767</v>
      </c>
      <c r="F19436" s="2">
        <v>18.627649999999999</v>
      </c>
      <c r="G19436" s="2">
        <v>0.731819</v>
      </c>
      <c r="H19436" s="2">
        <v>0.73069799999999996</v>
      </c>
      <c r="J19436" s="2">
        <v>18.630459999999999</v>
      </c>
      <c r="K19436" s="2">
        <v>0.94233699999999998</v>
      </c>
      <c r="L19436" s="2">
        <v>1.008956</v>
      </c>
    </row>
    <row r="19437" spans="1:12" x14ac:dyDescent="0.2">
      <c r="A19437" s="2">
        <v>18.631160000000001</v>
      </c>
      <c r="B19437" s="2">
        <v>15.3444</v>
      </c>
      <c r="C19437" s="2">
        <v>2.7706789999999999</v>
      </c>
      <c r="D19437" s="2">
        <v>1.9432100000000001</v>
      </c>
      <c r="F19437" s="2">
        <v>18.628350000000001</v>
      </c>
      <c r="G19437" s="2">
        <v>0.73166699999999996</v>
      </c>
      <c r="H19437" s="2">
        <v>0.73038499999999995</v>
      </c>
      <c r="J19437" s="2">
        <v>18.631160000000001</v>
      </c>
      <c r="K19437" s="2">
        <v>0.94149799999999995</v>
      </c>
      <c r="L19437" s="2">
        <v>1.008874</v>
      </c>
    </row>
    <row r="19438" spans="1:12" x14ac:dyDescent="0.2">
      <c r="A19438" s="2">
        <v>18.63186</v>
      </c>
      <c r="B19438" s="2">
        <v>15.34492</v>
      </c>
      <c r="C19438" s="2">
        <v>2.7713009999999998</v>
      </c>
      <c r="D19438" s="2">
        <v>1.9419200000000001</v>
      </c>
      <c r="F19438" s="2">
        <v>18.629049999999999</v>
      </c>
      <c r="G19438" s="2">
        <v>0.73145300000000002</v>
      </c>
      <c r="H19438" s="2">
        <v>0.73028599999999999</v>
      </c>
      <c r="J19438" s="2">
        <v>18.63186</v>
      </c>
      <c r="K19438" s="2">
        <v>0.94094599999999995</v>
      </c>
      <c r="L19438" s="2">
        <v>1.008634</v>
      </c>
    </row>
    <row r="19439" spans="1:12" x14ac:dyDescent="0.2">
      <c r="A19439" s="2">
        <v>18.632560000000002</v>
      </c>
      <c r="B19439" s="2">
        <v>15.34482</v>
      </c>
      <c r="C19439" s="2">
        <v>2.771709</v>
      </c>
      <c r="D19439" s="2">
        <v>1.9413180000000001</v>
      </c>
      <c r="F19439" s="2">
        <v>18.629750000000001</v>
      </c>
      <c r="G19439" s="2">
        <v>0.73123199999999999</v>
      </c>
      <c r="H19439" s="2">
        <v>0.73010299999999995</v>
      </c>
      <c r="J19439" s="2">
        <v>18.632560000000002</v>
      </c>
      <c r="K19439" s="2">
        <v>0.94081899999999996</v>
      </c>
      <c r="L19439" s="2">
        <v>1.0080899999999999</v>
      </c>
    </row>
    <row r="19440" spans="1:12" x14ac:dyDescent="0.2">
      <c r="A19440" s="2">
        <v>18.63326</v>
      </c>
      <c r="B19440" s="2">
        <v>15.344939999999999</v>
      </c>
      <c r="C19440" s="2">
        <v>2.77196</v>
      </c>
      <c r="D19440" s="2">
        <v>1.94028</v>
      </c>
      <c r="F19440" s="2">
        <v>18.630459999999999</v>
      </c>
      <c r="G19440" s="2">
        <v>0.73123199999999999</v>
      </c>
      <c r="H19440" s="2">
        <v>0.73012500000000002</v>
      </c>
      <c r="J19440" s="2">
        <v>18.63326</v>
      </c>
      <c r="K19440" s="2">
        <v>0.94047700000000001</v>
      </c>
      <c r="L19440" s="2">
        <v>1.007484</v>
      </c>
    </row>
    <row r="19441" spans="1:12" x14ac:dyDescent="0.2">
      <c r="A19441" s="2">
        <v>18.633959999999998</v>
      </c>
      <c r="B19441" s="2">
        <v>15.344580000000001</v>
      </c>
      <c r="C19441" s="2">
        <v>2.7725439999999999</v>
      </c>
      <c r="D19441" s="2">
        <v>1.9396770000000001</v>
      </c>
      <c r="F19441" s="2">
        <v>18.631160000000001</v>
      </c>
      <c r="G19441" s="2">
        <v>0.73108700000000004</v>
      </c>
      <c r="H19441" s="2">
        <v>0.72952300000000003</v>
      </c>
      <c r="J19441" s="2">
        <v>18.633959999999998</v>
      </c>
      <c r="K19441" s="2">
        <v>0.93991599999999997</v>
      </c>
      <c r="L19441" s="2">
        <v>1.006769</v>
      </c>
    </row>
    <row r="19442" spans="1:12" x14ac:dyDescent="0.2">
      <c r="A19442" s="2">
        <v>18.63466</v>
      </c>
      <c r="B19442" s="2">
        <v>15.34455</v>
      </c>
      <c r="C19442" s="2">
        <v>2.77291</v>
      </c>
      <c r="D19442" s="2">
        <v>1.939365</v>
      </c>
      <c r="F19442" s="2">
        <v>18.63186</v>
      </c>
      <c r="G19442" s="2">
        <v>0.73101799999999995</v>
      </c>
      <c r="H19442" s="2">
        <v>0.72885900000000003</v>
      </c>
      <c r="J19442" s="2">
        <v>18.63466</v>
      </c>
      <c r="K19442" s="2">
        <v>0.939218</v>
      </c>
      <c r="L19442" s="2">
        <v>1.005863</v>
      </c>
    </row>
    <row r="19443" spans="1:12" x14ac:dyDescent="0.2">
      <c r="A19443" s="2">
        <v>18.635370000000002</v>
      </c>
      <c r="B19443" s="2">
        <v>15.344329999999999</v>
      </c>
      <c r="C19443" s="2">
        <v>2.7735889999999999</v>
      </c>
      <c r="D19443" s="2">
        <v>1.9382509999999999</v>
      </c>
      <c r="F19443" s="2">
        <v>18.632560000000002</v>
      </c>
      <c r="G19443" s="2">
        <v>0.73137700000000005</v>
      </c>
      <c r="H19443" s="2">
        <v>0.72863800000000001</v>
      </c>
      <c r="J19443" s="2">
        <v>18.635370000000002</v>
      </c>
      <c r="K19443" s="2">
        <v>0.93888099999999997</v>
      </c>
      <c r="L19443" s="2">
        <v>1.0049570000000001</v>
      </c>
    </row>
    <row r="19444" spans="1:12" x14ac:dyDescent="0.2">
      <c r="A19444" s="2">
        <v>18.63607</v>
      </c>
      <c r="B19444" s="2">
        <v>15.34395</v>
      </c>
      <c r="C19444" s="2">
        <v>2.7741349999999998</v>
      </c>
      <c r="D19444" s="2">
        <v>1.937419</v>
      </c>
      <c r="F19444" s="2">
        <v>18.63326</v>
      </c>
      <c r="G19444" s="2">
        <v>0.73128499999999996</v>
      </c>
      <c r="H19444" s="2">
        <v>0.72850000000000004</v>
      </c>
      <c r="J19444" s="2">
        <v>18.63607</v>
      </c>
      <c r="K19444" s="2">
        <v>0.938612</v>
      </c>
      <c r="L19444" s="2">
        <v>1.0043869999999999</v>
      </c>
    </row>
    <row r="19445" spans="1:12" x14ac:dyDescent="0.2">
      <c r="A19445" s="2">
        <v>18.636769999999999</v>
      </c>
      <c r="B19445" s="2">
        <v>15.34388</v>
      </c>
      <c r="C19445" s="2">
        <v>2.7748179999999998</v>
      </c>
      <c r="D19445" s="2">
        <v>1.9363360000000001</v>
      </c>
      <c r="F19445" s="2">
        <v>18.633959999999998</v>
      </c>
      <c r="G19445" s="2">
        <v>0.731209</v>
      </c>
      <c r="H19445" s="2">
        <v>0.72888200000000003</v>
      </c>
      <c r="J19445" s="2">
        <v>18.636769999999999</v>
      </c>
      <c r="K19445" s="2">
        <v>0.93796000000000002</v>
      </c>
      <c r="L19445" s="2">
        <v>1.0035769999999999</v>
      </c>
    </row>
    <row r="19446" spans="1:12" x14ac:dyDescent="0.2">
      <c r="A19446" s="2">
        <v>18.63747</v>
      </c>
      <c r="B19446" s="2">
        <v>15.343669999999999</v>
      </c>
      <c r="C19446" s="2">
        <v>2.775928</v>
      </c>
      <c r="D19446" s="2">
        <v>1.935443</v>
      </c>
      <c r="F19446" s="2">
        <v>18.63466</v>
      </c>
      <c r="G19446" s="2">
        <v>0.73112500000000002</v>
      </c>
      <c r="H19446" s="2">
        <v>0.72921800000000003</v>
      </c>
      <c r="J19446" s="2">
        <v>18.63747</v>
      </c>
      <c r="K19446" s="2">
        <v>0.93789699999999998</v>
      </c>
      <c r="L19446" s="2">
        <v>1.0025139999999999</v>
      </c>
    </row>
    <row r="19447" spans="1:12" x14ac:dyDescent="0.2">
      <c r="A19447" s="2">
        <v>18.638169999999999</v>
      </c>
      <c r="B19447" s="2">
        <v>15.343719999999999</v>
      </c>
      <c r="C19447" s="2">
        <v>2.7769539999999999</v>
      </c>
      <c r="D19447" s="2">
        <v>1.934879</v>
      </c>
      <c r="F19447" s="2">
        <v>18.635370000000002</v>
      </c>
      <c r="G19447" s="2">
        <v>0.73069799999999996</v>
      </c>
      <c r="H19447" s="2">
        <v>0.72920200000000002</v>
      </c>
      <c r="J19447" s="2">
        <v>18.638169999999999</v>
      </c>
      <c r="K19447" s="2">
        <v>0.93794</v>
      </c>
      <c r="L19447" s="2">
        <v>1.0020249999999999</v>
      </c>
    </row>
    <row r="19448" spans="1:12" x14ac:dyDescent="0.2">
      <c r="A19448" s="2">
        <v>18.638870000000001</v>
      </c>
      <c r="B19448" s="2">
        <v>15.34409</v>
      </c>
      <c r="C19448" s="2">
        <v>2.7771370000000002</v>
      </c>
      <c r="D19448" s="2">
        <v>1.9341539999999999</v>
      </c>
      <c r="F19448" s="2">
        <v>18.63607</v>
      </c>
      <c r="G19448" s="2">
        <v>0.73038499999999995</v>
      </c>
      <c r="H19448" s="2">
        <v>0.72940099999999997</v>
      </c>
      <c r="J19448" s="2">
        <v>18.638870000000001</v>
      </c>
      <c r="K19448" s="2">
        <v>0.93745999999999996</v>
      </c>
      <c r="L19448" s="2">
        <v>1.0014240000000001</v>
      </c>
    </row>
    <row r="19449" spans="1:12" x14ac:dyDescent="0.2">
      <c r="A19449" s="2">
        <v>18.639569999999999</v>
      </c>
      <c r="B19449" s="2">
        <v>15.3443</v>
      </c>
      <c r="C19449" s="2">
        <v>2.7780529999999999</v>
      </c>
      <c r="D19449" s="2">
        <v>1.9333530000000001</v>
      </c>
      <c r="F19449" s="2">
        <v>18.636769999999999</v>
      </c>
      <c r="G19449" s="2">
        <v>0.73028599999999999</v>
      </c>
      <c r="H19449" s="2">
        <v>0.72813399999999995</v>
      </c>
      <c r="J19449" s="2">
        <v>18.639569999999999</v>
      </c>
      <c r="K19449" s="2">
        <v>0.93707499999999999</v>
      </c>
      <c r="L19449" s="2">
        <v>1.000761</v>
      </c>
    </row>
    <row r="19450" spans="1:12" x14ac:dyDescent="0.2">
      <c r="A19450" s="2">
        <v>18.640270000000001</v>
      </c>
      <c r="B19450" s="2">
        <v>15.34437</v>
      </c>
      <c r="C19450" s="2">
        <v>2.7787700000000002</v>
      </c>
      <c r="D19450" s="2">
        <v>1.9320630000000001</v>
      </c>
      <c r="F19450" s="2">
        <v>18.63747</v>
      </c>
      <c r="G19450" s="2">
        <v>0.73010299999999995</v>
      </c>
      <c r="H19450" s="2">
        <v>0.72764600000000002</v>
      </c>
      <c r="J19450" s="2">
        <v>18.640270000000001</v>
      </c>
      <c r="K19450" s="2">
        <v>0.93659400000000004</v>
      </c>
      <c r="L19450" s="2">
        <v>1.000275</v>
      </c>
    </row>
    <row r="19451" spans="1:12" x14ac:dyDescent="0.2">
      <c r="A19451" s="2">
        <v>18.640979999999999</v>
      </c>
      <c r="B19451" s="2">
        <v>15.3447</v>
      </c>
      <c r="C19451" s="2">
        <v>2.7789259999999998</v>
      </c>
      <c r="D19451" s="2">
        <v>1.9311020000000001</v>
      </c>
      <c r="F19451" s="2">
        <v>18.638169999999999</v>
      </c>
      <c r="G19451" s="2">
        <v>0.73012500000000002</v>
      </c>
      <c r="H19451" s="2">
        <v>0.72748599999999997</v>
      </c>
      <c r="J19451" s="2">
        <v>18.640979999999999</v>
      </c>
      <c r="K19451" s="2">
        <v>0.936087</v>
      </c>
      <c r="L19451" s="2">
        <v>0.99994899999999998</v>
      </c>
    </row>
    <row r="19452" spans="1:12" x14ac:dyDescent="0.2">
      <c r="A19452" s="2">
        <v>18.641680000000001</v>
      </c>
      <c r="B19452" s="2">
        <v>15.34474</v>
      </c>
      <c r="C19452" s="2">
        <v>2.7794639999999999</v>
      </c>
      <c r="D19452" s="2">
        <v>1.9295990000000001</v>
      </c>
      <c r="F19452" s="2">
        <v>18.638870000000001</v>
      </c>
      <c r="G19452" s="2">
        <v>0.72952300000000003</v>
      </c>
      <c r="H19452" s="2">
        <v>0.72709699999999999</v>
      </c>
      <c r="J19452" s="2">
        <v>18.641680000000001</v>
      </c>
      <c r="K19452" s="2">
        <v>0.93554300000000001</v>
      </c>
      <c r="L19452" s="2">
        <v>0.99975099999999995</v>
      </c>
    </row>
    <row r="19453" spans="1:12" x14ac:dyDescent="0.2">
      <c r="A19453" s="2">
        <v>18.642379999999999</v>
      </c>
      <c r="B19453" s="2">
        <v>15.34484</v>
      </c>
      <c r="C19453" s="2">
        <v>2.7803450000000001</v>
      </c>
      <c r="D19453" s="2">
        <v>1.928355</v>
      </c>
      <c r="F19453" s="2">
        <v>18.639569999999999</v>
      </c>
      <c r="G19453" s="2">
        <v>0.72885900000000003</v>
      </c>
      <c r="H19453" s="2">
        <v>0.72687500000000005</v>
      </c>
      <c r="J19453" s="2">
        <v>18.642379999999999</v>
      </c>
      <c r="K19453" s="2">
        <v>0.93507200000000001</v>
      </c>
      <c r="L19453" s="2">
        <v>0.99920500000000001</v>
      </c>
    </row>
    <row r="19454" spans="1:12" x14ac:dyDescent="0.2">
      <c r="A19454" s="2">
        <v>18.643080000000001</v>
      </c>
      <c r="B19454" s="2">
        <v>15.344569999999999</v>
      </c>
      <c r="C19454" s="2">
        <v>2.781371</v>
      </c>
      <c r="D19454" s="2">
        <v>1.9272260000000001</v>
      </c>
      <c r="F19454" s="2">
        <v>18.640270000000001</v>
      </c>
      <c r="G19454" s="2">
        <v>0.72863800000000001</v>
      </c>
      <c r="H19454" s="2">
        <v>0.72647099999999998</v>
      </c>
      <c r="J19454" s="2">
        <v>18.643080000000001</v>
      </c>
      <c r="K19454" s="2">
        <v>0.93440000000000001</v>
      </c>
      <c r="L19454" s="2">
        <v>0.99835099999999999</v>
      </c>
    </row>
    <row r="19455" spans="1:12" x14ac:dyDescent="0.2">
      <c r="A19455" s="2">
        <v>18.64378</v>
      </c>
      <c r="B19455" s="2">
        <v>15.344670000000001</v>
      </c>
      <c r="C19455" s="2">
        <v>2.78234</v>
      </c>
      <c r="D19455" s="2">
        <v>1.926013</v>
      </c>
      <c r="F19455" s="2">
        <v>18.640979999999999</v>
      </c>
      <c r="G19455" s="2">
        <v>0.72850000000000004</v>
      </c>
      <c r="H19455" s="2">
        <v>0.726387</v>
      </c>
      <c r="J19455" s="2">
        <v>18.64378</v>
      </c>
      <c r="K19455" s="2">
        <v>0.93357999999999997</v>
      </c>
      <c r="L19455" s="2">
        <v>0.99718700000000005</v>
      </c>
    </row>
    <row r="19456" spans="1:12" x14ac:dyDescent="0.2">
      <c r="A19456" s="2">
        <v>18.644480000000001</v>
      </c>
      <c r="B19456" s="2">
        <v>15.344889999999999</v>
      </c>
      <c r="C19456" s="2">
        <v>2.7831220000000001</v>
      </c>
      <c r="D19456" s="2">
        <v>1.924998</v>
      </c>
      <c r="F19456" s="2">
        <v>18.641680000000001</v>
      </c>
      <c r="G19456" s="2">
        <v>0.72888200000000003</v>
      </c>
      <c r="H19456" s="2">
        <v>0.72672300000000001</v>
      </c>
      <c r="J19456" s="2">
        <v>18.644480000000001</v>
      </c>
      <c r="K19456" s="2">
        <v>0.93322899999999998</v>
      </c>
      <c r="L19456" s="2">
        <v>0.99598399999999998</v>
      </c>
    </row>
    <row r="19457" spans="1:12" x14ac:dyDescent="0.2">
      <c r="A19457" s="2">
        <v>18.64518</v>
      </c>
      <c r="B19457" s="2">
        <v>15.345129999999999</v>
      </c>
      <c r="C19457" s="2">
        <v>2.7838129999999999</v>
      </c>
      <c r="D19457" s="2">
        <v>1.9241900000000001</v>
      </c>
      <c r="F19457" s="2">
        <v>18.642379999999999</v>
      </c>
      <c r="G19457" s="2">
        <v>0.72921800000000003</v>
      </c>
      <c r="H19457" s="2">
        <v>0.72647899999999999</v>
      </c>
      <c r="J19457" s="2">
        <v>18.64518</v>
      </c>
      <c r="K19457" s="2">
        <v>0.93287100000000001</v>
      </c>
      <c r="L19457" s="2">
        <v>0.99490699999999999</v>
      </c>
    </row>
    <row r="19458" spans="1:12" x14ac:dyDescent="0.2">
      <c r="A19458" s="2">
        <v>18.645890000000001</v>
      </c>
      <c r="B19458" s="2">
        <v>15.345090000000001</v>
      </c>
      <c r="C19458" s="2">
        <v>2.78424</v>
      </c>
      <c r="D19458" s="2">
        <v>1.923351</v>
      </c>
      <c r="F19458" s="2">
        <v>18.643080000000001</v>
      </c>
      <c r="G19458" s="2">
        <v>0.72920200000000002</v>
      </c>
      <c r="H19458" s="2">
        <v>0.72647099999999998</v>
      </c>
      <c r="J19458" s="2">
        <v>18.645890000000001</v>
      </c>
      <c r="K19458" s="2">
        <v>0.93242800000000003</v>
      </c>
      <c r="L19458" s="2">
        <v>0.99421700000000002</v>
      </c>
    </row>
    <row r="19459" spans="1:12" x14ac:dyDescent="0.2">
      <c r="A19459" s="2">
        <v>18.64659</v>
      </c>
      <c r="B19459" s="2">
        <v>15.34521</v>
      </c>
      <c r="C19459" s="2">
        <v>2.7848350000000002</v>
      </c>
      <c r="D19459" s="2">
        <v>1.9223889999999999</v>
      </c>
      <c r="F19459" s="2">
        <v>18.64378</v>
      </c>
      <c r="G19459" s="2">
        <v>0.72940099999999997</v>
      </c>
      <c r="H19459" s="2">
        <v>0.72668500000000003</v>
      </c>
      <c r="J19459" s="2">
        <v>18.64659</v>
      </c>
      <c r="K19459" s="2">
        <v>0.93171899999999996</v>
      </c>
      <c r="L19459" s="2">
        <v>0.99383299999999997</v>
      </c>
    </row>
    <row r="19460" spans="1:12" x14ac:dyDescent="0.2">
      <c r="A19460" s="2">
        <v>18.647290000000002</v>
      </c>
      <c r="B19460" s="2">
        <v>15.34545</v>
      </c>
      <c r="C19460" s="2">
        <v>2.7856779999999999</v>
      </c>
      <c r="D19460" s="2">
        <v>1.921664</v>
      </c>
      <c r="F19460" s="2">
        <v>18.644480000000001</v>
      </c>
      <c r="G19460" s="2">
        <v>0.72813399999999995</v>
      </c>
      <c r="H19460" s="2">
        <v>0.72688299999999995</v>
      </c>
      <c r="J19460" s="2">
        <v>18.647290000000002</v>
      </c>
      <c r="K19460" s="2">
        <v>0.93056099999999997</v>
      </c>
      <c r="L19460" s="2">
        <v>0.99317800000000001</v>
      </c>
    </row>
    <row r="19461" spans="1:12" x14ac:dyDescent="0.2">
      <c r="A19461" s="2">
        <v>18.64799</v>
      </c>
      <c r="B19461" s="2">
        <v>15.34544</v>
      </c>
      <c r="C19461" s="2">
        <v>2.7860140000000002</v>
      </c>
      <c r="D19461" s="2">
        <v>1.921359</v>
      </c>
      <c r="F19461" s="2">
        <v>18.64518</v>
      </c>
      <c r="G19461" s="2">
        <v>0.72764600000000002</v>
      </c>
      <c r="H19461" s="2">
        <v>0.72655499999999995</v>
      </c>
      <c r="J19461" s="2">
        <v>18.64799</v>
      </c>
      <c r="K19461" s="2">
        <v>0.93007600000000001</v>
      </c>
      <c r="L19461" s="2">
        <v>0.99239100000000002</v>
      </c>
    </row>
    <row r="19462" spans="1:12" x14ac:dyDescent="0.2">
      <c r="A19462" s="2">
        <v>18.648689999999998</v>
      </c>
      <c r="B19462" s="2">
        <v>15.345470000000001</v>
      </c>
      <c r="C19462" s="2">
        <v>2.7860330000000002</v>
      </c>
      <c r="D19462" s="2">
        <v>1.9207339999999999</v>
      </c>
      <c r="F19462" s="2">
        <v>18.645890000000001</v>
      </c>
      <c r="G19462" s="2">
        <v>0.72748599999999997</v>
      </c>
      <c r="H19462" s="2">
        <v>0.72632600000000003</v>
      </c>
      <c r="J19462" s="2">
        <v>18.648689999999998</v>
      </c>
      <c r="K19462" s="2">
        <v>0.93019099999999999</v>
      </c>
      <c r="L19462" s="2">
        <v>0.99180599999999997</v>
      </c>
    </row>
    <row r="19463" spans="1:12" x14ac:dyDescent="0.2">
      <c r="A19463" s="2">
        <v>18.64939</v>
      </c>
      <c r="B19463" s="2">
        <v>15.34576</v>
      </c>
      <c r="C19463" s="2">
        <v>2.7868300000000001</v>
      </c>
      <c r="D19463" s="2">
        <v>1.919589</v>
      </c>
      <c r="F19463" s="2">
        <v>18.64659</v>
      </c>
      <c r="G19463" s="2">
        <v>0.72709699999999999</v>
      </c>
      <c r="H19463" s="2">
        <v>0.72587599999999997</v>
      </c>
      <c r="J19463" s="2">
        <v>18.64939</v>
      </c>
      <c r="K19463" s="2">
        <v>0.929867</v>
      </c>
      <c r="L19463" s="2">
        <v>0.99129699999999998</v>
      </c>
    </row>
    <row r="19464" spans="1:12" x14ac:dyDescent="0.2">
      <c r="A19464" s="2">
        <v>18.650089999999999</v>
      </c>
      <c r="B19464" s="2">
        <v>15.34592</v>
      </c>
      <c r="C19464" s="2">
        <v>2.78728</v>
      </c>
      <c r="D19464" s="2">
        <v>1.9188339999999999</v>
      </c>
      <c r="F19464" s="2">
        <v>18.647290000000002</v>
      </c>
      <c r="G19464" s="2">
        <v>0.72687500000000005</v>
      </c>
      <c r="H19464" s="2">
        <v>0.72530399999999995</v>
      </c>
      <c r="J19464" s="2">
        <v>18.650089999999999</v>
      </c>
      <c r="K19464" s="2">
        <v>0.92921600000000004</v>
      </c>
      <c r="L19464" s="2">
        <v>0.99048400000000003</v>
      </c>
    </row>
    <row r="19465" spans="1:12" x14ac:dyDescent="0.2">
      <c r="A19465" s="2">
        <v>18.6508</v>
      </c>
      <c r="B19465" s="2">
        <v>15.345649999999999</v>
      </c>
      <c r="C19465" s="2">
        <v>2.7874560000000002</v>
      </c>
      <c r="D19465" s="2">
        <v>1.917834</v>
      </c>
      <c r="F19465" s="2">
        <v>18.64799</v>
      </c>
      <c r="G19465" s="2">
        <v>0.72647099999999998</v>
      </c>
      <c r="H19465" s="2">
        <v>0.72476200000000002</v>
      </c>
      <c r="J19465" s="2">
        <v>18.6508</v>
      </c>
      <c r="K19465" s="2">
        <v>0.92871999999999999</v>
      </c>
      <c r="L19465" s="2">
        <v>0.98948400000000003</v>
      </c>
    </row>
    <row r="19466" spans="1:12" x14ac:dyDescent="0.2">
      <c r="A19466" s="2">
        <v>18.651499999999999</v>
      </c>
      <c r="B19466" s="2">
        <v>15.34531</v>
      </c>
      <c r="C19466" s="2">
        <v>2.7875320000000001</v>
      </c>
      <c r="D19466" s="2">
        <v>1.9165369999999999</v>
      </c>
      <c r="F19466" s="2">
        <v>18.648689999999998</v>
      </c>
      <c r="G19466" s="2">
        <v>0.726387</v>
      </c>
      <c r="H19466" s="2">
        <v>0.72450300000000001</v>
      </c>
      <c r="J19466" s="2">
        <v>18.651499999999999</v>
      </c>
      <c r="K19466" s="2">
        <v>0.92867599999999995</v>
      </c>
      <c r="L19466" s="2">
        <v>0.98845300000000003</v>
      </c>
    </row>
    <row r="19467" spans="1:12" x14ac:dyDescent="0.2">
      <c r="A19467" s="2">
        <v>18.652200000000001</v>
      </c>
      <c r="B19467" s="2">
        <v>15.34558</v>
      </c>
      <c r="C19467" s="2">
        <v>2.7878069999999999</v>
      </c>
      <c r="D19467" s="2">
        <v>1.9157439999999999</v>
      </c>
      <c r="F19467" s="2">
        <v>18.64939</v>
      </c>
      <c r="G19467" s="2">
        <v>0.72672300000000001</v>
      </c>
      <c r="H19467" s="2">
        <v>0.72434200000000004</v>
      </c>
      <c r="J19467" s="2">
        <v>18.652200000000001</v>
      </c>
      <c r="K19467" s="2">
        <v>0.92872200000000005</v>
      </c>
      <c r="L19467" s="2">
        <v>0.98723499999999997</v>
      </c>
    </row>
    <row r="19468" spans="1:12" x14ac:dyDescent="0.2">
      <c r="A19468" s="2">
        <v>18.652899999999999</v>
      </c>
      <c r="B19468" s="2">
        <v>15.34615</v>
      </c>
      <c r="C19468" s="2">
        <v>2.7885239999999998</v>
      </c>
      <c r="D19468" s="2">
        <v>1.915019</v>
      </c>
      <c r="F19468" s="2">
        <v>18.650089999999999</v>
      </c>
      <c r="G19468" s="2">
        <v>0.72647899999999999</v>
      </c>
      <c r="H19468" s="2">
        <v>0.72405200000000003</v>
      </c>
      <c r="J19468" s="2">
        <v>18.652899999999999</v>
      </c>
      <c r="K19468" s="2">
        <v>0.92819200000000002</v>
      </c>
      <c r="L19468" s="2">
        <v>0.986425</v>
      </c>
    </row>
    <row r="19469" spans="1:12" x14ac:dyDescent="0.2">
      <c r="A19469" s="2">
        <v>18.653600000000001</v>
      </c>
      <c r="B19469" s="2">
        <v>15.346869999999999</v>
      </c>
      <c r="C19469" s="2">
        <v>2.7893249999999998</v>
      </c>
      <c r="D19469" s="2">
        <v>1.9136690000000001</v>
      </c>
      <c r="F19469" s="2">
        <v>18.6508</v>
      </c>
      <c r="G19469" s="2">
        <v>0.72647099999999998</v>
      </c>
      <c r="H19469" s="2">
        <v>0.72325099999999998</v>
      </c>
      <c r="J19469" s="2">
        <v>18.653600000000001</v>
      </c>
      <c r="K19469" s="2">
        <v>0.92732800000000004</v>
      </c>
      <c r="L19469" s="2">
        <v>0.98591899999999999</v>
      </c>
    </row>
    <row r="19470" spans="1:12" x14ac:dyDescent="0.2">
      <c r="A19470" s="2">
        <v>18.654299999999999</v>
      </c>
      <c r="B19470" s="2">
        <v>15.347110000000001</v>
      </c>
      <c r="C19470" s="2">
        <v>2.7903280000000001</v>
      </c>
      <c r="D19470" s="2">
        <v>1.912128</v>
      </c>
      <c r="F19470" s="2">
        <v>18.651499999999999</v>
      </c>
      <c r="G19470" s="2">
        <v>0.72668500000000003</v>
      </c>
      <c r="H19470" s="2">
        <v>0.72251900000000002</v>
      </c>
      <c r="J19470" s="2">
        <v>18.654299999999999</v>
      </c>
      <c r="K19470" s="2">
        <v>0.92689100000000002</v>
      </c>
      <c r="L19470" s="2">
        <v>0.98552600000000001</v>
      </c>
    </row>
    <row r="19471" spans="1:12" x14ac:dyDescent="0.2">
      <c r="A19471" s="2">
        <v>18.655000000000001</v>
      </c>
      <c r="B19471" s="2">
        <v>15.347340000000001</v>
      </c>
      <c r="C19471" s="2">
        <v>2.7911060000000001</v>
      </c>
      <c r="D19471" s="2">
        <v>1.9105939999999999</v>
      </c>
      <c r="F19471" s="2">
        <v>18.652200000000001</v>
      </c>
      <c r="G19471" s="2">
        <v>0.72688299999999995</v>
      </c>
      <c r="H19471" s="2">
        <v>0.72232099999999999</v>
      </c>
      <c r="J19471" s="2">
        <v>18.655000000000001</v>
      </c>
      <c r="K19471" s="2">
        <v>0.92623900000000003</v>
      </c>
      <c r="L19471" s="2">
        <v>0.985101</v>
      </c>
    </row>
    <row r="19472" spans="1:12" x14ac:dyDescent="0.2">
      <c r="A19472" s="2">
        <v>18.6557</v>
      </c>
      <c r="B19472" s="2">
        <v>15.347630000000001</v>
      </c>
      <c r="C19472" s="2">
        <v>2.7918729999999998</v>
      </c>
      <c r="D19472" s="2">
        <v>1.909198</v>
      </c>
      <c r="F19472" s="2">
        <v>18.652899999999999</v>
      </c>
      <c r="G19472" s="2">
        <v>0.72655499999999995</v>
      </c>
      <c r="H19472" s="2">
        <v>0.72272499999999995</v>
      </c>
      <c r="J19472" s="2">
        <v>18.6557</v>
      </c>
      <c r="K19472" s="2">
        <v>0.92526600000000003</v>
      </c>
      <c r="L19472" s="2">
        <v>0.98444699999999996</v>
      </c>
    </row>
    <row r="19473" spans="1:12" x14ac:dyDescent="0.2">
      <c r="A19473" s="2">
        <v>18.656410000000001</v>
      </c>
      <c r="B19473" s="2">
        <v>15.34815</v>
      </c>
      <c r="C19473" s="2">
        <v>2.7921939999999998</v>
      </c>
      <c r="D19473" s="2">
        <v>1.908328</v>
      </c>
      <c r="F19473" s="2">
        <v>18.653600000000001</v>
      </c>
      <c r="G19473" s="2">
        <v>0.72632600000000003</v>
      </c>
      <c r="H19473" s="2">
        <v>0.72277800000000003</v>
      </c>
      <c r="J19473" s="2">
        <v>18.656410000000001</v>
      </c>
      <c r="K19473" s="2">
        <v>0.92562699999999998</v>
      </c>
      <c r="L19473" s="2">
        <v>0.98367199999999999</v>
      </c>
    </row>
    <row r="19474" spans="1:12" x14ac:dyDescent="0.2">
      <c r="A19474" s="2">
        <v>18.657109999999999</v>
      </c>
      <c r="B19474" s="2">
        <v>15.34859</v>
      </c>
      <c r="C19474" s="2">
        <v>2.7924639999999998</v>
      </c>
      <c r="D19474" s="2">
        <v>1.9079619999999999</v>
      </c>
      <c r="F19474" s="2">
        <v>18.654299999999999</v>
      </c>
      <c r="G19474" s="2">
        <v>0.72587599999999997</v>
      </c>
      <c r="H19474" s="2">
        <v>0.72228999999999999</v>
      </c>
      <c r="J19474" s="2">
        <v>18.657109999999999</v>
      </c>
      <c r="K19474" s="2">
        <v>0.92603899999999995</v>
      </c>
      <c r="L19474" s="2">
        <v>0.98258699999999999</v>
      </c>
    </row>
    <row r="19475" spans="1:12" x14ac:dyDescent="0.2">
      <c r="A19475" s="2">
        <v>18.657810000000001</v>
      </c>
      <c r="B19475" s="2">
        <v>15.34895</v>
      </c>
      <c r="C19475" s="2">
        <v>2.7925520000000001</v>
      </c>
      <c r="D19475" s="2">
        <v>1.9075200000000001</v>
      </c>
      <c r="F19475" s="2">
        <v>18.655000000000001</v>
      </c>
      <c r="G19475" s="2">
        <v>0.72530399999999995</v>
      </c>
      <c r="H19475" s="2">
        <v>0.72186300000000003</v>
      </c>
      <c r="J19475" s="2">
        <v>18.657810000000001</v>
      </c>
      <c r="K19475" s="2">
        <v>0.92582900000000001</v>
      </c>
      <c r="L19475" s="2">
        <v>0.98203399999999996</v>
      </c>
    </row>
    <row r="19476" spans="1:12" x14ac:dyDescent="0.2">
      <c r="A19476" s="2">
        <v>18.65851</v>
      </c>
      <c r="B19476" s="2">
        <v>15.349349999999999</v>
      </c>
      <c r="C19476" s="2">
        <v>2.7933949999999999</v>
      </c>
      <c r="D19476" s="2">
        <v>1.9066190000000001</v>
      </c>
      <c r="F19476" s="2">
        <v>18.6557</v>
      </c>
      <c r="G19476" s="2">
        <v>0.72476200000000002</v>
      </c>
      <c r="H19476" s="2">
        <v>0.72173299999999996</v>
      </c>
      <c r="J19476" s="2">
        <v>18.65851</v>
      </c>
      <c r="K19476" s="2">
        <v>0.92538600000000004</v>
      </c>
      <c r="L19476" s="2">
        <v>0.981792</v>
      </c>
    </row>
    <row r="19477" spans="1:12" x14ac:dyDescent="0.2">
      <c r="A19477" s="2">
        <v>18.659210000000002</v>
      </c>
      <c r="B19477" s="2">
        <v>15.34989</v>
      </c>
      <c r="C19477" s="2">
        <v>2.7943980000000002</v>
      </c>
      <c r="D19477" s="2">
        <v>1.904933</v>
      </c>
      <c r="F19477" s="2">
        <v>18.656410000000001</v>
      </c>
      <c r="G19477" s="2">
        <v>0.72450300000000001</v>
      </c>
      <c r="H19477" s="2">
        <v>0.72118400000000005</v>
      </c>
      <c r="J19477" s="2">
        <v>18.659210000000002</v>
      </c>
      <c r="K19477" s="2">
        <v>0.92518400000000001</v>
      </c>
      <c r="L19477" s="2">
        <v>0.98090699999999997</v>
      </c>
    </row>
    <row r="19478" spans="1:12" x14ac:dyDescent="0.2">
      <c r="A19478" s="2">
        <v>18.65991</v>
      </c>
      <c r="B19478" s="2">
        <v>15.350519999999999</v>
      </c>
      <c r="C19478" s="2">
        <v>2.7953899999999998</v>
      </c>
      <c r="D19478" s="2">
        <v>1.9041399999999999</v>
      </c>
      <c r="F19478" s="2">
        <v>18.657109999999999</v>
      </c>
      <c r="G19478" s="2">
        <v>0.72434200000000004</v>
      </c>
      <c r="H19478" s="2">
        <v>0.72076399999999996</v>
      </c>
      <c r="J19478" s="2">
        <v>18.65991</v>
      </c>
      <c r="K19478" s="2">
        <v>0.92454899999999995</v>
      </c>
      <c r="L19478" s="2">
        <v>0.98006000000000004</v>
      </c>
    </row>
    <row r="19479" spans="1:12" x14ac:dyDescent="0.2">
      <c r="A19479" s="2">
        <v>18.660609999999998</v>
      </c>
      <c r="B19479" s="2">
        <v>15.351100000000001</v>
      </c>
      <c r="C19479" s="2">
        <v>2.7964319999999998</v>
      </c>
      <c r="D19479" s="2">
        <v>1.9033770000000001</v>
      </c>
      <c r="F19479" s="2">
        <v>18.657810000000001</v>
      </c>
      <c r="G19479" s="2">
        <v>0.72405200000000003</v>
      </c>
      <c r="H19479" s="2">
        <v>0.72036699999999998</v>
      </c>
      <c r="J19479" s="2">
        <v>18.660609999999998</v>
      </c>
      <c r="K19479" s="2">
        <v>0.92398400000000003</v>
      </c>
      <c r="L19479" s="2">
        <v>0.97929699999999997</v>
      </c>
    </row>
    <row r="19480" spans="1:12" x14ac:dyDescent="0.2">
      <c r="A19480" s="2">
        <v>18.66132</v>
      </c>
      <c r="B19480" s="2">
        <v>15.35182</v>
      </c>
      <c r="C19480" s="2">
        <v>2.7971180000000002</v>
      </c>
      <c r="D19480" s="2">
        <v>1.9025069999999999</v>
      </c>
      <c r="F19480" s="2">
        <v>18.65851</v>
      </c>
      <c r="G19480" s="2">
        <v>0.72325099999999998</v>
      </c>
      <c r="H19480" s="2">
        <v>0.71980299999999997</v>
      </c>
      <c r="J19480" s="2">
        <v>18.66132</v>
      </c>
      <c r="K19480" s="2">
        <v>0.92298100000000005</v>
      </c>
      <c r="L19480" s="2">
        <v>0.97860499999999995</v>
      </c>
    </row>
    <row r="19481" spans="1:12" x14ac:dyDescent="0.2">
      <c r="A19481" s="2">
        <v>18.662019999999998</v>
      </c>
      <c r="B19481" s="2">
        <v>15.352869999999999</v>
      </c>
      <c r="C19481" s="2">
        <v>2.797965</v>
      </c>
      <c r="D19481" s="2">
        <v>1.9017440000000001</v>
      </c>
      <c r="F19481" s="2">
        <v>18.659210000000002</v>
      </c>
      <c r="G19481" s="2">
        <v>0.72251900000000002</v>
      </c>
      <c r="H19481" s="2">
        <v>0.71977199999999997</v>
      </c>
      <c r="J19481" s="2">
        <v>18.662019999999998</v>
      </c>
      <c r="K19481" s="2">
        <v>0.92164599999999997</v>
      </c>
      <c r="L19481" s="2">
        <v>0.97770800000000002</v>
      </c>
    </row>
    <row r="19482" spans="1:12" x14ac:dyDescent="0.2">
      <c r="A19482" s="2">
        <v>18.66272</v>
      </c>
      <c r="B19482" s="2">
        <v>15.35379</v>
      </c>
      <c r="C19482" s="2">
        <v>2.7988460000000002</v>
      </c>
      <c r="D19482" s="2">
        <v>1.9003479999999999</v>
      </c>
      <c r="F19482" s="2">
        <v>18.65991</v>
      </c>
      <c r="G19482" s="2">
        <v>0.72232099999999999</v>
      </c>
      <c r="H19482" s="2">
        <v>0.71980999999999995</v>
      </c>
      <c r="J19482" s="2">
        <v>18.66272</v>
      </c>
      <c r="K19482" s="2">
        <v>0.92058499999999999</v>
      </c>
      <c r="L19482" s="2">
        <v>0.97726400000000002</v>
      </c>
    </row>
    <row r="19483" spans="1:12" x14ac:dyDescent="0.2">
      <c r="A19483" s="2">
        <v>18.663419999999999</v>
      </c>
      <c r="B19483" s="2">
        <v>15.35455</v>
      </c>
      <c r="C19483" s="2">
        <v>2.8000479999999999</v>
      </c>
      <c r="D19483" s="2">
        <v>1.8994549999999999</v>
      </c>
      <c r="F19483" s="2">
        <v>18.660609999999998</v>
      </c>
      <c r="G19483" s="2">
        <v>0.72272499999999995</v>
      </c>
      <c r="H19483" s="2">
        <v>0.71958900000000003</v>
      </c>
      <c r="J19483" s="2">
        <v>18.663419999999999</v>
      </c>
      <c r="K19483" s="2">
        <v>0.92021900000000001</v>
      </c>
      <c r="L19483" s="2">
        <v>0.97650400000000004</v>
      </c>
    </row>
    <row r="19484" spans="1:12" x14ac:dyDescent="0.2">
      <c r="A19484" s="2">
        <v>18.66412</v>
      </c>
      <c r="B19484" s="2">
        <v>15.355460000000001</v>
      </c>
      <c r="C19484" s="2">
        <v>2.8011509999999999</v>
      </c>
      <c r="D19484" s="2">
        <v>1.8983030000000001</v>
      </c>
      <c r="F19484" s="2">
        <v>18.66132</v>
      </c>
      <c r="G19484" s="2">
        <v>0.72277800000000003</v>
      </c>
      <c r="H19484" s="2">
        <v>0.71952099999999997</v>
      </c>
      <c r="J19484" s="2">
        <v>18.66412</v>
      </c>
      <c r="K19484" s="2">
        <v>0.919821</v>
      </c>
      <c r="L19484" s="2">
        <v>0.97550300000000001</v>
      </c>
    </row>
    <row r="19485" spans="1:12" x14ac:dyDescent="0.2">
      <c r="A19485" s="2">
        <v>18.664819999999999</v>
      </c>
      <c r="B19485" s="2">
        <v>15.3561</v>
      </c>
      <c r="C19485" s="2">
        <v>2.8020770000000002</v>
      </c>
      <c r="D19485" s="2">
        <v>1.8973720000000001</v>
      </c>
      <c r="F19485" s="2">
        <v>18.662019999999998</v>
      </c>
      <c r="G19485" s="2">
        <v>0.72228999999999999</v>
      </c>
      <c r="H19485" s="2">
        <v>0.71942899999999999</v>
      </c>
      <c r="J19485" s="2">
        <v>18.664819999999999</v>
      </c>
      <c r="K19485" s="2">
        <v>0.919103</v>
      </c>
      <c r="L19485" s="2">
        <v>0.97495900000000002</v>
      </c>
    </row>
    <row r="19486" spans="1:12" x14ac:dyDescent="0.2">
      <c r="A19486" s="2">
        <v>18.665520000000001</v>
      </c>
      <c r="B19486" s="2">
        <v>15.356540000000001</v>
      </c>
      <c r="C19486" s="2">
        <v>2.8027639999999998</v>
      </c>
      <c r="D19486" s="2">
        <v>1.8962429999999999</v>
      </c>
      <c r="F19486" s="2">
        <v>18.66272</v>
      </c>
      <c r="G19486" s="2">
        <v>0.72186300000000003</v>
      </c>
      <c r="H19486" s="2">
        <v>0.71924600000000005</v>
      </c>
      <c r="J19486" s="2">
        <v>18.665520000000001</v>
      </c>
      <c r="K19486" s="2">
        <v>0.91852199999999995</v>
      </c>
      <c r="L19486" s="2">
        <v>0.97444500000000001</v>
      </c>
    </row>
    <row r="19487" spans="1:12" x14ac:dyDescent="0.2">
      <c r="A19487" s="2">
        <v>18.666229999999999</v>
      </c>
      <c r="B19487" s="2">
        <v>15.35741</v>
      </c>
      <c r="C19487" s="2">
        <v>2.8033060000000001</v>
      </c>
      <c r="D19487" s="2">
        <v>1.895526</v>
      </c>
      <c r="F19487" s="2">
        <v>18.663419999999999</v>
      </c>
      <c r="G19487" s="2">
        <v>0.72173299999999996</v>
      </c>
      <c r="H19487" s="2">
        <v>0.71928400000000003</v>
      </c>
      <c r="J19487" s="2">
        <v>18.666229999999999</v>
      </c>
      <c r="K19487" s="2">
        <v>0.91779299999999997</v>
      </c>
      <c r="L19487" s="2">
        <v>0.97399100000000005</v>
      </c>
    </row>
    <row r="19488" spans="1:12" x14ac:dyDescent="0.2">
      <c r="A19488" s="2">
        <v>18.666930000000001</v>
      </c>
      <c r="B19488" s="2">
        <v>15.3581</v>
      </c>
      <c r="C19488" s="2">
        <v>2.8040039999999999</v>
      </c>
      <c r="D19488" s="2">
        <v>1.8944430000000001</v>
      </c>
      <c r="F19488" s="2">
        <v>18.66412</v>
      </c>
      <c r="G19488" s="2">
        <v>0.72118400000000005</v>
      </c>
      <c r="H19488" s="2">
        <v>0.71917699999999996</v>
      </c>
      <c r="J19488" s="2">
        <v>18.666930000000001</v>
      </c>
      <c r="K19488" s="2">
        <v>0.91698800000000003</v>
      </c>
      <c r="L19488" s="2">
        <v>0.97332700000000005</v>
      </c>
    </row>
    <row r="19489" spans="1:12" x14ac:dyDescent="0.2">
      <c r="A19489" s="2">
        <v>18.667629999999999</v>
      </c>
      <c r="B19489" s="2">
        <v>15.35873</v>
      </c>
      <c r="C19489" s="2">
        <v>2.8047970000000002</v>
      </c>
      <c r="D19489" s="2">
        <v>1.8939090000000001</v>
      </c>
      <c r="F19489" s="2">
        <v>18.664819999999999</v>
      </c>
      <c r="G19489" s="2">
        <v>0.72076399999999996</v>
      </c>
      <c r="H19489" s="2">
        <v>0.71889499999999995</v>
      </c>
      <c r="J19489" s="2">
        <v>18.667629999999999</v>
      </c>
      <c r="K19489" s="2">
        <v>0.91642199999999996</v>
      </c>
      <c r="L19489" s="2">
        <v>0.97244399999999998</v>
      </c>
    </row>
    <row r="19490" spans="1:12" x14ac:dyDescent="0.2">
      <c r="A19490" s="2">
        <v>18.668330000000001</v>
      </c>
      <c r="B19490" s="2">
        <v>15.35974</v>
      </c>
      <c r="C19490" s="2">
        <v>2.8055949999999998</v>
      </c>
      <c r="D19490" s="2">
        <v>1.893054</v>
      </c>
      <c r="F19490" s="2">
        <v>18.665520000000001</v>
      </c>
      <c r="G19490" s="2">
        <v>0.72036699999999998</v>
      </c>
      <c r="H19490" s="2">
        <v>0.71876499999999999</v>
      </c>
      <c r="J19490" s="2">
        <v>18.668330000000001</v>
      </c>
      <c r="K19490" s="2">
        <v>0.91596</v>
      </c>
      <c r="L19490" s="2">
        <v>0.97141299999999997</v>
      </c>
    </row>
    <row r="19491" spans="1:12" x14ac:dyDescent="0.2">
      <c r="A19491" s="2">
        <v>18.669029999999999</v>
      </c>
      <c r="B19491" s="2">
        <v>15.360659999999999</v>
      </c>
      <c r="C19491" s="2">
        <v>2.8063729999999998</v>
      </c>
      <c r="D19491" s="2">
        <v>1.8916660000000001</v>
      </c>
      <c r="F19491" s="2">
        <v>18.666229999999999</v>
      </c>
      <c r="G19491" s="2">
        <v>0.71980299999999997</v>
      </c>
      <c r="H19491" s="2">
        <v>0.71824600000000005</v>
      </c>
      <c r="J19491" s="2">
        <v>18.669029999999999</v>
      </c>
      <c r="K19491" s="2">
        <v>0.91502700000000003</v>
      </c>
      <c r="L19491" s="2">
        <v>0.97037799999999996</v>
      </c>
    </row>
    <row r="19492" spans="1:12" x14ac:dyDescent="0.2">
      <c r="A19492" s="2">
        <v>18.669730000000001</v>
      </c>
      <c r="B19492" s="2">
        <v>15.362109999999999</v>
      </c>
      <c r="C19492" s="2">
        <v>2.8072309999999998</v>
      </c>
      <c r="D19492" s="2">
        <v>1.8911009999999999</v>
      </c>
      <c r="F19492" s="2">
        <v>18.666930000000001</v>
      </c>
      <c r="G19492" s="2">
        <v>0.71977199999999997</v>
      </c>
      <c r="H19492" s="2">
        <v>0.71812399999999998</v>
      </c>
      <c r="J19492" s="2">
        <v>18.669730000000001</v>
      </c>
      <c r="K19492" s="2">
        <v>0.91406200000000004</v>
      </c>
      <c r="L19492" s="2">
        <v>0.96964099999999998</v>
      </c>
    </row>
    <row r="19493" spans="1:12" x14ac:dyDescent="0.2">
      <c r="A19493" s="2">
        <v>18.67043</v>
      </c>
      <c r="B19493" s="2">
        <v>15.363099999999999</v>
      </c>
      <c r="C19493" s="2">
        <v>2.808303</v>
      </c>
      <c r="D19493" s="2">
        <v>1.890231</v>
      </c>
      <c r="F19493" s="2">
        <v>18.667629999999999</v>
      </c>
      <c r="G19493" s="2">
        <v>0.71980999999999995</v>
      </c>
      <c r="H19493" s="2">
        <v>0.71793399999999996</v>
      </c>
      <c r="J19493" s="2">
        <v>18.67043</v>
      </c>
      <c r="K19493" s="2">
        <v>0.91332800000000003</v>
      </c>
      <c r="L19493" s="2">
        <v>0.968997</v>
      </c>
    </row>
    <row r="19494" spans="1:12" x14ac:dyDescent="0.2">
      <c r="A19494" s="2">
        <v>18.671140000000001</v>
      </c>
      <c r="B19494" s="2">
        <v>15.36398</v>
      </c>
      <c r="C19494" s="2">
        <v>2.8092869999999999</v>
      </c>
      <c r="D19494" s="2">
        <v>1.889308</v>
      </c>
      <c r="F19494" s="2">
        <v>18.668330000000001</v>
      </c>
      <c r="G19494" s="2">
        <v>0.71958900000000003</v>
      </c>
      <c r="H19494" s="2">
        <v>0.71732300000000004</v>
      </c>
      <c r="J19494" s="2">
        <v>18.671140000000001</v>
      </c>
      <c r="K19494" s="2">
        <v>0.91278099999999995</v>
      </c>
      <c r="L19494" s="2">
        <v>0.96821400000000002</v>
      </c>
    </row>
    <row r="19495" spans="1:12" x14ac:dyDescent="0.2">
      <c r="A19495" s="2">
        <v>18.67184</v>
      </c>
      <c r="B19495" s="2">
        <v>15.36482</v>
      </c>
      <c r="C19495" s="2">
        <v>2.8106</v>
      </c>
      <c r="D19495" s="2">
        <v>1.888469</v>
      </c>
      <c r="F19495" s="2">
        <v>18.669029999999999</v>
      </c>
      <c r="G19495" s="2">
        <v>0.71952099999999997</v>
      </c>
      <c r="H19495" s="2">
        <v>0.71663699999999997</v>
      </c>
      <c r="J19495" s="2">
        <v>18.67184</v>
      </c>
      <c r="K19495" s="2">
        <v>0.91247500000000004</v>
      </c>
      <c r="L19495" s="2">
        <v>0.96747799999999995</v>
      </c>
    </row>
    <row r="19496" spans="1:12" x14ac:dyDescent="0.2">
      <c r="A19496" s="2">
        <v>18.672540000000001</v>
      </c>
      <c r="B19496" s="2">
        <v>15.365880000000001</v>
      </c>
      <c r="C19496" s="2">
        <v>2.8115380000000001</v>
      </c>
      <c r="D19496" s="2">
        <v>1.886646</v>
      </c>
      <c r="F19496" s="2">
        <v>18.669730000000001</v>
      </c>
      <c r="G19496" s="2">
        <v>0.71942899999999999</v>
      </c>
      <c r="H19496" s="2">
        <v>0.71617900000000001</v>
      </c>
      <c r="J19496" s="2">
        <v>18.672540000000001</v>
      </c>
      <c r="K19496" s="2">
        <v>0.91172799999999998</v>
      </c>
      <c r="L19496" s="2">
        <v>0.96688700000000005</v>
      </c>
    </row>
    <row r="19497" spans="1:12" x14ac:dyDescent="0.2">
      <c r="A19497" s="2">
        <v>18.67324</v>
      </c>
      <c r="B19497" s="2">
        <v>15.367150000000001</v>
      </c>
      <c r="C19497" s="2">
        <v>2.811855</v>
      </c>
      <c r="D19497" s="2">
        <v>1.885829</v>
      </c>
      <c r="F19497" s="2">
        <v>18.67043</v>
      </c>
      <c r="G19497" s="2">
        <v>0.71924600000000005</v>
      </c>
      <c r="H19497" s="2">
        <v>0.71604199999999996</v>
      </c>
      <c r="J19497" s="2">
        <v>18.67324</v>
      </c>
      <c r="K19497" s="2">
        <v>0.91088100000000005</v>
      </c>
      <c r="L19497" s="2">
        <v>0.96616599999999997</v>
      </c>
    </row>
    <row r="19498" spans="1:12" x14ac:dyDescent="0.2">
      <c r="A19498" s="2">
        <v>18.673940000000002</v>
      </c>
      <c r="B19498" s="2">
        <v>15.3683</v>
      </c>
      <c r="C19498" s="2">
        <v>2.8127740000000001</v>
      </c>
      <c r="D19498" s="2">
        <v>1.885135</v>
      </c>
      <c r="F19498" s="2">
        <v>18.671140000000001</v>
      </c>
      <c r="G19498" s="2">
        <v>0.71928400000000003</v>
      </c>
      <c r="H19498" s="2">
        <v>0.71585799999999999</v>
      </c>
      <c r="J19498" s="2">
        <v>18.673940000000002</v>
      </c>
      <c r="K19498" s="2">
        <v>0.91093199999999996</v>
      </c>
      <c r="L19498" s="2">
        <v>0.96533999999999998</v>
      </c>
    </row>
    <row r="19499" spans="1:12" x14ac:dyDescent="0.2">
      <c r="A19499" s="2">
        <v>18.67464</v>
      </c>
      <c r="B19499" s="2">
        <v>15.36904</v>
      </c>
      <c r="C19499" s="2">
        <v>2.8134760000000001</v>
      </c>
      <c r="D19499" s="2">
        <v>1.885402</v>
      </c>
      <c r="F19499" s="2">
        <v>18.67184</v>
      </c>
      <c r="G19499" s="2">
        <v>0.71917699999999996</v>
      </c>
      <c r="H19499" s="2">
        <v>0.71595799999999998</v>
      </c>
      <c r="J19499" s="2">
        <v>18.67464</v>
      </c>
      <c r="K19499" s="2">
        <v>0.91082600000000002</v>
      </c>
      <c r="L19499" s="2">
        <v>0.96491300000000002</v>
      </c>
    </row>
    <row r="19500" spans="1:12" x14ac:dyDescent="0.2">
      <c r="A19500" s="2">
        <v>18.675339999999998</v>
      </c>
      <c r="B19500" s="2">
        <v>15.36998</v>
      </c>
      <c r="C19500" s="2">
        <v>2.8141970000000001</v>
      </c>
      <c r="D19500" s="2">
        <v>1.88428</v>
      </c>
      <c r="F19500" s="2">
        <v>18.672540000000001</v>
      </c>
      <c r="G19500" s="2">
        <v>0.71889499999999995</v>
      </c>
      <c r="H19500" s="2">
        <v>0.71577500000000005</v>
      </c>
      <c r="J19500" s="2">
        <v>18.675339999999998</v>
      </c>
      <c r="K19500" s="2">
        <v>0.91049599999999997</v>
      </c>
      <c r="L19500" s="2">
        <v>0.96435300000000002</v>
      </c>
    </row>
    <row r="19501" spans="1:12" x14ac:dyDescent="0.2">
      <c r="A19501" s="2">
        <v>18.67604</v>
      </c>
      <c r="B19501" s="2">
        <v>15.370900000000001</v>
      </c>
      <c r="C19501" s="2">
        <v>2.815623</v>
      </c>
      <c r="D19501" s="2">
        <v>1.88425</v>
      </c>
      <c r="F19501" s="2">
        <v>18.67324</v>
      </c>
      <c r="G19501" s="2">
        <v>0.71876499999999999</v>
      </c>
      <c r="H19501" s="2">
        <v>0.71545400000000003</v>
      </c>
      <c r="J19501" s="2">
        <v>18.67604</v>
      </c>
      <c r="K19501" s="2">
        <v>0.91016200000000003</v>
      </c>
      <c r="L19501" s="2">
        <v>0.96361600000000003</v>
      </c>
    </row>
    <row r="19502" spans="1:12" x14ac:dyDescent="0.2">
      <c r="A19502" s="2">
        <v>18.676749999999998</v>
      </c>
      <c r="B19502" s="2">
        <v>15.371880000000001</v>
      </c>
      <c r="C19502" s="2">
        <v>2.8167300000000002</v>
      </c>
      <c r="D19502" s="2">
        <v>1.8834489999999999</v>
      </c>
      <c r="F19502" s="2">
        <v>18.673940000000002</v>
      </c>
      <c r="G19502" s="2">
        <v>0.71824600000000005</v>
      </c>
      <c r="H19502" s="2">
        <v>0.71538500000000005</v>
      </c>
      <c r="J19502" s="2">
        <v>18.676749999999998</v>
      </c>
      <c r="K19502" s="2">
        <v>0.90977300000000005</v>
      </c>
      <c r="L19502" s="2">
        <v>0.96264499999999997</v>
      </c>
    </row>
    <row r="19503" spans="1:12" x14ac:dyDescent="0.2">
      <c r="A19503" s="2">
        <v>18.67745</v>
      </c>
      <c r="B19503" s="2">
        <v>15.372809999999999</v>
      </c>
      <c r="C19503" s="2">
        <v>2.8174959999999998</v>
      </c>
      <c r="D19503" s="2">
        <v>1.882625</v>
      </c>
      <c r="F19503" s="2">
        <v>18.67464</v>
      </c>
      <c r="G19503" s="2">
        <v>0.71812399999999998</v>
      </c>
      <c r="H19503" s="2">
        <v>0.71515700000000004</v>
      </c>
      <c r="J19503" s="2">
        <v>18.67745</v>
      </c>
      <c r="K19503" s="2">
        <v>0.90917999999999999</v>
      </c>
      <c r="L19503" s="2">
        <v>0.96188899999999999</v>
      </c>
    </row>
    <row r="19504" spans="1:12" x14ac:dyDescent="0.2">
      <c r="A19504" s="2">
        <v>18.678149999999999</v>
      </c>
      <c r="B19504" s="2">
        <v>15.37396</v>
      </c>
      <c r="C19504" s="2">
        <v>2.8185950000000002</v>
      </c>
      <c r="D19504" s="2">
        <v>1.8818999999999999</v>
      </c>
      <c r="F19504" s="2">
        <v>18.675339999999998</v>
      </c>
      <c r="G19504" s="2">
        <v>0.71793399999999996</v>
      </c>
      <c r="H19504" s="2">
        <v>0.71493499999999999</v>
      </c>
      <c r="J19504" s="2">
        <v>18.678149999999999</v>
      </c>
      <c r="K19504" s="2">
        <v>0.90872200000000003</v>
      </c>
      <c r="L19504" s="2">
        <v>0.96118099999999995</v>
      </c>
    </row>
    <row r="19505" spans="1:12" x14ac:dyDescent="0.2">
      <c r="A19505" s="2">
        <v>18.678850000000001</v>
      </c>
      <c r="B19505" s="2">
        <v>15.37472</v>
      </c>
      <c r="C19505" s="2">
        <v>2.819598</v>
      </c>
      <c r="D19505" s="2">
        <v>1.880458</v>
      </c>
      <c r="F19505" s="2">
        <v>18.67604</v>
      </c>
      <c r="G19505" s="2">
        <v>0.71732300000000004</v>
      </c>
      <c r="H19505" s="2">
        <v>0.71452300000000002</v>
      </c>
      <c r="J19505" s="2">
        <v>18.678850000000001</v>
      </c>
      <c r="K19505" s="2">
        <v>0.90828299999999995</v>
      </c>
      <c r="L19505" s="2">
        <v>0.96041299999999996</v>
      </c>
    </row>
    <row r="19506" spans="1:12" x14ac:dyDescent="0.2">
      <c r="A19506" s="2">
        <v>18.679549999999999</v>
      </c>
      <c r="B19506" s="2">
        <v>15.3756</v>
      </c>
      <c r="C19506" s="2">
        <v>2.820487</v>
      </c>
      <c r="D19506" s="2">
        <v>1.8792219999999999</v>
      </c>
      <c r="F19506" s="2">
        <v>18.676749999999998</v>
      </c>
      <c r="G19506" s="2">
        <v>0.71663699999999997</v>
      </c>
      <c r="H19506" s="2">
        <v>0.71415700000000004</v>
      </c>
      <c r="J19506" s="2">
        <v>18.679549999999999</v>
      </c>
      <c r="K19506" s="2">
        <v>0.90776400000000002</v>
      </c>
      <c r="L19506" s="2">
        <v>0.95987900000000004</v>
      </c>
    </row>
    <row r="19507" spans="1:12" x14ac:dyDescent="0.2">
      <c r="A19507" s="2">
        <v>18.680250000000001</v>
      </c>
      <c r="B19507" s="2">
        <v>15.37651</v>
      </c>
      <c r="C19507" s="2">
        <v>2.8213379999999999</v>
      </c>
      <c r="D19507" s="2">
        <v>1.8783289999999999</v>
      </c>
      <c r="F19507" s="2">
        <v>18.67745</v>
      </c>
      <c r="G19507" s="2">
        <v>0.71617900000000001</v>
      </c>
      <c r="H19507" s="2">
        <v>0.71428700000000001</v>
      </c>
      <c r="J19507" s="2">
        <v>18.680250000000001</v>
      </c>
      <c r="K19507" s="2">
        <v>0.907331</v>
      </c>
      <c r="L19507" s="2">
        <v>0.95946799999999999</v>
      </c>
    </row>
    <row r="19508" spans="1:12" x14ac:dyDescent="0.2">
      <c r="A19508" s="2">
        <v>18.680949999999999</v>
      </c>
      <c r="B19508" s="2">
        <v>15.37734</v>
      </c>
      <c r="C19508" s="2">
        <v>2.8222719999999999</v>
      </c>
      <c r="D19508" s="2">
        <v>1.8775360000000001</v>
      </c>
      <c r="F19508" s="2">
        <v>18.678149999999999</v>
      </c>
      <c r="G19508" s="2">
        <v>0.71604199999999996</v>
      </c>
      <c r="H19508" s="2">
        <v>0.71407299999999996</v>
      </c>
      <c r="J19508" s="2">
        <v>18.680949999999999</v>
      </c>
      <c r="K19508" s="2">
        <v>0.90664299999999998</v>
      </c>
      <c r="L19508" s="2">
        <v>0.95941600000000005</v>
      </c>
    </row>
    <row r="19509" spans="1:12" x14ac:dyDescent="0.2">
      <c r="A19509" s="2">
        <v>18.681660000000001</v>
      </c>
      <c r="B19509" s="2">
        <v>15.378399999999999</v>
      </c>
      <c r="C19509" s="2">
        <v>2.8234170000000001</v>
      </c>
      <c r="D19509" s="2">
        <v>1.876811</v>
      </c>
      <c r="F19509" s="2">
        <v>18.678850000000001</v>
      </c>
      <c r="G19509" s="2">
        <v>0.71585799999999999</v>
      </c>
      <c r="H19509" s="2">
        <v>0.71360800000000002</v>
      </c>
      <c r="J19509" s="2">
        <v>18.681660000000001</v>
      </c>
      <c r="K19509" s="2">
        <v>0.90610500000000005</v>
      </c>
      <c r="L19509" s="2">
        <v>0.95882000000000001</v>
      </c>
    </row>
    <row r="19510" spans="1:12" x14ac:dyDescent="0.2">
      <c r="A19510" s="2">
        <v>18.682359999999999</v>
      </c>
      <c r="B19510" s="2">
        <v>15.37956</v>
      </c>
      <c r="C19510" s="2">
        <v>2.8240270000000001</v>
      </c>
      <c r="D19510" s="2">
        <v>1.875591</v>
      </c>
      <c r="F19510" s="2">
        <v>18.679549999999999</v>
      </c>
      <c r="G19510" s="2">
        <v>0.71595799999999998</v>
      </c>
      <c r="H19510" s="2">
        <v>0.71323400000000003</v>
      </c>
      <c r="J19510" s="2">
        <v>18.682359999999999</v>
      </c>
      <c r="K19510" s="2">
        <v>0.90559800000000001</v>
      </c>
      <c r="L19510" s="2">
        <v>0.95797200000000005</v>
      </c>
    </row>
    <row r="19511" spans="1:12" x14ac:dyDescent="0.2">
      <c r="A19511" s="2">
        <v>18.683060000000001</v>
      </c>
      <c r="B19511" s="2">
        <v>15.380660000000001</v>
      </c>
      <c r="C19511" s="2">
        <v>2.825164</v>
      </c>
      <c r="D19511" s="2">
        <v>1.874644</v>
      </c>
      <c r="F19511" s="2">
        <v>18.680250000000001</v>
      </c>
      <c r="G19511" s="2">
        <v>0.71577500000000005</v>
      </c>
      <c r="H19511" s="2">
        <v>0.71340899999999996</v>
      </c>
      <c r="J19511" s="2">
        <v>18.683060000000001</v>
      </c>
      <c r="K19511" s="2">
        <v>0.90428699999999995</v>
      </c>
      <c r="L19511" s="2">
        <v>0.95748900000000003</v>
      </c>
    </row>
    <row r="19512" spans="1:12" x14ac:dyDescent="0.2">
      <c r="A19512" s="2">
        <v>18.683759999999999</v>
      </c>
      <c r="B19512" s="2">
        <v>15.381830000000001</v>
      </c>
      <c r="C19512" s="2">
        <v>2.8264230000000001</v>
      </c>
      <c r="D19512" s="2">
        <v>1.873882</v>
      </c>
      <c r="F19512" s="2">
        <v>18.680949999999999</v>
      </c>
      <c r="G19512" s="2">
        <v>0.71545400000000003</v>
      </c>
      <c r="H19512" s="2">
        <v>0.71308099999999996</v>
      </c>
      <c r="J19512" s="2">
        <v>18.683759999999999</v>
      </c>
      <c r="K19512" s="2">
        <v>0.90281699999999998</v>
      </c>
      <c r="L19512" s="2">
        <v>0.957237</v>
      </c>
    </row>
    <row r="19513" spans="1:12" x14ac:dyDescent="0.2">
      <c r="A19513" s="2">
        <v>18.684460000000001</v>
      </c>
      <c r="B19513" s="2">
        <v>15.38279</v>
      </c>
      <c r="C19513" s="2">
        <v>2.8275060000000001</v>
      </c>
      <c r="D19513" s="2">
        <v>1.872638</v>
      </c>
      <c r="F19513" s="2">
        <v>18.681660000000001</v>
      </c>
      <c r="G19513" s="2">
        <v>0.71538500000000005</v>
      </c>
      <c r="H19513" s="2">
        <v>0.71284499999999995</v>
      </c>
      <c r="J19513" s="2">
        <v>18.684460000000001</v>
      </c>
      <c r="K19513" s="2">
        <v>0.90207300000000001</v>
      </c>
      <c r="L19513" s="2">
        <v>0.95641600000000004</v>
      </c>
    </row>
    <row r="19514" spans="1:12" x14ac:dyDescent="0.2">
      <c r="A19514" s="2">
        <v>18.68516</v>
      </c>
      <c r="B19514" s="2">
        <v>15.383699999999999</v>
      </c>
      <c r="C19514" s="2">
        <v>2.828033</v>
      </c>
      <c r="D19514" s="2">
        <v>1.8712880000000001</v>
      </c>
      <c r="F19514" s="2">
        <v>18.682359999999999</v>
      </c>
      <c r="G19514" s="2">
        <v>0.71515700000000004</v>
      </c>
      <c r="H19514" s="2">
        <v>0.71276899999999999</v>
      </c>
      <c r="J19514" s="2">
        <v>18.68516</v>
      </c>
      <c r="K19514" s="2">
        <v>0.90137500000000004</v>
      </c>
      <c r="L19514" s="2">
        <v>0.95590600000000003</v>
      </c>
    </row>
    <row r="19515" spans="1:12" x14ac:dyDescent="0.2">
      <c r="A19515" s="2">
        <v>18.685860000000002</v>
      </c>
      <c r="B19515" s="2">
        <v>15.385249999999999</v>
      </c>
      <c r="C19515" s="2">
        <v>2.8292989999999998</v>
      </c>
      <c r="D19515" s="2">
        <v>1.870349</v>
      </c>
      <c r="F19515" s="2">
        <v>18.683060000000001</v>
      </c>
      <c r="G19515" s="2">
        <v>0.71493499999999999</v>
      </c>
      <c r="H19515" s="2">
        <v>0.713028</v>
      </c>
      <c r="J19515" s="2">
        <v>18.685860000000002</v>
      </c>
      <c r="K19515" s="2">
        <v>0.900196</v>
      </c>
      <c r="L19515" s="2">
        <v>0.95592699999999997</v>
      </c>
    </row>
    <row r="19516" spans="1:12" x14ac:dyDescent="0.2">
      <c r="A19516" s="2">
        <v>18.68657</v>
      </c>
      <c r="B19516" s="2">
        <v>15.38668</v>
      </c>
      <c r="C19516" s="2">
        <v>2.8307600000000002</v>
      </c>
      <c r="D19516" s="2">
        <v>1.8693949999999999</v>
      </c>
      <c r="F19516" s="2">
        <v>18.683759999999999</v>
      </c>
      <c r="G19516" s="2">
        <v>0.71452300000000002</v>
      </c>
      <c r="H19516" s="2">
        <v>0.71305799999999997</v>
      </c>
      <c r="J19516" s="2">
        <v>18.68657</v>
      </c>
      <c r="K19516" s="2">
        <v>0.89893699999999999</v>
      </c>
      <c r="L19516" s="2">
        <v>0.95572199999999996</v>
      </c>
    </row>
    <row r="19517" spans="1:12" x14ac:dyDescent="0.2">
      <c r="A19517" s="2">
        <v>18.687270000000002</v>
      </c>
      <c r="B19517" s="2">
        <v>15.38799</v>
      </c>
      <c r="C19517" s="2">
        <v>2.831969</v>
      </c>
      <c r="D19517" s="2">
        <v>1.868236</v>
      </c>
      <c r="F19517" s="2">
        <v>18.684460000000001</v>
      </c>
      <c r="G19517" s="2">
        <v>0.71415700000000004</v>
      </c>
      <c r="H19517" s="2">
        <v>0.71308099999999996</v>
      </c>
      <c r="J19517" s="2">
        <v>18.687270000000002</v>
      </c>
      <c r="K19517" s="2">
        <v>0.89795499999999995</v>
      </c>
      <c r="L19517" s="2">
        <v>0.955627</v>
      </c>
    </row>
    <row r="19518" spans="1:12" x14ac:dyDescent="0.2">
      <c r="A19518" s="2">
        <v>18.68797</v>
      </c>
      <c r="B19518" s="2">
        <v>15.38916</v>
      </c>
      <c r="C19518" s="2">
        <v>2.8324389999999999</v>
      </c>
      <c r="D19518" s="2">
        <v>1.867618</v>
      </c>
      <c r="F19518" s="2">
        <v>18.68516</v>
      </c>
      <c r="G19518" s="2">
        <v>0.71428700000000001</v>
      </c>
      <c r="H19518" s="2">
        <v>0.713028</v>
      </c>
      <c r="J19518" s="2">
        <v>18.68797</v>
      </c>
      <c r="K19518" s="2">
        <v>0.89703900000000003</v>
      </c>
      <c r="L19518" s="2">
        <v>0.95539099999999999</v>
      </c>
    </row>
    <row r="19519" spans="1:12" x14ac:dyDescent="0.2">
      <c r="A19519" s="2">
        <v>18.688669999999998</v>
      </c>
      <c r="B19519" s="2">
        <v>15.390499999999999</v>
      </c>
      <c r="C19519" s="2">
        <v>2.8336169999999998</v>
      </c>
      <c r="D19519" s="2">
        <v>1.8673660000000001</v>
      </c>
      <c r="F19519" s="2">
        <v>18.685860000000002</v>
      </c>
      <c r="G19519" s="2">
        <v>0.71407299999999996</v>
      </c>
      <c r="H19519" s="2">
        <v>0.712982</v>
      </c>
      <c r="J19519" s="2">
        <v>18.688669999999998</v>
      </c>
      <c r="K19519" s="2">
        <v>0.89643499999999998</v>
      </c>
      <c r="L19519" s="2">
        <v>0.95508199999999999</v>
      </c>
    </row>
    <row r="19520" spans="1:12" x14ac:dyDescent="0.2">
      <c r="A19520" s="2">
        <v>18.68937</v>
      </c>
      <c r="B19520" s="2">
        <v>15.391780000000001</v>
      </c>
      <c r="C19520" s="2">
        <v>2.8345750000000001</v>
      </c>
      <c r="D19520" s="2">
        <v>1.8669690000000001</v>
      </c>
      <c r="F19520" s="2">
        <v>18.68657</v>
      </c>
      <c r="G19520" s="2">
        <v>0.71360800000000002</v>
      </c>
      <c r="H19520" s="2">
        <v>0.71294400000000002</v>
      </c>
      <c r="J19520" s="2">
        <v>18.68937</v>
      </c>
      <c r="K19520" s="2">
        <v>0.89592300000000002</v>
      </c>
      <c r="L19520" s="2">
        <v>0.95444899999999999</v>
      </c>
    </row>
    <row r="19521" spans="1:12" x14ac:dyDescent="0.2">
      <c r="A19521" s="2">
        <v>18.690069999999999</v>
      </c>
      <c r="B19521" s="2">
        <v>15.3926</v>
      </c>
      <c r="C19521" s="2">
        <v>2.8355060000000001</v>
      </c>
      <c r="D19521" s="2">
        <v>1.866641</v>
      </c>
      <c r="F19521" s="2">
        <v>18.687270000000002</v>
      </c>
      <c r="G19521" s="2">
        <v>0.71323400000000003</v>
      </c>
      <c r="H19521" s="2">
        <v>0.71266200000000002</v>
      </c>
      <c r="J19521" s="2">
        <v>18.690069999999999</v>
      </c>
      <c r="K19521" s="2">
        <v>0.89531300000000003</v>
      </c>
      <c r="L19521" s="2">
        <v>0.95377400000000001</v>
      </c>
    </row>
    <row r="19522" spans="1:12" x14ac:dyDescent="0.2">
      <c r="A19522" s="2">
        <v>18.690770000000001</v>
      </c>
      <c r="B19522" s="2">
        <v>15.393509999999999</v>
      </c>
      <c r="C19522" s="2">
        <v>2.8362229999999999</v>
      </c>
      <c r="D19522" s="2">
        <v>1.8657710000000001</v>
      </c>
      <c r="F19522" s="2">
        <v>18.68797</v>
      </c>
      <c r="G19522" s="2">
        <v>0.71340899999999996</v>
      </c>
      <c r="H19522" s="2">
        <v>0.71196700000000002</v>
      </c>
      <c r="J19522" s="2">
        <v>18.690770000000001</v>
      </c>
      <c r="K19522" s="2">
        <v>0.89458599999999999</v>
      </c>
      <c r="L19522" s="2">
        <v>0.95373200000000002</v>
      </c>
    </row>
    <row r="19523" spans="1:12" x14ac:dyDescent="0.2">
      <c r="A19523" s="2">
        <v>18.691479999999999</v>
      </c>
      <c r="B19523" s="2">
        <v>15.39475</v>
      </c>
      <c r="C19523" s="2">
        <v>2.8372600000000001</v>
      </c>
      <c r="D19523" s="2">
        <v>1.864635</v>
      </c>
      <c r="F19523" s="2">
        <v>18.688669999999998</v>
      </c>
      <c r="G19523" s="2">
        <v>0.71308099999999996</v>
      </c>
      <c r="H19523" s="2">
        <v>0.71127300000000004</v>
      </c>
      <c r="J19523" s="2">
        <v>18.691479999999999</v>
      </c>
      <c r="K19523" s="2">
        <v>0.89309899999999998</v>
      </c>
      <c r="L19523" s="2">
        <v>0.95377599999999996</v>
      </c>
    </row>
    <row r="19524" spans="1:12" x14ac:dyDescent="0.2">
      <c r="A19524" s="2">
        <v>18.69218</v>
      </c>
      <c r="B19524" s="2">
        <v>15.39601</v>
      </c>
      <c r="C19524" s="2">
        <v>2.8390650000000002</v>
      </c>
      <c r="D19524" s="2">
        <v>1.8641160000000001</v>
      </c>
      <c r="F19524" s="2">
        <v>18.68937</v>
      </c>
      <c r="G19524" s="2">
        <v>0.71284499999999995</v>
      </c>
      <c r="H19524" s="2">
        <v>0.711067</v>
      </c>
      <c r="J19524" s="2">
        <v>18.69218</v>
      </c>
      <c r="K19524" s="2">
        <v>0.89174799999999999</v>
      </c>
      <c r="L19524" s="2">
        <v>0.95374700000000001</v>
      </c>
    </row>
    <row r="19525" spans="1:12" x14ac:dyDescent="0.2">
      <c r="A19525" s="2">
        <v>18.692879999999999</v>
      </c>
      <c r="B19525" s="2">
        <v>15.397399999999999</v>
      </c>
      <c r="C19525" s="2">
        <v>2.8405529999999999</v>
      </c>
      <c r="D19525" s="2">
        <v>1.8637649999999999</v>
      </c>
      <c r="F19525" s="2">
        <v>18.690069999999999</v>
      </c>
      <c r="G19525" s="2">
        <v>0.71276899999999999</v>
      </c>
      <c r="H19525" s="2">
        <v>0.71096800000000004</v>
      </c>
      <c r="J19525" s="2">
        <v>18.692879999999999</v>
      </c>
      <c r="K19525" s="2">
        <v>0.89058099999999996</v>
      </c>
      <c r="L19525" s="2">
        <v>0.953241</v>
      </c>
    </row>
    <row r="19526" spans="1:12" x14ac:dyDescent="0.2">
      <c r="A19526" s="2">
        <v>18.693580000000001</v>
      </c>
      <c r="B19526" s="2">
        <v>15.398949999999999</v>
      </c>
      <c r="C19526" s="2">
        <v>2.8414600000000001</v>
      </c>
      <c r="D19526" s="2">
        <v>1.86304</v>
      </c>
      <c r="F19526" s="2">
        <v>18.690770000000001</v>
      </c>
      <c r="G19526" s="2">
        <v>0.713028</v>
      </c>
      <c r="H19526" s="2">
        <v>0.710785</v>
      </c>
      <c r="J19526" s="2">
        <v>18.693580000000001</v>
      </c>
      <c r="K19526" s="2">
        <v>0.88955300000000004</v>
      </c>
      <c r="L19526" s="2">
        <v>0.95236299999999996</v>
      </c>
    </row>
    <row r="19527" spans="1:12" x14ac:dyDescent="0.2">
      <c r="A19527" s="2">
        <v>18.694279999999999</v>
      </c>
      <c r="B19527" s="2">
        <v>15.4002</v>
      </c>
      <c r="C19527" s="2">
        <v>2.8425669999999998</v>
      </c>
      <c r="D19527" s="2">
        <v>1.8625750000000001</v>
      </c>
      <c r="F19527" s="2">
        <v>18.691479999999999</v>
      </c>
      <c r="G19527" s="2">
        <v>0.71305799999999997</v>
      </c>
      <c r="H19527" s="2">
        <v>0.71089899999999995</v>
      </c>
      <c r="J19527" s="2">
        <v>18.694279999999999</v>
      </c>
      <c r="K19527" s="2">
        <v>0.88853800000000005</v>
      </c>
      <c r="L19527" s="2">
        <v>0.95191700000000001</v>
      </c>
    </row>
    <row r="19528" spans="1:12" x14ac:dyDescent="0.2">
      <c r="A19528" s="2">
        <v>18.694980000000001</v>
      </c>
      <c r="B19528" s="2">
        <v>15.401630000000001</v>
      </c>
      <c r="C19528" s="2">
        <v>2.8431850000000001</v>
      </c>
      <c r="D19528" s="2">
        <v>1.861453</v>
      </c>
      <c r="F19528" s="2">
        <v>18.69218</v>
      </c>
      <c r="G19528" s="2">
        <v>0.71308099999999996</v>
      </c>
      <c r="H19528" s="2">
        <v>0.71082299999999998</v>
      </c>
      <c r="J19528" s="2">
        <v>18.694980000000001</v>
      </c>
      <c r="K19528" s="2">
        <v>0.88751999999999998</v>
      </c>
      <c r="L19528" s="2">
        <v>0.95137899999999997</v>
      </c>
    </row>
    <row r="19529" spans="1:12" x14ac:dyDescent="0.2">
      <c r="A19529" s="2">
        <v>18.695679999999999</v>
      </c>
      <c r="B19529" s="2">
        <v>15.4033</v>
      </c>
      <c r="C19529" s="2">
        <v>2.843299</v>
      </c>
      <c r="D19529" s="2">
        <v>1.8604229999999999</v>
      </c>
      <c r="F19529" s="2">
        <v>18.692879999999999</v>
      </c>
      <c r="G19529" s="2">
        <v>0.713028</v>
      </c>
      <c r="H19529" s="2">
        <v>0.71026599999999995</v>
      </c>
      <c r="J19529" s="2">
        <v>18.695679999999999</v>
      </c>
      <c r="K19529" s="2">
        <v>0.88630699999999996</v>
      </c>
      <c r="L19529" s="2">
        <v>0.95090300000000005</v>
      </c>
    </row>
    <row r="19530" spans="1:12" x14ac:dyDescent="0.2">
      <c r="A19530" s="2">
        <v>18.696380000000001</v>
      </c>
      <c r="B19530" s="2">
        <v>15.404640000000001</v>
      </c>
      <c r="C19530" s="2">
        <v>2.8444820000000002</v>
      </c>
      <c r="D19530" s="2">
        <v>1.859348</v>
      </c>
      <c r="F19530" s="2">
        <v>18.693580000000001</v>
      </c>
      <c r="G19530" s="2">
        <v>0.712982</v>
      </c>
      <c r="H19530" s="2">
        <v>0.709839</v>
      </c>
      <c r="J19530" s="2">
        <v>18.696380000000001</v>
      </c>
      <c r="K19530" s="2">
        <v>0.88522299999999998</v>
      </c>
      <c r="L19530" s="2">
        <v>0.95045199999999996</v>
      </c>
    </row>
    <row r="19531" spans="1:12" x14ac:dyDescent="0.2">
      <c r="A19531" s="2">
        <v>18.697089999999999</v>
      </c>
      <c r="B19531" s="2">
        <v>15.406180000000001</v>
      </c>
      <c r="C19531" s="2">
        <v>2.8451949999999999</v>
      </c>
      <c r="D19531" s="2">
        <v>1.858493</v>
      </c>
      <c r="F19531" s="2">
        <v>18.694279999999999</v>
      </c>
      <c r="G19531" s="2">
        <v>0.71294400000000002</v>
      </c>
      <c r="H19531" s="2">
        <v>0.709534</v>
      </c>
      <c r="J19531" s="2">
        <v>18.697089999999999</v>
      </c>
      <c r="K19531" s="2">
        <v>0.88431899999999997</v>
      </c>
      <c r="L19531" s="2">
        <v>0.94994199999999995</v>
      </c>
    </row>
    <row r="19532" spans="1:12" x14ac:dyDescent="0.2">
      <c r="A19532" s="2">
        <v>18.697790000000001</v>
      </c>
      <c r="B19532" s="2">
        <v>15.40751</v>
      </c>
      <c r="C19532" s="2">
        <v>2.8464390000000002</v>
      </c>
      <c r="D19532" s="2">
        <v>1.8580810000000001</v>
      </c>
      <c r="F19532" s="2">
        <v>18.694980000000001</v>
      </c>
      <c r="G19532" s="2">
        <v>0.71266200000000002</v>
      </c>
      <c r="H19532" s="2">
        <v>0.70892299999999997</v>
      </c>
      <c r="J19532" s="2">
        <v>18.697790000000001</v>
      </c>
      <c r="K19532" s="2">
        <v>0.88369500000000001</v>
      </c>
      <c r="L19532" s="2">
        <v>0.94932700000000003</v>
      </c>
    </row>
    <row r="19533" spans="1:12" x14ac:dyDescent="0.2">
      <c r="A19533" s="2">
        <v>18.69849</v>
      </c>
      <c r="B19533" s="2">
        <v>15.408530000000001</v>
      </c>
      <c r="C19533" s="2">
        <v>2.8473850000000001</v>
      </c>
      <c r="D19533" s="2">
        <v>1.8569290000000001</v>
      </c>
      <c r="F19533" s="2">
        <v>18.695679999999999</v>
      </c>
      <c r="G19533" s="2">
        <v>0.71196700000000002</v>
      </c>
      <c r="H19533" s="2">
        <v>0.70878600000000003</v>
      </c>
      <c r="J19533" s="2">
        <v>18.69849</v>
      </c>
      <c r="K19533" s="2">
        <v>0.88313699999999995</v>
      </c>
      <c r="L19533" s="2">
        <v>0.94895200000000002</v>
      </c>
    </row>
    <row r="19534" spans="1:12" x14ac:dyDescent="0.2">
      <c r="A19534" s="2">
        <v>18.699190000000002</v>
      </c>
      <c r="B19534" s="2">
        <v>15.40953</v>
      </c>
      <c r="C19534" s="2">
        <v>2.8483610000000001</v>
      </c>
      <c r="D19534" s="2">
        <v>1.8562650000000001</v>
      </c>
      <c r="F19534" s="2">
        <v>18.696380000000001</v>
      </c>
      <c r="G19534" s="2">
        <v>0.71127300000000004</v>
      </c>
      <c r="H19534" s="2">
        <v>0.70879400000000004</v>
      </c>
      <c r="J19534" s="2">
        <v>18.699190000000002</v>
      </c>
      <c r="K19534" s="2">
        <v>0.88284899999999999</v>
      </c>
      <c r="L19534" s="2">
        <v>0.94863500000000001</v>
      </c>
    </row>
    <row r="19535" spans="1:12" x14ac:dyDescent="0.2">
      <c r="A19535" s="2">
        <v>18.69989</v>
      </c>
      <c r="B19535" s="2">
        <v>15.410679999999999</v>
      </c>
      <c r="C19535" s="2">
        <v>2.8493569999999999</v>
      </c>
      <c r="D19535" s="2">
        <v>1.8551820000000001</v>
      </c>
      <c r="F19535" s="2">
        <v>18.697089999999999</v>
      </c>
      <c r="G19535" s="2">
        <v>0.711067</v>
      </c>
      <c r="H19535" s="2">
        <v>0.70835899999999996</v>
      </c>
      <c r="J19535" s="2">
        <v>18.69989</v>
      </c>
      <c r="K19535" s="2">
        <v>0.88231999999999999</v>
      </c>
      <c r="L19535" s="2">
        <v>0.94798499999999997</v>
      </c>
    </row>
    <row r="19536" spans="1:12" x14ac:dyDescent="0.2">
      <c r="A19536" s="2">
        <v>18.700589999999998</v>
      </c>
      <c r="B19536" s="2">
        <v>15.41198</v>
      </c>
      <c r="C19536" s="2">
        <v>2.8498790000000001</v>
      </c>
      <c r="D19536" s="2">
        <v>1.854373</v>
      </c>
      <c r="F19536" s="2">
        <v>18.697790000000001</v>
      </c>
      <c r="G19536" s="2">
        <v>0.71096800000000004</v>
      </c>
      <c r="H19536" s="2">
        <v>0.70805399999999996</v>
      </c>
      <c r="J19536" s="2">
        <v>18.700589999999998</v>
      </c>
      <c r="K19536" s="2">
        <v>0.88137799999999999</v>
      </c>
      <c r="L19536" s="2">
        <v>0.94721100000000003</v>
      </c>
    </row>
    <row r="19537" spans="1:12" x14ac:dyDescent="0.2">
      <c r="A19537" s="2">
        <v>18.70129</v>
      </c>
      <c r="B19537" s="2">
        <v>15.41325</v>
      </c>
      <c r="C19537" s="2">
        <v>2.8504779999999998</v>
      </c>
      <c r="D19537" s="2">
        <v>1.8537090000000001</v>
      </c>
      <c r="F19537" s="2">
        <v>18.69849</v>
      </c>
      <c r="G19537" s="2">
        <v>0.710785</v>
      </c>
      <c r="H19537" s="2">
        <v>0.70757300000000001</v>
      </c>
      <c r="J19537" s="2">
        <v>18.70129</v>
      </c>
      <c r="K19537" s="2">
        <v>0.88063000000000002</v>
      </c>
      <c r="L19537" s="2">
        <v>0.94612300000000005</v>
      </c>
    </row>
    <row r="19538" spans="1:12" x14ac:dyDescent="0.2">
      <c r="A19538" s="2">
        <v>18.702000000000002</v>
      </c>
      <c r="B19538" s="2">
        <v>15.41455</v>
      </c>
      <c r="C19538" s="2">
        <v>2.8515079999999999</v>
      </c>
      <c r="D19538" s="2">
        <v>1.8528169999999999</v>
      </c>
      <c r="F19538" s="2">
        <v>18.699190000000002</v>
      </c>
      <c r="G19538" s="2">
        <v>0.71089899999999995</v>
      </c>
      <c r="H19538" s="2">
        <v>0.70713000000000004</v>
      </c>
      <c r="J19538" s="2">
        <v>18.702000000000002</v>
      </c>
      <c r="K19538" s="2">
        <v>0.87973000000000001</v>
      </c>
      <c r="L19538" s="2">
        <v>0.94490399999999997</v>
      </c>
    </row>
    <row r="19539" spans="1:12" x14ac:dyDescent="0.2">
      <c r="A19539" s="2">
        <v>18.7027</v>
      </c>
      <c r="B19539" s="2">
        <v>15.41555</v>
      </c>
      <c r="C19539" s="2">
        <v>2.8527629999999999</v>
      </c>
      <c r="D19539" s="2">
        <v>1.8518399999999999</v>
      </c>
      <c r="F19539" s="2">
        <v>18.69989</v>
      </c>
      <c r="G19539" s="2">
        <v>0.71082299999999998</v>
      </c>
      <c r="H19539" s="2">
        <v>0.70684800000000003</v>
      </c>
      <c r="J19539" s="2">
        <v>18.7027</v>
      </c>
      <c r="K19539" s="2">
        <v>0.87873999999999997</v>
      </c>
      <c r="L19539" s="2">
        <v>0.94439899999999999</v>
      </c>
    </row>
    <row r="19540" spans="1:12" x14ac:dyDescent="0.2">
      <c r="A19540" s="2">
        <v>18.703399999999998</v>
      </c>
      <c r="B19540" s="2">
        <v>15.41713</v>
      </c>
      <c r="C19540" s="2">
        <v>2.8540070000000002</v>
      </c>
      <c r="D19540" s="2">
        <v>1.851405</v>
      </c>
      <c r="F19540" s="2">
        <v>18.700589999999998</v>
      </c>
      <c r="G19540" s="2">
        <v>0.71026599999999995</v>
      </c>
      <c r="H19540" s="2">
        <v>0.70658900000000002</v>
      </c>
      <c r="J19540" s="2">
        <v>18.703399999999998</v>
      </c>
      <c r="K19540" s="2">
        <v>0.87724500000000005</v>
      </c>
      <c r="L19540" s="2">
        <v>0.94366899999999998</v>
      </c>
    </row>
    <row r="19541" spans="1:12" x14ac:dyDescent="0.2">
      <c r="A19541" s="2">
        <v>18.7041</v>
      </c>
      <c r="B19541" s="2">
        <v>15.419079999999999</v>
      </c>
      <c r="C19541" s="2">
        <v>2.854892</v>
      </c>
      <c r="D19541" s="2">
        <v>1.850635</v>
      </c>
      <c r="F19541" s="2">
        <v>18.70129</v>
      </c>
      <c r="G19541" s="2">
        <v>0.709839</v>
      </c>
      <c r="H19541" s="2">
        <v>0.70657300000000001</v>
      </c>
      <c r="J19541" s="2">
        <v>18.7041</v>
      </c>
      <c r="K19541" s="2">
        <v>0.87621099999999996</v>
      </c>
      <c r="L19541" s="2">
        <v>0.94311100000000003</v>
      </c>
    </row>
    <row r="19542" spans="1:12" x14ac:dyDescent="0.2">
      <c r="A19542" s="2">
        <v>18.704799999999999</v>
      </c>
      <c r="B19542" s="2">
        <v>15.41991</v>
      </c>
      <c r="C19542" s="2">
        <v>2.8556210000000002</v>
      </c>
      <c r="D19542" s="2">
        <v>1.849391</v>
      </c>
      <c r="F19542" s="2">
        <v>18.702000000000002</v>
      </c>
      <c r="G19542" s="2">
        <v>0.709534</v>
      </c>
      <c r="H19542" s="2">
        <v>0.70649700000000004</v>
      </c>
      <c r="J19542" s="2">
        <v>18.704799999999999</v>
      </c>
      <c r="K19542" s="2">
        <v>0.87584099999999998</v>
      </c>
      <c r="L19542" s="2">
        <v>0.94301900000000005</v>
      </c>
    </row>
    <row r="19543" spans="1:12" x14ac:dyDescent="0.2">
      <c r="A19543" s="2">
        <v>18.705500000000001</v>
      </c>
      <c r="B19543" s="2">
        <v>15.421749999999999</v>
      </c>
      <c r="C19543" s="2">
        <v>2.8558650000000001</v>
      </c>
      <c r="D19543" s="2">
        <v>1.848209</v>
      </c>
      <c r="F19543" s="2">
        <v>18.7027</v>
      </c>
      <c r="G19543" s="2">
        <v>0.70892299999999997</v>
      </c>
      <c r="H19543" s="2">
        <v>0.70616100000000004</v>
      </c>
      <c r="J19543" s="2">
        <v>18.705500000000001</v>
      </c>
      <c r="K19543" s="2">
        <v>0.87528600000000001</v>
      </c>
      <c r="L19543" s="2">
        <v>0.94251300000000005</v>
      </c>
    </row>
    <row r="19544" spans="1:12" x14ac:dyDescent="0.2">
      <c r="A19544" s="2">
        <v>18.706199999999999</v>
      </c>
      <c r="B19544" s="2">
        <v>15.42362</v>
      </c>
      <c r="C19544" s="2">
        <v>2.856376</v>
      </c>
      <c r="D19544" s="2">
        <v>1.847621</v>
      </c>
      <c r="F19544" s="2">
        <v>18.703399999999998</v>
      </c>
      <c r="G19544" s="2">
        <v>0.70878600000000003</v>
      </c>
      <c r="H19544" s="2">
        <v>0.70607799999999998</v>
      </c>
      <c r="J19544" s="2">
        <v>18.706199999999999</v>
      </c>
      <c r="K19544" s="2">
        <v>0.87434199999999995</v>
      </c>
      <c r="L19544" s="2">
        <v>0.94194599999999995</v>
      </c>
    </row>
    <row r="19545" spans="1:12" x14ac:dyDescent="0.2">
      <c r="A19545" s="2">
        <v>18.706910000000001</v>
      </c>
      <c r="B19545" s="2">
        <v>15.42503</v>
      </c>
      <c r="C19545" s="2">
        <v>2.856868</v>
      </c>
      <c r="D19545" s="2">
        <v>1.8468279999999999</v>
      </c>
      <c r="F19545" s="2">
        <v>18.7041</v>
      </c>
      <c r="G19545" s="2">
        <v>0.70879400000000004</v>
      </c>
      <c r="H19545" s="2">
        <v>0.70623000000000002</v>
      </c>
      <c r="J19545" s="2">
        <v>18.706910000000001</v>
      </c>
      <c r="K19545" s="2">
        <v>0.87333499999999997</v>
      </c>
      <c r="L19545" s="2">
        <v>0.94137300000000002</v>
      </c>
    </row>
    <row r="19546" spans="1:12" x14ac:dyDescent="0.2">
      <c r="A19546" s="2">
        <v>18.707609999999999</v>
      </c>
      <c r="B19546" s="2">
        <v>15.42614</v>
      </c>
      <c r="C19546" s="2">
        <v>2.8575089999999999</v>
      </c>
      <c r="D19546" s="2">
        <v>1.8461259999999999</v>
      </c>
      <c r="F19546" s="2">
        <v>18.704799999999999</v>
      </c>
      <c r="G19546" s="2">
        <v>0.70835899999999996</v>
      </c>
      <c r="H19546" s="2">
        <v>0.70620700000000003</v>
      </c>
      <c r="J19546" s="2">
        <v>18.707609999999999</v>
      </c>
      <c r="K19546" s="2">
        <v>0.87231000000000003</v>
      </c>
      <c r="L19546" s="2">
        <v>0.94148299999999996</v>
      </c>
    </row>
    <row r="19547" spans="1:12" x14ac:dyDescent="0.2">
      <c r="A19547" s="2">
        <v>18.708310000000001</v>
      </c>
      <c r="B19547" s="2">
        <v>15.426830000000001</v>
      </c>
      <c r="C19547" s="2">
        <v>2.8585850000000002</v>
      </c>
      <c r="D19547" s="2">
        <v>1.845348</v>
      </c>
      <c r="F19547" s="2">
        <v>18.705500000000001</v>
      </c>
      <c r="G19547" s="2">
        <v>0.70805399999999996</v>
      </c>
      <c r="H19547" s="2">
        <v>0.70587200000000005</v>
      </c>
      <c r="J19547" s="2">
        <v>18.708310000000001</v>
      </c>
      <c r="K19547" s="2">
        <v>0.871363</v>
      </c>
      <c r="L19547" s="2">
        <v>0.94111500000000003</v>
      </c>
    </row>
    <row r="19548" spans="1:12" x14ac:dyDescent="0.2">
      <c r="A19548" s="2">
        <v>18.709009999999999</v>
      </c>
      <c r="B19548" s="2">
        <v>15.427519999999999</v>
      </c>
      <c r="C19548" s="2">
        <v>2.8588939999999998</v>
      </c>
      <c r="D19548" s="2">
        <v>1.844363</v>
      </c>
      <c r="F19548" s="2">
        <v>18.706199999999999</v>
      </c>
      <c r="G19548" s="2">
        <v>0.70757300000000001</v>
      </c>
      <c r="H19548" s="2">
        <v>0.70541399999999999</v>
      </c>
      <c r="J19548" s="2">
        <v>18.709009999999999</v>
      </c>
      <c r="K19548" s="2">
        <v>0.86987099999999995</v>
      </c>
      <c r="L19548" s="2">
        <v>0.94081400000000004</v>
      </c>
    </row>
    <row r="19549" spans="1:12" x14ac:dyDescent="0.2">
      <c r="A19549" s="2">
        <v>18.709710000000001</v>
      </c>
      <c r="B19549" s="2">
        <v>15.428599999999999</v>
      </c>
      <c r="C19549" s="2">
        <v>2.8595079999999999</v>
      </c>
      <c r="D19549" s="2">
        <v>1.8438749999999999</v>
      </c>
      <c r="F19549" s="2">
        <v>18.706910000000001</v>
      </c>
      <c r="G19549" s="2">
        <v>0.70713000000000004</v>
      </c>
      <c r="H19549" s="2">
        <v>0.70533800000000002</v>
      </c>
      <c r="J19549" s="2">
        <v>18.709710000000001</v>
      </c>
      <c r="K19549" s="2">
        <v>0.86838499999999996</v>
      </c>
      <c r="L19549" s="2">
        <v>0.94038900000000003</v>
      </c>
    </row>
    <row r="19550" spans="1:12" x14ac:dyDescent="0.2">
      <c r="A19550" s="2">
        <v>18.71041</v>
      </c>
      <c r="B19550" s="2">
        <v>15.429830000000001</v>
      </c>
      <c r="C19550" s="2">
        <v>2.8601640000000002</v>
      </c>
      <c r="D19550" s="2">
        <v>1.8430439999999999</v>
      </c>
      <c r="F19550" s="2">
        <v>18.707609999999999</v>
      </c>
      <c r="G19550" s="2">
        <v>0.70684800000000003</v>
      </c>
      <c r="H19550" s="2">
        <v>0.70538299999999998</v>
      </c>
      <c r="J19550" s="2">
        <v>18.71041</v>
      </c>
      <c r="K19550" s="2">
        <v>0.867317</v>
      </c>
      <c r="L19550" s="2">
        <v>0.94002200000000002</v>
      </c>
    </row>
    <row r="19551" spans="1:12" x14ac:dyDescent="0.2">
      <c r="A19551" s="2">
        <v>18.711110000000001</v>
      </c>
      <c r="B19551" s="2">
        <v>15.431240000000001</v>
      </c>
      <c r="C19551" s="2">
        <v>2.8603160000000001</v>
      </c>
      <c r="D19551" s="2">
        <v>1.8418909999999999</v>
      </c>
      <c r="F19551" s="2">
        <v>18.708310000000001</v>
      </c>
      <c r="G19551" s="2">
        <v>0.70658900000000002</v>
      </c>
      <c r="H19551" s="2">
        <v>0.70522300000000004</v>
      </c>
      <c r="J19551" s="2">
        <v>18.711110000000001</v>
      </c>
      <c r="K19551" s="2">
        <v>0.86617100000000002</v>
      </c>
      <c r="L19551" s="2">
        <v>0.93946600000000002</v>
      </c>
    </row>
    <row r="19552" spans="1:12" x14ac:dyDescent="0.2">
      <c r="A19552" s="2">
        <v>18.711819999999999</v>
      </c>
      <c r="B19552" s="2">
        <v>15.43289</v>
      </c>
      <c r="C19552" s="2">
        <v>2.8612280000000001</v>
      </c>
      <c r="D19552" s="2">
        <v>1.8408690000000001</v>
      </c>
      <c r="F19552" s="2">
        <v>18.709009999999999</v>
      </c>
      <c r="G19552" s="2">
        <v>0.70657300000000001</v>
      </c>
      <c r="H19552" s="2">
        <v>0.70472000000000001</v>
      </c>
      <c r="J19552" s="2">
        <v>18.711819999999999</v>
      </c>
      <c r="K19552" s="2">
        <v>0.86498399999999998</v>
      </c>
      <c r="L19552" s="2">
        <v>0.93852500000000005</v>
      </c>
    </row>
    <row r="19553" spans="1:12" x14ac:dyDescent="0.2">
      <c r="A19553" s="2">
        <v>18.712520000000001</v>
      </c>
      <c r="B19553" s="2">
        <v>15.43473</v>
      </c>
      <c r="C19553" s="2">
        <v>2.8621319999999999</v>
      </c>
      <c r="D19553" s="2">
        <v>1.8400300000000001</v>
      </c>
      <c r="F19553" s="2">
        <v>18.709710000000001</v>
      </c>
      <c r="G19553" s="2">
        <v>0.70649700000000004</v>
      </c>
      <c r="H19553" s="2">
        <v>0.70431500000000002</v>
      </c>
      <c r="J19553" s="2">
        <v>18.712520000000001</v>
      </c>
      <c r="K19553" s="2">
        <v>0.86393200000000003</v>
      </c>
      <c r="L19553" s="2">
        <v>0.937527</v>
      </c>
    </row>
    <row r="19554" spans="1:12" x14ac:dyDescent="0.2">
      <c r="A19554" s="2">
        <v>18.71322</v>
      </c>
      <c r="B19554" s="2">
        <v>15.436360000000001</v>
      </c>
      <c r="C19554" s="2">
        <v>2.8629910000000001</v>
      </c>
      <c r="D19554" s="2">
        <v>1.838954</v>
      </c>
      <c r="F19554" s="2">
        <v>18.71041</v>
      </c>
      <c r="G19554" s="2">
        <v>0.70616100000000004</v>
      </c>
      <c r="H19554" s="2">
        <v>0.70427700000000004</v>
      </c>
      <c r="J19554" s="2">
        <v>18.71322</v>
      </c>
      <c r="K19554" s="2">
        <v>0.86253299999999999</v>
      </c>
      <c r="L19554" s="2">
        <v>0.93632000000000004</v>
      </c>
    </row>
    <row r="19555" spans="1:12" x14ac:dyDescent="0.2">
      <c r="A19555" s="2">
        <v>18.713920000000002</v>
      </c>
      <c r="B19555" s="2">
        <v>15.43812</v>
      </c>
      <c r="C19555" s="2">
        <v>2.863124</v>
      </c>
      <c r="D19555" s="2">
        <v>1.838565</v>
      </c>
      <c r="F19555" s="2">
        <v>18.711110000000001</v>
      </c>
      <c r="G19555" s="2">
        <v>0.70607799999999998</v>
      </c>
      <c r="H19555" s="2">
        <v>0.70397200000000004</v>
      </c>
      <c r="J19555" s="2">
        <v>18.713920000000002</v>
      </c>
      <c r="K19555" s="2">
        <v>0.860931</v>
      </c>
      <c r="L19555" s="2">
        <v>0.93570200000000003</v>
      </c>
    </row>
    <row r="19556" spans="1:12" x14ac:dyDescent="0.2">
      <c r="A19556" s="2">
        <v>18.71462</v>
      </c>
      <c r="B19556" s="2">
        <v>15.439730000000001</v>
      </c>
      <c r="C19556" s="2">
        <v>2.8636889999999999</v>
      </c>
      <c r="D19556" s="2">
        <v>1.8382289999999999</v>
      </c>
      <c r="F19556" s="2">
        <v>18.711819999999999</v>
      </c>
      <c r="G19556" s="2">
        <v>0.70623000000000002</v>
      </c>
      <c r="H19556" s="2">
        <v>0.70337700000000003</v>
      </c>
      <c r="J19556" s="2">
        <v>18.71462</v>
      </c>
      <c r="K19556" s="2">
        <v>0.85980599999999996</v>
      </c>
      <c r="L19556" s="2">
        <v>0.93545199999999995</v>
      </c>
    </row>
    <row r="19557" spans="1:12" x14ac:dyDescent="0.2">
      <c r="A19557" s="2">
        <v>18.715319999999998</v>
      </c>
      <c r="B19557" s="2">
        <v>15.44115</v>
      </c>
      <c r="C19557" s="2">
        <v>2.8647990000000001</v>
      </c>
      <c r="D19557" s="2">
        <v>1.837672</v>
      </c>
      <c r="F19557" s="2">
        <v>18.712520000000001</v>
      </c>
      <c r="G19557" s="2">
        <v>0.70620700000000003</v>
      </c>
      <c r="H19557" s="2">
        <v>0.70283499999999999</v>
      </c>
      <c r="J19557" s="2">
        <v>18.715319999999998</v>
      </c>
      <c r="K19557" s="2">
        <v>0.85853900000000005</v>
      </c>
      <c r="L19557" s="2">
        <v>0.93482699999999996</v>
      </c>
    </row>
    <row r="19558" spans="1:12" x14ac:dyDescent="0.2">
      <c r="A19558" s="2">
        <v>18.71602</v>
      </c>
      <c r="B19558" s="2">
        <v>15.44295</v>
      </c>
      <c r="C19558" s="2">
        <v>2.8650769999999999</v>
      </c>
      <c r="D19558" s="2">
        <v>1.8370089999999999</v>
      </c>
      <c r="F19558" s="2">
        <v>18.71322</v>
      </c>
      <c r="G19558" s="2">
        <v>0.70587200000000005</v>
      </c>
      <c r="H19558" s="2">
        <v>0.70252999999999999</v>
      </c>
      <c r="J19558" s="2">
        <v>18.71602</v>
      </c>
      <c r="K19558" s="2">
        <v>0.85744699999999996</v>
      </c>
      <c r="L19558" s="2">
        <v>0.933944</v>
      </c>
    </row>
    <row r="19559" spans="1:12" x14ac:dyDescent="0.2">
      <c r="A19559" s="2">
        <v>18.716719999999999</v>
      </c>
      <c r="B19559" s="2">
        <v>15.444990000000001</v>
      </c>
      <c r="C19559" s="2">
        <v>2.8652869999999999</v>
      </c>
      <c r="D19559" s="2">
        <v>1.836063</v>
      </c>
      <c r="F19559" s="2">
        <v>18.713920000000002</v>
      </c>
      <c r="G19559" s="2">
        <v>0.70541399999999999</v>
      </c>
      <c r="H19559" s="2">
        <v>0.70233900000000005</v>
      </c>
      <c r="J19559" s="2">
        <v>18.716719999999999</v>
      </c>
      <c r="K19559" s="2">
        <v>0.85670800000000003</v>
      </c>
      <c r="L19559" s="2">
        <v>0.93351700000000004</v>
      </c>
    </row>
    <row r="19560" spans="1:12" x14ac:dyDescent="0.2">
      <c r="A19560" s="2">
        <v>18.71743</v>
      </c>
      <c r="B19560" s="2">
        <v>15.44656</v>
      </c>
      <c r="C19560" s="2">
        <v>2.866069</v>
      </c>
      <c r="D19560" s="2">
        <v>1.8351010000000001</v>
      </c>
      <c r="F19560" s="2">
        <v>18.71462</v>
      </c>
      <c r="G19560" s="2">
        <v>0.70533800000000002</v>
      </c>
      <c r="H19560" s="2">
        <v>0.70193499999999998</v>
      </c>
      <c r="J19560" s="2">
        <v>18.71743</v>
      </c>
      <c r="K19560" s="2">
        <v>0.85578500000000002</v>
      </c>
      <c r="L19560" s="2">
        <v>0.93326200000000004</v>
      </c>
    </row>
    <row r="19561" spans="1:12" x14ac:dyDescent="0.2">
      <c r="A19561" s="2">
        <v>18.718129999999999</v>
      </c>
      <c r="B19561" s="2">
        <v>15.44811</v>
      </c>
      <c r="C19561" s="2">
        <v>2.8665690000000001</v>
      </c>
      <c r="D19561" s="2">
        <v>1.8344830000000001</v>
      </c>
      <c r="F19561" s="2">
        <v>18.715319999999998</v>
      </c>
      <c r="G19561" s="2">
        <v>0.70538299999999998</v>
      </c>
      <c r="H19561" s="2">
        <v>0.70147700000000002</v>
      </c>
      <c r="J19561" s="2">
        <v>18.718129999999999</v>
      </c>
      <c r="K19561" s="2">
        <v>0.85526100000000005</v>
      </c>
      <c r="L19561" s="2">
        <v>0.93251200000000001</v>
      </c>
    </row>
    <row r="19562" spans="1:12" x14ac:dyDescent="0.2">
      <c r="A19562" s="2">
        <v>18.718830000000001</v>
      </c>
      <c r="B19562" s="2">
        <v>15.450010000000001</v>
      </c>
      <c r="C19562" s="2">
        <v>2.8675869999999999</v>
      </c>
      <c r="D19562" s="2">
        <v>1.833995</v>
      </c>
      <c r="F19562" s="2">
        <v>18.71602</v>
      </c>
      <c r="G19562" s="2">
        <v>0.70522300000000004</v>
      </c>
      <c r="H19562" s="2">
        <v>0.70120199999999999</v>
      </c>
      <c r="J19562" s="2">
        <v>18.718830000000001</v>
      </c>
      <c r="K19562" s="2">
        <v>0.85439500000000002</v>
      </c>
      <c r="L19562" s="2">
        <v>0.93157500000000004</v>
      </c>
    </row>
    <row r="19563" spans="1:12" x14ac:dyDescent="0.2">
      <c r="A19563" s="2">
        <v>18.719529999999999</v>
      </c>
      <c r="B19563" s="2">
        <v>15.45181</v>
      </c>
      <c r="C19563" s="2">
        <v>2.8681709999999998</v>
      </c>
      <c r="D19563" s="2">
        <v>1.83327</v>
      </c>
      <c r="F19563" s="2">
        <v>18.716719999999999</v>
      </c>
      <c r="G19563" s="2">
        <v>0.70472000000000001</v>
      </c>
      <c r="H19563" s="2">
        <v>0.70099599999999995</v>
      </c>
      <c r="J19563" s="2">
        <v>18.719529999999999</v>
      </c>
      <c r="K19563" s="2">
        <v>0.853128</v>
      </c>
      <c r="L19563" s="2">
        <v>0.93108000000000002</v>
      </c>
    </row>
    <row r="19564" spans="1:12" x14ac:dyDescent="0.2">
      <c r="A19564" s="2">
        <v>18.720230000000001</v>
      </c>
      <c r="B19564" s="2">
        <v>15.453609999999999</v>
      </c>
      <c r="C19564" s="2">
        <v>2.869167</v>
      </c>
      <c r="D19564" s="2">
        <v>1.8327290000000001</v>
      </c>
      <c r="F19564" s="2">
        <v>18.71743</v>
      </c>
      <c r="G19564" s="2">
        <v>0.70431500000000002</v>
      </c>
      <c r="H19564" s="2">
        <v>0.70098099999999997</v>
      </c>
      <c r="J19564" s="2">
        <v>18.720230000000001</v>
      </c>
      <c r="K19564" s="2">
        <v>0.85258100000000003</v>
      </c>
      <c r="L19564" s="2">
        <v>0.93072999999999995</v>
      </c>
    </row>
    <row r="19565" spans="1:12" x14ac:dyDescent="0.2">
      <c r="A19565" s="2">
        <v>18.720929999999999</v>
      </c>
      <c r="B19565" s="2">
        <v>15.45523</v>
      </c>
      <c r="C19565" s="2">
        <v>2.869853</v>
      </c>
      <c r="D19565" s="2">
        <v>1.8317829999999999</v>
      </c>
      <c r="F19565" s="2">
        <v>18.718129999999999</v>
      </c>
      <c r="G19565" s="2">
        <v>0.70427700000000004</v>
      </c>
      <c r="H19565" s="2">
        <v>0.70072199999999996</v>
      </c>
      <c r="J19565" s="2">
        <v>18.720929999999999</v>
      </c>
      <c r="K19565" s="2">
        <v>0.85226800000000003</v>
      </c>
      <c r="L19565" s="2">
        <v>0.92998800000000004</v>
      </c>
    </row>
    <row r="19566" spans="1:12" x14ac:dyDescent="0.2">
      <c r="A19566" s="2">
        <v>18.721630000000001</v>
      </c>
      <c r="B19566" s="2">
        <v>15.45696</v>
      </c>
      <c r="C19566" s="2">
        <v>2.8704939999999999</v>
      </c>
      <c r="D19566" s="2">
        <v>1.830638</v>
      </c>
      <c r="F19566" s="2">
        <v>18.718830000000001</v>
      </c>
      <c r="G19566" s="2">
        <v>0.70397200000000004</v>
      </c>
      <c r="H19566" s="2">
        <v>0.70043200000000005</v>
      </c>
      <c r="J19566" s="2">
        <v>18.721630000000001</v>
      </c>
      <c r="K19566" s="2">
        <v>0.85180299999999998</v>
      </c>
      <c r="L19566" s="2">
        <v>0.92944899999999997</v>
      </c>
    </row>
    <row r="19567" spans="1:12" x14ac:dyDescent="0.2">
      <c r="A19567" s="2">
        <v>18.722339999999999</v>
      </c>
      <c r="B19567" s="2">
        <v>15.458589999999999</v>
      </c>
      <c r="C19567" s="2">
        <v>2.8710930000000001</v>
      </c>
      <c r="D19567" s="2">
        <v>1.8298749999999999</v>
      </c>
      <c r="F19567" s="2">
        <v>18.719529999999999</v>
      </c>
      <c r="G19567" s="2">
        <v>0.70337700000000003</v>
      </c>
      <c r="H19567" s="2">
        <v>0.70057700000000001</v>
      </c>
      <c r="J19567" s="2">
        <v>18.722339999999999</v>
      </c>
      <c r="K19567" s="2">
        <v>0.85098300000000004</v>
      </c>
      <c r="L19567" s="2">
        <v>0.92867100000000002</v>
      </c>
    </row>
    <row r="19568" spans="1:12" x14ac:dyDescent="0.2">
      <c r="A19568" s="2">
        <v>18.723040000000001</v>
      </c>
      <c r="B19568" s="2">
        <v>15.46055</v>
      </c>
      <c r="C19568" s="2">
        <v>2.87276</v>
      </c>
      <c r="D19568" s="2">
        <v>1.8289139999999999</v>
      </c>
      <c r="F19568" s="2">
        <v>18.720230000000001</v>
      </c>
      <c r="G19568" s="2">
        <v>0.70283499999999999</v>
      </c>
      <c r="H19568" s="2">
        <v>0.70030999999999999</v>
      </c>
      <c r="J19568" s="2">
        <v>18.723040000000001</v>
      </c>
      <c r="K19568" s="2">
        <v>0.85031100000000004</v>
      </c>
      <c r="L19568" s="2">
        <v>0.92787200000000003</v>
      </c>
    </row>
    <row r="19569" spans="1:12" x14ac:dyDescent="0.2">
      <c r="A19569" s="2">
        <v>18.723739999999999</v>
      </c>
      <c r="B19569" s="2">
        <v>15.46227</v>
      </c>
      <c r="C19569" s="2">
        <v>2.8732519999999999</v>
      </c>
      <c r="D19569" s="2">
        <v>1.827823</v>
      </c>
      <c r="F19569" s="2">
        <v>18.720929999999999</v>
      </c>
      <c r="G19569" s="2">
        <v>0.70252999999999999</v>
      </c>
      <c r="H19569" s="2">
        <v>0.70004299999999997</v>
      </c>
      <c r="J19569" s="2">
        <v>18.723739999999999</v>
      </c>
      <c r="K19569" s="2">
        <v>0.84961900000000001</v>
      </c>
      <c r="L19569" s="2">
        <v>0.92685600000000001</v>
      </c>
    </row>
    <row r="19570" spans="1:12" x14ac:dyDescent="0.2">
      <c r="A19570" s="2">
        <v>18.724440000000001</v>
      </c>
      <c r="B19570" s="2">
        <v>15.46414</v>
      </c>
      <c r="C19570" s="2">
        <v>2.87358</v>
      </c>
      <c r="D19570" s="2">
        <v>1.8263659999999999</v>
      </c>
      <c r="F19570" s="2">
        <v>18.721630000000001</v>
      </c>
      <c r="G19570" s="2">
        <v>0.70233900000000005</v>
      </c>
      <c r="H19570" s="2">
        <v>0.69975299999999996</v>
      </c>
      <c r="J19570" s="2">
        <v>18.724440000000001</v>
      </c>
      <c r="K19570" s="2">
        <v>0.84856200000000004</v>
      </c>
      <c r="L19570" s="2">
        <v>0.92613999999999996</v>
      </c>
    </row>
    <row r="19571" spans="1:12" x14ac:dyDescent="0.2">
      <c r="A19571" s="2">
        <v>18.72514</v>
      </c>
      <c r="B19571" s="2">
        <v>15.46659</v>
      </c>
      <c r="C19571" s="2">
        <v>2.8746520000000002</v>
      </c>
      <c r="D19571" s="2">
        <v>1.8250459999999999</v>
      </c>
      <c r="F19571" s="2">
        <v>18.722339999999999</v>
      </c>
      <c r="G19571" s="2">
        <v>0.70193499999999998</v>
      </c>
      <c r="H19571" s="2">
        <v>0.69959300000000002</v>
      </c>
      <c r="J19571" s="2">
        <v>18.72514</v>
      </c>
      <c r="K19571" s="2">
        <v>0.84748400000000002</v>
      </c>
      <c r="L19571" s="2">
        <v>0.92589699999999997</v>
      </c>
    </row>
    <row r="19572" spans="1:12" x14ac:dyDescent="0.2">
      <c r="A19572" s="2">
        <v>18.725840000000002</v>
      </c>
      <c r="B19572" s="2">
        <v>15.468909999999999</v>
      </c>
      <c r="C19572" s="2">
        <v>2.8755030000000001</v>
      </c>
      <c r="D19572" s="2">
        <v>1.8240080000000001</v>
      </c>
      <c r="F19572" s="2">
        <v>18.723040000000001</v>
      </c>
      <c r="G19572" s="2">
        <v>0.70147700000000002</v>
      </c>
      <c r="H19572" s="2">
        <v>0.699654</v>
      </c>
      <c r="J19572" s="2">
        <v>18.725840000000002</v>
      </c>
      <c r="K19572" s="2">
        <v>0.84676499999999999</v>
      </c>
      <c r="L19572" s="2">
        <v>0.92588400000000004</v>
      </c>
    </row>
    <row r="19573" spans="1:12" x14ac:dyDescent="0.2">
      <c r="A19573" s="2">
        <v>18.72654</v>
      </c>
      <c r="B19573" s="2">
        <v>15.470789999999999</v>
      </c>
      <c r="C19573" s="2">
        <v>2.8761019999999999</v>
      </c>
      <c r="D19573" s="2">
        <v>1.8228789999999999</v>
      </c>
      <c r="F19573" s="2">
        <v>18.723739999999999</v>
      </c>
      <c r="G19573" s="2">
        <v>0.70120199999999999</v>
      </c>
      <c r="H19573" s="2">
        <v>0.69975299999999996</v>
      </c>
      <c r="J19573" s="2">
        <v>18.72654</v>
      </c>
      <c r="K19573" s="2">
        <v>0.84646600000000005</v>
      </c>
      <c r="L19573" s="2">
        <v>0.92525500000000005</v>
      </c>
    </row>
    <row r="19574" spans="1:12" x14ac:dyDescent="0.2">
      <c r="A19574" s="2">
        <v>18.727250000000002</v>
      </c>
      <c r="B19574" s="2">
        <v>15.47288</v>
      </c>
      <c r="C19574" s="2">
        <v>2.876601</v>
      </c>
      <c r="D19574" s="2">
        <v>1.8214140000000001</v>
      </c>
      <c r="F19574" s="2">
        <v>18.724440000000001</v>
      </c>
      <c r="G19574" s="2">
        <v>0.70099599999999995</v>
      </c>
      <c r="H19574" s="2">
        <v>0.69930300000000001</v>
      </c>
      <c r="J19574" s="2">
        <v>18.727250000000002</v>
      </c>
      <c r="K19574" s="2">
        <v>0.84550099999999995</v>
      </c>
      <c r="L19574" s="2">
        <v>0.924265</v>
      </c>
    </row>
    <row r="19575" spans="1:12" x14ac:dyDescent="0.2">
      <c r="A19575" s="2">
        <v>18.72795</v>
      </c>
      <c r="B19575" s="2">
        <v>15.475239999999999</v>
      </c>
      <c r="C19575" s="2">
        <v>2.876865</v>
      </c>
      <c r="D19575" s="2">
        <v>1.820476</v>
      </c>
      <c r="F19575" s="2">
        <v>18.72514</v>
      </c>
      <c r="G19575" s="2">
        <v>0.70098099999999997</v>
      </c>
      <c r="H19575" s="2">
        <v>0.698631</v>
      </c>
      <c r="J19575" s="2">
        <v>18.72795</v>
      </c>
      <c r="K19575" s="2">
        <v>0.84500699999999995</v>
      </c>
      <c r="L19575" s="2">
        <v>0.92368600000000001</v>
      </c>
    </row>
    <row r="19576" spans="1:12" x14ac:dyDescent="0.2">
      <c r="A19576" s="2">
        <v>18.728649999999998</v>
      </c>
      <c r="B19576" s="2">
        <v>15.4771</v>
      </c>
      <c r="C19576" s="2">
        <v>2.8774139999999999</v>
      </c>
      <c r="D19576" s="2">
        <v>1.8198650000000001</v>
      </c>
      <c r="F19576" s="2">
        <v>18.725840000000002</v>
      </c>
      <c r="G19576" s="2">
        <v>0.70072199999999996</v>
      </c>
      <c r="H19576" s="2">
        <v>0.69795200000000002</v>
      </c>
      <c r="J19576" s="2">
        <v>18.728649999999998</v>
      </c>
      <c r="K19576" s="2">
        <v>0.844723</v>
      </c>
      <c r="L19576" s="2">
        <v>0.92317300000000002</v>
      </c>
    </row>
    <row r="19577" spans="1:12" x14ac:dyDescent="0.2">
      <c r="A19577" s="2">
        <v>18.72935</v>
      </c>
      <c r="B19577" s="2">
        <v>15.47893</v>
      </c>
      <c r="C19577" s="2">
        <v>2.8777189999999999</v>
      </c>
      <c r="D19577" s="2">
        <v>1.8189120000000001</v>
      </c>
      <c r="F19577" s="2">
        <v>18.72654</v>
      </c>
      <c r="G19577" s="2">
        <v>0.70043200000000005</v>
      </c>
      <c r="H19577" s="2">
        <v>0.69744099999999998</v>
      </c>
      <c r="J19577" s="2">
        <v>18.72935</v>
      </c>
      <c r="K19577" s="2">
        <v>0.84447799999999995</v>
      </c>
      <c r="L19577" s="2">
        <v>0.92306500000000002</v>
      </c>
    </row>
    <row r="19578" spans="1:12" x14ac:dyDescent="0.2">
      <c r="A19578" s="2">
        <v>18.730049999999999</v>
      </c>
      <c r="B19578" s="2">
        <v>15.48089</v>
      </c>
      <c r="C19578" s="2">
        <v>2.8786839999999998</v>
      </c>
      <c r="D19578" s="2">
        <v>1.8178669999999999</v>
      </c>
      <c r="F19578" s="2">
        <v>18.727250000000002</v>
      </c>
      <c r="G19578" s="2">
        <v>0.70057700000000001</v>
      </c>
      <c r="H19578" s="2">
        <v>0.69750199999999996</v>
      </c>
      <c r="J19578" s="2">
        <v>18.730049999999999</v>
      </c>
      <c r="K19578" s="2">
        <v>0.84417500000000001</v>
      </c>
      <c r="L19578" s="2">
        <v>0.92241200000000001</v>
      </c>
    </row>
    <row r="19579" spans="1:12" x14ac:dyDescent="0.2">
      <c r="A19579" s="2">
        <v>18.73075</v>
      </c>
      <c r="B19579" s="2">
        <v>15.482860000000001</v>
      </c>
      <c r="C19579" s="2">
        <v>2.8797679999999999</v>
      </c>
      <c r="D19579" s="2">
        <v>1.8168820000000001</v>
      </c>
      <c r="F19579" s="2">
        <v>18.72795</v>
      </c>
      <c r="G19579" s="2">
        <v>0.70030999999999999</v>
      </c>
      <c r="H19579" s="2">
        <v>0.69781499999999996</v>
      </c>
      <c r="J19579" s="2">
        <v>18.73075</v>
      </c>
      <c r="K19579" s="2">
        <v>0.843723</v>
      </c>
      <c r="L19579" s="2">
        <v>0.92180300000000004</v>
      </c>
    </row>
    <row r="19580" spans="1:12" x14ac:dyDescent="0.2">
      <c r="A19580" s="2">
        <v>18.731449999999999</v>
      </c>
      <c r="B19580" s="2">
        <v>15.4847</v>
      </c>
      <c r="C19580" s="2">
        <v>2.88</v>
      </c>
      <c r="D19580" s="2">
        <v>1.816333</v>
      </c>
      <c r="F19580" s="2">
        <v>18.728649999999998</v>
      </c>
      <c r="G19580" s="2">
        <v>0.70004299999999997</v>
      </c>
      <c r="H19580" s="2">
        <v>0.69789900000000005</v>
      </c>
      <c r="J19580" s="2">
        <v>18.731449999999999</v>
      </c>
      <c r="K19580" s="2">
        <v>0.843283</v>
      </c>
      <c r="L19580" s="2">
        <v>0.921122</v>
      </c>
    </row>
    <row r="19581" spans="1:12" x14ac:dyDescent="0.2">
      <c r="A19581" s="2">
        <v>18.73216</v>
      </c>
      <c r="B19581" s="2">
        <v>15.4864</v>
      </c>
      <c r="C19581" s="2">
        <v>2.880252</v>
      </c>
      <c r="D19581" s="2">
        <v>1.815677</v>
      </c>
      <c r="F19581" s="2">
        <v>18.72935</v>
      </c>
      <c r="G19581" s="2">
        <v>0.69975299999999996</v>
      </c>
      <c r="H19581" s="2">
        <v>0.69767000000000001</v>
      </c>
      <c r="J19581" s="2">
        <v>18.73216</v>
      </c>
      <c r="K19581" s="2">
        <v>0.84291799999999995</v>
      </c>
      <c r="L19581" s="2">
        <v>0.92038799999999998</v>
      </c>
    </row>
    <row r="19582" spans="1:12" x14ac:dyDescent="0.2">
      <c r="A19582" s="2">
        <v>18.732859999999999</v>
      </c>
      <c r="B19582" s="2">
        <v>15.48864</v>
      </c>
      <c r="C19582" s="2">
        <v>2.8809960000000001</v>
      </c>
      <c r="D19582" s="2">
        <v>1.8148610000000001</v>
      </c>
      <c r="F19582" s="2">
        <v>18.730049999999999</v>
      </c>
      <c r="G19582" s="2">
        <v>0.69959300000000002</v>
      </c>
      <c r="H19582" s="2">
        <v>0.69710499999999997</v>
      </c>
      <c r="J19582" s="2">
        <v>18.732859999999999</v>
      </c>
      <c r="K19582" s="2">
        <v>0.84210399999999996</v>
      </c>
      <c r="L19582" s="2">
        <v>0.919493</v>
      </c>
    </row>
    <row r="19583" spans="1:12" x14ac:dyDescent="0.2">
      <c r="A19583" s="2">
        <v>18.733560000000001</v>
      </c>
      <c r="B19583" s="2">
        <v>15.49126</v>
      </c>
      <c r="C19583" s="2">
        <v>2.8816139999999999</v>
      </c>
      <c r="D19583" s="2">
        <v>1.8138529999999999</v>
      </c>
      <c r="F19583" s="2">
        <v>18.73075</v>
      </c>
      <c r="G19583" s="2">
        <v>0.699654</v>
      </c>
      <c r="H19583" s="2">
        <v>0.69635800000000003</v>
      </c>
      <c r="J19583" s="2">
        <v>18.733560000000001</v>
      </c>
      <c r="K19583" s="2">
        <v>0.84101300000000001</v>
      </c>
      <c r="L19583" s="2">
        <v>0.91893499999999995</v>
      </c>
    </row>
    <row r="19584" spans="1:12" x14ac:dyDescent="0.2">
      <c r="A19584" s="2">
        <v>18.734259999999999</v>
      </c>
      <c r="B19584" s="2">
        <v>15.493650000000001</v>
      </c>
      <c r="C19584" s="2">
        <v>2.8821210000000002</v>
      </c>
      <c r="D19584" s="2">
        <v>1.8125720000000001</v>
      </c>
      <c r="F19584" s="2">
        <v>18.731449999999999</v>
      </c>
      <c r="G19584" s="2">
        <v>0.69975299999999996</v>
      </c>
      <c r="H19584" s="2">
        <v>0.69568600000000003</v>
      </c>
      <c r="J19584" s="2">
        <v>18.734259999999999</v>
      </c>
      <c r="K19584" s="2">
        <v>0.839889</v>
      </c>
      <c r="L19584" s="2">
        <v>0.91813100000000003</v>
      </c>
    </row>
    <row r="19585" spans="1:12" x14ac:dyDescent="0.2">
      <c r="A19585" s="2">
        <v>18.734960000000001</v>
      </c>
      <c r="B19585" s="2">
        <v>15.495799999999999</v>
      </c>
      <c r="C19585" s="2">
        <v>2.8827430000000001</v>
      </c>
      <c r="D19585" s="2">
        <v>1.8116559999999999</v>
      </c>
      <c r="F19585" s="2">
        <v>18.73216</v>
      </c>
      <c r="G19585" s="2">
        <v>0.69930300000000001</v>
      </c>
      <c r="H19585" s="2">
        <v>0.69486999999999999</v>
      </c>
      <c r="J19585" s="2">
        <v>18.734960000000001</v>
      </c>
      <c r="K19585" s="2">
        <v>0.83912299999999995</v>
      </c>
      <c r="L19585" s="2">
        <v>0.91757299999999997</v>
      </c>
    </row>
    <row r="19586" spans="1:12" x14ac:dyDescent="0.2">
      <c r="A19586" s="2">
        <v>18.735659999999999</v>
      </c>
      <c r="B19586" s="2">
        <v>15.49818</v>
      </c>
      <c r="C19586" s="2">
        <v>2.8834789999999999</v>
      </c>
      <c r="D19586" s="2">
        <v>1.8103359999999999</v>
      </c>
      <c r="F19586" s="2">
        <v>18.732859999999999</v>
      </c>
      <c r="G19586" s="2">
        <v>0.698631</v>
      </c>
      <c r="H19586" s="2">
        <v>0.69425199999999998</v>
      </c>
      <c r="J19586" s="2">
        <v>18.735659999999999</v>
      </c>
      <c r="K19586" s="2">
        <v>0.83819200000000005</v>
      </c>
      <c r="L19586" s="2">
        <v>0.91729300000000003</v>
      </c>
    </row>
    <row r="19587" spans="1:12" x14ac:dyDescent="0.2">
      <c r="A19587" s="2">
        <v>18.736360000000001</v>
      </c>
      <c r="B19587" s="2">
        <v>15.50065</v>
      </c>
      <c r="C19587" s="2">
        <v>2.8844479999999999</v>
      </c>
      <c r="D19587" s="2">
        <v>1.809688</v>
      </c>
      <c r="F19587" s="2">
        <v>18.733560000000001</v>
      </c>
      <c r="G19587" s="2">
        <v>0.69795200000000002</v>
      </c>
      <c r="H19587" s="2">
        <v>0.69390099999999999</v>
      </c>
      <c r="J19587" s="2">
        <v>18.736360000000001</v>
      </c>
      <c r="K19587" s="2">
        <v>0.837395</v>
      </c>
      <c r="L19587" s="2">
        <v>0.91703100000000004</v>
      </c>
    </row>
    <row r="19588" spans="1:12" x14ac:dyDescent="0.2">
      <c r="A19588" s="2">
        <v>18.73706</v>
      </c>
      <c r="B19588" s="2">
        <v>15.5032</v>
      </c>
      <c r="C19588" s="2">
        <v>2.8851429999999998</v>
      </c>
      <c r="D19588" s="2">
        <v>1.808948</v>
      </c>
      <c r="F19588" s="2">
        <v>18.734259999999999</v>
      </c>
      <c r="G19588" s="2">
        <v>0.69744099999999998</v>
      </c>
      <c r="H19588" s="2">
        <v>0.69335199999999997</v>
      </c>
      <c r="J19588" s="2">
        <v>18.73706</v>
      </c>
      <c r="K19588" s="2">
        <v>0.83730899999999997</v>
      </c>
      <c r="L19588" s="2">
        <v>0.91683499999999996</v>
      </c>
    </row>
    <row r="19589" spans="1:12" x14ac:dyDescent="0.2">
      <c r="A19589" s="2">
        <v>18.737770000000001</v>
      </c>
      <c r="B19589" s="2">
        <v>15.50562</v>
      </c>
      <c r="C19589" s="2">
        <v>2.8856839999999999</v>
      </c>
      <c r="D19589" s="2">
        <v>1.808063</v>
      </c>
      <c r="F19589" s="2">
        <v>18.734960000000001</v>
      </c>
      <c r="G19589" s="2">
        <v>0.69750199999999996</v>
      </c>
      <c r="H19589" s="2">
        <v>0.69294699999999998</v>
      </c>
      <c r="J19589" s="2">
        <v>18.737770000000001</v>
      </c>
      <c r="K19589" s="2">
        <v>0.83664300000000003</v>
      </c>
      <c r="L19589" s="2">
        <v>0.91604099999999999</v>
      </c>
    </row>
    <row r="19590" spans="1:12" x14ac:dyDescent="0.2">
      <c r="A19590" s="2">
        <v>18.73847</v>
      </c>
      <c r="B19590" s="2">
        <v>15.50742</v>
      </c>
      <c r="C19590" s="2">
        <v>2.8863750000000001</v>
      </c>
      <c r="D19590" s="2">
        <v>1.8071090000000001</v>
      </c>
      <c r="F19590" s="2">
        <v>18.735659999999999</v>
      </c>
      <c r="G19590" s="2">
        <v>0.69781499999999996</v>
      </c>
      <c r="H19590" s="2">
        <v>0.692581</v>
      </c>
      <c r="J19590" s="2">
        <v>18.73847</v>
      </c>
      <c r="K19590" s="2">
        <v>0.83590500000000001</v>
      </c>
      <c r="L19590" s="2">
        <v>0.91527000000000003</v>
      </c>
    </row>
    <row r="19591" spans="1:12" x14ac:dyDescent="0.2">
      <c r="A19591" s="2">
        <v>18.739170000000001</v>
      </c>
      <c r="B19591" s="2">
        <v>15.50929</v>
      </c>
      <c r="C19591" s="2">
        <v>2.88734</v>
      </c>
      <c r="D19591" s="2">
        <v>1.8056669999999999</v>
      </c>
      <c r="F19591" s="2">
        <v>18.736360000000001</v>
      </c>
      <c r="G19591" s="2">
        <v>0.69789900000000005</v>
      </c>
      <c r="H19591" s="2">
        <v>0.69221500000000002</v>
      </c>
      <c r="J19591" s="2">
        <v>18.739170000000001</v>
      </c>
      <c r="K19591" s="2">
        <v>0.83519900000000002</v>
      </c>
      <c r="L19591" s="2">
        <v>0.91481500000000004</v>
      </c>
    </row>
    <row r="19592" spans="1:12" x14ac:dyDescent="0.2">
      <c r="A19592" s="2">
        <v>18.73987</v>
      </c>
      <c r="B19592" s="2">
        <v>15.511380000000001</v>
      </c>
      <c r="C19592" s="2">
        <v>2.8883130000000001</v>
      </c>
      <c r="D19592" s="2">
        <v>1.804805</v>
      </c>
      <c r="F19592" s="2">
        <v>18.73706</v>
      </c>
      <c r="G19592" s="2">
        <v>0.69767000000000001</v>
      </c>
      <c r="H19592" s="2">
        <v>0.69188700000000003</v>
      </c>
      <c r="J19592" s="2">
        <v>18.73987</v>
      </c>
      <c r="K19592" s="2">
        <v>0.83452800000000005</v>
      </c>
      <c r="L19592" s="2">
        <v>0.91434099999999996</v>
      </c>
    </row>
    <row r="19593" spans="1:12" x14ac:dyDescent="0.2">
      <c r="A19593" s="2">
        <v>18.740570000000002</v>
      </c>
      <c r="B19593" s="2">
        <v>15.51315</v>
      </c>
      <c r="C19593" s="2">
        <v>2.8893650000000002</v>
      </c>
      <c r="D19593" s="2">
        <v>1.8036989999999999</v>
      </c>
      <c r="F19593" s="2">
        <v>18.737770000000001</v>
      </c>
      <c r="G19593" s="2">
        <v>0.69710499999999997</v>
      </c>
      <c r="H19593" s="2">
        <v>0.69155100000000003</v>
      </c>
      <c r="J19593" s="2">
        <v>18.740570000000002</v>
      </c>
      <c r="K19593" s="2">
        <v>0.83356300000000005</v>
      </c>
      <c r="L19593" s="2">
        <v>0.91392499999999999</v>
      </c>
    </row>
    <row r="19594" spans="1:12" x14ac:dyDescent="0.2">
      <c r="A19594" s="2">
        <v>18.74127</v>
      </c>
      <c r="B19594" s="2">
        <v>15.515309999999999</v>
      </c>
      <c r="C19594" s="2">
        <v>2.8901469999999998</v>
      </c>
      <c r="D19594" s="2">
        <v>1.8025770000000001</v>
      </c>
      <c r="F19594" s="2">
        <v>18.73847</v>
      </c>
      <c r="G19594" s="2">
        <v>0.69635800000000003</v>
      </c>
      <c r="H19594" s="2">
        <v>0.69159700000000002</v>
      </c>
      <c r="J19594" s="2">
        <v>18.74127</v>
      </c>
      <c r="K19594" s="2">
        <v>0.83303400000000005</v>
      </c>
      <c r="L19594" s="2">
        <v>0.91341499999999998</v>
      </c>
    </row>
    <row r="19595" spans="1:12" x14ac:dyDescent="0.2">
      <c r="A19595" s="2">
        <v>18.741969999999998</v>
      </c>
      <c r="B19595" s="2">
        <v>15.517670000000001</v>
      </c>
      <c r="C19595" s="2">
        <v>2.8906700000000001</v>
      </c>
      <c r="D19595" s="2">
        <v>1.801944</v>
      </c>
      <c r="F19595" s="2">
        <v>18.739170000000001</v>
      </c>
      <c r="G19595" s="2">
        <v>0.69568600000000003</v>
      </c>
      <c r="H19595" s="2">
        <v>0.69194</v>
      </c>
      <c r="J19595" s="2">
        <v>18.741969999999998</v>
      </c>
      <c r="K19595" s="2">
        <v>0.83298700000000003</v>
      </c>
      <c r="L19595" s="2">
        <v>0.91331200000000001</v>
      </c>
    </row>
    <row r="19596" spans="1:12" x14ac:dyDescent="0.2">
      <c r="A19596" s="2">
        <v>18.74268</v>
      </c>
      <c r="B19596" s="2">
        <v>15.519970000000001</v>
      </c>
      <c r="C19596" s="2">
        <v>2.8914369999999998</v>
      </c>
      <c r="D19596" s="2">
        <v>1.8011200000000001</v>
      </c>
      <c r="F19596" s="2">
        <v>18.73987</v>
      </c>
      <c r="G19596" s="2">
        <v>0.69486999999999999</v>
      </c>
      <c r="H19596" s="2">
        <v>0.69156600000000001</v>
      </c>
      <c r="J19596" s="2">
        <v>18.74268</v>
      </c>
      <c r="K19596" s="2">
        <v>0.83277100000000004</v>
      </c>
      <c r="L19596" s="2">
        <v>0.91245600000000004</v>
      </c>
    </row>
    <row r="19597" spans="1:12" x14ac:dyDescent="0.2">
      <c r="A19597" s="2">
        <v>18.743379999999998</v>
      </c>
      <c r="B19597" s="2">
        <v>15.5223</v>
      </c>
      <c r="C19597" s="2">
        <v>2.8925740000000002</v>
      </c>
      <c r="D19597" s="2">
        <v>1.8005249999999999</v>
      </c>
      <c r="F19597" s="2">
        <v>18.740570000000002</v>
      </c>
      <c r="G19597" s="2">
        <v>0.69425199999999998</v>
      </c>
      <c r="H19597" s="2">
        <v>0.69098700000000002</v>
      </c>
      <c r="J19597" s="2">
        <v>18.743379999999998</v>
      </c>
      <c r="K19597" s="2">
        <v>0.83232700000000004</v>
      </c>
      <c r="L19597" s="2">
        <v>0.911574</v>
      </c>
    </row>
    <row r="19598" spans="1:12" x14ac:dyDescent="0.2">
      <c r="A19598" s="2">
        <v>18.74408</v>
      </c>
      <c r="B19598" s="2">
        <v>15.52497</v>
      </c>
      <c r="C19598" s="2">
        <v>2.8937789999999999</v>
      </c>
      <c r="D19598" s="2">
        <v>1.7989379999999999</v>
      </c>
      <c r="F19598" s="2">
        <v>18.74127</v>
      </c>
      <c r="G19598" s="2">
        <v>0.69390099999999999</v>
      </c>
      <c r="H19598" s="2">
        <v>0.69045299999999998</v>
      </c>
      <c r="J19598" s="2">
        <v>18.74408</v>
      </c>
      <c r="K19598" s="2">
        <v>0.83207699999999996</v>
      </c>
      <c r="L19598" s="2">
        <v>0.91113900000000003</v>
      </c>
    </row>
    <row r="19599" spans="1:12" x14ac:dyDescent="0.2">
      <c r="A19599" s="2">
        <v>18.744779999999999</v>
      </c>
      <c r="B19599" s="2">
        <v>15.52768</v>
      </c>
      <c r="C19599" s="2">
        <v>2.8947590000000001</v>
      </c>
      <c r="D19599" s="2">
        <v>1.7979769999999999</v>
      </c>
      <c r="F19599" s="2">
        <v>18.741969999999998</v>
      </c>
      <c r="G19599" s="2">
        <v>0.69335199999999997</v>
      </c>
      <c r="H19599" s="2">
        <v>0.68991100000000005</v>
      </c>
      <c r="J19599" s="2">
        <v>18.744779999999999</v>
      </c>
      <c r="K19599" s="2">
        <v>0.83238000000000001</v>
      </c>
      <c r="L19599" s="2">
        <v>0.910833</v>
      </c>
    </row>
    <row r="19600" spans="1:12" x14ac:dyDescent="0.2">
      <c r="A19600" s="2">
        <v>18.745480000000001</v>
      </c>
      <c r="B19600" s="2">
        <v>15.53021</v>
      </c>
      <c r="C19600" s="2">
        <v>2.8958499999999998</v>
      </c>
      <c r="D19600" s="2">
        <v>1.7972140000000001</v>
      </c>
      <c r="F19600" s="2">
        <v>18.74268</v>
      </c>
      <c r="G19600" s="2">
        <v>0.69294699999999998</v>
      </c>
      <c r="H19600" s="2">
        <v>0.68935400000000002</v>
      </c>
      <c r="J19600" s="2">
        <v>18.745480000000001</v>
      </c>
      <c r="K19600" s="2">
        <v>0.83187699999999998</v>
      </c>
      <c r="L19600" s="2">
        <v>0.90973599999999999</v>
      </c>
    </row>
    <row r="19601" spans="1:12" x14ac:dyDescent="0.2">
      <c r="A19601" s="2">
        <v>18.746179999999999</v>
      </c>
      <c r="B19601" s="2">
        <v>15.53265</v>
      </c>
      <c r="C19601" s="2">
        <v>2.8966820000000002</v>
      </c>
      <c r="D19601" s="2">
        <v>1.7968090000000001</v>
      </c>
      <c r="F19601" s="2">
        <v>18.743379999999998</v>
      </c>
      <c r="G19601" s="2">
        <v>0.692581</v>
      </c>
      <c r="H19601" s="2">
        <v>0.68895700000000004</v>
      </c>
      <c r="J19601" s="2">
        <v>18.746179999999999</v>
      </c>
      <c r="K19601" s="2">
        <v>0.83150800000000002</v>
      </c>
      <c r="L19601" s="2">
        <v>0.90920199999999995</v>
      </c>
    </row>
    <row r="19602" spans="1:12" x14ac:dyDescent="0.2">
      <c r="A19602" s="2">
        <v>18.746880000000001</v>
      </c>
      <c r="B19602" s="2">
        <v>15.534739999999999</v>
      </c>
      <c r="C19602" s="2">
        <v>2.8973110000000002</v>
      </c>
      <c r="D19602" s="2">
        <v>1.7963519999999999</v>
      </c>
      <c r="F19602" s="2">
        <v>18.74408</v>
      </c>
      <c r="G19602" s="2">
        <v>0.69221500000000002</v>
      </c>
      <c r="H19602" s="2">
        <v>0.688774</v>
      </c>
      <c r="J19602" s="2">
        <v>18.746880000000001</v>
      </c>
      <c r="K19602" s="2">
        <v>0.83132700000000004</v>
      </c>
      <c r="L19602" s="2">
        <v>0.90883000000000003</v>
      </c>
    </row>
    <row r="19603" spans="1:12" x14ac:dyDescent="0.2">
      <c r="A19603" s="2">
        <v>18.747589999999999</v>
      </c>
      <c r="B19603" s="2">
        <v>15.53693</v>
      </c>
      <c r="C19603" s="2">
        <v>2.8983829999999999</v>
      </c>
      <c r="D19603" s="2">
        <v>1.7953669999999999</v>
      </c>
      <c r="F19603" s="2">
        <v>18.744779999999999</v>
      </c>
      <c r="G19603" s="2">
        <v>0.69188700000000003</v>
      </c>
      <c r="H19603" s="2">
        <v>0.68858299999999995</v>
      </c>
      <c r="J19603" s="2">
        <v>18.747589999999999</v>
      </c>
      <c r="K19603" s="2">
        <v>0.83103899999999997</v>
      </c>
      <c r="L19603" s="2">
        <v>0.90849800000000003</v>
      </c>
    </row>
    <row r="19604" spans="1:12" x14ac:dyDescent="0.2">
      <c r="A19604" s="2">
        <v>18.748290000000001</v>
      </c>
      <c r="B19604" s="2">
        <v>15.539490000000001</v>
      </c>
      <c r="C19604" s="2">
        <v>2.8994209999999998</v>
      </c>
      <c r="D19604" s="2">
        <v>1.794467</v>
      </c>
      <c r="F19604" s="2">
        <v>18.745480000000001</v>
      </c>
      <c r="G19604" s="2">
        <v>0.69155100000000003</v>
      </c>
      <c r="H19604" s="2">
        <v>0.68794999999999995</v>
      </c>
      <c r="J19604" s="2">
        <v>18.748290000000001</v>
      </c>
      <c r="K19604" s="2">
        <v>0.831592</v>
      </c>
      <c r="L19604" s="2">
        <v>0.90865799999999997</v>
      </c>
    </row>
    <row r="19605" spans="1:12" x14ac:dyDescent="0.2">
      <c r="A19605" s="2">
        <v>18.748989999999999</v>
      </c>
      <c r="B19605" s="2">
        <v>15.54189</v>
      </c>
      <c r="C19605" s="2">
        <v>2.9007869999999998</v>
      </c>
      <c r="D19605" s="2">
        <v>1.7930630000000001</v>
      </c>
      <c r="F19605" s="2">
        <v>18.746179999999999</v>
      </c>
      <c r="G19605" s="2">
        <v>0.69159700000000002</v>
      </c>
      <c r="H19605" s="2">
        <v>0.68761399999999995</v>
      </c>
      <c r="J19605" s="2">
        <v>18.748989999999999</v>
      </c>
      <c r="K19605" s="2">
        <v>0.83169499999999996</v>
      </c>
      <c r="L19605" s="2">
        <v>0.90844899999999995</v>
      </c>
    </row>
    <row r="19606" spans="1:12" x14ac:dyDescent="0.2">
      <c r="A19606" s="2">
        <v>18.749690000000001</v>
      </c>
      <c r="B19606" s="2">
        <v>15.544420000000001</v>
      </c>
      <c r="C19606" s="2">
        <v>2.9020069999999998</v>
      </c>
      <c r="D19606" s="2">
        <v>1.7911870000000001</v>
      </c>
      <c r="F19606" s="2">
        <v>18.746880000000001</v>
      </c>
      <c r="G19606" s="2">
        <v>0.69194</v>
      </c>
      <c r="H19606" s="2">
        <v>0.68761399999999995</v>
      </c>
      <c r="J19606" s="2">
        <v>18.749690000000001</v>
      </c>
      <c r="K19606" s="2">
        <v>0.83137099999999997</v>
      </c>
      <c r="L19606" s="2">
        <v>0.90790700000000002</v>
      </c>
    </row>
    <row r="19607" spans="1:12" x14ac:dyDescent="0.2">
      <c r="A19607" s="2">
        <v>18.750389999999999</v>
      </c>
      <c r="B19607" s="2">
        <v>15.54729</v>
      </c>
      <c r="C19607" s="2">
        <v>2.9030680000000002</v>
      </c>
      <c r="D19607" s="2">
        <v>1.790027</v>
      </c>
      <c r="F19607" s="2">
        <v>18.747589999999999</v>
      </c>
      <c r="G19607" s="2">
        <v>0.69156600000000001</v>
      </c>
      <c r="H19607" s="2">
        <v>0.68735500000000005</v>
      </c>
      <c r="J19607" s="2">
        <v>18.750389999999999</v>
      </c>
      <c r="K19607" s="2">
        <v>0.83126100000000003</v>
      </c>
      <c r="L19607" s="2">
        <v>0.907551</v>
      </c>
    </row>
    <row r="19608" spans="1:12" x14ac:dyDescent="0.2">
      <c r="A19608" s="2">
        <v>18.751090000000001</v>
      </c>
      <c r="B19608" s="2">
        <v>15.549770000000001</v>
      </c>
      <c r="C19608" s="2">
        <v>2.9042309999999998</v>
      </c>
      <c r="D19608" s="2">
        <v>1.789218</v>
      </c>
      <c r="F19608" s="2">
        <v>18.748290000000001</v>
      </c>
      <c r="G19608" s="2">
        <v>0.69098700000000002</v>
      </c>
      <c r="H19608" s="2">
        <v>0.68646200000000002</v>
      </c>
      <c r="J19608" s="2">
        <v>18.751090000000001</v>
      </c>
      <c r="K19608" s="2">
        <v>0.83042499999999997</v>
      </c>
      <c r="L19608" s="2">
        <v>0.906748</v>
      </c>
    </row>
    <row r="19609" spans="1:12" x14ac:dyDescent="0.2">
      <c r="A19609" s="2">
        <v>18.75179</v>
      </c>
      <c r="B19609" s="2">
        <v>15.55199</v>
      </c>
      <c r="C19609" s="2">
        <v>2.9050630000000002</v>
      </c>
      <c r="D19609" s="2">
        <v>1.788654</v>
      </c>
      <c r="F19609" s="2">
        <v>18.748989999999999</v>
      </c>
      <c r="G19609" s="2">
        <v>0.69045299999999998</v>
      </c>
      <c r="H19609" s="2">
        <v>0.68578300000000003</v>
      </c>
      <c r="J19609" s="2">
        <v>18.75179</v>
      </c>
      <c r="K19609" s="2">
        <v>0.83002500000000001</v>
      </c>
      <c r="L19609" s="2">
        <v>0.906111</v>
      </c>
    </row>
    <row r="19610" spans="1:12" x14ac:dyDescent="0.2">
      <c r="A19610" s="2">
        <v>18.752500000000001</v>
      </c>
      <c r="B19610" s="2">
        <v>15.55434</v>
      </c>
      <c r="C19610" s="2">
        <v>2.9062190000000001</v>
      </c>
      <c r="D19610" s="2">
        <v>1.7875319999999999</v>
      </c>
      <c r="F19610" s="2">
        <v>18.749690000000001</v>
      </c>
      <c r="G19610" s="2">
        <v>0.68991100000000005</v>
      </c>
      <c r="H19610" s="2">
        <v>0.68542499999999995</v>
      </c>
      <c r="J19610" s="2">
        <v>18.752500000000001</v>
      </c>
      <c r="K19610" s="2">
        <v>0.83010700000000004</v>
      </c>
      <c r="L19610" s="2">
        <v>0.90517300000000001</v>
      </c>
    </row>
    <row r="19611" spans="1:12" x14ac:dyDescent="0.2">
      <c r="A19611" s="2">
        <v>18.7532</v>
      </c>
      <c r="B19611" s="2">
        <v>15.55672</v>
      </c>
      <c r="C19611" s="2">
        <v>2.9074279999999999</v>
      </c>
      <c r="D19611" s="2">
        <v>1.7866550000000001</v>
      </c>
      <c r="F19611" s="2">
        <v>18.750389999999999</v>
      </c>
      <c r="G19611" s="2">
        <v>0.68935400000000002</v>
      </c>
      <c r="H19611" s="2">
        <v>0.68493700000000002</v>
      </c>
      <c r="J19611" s="2">
        <v>18.7532</v>
      </c>
      <c r="K19611" s="2">
        <v>0.82950199999999996</v>
      </c>
      <c r="L19611" s="2">
        <v>0.90467500000000001</v>
      </c>
    </row>
    <row r="19612" spans="1:12" x14ac:dyDescent="0.2">
      <c r="A19612" s="2">
        <v>18.753900000000002</v>
      </c>
      <c r="B19612" s="2">
        <v>15.559200000000001</v>
      </c>
      <c r="C19612" s="2">
        <v>2.908534</v>
      </c>
      <c r="D19612" s="2">
        <v>1.786235</v>
      </c>
      <c r="F19612" s="2">
        <v>18.751090000000001</v>
      </c>
      <c r="G19612" s="2">
        <v>0.68895700000000004</v>
      </c>
      <c r="H19612" s="2">
        <v>0.684334</v>
      </c>
      <c r="J19612" s="2">
        <v>18.753900000000002</v>
      </c>
      <c r="K19612" s="2">
        <v>0.82886499999999996</v>
      </c>
      <c r="L19612" s="2">
        <v>0.90399799999999997</v>
      </c>
    </row>
    <row r="19613" spans="1:12" x14ac:dyDescent="0.2">
      <c r="A19613" s="2">
        <v>18.7546</v>
      </c>
      <c r="B19613" s="2">
        <v>15.56212</v>
      </c>
      <c r="C19613" s="2">
        <v>2.9095149999999999</v>
      </c>
      <c r="D19613" s="2">
        <v>1.785312</v>
      </c>
      <c r="F19613" s="2">
        <v>18.75179</v>
      </c>
      <c r="G19613" s="2">
        <v>0.688774</v>
      </c>
      <c r="H19613" s="2">
        <v>0.68379199999999996</v>
      </c>
      <c r="J19613" s="2">
        <v>18.7546</v>
      </c>
      <c r="K19613" s="2">
        <v>0.82846200000000003</v>
      </c>
      <c r="L19613" s="2">
        <v>0.90342699999999998</v>
      </c>
    </row>
    <row r="19614" spans="1:12" x14ac:dyDescent="0.2">
      <c r="A19614" s="2">
        <v>18.755299999999998</v>
      </c>
      <c r="B19614" s="2">
        <v>15.565160000000001</v>
      </c>
      <c r="C19614" s="2">
        <v>2.9103080000000001</v>
      </c>
      <c r="D19614" s="2">
        <v>1.783755</v>
      </c>
      <c r="F19614" s="2">
        <v>18.752500000000001</v>
      </c>
      <c r="G19614" s="2">
        <v>0.68858299999999995</v>
      </c>
      <c r="H19614" s="2">
        <v>0.68270900000000001</v>
      </c>
      <c r="J19614" s="2">
        <v>18.755299999999998</v>
      </c>
      <c r="K19614" s="2">
        <v>0.82777000000000001</v>
      </c>
      <c r="L19614" s="2">
        <v>0.90303900000000004</v>
      </c>
    </row>
    <row r="19615" spans="1:12" x14ac:dyDescent="0.2">
      <c r="A19615" s="2">
        <v>18.756</v>
      </c>
      <c r="B19615" s="2">
        <v>15.568070000000001</v>
      </c>
      <c r="C19615" s="2">
        <v>2.9115169999999999</v>
      </c>
      <c r="D19615" s="2">
        <v>1.783328</v>
      </c>
      <c r="F19615" s="2">
        <v>18.7532</v>
      </c>
      <c r="G19615" s="2">
        <v>0.68794999999999995</v>
      </c>
      <c r="H19615" s="2">
        <v>0.68159499999999995</v>
      </c>
      <c r="J19615" s="2">
        <v>18.756</v>
      </c>
      <c r="K19615" s="2">
        <v>0.82743999999999995</v>
      </c>
      <c r="L19615" s="2">
        <v>0.90242699999999998</v>
      </c>
    </row>
    <row r="19616" spans="1:12" x14ac:dyDescent="0.2">
      <c r="A19616" s="2">
        <v>18.756699999999999</v>
      </c>
      <c r="B19616" s="2">
        <v>15.57056</v>
      </c>
      <c r="C19616" s="2">
        <v>2.912814</v>
      </c>
      <c r="D19616" s="2">
        <v>1.782619</v>
      </c>
      <c r="F19616" s="2">
        <v>18.753900000000002</v>
      </c>
      <c r="G19616" s="2">
        <v>0.68761399999999995</v>
      </c>
      <c r="H19616" s="2">
        <v>0.68064899999999995</v>
      </c>
      <c r="J19616" s="2">
        <v>18.756699999999999</v>
      </c>
      <c r="K19616" s="2">
        <v>0.82718599999999998</v>
      </c>
      <c r="L19616" s="2">
        <v>0.90174399999999999</v>
      </c>
    </row>
    <row r="19617" spans="1:12" x14ac:dyDescent="0.2">
      <c r="A19617" s="2">
        <v>18.757400000000001</v>
      </c>
      <c r="B19617" s="2">
        <v>15.57344</v>
      </c>
      <c r="C19617" s="2">
        <v>2.914218</v>
      </c>
      <c r="D19617" s="2">
        <v>1.781871</v>
      </c>
      <c r="F19617" s="2">
        <v>18.7546</v>
      </c>
      <c r="G19617" s="2">
        <v>0.68761399999999995</v>
      </c>
      <c r="H19617" s="2">
        <v>0.67957299999999998</v>
      </c>
      <c r="J19617" s="2">
        <v>18.757400000000001</v>
      </c>
      <c r="K19617" s="2">
        <v>0.82708899999999996</v>
      </c>
      <c r="L19617" s="2">
        <v>0.90145399999999998</v>
      </c>
    </row>
    <row r="19618" spans="1:12" x14ac:dyDescent="0.2">
      <c r="A19618" s="2">
        <v>18.758109999999999</v>
      </c>
      <c r="B19618" s="2">
        <v>15.575939999999999</v>
      </c>
      <c r="C19618" s="2">
        <v>2.9145120000000002</v>
      </c>
      <c r="D19618" s="2">
        <v>1.781291</v>
      </c>
      <c r="F19618" s="2">
        <v>18.755299999999998</v>
      </c>
      <c r="G19618" s="2">
        <v>0.68735500000000005</v>
      </c>
      <c r="H19618" s="2">
        <v>0.67907700000000004</v>
      </c>
      <c r="J19618" s="2">
        <v>18.758109999999999</v>
      </c>
      <c r="K19618" s="2">
        <v>0.82713300000000001</v>
      </c>
      <c r="L19618" s="2">
        <v>0.90108999999999995</v>
      </c>
    </row>
    <row r="19619" spans="1:12" x14ac:dyDescent="0.2">
      <c r="A19619" s="2">
        <v>18.75881</v>
      </c>
      <c r="B19619" s="2">
        <v>15.578720000000001</v>
      </c>
      <c r="C19619" s="2">
        <v>2.9154879999999999</v>
      </c>
      <c r="D19619" s="2">
        <v>1.780597</v>
      </c>
      <c r="F19619" s="2">
        <v>18.756</v>
      </c>
      <c r="G19619" s="2">
        <v>0.68646200000000002</v>
      </c>
      <c r="H19619" s="2">
        <v>0.67884100000000003</v>
      </c>
      <c r="J19619" s="2">
        <v>18.75881</v>
      </c>
      <c r="K19619" s="2">
        <v>0.82633199999999996</v>
      </c>
      <c r="L19619" s="2">
        <v>0.90087300000000003</v>
      </c>
    </row>
    <row r="19620" spans="1:12" x14ac:dyDescent="0.2">
      <c r="A19620" s="2">
        <v>18.759509999999999</v>
      </c>
      <c r="B19620" s="2">
        <v>15.58196</v>
      </c>
      <c r="C19620" s="2">
        <v>2.9170790000000002</v>
      </c>
      <c r="D19620" s="2">
        <v>1.779758</v>
      </c>
      <c r="F19620" s="2">
        <v>18.756699999999999</v>
      </c>
      <c r="G19620" s="2">
        <v>0.68578300000000003</v>
      </c>
      <c r="H19620" s="2">
        <v>0.67852800000000002</v>
      </c>
      <c r="J19620" s="2">
        <v>18.759509999999999</v>
      </c>
      <c r="K19620" s="2">
        <v>0.82570600000000005</v>
      </c>
      <c r="L19620" s="2">
        <v>0.90069699999999997</v>
      </c>
    </row>
    <row r="19621" spans="1:12" x14ac:dyDescent="0.2">
      <c r="A19621" s="2">
        <v>18.760210000000001</v>
      </c>
      <c r="B19621" s="2">
        <v>15.58483</v>
      </c>
      <c r="C19621" s="2">
        <v>2.918307</v>
      </c>
      <c r="D19621" s="2">
        <v>1.778743</v>
      </c>
      <c r="F19621" s="2">
        <v>18.757400000000001</v>
      </c>
      <c r="G19621" s="2">
        <v>0.68542499999999995</v>
      </c>
      <c r="H19621" s="2">
        <v>0.67806200000000005</v>
      </c>
      <c r="J19621" s="2">
        <v>18.760210000000001</v>
      </c>
      <c r="K19621" s="2">
        <v>0.82606299999999999</v>
      </c>
      <c r="L19621" s="2">
        <v>0.89991200000000005</v>
      </c>
    </row>
    <row r="19622" spans="1:12" x14ac:dyDescent="0.2">
      <c r="A19622" s="2">
        <v>18.760909999999999</v>
      </c>
      <c r="B19622" s="2">
        <v>15.587590000000001</v>
      </c>
      <c r="C19622" s="2">
        <v>2.9194399999999998</v>
      </c>
      <c r="D19622" s="2">
        <v>1.7778579999999999</v>
      </c>
      <c r="F19622" s="2">
        <v>18.758109999999999</v>
      </c>
      <c r="G19622" s="2">
        <v>0.68493700000000002</v>
      </c>
      <c r="H19622" s="2">
        <v>0.677902</v>
      </c>
      <c r="J19622" s="2">
        <v>18.760909999999999</v>
      </c>
      <c r="K19622" s="2">
        <v>0.82613199999999998</v>
      </c>
      <c r="L19622" s="2">
        <v>0.89836199999999999</v>
      </c>
    </row>
    <row r="19623" spans="1:12" x14ac:dyDescent="0.2">
      <c r="A19623" s="2">
        <v>18.761610000000001</v>
      </c>
      <c r="B19623" s="2">
        <v>15.590780000000001</v>
      </c>
      <c r="C19623" s="2">
        <v>2.9206880000000002</v>
      </c>
      <c r="D19623" s="2">
        <v>1.7774380000000001</v>
      </c>
      <c r="F19623" s="2">
        <v>18.75881</v>
      </c>
      <c r="G19623" s="2">
        <v>0.684334</v>
      </c>
      <c r="H19623" s="2">
        <v>0.67762800000000001</v>
      </c>
      <c r="J19623" s="2">
        <v>18.761610000000001</v>
      </c>
      <c r="K19623" s="2">
        <v>0.82522899999999999</v>
      </c>
      <c r="L19623" s="2">
        <v>0.89806200000000003</v>
      </c>
    </row>
    <row r="19624" spans="1:12" x14ac:dyDescent="0.2">
      <c r="A19624" s="2">
        <v>18.762309999999999</v>
      </c>
      <c r="B19624" s="2">
        <v>15.59404</v>
      </c>
      <c r="C19624" s="2">
        <v>2.9219010000000001</v>
      </c>
      <c r="D19624" s="2">
        <v>1.77637</v>
      </c>
      <c r="F19624" s="2">
        <v>18.759509999999999</v>
      </c>
      <c r="G19624" s="2">
        <v>0.68379199999999996</v>
      </c>
      <c r="H19624" s="2">
        <v>0.67730699999999999</v>
      </c>
      <c r="J19624" s="2">
        <v>18.762309999999999</v>
      </c>
      <c r="K19624" s="2">
        <v>0.82481400000000005</v>
      </c>
      <c r="L19624" s="2">
        <v>0.89751199999999998</v>
      </c>
    </row>
    <row r="19625" spans="1:12" x14ac:dyDescent="0.2">
      <c r="A19625" s="2">
        <v>18.763020000000001</v>
      </c>
      <c r="B19625" s="2">
        <v>15.59666</v>
      </c>
      <c r="C19625" s="2">
        <v>2.9235530000000001</v>
      </c>
      <c r="D19625" s="2">
        <v>1.775371</v>
      </c>
      <c r="F19625" s="2">
        <v>18.760210000000001</v>
      </c>
      <c r="G19625" s="2">
        <v>0.68270900000000001</v>
      </c>
      <c r="H19625" s="2">
        <v>0.67729899999999998</v>
      </c>
      <c r="J19625" s="2">
        <v>18.763020000000001</v>
      </c>
      <c r="K19625" s="2">
        <v>0.82403400000000004</v>
      </c>
      <c r="L19625" s="2">
        <v>0.896513</v>
      </c>
    </row>
    <row r="19626" spans="1:12" x14ac:dyDescent="0.2">
      <c r="A19626" s="2">
        <v>18.763719999999999</v>
      </c>
      <c r="B19626" s="2">
        <v>15.59905</v>
      </c>
      <c r="C19626" s="2">
        <v>2.924731</v>
      </c>
      <c r="D19626" s="2">
        <v>1.774654</v>
      </c>
      <c r="F19626" s="2">
        <v>18.760909999999999</v>
      </c>
      <c r="G19626" s="2">
        <v>0.68159499999999995</v>
      </c>
      <c r="H19626" s="2">
        <v>0.67705499999999996</v>
      </c>
      <c r="J19626" s="2">
        <v>18.763719999999999</v>
      </c>
      <c r="K19626" s="2">
        <v>0.82331799999999999</v>
      </c>
      <c r="L19626" s="2">
        <v>0.89669100000000002</v>
      </c>
    </row>
    <row r="19627" spans="1:12" x14ac:dyDescent="0.2">
      <c r="A19627" s="2">
        <v>18.764420000000001</v>
      </c>
      <c r="B19627" s="2">
        <v>15.602270000000001</v>
      </c>
      <c r="C19627" s="2">
        <v>2.926383</v>
      </c>
      <c r="D19627" s="2">
        <v>1.7741579999999999</v>
      </c>
      <c r="F19627" s="2">
        <v>18.761610000000001</v>
      </c>
      <c r="G19627" s="2">
        <v>0.68064899999999995</v>
      </c>
      <c r="H19627" s="2">
        <v>0.67655900000000002</v>
      </c>
      <c r="J19627" s="2">
        <v>18.764420000000001</v>
      </c>
      <c r="K19627" s="2">
        <v>0.82279400000000003</v>
      </c>
      <c r="L19627" s="2">
        <v>0.89606300000000005</v>
      </c>
    </row>
    <row r="19628" spans="1:12" x14ac:dyDescent="0.2">
      <c r="A19628" s="2">
        <v>18.76512</v>
      </c>
      <c r="B19628" s="2">
        <v>15.605420000000001</v>
      </c>
      <c r="C19628" s="2">
        <v>2.927581</v>
      </c>
      <c r="D19628" s="2">
        <v>1.7735240000000001</v>
      </c>
      <c r="F19628" s="2">
        <v>18.762309999999999</v>
      </c>
      <c r="G19628" s="2">
        <v>0.67957299999999998</v>
      </c>
      <c r="H19628" s="2">
        <v>0.67620800000000003</v>
      </c>
      <c r="J19628" s="2">
        <v>18.76512</v>
      </c>
      <c r="K19628" s="2">
        <v>0.82227099999999997</v>
      </c>
      <c r="L19628" s="2">
        <v>0.89583400000000002</v>
      </c>
    </row>
    <row r="19629" spans="1:12" x14ac:dyDescent="0.2">
      <c r="A19629" s="2">
        <v>18.765820000000001</v>
      </c>
      <c r="B19629" s="2">
        <v>15.6082</v>
      </c>
      <c r="C19629" s="2">
        <v>2.9286949999999998</v>
      </c>
      <c r="D19629" s="2">
        <v>1.772586</v>
      </c>
      <c r="F19629" s="2">
        <v>18.763020000000001</v>
      </c>
      <c r="G19629" s="2">
        <v>0.67907700000000004</v>
      </c>
      <c r="H19629" s="2">
        <v>0.67594100000000001</v>
      </c>
      <c r="J19629" s="2">
        <v>18.765820000000001</v>
      </c>
      <c r="K19629" s="2">
        <v>0.82182900000000003</v>
      </c>
      <c r="L19629" s="2">
        <v>0.895756</v>
      </c>
    </row>
    <row r="19630" spans="1:12" x14ac:dyDescent="0.2">
      <c r="A19630" s="2">
        <v>18.76652</v>
      </c>
      <c r="B19630" s="2">
        <v>15.61097</v>
      </c>
      <c r="C19630" s="2">
        <v>2.9301710000000001</v>
      </c>
      <c r="D19630" s="2">
        <v>1.771976</v>
      </c>
      <c r="F19630" s="2">
        <v>18.763719999999999</v>
      </c>
      <c r="G19630" s="2">
        <v>0.67884100000000003</v>
      </c>
      <c r="H19630" s="2">
        <v>0.67549099999999995</v>
      </c>
      <c r="J19630" s="2">
        <v>18.76652</v>
      </c>
      <c r="K19630" s="2">
        <v>0.82126600000000005</v>
      </c>
      <c r="L19630" s="2">
        <v>0.8952</v>
      </c>
    </row>
    <row r="19631" spans="1:12" x14ac:dyDescent="0.2">
      <c r="A19631" s="2">
        <v>18.767219999999998</v>
      </c>
      <c r="B19631" s="2">
        <v>15.614470000000001</v>
      </c>
      <c r="C19631" s="2">
        <v>2.9321429999999999</v>
      </c>
      <c r="D19631" s="2">
        <v>1.7709839999999999</v>
      </c>
      <c r="F19631" s="2">
        <v>18.764420000000001</v>
      </c>
      <c r="G19631" s="2">
        <v>0.67852800000000002</v>
      </c>
      <c r="H19631" s="2">
        <v>0.67484299999999997</v>
      </c>
      <c r="J19631" s="2">
        <v>18.767219999999998</v>
      </c>
      <c r="K19631" s="2">
        <v>0.82078300000000004</v>
      </c>
      <c r="L19631" s="2">
        <v>0.894814</v>
      </c>
    </row>
    <row r="19632" spans="1:12" x14ac:dyDescent="0.2">
      <c r="A19632" s="2">
        <v>18.76793</v>
      </c>
      <c r="B19632" s="2">
        <v>15.61778</v>
      </c>
      <c r="C19632" s="2">
        <v>2.9329519999999998</v>
      </c>
      <c r="D19632" s="2">
        <v>1.7702359999999999</v>
      </c>
      <c r="F19632" s="2">
        <v>18.76512</v>
      </c>
      <c r="G19632" s="2">
        <v>0.67806200000000005</v>
      </c>
      <c r="H19632" s="2">
        <v>0.67483499999999996</v>
      </c>
      <c r="J19632" s="2">
        <v>18.76793</v>
      </c>
      <c r="K19632" s="2">
        <v>0.82058299999999995</v>
      </c>
      <c r="L19632" s="2">
        <v>0.89449800000000002</v>
      </c>
    </row>
    <row r="19633" spans="1:12" x14ac:dyDescent="0.2">
      <c r="A19633" s="2">
        <v>18.768630000000002</v>
      </c>
      <c r="B19633" s="2">
        <v>15.62067</v>
      </c>
      <c r="C19633" s="2">
        <v>2.9336579999999999</v>
      </c>
      <c r="D19633" s="2">
        <v>1.769504</v>
      </c>
      <c r="F19633" s="2">
        <v>18.765820000000001</v>
      </c>
      <c r="G19633" s="2">
        <v>0.677902</v>
      </c>
      <c r="H19633" s="2">
        <v>0.67466700000000002</v>
      </c>
      <c r="J19633" s="2">
        <v>18.768630000000002</v>
      </c>
      <c r="K19633" s="2">
        <v>0.820434</v>
      </c>
      <c r="L19633" s="2">
        <v>0.89349800000000001</v>
      </c>
    </row>
    <row r="19634" spans="1:12" x14ac:dyDescent="0.2">
      <c r="A19634" s="2">
        <v>18.76933</v>
      </c>
      <c r="B19634" s="2">
        <v>15.6236</v>
      </c>
      <c r="C19634" s="2">
        <v>2.9345919999999999</v>
      </c>
      <c r="D19634" s="2">
        <v>1.768535</v>
      </c>
      <c r="F19634" s="2">
        <v>18.76652</v>
      </c>
      <c r="G19634" s="2">
        <v>0.67762800000000001</v>
      </c>
      <c r="H19634" s="2">
        <v>0.67427099999999995</v>
      </c>
      <c r="J19634" s="2">
        <v>18.76933</v>
      </c>
      <c r="K19634" s="2">
        <v>0.82015199999999999</v>
      </c>
      <c r="L19634" s="2">
        <v>0.89308200000000004</v>
      </c>
    </row>
    <row r="19635" spans="1:12" x14ac:dyDescent="0.2">
      <c r="A19635" s="2">
        <v>18.770029999999998</v>
      </c>
      <c r="B19635" s="2">
        <v>15.62664</v>
      </c>
      <c r="C19635" s="2">
        <v>2.935638</v>
      </c>
      <c r="D19635" s="2">
        <v>1.7675129999999999</v>
      </c>
      <c r="F19635" s="2">
        <v>18.767219999999998</v>
      </c>
      <c r="G19635" s="2">
        <v>0.67730699999999999</v>
      </c>
      <c r="H19635" s="2">
        <v>0.67455299999999996</v>
      </c>
      <c r="J19635" s="2">
        <v>18.770029999999998</v>
      </c>
      <c r="K19635" s="2">
        <v>0.81951499999999999</v>
      </c>
      <c r="L19635" s="2">
        <v>0.89274299999999995</v>
      </c>
    </row>
    <row r="19636" spans="1:12" x14ac:dyDescent="0.2">
      <c r="A19636" s="2">
        <v>18.77073</v>
      </c>
      <c r="B19636" s="2">
        <v>15.62993</v>
      </c>
      <c r="C19636" s="2">
        <v>2.9372319999999998</v>
      </c>
      <c r="D19636" s="2">
        <v>1.76691</v>
      </c>
      <c r="F19636" s="2">
        <v>18.76793</v>
      </c>
      <c r="G19636" s="2">
        <v>0.67729899999999998</v>
      </c>
      <c r="H19636" s="2">
        <v>0.67468300000000003</v>
      </c>
      <c r="J19636" s="2">
        <v>18.77073</v>
      </c>
      <c r="K19636" s="2">
        <v>0.81986999999999999</v>
      </c>
      <c r="L19636" s="2">
        <v>0.89207400000000003</v>
      </c>
    </row>
    <row r="19637" spans="1:12" x14ac:dyDescent="0.2">
      <c r="A19637" s="2">
        <v>18.771429999999999</v>
      </c>
      <c r="B19637" s="2">
        <v>15.63335</v>
      </c>
      <c r="C19637" s="2">
        <v>2.9387310000000002</v>
      </c>
      <c r="D19637" s="2">
        <v>1.765857</v>
      </c>
      <c r="F19637" s="2">
        <v>18.768630000000002</v>
      </c>
      <c r="G19637" s="2">
        <v>0.67705499999999996</v>
      </c>
      <c r="H19637" s="2">
        <v>0.67456799999999995</v>
      </c>
      <c r="J19637" s="2">
        <v>18.771429999999999</v>
      </c>
      <c r="K19637" s="2">
        <v>0.81991800000000004</v>
      </c>
      <c r="L19637" s="2">
        <v>0.89171500000000004</v>
      </c>
    </row>
    <row r="19638" spans="1:12" x14ac:dyDescent="0.2">
      <c r="A19638" s="2">
        <v>18.772130000000001</v>
      </c>
      <c r="B19638" s="2">
        <v>15.636229999999999</v>
      </c>
      <c r="C19638" s="2">
        <v>2.940223</v>
      </c>
      <c r="D19638" s="2">
        <v>1.7653989999999999</v>
      </c>
      <c r="F19638" s="2">
        <v>18.76933</v>
      </c>
      <c r="G19638" s="2">
        <v>0.67655900000000002</v>
      </c>
      <c r="H19638" s="2">
        <v>0.67449999999999999</v>
      </c>
      <c r="J19638" s="2">
        <v>18.772130000000001</v>
      </c>
      <c r="K19638" s="2">
        <v>0.81896400000000003</v>
      </c>
      <c r="L19638" s="2">
        <v>0.89130699999999996</v>
      </c>
    </row>
    <row r="19639" spans="1:12" x14ac:dyDescent="0.2">
      <c r="A19639" s="2">
        <v>18.772839999999999</v>
      </c>
      <c r="B19639" s="2">
        <v>15.63977</v>
      </c>
      <c r="C19639" s="2">
        <v>2.941341</v>
      </c>
      <c r="D19639" s="2">
        <v>1.764545</v>
      </c>
      <c r="F19639" s="2">
        <v>18.770029999999998</v>
      </c>
      <c r="G19639" s="2">
        <v>0.67620800000000003</v>
      </c>
      <c r="H19639" s="2">
        <v>0.67423200000000005</v>
      </c>
      <c r="J19639" s="2">
        <v>18.772839999999999</v>
      </c>
      <c r="K19639" s="2">
        <v>0.81884900000000005</v>
      </c>
      <c r="L19639" s="2">
        <v>0.890988</v>
      </c>
    </row>
    <row r="19640" spans="1:12" x14ac:dyDescent="0.2">
      <c r="A19640" s="2">
        <v>18.773540000000001</v>
      </c>
      <c r="B19640" s="2">
        <v>15.64293</v>
      </c>
      <c r="C19640" s="2">
        <v>2.9427639999999999</v>
      </c>
      <c r="D19640" s="2">
        <v>1.7637590000000001</v>
      </c>
      <c r="F19640" s="2">
        <v>18.77073</v>
      </c>
      <c r="G19640" s="2">
        <v>0.67594100000000001</v>
      </c>
      <c r="H19640" s="2">
        <v>0.67388199999999998</v>
      </c>
      <c r="J19640" s="2">
        <v>18.773540000000001</v>
      </c>
      <c r="K19640" s="2">
        <v>0.81893300000000002</v>
      </c>
      <c r="L19640" s="2">
        <v>0.89058899999999996</v>
      </c>
    </row>
    <row r="19641" spans="1:12" x14ac:dyDescent="0.2">
      <c r="A19641" s="2">
        <v>18.774239999999999</v>
      </c>
      <c r="B19641" s="2">
        <v>15.646470000000001</v>
      </c>
      <c r="C19641" s="2">
        <v>2.9444499999999998</v>
      </c>
      <c r="D19641" s="2">
        <v>1.7631330000000001</v>
      </c>
      <c r="F19641" s="2">
        <v>18.771429999999999</v>
      </c>
      <c r="G19641" s="2">
        <v>0.67549099999999995</v>
      </c>
      <c r="H19641" s="2">
        <v>0.673485</v>
      </c>
      <c r="J19641" s="2">
        <v>18.774239999999999</v>
      </c>
      <c r="K19641" s="2">
        <v>0.81930000000000003</v>
      </c>
      <c r="L19641" s="2">
        <v>0.89026799999999995</v>
      </c>
    </row>
    <row r="19642" spans="1:12" x14ac:dyDescent="0.2">
      <c r="A19642" s="2">
        <v>18.774940000000001</v>
      </c>
      <c r="B19642" s="2">
        <v>15.65002</v>
      </c>
      <c r="C19642" s="2">
        <v>2.9454410000000002</v>
      </c>
      <c r="D19642" s="2">
        <v>1.762553</v>
      </c>
      <c r="F19642" s="2">
        <v>18.772130000000001</v>
      </c>
      <c r="G19642" s="2">
        <v>0.67484299999999997</v>
      </c>
      <c r="H19642" s="2">
        <v>0.67311100000000001</v>
      </c>
      <c r="J19642" s="2">
        <v>18.774940000000001</v>
      </c>
      <c r="K19642" s="2">
        <v>0.81879000000000002</v>
      </c>
      <c r="L19642" s="2">
        <v>0.88960399999999995</v>
      </c>
    </row>
    <row r="19643" spans="1:12" x14ac:dyDescent="0.2">
      <c r="A19643" s="2">
        <v>18.775639999999999</v>
      </c>
      <c r="B19643" s="2">
        <v>15.653560000000001</v>
      </c>
      <c r="C19643" s="2">
        <v>2.9465319999999999</v>
      </c>
      <c r="D19643" s="2">
        <v>1.7619959999999999</v>
      </c>
      <c r="F19643" s="2">
        <v>18.772839999999999</v>
      </c>
      <c r="G19643" s="2">
        <v>0.67483499999999996</v>
      </c>
      <c r="H19643" s="2">
        <v>0.67291999999999996</v>
      </c>
      <c r="J19643" s="2">
        <v>18.775639999999999</v>
      </c>
      <c r="K19643" s="2">
        <v>0.818214</v>
      </c>
      <c r="L19643" s="2">
        <v>0.88881600000000005</v>
      </c>
    </row>
    <row r="19644" spans="1:12" x14ac:dyDescent="0.2">
      <c r="A19644" s="2">
        <v>18.776340000000001</v>
      </c>
      <c r="B19644" s="2">
        <v>15.6571</v>
      </c>
      <c r="C19644" s="2">
        <v>2.9475509999999998</v>
      </c>
      <c r="D19644" s="2">
        <v>1.7610809999999999</v>
      </c>
      <c r="F19644" s="2">
        <v>18.773540000000001</v>
      </c>
      <c r="G19644" s="2">
        <v>0.67466700000000002</v>
      </c>
      <c r="H19644" s="2">
        <v>0.67210400000000003</v>
      </c>
      <c r="J19644" s="2">
        <v>18.776340000000001</v>
      </c>
      <c r="K19644" s="2">
        <v>0.81770500000000002</v>
      </c>
      <c r="L19644" s="2">
        <v>0.88848300000000002</v>
      </c>
    </row>
    <row r="19645" spans="1:12" x14ac:dyDescent="0.2">
      <c r="A19645" s="2">
        <v>18.77704</v>
      </c>
      <c r="B19645" s="2">
        <v>15.66057</v>
      </c>
      <c r="C19645" s="2">
        <v>2.9491149999999999</v>
      </c>
      <c r="D19645" s="2">
        <v>1.760089</v>
      </c>
      <c r="F19645" s="2">
        <v>18.774239999999999</v>
      </c>
      <c r="G19645" s="2">
        <v>0.67427099999999995</v>
      </c>
      <c r="H19645" s="2">
        <v>0.67098199999999997</v>
      </c>
      <c r="J19645" s="2">
        <v>18.77704</v>
      </c>
      <c r="K19645" s="2">
        <v>0.81698199999999999</v>
      </c>
      <c r="L19645" s="2">
        <v>0.88783599999999996</v>
      </c>
    </row>
    <row r="19646" spans="1:12" x14ac:dyDescent="0.2">
      <c r="A19646" s="2">
        <v>18.777740000000001</v>
      </c>
      <c r="B19646" s="2">
        <v>15.66442</v>
      </c>
      <c r="C19646" s="2">
        <v>2.950977</v>
      </c>
      <c r="D19646" s="2">
        <v>1.7589680000000001</v>
      </c>
      <c r="F19646" s="2">
        <v>18.774940000000001</v>
      </c>
      <c r="G19646" s="2">
        <v>0.67455299999999996</v>
      </c>
      <c r="H19646" s="2">
        <v>0.67055500000000001</v>
      </c>
      <c r="J19646" s="2">
        <v>18.777740000000001</v>
      </c>
      <c r="K19646" s="2">
        <v>0.81670900000000002</v>
      </c>
      <c r="L19646" s="2">
        <v>0.887355</v>
      </c>
    </row>
    <row r="19647" spans="1:12" x14ac:dyDescent="0.2">
      <c r="A19647" s="2">
        <v>18.778449999999999</v>
      </c>
      <c r="B19647" s="2">
        <v>15.668150000000001</v>
      </c>
      <c r="C19647" s="2">
        <v>2.952121</v>
      </c>
      <c r="D19647" s="2">
        <v>1.7581439999999999</v>
      </c>
      <c r="F19647" s="2">
        <v>18.775639999999999</v>
      </c>
      <c r="G19647" s="2">
        <v>0.67468300000000003</v>
      </c>
      <c r="H19647" s="2">
        <v>0.67023500000000003</v>
      </c>
      <c r="J19647" s="2">
        <v>18.778449999999999</v>
      </c>
      <c r="K19647" s="2">
        <v>0.81631600000000004</v>
      </c>
      <c r="L19647" s="2">
        <v>0.88727999999999996</v>
      </c>
    </row>
    <row r="19648" spans="1:12" x14ac:dyDescent="0.2">
      <c r="A19648" s="2">
        <v>18.779150000000001</v>
      </c>
      <c r="B19648" s="2">
        <v>15.67178</v>
      </c>
      <c r="C19648" s="2">
        <v>2.953166</v>
      </c>
      <c r="D19648" s="2">
        <v>1.7577929999999999</v>
      </c>
      <c r="F19648" s="2">
        <v>18.776340000000001</v>
      </c>
      <c r="G19648" s="2">
        <v>0.67456799999999995</v>
      </c>
      <c r="H19648" s="2">
        <v>0.66976899999999995</v>
      </c>
      <c r="J19648" s="2">
        <v>18.779150000000001</v>
      </c>
      <c r="K19648" s="2">
        <v>0.81608400000000003</v>
      </c>
      <c r="L19648" s="2">
        <v>0.88680300000000001</v>
      </c>
    </row>
    <row r="19649" spans="1:12" x14ac:dyDescent="0.2">
      <c r="A19649" s="2">
        <v>18.77985</v>
      </c>
      <c r="B19649" s="2">
        <v>15.675459999999999</v>
      </c>
      <c r="C19649" s="2">
        <v>2.9550130000000001</v>
      </c>
      <c r="D19649" s="2">
        <v>1.7572810000000001</v>
      </c>
      <c r="F19649" s="2">
        <v>18.77704</v>
      </c>
      <c r="G19649" s="2">
        <v>0.67449999999999999</v>
      </c>
      <c r="H19649" s="2">
        <v>0.66951799999999995</v>
      </c>
      <c r="J19649" s="2">
        <v>18.77985</v>
      </c>
      <c r="K19649" s="2">
        <v>0.81513599999999997</v>
      </c>
      <c r="L19649" s="2">
        <v>0.88594300000000004</v>
      </c>
    </row>
    <row r="19650" spans="1:12" x14ac:dyDescent="0.2">
      <c r="A19650" s="2">
        <v>18.780550000000002</v>
      </c>
      <c r="B19650" s="2">
        <v>15.678990000000001</v>
      </c>
      <c r="C19650" s="2">
        <v>2.9564659999999998</v>
      </c>
      <c r="D19650" s="2">
        <v>1.7562899999999999</v>
      </c>
      <c r="F19650" s="2">
        <v>18.777740000000001</v>
      </c>
      <c r="G19650" s="2">
        <v>0.67423200000000005</v>
      </c>
      <c r="H19650" s="2">
        <v>0.66947900000000005</v>
      </c>
      <c r="J19650" s="2">
        <v>18.780550000000002</v>
      </c>
      <c r="K19650" s="2">
        <v>0.81521999999999994</v>
      </c>
      <c r="L19650" s="2">
        <v>0.88575199999999998</v>
      </c>
    </row>
    <row r="19651" spans="1:12" x14ac:dyDescent="0.2">
      <c r="A19651" s="2">
        <v>18.78125</v>
      </c>
      <c r="B19651" s="2">
        <v>15.682919999999999</v>
      </c>
      <c r="C19651" s="2">
        <v>2.9576639999999998</v>
      </c>
      <c r="D19651" s="2">
        <v>1.754939</v>
      </c>
      <c r="F19651" s="2">
        <v>18.778449999999999</v>
      </c>
      <c r="G19651" s="2">
        <v>0.67388199999999998</v>
      </c>
      <c r="H19651" s="2">
        <v>0.66918200000000005</v>
      </c>
      <c r="J19651" s="2">
        <v>18.78125</v>
      </c>
      <c r="K19651" s="2">
        <v>0.81482299999999996</v>
      </c>
      <c r="L19651" s="2">
        <v>0.88491200000000003</v>
      </c>
    </row>
    <row r="19652" spans="1:12" x14ac:dyDescent="0.2">
      <c r="A19652" s="2">
        <v>18.781949999999998</v>
      </c>
      <c r="B19652" s="2">
        <v>15.68652</v>
      </c>
      <c r="C19652" s="2">
        <v>2.959686</v>
      </c>
      <c r="D19652" s="2">
        <v>1.754016</v>
      </c>
      <c r="F19652" s="2">
        <v>18.779150000000001</v>
      </c>
      <c r="G19652" s="2">
        <v>0.673485</v>
      </c>
      <c r="H19652" s="2">
        <v>0.668404</v>
      </c>
      <c r="J19652" s="2">
        <v>18.781949999999998</v>
      </c>
      <c r="K19652" s="2">
        <v>0.81392799999999998</v>
      </c>
      <c r="L19652" s="2">
        <v>0.88475400000000004</v>
      </c>
    </row>
    <row r="19653" spans="1:12" x14ac:dyDescent="0.2">
      <c r="A19653" s="2">
        <v>18.78265</v>
      </c>
      <c r="B19653" s="2">
        <v>15.690480000000001</v>
      </c>
      <c r="C19653" s="2">
        <v>2.9614859999999998</v>
      </c>
      <c r="D19653" s="2">
        <v>1.7536419999999999</v>
      </c>
      <c r="F19653" s="2">
        <v>18.77985</v>
      </c>
      <c r="G19653" s="2">
        <v>0.67311100000000001</v>
      </c>
      <c r="H19653" s="2">
        <v>0.66793800000000003</v>
      </c>
      <c r="J19653" s="2">
        <v>18.78265</v>
      </c>
      <c r="K19653" s="2">
        <v>0.81352599999999997</v>
      </c>
      <c r="L19653" s="2">
        <v>0.88480499999999995</v>
      </c>
    </row>
    <row r="19654" spans="1:12" x14ac:dyDescent="0.2">
      <c r="A19654" s="2">
        <v>18.783359999999998</v>
      </c>
      <c r="B19654" s="2">
        <v>15.69373</v>
      </c>
      <c r="C19654" s="2">
        <v>2.9624890000000001</v>
      </c>
      <c r="D19654" s="2">
        <v>1.753406</v>
      </c>
      <c r="F19654" s="2">
        <v>18.780550000000002</v>
      </c>
      <c r="G19654" s="2">
        <v>0.67291999999999996</v>
      </c>
      <c r="H19654" s="2">
        <v>0.66808299999999998</v>
      </c>
      <c r="J19654" s="2">
        <v>18.783359999999998</v>
      </c>
      <c r="K19654" s="2">
        <v>0.81238500000000002</v>
      </c>
      <c r="L19654" s="2">
        <v>0.88430600000000004</v>
      </c>
    </row>
    <row r="19655" spans="1:12" x14ac:dyDescent="0.2">
      <c r="A19655" s="2">
        <v>18.78406</v>
      </c>
      <c r="B19655" s="2">
        <v>15.69791</v>
      </c>
      <c r="C19655" s="2">
        <v>2.963962</v>
      </c>
      <c r="D19655" s="2">
        <v>1.7530399999999999</v>
      </c>
      <c r="F19655" s="2">
        <v>18.78125</v>
      </c>
      <c r="G19655" s="2">
        <v>0.67210400000000003</v>
      </c>
      <c r="H19655" s="2">
        <v>0.66767100000000001</v>
      </c>
      <c r="J19655" s="2">
        <v>18.78406</v>
      </c>
      <c r="K19655" s="2">
        <v>0.81177500000000002</v>
      </c>
      <c r="L19655" s="2">
        <v>0.88401799999999997</v>
      </c>
    </row>
    <row r="19656" spans="1:12" x14ac:dyDescent="0.2">
      <c r="A19656" s="2">
        <v>18.784759999999999</v>
      </c>
      <c r="B19656" s="2">
        <v>15.70125</v>
      </c>
      <c r="C19656" s="2">
        <v>2.965106</v>
      </c>
      <c r="D19656" s="2">
        <v>1.7524900000000001</v>
      </c>
      <c r="F19656" s="2">
        <v>18.781949999999998</v>
      </c>
      <c r="G19656" s="2">
        <v>0.67098199999999997</v>
      </c>
      <c r="H19656" s="2">
        <v>0.667099</v>
      </c>
      <c r="J19656" s="2">
        <v>18.784759999999999</v>
      </c>
      <c r="K19656" s="2">
        <v>0.81132099999999996</v>
      </c>
      <c r="L19656" s="2">
        <v>0.88315500000000002</v>
      </c>
    </row>
    <row r="19657" spans="1:12" x14ac:dyDescent="0.2">
      <c r="A19657" s="2">
        <v>18.78546</v>
      </c>
      <c r="B19657" s="2">
        <v>15.70467</v>
      </c>
      <c r="C19657" s="2">
        <v>2.9663919999999999</v>
      </c>
      <c r="D19657" s="2">
        <v>1.75159</v>
      </c>
      <c r="F19657" s="2">
        <v>18.78265</v>
      </c>
      <c r="G19657" s="2">
        <v>0.67055500000000001</v>
      </c>
      <c r="H19657" s="2">
        <v>0.66631300000000004</v>
      </c>
      <c r="J19657" s="2">
        <v>18.78546</v>
      </c>
      <c r="K19657" s="2">
        <v>0.81038100000000002</v>
      </c>
      <c r="L19657" s="2">
        <v>0.88257300000000005</v>
      </c>
    </row>
    <row r="19658" spans="1:12" x14ac:dyDescent="0.2">
      <c r="A19658" s="2">
        <v>18.786159999999999</v>
      </c>
      <c r="B19658" s="2">
        <v>15.70834</v>
      </c>
      <c r="C19658" s="2">
        <v>2.96767</v>
      </c>
      <c r="D19658" s="2">
        <v>1.7508729999999999</v>
      </c>
      <c r="F19658" s="2">
        <v>18.783359999999998</v>
      </c>
      <c r="G19658" s="2">
        <v>0.67023500000000003</v>
      </c>
      <c r="H19658" s="2">
        <v>0.66638200000000003</v>
      </c>
      <c r="J19658" s="2">
        <v>18.786159999999999</v>
      </c>
      <c r="K19658" s="2">
        <v>0.81049700000000002</v>
      </c>
      <c r="L19658" s="2">
        <v>0.88297000000000003</v>
      </c>
    </row>
    <row r="19659" spans="1:12" x14ac:dyDescent="0.2">
      <c r="A19659" s="2">
        <v>18.786860000000001</v>
      </c>
      <c r="B19659" s="2">
        <v>15.71214</v>
      </c>
      <c r="C19659" s="2">
        <v>2.9699279999999999</v>
      </c>
      <c r="D19659" s="2">
        <v>1.7501329999999999</v>
      </c>
      <c r="F19659" s="2">
        <v>18.78406</v>
      </c>
      <c r="G19659" s="2">
        <v>0.66976899999999995</v>
      </c>
      <c r="H19659" s="2">
        <v>0.66623699999999997</v>
      </c>
      <c r="J19659" s="2">
        <v>18.786860000000001</v>
      </c>
      <c r="K19659" s="2">
        <v>0.81028699999999998</v>
      </c>
      <c r="L19659" s="2">
        <v>0.88269799999999998</v>
      </c>
    </row>
    <row r="19660" spans="1:12" x14ac:dyDescent="0.2">
      <c r="A19660" s="2">
        <v>18.787559999999999</v>
      </c>
      <c r="B19660" s="2">
        <v>15.71589</v>
      </c>
      <c r="C19660" s="2">
        <v>2.971473</v>
      </c>
      <c r="D19660" s="2">
        <v>1.7492319999999999</v>
      </c>
      <c r="F19660" s="2">
        <v>18.784759999999999</v>
      </c>
      <c r="G19660" s="2">
        <v>0.66951799999999995</v>
      </c>
      <c r="H19660" s="2">
        <v>0.66600800000000004</v>
      </c>
      <c r="J19660" s="2">
        <v>18.787559999999999</v>
      </c>
      <c r="K19660" s="2">
        <v>0.80955500000000002</v>
      </c>
      <c r="L19660" s="2">
        <v>0.88241800000000004</v>
      </c>
    </row>
    <row r="19661" spans="1:12" x14ac:dyDescent="0.2">
      <c r="A19661" s="2">
        <v>18.788270000000001</v>
      </c>
      <c r="B19661" s="2">
        <v>15.72035</v>
      </c>
      <c r="C19661" s="2">
        <v>2.9725790000000001</v>
      </c>
      <c r="D19661" s="2">
        <v>1.748553</v>
      </c>
      <c r="F19661" s="2">
        <v>18.78546</v>
      </c>
      <c r="G19661" s="2">
        <v>0.66947900000000005</v>
      </c>
      <c r="H19661" s="2">
        <v>0.66575600000000001</v>
      </c>
      <c r="J19661" s="2">
        <v>18.788270000000001</v>
      </c>
      <c r="K19661" s="2">
        <v>0.80931600000000004</v>
      </c>
      <c r="L19661" s="2">
        <v>0.88202999999999998</v>
      </c>
    </row>
    <row r="19662" spans="1:12" x14ac:dyDescent="0.2">
      <c r="A19662" s="2">
        <v>18.788969999999999</v>
      </c>
      <c r="B19662" s="2">
        <v>15.72397</v>
      </c>
      <c r="C19662" s="2">
        <v>2.973849</v>
      </c>
      <c r="D19662" s="2">
        <v>1.7480420000000001</v>
      </c>
      <c r="F19662" s="2">
        <v>18.786159999999999</v>
      </c>
      <c r="G19662" s="2">
        <v>0.66918200000000005</v>
      </c>
      <c r="H19662" s="2">
        <v>0.66577900000000001</v>
      </c>
      <c r="J19662" s="2">
        <v>18.788969999999999</v>
      </c>
      <c r="K19662" s="2">
        <v>0.80948600000000004</v>
      </c>
      <c r="L19662" s="2">
        <v>0.88158999999999998</v>
      </c>
    </row>
    <row r="19663" spans="1:12" x14ac:dyDescent="0.2">
      <c r="A19663" s="2">
        <v>18.789670000000001</v>
      </c>
      <c r="B19663" s="2">
        <v>15.72724</v>
      </c>
      <c r="C19663" s="2">
        <v>2.9751310000000002</v>
      </c>
      <c r="D19663" s="2">
        <v>1.7479659999999999</v>
      </c>
      <c r="F19663" s="2">
        <v>18.786860000000001</v>
      </c>
      <c r="G19663" s="2">
        <v>0.668404</v>
      </c>
      <c r="H19663" s="2">
        <v>0.66535200000000005</v>
      </c>
      <c r="J19663" s="2">
        <v>18.789670000000001</v>
      </c>
      <c r="K19663" s="2">
        <v>0.80887399999999998</v>
      </c>
      <c r="L19663" s="2">
        <v>0.88196799999999997</v>
      </c>
    </row>
    <row r="19664" spans="1:12" x14ac:dyDescent="0.2">
      <c r="A19664" s="2">
        <v>18.790369999999999</v>
      </c>
      <c r="B19664" s="2">
        <v>15.73066</v>
      </c>
      <c r="C19664" s="2">
        <v>2.9765809999999999</v>
      </c>
      <c r="D19664" s="2">
        <v>1.747104</v>
      </c>
      <c r="F19664" s="2">
        <v>18.787559999999999</v>
      </c>
      <c r="G19664" s="2">
        <v>0.66793800000000003</v>
      </c>
      <c r="H19664" s="2">
        <v>0.66547400000000001</v>
      </c>
      <c r="J19664" s="2">
        <v>18.790369999999999</v>
      </c>
      <c r="K19664" s="2">
        <v>0.80825800000000003</v>
      </c>
      <c r="L19664" s="2">
        <v>0.88182400000000005</v>
      </c>
    </row>
    <row r="19665" spans="1:12" x14ac:dyDescent="0.2">
      <c r="A19665" s="2">
        <v>18.791070000000001</v>
      </c>
      <c r="B19665" s="2">
        <v>15.73456</v>
      </c>
      <c r="C19665" s="2">
        <v>2.978027</v>
      </c>
      <c r="D19665" s="2">
        <v>1.7465090000000001</v>
      </c>
      <c r="F19665" s="2">
        <v>18.788270000000001</v>
      </c>
      <c r="G19665" s="2">
        <v>0.66808299999999998</v>
      </c>
      <c r="H19665" s="2">
        <v>0.665466</v>
      </c>
      <c r="J19665" s="2">
        <v>18.791070000000001</v>
      </c>
      <c r="K19665" s="2">
        <v>0.80754099999999995</v>
      </c>
      <c r="L19665" s="2">
        <v>0.88154999999999994</v>
      </c>
    </row>
    <row r="19666" spans="1:12" x14ac:dyDescent="0.2">
      <c r="A19666" s="2">
        <v>18.79177</v>
      </c>
      <c r="B19666" s="2">
        <v>15.738849999999999</v>
      </c>
      <c r="C19666" s="2">
        <v>2.9789539999999999</v>
      </c>
      <c r="D19666" s="2">
        <v>1.746165</v>
      </c>
      <c r="F19666" s="2">
        <v>18.788969999999999</v>
      </c>
      <c r="G19666" s="2">
        <v>0.66767100000000001</v>
      </c>
      <c r="H19666" s="2">
        <v>0.665161</v>
      </c>
      <c r="J19666" s="2">
        <v>18.79177</v>
      </c>
      <c r="K19666" s="2">
        <v>0.80640800000000001</v>
      </c>
      <c r="L19666" s="2">
        <v>0.88124899999999995</v>
      </c>
    </row>
    <row r="19667" spans="1:12" x14ac:dyDescent="0.2">
      <c r="A19667" s="2">
        <v>18.792470000000002</v>
      </c>
      <c r="B19667" s="2">
        <v>15.742699999999999</v>
      </c>
      <c r="C19667" s="2">
        <v>2.9804490000000001</v>
      </c>
      <c r="D19667" s="2">
        <v>1.7456309999999999</v>
      </c>
      <c r="F19667" s="2">
        <v>18.789670000000001</v>
      </c>
      <c r="G19667" s="2">
        <v>0.667099</v>
      </c>
      <c r="H19667" s="2">
        <v>0.66503100000000004</v>
      </c>
      <c r="J19667" s="2">
        <v>18.792470000000002</v>
      </c>
      <c r="K19667" s="2">
        <v>0.80551899999999999</v>
      </c>
      <c r="L19667" s="2">
        <v>0.88029199999999996</v>
      </c>
    </row>
    <row r="19668" spans="1:12" x14ac:dyDescent="0.2">
      <c r="A19668" s="2">
        <v>18.79318</v>
      </c>
      <c r="B19668" s="2">
        <v>15.7469</v>
      </c>
      <c r="C19668" s="2">
        <v>2.9823979999999999</v>
      </c>
      <c r="D19668" s="2">
        <v>1.7447999999999999</v>
      </c>
      <c r="F19668" s="2">
        <v>18.790369999999999</v>
      </c>
      <c r="G19668" s="2">
        <v>0.66631300000000004</v>
      </c>
      <c r="H19668" s="2">
        <v>0.66460399999999997</v>
      </c>
      <c r="J19668" s="2">
        <v>18.79318</v>
      </c>
      <c r="K19668" s="2">
        <v>0.80418599999999996</v>
      </c>
      <c r="L19668" s="2">
        <v>0.87974300000000005</v>
      </c>
    </row>
    <row r="19669" spans="1:12" x14ac:dyDescent="0.2">
      <c r="A19669" s="2">
        <v>18.793880000000001</v>
      </c>
      <c r="B19669" s="2">
        <v>15.750730000000001</v>
      </c>
      <c r="C19669" s="2">
        <v>2.9837030000000002</v>
      </c>
      <c r="D19669" s="2">
        <v>1.744197</v>
      </c>
      <c r="F19669" s="2">
        <v>18.791070000000001</v>
      </c>
      <c r="G19669" s="2">
        <v>0.66638200000000003</v>
      </c>
      <c r="H19669" s="2">
        <v>0.66392499999999999</v>
      </c>
      <c r="J19669" s="2">
        <v>18.793880000000001</v>
      </c>
      <c r="K19669" s="2">
        <v>0.80394299999999996</v>
      </c>
      <c r="L19669" s="2">
        <v>0.87919400000000003</v>
      </c>
    </row>
    <row r="19670" spans="1:12" x14ac:dyDescent="0.2">
      <c r="A19670" s="2">
        <v>18.79458</v>
      </c>
      <c r="B19670" s="2">
        <v>15.754099999999999</v>
      </c>
      <c r="C19670" s="2">
        <v>2.9842939999999998</v>
      </c>
      <c r="D19670" s="2">
        <v>1.74438</v>
      </c>
      <c r="F19670" s="2">
        <v>18.79177</v>
      </c>
      <c r="G19670" s="2">
        <v>0.66623699999999997</v>
      </c>
      <c r="H19670" s="2">
        <v>0.66310100000000005</v>
      </c>
      <c r="J19670" s="2">
        <v>18.79458</v>
      </c>
      <c r="K19670" s="2">
        <v>0.80329099999999998</v>
      </c>
      <c r="L19670" s="2">
        <v>0.87922400000000001</v>
      </c>
    </row>
    <row r="19671" spans="1:12" x14ac:dyDescent="0.2">
      <c r="A19671" s="2">
        <v>18.795280000000002</v>
      </c>
      <c r="B19671" s="2">
        <v>15.757960000000001</v>
      </c>
      <c r="C19671" s="2">
        <v>2.9854500000000002</v>
      </c>
      <c r="D19671" s="2">
        <v>1.744205</v>
      </c>
      <c r="F19671" s="2">
        <v>18.792470000000002</v>
      </c>
      <c r="G19671" s="2">
        <v>0.66600800000000004</v>
      </c>
      <c r="H19671" s="2">
        <v>0.66279600000000005</v>
      </c>
      <c r="J19671" s="2">
        <v>18.795280000000002</v>
      </c>
      <c r="K19671" s="2">
        <v>0.80156700000000003</v>
      </c>
      <c r="L19671" s="2">
        <v>0.87921700000000003</v>
      </c>
    </row>
    <row r="19672" spans="1:12" x14ac:dyDescent="0.2">
      <c r="A19672" s="2">
        <v>18.79598</v>
      </c>
      <c r="B19672" s="2">
        <v>15.76254</v>
      </c>
      <c r="C19672" s="2">
        <v>2.9864799999999998</v>
      </c>
      <c r="D19672" s="2">
        <v>1.743579</v>
      </c>
      <c r="F19672" s="2">
        <v>18.79318</v>
      </c>
      <c r="G19672" s="2">
        <v>0.66575600000000001</v>
      </c>
      <c r="H19672" s="2">
        <v>0.66214799999999996</v>
      </c>
      <c r="J19672" s="2">
        <v>18.79598</v>
      </c>
      <c r="K19672" s="2">
        <v>0.80048399999999997</v>
      </c>
      <c r="L19672" s="2">
        <v>0.87931099999999995</v>
      </c>
    </row>
    <row r="19673" spans="1:12" x14ac:dyDescent="0.2">
      <c r="A19673" s="2">
        <v>18.796679999999999</v>
      </c>
      <c r="B19673" s="2">
        <v>15.76666</v>
      </c>
      <c r="C19673" s="2">
        <v>2.987914</v>
      </c>
      <c r="D19673" s="2">
        <v>1.743282</v>
      </c>
      <c r="F19673" s="2">
        <v>18.793880000000001</v>
      </c>
      <c r="G19673" s="2">
        <v>0.66577900000000001</v>
      </c>
      <c r="H19673" s="2">
        <v>0.66194200000000003</v>
      </c>
      <c r="J19673" s="2">
        <v>18.796679999999999</v>
      </c>
      <c r="K19673" s="2">
        <v>0.80014600000000002</v>
      </c>
      <c r="L19673" s="2">
        <v>0.87856100000000004</v>
      </c>
    </row>
    <row r="19674" spans="1:12" x14ac:dyDescent="0.2">
      <c r="A19674" s="2">
        <v>18.79738</v>
      </c>
      <c r="B19674" s="2">
        <v>15.77088</v>
      </c>
      <c r="C19674" s="2">
        <v>2.9891239999999999</v>
      </c>
      <c r="D19674" s="2">
        <v>1.743106</v>
      </c>
      <c r="F19674" s="2">
        <v>18.79458</v>
      </c>
      <c r="G19674" s="2">
        <v>0.66535200000000005</v>
      </c>
      <c r="H19674" s="2">
        <v>0.66150699999999996</v>
      </c>
      <c r="J19674" s="2">
        <v>18.79738</v>
      </c>
      <c r="K19674" s="2">
        <v>0.80001199999999995</v>
      </c>
      <c r="L19674" s="2">
        <v>0.87822199999999995</v>
      </c>
    </row>
    <row r="19675" spans="1:12" x14ac:dyDescent="0.2">
      <c r="A19675" s="2">
        <v>18.798079999999999</v>
      </c>
      <c r="B19675" s="2">
        <v>15.774929999999999</v>
      </c>
      <c r="C19675" s="2">
        <v>2.9903400000000002</v>
      </c>
      <c r="D19675" s="2">
        <v>1.7424269999999999</v>
      </c>
      <c r="F19675" s="2">
        <v>18.795280000000002</v>
      </c>
      <c r="G19675" s="2">
        <v>0.66547400000000001</v>
      </c>
      <c r="H19675" s="2">
        <v>0.661026</v>
      </c>
      <c r="J19675" s="2">
        <v>18.798079999999999</v>
      </c>
      <c r="K19675" s="2">
        <v>0.79968099999999998</v>
      </c>
      <c r="L19675" s="2">
        <v>0.87875700000000001</v>
      </c>
    </row>
    <row r="19676" spans="1:12" x14ac:dyDescent="0.2">
      <c r="A19676" s="2">
        <v>18.79879</v>
      </c>
      <c r="B19676" s="2">
        <v>15.77932</v>
      </c>
      <c r="C19676" s="2">
        <v>2.992</v>
      </c>
      <c r="D19676" s="2">
        <v>1.7417400000000001</v>
      </c>
      <c r="F19676" s="2">
        <v>18.79598</v>
      </c>
      <c r="G19676" s="2">
        <v>0.665466</v>
      </c>
      <c r="H19676" s="2">
        <v>0.66086599999999995</v>
      </c>
      <c r="J19676" s="2">
        <v>18.79879</v>
      </c>
      <c r="K19676" s="2">
        <v>0.79944800000000005</v>
      </c>
      <c r="L19676" s="2">
        <v>0.87731499999999996</v>
      </c>
    </row>
    <row r="19677" spans="1:12" x14ac:dyDescent="0.2">
      <c r="A19677" s="2">
        <v>18.799489999999999</v>
      </c>
      <c r="B19677" s="2">
        <v>15.78326</v>
      </c>
      <c r="C19677" s="2">
        <v>2.9933960000000002</v>
      </c>
      <c r="D19677" s="2">
        <v>1.741344</v>
      </c>
      <c r="F19677" s="2">
        <v>18.796679999999999</v>
      </c>
      <c r="G19677" s="2">
        <v>0.665161</v>
      </c>
      <c r="H19677" s="2">
        <v>0.66105700000000001</v>
      </c>
      <c r="J19677" s="2">
        <v>18.799489999999999</v>
      </c>
      <c r="K19677" s="2">
        <v>0.79874599999999996</v>
      </c>
      <c r="L19677" s="2">
        <v>0.87666299999999997</v>
      </c>
    </row>
    <row r="19678" spans="1:12" x14ac:dyDescent="0.2">
      <c r="A19678" s="2">
        <v>18.800190000000001</v>
      </c>
      <c r="B19678" s="2">
        <v>15.78735</v>
      </c>
      <c r="C19678" s="2">
        <v>2.994907</v>
      </c>
      <c r="D19678" s="2">
        <v>1.740726</v>
      </c>
      <c r="F19678" s="2">
        <v>18.79738</v>
      </c>
      <c r="G19678" s="2">
        <v>0.66503100000000004</v>
      </c>
      <c r="H19678" s="2">
        <v>0.66062200000000004</v>
      </c>
      <c r="J19678" s="2">
        <v>18.800190000000001</v>
      </c>
      <c r="K19678" s="2">
        <v>0.798288</v>
      </c>
      <c r="L19678" s="2">
        <v>0.87614899999999996</v>
      </c>
    </row>
    <row r="19679" spans="1:12" x14ac:dyDescent="0.2">
      <c r="A19679" s="2">
        <v>18.800889999999999</v>
      </c>
      <c r="B19679" s="2">
        <v>15.79153</v>
      </c>
      <c r="C19679" s="2">
        <v>2.9964209999999998</v>
      </c>
      <c r="D19679" s="2">
        <v>1.7398180000000001</v>
      </c>
      <c r="F19679" s="2">
        <v>18.798079999999999</v>
      </c>
      <c r="G19679" s="2">
        <v>0.66460399999999997</v>
      </c>
      <c r="H19679" s="2">
        <v>0.65986599999999995</v>
      </c>
      <c r="J19679" s="2">
        <v>18.800889999999999</v>
      </c>
      <c r="K19679" s="2">
        <v>0.79742599999999997</v>
      </c>
      <c r="L19679" s="2">
        <v>0.87606099999999998</v>
      </c>
    </row>
    <row r="19680" spans="1:12" x14ac:dyDescent="0.2">
      <c r="A19680" s="2">
        <v>18.801590000000001</v>
      </c>
      <c r="B19680" s="2">
        <v>15.795870000000001</v>
      </c>
      <c r="C19680" s="2">
        <v>2.9978820000000002</v>
      </c>
      <c r="D19680" s="2">
        <v>1.7390399999999999</v>
      </c>
      <c r="F19680" s="2">
        <v>18.79879</v>
      </c>
      <c r="G19680" s="2">
        <v>0.66392499999999999</v>
      </c>
      <c r="H19680" s="2">
        <v>0.65907300000000002</v>
      </c>
      <c r="J19680" s="2">
        <v>18.801590000000001</v>
      </c>
      <c r="K19680" s="2">
        <v>0.79636700000000005</v>
      </c>
      <c r="L19680" s="2">
        <v>0.87593699999999997</v>
      </c>
    </row>
    <row r="19681" spans="1:12" x14ac:dyDescent="0.2">
      <c r="A19681" s="2">
        <v>18.802289999999999</v>
      </c>
      <c r="B19681" s="2">
        <v>15.79931</v>
      </c>
      <c r="C19681" s="2">
        <v>2.9990420000000002</v>
      </c>
      <c r="D19681" s="2">
        <v>1.738666</v>
      </c>
      <c r="F19681" s="2">
        <v>18.799489999999999</v>
      </c>
      <c r="G19681" s="2">
        <v>0.66310100000000005</v>
      </c>
      <c r="H19681" s="2">
        <v>0.658752</v>
      </c>
      <c r="J19681" s="2">
        <v>18.802289999999999</v>
      </c>
      <c r="K19681" s="2">
        <v>0.79597499999999999</v>
      </c>
      <c r="L19681" s="2">
        <v>0.87509099999999995</v>
      </c>
    </row>
    <row r="19682" spans="1:12" x14ac:dyDescent="0.2">
      <c r="A19682" s="2">
        <v>18.802990000000001</v>
      </c>
      <c r="B19682" s="2">
        <v>15.803190000000001</v>
      </c>
      <c r="C19682" s="2">
        <v>3.0010330000000001</v>
      </c>
      <c r="D19682" s="2">
        <v>1.738216</v>
      </c>
      <c r="F19682" s="2">
        <v>18.800190000000001</v>
      </c>
      <c r="G19682" s="2">
        <v>0.66279600000000005</v>
      </c>
      <c r="H19682" s="2">
        <v>0.65840900000000002</v>
      </c>
      <c r="J19682" s="2">
        <v>18.802990000000001</v>
      </c>
      <c r="K19682" s="2">
        <v>0.79497700000000004</v>
      </c>
      <c r="L19682" s="2">
        <v>0.87471900000000002</v>
      </c>
    </row>
    <row r="19683" spans="1:12" x14ac:dyDescent="0.2">
      <c r="A19683" s="2">
        <v>18.803699999999999</v>
      </c>
      <c r="B19683" s="2">
        <v>15.8073</v>
      </c>
      <c r="C19683" s="2">
        <v>3.0026890000000002</v>
      </c>
      <c r="D19683" s="2">
        <v>1.737827</v>
      </c>
      <c r="F19683" s="2">
        <v>18.800889999999999</v>
      </c>
      <c r="G19683" s="2">
        <v>0.66214799999999996</v>
      </c>
      <c r="H19683" s="2">
        <v>0.65822599999999998</v>
      </c>
      <c r="J19683" s="2">
        <v>18.803699999999999</v>
      </c>
      <c r="K19683" s="2">
        <v>0.79464699999999999</v>
      </c>
      <c r="L19683" s="2">
        <v>0.87470099999999995</v>
      </c>
    </row>
    <row r="19684" spans="1:12" x14ac:dyDescent="0.2">
      <c r="A19684" s="2">
        <v>18.804400000000001</v>
      </c>
      <c r="B19684" s="2">
        <v>15.811210000000001</v>
      </c>
      <c r="C19684" s="2">
        <v>3.0044089999999999</v>
      </c>
      <c r="D19684" s="2">
        <v>1.7374069999999999</v>
      </c>
      <c r="F19684" s="2">
        <v>18.801590000000001</v>
      </c>
      <c r="G19684" s="2">
        <v>0.66194200000000003</v>
      </c>
      <c r="H19684" s="2">
        <v>0.65837900000000005</v>
      </c>
      <c r="J19684" s="2">
        <v>18.804400000000001</v>
      </c>
      <c r="K19684" s="2">
        <v>0.79411500000000002</v>
      </c>
      <c r="L19684" s="2">
        <v>0.87409899999999996</v>
      </c>
    </row>
    <row r="19685" spans="1:12" x14ac:dyDescent="0.2">
      <c r="A19685" s="2">
        <v>18.805099999999999</v>
      </c>
      <c r="B19685" s="2">
        <v>15.815469999999999</v>
      </c>
      <c r="C19685" s="2">
        <v>3.0059650000000002</v>
      </c>
      <c r="D19685" s="2">
        <v>1.736545</v>
      </c>
      <c r="F19685" s="2">
        <v>18.802289999999999</v>
      </c>
      <c r="G19685" s="2">
        <v>0.66150699999999996</v>
      </c>
      <c r="H19685" s="2">
        <v>0.65786</v>
      </c>
      <c r="J19685" s="2">
        <v>18.805099999999999</v>
      </c>
      <c r="K19685" s="2">
        <v>0.79371599999999998</v>
      </c>
      <c r="L19685" s="2">
        <v>0.87350499999999998</v>
      </c>
    </row>
    <row r="19686" spans="1:12" x14ac:dyDescent="0.2">
      <c r="A19686" s="2">
        <v>18.805800000000001</v>
      </c>
      <c r="B19686" s="2">
        <v>15.819089999999999</v>
      </c>
      <c r="C19686" s="2">
        <v>3.0070760000000001</v>
      </c>
      <c r="D19686" s="2">
        <v>1.7358960000000001</v>
      </c>
      <c r="F19686" s="2">
        <v>18.802990000000001</v>
      </c>
      <c r="G19686" s="2">
        <v>0.661026</v>
      </c>
      <c r="H19686" s="2">
        <v>0.65730999999999995</v>
      </c>
      <c r="J19686" s="2">
        <v>18.805800000000001</v>
      </c>
      <c r="K19686" s="2">
        <v>0.79198599999999997</v>
      </c>
      <c r="L19686" s="2">
        <v>0.87275599999999998</v>
      </c>
    </row>
    <row r="19687" spans="1:12" x14ac:dyDescent="0.2">
      <c r="A19687" s="2">
        <v>18.8065</v>
      </c>
      <c r="B19687" s="2">
        <v>15.8224</v>
      </c>
      <c r="C19687" s="2">
        <v>3.0084070000000001</v>
      </c>
      <c r="D19687" s="2">
        <v>1.7350570000000001</v>
      </c>
      <c r="F19687" s="2">
        <v>18.803699999999999</v>
      </c>
      <c r="G19687" s="2">
        <v>0.66086599999999995</v>
      </c>
      <c r="H19687" s="2">
        <v>0.65663099999999996</v>
      </c>
      <c r="J19687" s="2">
        <v>18.8065</v>
      </c>
      <c r="K19687" s="2">
        <v>0.791134</v>
      </c>
      <c r="L19687" s="2">
        <v>0.87168699999999999</v>
      </c>
    </row>
    <row r="19688" spans="1:12" x14ac:dyDescent="0.2">
      <c r="A19688" s="2">
        <v>18.807200000000002</v>
      </c>
      <c r="B19688" s="2">
        <v>15.826499999999999</v>
      </c>
      <c r="C19688" s="2">
        <v>3.0096240000000001</v>
      </c>
      <c r="D19688" s="2">
        <v>1.733943</v>
      </c>
      <c r="F19688" s="2">
        <v>18.804400000000001</v>
      </c>
      <c r="G19688" s="2">
        <v>0.66105700000000001</v>
      </c>
      <c r="H19688" s="2">
        <v>0.65620400000000001</v>
      </c>
      <c r="J19688" s="2">
        <v>18.807200000000002</v>
      </c>
      <c r="K19688" s="2">
        <v>0.79088800000000004</v>
      </c>
      <c r="L19688" s="2">
        <v>0.87132500000000002</v>
      </c>
    </row>
    <row r="19689" spans="1:12" x14ac:dyDescent="0.2">
      <c r="A19689" s="2">
        <v>18.8079</v>
      </c>
      <c r="B19689" s="2">
        <v>15.83028</v>
      </c>
      <c r="C19689" s="2">
        <v>3.0113249999999998</v>
      </c>
      <c r="D19689" s="2">
        <v>1.733066</v>
      </c>
      <c r="F19689" s="2">
        <v>18.805099999999999</v>
      </c>
      <c r="G19689" s="2">
        <v>0.66062200000000004</v>
      </c>
      <c r="H19689" s="2">
        <v>0.65573099999999995</v>
      </c>
      <c r="J19689" s="2">
        <v>18.8079</v>
      </c>
      <c r="K19689" s="2">
        <v>0.78986500000000004</v>
      </c>
      <c r="L19689" s="2">
        <v>0.87102000000000002</v>
      </c>
    </row>
    <row r="19690" spans="1:12" x14ac:dyDescent="0.2">
      <c r="A19690" s="2">
        <v>18.808610000000002</v>
      </c>
      <c r="B19690" s="2">
        <v>15.83414</v>
      </c>
      <c r="C19690" s="2">
        <v>3.0128620000000002</v>
      </c>
      <c r="D19690" s="2">
        <v>1.732761</v>
      </c>
      <c r="F19690" s="2">
        <v>18.805800000000001</v>
      </c>
      <c r="G19690" s="2">
        <v>0.65986599999999995</v>
      </c>
      <c r="H19690" s="2">
        <v>0.65480799999999995</v>
      </c>
      <c r="J19690" s="2">
        <v>18.808610000000002</v>
      </c>
      <c r="K19690" s="2">
        <v>0.78943799999999997</v>
      </c>
      <c r="L19690" s="2">
        <v>0.87077700000000002</v>
      </c>
    </row>
    <row r="19691" spans="1:12" x14ac:dyDescent="0.2">
      <c r="A19691" s="2">
        <v>18.80931</v>
      </c>
      <c r="B19691" s="2">
        <v>15.83832</v>
      </c>
      <c r="C19691" s="2">
        <v>3.0139309999999999</v>
      </c>
      <c r="D19691" s="2">
        <v>1.732761</v>
      </c>
      <c r="F19691" s="2">
        <v>18.8065</v>
      </c>
      <c r="G19691" s="2">
        <v>0.65907300000000002</v>
      </c>
      <c r="H19691" s="2">
        <v>0.65412899999999996</v>
      </c>
      <c r="J19691" s="2">
        <v>18.80931</v>
      </c>
      <c r="K19691" s="2">
        <v>0.78839300000000001</v>
      </c>
      <c r="L19691" s="2">
        <v>0.87007299999999999</v>
      </c>
    </row>
    <row r="19692" spans="1:12" x14ac:dyDescent="0.2">
      <c r="A19692" s="2">
        <v>18.810009999999998</v>
      </c>
      <c r="B19692" s="2">
        <v>15.8421</v>
      </c>
      <c r="C19692" s="2">
        <v>3.0153799999999999</v>
      </c>
      <c r="D19692" s="2">
        <v>1.7323489999999999</v>
      </c>
      <c r="F19692" s="2">
        <v>18.807200000000002</v>
      </c>
      <c r="G19692" s="2">
        <v>0.658752</v>
      </c>
      <c r="H19692" s="2">
        <v>0.65389299999999995</v>
      </c>
      <c r="J19692" s="2">
        <v>18.810009999999998</v>
      </c>
      <c r="K19692" s="2">
        <v>0.78782600000000003</v>
      </c>
      <c r="L19692" s="2">
        <v>0.86992499999999995</v>
      </c>
    </row>
    <row r="19693" spans="1:12" x14ac:dyDescent="0.2">
      <c r="A19693" s="2">
        <v>18.81071</v>
      </c>
      <c r="B19693" s="2">
        <v>15.846399999999999</v>
      </c>
      <c r="C19693" s="2">
        <v>3.0171420000000002</v>
      </c>
      <c r="D19693" s="2">
        <v>1.731479</v>
      </c>
      <c r="F19693" s="2">
        <v>18.8079</v>
      </c>
      <c r="G19693" s="2">
        <v>0.65840900000000002</v>
      </c>
      <c r="H19693" s="2">
        <v>0.65340399999999998</v>
      </c>
      <c r="J19693" s="2">
        <v>18.81071</v>
      </c>
      <c r="K19693" s="2">
        <v>0.78671800000000003</v>
      </c>
      <c r="L19693" s="2">
        <v>0.86961599999999994</v>
      </c>
    </row>
    <row r="19694" spans="1:12" x14ac:dyDescent="0.2">
      <c r="A19694" s="2">
        <v>18.811409999999999</v>
      </c>
      <c r="B19694" s="2">
        <v>15.85088</v>
      </c>
      <c r="C19694" s="2">
        <v>3.0190570000000001</v>
      </c>
      <c r="D19694" s="2">
        <v>1.7306239999999999</v>
      </c>
      <c r="F19694" s="2">
        <v>18.808610000000002</v>
      </c>
      <c r="G19694" s="2">
        <v>0.65822599999999998</v>
      </c>
      <c r="H19694" s="2">
        <v>0.65302300000000002</v>
      </c>
      <c r="J19694" s="2">
        <v>18.811409999999999</v>
      </c>
      <c r="K19694" s="2">
        <v>0.78565600000000002</v>
      </c>
      <c r="L19694" s="2">
        <v>0.86867499999999997</v>
      </c>
    </row>
    <row r="19695" spans="1:12" x14ac:dyDescent="0.2">
      <c r="A19695" s="2">
        <v>18.812110000000001</v>
      </c>
      <c r="B19695" s="2">
        <v>15.855549999999999</v>
      </c>
      <c r="C19695" s="2">
        <v>3.020438</v>
      </c>
      <c r="D19695" s="2">
        <v>1.7298309999999999</v>
      </c>
      <c r="F19695" s="2">
        <v>18.80931</v>
      </c>
      <c r="G19695" s="2">
        <v>0.65837900000000005</v>
      </c>
      <c r="H19695" s="2">
        <v>0.65262600000000004</v>
      </c>
      <c r="J19695" s="2">
        <v>18.812110000000001</v>
      </c>
      <c r="K19695" s="2">
        <v>0.78518100000000002</v>
      </c>
      <c r="L19695" s="2">
        <v>0.86872400000000005</v>
      </c>
    </row>
    <row r="19696" spans="1:12" x14ac:dyDescent="0.2">
      <c r="A19696" s="2">
        <v>18.812809999999999</v>
      </c>
      <c r="B19696" s="2">
        <v>15.85995</v>
      </c>
      <c r="C19696" s="2">
        <v>3.0215830000000001</v>
      </c>
      <c r="D19696" s="2">
        <v>1.7290909999999999</v>
      </c>
      <c r="F19696" s="2">
        <v>18.810009999999998</v>
      </c>
      <c r="G19696" s="2">
        <v>0.65786</v>
      </c>
      <c r="H19696" s="2">
        <v>0.65185499999999996</v>
      </c>
      <c r="J19696" s="2">
        <v>18.812809999999999</v>
      </c>
      <c r="K19696" s="2">
        <v>0.78398500000000004</v>
      </c>
      <c r="L19696" s="2">
        <v>0.86834800000000001</v>
      </c>
    </row>
    <row r="19697" spans="1:12" x14ac:dyDescent="0.2">
      <c r="A19697" s="2">
        <v>18.81352</v>
      </c>
      <c r="B19697" s="2">
        <v>15.864549999999999</v>
      </c>
      <c r="C19697" s="2">
        <v>3.0232730000000001</v>
      </c>
      <c r="D19697" s="2">
        <v>1.7284649999999999</v>
      </c>
      <c r="F19697" s="2">
        <v>18.81071</v>
      </c>
      <c r="G19697" s="2">
        <v>0.65730999999999995</v>
      </c>
      <c r="H19697" s="2">
        <v>0.65136000000000005</v>
      </c>
      <c r="J19697" s="2">
        <v>18.81352</v>
      </c>
      <c r="K19697" s="2">
        <v>0.78342999999999996</v>
      </c>
      <c r="L19697" s="2">
        <v>0.86715100000000001</v>
      </c>
    </row>
    <row r="19698" spans="1:12" x14ac:dyDescent="0.2">
      <c r="A19698" s="2">
        <v>18.814219999999999</v>
      </c>
      <c r="B19698" s="2">
        <v>15.86877</v>
      </c>
      <c r="C19698" s="2">
        <v>3.0253019999999999</v>
      </c>
      <c r="D19698" s="2">
        <v>1.727214</v>
      </c>
      <c r="F19698" s="2">
        <v>18.811409999999999</v>
      </c>
      <c r="G19698" s="2">
        <v>0.65663099999999996</v>
      </c>
      <c r="H19698" s="2">
        <v>0.65127599999999997</v>
      </c>
      <c r="J19698" s="2">
        <v>18.814219999999999</v>
      </c>
      <c r="K19698" s="2">
        <v>0.78231600000000001</v>
      </c>
      <c r="L19698" s="2">
        <v>0.86679899999999999</v>
      </c>
    </row>
    <row r="19699" spans="1:12" x14ac:dyDescent="0.2">
      <c r="A19699" s="2">
        <v>18.814920000000001</v>
      </c>
      <c r="B19699" s="2">
        <v>15.8728</v>
      </c>
      <c r="C19699" s="2">
        <v>3.0266679999999999</v>
      </c>
      <c r="D19699" s="2">
        <v>1.725986</v>
      </c>
      <c r="F19699" s="2">
        <v>18.812110000000001</v>
      </c>
      <c r="G19699" s="2">
        <v>0.65620400000000001</v>
      </c>
      <c r="H19699" s="2">
        <v>0.65080300000000002</v>
      </c>
      <c r="J19699" s="2">
        <v>18.814920000000001</v>
      </c>
      <c r="K19699" s="2">
        <v>0.78203800000000001</v>
      </c>
      <c r="L19699" s="2">
        <v>0.86682999999999999</v>
      </c>
    </row>
    <row r="19700" spans="1:12" x14ac:dyDescent="0.2">
      <c r="A19700" s="2">
        <v>18.815619999999999</v>
      </c>
      <c r="B19700" s="2">
        <v>15.87724</v>
      </c>
      <c r="C19700" s="2">
        <v>3.0280490000000002</v>
      </c>
      <c r="D19700" s="2">
        <v>1.7252460000000001</v>
      </c>
      <c r="F19700" s="2">
        <v>18.812809999999999</v>
      </c>
      <c r="G19700" s="2">
        <v>0.65573099999999995</v>
      </c>
      <c r="H19700" s="2">
        <v>0.65023799999999998</v>
      </c>
      <c r="J19700" s="2">
        <v>18.815619999999999</v>
      </c>
      <c r="K19700" s="2">
        <v>0.78128399999999998</v>
      </c>
      <c r="L19700" s="2">
        <v>0.86608399999999996</v>
      </c>
    </row>
    <row r="19701" spans="1:12" x14ac:dyDescent="0.2">
      <c r="A19701" s="2">
        <v>18.816320000000001</v>
      </c>
      <c r="B19701" s="2">
        <v>15.88134</v>
      </c>
      <c r="C19701" s="2">
        <v>3.0298029999999998</v>
      </c>
      <c r="D19701" s="2">
        <v>1.7246809999999999</v>
      </c>
      <c r="F19701" s="2">
        <v>18.81352</v>
      </c>
      <c r="G19701" s="2">
        <v>0.65480799999999995</v>
      </c>
      <c r="H19701" s="2">
        <v>0.65002400000000005</v>
      </c>
      <c r="J19701" s="2">
        <v>18.816320000000001</v>
      </c>
      <c r="K19701" s="2">
        <v>0.78020800000000001</v>
      </c>
      <c r="L19701" s="2">
        <v>0.86655499999999996</v>
      </c>
    </row>
    <row r="19702" spans="1:12" x14ac:dyDescent="0.2">
      <c r="A19702" s="2">
        <v>18.817019999999999</v>
      </c>
      <c r="B19702" s="2">
        <v>15.88575</v>
      </c>
      <c r="C19702" s="2">
        <v>3.031158</v>
      </c>
      <c r="D19702" s="2">
        <v>1.7242390000000001</v>
      </c>
      <c r="F19702" s="2">
        <v>18.814219999999999</v>
      </c>
      <c r="G19702" s="2">
        <v>0.65412899999999996</v>
      </c>
      <c r="H19702" s="2">
        <v>0.64978000000000002</v>
      </c>
      <c r="J19702" s="2">
        <v>18.817019999999999</v>
      </c>
      <c r="K19702" s="2">
        <v>0.77985199999999999</v>
      </c>
      <c r="L19702" s="2">
        <v>0.86586600000000002</v>
      </c>
    </row>
    <row r="19703" spans="1:12" x14ac:dyDescent="0.2">
      <c r="A19703" s="2">
        <v>18.817720000000001</v>
      </c>
      <c r="B19703" s="2">
        <v>15.89024</v>
      </c>
      <c r="C19703" s="2">
        <v>3.0317989999999999</v>
      </c>
      <c r="D19703" s="2">
        <v>1.7234149999999999</v>
      </c>
      <c r="F19703" s="2">
        <v>18.814920000000001</v>
      </c>
      <c r="G19703" s="2">
        <v>0.65389299999999995</v>
      </c>
      <c r="H19703" s="2">
        <v>0.64936799999999995</v>
      </c>
      <c r="J19703" s="2">
        <v>18.817720000000001</v>
      </c>
      <c r="K19703" s="2">
        <v>0.77916300000000005</v>
      </c>
      <c r="L19703" s="2">
        <v>0.86559600000000003</v>
      </c>
    </row>
    <row r="19704" spans="1:12" x14ac:dyDescent="0.2">
      <c r="A19704" s="2">
        <v>18.81842</v>
      </c>
      <c r="B19704" s="2">
        <v>15.895020000000001</v>
      </c>
      <c r="C19704" s="2">
        <v>3.0330379999999999</v>
      </c>
      <c r="D19704" s="2">
        <v>1.722926</v>
      </c>
      <c r="F19704" s="2">
        <v>18.815619999999999</v>
      </c>
      <c r="G19704" s="2">
        <v>0.65340399999999998</v>
      </c>
      <c r="H19704" s="2">
        <v>0.64879600000000004</v>
      </c>
      <c r="J19704" s="2">
        <v>18.81842</v>
      </c>
      <c r="K19704" s="2">
        <v>0.77847299999999997</v>
      </c>
      <c r="L19704" s="2">
        <v>0.86494899999999997</v>
      </c>
    </row>
    <row r="19705" spans="1:12" x14ac:dyDescent="0.2">
      <c r="A19705" s="2">
        <v>18.819130000000001</v>
      </c>
      <c r="B19705" s="2">
        <v>15.898820000000001</v>
      </c>
      <c r="C19705" s="2">
        <v>3.0345219999999999</v>
      </c>
      <c r="D19705" s="2">
        <v>1.722461</v>
      </c>
      <c r="F19705" s="2">
        <v>18.816320000000001</v>
      </c>
      <c r="G19705" s="2">
        <v>0.65302300000000002</v>
      </c>
      <c r="H19705" s="2">
        <v>0.64860499999999999</v>
      </c>
      <c r="J19705" s="2">
        <v>18.819130000000001</v>
      </c>
      <c r="K19705" s="2">
        <v>0.777702</v>
      </c>
      <c r="L19705" s="2">
        <v>0.86470400000000003</v>
      </c>
    </row>
    <row r="19706" spans="1:12" x14ac:dyDescent="0.2">
      <c r="A19706" s="2">
        <v>18.81983</v>
      </c>
      <c r="B19706" s="2">
        <v>15.903919999999999</v>
      </c>
      <c r="C19706" s="2">
        <v>3.0360939999999998</v>
      </c>
      <c r="D19706" s="2">
        <v>1.721851</v>
      </c>
      <c r="F19706" s="2">
        <v>18.817019999999999</v>
      </c>
      <c r="G19706" s="2">
        <v>0.65262600000000004</v>
      </c>
      <c r="H19706" s="2">
        <v>0.64864299999999997</v>
      </c>
      <c r="J19706" s="2">
        <v>18.81983</v>
      </c>
      <c r="K19706" s="2">
        <v>0.777061</v>
      </c>
      <c r="L19706" s="2">
        <v>0.86427299999999996</v>
      </c>
    </row>
    <row r="19707" spans="1:12" x14ac:dyDescent="0.2">
      <c r="A19707" s="2">
        <v>18.820530000000002</v>
      </c>
      <c r="B19707" s="2">
        <v>15.908709999999999</v>
      </c>
      <c r="C19707" s="2">
        <v>3.0377529999999999</v>
      </c>
      <c r="D19707" s="2">
        <v>1.721317</v>
      </c>
      <c r="F19707" s="2">
        <v>18.817720000000001</v>
      </c>
      <c r="G19707" s="2">
        <v>0.65185499999999996</v>
      </c>
      <c r="H19707" s="2">
        <v>0.648254</v>
      </c>
      <c r="J19707" s="2">
        <v>18.820530000000002</v>
      </c>
      <c r="K19707" s="2">
        <v>0.77664900000000003</v>
      </c>
      <c r="L19707" s="2">
        <v>0.86368999999999996</v>
      </c>
    </row>
    <row r="19708" spans="1:12" x14ac:dyDescent="0.2">
      <c r="A19708" s="2">
        <v>18.82123</v>
      </c>
      <c r="B19708" s="2">
        <v>15.9132</v>
      </c>
      <c r="C19708" s="2">
        <v>3.0395650000000001</v>
      </c>
      <c r="D19708" s="2">
        <v>1.720798</v>
      </c>
      <c r="F19708" s="2">
        <v>18.81842</v>
      </c>
      <c r="G19708" s="2">
        <v>0.65136000000000005</v>
      </c>
      <c r="H19708" s="2">
        <v>0.64759100000000003</v>
      </c>
      <c r="J19708" s="2">
        <v>18.82123</v>
      </c>
      <c r="K19708" s="2">
        <v>0.77578100000000005</v>
      </c>
      <c r="L19708" s="2">
        <v>0.86248800000000003</v>
      </c>
    </row>
    <row r="19709" spans="1:12" x14ac:dyDescent="0.2">
      <c r="A19709" s="2">
        <v>18.821929999999998</v>
      </c>
      <c r="B19709" s="2">
        <v>15.917339999999999</v>
      </c>
      <c r="C19709" s="2">
        <v>3.0408849999999998</v>
      </c>
      <c r="D19709" s="2">
        <v>1.7204470000000001</v>
      </c>
      <c r="F19709" s="2">
        <v>18.819130000000001</v>
      </c>
      <c r="G19709" s="2">
        <v>0.65127599999999997</v>
      </c>
      <c r="H19709" s="2">
        <v>0.64714799999999995</v>
      </c>
      <c r="J19709" s="2">
        <v>18.821929999999998</v>
      </c>
      <c r="K19709" s="2">
        <v>0.77455300000000005</v>
      </c>
      <c r="L19709" s="2">
        <v>0.86183799999999999</v>
      </c>
    </row>
    <row r="19710" spans="1:12" x14ac:dyDescent="0.2">
      <c r="A19710" s="2">
        <v>18.82263</v>
      </c>
      <c r="B19710" s="2">
        <v>15.92191</v>
      </c>
      <c r="C19710" s="2">
        <v>3.0424190000000002</v>
      </c>
      <c r="D19710" s="2">
        <v>1.720081</v>
      </c>
      <c r="F19710" s="2">
        <v>18.81983</v>
      </c>
      <c r="G19710" s="2">
        <v>0.65080300000000002</v>
      </c>
      <c r="H19710" s="2">
        <v>0.64682799999999996</v>
      </c>
      <c r="J19710" s="2">
        <v>18.82263</v>
      </c>
      <c r="K19710" s="2">
        <v>0.77340699999999996</v>
      </c>
      <c r="L19710" s="2">
        <v>0.86129999999999995</v>
      </c>
    </row>
    <row r="19711" spans="1:12" x14ac:dyDescent="0.2">
      <c r="A19711" s="2">
        <v>18.823329999999999</v>
      </c>
      <c r="B19711" s="2">
        <v>15.9259</v>
      </c>
      <c r="C19711" s="2">
        <v>3.044276</v>
      </c>
      <c r="D19711" s="2">
        <v>1.7195689999999999</v>
      </c>
      <c r="F19711" s="2">
        <v>18.820530000000002</v>
      </c>
      <c r="G19711" s="2">
        <v>0.65023799999999998</v>
      </c>
      <c r="H19711" s="2">
        <v>0.64648399999999995</v>
      </c>
      <c r="J19711" s="2">
        <v>18.823329999999999</v>
      </c>
      <c r="K19711" s="2">
        <v>0.772648</v>
      </c>
      <c r="L19711" s="2">
        <v>0.86149799999999999</v>
      </c>
    </row>
    <row r="19712" spans="1:12" x14ac:dyDescent="0.2">
      <c r="A19712" s="2">
        <v>18.82404</v>
      </c>
      <c r="B19712" s="2">
        <v>15.930529999999999</v>
      </c>
      <c r="C19712" s="2">
        <v>3.045966</v>
      </c>
      <c r="D19712" s="2">
        <v>1.7189509999999999</v>
      </c>
      <c r="F19712" s="2">
        <v>18.82123</v>
      </c>
      <c r="G19712" s="2">
        <v>0.65002400000000005</v>
      </c>
      <c r="H19712" s="2">
        <v>0.64563000000000004</v>
      </c>
      <c r="J19712" s="2">
        <v>18.82404</v>
      </c>
      <c r="K19712" s="2">
        <v>0.77144199999999996</v>
      </c>
      <c r="L19712" s="2">
        <v>0.86101300000000003</v>
      </c>
    </row>
    <row r="19713" spans="1:12" x14ac:dyDescent="0.2">
      <c r="A19713" s="2">
        <v>18.824739999999998</v>
      </c>
      <c r="B19713" s="2">
        <v>15.93549</v>
      </c>
      <c r="C19713" s="2">
        <v>3.0476139999999998</v>
      </c>
      <c r="D19713" s="2">
        <v>1.718143</v>
      </c>
      <c r="F19713" s="2">
        <v>18.821929999999998</v>
      </c>
      <c r="G19713" s="2">
        <v>0.64978000000000002</v>
      </c>
      <c r="H19713" s="2">
        <v>0.64514899999999997</v>
      </c>
      <c r="J19713" s="2">
        <v>18.824739999999998</v>
      </c>
      <c r="K19713" s="2">
        <v>0.77130100000000001</v>
      </c>
      <c r="L19713" s="2">
        <v>0.86051800000000001</v>
      </c>
    </row>
    <row r="19714" spans="1:12" x14ac:dyDescent="0.2">
      <c r="A19714" s="2">
        <v>18.82544</v>
      </c>
      <c r="B19714" s="2">
        <v>15.94032</v>
      </c>
      <c r="C19714" s="2">
        <v>3.0497890000000001</v>
      </c>
      <c r="D19714" s="2">
        <v>1.7171510000000001</v>
      </c>
      <c r="F19714" s="2">
        <v>18.82263</v>
      </c>
      <c r="G19714" s="2">
        <v>0.64936799999999995</v>
      </c>
      <c r="H19714" s="2">
        <v>0.64497400000000005</v>
      </c>
      <c r="J19714" s="2">
        <v>18.82544</v>
      </c>
      <c r="K19714" s="2">
        <v>0.77078999999999998</v>
      </c>
      <c r="L19714" s="2">
        <v>0.85972899999999997</v>
      </c>
    </row>
    <row r="19715" spans="1:12" x14ac:dyDescent="0.2">
      <c r="A19715" s="2">
        <v>18.826139999999999</v>
      </c>
      <c r="B19715" s="2">
        <v>15.945029999999999</v>
      </c>
      <c r="C19715" s="2">
        <v>3.0514480000000002</v>
      </c>
      <c r="D19715" s="2">
        <v>1.7160139999999999</v>
      </c>
      <c r="F19715" s="2">
        <v>18.823329999999999</v>
      </c>
      <c r="G19715" s="2">
        <v>0.64879600000000004</v>
      </c>
      <c r="H19715" s="2">
        <v>0.64484399999999997</v>
      </c>
      <c r="J19715" s="2">
        <v>18.826139999999999</v>
      </c>
      <c r="K19715" s="2">
        <v>0.76990700000000001</v>
      </c>
      <c r="L19715" s="2">
        <v>0.85913399999999995</v>
      </c>
    </row>
    <row r="19716" spans="1:12" x14ac:dyDescent="0.2">
      <c r="A19716" s="2">
        <v>18.826840000000001</v>
      </c>
      <c r="B19716" s="2">
        <v>15.949759999999999</v>
      </c>
      <c r="C19716" s="2">
        <v>3.0533130000000002</v>
      </c>
      <c r="D19716" s="2">
        <v>1.7149000000000001</v>
      </c>
      <c r="F19716" s="2">
        <v>18.82404</v>
      </c>
      <c r="G19716" s="2">
        <v>0.64860499999999999</v>
      </c>
      <c r="H19716" s="2">
        <v>0.64450099999999999</v>
      </c>
      <c r="J19716" s="2">
        <v>18.826840000000001</v>
      </c>
      <c r="K19716" s="2">
        <v>0.76990899999999995</v>
      </c>
      <c r="L19716" s="2">
        <v>0.85844299999999996</v>
      </c>
    </row>
    <row r="19717" spans="1:12" x14ac:dyDescent="0.2">
      <c r="A19717" s="2">
        <v>18.827539999999999</v>
      </c>
      <c r="B19717" s="2">
        <v>15.95523</v>
      </c>
      <c r="C19717" s="2">
        <v>3.0545339999999999</v>
      </c>
      <c r="D19717" s="2">
        <v>1.7137709999999999</v>
      </c>
      <c r="F19717" s="2">
        <v>18.824739999999998</v>
      </c>
      <c r="G19717" s="2">
        <v>0.64864299999999997</v>
      </c>
      <c r="H19717" s="2">
        <v>0.64440900000000001</v>
      </c>
      <c r="J19717" s="2">
        <v>18.827539999999999</v>
      </c>
      <c r="K19717" s="2">
        <v>0.76921099999999998</v>
      </c>
      <c r="L19717" s="2">
        <v>0.85841599999999996</v>
      </c>
    </row>
    <row r="19718" spans="1:12" x14ac:dyDescent="0.2">
      <c r="A19718" s="2">
        <v>18.828240000000001</v>
      </c>
      <c r="B19718" s="2">
        <v>15.95998</v>
      </c>
      <c r="C19718" s="2">
        <v>3.0556559999999999</v>
      </c>
      <c r="D19718" s="2">
        <v>1.7131609999999999</v>
      </c>
      <c r="F19718" s="2">
        <v>18.82544</v>
      </c>
      <c r="G19718" s="2">
        <v>0.648254</v>
      </c>
      <c r="H19718" s="2">
        <v>0.643791</v>
      </c>
      <c r="J19718" s="2">
        <v>18.828240000000001</v>
      </c>
      <c r="K19718" s="2">
        <v>0.76875700000000002</v>
      </c>
      <c r="L19718" s="2">
        <v>0.85765899999999995</v>
      </c>
    </row>
    <row r="19719" spans="1:12" x14ac:dyDescent="0.2">
      <c r="A19719" s="2">
        <v>18.828949999999999</v>
      </c>
      <c r="B19719" s="2">
        <v>15.964779999999999</v>
      </c>
      <c r="C19719" s="2">
        <v>3.057296</v>
      </c>
      <c r="D19719" s="2">
        <v>1.712283</v>
      </c>
      <c r="F19719" s="2">
        <v>18.826139999999999</v>
      </c>
      <c r="G19719" s="2">
        <v>0.64759100000000003</v>
      </c>
      <c r="H19719" s="2">
        <v>0.64401200000000003</v>
      </c>
      <c r="J19719" s="2">
        <v>18.828949999999999</v>
      </c>
      <c r="K19719" s="2">
        <v>0.76798599999999995</v>
      </c>
      <c r="L19719" s="2">
        <v>0.85722799999999999</v>
      </c>
    </row>
    <row r="19720" spans="1:12" x14ac:dyDescent="0.2">
      <c r="A19720" s="2">
        <v>18.829650000000001</v>
      </c>
      <c r="B19720" s="2">
        <v>15.970129999999999</v>
      </c>
      <c r="C19720" s="2">
        <v>3.05931</v>
      </c>
      <c r="D19720" s="2">
        <v>1.7104140000000001</v>
      </c>
      <c r="F19720" s="2">
        <v>18.826840000000001</v>
      </c>
      <c r="G19720" s="2">
        <v>0.64714799999999995</v>
      </c>
      <c r="H19720" s="2">
        <v>0.64339400000000002</v>
      </c>
      <c r="J19720" s="2">
        <v>18.829650000000001</v>
      </c>
      <c r="K19720" s="2">
        <v>0.767818</v>
      </c>
      <c r="L19720" s="2">
        <v>0.85645700000000002</v>
      </c>
    </row>
    <row r="19721" spans="1:12" x14ac:dyDescent="0.2">
      <c r="A19721" s="2">
        <v>18.830349999999999</v>
      </c>
      <c r="B19721" s="2">
        <v>15.97495</v>
      </c>
      <c r="C19721" s="2">
        <v>3.0610270000000002</v>
      </c>
      <c r="D19721" s="2">
        <v>1.7091479999999999</v>
      </c>
      <c r="F19721" s="2">
        <v>18.827539999999999</v>
      </c>
      <c r="G19721" s="2">
        <v>0.64682799999999996</v>
      </c>
      <c r="H19721" s="2">
        <v>0.64323399999999997</v>
      </c>
      <c r="J19721" s="2">
        <v>18.830349999999999</v>
      </c>
      <c r="K19721" s="2">
        <v>0.76797899999999997</v>
      </c>
      <c r="L19721" s="2">
        <v>0.85516000000000003</v>
      </c>
    </row>
    <row r="19722" spans="1:12" x14ac:dyDescent="0.2">
      <c r="A19722" s="2">
        <v>18.831050000000001</v>
      </c>
      <c r="B19722" s="2">
        <v>15.97906</v>
      </c>
      <c r="C19722" s="2">
        <v>3.062862</v>
      </c>
      <c r="D19722" s="2">
        <v>1.708766</v>
      </c>
      <c r="F19722" s="2">
        <v>18.828240000000001</v>
      </c>
      <c r="G19722" s="2">
        <v>0.64648399999999995</v>
      </c>
      <c r="H19722" s="2">
        <v>0.64289099999999999</v>
      </c>
      <c r="J19722" s="2">
        <v>18.831050000000001</v>
      </c>
      <c r="K19722" s="2">
        <v>0.76768700000000001</v>
      </c>
      <c r="L19722" s="2">
        <v>0.85358000000000001</v>
      </c>
    </row>
    <row r="19723" spans="1:12" x14ac:dyDescent="0.2">
      <c r="A19723" s="2">
        <v>18.83175</v>
      </c>
      <c r="B19723" s="2">
        <v>15.983549999999999</v>
      </c>
      <c r="C19723" s="2">
        <v>3.0647609999999998</v>
      </c>
      <c r="D19723" s="2">
        <v>1.707767</v>
      </c>
      <c r="F19723" s="2">
        <v>18.828949999999999</v>
      </c>
      <c r="G19723" s="2">
        <v>0.64563000000000004</v>
      </c>
      <c r="H19723" s="2">
        <v>0.64193699999999998</v>
      </c>
      <c r="J19723" s="2">
        <v>18.83175</v>
      </c>
      <c r="K19723" s="2">
        <v>0.76728399999999997</v>
      </c>
      <c r="L19723" s="2">
        <v>0.85341800000000001</v>
      </c>
    </row>
    <row r="19724" spans="1:12" x14ac:dyDescent="0.2">
      <c r="A19724" s="2">
        <v>18.832450000000001</v>
      </c>
      <c r="B19724" s="2">
        <v>15.98799</v>
      </c>
      <c r="C19724" s="2">
        <v>3.0669400000000002</v>
      </c>
      <c r="D19724" s="2">
        <v>1.7069270000000001</v>
      </c>
      <c r="F19724" s="2">
        <v>18.829650000000001</v>
      </c>
      <c r="G19724" s="2">
        <v>0.64514899999999997</v>
      </c>
      <c r="H19724" s="2">
        <v>0.64224999999999999</v>
      </c>
      <c r="J19724" s="2">
        <v>18.832450000000001</v>
      </c>
      <c r="K19724" s="2">
        <v>0.76659999999999995</v>
      </c>
      <c r="L19724" s="2">
        <v>0.85286600000000001</v>
      </c>
    </row>
    <row r="19725" spans="1:12" x14ac:dyDescent="0.2">
      <c r="A19725" s="2">
        <v>18.83315</v>
      </c>
      <c r="B19725" s="2">
        <v>15.99297</v>
      </c>
      <c r="C19725" s="2">
        <v>3.0689839999999999</v>
      </c>
      <c r="D19725" s="2">
        <v>1.7064319999999999</v>
      </c>
      <c r="F19725" s="2">
        <v>18.830349999999999</v>
      </c>
      <c r="G19725" s="2">
        <v>0.64497400000000005</v>
      </c>
      <c r="H19725" s="2">
        <v>0.64230299999999996</v>
      </c>
      <c r="J19725" s="2">
        <v>18.83315</v>
      </c>
      <c r="K19725" s="2">
        <v>0.76562300000000005</v>
      </c>
      <c r="L19725" s="2">
        <v>0.85196099999999997</v>
      </c>
    </row>
    <row r="19726" spans="1:12" x14ac:dyDescent="0.2">
      <c r="A19726" s="2">
        <v>18.833860000000001</v>
      </c>
      <c r="B19726" s="2">
        <v>15.997479999999999</v>
      </c>
      <c r="C19726" s="2">
        <v>3.070827</v>
      </c>
      <c r="D19726" s="2">
        <v>1.7055309999999999</v>
      </c>
      <c r="F19726" s="2">
        <v>18.831050000000001</v>
      </c>
      <c r="G19726" s="2">
        <v>0.64484399999999997</v>
      </c>
      <c r="H19726" s="2">
        <v>0.64152500000000001</v>
      </c>
      <c r="J19726" s="2">
        <v>18.833860000000001</v>
      </c>
      <c r="K19726" s="2">
        <v>0.76466400000000001</v>
      </c>
      <c r="L19726" s="2">
        <v>0.85175999999999996</v>
      </c>
    </row>
    <row r="19727" spans="1:12" x14ac:dyDescent="0.2">
      <c r="A19727" s="2">
        <v>18.83456</v>
      </c>
      <c r="B19727" s="2">
        <v>16.002800000000001</v>
      </c>
      <c r="C19727" s="2">
        <v>3.0722309999999999</v>
      </c>
      <c r="D19727" s="2">
        <v>1.704593</v>
      </c>
      <c r="F19727" s="2">
        <v>18.83175</v>
      </c>
      <c r="G19727" s="2">
        <v>0.64450099999999999</v>
      </c>
      <c r="H19727" s="2">
        <v>0.64069399999999999</v>
      </c>
      <c r="J19727" s="2">
        <v>18.83456</v>
      </c>
      <c r="K19727" s="2">
        <v>0.76394300000000004</v>
      </c>
      <c r="L19727" s="2">
        <v>0.85113700000000003</v>
      </c>
    </row>
    <row r="19728" spans="1:12" x14ac:dyDescent="0.2">
      <c r="A19728" s="2">
        <v>18.835260000000002</v>
      </c>
      <c r="B19728" s="2">
        <v>16.007770000000001</v>
      </c>
      <c r="C19728" s="2">
        <v>3.074195</v>
      </c>
      <c r="D19728" s="2">
        <v>1.70441</v>
      </c>
      <c r="F19728" s="2">
        <v>18.832450000000001</v>
      </c>
      <c r="G19728" s="2">
        <v>0.64440900000000001</v>
      </c>
      <c r="H19728" s="2">
        <v>0.64005999999999996</v>
      </c>
      <c r="J19728" s="2">
        <v>18.835260000000002</v>
      </c>
      <c r="K19728" s="2">
        <v>0.76334900000000006</v>
      </c>
      <c r="L19728" s="2">
        <v>0.85021800000000003</v>
      </c>
    </row>
    <row r="19729" spans="1:12" x14ac:dyDescent="0.2">
      <c r="A19729" s="2">
        <v>18.83596</v>
      </c>
      <c r="B19729" s="2">
        <v>16.012830000000001</v>
      </c>
      <c r="C19729" s="2">
        <v>3.075599</v>
      </c>
      <c r="D19729" s="2">
        <v>1.7033799999999999</v>
      </c>
      <c r="F19729" s="2">
        <v>18.83315</v>
      </c>
      <c r="G19729" s="2">
        <v>0.643791</v>
      </c>
      <c r="H19729" s="2">
        <v>0.63984700000000005</v>
      </c>
      <c r="J19729" s="2">
        <v>18.83596</v>
      </c>
      <c r="K19729" s="2">
        <v>0.76295599999999997</v>
      </c>
      <c r="L19729" s="2">
        <v>0.84887800000000002</v>
      </c>
    </row>
    <row r="19730" spans="1:12" x14ac:dyDescent="0.2">
      <c r="A19730" s="2">
        <v>18.836659999999998</v>
      </c>
      <c r="B19730" s="2">
        <v>16.017659999999999</v>
      </c>
      <c r="C19730" s="2">
        <v>3.0770749999999998</v>
      </c>
      <c r="D19730" s="2">
        <v>1.7028760000000001</v>
      </c>
      <c r="F19730" s="2">
        <v>18.833860000000001</v>
      </c>
      <c r="G19730" s="2">
        <v>0.64401200000000003</v>
      </c>
      <c r="H19730" s="2">
        <v>0.63964799999999999</v>
      </c>
      <c r="J19730" s="2">
        <v>18.836659999999998</v>
      </c>
      <c r="K19730" s="2">
        <v>0.76291600000000004</v>
      </c>
      <c r="L19730" s="2">
        <v>0.84833199999999997</v>
      </c>
    </row>
    <row r="19731" spans="1:12" x14ac:dyDescent="0.2">
      <c r="A19731" s="2">
        <v>18.83736</v>
      </c>
      <c r="B19731" s="2">
        <v>16.023230000000002</v>
      </c>
      <c r="C19731" s="2">
        <v>3.0787119999999999</v>
      </c>
      <c r="D19731" s="2">
        <v>1.701884</v>
      </c>
      <c r="F19731" s="2">
        <v>18.83456</v>
      </c>
      <c r="G19731" s="2">
        <v>0.64339400000000002</v>
      </c>
      <c r="H19731" s="2">
        <v>0.63941999999999999</v>
      </c>
      <c r="J19731" s="2">
        <v>18.83736</v>
      </c>
      <c r="K19731" s="2">
        <v>0.76227599999999995</v>
      </c>
      <c r="L19731" s="2">
        <v>0.84806099999999995</v>
      </c>
    </row>
    <row r="19732" spans="1:12" x14ac:dyDescent="0.2">
      <c r="A19732" s="2">
        <v>18.838059999999999</v>
      </c>
      <c r="B19732" s="2">
        <v>16.02891</v>
      </c>
      <c r="C19732" s="2">
        <v>3.0803560000000001</v>
      </c>
      <c r="D19732" s="2">
        <v>1.701541</v>
      </c>
      <c r="F19732" s="2">
        <v>18.835260000000002</v>
      </c>
      <c r="G19732" s="2">
        <v>0.64323399999999997</v>
      </c>
      <c r="H19732" s="2">
        <v>0.63875599999999999</v>
      </c>
      <c r="J19732" s="2">
        <v>18.838059999999999</v>
      </c>
      <c r="K19732" s="2">
        <v>0.762216</v>
      </c>
      <c r="L19732" s="2">
        <v>0.84718899999999997</v>
      </c>
    </row>
    <row r="19733" spans="1:12" x14ac:dyDescent="0.2">
      <c r="A19733" s="2">
        <v>18.838760000000001</v>
      </c>
      <c r="B19733" s="2">
        <v>16.034050000000001</v>
      </c>
      <c r="C19733" s="2">
        <v>3.0820379999999998</v>
      </c>
      <c r="D19733" s="2">
        <v>1.7009380000000001</v>
      </c>
      <c r="F19733" s="2">
        <v>18.83596</v>
      </c>
      <c r="G19733" s="2">
        <v>0.64289099999999999</v>
      </c>
      <c r="H19733" s="2">
        <v>0.63853499999999996</v>
      </c>
      <c r="J19733" s="2">
        <v>18.838760000000001</v>
      </c>
      <c r="K19733" s="2">
        <v>0.76117699999999999</v>
      </c>
      <c r="L19733" s="2">
        <v>0.84619999999999995</v>
      </c>
    </row>
    <row r="19734" spans="1:12" x14ac:dyDescent="0.2">
      <c r="A19734" s="2">
        <v>18.839469999999999</v>
      </c>
      <c r="B19734" s="2">
        <v>16.03941</v>
      </c>
      <c r="C19734" s="2">
        <v>3.083526</v>
      </c>
      <c r="D19734" s="2">
        <v>1.70058</v>
      </c>
      <c r="F19734" s="2">
        <v>18.836659999999998</v>
      </c>
      <c r="G19734" s="2">
        <v>0.64193699999999998</v>
      </c>
      <c r="H19734" s="2">
        <v>0.63785599999999998</v>
      </c>
      <c r="J19734" s="2">
        <v>18.839469999999999</v>
      </c>
      <c r="K19734" s="2">
        <v>0.76050600000000002</v>
      </c>
      <c r="L19734" s="2">
        <v>0.845862</v>
      </c>
    </row>
    <row r="19735" spans="1:12" x14ac:dyDescent="0.2">
      <c r="A19735" s="2">
        <v>18.840170000000001</v>
      </c>
      <c r="B19735" s="2">
        <v>16.044589999999999</v>
      </c>
      <c r="C19735" s="2">
        <v>3.085105</v>
      </c>
      <c r="D19735" s="2">
        <v>1.7000839999999999</v>
      </c>
      <c r="F19735" s="2">
        <v>18.83736</v>
      </c>
      <c r="G19735" s="2">
        <v>0.64224999999999999</v>
      </c>
      <c r="H19735" s="2">
        <v>0.63754999999999995</v>
      </c>
      <c r="J19735" s="2">
        <v>18.840170000000001</v>
      </c>
      <c r="K19735" s="2">
        <v>0.76017900000000005</v>
      </c>
      <c r="L19735" s="2">
        <v>0.84507100000000002</v>
      </c>
    </row>
    <row r="19736" spans="1:12" x14ac:dyDescent="0.2">
      <c r="A19736" s="2">
        <v>18.840869999999999</v>
      </c>
      <c r="B19736" s="2">
        <v>16.04993</v>
      </c>
      <c r="C19736" s="2">
        <v>3.0872299999999999</v>
      </c>
      <c r="D19736" s="2">
        <v>1.6996340000000001</v>
      </c>
      <c r="F19736" s="2">
        <v>18.838059999999999</v>
      </c>
      <c r="G19736" s="2">
        <v>0.64230299999999996</v>
      </c>
      <c r="H19736" s="2">
        <v>0.63763400000000003</v>
      </c>
      <c r="J19736" s="2">
        <v>18.840869999999999</v>
      </c>
      <c r="K19736" s="2">
        <v>0.76066999999999996</v>
      </c>
      <c r="L19736" s="2">
        <v>0.84460199999999996</v>
      </c>
    </row>
    <row r="19737" spans="1:12" x14ac:dyDescent="0.2">
      <c r="A19737" s="2">
        <v>18.841570000000001</v>
      </c>
      <c r="B19737" s="2">
        <v>16.05537</v>
      </c>
      <c r="C19737" s="2">
        <v>3.0890460000000002</v>
      </c>
      <c r="D19737" s="2">
        <v>1.6993819999999999</v>
      </c>
      <c r="F19737" s="2">
        <v>18.838760000000001</v>
      </c>
      <c r="G19737" s="2">
        <v>0.64152500000000001</v>
      </c>
      <c r="H19737" s="2">
        <v>0.63755799999999996</v>
      </c>
      <c r="J19737" s="2">
        <v>18.841570000000001</v>
      </c>
      <c r="K19737" s="2">
        <v>0.76015999999999995</v>
      </c>
      <c r="L19737" s="2">
        <v>0.84437200000000001</v>
      </c>
    </row>
    <row r="19738" spans="1:12" x14ac:dyDescent="0.2">
      <c r="A19738" s="2">
        <v>18.842269999999999</v>
      </c>
      <c r="B19738" s="2">
        <v>16.060680000000001</v>
      </c>
      <c r="C19738" s="2">
        <v>3.0908159999999998</v>
      </c>
      <c r="D19738" s="2">
        <v>1.6990160000000001</v>
      </c>
      <c r="F19738" s="2">
        <v>18.839469999999999</v>
      </c>
      <c r="G19738" s="2">
        <v>0.64069399999999999</v>
      </c>
      <c r="H19738" s="2">
        <v>0.63706200000000002</v>
      </c>
      <c r="J19738" s="2">
        <v>18.842269999999999</v>
      </c>
      <c r="K19738" s="2">
        <v>0.76021799999999995</v>
      </c>
      <c r="L19738" s="2">
        <v>0.84382900000000005</v>
      </c>
    </row>
    <row r="19739" spans="1:12" x14ac:dyDescent="0.2">
      <c r="A19739" s="2">
        <v>18.842970000000001</v>
      </c>
      <c r="B19739" s="2">
        <v>16.065709999999999</v>
      </c>
      <c r="C19739" s="2">
        <v>3.0925590000000001</v>
      </c>
      <c r="D19739" s="2">
        <v>1.6980770000000001</v>
      </c>
      <c r="F19739" s="2">
        <v>18.840170000000001</v>
      </c>
      <c r="G19739" s="2">
        <v>0.64005999999999996</v>
      </c>
      <c r="H19739" s="2">
        <v>0.63655899999999999</v>
      </c>
      <c r="J19739" s="2">
        <v>18.842970000000001</v>
      </c>
      <c r="K19739" s="2">
        <v>0.75934599999999997</v>
      </c>
      <c r="L19739" s="2">
        <v>0.843171</v>
      </c>
    </row>
    <row r="19740" spans="1:12" x14ac:dyDescent="0.2">
      <c r="A19740" s="2">
        <v>18.843669999999999</v>
      </c>
      <c r="B19740" s="2">
        <v>16.071280000000002</v>
      </c>
      <c r="C19740" s="2">
        <v>3.0944210000000001</v>
      </c>
      <c r="D19740" s="2">
        <v>1.6965669999999999</v>
      </c>
      <c r="F19740" s="2">
        <v>18.840869999999999</v>
      </c>
      <c r="G19740" s="2">
        <v>0.63984700000000005</v>
      </c>
      <c r="H19740" s="2">
        <v>0.63684799999999997</v>
      </c>
      <c r="J19740" s="2">
        <v>18.843669999999999</v>
      </c>
      <c r="K19740" s="2">
        <v>0.75785000000000002</v>
      </c>
      <c r="L19740" s="2">
        <v>0.84231400000000001</v>
      </c>
    </row>
    <row r="19741" spans="1:12" x14ac:dyDescent="0.2">
      <c r="A19741" s="2">
        <v>18.844380000000001</v>
      </c>
      <c r="B19741" s="2">
        <v>16.07687</v>
      </c>
      <c r="C19741" s="2">
        <v>3.0961940000000001</v>
      </c>
      <c r="D19741" s="2">
        <v>1.6954830000000001</v>
      </c>
      <c r="F19741" s="2">
        <v>18.841570000000001</v>
      </c>
      <c r="G19741" s="2">
        <v>0.63964799999999999</v>
      </c>
      <c r="H19741" s="2">
        <v>0.63641400000000004</v>
      </c>
      <c r="J19741" s="2">
        <v>18.844380000000001</v>
      </c>
      <c r="K19741" s="2">
        <v>0.75709499999999996</v>
      </c>
      <c r="L19741" s="2">
        <v>0.84220200000000001</v>
      </c>
    </row>
    <row r="19742" spans="1:12" x14ac:dyDescent="0.2">
      <c r="A19742" s="2">
        <v>18.845079999999999</v>
      </c>
      <c r="B19742" s="2">
        <v>16.082339999999999</v>
      </c>
      <c r="C19742" s="2">
        <v>3.0981779999999999</v>
      </c>
      <c r="D19742" s="2">
        <v>1.6946060000000001</v>
      </c>
      <c r="F19742" s="2">
        <v>18.842269999999999</v>
      </c>
      <c r="G19742" s="2">
        <v>0.63941999999999999</v>
      </c>
      <c r="H19742" s="2">
        <v>0.63574200000000003</v>
      </c>
      <c r="J19742" s="2">
        <v>18.845079999999999</v>
      </c>
      <c r="K19742" s="2">
        <v>0.75659399999999999</v>
      </c>
      <c r="L19742" s="2">
        <v>0.84127300000000005</v>
      </c>
    </row>
    <row r="19743" spans="1:12" x14ac:dyDescent="0.2">
      <c r="A19743" s="2">
        <v>18.845780000000001</v>
      </c>
      <c r="B19743" s="2">
        <v>16.087489999999999</v>
      </c>
      <c r="C19743" s="2">
        <v>3.099685</v>
      </c>
      <c r="D19743" s="2">
        <v>1.6942550000000001</v>
      </c>
      <c r="F19743" s="2">
        <v>18.842970000000001</v>
      </c>
      <c r="G19743" s="2">
        <v>0.63875599999999999</v>
      </c>
      <c r="H19743" s="2">
        <v>0.63513200000000003</v>
      </c>
      <c r="J19743" s="2">
        <v>18.845780000000001</v>
      </c>
      <c r="K19743" s="2">
        <v>0.75643499999999997</v>
      </c>
      <c r="L19743" s="2">
        <v>0.84091400000000005</v>
      </c>
    </row>
    <row r="19744" spans="1:12" x14ac:dyDescent="0.2">
      <c r="A19744" s="2">
        <v>18.84648</v>
      </c>
      <c r="B19744" s="2">
        <v>16.092199999999998</v>
      </c>
      <c r="C19744" s="2">
        <v>3.1009699999999998</v>
      </c>
      <c r="D19744" s="2">
        <v>1.693889</v>
      </c>
      <c r="F19744" s="2">
        <v>18.843669999999999</v>
      </c>
      <c r="G19744" s="2">
        <v>0.63853499999999996</v>
      </c>
      <c r="H19744" s="2">
        <v>0.63481900000000002</v>
      </c>
      <c r="J19744" s="2">
        <v>18.84648</v>
      </c>
      <c r="K19744" s="2">
        <v>0.75637200000000004</v>
      </c>
      <c r="L19744" s="2">
        <v>0.84063600000000005</v>
      </c>
    </row>
    <row r="19745" spans="1:12" x14ac:dyDescent="0.2">
      <c r="A19745" s="2">
        <v>18.847180000000002</v>
      </c>
      <c r="B19745" s="2">
        <v>16.097169999999998</v>
      </c>
      <c r="C19745" s="2">
        <v>3.1025269999999998</v>
      </c>
      <c r="D19745" s="2">
        <v>1.693317</v>
      </c>
      <c r="F19745" s="2">
        <v>18.844380000000001</v>
      </c>
      <c r="G19745" s="2">
        <v>0.63785599999999998</v>
      </c>
      <c r="H19745" s="2">
        <v>0.63440700000000005</v>
      </c>
      <c r="J19745" s="2">
        <v>18.847180000000002</v>
      </c>
      <c r="K19745" s="2">
        <v>0.75512299999999999</v>
      </c>
      <c r="L19745" s="2">
        <v>0.83903499999999998</v>
      </c>
    </row>
    <row r="19746" spans="1:12" x14ac:dyDescent="0.2">
      <c r="A19746" s="2">
        <v>18.84788</v>
      </c>
      <c r="B19746" s="2">
        <v>16.101980000000001</v>
      </c>
      <c r="C19746" s="2">
        <v>3.1041820000000002</v>
      </c>
      <c r="D19746" s="2">
        <v>1.6928589999999999</v>
      </c>
      <c r="F19746" s="2">
        <v>18.845079999999999</v>
      </c>
      <c r="G19746" s="2">
        <v>0.63754999999999995</v>
      </c>
      <c r="H19746" s="2">
        <v>0.63468899999999995</v>
      </c>
      <c r="J19746" s="2">
        <v>18.84788</v>
      </c>
      <c r="K19746" s="2">
        <v>0.75425900000000001</v>
      </c>
      <c r="L19746" s="2">
        <v>0.83831800000000001</v>
      </c>
    </row>
    <row r="19747" spans="1:12" x14ac:dyDescent="0.2">
      <c r="A19747" s="2">
        <v>18.848579999999998</v>
      </c>
      <c r="B19747" s="2">
        <v>16.107279999999999</v>
      </c>
      <c r="C19747" s="2">
        <v>3.1055820000000001</v>
      </c>
      <c r="D19747" s="2">
        <v>1.6922870000000001</v>
      </c>
      <c r="F19747" s="2">
        <v>18.845780000000001</v>
      </c>
      <c r="G19747" s="2">
        <v>0.63763400000000003</v>
      </c>
      <c r="H19747" s="2">
        <v>0.63502499999999995</v>
      </c>
      <c r="J19747" s="2">
        <v>18.848579999999998</v>
      </c>
      <c r="K19747" s="2">
        <v>0.75375499999999995</v>
      </c>
      <c r="L19747" s="2">
        <v>0.83840800000000004</v>
      </c>
    </row>
    <row r="19748" spans="1:12" x14ac:dyDescent="0.2">
      <c r="A19748" s="2">
        <v>18.84929</v>
      </c>
      <c r="B19748" s="2">
        <v>16.11308</v>
      </c>
      <c r="C19748" s="2">
        <v>3.1068410000000002</v>
      </c>
      <c r="D19748" s="2">
        <v>1.6921489999999999</v>
      </c>
      <c r="F19748" s="2">
        <v>18.84648</v>
      </c>
      <c r="G19748" s="2">
        <v>0.63755799999999996</v>
      </c>
      <c r="H19748" s="2">
        <v>0.634598</v>
      </c>
      <c r="J19748" s="2">
        <v>18.84929</v>
      </c>
      <c r="K19748" s="2">
        <v>0.75299199999999999</v>
      </c>
      <c r="L19748" s="2">
        <v>0.83766799999999997</v>
      </c>
    </row>
    <row r="19749" spans="1:12" x14ac:dyDescent="0.2">
      <c r="A19749" s="2">
        <v>18.849989999999998</v>
      </c>
      <c r="B19749" s="2">
        <v>16.118600000000001</v>
      </c>
      <c r="C19749" s="2">
        <v>3.1078939999999999</v>
      </c>
      <c r="D19749" s="2">
        <v>1.691486</v>
      </c>
      <c r="F19749" s="2">
        <v>18.847180000000002</v>
      </c>
      <c r="G19749" s="2">
        <v>0.63706200000000002</v>
      </c>
      <c r="H19749" s="2">
        <v>0.63463599999999998</v>
      </c>
      <c r="J19749" s="2">
        <v>18.849989999999998</v>
      </c>
      <c r="K19749" s="2">
        <v>0.75191300000000005</v>
      </c>
      <c r="L19749" s="2">
        <v>0.83653500000000003</v>
      </c>
    </row>
    <row r="19750" spans="1:12" x14ac:dyDescent="0.2">
      <c r="A19750" s="2">
        <v>18.85069</v>
      </c>
      <c r="B19750" s="2">
        <v>16.124269999999999</v>
      </c>
      <c r="C19750" s="2">
        <v>3.109245</v>
      </c>
      <c r="D19750" s="2">
        <v>1.69102</v>
      </c>
      <c r="F19750" s="2">
        <v>18.84788</v>
      </c>
      <c r="G19750" s="2">
        <v>0.63655899999999999</v>
      </c>
      <c r="H19750" s="2">
        <v>0.63486500000000001</v>
      </c>
      <c r="J19750" s="2">
        <v>18.85069</v>
      </c>
      <c r="K19750" s="2">
        <v>0.75076500000000002</v>
      </c>
      <c r="L19750" s="2">
        <v>0.83640899999999996</v>
      </c>
    </row>
    <row r="19751" spans="1:12" x14ac:dyDescent="0.2">
      <c r="A19751" s="2">
        <v>18.851389999999999</v>
      </c>
      <c r="B19751" s="2">
        <v>16.130050000000001</v>
      </c>
      <c r="C19751" s="2">
        <v>3.1105610000000001</v>
      </c>
      <c r="D19751" s="2">
        <v>1.690601</v>
      </c>
      <c r="F19751" s="2">
        <v>18.848579999999998</v>
      </c>
      <c r="G19751" s="2">
        <v>0.63684799999999997</v>
      </c>
      <c r="H19751" s="2">
        <v>0.63446800000000003</v>
      </c>
      <c r="J19751" s="2">
        <v>18.851389999999999</v>
      </c>
      <c r="K19751" s="2">
        <v>0.75038300000000002</v>
      </c>
      <c r="L19751" s="2">
        <v>0.83548999999999995</v>
      </c>
    </row>
    <row r="19752" spans="1:12" x14ac:dyDescent="0.2">
      <c r="A19752" s="2">
        <v>18.85209</v>
      </c>
      <c r="B19752" s="2">
        <v>16.135639999999999</v>
      </c>
      <c r="C19752" s="2">
        <v>3.111907</v>
      </c>
      <c r="D19752" s="2">
        <v>1.6898759999999999</v>
      </c>
      <c r="F19752" s="2">
        <v>18.84929</v>
      </c>
      <c r="G19752" s="2">
        <v>0.63641400000000004</v>
      </c>
      <c r="H19752" s="2">
        <v>0.63427</v>
      </c>
      <c r="J19752" s="2">
        <v>18.85209</v>
      </c>
      <c r="K19752" s="2">
        <v>0.74988500000000002</v>
      </c>
      <c r="L19752" s="2">
        <v>0.83563799999999999</v>
      </c>
    </row>
    <row r="19753" spans="1:12" x14ac:dyDescent="0.2">
      <c r="A19753" s="2">
        <v>18.852789999999999</v>
      </c>
      <c r="B19753" s="2">
        <v>16.141200000000001</v>
      </c>
      <c r="C19753" s="2">
        <v>3.11341</v>
      </c>
      <c r="D19753" s="2">
        <v>1.6892039999999999</v>
      </c>
      <c r="F19753" s="2">
        <v>18.849989999999998</v>
      </c>
      <c r="G19753" s="2">
        <v>0.63574200000000003</v>
      </c>
      <c r="H19753" s="2">
        <v>0.63405599999999995</v>
      </c>
      <c r="J19753" s="2">
        <v>18.852789999999999</v>
      </c>
      <c r="K19753" s="2">
        <v>0.74897899999999995</v>
      </c>
      <c r="L19753" s="2">
        <v>0.83510499999999999</v>
      </c>
    </row>
    <row r="19754" spans="1:12" x14ac:dyDescent="0.2">
      <c r="A19754" s="2">
        <v>18.853490000000001</v>
      </c>
      <c r="B19754" s="2">
        <v>16.146619999999999</v>
      </c>
      <c r="C19754" s="2">
        <v>3.115024</v>
      </c>
      <c r="D19754" s="2">
        <v>1.68838</v>
      </c>
      <c r="F19754" s="2">
        <v>18.85069</v>
      </c>
      <c r="G19754" s="2">
        <v>0.63513200000000003</v>
      </c>
      <c r="H19754" s="2">
        <v>0.63377399999999995</v>
      </c>
      <c r="J19754" s="2">
        <v>18.853490000000001</v>
      </c>
      <c r="K19754" s="2">
        <v>0.74862499999999998</v>
      </c>
      <c r="L19754" s="2">
        <v>0.83486000000000005</v>
      </c>
    </row>
    <row r="19755" spans="1:12" x14ac:dyDescent="0.2">
      <c r="A19755" s="2">
        <v>18.854199999999999</v>
      </c>
      <c r="B19755" s="2">
        <v>16.152560000000001</v>
      </c>
      <c r="C19755" s="2">
        <v>3.1166179999999999</v>
      </c>
      <c r="D19755" s="2">
        <v>1.6880139999999999</v>
      </c>
      <c r="F19755" s="2">
        <v>18.851389999999999</v>
      </c>
      <c r="G19755" s="2">
        <v>0.63481900000000002</v>
      </c>
      <c r="H19755" s="2">
        <v>0.63336899999999996</v>
      </c>
      <c r="J19755" s="2">
        <v>18.854199999999999</v>
      </c>
      <c r="K19755" s="2">
        <v>0.74818200000000001</v>
      </c>
      <c r="L19755" s="2">
        <v>0.83381000000000005</v>
      </c>
    </row>
    <row r="19756" spans="1:12" x14ac:dyDescent="0.2">
      <c r="A19756" s="2">
        <v>18.854900000000001</v>
      </c>
      <c r="B19756" s="2">
        <v>16.158090000000001</v>
      </c>
      <c r="C19756" s="2">
        <v>3.118026</v>
      </c>
      <c r="D19756" s="2">
        <v>1.6875560000000001</v>
      </c>
      <c r="F19756" s="2">
        <v>18.85209</v>
      </c>
      <c r="G19756" s="2">
        <v>0.63440700000000005</v>
      </c>
      <c r="H19756" s="2">
        <v>0.63288100000000003</v>
      </c>
      <c r="J19756" s="2">
        <v>18.854900000000001</v>
      </c>
      <c r="K19756" s="2">
        <v>0.74728600000000001</v>
      </c>
      <c r="L19756" s="2">
        <v>0.83336399999999999</v>
      </c>
    </row>
    <row r="19757" spans="1:12" x14ac:dyDescent="0.2">
      <c r="A19757" s="2">
        <v>18.855599999999999</v>
      </c>
      <c r="B19757" s="2">
        <v>16.1633</v>
      </c>
      <c r="C19757" s="2">
        <v>3.1193569999999999</v>
      </c>
      <c r="D19757" s="2">
        <v>1.6869689999999999</v>
      </c>
      <c r="F19757" s="2">
        <v>18.852789999999999</v>
      </c>
      <c r="G19757" s="2">
        <v>0.63468899999999995</v>
      </c>
      <c r="H19757" s="2">
        <v>0.63310200000000005</v>
      </c>
      <c r="J19757" s="2">
        <v>18.855599999999999</v>
      </c>
      <c r="K19757" s="2">
        <v>0.74654399999999999</v>
      </c>
      <c r="L19757" s="2">
        <v>0.83331500000000003</v>
      </c>
    </row>
    <row r="19758" spans="1:12" x14ac:dyDescent="0.2">
      <c r="A19758" s="2">
        <v>18.856300000000001</v>
      </c>
      <c r="B19758" s="2">
        <v>16.168980000000001</v>
      </c>
      <c r="C19758" s="2">
        <v>3.1206580000000002</v>
      </c>
      <c r="D19758" s="2">
        <v>1.6863589999999999</v>
      </c>
      <c r="F19758" s="2">
        <v>18.853490000000001</v>
      </c>
      <c r="G19758" s="2">
        <v>0.63502499999999995</v>
      </c>
      <c r="H19758" s="2">
        <v>0.63353700000000002</v>
      </c>
      <c r="J19758" s="2">
        <v>18.856300000000001</v>
      </c>
      <c r="K19758" s="2">
        <v>0.74578100000000003</v>
      </c>
      <c r="L19758" s="2">
        <v>0.83304100000000003</v>
      </c>
    </row>
    <row r="19759" spans="1:12" x14ac:dyDescent="0.2">
      <c r="A19759" s="2">
        <v>18.856999999999999</v>
      </c>
      <c r="B19759" s="2">
        <v>16.174869999999999</v>
      </c>
      <c r="C19759" s="2">
        <v>3.1217410000000001</v>
      </c>
      <c r="D19759" s="2">
        <v>1.685748</v>
      </c>
      <c r="F19759" s="2">
        <v>18.854199999999999</v>
      </c>
      <c r="G19759" s="2">
        <v>0.634598</v>
      </c>
      <c r="H19759" s="2">
        <v>0.63333099999999998</v>
      </c>
      <c r="J19759" s="2">
        <v>18.856999999999999</v>
      </c>
      <c r="K19759" s="2">
        <v>0.74519299999999999</v>
      </c>
      <c r="L19759" s="2">
        <v>0.83281799999999995</v>
      </c>
    </row>
    <row r="19760" spans="1:12" x14ac:dyDescent="0.2">
      <c r="A19760" s="2">
        <v>18.857700000000001</v>
      </c>
      <c r="B19760" s="2">
        <v>16.180389999999999</v>
      </c>
      <c r="C19760" s="2">
        <v>3.1232410000000002</v>
      </c>
      <c r="D19760" s="2">
        <v>1.6848559999999999</v>
      </c>
      <c r="F19760" s="2">
        <v>18.854900000000001</v>
      </c>
      <c r="G19760" s="2">
        <v>0.63463599999999998</v>
      </c>
      <c r="H19760" s="2">
        <v>0.63304099999999996</v>
      </c>
      <c r="J19760" s="2">
        <v>18.857700000000001</v>
      </c>
      <c r="K19760" s="2">
        <v>0.74451999999999996</v>
      </c>
      <c r="L19760" s="2">
        <v>0.83262899999999995</v>
      </c>
    </row>
    <row r="19761" spans="1:12" x14ac:dyDescent="0.2">
      <c r="A19761" s="2">
        <v>18.8584</v>
      </c>
      <c r="B19761" s="2">
        <v>16.185749999999999</v>
      </c>
      <c r="C19761" s="2">
        <v>3.1245379999999998</v>
      </c>
      <c r="D19761" s="2">
        <v>1.683978</v>
      </c>
      <c r="F19761" s="2">
        <v>18.855599999999999</v>
      </c>
      <c r="G19761" s="2">
        <v>0.63486500000000001</v>
      </c>
      <c r="H19761" s="2">
        <v>0.63295699999999999</v>
      </c>
      <c r="J19761" s="2">
        <v>18.8584</v>
      </c>
      <c r="K19761" s="2">
        <v>0.74384899999999998</v>
      </c>
      <c r="L19761" s="2">
        <v>0.83140899999999995</v>
      </c>
    </row>
    <row r="19762" spans="1:12" x14ac:dyDescent="0.2">
      <c r="A19762" s="2">
        <v>18.859100000000002</v>
      </c>
      <c r="B19762" s="2">
        <v>16.191320000000001</v>
      </c>
      <c r="C19762" s="2">
        <v>3.1256590000000002</v>
      </c>
      <c r="D19762" s="2">
        <v>1.683192</v>
      </c>
      <c r="F19762" s="2">
        <v>18.856300000000001</v>
      </c>
      <c r="G19762" s="2">
        <v>0.63446800000000003</v>
      </c>
      <c r="H19762" s="2">
        <v>0.63310999999999995</v>
      </c>
      <c r="J19762" s="2">
        <v>18.859100000000002</v>
      </c>
      <c r="K19762" s="2">
        <v>0.74316400000000005</v>
      </c>
      <c r="L19762" s="2">
        <v>0.83089400000000002</v>
      </c>
    </row>
    <row r="19763" spans="1:12" x14ac:dyDescent="0.2">
      <c r="A19763" s="2">
        <v>18.85981</v>
      </c>
      <c r="B19763" s="2">
        <v>16.1966</v>
      </c>
      <c r="C19763" s="2">
        <v>3.127246</v>
      </c>
      <c r="D19763" s="2">
        <v>1.6829940000000001</v>
      </c>
      <c r="F19763" s="2">
        <v>18.856999999999999</v>
      </c>
      <c r="G19763" s="2">
        <v>0.63427</v>
      </c>
      <c r="H19763" s="2">
        <v>0.63280499999999995</v>
      </c>
      <c r="J19763" s="2">
        <v>18.85981</v>
      </c>
      <c r="K19763" s="2">
        <v>0.74246199999999996</v>
      </c>
      <c r="L19763" s="2">
        <v>0.829681</v>
      </c>
    </row>
    <row r="19764" spans="1:12" x14ac:dyDescent="0.2">
      <c r="A19764" s="2">
        <v>18.860510000000001</v>
      </c>
      <c r="B19764" s="2">
        <v>16.201779999999999</v>
      </c>
      <c r="C19764" s="2">
        <v>3.1284320000000001</v>
      </c>
      <c r="D19764" s="2">
        <v>1.6829480000000001</v>
      </c>
      <c r="F19764" s="2">
        <v>18.857700000000001</v>
      </c>
      <c r="G19764" s="2">
        <v>0.63405599999999995</v>
      </c>
      <c r="H19764" s="2">
        <v>0.63220200000000004</v>
      </c>
      <c r="J19764" s="2">
        <v>18.860510000000001</v>
      </c>
      <c r="K19764" s="2">
        <v>0.741506</v>
      </c>
      <c r="L19764" s="2">
        <v>0.828712</v>
      </c>
    </row>
    <row r="19765" spans="1:12" x14ac:dyDescent="0.2">
      <c r="A19765" s="2">
        <v>18.86121</v>
      </c>
      <c r="B19765" s="2">
        <v>16.206959999999999</v>
      </c>
      <c r="C19765" s="2">
        <v>3.1294469999999999</v>
      </c>
      <c r="D19765" s="2">
        <v>1.6825969999999999</v>
      </c>
      <c r="F19765" s="2">
        <v>18.8584</v>
      </c>
      <c r="G19765" s="2">
        <v>0.63377399999999995</v>
      </c>
      <c r="H19765" s="2">
        <v>0.63201099999999999</v>
      </c>
      <c r="J19765" s="2">
        <v>18.86121</v>
      </c>
      <c r="K19765" s="2">
        <v>0.740923</v>
      </c>
      <c r="L19765" s="2">
        <v>0.82789999999999997</v>
      </c>
    </row>
    <row r="19766" spans="1:12" x14ac:dyDescent="0.2">
      <c r="A19766" s="2">
        <v>18.861910000000002</v>
      </c>
      <c r="B19766" s="2">
        <v>16.212589999999999</v>
      </c>
      <c r="C19766" s="2">
        <v>3.1309580000000001</v>
      </c>
      <c r="D19766" s="2">
        <v>1.682094</v>
      </c>
      <c r="F19766" s="2">
        <v>18.859100000000002</v>
      </c>
      <c r="G19766" s="2">
        <v>0.63336899999999996</v>
      </c>
      <c r="H19766" s="2">
        <v>0.63243899999999997</v>
      </c>
      <c r="J19766" s="2">
        <v>18.861910000000002</v>
      </c>
      <c r="K19766" s="2">
        <v>0.73994599999999999</v>
      </c>
      <c r="L19766" s="2">
        <v>0.82711100000000004</v>
      </c>
    </row>
    <row r="19767" spans="1:12" x14ac:dyDescent="0.2">
      <c r="A19767" s="2">
        <v>18.86261</v>
      </c>
      <c r="B19767" s="2">
        <v>16.217780000000001</v>
      </c>
      <c r="C19767" s="2">
        <v>3.1320299999999999</v>
      </c>
      <c r="D19767" s="2">
        <v>1.6815899999999999</v>
      </c>
      <c r="F19767" s="2">
        <v>18.85981</v>
      </c>
      <c r="G19767" s="2">
        <v>0.63288100000000003</v>
      </c>
      <c r="H19767" s="2">
        <v>0.63205699999999998</v>
      </c>
      <c r="J19767" s="2">
        <v>18.86261</v>
      </c>
      <c r="K19767" s="2">
        <v>0.739811</v>
      </c>
      <c r="L19767" s="2">
        <v>0.82631299999999996</v>
      </c>
    </row>
    <row r="19768" spans="1:12" x14ac:dyDescent="0.2">
      <c r="A19768" s="2">
        <v>18.863309999999998</v>
      </c>
      <c r="B19768" s="2">
        <v>16.22354</v>
      </c>
      <c r="C19768" s="2">
        <v>3.1337229999999998</v>
      </c>
      <c r="D19768" s="2">
        <v>1.6810099999999999</v>
      </c>
      <c r="F19768" s="2">
        <v>18.860510000000001</v>
      </c>
      <c r="G19768" s="2">
        <v>0.63310200000000005</v>
      </c>
      <c r="H19768" s="2">
        <v>0.63175199999999998</v>
      </c>
      <c r="J19768" s="2">
        <v>18.863309999999998</v>
      </c>
      <c r="K19768" s="2">
        <v>0.73963000000000001</v>
      </c>
      <c r="L19768" s="2">
        <v>0.82582999999999995</v>
      </c>
    </row>
    <row r="19769" spans="1:12" x14ac:dyDescent="0.2">
      <c r="A19769" s="2">
        <v>18.86401</v>
      </c>
      <c r="B19769" s="2">
        <v>16.229199999999999</v>
      </c>
      <c r="C19769" s="2">
        <v>3.1356190000000002</v>
      </c>
      <c r="D19769" s="2">
        <v>1.6808810000000001</v>
      </c>
      <c r="F19769" s="2">
        <v>18.86121</v>
      </c>
      <c r="G19769" s="2">
        <v>0.63353700000000002</v>
      </c>
      <c r="H19769" s="2">
        <v>0.63157700000000006</v>
      </c>
      <c r="J19769" s="2">
        <v>18.86401</v>
      </c>
      <c r="K19769" s="2">
        <v>0.73898299999999995</v>
      </c>
      <c r="L19769" s="2">
        <v>0.82555000000000001</v>
      </c>
    </row>
    <row r="19770" spans="1:12" x14ac:dyDescent="0.2">
      <c r="A19770" s="2">
        <v>18.864719999999998</v>
      </c>
      <c r="B19770" s="2">
        <v>16.23471</v>
      </c>
      <c r="C19770" s="2">
        <v>3.1367259999999999</v>
      </c>
      <c r="D19770" s="2">
        <v>1.6805369999999999</v>
      </c>
      <c r="F19770" s="2">
        <v>18.861910000000002</v>
      </c>
      <c r="G19770" s="2">
        <v>0.63333099999999998</v>
      </c>
      <c r="H19770" s="2">
        <v>0.63205</v>
      </c>
      <c r="J19770" s="2">
        <v>18.864719999999998</v>
      </c>
      <c r="K19770" s="2">
        <v>0.73812299999999997</v>
      </c>
      <c r="L19770" s="2">
        <v>0.82484299999999999</v>
      </c>
    </row>
    <row r="19771" spans="1:12" x14ac:dyDescent="0.2">
      <c r="A19771" s="2">
        <v>18.86542</v>
      </c>
      <c r="B19771" s="2">
        <v>16.24051</v>
      </c>
      <c r="C19771" s="2">
        <v>3.1386289999999999</v>
      </c>
      <c r="D19771" s="2">
        <v>1.6797439999999999</v>
      </c>
      <c r="F19771" s="2">
        <v>18.86261</v>
      </c>
      <c r="G19771" s="2">
        <v>0.63304099999999996</v>
      </c>
      <c r="H19771" s="2">
        <v>0.63206499999999999</v>
      </c>
      <c r="J19771" s="2">
        <v>18.86542</v>
      </c>
      <c r="K19771" s="2">
        <v>0.73743800000000004</v>
      </c>
      <c r="L19771" s="2">
        <v>0.82451799999999997</v>
      </c>
    </row>
    <row r="19772" spans="1:12" x14ac:dyDescent="0.2">
      <c r="A19772" s="2">
        <v>18.866119999999999</v>
      </c>
      <c r="B19772" s="2">
        <v>16.24635</v>
      </c>
      <c r="C19772" s="2">
        <v>3.1400060000000001</v>
      </c>
      <c r="D19772" s="2">
        <v>1.6791180000000001</v>
      </c>
      <c r="F19772" s="2">
        <v>18.863309999999998</v>
      </c>
      <c r="G19772" s="2">
        <v>0.63295699999999999</v>
      </c>
      <c r="H19772" s="2">
        <v>0.63218700000000005</v>
      </c>
      <c r="J19772" s="2">
        <v>18.866119999999999</v>
      </c>
      <c r="K19772" s="2">
        <v>0.73644200000000004</v>
      </c>
      <c r="L19772" s="2">
        <v>0.82473300000000005</v>
      </c>
    </row>
    <row r="19773" spans="1:12" x14ac:dyDescent="0.2">
      <c r="A19773" s="2">
        <v>18.866820000000001</v>
      </c>
      <c r="B19773" s="2">
        <v>16.252210000000002</v>
      </c>
      <c r="C19773" s="2">
        <v>3.1417419999999998</v>
      </c>
      <c r="D19773" s="2">
        <v>1.678409</v>
      </c>
      <c r="F19773" s="2">
        <v>18.86401</v>
      </c>
      <c r="G19773" s="2">
        <v>0.63310999999999995</v>
      </c>
      <c r="H19773" s="2">
        <v>0.63240099999999999</v>
      </c>
      <c r="J19773" s="2">
        <v>18.866820000000001</v>
      </c>
      <c r="K19773" s="2">
        <v>0.73511899999999997</v>
      </c>
      <c r="L19773" s="2">
        <v>0.82408599999999999</v>
      </c>
    </row>
    <row r="19774" spans="1:12" x14ac:dyDescent="0.2">
      <c r="A19774" s="2">
        <v>18.867519999999999</v>
      </c>
      <c r="B19774" s="2">
        <v>16.258089999999999</v>
      </c>
      <c r="C19774" s="2">
        <v>3.1428859999999998</v>
      </c>
      <c r="D19774" s="2">
        <v>1.6774549999999999</v>
      </c>
      <c r="F19774" s="2">
        <v>18.864719999999998</v>
      </c>
      <c r="G19774" s="2">
        <v>0.63280499999999995</v>
      </c>
      <c r="H19774" s="2">
        <v>0.63208799999999998</v>
      </c>
      <c r="J19774" s="2">
        <v>18.867519999999999</v>
      </c>
      <c r="K19774" s="2">
        <v>0.734016</v>
      </c>
      <c r="L19774" s="2">
        <v>0.82365900000000003</v>
      </c>
    </row>
    <row r="19775" spans="1:12" x14ac:dyDescent="0.2">
      <c r="A19775" s="2">
        <v>18.868220000000001</v>
      </c>
      <c r="B19775" s="2">
        <v>16.26399</v>
      </c>
      <c r="C19775" s="2">
        <v>3.1436000000000002</v>
      </c>
      <c r="D19775" s="2">
        <v>1.6765699999999999</v>
      </c>
      <c r="F19775" s="2">
        <v>18.86542</v>
      </c>
      <c r="G19775" s="2">
        <v>0.63220200000000004</v>
      </c>
      <c r="H19775" s="2">
        <v>0.631691</v>
      </c>
      <c r="J19775" s="2">
        <v>18.868220000000001</v>
      </c>
      <c r="K19775" s="2">
        <v>0.73399000000000003</v>
      </c>
      <c r="L19775" s="2">
        <v>0.82347599999999999</v>
      </c>
    </row>
    <row r="19776" spans="1:12" x14ac:dyDescent="0.2">
      <c r="A19776" s="2">
        <v>18.868919999999999</v>
      </c>
      <c r="B19776" s="2">
        <v>16.269970000000001</v>
      </c>
      <c r="C19776" s="2">
        <v>3.144622</v>
      </c>
      <c r="D19776" s="2">
        <v>1.675937</v>
      </c>
      <c r="F19776" s="2">
        <v>18.866119999999999</v>
      </c>
      <c r="G19776" s="2">
        <v>0.63201099999999999</v>
      </c>
      <c r="H19776" s="2">
        <v>0.63201099999999999</v>
      </c>
      <c r="J19776" s="2">
        <v>18.868919999999999</v>
      </c>
      <c r="K19776" s="2">
        <v>0.73378900000000002</v>
      </c>
      <c r="L19776" s="2">
        <v>0.82332399999999994</v>
      </c>
    </row>
    <row r="19777" spans="1:12" x14ac:dyDescent="0.2">
      <c r="A19777" s="2">
        <v>18.869630000000001</v>
      </c>
      <c r="B19777" s="2">
        <v>16.275469999999999</v>
      </c>
      <c r="C19777" s="2">
        <v>3.145648</v>
      </c>
      <c r="D19777" s="2">
        <v>1.675143</v>
      </c>
      <c r="F19777" s="2">
        <v>18.866820000000001</v>
      </c>
      <c r="G19777" s="2">
        <v>0.63243899999999997</v>
      </c>
      <c r="H19777" s="2">
        <v>0.63201099999999999</v>
      </c>
      <c r="J19777" s="2">
        <v>18.869630000000001</v>
      </c>
      <c r="K19777" s="2">
        <v>0.73275199999999996</v>
      </c>
      <c r="L19777" s="2">
        <v>0.82274199999999997</v>
      </c>
    </row>
    <row r="19778" spans="1:12" x14ac:dyDescent="0.2">
      <c r="A19778" s="2">
        <v>18.870329999999999</v>
      </c>
      <c r="B19778" s="2">
        <v>16.281140000000001</v>
      </c>
      <c r="C19778" s="2">
        <v>3.1473499999999999</v>
      </c>
      <c r="D19778" s="2">
        <v>1.674739</v>
      </c>
      <c r="F19778" s="2">
        <v>18.867519999999999</v>
      </c>
      <c r="G19778" s="2">
        <v>0.63205699999999998</v>
      </c>
      <c r="H19778" s="2">
        <v>0.63216399999999995</v>
      </c>
      <c r="J19778" s="2">
        <v>18.870329999999999</v>
      </c>
      <c r="K19778" s="2">
        <v>0.73139900000000002</v>
      </c>
      <c r="L19778" s="2">
        <v>0.82247400000000004</v>
      </c>
    </row>
    <row r="19779" spans="1:12" x14ac:dyDescent="0.2">
      <c r="A19779" s="2">
        <v>18.871030000000001</v>
      </c>
      <c r="B19779" s="2">
        <v>16.287120000000002</v>
      </c>
      <c r="C19779" s="2">
        <v>3.1482649999999999</v>
      </c>
      <c r="D19779" s="2">
        <v>1.673999</v>
      </c>
      <c r="F19779" s="2">
        <v>18.868220000000001</v>
      </c>
      <c r="G19779" s="2">
        <v>0.63175199999999998</v>
      </c>
      <c r="H19779" s="2">
        <v>0.63204199999999999</v>
      </c>
      <c r="J19779" s="2">
        <v>18.871030000000001</v>
      </c>
      <c r="K19779" s="2">
        <v>0.73067800000000005</v>
      </c>
      <c r="L19779" s="2">
        <v>0.82185900000000001</v>
      </c>
    </row>
    <row r="19780" spans="1:12" x14ac:dyDescent="0.2">
      <c r="A19780" s="2">
        <v>18.871729999999999</v>
      </c>
      <c r="B19780" s="2">
        <v>16.29327</v>
      </c>
      <c r="C19780" s="2">
        <v>3.1494360000000001</v>
      </c>
      <c r="D19780" s="2">
        <v>1.673206</v>
      </c>
      <c r="F19780" s="2">
        <v>18.868919999999999</v>
      </c>
      <c r="G19780" s="2">
        <v>0.63157700000000006</v>
      </c>
      <c r="H19780" s="2">
        <v>0.63163800000000003</v>
      </c>
      <c r="J19780" s="2">
        <v>18.871729999999999</v>
      </c>
      <c r="K19780" s="2">
        <v>0.72968299999999997</v>
      </c>
      <c r="L19780" s="2">
        <v>0.82103099999999996</v>
      </c>
    </row>
    <row r="19781" spans="1:12" x14ac:dyDescent="0.2">
      <c r="A19781" s="2">
        <v>18.872430000000001</v>
      </c>
      <c r="B19781" s="2">
        <v>16.299440000000001</v>
      </c>
      <c r="C19781" s="2">
        <v>3.1504620000000001</v>
      </c>
      <c r="D19781" s="2">
        <v>1.6720079999999999</v>
      </c>
      <c r="F19781" s="2">
        <v>18.869630000000001</v>
      </c>
      <c r="G19781" s="2">
        <v>0.63205</v>
      </c>
      <c r="H19781" s="2">
        <v>0.63179799999999997</v>
      </c>
      <c r="J19781" s="2">
        <v>18.872430000000001</v>
      </c>
      <c r="K19781" s="2">
        <v>0.72870400000000002</v>
      </c>
      <c r="L19781" s="2">
        <v>0.82061700000000004</v>
      </c>
    </row>
    <row r="19782" spans="1:12" x14ac:dyDescent="0.2">
      <c r="A19782" s="2">
        <v>18.87313</v>
      </c>
      <c r="B19782" s="2">
        <v>16.305040000000002</v>
      </c>
      <c r="C19782" s="2">
        <v>3.1515149999999998</v>
      </c>
      <c r="D19782" s="2">
        <v>1.6712910000000001</v>
      </c>
      <c r="F19782" s="2">
        <v>18.870329999999999</v>
      </c>
      <c r="G19782" s="2">
        <v>0.63206499999999999</v>
      </c>
      <c r="H19782" s="2">
        <v>0.63176699999999997</v>
      </c>
      <c r="J19782" s="2">
        <v>18.87313</v>
      </c>
      <c r="K19782" s="2">
        <v>0.72762499999999997</v>
      </c>
      <c r="L19782" s="2">
        <v>0.82012099999999999</v>
      </c>
    </row>
    <row r="19783" spans="1:12" x14ac:dyDescent="0.2">
      <c r="A19783" s="2">
        <v>18.873830000000002</v>
      </c>
      <c r="B19783" s="2">
        <v>16.310780000000001</v>
      </c>
      <c r="C19783" s="2">
        <v>3.1521330000000001</v>
      </c>
      <c r="D19783" s="2">
        <v>1.670695</v>
      </c>
      <c r="F19783" s="2">
        <v>18.871030000000001</v>
      </c>
      <c r="G19783" s="2">
        <v>0.63218700000000005</v>
      </c>
      <c r="H19783" s="2">
        <v>0.63143199999999999</v>
      </c>
      <c r="J19783" s="2">
        <v>18.873830000000002</v>
      </c>
      <c r="K19783" s="2">
        <v>0.72729699999999997</v>
      </c>
      <c r="L19783" s="2">
        <v>0.82006500000000004</v>
      </c>
    </row>
    <row r="19784" spans="1:12" x14ac:dyDescent="0.2">
      <c r="A19784" s="2">
        <v>18.87454</v>
      </c>
      <c r="B19784" s="2">
        <v>16.316870000000002</v>
      </c>
      <c r="C19784" s="2">
        <v>3.1531479999999998</v>
      </c>
      <c r="D19784" s="2">
        <v>1.669986</v>
      </c>
      <c r="F19784" s="2">
        <v>18.871729999999999</v>
      </c>
      <c r="G19784" s="2">
        <v>0.63240099999999999</v>
      </c>
      <c r="H19784" s="2">
        <v>0.63118700000000005</v>
      </c>
      <c r="J19784" s="2">
        <v>18.87454</v>
      </c>
      <c r="K19784" s="2">
        <v>0.72689400000000004</v>
      </c>
      <c r="L19784" s="2">
        <v>0.81994100000000003</v>
      </c>
    </row>
    <row r="19785" spans="1:12" x14ac:dyDescent="0.2">
      <c r="A19785" s="2">
        <v>18.875240000000002</v>
      </c>
      <c r="B19785" s="2">
        <v>16.323170000000001</v>
      </c>
      <c r="C19785" s="2">
        <v>3.1544409999999998</v>
      </c>
      <c r="D19785" s="2">
        <v>1.6697649999999999</v>
      </c>
      <c r="F19785" s="2">
        <v>18.872430000000001</v>
      </c>
      <c r="G19785" s="2">
        <v>0.63208799999999998</v>
      </c>
      <c r="H19785" s="2">
        <v>0.63163000000000002</v>
      </c>
      <c r="J19785" s="2">
        <v>18.875240000000002</v>
      </c>
      <c r="K19785" s="2">
        <v>0.72567400000000004</v>
      </c>
      <c r="L19785" s="2">
        <v>0.81996000000000002</v>
      </c>
    </row>
    <row r="19786" spans="1:12" x14ac:dyDescent="0.2">
      <c r="A19786" s="2">
        <v>18.87594</v>
      </c>
      <c r="B19786" s="2">
        <v>16.32939</v>
      </c>
      <c r="C19786" s="2">
        <v>3.155872</v>
      </c>
      <c r="D19786" s="2">
        <v>1.6687270000000001</v>
      </c>
      <c r="F19786" s="2">
        <v>18.87313</v>
      </c>
      <c r="G19786" s="2">
        <v>0.631691</v>
      </c>
      <c r="H19786" s="2">
        <v>0.631073</v>
      </c>
      <c r="J19786" s="2">
        <v>18.87594</v>
      </c>
      <c r="K19786" s="2">
        <v>0.72442200000000001</v>
      </c>
      <c r="L19786" s="2">
        <v>0.81947499999999995</v>
      </c>
    </row>
    <row r="19787" spans="1:12" x14ac:dyDescent="0.2">
      <c r="A19787" s="2">
        <v>18.876639999999998</v>
      </c>
      <c r="B19787" s="2">
        <v>16.335760000000001</v>
      </c>
      <c r="C19787" s="2">
        <v>3.1568939999999999</v>
      </c>
      <c r="D19787" s="2">
        <v>1.667537</v>
      </c>
      <c r="F19787" s="2">
        <v>18.873830000000002</v>
      </c>
      <c r="G19787" s="2">
        <v>0.63201099999999999</v>
      </c>
      <c r="H19787" s="2">
        <v>0.63087499999999996</v>
      </c>
      <c r="J19787" s="2">
        <v>18.876639999999998</v>
      </c>
      <c r="K19787" s="2">
        <v>0.723387</v>
      </c>
      <c r="L19787" s="2">
        <v>0.819052</v>
      </c>
    </row>
    <row r="19788" spans="1:12" x14ac:dyDescent="0.2">
      <c r="A19788" s="2">
        <v>18.87734</v>
      </c>
      <c r="B19788" s="2">
        <v>16.34187</v>
      </c>
      <c r="C19788" s="2">
        <v>3.1576870000000001</v>
      </c>
      <c r="D19788" s="2">
        <v>1.667117</v>
      </c>
      <c r="F19788" s="2">
        <v>18.87454</v>
      </c>
      <c r="G19788" s="2">
        <v>0.63201099999999999</v>
      </c>
      <c r="H19788" s="2">
        <v>0.63109599999999999</v>
      </c>
      <c r="J19788" s="2">
        <v>18.87734</v>
      </c>
      <c r="K19788" s="2">
        <v>0.721939</v>
      </c>
      <c r="L19788" s="2">
        <v>0.81864899999999996</v>
      </c>
    </row>
    <row r="19789" spans="1:12" x14ac:dyDescent="0.2">
      <c r="A19789" s="2">
        <v>18.878039999999999</v>
      </c>
      <c r="B19789" s="2">
        <v>16.348130000000001</v>
      </c>
      <c r="C19789" s="2">
        <v>3.158881</v>
      </c>
      <c r="D19789" s="2">
        <v>1.66727</v>
      </c>
      <c r="F19789" s="2">
        <v>18.875240000000002</v>
      </c>
      <c r="G19789" s="2">
        <v>0.63216399999999995</v>
      </c>
      <c r="H19789" s="2">
        <v>0.63153800000000004</v>
      </c>
      <c r="J19789" s="2">
        <v>18.878039999999999</v>
      </c>
      <c r="K19789" s="2">
        <v>0.72132300000000005</v>
      </c>
      <c r="L19789" s="2">
        <v>0.81826100000000002</v>
      </c>
    </row>
    <row r="19790" spans="1:12" x14ac:dyDescent="0.2">
      <c r="A19790" s="2">
        <v>18.878740000000001</v>
      </c>
      <c r="B19790" s="2">
        <v>16.354610000000001</v>
      </c>
      <c r="C19790" s="2">
        <v>3.159297</v>
      </c>
      <c r="D19790" s="2">
        <v>1.666682</v>
      </c>
      <c r="F19790" s="2">
        <v>18.87594</v>
      </c>
      <c r="G19790" s="2">
        <v>0.63204199999999999</v>
      </c>
      <c r="H19790" s="2">
        <v>0.63124800000000003</v>
      </c>
      <c r="J19790" s="2">
        <v>18.878740000000001</v>
      </c>
      <c r="K19790" s="2">
        <v>0.72126599999999996</v>
      </c>
      <c r="L19790" s="2">
        <v>0.81808199999999998</v>
      </c>
    </row>
    <row r="19791" spans="1:12" x14ac:dyDescent="0.2">
      <c r="A19791" s="2">
        <v>18.879439999999999</v>
      </c>
      <c r="B19791" s="2">
        <v>16.360679999999999</v>
      </c>
      <c r="C19791" s="2">
        <v>3.1602169999999998</v>
      </c>
      <c r="D19791" s="2">
        <v>1.6666749999999999</v>
      </c>
      <c r="F19791" s="2">
        <v>18.876639999999998</v>
      </c>
      <c r="G19791" s="2">
        <v>0.63163800000000003</v>
      </c>
      <c r="H19791" s="2">
        <v>0.63175199999999998</v>
      </c>
      <c r="J19791" s="2">
        <v>18.879439999999999</v>
      </c>
      <c r="K19791" s="2">
        <v>0.72111700000000001</v>
      </c>
      <c r="L19791" s="2">
        <v>0.81739099999999998</v>
      </c>
    </row>
    <row r="19792" spans="1:12" x14ac:dyDescent="0.2">
      <c r="A19792" s="2">
        <v>18.88015</v>
      </c>
      <c r="B19792" s="2">
        <v>16.366779999999999</v>
      </c>
      <c r="C19792" s="2">
        <v>3.1611590000000001</v>
      </c>
      <c r="D19792" s="2">
        <v>1.666248</v>
      </c>
      <c r="F19792" s="2">
        <v>18.87734</v>
      </c>
      <c r="G19792" s="2">
        <v>0.63179799999999997</v>
      </c>
      <c r="H19792" s="2">
        <v>0.63201099999999999</v>
      </c>
      <c r="J19792" s="2">
        <v>18.88015</v>
      </c>
      <c r="K19792" s="2">
        <v>0.72049700000000005</v>
      </c>
      <c r="L19792" s="2">
        <v>0.81649700000000003</v>
      </c>
    </row>
    <row r="19793" spans="1:12" x14ac:dyDescent="0.2">
      <c r="A19793" s="2">
        <v>18.880849999999999</v>
      </c>
      <c r="B19793" s="2">
        <v>16.373090000000001</v>
      </c>
      <c r="C19793" s="2">
        <v>3.1617229999999998</v>
      </c>
      <c r="D19793" s="2">
        <v>1.665508</v>
      </c>
      <c r="F19793" s="2">
        <v>18.878039999999999</v>
      </c>
      <c r="G19793" s="2">
        <v>0.63176699999999997</v>
      </c>
      <c r="H19793" s="2">
        <v>0.63244599999999995</v>
      </c>
      <c r="J19793" s="2">
        <v>18.880849999999999</v>
      </c>
      <c r="K19793" s="2">
        <v>0.72011700000000001</v>
      </c>
      <c r="L19793" s="2">
        <v>0.81583499999999998</v>
      </c>
    </row>
    <row r="19794" spans="1:12" x14ac:dyDescent="0.2">
      <c r="A19794" s="2">
        <v>18.881550000000001</v>
      </c>
      <c r="B19794" s="2">
        <v>16.379899999999999</v>
      </c>
      <c r="C19794" s="2">
        <v>3.162849</v>
      </c>
      <c r="D19794" s="2">
        <v>1.6651339999999999</v>
      </c>
      <c r="F19794" s="2">
        <v>18.878740000000001</v>
      </c>
      <c r="G19794" s="2">
        <v>0.63143199999999999</v>
      </c>
      <c r="H19794" s="2">
        <v>0.63185899999999995</v>
      </c>
      <c r="J19794" s="2">
        <v>18.881550000000001</v>
      </c>
      <c r="K19794" s="2">
        <v>0.71925899999999998</v>
      </c>
      <c r="L19794" s="2">
        <v>0.81570399999999998</v>
      </c>
    </row>
    <row r="19795" spans="1:12" x14ac:dyDescent="0.2">
      <c r="A19795" s="2">
        <v>18.882249999999999</v>
      </c>
      <c r="B19795" s="2">
        <v>16.386669999999999</v>
      </c>
      <c r="C19795" s="2">
        <v>3.1638060000000001</v>
      </c>
      <c r="D19795" s="2">
        <v>1.664485</v>
      </c>
      <c r="F19795" s="2">
        <v>18.879439999999999</v>
      </c>
      <c r="G19795" s="2">
        <v>0.63118700000000005</v>
      </c>
      <c r="H19795" s="2">
        <v>0.63241599999999998</v>
      </c>
      <c r="J19795" s="2">
        <v>18.882249999999999</v>
      </c>
      <c r="K19795" s="2">
        <v>0.71917500000000001</v>
      </c>
      <c r="L19795" s="2">
        <v>0.81598199999999999</v>
      </c>
    </row>
    <row r="19796" spans="1:12" x14ac:dyDescent="0.2">
      <c r="A19796" s="2">
        <v>18.882950000000001</v>
      </c>
      <c r="B19796" s="2">
        <v>16.393460000000001</v>
      </c>
      <c r="C19796" s="2">
        <v>3.1649959999999999</v>
      </c>
      <c r="D19796" s="2">
        <v>1.663905</v>
      </c>
      <c r="F19796" s="2">
        <v>18.88015</v>
      </c>
      <c r="G19796" s="2">
        <v>0.63163000000000002</v>
      </c>
      <c r="H19796" s="2">
        <v>0.63238499999999997</v>
      </c>
      <c r="J19796" s="2">
        <v>18.882950000000001</v>
      </c>
      <c r="K19796" s="2">
        <v>0.71902999999999995</v>
      </c>
      <c r="L19796" s="2">
        <v>0.81566499999999997</v>
      </c>
    </row>
    <row r="19797" spans="1:12" x14ac:dyDescent="0.2">
      <c r="A19797" s="2">
        <v>18.883649999999999</v>
      </c>
      <c r="B19797" s="2">
        <v>16.40034</v>
      </c>
      <c r="C19797" s="2">
        <v>3.1659419999999998</v>
      </c>
      <c r="D19797" s="2">
        <v>1.6629750000000001</v>
      </c>
      <c r="F19797" s="2">
        <v>18.880849999999999</v>
      </c>
      <c r="G19797" s="2">
        <v>0.631073</v>
      </c>
      <c r="H19797" s="2">
        <v>0.63177499999999998</v>
      </c>
      <c r="J19797" s="2">
        <v>18.883649999999999</v>
      </c>
      <c r="K19797" s="2">
        <v>0.71779000000000004</v>
      </c>
      <c r="L19797" s="2">
        <v>0.81496199999999996</v>
      </c>
    </row>
    <row r="19798" spans="1:12" x14ac:dyDescent="0.2">
      <c r="A19798" s="2">
        <v>18.884350000000001</v>
      </c>
      <c r="B19798" s="2">
        <v>16.406960000000002</v>
      </c>
      <c r="C19798" s="2">
        <v>3.1668959999999999</v>
      </c>
      <c r="D19798" s="2">
        <v>1.662593</v>
      </c>
      <c r="F19798" s="2">
        <v>18.881550000000001</v>
      </c>
      <c r="G19798" s="2">
        <v>0.63087499999999996</v>
      </c>
      <c r="H19798" s="2">
        <v>0.63198100000000001</v>
      </c>
      <c r="J19798" s="2">
        <v>18.884350000000001</v>
      </c>
      <c r="K19798" s="2">
        <v>0.71756500000000001</v>
      </c>
      <c r="L19798" s="2">
        <v>0.81474000000000002</v>
      </c>
    </row>
    <row r="19799" spans="1:12" x14ac:dyDescent="0.2">
      <c r="A19799" s="2">
        <v>18.885059999999999</v>
      </c>
      <c r="B19799" s="2">
        <v>16.41309</v>
      </c>
      <c r="C19799" s="2">
        <v>3.167999</v>
      </c>
      <c r="D19799" s="2">
        <v>1.661853</v>
      </c>
      <c r="F19799" s="2">
        <v>18.882249999999999</v>
      </c>
      <c r="G19799" s="2">
        <v>0.63109599999999999</v>
      </c>
      <c r="H19799" s="2">
        <v>0.63209499999999996</v>
      </c>
      <c r="J19799" s="2">
        <v>18.885059999999999</v>
      </c>
      <c r="K19799" s="2">
        <v>0.71692299999999998</v>
      </c>
      <c r="L19799" s="2">
        <v>0.814913</v>
      </c>
    </row>
    <row r="19800" spans="1:12" x14ac:dyDescent="0.2">
      <c r="A19800" s="2">
        <v>18.885760000000001</v>
      </c>
      <c r="B19800" s="2">
        <v>16.419239999999999</v>
      </c>
      <c r="C19800" s="2">
        <v>3.169387</v>
      </c>
      <c r="D19800" s="2">
        <v>1.661449</v>
      </c>
      <c r="F19800" s="2">
        <v>18.882950000000001</v>
      </c>
      <c r="G19800" s="2">
        <v>0.63153800000000004</v>
      </c>
      <c r="H19800" s="2">
        <v>0.63218700000000005</v>
      </c>
      <c r="J19800" s="2">
        <v>18.885760000000001</v>
      </c>
      <c r="K19800" s="2">
        <v>0.71609299999999998</v>
      </c>
      <c r="L19800" s="2">
        <v>0.81447499999999995</v>
      </c>
    </row>
    <row r="19801" spans="1:12" x14ac:dyDescent="0.2">
      <c r="A19801" s="2">
        <v>18.88646</v>
      </c>
      <c r="B19801" s="2">
        <v>16.42531</v>
      </c>
      <c r="C19801" s="2">
        <v>3.1706379999999998</v>
      </c>
      <c r="D19801" s="2">
        <v>1.6612499999999999</v>
      </c>
      <c r="F19801" s="2">
        <v>18.883649999999999</v>
      </c>
      <c r="G19801" s="2">
        <v>0.63124800000000003</v>
      </c>
      <c r="H19801" s="2">
        <v>0.632324</v>
      </c>
      <c r="J19801" s="2">
        <v>18.88646</v>
      </c>
      <c r="K19801" s="2">
        <v>0.71562599999999998</v>
      </c>
      <c r="L19801" s="2">
        <v>0.81405899999999998</v>
      </c>
    </row>
    <row r="19802" spans="1:12" x14ac:dyDescent="0.2">
      <c r="A19802" s="2">
        <v>18.887160000000002</v>
      </c>
      <c r="B19802" s="2">
        <v>16.431539999999998</v>
      </c>
      <c r="C19802" s="2">
        <v>3.171786</v>
      </c>
      <c r="D19802" s="2">
        <v>1.6606860000000001</v>
      </c>
      <c r="F19802" s="2">
        <v>18.884350000000001</v>
      </c>
      <c r="G19802" s="2">
        <v>0.63175199999999998</v>
      </c>
      <c r="H19802" s="2">
        <v>0.63259900000000002</v>
      </c>
      <c r="J19802" s="2">
        <v>18.887160000000002</v>
      </c>
      <c r="K19802" s="2">
        <v>0.71499199999999996</v>
      </c>
      <c r="L19802" s="2">
        <v>0.81311999999999995</v>
      </c>
    </row>
    <row r="19803" spans="1:12" x14ac:dyDescent="0.2">
      <c r="A19803" s="2">
        <v>18.88786</v>
      </c>
      <c r="B19803" s="2">
        <v>16.437989999999999</v>
      </c>
      <c r="C19803" s="2">
        <v>3.1727820000000002</v>
      </c>
      <c r="D19803" s="2">
        <v>1.660075</v>
      </c>
      <c r="F19803" s="2">
        <v>18.885059999999999</v>
      </c>
      <c r="G19803" s="2">
        <v>0.63201099999999999</v>
      </c>
      <c r="H19803" s="2">
        <v>0.63243899999999997</v>
      </c>
      <c r="J19803" s="2">
        <v>18.88786</v>
      </c>
      <c r="K19803" s="2">
        <v>0.71423099999999995</v>
      </c>
      <c r="L19803" s="2">
        <v>0.81243600000000005</v>
      </c>
    </row>
    <row r="19804" spans="1:12" x14ac:dyDescent="0.2">
      <c r="A19804" s="2">
        <v>18.888559999999998</v>
      </c>
      <c r="B19804" s="2">
        <v>16.444569999999999</v>
      </c>
      <c r="C19804" s="2">
        <v>3.1744569999999999</v>
      </c>
      <c r="D19804" s="2">
        <v>1.6599079999999999</v>
      </c>
      <c r="F19804" s="2">
        <v>18.885760000000001</v>
      </c>
      <c r="G19804" s="2">
        <v>0.63244599999999995</v>
      </c>
      <c r="H19804" s="2">
        <v>0.63301099999999999</v>
      </c>
      <c r="J19804" s="2">
        <v>18.888559999999998</v>
      </c>
      <c r="K19804" s="2">
        <v>0.71316100000000004</v>
      </c>
      <c r="L19804" s="2">
        <v>0.81187399999999998</v>
      </c>
    </row>
    <row r="19805" spans="1:12" x14ac:dyDescent="0.2">
      <c r="A19805" s="2">
        <v>18.88926</v>
      </c>
      <c r="B19805" s="2">
        <v>16.450949999999999</v>
      </c>
      <c r="C19805" s="2">
        <v>3.1757040000000001</v>
      </c>
      <c r="D19805" s="2">
        <v>1.659335</v>
      </c>
      <c r="F19805" s="2">
        <v>18.88646</v>
      </c>
      <c r="G19805" s="2">
        <v>0.63185899999999995</v>
      </c>
      <c r="H19805" s="2">
        <v>0.63305699999999998</v>
      </c>
      <c r="J19805" s="2">
        <v>18.88926</v>
      </c>
      <c r="K19805" s="2">
        <v>0.71246100000000001</v>
      </c>
      <c r="L19805" s="2">
        <v>0.81144899999999998</v>
      </c>
    </row>
    <row r="19806" spans="1:12" x14ac:dyDescent="0.2">
      <c r="A19806" s="2">
        <v>18.889970000000002</v>
      </c>
      <c r="B19806" s="2">
        <v>16.45703</v>
      </c>
      <c r="C19806" s="2">
        <v>3.1765430000000001</v>
      </c>
      <c r="D19806" s="2">
        <v>1.65829</v>
      </c>
      <c r="F19806" s="2">
        <v>18.887160000000002</v>
      </c>
      <c r="G19806" s="2">
        <v>0.63241599999999998</v>
      </c>
      <c r="H19806" s="2">
        <v>0.63349900000000003</v>
      </c>
      <c r="J19806" s="2">
        <v>18.889970000000002</v>
      </c>
      <c r="K19806" s="2">
        <v>0.71194599999999997</v>
      </c>
      <c r="L19806" s="2">
        <v>0.81055999999999995</v>
      </c>
    </row>
    <row r="19807" spans="1:12" x14ac:dyDescent="0.2">
      <c r="A19807" s="2">
        <v>18.89067</v>
      </c>
      <c r="B19807" s="2">
        <v>16.463439999999999</v>
      </c>
      <c r="C19807" s="2">
        <v>3.1773600000000002</v>
      </c>
      <c r="D19807" s="2">
        <v>1.657214</v>
      </c>
      <c r="F19807" s="2">
        <v>18.88786</v>
      </c>
      <c r="G19807" s="2">
        <v>0.63238499999999997</v>
      </c>
      <c r="H19807" s="2">
        <v>0.63383500000000004</v>
      </c>
      <c r="J19807" s="2">
        <v>18.89067</v>
      </c>
      <c r="K19807" s="2">
        <v>0.71120399999999995</v>
      </c>
      <c r="L19807" s="2">
        <v>0.80967100000000003</v>
      </c>
    </row>
    <row r="19808" spans="1:12" x14ac:dyDescent="0.2">
      <c r="A19808" s="2">
        <v>18.891369999999998</v>
      </c>
      <c r="B19808" s="2">
        <v>16.47015</v>
      </c>
      <c r="C19808" s="2">
        <v>3.1779280000000001</v>
      </c>
      <c r="D19808" s="2">
        <v>1.656085</v>
      </c>
      <c r="F19808" s="2">
        <v>18.888559999999998</v>
      </c>
      <c r="G19808" s="2">
        <v>0.63177499999999998</v>
      </c>
      <c r="H19808" s="2">
        <v>0.63311799999999996</v>
      </c>
      <c r="J19808" s="2">
        <v>18.891369999999998</v>
      </c>
      <c r="K19808" s="2">
        <v>0.71088799999999996</v>
      </c>
      <c r="L19808" s="2">
        <v>0.80892900000000001</v>
      </c>
    </row>
    <row r="19809" spans="1:12" x14ac:dyDescent="0.2">
      <c r="A19809" s="2">
        <v>18.89207</v>
      </c>
      <c r="B19809" s="2">
        <v>16.476510000000001</v>
      </c>
      <c r="C19809" s="2">
        <v>3.1792440000000002</v>
      </c>
      <c r="D19809" s="2">
        <v>1.655643</v>
      </c>
      <c r="F19809" s="2">
        <v>18.88926</v>
      </c>
      <c r="G19809" s="2">
        <v>0.63198100000000001</v>
      </c>
      <c r="H19809" s="2">
        <v>0.63289600000000001</v>
      </c>
      <c r="J19809" s="2">
        <v>18.89207</v>
      </c>
      <c r="K19809" s="2">
        <v>0.71011000000000002</v>
      </c>
      <c r="L19809" s="2">
        <v>0.80848299999999995</v>
      </c>
    </row>
    <row r="19810" spans="1:12" x14ac:dyDescent="0.2">
      <c r="A19810" s="2">
        <v>18.892769999999999</v>
      </c>
      <c r="B19810" s="2">
        <v>16.482800000000001</v>
      </c>
      <c r="C19810" s="2">
        <v>3.1801370000000002</v>
      </c>
      <c r="D19810" s="2">
        <v>1.655589</v>
      </c>
      <c r="F19810" s="2">
        <v>18.889970000000002</v>
      </c>
      <c r="G19810" s="2">
        <v>0.63209499999999996</v>
      </c>
      <c r="H19810" s="2">
        <v>0.63307199999999997</v>
      </c>
      <c r="J19810" s="2">
        <v>18.892769999999999</v>
      </c>
      <c r="K19810" s="2">
        <v>0.709843</v>
      </c>
      <c r="L19810" s="2">
        <v>0.807917</v>
      </c>
    </row>
    <row r="19811" spans="1:12" x14ac:dyDescent="0.2">
      <c r="A19811" s="2">
        <v>18.893470000000001</v>
      </c>
      <c r="B19811" s="2">
        <v>16.48959</v>
      </c>
      <c r="C19811" s="2">
        <v>3.1810909999999999</v>
      </c>
      <c r="D19811" s="2">
        <v>1.6555439999999999</v>
      </c>
      <c r="F19811" s="2">
        <v>18.89067</v>
      </c>
      <c r="G19811" s="2">
        <v>0.63218700000000005</v>
      </c>
      <c r="H19811" s="2">
        <v>0.63310200000000005</v>
      </c>
      <c r="J19811" s="2">
        <v>18.893470000000001</v>
      </c>
      <c r="K19811" s="2">
        <v>0.70912900000000001</v>
      </c>
      <c r="L19811" s="2">
        <v>0.80758399999999997</v>
      </c>
    </row>
    <row r="19812" spans="1:12" x14ac:dyDescent="0.2">
      <c r="A19812" s="2">
        <v>18.894169999999999</v>
      </c>
      <c r="B19812" s="2">
        <v>16.49616</v>
      </c>
      <c r="C19812" s="2">
        <v>3.1820590000000002</v>
      </c>
      <c r="D19812" s="2">
        <v>1.6552150000000001</v>
      </c>
      <c r="F19812" s="2">
        <v>18.891369999999998</v>
      </c>
      <c r="G19812" s="2">
        <v>0.632324</v>
      </c>
      <c r="H19812" s="2">
        <v>0.63309499999999996</v>
      </c>
      <c r="J19812" s="2">
        <v>18.894169999999999</v>
      </c>
      <c r="K19812" s="2">
        <v>0.70922600000000002</v>
      </c>
      <c r="L19812" s="2">
        <v>0.80691000000000002</v>
      </c>
    </row>
    <row r="19813" spans="1:12" x14ac:dyDescent="0.2">
      <c r="A19813" s="2">
        <v>18.894880000000001</v>
      </c>
      <c r="B19813" s="2">
        <v>16.502680000000002</v>
      </c>
      <c r="C19813" s="2">
        <v>3.1827770000000002</v>
      </c>
      <c r="D19813" s="2">
        <v>1.6544749999999999</v>
      </c>
      <c r="F19813" s="2">
        <v>18.89207</v>
      </c>
      <c r="G19813" s="2">
        <v>0.63259900000000002</v>
      </c>
      <c r="H19813" s="2">
        <v>0.63388800000000001</v>
      </c>
      <c r="J19813" s="2">
        <v>18.894880000000001</v>
      </c>
      <c r="K19813" s="2">
        <v>0.70846500000000001</v>
      </c>
      <c r="L19813" s="2">
        <v>0.80657199999999996</v>
      </c>
    </row>
    <row r="19814" spans="1:12" x14ac:dyDescent="0.2">
      <c r="A19814" s="2">
        <v>18.895579999999999</v>
      </c>
      <c r="B19814" s="2">
        <v>16.50938</v>
      </c>
      <c r="C19814" s="2">
        <v>3.1837800000000001</v>
      </c>
      <c r="D19814" s="2">
        <v>1.6536360000000001</v>
      </c>
      <c r="F19814" s="2">
        <v>18.892769999999999</v>
      </c>
      <c r="G19814" s="2">
        <v>0.63243899999999997</v>
      </c>
      <c r="H19814" s="2">
        <v>0.63437699999999997</v>
      </c>
      <c r="J19814" s="2">
        <v>18.895579999999999</v>
      </c>
      <c r="K19814" s="2">
        <v>0.70852599999999999</v>
      </c>
      <c r="L19814" s="2">
        <v>0.80597200000000002</v>
      </c>
    </row>
    <row r="19815" spans="1:12" x14ac:dyDescent="0.2">
      <c r="A19815" s="2">
        <v>18.896280000000001</v>
      </c>
      <c r="B19815" s="2">
        <v>16.516860000000001</v>
      </c>
      <c r="C19815" s="2">
        <v>3.1846920000000001</v>
      </c>
      <c r="D19815" s="2">
        <v>1.652957</v>
      </c>
      <c r="F19815" s="2">
        <v>18.893470000000001</v>
      </c>
      <c r="G19815" s="2">
        <v>0.63301099999999999</v>
      </c>
      <c r="H19815" s="2">
        <v>0.63452900000000001</v>
      </c>
      <c r="J19815" s="2">
        <v>18.896280000000001</v>
      </c>
      <c r="K19815" s="2">
        <v>0.707897</v>
      </c>
      <c r="L19815" s="2">
        <v>0.80543900000000002</v>
      </c>
    </row>
    <row r="19816" spans="1:12" x14ac:dyDescent="0.2">
      <c r="A19816" s="2">
        <v>18.896979999999999</v>
      </c>
      <c r="B19816" s="2">
        <v>16.523710000000001</v>
      </c>
      <c r="C19816" s="2">
        <v>3.185435</v>
      </c>
      <c r="D19816" s="2">
        <v>1.6523159999999999</v>
      </c>
      <c r="F19816" s="2">
        <v>18.894169999999999</v>
      </c>
      <c r="G19816" s="2">
        <v>0.63305699999999998</v>
      </c>
      <c r="H19816" s="2">
        <v>0.63410900000000003</v>
      </c>
      <c r="J19816" s="2">
        <v>18.896979999999999</v>
      </c>
      <c r="K19816" s="2">
        <v>0.70741600000000004</v>
      </c>
      <c r="L19816" s="2">
        <v>0.80530199999999996</v>
      </c>
    </row>
    <row r="19817" spans="1:12" x14ac:dyDescent="0.2">
      <c r="A19817" s="2">
        <v>18.897680000000001</v>
      </c>
      <c r="B19817" s="2">
        <v>16.530470000000001</v>
      </c>
      <c r="C19817" s="2">
        <v>3.1867670000000001</v>
      </c>
      <c r="D19817" s="2">
        <v>1.6518740000000001</v>
      </c>
      <c r="F19817" s="2">
        <v>18.894880000000001</v>
      </c>
      <c r="G19817" s="2">
        <v>0.63349900000000003</v>
      </c>
      <c r="H19817" s="2">
        <v>0.63449100000000003</v>
      </c>
      <c r="J19817" s="2">
        <v>18.897680000000001</v>
      </c>
      <c r="K19817" s="2">
        <v>0.70667100000000005</v>
      </c>
      <c r="L19817" s="2">
        <v>0.80545599999999995</v>
      </c>
    </row>
    <row r="19818" spans="1:12" x14ac:dyDescent="0.2">
      <c r="A19818" s="2">
        <v>18.89838</v>
      </c>
      <c r="B19818" s="2">
        <v>16.537050000000001</v>
      </c>
      <c r="C19818" s="2">
        <v>3.1880410000000001</v>
      </c>
      <c r="D19818" s="2">
        <v>1.6521790000000001</v>
      </c>
      <c r="F19818" s="2">
        <v>18.895579999999999</v>
      </c>
      <c r="G19818" s="2">
        <v>0.63383500000000004</v>
      </c>
      <c r="H19818" s="2">
        <v>0.63498699999999997</v>
      </c>
      <c r="J19818" s="2">
        <v>18.89838</v>
      </c>
      <c r="K19818" s="2">
        <v>0.70559099999999997</v>
      </c>
      <c r="L19818" s="2">
        <v>0.80513800000000002</v>
      </c>
    </row>
    <row r="19819" spans="1:12" x14ac:dyDescent="0.2">
      <c r="A19819" s="2">
        <v>18.899080000000001</v>
      </c>
      <c r="B19819" s="2">
        <v>16.54373</v>
      </c>
      <c r="C19819" s="2">
        <v>3.1887729999999999</v>
      </c>
      <c r="D19819" s="2">
        <v>1.6508210000000001</v>
      </c>
      <c r="F19819" s="2">
        <v>18.896280000000001</v>
      </c>
      <c r="G19819" s="2">
        <v>0.63311799999999996</v>
      </c>
      <c r="H19819" s="2">
        <v>0.63486500000000001</v>
      </c>
      <c r="J19819" s="2">
        <v>18.899080000000001</v>
      </c>
      <c r="K19819" s="2">
        <v>0.70468900000000001</v>
      </c>
      <c r="L19819" s="2">
        <v>0.80483199999999999</v>
      </c>
    </row>
    <row r="19820" spans="1:12" x14ac:dyDescent="0.2">
      <c r="A19820" s="2">
        <v>18.89978</v>
      </c>
      <c r="B19820" s="2">
        <v>16.55057</v>
      </c>
      <c r="C19820" s="2">
        <v>3.189902</v>
      </c>
      <c r="D19820" s="2">
        <v>1.6506989999999999</v>
      </c>
      <c r="F19820" s="2">
        <v>18.896979999999999</v>
      </c>
      <c r="G19820" s="2">
        <v>0.63289600000000001</v>
      </c>
      <c r="H19820" s="2">
        <v>0.63532299999999997</v>
      </c>
      <c r="J19820" s="2">
        <v>18.89978</v>
      </c>
      <c r="K19820" s="2">
        <v>0.70402900000000002</v>
      </c>
      <c r="L19820" s="2">
        <v>0.80446499999999999</v>
      </c>
    </row>
    <row r="19821" spans="1:12" x14ac:dyDescent="0.2">
      <c r="A19821" s="2">
        <v>18.900490000000001</v>
      </c>
      <c r="B19821" s="2">
        <v>16.55761</v>
      </c>
      <c r="C19821" s="2">
        <v>3.190852</v>
      </c>
      <c r="D19821" s="2">
        <v>1.6505000000000001</v>
      </c>
      <c r="F19821" s="2">
        <v>18.897680000000001</v>
      </c>
      <c r="G19821" s="2">
        <v>0.63307199999999997</v>
      </c>
      <c r="H19821" s="2">
        <v>0.63520100000000002</v>
      </c>
      <c r="J19821" s="2">
        <v>18.900490000000001</v>
      </c>
      <c r="K19821" s="2">
        <v>0.70316100000000004</v>
      </c>
      <c r="L19821" s="2">
        <v>0.80438500000000002</v>
      </c>
    </row>
    <row r="19822" spans="1:12" x14ac:dyDescent="0.2">
      <c r="A19822" s="2">
        <v>18.90119</v>
      </c>
      <c r="B19822" s="2">
        <v>16.56438</v>
      </c>
      <c r="C19822" s="2">
        <v>3.1919010000000001</v>
      </c>
      <c r="D19822" s="2">
        <v>1.6499740000000001</v>
      </c>
      <c r="F19822" s="2">
        <v>18.89838</v>
      </c>
      <c r="G19822" s="2">
        <v>0.63310200000000005</v>
      </c>
      <c r="H19822" s="2">
        <v>0.63497199999999998</v>
      </c>
      <c r="J19822" s="2">
        <v>18.90119</v>
      </c>
      <c r="K19822" s="2">
        <v>0.70250900000000005</v>
      </c>
      <c r="L19822" s="2">
        <v>0.80397200000000002</v>
      </c>
    </row>
    <row r="19823" spans="1:12" x14ac:dyDescent="0.2">
      <c r="A19823" s="2">
        <v>18.901890000000002</v>
      </c>
      <c r="B19823" s="2">
        <v>16.57124</v>
      </c>
      <c r="C19823" s="2">
        <v>3.1925880000000002</v>
      </c>
      <c r="D19823" s="2">
        <v>1.650172</v>
      </c>
      <c r="F19823" s="2">
        <v>18.899080000000001</v>
      </c>
      <c r="G19823" s="2">
        <v>0.63309499999999996</v>
      </c>
      <c r="H19823" s="2">
        <v>0.63505599999999995</v>
      </c>
      <c r="J19823" s="2">
        <v>18.901890000000002</v>
      </c>
      <c r="K19823" s="2">
        <v>0.70249200000000001</v>
      </c>
      <c r="L19823" s="2">
        <v>0.803786</v>
      </c>
    </row>
    <row r="19824" spans="1:12" x14ac:dyDescent="0.2">
      <c r="A19824" s="2">
        <v>18.90259</v>
      </c>
      <c r="B19824" s="2">
        <v>16.577829999999999</v>
      </c>
      <c r="C19824" s="2">
        <v>3.1931829999999999</v>
      </c>
      <c r="D19824" s="2">
        <v>1.6501110000000001</v>
      </c>
      <c r="F19824" s="2">
        <v>18.89978</v>
      </c>
      <c r="G19824" s="2">
        <v>0.63388800000000001</v>
      </c>
      <c r="H19824" s="2">
        <v>0.63468199999999997</v>
      </c>
      <c r="J19824" s="2">
        <v>18.90259</v>
      </c>
      <c r="K19824" s="2">
        <v>0.70159499999999997</v>
      </c>
      <c r="L19824" s="2">
        <v>0.80338600000000004</v>
      </c>
    </row>
    <row r="19825" spans="1:12" x14ac:dyDescent="0.2">
      <c r="A19825" s="2">
        <v>18.903289999999998</v>
      </c>
      <c r="B19825" s="2">
        <v>16.584689999999998</v>
      </c>
      <c r="C19825" s="2">
        <v>3.1940189999999999</v>
      </c>
      <c r="D19825" s="2">
        <v>1.6499360000000001</v>
      </c>
      <c r="F19825" s="2">
        <v>18.900490000000001</v>
      </c>
      <c r="G19825" s="2">
        <v>0.63437699999999997</v>
      </c>
      <c r="H19825" s="2">
        <v>0.63484200000000002</v>
      </c>
      <c r="J19825" s="2">
        <v>18.903289999999998</v>
      </c>
      <c r="K19825" s="2">
        <v>0.70085500000000001</v>
      </c>
      <c r="L19825" s="2">
        <v>0.80289999999999995</v>
      </c>
    </row>
    <row r="19826" spans="1:12" x14ac:dyDescent="0.2">
      <c r="A19826" s="2">
        <v>18.90399</v>
      </c>
      <c r="B19826" s="2">
        <v>16.59205</v>
      </c>
      <c r="C19826" s="2">
        <v>3.1949800000000002</v>
      </c>
      <c r="D19826" s="2">
        <v>1.650142</v>
      </c>
      <c r="F19826" s="2">
        <v>18.90119</v>
      </c>
      <c r="G19826" s="2">
        <v>0.63452900000000001</v>
      </c>
      <c r="H19826" s="2">
        <v>0.63466599999999995</v>
      </c>
      <c r="J19826" s="2">
        <v>18.90399</v>
      </c>
      <c r="K19826" s="2">
        <v>0.69942499999999996</v>
      </c>
      <c r="L19826" s="2">
        <v>0.80233399999999999</v>
      </c>
    </row>
    <row r="19827" spans="1:12" x14ac:dyDescent="0.2">
      <c r="A19827" s="2">
        <v>18.904689999999999</v>
      </c>
      <c r="B19827" s="2">
        <v>16.59929</v>
      </c>
      <c r="C19827" s="2">
        <v>3.1961930000000001</v>
      </c>
      <c r="D19827" s="2">
        <v>1.649883</v>
      </c>
      <c r="F19827" s="2">
        <v>18.901890000000002</v>
      </c>
      <c r="G19827" s="2">
        <v>0.63410900000000003</v>
      </c>
      <c r="H19827" s="2">
        <v>0.63525399999999999</v>
      </c>
      <c r="J19827" s="2">
        <v>18.904689999999999</v>
      </c>
      <c r="K19827" s="2">
        <v>0.69938299999999998</v>
      </c>
      <c r="L19827" s="2">
        <v>0.80217499999999997</v>
      </c>
    </row>
    <row r="19828" spans="1:12" x14ac:dyDescent="0.2">
      <c r="A19828" s="2">
        <v>18.9054</v>
      </c>
      <c r="B19828" s="2">
        <v>16.60642</v>
      </c>
      <c r="C19828" s="2">
        <v>3.197444</v>
      </c>
      <c r="D19828" s="2">
        <v>1.649448</v>
      </c>
      <c r="F19828" s="2">
        <v>18.90259</v>
      </c>
      <c r="G19828" s="2">
        <v>0.63449100000000003</v>
      </c>
      <c r="H19828" s="2">
        <v>0.63533799999999996</v>
      </c>
      <c r="J19828" s="2">
        <v>18.9054</v>
      </c>
      <c r="K19828" s="2">
        <v>0.69944200000000001</v>
      </c>
      <c r="L19828" s="2">
        <v>0.80180499999999999</v>
      </c>
    </row>
    <row r="19829" spans="1:12" x14ac:dyDescent="0.2">
      <c r="A19829" s="2">
        <v>18.906099999999999</v>
      </c>
      <c r="B19829" s="2">
        <v>16.613579999999999</v>
      </c>
      <c r="C19829" s="2">
        <v>3.1985009999999998</v>
      </c>
      <c r="D19829" s="2">
        <v>1.6490279999999999</v>
      </c>
      <c r="F19829" s="2">
        <v>18.903289999999998</v>
      </c>
      <c r="G19829" s="2">
        <v>0.63498699999999997</v>
      </c>
      <c r="H19829" s="2">
        <v>0.63563499999999995</v>
      </c>
      <c r="J19829" s="2">
        <v>18.906099999999999</v>
      </c>
      <c r="K19829" s="2">
        <v>0.69837199999999999</v>
      </c>
      <c r="L19829" s="2">
        <v>0.80197700000000005</v>
      </c>
    </row>
    <row r="19830" spans="1:12" x14ac:dyDescent="0.2">
      <c r="A19830" s="2">
        <v>18.9068</v>
      </c>
      <c r="B19830" s="2">
        <v>16.620709999999999</v>
      </c>
      <c r="C19830" s="2">
        <v>3.2000310000000001</v>
      </c>
      <c r="D19830" s="2">
        <v>1.6487689999999999</v>
      </c>
      <c r="F19830" s="2">
        <v>18.90399</v>
      </c>
      <c r="G19830" s="2">
        <v>0.63486500000000001</v>
      </c>
      <c r="H19830" s="2">
        <v>0.63625299999999996</v>
      </c>
      <c r="J19830" s="2">
        <v>18.9068</v>
      </c>
      <c r="K19830" s="2">
        <v>0.69799999999999995</v>
      </c>
      <c r="L19830" s="2">
        <v>0.80191699999999999</v>
      </c>
    </row>
    <row r="19831" spans="1:12" x14ac:dyDescent="0.2">
      <c r="A19831" s="2">
        <v>18.907499999999999</v>
      </c>
      <c r="B19831" s="2">
        <v>16.62772</v>
      </c>
      <c r="C19831" s="2">
        <v>3.2016439999999999</v>
      </c>
      <c r="D19831" s="2">
        <v>1.6490359999999999</v>
      </c>
      <c r="F19831" s="2">
        <v>18.904689999999999</v>
      </c>
      <c r="G19831" s="2">
        <v>0.63532299999999997</v>
      </c>
      <c r="H19831" s="2">
        <v>0.63627599999999995</v>
      </c>
      <c r="J19831" s="2">
        <v>18.907499999999999</v>
      </c>
      <c r="K19831" s="2">
        <v>0.69724399999999997</v>
      </c>
      <c r="L19831" s="2">
        <v>0.80178199999999999</v>
      </c>
    </row>
    <row r="19832" spans="1:12" x14ac:dyDescent="0.2">
      <c r="A19832" s="2">
        <v>18.908200000000001</v>
      </c>
      <c r="B19832" s="2">
        <v>16.63475</v>
      </c>
      <c r="C19832" s="2">
        <v>3.202712</v>
      </c>
      <c r="D19832" s="2">
        <v>1.6483410000000001</v>
      </c>
      <c r="F19832" s="2">
        <v>18.9054</v>
      </c>
      <c r="G19832" s="2">
        <v>0.63520100000000002</v>
      </c>
      <c r="H19832" s="2">
        <v>0.63695500000000005</v>
      </c>
      <c r="J19832" s="2">
        <v>18.908200000000001</v>
      </c>
      <c r="K19832" s="2">
        <v>0.696218</v>
      </c>
      <c r="L19832" s="2">
        <v>0.80179199999999995</v>
      </c>
    </row>
    <row r="19833" spans="1:12" x14ac:dyDescent="0.2">
      <c r="A19833" s="2">
        <v>18.908899999999999</v>
      </c>
      <c r="B19833" s="2">
        <v>16.641909999999999</v>
      </c>
      <c r="C19833" s="2">
        <v>3.2041469999999999</v>
      </c>
      <c r="D19833" s="2">
        <v>1.6483719999999999</v>
      </c>
      <c r="F19833" s="2">
        <v>18.906099999999999</v>
      </c>
      <c r="G19833" s="2">
        <v>0.63497199999999998</v>
      </c>
      <c r="H19833" s="2">
        <v>0.63694799999999996</v>
      </c>
      <c r="J19833" s="2">
        <v>18.908899999999999</v>
      </c>
      <c r="K19833" s="2">
        <v>0.695129</v>
      </c>
      <c r="L19833" s="2">
        <v>0.80132099999999995</v>
      </c>
    </row>
    <row r="19834" spans="1:12" x14ac:dyDescent="0.2">
      <c r="A19834" s="2">
        <v>18.909600000000001</v>
      </c>
      <c r="B19834" s="2">
        <v>16.649059999999999</v>
      </c>
      <c r="C19834" s="2">
        <v>3.205409</v>
      </c>
      <c r="D19834" s="2">
        <v>1.647624</v>
      </c>
      <c r="F19834" s="2">
        <v>18.9068</v>
      </c>
      <c r="G19834" s="2">
        <v>0.63505599999999995</v>
      </c>
      <c r="H19834" s="2">
        <v>0.63705400000000001</v>
      </c>
      <c r="J19834" s="2">
        <v>18.909600000000001</v>
      </c>
      <c r="K19834" s="2">
        <v>0.69441799999999998</v>
      </c>
      <c r="L19834" s="2">
        <v>0.80108199999999996</v>
      </c>
    </row>
    <row r="19835" spans="1:12" x14ac:dyDescent="0.2">
      <c r="A19835" s="2">
        <v>18.910309999999999</v>
      </c>
      <c r="B19835" s="2">
        <v>16.655670000000001</v>
      </c>
      <c r="C19835" s="2">
        <v>3.206493</v>
      </c>
      <c r="D19835" s="2">
        <v>1.646854</v>
      </c>
      <c r="F19835" s="2">
        <v>18.907499999999999</v>
      </c>
      <c r="G19835" s="2">
        <v>0.63468199999999997</v>
      </c>
      <c r="H19835" s="2">
        <v>0.63678699999999999</v>
      </c>
      <c r="J19835" s="2">
        <v>18.910309999999999</v>
      </c>
      <c r="K19835" s="2">
        <v>0.69394299999999998</v>
      </c>
      <c r="L19835" s="2">
        <v>0.80087399999999997</v>
      </c>
    </row>
    <row r="19836" spans="1:12" x14ac:dyDescent="0.2">
      <c r="A19836" s="2">
        <v>18.911010000000001</v>
      </c>
      <c r="B19836" s="2">
        <v>16.662600000000001</v>
      </c>
      <c r="C19836" s="2">
        <v>3.2078470000000001</v>
      </c>
      <c r="D19836" s="2">
        <v>1.6465639999999999</v>
      </c>
      <c r="F19836" s="2">
        <v>18.908200000000001</v>
      </c>
      <c r="G19836" s="2">
        <v>0.63484200000000002</v>
      </c>
      <c r="H19836" s="2">
        <v>0.63756599999999997</v>
      </c>
      <c r="J19836" s="2">
        <v>18.911010000000001</v>
      </c>
      <c r="K19836" s="2">
        <v>0.69254700000000002</v>
      </c>
      <c r="L19836" s="2">
        <v>0.80103000000000002</v>
      </c>
    </row>
    <row r="19837" spans="1:12" x14ac:dyDescent="0.2">
      <c r="A19837" s="2">
        <v>18.911709999999999</v>
      </c>
      <c r="B19837" s="2">
        <v>16.66947</v>
      </c>
      <c r="C19837" s="2">
        <v>3.2091319999999999</v>
      </c>
      <c r="D19837" s="2">
        <v>1.645953</v>
      </c>
      <c r="F19837" s="2">
        <v>18.908899999999999</v>
      </c>
      <c r="G19837" s="2">
        <v>0.63466599999999995</v>
      </c>
      <c r="H19837" s="2">
        <v>0.63775599999999999</v>
      </c>
      <c r="J19837" s="2">
        <v>18.911709999999999</v>
      </c>
      <c r="K19837" s="2">
        <v>0.69221500000000002</v>
      </c>
      <c r="L19837" s="2">
        <v>0.80108500000000005</v>
      </c>
    </row>
    <row r="19838" spans="1:12" x14ac:dyDescent="0.2">
      <c r="A19838" s="2">
        <v>18.912410000000001</v>
      </c>
      <c r="B19838" s="2">
        <v>16.67615</v>
      </c>
      <c r="C19838" s="2">
        <v>3.2105060000000001</v>
      </c>
      <c r="D19838" s="2">
        <v>1.6448849999999999</v>
      </c>
      <c r="F19838" s="2">
        <v>18.909600000000001</v>
      </c>
      <c r="G19838" s="2">
        <v>0.63525399999999999</v>
      </c>
      <c r="H19838" s="2">
        <v>0.63761900000000005</v>
      </c>
      <c r="J19838" s="2">
        <v>18.912410000000001</v>
      </c>
      <c r="K19838" s="2">
        <v>0.69128800000000001</v>
      </c>
      <c r="L19838" s="2">
        <v>0.80018199999999995</v>
      </c>
    </row>
    <row r="19839" spans="1:12" x14ac:dyDescent="0.2">
      <c r="A19839" s="2">
        <v>18.91311</v>
      </c>
      <c r="B19839" s="2">
        <v>16.682469999999999</v>
      </c>
      <c r="C19839" s="2">
        <v>3.211951</v>
      </c>
      <c r="D19839" s="2">
        <v>1.6440380000000001</v>
      </c>
      <c r="F19839" s="2">
        <v>18.910309999999999</v>
      </c>
      <c r="G19839" s="2">
        <v>0.63533799999999996</v>
      </c>
      <c r="H19839" s="2">
        <v>0.63770300000000002</v>
      </c>
      <c r="J19839" s="2">
        <v>18.91311</v>
      </c>
      <c r="K19839" s="2">
        <v>0.69109100000000001</v>
      </c>
      <c r="L19839" s="2">
        <v>0.79939400000000005</v>
      </c>
    </row>
    <row r="19840" spans="1:12" x14ac:dyDescent="0.2">
      <c r="A19840" s="2">
        <v>18.913810000000002</v>
      </c>
      <c r="B19840" s="2">
        <v>16.688859999999998</v>
      </c>
      <c r="C19840" s="2">
        <v>3.2133669999999999</v>
      </c>
      <c r="D19840" s="2">
        <v>1.643489</v>
      </c>
      <c r="F19840" s="2">
        <v>18.911010000000001</v>
      </c>
      <c r="G19840" s="2">
        <v>0.63563499999999995</v>
      </c>
      <c r="H19840" s="2">
        <v>0.63822199999999996</v>
      </c>
      <c r="J19840" s="2">
        <v>18.913810000000002</v>
      </c>
      <c r="K19840" s="2">
        <v>0.69032300000000002</v>
      </c>
      <c r="L19840" s="2">
        <v>0.79908199999999996</v>
      </c>
    </row>
    <row r="19841" spans="1:12" x14ac:dyDescent="0.2">
      <c r="A19841" s="2">
        <v>18.91451</v>
      </c>
      <c r="B19841" s="2">
        <v>16.69595</v>
      </c>
      <c r="C19841" s="2">
        <v>3.2145950000000001</v>
      </c>
      <c r="D19841" s="2">
        <v>1.6426419999999999</v>
      </c>
      <c r="F19841" s="2">
        <v>18.911709999999999</v>
      </c>
      <c r="G19841" s="2">
        <v>0.63625299999999996</v>
      </c>
      <c r="H19841" s="2">
        <v>0.63832900000000004</v>
      </c>
      <c r="J19841" s="2">
        <v>18.91451</v>
      </c>
      <c r="K19841" s="2">
        <v>0.68936699999999995</v>
      </c>
      <c r="L19841" s="2">
        <v>0.79878099999999996</v>
      </c>
    </row>
    <row r="19842" spans="1:12" x14ac:dyDescent="0.2">
      <c r="A19842" s="2">
        <v>18.915220000000001</v>
      </c>
      <c r="B19842" s="2">
        <v>16.703569999999999</v>
      </c>
      <c r="C19842" s="2">
        <v>3.2158540000000002</v>
      </c>
      <c r="D19842" s="2">
        <v>1.6423829999999999</v>
      </c>
      <c r="F19842" s="2">
        <v>18.912410000000001</v>
      </c>
      <c r="G19842" s="2">
        <v>0.63627599999999995</v>
      </c>
      <c r="H19842" s="2">
        <v>0.63826799999999995</v>
      </c>
      <c r="J19842" s="2">
        <v>18.915220000000001</v>
      </c>
      <c r="K19842" s="2">
        <v>0.68862699999999999</v>
      </c>
      <c r="L19842" s="2">
        <v>0.79888899999999996</v>
      </c>
    </row>
    <row r="19843" spans="1:12" x14ac:dyDescent="0.2">
      <c r="A19843" s="2">
        <v>18.91592</v>
      </c>
      <c r="B19843" s="2">
        <v>16.71124</v>
      </c>
      <c r="C19843" s="2">
        <v>3.2171470000000002</v>
      </c>
      <c r="D19843" s="2">
        <v>1.6418330000000001</v>
      </c>
      <c r="F19843" s="2">
        <v>18.91311</v>
      </c>
      <c r="G19843" s="2">
        <v>0.63695500000000005</v>
      </c>
      <c r="H19843" s="2">
        <v>0.638069</v>
      </c>
      <c r="J19843" s="2">
        <v>18.91592</v>
      </c>
      <c r="K19843" s="2">
        <v>0.68761000000000005</v>
      </c>
      <c r="L19843" s="2">
        <v>0.79876899999999995</v>
      </c>
    </row>
    <row r="19844" spans="1:12" x14ac:dyDescent="0.2">
      <c r="A19844" s="2">
        <v>18.916620000000002</v>
      </c>
      <c r="B19844" s="2">
        <v>16.718640000000001</v>
      </c>
      <c r="C19844" s="2">
        <v>3.2182650000000002</v>
      </c>
      <c r="D19844" s="2">
        <v>1.6415740000000001</v>
      </c>
      <c r="F19844" s="2">
        <v>18.913810000000002</v>
      </c>
      <c r="G19844" s="2">
        <v>0.63694799999999996</v>
      </c>
      <c r="H19844" s="2">
        <v>0.63906099999999999</v>
      </c>
      <c r="J19844" s="2">
        <v>18.916620000000002</v>
      </c>
      <c r="K19844" s="2">
        <v>0.68677500000000002</v>
      </c>
      <c r="L19844" s="2">
        <v>0.79849000000000003</v>
      </c>
    </row>
    <row r="19845" spans="1:12" x14ac:dyDescent="0.2">
      <c r="A19845" s="2">
        <v>18.91732</v>
      </c>
      <c r="B19845" s="2">
        <v>16.725439999999999</v>
      </c>
      <c r="C19845" s="2">
        <v>3.2196799999999999</v>
      </c>
      <c r="D19845" s="2">
        <v>1.641238</v>
      </c>
      <c r="F19845" s="2">
        <v>18.91451</v>
      </c>
      <c r="G19845" s="2">
        <v>0.63705400000000001</v>
      </c>
      <c r="H19845" s="2">
        <v>0.639351</v>
      </c>
      <c r="J19845" s="2">
        <v>18.91732</v>
      </c>
      <c r="K19845" s="2">
        <v>0.68550500000000003</v>
      </c>
      <c r="L19845" s="2">
        <v>0.79762999999999995</v>
      </c>
    </row>
    <row r="19846" spans="1:12" x14ac:dyDescent="0.2">
      <c r="A19846" s="2">
        <v>18.918019999999999</v>
      </c>
      <c r="B19846" s="2">
        <v>16.73255</v>
      </c>
      <c r="C19846" s="2">
        <v>3.2209080000000001</v>
      </c>
      <c r="D19846" s="2">
        <v>1.640895</v>
      </c>
      <c r="F19846" s="2">
        <v>18.915220000000001</v>
      </c>
      <c r="G19846" s="2">
        <v>0.63678699999999999</v>
      </c>
      <c r="H19846" s="2">
        <v>0.63941999999999999</v>
      </c>
      <c r="J19846" s="2">
        <v>18.918019999999999</v>
      </c>
      <c r="K19846" s="2">
        <v>0.68480300000000005</v>
      </c>
      <c r="L19846" s="2">
        <v>0.79688899999999996</v>
      </c>
    </row>
    <row r="19847" spans="1:12" x14ac:dyDescent="0.2">
      <c r="A19847" s="2">
        <v>18.91872</v>
      </c>
      <c r="B19847" s="2">
        <v>16.739909999999998</v>
      </c>
      <c r="C19847" s="2">
        <v>3.2221709999999999</v>
      </c>
      <c r="D19847" s="2">
        <v>1.6403989999999999</v>
      </c>
      <c r="F19847" s="2">
        <v>18.91592</v>
      </c>
      <c r="G19847" s="2">
        <v>0.63756599999999997</v>
      </c>
      <c r="H19847" s="2">
        <v>0.63954900000000003</v>
      </c>
      <c r="J19847" s="2">
        <v>18.91872</v>
      </c>
      <c r="K19847" s="2">
        <v>0.684006</v>
      </c>
      <c r="L19847" s="2">
        <v>0.796597</v>
      </c>
    </row>
    <row r="19848" spans="1:12" x14ac:dyDescent="0.2">
      <c r="A19848" s="2">
        <v>18.919419999999999</v>
      </c>
      <c r="B19848" s="2">
        <v>16.74757</v>
      </c>
      <c r="C19848" s="2">
        <v>3.2236739999999999</v>
      </c>
      <c r="D19848" s="2">
        <v>1.6400710000000001</v>
      </c>
      <c r="F19848" s="2">
        <v>18.916620000000002</v>
      </c>
      <c r="G19848" s="2">
        <v>0.63775599999999999</v>
      </c>
      <c r="H19848" s="2">
        <v>0.63938099999999998</v>
      </c>
      <c r="J19848" s="2">
        <v>18.919419999999999</v>
      </c>
      <c r="K19848" s="2">
        <v>0.68299299999999996</v>
      </c>
      <c r="L19848" s="2">
        <v>0.79602799999999996</v>
      </c>
    </row>
    <row r="19849" spans="1:12" x14ac:dyDescent="0.2">
      <c r="A19849" s="2">
        <v>18.920120000000001</v>
      </c>
      <c r="B19849" s="2">
        <v>16.755559999999999</v>
      </c>
      <c r="C19849" s="2">
        <v>3.2251620000000001</v>
      </c>
      <c r="D19849" s="2">
        <v>1.640239</v>
      </c>
      <c r="F19849" s="2">
        <v>18.91732</v>
      </c>
      <c r="G19849" s="2">
        <v>0.63761900000000005</v>
      </c>
      <c r="H19849" s="2">
        <v>0.63910699999999998</v>
      </c>
      <c r="J19849" s="2">
        <v>18.920120000000001</v>
      </c>
      <c r="K19849" s="2">
        <v>0.68220499999999995</v>
      </c>
      <c r="L19849" s="2">
        <v>0.79497799999999996</v>
      </c>
    </row>
    <row r="19850" spans="1:12" x14ac:dyDescent="0.2">
      <c r="A19850" s="2">
        <v>18.920829999999999</v>
      </c>
      <c r="B19850" s="2">
        <v>16.76333</v>
      </c>
      <c r="C19850" s="2">
        <v>3.2267600000000001</v>
      </c>
      <c r="D19850" s="2">
        <v>1.6399109999999999</v>
      </c>
      <c r="F19850" s="2">
        <v>18.918019999999999</v>
      </c>
      <c r="G19850" s="2">
        <v>0.63770300000000002</v>
      </c>
      <c r="H19850" s="2">
        <v>0.63859600000000005</v>
      </c>
      <c r="J19850" s="2">
        <v>18.920829999999999</v>
      </c>
      <c r="K19850" s="2">
        <v>0.68168600000000001</v>
      </c>
      <c r="L19850" s="2">
        <v>0.79422599999999999</v>
      </c>
    </row>
    <row r="19851" spans="1:12" x14ac:dyDescent="0.2">
      <c r="A19851" s="2">
        <v>18.921530000000001</v>
      </c>
      <c r="B19851" s="2">
        <v>16.77084</v>
      </c>
      <c r="C19851" s="2">
        <v>3.2282709999999999</v>
      </c>
      <c r="D19851" s="2">
        <v>1.6395599999999999</v>
      </c>
      <c r="F19851" s="2">
        <v>18.91872</v>
      </c>
      <c r="G19851" s="2">
        <v>0.63822199999999996</v>
      </c>
      <c r="H19851" s="2">
        <v>0.63868000000000003</v>
      </c>
      <c r="J19851" s="2">
        <v>18.921530000000001</v>
      </c>
      <c r="K19851" s="2">
        <v>0.68112700000000004</v>
      </c>
      <c r="L19851" s="2">
        <v>0.79397099999999998</v>
      </c>
    </row>
    <row r="19852" spans="1:12" x14ac:dyDescent="0.2">
      <c r="A19852" s="2">
        <v>18.922229999999999</v>
      </c>
      <c r="B19852" s="2">
        <v>16.778639999999999</v>
      </c>
      <c r="C19852" s="2">
        <v>3.2294839999999998</v>
      </c>
      <c r="D19852" s="2">
        <v>1.6390340000000001</v>
      </c>
      <c r="F19852" s="2">
        <v>18.919419999999999</v>
      </c>
      <c r="G19852" s="2">
        <v>0.63832900000000004</v>
      </c>
      <c r="H19852" s="2">
        <v>0.63890100000000005</v>
      </c>
      <c r="J19852" s="2">
        <v>18.922229999999999</v>
      </c>
      <c r="K19852" s="2">
        <v>0.68055299999999996</v>
      </c>
      <c r="L19852" s="2">
        <v>0.79393899999999995</v>
      </c>
    </row>
    <row r="19853" spans="1:12" x14ac:dyDescent="0.2">
      <c r="A19853" s="2">
        <v>18.922930000000001</v>
      </c>
      <c r="B19853" s="2">
        <v>16.785689999999999</v>
      </c>
      <c r="C19853" s="2">
        <v>3.2306889999999999</v>
      </c>
      <c r="D19853" s="2">
        <v>1.638263</v>
      </c>
      <c r="F19853" s="2">
        <v>18.920120000000001</v>
      </c>
      <c r="G19853" s="2">
        <v>0.63826799999999995</v>
      </c>
      <c r="H19853" s="2">
        <v>0.63930500000000001</v>
      </c>
      <c r="J19853" s="2">
        <v>18.922930000000001</v>
      </c>
      <c r="K19853" s="2">
        <v>0.67992399999999997</v>
      </c>
      <c r="L19853" s="2">
        <v>0.79342500000000005</v>
      </c>
    </row>
    <row r="19854" spans="1:12" x14ac:dyDescent="0.2">
      <c r="A19854" s="2">
        <v>18.923629999999999</v>
      </c>
      <c r="B19854" s="2">
        <v>16.793140000000001</v>
      </c>
      <c r="C19854" s="2">
        <v>3.231773</v>
      </c>
      <c r="D19854" s="2">
        <v>1.6375759999999999</v>
      </c>
      <c r="F19854" s="2">
        <v>18.920829999999999</v>
      </c>
      <c r="G19854" s="2">
        <v>0.638069</v>
      </c>
      <c r="H19854" s="2">
        <v>0.63932800000000001</v>
      </c>
      <c r="J19854" s="2">
        <v>18.923629999999999</v>
      </c>
      <c r="K19854" s="2">
        <v>0.67950600000000005</v>
      </c>
      <c r="L19854" s="2">
        <v>0.793238</v>
      </c>
    </row>
    <row r="19855" spans="1:12" x14ac:dyDescent="0.2">
      <c r="A19855" s="2">
        <v>18.924330000000001</v>
      </c>
      <c r="B19855" s="2">
        <v>16.800509999999999</v>
      </c>
      <c r="C19855" s="2">
        <v>3.2325430000000002</v>
      </c>
      <c r="D19855" s="2">
        <v>1.637462</v>
      </c>
      <c r="F19855" s="2">
        <v>18.921530000000001</v>
      </c>
      <c r="G19855" s="2">
        <v>0.63906099999999999</v>
      </c>
      <c r="H19855" s="2">
        <v>0.63990000000000002</v>
      </c>
      <c r="J19855" s="2">
        <v>18.924330000000001</v>
      </c>
      <c r="K19855" s="2">
        <v>0.67946399999999996</v>
      </c>
      <c r="L19855" s="2">
        <v>0.79338600000000004</v>
      </c>
    </row>
    <row r="19856" spans="1:12" x14ac:dyDescent="0.2">
      <c r="A19856" s="2">
        <v>18.92503</v>
      </c>
      <c r="B19856" s="2">
        <v>16.80846</v>
      </c>
      <c r="C19856" s="2">
        <v>3.2336839999999998</v>
      </c>
      <c r="D19856" s="2">
        <v>1.637691</v>
      </c>
      <c r="F19856" s="2">
        <v>18.922229999999999</v>
      </c>
      <c r="G19856" s="2">
        <v>0.639351</v>
      </c>
      <c r="H19856" s="2">
        <v>0.64048799999999995</v>
      </c>
      <c r="J19856" s="2">
        <v>18.92503</v>
      </c>
      <c r="K19856" s="2">
        <v>0.67919099999999999</v>
      </c>
      <c r="L19856" s="2">
        <v>0.79339899999999997</v>
      </c>
    </row>
    <row r="19857" spans="1:12" x14ac:dyDescent="0.2">
      <c r="A19857" s="2">
        <v>18.925740000000001</v>
      </c>
      <c r="B19857" s="2">
        <v>16.816510000000001</v>
      </c>
      <c r="C19857" s="2">
        <v>3.2353130000000001</v>
      </c>
      <c r="D19857" s="2">
        <v>1.6379809999999999</v>
      </c>
      <c r="F19857" s="2">
        <v>18.922930000000001</v>
      </c>
      <c r="G19857" s="2">
        <v>0.63941999999999999</v>
      </c>
      <c r="H19857" s="2">
        <v>0.64017500000000005</v>
      </c>
      <c r="J19857" s="2">
        <v>18.925740000000001</v>
      </c>
      <c r="K19857" s="2">
        <v>0.67810199999999998</v>
      </c>
      <c r="L19857" s="2">
        <v>0.79330999999999996</v>
      </c>
    </row>
    <row r="19858" spans="1:12" x14ac:dyDescent="0.2">
      <c r="A19858" s="2">
        <v>18.926439999999999</v>
      </c>
      <c r="B19858" s="2">
        <v>16.824000000000002</v>
      </c>
      <c r="C19858" s="2">
        <v>3.236961</v>
      </c>
      <c r="D19858" s="2">
        <v>1.6380570000000001</v>
      </c>
      <c r="F19858" s="2">
        <v>18.923629999999999</v>
      </c>
      <c r="G19858" s="2">
        <v>0.63954900000000003</v>
      </c>
      <c r="H19858" s="2">
        <v>0.64033499999999999</v>
      </c>
      <c r="J19858" s="2">
        <v>18.926439999999999</v>
      </c>
      <c r="K19858" s="2">
        <v>0.677477</v>
      </c>
      <c r="L19858" s="2">
        <v>0.793431</v>
      </c>
    </row>
    <row r="19859" spans="1:12" x14ac:dyDescent="0.2">
      <c r="A19859" s="2">
        <v>18.927140000000001</v>
      </c>
      <c r="B19859" s="2">
        <v>16.831890000000001</v>
      </c>
      <c r="C19859" s="2">
        <v>3.2383150000000001</v>
      </c>
      <c r="D19859" s="2">
        <v>1.637683</v>
      </c>
      <c r="F19859" s="2">
        <v>18.924330000000001</v>
      </c>
      <c r="G19859" s="2">
        <v>0.63938099999999998</v>
      </c>
      <c r="H19859" s="2">
        <v>0.641235</v>
      </c>
      <c r="J19859" s="2">
        <v>18.927140000000001</v>
      </c>
      <c r="K19859" s="2">
        <v>0.67701900000000004</v>
      </c>
      <c r="L19859" s="2">
        <v>0.79323699999999997</v>
      </c>
    </row>
    <row r="19860" spans="1:12" x14ac:dyDescent="0.2">
      <c r="A19860" s="2">
        <v>18.92784</v>
      </c>
      <c r="B19860" s="2">
        <v>16.839759999999998</v>
      </c>
      <c r="C19860" s="2">
        <v>3.2396579999999999</v>
      </c>
      <c r="D19860" s="2">
        <v>1.6366149999999999</v>
      </c>
      <c r="F19860" s="2">
        <v>18.92503</v>
      </c>
      <c r="G19860" s="2">
        <v>0.63910699999999998</v>
      </c>
      <c r="H19860" s="2">
        <v>0.64208200000000004</v>
      </c>
      <c r="J19860" s="2">
        <v>18.92784</v>
      </c>
      <c r="K19860" s="2">
        <v>0.67669299999999999</v>
      </c>
      <c r="L19860" s="2">
        <v>0.792466</v>
      </c>
    </row>
    <row r="19861" spans="1:12" x14ac:dyDescent="0.2">
      <c r="A19861" s="2">
        <v>18.928540000000002</v>
      </c>
      <c r="B19861" s="2">
        <v>16.847429999999999</v>
      </c>
      <c r="C19861" s="2">
        <v>3.241206</v>
      </c>
      <c r="D19861" s="2">
        <v>1.6359509999999999</v>
      </c>
      <c r="F19861" s="2">
        <v>18.925740000000001</v>
      </c>
      <c r="G19861" s="2">
        <v>0.63859600000000005</v>
      </c>
      <c r="H19861" s="2">
        <v>0.64247100000000001</v>
      </c>
      <c r="J19861" s="2">
        <v>18.928540000000002</v>
      </c>
      <c r="K19861" s="2">
        <v>0.675678</v>
      </c>
      <c r="L19861" s="2">
        <v>0.79171599999999998</v>
      </c>
    </row>
    <row r="19862" spans="1:12" x14ac:dyDescent="0.2">
      <c r="A19862" s="2">
        <v>18.92924</v>
      </c>
      <c r="B19862" s="2">
        <v>16.855340000000002</v>
      </c>
      <c r="C19862" s="2">
        <v>3.2428430000000001</v>
      </c>
      <c r="D19862" s="2">
        <v>1.6355770000000001</v>
      </c>
      <c r="F19862" s="2">
        <v>18.926439999999999</v>
      </c>
      <c r="G19862" s="2">
        <v>0.63868000000000003</v>
      </c>
      <c r="H19862" s="2">
        <v>0.64306600000000003</v>
      </c>
      <c r="J19862" s="2">
        <v>18.92924</v>
      </c>
      <c r="K19862" s="2">
        <v>0.67482200000000003</v>
      </c>
      <c r="L19862" s="2">
        <v>0.79164100000000004</v>
      </c>
    </row>
    <row r="19863" spans="1:12" x14ac:dyDescent="0.2">
      <c r="A19863" s="2">
        <v>18.929939999999998</v>
      </c>
      <c r="B19863" s="2">
        <v>16.863119999999999</v>
      </c>
      <c r="C19863" s="2">
        <v>3.2442280000000001</v>
      </c>
      <c r="D19863" s="2">
        <v>1.635303</v>
      </c>
      <c r="F19863" s="2">
        <v>18.927140000000001</v>
      </c>
      <c r="G19863" s="2">
        <v>0.63890100000000005</v>
      </c>
      <c r="H19863" s="2">
        <v>0.64295999999999998</v>
      </c>
      <c r="J19863" s="2">
        <v>18.929939999999998</v>
      </c>
      <c r="K19863" s="2">
        <v>0.67404399999999998</v>
      </c>
      <c r="L19863" s="2">
        <v>0.79169800000000001</v>
      </c>
    </row>
    <row r="19864" spans="1:12" x14ac:dyDescent="0.2">
      <c r="A19864" s="2">
        <v>18.93065</v>
      </c>
      <c r="B19864" s="2">
        <v>16.871179999999999</v>
      </c>
      <c r="C19864" s="2">
        <v>3.2456429999999998</v>
      </c>
      <c r="D19864" s="2">
        <v>1.635356</v>
      </c>
      <c r="F19864" s="2">
        <v>18.92784</v>
      </c>
      <c r="G19864" s="2">
        <v>0.63930500000000001</v>
      </c>
      <c r="H19864" s="2">
        <v>0.64315</v>
      </c>
      <c r="J19864" s="2">
        <v>18.93065</v>
      </c>
      <c r="K19864" s="2">
        <v>0.67301699999999998</v>
      </c>
      <c r="L19864" s="2">
        <v>0.79191599999999995</v>
      </c>
    </row>
    <row r="19865" spans="1:12" x14ac:dyDescent="0.2">
      <c r="A19865" s="2">
        <v>18.931349999999998</v>
      </c>
      <c r="B19865" s="2">
        <v>16.87857</v>
      </c>
      <c r="C19865" s="2">
        <v>3.2473860000000001</v>
      </c>
      <c r="D19865" s="2">
        <v>1.635257</v>
      </c>
      <c r="F19865" s="2">
        <v>18.928540000000002</v>
      </c>
      <c r="G19865" s="2">
        <v>0.63932800000000001</v>
      </c>
      <c r="H19865" s="2">
        <v>0.64347100000000002</v>
      </c>
      <c r="J19865" s="2">
        <v>18.931349999999998</v>
      </c>
      <c r="K19865" s="2">
        <v>0.67258399999999996</v>
      </c>
      <c r="L19865" s="2">
        <v>0.79223200000000005</v>
      </c>
    </row>
    <row r="19866" spans="1:12" x14ac:dyDescent="0.2">
      <c r="A19866" s="2">
        <v>18.93205</v>
      </c>
      <c r="B19866" s="2">
        <v>16.886379999999999</v>
      </c>
      <c r="C19866" s="2">
        <v>3.2489080000000001</v>
      </c>
      <c r="D19866" s="2">
        <v>1.635081</v>
      </c>
      <c r="F19866" s="2">
        <v>18.92924</v>
      </c>
      <c r="G19866" s="2">
        <v>0.63990000000000002</v>
      </c>
      <c r="H19866" s="2">
        <v>0.64414199999999999</v>
      </c>
      <c r="J19866" s="2">
        <v>18.93205</v>
      </c>
      <c r="K19866" s="2">
        <v>0.67172600000000005</v>
      </c>
      <c r="L19866" s="2">
        <v>0.79239700000000002</v>
      </c>
    </row>
    <row r="19867" spans="1:12" x14ac:dyDescent="0.2">
      <c r="A19867" s="2">
        <v>18.932749999999999</v>
      </c>
      <c r="B19867" s="2">
        <v>16.894359999999999</v>
      </c>
      <c r="C19867" s="2">
        <v>3.25048</v>
      </c>
      <c r="D19867" s="2">
        <v>1.6344860000000001</v>
      </c>
      <c r="F19867" s="2">
        <v>18.929939999999998</v>
      </c>
      <c r="G19867" s="2">
        <v>0.64048799999999995</v>
      </c>
      <c r="H19867" s="2">
        <v>0.644424</v>
      </c>
      <c r="J19867" s="2">
        <v>18.932749999999999</v>
      </c>
      <c r="K19867" s="2">
        <v>0.67124899999999998</v>
      </c>
      <c r="L19867" s="2">
        <v>0.79161499999999996</v>
      </c>
    </row>
    <row r="19868" spans="1:12" x14ac:dyDescent="0.2">
      <c r="A19868" s="2">
        <v>18.933450000000001</v>
      </c>
      <c r="B19868" s="2">
        <v>16.902509999999999</v>
      </c>
      <c r="C19868" s="2">
        <v>3.2519870000000002</v>
      </c>
      <c r="D19868" s="2">
        <v>1.634212</v>
      </c>
      <c r="F19868" s="2">
        <v>18.93065</v>
      </c>
      <c r="G19868" s="2">
        <v>0.64017500000000005</v>
      </c>
      <c r="H19868" s="2">
        <v>0.64459200000000005</v>
      </c>
      <c r="J19868" s="2">
        <v>18.933450000000001</v>
      </c>
      <c r="K19868" s="2">
        <v>0.670566</v>
      </c>
      <c r="L19868" s="2">
        <v>0.79100199999999998</v>
      </c>
    </row>
    <row r="19869" spans="1:12" x14ac:dyDescent="0.2">
      <c r="A19869" s="2">
        <v>18.934149999999999</v>
      </c>
      <c r="B19869" s="2">
        <v>16.910630000000001</v>
      </c>
      <c r="C19869" s="2">
        <v>3.2532459999999999</v>
      </c>
      <c r="D19869" s="2">
        <v>1.633815</v>
      </c>
      <c r="F19869" s="2">
        <v>18.931349999999998</v>
      </c>
      <c r="G19869" s="2">
        <v>0.64033499999999999</v>
      </c>
      <c r="H19869" s="2">
        <v>0.64537</v>
      </c>
      <c r="J19869" s="2">
        <v>18.934149999999999</v>
      </c>
      <c r="K19869" s="2">
        <v>0.670566</v>
      </c>
      <c r="L19869" s="2">
        <v>0.79042999999999997</v>
      </c>
    </row>
    <row r="19870" spans="1:12" x14ac:dyDescent="0.2">
      <c r="A19870" s="2">
        <v>18.934850000000001</v>
      </c>
      <c r="B19870" s="2">
        <v>16.918420000000001</v>
      </c>
      <c r="C19870" s="2">
        <v>3.2547450000000002</v>
      </c>
      <c r="D19870" s="2">
        <v>1.633273</v>
      </c>
      <c r="F19870" s="2">
        <v>18.93205</v>
      </c>
      <c r="G19870" s="2">
        <v>0.641235</v>
      </c>
      <c r="H19870" s="2">
        <v>0.64534800000000003</v>
      </c>
      <c r="J19870" s="2">
        <v>18.934850000000001</v>
      </c>
      <c r="K19870" s="2">
        <v>0.67024600000000001</v>
      </c>
      <c r="L19870" s="2">
        <v>0.78982200000000002</v>
      </c>
    </row>
    <row r="19871" spans="1:12" x14ac:dyDescent="0.2">
      <c r="A19871" s="2">
        <v>18.935559999999999</v>
      </c>
      <c r="B19871" s="2">
        <v>16.926189999999998</v>
      </c>
      <c r="C19871" s="2">
        <v>3.2559999999999998</v>
      </c>
      <c r="D19871" s="2">
        <v>1.6330370000000001</v>
      </c>
      <c r="F19871" s="2">
        <v>18.932749999999999</v>
      </c>
      <c r="G19871" s="2">
        <v>0.64208200000000004</v>
      </c>
      <c r="H19871" s="2">
        <v>0.64565300000000003</v>
      </c>
      <c r="J19871" s="2">
        <v>18.935559999999999</v>
      </c>
      <c r="K19871" s="2">
        <v>0.66941099999999998</v>
      </c>
      <c r="L19871" s="2">
        <v>0.789157</v>
      </c>
    </row>
    <row r="19872" spans="1:12" x14ac:dyDescent="0.2">
      <c r="A19872" s="2">
        <v>18.936260000000001</v>
      </c>
      <c r="B19872" s="2">
        <v>16.934170000000002</v>
      </c>
      <c r="C19872" s="2">
        <v>3.2568920000000001</v>
      </c>
      <c r="D19872" s="2">
        <v>1.63232</v>
      </c>
      <c r="F19872" s="2">
        <v>18.933450000000001</v>
      </c>
      <c r="G19872" s="2">
        <v>0.64247100000000001</v>
      </c>
      <c r="H19872" s="2">
        <v>0.64587399999999995</v>
      </c>
      <c r="J19872" s="2">
        <v>18.936260000000001</v>
      </c>
      <c r="K19872" s="2">
        <v>0.66910899999999995</v>
      </c>
      <c r="L19872" s="2">
        <v>0.78872699999999996</v>
      </c>
    </row>
    <row r="19873" spans="1:12" x14ac:dyDescent="0.2">
      <c r="A19873" s="2">
        <v>18.936959999999999</v>
      </c>
      <c r="B19873" s="2">
        <v>16.942060000000001</v>
      </c>
      <c r="C19873" s="2">
        <v>3.2579340000000001</v>
      </c>
      <c r="D19873" s="2">
        <v>1.631313</v>
      </c>
      <c r="F19873" s="2">
        <v>18.934149999999999</v>
      </c>
      <c r="G19873" s="2">
        <v>0.64306600000000003</v>
      </c>
      <c r="H19873" s="2">
        <v>0.64646099999999995</v>
      </c>
      <c r="J19873" s="2">
        <v>18.936959999999999</v>
      </c>
      <c r="K19873" s="2">
        <v>0.668346</v>
      </c>
      <c r="L19873" s="2">
        <v>0.78809200000000001</v>
      </c>
    </row>
    <row r="19874" spans="1:12" x14ac:dyDescent="0.2">
      <c r="A19874" s="2">
        <v>18.937660000000001</v>
      </c>
      <c r="B19874" s="2">
        <v>16.950109999999999</v>
      </c>
      <c r="C19874" s="2">
        <v>3.2591510000000001</v>
      </c>
      <c r="D19874" s="2">
        <v>1.6307860000000001</v>
      </c>
      <c r="F19874" s="2">
        <v>18.934850000000001</v>
      </c>
      <c r="G19874" s="2">
        <v>0.64295999999999998</v>
      </c>
      <c r="H19874" s="2">
        <v>0.64721700000000004</v>
      </c>
      <c r="J19874" s="2">
        <v>18.937660000000001</v>
      </c>
      <c r="K19874" s="2">
        <v>0.66832499999999995</v>
      </c>
      <c r="L19874" s="2">
        <v>0.78736600000000001</v>
      </c>
    </row>
    <row r="19875" spans="1:12" x14ac:dyDescent="0.2">
      <c r="A19875" s="2">
        <v>18.938359999999999</v>
      </c>
      <c r="B19875" s="2">
        <v>16.958269999999999</v>
      </c>
      <c r="C19875" s="2">
        <v>3.2606419999999998</v>
      </c>
      <c r="D19875" s="2">
        <v>1.629291</v>
      </c>
      <c r="F19875" s="2">
        <v>18.935559999999999</v>
      </c>
      <c r="G19875" s="2">
        <v>0.64315</v>
      </c>
      <c r="H19875" s="2">
        <v>0.64763599999999999</v>
      </c>
      <c r="J19875" s="2">
        <v>18.938359999999999</v>
      </c>
      <c r="K19875" s="2">
        <v>0.66759100000000005</v>
      </c>
      <c r="L19875" s="2">
        <v>0.78661300000000001</v>
      </c>
    </row>
    <row r="19876" spans="1:12" x14ac:dyDescent="0.2">
      <c r="A19876" s="2">
        <v>18.939060000000001</v>
      </c>
      <c r="B19876" s="2">
        <v>16.966290000000001</v>
      </c>
      <c r="C19876" s="2">
        <v>3.2622710000000001</v>
      </c>
      <c r="D19876" s="2">
        <v>1.628619</v>
      </c>
      <c r="F19876" s="2">
        <v>18.936260000000001</v>
      </c>
      <c r="G19876" s="2">
        <v>0.64347100000000002</v>
      </c>
      <c r="H19876" s="2">
        <v>0.64780400000000005</v>
      </c>
      <c r="J19876" s="2">
        <v>18.939060000000001</v>
      </c>
      <c r="K19876" s="2">
        <v>0.66721299999999995</v>
      </c>
      <c r="L19876" s="2">
        <v>0.78618500000000002</v>
      </c>
    </row>
    <row r="19877" spans="1:12" x14ac:dyDescent="0.2">
      <c r="A19877" s="2">
        <v>18.93976</v>
      </c>
      <c r="B19877" s="2">
        <v>16.974599999999999</v>
      </c>
      <c r="C19877" s="2">
        <v>3.263614</v>
      </c>
      <c r="D19877" s="2">
        <v>1.6286799999999999</v>
      </c>
      <c r="F19877" s="2">
        <v>18.936959999999999</v>
      </c>
      <c r="G19877" s="2">
        <v>0.64414199999999999</v>
      </c>
      <c r="H19877" s="2">
        <v>0.64770499999999998</v>
      </c>
      <c r="J19877" s="2">
        <v>18.93976</v>
      </c>
      <c r="K19877" s="2">
        <v>0.66608400000000001</v>
      </c>
      <c r="L19877" s="2">
        <v>0.78596699999999997</v>
      </c>
    </row>
    <row r="19878" spans="1:12" x14ac:dyDescent="0.2">
      <c r="A19878" s="2">
        <v>18.940460000000002</v>
      </c>
      <c r="B19878" s="2">
        <v>16.982379999999999</v>
      </c>
      <c r="C19878" s="2">
        <v>3.2646510000000002</v>
      </c>
      <c r="D19878" s="2">
        <v>1.6282300000000001</v>
      </c>
      <c r="F19878" s="2">
        <v>18.937660000000001</v>
      </c>
      <c r="G19878" s="2">
        <v>0.644424</v>
      </c>
      <c r="H19878" s="2">
        <v>0.64817800000000003</v>
      </c>
      <c r="J19878" s="2">
        <v>18.940460000000002</v>
      </c>
      <c r="K19878" s="2">
        <v>0.665134</v>
      </c>
      <c r="L19878" s="2">
        <v>0.78559900000000005</v>
      </c>
    </row>
    <row r="19879" spans="1:12" x14ac:dyDescent="0.2">
      <c r="A19879" s="2">
        <v>18.94116</v>
      </c>
      <c r="B19879" s="2">
        <v>16.990379999999998</v>
      </c>
      <c r="C19879" s="2">
        <v>3.2657769999999999</v>
      </c>
      <c r="D19879" s="2">
        <v>1.6280399999999999</v>
      </c>
      <c r="F19879" s="2">
        <v>18.938359999999999</v>
      </c>
      <c r="G19879" s="2">
        <v>0.64459200000000005</v>
      </c>
      <c r="H19879" s="2">
        <v>0.648567</v>
      </c>
      <c r="J19879" s="2">
        <v>18.94116</v>
      </c>
      <c r="K19879" s="2">
        <v>0.66436200000000001</v>
      </c>
      <c r="L19879" s="2">
        <v>0.78503199999999995</v>
      </c>
    </row>
    <row r="19880" spans="1:12" x14ac:dyDescent="0.2">
      <c r="A19880" s="2">
        <v>18.941870000000002</v>
      </c>
      <c r="B19880" s="2">
        <v>16.998419999999999</v>
      </c>
      <c r="C19880" s="2">
        <v>3.266883</v>
      </c>
      <c r="D19880" s="2">
        <v>1.627734</v>
      </c>
      <c r="F19880" s="2">
        <v>18.939060000000001</v>
      </c>
      <c r="G19880" s="2">
        <v>0.64537</v>
      </c>
      <c r="H19880" s="2">
        <v>0.648895</v>
      </c>
      <c r="J19880" s="2">
        <v>18.941870000000002</v>
      </c>
      <c r="K19880" s="2">
        <v>0.66373599999999999</v>
      </c>
      <c r="L19880" s="2">
        <v>0.78456400000000004</v>
      </c>
    </row>
    <row r="19881" spans="1:12" x14ac:dyDescent="0.2">
      <c r="A19881" s="2">
        <v>18.94257</v>
      </c>
      <c r="B19881" s="2">
        <v>17.006789999999999</v>
      </c>
      <c r="C19881" s="2">
        <v>3.267776</v>
      </c>
      <c r="D19881" s="2">
        <v>1.627956</v>
      </c>
      <c r="F19881" s="2">
        <v>18.93976</v>
      </c>
      <c r="G19881" s="2">
        <v>0.64534800000000003</v>
      </c>
      <c r="H19881" s="2">
        <v>0.64907099999999995</v>
      </c>
      <c r="J19881" s="2">
        <v>18.94257</v>
      </c>
      <c r="K19881" s="2">
        <v>0.66348399999999996</v>
      </c>
      <c r="L19881" s="2">
        <v>0.78401699999999996</v>
      </c>
    </row>
    <row r="19882" spans="1:12" x14ac:dyDescent="0.2">
      <c r="A19882" s="2">
        <v>18.943269999999998</v>
      </c>
      <c r="B19882" s="2">
        <v>17.015470000000001</v>
      </c>
      <c r="C19882" s="2">
        <v>3.268707</v>
      </c>
      <c r="D19882" s="2">
        <v>1.627559</v>
      </c>
      <c r="F19882" s="2">
        <v>18.940460000000002</v>
      </c>
      <c r="G19882" s="2">
        <v>0.64565300000000003</v>
      </c>
      <c r="H19882" s="2">
        <v>0.64918500000000001</v>
      </c>
      <c r="J19882" s="2">
        <v>18.943269999999998</v>
      </c>
      <c r="K19882" s="2">
        <v>0.66349400000000003</v>
      </c>
      <c r="L19882" s="2">
        <v>0.78360099999999999</v>
      </c>
    </row>
    <row r="19883" spans="1:12" x14ac:dyDescent="0.2">
      <c r="A19883" s="2">
        <v>18.94397</v>
      </c>
      <c r="B19883" s="2">
        <v>17.02413</v>
      </c>
      <c r="C19883" s="2">
        <v>3.2697859999999999</v>
      </c>
      <c r="D19883" s="2">
        <v>1.6274979999999999</v>
      </c>
      <c r="F19883" s="2">
        <v>18.94116</v>
      </c>
      <c r="G19883" s="2">
        <v>0.64587399999999995</v>
      </c>
      <c r="H19883" s="2">
        <v>0.64990199999999998</v>
      </c>
      <c r="J19883" s="2">
        <v>18.94397</v>
      </c>
      <c r="K19883" s="2">
        <v>0.66297700000000004</v>
      </c>
      <c r="L19883" s="2">
        <v>0.78324700000000003</v>
      </c>
    </row>
    <row r="19884" spans="1:12" x14ac:dyDescent="0.2">
      <c r="A19884" s="2">
        <v>18.944669999999999</v>
      </c>
      <c r="B19884" s="2">
        <v>17.032520000000002</v>
      </c>
      <c r="C19884" s="2">
        <v>3.2711169999999998</v>
      </c>
      <c r="D19884" s="2">
        <v>1.6265210000000001</v>
      </c>
      <c r="F19884" s="2">
        <v>18.941870000000002</v>
      </c>
      <c r="G19884" s="2">
        <v>0.64646099999999995</v>
      </c>
      <c r="H19884" s="2">
        <v>0.65045200000000003</v>
      </c>
      <c r="J19884" s="2">
        <v>18.944669999999999</v>
      </c>
      <c r="K19884" s="2">
        <v>0.66208400000000001</v>
      </c>
      <c r="L19884" s="2">
        <v>0.78259400000000001</v>
      </c>
    </row>
    <row r="19885" spans="1:12" x14ac:dyDescent="0.2">
      <c r="A19885" s="2">
        <v>18.94537</v>
      </c>
      <c r="B19885" s="2">
        <v>17.041370000000001</v>
      </c>
      <c r="C19885" s="2">
        <v>3.2726359999999999</v>
      </c>
      <c r="D19885" s="2">
        <v>1.6256900000000001</v>
      </c>
      <c r="F19885" s="2">
        <v>18.94257</v>
      </c>
      <c r="G19885" s="2">
        <v>0.64721700000000004</v>
      </c>
      <c r="H19885" s="2">
        <v>0.65068099999999995</v>
      </c>
      <c r="J19885" s="2">
        <v>18.94537</v>
      </c>
      <c r="K19885" s="2">
        <v>0.66144199999999997</v>
      </c>
      <c r="L19885" s="2">
        <v>0.78210599999999997</v>
      </c>
    </row>
    <row r="19886" spans="1:12" x14ac:dyDescent="0.2">
      <c r="A19886" s="2">
        <v>18.946079999999998</v>
      </c>
      <c r="B19886" s="2">
        <v>17.049949999999999</v>
      </c>
      <c r="C19886" s="2">
        <v>3.2740740000000002</v>
      </c>
      <c r="D19886" s="2">
        <v>1.625507</v>
      </c>
      <c r="F19886" s="2">
        <v>18.943269999999998</v>
      </c>
      <c r="G19886" s="2">
        <v>0.64763599999999999</v>
      </c>
      <c r="H19886" s="2">
        <v>0.65081800000000001</v>
      </c>
      <c r="J19886" s="2">
        <v>18.946079999999998</v>
      </c>
      <c r="K19886" s="2">
        <v>0.66138600000000003</v>
      </c>
      <c r="L19886" s="2">
        <v>0.78146000000000004</v>
      </c>
    </row>
    <row r="19887" spans="1:12" x14ac:dyDescent="0.2">
      <c r="A19887" s="2">
        <v>18.94678</v>
      </c>
      <c r="B19887" s="2">
        <v>17.057929999999999</v>
      </c>
      <c r="C19887" s="2">
        <v>3.2750159999999999</v>
      </c>
      <c r="D19887" s="2">
        <v>1.6259410000000001</v>
      </c>
      <c r="F19887" s="2">
        <v>18.94397</v>
      </c>
      <c r="G19887" s="2">
        <v>0.64780400000000005</v>
      </c>
      <c r="H19887" s="2">
        <v>0.65127599999999997</v>
      </c>
      <c r="J19887" s="2">
        <v>18.94678</v>
      </c>
      <c r="K19887" s="2">
        <v>0.660551</v>
      </c>
      <c r="L19887" s="2">
        <v>0.78024099999999996</v>
      </c>
    </row>
    <row r="19888" spans="1:12" x14ac:dyDescent="0.2">
      <c r="A19888" s="2">
        <v>18.947479999999999</v>
      </c>
      <c r="B19888" s="2">
        <v>17.066800000000001</v>
      </c>
      <c r="C19888" s="2">
        <v>3.2756340000000002</v>
      </c>
      <c r="D19888" s="2">
        <v>1.626376</v>
      </c>
      <c r="F19888" s="2">
        <v>18.944669999999999</v>
      </c>
      <c r="G19888" s="2">
        <v>0.64770499999999998</v>
      </c>
      <c r="H19888" s="2">
        <v>0.65198500000000004</v>
      </c>
      <c r="J19888" s="2">
        <v>18.947479999999999</v>
      </c>
      <c r="K19888" s="2">
        <v>0.66025900000000004</v>
      </c>
      <c r="L19888" s="2">
        <v>0.77977399999999997</v>
      </c>
    </row>
    <row r="19889" spans="1:12" x14ac:dyDescent="0.2">
      <c r="A19889" s="2">
        <v>18.948180000000001</v>
      </c>
      <c r="B19889" s="2">
        <v>17.07564</v>
      </c>
      <c r="C19889" s="2">
        <v>3.276481</v>
      </c>
      <c r="D19889" s="2">
        <v>1.6262080000000001</v>
      </c>
      <c r="F19889" s="2">
        <v>18.94537</v>
      </c>
      <c r="G19889" s="2">
        <v>0.64817800000000003</v>
      </c>
      <c r="H19889" s="2">
        <v>0.65210699999999999</v>
      </c>
      <c r="J19889" s="2">
        <v>18.948180000000001</v>
      </c>
      <c r="K19889" s="2">
        <v>0.65951899999999997</v>
      </c>
      <c r="L19889" s="2">
        <v>0.77959299999999998</v>
      </c>
    </row>
    <row r="19890" spans="1:12" x14ac:dyDescent="0.2">
      <c r="A19890" s="2">
        <v>18.948879999999999</v>
      </c>
      <c r="B19890" s="2">
        <v>17.084209999999999</v>
      </c>
      <c r="C19890" s="2">
        <v>3.2770609999999998</v>
      </c>
      <c r="D19890" s="2">
        <v>1.626193</v>
      </c>
      <c r="F19890" s="2">
        <v>18.946079999999998</v>
      </c>
      <c r="G19890" s="2">
        <v>0.648567</v>
      </c>
      <c r="H19890" s="2">
        <v>0.65235100000000001</v>
      </c>
      <c r="J19890" s="2">
        <v>18.948879999999999</v>
      </c>
      <c r="K19890" s="2">
        <v>0.65888000000000002</v>
      </c>
      <c r="L19890" s="2">
        <v>0.77897899999999998</v>
      </c>
    </row>
    <row r="19891" spans="1:12" x14ac:dyDescent="0.2">
      <c r="A19891" s="2">
        <v>18.949580000000001</v>
      </c>
      <c r="B19891" s="2">
        <v>17.09225</v>
      </c>
      <c r="C19891" s="2">
        <v>3.2781630000000002</v>
      </c>
      <c r="D19891" s="2">
        <v>1.625758</v>
      </c>
      <c r="F19891" s="2">
        <v>18.94678</v>
      </c>
      <c r="G19891" s="2">
        <v>0.648895</v>
      </c>
      <c r="H19891" s="2">
        <v>0.55474900000000005</v>
      </c>
      <c r="J19891" s="2">
        <v>18.949580000000001</v>
      </c>
      <c r="K19891" s="2">
        <v>0.65815299999999999</v>
      </c>
      <c r="L19891" s="2">
        <v>0.77825299999999997</v>
      </c>
    </row>
    <row r="19892" spans="1:12" x14ac:dyDescent="0.2">
      <c r="A19892" s="2">
        <v>18.950279999999999</v>
      </c>
      <c r="B19892" s="2">
        <v>17.10087</v>
      </c>
      <c r="C19892" s="2">
        <v>3.279372</v>
      </c>
      <c r="D19892" s="2">
        <v>1.62514</v>
      </c>
      <c r="F19892" s="2">
        <v>18.947479999999999</v>
      </c>
      <c r="G19892" s="2">
        <v>0.64907099999999995</v>
      </c>
      <c r="H19892" s="2">
        <v>0.55471800000000004</v>
      </c>
      <c r="J19892" s="2">
        <v>18.950279999999999</v>
      </c>
      <c r="K19892" s="2">
        <v>0.65715400000000002</v>
      </c>
      <c r="L19892" s="2">
        <v>0.777555</v>
      </c>
    </row>
    <row r="19893" spans="1:12" x14ac:dyDescent="0.2">
      <c r="A19893" s="2">
        <v>18.950990000000001</v>
      </c>
      <c r="B19893" s="2">
        <v>17.10887</v>
      </c>
      <c r="C19893" s="2">
        <v>3.2800319999999998</v>
      </c>
      <c r="D19893" s="2">
        <v>1.6246670000000001</v>
      </c>
      <c r="F19893" s="2">
        <v>18.948180000000001</v>
      </c>
      <c r="G19893" s="2">
        <v>0.64918500000000001</v>
      </c>
      <c r="H19893" s="2">
        <v>0.55413800000000002</v>
      </c>
      <c r="J19893" s="2">
        <v>18.950990000000001</v>
      </c>
      <c r="K19893" s="2">
        <v>0.656698</v>
      </c>
      <c r="L19893" s="2">
        <v>0.777138</v>
      </c>
    </row>
    <row r="19894" spans="1:12" x14ac:dyDescent="0.2">
      <c r="A19894" s="2">
        <v>18.951689999999999</v>
      </c>
      <c r="B19894" s="2">
        <v>17.11739</v>
      </c>
      <c r="C19894" s="2">
        <v>3.280856</v>
      </c>
      <c r="D19894" s="2">
        <v>1.624042</v>
      </c>
      <c r="F19894" s="2">
        <v>18.948879999999999</v>
      </c>
      <c r="G19894" s="2">
        <v>0.64990199999999998</v>
      </c>
      <c r="H19894" s="2">
        <v>0.554253</v>
      </c>
      <c r="J19894" s="2">
        <v>18.951689999999999</v>
      </c>
      <c r="K19894" s="2">
        <v>0.65582300000000004</v>
      </c>
      <c r="L19894" s="2">
        <v>0.77651499999999996</v>
      </c>
    </row>
    <row r="19895" spans="1:12" x14ac:dyDescent="0.2">
      <c r="A19895" s="2">
        <v>18.952390000000001</v>
      </c>
      <c r="B19895" s="2">
        <v>17.126429999999999</v>
      </c>
      <c r="C19895" s="2">
        <v>3.2817599999999998</v>
      </c>
      <c r="D19895" s="2">
        <v>1.6231800000000001</v>
      </c>
      <c r="F19895" s="2">
        <v>18.949580000000001</v>
      </c>
      <c r="G19895" s="2">
        <v>0.65045200000000003</v>
      </c>
      <c r="H19895" s="2">
        <v>0.55407700000000004</v>
      </c>
      <c r="J19895" s="2">
        <v>18.952390000000001</v>
      </c>
      <c r="K19895" s="2">
        <v>0.65533200000000003</v>
      </c>
      <c r="L19895" s="2">
        <v>0.77615900000000004</v>
      </c>
    </row>
    <row r="19896" spans="1:12" x14ac:dyDescent="0.2">
      <c r="A19896" s="2">
        <v>18.95309</v>
      </c>
      <c r="B19896" s="2">
        <v>17.134440000000001</v>
      </c>
      <c r="C19896" s="2">
        <v>3.2827980000000001</v>
      </c>
      <c r="D19896" s="2">
        <v>1.6231340000000001</v>
      </c>
      <c r="F19896" s="2">
        <v>18.950279999999999</v>
      </c>
      <c r="G19896" s="2">
        <v>0.65068099999999995</v>
      </c>
      <c r="H19896" s="2">
        <v>0.55423699999999998</v>
      </c>
      <c r="J19896" s="2">
        <v>18.95309</v>
      </c>
      <c r="K19896" s="2">
        <v>0.65511299999999995</v>
      </c>
      <c r="L19896" s="2">
        <v>0.77634199999999998</v>
      </c>
    </row>
    <row r="19897" spans="1:12" x14ac:dyDescent="0.2">
      <c r="A19897" s="2">
        <v>18.953790000000001</v>
      </c>
      <c r="B19897" s="2">
        <v>17.14302</v>
      </c>
      <c r="C19897" s="2">
        <v>3.2837100000000001</v>
      </c>
      <c r="D19897" s="2">
        <v>1.6234310000000001</v>
      </c>
      <c r="F19897" s="2">
        <v>18.950990000000001</v>
      </c>
      <c r="G19897" s="2">
        <v>0.65081800000000001</v>
      </c>
      <c r="H19897" s="2">
        <v>0.55397799999999997</v>
      </c>
      <c r="J19897" s="2">
        <v>18.953790000000001</v>
      </c>
      <c r="K19897" s="2">
        <v>0.654756</v>
      </c>
      <c r="L19897" s="2">
        <v>0.77627999999999997</v>
      </c>
    </row>
    <row r="19898" spans="1:12" x14ac:dyDescent="0.2">
      <c r="A19898" s="2">
        <v>18.95449</v>
      </c>
      <c r="B19898" s="2">
        <v>17.151250000000001</v>
      </c>
      <c r="C19898" s="2">
        <v>3.2847469999999999</v>
      </c>
      <c r="D19898" s="2">
        <v>1.6223399999999999</v>
      </c>
      <c r="F19898" s="2">
        <v>18.951689999999999</v>
      </c>
      <c r="G19898" s="2">
        <v>0.65127599999999997</v>
      </c>
      <c r="H19898" s="2">
        <v>0.55375700000000005</v>
      </c>
      <c r="J19898" s="2">
        <v>18.95449</v>
      </c>
      <c r="K19898" s="2">
        <v>0.65409499999999998</v>
      </c>
      <c r="L19898" s="2">
        <v>0.77604700000000004</v>
      </c>
    </row>
    <row r="19899" spans="1:12" x14ac:dyDescent="0.2">
      <c r="A19899" s="2">
        <v>18.955190000000002</v>
      </c>
      <c r="B19899" s="2">
        <v>17.159549999999999</v>
      </c>
      <c r="C19899" s="2">
        <v>3.285304</v>
      </c>
      <c r="D19899" s="2">
        <v>1.6215930000000001</v>
      </c>
      <c r="F19899" s="2">
        <v>18.952390000000001</v>
      </c>
      <c r="G19899" s="2">
        <v>0.65198500000000004</v>
      </c>
      <c r="H19899" s="2">
        <v>0.55391699999999999</v>
      </c>
      <c r="J19899" s="2">
        <v>18.955190000000002</v>
      </c>
      <c r="K19899" s="2">
        <v>0.65376500000000004</v>
      </c>
      <c r="L19899" s="2">
        <v>0.77598699999999998</v>
      </c>
    </row>
    <row r="19900" spans="1:12" x14ac:dyDescent="0.2">
      <c r="A19900" s="2">
        <v>18.95589</v>
      </c>
      <c r="B19900" s="2">
        <v>17.168099999999999</v>
      </c>
      <c r="C19900" s="2">
        <v>3.2860330000000002</v>
      </c>
      <c r="D19900" s="2">
        <v>1.620692</v>
      </c>
      <c r="F19900" s="2">
        <v>18.95309</v>
      </c>
      <c r="G19900" s="2">
        <v>0.65210699999999999</v>
      </c>
      <c r="H19900" s="2">
        <v>0.55488599999999999</v>
      </c>
      <c r="J19900" s="2">
        <v>18.95589</v>
      </c>
      <c r="K19900" s="2">
        <v>0.65300899999999995</v>
      </c>
      <c r="L19900" s="2">
        <v>0.77598299999999998</v>
      </c>
    </row>
    <row r="19901" spans="1:12" x14ac:dyDescent="0.2">
      <c r="A19901" s="2">
        <v>18.956589999999998</v>
      </c>
      <c r="B19901" s="2">
        <v>17.176909999999999</v>
      </c>
      <c r="C19901" s="2">
        <v>3.2867419999999998</v>
      </c>
      <c r="D19901" s="2">
        <v>1.620242</v>
      </c>
      <c r="F19901" s="2">
        <v>18.953790000000001</v>
      </c>
      <c r="G19901" s="2">
        <v>0.65235100000000001</v>
      </c>
      <c r="H19901" s="2">
        <v>0.55503800000000003</v>
      </c>
      <c r="J19901" s="2">
        <v>18.956589999999998</v>
      </c>
      <c r="K19901" s="2">
        <v>0.65246800000000005</v>
      </c>
      <c r="L19901" s="2">
        <v>0.77558700000000003</v>
      </c>
    </row>
    <row r="19902" spans="1:12" x14ac:dyDescent="0.2">
      <c r="A19902" s="2">
        <v>18.9573</v>
      </c>
      <c r="B19902" s="2">
        <v>17.185400000000001</v>
      </c>
      <c r="C19902" s="2">
        <v>3.2873030000000001</v>
      </c>
      <c r="D19902" s="2">
        <v>1.6206700000000001</v>
      </c>
      <c r="F19902" s="2">
        <v>18.95449</v>
      </c>
      <c r="G19902" s="2">
        <v>0.65259599999999995</v>
      </c>
      <c r="H19902" s="2">
        <v>0.555176</v>
      </c>
      <c r="J19902" s="2">
        <v>18.9573</v>
      </c>
      <c r="K19902" s="2">
        <v>0.65164</v>
      </c>
      <c r="L19902" s="2">
        <v>0.77499700000000005</v>
      </c>
    </row>
    <row r="19903" spans="1:12" x14ac:dyDescent="0.2">
      <c r="A19903" s="2">
        <v>18.957999999999998</v>
      </c>
      <c r="B19903" s="2">
        <v>17.194780000000002</v>
      </c>
      <c r="C19903" s="2">
        <v>3.2881079999999998</v>
      </c>
      <c r="D19903" s="2">
        <v>1.6206160000000001</v>
      </c>
      <c r="F19903" s="2">
        <v>18.955190000000002</v>
      </c>
      <c r="G19903" s="2">
        <v>0.65300800000000003</v>
      </c>
      <c r="H19903" s="2">
        <v>0.55484</v>
      </c>
      <c r="J19903" s="2">
        <v>18.957999999999998</v>
      </c>
      <c r="K19903" s="2">
        <v>0.65159800000000001</v>
      </c>
      <c r="L19903" s="2">
        <v>0.77470000000000006</v>
      </c>
    </row>
    <row r="19904" spans="1:12" x14ac:dyDescent="0.2">
      <c r="A19904" s="2">
        <v>18.9587</v>
      </c>
      <c r="B19904" s="2">
        <v>17.20326</v>
      </c>
      <c r="C19904" s="2">
        <v>3.2889590000000002</v>
      </c>
      <c r="D19904" s="2">
        <v>1.619861</v>
      </c>
      <c r="F19904" s="2">
        <v>18.95589</v>
      </c>
      <c r="G19904" s="2">
        <v>0.65385400000000005</v>
      </c>
      <c r="H19904" s="2">
        <v>0.55479400000000001</v>
      </c>
      <c r="J19904" s="2">
        <v>18.9587</v>
      </c>
      <c r="K19904" s="2">
        <v>0.65083500000000005</v>
      </c>
      <c r="L19904" s="2">
        <v>0.77420900000000004</v>
      </c>
    </row>
    <row r="19905" spans="1:12" x14ac:dyDescent="0.2">
      <c r="A19905" s="2">
        <v>18.959399999999999</v>
      </c>
      <c r="B19905" s="2">
        <v>17.211829999999999</v>
      </c>
      <c r="C19905" s="2">
        <v>3.2897940000000001</v>
      </c>
      <c r="D19905" s="2">
        <v>1.6191359999999999</v>
      </c>
      <c r="F19905" s="2">
        <v>18.956589999999998</v>
      </c>
      <c r="G19905" s="2">
        <v>0.65434300000000001</v>
      </c>
      <c r="H19905" s="2">
        <v>0.55410800000000004</v>
      </c>
      <c r="J19905" s="2">
        <v>18.959399999999999</v>
      </c>
      <c r="K19905" s="2">
        <v>0.64915500000000004</v>
      </c>
      <c r="L19905" s="2">
        <v>0.77328699999999995</v>
      </c>
    </row>
    <row r="19906" spans="1:12" x14ac:dyDescent="0.2">
      <c r="A19906" s="2">
        <v>18.960100000000001</v>
      </c>
      <c r="B19906" s="2">
        <v>17.219799999999999</v>
      </c>
      <c r="C19906" s="2">
        <v>3.290359</v>
      </c>
      <c r="D19906" s="2">
        <v>1.6182970000000001</v>
      </c>
      <c r="F19906" s="2">
        <v>18.9573</v>
      </c>
      <c r="G19906" s="2">
        <v>0.65473199999999998</v>
      </c>
      <c r="H19906" s="2">
        <v>0.55435199999999996</v>
      </c>
      <c r="J19906" s="2">
        <v>18.960100000000001</v>
      </c>
      <c r="K19906" s="2">
        <v>0.64802700000000002</v>
      </c>
      <c r="L19906" s="2">
        <v>0.77278400000000003</v>
      </c>
    </row>
    <row r="19907" spans="1:12" x14ac:dyDescent="0.2">
      <c r="A19907" s="2">
        <v>18.960799999999999</v>
      </c>
      <c r="B19907" s="2">
        <v>17.22831</v>
      </c>
      <c r="C19907" s="2">
        <v>3.2908469999999999</v>
      </c>
      <c r="D19907" s="2">
        <v>1.6185179999999999</v>
      </c>
      <c r="F19907" s="2">
        <v>18.957999999999998</v>
      </c>
      <c r="G19907" s="2">
        <v>0.65531200000000001</v>
      </c>
      <c r="H19907" s="2">
        <v>0.55452699999999999</v>
      </c>
      <c r="J19907" s="2">
        <v>18.960799999999999</v>
      </c>
      <c r="K19907" s="2">
        <v>0.64752900000000002</v>
      </c>
      <c r="L19907" s="2">
        <v>0.77252100000000001</v>
      </c>
    </row>
    <row r="19908" spans="1:12" x14ac:dyDescent="0.2">
      <c r="A19908" s="2">
        <v>18.961500000000001</v>
      </c>
      <c r="B19908" s="2">
        <v>17.23714</v>
      </c>
      <c r="C19908" s="2">
        <v>3.2913999999999999</v>
      </c>
      <c r="D19908" s="2">
        <v>1.617877</v>
      </c>
      <c r="F19908" s="2">
        <v>18.9587</v>
      </c>
      <c r="G19908" s="2">
        <v>0.65625800000000001</v>
      </c>
      <c r="H19908" s="2">
        <v>0.55435900000000005</v>
      </c>
      <c r="J19908" s="2">
        <v>18.961500000000001</v>
      </c>
      <c r="K19908" s="2">
        <v>0.64658000000000004</v>
      </c>
      <c r="L19908" s="2">
        <v>0.77204700000000004</v>
      </c>
    </row>
    <row r="19909" spans="1:12" x14ac:dyDescent="0.2">
      <c r="A19909" s="2">
        <v>18.962209999999999</v>
      </c>
      <c r="B19909" s="2">
        <v>17.245699999999999</v>
      </c>
      <c r="C19909" s="2">
        <v>3.2917779999999999</v>
      </c>
      <c r="D19909" s="2">
        <v>1.6176410000000001</v>
      </c>
      <c r="F19909" s="2">
        <v>18.959399999999999</v>
      </c>
      <c r="G19909" s="2">
        <v>0.65699799999999997</v>
      </c>
      <c r="H19909" s="2">
        <v>0.55475600000000003</v>
      </c>
      <c r="J19909" s="2">
        <v>18.962209999999999</v>
      </c>
      <c r="K19909" s="2">
        <v>0.646173</v>
      </c>
      <c r="L19909" s="2">
        <v>0.77155799999999997</v>
      </c>
    </row>
    <row r="19910" spans="1:12" x14ac:dyDescent="0.2">
      <c r="A19910" s="2">
        <v>18.962910000000001</v>
      </c>
      <c r="B19910" s="2">
        <v>17.254960000000001</v>
      </c>
      <c r="C19910" s="2">
        <v>3.2921710000000002</v>
      </c>
      <c r="D19910" s="2">
        <v>1.6177250000000001</v>
      </c>
      <c r="F19910" s="2">
        <v>18.960100000000001</v>
      </c>
      <c r="G19910" s="2">
        <v>0.65776100000000004</v>
      </c>
      <c r="H19910" s="2">
        <v>0.55501599999999995</v>
      </c>
      <c r="J19910" s="2">
        <v>18.962910000000001</v>
      </c>
      <c r="K19910" s="2">
        <v>0.64578000000000002</v>
      </c>
      <c r="L19910" s="2">
        <v>0.77154999999999996</v>
      </c>
    </row>
    <row r="19911" spans="1:12" x14ac:dyDescent="0.2">
      <c r="A19911" s="2">
        <v>18.963609999999999</v>
      </c>
      <c r="B19911" s="2">
        <v>17.26408</v>
      </c>
      <c r="C19911" s="2">
        <v>3.2928920000000002</v>
      </c>
      <c r="D19911" s="2">
        <v>1.6173740000000001</v>
      </c>
      <c r="F19911" s="2">
        <v>18.960799999999999</v>
      </c>
      <c r="G19911" s="2">
        <v>0.65836300000000003</v>
      </c>
      <c r="H19911" s="2">
        <v>0.55516799999999999</v>
      </c>
      <c r="J19911" s="2">
        <v>18.963609999999999</v>
      </c>
      <c r="K19911" s="2">
        <v>0.64632599999999996</v>
      </c>
      <c r="L19911" s="2">
        <v>0.77162200000000003</v>
      </c>
    </row>
    <row r="19912" spans="1:12" x14ac:dyDescent="0.2">
      <c r="A19912" s="2">
        <v>18.964310000000001</v>
      </c>
      <c r="B19912" s="2">
        <v>17.272760000000002</v>
      </c>
      <c r="C19912" s="2">
        <v>3.2937500000000002</v>
      </c>
      <c r="D19912" s="2">
        <v>1.617183</v>
      </c>
      <c r="F19912" s="2">
        <v>18.961500000000001</v>
      </c>
      <c r="G19912" s="2">
        <v>0.65819499999999997</v>
      </c>
      <c r="H19912" s="2">
        <v>0.55561799999999995</v>
      </c>
      <c r="J19912" s="2">
        <v>18.964310000000001</v>
      </c>
      <c r="K19912" s="2">
        <v>0.64565799999999995</v>
      </c>
      <c r="L19912" s="2">
        <v>0.77090499999999995</v>
      </c>
    </row>
    <row r="19913" spans="1:12" x14ac:dyDescent="0.2">
      <c r="A19913" s="2">
        <v>18.965009999999999</v>
      </c>
      <c r="B19913" s="2">
        <v>17.281320000000001</v>
      </c>
      <c r="C19913" s="2">
        <v>3.2944789999999999</v>
      </c>
      <c r="D19913" s="2">
        <v>1.616412</v>
      </c>
      <c r="F19913" s="2">
        <v>18.962209999999999</v>
      </c>
      <c r="G19913" s="2">
        <v>0.65873700000000002</v>
      </c>
      <c r="H19913" s="2">
        <v>0.55551899999999999</v>
      </c>
      <c r="J19913" s="2">
        <v>18.965009999999999</v>
      </c>
      <c r="K19913" s="2">
        <v>0.64561599999999997</v>
      </c>
      <c r="L19913" s="2">
        <v>0.77004099999999998</v>
      </c>
    </row>
    <row r="19914" spans="1:12" x14ac:dyDescent="0.2">
      <c r="A19914" s="2">
        <v>18.965710000000001</v>
      </c>
      <c r="B19914" s="2">
        <v>17.28979</v>
      </c>
      <c r="C19914" s="2">
        <v>3.2951999999999999</v>
      </c>
      <c r="D19914" s="2">
        <v>1.6157790000000001</v>
      </c>
      <c r="F19914" s="2">
        <v>18.962910000000001</v>
      </c>
      <c r="G19914" s="2">
        <v>0.65942400000000001</v>
      </c>
      <c r="H19914" s="2">
        <v>0.55507700000000004</v>
      </c>
      <c r="J19914" s="2">
        <v>18.965710000000001</v>
      </c>
      <c r="K19914" s="2">
        <v>0.64536499999999997</v>
      </c>
      <c r="L19914" s="2">
        <v>0.76936899999999997</v>
      </c>
    </row>
    <row r="19915" spans="1:12" x14ac:dyDescent="0.2">
      <c r="A19915" s="2">
        <v>18.966419999999999</v>
      </c>
      <c r="B19915" s="2">
        <v>17.297519999999999</v>
      </c>
      <c r="C19915" s="2">
        <v>3.295909</v>
      </c>
      <c r="D19915" s="2">
        <v>1.6154820000000001</v>
      </c>
      <c r="F19915" s="2">
        <v>18.963609999999999</v>
      </c>
      <c r="G19915" s="2">
        <v>0.65991999999999995</v>
      </c>
      <c r="H19915" s="2">
        <v>0.55503100000000005</v>
      </c>
      <c r="J19915" s="2">
        <v>18.966419999999999</v>
      </c>
      <c r="K19915" s="2">
        <v>0.64445300000000005</v>
      </c>
      <c r="L19915" s="2">
        <v>0.76850399999999996</v>
      </c>
    </row>
    <row r="19916" spans="1:12" x14ac:dyDescent="0.2">
      <c r="A19916" s="2">
        <v>18.967120000000001</v>
      </c>
      <c r="B19916" s="2">
        <v>17.30547</v>
      </c>
      <c r="C19916" s="2">
        <v>3.2963520000000002</v>
      </c>
      <c r="D19916" s="2">
        <v>1.615245</v>
      </c>
      <c r="F19916" s="2">
        <v>18.964310000000001</v>
      </c>
      <c r="G19916" s="2">
        <v>0.66046099999999996</v>
      </c>
      <c r="H19916" s="2">
        <v>0.55490899999999999</v>
      </c>
      <c r="J19916" s="2">
        <v>18.967120000000001</v>
      </c>
      <c r="K19916" s="2">
        <v>0.64388500000000004</v>
      </c>
      <c r="L19916" s="2">
        <v>0.76768000000000003</v>
      </c>
    </row>
    <row r="19917" spans="1:12" x14ac:dyDescent="0.2">
      <c r="A19917" s="2">
        <v>18.96782</v>
      </c>
      <c r="B19917" s="2">
        <v>17.313859999999998</v>
      </c>
      <c r="C19917" s="2">
        <v>3.2968440000000001</v>
      </c>
      <c r="D19917" s="2">
        <v>1.6153439999999999</v>
      </c>
      <c r="F19917" s="2">
        <v>18.965009999999999</v>
      </c>
      <c r="G19917" s="2">
        <v>0.66043099999999999</v>
      </c>
      <c r="H19917" s="2">
        <v>0.55467200000000005</v>
      </c>
      <c r="J19917" s="2">
        <v>18.96782</v>
      </c>
      <c r="K19917" s="2">
        <v>0.643011</v>
      </c>
      <c r="L19917" s="2">
        <v>0.76738600000000001</v>
      </c>
    </row>
    <row r="19918" spans="1:12" x14ac:dyDescent="0.2">
      <c r="A19918" s="2">
        <v>18.968520000000002</v>
      </c>
      <c r="B19918" s="2">
        <v>17.32197</v>
      </c>
      <c r="C19918" s="2">
        <v>3.2972290000000002</v>
      </c>
      <c r="D19918" s="2">
        <v>1.615375</v>
      </c>
      <c r="F19918" s="2">
        <v>18.965710000000001</v>
      </c>
      <c r="G19918" s="2">
        <v>0.66096500000000002</v>
      </c>
      <c r="H19918" s="2">
        <v>0.55479400000000001</v>
      </c>
      <c r="J19918" s="2">
        <v>18.968520000000002</v>
      </c>
      <c r="K19918" s="2">
        <v>0.64263099999999995</v>
      </c>
      <c r="L19918" s="2">
        <v>0.76697099999999996</v>
      </c>
    </row>
    <row r="19919" spans="1:12" x14ac:dyDescent="0.2">
      <c r="A19919" s="2">
        <v>18.96922</v>
      </c>
      <c r="B19919" s="2">
        <v>17.329989999999999</v>
      </c>
      <c r="C19919" s="2">
        <v>3.2971870000000001</v>
      </c>
      <c r="D19919" s="2">
        <v>1.6154280000000001</v>
      </c>
      <c r="F19919" s="2">
        <v>18.966419999999999</v>
      </c>
      <c r="G19919" s="2">
        <v>0.661385</v>
      </c>
      <c r="H19919" s="2">
        <v>0.55457299999999998</v>
      </c>
      <c r="J19919" s="2">
        <v>18.96922</v>
      </c>
      <c r="K19919" s="2">
        <v>0.64140299999999995</v>
      </c>
      <c r="L19919" s="2">
        <v>0.766374</v>
      </c>
    </row>
    <row r="19920" spans="1:12" x14ac:dyDescent="0.2">
      <c r="A19920" s="2">
        <v>18.969919999999998</v>
      </c>
      <c r="B19920" s="2">
        <v>17.33859</v>
      </c>
      <c r="C19920" s="2">
        <v>3.2974809999999999</v>
      </c>
      <c r="D19920" s="2">
        <v>1.6151310000000001</v>
      </c>
      <c r="F19920" s="2">
        <v>18.967120000000001</v>
      </c>
      <c r="G19920" s="2">
        <v>0.66160600000000003</v>
      </c>
      <c r="H19920" s="2">
        <v>0.55449700000000002</v>
      </c>
      <c r="J19920" s="2">
        <v>18.969919999999998</v>
      </c>
      <c r="K19920" s="2">
        <v>0.64069200000000004</v>
      </c>
      <c r="L19920" s="2">
        <v>0.76607599999999998</v>
      </c>
    </row>
    <row r="19921" spans="1:12" x14ac:dyDescent="0.2">
      <c r="A19921" s="2">
        <v>18.97062</v>
      </c>
      <c r="B19921" s="2">
        <v>17.34742</v>
      </c>
      <c r="C19921" s="2">
        <v>3.2977249999999998</v>
      </c>
      <c r="D19921" s="2">
        <v>1.6149249999999999</v>
      </c>
      <c r="F19921" s="2">
        <v>18.96782</v>
      </c>
      <c r="G19921" s="2">
        <v>0.66206399999999999</v>
      </c>
      <c r="H19921" s="2">
        <v>0.55378000000000005</v>
      </c>
      <c r="J19921" s="2">
        <v>18.97062</v>
      </c>
      <c r="K19921" s="2">
        <v>0.640158</v>
      </c>
      <c r="L19921" s="2">
        <v>0.76581900000000003</v>
      </c>
    </row>
    <row r="19922" spans="1:12" x14ac:dyDescent="0.2">
      <c r="A19922" s="2">
        <v>18.971329999999998</v>
      </c>
      <c r="B19922" s="2">
        <v>17.356449999999999</v>
      </c>
      <c r="C19922" s="2">
        <v>3.2979310000000002</v>
      </c>
      <c r="D19922" s="2">
        <v>1.6149169999999999</v>
      </c>
      <c r="F19922" s="2">
        <v>18.968520000000002</v>
      </c>
      <c r="G19922" s="2">
        <v>0.662582</v>
      </c>
      <c r="H19922" s="2">
        <v>0.55349700000000002</v>
      </c>
      <c r="J19922" s="2">
        <v>18.971329999999998</v>
      </c>
      <c r="K19922" s="2">
        <v>0.63923200000000002</v>
      </c>
      <c r="L19922" s="2">
        <v>0.76550300000000004</v>
      </c>
    </row>
    <row r="19923" spans="1:12" x14ac:dyDescent="0.2">
      <c r="A19923" s="2">
        <v>18.97203</v>
      </c>
      <c r="B19923" s="2">
        <v>17.365549999999999</v>
      </c>
      <c r="C19923" s="2">
        <v>3.2985410000000002</v>
      </c>
      <c r="D19923" s="2">
        <v>1.614932</v>
      </c>
      <c r="F19923" s="2">
        <v>18.96922</v>
      </c>
      <c r="G19923" s="2">
        <v>0.66279600000000005</v>
      </c>
      <c r="H19923" s="2">
        <v>0.55394699999999997</v>
      </c>
      <c r="J19923" s="2">
        <v>18.97203</v>
      </c>
      <c r="K19923" s="2">
        <v>0.63867200000000002</v>
      </c>
      <c r="L19923" s="2">
        <v>0.76506300000000005</v>
      </c>
    </row>
    <row r="19924" spans="1:12" x14ac:dyDescent="0.2">
      <c r="A19924" s="2">
        <v>18.972729999999999</v>
      </c>
      <c r="B19924" s="2">
        <v>17.374770000000002</v>
      </c>
      <c r="C19924" s="2">
        <v>3.2991630000000001</v>
      </c>
      <c r="D19924" s="2">
        <v>1.6150089999999999</v>
      </c>
      <c r="F19924" s="2">
        <v>18.969919999999998</v>
      </c>
      <c r="G19924" s="2">
        <v>0.66365799999999997</v>
      </c>
      <c r="H19924" s="2">
        <v>0.55437499999999995</v>
      </c>
      <c r="J19924" s="2">
        <v>18.972729999999999</v>
      </c>
      <c r="K19924" s="2">
        <v>0.63782499999999998</v>
      </c>
      <c r="L19924" s="2">
        <v>0.76464100000000002</v>
      </c>
    </row>
    <row r="19925" spans="1:12" x14ac:dyDescent="0.2">
      <c r="A19925" s="2">
        <v>18.97343</v>
      </c>
      <c r="B19925" s="2">
        <v>17.3841</v>
      </c>
      <c r="C19925" s="2">
        <v>3.299674</v>
      </c>
      <c r="D19925" s="2">
        <v>1.615321</v>
      </c>
      <c r="F19925" s="2">
        <v>18.97062</v>
      </c>
      <c r="G19925" s="2">
        <v>0.66433699999999996</v>
      </c>
      <c r="H19925" s="2">
        <v>0.55420700000000001</v>
      </c>
      <c r="J19925" s="2">
        <v>18.97343</v>
      </c>
      <c r="K19925" s="2">
        <v>0.63721099999999997</v>
      </c>
      <c r="L19925" s="2">
        <v>0.76440799999999998</v>
      </c>
    </row>
    <row r="19926" spans="1:12" x14ac:dyDescent="0.2">
      <c r="A19926" s="2">
        <v>18.974129999999999</v>
      </c>
      <c r="B19926" s="2">
        <v>17.39311</v>
      </c>
      <c r="C19926" s="2">
        <v>3.3000980000000002</v>
      </c>
      <c r="D19926" s="2">
        <v>1.6150310000000001</v>
      </c>
      <c r="F19926" s="2">
        <v>18.971329999999998</v>
      </c>
      <c r="G19926" s="2">
        <v>0.66464999999999996</v>
      </c>
      <c r="H19926" s="2">
        <v>0.55373399999999995</v>
      </c>
      <c r="J19926" s="2">
        <v>18.974129999999999</v>
      </c>
      <c r="K19926" s="2">
        <v>0.63643799999999995</v>
      </c>
      <c r="L19926" s="2">
        <v>0.763957</v>
      </c>
    </row>
    <row r="19927" spans="1:12" x14ac:dyDescent="0.2">
      <c r="A19927" s="2">
        <v>18.974830000000001</v>
      </c>
      <c r="B19927" s="2">
        <v>17.401910000000001</v>
      </c>
      <c r="C19927" s="2">
        <v>3.3004069999999999</v>
      </c>
      <c r="D19927" s="2">
        <v>1.614703</v>
      </c>
      <c r="F19927" s="2">
        <v>18.97203</v>
      </c>
      <c r="G19927" s="2">
        <v>0.66484799999999999</v>
      </c>
      <c r="H19927" s="2">
        <v>0.55402399999999996</v>
      </c>
      <c r="J19927" s="2">
        <v>18.974830000000001</v>
      </c>
      <c r="K19927" s="2">
        <v>0.63624000000000003</v>
      </c>
      <c r="L19927" s="2">
        <v>0.76302099999999995</v>
      </c>
    </row>
    <row r="19928" spans="1:12" x14ac:dyDescent="0.2">
      <c r="A19928" s="2">
        <v>18.975529999999999</v>
      </c>
      <c r="B19928" s="2">
        <v>17.41095</v>
      </c>
      <c r="C19928" s="2">
        <v>3.3009559999999998</v>
      </c>
      <c r="D19928" s="2">
        <v>1.614314</v>
      </c>
      <c r="F19928" s="2">
        <v>18.972729999999999</v>
      </c>
      <c r="G19928" s="2">
        <v>0.66522199999999998</v>
      </c>
      <c r="H19928" s="2">
        <v>0.55359599999999998</v>
      </c>
      <c r="J19928" s="2">
        <v>18.975529999999999</v>
      </c>
      <c r="K19928" s="2">
        <v>0.63599600000000001</v>
      </c>
      <c r="L19928" s="2">
        <v>0.76216700000000004</v>
      </c>
    </row>
    <row r="19929" spans="1:12" x14ac:dyDescent="0.2">
      <c r="A19929" s="2">
        <v>18.976230000000001</v>
      </c>
      <c r="B19929" s="2">
        <v>17.420210000000001</v>
      </c>
      <c r="C19929" s="2">
        <v>3.302108</v>
      </c>
      <c r="D19929" s="2">
        <v>1.6140399999999999</v>
      </c>
      <c r="F19929" s="2">
        <v>18.97343</v>
      </c>
      <c r="G19929" s="2">
        <v>0.66562699999999997</v>
      </c>
      <c r="H19929" s="2">
        <v>0.553925</v>
      </c>
      <c r="J19929" s="2">
        <v>18.976230000000001</v>
      </c>
      <c r="K19929" s="2">
        <v>0.63519300000000001</v>
      </c>
      <c r="L19929" s="2">
        <v>0.76157399999999997</v>
      </c>
    </row>
    <row r="19930" spans="1:12" x14ac:dyDescent="0.2">
      <c r="A19930" s="2">
        <v>18.976929999999999</v>
      </c>
      <c r="B19930" s="2">
        <v>17.429300000000001</v>
      </c>
      <c r="C19930" s="2">
        <v>3.3028140000000001</v>
      </c>
      <c r="D19930" s="2">
        <v>1.6134980000000001</v>
      </c>
      <c r="F19930" s="2">
        <v>18.974129999999999</v>
      </c>
      <c r="G19930" s="2">
        <v>0.66607700000000003</v>
      </c>
      <c r="H19930" s="2">
        <v>0.55341300000000004</v>
      </c>
      <c r="J19930" s="2">
        <v>18.976929999999999</v>
      </c>
      <c r="K19930" s="2">
        <v>0.634992</v>
      </c>
      <c r="L19930" s="2">
        <v>0.76096799999999998</v>
      </c>
    </row>
    <row r="19931" spans="1:12" x14ac:dyDescent="0.2">
      <c r="A19931" s="2">
        <v>18.977640000000001</v>
      </c>
      <c r="B19931" s="2">
        <v>17.438179999999999</v>
      </c>
      <c r="C19931" s="2">
        <v>3.3034810000000001</v>
      </c>
      <c r="D19931" s="2">
        <v>1.6129640000000001</v>
      </c>
      <c r="F19931" s="2">
        <v>18.974830000000001</v>
      </c>
      <c r="G19931" s="2">
        <v>0.666771</v>
      </c>
      <c r="H19931" s="2">
        <v>0.55329899999999999</v>
      </c>
      <c r="J19931" s="2">
        <v>18.977640000000001</v>
      </c>
      <c r="K19931" s="2">
        <v>0.63376200000000005</v>
      </c>
      <c r="L19931" s="2">
        <v>0.76047399999999998</v>
      </c>
    </row>
    <row r="19932" spans="1:12" x14ac:dyDescent="0.2">
      <c r="A19932" s="2">
        <v>18.978339999999999</v>
      </c>
      <c r="B19932" s="2">
        <v>17.44717</v>
      </c>
      <c r="C19932" s="2">
        <v>3.3040609999999999</v>
      </c>
      <c r="D19932" s="2">
        <v>1.612933</v>
      </c>
      <c r="F19932" s="2">
        <v>18.975529999999999</v>
      </c>
      <c r="G19932" s="2">
        <v>0.66725199999999996</v>
      </c>
      <c r="H19932" s="2">
        <v>0.55351300000000003</v>
      </c>
      <c r="J19932" s="2">
        <v>18.978339999999999</v>
      </c>
      <c r="K19932" s="2">
        <v>0.63263899999999995</v>
      </c>
      <c r="L19932" s="2">
        <v>0.759965</v>
      </c>
    </row>
    <row r="19933" spans="1:12" x14ac:dyDescent="0.2">
      <c r="A19933" s="2">
        <v>18.979040000000001</v>
      </c>
      <c r="B19933" s="2">
        <v>17.456050000000001</v>
      </c>
      <c r="C19933" s="2">
        <v>3.3048470000000001</v>
      </c>
      <c r="D19933" s="2">
        <v>1.6132310000000001</v>
      </c>
      <c r="F19933" s="2">
        <v>18.976230000000001</v>
      </c>
      <c r="G19933" s="2">
        <v>0.66800700000000002</v>
      </c>
      <c r="H19933" s="2">
        <v>0.55364999999999998</v>
      </c>
      <c r="J19933" s="2">
        <v>18.979040000000001</v>
      </c>
      <c r="K19933" s="2">
        <v>0.63189499999999998</v>
      </c>
      <c r="L19933" s="2">
        <v>0.75968199999999997</v>
      </c>
    </row>
    <row r="19934" spans="1:12" x14ac:dyDescent="0.2">
      <c r="A19934" s="2">
        <v>18.97974</v>
      </c>
      <c r="B19934" s="2">
        <v>17.465029999999999</v>
      </c>
      <c r="C19934" s="2">
        <v>3.3058960000000002</v>
      </c>
      <c r="D19934" s="2">
        <v>1.6136200000000001</v>
      </c>
      <c r="F19934" s="2">
        <v>18.976929999999999</v>
      </c>
      <c r="G19934" s="2">
        <v>0.66853300000000004</v>
      </c>
      <c r="H19934" s="2">
        <v>0.55375700000000005</v>
      </c>
      <c r="J19934" s="2">
        <v>18.97974</v>
      </c>
      <c r="K19934" s="2">
        <v>0.63160899999999998</v>
      </c>
      <c r="L19934" s="2">
        <v>0.75935600000000003</v>
      </c>
    </row>
    <row r="19935" spans="1:12" x14ac:dyDescent="0.2">
      <c r="A19935" s="2">
        <v>18.980440000000002</v>
      </c>
      <c r="B19935" s="2">
        <v>17.474409999999999</v>
      </c>
      <c r="C19935" s="2">
        <v>3.3063419999999999</v>
      </c>
      <c r="D19935" s="2">
        <v>1.614185</v>
      </c>
      <c r="F19935" s="2">
        <v>18.977640000000001</v>
      </c>
      <c r="G19935" s="2">
        <v>0.66898299999999999</v>
      </c>
      <c r="H19935" s="2">
        <v>0.553284</v>
      </c>
      <c r="J19935" s="2">
        <v>18.980440000000002</v>
      </c>
      <c r="K19935" s="2">
        <v>0.63143899999999997</v>
      </c>
      <c r="L19935" s="2">
        <v>0.75839599999999996</v>
      </c>
    </row>
    <row r="19936" spans="1:12" x14ac:dyDescent="0.2">
      <c r="A19936" s="2">
        <v>18.98114</v>
      </c>
      <c r="B19936" s="2">
        <v>17.483650000000001</v>
      </c>
      <c r="C19936" s="2">
        <v>3.3066819999999999</v>
      </c>
      <c r="D19936" s="2">
        <v>1.6139019999999999</v>
      </c>
      <c r="F19936" s="2">
        <v>18.978339999999999</v>
      </c>
      <c r="G19936" s="2">
        <v>0.66986800000000002</v>
      </c>
      <c r="H19936" s="2">
        <v>0.55315400000000003</v>
      </c>
      <c r="J19936" s="2">
        <v>18.98114</v>
      </c>
      <c r="K19936" s="2">
        <v>0.63133399999999995</v>
      </c>
      <c r="L19936" s="2">
        <v>0.75767200000000001</v>
      </c>
    </row>
    <row r="19937" spans="1:12" x14ac:dyDescent="0.2">
      <c r="A19937" s="2">
        <v>18.981839999999998</v>
      </c>
      <c r="B19937" s="2">
        <v>17.49278</v>
      </c>
      <c r="C19937" s="2">
        <v>3.3071969999999999</v>
      </c>
      <c r="D19937" s="2">
        <v>1.6135060000000001</v>
      </c>
      <c r="F19937" s="2">
        <v>18.979040000000001</v>
      </c>
      <c r="G19937" s="2">
        <v>0.67077600000000004</v>
      </c>
      <c r="H19937" s="2">
        <v>0.553589</v>
      </c>
      <c r="J19937" s="2">
        <v>18.981839999999998</v>
      </c>
      <c r="K19937" s="2">
        <v>0.63109000000000004</v>
      </c>
      <c r="L19937" s="2">
        <v>0.75764799999999999</v>
      </c>
    </row>
    <row r="19938" spans="1:12" x14ac:dyDescent="0.2">
      <c r="A19938" s="2">
        <v>18.98255</v>
      </c>
      <c r="B19938" s="2">
        <v>17.502089999999999</v>
      </c>
      <c r="C19938" s="2">
        <v>3.3076430000000001</v>
      </c>
      <c r="D19938" s="2">
        <v>1.6139330000000001</v>
      </c>
      <c r="F19938" s="2">
        <v>18.97974</v>
      </c>
      <c r="G19938" s="2">
        <v>0.671844</v>
      </c>
      <c r="H19938" s="2">
        <v>0.55319200000000002</v>
      </c>
      <c r="J19938" s="2">
        <v>18.98255</v>
      </c>
      <c r="K19938" s="2">
        <v>0.63077499999999997</v>
      </c>
      <c r="L19938" s="2">
        <v>0.75789099999999998</v>
      </c>
    </row>
    <row r="19939" spans="1:12" x14ac:dyDescent="0.2">
      <c r="A19939" s="2">
        <v>18.983250000000002</v>
      </c>
      <c r="B19939" s="2">
        <v>17.511399999999998</v>
      </c>
      <c r="C19939" s="2">
        <v>3.3084020000000001</v>
      </c>
      <c r="D19939" s="2">
        <v>1.614001</v>
      </c>
      <c r="F19939" s="2">
        <v>18.980440000000002</v>
      </c>
      <c r="G19939" s="2">
        <v>0.67258499999999999</v>
      </c>
      <c r="H19939" s="2">
        <v>0.55257400000000001</v>
      </c>
      <c r="J19939" s="2">
        <v>18.983250000000002</v>
      </c>
      <c r="K19939" s="2">
        <v>0.63039800000000001</v>
      </c>
      <c r="L19939" s="2">
        <v>0.75751999999999997</v>
      </c>
    </row>
    <row r="19940" spans="1:12" x14ac:dyDescent="0.2">
      <c r="A19940" s="2">
        <v>18.98395</v>
      </c>
      <c r="B19940" s="2">
        <v>17.520810000000001</v>
      </c>
      <c r="C19940" s="2">
        <v>3.3089400000000002</v>
      </c>
      <c r="D19940" s="2">
        <v>1.6138570000000001</v>
      </c>
      <c r="F19940" s="2">
        <v>18.98114</v>
      </c>
      <c r="G19940" s="2">
        <v>0.67271400000000003</v>
      </c>
      <c r="H19940" s="2">
        <v>0.55229200000000001</v>
      </c>
      <c r="J19940" s="2">
        <v>18.98395</v>
      </c>
      <c r="K19940" s="2">
        <v>0.62939599999999996</v>
      </c>
      <c r="L19940" s="2">
        <v>0.75690900000000005</v>
      </c>
    </row>
    <row r="19941" spans="1:12" x14ac:dyDescent="0.2">
      <c r="A19941" s="2">
        <v>18.984649999999998</v>
      </c>
      <c r="B19941" s="2">
        <v>17.530460000000001</v>
      </c>
      <c r="C19941" s="2">
        <v>3.3096570000000001</v>
      </c>
      <c r="D19941" s="2">
        <v>1.6141239999999999</v>
      </c>
      <c r="F19941" s="2">
        <v>18.981839999999998</v>
      </c>
      <c r="G19941" s="2">
        <v>0.67305000000000004</v>
      </c>
      <c r="H19941" s="2">
        <v>0.55192600000000003</v>
      </c>
      <c r="J19941" s="2">
        <v>18.984649999999998</v>
      </c>
      <c r="K19941" s="2">
        <v>0.62921499999999997</v>
      </c>
      <c r="L19941" s="2">
        <v>0.75692199999999998</v>
      </c>
    </row>
    <row r="19942" spans="1:12" x14ac:dyDescent="0.2">
      <c r="A19942" s="2">
        <v>18.98535</v>
      </c>
      <c r="B19942" s="2">
        <v>17.54034</v>
      </c>
      <c r="C19942" s="2">
        <v>3.3098399999999999</v>
      </c>
      <c r="D19942" s="2">
        <v>1.613696</v>
      </c>
      <c r="F19942" s="2">
        <v>18.98255</v>
      </c>
      <c r="G19942" s="2">
        <v>0.67387399999999997</v>
      </c>
      <c r="H19942" s="2">
        <v>0.55178799999999995</v>
      </c>
      <c r="J19942" s="2">
        <v>18.98535</v>
      </c>
      <c r="K19942" s="2">
        <v>0.62878999999999996</v>
      </c>
      <c r="L19942" s="2">
        <v>0.75687800000000005</v>
      </c>
    </row>
    <row r="19943" spans="1:12" x14ac:dyDescent="0.2">
      <c r="A19943" s="2">
        <v>18.986049999999999</v>
      </c>
      <c r="B19943" s="2">
        <v>17.549969999999998</v>
      </c>
      <c r="C19943" s="2">
        <v>3.3100459999999998</v>
      </c>
      <c r="D19943" s="2">
        <v>1.6138030000000001</v>
      </c>
      <c r="F19943" s="2">
        <v>18.983250000000002</v>
      </c>
      <c r="G19943" s="2">
        <v>0.67444599999999999</v>
      </c>
      <c r="H19943" s="2">
        <v>0.55199399999999998</v>
      </c>
      <c r="J19943" s="2">
        <v>18.986049999999999</v>
      </c>
      <c r="K19943" s="2">
        <v>0.62831300000000001</v>
      </c>
      <c r="L19943" s="2">
        <v>0.75643499999999997</v>
      </c>
    </row>
    <row r="19944" spans="1:12" x14ac:dyDescent="0.2">
      <c r="A19944" s="2">
        <v>18.98676</v>
      </c>
      <c r="B19944" s="2">
        <v>17.559760000000001</v>
      </c>
      <c r="C19944" s="2">
        <v>3.3107030000000002</v>
      </c>
      <c r="D19944" s="2">
        <v>1.6141080000000001</v>
      </c>
      <c r="F19944" s="2">
        <v>18.98395</v>
      </c>
      <c r="G19944" s="2">
        <v>0.67495700000000003</v>
      </c>
      <c r="H19944" s="2">
        <v>0.55142199999999997</v>
      </c>
      <c r="J19944" s="2">
        <v>18.98676</v>
      </c>
      <c r="K19944" s="2">
        <v>0.62857399999999997</v>
      </c>
      <c r="L19944" s="2">
        <v>0.755776</v>
      </c>
    </row>
    <row r="19945" spans="1:12" x14ac:dyDescent="0.2">
      <c r="A19945" s="2">
        <v>18.987459999999999</v>
      </c>
      <c r="B19945" s="2">
        <v>17.569279999999999</v>
      </c>
      <c r="C19945" s="2">
        <v>3.3109470000000001</v>
      </c>
      <c r="D19945" s="2">
        <v>1.6145510000000001</v>
      </c>
      <c r="F19945" s="2">
        <v>18.984649999999998</v>
      </c>
      <c r="G19945" s="2">
        <v>0.67575799999999997</v>
      </c>
      <c r="H19945" s="2">
        <v>0.55127700000000002</v>
      </c>
      <c r="J19945" s="2">
        <v>18.987459999999999</v>
      </c>
      <c r="K19945" s="2">
        <v>0.62869399999999998</v>
      </c>
      <c r="L19945" s="2">
        <v>0.75537399999999999</v>
      </c>
    </row>
    <row r="19946" spans="1:12" x14ac:dyDescent="0.2">
      <c r="A19946" s="2">
        <v>18.988160000000001</v>
      </c>
      <c r="B19946" s="2">
        <v>17.579059999999998</v>
      </c>
      <c r="C19946" s="2">
        <v>3.311023</v>
      </c>
      <c r="D19946" s="2">
        <v>1.6141920000000001</v>
      </c>
      <c r="F19946" s="2">
        <v>18.98535</v>
      </c>
      <c r="G19946" s="2">
        <v>0.67664299999999999</v>
      </c>
      <c r="H19946" s="2">
        <v>0.55115499999999995</v>
      </c>
      <c r="J19946" s="2">
        <v>18.988160000000001</v>
      </c>
      <c r="K19946" s="2">
        <v>0.627363</v>
      </c>
      <c r="L19946" s="2">
        <v>0.75494399999999995</v>
      </c>
    </row>
    <row r="19947" spans="1:12" x14ac:dyDescent="0.2">
      <c r="A19947" s="2">
        <v>18.988859999999999</v>
      </c>
      <c r="B19947" s="2">
        <v>17.58897</v>
      </c>
      <c r="C19947" s="2">
        <v>3.3116409999999998</v>
      </c>
      <c r="D19947" s="2">
        <v>1.6141239999999999</v>
      </c>
      <c r="F19947" s="2">
        <v>18.986049999999999</v>
      </c>
      <c r="G19947" s="2">
        <v>0.67711600000000005</v>
      </c>
      <c r="H19947" s="2">
        <v>0.55083499999999996</v>
      </c>
      <c r="J19947" s="2">
        <v>18.988859999999999</v>
      </c>
      <c r="K19947" s="2">
        <v>0.62659600000000004</v>
      </c>
      <c r="L19947" s="2">
        <v>0.75388100000000002</v>
      </c>
    </row>
    <row r="19948" spans="1:12" x14ac:dyDescent="0.2">
      <c r="A19948" s="2">
        <v>18.989560000000001</v>
      </c>
      <c r="B19948" s="2">
        <v>17.598549999999999</v>
      </c>
      <c r="C19948" s="2">
        <v>3.3125559999999998</v>
      </c>
      <c r="D19948" s="2">
        <v>1.6140779999999999</v>
      </c>
      <c r="F19948" s="2">
        <v>18.98676</v>
      </c>
      <c r="G19948" s="2">
        <v>0.67775700000000005</v>
      </c>
      <c r="H19948" s="2">
        <v>0.55052199999999996</v>
      </c>
      <c r="J19948" s="2">
        <v>18.989560000000001</v>
      </c>
      <c r="K19948" s="2">
        <v>0.62607900000000005</v>
      </c>
      <c r="L19948" s="2">
        <v>0.75294099999999997</v>
      </c>
    </row>
    <row r="19949" spans="1:12" x14ac:dyDescent="0.2">
      <c r="A19949" s="2">
        <v>18.990259999999999</v>
      </c>
      <c r="B19949" s="2">
        <v>17.608029999999999</v>
      </c>
      <c r="C19949" s="2">
        <v>3.3131900000000001</v>
      </c>
      <c r="D19949" s="2">
        <v>1.6140319999999999</v>
      </c>
      <c r="F19949" s="2">
        <v>18.987459999999999</v>
      </c>
      <c r="G19949" s="2">
        <v>0.67848200000000003</v>
      </c>
      <c r="H19949" s="2">
        <v>0.55062900000000004</v>
      </c>
      <c r="J19949" s="2">
        <v>18.990259999999999</v>
      </c>
      <c r="K19949" s="2">
        <v>0.62565400000000004</v>
      </c>
      <c r="L19949" s="2">
        <v>0.75238099999999997</v>
      </c>
    </row>
    <row r="19950" spans="1:12" x14ac:dyDescent="0.2">
      <c r="A19950" s="2">
        <v>18.990960000000001</v>
      </c>
      <c r="B19950" s="2">
        <v>17.617239999999999</v>
      </c>
      <c r="C19950" s="2">
        <v>3.3143340000000001</v>
      </c>
      <c r="D19950" s="2">
        <v>1.6134520000000001</v>
      </c>
      <c r="F19950" s="2">
        <v>18.988160000000001</v>
      </c>
      <c r="G19950" s="2">
        <v>0.67939799999999995</v>
      </c>
      <c r="H19950" s="2">
        <v>0.54978899999999997</v>
      </c>
      <c r="J19950" s="2">
        <v>18.990960000000001</v>
      </c>
      <c r="K19950" s="2">
        <v>0.62514099999999995</v>
      </c>
      <c r="L19950" s="2">
        <v>0.75196600000000002</v>
      </c>
    </row>
    <row r="19951" spans="1:12" x14ac:dyDescent="0.2">
      <c r="A19951" s="2">
        <v>18.991669999999999</v>
      </c>
      <c r="B19951" s="2">
        <v>17.626850000000001</v>
      </c>
      <c r="C19951" s="2">
        <v>3.3149329999999999</v>
      </c>
      <c r="D19951" s="2">
        <v>1.6130329999999999</v>
      </c>
      <c r="F19951" s="2">
        <v>18.988859999999999</v>
      </c>
      <c r="G19951" s="2">
        <v>0.68038200000000004</v>
      </c>
      <c r="H19951" s="2">
        <v>0.54960600000000004</v>
      </c>
      <c r="J19951" s="2">
        <v>18.991669999999999</v>
      </c>
      <c r="K19951" s="2">
        <v>0.62459500000000001</v>
      </c>
      <c r="L19951" s="2">
        <v>0.75165899999999997</v>
      </c>
    </row>
    <row r="19952" spans="1:12" x14ac:dyDescent="0.2">
      <c r="A19952" s="2">
        <v>18.992370000000001</v>
      </c>
      <c r="B19952" s="2">
        <v>17.636469999999999</v>
      </c>
      <c r="C19952" s="2">
        <v>3.3155169999999998</v>
      </c>
      <c r="D19952" s="2">
        <v>1.612857</v>
      </c>
      <c r="F19952" s="2">
        <v>18.989560000000001</v>
      </c>
      <c r="G19952" s="2">
        <v>0.68125899999999995</v>
      </c>
      <c r="H19952" s="2">
        <v>0.549126</v>
      </c>
      <c r="J19952" s="2">
        <v>18.992370000000001</v>
      </c>
      <c r="K19952" s="2">
        <v>0.62426000000000004</v>
      </c>
      <c r="L19952" s="2">
        <v>0.75098900000000002</v>
      </c>
    </row>
    <row r="19953" spans="1:12" x14ac:dyDescent="0.2">
      <c r="A19953" s="2">
        <v>18.993069999999999</v>
      </c>
      <c r="B19953" s="2">
        <v>17.646139999999999</v>
      </c>
      <c r="C19953" s="2">
        <v>3.3157299999999998</v>
      </c>
      <c r="D19953" s="2">
        <v>1.612689</v>
      </c>
      <c r="F19953" s="2">
        <v>18.990259999999999</v>
      </c>
      <c r="G19953" s="2">
        <v>0.68244899999999997</v>
      </c>
      <c r="H19953" s="2">
        <v>0.54852299999999998</v>
      </c>
      <c r="J19953" s="2">
        <v>18.993069999999999</v>
      </c>
      <c r="K19953" s="2">
        <v>0.62304700000000002</v>
      </c>
      <c r="L19953" s="2">
        <v>0.75042900000000001</v>
      </c>
    </row>
    <row r="19954" spans="1:12" x14ac:dyDescent="0.2">
      <c r="A19954" s="2">
        <v>18.993770000000001</v>
      </c>
      <c r="B19954" s="2">
        <v>17.65615</v>
      </c>
      <c r="C19954" s="2">
        <v>3.3158599999999998</v>
      </c>
      <c r="D19954" s="2">
        <v>1.6129640000000001</v>
      </c>
      <c r="F19954" s="2">
        <v>18.990960000000001</v>
      </c>
      <c r="G19954" s="2">
        <v>0.68308999999999997</v>
      </c>
      <c r="H19954" s="2">
        <v>0.54790499999999998</v>
      </c>
      <c r="J19954" s="2">
        <v>18.993770000000001</v>
      </c>
      <c r="K19954" s="2">
        <v>0.62236199999999997</v>
      </c>
      <c r="L19954" s="2">
        <v>0.75039599999999995</v>
      </c>
    </row>
    <row r="19955" spans="1:12" x14ac:dyDescent="0.2">
      <c r="A19955" s="2">
        <v>18.99447</v>
      </c>
      <c r="B19955" s="2">
        <v>17.665959999999998</v>
      </c>
      <c r="C19955" s="2">
        <v>3.3163369999999999</v>
      </c>
      <c r="D19955" s="2">
        <v>1.6131549999999999</v>
      </c>
      <c r="F19955" s="2">
        <v>18.991669999999999</v>
      </c>
      <c r="G19955" s="2">
        <v>0.68329600000000001</v>
      </c>
      <c r="H19955" s="2">
        <v>0.54821799999999998</v>
      </c>
      <c r="J19955" s="2">
        <v>18.99447</v>
      </c>
      <c r="K19955" s="2">
        <v>0.62225900000000001</v>
      </c>
      <c r="L19955" s="2">
        <v>0.75055499999999997</v>
      </c>
    </row>
    <row r="19956" spans="1:12" x14ac:dyDescent="0.2">
      <c r="A19956" s="2">
        <v>18.995170000000002</v>
      </c>
      <c r="B19956" s="2">
        <v>17.675979999999999</v>
      </c>
      <c r="C19956" s="2">
        <v>3.3168980000000001</v>
      </c>
      <c r="D19956" s="2">
        <v>1.612552</v>
      </c>
      <c r="F19956" s="2">
        <v>18.992370000000001</v>
      </c>
      <c r="G19956" s="2">
        <v>0.68404399999999999</v>
      </c>
      <c r="H19956" s="2">
        <v>0.54787399999999997</v>
      </c>
      <c r="J19956" s="2">
        <v>18.995170000000002</v>
      </c>
      <c r="K19956" s="2">
        <v>0.62221700000000002</v>
      </c>
      <c r="L19956" s="2">
        <v>0.75038499999999997</v>
      </c>
    </row>
    <row r="19957" spans="1:12" x14ac:dyDescent="0.2">
      <c r="A19957" s="2">
        <v>18.99587</v>
      </c>
      <c r="B19957" s="2">
        <v>17.68638</v>
      </c>
      <c r="C19957" s="2">
        <v>3.317771</v>
      </c>
      <c r="D19957" s="2">
        <v>1.612376</v>
      </c>
      <c r="F19957" s="2">
        <v>18.993069999999999</v>
      </c>
      <c r="G19957" s="2">
        <v>0.68447899999999995</v>
      </c>
      <c r="H19957" s="2">
        <v>0.54794299999999996</v>
      </c>
      <c r="J19957" s="2">
        <v>18.99587</v>
      </c>
      <c r="K19957" s="2">
        <v>0.62206799999999995</v>
      </c>
      <c r="L19957" s="2">
        <v>0.749834</v>
      </c>
    </row>
    <row r="19958" spans="1:12" x14ac:dyDescent="0.2">
      <c r="A19958" s="2">
        <v>18.996569999999998</v>
      </c>
      <c r="B19958" s="2">
        <v>17.696400000000001</v>
      </c>
      <c r="C19958" s="2">
        <v>3.3183699999999998</v>
      </c>
      <c r="D19958" s="2">
        <v>1.612582</v>
      </c>
      <c r="F19958" s="2">
        <v>18.993770000000001</v>
      </c>
      <c r="G19958" s="2">
        <v>0.68473099999999998</v>
      </c>
      <c r="H19958" s="2">
        <v>0.54762299999999997</v>
      </c>
      <c r="J19958" s="2">
        <v>18.996569999999998</v>
      </c>
      <c r="K19958" s="2">
        <v>0.62139900000000003</v>
      </c>
      <c r="L19958" s="2">
        <v>0.74920200000000003</v>
      </c>
    </row>
    <row r="19959" spans="1:12" x14ac:dyDescent="0.2">
      <c r="A19959" s="2">
        <v>18.99727</v>
      </c>
      <c r="B19959" s="2">
        <v>17.706309999999998</v>
      </c>
      <c r="C19959" s="2">
        <v>3.3192469999999998</v>
      </c>
      <c r="D19959" s="2">
        <v>1.612422</v>
      </c>
      <c r="F19959" s="2">
        <v>18.99447</v>
      </c>
      <c r="G19959" s="2">
        <v>0.68562299999999998</v>
      </c>
      <c r="H19959" s="2">
        <v>0.54678300000000002</v>
      </c>
      <c r="J19959" s="2">
        <v>18.99727</v>
      </c>
      <c r="K19959" s="2">
        <v>0.62033400000000005</v>
      </c>
      <c r="L19959" s="2">
        <v>0.74887400000000004</v>
      </c>
    </row>
    <row r="19960" spans="1:12" x14ac:dyDescent="0.2">
      <c r="A19960" s="2">
        <v>18.997979999999998</v>
      </c>
      <c r="B19960" s="2">
        <v>17.716439999999999</v>
      </c>
      <c r="C19960" s="2">
        <v>3.32056</v>
      </c>
      <c r="D19960" s="2">
        <v>1.612071</v>
      </c>
      <c r="F19960" s="2">
        <v>18.995170000000002</v>
      </c>
      <c r="G19960" s="2">
        <v>0.68640100000000004</v>
      </c>
      <c r="H19960" s="2">
        <v>0.54627999999999999</v>
      </c>
      <c r="J19960" s="2">
        <v>18.997979999999998</v>
      </c>
      <c r="K19960" s="2">
        <v>0.61918099999999998</v>
      </c>
      <c r="L19960" s="2">
        <v>0.74849900000000003</v>
      </c>
    </row>
    <row r="19961" spans="1:12" x14ac:dyDescent="0.2">
      <c r="A19961" s="2">
        <v>18.99868</v>
      </c>
      <c r="B19961" s="2">
        <v>17.726510000000001</v>
      </c>
      <c r="C19961" s="2">
        <v>3.321895</v>
      </c>
      <c r="D19961" s="2">
        <v>1.6113390000000001</v>
      </c>
      <c r="F19961" s="2">
        <v>18.99587</v>
      </c>
      <c r="G19961" s="2">
        <v>0.68693499999999996</v>
      </c>
      <c r="H19961" s="2">
        <v>0.54624200000000001</v>
      </c>
      <c r="J19961" s="2">
        <v>18.99868</v>
      </c>
      <c r="K19961" s="2">
        <v>0.61817900000000003</v>
      </c>
      <c r="L19961" s="2">
        <v>0.74775899999999995</v>
      </c>
    </row>
    <row r="19962" spans="1:12" x14ac:dyDescent="0.2">
      <c r="A19962" s="2">
        <v>18.999379999999999</v>
      </c>
      <c r="B19962" s="2">
        <v>17.736640000000001</v>
      </c>
      <c r="C19962" s="2">
        <v>3.321628</v>
      </c>
      <c r="D19962" s="2">
        <v>1.6109119999999999</v>
      </c>
      <c r="F19962" s="2">
        <v>18.996569999999998</v>
      </c>
      <c r="G19962" s="2">
        <v>0.68846099999999999</v>
      </c>
      <c r="H19962" s="2">
        <v>0.545319</v>
      </c>
      <c r="J19962" s="2">
        <v>18.999379999999999</v>
      </c>
      <c r="K19962" s="2">
        <v>0.61759699999999995</v>
      </c>
      <c r="L19962" s="2">
        <v>0.74752700000000005</v>
      </c>
    </row>
    <row r="19963" spans="1:12" x14ac:dyDescent="0.2">
      <c r="A19963" s="2">
        <v>19.000080000000001</v>
      </c>
      <c r="B19963" s="2">
        <v>17.746939999999999</v>
      </c>
      <c r="C19963" s="2">
        <v>3.3222499999999999</v>
      </c>
      <c r="D19963" s="2">
        <v>1.6109119999999999</v>
      </c>
      <c r="F19963" s="2">
        <v>18.99727</v>
      </c>
      <c r="G19963" s="2">
        <v>0.68935400000000002</v>
      </c>
      <c r="H19963" s="2">
        <v>0.54451000000000005</v>
      </c>
      <c r="J19963" s="2">
        <v>19.000080000000001</v>
      </c>
      <c r="K19963" s="2">
        <v>0.61611499999999997</v>
      </c>
      <c r="L19963" s="2">
        <v>0.74726000000000004</v>
      </c>
    </row>
    <row r="19964" spans="1:12" x14ac:dyDescent="0.2">
      <c r="A19964" s="2">
        <v>19.000779999999999</v>
      </c>
      <c r="B19964" s="2">
        <v>17.756699999999999</v>
      </c>
      <c r="C19964" s="2">
        <v>3.3229289999999998</v>
      </c>
      <c r="D19964" s="2">
        <v>1.610957</v>
      </c>
      <c r="F19964" s="2">
        <v>18.997979999999998</v>
      </c>
      <c r="G19964" s="2">
        <v>0.68981899999999996</v>
      </c>
      <c r="H19964" s="2">
        <v>0.54438799999999998</v>
      </c>
      <c r="J19964" s="2">
        <v>19.000779999999999</v>
      </c>
      <c r="K19964" s="2">
        <v>0.61492100000000005</v>
      </c>
      <c r="L19964" s="2">
        <v>0.74642699999999995</v>
      </c>
    </row>
    <row r="19965" spans="1:12" x14ac:dyDescent="0.2">
      <c r="A19965" s="2">
        <v>19.001480000000001</v>
      </c>
      <c r="B19965" s="2">
        <v>17.766220000000001</v>
      </c>
      <c r="C19965" s="2">
        <v>3.3235540000000001</v>
      </c>
      <c r="D19965" s="2">
        <v>1.6108119999999999</v>
      </c>
      <c r="F19965" s="2">
        <v>18.99868</v>
      </c>
      <c r="G19965" s="2">
        <v>0.69022399999999995</v>
      </c>
      <c r="H19965" s="2">
        <v>0.54385399999999995</v>
      </c>
      <c r="J19965" s="2">
        <v>19.001480000000001</v>
      </c>
      <c r="K19965" s="2">
        <v>0.614178</v>
      </c>
      <c r="L19965" s="2">
        <v>0.74586399999999997</v>
      </c>
    </row>
    <row r="19966" spans="1:12" x14ac:dyDescent="0.2">
      <c r="A19966" s="2">
        <v>19.002179999999999</v>
      </c>
      <c r="B19966" s="2">
        <v>17.776250000000001</v>
      </c>
      <c r="C19966" s="2">
        <v>3.3237299999999999</v>
      </c>
      <c r="D19966" s="2">
        <v>1.610484</v>
      </c>
      <c r="F19966" s="2">
        <v>18.999379999999999</v>
      </c>
      <c r="G19966" s="2">
        <v>0.69074199999999997</v>
      </c>
      <c r="H19966" s="2">
        <v>0.54412099999999997</v>
      </c>
      <c r="J19966" s="2">
        <v>19.002179999999999</v>
      </c>
      <c r="K19966" s="2">
        <v>0.61331400000000003</v>
      </c>
      <c r="L19966" s="2">
        <v>0.74530099999999999</v>
      </c>
    </row>
    <row r="19967" spans="1:12" x14ac:dyDescent="0.2">
      <c r="A19967" s="2">
        <v>19.002890000000001</v>
      </c>
      <c r="B19967" s="2">
        <v>17.78642</v>
      </c>
      <c r="C19967" s="2">
        <v>3.3241649999999998</v>
      </c>
      <c r="D19967" s="2">
        <v>1.6102399999999999</v>
      </c>
      <c r="F19967" s="2">
        <v>19.000080000000001</v>
      </c>
      <c r="G19967" s="2">
        <v>0.69127700000000003</v>
      </c>
      <c r="H19967" s="2">
        <v>0.54423500000000002</v>
      </c>
      <c r="J19967" s="2">
        <v>19.002890000000001</v>
      </c>
      <c r="K19967" s="2">
        <v>0.612205</v>
      </c>
      <c r="L19967" s="2">
        <v>0.74453400000000003</v>
      </c>
    </row>
    <row r="19968" spans="1:12" x14ac:dyDescent="0.2">
      <c r="A19968" s="2">
        <v>19.003589999999999</v>
      </c>
      <c r="B19968" s="2">
        <v>17.796939999999999</v>
      </c>
      <c r="C19968" s="2">
        <v>3.324516</v>
      </c>
      <c r="D19968" s="2">
        <v>1.6100570000000001</v>
      </c>
      <c r="F19968" s="2">
        <v>19.000779999999999</v>
      </c>
      <c r="G19968" s="2">
        <v>0.69201699999999999</v>
      </c>
      <c r="H19968" s="2">
        <v>0.54428900000000002</v>
      </c>
      <c r="J19968" s="2">
        <v>19.003589999999999</v>
      </c>
      <c r="K19968" s="2">
        <v>0.61135099999999998</v>
      </c>
      <c r="L19968" s="2">
        <v>0.74405399999999999</v>
      </c>
    </row>
    <row r="19969" spans="1:12" x14ac:dyDescent="0.2">
      <c r="A19969" s="2">
        <v>19.004290000000001</v>
      </c>
      <c r="B19969" s="2">
        <v>17.80781</v>
      </c>
      <c r="C19969" s="2">
        <v>3.3255650000000001</v>
      </c>
      <c r="D19969" s="2">
        <v>1.6093630000000001</v>
      </c>
      <c r="F19969" s="2">
        <v>19.001480000000001</v>
      </c>
      <c r="G19969" s="2">
        <v>0.69327499999999997</v>
      </c>
      <c r="H19969" s="2">
        <v>0.544296</v>
      </c>
      <c r="J19969" s="2">
        <v>19.004290000000001</v>
      </c>
      <c r="K19969" s="2">
        <v>0.610788</v>
      </c>
      <c r="L19969" s="2">
        <v>0.74363800000000002</v>
      </c>
    </row>
    <row r="19970" spans="1:12" x14ac:dyDescent="0.2">
      <c r="A19970" s="2">
        <v>19.004989999999999</v>
      </c>
      <c r="B19970" s="2">
        <v>17.818580000000001</v>
      </c>
      <c r="C19970" s="2">
        <v>3.3271899999999999</v>
      </c>
      <c r="D19970" s="2">
        <v>1.6088439999999999</v>
      </c>
      <c r="F19970" s="2">
        <v>19.002179999999999</v>
      </c>
      <c r="G19970" s="2">
        <v>0.693909</v>
      </c>
      <c r="H19970" s="2">
        <v>0.54418900000000003</v>
      </c>
      <c r="J19970" s="2">
        <v>19.004989999999999</v>
      </c>
      <c r="K19970" s="2">
        <v>0.61036299999999999</v>
      </c>
      <c r="L19970" s="2">
        <v>0.74296700000000004</v>
      </c>
    </row>
    <row r="19971" spans="1:12" x14ac:dyDescent="0.2">
      <c r="A19971" s="2">
        <v>19.005690000000001</v>
      </c>
      <c r="B19971" s="2">
        <v>17.828900000000001</v>
      </c>
      <c r="C19971" s="2">
        <v>3.3285670000000001</v>
      </c>
      <c r="D19971" s="2">
        <v>1.6089359999999999</v>
      </c>
      <c r="F19971" s="2">
        <v>19.002890000000001</v>
      </c>
      <c r="G19971" s="2">
        <v>0.69405399999999995</v>
      </c>
      <c r="H19971" s="2">
        <v>0.54481500000000005</v>
      </c>
      <c r="J19971" s="2">
        <v>19.005690000000001</v>
      </c>
      <c r="K19971" s="2">
        <v>0.60964799999999997</v>
      </c>
      <c r="L19971" s="2">
        <v>0.74263500000000005</v>
      </c>
    </row>
    <row r="19972" spans="1:12" x14ac:dyDescent="0.2">
      <c r="A19972" s="2">
        <v>19.00639</v>
      </c>
      <c r="B19972" s="2">
        <v>17.83914</v>
      </c>
      <c r="C19972" s="2">
        <v>3.3295699999999999</v>
      </c>
      <c r="D19972" s="2">
        <v>1.6085240000000001</v>
      </c>
      <c r="F19972" s="2">
        <v>19.003589999999999</v>
      </c>
      <c r="G19972" s="2">
        <v>0.69432799999999995</v>
      </c>
      <c r="H19972" s="2">
        <v>0.54540999999999995</v>
      </c>
      <c r="J19972" s="2">
        <v>19.00639</v>
      </c>
      <c r="K19972" s="2">
        <v>0.60889599999999999</v>
      </c>
      <c r="L19972" s="2">
        <v>0.74231499999999995</v>
      </c>
    </row>
    <row r="19973" spans="1:12" x14ac:dyDescent="0.2">
      <c r="A19973" s="2">
        <v>19.007100000000001</v>
      </c>
      <c r="B19973" s="2">
        <v>17.84975</v>
      </c>
      <c r="C19973" s="2">
        <v>3.3305500000000001</v>
      </c>
      <c r="D19973" s="2">
        <v>1.60863</v>
      </c>
      <c r="F19973" s="2">
        <v>19.004290000000001</v>
      </c>
      <c r="G19973" s="2">
        <v>0.69509900000000002</v>
      </c>
      <c r="H19973" s="2">
        <v>0.54512000000000005</v>
      </c>
      <c r="J19973" s="2">
        <v>19.007100000000001</v>
      </c>
      <c r="K19973" s="2">
        <v>0.60849600000000004</v>
      </c>
      <c r="L19973" s="2">
        <v>0.74202299999999999</v>
      </c>
    </row>
    <row r="19974" spans="1:12" x14ac:dyDescent="0.2">
      <c r="A19974" s="2">
        <v>19.0078</v>
      </c>
      <c r="B19974" s="2">
        <v>17.859919999999999</v>
      </c>
      <c r="C19974" s="2">
        <v>3.3315839999999999</v>
      </c>
      <c r="D19974" s="2">
        <v>1.608714</v>
      </c>
      <c r="F19974" s="2">
        <v>19.004989999999999</v>
      </c>
      <c r="G19974" s="2">
        <v>0.69545000000000001</v>
      </c>
      <c r="H19974" s="2">
        <v>0.544655</v>
      </c>
      <c r="J19974" s="2">
        <v>19.0078</v>
      </c>
      <c r="K19974" s="2">
        <v>0.60819400000000001</v>
      </c>
      <c r="L19974" s="2">
        <v>0.74187099999999995</v>
      </c>
    </row>
    <row r="19975" spans="1:12" x14ac:dyDescent="0.2">
      <c r="A19975" s="2">
        <v>19.008500000000002</v>
      </c>
      <c r="B19975" s="2">
        <v>17.869869999999999</v>
      </c>
      <c r="C19975" s="2">
        <v>3.3325</v>
      </c>
      <c r="D19975" s="2">
        <v>1.6085689999999999</v>
      </c>
      <c r="F19975" s="2">
        <v>19.005690000000001</v>
      </c>
      <c r="G19975" s="2">
        <v>0.69620499999999996</v>
      </c>
      <c r="H19975" s="2">
        <v>0.54457900000000004</v>
      </c>
      <c r="J19975" s="2">
        <v>19.008500000000002</v>
      </c>
      <c r="K19975" s="2">
        <v>0.60727299999999995</v>
      </c>
      <c r="L19975" s="2">
        <v>0.741568</v>
      </c>
    </row>
    <row r="19976" spans="1:12" x14ac:dyDescent="0.2">
      <c r="A19976" s="2">
        <v>19.0092</v>
      </c>
      <c r="B19976" s="2">
        <v>17.880230000000001</v>
      </c>
      <c r="C19976" s="2">
        <v>3.3332890000000002</v>
      </c>
      <c r="D19976" s="2">
        <v>1.6082179999999999</v>
      </c>
      <c r="F19976" s="2">
        <v>19.00639</v>
      </c>
      <c r="G19976" s="2">
        <v>0.69711299999999998</v>
      </c>
      <c r="H19976" s="2">
        <v>0.54493000000000003</v>
      </c>
      <c r="J19976" s="2">
        <v>19.0092</v>
      </c>
      <c r="K19976" s="2">
        <v>0.60670500000000005</v>
      </c>
      <c r="L19976" s="2">
        <v>0.74140700000000004</v>
      </c>
    </row>
    <row r="19977" spans="1:12" x14ac:dyDescent="0.2">
      <c r="A19977" s="2">
        <v>19.009899999999998</v>
      </c>
      <c r="B19977" s="2">
        <v>17.89066</v>
      </c>
      <c r="C19977" s="2">
        <v>3.3340679999999998</v>
      </c>
      <c r="D19977" s="2">
        <v>1.608455</v>
      </c>
      <c r="F19977" s="2">
        <v>19.007100000000001</v>
      </c>
      <c r="G19977" s="2">
        <v>0.69785299999999995</v>
      </c>
      <c r="H19977" s="2">
        <v>0.54488400000000003</v>
      </c>
      <c r="J19977" s="2">
        <v>19.009899999999998</v>
      </c>
      <c r="K19977" s="2">
        <v>0.60611099999999996</v>
      </c>
      <c r="L19977" s="2">
        <v>0.74148000000000003</v>
      </c>
    </row>
    <row r="19978" spans="1:12" x14ac:dyDescent="0.2">
      <c r="A19978" s="2">
        <v>19.0106</v>
      </c>
      <c r="B19978" s="2">
        <v>17.900970000000001</v>
      </c>
      <c r="C19978" s="2">
        <v>3.3350819999999999</v>
      </c>
      <c r="D19978" s="2">
        <v>1.608493</v>
      </c>
      <c r="F19978" s="2">
        <v>19.0078</v>
      </c>
      <c r="G19978" s="2">
        <v>0.69840199999999997</v>
      </c>
      <c r="H19978" s="2">
        <v>0.54471599999999998</v>
      </c>
      <c r="J19978" s="2">
        <v>19.0106</v>
      </c>
      <c r="K19978" s="2">
        <v>0.60537300000000005</v>
      </c>
      <c r="L19978" s="2">
        <v>0.74154200000000003</v>
      </c>
    </row>
    <row r="19979" spans="1:12" x14ac:dyDescent="0.2">
      <c r="A19979" s="2">
        <v>19.011299999999999</v>
      </c>
      <c r="B19979" s="2">
        <v>17.911269999999998</v>
      </c>
      <c r="C19979" s="2">
        <v>3.3353869999999999</v>
      </c>
      <c r="D19979" s="2">
        <v>1.6085160000000001</v>
      </c>
      <c r="F19979" s="2">
        <v>19.008500000000002</v>
      </c>
      <c r="G19979" s="2">
        <v>0.69886800000000004</v>
      </c>
      <c r="H19979" s="2">
        <v>0.544373</v>
      </c>
      <c r="J19979" s="2">
        <v>19.011299999999999</v>
      </c>
      <c r="K19979" s="2">
        <v>0.60511800000000004</v>
      </c>
      <c r="L19979" s="2">
        <v>0.74113300000000004</v>
      </c>
    </row>
    <row r="19980" spans="1:12" x14ac:dyDescent="0.2">
      <c r="A19980" s="2">
        <v>19.01201</v>
      </c>
      <c r="B19980" s="2">
        <v>17.921749999999999</v>
      </c>
      <c r="C19980" s="2">
        <v>3.335502</v>
      </c>
      <c r="D19980" s="2">
        <v>1.6085240000000001</v>
      </c>
      <c r="F19980" s="2">
        <v>19.0092</v>
      </c>
      <c r="G19980" s="2">
        <v>0.69961499999999999</v>
      </c>
      <c r="H19980" s="2">
        <v>0.54421200000000003</v>
      </c>
      <c r="J19980" s="2">
        <v>19.01201</v>
      </c>
      <c r="K19980" s="2">
        <v>0.60381300000000004</v>
      </c>
      <c r="L19980" s="2">
        <v>0.74080100000000004</v>
      </c>
    </row>
    <row r="19981" spans="1:12" x14ac:dyDescent="0.2">
      <c r="A19981" s="2">
        <v>19.012709999999998</v>
      </c>
      <c r="B19981" s="2">
        <v>17.932230000000001</v>
      </c>
      <c r="C19981" s="2">
        <v>3.3361540000000001</v>
      </c>
      <c r="D19981" s="2">
        <v>1.6083860000000001</v>
      </c>
      <c r="F19981" s="2">
        <v>19.009899999999998</v>
      </c>
      <c r="G19981" s="2">
        <v>0.700546</v>
      </c>
      <c r="H19981" s="2">
        <v>0.54422000000000004</v>
      </c>
      <c r="J19981" s="2">
        <v>19.012709999999998</v>
      </c>
      <c r="K19981" s="2">
        <v>0.60355000000000003</v>
      </c>
      <c r="L19981" s="2">
        <v>0.74079700000000004</v>
      </c>
    </row>
    <row r="19982" spans="1:12" x14ac:dyDescent="0.2">
      <c r="A19982" s="2">
        <v>19.01341</v>
      </c>
      <c r="B19982" s="2">
        <v>17.94267</v>
      </c>
      <c r="C19982" s="2">
        <v>3.3367719999999998</v>
      </c>
      <c r="D19982" s="2">
        <v>1.6078600000000001</v>
      </c>
      <c r="F19982" s="2">
        <v>19.0106</v>
      </c>
      <c r="G19982" s="2">
        <v>0.70153799999999999</v>
      </c>
      <c r="H19982" s="2">
        <v>0.544319</v>
      </c>
      <c r="J19982" s="2">
        <v>19.01341</v>
      </c>
      <c r="K19982" s="2">
        <v>0.60272599999999998</v>
      </c>
      <c r="L19982" s="2">
        <v>0.74076399999999998</v>
      </c>
    </row>
    <row r="19983" spans="1:12" x14ac:dyDescent="0.2">
      <c r="A19983" s="2">
        <v>19.014109999999999</v>
      </c>
      <c r="B19983" s="2">
        <v>17.953320000000001</v>
      </c>
      <c r="C19983" s="2">
        <v>3.3374510000000002</v>
      </c>
      <c r="D19983" s="2">
        <v>1.6072340000000001</v>
      </c>
      <c r="F19983" s="2">
        <v>19.011299999999999</v>
      </c>
      <c r="G19983" s="2">
        <v>0.702156</v>
      </c>
      <c r="H19983" s="2">
        <v>0.54444099999999995</v>
      </c>
      <c r="J19983" s="2">
        <v>19.014109999999999</v>
      </c>
      <c r="K19983" s="2">
        <v>0.60182199999999997</v>
      </c>
      <c r="L19983" s="2">
        <v>0.74070199999999997</v>
      </c>
    </row>
    <row r="19984" spans="1:12" x14ac:dyDescent="0.2">
      <c r="A19984" s="2">
        <v>19.014810000000001</v>
      </c>
      <c r="B19984" s="2">
        <v>17.963809999999999</v>
      </c>
      <c r="C19984" s="2">
        <v>3.3382369999999999</v>
      </c>
      <c r="D19984" s="2">
        <v>1.6068979999999999</v>
      </c>
      <c r="F19984" s="2">
        <v>19.01201</v>
      </c>
      <c r="G19984" s="2">
        <v>0.70246900000000001</v>
      </c>
      <c r="H19984" s="2">
        <v>0.54450200000000004</v>
      </c>
      <c r="J19984" s="2">
        <v>19.014810000000001</v>
      </c>
      <c r="K19984" s="2">
        <v>0.60057099999999997</v>
      </c>
      <c r="L19984" s="2">
        <v>0.74038400000000004</v>
      </c>
    </row>
    <row r="19985" spans="1:12" x14ac:dyDescent="0.2">
      <c r="A19985" s="2">
        <v>19.015509999999999</v>
      </c>
      <c r="B19985" s="2">
        <v>17.97418</v>
      </c>
      <c r="C19985" s="2">
        <v>3.3388089999999999</v>
      </c>
      <c r="D19985" s="2">
        <v>1.605907</v>
      </c>
      <c r="F19985" s="2">
        <v>19.012709999999998</v>
      </c>
      <c r="G19985" s="2">
        <v>0.70302600000000004</v>
      </c>
      <c r="H19985" s="2">
        <v>0.54455600000000004</v>
      </c>
      <c r="J19985" s="2">
        <v>19.015509999999999</v>
      </c>
      <c r="K19985" s="2">
        <v>0.59929600000000005</v>
      </c>
      <c r="L19985" s="2">
        <v>0.74029</v>
      </c>
    </row>
    <row r="19986" spans="1:12" x14ac:dyDescent="0.2">
      <c r="A19986" s="2">
        <v>19.016210000000001</v>
      </c>
      <c r="B19986" s="2">
        <v>17.985130000000002</v>
      </c>
      <c r="C19986" s="2">
        <v>3.339744</v>
      </c>
      <c r="D19986" s="2">
        <v>1.6057619999999999</v>
      </c>
      <c r="F19986" s="2">
        <v>19.01341</v>
      </c>
      <c r="G19986" s="2">
        <v>0.70402500000000001</v>
      </c>
      <c r="H19986" s="2">
        <v>0.54457900000000004</v>
      </c>
      <c r="J19986" s="2">
        <v>19.016210000000001</v>
      </c>
      <c r="K19986" s="2">
        <v>0.59848000000000001</v>
      </c>
      <c r="L19986" s="2">
        <v>0.74036599999999997</v>
      </c>
    </row>
    <row r="19987" spans="1:12" x14ac:dyDescent="0.2">
      <c r="A19987" s="2">
        <v>19.016909999999999</v>
      </c>
      <c r="B19987" s="2">
        <v>17.996130000000001</v>
      </c>
      <c r="C19987" s="2">
        <v>3.340541</v>
      </c>
      <c r="D19987" s="2">
        <v>1.605205</v>
      </c>
      <c r="F19987" s="2">
        <v>19.014109999999999</v>
      </c>
      <c r="G19987" s="2">
        <v>0.70535999999999999</v>
      </c>
      <c r="H19987" s="2">
        <v>0.54418200000000005</v>
      </c>
      <c r="J19987" s="2">
        <v>19.016909999999999</v>
      </c>
      <c r="K19987" s="2">
        <v>0.59772899999999995</v>
      </c>
      <c r="L19987" s="2">
        <v>0.74021599999999999</v>
      </c>
    </row>
    <row r="19988" spans="1:12" x14ac:dyDescent="0.2">
      <c r="A19988" s="2">
        <v>19.017610000000001</v>
      </c>
      <c r="B19988" s="2">
        <v>18.00658</v>
      </c>
      <c r="C19988" s="2">
        <v>3.3412809999999999</v>
      </c>
      <c r="D19988" s="2">
        <v>1.604358</v>
      </c>
      <c r="F19988" s="2">
        <v>19.014810000000001</v>
      </c>
      <c r="G19988" s="2">
        <v>0.70638299999999998</v>
      </c>
      <c r="H19988" s="2">
        <v>0.54411299999999996</v>
      </c>
      <c r="J19988" s="2">
        <v>19.017610000000001</v>
      </c>
      <c r="K19988" s="2">
        <v>0.59678399999999998</v>
      </c>
      <c r="L19988" s="2">
        <v>0.73940700000000004</v>
      </c>
    </row>
    <row r="19989" spans="1:12" x14ac:dyDescent="0.2">
      <c r="A19989" s="2">
        <v>19.018319999999999</v>
      </c>
      <c r="B19989" s="2">
        <v>18.016919999999999</v>
      </c>
      <c r="C19989" s="2">
        <v>3.342349</v>
      </c>
      <c r="D19989" s="2">
        <v>1.604007</v>
      </c>
      <c r="F19989" s="2">
        <v>19.015509999999999</v>
      </c>
      <c r="G19989" s="2">
        <v>0.70723000000000003</v>
      </c>
      <c r="H19989" s="2">
        <v>0.54432700000000001</v>
      </c>
      <c r="J19989" s="2">
        <v>19.018319999999999</v>
      </c>
      <c r="K19989" s="2">
        <v>0.59551399999999999</v>
      </c>
      <c r="L19989" s="2">
        <v>0.73879099999999998</v>
      </c>
    </row>
    <row r="19990" spans="1:12" x14ac:dyDescent="0.2">
      <c r="A19990" s="2">
        <v>19.019020000000001</v>
      </c>
      <c r="B19990" s="2">
        <v>18.026979999999998</v>
      </c>
      <c r="C19990" s="2">
        <v>3.343356</v>
      </c>
      <c r="D19990" s="2">
        <v>1.6035109999999999</v>
      </c>
      <c r="F19990" s="2">
        <v>19.016210000000001</v>
      </c>
      <c r="G19990" s="2">
        <v>0.70824399999999998</v>
      </c>
      <c r="H19990" s="2">
        <v>0.543991</v>
      </c>
      <c r="J19990" s="2">
        <v>19.019020000000001</v>
      </c>
      <c r="K19990" s="2">
        <v>0.59484700000000001</v>
      </c>
      <c r="L19990" s="2">
        <v>0.73891799999999996</v>
      </c>
    </row>
    <row r="19991" spans="1:12" x14ac:dyDescent="0.2">
      <c r="A19991" s="2">
        <v>19.01972</v>
      </c>
      <c r="B19991" s="2">
        <v>18.036439999999999</v>
      </c>
      <c r="C19991" s="2">
        <v>3.344436</v>
      </c>
      <c r="D19991" s="2">
        <v>1.6032360000000001</v>
      </c>
      <c r="F19991" s="2">
        <v>19.016909999999999</v>
      </c>
      <c r="G19991" s="2">
        <v>0.70916699999999999</v>
      </c>
      <c r="H19991" s="2">
        <v>0.54367799999999999</v>
      </c>
      <c r="J19991" s="2">
        <v>19.01972</v>
      </c>
      <c r="K19991" s="2">
        <v>0.59439799999999998</v>
      </c>
      <c r="L19991" s="2">
        <v>0.73846599999999996</v>
      </c>
    </row>
    <row r="19992" spans="1:12" x14ac:dyDescent="0.2">
      <c r="A19992" s="2">
        <v>19.020420000000001</v>
      </c>
      <c r="B19992" s="2">
        <v>18.045860000000001</v>
      </c>
      <c r="C19992" s="2">
        <v>3.3457370000000002</v>
      </c>
      <c r="D19992" s="2">
        <v>1.6033360000000001</v>
      </c>
      <c r="F19992" s="2">
        <v>19.017610000000001</v>
      </c>
      <c r="G19992" s="2">
        <v>0.70982400000000001</v>
      </c>
      <c r="H19992" s="2">
        <v>0.54313699999999998</v>
      </c>
      <c r="J19992" s="2">
        <v>19.020420000000001</v>
      </c>
      <c r="K19992" s="2">
        <v>0.593773</v>
      </c>
      <c r="L19992" s="2">
        <v>0.73795100000000002</v>
      </c>
    </row>
    <row r="19993" spans="1:12" x14ac:dyDescent="0.2">
      <c r="A19993" s="2">
        <v>19.02112</v>
      </c>
      <c r="B19993" s="2">
        <v>18.05613</v>
      </c>
      <c r="C19993" s="2">
        <v>3.3469920000000002</v>
      </c>
      <c r="D19993" s="2">
        <v>1.6031599999999999</v>
      </c>
      <c r="F19993" s="2">
        <v>19.018319999999999</v>
      </c>
      <c r="G19993" s="2">
        <v>0.71073200000000003</v>
      </c>
      <c r="H19993" s="2">
        <v>0.54329700000000003</v>
      </c>
      <c r="J19993" s="2">
        <v>19.02112</v>
      </c>
      <c r="K19993" s="2">
        <v>0.59314500000000003</v>
      </c>
      <c r="L19993" s="2">
        <v>0.73763199999999995</v>
      </c>
    </row>
    <row r="19994" spans="1:12" x14ac:dyDescent="0.2">
      <c r="A19994" s="2">
        <v>19.021820000000002</v>
      </c>
      <c r="B19994" s="2">
        <v>18.067</v>
      </c>
      <c r="C19994" s="2">
        <v>3.3477700000000001</v>
      </c>
      <c r="D19994" s="2">
        <v>1.602824</v>
      </c>
      <c r="F19994" s="2">
        <v>19.019020000000001</v>
      </c>
      <c r="G19994" s="2">
        <v>0.71136500000000003</v>
      </c>
      <c r="H19994" s="2">
        <v>0.54362500000000002</v>
      </c>
      <c r="J19994" s="2">
        <v>19.021820000000002</v>
      </c>
      <c r="K19994" s="2">
        <v>0.59192299999999998</v>
      </c>
      <c r="L19994" s="2">
        <v>0.73756999999999995</v>
      </c>
    </row>
    <row r="19995" spans="1:12" x14ac:dyDescent="0.2">
      <c r="A19995" s="2">
        <v>19.02252</v>
      </c>
      <c r="B19995" s="2">
        <v>18.077909999999999</v>
      </c>
      <c r="C19995" s="2">
        <v>3.3486319999999998</v>
      </c>
      <c r="D19995" s="2">
        <v>1.602069</v>
      </c>
      <c r="F19995" s="2">
        <v>19.01972</v>
      </c>
      <c r="G19995" s="2">
        <v>0.71180699999999997</v>
      </c>
      <c r="H19995" s="2">
        <v>0.54353300000000004</v>
      </c>
      <c r="J19995" s="2">
        <v>19.02252</v>
      </c>
      <c r="K19995" s="2">
        <v>0.59069199999999999</v>
      </c>
      <c r="L19995" s="2">
        <v>0.73718499999999998</v>
      </c>
    </row>
    <row r="19996" spans="1:12" x14ac:dyDescent="0.2">
      <c r="A19996" s="2">
        <v>19.023230000000002</v>
      </c>
      <c r="B19996" s="2">
        <v>18.089079999999999</v>
      </c>
      <c r="C19996" s="2">
        <v>3.3501460000000001</v>
      </c>
      <c r="D19996" s="2">
        <v>1.6021529999999999</v>
      </c>
      <c r="F19996" s="2">
        <v>19.020420000000001</v>
      </c>
      <c r="G19996" s="2">
        <v>0.712677</v>
      </c>
      <c r="H19996" s="2">
        <v>0.543404</v>
      </c>
      <c r="J19996" s="2">
        <v>19.023230000000002</v>
      </c>
      <c r="K19996" s="2">
        <v>0.590422</v>
      </c>
      <c r="L19996" s="2">
        <v>0.73617699999999997</v>
      </c>
    </row>
    <row r="19997" spans="1:12" x14ac:dyDescent="0.2">
      <c r="A19997" s="2">
        <v>19.02393</v>
      </c>
      <c r="B19997" s="2">
        <v>18.09975</v>
      </c>
      <c r="C19997" s="2">
        <v>3.3514849999999998</v>
      </c>
      <c r="D19997" s="2">
        <v>1.602473</v>
      </c>
      <c r="F19997" s="2">
        <v>19.02112</v>
      </c>
      <c r="G19997" s="2">
        <v>0.71390500000000001</v>
      </c>
      <c r="H19997" s="2">
        <v>0.54386900000000005</v>
      </c>
      <c r="J19997" s="2">
        <v>19.02393</v>
      </c>
      <c r="K19997" s="2">
        <v>0.59001499999999996</v>
      </c>
      <c r="L19997" s="2">
        <v>0.73582000000000003</v>
      </c>
    </row>
    <row r="19998" spans="1:12" x14ac:dyDescent="0.2">
      <c r="A19998" s="2">
        <v>19.024629999999998</v>
      </c>
      <c r="B19998" s="2">
        <v>18.110759999999999</v>
      </c>
      <c r="C19998" s="2">
        <v>3.3524699999999998</v>
      </c>
      <c r="D19998" s="2">
        <v>1.6024579999999999</v>
      </c>
      <c r="F19998" s="2">
        <v>19.021820000000002</v>
      </c>
      <c r="G19998" s="2">
        <v>0.71472899999999995</v>
      </c>
      <c r="H19998" s="2">
        <v>0.54390700000000003</v>
      </c>
      <c r="J19998" s="2">
        <v>19.024629999999998</v>
      </c>
      <c r="K19998" s="2">
        <v>0.58962999999999999</v>
      </c>
      <c r="L19998" s="2">
        <v>0.73553800000000003</v>
      </c>
    </row>
    <row r="19999" spans="1:12" x14ac:dyDescent="0.2">
      <c r="A19999" s="2">
        <v>19.02533</v>
      </c>
      <c r="B19999" s="2">
        <v>18.122029999999999</v>
      </c>
      <c r="C19999" s="2">
        <v>3.353259</v>
      </c>
      <c r="D19999" s="2">
        <v>1.6027629999999999</v>
      </c>
      <c r="F19999" s="2">
        <v>19.02252</v>
      </c>
      <c r="G19999" s="2">
        <v>0.71557599999999999</v>
      </c>
      <c r="H19999" s="2">
        <v>0.54327400000000003</v>
      </c>
      <c r="J19999" s="2">
        <v>19.02533</v>
      </c>
      <c r="K19999" s="2">
        <v>0.58873900000000001</v>
      </c>
      <c r="L19999" s="2">
        <v>0.73477000000000003</v>
      </c>
    </row>
    <row r="20000" spans="1:12" x14ac:dyDescent="0.2">
      <c r="A20000" s="2">
        <v>19.026029999999999</v>
      </c>
      <c r="B20000" s="2">
        <v>18.133679999999998</v>
      </c>
      <c r="C20000" s="2">
        <v>3.3539919999999999</v>
      </c>
      <c r="D20000" s="2">
        <v>1.6028929999999999</v>
      </c>
      <c r="F20000" s="2">
        <v>19.023230000000002</v>
      </c>
      <c r="G20000" s="2">
        <v>0.71643800000000002</v>
      </c>
      <c r="H20000" s="2">
        <v>0.54315199999999997</v>
      </c>
      <c r="J20000" s="2">
        <v>19.026029999999999</v>
      </c>
      <c r="K20000" s="2">
        <v>0.58817799999999998</v>
      </c>
      <c r="L20000" s="2">
        <v>0.73408499999999999</v>
      </c>
    </row>
    <row r="20001" spans="1:12" x14ac:dyDescent="0.2">
      <c r="A20001" s="2">
        <v>19.026730000000001</v>
      </c>
      <c r="B20001" s="2">
        <v>18.144939999999998</v>
      </c>
      <c r="C20001" s="2">
        <v>3.354625</v>
      </c>
      <c r="D20001" s="2">
        <v>1.602557</v>
      </c>
      <c r="F20001" s="2">
        <v>19.02393</v>
      </c>
      <c r="G20001" s="2">
        <v>0.71696499999999996</v>
      </c>
      <c r="H20001" s="2">
        <v>0.543327</v>
      </c>
      <c r="J20001" s="2">
        <v>19.026730000000001</v>
      </c>
      <c r="K20001" s="2">
        <v>0.58717699999999995</v>
      </c>
      <c r="L20001" s="2">
        <v>0.73336500000000004</v>
      </c>
    </row>
    <row r="20002" spans="1:12" x14ac:dyDescent="0.2">
      <c r="A20002" s="2">
        <v>19.027429999999999</v>
      </c>
      <c r="B20002" s="2">
        <v>18.156079999999999</v>
      </c>
      <c r="C20002" s="2">
        <v>3.3551669999999998</v>
      </c>
      <c r="D20002" s="2">
        <v>1.602214</v>
      </c>
      <c r="F20002" s="2">
        <v>19.024629999999998</v>
      </c>
      <c r="G20002" s="2">
        <v>0.71765900000000005</v>
      </c>
      <c r="H20002" s="2">
        <v>0.54360200000000003</v>
      </c>
      <c r="J20002" s="2">
        <v>19.027429999999999</v>
      </c>
      <c r="K20002" s="2">
        <v>0.58610700000000004</v>
      </c>
      <c r="L20002" s="2">
        <v>0.73305299999999995</v>
      </c>
    </row>
    <row r="20003" spans="1:12" x14ac:dyDescent="0.2">
      <c r="A20003" s="2">
        <v>19.02814</v>
      </c>
      <c r="B20003" s="2">
        <v>18.167079999999999</v>
      </c>
      <c r="C20003" s="2">
        <v>3.356071</v>
      </c>
      <c r="D20003" s="2">
        <v>1.6020840000000001</v>
      </c>
      <c r="F20003" s="2">
        <v>19.02533</v>
      </c>
      <c r="G20003" s="2">
        <v>0.71826199999999996</v>
      </c>
      <c r="H20003" s="2">
        <v>0.54367100000000002</v>
      </c>
      <c r="J20003" s="2">
        <v>19.02814</v>
      </c>
      <c r="K20003" s="2">
        <v>0.58577299999999999</v>
      </c>
      <c r="L20003" s="2">
        <v>0.73264200000000002</v>
      </c>
    </row>
    <row r="20004" spans="1:12" x14ac:dyDescent="0.2">
      <c r="A20004" s="2">
        <v>19.028839999999999</v>
      </c>
      <c r="B20004" s="2">
        <v>18.177890000000001</v>
      </c>
      <c r="C20004" s="2">
        <v>3.3573029999999999</v>
      </c>
      <c r="D20004" s="2">
        <v>1.6015349999999999</v>
      </c>
      <c r="F20004" s="2">
        <v>19.026029999999999</v>
      </c>
      <c r="G20004" s="2">
        <v>0.71917699999999996</v>
      </c>
      <c r="H20004" s="2">
        <v>0.54414399999999996</v>
      </c>
      <c r="J20004" s="2">
        <v>19.028839999999999</v>
      </c>
      <c r="K20004" s="2">
        <v>0.58517600000000003</v>
      </c>
      <c r="L20004" s="2">
        <v>0.73199700000000001</v>
      </c>
    </row>
    <row r="20005" spans="1:12" x14ac:dyDescent="0.2">
      <c r="A20005" s="2">
        <v>19.029540000000001</v>
      </c>
      <c r="B20005" s="2">
        <v>18.189219999999999</v>
      </c>
      <c r="C20005" s="2">
        <v>3.358466</v>
      </c>
      <c r="D20005" s="2">
        <v>1.6008869999999999</v>
      </c>
      <c r="F20005" s="2">
        <v>19.026730000000001</v>
      </c>
      <c r="G20005" s="2">
        <v>0.72031400000000001</v>
      </c>
      <c r="H20005" s="2">
        <v>0.54377699999999995</v>
      </c>
      <c r="J20005" s="2">
        <v>19.029540000000001</v>
      </c>
      <c r="K20005" s="2">
        <v>0.58477400000000002</v>
      </c>
      <c r="L20005" s="2">
        <v>0.73130600000000001</v>
      </c>
    </row>
    <row r="20006" spans="1:12" x14ac:dyDescent="0.2">
      <c r="A20006" s="2">
        <v>19.030239999999999</v>
      </c>
      <c r="B20006" s="2">
        <v>18.200230000000001</v>
      </c>
      <c r="C20006" s="2">
        <v>3.3594240000000002</v>
      </c>
      <c r="D20006" s="2">
        <v>1.5999559999999999</v>
      </c>
      <c r="F20006" s="2">
        <v>19.027429999999999</v>
      </c>
      <c r="G20006" s="2">
        <v>0.72134399999999999</v>
      </c>
      <c r="H20006" s="2">
        <v>0.54417400000000005</v>
      </c>
      <c r="J20006" s="2">
        <v>19.030239999999999</v>
      </c>
      <c r="K20006" s="2">
        <v>0.583874</v>
      </c>
      <c r="L20006" s="2">
        <v>0.73064899999999999</v>
      </c>
    </row>
    <row r="20007" spans="1:12" x14ac:dyDescent="0.2">
      <c r="A20007" s="2">
        <v>19.030940000000001</v>
      </c>
      <c r="B20007" s="2">
        <v>18.210920000000002</v>
      </c>
      <c r="C20007" s="2">
        <v>3.360881</v>
      </c>
      <c r="D20007" s="2">
        <v>1.598514</v>
      </c>
      <c r="F20007" s="2">
        <v>19.02814</v>
      </c>
      <c r="G20007" s="2">
        <v>0.72262599999999999</v>
      </c>
      <c r="H20007" s="2">
        <v>0.54402899999999998</v>
      </c>
      <c r="J20007" s="2">
        <v>19.030940000000001</v>
      </c>
      <c r="K20007" s="2">
        <v>0.58347499999999997</v>
      </c>
      <c r="L20007" s="2">
        <v>0.72991099999999998</v>
      </c>
    </row>
    <row r="20008" spans="1:12" x14ac:dyDescent="0.2">
      <c r="A20008" s="2">
        <v>19.031639999999999</v>
      </c>
      <c r="B20008" s="2">
        <v>18.22203</v>
      </c>
      <c r="C20008" s="2">
        <v>3.3622580000000002</v>
      </c>
      <c r="D20008" s="2">
        <v>1.5978650000000001</v>
      </c>
      <c r="F20008" s="2">
        <v>19.028839999999999</v>
      </c>
      <c r="G20008" s="2">
        <v>0.72383900000000001</v>
      </c>
      <c r="H20008" s="2">
        <v>0.543991</v>
      </c>
      <c r="J20008" s="2">
        <v>19.031639999999999</v>
      </c>
      <c r="K20008" s="2">
        <v>0.582704</v>
      </c>
      <c r="L20008" s="2">
        <v>0.72931800000000002</v>
      </c>
    </row>
    <row r="20009" spans="1:12" x14ac:dyDescent="0.2">
      <c r="A20009" s="2">
        <v>19.032350000000001</v>
      </c>
      <c r="B20009" s="2">
        <v>18.23301</v>
      </c>
      <c r="C20009" s="2">
        <v>3.3632580000000001</v>
      </c>
      <c r="D20009" s="2">
        <v>1.597804</v>
      </c>
      <c r="F20009" s="2">
        <v>19.029540000000001</v>
      </c>
      <c r="G20009" s="2">
        <v>0.72455599999999998</v>
      </c>
      <c r="H20009" s="2">
        <v>0.54379299999999997</v>
      </c>
      <c r="J20009" s="2">
        <v>19.032350000000001</v>
      </c>
      <c r="K20009" s="2">
        <v>0.582422</v>
      </c>
      <c r="L20009" s="2">
        <v>0.72835099999999997</v>
      </c>
    </row>
    <row r="20010" spans="1:12" x14ac:dyDescent="0.2">
      <c r="A20010" s="2">
        <v>19.033049999999999</v>
      </c>
      <c r="B20010" s="2">
        <v>18.243680000000001</v>
      </c>
      <c r="C20010" s="2">
        <v>3.364471</v>
      </c>
      <c r="D20010" s="2">
        <v>1.5980939999999999</v>
      </c>
      <c r="F20010" s="2">
        <v>19.030239999999999</v>
      </c>
      <c r="G20010" s="2">
        <v>0.72541</v>
      </c>
      <c r="H20010" s="2">
        <v>0.54376999999999998</v>
      </c>
      <c r="J20010" s="2">
        <v>19.033049999999999</v>
      </c>
      <c r="K20010" s="2">
        <v>0.58192200000000005</v>
      </c>
      <c r="L20010" s="2">
        <v>0.72750599999999999</v>
      </c>
    </row>
    <row r="20011" spans="1:12" x14ac:dyDescent="0.2">
      <c r="A20011" s="2">
        <v>19.033750000000001</v>
      </c>
      <c r="B20011" s="2">
        <v>18.25433</v>
      </c>
      <c r="C20011" s="2">
        <v>3.3655119999999998</v>
      </c>
      <c r="D20011" s="2">
        <v>1.5985210000000001</v>
      </c>
      <c r="F20011" s="2">
        <v>19.030940000000001</v>
      </c>
      <c r="G20011" s="2">
        <v>0.72682199999999997</v>
      </c>
      <c r="H20011" s="2">
        <v>0.54386900000000005</v>
      </c>
      <c r="J20011" s="2">
        <v>19.033750000000001</v>
      </c>
      <c r="K20011" s="2">
        <v>0.58090200000000003</v>
      </c>
      <c r="L20011" s="2">
        <v>0.72708099999999998</v>
      </c>
    </row>
    <row r="20012" spans="1:12" x14ac:dyDescent="0.2">
      <c r="A20012" s="2">
        <v>19.03445</v>
      </c>
      <c r="B20012" s="2">
        <v>18.265160000000002</v>
      </c>
      <c r="C20012" s="2">
        <v>3.3664890000000001</v>
      </c>
      <c r="D20012" s="2">
        <v>1.5981860000000001</v>
      </c>
      <c r="F20012" s="2">
        <v>19.031639999999999</v>
      </c>
      <c r="G20012" s="2">
        <v>0.72748599999999997</v>
      </c>
      <c r="H20012" s="2">
        <v>0.54466999999999999</v>
      </c>
      <c r="J20012" s="2">
        <v>19.03445</v>
      </c>
      <c r="K20012" s="2">
        <v>0.58002299999999996</v>
      </c>
      <c r="L20012" s="2">
        <v>0.72643400000000002</v>
      </c>
    </row>
    <row r="20013" spans="1:12" x14ac:dyDescent="0.2">
      <c r="A20013" s="2">
        <v>19.035150000000002</v>
      </c>
      <c r="B20013" s="2">
        <v>18.275919999999999</v>
      </c>
      <c r="C20013" s="2">
        <v>3.3676370000000002</v>
      </c>
      <c r="D20013" s="2">
        <v>1.597537</v>
      </c>
      <c r="F20013" s="2">
        <v>19.032350000000001</v>
      </c>
      <c r="G20013" s="2">
        <v>0.72790500000000002</v>
      </c>
      <c r="H20013" s="2">
        <v>0.54519700000000004</v>
      </c>
      <c r="J20013" s="2">
        <v>19.035150000000002</v>
      </c>
      <c r="K20013" s="2">
        <v>0.57996499999999995</v>
      </c>
      <c r="L20013" s="2">
        <v>0.72587900000000005</v>
      </c>
    </row>
    <row r="20014" spans="1:12" x14ac:dyDescent="0.2">
      <c r="A20014" s="2">
        <v>19.03585</v>
      </c>
      <c r="B20014" s="2">
        <v>18.287130000000001</v>
      </c>
      <c r="C20014" s="2">
        <v>3.3684229999999999</v>
      </c>
      <c r="D20014" s="2">
        <v>1.5972930000000001</v>
      </c>
      <c r="F20014" s="2">
        <v>19.033049999999999</v>
      </c>
      <c r="G20014" s="2">
        <v>0.72921000000000002</v>
      </c>
      <c r="H20014" s="2">
        <v>0.54542500000000005</v>
      </c>
      <c r="J20014" s="2">
        <v>19.03585</v>
      </c>
      <c r="K20014" s="2">
        <v>0.58026900000000003</v>
      </c>
      <c r="L20014" s="2">
        <v>0.72526299999999999</v>
      </c>
    </row>
    <row r="20015" spans="1:12" x14ac:dyDescent="0.2">
      <c r="A20015" s="2">
        <v>19.036549999999998</v>
      </c>
      <c r="B20015" s="2">
        <v>18.298680000000001</v>
      </c>
      <c r="C20015" s="2">
        <v>3.3694760000000001</v>
      </c>
      <c r="D20015" s="2">
        <v>1.5972930000000001</v>
      </c>
      <c r="F20015" s="2">
        <v>19.033750000000001</v>
      </c>
      <c r="G20015" s="2">
        <v>0.73067499999999996</v>
      </c>
      <c r="H20015" s="2">
        <v>0.54603599999999997</v>
      </c>
      <c r="J20015" s="2">
        <v>19.036549999999998</v>
      </c>
      <c r="K20015" s="2">
        <v>0.58024200000000004</v>
      </c>
      <c r="L20015" s="2">
        <v>0.72442899999999999</v>
      </c>
    </row>
    <row r="20016" spans="1:12" x14ac:dyDescent="0.2">
      <c r="A20016" s="2">
        <v>19.03725</v>
      </c>
      <c r="B20016" s="2">
        <v>18.310009999999998</v>
      </c>
      <c r="C20016" s="2">
        <v>3.3706469999999999</v>
      </c>
      <c r="D20016" s="2">
        <v>1.5970949999999999</v>
      </c>
      <c r="F20016" s="2">
        <v>19.03445</v>
      </c>
      <c r="G20016" s="2">
        <v>0.73172000000000004</v>
      </c>
      <c r="H20016" s="2">
        <v>0.54612000000000005</v>
      </c>
      <c r="J20016" s="2">
        <v>19.03725</v>
      </c>
      <c r="K20016" s="2">
        <v>0.58019600000000005</v>
      </c>
      <c r="L20016" s="2">
        <v>0.72391899999999998</v>
      </c>
    </row>
    <row r="20017" spans="1:12" x14ac:dyDescent="0.2">
      <c r="A20017" s="2">
        <v>19.037949999999999</v>
      </c>
      <c r="B20017" s="2">
        <v>18.321259999999999</v>
      </c>
      <c r="C20017" s="2">
        <v>3.371902</v>
      </c>
      <c r="D20017" s="2">
        <v>1.59666</v>
      </c>
      <c r="F20017" s="2">
        <v>19.035150000000002</v>
      </c>
      <c r="G20017" s="2">
        <v>0.73275800000000002</v>
      </c>
      <c r="H20017" s="2">
        <v>0.54611200000000004</v>
      </c>
      <c r="J20017" s="2">
        <v>19.037949999999999</v>
      </c>
      <c r="K20017" s="2">
        <v>0.58014900000000003</v>
      </c>
      <c r="L20017" s="2">
        <v>0.72385100000000002</v>
      </c>
    </row>
    <row r="20018" spans="1:12" x14ac:dyDescent="0.2">
      <c r="A20018" s="2">
        <v>19.03866</v>
      </c>
      <c r="B20018" s="2">
        <v>18.33259</v>
      </c>
      <c r="C20018" s="2">
        <v>3.373065</v>
      </c>
      <c r="D20018" s="2">
        <v>1.596454</v>
      </c>
      <c r="F20018" s="2">
        <v>19.03585</v>
      </c>
      <c r="G20018" s="2">
        <v>0.73379499999999998</v>
      </c>
      <c r="H20018" s="2">
        <v>0.54599799999999998</v>
      </c>
      <c r="J20018" s="2">
        <v>19.03866</v>
      </c>
      <c r="K20018" s="2">
        <v>0.57996499999999995</v>
      </c>
      <c r="L20018" s="2">
        <v>0.72364700000000004</v>
      </c>
    </row>
    <row r="20019" spans="1:12" x14ac:dyDescent="0.2">
      <c r="A20019" s="2">
        <v>19.039359999999999</v>
      </c>
      <c r="B20019" s="2">
        <v>18.34412</v>
      </c>
      <c r="C20019" s="2">
        <v>3.3740420000000002</v>
      </c>
      <c r="D20019" s="2">
        <v>1.596393</v>
      </c>
      <c r="F20019" s="2">
        <v>19.036549999999998</v>
      </c>
      <c r="G20019" s="2">
        <v>0.73458900000000005</v>
      </c>
      <c r="H20019" s="2">
        <v>0.54567699999999997</v>
      </c>
      <c r="J20019" s="2">
        <v>19.039359999999999</v>
      </c>
      <c r="K20019" s="2">
        <v>0.57962599999999997</v>
      </c>
      <c r="L20019" s="2">
        <v>0.723082</v>
      </c>
    </row>
    <row r="20020" spans="1:12" x14ac:dyDescent="0.2">
      <c r="A20020" s="2">
        <v>19.04006</v>
      </c>
      <c r="B20020" s="2">
        <v>18.355550000000001</v>
      </c>
      <c r="C20020" s="2">
        <v>3.3747699999999998</v>
      </c>
      <c r="D20020" s="2">
        <v>1.5959810000000001</v>
      </c>
      <c r="F20020" s="2">
        <v>19.03725</v>
      </c>
      <c r="G20020" s="2">
        <v>0.73556500000000002</v>
      </c>
      <c r="H20020" s="2">
        <v>0.54496800000000001</v>
      </c>
      <c r="J20020" s="2">
        <v>19.04006</v>
      </c>
      <c r="K20020" s="2">
        <v>0.57898700000000003</v>
      </c>
      <c r="L20020" s="2">
        <v>0.72257800000000005</v>
      </c>
    </row>
    <row r="20021" spans="1:12" x14ac:dyDescent="0.2">
      <c r="A20021" s="2">
        <v>19.040759999999999</v>
      </c>
      <c r="B20021" s="2">
        <v>18.366969999999998</v>
      </c>
      <c r="C20021" s="2">
        <v>3.3753160000000002</v>
      </c>
      <c r="D20021" s="2">
        <v>1.595966</v>
      </c>
      <c r="F20021" s="2">
        <v>19.037949999999999</v>
      </c>
      <c r="G20021" s="2">
        <v>0.73693799999999998</v>
      </c>
      <c r="H20021" s="2">
        <v>0.54460900000000001</v>
      </c>
      <c r="J20021" s="2">
        <v>19.040759999999999</v>
      </c>
      <c r="K20021" s="2">
        <v>0.57829799999999998</v>
      </c>
      <c r="L20021" s="2">
        <v>0.72214900000000004</v>
      </c>
    </row>
    <row r="20022" spans="1:12" x14ac:dyDescent="0.2">
      <c r="A20022" s="2">
        <v>19.041460000000001</v>
      </c>
      <c r="B20022" s="2">
        <v>18.378329999999998</v>
      </c>
      <c r="C20022" s="2">
        <v>3.376071</v>
      </c>
      <c r="D20022" s="2">
        <v>1.5955459999999999</v>
      </c>
      <c r="F20022" s="2">
        <v>19.03866</v>
      </c>
      <c r="G20022" s="2">
        <v>0.738174</v>
      </c>
      <c r="H20022" s="2">
        <v>0.54438799999999998</v>
      </c>
      <c r="J20022" s="2">
        <v>19.041460000000001</v>
      </c>
      <c r="K20022" s="2">
        <v>0.57772199999999996</v>
      </c>
      <c r="L20022" s="2">
        <v>0.72143699999999999</v>
      </c>
    </row>
    <row r="20023" spans="1:12" x14ac:dyDescent="0.2">
      <c r="A20023" s="2">
        <v>19.042159999999999</v>
      </c>
      <c r="B20023" s="2">
        <v>18.38973</v>
      </c>
      <c r="C20023" s="2">
        <v>3.377338</v>
      </c>
      <c r="D20023" s="2">
        <v>1.5946530000000001</v>
      </c>
      <c r="F20023" s="2">
        <v>19.039359999999999</v>
      </c>
      <c r="G20023" s="2">
        <v>0.73926499999999995</v>
      </c>
      <c r="H20023" s="2">
        <v>0.54398299999999999</v>
      </c>
      <c r="J20023" s="2">
        <v>19.042159999999999</v>
      </c>
      <c r="K20023" s="2">
        <v>0.57660900000000004</v>
      </c>
      <c r="L20023" s="2">
        <v>0.72082800000000002</v>
      </c>
    </row>
    <row r="20024" spans="1:12" x14ac:dyDescent="0.2">
      <c r="A20024" s="2">
        <v>19.042860000000001</v>
      </c>
      <c r="B20024" s="2">
        <v>18.40157</v>
      </c>
      <c r="C20024" s="2">
        <v>3.3779710000000001</v>
      </c>
      <c r="D20024" s="2">
        <v>1.593898</v>
      </c>
      <c r="F20024" s="2">
        <v>19.04006</v>
      </c>
      <c r="G20024" s="2">
        <v>0.74033400000000005</v>
      </c>
      <c r="H20024" s="2">
        <v>0.543991</v>
      </c>
      <c r="J20024" s="2">
        <v>19.042860000000001</v>
      </c>
      <c r="K20024" s="2">
        <v>0.575434</v>
      </c>
      <c r="L20024" s="2">
        <v>0.72004000000000001</v>
      </c>
    </row>
    <row r="20025" spans="1:12" x14ac:dyDescent="0.2">
      <c r="A20025" s="2">
        <v>19.043569999999999</v>
      </c>
      <c r="B20025" s="2">
        <v>18.4131</v>
      </c>
      <c r="C20025" s="2">
        <v>3.378787</v>
      </c>
      <c r="D20025" s="2">
        <v>1.593364</v>
      </c>
      <c r="F20025" s="2">
        <v>19.040759999999999</v>
      </c>
      <c r="G20025" s="2">
        <v>0.74151599999999995</v>
      </c>
      <c r="H20025" s="2">
        <v>0.54422000000000004</v>
      </c>
      <c r="J20025" s="2">
        <v>19.043569999999999</v>
      </c>
      <c r="K20025" s="2">
        <v>0.57489000000000001</v>
      </c>
      <c r="L20025" s="2">
        <v>0.71962899999999996</v>
      </c>
    </row>
    <row r="20026" spans="1:12" x14ac:dyDescent="0.2">
      <c r="A20026" s="2">
        <v>19.044270000000001</v>
      </c>
      <c r="B20026" s="2">
        <v>18.42445</v>
      </c>
      <c r="C20026" s="2">
        <v>3.3798059999999999</v>
      </c>
      <c r="D20026" s="2">
        <v>1.592776</v>
      </c>
      <c r="F20026" s="2">
        <v>19.041460000000001</v>
      </c>
      <c r="G20026" s="2">
        <v>0.74246999999999996</v>
      </c>
      <c r="H20026" s="2">
        <v>0.54432700000000001</v>
      </c>
      <c r="J20026" s="2">
        <v>19.044270000000001</v>
      </c>
      <c r="K20026" s="2">
        <v>0.57455999999999996</v>
      </c>
      <c r="L20026" s="2">
        <v>0.71894199999999997</v>
      </c>
    </row>
    <row r="20027" spans="1:12" x14ac:dyDescent="0.2">
      <c r="A20027" s="2">
        <v>19.044969999999999</v>
      </c>
      <c r="B20027" s="2">
        <v>18.435949999999998</v>
      </c>
      <c r="C20027" s="2">
        <v>3.3809200000000001</v>
      </c>
      <c r="D20027" s="2">
        <v>1.592349</v>
      </c>
      <c r="F20027" s="2">
        <v>19.042159999999999</v>
      </c>
      <c r="G20027" s="2">
        <v>0.74335499999999999</v>
      </c>
      <c r="H20027" s="2">
        <v>0.54397600000000002</v>
      </c>
      <c r="J20027" s="2">
        <v>19.044969999999999</v>
      </c>
      <c r="K20027" s="2">
        <v>0.57428900000000005</v>
      </c>
      <c r="L20027" s="2">
        <v>0.71776300000000004</v>
      </c>
    </row>
    <row r="20028" spans="1:12" x14ac:dyDescent="0.2">
      <c r="A20028" s="2">
        <v>19.045670000000001</v>
      </c>
      <c r="B20028" s="2">
        <v>18.447890000000001</v>
      </c>
      <c r="C20028" s="2">
        <v>3.3819270000000001</v>
      </c>
      <c r="D20028" s="2">
        <v>1.5915630000000001</v>
      </c>
      <c r="F20028" s="2">
        <v>19.042860000000001</v>
      </c>
      <c r="G20028" s="2">
        <v>0.74430099999999999</v>
      </c>
      <c r="H20028" s="2">
        <v>0.54425800000000002</v>
      </c>
      <c r="J20028" s="2">
        <v>19.045670000000001</v>
      </c>
      <c r="K20028" s="2">
        <v>0.57405600000000001</v>
      </c>
      <c r="L20028" s="2">
        <v>0.71705799999999997</v>
      </c>
    </row>
    <row r="20029" spans="1:12" x14ac:dyDescent="0.2">
      <c r="A20029" s="2">
        <v>19.04637</v>
      </c>
      <c r="B20029" s="2">
        <v>18.45983</v>
      </c>
      <c r="C20029" s="2">
        <v>3.3830249999999999</v>
      </c>
      <c r="D20029" s="2">
        <v>1.590862</v>
      </c>
      <c r="F20029" s="2">
        <v>19.043569999999999</v>
      </c>
      <c r="G20029" s="2">
        <v>0.74572799999999995</v>
      </c>
      <c r="H20029" s="2">
        <v>0.54440299999999997</v>
      </c>
      <c r="J20029" s="2">
        <v>19.04637</v>
      </c>
      <c r="K20029" s="2">
        <v>0.57381599999999999</v>
      </c>
      <c r="L20029" s="2">
        <v>0.71689400000000003</v>
      </c>
    </row>
    <row r="20030" spans="1:12" x14ac:dyDescent="0.2">
      <c r="A20030" s="2">
        <v>19.047070000000001</v>
      </c>
      <c r="B20030" s="2">
        <v>18.471699999999998</v>
      </c>
      <c r="C20030" s="2">
        <v>3.3841929999999998</v>
      </c>
      <c r="D20030" s="2">
        <v>1.590511</v>
      </c>
      <c r="F20030" s="2">
        <v>19.044270000000001</v>
      </c>
      <c r="G20030" s="2">
        <v>0.74665099999999995</v>
      </c>
      <c r="H20030" s="2">
        <v>0.54444099999999995</v>
      </c>
      <c r="J20030" s="2">
        <v>19.047070000000001</v>
      </c>
      <c r="K20030" s="2">
        <v>0.57360999999999995</v>
      </c>
      <c r="L20030" s="2">
        <v>0.71669000000000005</v>
      </c>
    </row>
    <row r="20031" spans="1:12" x14ac:dyDescent="0.2">
      <c r="A20031" s="2">
        <v>19.04777</v>
      </c>
      <c r="B20031" s="2">
        <v>18.483730000000001</v>
      </c>
      <c r="C20031" s="2">
        <v>3.3858250000000001</v>
      </c>
      <c r="D20031" s="2">
        <v>1.5902510000000001</v>
      </c>
      <c r="F20031" s="2">
        <v>19.044969999999999</v>
      </c>
      <c r="G20031" s="2">
        <v>0.74750499999999998</v>
      </c>
      <c r="H20031" s="2">
        <v>0.54434199999999999</v>
      </c>
      <c r="J20031" s="2">
        <v>19.04777</v>
      </c>
      <c r="K20031" s="2">
        <v>0.57269099999999995</v>
      </c>
      <c r="L20031" s="2">
        <v>0.71600200000000003</v>
      </c>
    </row>
    <row r="20032" spans="1:12" x14ac:dyDescent="0.2">
      <c r="A20032" s="2">
        <v>19.048480000000001</v>
      </c>
      <c r="B20032" s="2">
        <v>18.495640000000002</v>
      </c>
      <c r="C20032" s="2">
        <v>3.3868779999999998</v>
      </c>
      <c r="D20032" s="2">
        <v>1.5899460000000001</v>
      </c>
      <c r="F20032" s="2">
        <v>19.045670000000001</v>
      </c>
      <c r="G20032" s="2">
        <v>0.74866500000000002</v>
      </c>
      <c r="H20032" s="2">
        <v>0.54441799999999996</v>
      </c>
      <c r="J20032" s="2">
        <v>19.048480000000001</v>
      </c>
      <c r="K20032" s="2">
        <v>0.572241</v>
      </c>
      <c r="L20032" s="2">
        <v>0.715279</v>
      </c>
    </row>
    <row r="20033" spans="1:12" x14ac:dyDescent="0.2">
      <c r="A20033" s="2">
        <v>19.04918</v>
      </c>
      <c r="B20033" s="2">
        <v>18.507200000000001</v>
      </c>
      <c r="C20033" s="2">
        <v>3.3881519999999998</v>
      </c>
      <c r="D20033" s="2">
        <v>1.589709</v>
      </c>
      <c r="F20033" s="2">
        <v>19.04637</v>
      </c>
      <c r="G20033" s="2">
        <v>0.74948899999999996</v>
      </c>
      <c r="H20033" s="2">
        <v>0.54383899999999996</v>
      </c>
      <c r="J20033" s="2">
        <v>19.04918</v>
      </c>
      <c r="K20033" s="2">
        <v>0.57218199999999997</v>
      </c>
      <c r="L20033" s="2">
        <v>0.71442300000000003</v>
      </c>
    </row>
    <row r="20034" spans="1:12" x14ac:dyDescent="0.2">
      <c r="A20034" s="2">
        <v>19.049880000000002</v>
      </c>
      <c r="B20034" s="2">
        <v>18.518630000000002</v>
      </c>
      <c r="C20034" s="2">
        <v>3.3890720000000001</v>
      </c>
      <c r="D20034" s="2">
        <v>1.5895950000000001</v>
      </c>
      <c r="F20034" s="2">
        <v>19.047070000000001</v>
      </c>
      <c r="G20034" s="2">
        <v>0.75103799999999998</v>
      </c>
      <c r="H20034" s="2">
        <v>0.54374699999999998</v>
      </c>
      <c r="J20034" s="2">
        <v>19.049880000000002</v>
      </c>
      <c r="K20034" s="2">
        <v>0.57195300000000004</v>
      </c>
      <c r="L20034" s="2">
        <v>0.71382900000000005</v>
      </c>
    </row>
    <row r="20035" spans="1:12" x14ac:dyDescent="0.2">
      <c r="A20035" s="2">
        <v>19.05058</v>
      </c>
      <c r="B20035" s="2">
        <v>18.53022</v>
      </c>
      <c r="C20035" s="2">
        <v>3.3900410000000001</v>
      </c>
      <c r="D20035" s="2">
        <v>1.589442</v>
      </c>
      <c r="F20035" s="2">
        <v>19.04777</v>
      </c>
      <c r="G20035" s="2">
        <v>0.75241100000000005</v>
      </c>
      <c r="H20035" s="2">
        <v>0.54373199999999999</v>
      </c>
      <c r="J20035" s="2">
        <v>19.05058</v>
      </c>
      <c r="K20035" s="2">
        <v>0.57153699999999996</v>
      </c>
      <c r="L20035" s="2">
        <v>0.71357899999999996</v>
      </c>
    </row>
    <row r="20036" spans="1:12" x14ac:dyDescent="0.2">
      <c r="A20036" s="2">
        <v>19.051279999999998</v>
      </c>
      <c r="B20036" s="2">
        <v>18.54166</v>
      </c>
      <c r="C20036" s="2">
        <v>3.3914019999999998</v>
      </c>
      <c r="D20036" s="2">
        <v>1.589259</v>
      </c>
      <c r="F20036" s="2">
        <v>19.048480000000001</v>
      </c>
      <c r="G20036" s="2">
        <v>0.75305900000000003</v>
      </c>
      <c r="H20036" s="2">
        <v>0.543404</v>
      </c>
      <c r="J20036" s="2">
        <v>19.051279999999998</v>
      </c>
      <c r="K20036" s="2">
        <v>0.571075</v>
      </c>
      <c r="L20036" s="2">
        <v>0.71315700000000004</v>
      </c>
    </row>
    <row r="20037" spans="1:12" x14ac:dyDescent="0.2">
      <c r="A20037" s="2">
        <v>19.05198</v>
      </c>
      <c r="B20037" s="2">
        <v>18.553080000000001</v>
      </c>
      <c r="C20037" s="2">
        <v>3.3922490000000001</v>
      </c>
      <c r="D20037" s="2">
        <v>1.5887180000000001</v>
      </c>
      <c r="F20037" s="2">
        <v>19.04918</v>
      </c>
      <c r="G20037" s="2">
        <v>0.75332600000000005</v>
      </c>
      <c r="H20037" s="2">
        <v>0.54359400000000002</v>
      </c>
      <c r="J20037" s="2">
        <v>19.05198</v>
      </c>
      <c r="K20037" s="2">
        <v>0.57029700000000005</v>
      </c>
      <c r="L20037" s="2">
        <v>0.71272500000000005</v>
      </c>
    </row>
    <row r="20038" spans="1:12" x14ac:dyDescent="0.2">
      <c r="A20038" s="2">
        <v>19.052689999999998</v>
      </c>
      <c r="B20038" s="2">
        <v>18.564769999999999</v>
      </c>
      <c r="C20038" s="2">
        <v>3.3931339999999999</v>
      </c>
      <c r="D20038" s="2">
        <v>1.588023</v>
      </c>
      <c r="F20038" s="2">
        <v>19.049880000000002</v>
      </c>
      <c r="G20038" s="2">
        <v>0.754135</v>
      </c>
      <c r="H20038" s="2">
        <v>0.54357100000000003</v>
      </c>
      <c r="J20038" s="2">
        <v>19.052689999999998</v>
      </c>
      <c r="K20038" s="2">
        <v>0.56992100000000001</v>
      </c>
      <c r="L20038" s="2">
        <v>0.71264400000000006</v>
      </c>
    </row>
    <row r="20039" spans="1:12" x14ac:dyDescent="0.2">
      <c r="A20039" s="2">
        <v>19.05339</v>
      </c>
      <c r="B20039" s="2">
        <v>18.576519999999999</v>
      </c>
      <c r="C20039" s="2">
        <v>3.3939699999999999</v>
      </c>
      <c r="D20039" s="2">
        <v>1.5880920000000001</v>
      </c>
      <c r="F20039" s="2">
        <v>19.05058</v>
      </c>
      <c r="G20039" s="2">
        <v>0.75520299999999996</v>
      </c>
      <c r="H20039" s="2">
        <v>0.54349499999999995</v>
      </c>
      <c r="J20039" s="2">
        <v>19.05339</v>
      </c>
      <c r="K20039" s="2">
        <v>0.56987900000000002</v>
      </c>
      <c r="L20039" s="2">
        <v>0.71225499999999997</v>
      </c>
    </row>
    <row r="20040" spans="1:12" x14ac:dyDescent="0.2">
      <c r="A20040" s="2">
        <v>19.054089999999999</v>
      </c>
      <c r="B20040" s="2">
        <v>18.588200000000001</v>
      </c>
      <c r="C20040" s="2">
        <v>3.3947440000000002</v>
      </c>
      <c r="D20040" s="2">
        <v>1.587817</v>
      </c>
      <c r="F20040" s="2">
        <v>19.051279999999998</v>
      </c>
      <c r="G20040" s="2">
        <v>0.75667600000000002</v>
      </c>
      <c r="H20040" s="2">
        <v>0.54390700000000003</v>
      </c>
      <c r="J20040" s="2">
        <v>19.054089999999999</v>
      </c>
      <c r="K20040" s="2">
        <v>0.56984500000000005</v>
      </c>
      <c r="L20040" s="2">
        <v>0.71127099999999999</v>
      </c>
    </row>
    <row r="20041" spans="1:12" x14ac:dyDescent="0.2">
      <c r="A20041" s="2">
        <v>19.054790000000001</v>
      </c>
      <c r="B20041" s="2">
        <v>18.59985</v>
      </c>
      <c r="C20041" s="2">
        <v>3.3956439999999999</v>
      </c>
      <c r="D20041" s="2">
        <v>1.5875809999999999</v>
      </c>
      <c r="F20041" s="2">
        <v>19.05198</v>
      </c>
      <c r="G20041" s="2">
        <v>0.75818600000000003</v>
      </c>
      <c r="H20041" s="2">
        <v>0.54400599999999999</v>
      </c>
      <c r="J20041" s="2">
        <v>19.054790000000001</v>
      </c>
      <c r="K20041" s="2">
        <v>0.56928800000000002</v>
      </c>
      <c r="L20041" s="2">
        <v>0.71077299999999999</v>
      </c>
    </row>
    <row r="20042" spans="1:12" x14ac:dyDescent="0.2">
      <c r="A20042" s="2">
        <v>19.055489999999999</v>
      </c>
      <c r="B20042" s="2">
        <v>18.611370000000001</v>
      </c>
      <c r="C20042" s="2">
        <v>3.396541</v>
      </c>
      <c r="D20042" s="2">
        <v>1.5872379999999999</v>
      </c>
      <c r="F20042" s="2">
        <v>19.052689999999998</v>
      </c>
      <c r="G20042" s="2">
        <v>0.75949100000000003</v>
      </c>
      <c r="H20042" s="2">
        <v>0.54417400000000005</v>
      </c>
      <c r="J20042" s="2">
        <v>19.055489999999999</v>
      </c>
      <c r="K20042" s="2">
        <v>0.56849300000000003</v>
      </c>
      <c r="L20042" s="2">
        <v>0.71066499999999999</v>
      </c>
    </row>
    <row r="20043" spans="1:12" x14ac:dyDescent="0.2">
      <c r="A20043" s="2">
        <v>19.056190000000001</v>
      </c>
      <c r="B20043" s="2">
        <v>18.622640000000001</v>
      </c>
      <c r="C20043" s="2">
        <v>3.3976199999999999</v>
      </c>
      <c r="D20043" s="2">
        <v>1.5869169999999999</v>
      </c>
      <c r="F20043" s="2">
        <v>19.05339</v>
      </c>
      <c r="G20043" s="2">
        <v>0.76061999999999996</v>
      </c>
      <c r="H20043" s="2">
        <v>0.54422000000000004</v>
      </c>
      <c r="J20043" s="2">
        <v>19.056190000000001</v>
      </c>
      <c r="K20043" s="2">
        <v>0.56745299999999999</v>
      </c>
      <c r="L20043" s="2">
        <v>0.71067400000000003</v>
      </c>
    </row>
    <row r="20044" spans="1:12" x14ac:dyDescent="0.2">
      <c r="A20044" s="2">
        <v>19.056889999999999</v>
      </c>
      <c r="B20044" s="2">
        <v>18.634319999999999</v>
      </c>
      <c r="C20044" s="2">
        <v>3.3987919999999998</v>
      </c>
      <c r="D20044" s="2">
        <v>1.5868100000000001</v>
      </c>
      <c r="F20044" s="2">
        <v>19.054089999999999</v>
      </c>
      <c r="G20044" s="2">
        <v>0.76225299999999996</v>
      </c>
      <c r="H20044" s="2">
        <v>0.54420500000000005</v>
      </c>
      <c r="J20044" s="2">
        <v>19.056889999999999</v>
      </c>
      <c r="K20044" s="2">
        <v>0.56657199999999996</v>
      </c>
      <c r="L20044" s="2">
        <v>0.71061600000000003</v>
      </c>
    </row>
    <row r="20045" spans="1:12" x14ac:dyDescent="0.2">
      <c r="A20045" s="2">
        <v>19.057590000000001</v>
      </c>
      <c r="B20045" s="2">
        <v>18.64612</v>
      </c>
      <c r="C20045" s="2">
        <v>3.4002560000000002</v>
      </c>
      <c r="D20045" s="2">
        <v>1.5859859999999999</v>
      </c>
      <c r="F20045" s="2">
        <v>19.054790000000001</v>
      </c>
      <c r="G20045" s="2">
        <v>0.76358800000000004</v>
      </c>
      <c r="H20045" s="2">
        <v>0.54435</v>
      </c>
      <c r="J20045" s="2">
        <v>19.057590000000001</v>
      </c>
      <c r="K20045" s="2">
        <v>0.56594599999999995</v>
      </c>
      <c r="L20045" s="2">
        <v>0.71032300000000004</v>
      </c>
    </row>
    <row r="20046" spans="1:12" x14ac:dyDescent="0.2">
      <c r="A20046" s="2">
        <v>19.05829</v>
      </c>
      <c r="B20046" s="2">
        <v>18.658180000000002</v>
      </c>
      <c r="C20046" s="2">
        <v>3.4018619999999999</v>
      </c>
      <c r="D20046" s="2">
        <v>1.585208</v>
      </c>
      <c r="F20046" s="2">
        <v>19.055489999999999</v>
      </c>
      <c r="G20046" s="2">
        <v>0.76440399999999997</v>
      </c>
      <c r="H20046" s="2">
        <v>0.54373899999999997</v>
      </c>
      <c r="J20046" s="2">
        <v>19.05829</v>
      </c>
      <c r="K20046" s="2">
        <v>0.56537199999999999</v>
      </c>
      <c r="L20046" s="2">
        <v>0.71047000000000005</v>
      </c>
    </row>
    <row r="20047" spans="1:12" x14ac:dyDescent="0.2">
      <c r="A20047" s="2">
        <v>19.059000000000001</v>
      </c>
      <c r="B20047" s="2">
        <v>18.67024</v>
      </c>
      <c r="C20047" s="2">
        <v>3.4028309999999999</v>
      </c>
      <c r="D20047" s="2">
        <v>1.585002</v>
      </c>
      <c r="F20047" s="2">
        <v>19.056190000000001</v>
      </c>
      <c r="G20047" s="2">
        <v>0.76496900000000001</v>
      </c>
      <c r="H20047" s="2">
        <v>0.54369400000000001</v>
      </c>
      <c r="J20047" s="2">
        <v>19.059000000000001</v>
      </c>
      <c r="K20047" s="2">
        <v>0.564747</v>
      </c>
      <c r="L20047" s="2">
        <v>0.71076600000000001</v>
      </c>
    </row>
    <row r="20048" spans="1:12" x14ac:dyDescent="0.2">
      <c r="A20048" s="2">
        <v>19.059699999999999</v>
      </c>
      <c r="B20048" s="2">
        <v>18.68206</v>
      </c>
      <c r="C20048" s="2">
        <v>3.4038119999999998</v>
      </c>
      <c r="D20048" s="2">
        <v>1.584544</v>
      </c>
      <c r="F20048" s="2">
        <v>19.056889999999999</v>
      </c>
      <c r="G20048" s="2">
        <v>0.765984</v>
      </c>
      <c r="H20048" s="2">
        <v>0.54408299999999998</v>
      </c>
      <c r="J20048" s="2">
        <v>19.059699999999999</v>
      </c>
      <c r="K20048" s="2">
        <v>0.56419399999999997</v>
      </c>
      <c r="L20048" s="2">
        <v>0.71083399999999997</v>
      </c>
    </row>
    <row r="20049" spans="1:12" x14ac:dyDescent="0.2">
      <c r="A20049" s="2">
        <v>19.060400000000001</v>
      </c>
      <c r="B20049" s="2">
        <v>18.693680000000001</v>
      </c>
      <c r="C20049" s="2">
        <v>3.404811</v>
      </c>
      <c r="D20049" s="2">
        <v>1.58372</v>
      </c>
      <c r="F20049" s="2">
        <v>19.057590000000001</v>
      </c>
      <c r="G20049" s="2">
        <v>0.76728099999999999</v>
      </c>
      <c r="H20049" s="2">
        <v>0.54417400000000005</v>
      </c>
      <c r="J20049" s="2">
        <v>19.060400000000001</v>
      </c>
      <c r="K20049" s="2">
        <v>0.563751</v>
      </c>
      <c r="L20049" s="2">
        <v>0.71068399999999998</v>
      </c>
    </row>
    <row r="20050" spans="1:12" x14ac:dyDescent="0.2">
      <c r="A20050" s="2">
        <v>19.0611</v>
      </c>
      <c r="B20050" s="2">
        <v>18.705639999999999</v>
      </c>
      <c r="C20050" s="2">
        <v>3.40591</v>
      </c>
      <c r="D20050" s="2">
        <v>1.582919</v>
      </c>
      <c r="F20050" s="2">
        <v>19.05829</v>
      </c>
      <c r="G20050" s="2">
        <v>0.76806600000000003</v>
      </c>
      <c r="H20050" s="2">
        <v>0.54435699999999998</v>
      </c>
      <c r="J20050" s="2">
        <v>19.0611</v>
      </c>
      <c r="K20050" s="2">
        <v>0.56299399999999999</v>
      </c>
      <c r="L20050" s="2">
        <v>0.71040199999999998</v>
      </c>
    </row>
    <row r="20051" spans="1:12" x14ac:dyDescent="0.2">
      <c r="A20051" s="2">
        <v>19.061800000000002</v>
      </c>
      <c r="B20051" s="2">
        <v>18.717790000000001</v>
      </c>
      <c r="C20051" s="2">
        <v>3.4072490000000002</v>
      </c>
      <c r="D20051" s="2">
        <v>1.5826899999999999</v>
      </c>
      <c r="F20051" s="2">
        <v>19.059000000000001</v>
      </c>
      <c r="G20051" s="2">
        <v>0.76901200000000003</v>
      </c>
      <c r="H20051" s="2">
        <v>0.54411299999999996</v>
      </c>
      <c r="J20051" s="2">
        <v>19.061800000000002</v>
      </c>
      <c r="K20051" s="2">
        <v>0.56222899999999998</v>
      </c>
      <c r="L20051" s="2">
        <v>0.71050100000000005</v>
      </c>
    </row>
    <row r="20052" spans="1:12" x14ac:dyDescent="0.2">
      <c r="A20052" s="2">
        <v>19.0625</v>
      </c>
      <c r="B20052" s="2">
        <v>18.729649999999999</v>
      </c>
      <c r="C20052" s="2">
        <v>3.4083399999999999</v>
      </c>
      <c r="D20052" s="2">
        <v>1.58205</v>
      </c>
      <c r="F20052" s="2">
        <v>19.059699999999999</v>
      </c>
      <c r="G20052" s="2">
        <v>0.77048499999999998</v>
      </c>
      <c r="H20052" s="2">
        <v>0.54415100000000005</v>
      </c>
      <c r="J20052" s="2">
        <v>19.0625</v>
      </c>
      <c r="K20052" s="2">
        <v>0.56156099999999998</v>
      </c>
      <c r="L20052" s="2">
        <v>0.710565</v>
      </c>
    </row>
    <row r="20053" spans="1:12" x14ac:dyDescent="0.2">
      <c r="A20053" s="2">
        <v>19.063199999999998</v>
      </c>
      <c r="B20053" s="2">
        <v>18.741589999999999</v>
      </c>
      <c r="C20053" s="2">
        <v>3.4097550000000001</v>
      </c>
      <c r="D20053" s="2">
        <v>1.5820879999999999</v>
      </c>
      <c r="F20053" s="2">
        <v>19.060400000000001</v>
      </c>
      <c r="G20053" s="2">
        <v>0.77198</v>
      </c>
      <c r="H20053" s="2">
        <v>0.54407499999999998</v>
      </c>
      <c r="J20053" s="2">
        <v>19.063199999999998</v>
      </c>
      <c r="K20053" s="2">
        <v>0.56078099999999997</v>
      </c>
      <c r="L20053" s="2">
        <v>0.71012699999999995</v>
      </c>
    </row>
    <row r="20054" spans="1:12" x14ac:dyDescent="0.2">
      <c r="A20054" s="2">
        <v>19.06391</v>
      </c>
      <c r="B20054" s="2">
        <v>18.753769999999999</v>
      </c>
      <c r="C20054" s="2">
        <v>3.4109759999999998</v>
      </c>
      <c r="D20054" s="2">
        <v>1.5819890000000001</v>
      </c>
      <c r="F20054" s="2">
        <v>19.0611</v>
      </c>
      <c r="G20054" s="2">
        <v>0.77307899999999996</v>
      </c>
      <c r="H20054" s="2">
        <v>0.54415100000000005</v>
      </c>
      <c r="J20054" s="2">
        <v>19.06391</v>
      </c>
      <c r="K20054" s="2">
        <v>0.560137</v>
      </c>
      <c r="L20054" s="2">
        <v>0.70992900000000003</v>
      </c>
    </row>
    <row r="20055" spans="1:12" x14ac:dyDescent="0.2">
      <c r="A20055" s="2">
        <v>19.064609999999998</v>
      </c>
      <c r="B20055" s="2">
        <v>18.765989999999999</v>
      </c>
      <c r="C20055" s="2">
        <v>3.412315</v>
      </c>
      <c r="D20055" s="2">
        <v>1.582141</v>
      </c>
      <c r="F20055" s="2">
        <v>19.061800000000002</v>
      </c>
      <c r="G20055" s="2">
        <v>0.77370499999999998</v>
      </c>
      <c r="H20055" s="2">
        <v>0.54419700000000004</v>
      </c>
      <c r="J20055" s="2">
        <v>19.064609999999998</v>
      </c>
      <c r="K20055" s="2">
        <v>0.55974000000000002</v>
      </c>
      <c r="L20055" s="2">
        <v>0.71006800000000003</v>
      </c>
    </row>
    <row r="20056" spans="1:12" x14ac:dyDescent="0.2">
      <c r="A20056" s="2">
        <v>19.06531</v>
      </c>
      <c r="B20056" s="2">
        <v>18.77853</v>
      </c>
      <c r="C20056" s="2">
        <v>3.4134250000000002</v>
      </c>
      <c r="D20056" s="2">
        <v>1.582751</v>
      </c>
      <c r="F20056" s="2">
        <v>19.0625</v>
      </c>
      <c r="G20056" s="2">
        <v>0.773926</v>
      </c>
      <c r="H20056" s="2">
        <v>0.54393800000000003</v>
      </c>
      <c r="J20056" s="2">
        <v>19.06531</v>
      </c>
      <c r="K20056" s="2">
        <v>0.55914299999999995</v>
      </c>
      <c r="L20056" s="2">
        <v>0.71014100000000002</v>
      </c>
    </row>
    <row r="20057" spans="1:12" x14ac:dyDescent="0.2">
      <c r="A20057" s="2">
        <v>19.066009999999999</v>
      </c>
      <c r="B20057" s="2">
        <v>18.791139999999999</v>
      </c>
      <c r="C20057" s="2">
        <v>3.4146489999999998</v>
      </c>
      <c r="D20057" s="2">
        <v>1.5827819999999999</v>
      </c>
      <c r="F20057" s="2">
        <v>19.063199999999998</v>
      </c>
      <c r="G20057" s="2">
        <v>0.77449000000000001</v>
      </c>
      <c r="H20057" s="2">
        <v>0.54381599999999997</v>
      </c>
      <c r="J20057" s="2">
        <v>19.066009999999999</v>
      </c>
      <c r="K20057" s="2">
        <v>0.55816299999999996</v>
      </c>
      <c r="L20057" s="2">
        <v>0.71032200000000001</v>
      </c>
    </row>
    <row r="20058" spans="1:12" x14ac:dyDescent="0.2">
      <c r="A20058" s="2">
        <v>19.06671</v>
      </c>
      <c r="B20058" s="2">
        <v>18.803730000000002</v>
      </c>
      <c r="C20058" s="2">
        <v>3.4153739999999999</v>
      </c>
      <c r="D20058" s="2">
        <v>1.5824009999999999</v>
      </c>
      <c r="F20058" s="2">
        <v>19.06391</v>
      </c>
      <c r="G20058" s="2">
        <v>0.77578000000000003</v>
      </c>
      <c r="H20058" s="2">
        <v>0.54431200000000002</v>
      </c>
      <c r="J20058" s="2">
        <v>19.06671</v>
      </c>
      <c r="K20058" s="2">
        <v>0.55764199999999997</v>
      </c>
      <c r="L20058" s="2">
        <v>0.71064400000000005</v>
      </c>
    </row>
    <row r="20059" spans="1:12" x14ac:dyDescent="0.2">
      <c r="A20059" s="2">
        <v>19.067409999999999</v>
      </c>
      <c r="B20059" s="2">
        <v>18.81663</v>
      </c>
      <c r="C20059" s="2">
        <v>3.4158430000000002</v>
      </c>
      <c r="D20059" s="2">
        <v>1.5812870000000001</v>
      </c>
      <c r="F20059" s="2">
        <v>19.064609999999998</v>
      </c>
      <c r="G20059" s="2">
        <v>0.77686299999999997</v>
      </c>
      <c r="H20059" s="2">
        <v>0.54490700000000003</v>
      </c>
      <c r="J20059" s="2">
        <v>19.067409999999999</v>
      </c>
      <c r="K20059" s="2">
        <v>0.55674900000000005</v>
      </c>
      <c r="L20059" s="2">
        <v>0.71076399999999995</v>
      </c>
    </row>
    <row r="20060" spans="1:12" x14ac:dyDescent="0.2">
      <c r="A20060" s="2">
        <v>19.068110000000001</v>
      </c>
      <c r="B20060" s="2">
        <v>18.829319999999999</v>
      </c>
      <c r="C20060" s="2">
        <v>3.4170449999999999</v>
      </c>
      <c r="D20060" s="2">
        <v>1.5808059999999999</v>
      </c>
      <c r="F20060" s="2">
        <v>19.06531</v>
      </c>
      <c r="G20060" s="2">
        <v>0.77773999999999999</v>
      </c>
      <c r="H20060" s="2">
        <v>0.54551700000000003</v>
      </c>
      <c r="J20060" s="2">
        <v>19.068110000000001</v>
      </c>
      <c r="K20060" s="2">
        <v>0.55586199999999997</v>
      </c>
      <c r="L20060" s="2">
        <v>0.71102900000000002</v>
      </c>
    </row>
    <row r="20061" spans="1:12" x14ac:dyDescent="0.2">
      <c r="A20061" s="2">
        <v>19.068819999999999</v>
      </c>
      <c r="B20061" s="2">
        <v>18.842130000000001</v>
      </c>
      <c r="C20061" s="2">
        <v>3.4175450000000001</v>
      </c>
      <c r="D20061" s="2">
        <v>1.580722</v>
      </c>
      <c r="F20061" s="2">
        <v>19.066009999999999</v>
      </c>
      <c r="G20061" s="2">
        <v>0.77870200000000001</v>
      </c>
      <c r="H20061" s="2">
        <v>0.54546399999999995</v>
      </c>
      <c r="J20061" s="2">
        <v>19.068819999999999</v>
      </c>
      <c r="K20061" s="2">
        <v>0.55549199999999999</v>
      </c>
      <c r="L20061" s="2">
        <v>0.71154300000000004</v>
      </c>
    </row>
    <row r="20062" spans="1:12" x14ac:dyDescent="0.2">
      <c r="A20062" s="2">
        <v>19.069520000000001</v>
      </c>
      <c r="B20062" s="2">
        <v>18.855070000000001</v>
      </c>
      <c r="C20062" s="2">
        <v>3.4178799999999998</v>
      </c>
      <c r="D20062" s="2">
        <v>1.5808139999999999</v>
      </c>
      <c r="F20062" s="2">
        <v>19.06671</v>
      </c>
      <c r="G20062" s="2">
        <v>0.77990000000000004</v>
      </c>
      <c r="H20062" s="2">
        <v>0.54512000000000005</v>
      </c>
      <c r="J20062" s="2">
        <v>19.069520000000001</v>
      </c>
      <c r="K20062" s="2">
        <v>0.55504600000000004</v>
      </c>
      <c r="L20062" s="2">
        <v>0.71174000000000004</v>
      </c>
    </row>
    <row r="20063" spans="1:12" x14ac:dyDescent="0.2">
      <c r="A20063" s="2">
        <v>19.070219999999999</v>
      </c>
      <c r="B20063" s="2">
        <v>18.868069999999999</v>
      </c>
      <c r="C20063" s="2">
        <v>3.4188679999999998</v>
      </c>
      <c r="D20063" s="2">
        <v>1.580905</v>
      </c>
      <c r="F20063" s="2">
        <v>19.067409999999999</v>
      </c>
      <c r="G20063" s="2">
        <v>0.78146400000000005</v>
      </c>
      <c r="H20063" s="2">
        <v>0.54549400000000003</v>
      </c>
      <c r="J20063" s="2">
        <v>19.070219999999999</v>
      </c>
      <c r="K20063" s="2">
        <v>0.55449499999999996</v>
      </c>
      <c r="L20063" s="2">
        <v>0.71187800000000001</v>
      </c>
    </row>
    <row r="20064" spans="1:12" x14ac:dyDescent="0.2">
      <c r="A20064" s="2">
        <v>19.070920000000001</v>
      </c>
      <c r="B20064" s="2">
        <v>18.880739999999999</v>
      </c>
      <c r="C20064" s="2">
        <v>3.4197380000000002</v>
      </c>
      <c r="D20064" s="2">
        <v>1.580516</v>
      </c>
      <c r="F20064" s="2">
        <v>19.068110000000001</v>
      </c>
      <c r="G20064" s="2">
        <v>0.78238700000000005</v>
      </c>
      <c r="H20064" s="2">
        <v>0.54543299999999995</v>
      </c>
      <c r="J20064" s="2">
        <v>19.070920000000001</v>
      </c>
      <c r="K20064" s="2">
        <v>0.55343399999999998</v>
      </c>
      <c r="L20064" s="2">
        <v>0.712615</v>
      </c>
    </row>
    <row r="20065" spans="1:12" x14ac:dyDescent="0.2">
      <c r="A20065" s="2">
        <v>19.071619999999999</v>
      </c>
      <c r="B20065" s="2">
        <v>18.893249999999998</v>
      </c>
      <c r="C20065" s="2">
        <v>3.420566</v>
      </c>
      <c r="D20065" s="2">
        <v>1.5798140000000001</v>
      </c>
      <c r="F20065" s="2">
        <v>19.068819999999999</v>
      </c>
      <c r="G20065" s="2">
        <v>0.78299700000000005</v>
      </c>
      <c r="H20065" s="2">
        <v>0.545547</v>
      </c>
      <c r="J20065" s="2">
        <v>19.071619999999999</v>
      </c>
      <c r="K20065" s="2">
        <v>0.55243699999999996</v>
      </c>
      <c r="L20065" s="2">
        <v>0.71332899999999999</v>
      </c>
    </row>
    <row r="20066" spans="1:12" x14ac:dyDescent="0.2">
      <c r="A20066" s="2">
        <v>19.072320000000001</v>
      </c>
      <c r="B20066" s="2">
        <v>18.905190000000001</v>
      </c>
      <c r="C20066" s="2">
        <v>3.4212639999999999</v>
      </c>
      <c r="D20066" s="2">
        <v>1.579807</v>
      </c>
      <c r="F20066" s="2">
        <v>19.069520000000001</v>
      </c>
      <c r="G20066" s="2">
        <v>0.78389699999999995</v>
      </c>
      <c r="H20066" s="2">
        <v>0.54493000000000003</v>
      </c>
      <c r="J20066" s="2">
        <v>19.072320000000001</v>
      </c>
      <c r="K20066" s="2">
        <v>0.55152299999999999</v>
      </c>
      <c r="L20066" s="2">
        <v>0.71359300000000003</v>
      </c>
    </row>
    <row r="20067" spans="1:12" x14ac:dyDescent="0.2">
      <c r="A20067" s="2">
        <v>19.073029999999999</v>
      </c>
      <c r="B20067" s="2">
        <v>18.916440000000001</v>
      </c>
      <c r="C20067" s="2">
        <v>3.4223780000000001</v>
      </c>
      <c r="D20067" s="2">
        <v>1.5796159999999999</v>
      </c>
      <c r="F20067" s="2">
        <v>19.070219999999999</v>
      </c>
      <c r="G20067" s="2">
        <v>0.78493500000000005</v>
      </c>
      <c r="H20067" s="2">
        <v>0.54494500000000001</v>
      </c>
      <c r="J20067" s="2">
        <v>19.073029999999999</v>
      </c>
      <c r="K20067" s="2">
        <v>0.55066700000000002</v>
      </c>
      <c r="L20067" s="2">
        <v>0.71327700000000005</v>
      </c>
    </row>
    <row r="20068" spans="1:12" x14ac:dyDescent="0.2">
      <c r="A20068" s="2">
        <v>19.073730000000001</v>
      </c>
      <c r="B20068" s="2">
        <v>18.927530000000001</v>
      </c>
      <c r="C20068" s="2">
        <v>3.4238080000000002</v>
      </c>
      <c r="D20068" s="2">
        <v>1.5793870000000001</v>
      </c>
      <c r="F20068" s="2">
        <v>19.070920000000001</v>
      </c>
      <c r="G20068" s="2">
        <v>0.78576699999999999</v>
      </c>
      <c r="H20068" s="2">
        <v>0.54537199999999997</v>
      </c>
      <c r="J20068" s="2">
        <v>19.073730000000001</v>
      </c>
      <c r="K20068" s="2">
        <v>0.55011200000000005</v>
      </c>
      <c r="L20068" s="2">
        <v>0.71332499999999999</v>
      </c>
    </row>
    <row r="20069" spans="1:12" x14ac:dyDescent="0.2">
      <c r="A20069" s="2">
        <v>19.07443</v>
      </c>
      <c r="B20069" s="2">
        <v>18.93892</v>
      </c>
      <c r="C20069" s="2">
        <v>3.4248919999999998</v>
      </c>
      <c r="D20069" s="2">
        <v>1.5795779999999999</v>
      </c>
      <c r="F20069" s="2">
        <v>19.071619999999999</v>
      </c>
      <c r="G20069" s="2">
        <v>0.78668199999999999</v>
      </c>
      <c r="H20069" s="2">
        <v>0.54578400000000005</v>
      </c>
      <c r="J20069" s="2">
        <v>19.07443</v>
      </c>
      <c r="K20069" s="2">
        <v>0.54922700000000002</v>
      </c>
      <c r="L20069" s="2">
        <v>0.71379599999999999</v>
      </c>
    </row>
    <row r="20070" spans="1:12" x14ac:dyDescent="0.2">
      <c r="A20070" s="2">
        <v>19.075130000000001</v>
      </c>
      <c r="B20070" s="2">
        <v>18.951160000000002</v>
      </c>
      <c r="C20070" s="2">
        <v>3.4260250000000001</v>
      </c>
      <c r="D20070" s="2">
        <v>1.578883</v>
      </c>
      <c r="F20070" s="2">
        <v>19.072320000000001</v>
      </c>
      <c r="G20070" s="2">
        <v>0.78800999999999999</v>
      </c>
      <c r="H20070" s="2">
        <v>0.54612000000000005</v>
      </c>
      <c r="J20070" s="2">
        <v>19.075130000000001</v>
      </c>
      <c r="K20070" s="2">
        <v>0.54834499999999997</v>
      </c>
      <c r="L20070" s="2">
        <v>0.71426800000000001</v>
      </c>
    </row>
    <row r="20071" spans="1:12" x14ac:dyDescent="0.2">
      <c r="A20071" s="2">
        <v>19.07583</v>
      </c>
      <c r="B20071" s="2">
        <v>18.963470000000001</v>
      </c>
      <c r="C20071" s="2">
        <v>3.4265129999999999</v>
      </c>
      <c r="D20071" s="2">
        <v>1.5785549999999999</v>
      </c>
      <c r="F20071" s="2">
        <v>19.073029999999999</v>
      </c>
      <c r="G20071" s="2">
        <v>0.78916900000000001</v>
      </c>
      <c r="H20071" s="2">
        <v>0.54553200000000002</v>
      </c>
      <c r="J20071" s="2">
        <v>19.07583</v>
      </c>
      <c r="K20071" s="2">
        <v>0.54774800000000001</v>
      </c>
      <c r="L20071" s="2">
        <v>0.71445700000000001</v>
      </c>
    </row>
    <row r="20072" spans="1:12" x14ac:dyDescent="0.2">
      <c r="A20072" s="2">
        <v>19.076530000000002</v>
      </c>
      <c r="B20072" s="2">
        <v>18.97607</v>
      </c>
      <c r="C20072" s="2">
        <v>3.4272490000000002</v>
      </c>
      <c r="D20072" s="2">
        <v>1.5782579999999999</v>
      </c>
      <c r="F20072" s="2">
        <v>19.073730000000001</v>
      </c>
      <c r="G20072" s="2">
        <v>0.79019200000000001</v>
      </c>
      <c r="H20072" s="2">
        <v>0.54561599999999999</v>
      </c>
      <c r="J20072" s="2">
        <v>19.076530000000002</v>
      </c>
      <c r="K20072" s="2">
        <v>0.54729099999999997</v>
      </c>
      <c r="L20072" s="2">
        <v>0.71440899999999996</v>
      </c>
    </row>
    <row r="20073" spans="1:12" x14ac:dyDescent="0.2">
      <c r="A20073" s="2">
        <v>19.07723</v>
      </c>
      <c r="B20073" s="2">
        <v>18.988689999999998</v>
      </c>
      <c r="C20073" s="2">
        <v>3.4284159999999999</v>
      </c>
      <c r="D20073" s="2">
        <v>1.5778000000000001</v>
      </c>
      <c r="F20073" s="2">
        <v>19.07443</v>
      </c>
      <c r="G20073" s="2">
        <v>0.79137400000000002</v>
      </c>
      <c r="H20073" s="2">
        <v>0.54619600000000001</v>
      </c>
      <c r="J20073" s="2">
        <v>19.07723</v>
      </c>
      <c r="K20073" s="2">
        <v>0.54677399999999998</v>
      </c>
      <c r="L20073" s="2">
        <v>0.71441699999999997</v>
      </c>
    </row>
    <row r="20074" spans="1:12" x14ac:dyDescent="0.2">
      <c r="A20074" s="2">
        <v>19.077929999999999</v>
      </c>
      <c r="B20074" s="2">
        <v>19.00095</v>
      </c>
      <c r="C20074" s="2">
        <v>3.4290569999999998</v>
      </c>
      <c r="D20074" s="2">
        <v>1.57738</v>
      </c>
      <c r="F20074" s="2">
        <v>19.075130000000001</v>
      </c>
      <c r="G20074" s="2">
        <v>0.79260299999999995</v>
      </c>
      <c r="H20074" s="2">
        <v>0.54610400000000003</v>
      </c>
      <c r="J20074" s="2">
        <v>19.077929999999999</v>
      </c>
      <c r="K20074" s="2">
        <v>0.54633500000000002</v>
      </c>
      <c r="L20074" s="2">
        <v>0.71477800000000002</v>
      </c>
    </row>
    <row r="20075" spans="1:12" x14ac:dyDescent="0.2">
      <c r="A20075" s="2">
        <v>19.07863</v>
      </c>
      <c r="B20075" s="2">
        <v>19.0137</v>
      </c>
      <c r="C20075" s="2">
        <v>3.4302670000000002</v>
      </c>
      <c r="D20075" s="2">
        <v>1.5771440000000001</v>
      </c>
      <c r="F20075" s="2">
        <v>19.07583</v>
      </c>
      <c r="G20075" s="2">
        <v>0.793686</v>
      </c>
      <c r="H20075" s="2">
        <v>0.54613500000000004</v>
      </c>
      <c r="J20075" s="2">
        <v>19.07863</v>
      </c>
      <c r="K20075" s="2">
        <v>0.54595700000000003</v>
      </c>
      <c r="L20075" s="2">
        <v>0.71482900000000005</v>
      </c>
    </row>
    <row r="20076" spans="1:12" x14ac:dyDescent="0.2">
      <c r="A20076" s="2">
        <v>19.079339999999998</v>
      </c>
      <c r="B20076" s="2">
        <v>19.027010000000001</v>
      </c>
      <c r="C20076" s="2">
        <v>3.4315060000000002</v>
      </c>
      <c r="D20076" s="2">
        <v>1.5766560000000001</v>
      </c>
      <c r="F20076" s="2">
        <v>19.076530000000002</v>
      </c>
      <c r="G20076" s="2">
        <v>0.79490700000000003</v>
      </c>
      <c r="H20076" s="2">
        <v>0.54656199999999999</v>
      </c>
      <c r="J20076" s="2">
        <v>19.079339999999998</v>
      </c>
      <c r="K20076" s="2">
        <v>0.54538500000000001</v>
      </c>
      <c r="L20076" s="2">
        <v>0.71479999999999999</v>
      </c>
    </row>
    <row r="20077" spans="1:12" x14ac:dyDescent="0.2">
      <c r="A20077" s="2">
        <v>19.08004</v>
      </c>
      <c r="B20077" s="2">
        <v>19.039680000000001</v>
      </c>
      <c r="C20077" s="2">
        <v>3.4324370000000002</v>
      </c>
      <c r="D20077" s="2">
        <v>1.5765180000000001</v>
      </c>
      <c r="F20077" s="2">
        <v>19.07723</v>
      </c>
      <c r="G20077" s="2">
        <v>0.79627999999999999</v>
      </c>
      <c r="H20077" s="2">
        <v>0.54674500000000004</v>
      </c>
      <c r="J20077" s="2">
        <v>19.08004</v>
      </c>
      <c r="K20077" s="2">
        <v>0.54405199999999998</v>
      </c>
      <c r="L20077" s="2">
        <v>0.71514500000000003</v>
      </c>
    </row>
    <row r="20078" spans="1:12" x14ac:dyDescent="0.2">
      <c r="A20078" s="2">
        <v>19.080739999999999</v>
      </c>
      <c r="B20078" s="2">
        <v>19.052250000000001</v>
      </c>
      <c r="C20078" s="2">
        <v>3.4337610000000001</v>
      </c>
      <c r="D20078" s="2">
        <v>1.5765560000000001</v>
      </c>
      <c r="F20078" s="2">
        <v>19.077929999999999</v>
      </c>
      <c r="G20078" s="2">
        <v>0.79744000000000004</v>
      </c>
      <c r="H20078" s="2">
        <v>0.54621900000000001</v>
      </c>
      <c r="J20078" s="2">
        <v>19.080739999999999</v>
      </c>
      <c r="K20078" s="2">
        <v>0.54247500000000004</v>
      </c>
      <c r="L20078" s="2">
        <v>0.71512600000000004</v>
      </c>
    </row>
    <row r="20079" spans="1:12" x14ac:dyDescent="0.2">
      <c r="A20079" s="2">
        <v>19.081440000000001</v>
      </c>
      <c r="B20079" s="2">
        <v>19.06448</v>
      </c>
      <c r="C20079" s="2">
        <v>3.4346610000000002</v>
      </c>
      <c r="D20079" s="2">
        <v>1.5765340000000001</v>
      </c>
      <c r="F20079" s="2">
        <v>19.07863</v>
      </c>
      <c r="G20079" s="2">
        <v>0.79868300000000003</v>
      </c>
      <c r="H20079" s="2">
        <v>0.54606600000000005</v>
      </c>
      <c r="J20079" s="2">
        <v>19.081440000000001</v>
      </c>
      <c r="K20079" s="2">
        <v>0.54118299999999997</v>
      </c>
      <c r="L20079" s="2">
        <v>0.71451200000000004</v>
      </c>
    </row>
    <row r="20080" spans="1:12" x14ac:dyDescent="0.2">
      <c r="A20080" s="2">
        <v>19.082139999999999</v>
      </c>
      <c r="B20080" s="2">
        <v>19.076540000000001</v>
      </c>
      <c r="C20080" s="2">
        <v>3.4353440000000002</v>
      </c>
      <c r="D20080" s="2">
        <v>1.5764339999999999</v>
      </c>
      <c r="F20080" s="2">
        <v>19.079339999999998</v>
      </c>
      <c r="G20080" s="2">
        <v>0.79985799999999996</v>
      </c>
      <c r="H20080" s="2">
        <v>0.54635599999999995</v>
      </c>
      <c r="J20080" s="2">
        <v>19.082139999999999</v>
      </c>
      <c r="K20080" s="2">
        <v>0.54035900000000003</v>
      </c>
      <c r="L20080" s="2">
        <v>0.71438000000000001</v>
      </c>
    </row>
    <row r="20081" spans="1:12" x14ac:dyDescent="0.2">
      <c r="A20081" s="2">
        <v>19.082840000000001</v>
      </c>
      <c r="B20081" s="2">
        <v>19.08943</v>
      </c>
      <c r="C20081" s="2">
        <v>3.4369459999999998</v>
      </c>
      <c r="D20081" s="2">
        <v>1.576495</v>
      </c>
      <c r="F20081" s="2">
        <v>19.08004</v>
      </c>
      <c r="G20081" s="2">
        <v>0.80065200000000003</v>
      </c>
      <c r="H20081" s="2">
        <v>0.54599799999999998</v>
      </c>
      <c r="J20081" s="2">
        <v>19.082840000000001</v>
      </c>
      <c r="K20081" s="2">
        <v>0.54021399999999997</v>
      </c>
      <c r="L20081" s="2">
        <v>0.71454799999999996</v>
      </c>
    </row>
    <row r="20082" spans="1:12" x14ac:dyDescent="0.2">
      <c r="A20082" s="2">
        <v>19.083539999999999</v>
      </c>
      <c r="B20082" s="2">
        <v>19.102049999999998</v>
      </c>
      <c r="C20082" s="2">
        <v>3.4380980000000001</v>
      </c>
      <c r="D20082" s="2">
        <v>1.5763959999999999</v>
      </c>
      <c r="F20082" s="2">
        <v>19.080739999999999</v>
      </c>
      <c r="G20082" s="2">
        <v>0.80108599999999996</v>
      </c>
      <c r="H20082" s="2">
        <v>0.54523500000000003</v>
      </c>
      <c r="J20082" s="2">
        <v>19.083539999999999</v>
      </c>
      <c r="K20082" s="2">
        <v>0.54005999999999998</v>
      </c>
      <c r="L20082" s="2">
        <v>0.71466700000000005</v>
      </c>
    </row>
    <row r="20083" spans="1:12" x14ac:dyDescent="0.2">
      <c r="A20083" s="2">
        <v>19.084250000000001</v>
      </c>
      <c r="B20083" s="2">
        <v>19.115410000000001</v>
      </c>
      <c r="C20083" s="2">
        <v>3.4384950000000001</v>
      </c>
      <c r="D20083" s="2">
        <v>1.5758239999999999</v>
      </c>
      <c r="F20083" s="2">
        <v>19.081440000000001</v>
      </c>
      <c r="G20083" s="2">
        <v>0.80218500000000004</v>
      </c>
      <c r="H20083" s="2">
        <v>0.54494500000000001</v>
      </c>
      <c r="J20083" s="2">
        <v>19.084250000000001</v>
      </c>
      <c r="K20083" s="2">
        <v>0.53947100000000003</v>
      </c>
      <c r="L20083" s="2">
        <v>0.71481499999999998</v>
      </c>
    </row>
    <row r="20084" spans="1:12" x14ac:dyDescent="0.2">
      <c r="A20084" s="2">
        <v>19.084949999999999</v>
      </c>
      <c r="B20084" s="2">
        <v>19.128609999999998</v>
      </c>
      <c r="C20084" s="2">
        <v>3.4395319999999998</v>
      </c>
      <c r="D20084" s="2">
        <v>1.575153</v>
      </c>
      <c r="F20084" s="2">
        <v>19.082139999999999</v>
      </c>
      <c r="G20084" s="2">
        <v>0.80354300000000001</v>
      </c>
      <c r="H20084" s="2">
        <v>0.54464699999999999</v>
      </c>
      <c r="J20084" s="2">
        <v>19.084949999999999</v>
      </c>
      <c r="K20084" s="2">
        <v>0.53899900000000001</v>
      </c>
      <c r="L20084" s="2">
        <v>0.71492100000000003</v>
      </c>
    </row>
    <row r="20085" spans="1:12" x14ac:dyDescent="0.2">
      <c r="A20085" s="2">
        <v>19.085650000000001</v>
      </c>
      <c r="B20085" s="2">
        <v>19.142250000000001</v>
      </c>
      <c r="C20085" s="2">
        <v>3.4406270000000001</v>
      </c>
      <c r="D20085" s="2">
        <v>1.5747180000000001</v>
      </c>
      <c r="F20085" s="2">
        <v>19.082840000000001</v>
      </c>
      <c r="G20085" s="2">
        <v>0.80465699999999996</v>
      </c>
      <c r="H20085" s="2">
        <v>0.54463200000000001</v>
      </c>
      <c r="J20085" s="2">
        <v>19.085650000000001</v>
      </c>
      <c r="K20085" s="2">
        <v>0.53848300000000004</v>
      </c>
      <c r="L20085" s="2">
        <v>0.71515099999999998</v>
      </c>
    </row>
    <row r="20086" spans="1:12" x14ac:dyDescent="0.2">
      <c r="A20086" s="2">
        <v>19.086349999999999</v>
      </c>
      <c r="B20086" s="2">
        <v>19.15579</v>
      </c>
      <c r="C20086" s="2">
        <v>3.4414699999999998</v>
      </c>
      <c r="D20086" s="2">
        <v>1.574695</v>
      </c>
      <c r="F20086" s="2">
        <v>19.083539999999999</v>
      </c>
      <c r="G20086" s="2">
        <v>0.80606100000000003</v>
      </c>
      <c r="H20086" s="2">
        <v>0.54473099999999997</v>
      </c>
      <c r="J20086" s="2">
        <v>19.086349999999999</v>
      </c>
      <c r="K20086" s="2">
        <v>0.53757500000000003</v>
      </c>
      <c r="L20086" s="2">
        <v>0.71478699999999995</v>
      </c>
    </row>
    <row r="20087" spans="1:12" x14ac:dyDescent="0.2">
      <c r="A20087" s="2">
        <v>19.087050000000001</v>
      </c>
      <c r="B20087" s="2">
        <v>19.168589999999998</v>
      </c>
      <c r="C20087" s="2">
        <v>3.4416150000000001</v>
      </c>
      <c r="D20087" s="2">
        <v>1.5744959999999999</v>
      </c>
      <c r="F20087" s="2">
        <v>19.084250000000001</v>
      </c>
      <c r="G20087" s="2">
        <v>0.80733500000000002</v>
      </c>
      <c r="H20087" s="2">
        <v>0.54444899999999996</v>
      </c>
      <c r="J20087" s="2">
        <v>19.087050000000001</v>
      </c>
      <c r="K20087" s="2">
        <v>0.53688599999999997</v>
      </c>
      <c r="L20087" s="2">
        <v>0.71434299999999995</v>
      </c>
    </row>
    <row r="20088" spans="1:12" x14ac:dyDescent="0.2">
      <c r="A20088" s="2">
        <v>19.08775</v>
      </c>
      <c r="B20088" s="2">
        <v>19.18235</v>
      </c>
      <c r="C20088" s="2">
        <v>3.442752</v>
      </c>
      <c r="D20088" s="2">
        <v>1.5737950000000001</v>
      </c>
      <c r="F20088" s="2">
        <v>19.084949999999999</v>
      </c>
      <c r="G20088" s="2">
        <v>0.80822000000000005</v>
      </c>
      <c r="H20088" s="2">
        <v>0.54386900000000005</v>
      </c>
      <c r="J20088" s="2">
        <v>19.08775</v>
      </c>
      <c r="K20088" s="2">
        <v>0.53632500000000005</v>
      </c>
      <c r="L20088" s="2">
        <v>0.71402399999999999</v>
      </c>
    </row>
    <row r="20089" spans="1:12" x14ac:dyDescent="0.2">
      <c r="A20089" s="2">
        <v>19.088450000000002</v>
      </c>
      <c r="B20089" s="2">
        <v>19.195399999999999</v>
      </c>
      <c r="C20089" s="2">
        <v>3.4441670000000002</v>
      </c>
      <c r="D20089" s="2">
        <v>1.5733140000000001</v>
      </c>
      <c r="F20089" s="2">
        <v>19.085650000000001</v>
      </c>
      <c r="G20089" s="2">
        <v>0.80896000000000001</v>
      </c>
      <c r="H20089" s="2">
        <v>0.54362500000000002</v>
      </c>
      <c r="J20089" s="2">
        <v>19.088450000000002</v>
      </c>
      <c r="K20089" s="2">
        <v>0.53565600000000002</v>
      </c>
      <c r="L20089" s="2">
        <v>0.71411400000000003</v>
      </c>
    </row>
    <row r="20090" spans="1:12" x14ac:dyDescent="0.2">
      <c r="A20090" s="2">
        <v>19.08916</v>
      </c>
      <c r="B20090" s="2">
        <v>19.20908</v>
      </c>
      <c r="C20090" s="2">
        <v>3.445449</v>
      </c>
      <c r="D20090" s="2">
        <v>1.572665</v>
      </c>
      <c r="F20090" s="2">
        <v>19.086349999999999</v>
      </c>
      <c r="G20090" s="2">
        <v>0.80960100000000002</v>
      </c>
      <c r="H20090" s="2">
        <v>0.54343399999999997</v>
      </c>
      <c r="J20090" s="2">
        <v>19.08916</v>
      </c>
      <c r="K20090" s="2">
        <v>0.53491200000000005</v>
      </c>
      <c r="L20090" s="2">
        <v>0.71434699999999995</v>
      </c>
    </row>
    <row r="20091" spans="1:12" x14ac:dyDescent="0.2">
      <c r="A20091" s="2">
        <v>19.089860000000002</v>
      </c>
      <c r="B20091" s="2">
        <v>19.222909999999999</v>
      </c>
      <c r="C20091" s="2">
        <v>3.44651</v>
      </c>
      <c r="D20091" s="2">
        <v>1.572284</v>
      </c>
      <c r="F20091" s="2">
        <v>19.087050000000001</v>
      </c>
      <c r="G20091" s="2">
        <v>0.81063799999999997</v>
      </c>
      <c r="H20091" s="2">
        <v>0.54366300000000001</v>
      </c>
      <c r="J20091" s="2">
        <v>19.089860000000002</v>
      </c>
      <c r="K20091" s="2">
        <v>0.53401399999999999</v>
      </c>
      <c r="L20091" s="2">
        <v>0.71419999999999995</v>
      </c>
    </row>
    <row r="20092" spans="1:12" x14ac:dyDescent="0.2">
      <c r="A20092" s="2">
        <v>19.09056</v>
      </c>
      <c r="B20092" s="2">
        <v>19.236840000000001</v>
      </c>
      <c r="C20092" s="2">
        <v>3.4476689999999999</v>
      </c>
      <c r="D20092" s="2">
        <v>1.571941</v>
      </c>
      <c r="F20092" s="2">
        <v>19.08775</v>
      </c>
      <c r="G20092" s="2">
        <v>0.81174500000000005</v>
      </c>
      <c r="H20092" s="2">
        <v>0.54415100000000005</v>
      </c>
      <c r="J20092" s="2">
        <v>19.09056</v>
      </c>
      <c r="K20092" s="2">
        <v>0.53323299999999996</v>
      </c>
      <c r="L20092" s="2">
        <v>0.71421599999999996</v>
      </c>
    </row>
    <row r="20093" spans="1:12" x14ac:dyDescent="0.2">
      <c r="A20093" s="2">
        <v>19.091259999999998</v>
      </c>
      <c r="B20093" s="2">
        <v>19.250309999999999</v>
      </c>
      <c r="C20093" s="2">
        <v>3.4481419999999998</v>
      </c>
      <c r="D20093" s="2">
        <v>1.571483</v>
      </c>
      <c r="F20093" s="2">
        <v>19.088450000000002</v>
      </c>
      <c r="G20093" s="2">
        <v>0.81294299999999997</v>
      </c>
      <c r="H20093" s="2">
        <v>0.54422800000000005</v>
      </c>
      <c r="J20093" s="2">
        <v>19.091259999999998</v>
      </c>
      <c r="K20093" s="2">
        <v>0.53300999999999998</v>
      </c>
      <c r="L20093" s="2">
        <v>0.71440400000000004</v>
      </c>
    </row>
    <row r="20094" spans="1:12" x14ac:dyDescent="0.2">
      <c r="A20094" s="2">
        <v>19.09196</v>
      </c>
      <c r="B20094" s="2">
        <v>19.263739999999999</v>
      </c>
      <c r="C20094" s="2">
        <v>3.448493</v>
      </c>
      <c r="D20094" s="2">
        <v>1.57117</v>
      </c>
      <c r="F20094" s="2">
        <v>19.08916</v>
      </c>
      <c r="G20094" s="2">
        <v>0.81393400000000005</v>
      </c>
      <c r="H20094" s="2">
        <v>0.54383899999999996</v>
      </c>
      <c r="J20094" s="2">
        <v>19.09196</v>
      </c>
      <c r="K20094" s="2">
        <v>0.53276999999999997</v>
      </c>
      <c r="L20094" s="2">
        <v>0.71399800000000002</v>
      </c>
    </row>
    <row r="20095" spans="1:12" x14ac:dyDescent="0.2">
      <c r="A20095" s="2">
        <v>19.092659999999999</v>
      </c>
      <c r="B20095" s="2">
        <v>19.277609999999999</v>
      </c>
      <c r="C20095" s="2">
        <v>3.4487640000000002</v>
      </c>
      <c r="D20095" s="2">
        <v>1.5710329999999999</v>
      </c>
      <c r="F20095" s="2">
        <v>19.089860000000002</v>
      </c>
      <c r="G20095" s="2">
        <v>0.81478099999999998</v>
      </c>
      <c r="H20095" s="2">
        <v>0.543709</v>
      </c>
      <c r="J20095" s="2">
        <v>19.092659999999999</v>
      </c>
      <c r="K20095" s="2">
        <v>0.53215000000000001</v>
      </c>
      <c r="L20095" s="2">
        <v>0.71408499999999997</v>
      </c>
    </row>
    <row r="20096" spans="1:12" x14ac:dyDescent="0.2">
      <c r="A20096" s="2">
        <v>19.09337</v>
      </c>
      <c r="B20096" s="2">
        <v>19.29073</v>
      </c>
      <c r="C20096" s="2">
        <v>3.4488560000000001</v>
      </c>
      <c r="D20096" s="2">
        <v>1.570354</v>
      </c>
      <c r="F20096" s="2">
        <v>19.09056</v>
      </c>
      <c r="G20096" s="2">
        <v>0.81594100000000003</v>
      </c>
      <c r="H20096" s="2">
        <v>0.54415100000000005</v>
      </c>
      <c r="J20096" s="2">
        <v>19.09337</v>
      </c>
      <c r="K20096" s="2">
        <v>0.53106500000000001</v>
      </c>
      <c r="L20096" s="2">
        <v>0.71446399999999999</v>
      </c>
    </row>
    <row r="20097" spans="1:12" x14ac:dyDescent="0.2">
      <c r="A20097" s="2">
        <v>19.094069999999999</v>
      </c>
      <c r="B20097" s="2">
        <v>19.30396</v>
      </c>
      <c r="C20097" s="2">
        <v>3.449462</v>
      </c>
      <c r="D20097" s="2">
        <v>1.569995</v>
      </c>
      <c r="F20097" s="2">
        <v>19.091259999999998</v>
      </c>
      <c r="G20097" s="2">
        <v>0.81769599999999998</v>
      </c>
      <c r="H20097" s="2">
        <v>0.54393800000000003</v>
      </c>
      <c r="J20097" s="2">
        <v>19.094069999999999</v>
      </c>
      <c r="K20097" s="2">
        <v>0.53064100000000003</v>
      </c>
      <c r="L20097" s="2">
        <v>0.71438000000000001</v>
      </c>
    </row>
    <row r="20098" spans="1:12" x14ac:dyDescent="0.2">
      <c r="A20098" s="2">
        <v>19.09477</v>
      </c>
      <c r="B20098" s="2">
        <v>19.317679999999999</v>
      </c>
      <c r="C20098" s="2">
        <v>3.4504160000000001</v>
      </c>
      <c r="D20098" s="2">
        <v>1.5704070000000001</v>
      </c>
      <c r="F20098" s="2">
        <v>19.09196</v>
      </c>
      <c r="G20098" s="2">
        <v>0.81884800000000002</v>
      </c>
      <c r="H20098" s="2">
        <v>0.543381</v>
      </c>
      <c r="J20098" s="2">
        <v>19.09477</v>
      </c>
      <c r="K20098" s="2">
        <v>0.53041300000000002</v>
      </c>
      <c r="L20098" s="2">
        <v>0.714812</v>
      </c>
    </row>
    <row r="20099" spans="1:12" x14ac:dyDescent="0.2">
      <c r="A20099" s="2">
        <v>19.095469999999999</v>
      </c>
      <c r="B20099" s="2">
        <v>19.331689999999998</v>
      </c>
      <c r="C20099" s="2">
        <v>3.4505949999999999</v>
      </c>
      <c r="D20099" s="2">
        <v>1.570789</v>
      </c>
      <c r="F20099" s="2">
        <v>19.092659999999999</v>
      </c>
      <c r="G20099" s="2">
        <v>0.81948900000000002</v>
      </c>
      <c r="H20099" s="2">
        <v>0.54315199999999997</v>
      </c>
      <c r="J20099" s="2">
        <v>19.095469999999999</v>
      </c>
      <c r="K20099" s="2">
        <v>0.52983100000000005</v>
      </c>
      <c r="L20099" s="2">
        <v>0.71511999999999998</v>
      </c>
    </row>
    <row r="20100" spans="1:12" x14ac:dyDescent="0.2">
      <c r="A20100" s="2">
        <v>19.096170000000001</v>
      </c>
      <c r="B20100" s="2">
        <v>19.346080000000001</v>
      </c>
      <c r="C20100" s="2">
        <v>3.4507590000000001</v>
      </c>
      <c r="D20100" s="2">
        <v>1.570735</v>
      </c>
      <c r="F20100" s="2">
        <v>19.09337</v>
      </c>
      <c r="G20100" s="2">
        <v>0.82035800000000003</v>
      </c>
      <c r="H20100" s="2">
        <v>0.54319799999999996</v>
      </c>
      <c r="J20100" s="2">
        <v>19.096170000000001</v>
      </c>
      <c r="K20100" s="2">
        <v>0.52917499999999995</v>
      </c>
      <c r="L20100" s="2">
        <v>0.71496999999999999</v>
      </c>
    </row>
    <row r="20101" spans="1:12" x14ac:dyDescent="0.2">
      <c r="A20101" s="2">
        <v>19.096869999999999</v>
      </c>
      <c r="B20101" s="2">
        <v>19.35942</v>
      </c>
      <c r="C20101" s="2">
        <v>3.451114</v>
      </c>
      <c r="D20101" s="2">
        <v>1.5703769999999999</v>
      </c>
      <c r="F20101" s="2">
        <v>19.094069999999999</v>
      </c>
      <c r="G20101" s="2">
        <v>0.82130400000000003</v>
      </c>
      <c r="H20101" s="2">
        <v>0.54311399999999999</v>
      </c>
      <c r="J20101" s="2">
        <v>19.096869999999999</v>
      </c>
      <c r="K20101" s="2">
        <v>0.528837</v>
      </c>
      <c r="L20101" s="2">
        <v>0.71503499999999998</v>
      </c>
    </row>
    <row r="20102" spans="1:12" x14ac:dyDescent="0.2">
      <c r="A20102" s="2">
        <v>19.097570000000001</v>
      </c>
      <c r="B20102" s="2">
        <v>19.3735</v>
      </c>
      <c r="C20102" s="2">
        <v>3.4515910000000001</v>
      </c>
      <c r="D20102" s="2">
        <v>1.5697430000000001</v>
      </c>
      <c r="F20102" s="2">
        <v>19.09477</v>
      </c>
      <c r="G20102" s="2">
        <v>0.82183799999999996</v>
      </c>
      <c r="H20102" s="2">
        <v>0.54280899999999999</v>
      </c>
      <c r="J20102" s="2">
        <v>19.097570000000001</v>
      </c>
      <c r="K20102" s="2">
        <v>0.52856999999999998</v>
      </c>
      <c r="L20102" s="2">
        <v>0.71487999999999996</v>
      </c>
    </row>
    <row r="20103" spans="1:12" x14ac:dyDescent="0.2">
      <c r="A20103" s="2">
        <v>19.098269999999999</v>
      </c>
      <c r="B20103" s="2">
        <v>19.387589999999999</v>
      </c>
      <c r="C20103" s="2">
        <v>3.4519839999999999</v>
      </c>
      <c r="D20103" s="2">
        <v>1.5692250000000001</v>
      </c>
      <c r="F20103" s="2">
        <v>19.095469999999999</v>
      </c>
      <c r="G20103" s="2">
        <v>0.82238</v>
      </c>
      <c r="H20103" s="2">
        <v>0.54296900000000003</v>
      </c>
      <c r="J20103" s="2">
        <v>19.098269999999999</v>
      </c>
      <c r="K20103" s="2">
        <v>0.52804600000000002</v>
      </c>
      <c r="L20103" s="2">
        <v>0.71496899999999997</v>
      </c>
    </row>
    <row r="20104" spans="1:12" x14ac:dyDescent="0.2">
      <c r="A20104" s="2">
        <v>19.098970000000001</v>
      </c>
      <c r="B20104" s="2">
        <v>19.40136</v>
      </c>
      <c r="C20104" s="2">
        <v>3.4523419999999998</v>
      </c>
      <c r="D20104" s="2">
        <v>1.569072</v>
      </c>
      <c r="F20104" s="2">
        <v>19.096170000000001</v>
      </c>
      <c r="G20104" s="2">
        <v>0.82331100000000002</v>
      </c>
      <c r="H20104" s="2">
        <v>0.54263300000000003</v>
      </c>
      <c r="J20104" s="2">
        <v>19.098970000000001</v>
      </c>
      <c r="K20104" s="2">
        <v>0.52738200000000002</v>
      </c>
      <c r="L20104" s="2">
        <v>0.71478799999999998</v>
      </c>
    </row>
    <row r="20105" spans="1:12" x14ac:dyDescent="0.2">
      <c r="A20105" s="2">
        <v>19.099679999999999</v>
      </c>
      <c r="B20105" s="2">
        <v>19.415330000000001</v>
      </c>
      <c r="C20105" s="2">
        <v>3.4528080000000001</v>
      </c>
      <c r="D20105" s="2">
        <v>1.568805</v>
      </c>
      <c r="F20105" s="2">
        <v>19.096869999999999</v>
      </c>
      <c r="G20105" s="2">
        <v>0.82470699999999997</v>
      </c>
      <c r="H20105" s="2">
        <v>0.54196900000000003</v>
      </c>
      <c r="J20105" s="2">
        <v>19.099679999999999</v>
      </c>
      <c r="K20105" s="2">
        <v>0.52649100000000004</v>
      </c>
      <c r="L20105" s="2">
        <v>0.71434699999999995</v>
      </c>
    </row>
    <row r="20106" spans="1:12" x14ac:dyDescent="0.2">
      <c r="A20106" s="2">
        <v>19.100380000000001</v>
      </c>
      <c r="B20106" s="2">
        <v>19.42895</v>
      </c>
      <c r="C20106" s="2">
        <v>3.4534829999999999</v>
      </c>
      <c r="D20106" s="2">
        <v>1.5684389999999999</v>
      </c>
      <c r="F20106" s="2">
        <v>19.097570000000001</v>
      </c>
      <c r="G20106" s="2">
        <v>0.826492</v>
      </c>
      <c r="H20106" s="2">
        <v>0.54157299999999997</v>
      </c>
      <c r="J20106" s="2">
        <v>19.100380000000001</v>
      </c>
      <c r="K20106" s="2">
        <v>0.52571699999999999</v>
      </c>
      <c r="L20106" s="2">
        <v>0.71385399999999999</v>
      </c>
    </row>
    <row r="20107" spans="1:12" x14ac:dyDescent="0.2">
      <c r="A20107" s="2">
        <v>19.10108</v>
      </c>
      <c r="B20107" s="2">
        <v>19.442799999999998</v>
      </c>
      <c r="C20107" s="2">
        <v>3.4542760000000001</v>
      </c>
      <c r="D20107" s="2">
        <v>1.567577</v>
      </c>
      <c r="F20107" s="2">
        <v>19.098269999999999</v>
      </c>
      <c r="G20107" s="2">
        <v>0.82782699999999998</v>
      </c>
      <c r="H20107" s="2">
        <v>0.54138200000000003</v>
      </c>
      <c r="J20107" s="2">
        <v>19.10108</v>
      </c>
      <c r="K20107" s="2">
        <v>0.52515400000000001</v>
      </c>
      <c r="L20107" s="2">
        <v>0.71404000000000001</v>
      </c>
    </row>
    <row r="20108" spans="1:12" x14ac:dyDescent="0.2">
      <c r="A20108" s="2">
        <v>19.101780000000002</v>
      </c>
      <c r="B20108" s="2">
        <v>19.456600000000002</v>
      </c>
      <c r="C20108" s="2">
        <v>3.4550350000000001</v>
      </c>
      <c r="D20108" s="2">
        <v>1.566913</v>
      </c>
      <c r="F20108" s="2">
        <v>19.098970000000001</v>
      </c>
      <c r="G20108" s="2">
        <v>0.82890299999999995</v>
      </c>
      <c r="H20108" s="2">
        <v>0.54103100000000004</v>
      </c>
      <c r="J20108" s="2">
        <v>19.101780000000002</v>
      </c>
      <c r="K20108" s="2">
        <v>0.52463099999999996</v>
      </c>
      <c r="L20108" s="2">
        <v>0.71398399999999995</v>
      </c>
    </row>
    <row r="20109" spans="1:12" x14ac:dyDescent="0.2">
      <c r="A20109" s="2">
        <v>19.10248</v>
      </c>
      <c r="B20109" s="2">
        <v>19.470379999999999</v>
      </c>
      <c r="C20109" s="2">
        <v>3.4559470000000001</v>
      </c>
      <c r="D20109" s="2">
        <v>1.5669280000000001</v>
      </c>
      <c r="F20109" s="2">
        <v>19.099679999999999</v>
      </c>
      <c r="G20109" s="2">
        <v>0.83065800000000001</v>
      </c>
      <c r="H20109" s="2">
        <v>0.54083999999999999</v>
      </c>
      <c r="J20109" s="2">
        <v>19.10248</v>
      </c>
      <c r="K20109" s="2">
        <v>0.52421399999999996</v>
      </c>
      <c r="L20109" s="2">
        <v>0.71411400000000003</v>
      </c>
    </row>
    <row r="20110" spans="1:12" x14ac:dyDescent="0.2">
      <c r="A20110" s="2">
        <v>19.103179999999998</v>
      </c>
      <c r="B20110" s="2">
        <v>19.484100000000002</v>
      </c>
      <c r="C20110" s="2">
        <v>3.4569390000000002</v>
      </c>
      <c r="D20110" s="2">
        <v>1.5664089999999999</v>
      </c>
      <c r="F20110" s="2">
        <v>19.100380000000001</v>
      </c>
      <c r="G20110" s="2">
        <v>0.83208499999999996</v>
      </c>
      <c r="H20110" s="2">
        <v>0.54061899999999996</v>
      </c>
      <c r="J20110" s="2">
        <v>19.103179999999998</v>
      </c>
      <c r="K20110" s="2">
        <v>0.52383599999999997</v>
      </c>
      <c r="L20110" s="2">
        <v>0.71365199999999995</v>
      </c>
    </row>
    <row r="20111" spans="1:12" x14ac:dyDescent="0.2">
      <c r="A20111" s="2">
        <v>19.10388</v>
      </c>
      <c r="B20111" s="2">
        <v>19.49802</v>
      </c>
      <c r="C20111" s="2">
        <v>3.4577209999999998</v>
      </c>
      <c r="D20111" s="2">
        <v>1.5656159999999999</v>
      </c>
      <c r="F20111" s="2">
        <v>19.10108</v>
      </c>
      <c r="G20111" s="2">
        <v>0.83316800000000002</v>
      </c>
      <c r="H20111" s="2">
        <v>0.54063399999999995</v>
      </c>
      <c r="J20111" s="2">
        <v>19.10388</v>
      </c>
      <c r="K20111" s="2">
        <v>0.52335200000000004</v>
      </c>
      <c r="L20111" s="2">
        <v>0.71321800000000002</v>
      </c>
    </row>
    <row r="20112" spans="1:12" x14ac:dyDescent="0.2">
      <c r="A20112" s="2">
        <v>19.104590000000002</v>
      </c>
      <c r="B20112" s="2">
        <v>19.511500000000002</v>
      </c>
      <c r="C20112" s="2">
        <v>3.458488</v>
      </c>
      <c r="D20112" s="2">
        <v>1.5649519999999999</v>
      </c>
      <c r="F20112" s="2">
        <v>19.101780000000002</v>
      </c>
      <c r="G20112" s="2">
        <v>0.83418999999999999</v>
      </c>
      <c r="H20112" s="2">
        <v>0.54069500000000004</v>
      </c>
      <c r="J20112" s="2">
        <v>19.104590000000002</v>
      </c>
      <c r="K20112" s="2">
        <v>0.52300199999999997</v>
      </c>
      <c r="L20112" s="2">
        <v>0.71330000000000005</v>
      </c>
    </row>
    <row r="20113" spans="1:12" x14ac:dyDescent="0.2">
      <c r="A20113" s="2">
        <v>19.10529</v>
      </c>
      <c r="B20113" s="2">
        <v>19.524999999999999</v>
      </c>
      <c r="C20113" s="2">
        <v>3.4594149999999999</v>
      </c>
      <c r="D20113" s="2">
        <v>1.5639529999999999</v>
      </c>
      <c r="F20113" s="2">
        <v>19.10248</v>
      </c>
      <c r="G20113" s="2">
        <v>0.83509800000000001</v>
      </c>
      <c r="H20113" s="2">
        <v>0.54044300000000001</v>
      </c>
      <c r="J20113" s="2">
        <v>19.10529</v>
      </c>
      <c r="K20113" s="2">
        <v>0.52256400000000003</v>
      </c>
      <c r="L20113" s="2">
        <v>0.71340800000000004</v>
      </c>
    </row>
    <row r="20114" spans="1:12" x14ac:dyDescent="0.2">
      <c r="A20114" s="2">
        <v>19.105989999999998</v>
      </c>
      <c r="B20114" s="2">
        <v>19.539020000000001</v>
      </c>
      <c r="C20114" s="2">
        <v>3.4606159999999999</v>
      </c>
      <c r="D20114" s="2">
        <v>1.563159</v>
      </c>
      <c r="F20114" s="2">
        <v>19.103179999999998</v>
      </c>
      <c r="G20114" s="2">
        <v>0.83631900000000003</v>
      </c>
      <c r="H20114" s="2">
        <v>0.54023699999999997</v>
      </c>
      <c r="J20114" s="2">
        <v>19.105989999999998</v>
      </c>
      <c r="K20114" s="2">
        <v>0.52220900000000003</v>
      </c>
      <c r="L20114" s="2">
        <v>0.71269400000000005</v>
      </c>
    </row>
    <row r="20115" spans="1:12" x14ac:dyDescent="0.2">
      <c r="A20115" s="2">
        <v>19.10669</v>
      </c>
      <c r="B20115" s="2">
        <v>19.552910000000001</v>
      </c>
      <c r="C20115" s="2">
        <v>3.4613830000000001</v>
      </c>
      <c r="D20115" s="2">
        <v>1.562511</v>
      </c>
      <c r="F20115" s="2">
        <v>19.10388</v>
      </c>
      <c r="G20115" s="2">
        <v>0.83750199999999997</v>
      </c>
      <c r="H20115" s="2">
        <v>0.53964999999999996</v>
      </c>
      <c r="J20115" s="2">
        <v>19.10669</v>
      </c>
      <c r="K20115" s="2">
        <v>0.52154699999999998</v>
      </c>
      <c r="L20115" s="2">
        <v>0.71247799999999994</v>
      </c>
    </row>
    <row r="20116" spans="1:12" x14ac:dyDescent="0.2">
      <c r="A20116" s="2">
        <v>19.107389999999999</v>
      </c>
      <c r="B20116" s="2">
        <v>19.567229999999999</v>
      </c>
      <c r="C20116" s="2">
        <v>3.4619089999999999</v>
      </c>
      <c r="D20116" s="2">
        <v>1.5614349999999999</v>
      </c>
      <c r="F20116" s="2">
        <v>19.104590000000002</v>
      </c>
      <c r="G20116" s="2">
        <v>0.83872199999999997</v>
      </c>
      <c r="H20116" s="2">
        <v>0.53955799999999998</v>
      </c>
      <c r="J20116" s="2">
        <v>19.107389999999999</v>
      </c>
      <c r="K20116" s="2">
        <v>0.52114499999999997</v>
      </c>
      <c r="L20116" s="2">
        <v>0.71226900000000004</v>
      </c>
    </row>
    <row r="20117" spans="1:12" x14ac:dyDescent="0.2">
      <c r="A20117" s="2">
        <v>19.108090000000001</v>
      </c>
      <c r="B20117" s="2">
        <v>19.58164</v>
      </c>
      <c r="C20117" s="2">
        <v>3.4623599999999999</v>
      </c>
      <c r="D20117" s="2">
        <v>1.5605420000000001</v>
      </c>
      <c r="F20117" s="2">
        <v>19.10529</v>
      </c>
      <c r="G20117" s="2">
        <v>0.83988200000000002</v>
      </c>
      <c r="H20117" s="2">
        <v>0.53965799999999997</v>
      </c>
      <c r="J20117" s="2">
        <v>19.108090000000001</v>
      </c>
      <c r="K20117" s="2">
        <v>0.52084900000000001</v>
      </c>
      <c r="L20117" s="2">
        <v>0.712175</v>
      </c>
    </row>
    <row r="20118" spans="1:12" x14ac:dyDescent="0.2">
      <c r="A20118" s="2">
        <v>19.108789999999999</v>
      </c>
      <c r="B20118" s="2">
        <v>19.595849999999999</v>
      </c>
      <c r="C20118" s="2">
        <v>3.4625270000000001</v>
      </c>
      <c r="D20118" s="2">
        <v>1.559734</v>
      </c>
      <c r="F20118" s="2">
        <v>19.105989999999998</v>
      </c>
      <c r="G20118" s="2">
        <v>0.84101099999999995</v>
      </c>
      <c r="H20118" s="2">
        <v>0.53918500000000003</v>
      </c>
      <c r="J20118" s="2">
        <v>19.108789999999999</v>
      </c>
      <c r="K20118" s="2">
        <v>0.52019099999999996</v>
      </c>
      <c r="L20118" s="2">
        <v>0.71187999999999996</v>
      </c>
    </row>
    <row r="20119" spans="1:12" x14ac:dyDescent="0.2">
      <c r="A20119" s="2">
        <v>19.109500000000001</v>
      </c>
      <c r="B20119" s="2">
        <v>19.609860000000001</v>
      </c>
      <c r="C20119" s="2">
        <v>3.4627870000000001</v>
      </c>
      <c r="D20119" s="2">
        <v>1.5591079999999999</v>
      </c>
      <c r="F20119" s="2">
        <v>19.10669</v>
      </c>
      <c r="G20119" s="2">
        <v>0.84256699999999995</v>
      </c>
      <c r="H20119" s="2">
        <v>0.53884100000000001</v>
      </c>
      <c r="J20119" s="2">
        <v>19.109500000000001</v>
      </c>
      <c r="K20119" s="2">
        <v>0.52004399999999995</v>
      </c>
      <c r="L20119" s="2">
        <v>0.71151900000000001</v>
      </c>
    </row>
    <row r="20120" spans="1:12" x14ac:dyDescent="0.2">
      <c r="A20120" s="2">
        <v>19.110199999999999</v>
      </c>
      <c r="B20120" s="2">
        <v>19.623619999999999</v>
      </c>
      <c r="C20120" s="2">
        <v>3.4636070000000001</v>
      </c>
      <c r="D20120" s="2">
        <v>1.558597</v>
      </c>
      <c r="F20120" s="2">
        <v>19.107389999999999</v>
      </c>
      <c r="G20120" s="2">
        <v>0.84360500000000005</v>
      </c>
      <c r="H20120" s="2">
        <v>0.538574</v>
      </c>
      <c r="J20120" s="2">
        <v>19.110199999999999</v>
      </c>
      <c r="K20120" s="2">
        <v>0.52032100000000003</v>
      </c>
      <c r="L20120" s="2">
        <v>0.71103899999999998</v>
      </c>
    </row>
    <row r="20121" spans="1:12" x14ac:dyDescent="0.2">
      <c r="A20121" s="2">
        <v>19.110900000000001</v>
      </c>
      <c r="B20121" s="2">
        <v>19.63786</v>
      </c>
      <c r="C20121" s="2">
        <v>3.464515</v>
      </c>
      <c r="D20121" s="2">
        <v>1.557941</v>
      </c>
      <c r="F20121" s="2">
        <v>19.108090000000001</v>
      </c>
      <c r="G20121" s="2">
        <v>0.84474899999999997</v>
      </c>
      <c r="H20121" s="2">
        <v>0.53885700000000003</v>
      </c>
      <c r="J20121" s="2">
        <v>19.110900000000001</v>
      </c>
      <c r="K20121" s="2">
        <v>0.52035100000000001</v>
      </c>
      <c r="L20121" s="2">
        <v>0.70997399999999999</v>
      </c>
    </row>
    <row r="20122" spans="1:12" x14ac:dyDescent="0.2">
      <c r="A20122" s="2">
        <v>19.111599999999999</v>
      </c>
      <c r="B20122" s="2">
        <v>19.652370000000001</v>
      </c>
      <c r="C20122" s="2">
        <v>3.46516</v>
      </c>
      <c r="D20122" s="2">
        <v>1.557628</v>
      </c>
      <c r="F20122" s="2">
        <v>19.108789999999999</v>
      </c>
      <c r="G20122" s="2">
        <v>0.84605399999999997</v>
      </c>
      <c r="H20122" s="2">
        <v>0.53869599999999995</v>
      </c>
      <c r="J20122" s="2">
        <v>19.111599999999999</v>
      </c>
      <c r="K20122" s="2">
        <v>0.520096</v>
      </c>
      <c r="L20122" s="2">
        <v>0.70969000000000004</v>
      </c>
    </row>
    <row r="20123" spans="1:12" x14ac:dyDescent="0.2">
      <c r="A20123" s="2">
        <v>19.112300000000001</v>
      </c>
      <c r="B20123" s="2">
        <v>19.666499999999999</v>
      </c>
      <c r="C20123" s="2">
        <v>3.465919</v>
      </c>
      <c r="D20123" s="2">
        <v>1.5573300000000001</v>
      </c>
      <c r="F20123" s="2">
        <v>19.109500000000001</v>
      </c>
      <c r="G20123" s="2">
        <v>0.84741999999999995</v>
      </c>
      <c r="H20123" s="2">
        <v>0.53813200000000005</v>
      </c>
      <c r="J20123" s="2">
        <v>19.112300000000001</v>
      </c>
      <c r="K20123" s="2">
        <v>0.51997899999999997</v>
      </c>
      <c r="L20123" s="2">
        <v>0.70963299999999996</v>
      </c>
    </row>
    <row r="20124" spans="1:12" x14ac:dyDescent="0.2">
      <c r="A20124" s="2">
        <v>19.113</v>
      </c>
      <c r="B20124" s="2">
        <v>19.68055</v>
      </c>
      <c r="C20124" s="2">
        <v>3.466548</v>
      </c>
      <c r="D20124" s="2">
        <v>1.556575</v>
      </c>
      <c r="F20124" s="2">
        <v>19.110199999999999</v>
      </c>
      <c r="G20124" s="2">
        <v>0.84890699999999997</v>
      </c>
      <c r="H20124" s="2">
        <v>0.53775799999999996</v>
      </c>
      <c r="J20124" s="2">
        <v>19.113</v>
      </c>
      <c r="K20124" s="2">
        <v>0.51974100000000001</v>
      </c>
      <c r="L20124" s="2">
        <v>0.70959000000000005</v>
      </c>
    </row>
    <row r="20125" spans="1:12" x14ac:dyDescent="0.2">
      <c r="A20125" s="2">
        <v>19.113710000000001</v>
      </c>
      <c r="B20125" s="2">
        <v>19.694500000000001</v>
      </c>
      <c r="C20125" s="2">
        <v>3.467006</v>
      </c>
      <c r="D20125" s="2">
        <v>1.5559799999999999</v>
      </c>
      <c r="F20125" s="2">
        <v>19.110900000000001</v>
      </c>
      <c r="G20125" s="2">
        <v>0.85026599999999997</v>
      </c>
      <c r="H20125" s="2">
        <v>0.53742199999999996</v>
      </c>
      <c r="J20125" s="2">
        <v>19.113710000000001</v>
      </c>
      <c r="K20125" s="2">
        <v>0.51884600000000003</v>
      </c>
      <c r="L20125" s="2">
        <v>0.70984000000000003</v>
      </c>
    </row>
    <row r="20126" spans="1:12" x14ac:dyDescent="0.2">
      <c r="A20126" s="2">
        <v>19.114409999999999</v>
      </c>
      <c r="B20126" s="2">
        <v>19.708939999999998</v>
      </c>
      <c r="C20126" s="2">
        <v>3.467727</v>
      </c>
      <c r="D20126" s="2">
        <v>1.555598</v>
      </c>
      <c r="F20126" s="2">
        <v>19.111599999999999</v>
      </c>
      <c r="G20126" s="2">
        <v>0.85141800000000001</v>
      </c>
      <c r="H20126" s="2">
        <v>0.53702499999999997</v>
      </c>
      <c r="J20126" s="2">
        <v>19.114409999999999</v>
      </c>
      <c r="K20126" s="2">
        <v>0.51822800000000002</v>
      </c>
      <c r="L20126" s="2">
        <v>0.70950800000000003</v>
      </c>
    </row>
    <row r="20127" spans="1:12" x14ac:dyDescent="0.2">
      <c r="A20127" s="2">
        <v>19.115110000000001</v>
      </c>
      <c r="B20127" s="2">
        <v>19.723710000000001</v>
      </c>
      <c r="C20127" s="2">
        <v>3.4677380000000002</v>
      </c>
      <c r="D20127" s="2">
        <v>1.5548580000000001</v>
      </c>
      <c r="F20127" s="2">
        <v>19.112300000000001</v>
      </c>
      <c r="G20127" s="2">
        <v>0.85251600000000005</v>
      </c>
      <c r="H20127" s="2">
        <v>0.53691100000000003</v>
      </c>
      <c r="J20127" s="2">
        <v>19.115110000000001</v>
      </c>
      <c r="K20127" s="2">
        <v>0.51796900000000001</v>
      </c>
      <c r="L20127" s="2">
        <v>0.70953500000000003</v>
      </c>
    </row>
    <row r="20128" spans="1:12" x14ac:dyDescent="0.2">
      <c r="A20128" s="2">
        <v>19.11581</v>
      </c>
      <c r="B20128" s="2">
        <v>19.738790000000002</v>
      </c>
      <c r="C20128" s="2">
        <v>3.4681690000000001</v>
      </c>
      <c r="D20128" s="2">
        <v>1.553928</v>
      </c>
      <c r="F20128" s="2">
        <v>19.113</v>
      </c>
      <c r="G20128" s="2">
        <v>0.85384400000000005</v>
      </c>
      <c r="H20128" s="2">
        <v>0.53713999999999995</v>
      </c>
      <c r="J20128" s="2">
        <v>19.11581</v>
      </c>
      <c r="K20128" s="2">
        <v>0.51782600000000001</v>
      </c>
      <c r="L20128" s="2">
        <v>0.70984999999999998</v>
      </c>
    </row>
    <row r="20129" spans="1:12" x14ac:dyDescent="0.2">
      <c r="A20129" s="2">
        <v>19.116510000000002</v>
      </c>
      <c r="B20129" s="2">
        <v>19.753630000000001</v>
      </c>
      <c r="C20129" s="2">
        <v>3.4684940000000002</v>
      </c>
      <c r="D20129" s="2">
        <v>1.553058</v>
      </c>
      <c r="F20129" s="2">
        <v>19.113710000000001</v>
      </c>
      <c r="G20129" s="2">
        <v>0.85532399999999997</v>
      </c>
      <c r="H20129" s="2">
        <v>0.53725400000000001</v>
      </c>
      <c r="J20129" s="2">
        <v>19.116510000000002</v>
      </c>
      <c r="K20129" s="2">
        <v>0.51792499999999997</v>
      </c>
      <c r="L20129" s="2">
        <v>0.71029799999999998</v>
      </c>
    </row>
    <row r="20130" spans="1:12" x14ac:dyDescent="0.2">
      <c r="A20130" s="2">
        <v>19.11721</v>
      </c>
      <c r="B20130" s="2">
        <v>19.768419999999999</v>
      </c>
      <c r="C20130" s="2">
        <v>3.469398</v>
      </c>
      <c r="D20130" s="2">
        <v>1.5521959999999999</v>
      </c>
      <c r="F20130" s="2">
        <v>19.114409999999999</v>
      </c>
      <c r="G20130" s="2">
        <v>0.85633099999999995</v>
      </c>
      <c r="H20130" s="2">
        <v>0.53712499999999996</v>
      </c>
      <c r="J20130" s="2">
        <v>19.11721</v>
      </c>
      <c r="K20130" s="2">
        <v>0.51772899999999999</v>
      </c>
      <c r="L20130" s="2">
        <v>0.71067599999999997</v>
      </c>
    </row>
    <row r="20131" spans="1:12" x14ac:dyDescent="0.2">
      <c r="A20131" s="2">
        <v>19.117909999999998</v>
      </c>
      <c r="B20131" s="2">
        <v>19.78323</v>
      </c>
      <c r="C20131" s="2">
        <v>3.469554</v>
      </c>
      <c r="D20131" s="2">
        <v>1.551364</v>
      </c>
      <c r="F20131" s="2">
        <v>19.115110000000001</v>
      </c>
      <c r="G20131" s="2">
        <v>0.85762799999999995</v>
      </c>
      <c r="H20131" s="2">
        <v>0.53729199999999999</v>
      </c>
      <c r="J20131" s="2">
        <v>19.117909999999998</v>
      </c>
      <c r="K20131" s="2">
        <v>0.51703399999999999</v>
      </c>
      <c r="L20131" s="2">
        <v>0.71038599999999996</v>
      </c>
    </row>
    <row r="20132" spans="1:12" x14ac:dyDescent="0.2">
      <c r="A20132" s="2">
        <v>19.11861</v>
      </c>
      <c r="B20132" s="2">
        <v>19.79804</v>
      </c>
      <c r="C20132" s="2">
        <v>3.4689019999999999</v>
      </c>
      <c r="D20132" s="2">
        <v>1.5508</v>
      </c>
      <c r="F20132" s="2">
        <v>19.11581</v>
      </c>
      <c r="G20132" s="2">
        <v>0.85912299999999997</v>
      </c>
      <c r="H20132" s="2">
        <v>0.53768899999999997</v>
      </c>
      <c r="J20132" s="2">
        <v>19.11861</v>
      </c>
      <c r="K20132" s="2">
        <v>0.51649500000000004</v>
      </c>
      <c r="L20132" s="2">
        <v>0.71059700000000003</v>
      </c>
    </row>
    <row r="20133" spans="1:12" x14ac:dyDescent="0.2">
      <c r="A20133" s="2">
        <v>19.119309999999999</v>
      </c>
      <c r="B20133" s="2">
        <v>19.812670000000001</v>
      </c>
      <c r="C20133" s="2">
        <v>3.4691350000000001</v>
      </c>
      <c r="D20133" s="2">
        <v>1.5509059999999999</v>
      </c>
      <c r="F20133" s="2">
        <v>19.116510000000002</v>
      </c>
      <c r="G20133" s="2">
        <v>0.86042799999999997</v>
      </c>
      <c r="H20133" s="2">
        <v>0.53822300000000001</v>
      </c>
      <c r="J20133" s="2">
        <v>19.119309999999999</v>
      </c>
      <c r="K20133" s="2">
        <v>0.516065</v>
      </c>
      <c r="L20133" s="2">
        <v>0.71114299999999997</v>
      </c>
    </row>
    <row r="20134" spans="1:12" x14ac:dyDescent="0.2">
      <c r="A20134" s="2">
        <v>19.12002</v>
      </c>
      <c r="B20134" s="2">
        <v>19.82761</v>
      </c>
      <c r="C20134" s="2">
        <v>3.470313</v>
      </c>
      <c r="D20134" s="2">
        <v>1.550746</v>
      </c>
      <c r="F20134" s="2">
        <v>19.11721</v>
      </c>
      <c r="G20134" s="2">
        <v>0.86112999999999995</v>
      </c>
      <c r="H20134" s="2">
        <v>0.53804799999999997</v>
      </c>
      <c r="J20134" s="2">
        <v>19.12002</v>
      </c>
      <c r="K20134" s="2">
        <v>0.51534400000000002</v>
      </c>
      <c r="L20134" s="2">
        <v>0.71079300000000001</v>
      </c>
    </row>
    <row r="20135" spans="1:12" x14ac:dyDescent="0.2">
      <c r="A20135" s="2">
        <v>19.120719999999999</v>
      </c>
      <c r="B20135" s="2">
        <v>19.842030000000001</v>
      </c>
      <c r="C20135" s="2">
        <v>3.4704579999999998</v>
      </c>
      <c r="D20135" s="2">
        <v>1.5500670000000001</v>
      </c>
      <c r="F20135" s="2">
        <v>19.117909999999998</v>
      </c>
      <c r="G20135" s="2">
        <v>0.86175500000000005</v>
      </c>
      <c r="H20135" s="2">
        <v>0.53795599999999999</v>
      </c>
      <c r="J20135" s="2">
        <v>19.120719999999999</v>
      </c>
      <c r="K20135" s="2">
        <v>0.514679</v>
      </c>
      <c r="L20135" s="2">
        <v>0.710032</v>
      </c>
    </row>
    <row r="20136" spans="1:12" x14ac:dyDescent="0.2">
      <c r="A20136" s="2">
        <v>19.121420000000001</v>
      </c>
      <c r="B20136" s="2">
        <v>19.856339999999999</v>
      </c>
      <c r="C20136" s="2">
        <v>3.4708929999999998</v>
      </c>
      <c r="D20136" s="2">
        <v>1.549464</v>
      </c>
      <c r="F20136" s="2">
        <v>19.11861</v>
      </c>
      <c r="G20136" s="2">
        <v>0.862541</v>
      </c>
      <c r="H20136" s="2">
        <v>0.53813200000000005</v>
      </c>
      <c r="J20136" s="2">
        <v>19.121420000000001</v>
      </c>
      <c r="K20136" s="2">
        <v>0.51464799999999999</v>
      </c>
      <c r="L20136" s="2">
        <v>0.70940700000000001</v>
      </c>
    </row>
    <row r="20137" spans="1:12" x14ac:dyDescent="0.2">
      <c r="A20137" s="2">
        <v>19.122119999999999</v>
      </c>
      <c r="B20137" s="2">
        <v>19.871500000000001</v>
      </c>
      <c r="C20137" s="2">
        <v>3.4718960000000001</v>
      </c>
      <c r="D20137" s="2">
        <v>1.5491520000000001</v>
      </c>
      <c r="F20137" s="2">
        <v>19.119309999999999</v>
      </c>
      <c r="G20137" s="2">
        <v>0.86385299999999998</v>
      </c>
      <c r="H20137" s="2">
        <v>0.53851300000000002</v>
      </c>
      <c r="J20137" s="2">
        <v>19.122119999999999</v>
      </c>
      <c r="K20137" s="2">
        <v>0.51448000000000005</v>
      </c>
      <c r="L20137" s="2">
        <v>0.70931999999999995</v>
      </c>
    </row>
    <row r="20138" spans="1:12" x14ac:dyDescent="0.2">
      <c r="A20138" s="2">
        <v>19.122820000000001</v>
      </c>
      <c r="B20138" s="2">
        <v>19.88618</v>
      </c>
      <c r="C20138" s="2">
        <v>3.4731930000000002</v>
      </c>
      <c r="D20138" s="2">
        <v>1.5490600000000001</v>
      </c>
      <c r="F20138" s="2">
        <v>19.12002</v>
      </c>
      <c r="G20138" s="2">
        <v>0.86510500000000001</v>
      </c>
      <c r="H20138" s="2">
        <v>0.53946700000000003</v>
      </c>
      <c r="J20138" s="2">
        <v>19.122820000000001</v>
      </c>
      <c r="K20138" s="2">
        <v>0.51397300000000001</v>
      </c>
      <c r="L20138" s="2">
        <v>0.70939399999999997</v>
      </c>
    </row>
    <row r="20139" spans="1:12" x14ac:dyDescent="0.2">
      <c r="A20139" s="2">
        <v>19.123519999999999</v>
      </c>
      <c r="B20139" s="2">
        <v>19.90119</v>
      </c>
      <c r="C20139" s="2">
        <v>3.4735520000000002</v>
      </c>
      <c r="D20139" s="2">
        <v>1.5487089999999999</v>
      </c>
      <c r="F20139" s="2">
        <v>19.120719999999999</v>
      </c>
      <c r="G20139" s="2">
        <v>0.86632500000000001</v>
      </c>
      <c r="H20139" s="2">
        <v>0.53965799999999997</v>
      </c>
      <c r="J20139" s="2">
        <v>19.123519999999999</v>
      </c>
      <c r="K20139" s="2">
        <v>0.51337600000000005</v>
      </c>
      <c r="L20139" s="2">
        <v>0.709121</v>
      </c>
    </row>
    <row r="20140" spans="1:12" x14ac:dyDescent="0.2">
      <c r="A20140" s="2">
        <v>19.124220000000001</v>
      </c>
      <c r="B20140" s="2">
        <v>19.915939999999999</v>
      </c>
      <c r="C20140" s="2">
        <v>3.4736850000000001</v>
      </c>
      <c r="D20140" s="2">
        <v>1.548305</v>
      </c>
      <c r="F20140" s="2">
        <v>19.121420000000001</v>
      </c>
      <c r="G20140" s="2">
        <v>0.86755400000000005</v>
      </c>
      <c r="H20140" s="2">
        <v>0.53963499999999998</v>
      </c>
      <c r="J20140" s="2">
        <v>19.124220000000001</v>
      </c>
      <c r="K20140" s="2">
        <v>0.51268599999999998</v>
      </c>
      <c r="L20140" s="2">
        <v>0.70894299999999999</v>
      </c>
    </row>
    <row r="20141" spans="1:12" x14ac:dyDescent="0.2">
      <c r="A20141" s="2">
        <v>19.124929999999999</v>
      </c>
      <c r="B20141" s="2">
        <v>19.930540000000001</v>
      </c>
      <c r="C20141" s="2">
        <v>3.4739749999999998</v>
      </c>
      <c r="D20141" s="2">
        <v>1.5472669999999999</v>
      </c>
      <c r="F20141" s="2">
        <v>19.122119999999999</v>
      </c>
      <c r="G20141" s="2">
        <v>0.86824000000000001</v>
      </c>
      <c r="H20141" s="2">
        <v>0.53897899999999999</v>
      </c>
      <c r="J20141" s="2">
        <v>19.124929999999999</v>
      </c>
      <c r="K20141" s="2">
        <v>0.51221499999999998</v>
      </c>
      <c r="L20141" s="2">
        <v>0.70890699999999995</v>
      </c>
    </row>
    <row r="20142" spans="1:12" x14ac:dyDescent="0.2">
      <c r="A20142" s="2">
        <v>19.125630000000001</v>
      </c>
      <c r="B20142" s="2">
        <v>19.94454</v>
      </c>
      <c r="C20142" s="2">
        <v>3.4747189999999999</v>
      </c>
      <c r="D20142" s="2">
        <v>1.54626</v>
      </c>
      <c r="F20142" s="2">
        <v>19.122820000000001</v>
      </c>
      <c r="G20142" s="2">
        <v>0.86904099999999995</v>
      </c>
      <c r="H20142" s="2">
        <v>0.53839899999999996</v>
      </c>
      <c r="J20142" s="2">
        <v>19.125630000000001</v>
      </c>
      <c r="K20142" s="2">
        <v>0.51211200000000001</v>
      </c>
      <c r="L20142" s="2">
        <v>0.70891999999999999</v>
      </c>
    </row>
    <row r="20143" spans="1:12" x14ac:dyDescent="0.2">
      <c r="A20143" s="2">
        <v>19.126329999999999</v>
      </c>
      <c r="B20143" s="2">
        <v>19.95842</v>
      </c>
      <c r="C20143" s="2">
        <v>3.4752149999999999</v>
      </c>
      <c r="D20143" s="2">
        <v>1.5452220000000001</v>
      </c>
      <c r="F20143" s="2">
        <v>19.123519999999999</v>
      </c>
      <c r="G20143" s="2">
        <v>0.87006399999999995</v>
      </c>
      <c r="H20143" s="2">
        <v>0.53816200000000003</v>
      </c>
      <c r="J20143" s="2">
        <v>19.126329999999999</v>
      </c>
      <c r="K20143" s="2">
        <v>0.51168999999999998</v>
      </c>
      <c r="L20143" s="2">
        <v>0.70823800000000003</v>
      </c>
    </row>
    <row r="20144" spans="1:12" x14ac:dyDescent="0.2">
      <c r="A20144" s="2">
        <v>19.127030000000001</v>
      </c>
      <c r="B20144" s="2">
        <v>19.971360000000001</v>
      </c>
      <c r="C20144" s="2">
        <v>3.4761310000000001</v>
      </c>
      <c r="D20144" s="2">
        <v>1.544872</v>
      </c>
      <c r="F20144" s="2">
        <v>19.124220000000001</v>
      </c>
      <c r="G20144" s="2">
        <v>0.87107100000000004</v>
      </c>
      <c r="H20144" s="2">
        <v>0.53810899999999995</v>
      </c>
      <c r="J20144" s="2">
        <v>19.127030000000001</v>
      </c>
      <c r="K20144" s="2">
        <v>0.511181</v>
      </c>
      <c r="L20144" s="2">
        <v>0.70781300000000003</v>
      </c>
    </row>
    <row r="20145" spans="1:12" x14ac:dyDescent="0.2">
      <c r="A20145" s="2">
        <v>19.12773</v>
      </c>
      <c r="B20145" s="2">
        <v>19.984950000000001</v>
      </c>
      <c r="C20145" s="2">
        <v>3.476817</v>
      </c>
      <c r="D20145" s="2">
        <v>1.543849</v>
      </c>
      <c r="F20145" s="2">
        <v>19.124929999999999</v>
      </c>
      <c r="G20145" s="2">
        <v>0.87250499999999998</v>
      </c>
      <c r="H20145" s="2">
        <v>0.53820000000000001</v>
      </c>
      <c r="J20145" s="2">
        <v>19.12773</v>
      </c>
      <c r="K20145" s="2">
        <v>0.51101300000000005</v>
      </c>
      <c r="L20145" s="2">
        <v>0.70757300000000001</v>
      </c>
    </row>
    <row r="20146" spans="1:12" x14ac:dyDescent="0.2">
      <c r="A20146" s="2">
        <v>19.128430000000002</v>
      </c>
      <c r="B20146" s="2">
        <v>20.000830000000001</v>
      </c>
      <c r="C20146" s="2">
        <v>3.47824</v>
      </c>
      <c r="D20146" s="2">
        <v>1.5433760000000001</v>
      </c>
      <c r="F20146" s="2">
        <v>19.125630000000001</v>
      </c>
      <c r="G20146" s="2">
        <v>0.87381699999999995</v>
      </c>
      <c r="H20146" s="2">
        <v>0.53825400000000001</v>
      </c>
      <c r="J20146" s="2">
        <v>19.128430000000002</v>
      </c>
      <c r="K20146" s="2">
        <v>0.51102400000000003</v>
      </c>
      <c r="L20146" s="2">
        <v>0.70687599999999995</v>
      </c>
    </row>
    <row r="20147" spans="1:12" x14ac:dyDescent="0.2">
      <c r="A20147" s="2">
        <v>19.12913</v>
      </c>
      <c r="B20147" s="2">
        <v>20.01624</v>
      </c>
      <c r="C20147" s="2">
        <v>3.479053</v>
      </c>
      <c r="D20147" s="2">
        <v>1.542262</v>
      </c>
      <c r="F20147" s="2">
        <v>19.126329999999999</v>
      </c>
      <c r="G20147" s="2">
        <v>0.87493900000000002</v>
      </c>
      <c r="H20147" s="2">
        <v>0.53817700000000002</v>
      </c>
      <c r="J20147" s="2">
        <v>19.12913</v>
      </c>
      <c r="K20147" s="2">
        <v>0.51033200000000001</v>
      </c>
      <c r="L20147" s="2">
        <v>0.70680699999999996</v>
      </c>
    </row>
    <row r="20148" spans="1:12" x14ac:dyDescent="0.2">
      <c r="A20148" s="2">
        <v>19.129840000000002</v>
      </c>
      <c r="B20148" s="2">
        <v>20.032499999999999</v>
      </c>
      <c r="C20148" s="2">
        <v>3.4796710000000002</v>
      </c>
      <c r="D20148" s="2">
        <v>1.5408580000000001</v>
      </c>
      <c r="F20148" s="2">
        <v>19.127030000000001</v>
      </c>
      <c r="G20148" s="2">
        <v>0.87606799999999996</v>
      </c>
      <c r="H20148" s="2">
        <v>0.53858200000000001</v>
      </c>
      <c r="J20148" s="2">
        <v>19.129840000000002</v>
      </c>
      <c r="K20148" s="2">
        <v>0.50959200000000004</v>
      </c>
      <c r="L20148" s="2">
        <v>0.70594800000000002</v>
      </c>
    </row>
    <row r="20149" spans="1:12" x14ac:dyDescent="0.2">
      <c r="A20149" s="2">
        <v>19.13054</v>
      </c>
      <c r="B20149" s="2">
        <v>20.048200000000001</v>
      </c>
      <c r="C20149" s="2">
        <v>3.4801739999999999</v>
      </c>
      <c r="D20149" s="2">
        <v>1.539714</v>
      </c>
      <c r="F20149" s="2">
        <v>19.12773</v>
      </c>
      <c r="G20149" s="2">
        <v>0.87731199999999998</v>
      </c>
      <c r="H20149" s="2">
        <v>0.53907000000000005</v>
      </c>
      <c r="J20149" s="2">
        <v>19.13054</v>
      </c>
      <c r="K20149" s="2">
        <v>0.50937399999999999</v>
      </c>
      <c r="L20149" s="2">
        <v>0.70572299999999999</v>
      </c>
    </row>
    <row r="20150" spans="1:12" x14ac:dyDescent="0.2">
      <c r="A20150" s="2">
        <v>19.131239999999998</v>
      </c>
      <c r="B20150" s="2">
        <v>20.063580000000002</v>
      </c>
      <c r="C20150" s="2">
        <v>3.4808530000000002</v>
      </c>
      <c r="D20150" s="2">
        <v>1.538562</v>
      </c>
      <c r="F20150" s="2">
        <v>19.128430000000002</v>
      </c>
      <c r="G20150" s="2">
        <v>0.87862399999999996</v>
      </c>
      <c r="H20150" s="2">
        <v>0.53913900000000003</v>
      </c>
      <c r="J20150" s="2">
        <v>19.131239999999998</v>
      </c>
      <c r="K20150" s="2">
        <v>0.50966199999999995</v>
      </c>
      <c r="L20150" s="2">
        <v>0.70533999999999997</v>
      </c>
    </row>
    <row r="20151" spans="1:12" x14ac:dyDescent="0.2">
      <c r="A20151" s="2">
        <v>19.13194</v>
      </c>
      <c r="B20151" s="2">
        <v>20.079750000000001</v>
      </c>
      <c r="C20151" s="2">
        <v>3.4816959999999999</v>
      </c>
      <c r="D20151" s="2">
        <v>1.5382800000000001</v>
      </c>
      <c r="F20151" s="2">
        <v>19.12913</v>
      </c>
      <c r="G20151" s="2">
        <v>0.88011200000000001</v>
      </c>
      <c r="H20151" s="2">
        <v>0.53916900000000001</v>
      </c>
      <c r="J20151" s="2">
        <v>19.13194</v>
      </c>
      <c r="K20151" s="2">
        <v>0.50955799999999996</v>
      </c>
      <c r="L20151" s="2">
        <v>0.70522399999999996</v>
      </c>
    </row>
    <row r="20152" spans="1:12" x14ac:dyDescent="0.2">
      <c r="A20152" s="2">
        <v>19.132639999999999</v>
      </c>
      <c r="B20152" s="2">
        <v>20.095279999999999</v>
      </c>
      <c r="C20152" s="2">
        <v>3.4824860000000002</v>
      </c>
      <c r="D20152" s="2">
        <v>1.5375319999999999</v>
      </c>
      <c r="F20152" s="2">
        <v>19.129840000000002</v>
      </c>
      <c r="G20152" s="2">
        <v>0.88131700000000002</v>
      </c>
      <c r="H20152" s="2">
        <v>0.53903999999999996</v>
      </c>
      <c r="J20152" s="2">
        <v>19.132639999999999</v>
      </c>
      <c r="K20152" s="2">
        <v>0.50918200000000002</v>
      </c>
      <c r="L20152" s="2">
        <v>0.704739</v>
      </c>
    </row>
    <row r="20153" spans="1:12" x14ac:dyDescent="0.2">
      <c r="A20153" s="2">
        <v>19.13334</v>
      </c>
      <c r="B20153" s="2">
        <v>20.111280000000001</v>
      </c>
      <c r="C20153" s="2">
        <v>3.4834049999999999</v>
      </c>
      <c r="D20153" s="2">
        <v>1.536319</v>
      </c>
      <c r="F20153" s="2">
        <v>19.13054</v>
      </c>
      <c r="G20153" s="2">
        <v>0.88265199999999999</v>
      </c>
      <c r="H20153" s="2">
        <v>0.53854400000000002</v>
      </c>
      <c r="J20153" s="2">
        <v>19.13334</v>
      </c>
      <c r="K20153" s="2">
        <v>0.50911899999999999</v>
      </c>
      <c r="L20153" s="2">
        <v>0.70485900000000001</v>
      </c>
    </row>
    <row r="20154" spans="1:12" x14ac:dyDescent="0.2">
      <c r="A20154" s="2">
        <v>19.134039999999999</v>
      </c>
      <c r="B20154" s="2">
        <v>20.127279999999999</v>
      </c>
      <c r="C20154" s="2">
        <v>3.4838480000000001</v>
      </c>
      <c r="D20154" s="2">
        <v>1.5355479999999999</v>
      </c>
      <c r="F20154" s="2">
        <v>19.131239999999998</v>
      </c>
      <c r="G20154" s="2">
        <v>0.88365199999999999</v>
      </c>
      <c r="H20154" s="2">
        <v>0.53849000000000002</v>
      </c>
      <c r="J20154" s="2">
        <v>19.134039999999999</v>
      </c>
      <c r="K20154" s="2">
        <v>0.50868599999999997</v>
      </c>
      <c r="L20154" s="2">
        <v>0.70458699999999996</v>
      </c>
    </row>
    <row r="20155" spans="1:12" x14ac:dyDescent="0.2">
      <c r="A20155" s="2">
        <v>19.13475</v>
      </c>
      <c r="B20155" s="2">
        <v>20.142900000000001</v>
      </c>
      <c r="C20155" s="2">
        <v>3.4842939999999998</v>
      </c>
      <c r="D20155" s="2">
        <v>1.534694</v>
      </c>
      <c r="F20155" s="2">
        <v>19.13194</v>
      </c>
      <c r="G20155" s="2">
        <v>0.88462099999999999</v>
      </c>
      <c r="H20155" s="2">
        <v>0.53916200000000003</v>
      </c>
      <c r="J20155" s="2">
        <v>19.13475</v>
      </c>
      <c r="K20155" s="2">
        <v>0.50839999999999996</v>
      </c>
      <c r="L20155" s="2">
        <v>0.70424600000000004</v>
      </c>
    </row>
    <row r="20156" spans="1:12" x14ac:dyDescent="0.2">
      <c r="A20156" s="2">
        <v>19.135449999999999</v>
      </c>
      <c r="B20156" s="2">
        <v>20.158570000000001</v>
      </c>
      <c r="C20156" s="2">
        <v>3.4849009999999998</v>
      </c>
      <c r="D20156" s="2">
        <v>1.5340069999999999</v>
      </c>
      <c r="F20156" s="2">
        <v>19.132639999999999</v>
      </c>
      <c r="G20156" s="2">
        <v>0.88566599999999995</v>
      </c>
      <c r="H20156" s="2">
        <v>0.53952</v>
      </c>
      <c r="J20156" s="2">
        <v>19.135449999999999</v>
      </c>
      <c r="K20156" s="2">
        <v>0.50858700000000001</v>
      </c>
      <c r="L20156" s="2">
        <v>0.70344399999999996</v>
      </c>
    </row>
    <row r="20157" spans="1:12" x14ac:dyDescent="0.2">
      <c r="A20157" s="2">
        <v>19.136150000000001</v>
      </c>
      <c r="B20157" s="2">
        <v>20.174130000000002</v>
      </c>
      <c r="C20157" s="2">
        <v>3.4858889999999998</v>
      </c>
      <c r="D20157" s="2">
        <v>1.5332440000000001</v>
      </c>
      <c r="F20157" s="2">
        <v>19.13334</v>
      </c>
      <c r="G20157" s="2">
        <v>0.88651999999999997</v>
      </c>
      <c r="H20157" s="2">
        <v>0.53966499999999995</v>
      </c>
      <c r="J20157" s="2">
        <v>19.136150000000001</v>
      </c>
      <c r="K20157" s="2">
        <v>0.50884600000000002</v>
      </c>
      <c r="L20157" s="2">
        <v>0.70302399999999998</v>
      </c>
    </row>
    <row r="20158" spans="1:12" x14ac:dyDescent="0.2">
      <c r="A20158" s="2">
        <v>19.136849999999999</v>
      </c>
      <c r="B20158" s="2">
        <v>20.189419999999998</v>
      </c>
      <c r="C20158" s="2">
        <v>3.486491</v>
      </c>
      <c r="D20158" s="2">
        <v>1.531879</v>
      </c>
      <c r="F20158" s="2">
        <v>19.134039999999999</v>
      </c>
      <c r="G20158" s="2">
        <v>0.88733700000000004</v>
      </c>
      <c r="H20158" s="2">
        <v>0.53990199999999999</v>
      </c>
      <c r="J20158" s="2">
        <v>19.136849999999999</v>
      </c>
      <c r="K20158" s="2">
        <v>0.50868000000000002</v>
      </c>
      <c r="L20158" s="2">
        <v>0.70280600000000004</v>
      </c>
    </row>
    <row r="20159" spans="1:12" x14ac:dyDescent="0.2">
      <c r="A20159" s="2">
        <v>19.137550000000001</v>
      </c>
      <c r="B20159" s="2">
        <v>20.205400000000001</v>
      </c>
      <c r="C20159" s="2">
        <v>3.48746</v>
      </c>
      <c r="D20159" s="2">
        <v>1.530597</v>
      </c>
      <c r="F20159" s="2">
        <v>19.13475</v>
      </c>
      <c r="G20159" s="2">
        <v>0.88795500000000005</v>
      </c>
      <c r="H20159" s="2">
        <v>0.54002399999999995</v>
      </c>
      <c r="J20159" s="2">
        <v>19.137550000000001</v>
      </c>
      <c r="K20159" s="2">
        <v>0.50823799999999997</v>
      </c>
      <c r="L20159" s="2">
        <v>0.70271499999999998</v>
      </c>
    </row>
    <row r="20160" spans="1:12" x14ac:dyDescent="0.2">
      <c r="A20160" s="2">
        <v>19.138249999999999</v>
      </c>
      <c r="B20160" s="2">
        <v>20.221409999999999</v>
      </c>
      <c r="C20160" s="2">
        <v>3.488143</v>
      </c>
      <c r="D20160" s="2">
        <v>1.53033</v>
      </c>
      <c r="F20160" s="2">
        <v>19.135449999999999</v>
      </c>
      <c r="G20160" s="2">
        <v>0.88858000000000004</v>
      </c>
      <c r="H20160" s="2">
        <v>0.53974200000000006</v>
      </c>
      <c r="J20160" s="2">
        <v>19.138249999999999</v>
      </c>
      <c r="K20160" s="2">
        <v>0.50811200000000001</v>
      </c>
      <c r="L20160" s="2">
        <v>0.70280299999999996</v>
      </c>
    </row>
    <row r="20161" spans="1:12" x14ac:dyDescent="0.2">
      <c r="A20161" s="2">
        <v>19.138950000000001</v>
      </c>
      <c r="B20161" s="2">
        <v>20.237179999999999</v>
      </c>
      <c r="C20161" s="2">
        <v>3.4880360000000001</v>
      </c>
      <c r="D20161" s="2">
        <v>1.5296890000000001</v>
      </c>
      <c r="F20161" s="2">
        <v>19.136150000000001</v>
      </c>
      <c r="G20161" s="2">
        <v>0.88907599999999998</v>
      </c>
      <c r="H20161" s="2">
        <v>0.53906299999999996</v>
      </c>
      <c r="J20161" s="2">
        <v>19.138950000000001</v>
      </c>
      <c r="K20161" s="2">
        <v>0.50772300000000004</v>
      </c>
      <c r="L20161" s="2">
        <v>0.702511</v>
      </c>
    </row>
    <row r="20162" spans="1:12" x14ac:dyDescent="0.2">
      <c r="A20162" s="2">
        <v>19.13965</v>
      </c>
      <c r="B20162" s="2">
        <v>20.252980000000001</v>
      </c>
      <c r="C20162" s="2">
        <v>3.4888219999999999</v>
      </c>
      <c r="D20162" s="2">
        <v>1.5291319999999999</v>
      </c>
      <c r="F20162" s="2">
        <v>19.136849999999999</v>
      </c>
      <c r="G20162" s="2">
        <v>0.88947299999999996</v>
      </c>
      <c r="H20162" s="2">
        <v>0.53843700000000005</v>
      </c>
      <c r="J20162" s="2">
        <v>19.13965</v>
      </c>
      <c r="K20162" s="2">
        <v>0.50701499999999999</v>
      </c>
      <c r="L20162" s="2">
        <v>0.70186400000000004</v>
      </c>
    </row>
    <row r="20163" spans="1:12" x14ac:dyDescent="0.2">
      <c r="A20163" s="2">
        <v>19.140360000000001</v>
      </c>
      <c r="B20163" s="2">
        <v>20.268930000000001</v>
      </c>
      <c r="C20163" s="2">
        <v>3.4904660000000001</v>
      </c>
      <c r="D20163" s="2">
        <v>1.5286439999999999</v>
      </c>
      <c r="F20163" s="2">
        <v>19.137550000000001</v>
      </c>
      <c r="G20163" s="2">
        <v>0.890015</v>
      </c>
      <c r="H20163" s="2">
        <v>0.53813900000000003</v>
      </c>
      <c r="J20163" s="2">
        <v>19.140360000000001</v>
      </c>
      <c r="K20163" s="2">
        <v>0.50628300000000004</v>
      </c>
      <c r="L20163" s="2">
        <v>0.70113099999999995</v>
      </c>
    </row>
    <row r="20164" spans="1:12" x14ac:dyDescent="0.2">
      <c r="A20164" s="2">
        <v>19.14106</v>
      </c>
      <c r="B20164" s="2">
        <v>20.28424</v>
      </c>
      <c r="C20164" s="2">
        <v>3.4911639999999999</v>
      </c>
      <c r="D20164" s="2">
        <v>1.5283310000000001</v>
      </c>
      <c r="F20164" s="2">
        <v>19.138249999999999</v>
      </c>
      <c r="G20164" s="2">
        <v>0.89094499999999999</v>
      </c>
      <c r="H20164" s="2">
        <v>0.53807099999999997</v>
      </c>
      <c r="J20164" s="2">
        <v>19.14106</v>
      </c>
      <c r="K20164" s="2">
        <v>0.50569299999999995</v>
      </c>
      <c r="L20164" s="2">
        <v>0.70111699999999999</v>
      </c>
    </row>
    <row r="20165" spans="1:12" x14ac:dyDescent="0.2">
      <c r="A20165" s="2">
        <v>19.141760000000001</v>
      </c>
      <c r="B20165" s="2">
        <v>20.300719999999998</v>
      </c>
      <c r="C20165" s="2">
        <v>3.4913780000000001</v>
      </c>
      <c r="D20165" s="2">
        <v>1.5279799999999999</v>
      </c>
      <c r="F20165" s="2">
        <v>19.138950000000001</v>
      </c>
      <c r="G20165" s="2">
        <v>0.89206700000000005</v>
      </c>
      <c r="H20165" s="2">
        <v>0.53836799999999996</v>
      </c>
      <c r="J20165" s="2">
        <v>19.141760000000001</v>
      </c>
      <c r="K20165" s="2">
        <v>0.50549299999999997</v>
      </c>
      <c r="L20165" s="2">
        <v>0.70085299999999995</v>
      </c>
    </row>
    <row r="20166" spans="1:12" x14ac:dyDescent="0.2">
      <c r="A20166" s="2">
        <v>19.14246</v>
      </c>
      <c r="B20166" s="2">
        <v>20.316880000000001</v>
      </c>
      <c r="C20166" s="2">
        <v>3.4924650000000002</v>
      </c>
      <c r="D20166" s="2">
        <v>1.5275380000000001</v>
      </c>
      <c r="F20166" s="2">
        <v>19.13965</v>
      </c>
      <c r="G20166" s="2">
        <v>0.89298200000000005</v>
      </c>
      <c r="H20166" s="2">
        <v>0.53893999999999997</v>
      </c>
      <c r="J20166" s="2">
        <v>19.14246</v>
      </c>
      <c r="K20166" s="2">
        <v>0.50522800000000001</v>
      </c>
      <c r="L20166" s="2">
        <v>0.70018599999999998</v>
      </c>
    </row>
    <row r="20167" spans="1:12" x14ac:dyDescent="0.2">
      <c r="A20167" s="2">
        <v>19.143160000000002</v>
      </c>
      <c r="B20167" s="2">
        <v>20.33267</v>
      </c>
      <c r="C20167" s="2">
        <v>3.4937239999999998</v>
      </c>
      <c r="D20167" s="2">
        <v>1.526591</v>
      </c>
      <c r="F20167" s="2">
        <v>19.140360000000001</v>
      </c>
      <c r="G20167" s="2">
        <v>0.89408100000000001</v>
      </c>
      <c r="H20167" s="2">
        <v>0.53940600000000005</v>
      </c>
      <c r="J20167" s="2">
        <v>19.143160000000002</v>
      </c>
      <c r="K20167" s="2">
        <v>0.50492999999999999</v>
      </c>
      <c r="L20167" s="2">
        <v>0.70008599999999999</v>
      </c>
    </row>
    <row r="20168" spans="1:12" x14ac:dyDescent="0.2">
      <c r="A20168" s="2">
        <v>19.14386</v>
      </c>
      <c r="B20168" s="2">
        <v>20.34825</v>
      </c>
      <c r="C20168" s="2">
        <v>3.495155</v>
      </c>
      <c r="D20168" s="2">
        <v>1.525188</v>
      </c>
      <c r="F20168" s="2">
        <v>19.14106</v>
      </c>
      <c r="G20168" s="2">
        <v>0.89527900000000005</v>
      </c>
      <c r="H20168" s="2">
        <v>0.53935200000000005</v>
      </c>
      <c r="J20168" s="2">
        <v>19.14386</v>
      </c>
      <c r="K20168" s="2">
        <v>0.50478000000000001</v>
      </c>
      <c r="L20168" s="2">
        <v>0.700179</v>
      </c>
    </row>
    <row r="20169" spans="1:12" x14ac:dyDescent="0.2">
      <c r="A20169" s="2">
        <v>19.144559999999998</v>
      </c>
      <c r="B20169" s="2">
        <v>20.364850000000001</v>
      </c>
      <c r="C20169" s="2">
        <v>3.4964019999999998</v>
      </c>
      <c r="D20169" s="2">
        <v>1.524081</v>
      </c>
      <c r="F20169" s="2">
        <v>19.141760000000001</v>
      </c>
      <c r="G20169" s="2">
        <v>0.89624000000000004</v>
      </c>
      <c r="H20169" s="2">
        <v>0.539215</v>
      </c>
      <c r="J20169" s="2">
        <v>19.144559999999998</v>
      </c>
      <c r="K20169" s="2">
        <v>0.50444199999999995</v>
      </c>
      <c r="L20169" s="2">
        <v>0.70012200000000002</v>
      </c>
    </row>
    <row r="20170" spans="1:12" x14ac:dyDescent="0.2">
      <c r="A20170" s="2">
        <v>19.14527</v>
      </c>
      <c r="B20170" s="2">
        <v>20.38166</v>
      </c>
      <c r="C20170" s="2">
        <v>3.497398</v>
      </c>
      <c r="D20170" s="2">
        <v>1.5237149999999999</v>
      </c>
      <c r="F20170" s="2">
        <v>19.14246</v>
      </c>
      <c r="G20170" s="2">
        <v>0.89675899999999997</v>
      </c>
      <c r="H20170" s="2">
        <v>0.53945200000000004</v>
      </c>
      <c r="J20170" s="2">
        <v>19.14527</v>
      </c>
      <c r="K20170" s="2">
        <v>0.50343300000000002</v>
      </c>
      <c r="L20170" s="2">
        <v>0.69997699999999996</v>
      </c>
    </row>
    <row r="20171" spans="1:12" x14ac:dyDescent="0.2">
      <c r="A20171" s="2">
        <v>19.145969999999998</v>
      </c>
      <c r="B20171" s="2">
        <v>20.39866</v>
      </c>
      <c r="C20171" s="2">
        <v>3.4981680000000002</v>
      </c>
      <c r="D20171" s="2">
        <v>1.5231349999999999</v>
      </c>
      <c r="F20171" s="2">
        <v>19.143160000000002</v>
      </c>
      <c r="G20171" s="2">
        <v>0.89708699999999997</v>
      </c>
      <c r="H20171" s="2">
        <v>0.53961899999999996</v>
      </c>
      <c r="J20171" s="2">
        <v>19.145969999999998</v>
      </c>
      <c r="K20171" s="2">
        <v>0.50238000000000005</v>
      </c>
      <c r="L20171" s="2">
        <v>0.70030899999999996</v>
      </c>
    </row>
    <row r="20172" spans="1:12" x14ac:dyDescent="0.2">
      <c r="A20172" s="2">
        <v>19.14667</v>
      </c>
      <c r="B20172" s="2">
        <v>20.41544</v>
      </c>
      <c r="C20172" s="2">
        <v>3.4991789999999998</v>
      </c>
      <c r="D20172" s="2">
        <v>1.5229220000000001</v>
      </c>
      <c r="F20172" s="2">
        <v>19.14386</v>
      </c>
      <c r="G20172" s="2">
        <v>0.89781999999999995</v>
      </c>
      <c r="H20172" s="2">
        <v>0.53998599999999997</v>
      </c>
      <c r="J20172" s="2">
        <v>19.14667</v>
      </c>
      <c r="K20172" s="2">
        <v>0.50198900000000002</v>
      </c>
      <c r="L20172" s="2">
        <v>0.70060999999999996</v>
      </c>
    </row>
    <row r="20173" spans="1:12" x14ac:dyDescent="0.2">
      <c r="A20173" s="2">
        <v>19.147369999999999</v>
      </c>
      <c r="B20173" s="2">
        <v>20.432179999999999</v>
      </c>
      <c r="C20173" s="2">
        <v>3.4998770000000001</v>
      </c>
      <c r="D20173" s="2">
        <v>1.522861</v>
      </c>
      <c r="F20173" s="2">
        <v>19.144559999999998</v>
      </c>
      <c r="G20173" s="2">
        <v>0.898308</v>
      </c>
      <c r="H20173" s="2">
        <v>0.54016900000000001</v>
      </c>
      <c r="J20173" s="2">
        <v>19.147369999999999</v>
      </c>
      <c r="K20173" s="2">
        <v>0.50147200000000003</v>
      </c>
      <c r="L20173" s="2">
        <v>0.70047700000000002</v>
      </c>
    </row>
    <row r="20174" spans="1:12" x14ac:dyDescent="0.2">
      <c r="A20174" s="2">
        <v>19.148070000000001</v>
      </c>
      <c r="B20174" s="2">
        <v>20.449179999999998</v>
      </c>
      <c r="C20174" s="2">
        <v>3.5005489999999999</v>
      </c>
      <c r="D20174" s="2">
        <v>1.522632</v>
      </c>
      <c r="F20174" s="2">
        <v>19.14527</v>
      </c>
      <c r="G20174" s="2">
        <v>0.89841499999999996</v>
      </c>
      <c r="H20174" s="2">
        <v>0.54030599999999995</v>
      </c>
      <c r="J20174" s="2">
        <v>19.148070000000001</v>
      </c>
      <c r="K20174" s="2">
        <v>0.50111799999999995</v>
      </c>
      <c r="L20174" s="2">
        <v>0.69997399999999999</v>
      </c>
    </row>
    <row r="20175" spans="1:12" x14ac:dyDescent="0.2">
      <c r="A20175" s="2">
        <v>19.148769999999999</v>
      </c>
      <c r="B20175" s="2">
        <v>20.466280000000001</v>
      </c>
      <c r="C20175" s="2">
        <v>3.5016240000000001</v>
      </c>
      <c r="D20175" s="2">
        <v>1.5221279999999999</v>
      </c>
      <c r="F20175" s="2">
        <v>19.145969999999998</v>
      </c>
      <c r="G20175" s="2">
        <v>0.89884200000000003</v>
      </c>
      <c r="H20175" s="2">
        <v>0.54077900000000001</v>
      </c>
      <c r="J20175" s="2">
        <v>19.148769999999999</v>
      </c>
      <c r="K20175" s="2">
        <v>0.50141100000000005</v>
      </c>
      <c r="L20175" s="2">
        <v>0.69910000000000005</v>
      </c>
    </row>
    <row r="20176" spans="1:12" x14ac:dyDescent="0.2">
      <c r="A20176" s="2">
        <v>19.149470000000001</v>
      </c>
      <c r="B20176" s="2">
        <v>20.48272</v>
      </c>
      <c r="C20176" s="2">
        <v>3.5027689999999998</v>
      </c>
      <c r="D20176" s="2">
        <v>1.521495</v>
      </c>
      <c r="F20176" s="2">
        <v>19.14667</v>
      </c>
      <c r="G20176" s="2">
        <v>0.89942900000000003</v>
      </c>
      <c r="H20176" s="2">
        <v>0.54081699999999999</v>
      </c>
      <c r="J20176" s="2">
        <v>19.149470000000001</v>
      </c>
      <c r="K20176" s="2">
        <v>0.50146299999999999</v>
      </c>
      <c r="L20176" s="2">
        <v>0.69855299999999998</v>
      </c>
    </row>
    <row r="20177" spans="1:12" x14ac:dyDescent="0.2">
      <c r="A20177" s="2">
        <v>19.150179999999999</v>
      </c>
      <c r="B20177" s="2">
        <v>20.499549999999999</v>
      </c>
      <c r="C20177" s="2">
        <v>3.5037029999999998</v>
      </c>
      <c r="D20177" s="2">
        <v>1.520885</v>
      </c>
      <c r="F20177" s="2">
        <v>19.147369999999999</v>
      </c>
      <c r="G20177" s="2">
        <v>0.90004700000000004</v>
      </c>
      <c r="H20177" s="2">
        <v>0.54068000000000005</v>
      </c>
      <c r="J20177" s="2">
        <v>19.150179999999999</v>
      </c>
      <c r="K20177" s="2">
        <v>0.501081</v>
      </c>
      <c r="L20177" s="2">
        <v>0.698627</v>
      </c>
    </row>
    <row r="20178" spans="1:12" x14ac:dyDescent="0.2">
      <c r="A20178" s="2">
        <v>19.150880000000001</v>
      </c>
      <c r="B20178" s="2">
        <v>20.516249999999999</v>
      </c>
      <c r="C20178" s="2">
        <v>3.5049549999999998</v>
      </c>
      <c r="D20178" s="2">
        <v>1.5202819999999999</v>
      </c>
      <c r="F20178" s="2">
        <v>19.148070000000001</v>
      </c>
      <c r="G20178" s="2">
        <v>0.90074900000000002</v>
      </c>
      <c r="H20178" s="2">
        <v>0.54062699999999997</v>
      </c>
      <c r="J20178" s="2">
        <v>19.150880000000001</v>
      </c>
      <c r="K20178" s="2">
        <v>0.50076100000000001</v>
      </c>
      <c r="L20178" s="2">
        <v>0.69894400000000001</v>
      </c>
    </row>
    <row r="20179" spans="1:12" x14ac:dyDescent="0.2">
      <c r="A20179" s="2">
        <v>19.151579999999999</v>
      </c>
      <c r="B20179" s="2">
        <v>20.533270000000002</v>
      </c>
      <c r="C20179" s="2">
        <v>3.505862</v>
      </c>
      <c r="D20179" s="2">
        <v>1.5192140000000001</v>
      </c>
      <c r="F20179" s="2">
        <v>19.148769999999999</v>
      </c>
      <c r="G20179" s="2">
        <v>0.90090899999999996</v>
      </c>
      <c r="H20179" s="2">
        <v>0.54066499999999995</v>
      </c>
      <c r="J20179" s="2">
        <v>19.151579999999999</v>
      </c>
      <c r="K20179" s="2">
        <v>0.50042299999999995</v>
      </c>
      <c r="L20179" s="2">
        <v>0.69847300000000001</v>
      </c>
    </row>
    <row r="20180" spans="1:12" x14ac:dyDescent="0.2">
      <c r="A20180" s="2">
        <v>19.152280000000001</v>
      </c>
      <c r="B20180" s="2">
        <v>20.55067</v>
      </c>
      <c r="C20180" s="2">
        <v>3.5068160000000002</v>
      </c>
      <c r="D20180" s="2">
        <v>1.5189159999999999</v>
      </c>
      <c r="F20180" s="2">
        <v>19.149470000000001</v>
      </c>
      <c r="G20180" s="2">
        <v>0.90127599999999997</v>
      </c>
      <c r="H20180" s="2">
        <v>0.54076400000000002</v>
      </c>
      <c r="J20180" s="2">
        <v>19.152280000000001</v>
      </c>
      <c r="K20180" s="2">
        <v>0.50006099999999998</v>
      </c>
      <c r="L20180" s="2">
        <v>0.69804100000000002</v>
      </c>
    </row>
    <row r="20181" spans="1:12" x14ac:dyDescent="0.2">
      <c r="A20181" s="2">
        <v>19.152979999999999</v>
      </c>
      <c r="B20181" s="2">
        <v>20.567419999999998</v>
      </c>
      <c r="C20181" s="2">
        <v>3.5076740000000002</v>
      </c>
      <c r="D20181" s="2">
        <v>1.518176</v>
      </c>
      <c r="F20181" s="2">
        <v>19.150179999999999</v>
      </c>
      <c r="G20181" s="2">
        <v>0.90220599999999995</v>
      </c>
      <c r="H20181" s="2">
        <v>0.54100000000000004</v>
      </c>
      <c r="J20181" s="2">
        <v>19.152979999999999</v>
      </c>
      <c r="K20181" s="2">
        <v>0.49969999999999998</v>
      </c>
      <c r="L20181" s="2">
        <v>0.69802200000000003</v>
      </c>
    </row>
    <row r="20182" spans="1:12" x14ac:dyDescent="0.2">
      <c r="A20182" s="2">
        <v>19.153680000000001</v>
      </c>
      <c r="B20182" s="2">
        <v>20.58475</v>
      </c>
      <c r="C20182" s="2">
        <v>3.5091510000000001</v>
      </c>
      <c r="D20182" s="2">
        <v>1.516994</v>
      </c>
      <c r="F20182" s="2">
        <v>19.150880000000001</v>
      </c>
      <c r="G20182" s="2">
        <v>0.90346499999999996</v>
      </c>
      <c r="H20182" s="2">
        <v>0.54093899999999995</v>
      </c>
      <c r="J20182" s="2">
        <v>19.153680000000001</v>
      </c>
      <c r="K20182" s="2">
        <v>0.49962400000000001</v>
      </c>
      <c r="L20182" s="2">
        <v>0.69689400000000001</v>
      </c>
    </row>
    <row r="20183" spans="1:12" x14ac:dyDescent="0.2">
      <c r="A20183" s="2">
        <v>19.15438</v>
      </c>
      <c r="B20183" s="2">
        <v>20.60229</v>
      </c>
      <c r="C20183" s="2">
        <v>3.5105089999999999</v>
      </c>
      <c r="D20183" s="2">
        <v>1.515498</v>
      </c>
      <c r="F20183" s="2">
        <v>19.151579999999999</v>
      </c>
      <c r="G20183" s="2">
        <v>0.904694</v>
      </c>
      <c r="H20183" s="2">
        <v>0.54072600000000004</v>
      </c>
      <c r="J20183" s="2">
        <v>19.15438</v>
      </c>
      <c r="K20183" s="2">
        <v>0.49957499999999999</v>
      </c>
      <c r="L20183" s="2">
        <v>0.695662</v>
      </c>
    </row>
    <row r="20184" spans="1:12" x14ac:dyDescent="0.2">
      <c r="A20184" s="2">
        <v>19.155090000000001</v>
      </c>
      <c r="B20184" s="2">
        <v>20.61937</v>
      </c>
      <c r="C20184" s="2">
        <v>3.51126</v>
      </c>
      <c r="D20184" s="2">
        <v>1.5144299999999999</v>
      </c>
      <c r="F20184" s="2">
        <v>19.152280000000001</v>
      </c>
      <c r="G20184" s="2">
        <v>0.90568499999999996</v>
      </c>
      <c r="H20184" s="2">
        <v>0.54107700000000003</v>
      </c>
      <c r="J20184" s="2">
        <v>19.155090000000001</v>
      </c>
      <c r="K20184" s="2">
        <v>0.499386</v>
      </c>
      <c r="L20184" s="2">
        <v>0.69596999999999998</v>
      </c>
    </row>
    <row r="20185" spans="1:12" x14ac:dyDescent="0.2">
      <c r="A20185" s="2">
        <v>19.15579</v>
      </c>
      <c r="B20185" s="2">
        <v>20.63644</v>
      </c>
      <c r="C20185" s="2">
        <v>3.511924</v>
      </c>
      <c r="D20185" s="2">
        <v>1.513644</v>
      </c>
      <c r="F20185" s="2">
        <v>19.152979999999999</v>
      </c>
      <c r="G20185" s="2">
        <v>0.90631899999999999</v>
      </c>
      <c r="H20185" s="2">
        <v>0.54107700000000003</v>
      </c>
      <c r="J20185" s="2">
        <v>19.15579</v>
      </c>
      <c r="K20185" s="2">
        <v>0.49918000000000001</v>
      </c>
      <c r="L20185" s="2">
        <v>0.69595099999999999</v>
      </c>
    </row>
    <row r="20186" spans="1:12" x14ac:dyDescent="0.2">
      <c r="A20186" s="2">
        <v>19.156490000000002</v>
      </c>
      <c r="B20186" s="2">
        <v>20.654070000000001</v>
      </c>
      <c r="C20186" s="2">
        <v>3.513309</v>
      </c>
      <c r="D20186" s="2">
        <v>1.5129649999999999</v>
      </c>
      <c r="F20186" s="2">
        <v>19.153680000000001</v>
      </c>
      <c r="G20186" s="2">
        <v>0.90733299999999995</v>
      </c>
      <c r="H20186" s="2">
        <v>0.54045900000000002</v>
      </c>
      <c r="J20186" s="2">
        <v>19.156490000000002</v>
      </c>
      <c r="K20186" s="2">
        <v>0.49844300000000002</v>
      </c>
      <c r="L20186" s="2">
        <v>0.69678099999999998</v>
      </c>
    </row>
    <row r="20187" spans="1:12" x14ac:dyDescent="0.2">
      <c r="A20187" s="2">
        <v>19.15719</v>
      </c>
      <c r="B20187" s="2">
        <v>20.671769999999999</v>
      </c>
      <c r="C20187" s="2">
        <v>3.5143689999999999</v>
      </c>
      <c r="D20187" s="2">
        <v>1.511943</v>
      </c>
      <c r="F20187" s="2">
        <v>19.15438</v>
      </c>
      <c r="G20187" s="2">
        <v>0.90801200000000004</v>
      </c>
      <c r="H20187" s="2">
        <v>0.53995499999999996</v>
      </c>
      <c r="J20187" s="2">
        <v>19.15719</v>
      </c>
      <c r="K20187" s="2">
        <v>0.49790400000000001</v>
      </c>
      <c r="L20187" s="2">
        <v>0.69685600000000003</v>
      </c>
    </row>
    <row r="20188" spans="1:12" x14ac:dyDescent="0.2">
      <c r="A20188" s="2">
        <v>19.157889999999998</v>
      </c>
      <c r="B20188" s="2">
        <v>20.68939</v>
      </c>
      <c r="C20188" s="2">
        <v>3.5148839999999999</v>
      </c>
      <c r="D20188" s="2">
        <v>1.510974</v>
      </c>
      <c r="F20188" s="2">
        <v>19.155090000000001</v>
      </c>
      <c r="G20188" s="2">
        <v>0.90889699999999995</v>
      </c>
      <c r="H20188" s="2">
        <v>0.53962699999999997</v>
      </c>
      <c r="J20188" s="2">
        <v>19.157889999999998</v>
      </c>
      <c r="K20188" s="2">
        <v>0.49750299999999997</v>
      </c>
      <c r="L20188" s="2">
        <v>0.69705899999999998</v>
      </c>
    </row>
    <row r="20189" spans="1:12" x14ac:dyDescent="0.2">
      <c r="A20189" s="2">
        <v>19.15859</v>
      </c>
      <c r="B20189" s="2">
        <v>20.70702</v>
      </c>
      <c r="C20189" s="2">
        <v>3.5151859999999999</v>
      </c>
      <c r="D20189" s="2">
        <v>1.510364</v>
      </c>
      <c r="F20189" s="2">
        <v>19.15579</v>
      </c>
      <c r="G20189" s="2">
        <v>0.91001900000000002</v>
      </c>
      <c r="H20189" s="2">
        <v>0.53954299999999999</v>
      </c>
      <c r="J20189" s="2">
        <v>19.15859</v>
      </c>
      <c r="K20189" s="2">
        <v>0.497141</v>
      </c>
      <c r="L20189" s="2">
        <v>0.69736399999999998</v>
      </c>
    </row>
    <row r="20190" spans="1:12" x14ac:dyDescent="0.2">
      <c r="A20190" s="2">
        <v>19.159289999999999</v>
      </c>
      <c r="B20190" s="2">
        <v>20.72475</v>
      </c>
      <c r="C20190" s="2">
        <v>3.516254</v>
      </c>
      <c r="D20190" s="2">
        <v>1.509746</v>
      </c>
      <c r="F20190" s="2">
        <v>19.156490000000002</v>
      </c>
      <c r="G20190" s="2">
        <v>0.91107199999999999</v>
      </c>
      <c r="H20190" s="2">
        <v>0.53943600000000003</v>
      </c>
      <c r="J20190" s="2">
        <v>19.159289999999999</v>
      </c>
      <c r="K20190" s="2">
        <v>0.49726999999999999</v>
      </c>
      <c r="L20190" s="2">
        <v>0.69772800000000001</v>
      </c>
    </row>
    <row r="20191" spans="1:12" x14ac:dyDescent="0.2">
      <c r="A20191" s="2">
        <v>19.159990000000001</v>
      </c>
      <c r="B20191" s="2">
        <v>20.7422</v>
      </c>
      <c r="C20191" s="2">
        <v>3.5173519999999998</v>
      </c>
      <c r="D20191" s="2">
        <v>1.509174</v>
      </c>
      <c r="F20191" s="2">
        <v>19.15719</v>
      </c>
      <c r="G20191" s="2">
        <v>0.91244499999999995</v>
      </c>
      <c r="H20191" s="2">
        <v>0.53958899999999999</v>
      </c>
      <c r="J20191" s="2">
        <v>19.159990000000001</v>
      </c>
      <c r="K20191" s="2">
        <v>0.49735099999999999</v>
      </c>
      <c r="L20191" s="2">
        <v>0.69799</v>
      </c>
    </row>
    <row r="20192" spans="1:12" x14ac:dyDescent="0.2">
      <c r="A20192" s="2">
        <v>19.160699999999999</v>
      </c>
      <c r="B20192" s="2">
        <v>20.760190000000001</v>
      </c>
      <c r="C20192" s="2">
        <v>3.5182410000000002</v>
      </c>
      <c r="D20192" s="2">
        <v>1.5086470000000001</v>
      </c>
      <c r="F20192" s="2">
        <v>19.157889999999998</v>
      </c>
      <c r="G20192" s="2">
        <v>0.91342900000000005</v>
      </c>
      <c r="H20192" s="2">
        <v>0.53944400000000003</v>
      </c>
      <c r="J20192" s="2">
        <v>19.160699999999999</v>
      </c>
      <c r="K20192" s="2">
        <v>0.49709300000000001</v>
      </c>
      <c r="L20192" s="2">
        <v>0.69803000000000004</v>
      </c>
    </row>
    <row r="20193" spans="1:12" x14ac:dyDescent="0.2">
      <c r="A20193" s="2">
        <v>19.1614</v>
      </c>
      <c r="B20193" s="2">
        <v>20.77805</v>
      </c>
      <c r="C20193" s="2">
        <v>3.5193590000000001</v>
      </c>
      <c r="D20193" s="2">
        <v>1.508167</v>
      </c>
      <c r="F20193" s="2">
        <v>19.15859</v>
      </c>
      <c r="G20193" s="2">
        <v>0.91437500000000005</v>
      </c>
      <c r="H20193" s="2">
        <v>0.53905499999999995</v>
      </c>
      <c r="J20193" s="2">
        <v>19.1614</v>
      </c>
      <c r="K20193" s="2">
        <v>0.49682199999999999</v>
      </c>
      <c r="L20193" s="2">
        <v>0.69810799999999995</v>
      </c>
    </row>
    <row r="20194" spans="1:12" x14ac:dyDescent="0.2">
      <c r="A20194" s="2">
        <v>19.162099999999999</v>
      </c>
      <c r="B20194" s="2">
        <v>20.796279999999999</v>
      </c>
      <c r="C20194" s="2">
        <v>3.5205869999999999</v>
      </c>
      <c r="D20194" s="2">
        <v>1.507083</v>
      </c>
      <c r="F20194" s="2">
        <v>19.159289999999999</v>
      </c>
      <c r="G20194" s="2">
        <v>0.91495499999999996</v>
      </c>
      <c r="H20194" s="2">
        <v>0.53899399999999997</v>
      </c>
      <c r="J20194" s="2">
        <v>19.162099999999999</v>
      </c>
      <c r="K20194" s="2">
        <v>0.49648100000000001</v>
      </c>
      <c r="L20194" s="2">
        <v>0.69827499999999998</v>
      </c>
    </row>
    <row r="20195" spans="1:12" x14ac:dyDescent="0.2">
      <c r="A20195" s="2">
        <v>19.162800000000001</v>
      </c>
      <c r="B20195" s="2">
        <v>20.814419999999998</v>
      </c>
      <c r="C20195" s="2">
        <v>3.5214259999999999</v>
      </c>
      <c r="D20195" s="2">
        <v>1.5065029999999999</v>
      </c>
      <c r="F20195" s="2">
        <v>19.159990000000001</v>
      </c>
      <c r="G20195" s="2">
        <v>0.91561099999999995</v>
      </c>
      <c r="H20195" s="2">
        <v>0.53855900000000001</v>
      </c>
      <c r="J20195" s="2">
        <v>19.162800000000001</v>
      </c>
      <c r="K20195" s="2">
        <v>0.49594300000000002</v>
      </c>
      <c r="L20195" s="2">
        <v>0.69774099999999994</v>
      </c>
    </row>
    <row r="20196" spans="1:12" x14ac:dyDescent="0.2">
      <c r="A20196" s="2">
        <v>19.163499999999999</v>
      </c>
      <c r="B20196" s="2">
        <v>20.832280000000001</v>
      </c>
      <c r="C20196" s="2">
        <v>3.522491</v>
      </c>
      <c r="D20196" s="2">
        <v>1.506068</v>
      </c>
      <c r="F20196" s="2">
        <v>19.160699999999999</v>
      </c>
      <c r="G20196" s="2">
        <v>0.91663399999999995</v>
      </c>
      <c r="H20196" s="2">
        <v>0.537964</v>
      </c>
      <c r="J20196" s="2">
        <v>19.163499999999999</v>
      </c>
      <c r="K20196" s="2">
        <v>0.49542399999999998</v>
      </c>
      <c r="L20196" s="2">
        <v>0.69748100000000002</v>
      </c>
    </row>
    <row r="20197" spans="1:12" x14ac:dyDescent="0.2">
      <c r="A20197" s="2">
        <v>19.164200000000001</v>
      </c>
      <c r="B20197" s="2">
        <v>20.850210000000001</v>
      </c>
      <c r="C20197" s="2">
        <v>3.5226549999999999</v>
      </c>
      <c r="D20197" s="2">
        <v>1.5053890000000001</v>
      </c>
      <c r="F20197" s="2">
        <v>19.1614</v>
      </c>
      <c r="G20197" s="2">
        <v>0.91756400000000005</v>
      </c>
      <c r="H20197" s="2">
        <v>0.537659</v>
      </c>
      <c r="J20197" s="2">
        <v>19.164200000000001</v>
      </c>
      <c r="K20197" s="2">
        <v>0.495195</v>
      </c>
      <c r="L20197" s="2">
        <v>0.69703999999999999</v>
      </c>
    </row>
    <row r="20198" spans="1:12" x14ac:dyDescent="0.2">
      <c r="A20198" s="2">
        <v>19.164899999999999</v>
      </c>
      <c r="B20198" s="2">
        <v>20.867999999999999</v>
      </c>
      <c r="C20198" s="2">
        <v>3.5234860000000001</v>
      </c>
      <c r="D20198" s="2">
        <v>1.5049159999999999</v>
      </c>
      <c r="F20198" s="2">
        <v>19.162099999999999</v>
      </c>
      <c r="G20198" s="2">
        <v>0.91800700000000002</v>
      </c>
      <c r="H20198" s="2">
        <v>0.53718600000000005</v>
      </c>
      <c r="J20198" s="2">
        <v>19.164899999999999</v>
      </c>
      <c r="K20198" s="2">
        <v>0.49464399999999997</v>
      </c>
      <c r="L20198" s="2">
        <v>0.69650400000000001</v>
      </c>
    </row>
    <row r="20199" spans="1:12" x14ac:dyDescent="0.2">
      <c r="A20199" s="2">
        <v>19.165610000000001</v>
      </c>
      <c r="B20199" s="2">
        <v>20.885850000000001</v>
      </c>
      <c r="C20199" s="2">
        <v>3.5244780000000002</v>
      </c>
      <c r="D20199" s="2">
        <v>1.5044280000000001</v>
      </c>
      <c r="F20199" s="2">
        <v>19.162800000000001</v>
      </c>
      <c r="G20199" s="2">
        <v>0.91827400000000003</v>
      </c>
      <c r="H20199" s="2">
        <v>0.53676599999999997</v>
      </c>
      <c r="J20199" s="2">
        <v>19.165610000000001</v>
      </c>
      <c r="K20199" s="2">
        <v>0.49381599999999998</v>
      </c>
      <c r="L20199" s="2">
        <v>0.69634200000000002</v>
      </c>
    </row>
    <row r="20200" spans="1:12" x14ac:dyDescent="0.2">
      <c r="A20200" s="2">
        <v>19.166309999999999</v>
      </c>
      <c r="B20200" s="2">
        <v>20.903469999999999</v>
      </c>
      <c r="C20200" s="2">
        <v>3.5250309999999998</v>
      </c>
      <c r="D20200" s="2">
        <v>1.503268</v>
      </c>
      <c r="F20200" s="2">
        <v>19.163499999999999</v>
      </c>
      <c r="G20200" s="2">
        <v>0.919296</v>
      </c>
      <c r="H20200" s="2">
        <v>0.53660600000000003</v>
      </c>
      <c r="J20200" s="2">
        <v>19.166309999999999</v>
      </c>
      <c r="K20200" s="2">
        <v>0.49327100000000002</v>
      </c>
      <c r="L20200" s="2">
        <v>0.69691700000000001</v>
      </c>
    </row>
    <row r="20201" spans="1:12" x14ac:dyDescent="0.2">
      <c r="A20201" s="2">
        <v>19.167010000000001</v>
      </c>
      <c r="B20201" s="2">
        <v>20.921140000000001</v>
      </c>
      <c r="C20201" s="2">
        <v>3.526221</v>
      </c>
      <c r="D20201" s="2">
        <v>1.502345</v>
      </c>
      <c r="F20201" s="2">
        <v>19.164200000000001</v>
      </c>
      <c r="G20201" s="2">
        <v>0.92010499999999995</v>
      </c>
      <c r="H20201" s="2">
        <v>0.53651400000000005</v>
      </c>
      <c r="J20201" s="2">
        <v>19.167010000000001</v>
      </c>
      <c r="K20201" s="2">
        <v>0.492842</v>
      </c>
      <c r="L20201" s="2">
        <v>0.69661499999999998</v>
      </c>
    </row>
    <row r="20202" spans="1:12" x14ac:dyDescent="0.2">
      <c r="A20202" s="2">
        <v>19.16771</v>
      </c>
      <c r="B20202" s="2">
        <v>20.939430000000002</v>
      </c>
      <c r="C20202" s="2">
        <v>3.5272250000000001</v>
      </c>
      <c r="D20202" s="2">
        <v>1.5016970000000001</v>
      </c>
      <c r="F20202" s="2">
        <v>19.164899999999999</v>
      </c>
      <c r="G20202" s="2">
        <v>0.92100499999999996</v>
      </c>
      <c r="H20202" s="2">
        <v>0.53654500000000005</v>
      </c>
      <c r="J20202" s="2">
        <v>19.16771</v>
      </c>
      <c r="K20202" s="2">
        <v>0.49236099999999999</v>
      </c>
      <c r="L20202" s="2">
        <v>0.69610700000000003</v>
      </c>
    </row>
    <row r="20203" spans="1:12" x14ac:dyDescent="0.2">
      <c r="A20203" s="2">
        <v>19.168410000000002</v>
      </c>
      <c r="B20203" s="2">
        <v>20.95731</v>
      </c>
      <c r="C20203" s="2">
        <v>3.5277129999999999</v>
      </c>
      <c r="D20203" s="2">
        <v>1.501064</v>
      </c>
      <c r="F20203" s="2">
        <v>19.165610000000001</v>
      </c>
      <c r="G20203" s="2">
        <v>0.92165399999999997</v>
      </c>
      <c r="H20203" s="2">
        <v>0.536713</v>
      </c>
      <c r="J20203" s="2">
        <v>19.168410000000002</v>
      </c>
      <c r="K20203" s="2">
        <v>0.49190899999999999</v>
      </c>
      <c r="L20203" s="2">
        <v>0.69611800000000001</v>
      </c>
    </row>
    <row r="20204" spans="1:12" x14ac:dyDescent="0.2">
      <c r="A20204" s="2">
        <v>19.16911</v>
      </c>
      <c r="B20204" s="2">
        <v>20.97504</v>
      </c>
      <c r="C20204" s="2">
        <v>3.5284610000000001</v>
      </c>
      <c r="D20204" s="2">
        <v>1.500972</v>
      </c>
      <c r="F20204" s="2">
        <v>19.166309999999999</v>
      </c>
      <c r="G20204" s="2">
        <v>0.92244700000000002</v>
      </c>
      <c r="H20204" s="2">
        <v>0.53624700000000003</v>
      </c>
      <c r="J20204" s="2">
        <v>19.16911</v>
      </c>
      <c r="K20204" s="2">
        <v>0.49178899999999998</v>
      </c>
      <c r="L20204" s="2">
        <v>0.69637199999999999</v>
      </c>
    </row>
    <row r="20205" spans="1:12" x14ac:dyDescent="0.2">
      <c r="A20205" s="2">
        <v>19.169809999999998</v>
      </c>
      <c r="B20205" s="2">
        <v>20.993289999999998</v>
      </c>
      <c r="C20205" s="2">
        <v>3.5299100000000001</v>
      </c>
      <c r="D20205" s="2">
        <v>1.5004379999999999</v>
      </c>
      <c r="F20205" s="2">
        <v>19.167010000000001</v>
      </c>
      <c r="G20205" s="2">
        <v>0.92323299999999997</v>
      </c>
      <c r="H20205" s="2">
        <v>0.53617099999999995</v>
      </c>
      <c r="J20205" s="2">
        <v>19.169809999999998</v>
      </c>
      <c r="K20205" s="2">
        <v>0.49097800000000003</v>
      </c>
      <c r="L20205" s="2">
        <v>0.69684400000000002</v>
      </c>
    </row>
    <row r="20206" spans="1:12" x14ac:dyDescent="0.2">
      <c r="A20206" s="2">
        <v>19.17052</v>
      </c>
      <c r="B20206" s="2">
        <v>21.011749999999999</v>
      </c>
      <c r="C20206" s="2">
        <v>3.5310929999999998</v>
      </c>
      <c r="D20206" s="2">
        <v>1.5003390000000001</v>
      </c>
      <c r="F20206" s="2">
        <v>19.16771</v>
      </c>
      <c r="G20206" s="2">
        <v>0.92401100000000003</v>
      </c>
      <c r="H20206" s="2">
        <v>0.53617899999999996</v>
      </c>
      <c r="J20206" s="2">
        <v>19.17052</v>
      </c>
      <c r="K20206" s="2">
        <v>0.48967300000000002</v>
      </c>
      <c r="L20206" s="2">
        <v>0.69750100000000004</v>
      </c>
    </row>
    <row r="20207" spans="1:12" x14ac:dyDescent="0.2">
      <c r="A20207" s="2">
        <v>19.171220000000002</v>
      </c>
      <c r="B20207" s="2">
        <v>21.029969999999999</v>
      </c>
      <c r="C20207" s="2">
        <v>3.532127</v>
      </c>
      <c r="D20207" s="2">
        <v>1.500491</v>
      </c>
      <c r="F20207" s="2">
        <v>19.168410000000002</v>
      </c>
      <c r="G20207" s="2">
        <v>0.92497300000000005</v>
      </c>
      <c r="H20207" s="2">
        <v>0.53636899999999998</v>
      </c>
      <c r="J20207" s="2">
        <v>19.171220000000002</v>
      </c>
      <c r="K20207" s="2">
        <v>0.48865900000000001</v>
      </c>
      <c r="L20207" s="2">
        <v>0.69752400000000003</v>
      </c>
    </row>
    <row r="20208" spans="1:12" x14ac:dyDescent="0.2">
      <c r="A20208" s="2">
        <v>19.17192</v>
      </c>
      <c r="B20208" s="2">
        <v>21.04814</v>
      </c>
      <c r="C20208" s="2">
        <v>3.532794</v>
      </c>
      <c r="D20208" s="2">
        <v>1.5004</v>
      </c>
      <c r="F20208" s="2">
        <v>19.16911</v>
      </c>
      <c r="G20208" s="2">
        <v>0.92573499999999997</v>
      </c>
      <c r="H20208" s="2">
        <v>0.53631600000000001</v>
      </c>
      <c r="J20208" s="2">
        <v>19.17192</v>
      </c>
      <c r="K20208" s="2">
        <v>0.48811300000000002</v>
      </c>
      <c r="L20208" s="2">
        <v>0.69684000000000001</v>
      </c>
    </row>
    <row r="20209" spans="1:12" x14ac:dyDescent="0.2">
      <c r="A20209" s="2">
        <v>19.172619999999998</v>
      </c>
      <c r="B20209" s="2">
        <v>21.06643</v>
      </c>
      <c r="C20209" s="2">
        <v>3.5335839999999998</v>
      </c>
      <c r="D20209" s="2">
        <v>1.499706</v>
      </c>
      <c r="F20209" s="2">
        <v>19.169809999999998</v>
      </c>
      <c r="G20209" s="2">
        <v>0.92657500000000004</v>
      </c>
      <c r="H20209" s="2">
        <v>0.53620900000000005</v>
      </c>
      <c r="J20209" s="2">
        <v>19.172619999999998</v>
      </c>
      <c r="K20209" s="2">
        <v>0.48769200000000001</v>
      </c>
      <c r="L20209" s="2">
        <v>0.69603800000000005</v>
      </c>
    </row>
    <row r="20210" spans="1:12" x14ac:dyDescent="0.2">
      <c r="A20210" s="2">
        <v>19.17332</v>
      </c>
      <c r="B20210" s="2">
        <v>21.08503</v>
      </c>
      <c r="C20210" s="2">
        <v>3.53424</v>
      </c>
      <c r="D20210" s="2">
        <v>1.4984919999999999</v>
      </c>
      <c r="F20210" s="2">
        <v>19.17052</v>
      </c>
      <c r="G20210" s="2">
        <v>0.92724600000000001</v>
      </c>
      <c r="H20210" s="2">
        <v>0.53624700000000003</v>
      </c>
      <c r="J20210" s="2">
        <v>19.17332</v>
      </c>
      <c r="K20210" s="2">
        <v>0.48680499999999999</v>
      </c>
      <c r="L20210" s="2">
        <v>0.69623900000000005</v>
      </c>
    </row>
    <row r="20211" spans="1:12" x14ac:dyDescent="0.2">
      <c r="A20211" s="2">
        <v>19.174019999999999</v>
      </c>
      <c r="B20211" s="2">
        <v>21.104030000000002</v>
      </c>
      <c r="C20211" s="2">
        <v>3.5350410000000001</v>
      </c>
      <c r="D20211" s="2">
        <v>1.497241</v>
      </c>
      <c r="F20211" s="2">
        <v>19.171220000000002</v>
      </c>
      <c r="G20211" s="2">
        <v>0.92803999999999998</v>
      </c>
      <c r="H20211" s="2">
        <v>0.53645299999999996</v>
      </c>
      <c r="J20211" s="2">
        <v>19.174019999999999</v>
      </c>
      <c r="K20211" s="2">
        <v>0.48591800000000002</v>
      </c>
      <c r="L20211" s="2">
        <v>0.69596000000000002</v>
      </c>
    </row>
    <row r="20212" spans="1:12" x14ac:dyDescent="0.2">
      <c r="A20212" s="2">
        <v>19.174720000000001</v>
      </c>
      <c r="B20212" s="2">
        <v>21.12302</v>
      </c>
      <c r="C20212" s="2">
        <v>3.536578</v>
      </c>
      <c r="D20212" s="2">
        <v>1.4966079999999999</v>
      </c>
      <c r="F20212" s="2">
        <v>19.17192</v>
      </c>
      <c r="G20212" s="2">
        <v>0.92918400000000001</v>
      </c>
      <c r="H20212" s="2">
        <v>0.53675799999999996</v>
      </c>
      <c r="J20212" s="2">
        <v>19.174720000000001</v>
      </c>
      <c r="K20212" s="2">
        <v>0.48519899999999999</v>
      </c>
      <c r="L20212" s="2">
        <v>0.69584400000000002</v>
      </c>
    </row>
    <row r="20213" spans="1:12" x14ac:dyDescent="0.2">
      <c r="A20213" s="2">
        <v>19.175429999999999</v>
      </c>
      <c r="B20213" s="2">
        <v>21.141919999999999</v>
      </c>
      <c r="C20213" s="2">
        <v>3.5374289999999999</v>
      </c>
      <c r="D20213" s="2">
        <v>1.496021</v>
      </c>
      <c r="F20213" s="2">
        <v>19.172619999999998</v>
      </c>
      <c r="G20213" s="2">
        <v>0.93025999999999998</v>
      </c>
      <c r="H20213" s="2">
        <v>0.53677399999999997</v>
      </c>
      <c r="J20213" s="2">
        <v>19.175429999999999</v>
      </c>
      <c r="K20213" s="2">
        <v>0.48466900000000002</v>
      </c>
      <c r="L20213" s="2">
        <v>0.69664400000000004</v>
      </c>
    </row>
    <row r="20214" spans="1:12" x14ac:dyDescent="0.2">
      <c r="A20214" s="2">
        <v>19.176130000000001</v>
      </c>
      <c r="B20214" s="2">
        <v>21.161000000000001</v>
      </c>
      <c r="C20214" s="2">
        <v>3.5380509999999998</v>
      </c>
      <c r="D20214" s="2">
        <v>1.4947239999999999</v>
      </c>
      <c r="F20214" s="2">
        <v>19.17332</v>
      </c>
      <c r="G20214" s="2">
        <v>0.93132000000000004</v>
      </c>
      <c r="H20214" s="2">
        <v>0.53652200000000005</v>
      </c>
      <c r="J20214" s="2">
        <v>19.176130000000001</v>
      </c>
      <c r="K20214" s="2">
        <v>0.48397400000000002</v>
      </c>
      <c r="L20214" s="2">
        <v>0.69638999999999995</v>
      </c>
    </row>
    <row r="20215" spans="1:12" x14ac:dyDescent="0.2">
      <c r="A20215" s="2">
        <v>19.176829999999999</v>
      </c>
      <c r="B20215" s="2">
        <v>21.179860000000001</v>
      </c>
      <c r="C20215" s="2">
        <v>3.5386039999999999</v>
      </c>
      <c r="D20215" s="2">
        <v>1.4937769999999999</v>
      </c>
      <c r="F20215" s="2">
        <v>19.174019999999999</v>
      </c>
      <c r="G20215" s="2">
        <v>0.93210599999999999</v>
      </c>
      <c r="H20215" s="2">
        <v>0.536354</v>
      </c>
      <c r="J20215" s="2">
        <v>19.176829999999999</v>
      </c>
      <c r="K20215" s="2">
        <v>0.48315200000000003</v>
      </c>
      <c r="L20215" s="2">
        <v>0.69684000000000001</v>
      </c>
    </row>
    <row r="20216" spans="1:12" x14ac:dyDescent="0.2">
      <c r="A20216" s="2">
        <v>19.177530000000001</v>
      </c>
      <c r="B20216" s="2">
        <v>21.198930000000001</v>
      </c>
      <c r="C20216" s="2">
        <v>3.539828</v>
      </c>
      <c r="D20216" s="2">
        <v>1.4935940000000001</v>
      </c>
      <c r="F20216" s="2">
        <v>19.174720000000001</v>
      </c>
      <c r="G20216" s="2">
        <v>0.93331900000000001</v>
      </c>
      <c r="H20216" s="2">
        <v>0.536049</v>
      </c>
      <c r="J20216" s="2">
        <v>19.177530000000001</v>
      </c>
      <c r="K20216" s="2">
        <v>0.48261599999999999</v>
      </c>
      <c r="L20216" s="2">
        <v>0.69696100000000005</v>
      </c>
    </row>
    <row r="20217" spans="1:12" x14ac:dyDescent="0.2">
      <c r="A20217" s="2">
        <v>19.178229999999999</v>
      </c>
      <c r="B20217" s="2">
        <v>21.218309999999999</v>
      </c>
      <c r="C20217" s="2">
        <v>3.5406979999999999</v>
      </c>
      <c r="D20217" s="2">
        <v>1.4935560000000001</v>
      </c>
      <c r="F20217" s="2">
        <v>19.175429999999999</v>
      </c>
      <c r="G20217" s="2">
        <v>0.93421200000000004</v>
      </c>
      <c r="H20217" s="2">
        <v>0.53546899999999997</v>
      </c>
      <c r="J20217" s="2">
        <v>19.178229999999999</v>
      </c>
      <c r="K20217" s="2">
        <v>0.48163400000000001</v>
      </c>
      <c r="L20217" s="2">
        <v>0.69707699999999995</v>
      </c>
    </row>
    <row r="20218" spans="1:12" x14ac:dyDescent="0.2">
      <c r="A20218" s="2">
        <v>19.178930000000001</v>
      </c>
      <c r="B20218" s="2">
        <v>21.23761</v>
      </c>
      <c r="C20218" s="2">
        <v>3.5416479999999999</v>
      </c>
      <c r="D20218" s="2">
        <v>1.493282</v>
      </c>
      <c r="F20218" s="2">
        <v>19.176130000000001</v>
      </c>
      <c r="G20218" s="2">
        <v>0.93528699999999998</v>
      </c>
      <c r="H20218" s="2">
        <v>0.53508</v>
      </c>
      <c r="J20218" s="2">
        <v>19.178930000000001</v>
      </c>
      <c r="K20218" s="2">
        <v>0.480547</v>
      </c>
      <c r="L20218" s="2">
        <v>0.69725400000000004</v>
      </c>
    </row>
    <row r="20219" spans="1:12" x14ac:dyDescent="0.2">
      <c r="A20219" s="2">
        <v>19.17963</v>
      </c>
      <c r="B20219" s="2">
        <v>21.254799999999999</v>
      </c>
      <c r="C20219" s="2">
        <v>3.542548</v>
      </c>
      <c r="D20219" s="2">
        <v>1.4924120000000001</v>
      </c>
      <c r="F20219" s="2">
        <v>19.176829999999999</v>
      </c>
      <c r="G20219" s="2">
        <v>0.93598199999999998</v>
      </c>
      <c r="H20219" s="2">
        <v>0.53499600000000003</v>
      </c>
      <c r="J20219" s="2">
        <v>19.17963</v>
      </c>
      <c r="K20219" s="2">
        <v>0.47960599999999998</v>
      </c>
      <c r="L20219" s="2">
        <v>0.69677</v>
      </c>
    </row>
    <row r="20220" spans="1:12" x14ac:dyDescent="0.2">
      <c r="A20220" s="2">
        <v>19.180330000000001</v>
      </c>
      <c r="B20220" s="2">
        <v>21.271599999999999</v>
      </c>
      <c r="C20220" s="2">
        <v>3.543399</v>
      </c>
      <c r="D20220" s="2">
        <v>1.491595</v>
      </c>
      <c r="F20220" s="2">
        <v>19.177530000000001</v>
      </c>
      <c r="G20220" s="2">
        <v>0.93706500000000004</v>
      </c>
      <c r="H20220" s="2">
        <v>0.53476699999999999</v>
      </c>
      <c r="J20220" s="2">
        <v>19.180330000000001</v>
      </c>
      <c r="K20220" s="2">
        <v>0.47907100000000002</v>
      </c>
      <c r="L20220" s="2">
        <v>0.69681300000000002</v>
      </c>
    </row>
    <row r="20221" spans="1:12" x14ac:dyDescent="0.2">
      <c r="A20221" s="2">
        <v>19.181039999999999</v>
      </c>
      <c r="B20221" s="2">
        <v>21.28828</v>
      </c>
      <c r="C20221" s="2">
        <v>3.5439639999999999</v>
      </c>
      <c r="D20221" s="2">
        <v>1.489978</v>
      </c>
      <c r="F20221" s="2">
        <v>19.178229999999999</v>
      </c>
      <c r="G20221" s="2">
        <v>0.93820999999999999</v>
      </c>
      <c r="H20221" s="2">
        <v>0.53480499999999997</v>
      </c>
      <c r="J20221" s="2">
        <v>19.181039999999999</v>
      </c>
      <c r="K20221" s="2">
        <v>0.47866999999999998</v>
      </c>
      <c r="L20221" s="2">
        <v>0.69647700000000001</v>
      </c>
    </row>
    <row r="20222" spans="1:12" x14ac:dyDescent="0.2">
      <c r="A20222" s="2">
        <v>19.181740000000001</v>
      </c>
      <c r="B20222" s="2">
        <v>21.306640000000002</v>
      </c>
      <c r="C20222" s="2">
        <v>3.5447340000000001</v>
      </c>
      <c r="D20222" s="2">
        <v>1.4885740000000001</v>
      </c>
      <c r="F20222" s="2">
        <v>19.178930000000001</v>
      </c>
      <c r="G20222" s="2">
        <v>0.93911699999999998</v>
      </c>
      <c r="H20222" s="2">
        <v>0.53436300000000003</v>
      </c>
      <c r="J20222" s="2">
        <v>19.181740000000001</v>
      </c>
      <c r="K20222" s="2">
        <v>0.47761300000000001</v>
      </c>
      <c r="L20222" s="2">
        <v>0.69588499999999998</v>
      </c>
    </row>
    <row r="20223" spans="1:12" x14ac:dyDescent="0.2">
      <c r="A20223" s="2">
        <v>19.18244</v>
      </c>
      <c r="B20223" s="2">
        <v>21.32555</v>
      </c>
      <c r="C20223" s="2">
        <v>3.5455700000000001</v>
      </c>
      <c r="D20223" s="2">
        <v>1.487468</v>
      </c>
      <c r="F20223" s="2">
        <v>19.17963</v>
      </c>
      <c r="G20223" s="2">
        <v>0.94011699999999998</v>
      </c>
      <c r="H20223" s="2">
        <v>0.53376800000000002</v>
      </c>
      <c r="J20223" s="2">
        <v>19.18244</v>
      </c>
      <c r="K20223" s="2">
        <v>0.47677000000000003</v>
      </c>
      <c r="L20223" s="2">
        <v>0.69586700000000001</v>
      </c>
    </row>
    <row r="20224" spans="1:12" x14ac:dyDescent="0.2">
      <c r="A20224" s="2">
        <v>19.183140000000002</v>
      </c>
      <c r="B20224" s="2">
        <v>21.34479</v>
      </c>
      <c r="C20224" s="2">
        <v>3.5464579999999999</v>
      </c>
      <c r="D20224" s="2">
        <v>1.486583</v>
      </c>
      <c r="F20224" s="2">
        <v>19.180330000000001</v>
      </c>
      <c r="G20224" s="2">
        <v>0.94126900000000002</v>
      </c>
      <c r="H20224" s="2">
        <v>0.53362299999999996</v>
      </c>
      <c r="J20224" s="2">
        <v>19.183140000000002</v>
      </c>
      <c r="K20224" s="2">
        <v>0.47600900000000002</v>
      </c>
      <c r="L20224" s="2">
        <v>0.69667100000000004</v>
      </c>
    </row>
    <row r="20225" spans="1:12" x14ac:dyDescent="0.2">
      <c r="A20225" s="2">
        <v>19.18384</v>
      </c>
      <c r="B20225" s="2">
        <v>21.364070000000002</v>
      </c>
      <c r="C20225" s="2">
        <v>3.5474459999999999</v>
      </c>
      <c r="D20225" s="2">
        <v>1.4855910000000001</v>
      </c>
      <c r="F20225" s="2">
        <v>19.181039999999999</v>
      </c>
      <c r="G20225" s="2">
        <v>0.94214600000000004</v>
      </c>
      <c r="H20225" s="2">
        <v>0.53321799999999997</v>
      </c>
      <c r="J20225" s="2">
        <v>19.18384</v>
      </c>
      <c r="K20225" s="2">
        <v>0.474995</v>
      </c>
      <c r="L20225" s="2">
        <v>0.69654799999999994</v>
      </c>
    </row>
    <row r="20226" spans="1:12" x14ac:dyDescent="0.2">
      <c r="A20226" s="2">
        <v>19.184539999999998</v>
      </c>
      <c r="B20226" s="2">
        <v>21.383230000000001</v>
      </c>
      <c r="C20226" s="2">
        <v>3.5481859999999998</v>
      </c>
      <c r="D20226" s="2">
        <v>1.485042</v>
      </c>
      <c r="F20226" s="2">
        <v>19.181740000000001</v>
      </c>
      <c r="G20226" s="2">
        <v>0.94303899999999996</v>
      </c>
      <c r="H20226" s="2">
        <v>0.53294399999999997</v>
      </c>
      <c r="J20226" s="2">
        <v>19.184539999999998</v>
      </c>
      <c r="K20226" s="2">
        <v>0.47400999999999999</v>
      </c>
      <c r="L20226" s="2">
        <v>0.69712499999999999</v>
      </c>
    </row>
    <row r="20227" spans="1:12" x14ac:dyDescent="0.2">
      <c r="A20227" s="2">
        <v>19.18524</v>
      </c>
      <c r="B20227" s="2">
        <v>21.402640000000002</v>
      </c>
      <c r="C20227" s="2">
        <v>3.5489799999999998</v>
      </c>
      <c r="D20227" s="2">
        <v>1.484218</v>
      </c>
      <c r="F20227" s="2">
        <v>19.18244</v>
      </c>
      <c r="G20227" s="2">
        <v>0.94405399999999995</v>
      </c>
      <c r="H20227" s="2">
        <v>0.53289799999999998</v>
      </c>
      <c r="J20227" s="2">
        <v>19.18524</v>
      </c>
      <c r="K20227" s="2">
        <v>0.47328399999999998</v>
      </c>
      <c r="L20227" s="2">
        <v>0.69703999999999999</v>
      </c>
    </row>
    <row r="20228" spans="1:12" x14ac:dyDescent="0.2">
      <c r="A20228" s="2">
        <v>19.185949999999998</v>
      </c>
      <c r="B20228" s="2">
        <v>21.42192</v>
      </c>
      <c r="C20228" s="2">
        <v>3.5496210000000001</v>
      </c>
      <c r="D20228" s="2">
        <v>1.4833940000000001</v>
      </c>
      <c r="F20228" s="2">
        <v>19.183140000000002</v>
      </c>
      <c r="G20228" s="2">
        <v>0.94510700000000003</v>
      </c>
      <c r="H20228" s="2">
        <v>0.53290599999999999</v>
      </c>
      <c r="J20228" s="2">
        <v>19.185949999999998</v>
      </c>
      <c r="K20228" s="2">
        <v>0.47270800000000002</v>
      </c>
      <c r="L20228" s="2">
        <v>0.69538500000000003</v>
      </c>
    </row>
    <row r="20229" spans="1:12" x14ac:dyDescent="0.2">
      <c r="A20229" s="2">
        <v>19.18665</v>
      </c>
      <c r="B20229" s="2">
        <v>21.441369999999999</v>
      </c>
      <c r="C20229" s="2">
        <v>3.550548</v>
      </c>
      <c r="D20229" s="2">
        <v>1.4823329999999999</v>
      </c>
      <c r="F20229" s="2">
        <v>19.18384</v>
      </c>
      <c r="G20229" s="2">
        <v>0.94631200000000004</v>
      </c>
      <c r="H20229" s="2">
        <v>0.53286</v>
      </c>
      <c r="J20229" s="2">
        <v>19.18665</v>
      </c>
      <c r="K20229" s="2">
        <v>0.47168900000000002</v>
      </c>
      <c r="L20229" s="2">
        <v>0.69513499999999995</v>
      </c>
    </row>
    <row r="20230" spans="1:12" x14ac:dyDescent="0.2">
      <c r="A20230" s="2">
        <v>19.187349999999999</v>
      </c>
      <c r="B20230" s="2">
        <v>21.460699999999999</v>
      </c>
      <c r="C20230" s="2">
        <v>3.5516999999999999</v>
      </c>
      <c r="D20230" s="2">
        <v>1.48109</v>
      </c>
      <c r="F20230" s="2">
        <v>19.184539999999998</v>
      </c>
      <c r="G20230" s="2">
        <v>0.947403</v>
      </c>
      <c r="H20230" s="2">
        <v>0.53279900000000002</v>
      </c>
      <c r="J20230" s="2">
        <v>19.187349999999999</v>
      </c>
      <c r="K20230" s="2">
        <v>0.47074100000000002</v>
      </c>
      <c r="L20230" s="2">
        <v>0.69463299999999994</v>
      </c>
    </row>
    <row r="20231" spans="1:12" x14ac:dyDescent="0.2">
      <c r="A20231" s="2">
        <v>19.18805</v>
      </c>
      <c r="B20231" s="2">
        <v>21.480260000000001</v>
      </c>
      <c r="C20231" s="2">
        <v>3.5527220000000002</v>
      </c>
      <c r="D20231" s="2">
        <v>1.4804029999999999</v>
      </c>
      <c r="F20231" s="2">
        <v>19.18524</v>
      </c>
      <c r="G20231" s="2">
        <v>0.94814299999999996</v>
      </c>
      <c r="H20231" s="2">
        <v>0.53274500000000002</v>
      </c>
      <c r="J20231" s="2">
        <v>19.18805</v>
      </c>
      <c r="K20231" s="2">
        <v>0.47015600000000002</v>
      </c>
      <c r="L20231" s="2">
        <v>0.69395399999999996</v>
      </c>
    </row>
    <row r="20232" spans="1:12" x14ac:dyDescent="0.2">
      <c r="A20232" s="2">
        <v>19.188749999999999</v>
      </c>
      <c r="B20232" s="2">
        <v>21.500229999999998</v>
      </c>
      <c r="C20232" s="2">
        <v>3.5536300000000001</v>
      </c>
      <c r="D20232" s="2">
        <v>1.4797549999999999</v>
      </c>
      <c r="F20232" s="2">
        <v>19.185949999999998</v>
      </c>
      <c r="G20232" s="2">
        <v>0.94838699999999998</v>
      </c>
      <c r="H20232" s="2">
        <v>0.53242500000000004</v>
      </c>
      <c r="J20232" s="2">
        <v>19.188749999999999</v>
      </c>
      <c r="K20232" s="2">
        <v>0.469225</v>
      </c>
      <c r="L20232" s="2">
        <v>0.69361799999999996</v>
      </c>
    </row>
    <row r="20233" spans="1:12" x14ac:dyDescent="0.2">
      <c r="A20233" s="2">
        <v>19.189450000000001</v>
      </c>
      <c r="B20233" s="2">
        <v>21.52007</v>
      </c>
      <c r="C20233" s="2">
        <v>3.5542899999999999</v>
      </c>
      <c r="D20233" s="2">
        <v>1.4790909999999999</v>
      </c>
      <c r="F20233" s="2">
        <v>19.18665</v>
      </c>
      <c r="G20233" s="2">
        <v>0.94854700000000003</v>
      </c>
      <c r="H20233" s="2">
        <v>0.53207400000000005</v>
      </c>
      <c r="J20233" s="2">
        <v>19.189450000000001</v>
      </c>
      <c r="K20233" s="2">
        <v>0.46814299999999998</v>
      </c>
      <c r="L20233" s="2">
        <v>0.693604</v>
      </c>
    </row>
    <row r="20234" spans="1:12" x14ac:dyDescent="0.2">
      <c r="A20234" s="2">
        <v>19.190149999999999</v>
      </c>
      <c r="B20234" s="2">
        <v>21.539909999999999</v>
      </c>
      <c r="C20234" s="2">
        <v>3.554694</v>
      </c>
      <c r="D20234" s="2">
        <v>1.4782820000000001</v>
      </c>
      <c r="F20234" s="2">
        <v>19.187349999999999</v>
      </c>
      <c r="G20234" s="2">
        <v>0.94959300000000002</v>
      </c>
      <c r="H20234" s="2">
        <v>0.53167699999999996</v>
      </c>
      <c r="J20234" s="2">
        <v>19.190149999999999</v>
      </c>
      <c r="K20234" s="2">
        <v>0.46766999999999997</v>
      </c>
      <c r="L20234" s="2">
        <v>0.69307399999999997</v>
      </c>
    </row>
    <row r="20235" spans="1:12" x14ac:dyDescent="0.2">
      <c r="A20235" s="2">
        <v>19.190860000000001</v>
      </c>
      <c r="B20235" s="2">
        <v>21.560099999999998</v>
      </c>
      <c r="C20235" s="2">
        <v>3.555545</v>
      </c>
      <c r="D20235" s="2">
        <v>1.4772369999999999</v>
      </c>
      <c r="F20235" s="2">
        <v>19.18805</v>
      </c>
      <c r="G20235" s="2">
        <v>0.95085900000000001</v>
      </c>
      <c r="H20235" s="2">
        <v>0.53166999999999998</v>
      </c>
      <c r="J20235" s="2">
        <v>19.190860000000001</v>
      </c>
      <c r="K20235" s="2">
        <v>0.46718399999999999</v>
      </c>
      <c r="L20235" s="2">
        <v>0.69270900000000002</v>
      </c>
    </row>
    <row r="20236" spans="1:12" x14ac:dyDescent="0.2">
      <c r="A20236" s="2">
        <v>19.191559999999999</v>
      </c>
      <c r="B20236" s="2">
        <v>21.58013</v>
      </c>
      <c r="C20236" s="2">
        <v>3.5565560000000001</v>
      </c>
      <c r="D20236" s="2">
        <v>1.4764280000000001</v>
      </c>
      <c r="F20236" s="2">
        <v>19.188749999999999</v>
      </c>
      <c r="G20236" s="2">
        <v>0.95162999999999998</v>
      </c>
      <c r="H20236" s="2">
        <v>0.53185300000000002</v>
      </c>
      <c r="J20236" s="2">
        <v>19.191559999999999</v>
      </c>
      <c r="K20236" s="2">
        <v>0.46643200000000001</v>
      </c>
      <c r="L20236" s="2">
        <v>0.69195300000000004</v>
      </c>
    </row>
    <row r="20237" spans="1:12" x14ac:dyDescent="0.2">
      <c r="A20237" s="2">
        <v>19.192260000000001</v>
      </c>
      <c r="B20237" s="2">
        <v>21.600390000000001</v>
      </c>
      <c r="C20237" s="2">
        <v>3.5574910000000002</v>
      </c>
      <c r="D20237" s="2">
        <v>1.4754970000000001</v>
      </c>
      <c r="F20237" s="2">
        <v>19.189450000000001</v>
      </c>
      <c r="G20237" s="2">
        <v>0.95227799999999996</v>
      </c>
      <c r="H20237" s="2">
        <v>0.53206600000000004</v>
      </c>
      <c r="J20237" s="2">
        <v>19.192260000000001</v>
      </c>
      <c r="K20237" s="2">
        <v>0.46534500000000001</v>
      </c>
      <c r="L20237" s="2">
        <v>0.69139200000000001</v>
      </c>
    </row>
    <row r="20238" spans="1:12" x14ac:dyDescent="0.2">
      <c r="A20238" s="2">
        <v>19.192959999999999</v>
      </c>
      <c r="B20238" s="2">
        <v>21.620799999999999</v>
      </c>
      <c r="C20238" s="2">
        <v>3.558624</v>
      </c>
      <c r="D20238" s="2">
        <v>1.474162</v>
      </c>
      <c r="F20238" s="2">
        <v>19.190149999999999</v>
      </c>
      <c r="G20238" s="2">
        <v>0.95304100000000003</v>
      </c>
      <c r="H20238" s="2">
        <v>0.53196699999999997</v>
      </c>
      <c r="J20238" s="2">
        <v>19.192959999999999</v>
      </c>
      <c r="K20238" s="2">
        <v>0.46436699999999997</v>
      </c>
      <c r="L20238" s="2">
        <v>0.69050599999999995</v>
      </c>
    </row>
    <row r="20239" spans="1:12" x14ac:dyDescent="0.2">
      <c r="A20239" s="2">
        <v>19.193660000000001</v>
      </c>
      <c r="B20239" s="2">
        <v>21.6418</v>
      </c>
      <c r="C20239" s="2">
        <v>3.5597300000000001</v>
      </c>
      <c r="D20239" s="2">
        <v>1.4730559999999999</v>
      </c>
      <c r="F20239" s="2">
        <v>19.190860000000001</v>
      </c>
      <c r="G20239" s="2">
        <v>0.95345299999999999</v>
      </c>
      <c r="H20239" s="2">
        <v>0.53195199999999998</v>
      </c>
      <c r="J20239" s="2">
        <v>19.193660000000001</v>
      </c>
      <c r="K20239" s="2">
        <v>0.46377200000000002</v>
      </c>
      <c r="L20239" s="2">
        <v>0.69021699999999997</v>
      </c>
    </row>
    <row r="20240" spans="1:12" x14ac:dyDescent="0.2">
      <c r="A20240" s="2">
        <v>19.19436</v>
      </c>
      <c r="B20240" s="2">
        <v>21.662569999999999</v>
      </c>
      <c r="C20240" s="2">
        <v>3.5608399999999998</v>
      </c>
      <c r="D20240" s="2">
        <v>1.4721409999999999</v>
      </c>
      <c r="F20240" s="2">
        <v>19.191559999999999</v>
      </c>
      <c r="G20240" s="2">
        <v>0.95387299999999997</v>
      </c>
      <c r="H20240" s="2">
        <v>0.53231799999999996</v>
      </c>
      <c r="J20240" s="2">
        <v>19.19436</v>
      </c>
      <c r="K20240" s="2">
        <v>0.46303</v>
      </c>
      <c r="L20240" s="2">
        <v>0.68964499999999995</v>
      </c>
    </row>
    <row r="20241" spans="1:12" x14ac:dyDescent="0.2">
      <c r="A20241" s="2">
        <v>19.195060000000002</v>
      </c>
      <c r="B20241" s="2">
        <v>21.683540000000001</v>
      </c>
      <c r="C20241" s="2">
        <v>3.5616560000000002</v>
      </c>
      <c r="D20241" s="2">
        <v>1.471255</v>
      </c>
      <c r="F20241" s="2">
        <v>19.192260000000001</v>
      </c>
      <c r="G20241" s="2">
        <v>0.95417799999999997</v>
      </c>
      <c r="H20241" s="2">
        <v>0.53234899999999996</v>
      </c>
      <c r="J20241" s="2">
        <v>19.195060000000002</v>
      </c>
      <c r="K20241" s="2">
        <v>0.46234500000000001</v>
      </c>
      <c r="L20241" s="2">
        <v>0.68947099999999995</v>
      </c>
    </row>
    <row r="20242" spans="1:12" x14ac:dyDescent="0.2">
      <c r="A20242" s="2">
        <v>19.19577</v>
      </c>
      <c r="B20242" s="2">
        <v>21.704709999999999</v>
      </c>
      <c r="C20242" s="2">
        <v>3.5621179999999999</v>
      </c>
      <c r="D20242" s="2">
        <v>1.47034</v>
      </c>
      <c r="F20242" s="2">
        <v>19.192959999999999</v>
      </c>
      <c r="G20242" s="2">
        <v>0.95523100000000005</v>
      </c>
      <c r="H20242" s="2">
        <v>0.53241700000000003</v>
      </c>
      <c r="J20242" s="2">
        <v>19.19577</v>
      </c>
      <c r="K20242" s="2">
        <v>0.46188299999999999</v>
      </c>
      <c r="L20242" s="2">
        <v>0.68836900000000001</v>
      </c>
    </row>
    <row r="20243" spans="1:12" x14ac:dyDescent="0.2">
      <c r="A20243" s="2">
        <v>19.196470000000001</v>
      </c>
      <c r="B20243" s="2">
        <v>21.725819999999999</v>
      </c>
      <c r="C20243" s="2">
        <v>3.5623390000000001</v>
      </c>
      <c r="D20243" s="2">
        <v>1.469638</v>
      </c>
      <c r="F20243" s="2">
        <v>19.193660000000001</v>
      </c>
      <c r="G20243" s="2">
        <v>0.95590200000000003</v>
      </c>
      <c r="H20243" s="2">
        <v>0.53288999999999997</v>
      </c>
      <c r="J20243" s="2">
        <v>19.196470000000001</v>
      </c>
      <c r="K20243" s="2">
        <v>0.46106900000000001</v>
      </c>
      <c r="L20243" s="2">
        <v>0.68806900000000004</v>
      </c>
    </row>
    <row r="20244" spans="1:12" x14ac:dyDescent="0.2">
      <c r="A20244" s="2">
        <v>19.19717</v>
      </c>
      <c r="B20244" s="2">
        <v>21.74682</v>
      </c>
      <c r="C20244" s="2">
        <v>3.562392</v>
      </c>
      <c r="D20244" s="2">
        <v>1.4692719999999999</v>
      </c>
      <c r="F20244" s="2">
        <v>19.19436</v>
      </c>
      <c r="G20244" s="2">
        <v>0.95669599999999999</v>
      </c>
      <c r="H20244" s="2">
        <v>0.533188</v>
      </c>
      <c r="J20244" s="2">
        <v>19.19717</v>
      </c>
      <c r="K20244" s="2">
        <v>0.45999699999999999</v>
      </c>
      <c r="L20244" s="2">
        <v>0.68732099999999996</v>
      </c>
    </row>
    <row r="20245" spans="1:12" x14ac:dyDescent="0.2">
      <c r="A20245" s="2">
        <v>19.197870000000002</v>
      </c>
      <c r="B20245" s="2">
        <v>21.767690000000002</v>
      </c>
      <c r="C20245" s="2">
        <v>3.562732</v>
      </c>
      <c r="D20245" s="2">
        <v>1.467174</v>
      </c>
      <c r="F20245" s="2">
        <v>19.195060000000002</v>
      </c>
      <c r="G20245" s="2">
        <v>0.95764899999999997</v>
      </c>
      <c r="H20245" s="2">
        <v>0.53348499999999999</v>
      </c>
      <c r="J20245" s="2">
        <v>19.197870000000002</v>
      </c>
      <c r="K20245" s="2">
        <v>0.459345</v>
      </c>
      <c r="L20245" s="2">
        <v>0.68696900000000005</v>
      </c>
    </row>
    <row r="20246" spans="1:12" x14ac:dyDescent="0.2">
      <c r="A20246" s="2">
        <v>19.19857</v>
      </c>
      <c r="B20246" s="2">
        <v>21.78857</v>
      </c>
      <c r="C20246" s="2">
        <v>3.563564</v>
      </c>
      <c r="D20246" s="2">
        <v>1.4661820000000001</v>
      </c>
      <c r="F20246" s="2">
        <v>19.19577</v>
      </c>
      <c r="G20246" s="2">
        <v>0.95827499999999999</v>
      </c>
      <c r="H20246" s="2">
        <v>0.53392799999999996</v>
      </c>
      <c r="J20246" s="2">
        <v>19.19857</v>
      </c>
      <c r="K20246" s="2">
        <v>0.45877299999999999</v>
      </c>
      <c r="L20246" s="2">
        <v>0.687029</v>
      </c>
    </row>
    <row r="20247" spans="1:12" x14ac:dyDescent="0.2">
      <c r="A20247" s="2">
        <v>19.199269999999999</v>
      </c>
      <c r="B20247" s="2">
        <v>21.80969</v>
      </c>
      <c r="C20247" s="2">
        <v>3.5646770000000001</v>
      </c>
      <c r="D20247" s="2">
        <v>1.465503</v>
      </c>
      <c r="F20247" s="2">
        <v>19.196470000000001</v>
      </c>
      <c r="G20247" s="2">
        <v>0.95821400000000001</v>
      </c>
      <c r="H20247" s="2">
        <v>0.53415699999999999</v>
      </c>
      <c r="J20247" s="2">
        <v>19.199269999999999</v>
      </c>
      <c r="K20247" s="2">
        <v>0.45791199999999999</v>
      </c>
      <c r="L20247" s="2">
        <v>0.68742199999999998</v>
      </c>
    </row>
    <row r="20248" spans="1:12" x14ac:dyDescent="0.2">
      <c r="A20248" s="2">
        <v>19.19997</v>
      </c>
      <c r="B20248" s="2">
        <v>21.831019999999999</v>
      </c>
      <c r="C20248" s="2">
        <v>3.5657260000000002</v>
      </c>
      <c r="D20248" s="2">
        <v>1.4643969999999999</v>
      </c>
      <c r="F20248" s="2">
        <v>19.19717</v>
      </c>
      <c r="G20248" s="2">
        <v>0.95867899999999995</v>
      </c>
      <c r="H20248" s="2">
        <v>0.53426399999999996</v>
      </c>
      <c r="J20248" s="2">
        <v>19.19997</v>
      </c>
      <c r="K20248" s="2">
        <v>0.45704400000000001</v>
      </c>
      <c r="L20248" s="2">
        <v>0.68835900000000005</v>
      </c>
    </row>
    <row r="20249" spans="1:12" x14ac:dyDescent="0.2">
      <c r="A20249" s="2">
        <v>19.200669999999999</v>
      </c>
      <c r="B20249" s="2">
        <v>21.852229999999999</v>
      </c>
      <c r="C20249" s="2">
        <v>3.5667110000000002</v>
      </c>
      <c r="D20249" s="2">
        <v>1.463481</v>
      </c>
      <c r="F20249" s="2">
        <v>19.197870000000002</v>
      </c>
      <c r="G20249" s="2">
        <v>0.96057099999999995</v>
      </c>
      <c r="H20249" s="2">
        <v>0.53456099999999995</v>
      </c>
      <c r="J20249" s="2">
        <v>19.200669999999999</v>
      </c>
      <c r="K20249" s="2">
        <v>0.45637299999999997</v>
      </c>
      <c r="L20249" s="2">
        <v>0.68802799999999997</v>
      </c>
    </row>
    <row r="20250" spans="1:12" x14ac:dyDescent="0.2">
      <c r="A20250" s="2">
        <v>19.20138</v>
      </c>
      <c r="B20250" s="2">
        <v>21.87454</v>
      </c>
      <c r="C20250" s="2">
        <v>3.5678860000000001</v>
      </c>
      <c r="D20250" s="2">
        <v>1.4633670000000001</v>
      </c>
      <c r="F20250" s="2">
        <v>19.19857</v>
      </c>
      <c r="G20250" s="2">
        <v>0.96102900000000002</v>
      </c>
      <c r="H20250" s="2">
        <v>0.53476699999999999</v>
      </c>
      <c r="J20250" s="2">
        <v>19.20138</v>
      </c>
      <c r="K20250" s="2">
        <v>0.45543699999999998</v>
      </c>
      <c r="L20250" s="2">
        <v>0.68746700000000005</v>
      </c>
    </row>
    <row r="20251" spans="1:12" x14ac:dyDescent="0.2">
      <c r="A20251" s="2">
        <v>19.202079999999999</v>
      </c>
      <c r="B20251" s="2">
        <v>21.89686</v>
      </c>
      <c r="C20251" s="2">
        <v>3.568832</v>
      </c>
      <c r="D20251" s="2">
        <v>1.4621690000000001</v>
      </c>
      <c r="F20251" s="2">
        <v>19.199269999999999</v>
      </c>
      <c r="G20251" s="2">
        <v>0.96164700000000003</v>
      </c>
      <c r="H20251" s="2">
        <v>0.534775</v>
      </c>
      <c r="J20251" s="2">
        <v>19.202079999999999</v>
      </c>
      <c r="K20251" s="2">
        <v>0.45471899999999998</v>
      </c>
      <c r="L20251" s="2">
        <v>0.68708899999999995</v>
      </c>
    </row>
    <row r="20252" spans="1:12" x14ac:dyDescent="0.2">
      <c r="A20252" s="2">
        <v>19.202780000000001</v>
      </c>
      <c r="B20252" s="2">
        <v>21.917919999999999</v>
      </c>
      <c r="C20252" s="2">
        <v>3.5698460000000001</v>
      </c>
      <c r="D20252" s="2">
        <v>1.4616119999999999</v>
      </c>
      <c r="F20252" s="2">
        <v>19.19997</v>
      </c>
      <c r="G20252" s="2">
        <v>0.96276899999999999</v>
      </c>
      <c r="H20252" s="2">
        <v>0.53482099999999999</v>
      </c>
      <c r="J20252" s="2">
        <v>19.202780000000001</v>
      </c>
      <c r="K20252" s="2">
        <v>0.45415899999999998</v>
      </c>
      <c r="L20252" s="2">
        <v>0.68702300000000005</v>
      </c>
    </row>
    <row r="20253" spans="1:12" x14ac:dyDescent="0.2">
      <c r="A20253" s="2">
        <v>19.203479999999999</v>
      </c>
      <c r="B20253" s="2">
        <v>21.93919</v>
      </c>
      <c r="C20253" s="2">
        <v>3.5707049999999998</v>
      </c>
      <c r="D20253" s="2">
        <v>1.4604600000000001</v>
      </c>
      <c r="F20253" s="2">
        <v>19.200669999999999</v>
      </c>
      <c r="G20253" s="2">
        <v>0.96389000000000002</v>
      </c>
      <c r="H20253" s="2">
        <v>0.53492700000000004</v>
      </c>
      <c r="J20253" s="2">
        <v>19.203479999999999</v>
      </c>
      <c r="K20253" s="2">
        <v>0.453407</v>
      </c>
      <c r="L20253" s="2">
        <v>0.686392</v>
      </c>
    </row>
    <row r="20254" spans="1:12" x14ac:dyDescent="0.2">
      <c r="A20254" s="2">
        <v>19.204180000000001</v>
      </c>
      <c r="B20254" s="2">
        <v>21.96114</v>
      </c>
      <c r="C20254" s="2">
        <v>3.571307</v>
      </c>
      <c r="D20254" s="2">
        <v>1.4586140000000001</v>
      </c>
      <c r="F20254" s="2">
        <v>19.20138</v>
      </c>
      <c r="G20254" s="2">
        <v>0.96491199999999999</v>
      </c>
      <c r="H20254" s="2">
        <v>0.53524799999999995</v>
      </c>
      <c r="J20254" s="2">
        <v>19.204180000000001</v>
      </c>
      <c r="K20254" s="2">
        <v>0.45256200000000002</v>
      </c>
      <c r="L20254" s="2">
        <v>0.68615000000000004</v>
      </c>
    </row>
    <row r="20255" spans="1:12" x14ac:dyDescent="0.2">
      <c r="A20255" s="2">
        <v>19.204879999999999</v>
      </c>
      <c r="B20255" s="2">
        <v>21.98292</v>
      </c>
      <c r="C20255" s="2">
        <v>3.5720550000000002</v>
      </c>
      <c r="D20255" s="2">
        <v>1.4576750000000001</v>
      </c>
      <c r="F20255" s="2">
        <v>19.202079999999999</v>
      </c>
      <c r="G20255" s="2">
        <v>0.96576700000000004</v>
      </c>
      <c r="H20255" s="2">
        <v>0.53524000000000005</v>
      </c>
      <c r="J20255" s="2">
        <v>19.204879999999999</v>
      </c>
      <c r="K20255" s="2">
        <v>0.45183699999999999</v>
      </c>
      <c r="L20255" s="2">
        <v>0.68574599999999997</v>
      </c>
    </row>
    <row r="20256" spans="1:12" x14ac:dyDescent="0.2">
      <c r="A20256" s="2">
        <v>19.205580000000001</v>
      </c>
      <c r="B20256" s="2">
        <v>22.0046</v>
      </c>
      <c r="C20256" s="2">
        <v>3.5728179999999998</v>
      </c>
      <c r="D20256" s="2">
        <v>1.456302</v>
      </c>
      <c r="F20256" s="2">
        <v>19.202780000000001</v>
      </c>
      <c r="G20256" s="2">
        <v>0.96696499999999996</v>
      </c>
      <c r="H20256" s="2">
        <v>0.53509499999999999</v>
      </c>
      <c r="J20256" s="2">
        <v>19.205580000000001</v>
      </c>
      <c r="K20256" s="2">
        <v>0.45138200000000001</v>
      </c>
      <c r="L20256" s="2">
        <v>0.68489</v>
      </c>
    </row>
    <row r="20257" spans="1:12" x14ac:dyDescent="0.2">
      <c r="A20257" s="2">
        <v>19.206289999999999</v>
      </c>
      <c r="B20257" s="2">
        <v>22.02657</v>
      </c>
      <c r="C20257" s="2">
        <v>3.573661</v>
      </c>
      <c r="D20257" s="2">
        <v>1.455379</v>
      </c>
      <c r="F20257" s="2">
        <v>19.203479999999999</v>
      </c>
      <c r="G20257" s="2">
        <v>0.96787299999999998</v>
      </c>
      <c r="H20257" s="2">
        <v>0.53449999999999998</v>
      </c>
      <c r="J20257" s="2">
        <v>19.206289999999999</v>
      </c>
      <c r="K20257" s="2">
        <v>0.45076500000000003</v>
      </c>
      <c r="L20257" s="2">
        <v>0.68468200000000001</v>
      </c>
    </row>
    <row r="20258" spans="1:12" x14ac:dyDescent="0.2">
      <c r="A20258" s="2">
        <v>19.206990000000001</v>
      </c>
      <c r="B20258" s="2">
        <v>22.04908</v>
      </c>
      <c r="C20258" s="2">
        <v>3.5743589999999998</v>
      </c>
      <c r="D20258" s="2">
        <v>1.454051</v>
      </c>
      <c r="F20258" s="2">
        <v>19.204180000000001</v>
      </c>
      <c r="G20258" s="2">
        <v>0.96838400000000002</v>
      </c>
      <c r="H20258" s="2">
        <v>0.53403500000000004</v>
      </c>
      <c r="J20258" s="2">
        <v>19.206990000000001</v>
      </c>
      <c r="K20258" s="2">
        <v>0.44994099999999998</v>
      </c>
      <c r="L20258" s="2">
        <v>0.68475399999999997</v>
      </c>
    </row>
    <row r="20259" spans="1:12" x14ac:dyDescent="0.2">
      <c r="A20259" s="2">
        <v>19.207689999999999</v>
      </c>
      <c r="B20259" s="2">
        <v>22.0718</v>
      </c>
      <c r="C20259" s="2">
        <v>3.5752139999999999</v>
      </c>
      <c r="D20259" s="2">
        <v>1.453128</v>
      </c>
      <c r="F20259" s="2">
        <v>19.204879999999999</v>
      </c>
      <c r="G20259" s="2">
        <v>0.96914699999999998</v>
      </c>
      <c r="H20259" s="2">
        <v>0.53395800000000004</v>
      </c>
      <c r="J20259" s="2">
        <v>19.207689999999999</v>
      </c>
      <c r="K20259" s="2">
        <v>0.44950499999999999</v>
      </c>
      <c r="L20259" s="2">
        <v>0.68491299999999999</v>
      </c>
    </row>
    <row r="20260" spans="1:12" x14ac:dyDescent="0.2">
      <c r="A20260" s="2">
        <v>19.208390000000001</v>
      </c>
      <c r="B20260" s="2">
        <v>22.094259999999998</v>
      </c>
      <c r="C20260" s="2">
        <v>3.5756869999999998</v>
      </c>
      <c r="D20260" s="2">
        <v>1.4523269999999999</v>
      </c>
      <c r="F20260" s="2">
        <v>19.205580000000001</v>
      </c>
      <c r="G20260" s="2">
        <v>0.97003899999999998</v>
      </c>
      <c r="H20260" s="2">
        <v>0.53400400000000003</v>
      </c>
      <c r="J20260" s="2">
        <v>19.208390000000001</v>
      </c>
      <c r="K20260" s="2">
        <v>0.44934299999999999</v>
      </c>
      <c r="L20260" s="2">
        <v>0.68432899999999997</v>
      </c>
    </row>
    <row r="20261" spans="1:12" x14ac:dyDescent="0.2">
      <c r="A20261" s="2">
        <v>19.20909</v>
      </c>
      <c r="B20261" s="2">
        <v>22.116879999999998</v>
      </c>
      <c r="C20261" s="2">
        <v>3.5767739999999999</v>
      </c>
      <c r="D20261" s="2">
        <v>1.4516629999999999</v>
      </c>
      <c r="F20261" s="2">
        <v>19.206289999999999</v>
      </c>
      <c r="G20261" s="2">
        <v>0.97083299999999995</v>
      </c>
      <c r="H20261" s="2">
        <v>0.53412599999999999</v>
      </c>
      <c r="J20261" s="2">
        <v>19.20909</v>
      </c>
      <c r="K20261" s="2">
        <v>0.44890799999999997</v>
      </c>
      <c r="L20261" s="2">
        <v>0.68422400000000005</v>
      </c>
    </row>
    <row r="20262" spans="1:12" x14ac:dyDescent="0.2">
      <c r="A20262" s="2">
        <v>19.209790000000002</v>
      </c>
      <c r="B20262" s="2">
        <v>22.13955</v>
      </c>
      <c r="C20262" s="2">
        <v>3.5778720000000002</v>
      </c>
      <c r="D20262" s="2">
        <v>1.450267</v>
      </c>
      <c r="F20262" s="2">
        <v>19.206990000000001</v>
      </c>
      <c r="G20262" s="2">
        <v>0.97147399999999995</v>
      </c>
      <c r="H20262" s="2">
        <v>0.53412599999999999</v>
      </c>
      <c r="J20262" s="2">
        <v>19.209790000000002</v>
      </c>
      <c r="K20262" s="2">
        <v>0.44844400000000001</v>
      </c>
      <c r="L20262" s="2">
        <v>0.68415499999999996</v>
      </c>
    </row>
    <row r="20263" spans="1:12" x14ac:dyDescent="0.2">
      <c r="A20263" s="2">
        <v>19.21049</v>
      </c>
      <c r="B20263" s="2">
        <v>22.161960000000001</v>
      </c>
      <c r="C20263" s="2">
        <v>3.5785710000000002</v>
      </c>
      <c r="D20263" s="2">
        <v>1.4493670000000001</v>
      </c>
      <c r="F20263" s="2">
        <v>19.207689999999999</v>
      </c>
      <c r="G20263" s="2">
        <v>0.97232099999999999</v>
      </c>
      <c r="H20263" s="2">
        <v>0.534416</v>
      </c>
      <c r="J20263" s="2">
        <v>19.21049</v>
      </c>
      <c r="K20263" s="2">
        <v>0.44790799999999997</v>
      </c>
      <c r="L20263" s="2">
        <v>0.683612</v>
      </c>
    </row>
    <row r="20264" spans="1:12" x14ac:dyDescent="0.2">
      <c r="A20264" s="2">
        <v>19.211200000000002</v>
      </c>
      <c r="B20264" s="2">
        <v>22.18497</v>
      </c>
      <c r="C20264" s="2">
        <v>3.5797759999999998</v>
      </c>
      <c r="D20264" s="2">
        <v>1.449084</v>
      </c>
      <c r="F20264" s="2">
        <v>19.208390000000001</v>
      </c>
      <c r="G20264" s="2">
        <v>0.97257199999999999</v>
      </c>
      <c r="H20264" s="2">
        <v>0.53462200000000004</v>
      </c>
      <c r="J20264" s="2">
        <v>19.211200000000002</v>
      </c>
      <c r="K20264" s="2">
        <v>0.44740099999999999</v>
      </c>
      <c r="L20264" s="2">
        <v>0.68332999999999999</v>
      </c>
    </row>
    <row r="20265" spans="1:12" x14ac:dyDescent="0.2">
      <c r="A20265" s="2">
        <v>19.2119</v>
      </c>
      <c r="B20265" s="2">
        <v>22.20777</v>
      </c>
      <c r="C20265" s="2">
        <v>3.5801769999999999</v>
      </c>
      <c r="D20265" s="2">
        <v>1.4481919999999999</v>
      </c>
      <c r="F20265" s="2">
        <v>19.20909</v>
      </c>
      <c r="G20265" s="2">
        <v>0.97276300000000004</v>
      </c>
      <c r="H20265" s="2">
        <v>0.53453099999999998</v>
      </c>
      <c r="J20265" s="2">
        <v>19.2119</v>
      </c>
      <c r="K20265" s="2">
        <v>0.44736700000000001</v>
      </c>
      <c r="L20265" s="2">
        <v>0.68255100000000002</v>
      </c>
    </row>
    <row r="20266" spans="1:12" x14ac:dyDescent="0.2">
      <c r="A20266" s="2">
        <v>19.212599999999998</v>
      </c>
      <c r="B20266" s="2">
        <v>22.230879999999999</v>
      </c>
      <c r="C20266" s="2">
        <v>3.580711</v>
      </c>
      <c r="D20266" s="2">
        <v>1.4468719999999999</v>
      </c>
      <c r="F20266" s="2">
        <v>19.209790000000002</v>
      </c>
      <c r="G20266" s="2">
        <v>0.97330499999999998</v>
      </c>
      <c r="H20266" s="2">
        <v>0.53440900000000002</v>
      </c>
      <c r="J20266" s="2">
        <v>19.212599999999998</v>
      </c>
      <c r="K20266" s="2">
        <v>0.44679799999999997</v>
      </c>
      <c r="L20266" s="2">
        <v>0.68253299999999995</v>
      </c>
    </row>
    <row r="20267" spans="1:12" x14ac:dyDescent="0.2">
      <c r="A20267" s="2">
        <v>19.2133</v>
      </c>
      <c r="B20267" s="2">
        <v>22.254110000000001</v>
      </c>
      <c r="C20267" s="2">
        <v>3.5813899999999999</v>
      </c>
      <c r="D20267" s="2">
        <v>1.4461170000000001</v>
      </c>
      <c r="F20267" s="2">
        <v>19.21049</v>
      </c>
      <c r="G20267" s="2">
        <v>0.97402999999999995</v>
      </c>
      <c r="H20267" s="2">
        <v>0.53454599999999997</v>
      </c>
      <c r="J20267" s="2">
        <v>19.2133</v>
      </c>
      <c r="K20267" s="2">
        <v>0.44622800000000001</v>
      </c>
      <c r="L20267" s="2">
        <v>0.68203899999999995</v>
      </c>
    </row>
    <row r="20268" spans="1:12" x14ac:dyDescent="0.2">
      <c r="A20268" s="2">
        <v>19.213999999999999</v>
      </c>
      <c r="B20268" s="2">
        <v>22.27731</v>
      </c>
      <c r="C20268" s="2">
        <v>3.5819009999999998</v>
      </c>
      <c r="D20268" s="2">
        <v>1.4451099999999999</v>
      </c>
      <c r="F20268" s="2">
        <v>19.211200000000002</v>
      </c>
      <c r="G20268" s="2">
        <v>0.97489199999999998</v>
      </c>
      <c r="H20268" s="2">
        <v>0.53463700000000003</v>
      </c>
      <c r="J20268" s="2">
        <v>19.213999999999999</v>
      </c>
      <c r="K20268" s="2">
        <v>0.44614399999999999</v>
      </c>
      <c r="L20268" s="2">
        <v>0.68120199999999997</v>
      </c>
    </row>
    <row r="20269" spans="1:12" x14ac:dyDescent="0.2">
      <c r="A20269" s="2">
        <v>19.214700000000001</v>
      </c>
      <c r="B20269" s="2">
        <v>22.301030000000001</v>
      </c>
      <c r="C20269" s="2">
        <v>3.5821329999999998</v>
      </c>
      <c r="D20269" s="2">
        <v>1.443881</v>
      </c>
      <c r="F20269" s="2">
        <v>19.2119</v>
      </c>
      <c r="G20269" s="2">
        <v>0.97566200000000003</v>
      </c>
      <c r="H20269" s="2">
        <v>0.53503400000000001</v>
      </c>
      <c r="J20269" s="2">
        <v>19.214700000000001</v>
      </c>
      <c r="K20269" s="2">
        <v>0.44597199999999998</v>
      </c>
      <c r="L20269" s="2">
        <v>0.68086999999999998</v>
      </c>
    </row>
    <row r="20270" spans="1:12" x14ac:dyDescent="0.2">
      <c r="A20270" s="2">
        <v>19.215399999999999</v>
      </c>
      <c r="B20270" s="2">
        <v>22.324590000000001</v>
      </c>
      <c r="C20270" s="2">
        <v>3.5827550000000001</v>
      </c>
      <c r="D20270" s="2">
        <v>1.4428209999999999</v>
      </c>
      <c r="F20270" s="2">
        <v>19.212599999999998</v>
      </c>
      <c r="G20270" s="2">
        <v>0.97643999999999997</v>
      </c>
      <c r="H20270" s="2">
        <v>0.53537800000000002</v>
      </c>
      <c r="J20270" s="2">
        <v>19.215399999999999</v>
      </c>
      <c r="K20270" s="2">
        <v>0.44561200000000001</v>
      </c>
      <c r="L20270" s="2">
        <v>0.68121699999999996</v>
      </c>
    </row>
    <row r="20271" spans="1:12" x14ac:dyDescent="0.2">
      <c r="A20271" s="2">
        <v>19.21611</v>
      </c>
      <c r="B20271" s="2">
        <v>22.34864</v>
      </c>
      <c r="C20271" s="2">
        <v>3.5831940000000002</v>
      </c>
      <c r="D20271" s="2">
        <v>1.4424090000000001</v>
      </c>
      <c r="F20271" s="2">
        <v>19.2133</v>
      </c>
      <c r="G20271" s="2">
        <v>0.97728000000000004</v>
      </c>
      <c r="H20271" s="2">
        <v>0.535057</v>
      </c>
      <c r="J20271" s="2">
        <v>19.21611</v>
      </c>
      <c r="K20271" s="2">
        <v>0.44470199999999999</v>
      </c>
      <c r="L20271" s="2">
        <v>0.68099399999999999</v>
      </c>
    </row>
    <row r="20272" spans="1:12" x14ac:dyDescent="0.2">
      <c r="A20272" s="2">
        <v>19.216809999999999</v>
      </c>
      <c r="B20272" s="2">
        <v>22.372440000000001</v>
      </c>
      <c r="C20272" s="2">
        <v>3.5838839999999998</v>
      </c>
      <c r="D20272" s="2">
        <v>1.441676</v>
      </c>
      <c r="F20272" s="2">
        <v>19.213999999999999</v>
      </c>
      <c r="G20272" s="2">
        <v>0.97842399999999996</v>
      </c>
      <c r="H20272" s="2">
        <v>0.53490400000000005</v>
      </c>
      <c r="J20272" s="2">
        <v>19.216809999999999</v>
      </c>
      <c r="K20272" s="2">
        <v>0.44464900000000002</v>
      </c>
      <c r="L20272" s="2">
        <v>0.680952</v>
      </c>
    </row>
    <row r="20273" spans="1:12" x14ac:dyDescent="0.2">
      <c r="A20273" s="2">
        <v>19.217510000000001</v>
      </c>
      <c r="B20273" s="2">
        <v>22.396070000000002</v>
      </c>
      <c r="C20273" s="2">
        <v>3.5844909999999999</v>
      </c>
      <c r="D20273" s="2">
        <v>1.440517</v>
      </c>
      <c r="F20273" s="2">
        <v>19.214700000000001</v>
      </c>
      <c r="G20273" s="2">
        <v>0.97931699999999999</v>
      </c>
      <c r="H20273" s="2">
        <v>0.53502700000000003</v>
      </c>
      <c r="J20273" s="2">
        <v>19.217510000000001</v>
      </c>
      <c r="K20273" s="2">
        <v>0.44485599999999997</v>
      </c>
      <c r="L20273" s="2">
        <v>0.68081100000000006</v>
      </c>
    </row>
    <row r="20274" spans="1:12" x14ac:dyDescent="0.2">
      <c r="A20274" s="2">
        <v>19.218209999999999</v>
      </c>
      <c r="B20274" s="2">
        <v>22.419630000000002</v>
      </c>
      <c r="C20274" s="2">
        <v>3.5853109999999999</v>
      </c>
      <c r="D20274" s="2">
        <v>1.4391510000000001</v>
      </c>
      <c r="F20274" s="2">
        <v>19.215399999999999</v>
      </c>
      <c r="G20274" s="2">
        <v>0.98011800000000004</v>
      </c>
      <c r="H20274" s="2">
        <v>0.53503400000000001</v>
      </c>
      <c r="J20274" s="2">
        <v>19.218209999999999</v>
      </c>
      <c r="K20274" s="2">
        <v>0.444664</v>
      </c>
      <c r="L20274" s="2">
        <v>0.68015300000000001</v>
      </c>
    </row>
    <row r="20275" spans="1:12" x14ac:dyDescent="0.2">
      <c r="A20275" s="2">
        <v>19.218910000000001</v>
      </c>
      <c r="B20275" s="2">
        <v>22.443760000000001</v>
      </c>
      <c r="C20275" s="2">
        <v>3.5860590000000001</v>
      </c>
      <c r="D20275" s="2">
        <v>1.4380599999999999</v>
      </c>
      <c r="F20275" s="2">
        <v>19.21611</v>
      </c>
      <c r="G20275" s="2">
        <v>0.98078200000000004</v>
      </c>
      <c r="H20275" s="2">
        <v>0.53469800000000001</v>
      </c>
      <c r="J20275" s="2">
        <v>19.218910000000001</v>
      </c>
      <c r="K20275" s="2">
        <v>0.44439899999999999</v>
      </c>
      <c r="L20275" s="2">
        <v>0.68014200000000002</v>
      </c>
    </row>
    <row r="20276" spans="1:12" x14ac:dyDescent="0.2">
      <c r="A20276" s="2">
        <v>19.219609999999999</v>
      </c>
      <c r="B20276" s="2">
        <v>22.467639999999999</v>
      </c>
      <c r="C20276" s="2">
        <v>3.5867650000000002</v>
      </c>
      <c r="D20276" s="2">
        <v>1.436717</v>
      </c>
      <c r="F20276" s="2">
        <v>19.216809999999999</v>
      </c>
      <c r="G20276" s="2">
        <v>0.98180400000000001</v>
      </c>
      <c r="H20276" s="2">
        <v>0.53424799999999995</v>
      </c>
      <c r="J20276" s="2">
        <v>19.219609999999999</v>
      </c>
      <c r="K20276" s="2">
        <v>0.44406299999999999</v>
      </c>
      <c r="L20276" s="2">
        <v>0.67995499999999998</v>
      </c>
    </row>
    <row r="20277" spans="1:12" x14ac:dyDescent="0.2">
      <c r="A20277" s="2">
        <v>19.220310000000001</v>
      </c>
      <c r="B20277" s="2">
        <v>22.491250000000001</v>
      </c>
      <c r="C20277" s="2">
        <v>3.5875240000000002</v>
      </c>
      <c r="D20277" s="2">
        <v>1.435748</v>
      </c>
      <c r="F20277" s="2">
        <v>19.217510000000001</v>
      </c>
      <c r="G20277" s="2">
        <v>0.98253599999999996</v>
      </c>
      <c r="H20277" s="2">
        <v>0.53453099999999998</v>
      </c>
      <c r="J20277" s="2">
        <v>19.220310000000001</v>
      </c>
      <c r="K20277" s="2">
        <v>0.44350800000000001</v>
      </c>
      <c r="L20277" s="2">
        <v>0.67988800000000005</v>
      </c>
    </row>
    <row r="20278" spans="1:12" x14ac:dyDescent="0.2">
      <c r="A20278" s="2">
        <v>19.22101</v>
      </c>
      <c r="B20278" s="2">
        <v>22.515550000000001</v>
      </c>
      <c r="C20278" s="2">
        <v>3.5882869999999998</v>
      </c>
      <c r="D20278" s="2">
        <v>1.434833</v>
      </c>
      <c r="F20278" s="2">
        <v>19.218209999999999</v>
      </c>
      <c r="G20278" s="2">
        <v>0.982796</v>
      </c>
      <c r="H20278" s="2">
        <v>0.53454599999999997</v>
      </c>
      <c r="J20278" s="2">
        <v>19.22101</v>
      </c>
      <c r="K20278" s="2">
        <v>0.44307299999999999</v>
      </c>
      <c r="L20278" s="2">
        <v>0.68022300000000002</v>
      </c>
    </row>
    <row r="20279" spans="1:12" x14ac:dyDescent="0.2">
      <c r="A20279" s="2">
        <v>19.221720000000001</v>
      </c>
      <c r="B20279" s="2">
        <v>22.540109999999999</v>
      </c>
      <c r="C20279" s="2">
        <v>3.5895299999999999</v>
      </c>
      <c r="D20279" s="2">
        <v>1.433856</v>
      </c>
      <c r="F20279" s="2">
        <v>19.218910000000001</v>
      </c>
      <c r="G20279" s="2">
        <v>0.98334500000000002</v>
      </c>
      <c r="H20279" s="2">
        <v>0.53440100000000001</v>
      </c>
      <c r="J20279" s="2">
        <v>19.221720000000001</v>
      </c>
      <c r="K20279" s="2">
        <v>0.44287700000000002</v>
      </c>
      <c r="L20279" s="2">
        <v>0.68047000000000002</v>
      </c>
    </row>
    <row r="20280" spans="1:12" x14ac:dyDescent="0.2">
      <c r="A20280" s="2">
        <v>19.22242</v>
      </c>
      <c r="B20280" s="2">
        <v>22.564689999999999</v>
      </c>
      <c r="C20280" s="2">
        <v>3.5900379999999998</v>
      </c>
      <c r="D20280" s="2">
        <v>1.432544</v>
      </c>
      <c r="F20280" s="2">
        <v>19.219609999999999</v>
      </c>
      <c r="G20280" s="2">
        <v>0.98407699999999998</v>
      </c>
      <c r="H20280" s="2">
        <v>0.53453099999999998</v>
      </c>
      <c r="J20280" s="2">
        <v>19.22242</v>
      </c>
      <c r="K20280" s="2">
        <v>0.442882</v>
      </c>
      <c r="L20280" s="2">
        <v>0.68077200000000004</v>
      </c>
    </row>
    <row r="20281" spans="1:12" x14ac:dyDescent="0.2">
      <c r="A20281" s="2">
        <v>19.223120000000002</v>
      </c>
      <c r="B20281" s="2">
        <v>22.589040000000001</v>
      </c>
      <c r="C20281" s="2">
        <v>3.5899540000000001</v>
      </c>
      <c r="D20281" s="2">
        <v>1.431522</v>
      </c>
      <c r="F20281" s="2">
        <v>19.220310000000001</v>
      </c>
      <c r="G20281" s="2">
        <v>0.98494000000000004</v>
      </c>
      <c r="H20281" s="2">
        <v>0.53440100000000001</v>
      </c>
      <c r="J20281" s="2">
        <v>19.223120000000002</v>
      </c>
      <c r="K20281" s="2">
        <v>0.44242100000000001</v>
      </c>
      <c r="L20281" s="2">
        <v>0.68137999999999999</v>
      </c>
    </row>
    <row r="20282" spans="1:12" x14ac:dyDescent="0.2">
      <c r="A20282" s="2">
        <v>19.22382</v>
      </c>
      <c r="B20282" s="2">
        <v>22.613340000000001</v>
      </c>
      <c r="C20282" s="2">
        <v>3.5905719999999999</v>
      </c>
      <c r="D20282" s="2">
        <v>1.4305909999999999</v>
      </c>
      <c r="F20282" s="2">
        <v>19.22101</v>
      </c>
      <c r="G20282" s="2">
        <v>0.98605299999999996</v>
      </c>
      <c r="H20282" s="2">
        <v>0.53485899999999997</v>
      </c>
      <c r="J20282" s="2">
        <v>19.22382</v>
      </c>
      <c r="K20282" s="2">
        <v>0.44186999999999999</v>
      </c>
      <c r="L20282" s="2">
        <v>0.68189100000000002</v>
      </c>
    </row>
    <row r="20283" spans="1:12" x14ac:dyDescent="0.2">
      <c r="A20283" s="2">
        <v>19.224519999999998</v>
      </c>
      <c r="B20283" s="2">
        <v>22.637129999999999</v>
      </c>
      <c r="C20283" s="2">
        <v>3.5911970000000002</v>
      </c>
      <c r="D20283" s="2">
        <v>1.4298360000000001</v>
      </c>
      <c r="F20283" s="2">
        <v>19.221720000000001</v>
      </c>
      <c r="G20283" s="2">
        <v>0.98719800000000002</v>
      </c>
      <c r="H20283" s="2">
        <v>0.53516399999999997</v>
      </c>
      <c r="J20283" s="2">
        <v>19.224519999999998</v>
      </c>
      <c r="K20283" s="2">
        <v>0.44138699999999997</v>
      </c>
      <c r="L20283" s="2">
        <v>0.68179100000000004</v>
      </c>
    </row>
    <row r="20284" spans="1:12" x14ac:dyDescent="0.2">
      <c r="A20284" s="2">
        <v>19.22522</v>
      </c>
      <c r="B20284" s="2">
        <v>22.66161</v>
      </c>
      <c r="C20284" s="2">
        <v>3.5923069999999999</v>
      </c>
      <c r="D20284" s="2">
        <v>1.4288890000000001</v>
      </c>
      <c r="F20284" s="2">
        <v>19.22242</v>
      </c>
      <c r="G20284" s="2">
        <v>0.98778500000000002</v>
      </c>
      <c r="H20284" s="2">
        <v>0.53531600000000001</v>
      </c>
      <c r="J20284" s="2">
        <v>19.22522</v>
      </c>
      <c r="K20284" s="2">
        <v>0.44086399999999998</v>
      </c>
      <c r="L20284" s="2">
        <v>0.68235299999999999</v>
      </c>
    </row>
    <row r="20285" spans="1:12" x14ac:dyDescent="0.2">
      <c r="A20285" s="2">
        <v>19.225919999999999</v>
      </c>
      <c r="B20285" s="2">
        <v>22.686039999999998</v>
      </c>
      <c r="C20285" s="2">
        <v>3.5940430000000001</v>
      </c>
      <c r="D20285" s="2">
        <v>1.4275469999999999</v>
      </c>
      <c r="F20285" s="2">
        <v>19.223120000000002</v>
      </c>
      <c r="G20285" s="2">
        <v>0.98802900000000005</v>
      </c>
      <c r="H20285" s="2">
        <v>0.53503400000000001</v>
      </c>
      <c r="J20285" s="2">
        <v>19.225919999999999</v>
      </c>
      <c r="K20285" s="2">
        <v>0.440222</v>
      </c>
      <c r="L20285" s="2">
        <v>0.68274500000000005</v>
      </c>
    </row>
    <row r="20286" spans="1:12" x14ac:dyDescent="0.2">
      <c r="A20286" s="2">
        <v>19.22663</v>
      </c>
      <c r="B20286" s="2">
        <v>22.711290000000002</v>
      </c>
      <c r="C20286" s="2">
        <v>3.5945429999999998</v>
      </c>
      <c r="D20286" s="2">
        <v>1.4262189999999999</v>
      </c>
      <c r="F20286" s="2">
        <v>19.22382</v>
      </c>
      <c r="G20286" s="2">
        <v>0.98887599999999998</v>
      </c>
      <c r="H20286" s="2">
        <v>0.53488899999999995</v>
      </c>
      <c r="J20286" s="2">
        <v>19.22663</v>
      </c>
      <c r="K20286" s="2">
        <v>0.43968800000000002</v>
      </c>
      <c r="L20286" s="2">
        <v>0.68271899999999996</v>
      </c>
    </row>
    <row r="20287" spans="1:12" x14ac:dyDescent="0.2">
      <c r="A20287" s="2">
        <v>19.227329999999998</v>
      </c>
      <c r="B20287" s="2">
        <v>22.736239999999999</v>
      </c>
      <c r="C20287" s="2">
        <v>3.5946609999999999</v>
      </c>
      <c r="D20287" s="2">
        <v>1.425548</v>
      </c>
      <c r="F20287" s="2">
        <v>19.224519999999998</v>
      </c>
      <c r="G20287" s="2">
        <v>0.98954799999999998</v>
      </c>
      <c r="H20287" s="2">
        <v>0.53528600000000004</v>
      </c>
      <c r="J20287" s="2">
        <v>19.227329999999998</v>
      </c>
      <c r="K20287" s="2">
        <v>0.43970900000000002</v>
      </c>
      <c r="L20287" s="2">
        <v>0.68339399999999995</v>
      </c>
    </row>
    <row r="20288" spans="1:12" x14ac:dyDescent="0.2">
      <c r="A20288" s="2">
        <v>19.22803</v>
      </c>
      <c r="B20288" s="2">
        <v>22.76127</v>
      </c>
      <c r="C20288" s="2">
        <v>3.5952449999999998</v>
      </c>
      <c r="D20288" s="2">
        <v>1.424892</v>
      </c>
      <c r="F20288" s="2">
        <v>19.22522</v>
      </c>
      <c r="G20288" s="2">
        <v>0.99012800000000001</v>
      </c>
      <c r="H20288" s="2">
        <v>0.53549999999999998</v>
      </c>
      <c r="J20288" s="2">
        <v>19.22803</v>
      </c>
      <c r="K20288" s="2">
        <v>0.43959399999999998</v>
      </c>
      <c r="L20288" s="2">
        <v>0.68376899999999996</v>
      </c>
    </row>
    <row r="20289" spans="1:12" x14ac:dyDescent="0.2">
      <c r="A20289" s="2">
        <v>19.228729999999999</v>
      </c>
      <c r="B20289" s="2">
        <v>22.78613</v>
      </c>
      <c r="C20289" s="2">
        <v>3.5958019999999999</v>
      </c>
      <c r="D20289" s="2">
        <v>1.4236249999999999</v>
      </c>
      <c r="F20289" s="2">
        <v>19.225919999999999</v>
      </c>
      <c r="G20289" s="2">
        <v>0.99097400000000002</v>
      </c>
      <c r="H20289" s="2">
        <v>0.53553799999999996</v>
      </c>
      <c r="J20289" s="2">
        <v>19.228729999999999</v>
      </c>
      <c r="K20289" s="2">
        <v>0.43923400000000001</v>
      </c>
      <c r="L20289" s="2">
        <v>0.68360699999999996</v>
      </c>
    </row>
    <row r="20290" spans="1:12" x14ac:dyDescent="0.2">
      <c r="A20290" s="2">
        <v>19.229430000000001</v>
      </c>
      <c r="B20290" s="2">
        <v>22.811299999999999</v>
      </c>
      <c r="C20290" s="2">
        <v>3.5967289999999998</v>
      </c>
      <c r="D20290" s="2">
        <v>1.42242</v>
      </c>
      <c r="F20290" s="2">
        <v>19.22663</v>
      </c>
      <c r="G20290" s="2">
        <v>0.99156200000000005</v>
      </c>
      <c r="H20290" s="2">
        <v>0.53522499999999995</v>
      </c>
      <c r="J20290" s="2">
        <v>19.229430000000001</v>
      </c>
      <c r="K20290" s="2">
        <v>0.43892700000000001</v>
      </c>
      <c r="L20290" s="2">
        <v>0.683867</v>
      </c>
    </row>
    <row r="20291" spans="1:12" x14ac:dyDescent="0.2">
      <c r="A20291" s="2">
        <v>19.230129999999999</v>
      </c>
      <c r="B20291" s="2">
        <v>22.836310000000001</v>
      </c>
      <c r="C20291" s="2">
        <v>3.597305</v>
      </c>
      <c r="D20291" s="2">
        <v>1.420741</v>
      </c>
      <c r="F20291" s="2">
        <v>19.227329999999998</v>
      </c>
      <c r="G20291" s="2">
        <v>0.99258400000000002</v>
      </c>
      <c r="H20291" s="2">
        <v>0.53497300000000003</v>
      </c>
      <c r="J20291" s="2">
        <v>19.230129999999999</v>
      </c>
      <c r="K20291" s="2">
        <v>0.43826900000000002</v>
      </c>
      <c r="L20291" s="2">
        <v>0.684033</v>
      </c>
    </row>
    <row r="20292" spans="1:12" x14ac:dyDescent="0.2">
      <c r="A20292" s="2">
        <v>19.230830000000001</v>
      </c>
      <c r="B20292" s="2">
        <v>22.861550000000001</v>
      </c>
      <c r="C20292" s="2">
        <v>3.5977999999999999</v>
      </c>
      <c r="D20292" s="2">
        <v>1.4192990000000001</v>
      </c>
      <c r="F20292" s="2">
        <v>19.22803</v>
      </c>
      <c r="G20292" s="2">
        <v>0.99274399999999996</v>
      </c>
      <c r="H20292" s="2">
        <v>0.53503400000000001</v>
      </c>
      <c r="J20292" s="2">
        <v>19.230830000000001</v>
      </c>
      <c r="K20292" s="2">
        <v>0.43764900000000001</v>
      </c>
      <c r="L20292" s="2">
        <v>0.68412600000000001</v>
      </c>
    </row>
    <row r="20293" spans="1:12" x14ac:dyDescent="0.2">
      <c r="A20293" s="2">
        <v>19.231539999999999</v>
      </c>
      <c r="B20293" s="2">
        <v>22.887039999999999</v>
      </c>
      <c r="C20293" s="2">
        <v>3.5987879999999999</v>
      </c>
      <c r="D20293" s="2">
        <v>1.418147</v>
      </c>
      <c r="F20293" s="2">
        <v>19.228729999999999</v>
      </c>
      <c r="G20293" s="2">
        <v>0.99329400000000001</v>
      </c>
      <c r="H20293" s="2">
        <v>0.53466000000000002</v>
      </c>
      <c r="J20293" s="2">
        <v>19.231539999999999</v>
      </c>
      <c r="K20293" s="2">
        <v>0.43715700000000002</v>
      </c>
      <c r="L20293" s="2">
        <v>0.68373600000000001</v>
      </c>
    </row>
    <row r="20294" spans="1:12" x14ac:dyDescent="0.2">
      <c r="A20294" s="2">
        <v>19.232240000000001</v>
      </c>
      <c r="B20294" s="2">
        <v>22.913060000000002</v>
      </c>
      <c r="C20294" s="2">
        <v>3.5994329999999999</v>
      </c>
      <c r="D20294" s="2">
        <v>1.4174450000000001</v>
      </c>
      <c r="F20294" s="2">
        <v>19.229430000000001</v>
      </c>
      <c r="G20294" s="2">
        <v>0.99420200000000003</v>
      </c>
      <c r="H20294" s="2">
        <v>0.53417999999999999</v>
      </c>
      <c r="J20294" s="2">
        <v>19.232240000000001</v>
      </c>
      <c r="K20294" s="2">
        <v>0.43673299999999998</v>
      </c>
      <c r="L20294" s="2">
        <v>0.68393300000000001</v>
      </c>
    </row>
    <row r="20295" spans="1:12" x14ac:dyDescent="0.2">
      <c r="A20295" s="2">
        <v>19.232939999999999</v>
      </c>
      <c r="B20295" s="2">
        <v>22.93712</v>
      </c>
      <c r="C20295" s="2">
        <v>3.6007380000000002</v>
      </c>
      <c r="D20295" s="2">
        <v>1.417003</v>
      </c>
      <c r="F20295" s="2">
        <v>19.230129999999999</v>
      </c>
      <c r="G20295" s="2">
        <v>0.99433899999999997</v>
      </c>
      <c r="H20295" s="2">
        <v>0.53393599999999997</v>
      </c>
      <c r="J20295" s="2">
        <v>19.232939999999999</v>
      </c>
      <c r="K20295" s="2">
        <v>0.43600299999999997</v>
      </c>
      <c r="L20295" s="2">
        <v>0.684504</v>
      </c>
    </row>
    <row r="20296" spans="1:12" x14ac:dyDescent="0.2">
      <c r="A20296" s="2">
        <v>19.233640000000001</v>
      </c>
      <c r="B20296" s="2">
        <v>22.96003</v>
      </c>
      <c r="C20296" s="2">
        <v>3.601642</v>
      </c>
      <c r="D20296" s="2">
        <v>1.4158360000000001</v>
      </c>
      <c r="F20296" s="2">
        <v>19.230830000000001</v>
      </c>
      <c r="G20296" s="2">
        <v>0.99499499999999996</v>
      </c>
      <c r="H20296" s="2">
        <v>0.53389699999999995</v>
      </c>
      <c r="J20296" s="2">
        <v>19.233640000000001</v>
      </c>
      <c r="K20296" s="2">
        <v>0.43524200000000002</v>
      </c>
      <c r="L20296" s="2">
        <v>0.68442000000000003</v>
      </c>
    </row>
    <row r="20297" spans="1:12" x14ac:dyDescent="0.2">
      <c r="A20297" s="2">
        <v>19.23434</v>
      </c>
      <c r="B20297" s="2">
        <v>22.983470000000001</v>
      </c>
      <c r="C20297" s="2">
        <v>3.6020349999999999</v>
      </c>
      <c r="D20297" s="2">
        <v>1.4146000000000001</v>
      </c>
      <c r="F20297" s="2">
        <v>19.231539999999999</v>
      </c>
      <c r="G20297" s="2">
        <v>0.99560499999999996</v>
      </c>
      <c r="H20297" s="2">
        <v>0.53386699999999998</v>
      </c>
      <c r="J20297" s="2">
        <v>19.23434</v>
      </c>
      <c r="K20297" s="2">
        <v>0.43472699999999997</v>
      </c>
      <c r="L20297" s="2">
        <v>0.68371499999999996</v>
      </c>
    </row>
    <row r="20298" spans="1:12" x14ac:dyDescent="0.2">
      <c r="A20298" s="2">
        <v>19.235040000000001</v>
      </c>
      <c r="B20298" s="2">
        <v>23.008400000000002</v>
      </c>
      <c r="C20298" s="2">
        <v>3.6028929999999999</v>
      </c>
      <c r="D20298" s="2">
        <v>1.413249</v>
      </c>
      <c r="F20298" s="2">
        <v>19.232240000000001</v>
      </c>
      <c r="G20298" s="2">
        <v>0.99649799999999999</v>
      </c>
      <c r="H20298" s="2">
        <v>0.533752</v>
      </c>
      <c r="J20298" s="2">
        <v>19.235040000000001</v>
      </c>
      <c r="K20298" s="2">
        <v>0.434311</v>
      </c>
      <c r="L20298" s="2">
        <v>0.68317700000000003</v>
      </c>
    </row>
    <row r="20299" spans="1:12" x14ac:dyDescent="0.2">
      <c r="A20299" s="2">
        <v>19.23574</v>
      </c>
      <c r="B20299" s="2">
        <v>23.034369999999999</v>
      </c>
      <c r="C20299" s="2">
        <v>3.6037089999999998</v>
      </c>
      <c r="D20299" s="2">
        <v>1.411319</v>
      </c>
      <c r="F20299" s="2">
        <v>19.232939999999999</v>
      </c>
      <c r="G20299" s="2">
        <v>0.99685699999999999</v>
      </c>
      <c r="H20299" s="2">
        <v>0.533142</v>
      </c>
      <c r="J20299" s="2">
        <v>19.23574</v>
      </c>
      <c r="K20299" s="2">
        <v>0.43415399999999998</v>
      </c>
      <c r="L20299" s="2">
        <v>0.68315099999999995</v>
      </c>
    </row>
    <row r="20300" spans="1:12" x14ac:dyDescent="0.2">
      <c r="A20300" s="2">
        <v>19.236440000000002</v>
      </c>
      <c r="B20300" s="2">
        <v>23.06043</v>
      </c>
      <c r="C20300" s="2">
        <v>3.6043769999999999</v>
      </c>
      <c r="D20300" s="2">
        <v>1.409618</v>
      </c>
      <c r="F20300" s="2">
        <v>19.233640000000001</v>
      </c>
      <c r="G20300" s="2">
        <v>0.99776500000000001</v>
      </c>
      <c r="H20300" s="2">
        <v>0.53311200000000003</v>
      </c>
      <c r="J20300" s="2">
        <v>19.236440000000002</v>
      </c>
      <c r="K20300" s="2">
        <v>0.43370599999999998</v>
      </c>
      <c r="L20300" s="2">
        <v>0.68333600000000005</v>
      </c>
    </row>
    <row r="20301" spans="1:12" x14ac:dyDescent="0.2">
      <c r="A20301" s="2">
        <v>19.23715</v>
      </c>
      <c r="B20301" s="2">
        <v>23.087060000000001</v>
      </c>
      <c r="C20301" s="2">
        <v>3.6051169999999999</v>
      </c>
      <c r="D20301" s="2">
        <v>1.4075960000000001</v>
      </c>
      <c r="F20301" s="2">
        <v>19.23434</v>
      </c>
      <c r="G20301" s="2">
        <v>0.99838300000000002</v>
      </c>
      <c r="H20301" s="2">
        <v>0.53311200000000003</v>
      </c>
      <c r="J20301" s="2">
        <v>19.23715</v>
      </c>
      <c r="K20301" s="2">
        <v>0.433222</v>
      </c>
      <c r="L20301" s="2">
        <v>0.68384800000000001</v>
      </c>
    </row>
    <row r="20302" spans="1:12" x14ac:dyDescent="0.2">
      <c r="A20302" s="2">
        <v>19.237850000000002</v>
      </c>
      <c r="B20302" s="2">
        <v>23.11439</v>
      </c>
      <c r="C20302" s="2">
        <v>3.6060020000000002</v>
      </c>
      <c r="D20302" s="2">
        <v>1.406345</v>
      </c>
      <c r="F20302" s="2">
        <v>19.235040000000001</v>
      </c>
      <c r="G20302" s="2">
        <v>0.99797800000000003</v>
      </c>
      <c r="H20302" s="2">
        <v>0.53317300000000001</v>
      </c>
      <c r="J20302" s="2">
        <v>19.237850000000002</v>
      </c>
      <c r="K20302" s="2">
        <v>0.43263000000000001</v>
      </c>
      <c r="L20302" s="2">
        <v>0.68414299999999995</v>
      </c>
    </row>
    <row r="20303" spans="1:12" x14ac:dyDescent="0.2">
      <c r="A20303" s="2">
        <v>19.23855</v>
      </c>
      <c r="B20303" s="2">
        <v>23.141349999999999</v>
      </c>
      <c r="C20303" s="2">
        <v>3.6069330000000002</v>
      </c>
      <c r="D20303" s="2">
        <v>1.405589</v>
      </c>
      <c r="F20303" s="2">
        <v>19.23574</v>
      </c>
      <c r="G20303" s="2">
        <v>0.99813799999999997</v>
      </c>
      <c r="H20303" s="2">
        <v>0.53366899999999995</v>
      </c>
      <c r="J20303" s="2">
        <v>19.23855</v>
      </c>
      <c r="K20303" s="2">
        <v>0.43213800000000002</v>
      </c>
      <c r="L20303" s="2">
        <v>0.68427800000000005</v>
      </c>
    </row>
    <row r="20304" spans="1:12" x14ac:dyDescent="0.2">
      <c r="A20304" s="2">
        <v>19.239249999999998</v>
      </c>
      <c r="B20304" s="2">
        <v>23.168009999999999</v>
      </c>
      <c r="C20304" s="2">
        <v>3.608222</v>
      </c>
      <c r="D20304" s="2">
        <v>1.404506</v>
      </c>
      <c r="F20304" s="2">
        <v>19.236440000000002</v>
      </c>
      <c r="G20304" s="2">
        <v>0.998421</v>
      </c>
      <c r="H20304" s="2">
        <v>0.53337900000000005</v>
      </c>
      <c r="J20304" s="2">
        <v>19.239249999999998</v>
      </c>
      <c r="K20304" s="2">
        <v>0.43164799999999998</v>
      </c>
      <c r="L20304" s="2">
        <v>0.68404799999999999</v>
      </c>
    </row>
    <row r="20305" spans="1:12" x14ac:dyDescent="0.2">
      <c r="A20305" s="2">
        <v>19.23995</v>
      </c>
      <c r="B20305" s="2">
        <v>23.195340000000002</v>
      </c>
      <c r="C20305" s="2">
        <v>3.6094810000000002</v>
      </c>
      <c r="D20305" s="2">
        <v>1.4032389999999999</v>
      </c>
      <c r="F20305" s="2">
        <v>19.23715</v>
      </c>
      <c r="G20305" s="2">
        <v>0.99922900000000003</v>
      </c>
      <c r="H20305" s="2">
        <v>0.533188</v>
      </c>
      <c r="J20305" s="2">
        <v>19.23995</v>
      </c>
      <c r="K20305" s="2">
        <v>0.43170500000000001</v>
      </c>
      <c r="L20305" s="2">
        <v>0.68380200000000002</v>
      </c>
    </row>
    <row r="20306" spans="1:12" x14ac:dyDescent="0.2">
      <c r="A20306" s="2">
        <v>19.240649999999999</v>
      </c>
      <c r="B20306" s="2">
        <v>23.222570000000001</v>
      </c>
      <c r="C20306" s="2">
        <v>3.6105070000000001</v>
      </c>
      <c r="D20306" s="2">
        <v>1.4014690000000001</v>
      </c>
      <c r="F20306" s="2">
        <v>19.237850000000002</v>
      </c>
      <c r="G20306" s="2">
        <v>0.999695</v>
      </c>
      <c r="H20306" s="2">
        <v>0.53320299999999998</v>
      </c>
      <c r="J20306" s="2">
        <v>19.240649999999999</v>
      </c>
      <c r="K20306" s="2">
        <v>0.43170700000000001</v>
      </c>
      <c r="L20306" s="2">
        <v>0.68462800000000001</v>
      </c>
    </row>
    <row r="20307" spans="1:12" x14ac:dyDescent="0.2">
      <c r="A20307" s="2">
        <v>19.241350000000001</v>
      </c>
      <c r="B20307" s="2">
        <v>23.24954</v>
      </c>
      <c r="C20307" s="2">
        <v>3.6113580000000001</v>
      </c>
      <c r="D20307" s="2">
        <v>1.400058</v>
      </c>
      <c r="F20307" s="2">
        <v>19.23855</v>
      </c>
      <c r="G20307" s="2">
        <v>0.99987000000000004</v>
      </c>
      <c r="H20307" s="2">
        <v>0.533134</v>
      </c>
      <c r="J20307" s="2">
        <v>19.241350000000001</v>
      </c>
      <c r="K20307" s="2">
        <v>0.43149700000000002</v>
      </c>
      <c r="L20307" s="2">
        <v>0.68486400000000003</v>
      </c>
    </row>
    <row r="20308" spans="1:12" x14ac:dyDescent="0.2">
      <c r="A20308" s="2">
        <v>19.242059999999999</v>
      </c>
      <c r="B20308" s="2">
        <v>23.276700000000002</v>
      </c>
      <c r="C20308" s="2">
        <v>3.6123150000000002</v>
      </c>
      <c r="D20308" s="2">
        <v>1.3984939999999999</v>
      </c>
      <c r="F20308" s="2">
        <v>19.239249999999998</v>
      </c>
      <c r="G20308" s="2">
        <v>1.0005489999999999</v>
      </c>
      <c r="H20308" s="2">
        <v>0.53338600000000003</v>
      </c>
      <c r="J20308" s="2">
        <v>19.242059999999999</v>
      </c>
      <c r="K20308" s="2">
        <v>0.43124000000000001</v>
      </c>
      <c r="L20308" s="2">
        <v>0.68483400000000005</v>
      </c>
    </row>
    <row r="20309" spans="1:12" x14ac:dyDescent="0.2">
      <c r="A20309" s="2">
        <v>19.242760000000001</v>
      </c>
      <c r="B20309" s="2">
        <v>23.303570000000001</v>
      </c>
      <c r="C20309" s="2">
        <v>3.6126550000000002</v>
      </c>
      <c r="D20309" s="2">
        <v>1.3969450000000001</v>
      </c>
      <c r="F20309" s="2">
        <v>19.23995</v>
      </c>
      <c r="G20309" s="2">
        <v>1.0008539999999999</v>
      </c>
      <c r="H20309" s="2">
        <v>0.53327199999999997</v>
      </c>
      <c r="J20309" s="2">
        <v>19.242760000000001</v>
      </c>
      <c r="K20309" s="2">
        <v>0.430649</v>
      </c>
      <c r="L20309" s="2">
        <v>0.68515199999999998</v>
      </c>
    </row>
    <row r="20310" spans="1:12" x14ac:dyDescent="0.2">
      <c r="A20310" s="2">
        <v>19.243459999999999</v>
      </c>
      <c r="B20310" s="2">
        <v>23.330549999999999</v>
      </c>
      <c r="C20310" s="2">
        <v>3.613864</v>
      </c>
      <c r="D20310" s="2">
        <v>1.3961209999999999</v>
      </c>
      <c r="F20310" s="2">
        <v>19.240649999999999</v>
      </c>
      <c r="G20310" s="2">
        <v>1.0010300000000001</v>
      </c>
      <c r="H20310" s="2">
        <v>0.53319499999999997</v>
      </c>
      <c r="J20310" s="2">
        <v>19.243459999999999</v>
      </c>
      <c r="K20310" s="2">
        <v>0.42988199999999999</v>
      </c>
      <c r="L20310" s="2">
        <v>0.68528299999999998</v>
      </c>
    </row>
    <row r="20311" spans="1:12" x14ac:dyDescent="0.2">
      <c r="A20311" s="2">
        <v>19.244160000000001</v>
      </c>
      <c r="B20311" s="2">
        <v>23.357479999999999</v>
      </c>
      <c r="C20311" s="2">
        <v>3.6148790000000002</v>
      </c>
      <c r="D20311" s="2">
        <v>1.3954960000000001</v>
      </c>
      <c r="F20311" s="2">
        <v>19.241350000000001</v>
      </c>
      <c r="G20311" s="2">
        <v>1.001282</v>
      </c>
      <c r="H20311" s="2">
        <v>0.53321099999999999</v>
      </c>
      <c r="J20311" s="2">
        <v>19.244160000000001</v>
      </c>
      <c r="K20311" s="2">
        <v>0.42959399999999998</v>
      </c>
      <c r="L20311" s="2">
        <v>0.685442</v>
      </c>
    </row>
    <row r="20312" spans="1:12" x14ac:dyDescent="0.2">
      <c r="A20312" s="2">
        <v>19.244859999999999</v>
      </c>
      <c r="B20312" s="2">
        <v>23.384429999999998</v>
      </c>
      <c r="C20312" s="2">
        <v>3.615424</v>
      </c>
      <c r="D20312" s="2">
        <v>1.393748</v>
      </c>
      <c r="F20312" s="2">
        <v>19.242059999999999</v>
      </c>
      <c r="G20312" s="2">
        <v>1.002434</v>
      </c>
      <c r="H20312" s="2">
        <v>0.53327899999999995</v>
      </c>
      <c r="J20312" s="2">
        <v>19.244859999999999</v>
      </c>
      <c r="K20312" s="2">
        <v>0.42993500000000001</v>
      </c>
      <c r="L20312" s="2">
        <v>0.68559199999999998</v>
      </c>
    </row>
    <row r="20313" spans="1:12" x14ac:dyDescent="0.2">
      <c r="A20313" s="2">
        <v>19.245560000000001</v>
      </c>
      <c r="B20313" s="2">
        <v>23.411840000000002</v>
      </c>
      <c r="C20313" s="2">
        <v>3.616222</v>
      </c>
      <c r="D20313" s="2">
        <v>1.392657</v>
      </c>
      <c r="F20313" s="2">
        <v>19.242760000000001</v>
      </c>
      <c r="G20313" s="2">
        <v>1.0027619999999999</v>
      </c>
      <c r="H20313" s="2">
        <v>0.53293599999999997</v>
      </c>
      <c r="J20313" s="2">
        <v>19.245560000000001</v>
      </c>
      <c r="K20313" s="2">
        <v>0.429705</v>
      </c>
      <c r="L20313" s="2">
        <v>0.68569800000000003</v>
      </c>
    </row>
    <row r="20314" spans="1:12" x14ac:dyDescent="0.2">
      <c r="A20314" s="2">
        <v>19.246259999999999</v>
      </c>
      <c r="B20314" s="2">
        <v>23.439419999999998</v>
      </c>
      <c r="C20314" s="2">
        <v>3.6170070000000001</v>
      </c>
      <c r="D20314" s="2">
        <v>1.3916729999999999</v>
      </c>
      <c r="F20314" s="2">
        <v>19.243459999999999</v>
      </c>
      <c r="G20314" s="2">
        <v>1.003387</v>
      </c>
      <c r="H20314" s="2">
        <v>0.53276800000000002</v>
      </c>
      <c r="J20314" s="2">
        <v>19.246259999999999</v>
      </c>
      <c r="K20314" s="2">
        <v>0.42922399999999999</v>
      </c>
      <c r="L20314" s="2">
        <v>0.68614600000000003</v>
      </c>
    </row>
    <row r="20315" spans="1:12" x14ac:dyDescent="0.2">
      <c r="A20315" s="2">
        <v>19.246970000000001</v>
      </c>
      <c r="B20315" s="2">
        <v>23.46752</v>
      </c>
      <c r="C20315" s="2">
        <v>3.6176710000000001</v>
      </c>
      <c r="D20315" s="2">
        <v>1.3906590000000001</v>
      </c>
      <c r="F20315" s="2">
        <v>19.244160000000001</v>
      </c>
      <c r="G20315" s="2">
        <v>1.0038450000000001</v>
      </c>
      <c r="H20315" s="2">
        <v>0.53279100000000001</v>
      </c>
      <c r="J20315" s="2">
        <v>19.246970000000001</v>
      </c>
      <c r="K20315" s="2">
        <v>0.42831599999999997</v>
      </c>
      <c r="L20315" s="2">
        <v>0.68621699999999997</v>
      </c>
    </row>
    <row r="20316" spans="1:12" x14ac:dyDescent="0.2">
      <c r="A20316" s="2">
        <v>19.247669999999999</v>
      </c>
      <c r="B20316" s="2">
        <v>23.495470000000001</v>
      </c>
      <c r="C20316" s="2">
        <v>3.6185749999999999</v>
      </c>
      <c r="D20316" s="2">
        <v>1.388957</v>
      </c>
      <c r="F20316" s="2">
        <v>19.244859999999999</v>
      </c>
      <c r="G20316" s="2">
        <v>1.003914</v>
      </c>
      <c r="H20316" s="2">
        <v>0.53253899999999998</v>
      </c>
      <c r="J20316" s="2">
        <v>19.247669999999999</v>
      </c>
      <c r="K20316" s="2">
        <v>0.42772500000000002</v>
      </c>
      <c r="L20316" s="2">
        <v>0.68597900000000001</v>
      </c>
    </row>
    <row r="20317" spans="1:12" x14ac:dyDescent="0.2">
      <c r="A20317" s="2">
        <v>19.248370000000001</v>
      </c>
      <c r="B20317" s="2">
        <v>23.523350000000001</v>
      </c>
      <c r="C20317" s="2">
        <v>3.619472</v>
      </c>
      <c r="D20317" s="2">
        <v>1.387294</v>
      </c>
      <c r="F20317" s="2">
        <v>19.245560000000001</v>
      </c>
      <c r="G20317" s="2">
        <v>1.0041659999999999</v>
      </c>
      <c r="H20317" s="2">
        <v>0.53243300000000005</v>
      </c>
      <c r="J20317" s="2">
        <v>19.248370000000001</v>
      </c>
      <c r="K20317" s="2">
        <v>0.42734899999999998</v>
      </c>
      <c r="L20317" s="2">
        <v>0.68634300000000004</v>
      </c>
    </row>
    <row r="20318" spans="1:12" x14ac:dyDescent="0.2">
      <c r="A20318" s="2">
        <v>19.24907</v>
      </c>
      <c r="B20318" s="2">
        <v>23.55152</v>
      </c>
      <c r="C20318" s="2">
        <v>3.62086</v>
      </c>
      <c r="D20318" s="2">
        <v>1.3860730000000001</v>
      </c>
      <c r="F20318" s="2">
        <v>19.246259999999999</v>
      </c>
      <c r="G20318" s="2">
        <v>1.0040359999999999</v>
      </c>
      <c r="H20318" s="2">
        <v>0.532196</v>
      </c>
      <c r="J20318" s="2">
        <v>19.24907</v>
      </c>
      <c r="K20318" s="2">
        <v>0.42711399999999999</v>
      </c>
      <c r="L20318" s="2">
        <v>0.68698999999999999</v>
      </c>
    </row>
    <row r="20319" spans="1:12" x14ac:dyDescent="0.2">
      <c r="A20319" s="2">
        <v>19.249770000000002</v>
      </c>
      <c r="B20319" s="2">
        <v>23.579969999999999</v>
      </c>
      <c r="C20319" s="2">
        <v>3.622268</v>
      </c>
      <c r="D20319" s="2">
        <v>1.3852340000000001</v>
      </c>
      <c r="F20319" s="2">
        <v>19.246970000000001</v>
      </c>
      <c r="G20319" s="2">
        <v>1.004189</v>
      </c>
      <c r="H20319" s="2">
        <v>0.53166199999999997</v>
      </c>
      <c r="J20319" s="2">
        <v>19.249770000000002</v>
      </c>
      <c r="K20319" s="2">
        <v>0.426458</v>
      </c>
      <c r="L20319" s="2">
        <v>0.68721100000000002</v>
      </c>
    </row>
    <row r="20320" spans="1:12" x14ac:dyDescent="0.2">
      <c r="A20320" s="2">
        <v>19.25047</v>
      </c>
      <c r="B20320" s="2">
        <v>23.608709999999999</v>
      </c>
      <c r="C20320" s="2">
        <v>3.6231909999999998</v>
      </c>
      <c r="D20320" s="2">
        <v>1.38367</v>
      </c>
      <c r="F20320" s="2">
        <v>19.247669999999999</v>
      </c>
      <c r="G20320" s="2">
        <v>1.0046390000000001</v>
      </c>
      <c r="H20320" s="2">
        <v>0.53117400000000004</v>
      </c>
      <c r="J20320" s="2">
        <v>19.25047</v>
      </c>
      <c r="K20320" s="2">
        <v>0.42583599999999999</v>
      </c>
      <c r="L20320" s="2">
        <v>0.68674999999999997</v>
      </c>
    </row>
    <row r="20321" spans="1:12" x14ac:dyDescent="0.2">
      <c r="A20321" s="2">
        <v>19.251169999999998</v>
      </c>
      <c r="B20321" s="2">
        <v>23.637219999999999</v>
      </c>
      <c r="C20321" s="2">
        <v>3.6236980000000001</v>
      </c>
      <c r="D20321" s="2">
        <v>1.3822129999999999</v>
      </c>
      <c r="F20321" s="2">
        <v>19.248370000000001</v>
      </c>
      <c r="G20321" s="2">
        <v>1.00502</v>
      </c>
      <c r="H20321" s="2">
        <v>0.53097499999999997</v>
      </c>
      <c r="J20321" s="2">
        <v>19.251169999999998</v>
      </c>
      <c r="K20321" s="2">
        <v>0.425705</v>
      </c>
      <c r="L20321" s="2">
        <v>0.68738600000000005</v>
      </c>
    </row>
    <row r="20322" spans="1:12" x14ac:dyDescent="0.2">
      <c r="A20322" s="2">
        <v>19.25188</v>
      </c>
      <c r="B20322" s="2">
        <v>23.66629</v>
      </c>
      <c r="C20322" s="2">
        <v>3.6248049999999998</v>
      </c>
      <c r="D20322" s="2">
        <v>1.3807940000000001</v>
      </c>
      <c r="F20322" s="2">
        <v>19.24907</v>
      </c>
      <c r="G20322" s="2">
        <v>1.0050429999999999</v>
      </c>
      <c r="H20322" s="2">
        <v>0.53115100000000004</v>
      </c>
      <c r="J20322" s="2">
        <v>19.25188</v>
      </c>
      <c r="K20322" s="2">
        <v>0.42531999999999998</v>
      </c>
      <c r="L20322" s="2">
        <v>0.68799900000000003</v>
      </c>
    </row>
    <row r="20323" spans="1:12" x14ac:dyDescent="0.2">
      <c r="A20323" s="2">
        <v>19.252579999999998</v>
      </c>
      <c r="B20323" s="2">
        <v>23.695460000000001</v>
      </c>
      <c r="C20323" s="2">
        <v>3.6257619999999999</v>
      </c>
      <c r="D20323" s="2">
        <v>1.379794</v>
      </c>
      <c r="F20323" s="2">
        <v>19.249770000000002</v>
      </c>
      <c r="G20323" s="2">
        <v>1.0049129999999999</v>
      </c>
      <c r="H20323" s="2">
        <v>0.53118100000000001</v>
      </c>
      <c r="J20323" s="2">
        <v>19.252579999999998</v>
      </c>
      <c r="K20323" s="2">
        <v>0.424288</v>
      </c>
      <c r="L20323" s="2">
        <v>0.68803000000000003</v>
      </c>
    </row>
    <row r="20324" spans="1:12" x14ac:dyDescent="0.2">
      <c r="A20324" s="2">
        <v>19.25328</v>
      </c>
      <c r="B20324" s="2">
        <v>23.72485</v>
      </c>
      <c r="C20324" s="2">
        <v>3.6267200000000002</v>
      </c>
      <c r="D20324" s="2">
        <v>1.379024</v>
      </c>
      <c r="F20324" s="2">
        <v>19.25047</v>
      </c>
      <c r="G20324" s="2">
        <v>1.0052110000000001</v>
      </c>
      <c r="H20324" s="2">
        <v>0.53083800000000003</v>
      </c>
      <c r="J20324" s="2">
        <v>19.25328</v>
      </c>
      <c r="K20324" s="2">
        <v>0.42389500000000002</v>
      </c>
      <c r="L20324" s="2">
        <v>0.68798400000000004</v>
      </c>
    </row>
    <row r="20325" spans="1:12" x14ac:dyDescent="0.2">
      <c r="A20325" s="2">
        <v>19.253979999999999</v>
      </c>
      <c r="B20325" s="2">
        <v>23.75384</v>
      </c>
      <c r="C20325" s="2">
        <v>3.627685</v>
      </c>
      <c r="D20325" s="2">
        <v>1.3785510000000001</v>
      </c>
      <c r="F20325" s="2">
        <v>19.251169999999998</v>
      </c>
      <c r="G20325" s="2">
        <v>1.0060119999999999</v>
      </c>
      <c r="H20325" s="2">
        <v>0.53104399999999996</v>
      </c>
      <c r="J20325" s="2">
        <v>19.253979999999999</v>
      </c>
      <c r="K20325" s="2">
        <v>0.42354900000000001</v>
      </c>
      <c r="L20325" s="2">
        <v>0.68806999999999996</v>
      </c>
    </row>
    <row r="20326" spans="1:12" x14ac:dyDescent="0.2">
      <c r="A20326" s="2">
        <v>19.25468</v>
      </c>
      <c r="B20326" s="2">
        <v>23.783100000000001</v>
      </c>
      <c r="C20326" s="2">
        <v>3.6285660000000002</v>
      </c>
      <c r="D20326" s="2">
        <v>1.37717</v>
      </c>
      <c r="F20326" s="2">
        <v>19.25188</v>
      </c>
      <c r="G20326" s="2">
        <v>1.0056149999999999</v>
      </c>
      <c r="H20326" s="2">
        <v>0.53149400000000002</v>
      </c>
      <c r="J20326" s="2">
        <v>19.25468</v>
      </c>
      <c r="K20326" s="2">
        <v>0.42304399999999998</v>
      </c>
      <c r="L20326" s="2">
        <v>0.688137</v>
      </c>
    </row>
    <row r="20327" spans="1:12" x14ac:dyDescent="0.2">
      <c r="A20327" s="2">
        <v>19.255379999999999</v>
      </c>
      <c r="B20327" s="2">
        <v>23.812830000000002</v>
      </c>
      <c r="C20327" s="2">
        <v>3.6293899999999999</v>
      </c>
      <c r="D20327" s="2">
        <v>1.3760939999999999</v>
      </c>
      <c r="F20327" s="2">
        <v>19.252579999999998</v>
      </c>
      <c r="G20327" s="2">
        <v>1.0054019999999999</v>
      </c>
      <c r="H20327" s="2">
        <v>0.53128799999999998</v>
      </c>
      <c r="J20327" s="2">
        <v>19.255379999999999</v>
      </c>
      <c r="K20327" s="2">
        <v>0.422628</v>
      </c>
      <c r="L20327" s="2">
        <v>0.68807600000000002</v>
      </c>
    </row>
    <row r="20328" spans="1:12" x14ac:dyDescent="0.2">
      <c r="A20328" s="2">
        <v>19.256080000000001</v>
      </c>
      <c r="B20328" s="2">
        <v>23.842310000000001</v>
      </c>
      <c r="C20328" s="2">
        <v>3.6305990000000001</v>
      </c>
      <c r="D20328" s="2">
        <v>1.3747819999999999</v>
      </c>
      <c r="F20328" s="2">
        <v>19.25328</v>
      </c>
      <c r="G20328" s="2">
        <v>1.006264</v>
      </c>
      <c r="H20328" s="2">
        <v>0.53131899999999999</v>
      </c>
      <c r="J20328" s="2">
        <v>19.256080000000001</v>
      </c>
      <c r="K20328" s="2">
        <v>0.42233999999999999</v>
      </c>
      <c r="L20328" s="2">
        <v>0.68795399999999995</v>
      </c>
    </row>
    <row r="20329" spans="1:12" x14ac:dyDescent="0.2">
      <c r="A20329" s="2">
        <v>19.256779999999999</v>
      </c>
      <c r="B20329" s="2">
        <v>23.87246</v>
      </c>
      <c r="C20329" s="2">
        <v>3.6318160000000002</v>
      </c>
      <c r="D20329" s="2">
        <v>1.374309</v>
      </c>
      <c r="F20329" s="2">
        <v>19.253979999999999</v>
      </c>
      <c r="G20329" s="2">
        <v>1.006561</v>
      </c>
      <c r="H20329" s="2">
        <v>0.53131899999999999</v>
      </c>
      <c r="J20329" s="2">
        <v>19.256779999999999</v>
      </c>
      <c r="K20329" s="2">
        <v>0.42195700000000003</v>
      </c>
      <c r="L20329" s="2">
        <v>0.68789199999999995</v>
      </c>
    </row>
    <row r="20330" spans="1:12" x14ac:dyDescent="0.2">
      <c r="A20330" s="2">
        <v>19.257490000000001</v>
      </c>
      <c r="B20330" s="2">
        <v>23.902370000000001</v>
      </c>
      <c r="C20330" s="2">
        <v>3.632339</v>
      </c>
      <c r="D20330" s="2">
        <v>1.373119</v>
      </c>
      <c r="F20330" s="2">
        <v>19.25468</v>
      </c>
      <c r="G20330" s="2">
        <v>1.006691</v>
      </c>
      <c r="H20330" s="2">
        <v>0.53099799999999997</v>
      </c>
      <c r="J20330" s="2">
        <v>19.257490000000001</v>
      </c>
      <c r="K20330" s="2">
        <v>0.42141499999999998</v>
      </c>
      <c r="L20330" s="2">
        <v>0.68799600000000005</v>
      </c>
    </row>
    <row r="20331" spans="1:12" x14ac:dyDescent="0.2">
      <c r="A20331" s="2">
        <v>19.258189999999999</v>
      </c>
      <c r="B20331" s="2">
        <v>23.932210000000001</v>
      </c>
      <c r="C20331" s="2">
        <v>3.6336360000000001</v>
      </c>
      <c r="D20331" s="2">
        <v>1.3721650000000001</v>
      </c>
      <c r="F20331" s="2">
        <v>19.255379999999999</v>
      </c>
      <c r="G20331" s="2">
        <v>1.0069349999999999</v>
      </c>
      <c r="H20331" s="2">
        <v>0.53049500000000005</v>
      </c>
      <c r="J20331" s="2">
        <v>19.258189999999999</v>
      </c>
      <c r="K20331" s="2">
        <v>0.421348</v>
      </c>
      <c r="L20331" s="2">
        <v>0.68733999999999995</v>
      </c>
    </row>
    <row r="20332" spans="1:12" x14ac:dyDescent="0.2">
      <c r="A20332" s="2">
        <v>19.258890000000001</v>
      </c>
      <c r="B20332" s="2">
        <v>23.96227</v>
      </c>
      <c r="C20332" s="2">
        <v>3.6350739999999999</v>
      </c>
      <c r="D20332" s="2">
        <v>1.3708450000000001</v>
      </c>
      <c r="F20332" s="2">
        <v>19.256080000000001</v>
      </c>
      <c r="G20332" s="2">
        <v>1.006561</v>
      </c>
      <c r="H20332" s="2">
        <v>0.53043399999999996</v>
      </c>
      <c r="J20332" s="2">
        <v>19.258890000000001</v>
      </c>
      <c r="K20332" s="2">
        <v>0.42095399999999999</v>
      </c>
      <c r="L20332" s="2">
        <v>0.68723500000000004</v>
      </c>
    </row>
    <row r="20333" spans="1:12" x14ac:dyDescent="0.2">
      <c r="A20333" s="2">
        <v>19.259589999999999</v>
      </c>
      <c r="B20333" s="2">
        <v>23.992650000000001</v>
      </c>
      <c r="C20333" s="2">
        <v>3.636199</v>
      </c>
      <c r="D20333" s="2">
        <v>1.3697239999999999</v>
      </c>
      <c r="F20333" s="2">
        <v>19.256779999999999</v>
      </c>
      <c r="G20333" s="2">
        <v>1.0072559999999999</v>
      </c>
      <c r="H20333" s="2">
        <v>0.53054800000000002</v>
      </c>
      <c r="J20333" s="2">
        <v>19.259589999999999</v>
      </c>
      <c r="K20333" s="2">
        <v>0.42004200000000003</v>
      </c>
      <c r="L20333" s="2">
        <v>0.68771599999999999</v>
      </c>
    </row>
    <row r="20334" spans="1:12" x14ac:dyDescent="0.2">
      <c r="A20334" s="2">
        <v>19.260290000000001</v>
      </c>
      <c r="B20334" s="2">
        <v>24.023800000000001</v>
      </c>
      <c r="C20334" s="2">
        <v>3.6372059999999999</v>
      </c>
      <c r="D20334" s="2">
        <v>1.3688689999999999</v>
      </c>
      <c r="F20334" s="2">
        <v>19.257490000000001</v>
      </c>
      <c r="G20334" s="2">
        <v>1.0075609999999999</v>
      </c>
      <c r="H20334" s="2">
        <v>0.53083000000000002</v>
      </c>
      <c r="J20334" s="2">
        <v>19.260290000000001</v>
      </c>
      <c r="K20334" s="2">
        <v>0.41949399999999998</v>
      </c>
      <c r="L20334" s="2">
        <v>0.68707399999999996</v>
      </c>
    </row>
    <row r="20335" spans="1:12" x14ac:dyDescent="0.2">
      <c r="A20335" s="2">
        <v>19.26099</v>
      </c>
      <c r="B20335" s="2">
        <v>24.054960000000001</v>
      </c>
      <c r="C20335" s="2">
        <v>3.6385339999999999</v>
      </c>
      <c r="D20335" s="2">
        <v>1.3681209999999999</v>
      </c>
      <c r="F20335" s="2">
        <v>19.258189999999999</v>
      </c>
      <c r="G20335" s="2">
        <v>1.0077290000000001</v>
      </c>
      <c r="H20335" s="2">
        <v>0.53104399999999996</v>
      </c>
      <c r="J20335" s="2">
        <v>19.26099</v>
      </c>
      <c r="K20335" s="2">
        <v>0.41918</v>
      </c>
      <c r="L20335" s="2">
        <v>0.68688899999999997</v>
      </c>
    </row>
    <row r="20336" spans="1:12" x14ac:dyDescent="0.2">
      <c r="A20336" s="2">
        <v>19.261690000000002</v>
      </c>
      <c r="B20336" s="2">
        <v>24.085799999999999</v>
      </c>
      <c r="C20336" s="2">
        <v>3.63903</v>
      </c>
      <c r="D20336" s="2">
        <v>1.366946</v>
      </c>
      <c r="F20336" s="2">
        <v>19.258890000000001</v>
      </c>
      <c r="G20336" s="2">
        <v>1.0078199999999999</v>
      </c>
      <c r="H20336" s="2">
        <v>0.53105199999999997</v>
      </c>
      <c r="J20336" s="2">
        <v>19.261690000000002</v>
      </c>
      <c r="K20336" s="2">
        <v>0.41924299999999998</v>
      </c>
      <c r="L20336" s="2">
        <v>0.68702799999999997</v>
      </c>
    </row>
    <row r="20337" spans="1:12" x14ac:dyDescent="0.2">
      <c r="A20337" s="2">
        <v>19.2624</v>
      </c>
      <c r="B20337" s="2">
        <v>24.116859999999999</v>
      </c>
      <c r="C20337" s="2">
        <v>3.6400980000000001</v>
      </c>
      <c r="D20337" s="2">
        <v>1.3654820000000001</v>
      </c>
      <c r="F20337" s="2">
        <v>19.259589999999999</v>
      </c>
      <c r="G20337" s="2">
        <v>1.007843</v>
      </c>
      <c r="H20337" s="2">
        <v>0.53073899999999996</v>
      </c>
      <c r="J20337" s="2">
        <v>19.2624</v>
      </c>
      <c r="K20337" s="2">
        <v>0.41894100000000001</v>
      </c>
      <c r="L20337" s="2">
        <v>0.68668499999999999</v>
      </c>
    </row>
    <row r="20338" spans="1:12" x14ac:dyDescent="0.2">
      <c r="A20338" s="2">
        <v>19.263100000000001</v>
      </c>
      <c r="B20338" s="2">
        <v>24.147849999999998</v>
      </c>
      <c r="C20338" s="2">
        <v>3.6408719999999999</v>
      </c>
      <c r="D20338" s="2">
        <v>1.364536</v>
      </c>
      <c r="F20338" s="2">
        <v>19.260290000000001</v>
      </c>
      <c r="G20338" s="2">
        <v>1.008446</v>
      </c>
      <c r="H20338" s="2">
        <v>0.53076900000000005</v>
      </c>
      <c r="J20338" s="2">
        <v>19.263100000000001</v>
      </c>
      <c r="K20338" s="2">
        <v>0.41837299999999999</v>
      </c>
      <c r="L20338" s="2">
        <v>0.68678499999999998</v>
      </c>
    </row>
    <row r="20339" spans="1:12" x14ac:dyDescent="0.2">
      <c r="A20339" s="2">
        <v>19.2638</v>
      </c>
      <c r="B20339" s="2">
        <v>24.178830000000001</v>
      </c>
      <c r="C20339" s="2">
        <v>3.6418330000000001</v>
      </c>
      <c r="D20339" s="2">
        <v>1.3636349999999999</v>
      </c>
      <c r="F20339" s="2">
        <v>19.26099</v>
      </c>
      <c r="G20339" s="2">
        <v>1.008507</v>
      </c>
      <c r="H20339" s="2">
        <v>0.53070799999999996</v>
      </c>
      <c r="J20339" s="2">
        <v>19.2638</v>
      </c>
      <c r="K20339" s="2">
        <v>0.41801199999999999</v>
      </c>
      <c r="L20339" s="2">
        <v>0.68677100000000002</v>
      </c>
    </row>
    <row r="20340" spans="1:12" x14ac:dyDescent="0.2">
      <c r="A20340" s="2">
        <v>19.264500000000002</v>
      </c>
      <c r="B20340" s="2">
        <v>24.210249999999998</v>
      </c>
      <c r="C20340" s="2">
        <v>3.6427489999999998</v>
      </c>
      <c r="D20340" s="2">
        <v>1.362514</v>
      </c>
      <c r="F20340" s="2">
        <v>19.261690000000002</v>
      </c>
      <c r="G20340" s="2">
        <v>1.008858</v>
      </c>
      <c r="H20340" s="2">
        <v>0.53029599999999999</v>
      </c>
      <c r="J20340" s="2">
        <v>19.264500000000002</v>
      </c>
      <c r="K20340" s="2">
        <v>0.41728599999999999</v>
      </c>
      <c r="L20340" s="2">
        <v>0.68696500000000005</v>
      </c>
    </row>
    <row r="20341" spans="1:12" x14ac:dyDescent="0.2">
      <c r="A20341" s="2">
        <v>19.2652</v>
      </c>
      <c r="B20341" s="2">
        <v>24.242180000000001</v>
      </c>
      <c r="C20341" s="2">
        <v>3.6439849999999998</v>
      </c>
      <c r="D20341" s="2">
        <v>1.3619030000000001</v>
      </c>
      <c r="F20341" s="2">
        <v>19.2624</v>
      </c>
      <c r="G20341" s="2">
        <v>1.0084379999999999</v>
      </c>
      <c r="H20341" s="2">
        <v>0.53082300000000004</v>
      </c>
      <c r="J20341" s="2">
        <v>19.2652</v>
      </c>
      <c r="K20341" s="2">
        <v>0.416881</v>
      </c>
      <c r="L20341" s="2">
        <v>0.68684900000000004</v>
      </c>
    </row>
    <row r="20342" spans="1:12" x14ac:dyDescent="0.2">
      <c r="A20342" s="2">
        <v>19.265899999999998</v>
      </c>
      <c r="B20342" s="2">
        <v>24.27384</v>
      </c>
      <c r="C20342" s="2">
        <v>3.6443859999999999</v>
      </c>
      <c r="D20342" s="2">
        <v>1.3609039999999999</v>
      </c>
      <c r="F20342" s="2">
        <v>19.263100000000001</v>
      </c>
      <c r="G20342" s="2">
        <v>1.009018</v>
      </c>
      <c r="H20342" s="2">
        <v>0.53068499999999996</v>
      </c>
      <c r="J20342" s="2">
        <v>19.265899999999998</v>
      </c>
      <c r="K20342" s="2">
        <v>0.41595300000000002</v>
      </c>
      <c r="L20342" s="2">
        <v>0.68734799999999996</v>
      </c>
    </row>
    <row r="20343" spans="1:12" x14ac:dyDescent="0.2">
      <c r="A20343" s="2">
        <v>19.2666</v>
      </c>
      <c r="B20343" s="2">
        <v>24.305129999999998</v>
      </c>
      <c r="C20343" s="2">
        <v>3.6453700000000002</v>
      </c>
      <c r="D20343" s="2">
        <v>1.359637</v>
      </c>
      <c r="F20343" s="2">
        <v>19.2638</v>
      </c>
      <c r="G20343" s="2">
        <v>1.009552</v>
      </c>
      <c r="H20343" s="2">
        <v>0.53111299999999995</v>
      </c>
      <c r="J20343" s="2">
        <v>19.2666</v>
      </c>
      <c r="K20343" s="2">
        <v>0.41584399999999999</v>
      </c>
      <c r="L20343" s="2">
        <v>0.68820300000000001</v>
      </c>
    </row>
    <row r="20344" spans="1:12" x14ac:dyDescent="0.2">
      <c r="A20344" s="2">
        <v>19.267309999999998</v>
      </c>
      <c r="B20344" s="2">
        <v>24.336649999999999</v>
      </c>
      <c r="C20344" s="2">
        <v>3.6464840000000001</v>
      </c>
      <c r="D20344" s="2">
        <v>1.358546</v>
      </c>
      <c r="F20344" s="2">
        <v>19.264500000000002</v>
      </c>
      <c r="G20344" s="2">
        <v>1.009155</v>
      </c>
      <c r="H20344" s="2">
        <v>0.53161599999999998</v>
      </c>
      <c r="J20344" s="2">
        <v>19.267309999999998</v>
      </c>
      <c r="K20344" s="2">
        <v>0.41599799999999998</v>
      </c>
      <c r="L20344" s="2">
        <v>0.68862900000000005</v>
      </c>
    </row>
    <row r="20345" spans="1:12" x14ac:dyDescent="0.2">
      <c r="A20345" s="2">
        <v>19.26801</v>
      </c>
      <c r="B20345" s="2">
        <v>24.36835</v>
      </c>
      <c r="C20345" s="2">
        <v>3.6478799999999998</v>
      </c>
      <c r="D20345" s="2">
        <v>1.357524</v>
      </c>
      <c r="F20345" s="2">
        <v>19.2652</v>
      </c>
      <c r="G20345" s="2">
        <v>1.010132</v>
      </c>
      <c r="H20345" s="2">
        <v>0.531914</v>
      </c>
      <c r="J20345" s="2">
        <v>19.26801</v>
      </c>
      <c r="K20345" s="2">
        <v>0.41608000000000001</v>
      </c>
      <c r="L20345" s="2">
        <v>0.68877100000000002</v>
      </c>
    </row>
    <row r="20346" spans="1:12" x14ac:dyDescent="0.2">
      <c r="A20346" s="2">
        <v>19.268709999999999</v>
      </c>
      <c r="B20346" s="2">
        <v>24.40035</v>
      </c>
      <c r="C20346" s="2">
        <v>3.6487500000000002</v>
      </c>
      <c r="D20346" s="2">
        <v>1.3564560000000001</v>
      </c>
      <c r="F20346" s="2">
        <v>19.265899999999998</v>
      </c>
      <c r="G20346" s="2">
        <v>1.0103</v>
      </c>
      <c r="H20346" s="2">
        <v>0.53171500000000005</v>
      </c>
      <c r="J20346" s="2">
        <v>19.268709999999999</v>
      </c>
      <c r="K20346" s="2">
        <v>0.41597699999999999</v>
      </c>
      <c r="L20346" s="2">
        <v>0.68907499999999999</v>
      </c>
    </row>
    <row r="20347" spans="1:12" x14ac:dyDescent="0.2">
      <c r="A20347" s="2">
        <v>19.269410000000001</v>
      </c>
      <c r="B20347" s="2">
        <v>24.432600000000001</v>
      </c>
      <c r="C20347" s="2">
        <v>3.6498020000000002</v>
      </c>
      <c r="D20347" s="2">
        <v>1.3552960000000001</v>
      </c>
      <c r="F20347" s="2">
        <v>19.2666</v>
      </c>
      <c r="G20347" s="2">
        <v>1.0110399999999999</v>
      </c>
      <c r="H20347" s="2">
        <v>0.53173800000000004</v>
      </c>
      <c r="J20347" s="2">
        <v>19.269410000000001</v>
      </c>
      <c r="K20347" s="2">
        <v>0.41557899999999998</v>
      </c>
      <c r="L20347" s="2">
        <v>0.68944700000000003</v>
      </c>
    </row>
    <row r="20348" spans="1:12" x14ac:dyDescent="0.2">
      <c r="A20348" s="2">
        <v>19.270109999999999</v>
      </c>
      <c r="B20348" s="2">
        <v>24.464510000000001</v>
      </c>
      <c r="C20348" s="2">
        <v>3.6512440000000002</v>
      </c>
      <c r="D20348" s="2">
        <v>1.3545720000000001</v>
      </c>
      <c r="F20348" s="2">
        <v>19.267309999999998</v>
      </c>
      <c r="G20348" s="2">
        <v>1.011253</v>
      </c>
      <c r="H20348" s="2">
        <v>0.53146400000000005</v>
      </c>
      <c r="J20348" s="2">
        <v>19.270109999999999</v>
      </c>
      <c r="K20348" s="2">
        <v>0.41527700000000001</v>
      </c>
      <c r="L20348" s="2">
        <v>0.68922000000000005</v>
      </c>
    </row>
    <row r="20349" spans="1:12" x14ac:dyDescent="0.2">
      <c r="A20349" s="2">
        <v>19.270810000000001</v>
      </c>
      <c r="B20349" s="2">
        <v>24.497309999999999</v>
      </c>
      <c r="C20349" s="2">
        <v>3.652145</v>
      </c>
      <c r="D20349" s="2">
        <v>1.3542890000000001</v>
      </c>
      <c r="F20349" s="2">
        <v>19.26801</v>
      </c>
      <c r="G20349" s="2">
        <v>1.011703</v>
      </c>
      <c r="H20349" s="2">
        <v>0.53174600000000005</v>
      </c>
      <c r="J20349" s="2">
        <v>19.270810000000001</v>
      </c>
      <c r="K20349" s="2">
        <v>0.415161</v>
      </c>
      <c r="L20349" s="2">
        <v>0.689411</v>
      </c>
    </row>
    <row r="20350" spans="1:12" x14ac:dyDescent="0.2">
      <c r="A20350" s="2">
        <v>19.271509999999999</v>
      </c>
      <c r="B20350" s="2">
        <v>24.530169999999998</v>
      </c>
      <c r="C20350" s="2">
        <v>3.6531859999999998</v>
      </c>
      <c r="D20350" s="2">
        <v>1.353923</v>
      </c>
      <c r="F20350" s="2">
        <v>19.268709999999999</v>
      </c>
      <c r="G20350" s="2">
        <v>1.012451</v>
      </c>
      <c r="H20350" s="2">
        <v>0.53150900000000001</v>
      </c>
      <c r="J20350" s="2">
        <v>19.271509999999999</v>
      </c>
      <c r="K20350" s="2">
        <v>0.414688</v>
      </c>
      <c r="L20350" s="2">
        <v>0.68989800000000001</v>
      </c>
    </row>
    <row r="20351" spans="1:12" x14ac:dyDescent="0.2">
      <c r="A20351" s="2">
        <v>19.272220000000001</v>
      </c>
      <c r="B20351" s="2">
        <v>24.563140000000001</v>
      </c>
      <c r="C20351" s="2">
        <v>3.6541399999999999</v>
      </c>
      <c r="D20351" s="2">
        <v>1.353137</v>
      </c>
      <c r="F20351" s="2">
        <v>19.269410000000001</v>
      </c>
      <c r="G20351" s="2">
        <v>1.012367</v>
      </c>
      <c r="H20351" s="2">
        <v>0.53095999999999999</v>
      </c>
      <c r="J20351" s="2">
        <v>19.272220000000001</v>
      </c>
      <c r="K20351" s="2">
        <v>0.41412900000000002</v>
      </c>
      <c r="L20351" s="2">
        <v>0.68969800000000003</v>
      </c>
    </row>
    <row r="20352" spans="1:12" x14ac:dyDescent="0.2">
      <c r="A20352" s="2">
        <v>19.272919999999999</v>
      </c>
      <c r="B20352" s="2">
        <v>24.59646</v>
      </c>
      <c r="C20352" s="2">
        <v>3.655246</v>
      </c>
      <c r="D20352" s="2">
        <v>1.3517790000000001</v>
      </c>
      <c r="F20352" s="2">
        <v>19.270109999999999</v>
      </c>
      <c r="G20352" s="2">
        <v>1.0129999999999999</v>
      </c>
      <c r="H20352" s="2">
        <v>0.531555</v>
      </c>
      <c r="J20352" s="2">
        <v>19.272919999999999</v>
      </c>
      <c r="K20352" s="2">
        <v>0.41334300000000002</v>
      </c>
      <c r="L20352" s="2">
        <v>0.689554</v>
      </c>
    </row>
    <row r="20353" spans="1:12" x14ac:dyDescent="0.2">
      <c r="A20353" s="2">
        <v>19.273620000000001</v>
      </c>
      <c r="B20353" s="2">
        <v>24.630019999999998</v>
      </c>
      <c r="C20353" s="2">
        <v>3.6559750000000002</v>
      </c>
      <c r="D20353" s="2">
        <v>1.350841</v>
      </c>
      <c r="F20353" s="2">
        <v>19.270810000000001</v>
      </c>
      <c r="G20353" s="2">
        <v>1.0130079999999999</v>
      </c>
      <c r="H20353" s="2">
        <v>0.53099099999999999</v>
      </c>
      <c r="J20353" s="2">
        <v>19.273620000000001</v>
      </c>
      <c r="K20353" s="2">
        <v>0.41292400000000001</v>
      </c>
      <c r="L20353" s="2">
        <v>0.689724</v>
      </c>
    </row>
    <row r="20354" spans="1:12" x14ac:dyDescent="0.2">
      <c r="A20354" s="2">
        <v>19.274319999999999</v>
      </c>
      <c r="B20354" s="2">
        <v>24.664020000000001</v>
      </c>
      <c r="C20354" s="2">
        <v>3.6567949999999998</v>
      </c>
      <c r="D20354" s="2">
        <v>1.3501540000000001</v>
      </c>
      <c r="F20354" s="2">
        <v>19.271509999999999</v>
      </c>
      <c r="G20354" s="2">
        <v>1.0131380000000001</v>
      </c>
      <c r="H20354" s="2">
        <v>0.53083800000000003</v>
      </c>
      <c r="J20354" s="2">
        <v>19.274319999999999</v>
      </c>
      <c r="K20354" s="2">
        <v>0.41248499999999999</v>
      </c>
      <c r="L20354" s="2">
        <v>0.68995899999999999</v>
      </c>
    </row>
    <row r="20355" spans="1:12" x14ac:dyDescent="0.2">
      <c r="A20355" s="2">
        <v>19.275020000000001</v>
      </c>
      <c r="B20355" s="2">
        <v>24.698219999999999</v>
      </c>
      <c r="C20355" s="2">
        <v>3.6578249999999999</v>
      </c>
      <c r="D20355" s="2">
        <v>1.3492690000000001</v>
      </c>
      <c r="F20355" s="2">
        <v>19.272220000000001</v>
      </c>
      <c r="G20355" s="2">
        <v>1.013199</v>
      </c>
      <c r="H20355" s="2">
        <v>0.53064</v>
      </c>
      <c r="J20355" s="2">
        <v>19.275020000000001</v>
      </c>
      <c r="K20355" s="2">
        <v>0.41206700000000002</v>
      </c>
      <c r="L20355" s="2">
        <v>0.68975200000000003</v>
      </c>
    </row>
    <row r="20356" spans="1:12" x14ac:dyDescent="0.2">
      <c r="A20356" s="2">
        <v>19.27572</v>
      </c>
      <c r="B20356" s="2">
        <v>24.732060000000001</v>
      </c>
      <c r="C20356" s="2">
        <v>3.6588579999999999</v>
      </c>
      <c r="D20356" s="2">
        <v>1.348468</v>
      </c>
      <c r="F20356" s="2">
        <v>19.272919999999999</v>
      </c>
      <c r="G20356" s="2">
        <v>1.0127489999999999</v>
      </c>
      <c r="H20356" s="2">
        <v>0.53076199999999996</v>
      </c>
      <c r="J20356" s="2">
        <v>19.27572</v>
      </c>
      <c r="K20356" s="2">
        <v>0.41110200000000002</v>
      </c>
      <c r="L20356" s="2">
        <v>0.68935800000000003</v>
      </c>
    </row>
    <row r="20357" spans="1:12" x14ac:dyDescent="0.2">
      <c r="A20357" s="2">
        <v>19.276420000000002</v>
      </c>
      <c r="B20357" s="2">
        <v>24.766649999999998</v>
      </c>
      <c r="C20357" s="2">
        <v>3.6599719999999998</v>
      </c>
      <c r="D20357" s="2">
        <v>1.347728</v>
      </c>
      <c r="F20357" s="2">
        <v>19.273620000000001</v>
      </c>
      <c r="G20357" s="2">
        <v>1.0130840000000001</v>
      </c>
      <c r="H20357" s="2">
        <v>0.53116600000000003</v>
      </c>
      <c r="J20357" s="2">
        <v>19.276420000000002</v>
      </c>
      <c r="K20357" s="2">
        <v>0.41051799999999999</v>
      </c>
      <c r="L20357" s="2">
        <v>0.68916299999999997</v>
      </c>
    </row>
    <row r="20358" spans="1:12" x14ac:dyDescent="0.2">
      <c r="A20358" s="2">
        <v>19.27712</v>
      </c>
      <c r="B20358" s="2">
        <v>24.80096</v>
      </c>
      <c r="C20358" s="2">
        <v>3.661273</v>
      </c>
      <c r="D20358" s="2">
        <v>1.347156</v>
      </c>
      <c r="F20358" s="2">
        <v>19.274319999999999</v>
      </c>
      <c r="G20358" s="2">
        <v>1.013557</v>
      </c>
      <c r="H20358" s="2">
        <v>0.53169999999999995</v>
      </c>
      <c r="J20358" s="2">
        <v>19.27712</v>
      </c>
      <c r="K20358" s="2">
        <v>0.40995399999999999</v>
      </c>
      <c r="L20358" s="2">
        <v>0.68917700000000004</v>
      </c>
    </row>
    <row r="20359" spans="1:12" x14ac:dyDescent="0.2">
      <c r="A20359" s="2">
        <v>19.277830000000002</v>
      </c>
      <c r="B20359" s="2">
        <v>24.835419999999999</v>
      </c>
      <c r="C20359" s="2">
        <v>3.6624400000000001</v>
      </c>
      <c r="D20359" s="2">
        <v>1.345828</v>
      </c>
      <c r="F20359" s="2">
        <v>19.275020000000001</v>
      </c>
      <c r="G20359" s="2">
        <v>1.014122</v>
      </c>
      <c r="H20359" s="2">
        <v>0.53180700000000003</v>
      </c>
      <c r="J20359" s="2">
        <v>19.277830000000002</v>
      </c>
      <c r="K20359" s="2">
        <v>0.409389</v>
      </c>
      <c r="L20359" s="2">
        <v>0.68872100000000003</v>
      </c>
    </row>
    <row r="20360" spans="1:12" x14ac:dyDescent="0.2">
      <c r="A20360" s="2">
        <v>19.27853</v>
      </c>
      <c r="B20360" s="2">
        <v>24.86985</v>
      </c>
      <c r="C20360" s="2">
        <v>3.6637680000000001</v>
      </c>
      <c r="D20360" s="2">
        <v>1.344333</v>
      </c>
      <c r="F20360" s="2">
        <v>19.27572</v>
      </c>
      <c r="G20360" s="2">
        <v>1.0146790000000001</v>
      </c>
      <c r="H20360" s="2">
        <v>0.53212000000000004</v>
      </c>
      <c r="J20360" s="2">
        <v>19.27853</v>
      </c>
      <c r="K20360" s="2">
        <v>0.40852699999999997</v>
      </c>
      <c r="L20360" s="2">
        <v>0.688828</v>
      </c>
    </row>
    <row r="20361" spans="1:12" x14ac:dyDescent="0.2">
      <c r="A20361" s="2">
        <v>19.279229999999998</v>
      </c>
      <c r="B20361" s="2">
        <v>24.90447</v>
      </c>
      <c r="C20361" s="2">
        <v>3.6649850000000002</v>
      </c>
      <c r="D20361" s="2">
        <v>1.3434250000000001</v>
      </c>
      <c r="F20361" s="2">
        <v>19.276420000000002</v>
      </c>
      <c r="G20361" s="2">
        <v>1.0151140000000001</v>
      </c>
      <c r="H20361" s="2">
        <v>0.53198999999999996</v>
      </c>
      <c r="J20361" s="2">
        <v>19.279229999999998</v>
      </c>
      <c r="K20361" s="2">
        <v>0.40708899999999998</v>
      </c>
      <c r="L20361" s="2">
        <v>0.68882399999999999</v>
      </c>
    </row>
    <row r="20362" spans="1:12" x14ac:dyDescent="0.2">
      <c r="A20362" s="2">
        <v>19.27993</v>
      </c>
      <c r="B20362" s="2">
        <v>24.939019999999999</v>
      </c>
      <c r="C20362" s="2">
        <v>3.666194</v>
      </c>
      <c r="D20362" s="2">
        <v>1.3419140000000001</v>
      </c>
      <c r="F20362" s="2">
        <v>19.27712</v>
      </c>
      <c r="G20362" s="2">
        <v>1.015137</v>
      </c>
      <c r="H20362" s="2">
        <v>0.53190599999999999</v>
      </c>
      <c r="J20362" s="2">
        <v>19.27993</v>
      </c>
      <c r="K20362" s="2">
        <v>0.40626699999999999</v>
      </c>
      <c r="L20362" s="2">
        <v>0.68865100000000001</v>
      </c>
    </row>
    <row r="20363" spans="1:12" x14ac:dyDescent="0.2">
      <c r="A20363" s="2">
        <v>19.280629999999999</v>
      </c>
      <c r="B20363" s="2">
        <v>24.9742</v>
      </c>
      <c r="C20363" s="2">
        <v>3.6673840000000002</v>
      </c>
      <c r="D20363" s="2">
        <v>1.3406100000000001</v>
      </c>
      <c r="F20363" s="2">
        <v>19.277830000000002</v>
      </c>
      <c r="G20363" s="2">
        <v>1.0157849999999999</v>
      </c>
      <c r="H20363" s="2">
        <v>0.53169299999999997</v>
      </c>
      <c r="J20363" s="2">
        <v>19.280629999999999</v>
      </c>
      <c r="K20363" s="2">
        <v>0.40606500000000001</v>
      </c>
      <c r="L20363" s="2">
        <v>0.688191</v>
      </c>
    </row>
    <row r="20364" spans="1:12" x14ac:dyDescent="0.2">
      <c r="A20364" s="2">
        <v>19.281330000000001</v>
      </c>
      <c r="B20364" s="2">
        <v>25.0092</v>
      </c>
      <c r="C20364" s="2">
        <v>3.6684830000000002</v>
      </c>
      <c r="D20364" s="2">
        <v>1.339267</v>
      </c>
      <c r="F20364" s="2">
        <v>19.27853</v>
      </c>
      <c r="G20364" s="2">
        <v>1.0159229999999999</v>
      </c>
      <c r="H20364" s="2">
        <v>0.53142500000000004</v>
      </c>
      <c r="J20364" s="2">
        <v>19.281330000000001</v>
      </c>
      <c r="K20364" s="2">
        <v>0.40559400000000001</v>
      </c>
      <c r="L20364" s="2">
        <v>0.68727499999999997</v>
      </c>
    </row>
    <row r="20365" spans="1:12" x14ac:dyDescent="0.2">
      <c r="A20365" s="2">
        <v>19.282029999999999</v>
      </c>
      <c r="B20365" s="2">
        <v>25.044080000000001</v>
      </c>
      <c r="C20365" s="2">
        <v>3.6696430000000002</v>
      </c>
      <c r="D20365" s="2">
        <v>1.338123</v>
      </c>
      <c r="F20365" s="2">
        <v>19.279229999999998</v>
      </c>
      <c r="G20365" s="2">
        <v>1.016281</v>
      </c>
      <c r="H20365" s="2">
        <v>0.53135699999999997</v>
      </c>
      <c r="J20365" s="2">
        <v>19.282029999999999</v>
      </c>
      <c r="K20365" s="2">
        <v>0.40572900000000001</v>
      </c>
      <c r="L20365" s="2">
        <v>0.687079</v>
      </c>
    </row>
    <row r="20366" spans="1:12" x14ac:dyDescent="0.2">
      <c r="A20366" s="2">
        <v>19.28274</v>
      </c>
      <c r="B20366" s="2">
        <v>25.079899999999999</v>
      </c>
      <c r="C20366" s="2">
        <v>3.670604</v>
      </c>
      <c r="D20366" s="2">
        <v>1.3374820000000001</v>
      </c>
      <c r="F20366" s="2">
        <v>19.27993</v>
      </c>
      <c r="G20366" s="2">
        <v>1.0167390000000001</v>
      </c>
      <c r="H20366" s="2">
        <v>0.53136399999999995</v>
      </c>
      <c r="J20366" s="2">
        <v>19.28274</v>
      </c>
      <c r="K20366" s="2">
        <v>0.40589500000000001</v>
      </c>
      <c r="L20366" s="2">
        <v>0.68702700000000005</v>
      </c>
    </row>
    <row r="20367" spans="1:12" x14ac:dyDescent="0.2">
      <c r="A20367" s="2">
        <v>19.283439999999999</v>
      </c>
      <c r="B20367" s="2">
        <v>25.115310000000001</v>
      </c>
      <c r="C20367" s="2">
        <v>3.6718890000000002</v>
      </c>
      <c r="D20367" s="2">
        <v>1.336093</v>
      </c>
      <c r="F20367" s="2">
        <v>19.280629999999999</v>
      </c>
      <c r="G20367" s="2">
        <v>1.017021</v>
      </c>
      <c r="H20367" s="2">
        <v>0.53149400000000002</v>
      </c>
      <c r="J20367" s="2">
        <v>19.283439999999999</v>
      </c>
      <c r="K20367" s="2">
        <v>0.40607799999999999</v>
      </c>
      <c r="L20367" s="2">
        <v>0.68655299999999997</v>
      </c>
    </row>
    <row r="20368" spans="1:12" x14ac:dyDescent="0.2">
      <c r="A20368" s="2">
        <v>19.284140000000001</v>
      </c>
      <c r="B20368" s="2">
        <v>25.151070000000001</v>
      </c>
      <c r="C20368" s="2">
        <v>3.6731980000000002</v>
      </c>
      <c r="D20368" s="2">
        <v>1.3351170000000001</v>
      </c>
      <c r="F20368" s="2">
        <v>19.281330000000001</v>
      </c>
      <c r="G20368" s="2">
        <v>1.0173490000000001</v>
      </c>
      <c r="H20368" s="2">
        <v>0.53169999999999995</v>
      </c>
      <c r="J20368" s="2">
        <v>19.284140000000001</v>
      </c>
      <c r="K20368" s="2">
        <v>0.40550999999999998</v>
      </c>
      <c r="L20368" s="2">
        <v>0.68598499999999996</v>
      </c>
    </row>
    <row r="20369" spans="1:12" x14ac:dyDescent="0.2">
      <c r="A20369" s="2">
        <v>19.284839999999999</v>
      </c>
      <c r="B20369" s="2">
        <v>25.186869999999999</v>
      </c>
      <c r="C20369" s="2">
        <v>3.674064</v>
      </c>
      <c r="D20369" s="2">
        <v>1.334163</v>
      </c>
      <c r="F20369" s="2">
        <v>19.282029999999999</v>
      </c>
      <c r="G20369" s="2">
        <v>1.017838</v>
      </c>
      <c r="H20369" s="2">
        <v>0.53244000000000002</v>
      </c>
      <c r="J20369" s="2">
        <v>19.284839999999999</v>
      </c>
      <c r="K20369" s="2">
        <v>0.40498000000000001</v>
      </c>
      <c r="L20369" s="2">
        <v>0.68596999999999997</v>
      </c>
    </row>
    <row r="20370" spans="1:12" x14ac:dyDescent="0.2">
      <c r="A20370" s="2">
        <v>19.285540000000001</v>
      </c>
      <c r="B20370" s="2">
        <v>25.22241</v>
      </c>
      <c r="C20370" s="2">
        <v>3.674674</v>
      </c>
      <c r="D20370" s="2">
        <v>1.3333619999999999</v>
      </c>
      <c r="F20370" s="2">
        <v>19.28274</v>
      </c>
      <c r="G20370" s="2">
        <v>1.0181500000000001</v>
      </c>
      <c r="H20370" s="2">
        <v>0.53263099999999997</v>
      </c>
      <c r="J20370" s="2">
        <v>19.285540000000001</v>
      </c>
      <c r="K20370" s="2">
        <v>0.404138</v>
      </c>
      <c r="L20370" s="2">
        <v>0.68589900000000004</v>
      </c>
    </row>
    <row r="20371" spans="1:12" x14ac:dyDescent="0.2">
      <c r="A20371" s="2">
        <v>19.286239999999999</v>
      </c>
      <c r="B20371" s="2">
        <v>25.256329999999998</v>
      </c>
      <c r="C20371" s="2">
        <v>3.6755740000000001</v>
      </c>
      <c r="D20371" s="2">
        <v>1.3326370000000001</v>
      </c>
      <c r="F20371" s="2">
        <v>19.283439999999999</v>
      </c>
      <c r="G20371" s="2">
        <v>1.0183869999999999</v>
      </c>
      <c r="H20371" s="2">
        <v>0.53271500000000005</v>
      </c>
      <c r="J20371" s="2">
        <v>19.286239999999999</v>
      </c>
      <c r="K20371" s="2">
        <v>0.40360099999999999</v>
      </c>
      <c r="L20371" s="2">
        <v>0.68546399999999996</v>
      </c>
    </row>
    <row r="20372" spans="1:12" x14ac:dyDescent="0.2">
      <c r="A20372" s="2">
        <v>19.286940000000001</v>
      </c>
      <c r="B20372" s="2">
        <v>25.287970000000001</v>
      </c>
      <c r="C20372" s="2">
        <v>3.6765129999999999</v>
      </c>
      <c r="D20372" s="2">
        <v>1.3314999999999999</v>
      </c>
      <c r="F20372" s="2">
        <v>19.284140000000001</v>
      </c>
      <c r="G20372" s="2">
        <v>1.018707</v>
      </c>
      <c r="H20372" s="2">
        <v>0.53272200000000003</v>
      </c>
      <c r="J20372" s="2">
        <v>19.286940000000001</v>
      </c>
      <c r="K20372" s="2">
        <v>0.40278199999999997</v>
      </c>
      <c r="L20372" s="2">
        <v>0.68478099999999997</v>
      </c>
    </row>
    <row r="20373" spans="1:12" x14ac:dyDescent="0.2">
      <c r="A20373" s="2">
        <v>19.287649999999999</v>
      </c>
      <c r="B20373" s="2">
        <v>25.320350000000001</v>
      </c>
      <c r="C20373" s="2">
        <v>3.6772870000000002</v>
      </c>
      <c r="D20373" s="2">
        <v>1.330417</v>
      </c>
      <c r="F20373" s="2">
        <v>19.284839999999999</v>
      </c>
      <c r="G20373" s="2">
        <v>1.0190729999999999</v>
      </c>
      <c r="H20373" s="2">
        <v>0.53243300000000005</v>
      </c>
      <c r="J20373" s="2">
        <v>19.287649999999999</v>
      </c>
      <c r="K20373" s="2">
        <v>0.40182699999999999</v>
      </c>
      <c r="L20373" s="2">
        <v>0.68477399999999999</v>
      </c>
    </row>
    <row r="20374" spans="1:12" x14ac:dyDescent="0.2">
      <c r="A20374" s="2">
        <v>19.288350000000001</v>
      </c>
      <c r="B20374" s="2">
        <v>25.355080000000001</v>
      </c>
      <c r="C20374" s="2">
        <v>3.6781649999999999</v>
      </c>
      <c r="D20374" s="2">
        <v>1.328838</v>
      </c>
      <c r="F20374" s="2">
        <v>19.285540000000001</v>
      </c>
      <c r="G20374" s="2">
        <v>1.0194700000000001</v>
      </c>
      <c r="H20374" s="2">
        <v>0.53283700000000001</v>
      </c>
      <c r="J20374" s="2">
        <v>19.288350000000001</v>
      </c>
      <c r="K20374" s="2">
        <v>0.40058899999999997</v>
      </c>
      <c r="L20374" s="2">
        <v>0.68463799999999997</v>
      </c>
    </row>
    <row r="20375" spans="1:12" x14ac:dyDescent="0.2">
      <c r="A20375" s="2">
        <v>19.28905</v>
      </c>
      <c r="B20375" s="2">
        <v>25.391200000000001</v>
      </c>
      <c r="C20375" s="2">
        <v>3.6789540000000001</v>
      </c>
      <c r="D20375" s="2">
        <v>1.3282499999999999</v>
      </c>
      <c r="F20375" s="2">
        <v>19.286239999999999</v>
      </c>
      <c r="G20375" s="2">
        <v>1.0193099999999999</v>
      </c>
      <c r="H20375" s="2">
        <v>0.53306600000000004</v>
      </c>
      <c r="J20375" s="2">
        <v>19.28905</v>
      </c>
      <c r="K20375" s="2">
        <v>0.40016299999999999</v>
      </c>
      <c r="L20375" s="2">
        <v>0.68446399999999996</v>
      </c>
    </row>
    <row r="20376" spans="1:12" x14ac:dyDescent="0.2">
      <c r="A20376" s="2">
        <v>19.289750000000002</v>
      </c>
      <c r="B20376" s="2">
        <v>25.427849999999999</v>
      </c>
      <c r="C20376" s="2">
        <v>3.6798700000000002</v>
      </c>
      <c r="D20376" s="2">
        <v>1.3272740000000001</v>
      </c>
      <c r="F20376" s="2">
        <v>19.286940000000001</v>
      </c>
      <c r="G20376" s="2">
        <v>1.019943</v>
      </c>
      <c r="H20376" s="2">
        <v>0.533142</v>
      </c>
      <c r="J20376" s="2">
        <v>19.289750000000002</v>
      </c>
      <c r="K20376" s="2">
        <v>0.39974599999999999</v>
      </c>
      <c r="L20376" s="2">
        <v>0.68437199999999998</v>
      </c>
    </row>
    <row r="20377" spans="1:12" x14ac:dyDescent="0.2">
      <c r="A20377" s="2">
        <v>19.29045</v>
      </c>
      <c r="B20377" s="2">
        <v>25.464870000000001</v>
      </c>
      <c r="C20377" s="2">
        <v>3.6810640000000001</v>
      </c>
      <c r="D20377" s="2">
        <v>1.3259080000000001</v>
      </c>
      <c r="F20377" s="2">
        <v>19.287649999999999</v>
      </c>
      <c r="G20377" s="2">
        <v>1.0207980000000001</v>
      </c>
      <c r="H20377" s="2">
        <v>0.53308100000000003</v>
      </c>
      <c r="J20377" s="2">
        <v>19.29045</v>
      </c>
      <c r="K20377" s="2">
        <v>0.39945399999999998</v>
      </c>
      <c r="L20377" s="2">
        <v>0.68443500000000002</v>
      </c>
    </row>
    <row r="20378" spans="1:12" x14ac:dyDescent="0.2">
      <c r="A20378" s="2">
        <v>19.291149999999998</v>
      </c>
      <c r="B20378" s="2">
        <v>25.50198</v>
      </c>
      <c r="C20378" s="2">
        <v>3.6822010000000001</v>
      </c>
      <c r="D20378" s="2">
        <v>1.324756</v>
      </c>
      <c r="F20378" s="2">
        <v>19.288350000000001</v>
      </c>
      <c r="G20378" s="2">
        <v>1.0208660000000001</v>
      </c>
      <c r="H20378" s="2">
        <v>0.53305800000000003</v>
      </c>
      <c r="J20378" s="2">
        <v>19.291149999999998</v>
      </c>
      <c r="K20378" s="2">
        <v>0.398872</v>
      </c>
      <c r="L20378" s="2">
        <v>0.68413500000000005</v>
      </c>
    </row>
    <row r="20379" spans="1:12" x14ac:dyDescent="0.2">
      <c r="A20379" s="2">
        <v>19.29185</v>
      </c>
      <c r="B20379" s="2">
        <v>25.539169999999999</v>
      </c>
      <c r="C20379" s="2">
        <v>3.6826509999999999</v>
      </c>
      <c r="D20379" s="2">
        <v>1.3237490000000001</v>
      </c>
      <c r="F20379" s="2">
        <v>19.28905</v>
      </c>
      <c r="G20379" s="2">
        <v>1.02121</v>
      </c>
      <c r="H20379" s="2">
        <v>0.53256999999999999</v>
      </c>
      <c r="J20379" s="2">
        <v>19.29185</v>
      </c>
      <c r="K20379" s="2">
        <v>0.39820499999999998</v>
      </c>
      <c r="L20379" s="2">
        <v>0.68379000000000001</v>
      </c>
    </row>
    <row r="20380" spans="1:12" x14ac:dyDescent="0.2">
      <c r="A20380" s="2">
        <v>19.292560000000002</v>
      </c>
      <c r="B20380" s="2">
        <v>25.576139999999999</v>
      </c>
      <c r="C20380" s="2">
        <v>3.6834180000000001</v>
      </c>
      <c r="D20380" s="2">
        <v>1.3233600000000001</v>
      </c>
      <c r="F20380" s="2">
        <v>19.289750000000002</v>
      </c>
      <c r="G20380" s="2">
        <v>1.0217210000000001</v>
      </c>
      <c r="H20380" s="2">
        <v>0.53247800000000001</v>
      </c>
      <c r="J20380" s="2">
        <v>19.292560000000002</v>
      </c>
      <c r="K20380" s="2">
        <v>0.39758700000000002</v>
      </c>
      <c r="L20380" s="2">
        <v>0.68333100000000002</v>
      </c>
    </row>
    <row r="20381" spans="1:12" x14ac:dyDescent="0.2">
      <c r="A20381" s="2">
        <v>19.29326</v>
      </c>
      <c r="B20381" s="2">
        <v>25.614260000000002</v>
      </c>
      <c r="C20381" s="2">
        <v>3.6845119999999998</v>
      </c>
      <c r="D20381" s="2">
        <v>1.3220860000000001</v>
      </c>
      <c r="F20381" s="2">
        <v>19.29045</v>
      </c>
      <c r="G20381" s="2">
        <v>1.021622</v>
      </c>
      <c r="H20381" s="2">
        <v>0.53277600000000003</v>
      </c>
      <c r="J20381" s="2">
        <v>19.29326</v>
      </c>
      <c r="K20381" s="2">
        <v>0.39668999999999999</v>
      </c>
      <c r="L20381" s="2">
        <v>0.68352900000000005</v>
      </c>
    </row>
    <row r="20382" spans="1:12" x14ac:dyDescent="0.2">
      <c r="A20382" s="2">
        <v>19.293959999999998</v>
      </c>
      <c r="B20382" s="2">
        <v>25.652180000000001</v>
      </c>
      <c r="C20382" s="2">
        <v>3.6851799999999999</v>
      </c>
      <c r="D20382" s="2">
        <v>1.3207500000000001</v>
      </c>
      <c r="F20382" s="2">
        <v>19.291149999999998</v>
      </c>
      <c r="G20382" s="2">
        <v>1.021927</v>
      </c>
      <c r="H20382" s="2">
        <v>0.53237199999999996</v>
      </c>
      <c r="J20382" s="2">
        <v>19.293959999999998</v>
      </c>
      <c r="K20382" s="2">
        <v>0.39628999999999998</v>
      </c>
      <c r="L20382" s="2">
        <v>0.68349899999999997</v>
      </c>
    </row>
    <row r="20383" spans="1:12" x14ac:dyDescent="0.2">
      <c r="A20383" s="2">
        <v>19.29466</v>
      </c>
      <c r="B20383" s="2">
        <v>25.69022</v>
      </c>
      <c r="C20383" s="2">
        <v>3.6859850000000001</v>
      </c>
      <c r="D20383" s="2">
        <v>1.319553</v>
      </c>
      <c r="F20383" s="2">
        <v>19.29185</v>
      </c>
      <c r="G20383" s="2">
        <v>1.021881</v>
      </c>
      <c r="H20383" s="2">
        <v>0.53198999999999996</v>
      </c>
      <c r="J20383" s="2">
        <v>19.29466</v>
      </c>
      <c r="K20383" s="2">
        <v>0.39672299999999999</v>
      </c>
      <c r="L20383" s="2">
        <v>0.68334700000000004</v>
      </c>
    </row>
    <row r="20384" spans="1:12" x14ac:dyDescent="0.2">
      <c r="A20384" s="2">
        <v>19.295359999999999</v>
      </c>
      <c r="B20384" s="2">
        <v>25.729019999999998</v>
      </c>
      <c r="C20384" s="2">
        <v>3.6866910000000002</v>
      </c>
      <c r="D20384" s="2">
        <v>1.318378</v>
      </c>
      <c r="F20384" s="2">
        <v>19.292560000000002</v>
      </c>
      <c r="G20384" s="2">
        <v>1.02179</v>
      </c>
      <c r="H20384" s="2">
        <v>0.53180700000000003</v>
      </c>
      <c r="J20384" s="2">
        <v>19.295359999999999</v>
      </c>
      <c r="K20384" s="2">
        <v>0.39609899999999998</v>
      </c>
      <c r="L20384" s="2">
        <v>0.68345400000000001</v>
      </c>
    </row>
    <row r="20385" spans="1:12" x14ac:dyDescent="0.2">
      <c r="A20385" s="2">
        <v>19.296060000000001</v>
      </c>
      <c r="B20385" s="2">
        <v>25.767510000000001</v>
      </c>
      <c r="C20385" s="2">
        <v>3.6874729999999998</v>
      </c>
      <c r="D20385" s="2">
        <v>1.317264</v>
      </c>
      <c r="F20385" s="2">
        <v>19.29326</v>
      </c>
      <c r="G20385" s="2">
        <v>1.0223009999999999</v>
      </c>
      <c r="H20385" s="2">
        <v>0.532196</v>
      </c>
      <c r="J20385" s="2">
        <v>19.296060000000001</v>
      </c>
      <c r="K20385" s="2">
        <v>0.395038</v>
      </c>
      <c r="L20385" s="2">
        <v>0.68326500000000001</v>
      </c>
    </row>
    <row r="20386" spans="1:12" x14ac:dyDescent="0.2">
      <c r="A20386" s="2">
        <v>19.296759999999999</v>
      </c>
      <c r="B20386" s="2">
        <v>25.806190000000001</v>
      </c>
      <c r="C20386" s="2">
        <v>3.688358</v>
      </c>
      <c r="D20386" s="2">
        <v>1.3165009999999999</v>
      </c>
      <c r="F20386" s="2">
        <v>19.293959999999998</v>
      </c>
      <c r="G20386" s="2">
        <v>1.022316</v>
      </c>
      <c r="H20386" s="2">
        <v>0.53266899999999995</v>
      </c>
      <c r="J20386" s="2">
        <v>19.296759999999999</v>
      </c>
      <c r="K20386" s="2">
        <v>0.39389200000000002</v>
      </c>
      <c r="L20386" s="2">
        <v>0.68291999999999997</v>
      </c>
    </row>
    <row r="20387" spans="1:12" x14ac:dyDescent="0.2">
      <c r="A20387" s="2">
        <v>19.297460000000001</v>
      </c>
      <c r="B20387" s="2">
        <v>25.84573</v>
      </c>
      <c r="C20387" s="2">
        <v>3.6896429999999998</v>
      </c>
      <c r="D20387" s="2">
        <v>1.315631</v>
      </c>
      <c r="F20387" s="2">
        <v>19.29466</v>
      </c>
      <c r="G20387" s="2">
        <v>1.0221560000000001</v>
      </c>
      <c r="H20387" s="2">
        <v>0.53266899999999995</v>
      </c>
      <c r="J20387" s="2">
        <v>19.297460000000001</v>
      </c>
      <c r="K20387" s="2">
        <v>0.39322299999999999</v>
      </c>
      <c r="L20387" s="2">
        <v>0.68233200000000005</v>
      </c>
    </row>
    <row r="20388" spans="1:12" x14ac:dyDescent="0.2">
      <c r="A20388" s="2">
        <v>19.298169999999999</v>
      </c>
      <c r="B20388" s="2">
        <v>25.884969999999999</v>
      </c>
      <c r="C20388" s="2">
        <v>3.6907459999999999</v>
      </c>
      <c r="D20388" s="2">
        <v>1.3148150000000001</v>
      </c>
      <c r="F20388" s="2">
        <v>19.295359999999999</v>
      </c>
      <c r="G20388" s="2">
        <v>1.0219879999999999</v>
      </c>
      <c r="H20388" s="2">
        <v>0.53208200000000005</v>
      </c>
      <c r="J20388" s="2">
        <v>19.298169999999999</v>
      </c>
      <c r="K20388" s="2">
        <v>0.392677</v>
      </c>
      <c r="L20388" s="2">
        <v>0.681871</v>
      </c>
    </row>
    <row r="20389" spans="1:12" x14ac:dyDescent="0.2">
      <c r="A20389" s="2">
        <v>19.298870000000001</v>
      </c>
      <c r="B20389" s="2">
        <v>25.92502</v>
      </c>
      <c r="C20389" s="2">
        <v>3.6926990000000002</v>
      </c>
      <c r="D20389" s="2">
        <v>1.314014</v>
      </c>
      <c r="F20389" s="2">
        <v>19.296060000000001</v>
      </c>
      <c r="G20389" s="2">
        <v>1.022041</v>
      </c>
      <c r="H20389" s="2">
        <v>0.53195199999999998</v>
      </c>
      <c r="J20389" s="2">
        <v>19.298870000000001</v>
      </c>
      <c r="K20389" s="2">
        <v>0.39195000000000002</v>
      </c>
      <c r="L20389" s="2">
        <v>0.68171700000000002</v>
      </c>
    </row>
    <row r="20390" spans="1:12" x14ac:dyDescent="0.2">
      <c r="A20390" s="2">
        <v>19.299569999999999</v>
      </c>
      <c r="B20390" s="2">
        <v>25.964490000000001</v>
      </c>
      <c r="C20390" s="2">
        <v>3.6940680000000001</v>
      </c>
      <c r="D20390" s="2">
        <v>1.312762</v>
      </c>
      <c r="F20390" s="2">
        <v>19.296759999999999</v>
      </c>
      <c r="G20390" s="2">
        <v>1.02227</v>
      </c>
      <c r="H20390" s="2">
        <v>0.53213500000000002</v>
      </c>
      <c r="J20390" s="2">
        <v>19.299569999999999</v>
      </c>
      <c r="K20390" s="2">
        <v>0.39133400000000002</v>
      </c>
      <c r="L20390" s="2">
        <v>0.68144499999999997</v>
      </c>
    </row>
    <row r="20391" spans="1:12" x14ac:dyDescent="0.2">
      <c r="A20391" s="2">
        <v>19.300270000000001</v>
      </c>
      <c r="B20391" s="2">
        <v>26.004200000000001</v>
      </c>
      <c r="C20391" s="2">
        <v>3.6951290000000001</v>
      </c>
      <c r="D20391" s="2">
        <v>1.311618</v>
      </c>
      <c r="F20391" s="2">
        <v>19.297460000000001</v>
      </c>
      <c r="G20391" s="2">
        <v>1.022804</v>
      </c>
      <c r="H20391" s="2">
        <v>0.531914</v>
      </c>
      <c r="J20391" s="2">
        <v>19.300270000000001</v>
      </c>
      <c r="K20391" s="2">
        <v>0.39037500000000003</v>
      </c>
      <c r="L20391" s="2">
        <v>0.68091900000000005</v>
      </c>
    </row>
    <row r="20392" spans="1:12" x14ac:dyDescent="0.2">
      <c r="A20392" s="2">
        <v>19.30097</v>
      </c>
      <c r="B20392" s="2">
        <v>26.044270000000001</v>
      </c>
      <c r="C20392" s="2">
        <v>3.69604</v>
      </c>
      <c r="D20392" s="2">
        <v>1.3111219999999999</v>
      </c>
      <c r="F20392" s="2">
        <v>19.298169999999999</v>
      </c>
      <c r="G20392" s="2">
        <v>1.0227580000000001</v>
      </c>
      <c r="H20392" s="2">
        <v>0.53208200000000005</v>
      </c>
      <c r="J20392" s="2">
        <v>19.30097</v>
      </c>
      <c r="K20392" s="2">
        <v>0.39006000000000002</v>
      </c>
      <c r="L20392" s="2">
        <v>0.68022800000000005</v>
      </c>
    </row>
    <row r="20393" spans="1:12" x14ac:dyDescent="0.2">
      <c r="A20393" s="2">
        <v>19.301670000000001</v>
      </c>
      <c r="B20393" s="2">
        <v>26.084630000000001</v>
      </c>
      <c r="C20393" s="2">
        <v>3.697997</v>
      </c>
      <c r="D20393" s="2">
        <v>1.3102290000000001</v>
      </c>
      <c r="F20393" s="2">
        <v>19.298870000000001</v>
      </c>
      <c r="G20393" s="2">
        <v>1.0229950000000001</v>
      </c>
      <c r="H20393" s="2">
        <v>0.53167699999999996</v>
      </c>
      <c r="J20393" s="2">
        <v>19.301670000000001</v>
      </c>
      <c r="K20393" s="2">
        <v>0.38940200000000003</v>
      </c>
      <c r="L20393" s="2">
        <v>0.679311</v>
      </c>
    </row>
    <row r="20394" spans="1:12" x14ac:dyDescent="0.2">
      <c r="A20394" s="2">
        <v>19.30237</v>
      </c>
      <c r="B20394" s="2">
        <v>26.125399999999999</v>
      </c>
      <c r="C20394" s="2">
        <v>3.699325</v>
      </c>
      <c r="D20394" s="2">
        <v>1.3090390000000001</v>
      </c>
      <c r="F20394" s="2">
        <v>19.299569999999999</v>
      </c>
      <c r="G20394" s="2">
        <v>1.0229870000000001</v>
      </c>
      <c r="H20394" s="2">
        <v>0.53140299999999996</v>
      </c>
      <c r="J20394" s="2">
        <v>19.30237</v>
      </c>
      <c r="K20394" s="2">
        <v>0.388351</v>
      </c>
      <c r="L20394" s="2">
        <v>0.67894500000000002</v>
      </c>
    </row>
    <row r="20395" spans="1:12" x14ac:dyDescent="0.2">
      <c r="A20395" s="2">
        <v>19.303080000000001</v>
      </c>
      <c r="B20395" s="2">
        <v>26.166869999999999</v>
      </c>
      <c r="C20395" s="2">
        <v>3.7005110000000001</v>
      </c>
      <c r="D20395" s="2">
        <v>1.308154</v>
      </c>
      <c r="F20395" s="2">
        <v>19.300270000000001</v>
      </c>
      <c r="G20395" s="2">
        <v>1.0227740000000001</v>
      </c>
      <c r="H20395" s="2">
        <v>0.53137999999999996</v>
      </c>
      <c r="J20395" s="2">
        <v>19.303080000000001</v>
      </c>
      <c r="K20395" s="2">
        <v>0.38753700000000002</v>
      </c>
      <c r="L20395" s="2">
        <v>0.67891599999999996</v>
      </c>
    </row>
    <row r="20396" spans="1:12" x14ac:dyDescent="0.2">
      <c r="A20396" s="2">
        <v>19.30378</v>
      </c>
      <c r="B20396" s="2">
        <v>26.208549999999999</v>
      </c>
      <c r="C20396" s="2">
        <v>3.7015750000000001</v>
      </c>
      <c r="D20396" s="2">
        <v>1.3074749999999999</v>
      </c>
      <c r="F20396" s="2">
        <v>19.30097</v>
      </c>
      <c r="G20396" s="2">
        <v>1.0224690000000001</v>
      </c>
      <c r="H20396" s="2">
        <v>0.531273</v>
      </c>
      <c r="J20396" s="2">
        <v>19.30378</v>
      </c>
      <c r="K20396" s="2">
        <v>0.38711200000000001</v>
      </c>
      <c r="L20396" s="2">
        <v>0.67851499999999998</v>
      </c>
    </row>
    <row r="20397" spans="1:12" x14ac:dyDescent="0.2">
      <c r="A20397" s="2">
        <v>19.304480000000002</v>
      </c>
      <c r="B20397" s="2">
        <v>26.249610000000001</v>
      </c>
      <c r="C20397" s="2">
        <v>3.7029369999999999</v>
      </c>
      <c r="D20397" s="2">
        <v>1.3067500000000001</v>
      </c>
      <c r="F20397" s="2">
        <v>19.301670000000001</v>
      </c>
      <c r="G20397" s="2">
        <v>1.0224299999999999</v>
      </c>
      <c r="H20397" s="2">
        <v>0.53123500000000001</v>
      </c>
      <c r="J20397" s="2">
        <v>19.304480000000002</v>
      </c>
      <c r="K20397" s="2">
        <v>0.38681199999999999</v>
      </c>
      <c r="L20397" s="2">
        <v>0.67796800000000002</v>
      </c>
    </row>
    <row r="20398" spans="1:12" x14ac:dyDescent="0.2">
      <c r="A20398" s="2">
        <v>19.30518</v>
      </c>
      <c r="B20398" s="2">
        <v>26.291499999999999</v>
      </c>
      <c r="C20398" s="2">
        <v>3.7039559999999998</v>
      </c>
      <c r="D20398" s="2">
        <v>1.305911</v>
      </c>
      <c r="F20398" s="2">
        <v>19.30237</v>
      </c>
      <c r="G20398" s="2">
        <v>1.0220720000000001</v>
      </c>
      <c r="H20398" s="2">
        <v>0.53098299999999998</v>
      </c>
      <c r="J20398" s="2">
        <v>19.30518</v>
      </c>
      <c r="K20398" s="2">
        <v>0.38625500000000001</v>
      </c>
      <c r="L20398" s="2">
        <v>0.67781999999999998</v>
      </c>
    </row>
    <row r="20399" spans="1:12" x14ac:dyDescent="0.2">
      <c r="A20399" s="2">
        <v>19.305879999999998</v>
      </c>
      <c r="B20399" s="2">
        <v>26.333670000000001</v>
      </c>
      <c r="C20399" s="2">
        <v>3.704971</v>
      </c>
      <c r="D20399" s="2">
        <v>1.30498</v>
      </c>
      <c r="F20399" s="2">
        <v>19.303080000000001</v>
      </c>
      <c r="G20399" s="2">
        <v>1.021957</v>
      </c>
      <c r="H20399" s="2">
        <v>0.53100599999999998</v>
      </c>
      <c r="J20399" s="2">
        <v>19.305879999999998</v>
      </c>
      <c r="K20399" s="2">
        <v>0.385328</v>
      </c>
      <c r="L20399" s="2">
        <v>0.67749099999999995</v>
      </c>
    </row>
    <row r="20400" spans="1:12" x14ac:dyDescent="0.2">
      <c r="A20400" s="2">
        <v>19.30658</v>
      </c>
      <c r="B20400" s="2">
        <v>26.376560000000001</v>
      </c>
      <c r="C20400" s="2">
        <v>3.7062940000000002</v>
      </c>
      <c r="D20400" s="2">
        <v>1.3039430000000001</v>
      </c>
      <c r="F20400" s="2">
        <v>19.30378</v>
      </c>
      <c r="G20400" s="2">
        <v>1.0221020000000001</v>
      </c>
      <c r="H20400" s="2">
        <v>0.53105199999999997</v>
      </c>
      <c r="J20400" s="2">
        <v>19.30658</v>
      </c>
      <c r="K20400" s="2">
        <v>0.38513199999999997</v>
      </c>
      <c r="L20400" s="2">
        <v>0.67675799999999997</v>
      </c>
    </row>
    <row r="20401" spans="1:12" x14ac:dyDescent="0.2">
      <c r="A20401" s="2">
        <v>19.307279999999999</v>
      </c>
      <c r="B20401" s="2">
        <v>26.418790000000001</v>
      </c>
      <c r="C20401" s="2">
        <v>3.7073049999999999</v>
      </c>
      <c r="D20401" s="2">
        <v>1.302921</v>
      </c>
      <c r="F20401" s="2">
        <v>19.304480000000002</v>
      </c>
      <c r="G20401" s="2">
        <v>1.0226900000000001</v>
      </c>
      <c r="H20401" s="2">
        <v>0.53126499999999999</v>
      </c>
      <c r="J20401" s="2">
        <v>19.307279999999999</v>
      </c>
      <c r="K20401" s="2">
        <v>0.384598</v>
      </c>
      <c r="L20401" s="2">
        <v>0.67623</v>
      </c>
    </row>
    <row r="20402" spans="1:12" x14ac:dyDescent="0.2">
      <c r="A20402" s="2">
        <v>19.30799</v>
      </c>
      <c r="B20402" s="2">
        <v>26.461079999999999</v>
      </c>
      <c r="C20402" s="2">
        <v>3.708961</v>
      </c>
      <c r="D20402" s="2">
        <v>1.3021799999999999</v>
      </c>
      <c r="F20402" s="2">
        <v>19.30518</v>
      </c>
      <c r="G20402" s="2">
        <v>1.0231170000000001</v>
      </c>
      <c r="H20402" s="2">
        <v>0.53076900000000005</v>
      </c>
      <c r="J20402" s="2">
        <v>19.30799</v>
      </c>
      <c r="K20402" s="2">
        <v>0.38470599999999999</v>
      </c>
      <c r="L20402" s="2">
        <v>0.67614799999999997</v>
      </c>
    </row>
    <row r="20403" spans="1:12" x14ac:dyDescent="0.2">
      <c r="A20403" s="2">
        <v>19.308689999999999</v>
      </c>
      <c r="B20403" s="2">
        <v>26.503170000000001</v>
      </c>
      <c r="C20403" s="2">
        <v>3.710242</v>
      </c>
      <c r="D20403" s="2">
        <v>1.300746</v>
      </c>
      <c r="F20403" s="2">
        <v>19.305879999999998</v>
      </c>
      <c r="G20403" s="2">
        <v>1.0233840000000001</v>
      </c>
      <c r="H20403" s="2">
        <v>0.53082300000000004</v>
      </c>
      <c r="J20403" s="2">
        <v>19.308689999999999</v>
      </c>
      <c r="K20403" s="2">
        <v>0.38453100000000001</v>
      </c>
      <c r="L20403" s="2">
        <v>0.67599500000000001</v>
      </c>
    </row>
    <row r="20404" spans="1:12" x14ac:dyDescent="0.2">
      <c r="A20404" s="2">
        <v>19.30939</v>
      </c>
      <c r="B20404" s="2">
        <v>26.54609</v>
      </c>
      <c r="C20404" s="2">
        <v>3.7118869999999999</v>
      </c>
      <c r="D20404" s="2">
        <v>1.2996859999999999</v>
      </c>
      <c r="F20404" s="2">
        <v>19.30658</v>
      </c>
      <c r="G20404" s="2">
        <v>1.0231479999999999</v>
      </c>
      <c r="H20404" s="2">
        <v>0.53089900000000001</v>
      </c>
      <c r="J20404" s="2">
        <v>19.30939</v>
      </c>
      <c r="K20404" s="2">
        <v>0.38381399999999999</v>
      </c>
      <c r="L20404" s="2">
        <v>0.67574400000000001</v>
      </c>
    </row>
    <row r="20405" spans="1:12" x14ac:dyDescent="0.2">
      <c r="A20405" s="2">
        <v>19.310089999999999</v>
      </c>
      <c r="B20405" s="2">
        <v>26.589189999999999</v>
      </c>
      <c r="C20405" s="2">
        <v>3.7129620000000001</v>
      </c>
      <c r="D20405" s="2">
        <v>1.298473</v>
      </c>
      <c r="F20405" s="2">
        <v>19.307279999999999</v>
      </c>
      <c r="G20405" s="2">
        <v>1.023315</v>
      </c>
      <c r="H20405" s="2">
        <v>0.53163099999999996</v>
      </c>
      <c r="J20405" s="2">
        <v>19.310089999999999</v>
      </c>
      <c r="K20405" s="2">
        <v>0.38337100000000002</v>
      </c>
      <c r="L20405" s="2">
        <v>0.67546700000000004</v>
      </c>
    </row>
    <row r="20406" spans="1:12" x14ac:dyDescent="0.2">
      <c r="A20406" s="2">
        <v>19.310790000000001</v>
      </c>
      <c r="B20406" s="2">
        <v>26.631910000000001</v>
      </c>
      <c r="C20406" s="2">
        <v>3.7145950000000001</v>
      </c>
      <c r="D20406" s="2">
        <v>1.2969090000000001</v>
      </c>
      <c r="F20406" s="2">
        <v>19.30799</v>
      </c>
      <c r="G20406" s="2">
        <v>1.0237810000000001</v>
      </c>
      <c r="H20406" s="2">
        <v>0.53093000000000001</v>
      </c>
      <c r="J20406" s="2">
        <v>19.310790000000001</v>
      </c>
      <c r="K20406" s="2">
        <v>0.38331799999999999</v>
      </c>
      <c r="L20406" s="2">
        <v>0.67544000000000004</v>
      </c>
    </row>
    <row r="20407" spans="1:12" x14ac:dyDescent="0.2">
      <c r="A20407" s="2">
        <v>19.311489999999999</v>
      </c>
      <c r="B20407" s="2">
        <v>26.67558</v>
      </c>
      <c r="C20407" s="2">
        <v>3.7155369999999999</v>
      </c>
      <c r="D20407" s="2">
        <v>1.2959780000000001</v>
      </c>
      <c r="F20407" s="2">
        <v>19.308689999999999</v>
      </c>
      <c r="G20407" s="2">
        <v>1.0237579999999999</v>
      </c>
      <c r="H20407" s="2">
        <v>0.53100599999999998</v>
      </c>
      <c r="J20407" s="2">
        <v>19.311489999999999</v>
      </c>
      <c r="K20407" s="2">
        <v>0.382633</v>
      </c>
      <c r="L20407" s="2">
        <v>0.67522199999999999</v>
      </c>
    </row>
    <row r="20408" spans="1:12" x14ac:dyDescent="0.2">
      <c r="A20408" s="2">
        <v>19.312190000000001</v>
      </c>
      <c r="B20408" s="2">
        <v>26.71893</v>
      </c>
      <c r="C20408" s="2">
        <v>3.7165020000000002</v>
      </c>
      <c r="D20408" s="2">
        <v>1.2951919999999999</v>
      </c>
      <c r="F20408" s="2">
        <v>19.30939</v>
      </c>
      <c r="G20408" s="2">
        <v>1.023636</v>
      </c>
      <c r="H20408" s="2">
        <v>0.53008299999999997</v>
      </c>
      <c r="J20408" s="2">
        <v>19.312190000000001</v>
      </c>
      <c r="K20408" s="2">
        <v>0.38215399999999999</v>
      </c>
      <c r="L20408" s="2">
        <v>0.67488499999999996</v>
      </c>
    </row>
    <row r="20409" spans="1:12" x14ac:dyDescent="0.2">
      <c r="A20409" s="2">
        <v>19.312899999999999</v>
      </c>
      <c r="B20409" s="2">
        <v>26.76238</v>
      </c>
      <c r="C20409" s="2">
        <v>3.7175090000000002</v>
      </c>
      <c r="D20409" s="2">
        <v>1.2936970000000001</v>
      </c>
      <c r="F20409" s="2">
        <v>19.310089999999999</v>
      </c>
      <c r="G20409" s="2">
        <v>1.023293</v>
      </c>
      <c r="H20409" s="2">
        <v>0.52995300000000001</v>
      </c>
      <c r="J20409" s="2">
        <v>19.312899999999999</v>
      </c>
      <c r="K20409" s="2">
        <v>0.38180900000000001</v>
      </c>
      <c r="L20409" s="2">
        <v>0.67458499999999999</v>
      </c>
    </row>
    <row r="20410" spans="1:12" x14ac:dyDescent="0.2">
      <c r="A20410" s="2">
        <v>19.313600000000001</v>
      </c>
      <c r="B20410" s="2">
        <v>26.80659</v>
      </c>
      <c r="C20410" s="2">
        <v>3.7190889999999999</v>
      </c>
      <c r="D20410" s="2">
        <v>1.2923230000000001</v>
      </c>
      <c r="F20410" s="2">
        <v>19.310790000000001</v>
      </c>
      <c r="G20410" s="2">
        <v>1.023415</v>
      </c>
      <c r="H20410" s="2">
        <v>0.52976199999999996</v>
      </c>
      <c r="J20410" s="2">
        <v>19.313600000000001</v>
      </c>
      <c r="K20410" s="2">
        <v>0.38190800000000003</v>
      </c>
      <c r="L20410" s="2">
        <v>0.67398400000000003</v>
      </c>
    </row>
    <row r="20411" spans="1:12" x14ac:dyDescent="0.2">
      <c r="A20411" s="2">
        <v>19.314299999999999</v>
      </c>
      <c r="B20411" s="2">
        <v>26.850719999999999</v>
      </c>
      <c r="C20411" s="2">
        <v>3.7203089999999999</v>
      </c>
      <c r="D20411" s="2">
        <v>1.2913239999999999</v>
      </c>
      <c r="F20411" s="2">
        <v>19.311489999999999</v>
      </c>
      <c r="G20411" s="2">
        <v>1.023293</v>
      </c>
      <c r="H20411" s="2">
        <v>0.52972399999999997</v>
      </c>
      <c r="J20411" s="2">
        <v>19.314299999999999</v>
      </c>
      <c r="K20411" s="2">
        <v>0.38233600000000001</v>
      </c>
      <c r="L20411" s="2">
        <v>0.67343399999999998</v>
      </c>
    </row>
    <row r="20412" spans="1:12" x14ac:dyDescent="0.2">
      <c r="A20412" s="2">
        <v>19.315000000000001</v>
      </c>
      <c r="B20412" s="2">
        <v>26.895140000000001</v>
      </c>
      <c r="C20412" s="2">
        <v>3.7216330000000002</v>
      </c>
      <c r="D20412" s="2">
        <v>1.290508</v>
      </c>
      <c r="F20412" s="2">
        <v>19.312190000000001</v>
      </c>
      <c r="G20412" s="2">
        <v>1.022629</v>
      </c>
      <c r="H20412" s="2">
        <v>0.52941099999999996</v>
      </c>
      <c r="J20412" s="2">
        <v>19.315000000000001</v>
      </c>
      <c r="K20412" s="2">
        <v>0.38164900000000002</v>
      </c>
      <c r="L20412" s="2">
        <v>0.67319399999999996</v>
      </c>
    </row>
    <row r="20413" spans="1:12" x14ac:dyDescent="0.2">
      <c r="A20413" s="2">
        <v>19.3157</v>
      </c>
      <c r="B20413" s="2">
        <v>26.940619999999999</v>
      </c>
      <c r="C20413" s="2">
        <v>3.7226710000000001</v>
      </c>
      <c r="D20413" s="2">
        <v>1.2894239999999999</v>
      </c>
      <c r="F20413" s="2">
        <v>19.312899999999999</v>
      </c>
      <c r="G20413" s="2">
        <v>1.0224230000000001</v>
      </c>
      <c r="H20413" s="2">
        <v>0.52956400000000003</v>
      </c>
      <c r="J20413" s="2">
        <v>19.3157</v>
      </c>
      <c r="K20413" s="2">
        <v>0.38045499999999999</v>
      </c>
      <c r="L20413" s="2">
        <v>0.67322800000000005</v>
      </c>
    </row>
    <row r="20414" spans="1:12" x14ac:dyDescent="0.2">
      <c r="A20414" s="2">
        <v>19.316400000000002</v>
      </c>
      <c r="B20414" s="2">
        <v>26.985849999999999</v>
      </c>
      <c r="C20414" s="2">
        <v>3.7242649999999999</v>
      </c>
      <c r="D20414" s="2">
        <v>1.288219</v>
      </c>
      <c r="F20414" s="2">
        <v>19.313600000000001</v>
      </c>
      <c r="G20414" s="2">
        <v>1.0224690000000001</v>
      </c>
      <c r="H20414" s="2">
        <v>0.52965499999999999</v>
      </c>
      <c r="J20414" s="2">
        <v>19.316400000000002</v>
      </c>
      <c r="K20414" s="2">
        <v>0.38039200000000001</v>
      </c>
      <c r="L20414" s="2">
        <v>0.67369699999999999</v>
      </c>
    </row>
    <row r="20415" spans="1:12" x14ac:dyDescent="0.2">
      <c r="A20415" s="2">
        <v>19.3171</v>
      </c>
      <c r="B20415" s="2">
        <v>27.03096</v>
      </c>
      <c r="C20415" s="2">
        <v>3.725425</v>
      </c>
      <c r="D20415" s="2">
        <v>1.2869600000000001</v>
      </c>
      <c r="F20415" s="2">
        <v>19.314299999999999</v>
      </c>
      <c r="G20415" s="2">
        <v>1.022942</v>
      </c>
      <c r="H20415" s="2">
        <v>0.52974699999999997</v>
      </c>
      <c r="J20415" s="2">
        <v>19.3171</v>
      </c>
      <c r="K20415" s="2">
        <v>0.37944800000000001</v>
      </c>
      <c r="L20415" s="2">
        <v>0.67383999999999999</v>
      </c>
    </row>
    <row r="20416" spans="1:12" x14ac:dyDescent="0.2">
      <c r="A20416" s="2">
        <v>19.317799999999998</v>
      </c>
      <c r="B20416" s="2">
        <v>27.076450000000001</v>
      </c>
      <c r="C20416" s="2">
        <v>3.7273589999999999</v>
      </c>
      <c r="D20416" s="2">
        <v>1.285793</v>
      </c>
      <c r="F20416" s="2">
        <v>19.315000000000001</v>
      </c>
      <c r="G20416" s="2">
        <v>1.022713</v>
      </c>
      <c r="H20416" s="2">
        <v>0.53012800000000004</v>
      </c>
      <c r="J20416" s="2">
        <v>19.317799999999998</v>
      </c>
      <c r="K20416" s="2">
        <v>0.37865799999999999</v>
      </c>
      <c r="L20416" s="2">
        <v>0.67402399999999996</v>
      </c>
    </row>
    <row r="20417" spans="1:12" x14ac:dyDescent="0.2">
      <c r="A20417" s="2">
        <v>19.31851</v>
      </c>
      <c r="B20417" s="2">
        <v>27.122589999999999</v>
      </c>
      <c r="C20417" s="2">
        <v>3.7290640000000002</v>
      </c>
      <c r="D20417" s="2">
        <v>1.2859529999999999</v>
      </c>
      <c r="F20417" s="2">
        <v>19.3157</v>
      </c>
      <c r="G20417" s="2">
        <v>1.0227740000000001</v>
      </c>
      <c r="H20417" s="2">
        <v>0.53000599999999998</v>
      </c>
      <c r="J20417" s="2">
        <v>19.31851</v>
      </c>
      <c r="K20417" s="2">
        <v>0.37798100000000001</v>
      </c>
      <c r="L20417" s="2">
        <v>0.67450100000000002</v>
      </c>
    </row>
    <row r="20418" spans="1:12" x14ac:dyDescent="0.2">
      <c r="A20418" s="2">
        <v>19.319210000000002</v>
      </c>
      <c r="B20418" s="2">
        <v>27.169119999999999</v>
      </c>
      <c r="C20418" s="2">
        <v>3.729968</v>
      </c>
      <c r="D20418" s="2">
        <v>1.284778</v>
      </c>
      <c r="F20418" s="2">
        <v>19.316400000000002</v>
      </c>
      <c r="G20418" s="2">
        <v>1.022797</v>
      </c>
      <c r="H20418" s="2">
        <v>0.52929700000000002</v>
      </c>
      <c r="J20418" s="2">
        <v>19.319210000000002</v>
      </c>
      <c r="K20418" s="2">
        <v>0.37745099999999998</v>
      </c>
      <c r="L20418" s="2">
        <v>0.67460600000000004</v>
      </c>
    </row>
    <row r="20419" spans="1:12" x14ac:dyDescent="0.2">
      <c r="A20419" s="2">
        <v>19.31991</v>
      </c>
      <c r="B20419" s="2">
        <v>27.215669999999999</v>
      </c>
      <c r="C20419" s="2">
        <v>3.731017</v>
      </c>
      <c r="D20419" s="2">
        <v>1.2837860000000001</v>
      </c>
      <c r="F20419" s="2">
        <v>19.3171</v>
      </c>
      <c r="G20419" s="2">
        <v>1.0227889999999999</v>
      </c>
      <c r="H20419" s="2">
        <v>0.52912899999999996</v>
      </c>
      <c r="J20419" s="2">
        <v>19.31991</v>
      </c>
      <c r="K20419" s="2">
        <v>0.37712800000000002</v>
      </c>
      <c r="L20419" s="2">
        <v>0.674458</v>
      </c>
    </row>
    <row r="20420" spans="1:12" x14ac:dyDescent="0.2">
      <c r="A20420" s="2">
        <v>19.320609999999999</v>
      </c>
      <c r="B20420" s="2">
        <v>27.2624</v>
      </c>
      <c r="C20420" s="2">
        <v>3.7324060000000001</v>
      </c>
      <c r="D20420" s="2">
        <v>1.283031</v>
      </c>
      <c r="F20420" s="2">
        <v>19.317799999999998</v>
      </c>
      <c r="G20420" s="2">
        <v>1.022308</v>
      </c>
      <c r="H20420" s="2">
        <v>0.52870899999999998</v>
      </c>
      <c r="J20420" s="2">
        <v>19.320609999999999</v>
      </c>
      <c r="K20420" s="2">
        <v>0.37716899999999998</v>
      </c>
      <c r="L20420" s="2">
        <v>0.67449599999999998</v>
      </c>
    </row>
    <row r="20421" spans="1:12" x14ac:dyDescent="0.2">
      <c r="A20421" s="2">
        <v>19.32131</v>
      </c>
      <c r="B20421" s="2">
        <v>27.308330000000002</v>
      </c>
      <c r="C20421" s="2">
        <v>3.7346979999999999</v>
      </c>
      <c r="D20421" s="2">
        <v>1.2818940000000001</v>
      </c>
      <c r="F20421" s="2">
        <v>19.31851</v>
      </c>
      <c r="G20421" s="2">
        <v>1.0220340000000001</v>
      </c>
      <c r="H20421" s="2">
        <v>0.52849599999999997</v>
      </c>
      <c r="J20421" s="2">
        <v>19.32131</v>
      </c>
      <c r="K20421" s="2">
        <v>0.37689400000000001</v>
      </c>
      <c r="L20421" s="2">
        <v>0.67449999999999999</v>
      </c>
    </row>
    <row r="20422" spans="1:12" x14ac:dyDescent="0.2">
      <c r="A20422" s="2">
        <v>19.322009999999999</v>
      </c>
      <c r="B20422" s="2">
        <v>27.355029999999999</v>
      </c>
      <c r="C20422" s="2">
        <v>3.736659</v>
      </c>
      <c r="D20422" s="2">
        <v>1.2809170000000001</v>
      </c>
      <c r="F20422" s="2">
        <v>19.319210000000002</v>
      </c>
      <c r="G20422" s="2">
        <v>1.021477</v>
      </c>
      <c r="H20422" s="2">
        <v>0.52788500000000005</v>
      </c>
      <c r="J20422" s="2">
        <v>19.322009999999999</v>
      </c>
      <c r="K20422" s="2">
        <v>0.37642100000000001</v>
      </c>
      <c r="L20422" s="2">
        <v>0.67439700000000002</v>
      </c>
    </row>
    <row r="20423" spans="1:12" x14ac:dyDescent="0.2">
      <c r="A20423" s="2">
        <v>19.322710000000001</v>
      </c>
      <c r="B20423" s="2">
        <v>27.402380000000001</v>
      </c>
      <c r="C20423" s="2">
        <v>3.7388150000000002</v>
      </c>
      <c r="D20423" s="2">
        <v>1.2790859999999999</v>
      </c>
      <c r="F20423" s="2">
        <v>19.31991</v>
      </c>
      <c r="G20423" s="2">
        <v>1.021774</v>
      </c>
      <c r="H20423" s="2">
        <v>0.52843499999999999</v>
      </c>
      <c r="J20423" s="2">
        <v>19.322710000000001</v>
      </c>
      <c r="K20423" s="2">
        <v>0.37649300000000002</v>
      </c>
      <c r="L20423" s="2">
        <v>0.674068</v>
      </c>
    </row>
    <row r="20424" spans="1:12" x14ac:dyDescent="0.2">
      <c r="A20424" s="2">
        <v>19.323419999999999</v>
      </c>
      <c r="B20424" s="2">
        <v>27.44904</v>
      </c>
      <c r="C20424" s="2">
        <v>3.740459</v>
      </c>
      <c r="D20424" s="2">
        <v>1.2771330000000001</v>
      </c>
      <c r="F20424" s="2">
        <v>19.320609999999999</v>
      </c>
      <c r="G20424" s="2">
        <v>1.0215909999999999</v>
      </c>
      <c r="H20424" s="2">
        <v>0.52843499999999999</v>
      </c>
      <c r="J20424" s="2">
        <v>19.323419999999999</v>
      </c>
      <c r="K20424" s="2">
        <v>0.37659599999999999</v>
      </c>
      <c r="L20424" s="2">
        <v>0.67363300000000004</v>
      </c>
    </row>
    <row r="20425" spans="1:12" x14ac:dyDescent="0.2">
      <c r="A20425" s="2">
        <v>19.324120000000001</v>
      </c>
      <c r="B20425" s="2">
        <v>27.496739999999999</v>
      </c>
      <c r="C20425" s="2">
        <v>3.7421030000000002</v>
      </c>
      <c r="D20425" s="2">
        <v>1.2751650000000001</v>
      </c>
      <c r="F20425" s="2">
        <v>19.32131</v>
      </c>
      <c r="G20425" s="2">
        <v>1.0217670000000001</v>
      </c>
      <c r="H20425" s="2">
        <v>0.52819799999999995</v>
      </c>
      <c r="J20425" s="2">
        <v>19.324120000000001</v>
      </c>
      <c r="K20425" s="2">
        <v>0.37600299999999998</v>
      </c>
      <c r="L20425" s="2">
        <v>0.67318299999999998</v>
      </c>
    </row>
    <row r="20426" spans="1:12" x14ac:dyDescent="0.2">
      <c r="A20426" s="2">
        <v>19.324819999999999</v>
      </c>
      <c r="B20426" s="2">
        <v>27.54487</v>
      </c>
      <c r="C20426" s="2">
        <v>3.7438039999999999</v>
      </c>
      <c r="D20426" s="2">
        <v>1.273906</v>
      </c>
      <c r="F20426" s="2">
        <v>19.322009999999999</v>
      </c>
      <c r="G20426" s="2">
        <v>1.0211410000000001</v>
      </c>
      <c r="H20426" s="2">
        <v>0.52773999999999999</v>
      </c>
      <c r="J20426" s="2">
        <v>19.324819999999999</v>
      </c>
      <c r="K20426" s="2">
        <v>0.37557600000000002</v>
      </c>
      <c r="L20426" s="2">
        <v>0.67320000000000002</v>
      </c>
    </row>
    <row r="20427" spans="1:12" x14ac:dyDescent="0.2">
      <c r="A20427" s="2">
        <v>19.325520000000001</v>
      </c>
      <c r="B20427" s="2">
        <v>27.593</v>
      </c>
      <c r="C20427" s="2">
        <v>3.7456390000000002</v>
      </c>
      <c r="D20427" s="2">
        <v>1.2729060000000001</v>
      </c>
      <c r="F20427" s="2">
        <v>19.322710000000001</v>
      </c>
      <c r="G20427" s="2">
        <v>1.020653</v>
      </c>
      <c r="H20427" s="2">
        <v>0.52742</v>
      </c>
      <c r="J20427" s="2">
        <v>19.325520000000001</v>
      </c>
      <c r="K20427" s="2">
        <v>0.374973</v>
      </c>
      <c r="L20427" s="2">
        <v>0.67352199999999995</v>
      </c>
    </row>
    <row r="20428" spans="1:12" x14ac:dyDescent="0.2">
      <c r="A20428" s="2">
        <v>19.326219999999999</v>
      </c>
      <c r="B20428" s="2">
        <v>27.64152</v>
      </c>
      <c r="C20428" s="2">
        <v>3.7467299999999999</v>
      </c>
      <c r="D20428" s="2">
        <v>1.271922</v>
      </c>
      <c r="F20428" s="2">
        <v>19.323419999999999</v>
      </c>
      <c r="G20428" s="2">
        <v>1.020645</v>
      </c>
      <c r="H20428" s="2">
        <v>0.52703100000000003</v>
      </c>
      <c r="J20428" s="2">
        <v>19.326219999999999</v>
      </c>
      <c r="K20428" s="2">
        <v>0.374695</v>
      </c>
      <c r="L20428" s="2">
        <v>0.67402799999999996</v>
      </c>
    </row>
    <row r="20429" spans="1:12" x14ac:dyDescent="0.2">
      <c r="A20429" s="2">
        <v>19.326920000000001</v>
      </c>
      <c r="B20429" s="2">
        <v>27.690329999999999</v>
      </c>
      <c r="C20429" s="2">
        <v>3.7485650000000001</v>
      </c>
      <c r="D20429" s="2">
        <v>1.270465</v>
      </c>
      <c r="F20429" s="2">
        <v>19.324120000000001</v>
      </c>
      <c r="G20429" s="2">
        <v>1.020187</v>
      </c>
      <c r="H20429" s="2">
        <v>0.52758000000000005</v>
      </c>
      <c r="J20429" s="2">
        <v>19.326920000000001</v>
      </c>
      <c r="K20429" s="2">
        <v>0.37484699999999999</v>
      </c>
      <c r="L20429" s="2">
        <v>0.67443500000000001</v>
      </c>
    </row>
    <row r="20430" spans="1:12" x14ac:dyDescent="0.2">
      <c r="A20430" s="2">
        <v>19.32762</v>
      </c>
      <c r="B20430" s="2">
        <v>27.739149999999999</v>
      </c>
      <c r="C20430" s="2">
        <v>3.7505099999999998</v>
      </c>
      <c r="D20430" s="2">
        <v>1.2687710000000001</v>
      </c>
      <c r="F20430" s="2">
        <v>19.324819999999999</v>
      </c>
      <c r="G20430" s="2">
        <v>1.020302</v>
      </c>
      <c r="H20430" s="2">
        <v>0.52740500000000001</v>
      </c>
      <c r="J20430" s="2">
        <v>19.32762</v>
      </c>
      <c r="K20430" s="2">
        <v>0.37499199999999999</v>
      </c>
      <c r="L20430" s="2">
        <v>0.67446099999999998</v>
      </c>
    </row>
    <row r="20431" spans="1:12" x14ac:dyDescent="0.2">
      <c r="A20431" s="2">
        <v>19.328330000000001</v>
      </c>
      <c r="B20431" s="2">
        <v>27.78783</v>
      </c>
      <c r="C20431" s="2">
        <v>3.75204</v>
      </c>
      <c r="D20431" s="2">
        <v>1.2678560000000001</v>
      </c>
      <c r="F20431" s="2">
        <v>19.325520000000001</v>
      </c>
      <c r="G20431" s="2">
        <v>1.0207440000000001</v>
      </c>
      <c r="H20431" s="2">
        <v>0.52806900000000001</v>
      </c>
      <c r="J20431" s="2">
        <v>19.328330000000001</v>
      </c>
      <c r="K20431" s="2">
        <v>0.37512400000000001</v>
      </c>
      <c r="L20431" s="2">
        <v>0.67439700000000002</v>
      </c>
    </row>
    <row r="20432" spans="1:12" x14ac:dyDescent="0.2">
      <c r="A20432" s="2">
        <v>19.329029999999999</v>
      </c>
      <c r="B20432" s="2">
        <v>27.837350000000001</v>
      </c>
      <c r="C20432" s="2">
        <v>3.7537609999999999</v>
      </c>
      <c r="D20432" s="2">
        <v>1.2668109999999999</v>
      </c>
      <c r="F20432" s="2">
        <v>19.326219999999999</v>
      </c>
      <c r="G20432" s="2">
        <v>1.020729</v>
      </c>
      <c r="H20432" s="2">
        <v>0.52807599999999999</v>
      </c>
      <c r="J20432" s="2">
        <v>19.329029999999999</v>
      </c>
      <c r="K20432" s="2">
        <v>0.37476900000000002</v>
      </c>
      <c r="L20432" s="2">
        <v>0.67452400000000001</v>
      </c>
    </row>
    <row r="20433" spans="1:12" x14ac:dyDescent="0.2">
      <c r="A20433" s="2">
        <v>19.329730000000001</v>
      </c>
      <c r="B20433" s="2">
        <v>27.887219999999999</v>
      </c>
      <c r="C20433" s="2">
        <v>3.7553359999999998</v>
      </c>
      <c r="D20433" s="2">
        <v>1.2660100000000001</v>
      </c>
      <c r="F20433" s="2">
        <v>19.326920000000001</v>
      </c>
      <c r="G20433" s="2">
        <v>1.0205839999999999</v>
      </c>
      <c r="H20433" s="2">
        <v>0.52812999999999999</v>
      </c>
      <c r="J20433" s="2">
        <v>19.329730000000001</v>
      </c>
      <c r="K20433" s="2">
        <v>0.37398700000000001</v>
      </c>
      <c r="L20433" s="2">
        <v>0.67416500000000001</v>
      </c>
    </row>
    <row r="20434" spans="1:12" x14ac:dyDescent="0.2">
      <c r="A20434" s="2">
        <v>19.33043</v>
      </c>
      <c r="B20434" s="2">
        <v>27.937429999999999</v>
      </c>
      <c r="C20434" s="2">
        <v>3.7569460000000001</v>
      </c>
      <c r="D20434" s="2">
        <v>1.2653380000000001</v>
      </c>
      <c r="F20434" s="2">
        <v>19.32762</v>
      </c>
      <c r="G20434" s="2">
        <v>1.0205379999999999</v>
      </c>
      <c r="H20434" s="2">
        <v>0.52840399999999998</v>
      </c>
      <c r="J20434" s="2">
        <v>19.33043</v>
      </c>
      <c r="K20434" s="2">
        <v>0.37377899999999997</v>
      </c>
      <c r="L20434" s="2">
        <v>0.67384500000000003</v>
      </c>
    </row>
    <row r="20435" spans="1:12" x14ac:dyDescent="0.2">
      <c r="A20435" s="2">
        <v>19.331130000000002</v>
      </c>
      <c r="B20435" s="2">
        <v>27.98724</v>
      </c>
      <c r="C20435" s="2">
        <v>3.7586889999999999</v>
      </c>
      <c r="D20435" s="2">
        <v>1.264316</v>
      </c>
      <c r="F20435" s="2">
        <v>19.328330000000001</v>
      </c>
      <c r="G20435" s="2">
        <v>1.0202560000000001</v>
      </c>
      <c r="H20435" s="2">
        <v>0.52773999999999999</v>
      </c>
      <c r="J20435" s="2">
        <v>19.331130000000002</v>
      </c>
      <c r="K20435" s="2">
        <v>0.37364000000000003</v>
      </c>
      <c r="L20435" s="2">
        <v>0.673875</v>
      </c>
    </row>
    <row r="20436" spans="1:12" x14ac:dyDescent="0.2">
      <c r="A20436" s="2">
        <v>19.33183</v>
      </c>
      <c r="B20436" s="2">
        <v>28.03725</v>
      </c>
      <c r="C20436" s="2">
        <v>3.7602190000000002</v>
      </c>
      <c r="D20436" s="2">
        <v>1.26292</v>
      </c>
      <c r="F20436" s="2">
        <v>19.329029999999999</v>
      </c>
      <c r="G20436" s="2">
        <v>1.020119</v>
      </c>
      <c r="H20436" s="2">
        <v>0.52719099999999997</v>
      </c>
      <c r="J20436" s="2">
        <v>19.33183</v>
      </c>
      <c r="K20436" s="2">
        <v>0.37378099999999997</v>
      </c>
      <c r="L20436" s="2">
        <v>0.67376000000000003</v>
      </c>
    </row>
    <row r="20437" spans="1:12" x14ac:dyDescent="0.2">
      <c r="A20437" s="2">
        <v>19.332529999999998</v>
      </c>
      <c r="B20437" s="2">
        <v>28.08672</v>
      </c>
      <c r="C20437" s="2">
        <v>3.7617259999999999</v>
      </c>
      <c r="D20437" s="2">
        <v>1.261592</v>
      </c>
      <c r="F20437" s="2">
        <v>19.329730000000001</v>
      </c>
      <c r="G20437" s="2">
        <v>1.0203089999999999</v>
      </c>
      <c r="H20437" s="2">
        <v>0.52700800000000003</v>
      </c>
      <c r="J20437" s="2">
        <v>19.332529999999998</v>
      </c>
      <c r="K20437" s="2">
        <v>0.37358999999999998</v>
      </c>
      <c r="L20437" s="2">
        <v>0.67377900000000002</v>
      </c>
    </row>
    <row r="20438" spans="1:12" x14ac:dyDescent="0.2">
      <c r="A20438" s="2">
        <v>19.33324</v>
      </c>
      <c r="B20438" s="2">
        <v>28.137149999999998</v>
      </c>
      <c r="C20438" s="2">
        <v>3.7631869999999998</v>
      </c>
      <c r="D20438" s="2">
        <v>1.2603869999999999</v>
      </c>
      <c r="F20438" s="2">
        <v>19.33043</v>
      </c>
      <c r="G20438" s="2">
        <v>1.0204089999999999</v>
      </c>
      <c r="H20438" s="2">
        <v>0.52701600000000004</v>
      </c>
      <c r="J20438" s="2">
        <v>19.33324</v>
      </c>
      <c r="K20438" s="2">
        <v>0.37346400000000002</v>
      </c>
      <c r="L20438" s="2">
        <v>0.67360600000000004</v>
      </c>
    </row>
    <row r="20439" spans="1:12" x14ac:dyDescent="0.2">
      <c r="A20439" s="2">
        <v>19.333939999999998</v>
      </c>
      <c r="B20439" s="2">
        <v>28.18835</v>
      </c>
      <c r="C20439" s="2">
        <v>3.7646250000000001</v>
      </c>
      <c r="D20439" s="2">
        <v>1.2596240000000001</v>
      </c>
      <c r="F20439" s="2">
        <v>19.331130000000002</v>
      </c>
      <c r="G20439" s="2">
        <v>1.0202180000000001</v>
      </c>
      <c r="H20439" s="2">
        <v>0.52748899999999999</v>
      </c>
      <c r="J20439" s="2">
        <v>19.333939999999998</v>
      </c>
      <c r="K20439" s="2">
        <v>0.37319400000000003</v>
      </c>
      <c r="L20439" s="2">
        <v>0.67347900000000005</v>
      </c>
    </row>
    <row r="20440" spans="1:12" x14ac:dyDescent="0.2">
      <c r="A20440" s="2">
        <v>19.33464</v>
      </c>
      <c r="B20440" s="2">
        <v>28.2392</v>
      </c>
      <c r="C20440" s="2">
        <v>3.7661090000000002</v>
      </c>
      <c r="D20440" s="2">
        <v>1.2586619999999999</v>
      </c>
      <c r="F20440" s="2">
        <v>19.33183</v>
      </c>
      <c r="G20440" s="2">
        <v>1.019722</v>
      </c>
      <c r="H20440" s="2">
        <v>0.52751899999999996</v>
      </c>
      <c r="J20440" s="2">
        <v>19.33464</v>
      </c>
      <c r="K20440" s="2">
        <v>0.37324299999999999</v>
      </c>
      <c r="L20440" s="2">
        <v>0.67362599999999995</v>
      </c>
    </row>
    <row r="20441" spans="1:12" x14ac:dyDescent="0.2">
      <c r="A20441" s="2">
        <v>19.335339999999999</v>
      </c>
      <c r="B20441" s="2">
        <v>28.290659999999999</v>
      </c>
      <c r="C20441" s="2">
        <v>3.767741</v>
      </c>
      <c r="D20441" s="2">
        <v>1.2572970000000001</v>
      </c>
      <c r="F20441" s="2">
        <v>19.332529999999998</v>
      </c>
      <c r="G20441" s="2">
        <v>1.019226</v>
      </c>
      <c r="H20441" s="2">
        <v>0.52781699999999998</v>
      </c>
      <c r="J20441" s="2">
        <v>19.335339999999999</v>
      </c>
      <c r="K20441" s="2">
        <v>0.37333899999999998</v>
      </c>
      <c r="L20441" s="2">
        <v>0.67391000000000001</v>
      </c>
    </row>
    <row r="20442" spans="1:12" x14ac:dyDescent="0.2">
      <c r="A20442" s="2">
        <v>19.336040000000001</v>
      </c>
      <c r="B20442" s="2">
        <v>28.34271</v>
      </c>
      <c r="C20442" s="2">
        <v>3.769523</v>
      </c>
      <c r="D20442" s="2">
        <v>1.2561450000000001</v>
      </c>
      <c r="F20442" s="2">
        <v>19.33324</v>
      </c>
      <c r="G20442" s="2">
        <v>1.01915</v>
      </c>
      <c r="H20442" s="2">
        <v>0.52732100000000004</v>
      </c>
      <c r="J20442" s="2">
        <v>19.336040000000001</v>
      </c>
      <c r="K20442" s="2">
        <v>0.37325999999999998</v>
      </c>
      <c r="L20442" s="2">
        <v>0.67408000000000001</v>
      </c>
    </row>
    <row r="20443" spans="1:12" x14ac:dyDescent="0.2">
      <c r="A20443" s="2">
        <v>19.336739999999999</v>
      </c>
      <c r="B20443" s="2">
        <v>28.39556</v>
      </c>
      <c r="C20443" s="2">
        <v>3.7708309999999998</v>
      </c>
      <c r="D20443" s="2">
        <v>1.255374</v>
      </c>
      <c r="F20443" s="2">
        <v>19.333939999999998</v>
      </c>
      <c r="G20443" s="2">
        <v>1.018845</v>
      </c>
      <c r="H20443" s="2">
        <v>0.527092</v>
      </c>
      <c r="J20443" s="2">
        <v>19.336739999999999</v>
      </c>
      <c r="K20443" s="2">
        <v>0.37231599999999998</v>
      </c>
      <c r="L20443" s="2">
        <v>0.67394399999999999</v>
      </c>
    </row>
    <row r="20444" spans="1:12" x14ac:dyDescent="0.2">
      <c r="A20444" s="2">
        <v>19.337440000000001</v>
      </c>
      <c r="B20444" s="2">
        <v>28.447849999999999</v>
      </c>
      <c r="C20444" s="2">
        <v>3.7721740000000001</v>
      </c>
      <c r="D20444" s="2">
        <v>1.2544360000000001</v>
      </c>
      <c r="F20444" s="2">
        <v>19.33464</v>
      </c>
      <c r="G20444" s="2">
        <v>1.018967</v>
      </c>
      <c r="H20444" s="2">
        <v>0.52712999999999999</v>
      </c>
      <c r="J20444" s="2">
        <v>19.337440000000001</v>
      </c>
      <c r="K20444" s="2">
        <v>0.371923</v>
      </c>
      <c r="L20444" s="2">
        <v>0.67379999999999995</v>
      </c>
    </row>
    <row r="20445" spans="1:12" x14ac:dyDescent="0.2">
      <c r="A20445" s="2">
        <v>19.338139999999999</v>
      </c>
      <c r="B20445" s="2">
        <v>28.50018</v>
      </c>
      <c r="C20445" s="2">
        <v>3.7740239999999998</v>
      </c>
      <c r="D20445" s="2">
        <v>1.253436</v>
      </c>
      <c r="F20445" s="2">
        <v>19.335339999999999</v>
      </c>
      <c r="G20445" s="2">
        <v>1.018929</v>
      </c>
      <c r="H20445" s="2">
        <v>0.52712999999999999</v>
      </c>
      <c r="J20445" s="2">
        <v>19.338139999999999</v>
      </c>
      <c r="K20445" s="2">
        <v>0.37170599999999998</v>
      </c>
      <c r="L20445" s="2">
        <v>0.67348600000000003</v>
      </c>
    </row>
    <row r="20446" spans="1:12" x14ac:dyDescent="0.2">
      <c r="A20446" s="2">
        <v>19.338850000000001</v>
      </c>
      <c r="B20446" s="2">
        <v>28.552980000000002</v>
      </c>
      <c r="C20446" s="2">
        <v>3.7759960000000001</v>
      </c>
      <c r="D20446" s="2">
        <v>1.2522770000000001</v>
      </c>
      <c r="F20446" s="2">
        <v>19.336040000000001</v>
      </c>
      <c r="G20446" s="2">
        <v>1.018875</v>
      </c>
      <c r="H20446" s="2">
        <v>0.52736700000000003</v>
      </c>
      <c r="J20446" s="2">
        <v>19.338850000000001</v>
      </c>
      <c r="K20446" s="2">
        <v>0.37108200000000002</v>
      </c>
      <c r="L20446" s="2">
        <v>0.67345999999999995</v>
      </c>
    </row>
    <row r="20447" spans="1:12" x14ac:dyDescent="0.2">
      <c r="A20447" s="2">
        <v>19.339549999999999</v>
      </c>
      <c r="B20447" s="2">
        <v>28.604130000000001</v>
      </c>
      <c r="C20447" s="2">
        <v>3.7777090000000002</v>
      </c>
      <c r="D20447" s="2">
        <v>1.2507740000000001</v>
      </c>
      <c r="F20447" s="2">
        <v>19.336739999999999</v>
      </c>
      <c r="G20447" s="2">
        <v>1.018883</v>
      </c>
      <c r="H20447" s="2">
        <v>0.52706900000000001</v>
      </c>
      <c r="J20447" s="2">
        <v>19.339549999999999</v>
      </c>
      <c r="K20447" s="2">
        <v>0.37068200000000001</v>
      </c>
      <c r="L20447" s="2">
        <v>0.67371700000000001</v>
      </c>
    </row>
    <row r="20448" spans="1:12" x14ac:dyDescent="0.2">
      <c r="A20448" s="2">
        <v>19.340250000000001</v>
      </c>
      <c r="B20448" s="2">
        <v>28.651700000000002</v>
      </c>
      <c r="C20448" s="2">
        <v>3.779185</v>
      </c>
      <c r="D20448" s="2">
        <v>1.249698</v>
      </c>
      <c r="F20448" s="2">
        <v>19.337440000000001</v>
      </c>
      <c r="G20448" s="2">
        <v>1.0188980000000001</v>
      </c>
      <c r="H20448" s="2">
        <v>0.52789299999999995</v>
      </c>
      <c r="J20448" s="2">
        <v>19.340250000000001</v>
      </c>
      <c r="K20448" s="2">
        <v>0.370558</v>
      </c>
      <c r="L20448" s="2">
        <v>0.67386000000000001</v>
      </c>
    </row>
    <row r="20449" spans="1:12" x14ac:dyDescent="0.2">
      <c r="A20449" s="2">
        <v>19.340949999999999</v>
      </c>
      <c r="B20449" s="2">
        <v>28.698560000000001</v>
      </c>
      <c r="C20449" s="2">
        <v>3.780688</v>
      </c>
      <c r="D20449" s="2">
        <v>1.24895</v>
      </c>
      <c r="F20449" s="2">
        <v>19.338139999999999</v>
      </c>
      <c r="G20449" s="2">
        <v>1.0189360000000001</v>
      </c>
      <c r="H20449" s="2">
        <v>0.52809099999999998</v>
      </c>
      <c r="J20449" s="2">
        <v>19.340949999999999</v>
      </c>
      <c r="K20449" s="2">
        <v>0.36979299999999998</v>
      </c>
      <c r="L20449" s="2">
        <v>0.673844</v>
      </c>
    </row>
    <row r="20450" spans="1:12" x14ac:dyDescent="0.2">
      <c r="A20450" s="2">
        <v>19.341650000000001</v>
      </c>
      <c r="B20450" s="2">
        <v>28.748709999999999</v>
      </c>
      <c r="C20450" s="2">
        <v>3.7823630000000001</v>
      </c>
      <c r="D20450" s="2">
        <v>1.2483169999999999</v>
      </c>
      <c r="F20450" s="2">
        <v>19.338850000000001</v>
      </c>
      <c r="G20450" s="2">
        <v>1.0183869999999999</v>
      </c>
      <c r="H20450" s="2">
        <v>0.52795400000000003</v>
      </c>
      <c r="J20450" s="2">
        <v>19.341650000000001</v>
      </c>
      <c r="K20450" s="2">
        <v>0.36900899999999998</v>
      </c>
      <c r="L20450" s="2">
        <v>0.67380099999999998</v>
      </c>
    </row>
    <row r="20451" spans="1:12" x14ac:dyDescent="0.2">
      <c r="A20451" s="2">
        <v>19.34235</v>
      </c>
      <c r="B20451" s="2">
        <v>28.80311</v>
      </c>
      <c r="C20451" s="2">
        <v>3.784084</v>
      </c>
      <c r="D20451" s="2">
        <v>1.247409</v>
      </c>
      <c r="F20451" s="2">
        <v>19.339549999999999</v>
      </c>
      <c r="G20451" s="2">
        <v>1.018005</v>
      </c>
      <c r="H20451" s="2">
        <v>0.52767200000000003</v>
      </c>
      <c r="J20451" s="2">
        <v>19.34235</v>
      </c>
      <c r="K20451" s="2">
        <v>0.36891000000000002</v>
      </c>
      <c r="L20451" s="2">
        <v>0.67349700000000001</v>
      </c>
    </row>
    <row r="20452" spans="1:12" x14ac:dyDescent="0.2">
      <c r="A20452" s="2">
        <v>19.343050000000002</v>
      </c>
      <c r="B20452" s="2">
        <v>28.858740000000001</v>
      </c>
      <c r="C20452" s="2">
        <v>3.785415</v>
      </c>
      <c r="D20452" s="2">
        <v>1.24657</v>
      </c>
      <c r="F20452" s="2">
        <v>19.340250000000001</v>
      </c>
      <c r="G20452" s="2">
        <v>1.0174939999999999</v>
      </c>
      <c r="H20452" s="2">
        <v>0.52758799999999995</v>
      </c>
      <c r="J20452" s="2">
        <v>19.343050000000002</v>
      </c>
      <c r="K20452" s="2">
        <v>0.36825400000000003</v>
      </c>
      <c r="L20452" s="2">
        <v>0.67284299999999997</v>
      </c>
    </row>
    <row r="20453" spans="1:12" x14ac:dyDescent="0.2">
      <c r="A20453" s="2">
        <v>19.34376</v>
      </c>
      <c r="B20453" s="2">
        <v>28.914899999999999</v>
      </c>
      <c r="C20453" s="2">
        <v>3.78667</v>
      </c>
      <c r="D20453" s="2">
        <v>1.245654</v>
      </c>
      <c r="F20453" s="2">
        <v>19.340949999999999</v>
      </c>
      <c r="G20453" s="2">
        <v>1.017593</v>
      </c>
      <c r="H20453" s="2">
        <v>0.52762600000000004</v>
      </c>
      <c r="J20453" s="2">
        <v>19.34376</v>
      </c>
      <c r="K20453" s="2">
        <v>0.367176</v>
      </c>
      <c r="L20453" s="2">
        <v>0.67245299999999997</v>
      </c>
    </row>
    <row r="20454" spans="1:12" x14ac:dyDescent="0.2">
      <c r="A20454" s="2">
        <v>19.344460000000002</v>
      </c>
      <c r="B20454" s="2">
        <v>28.97118</v>
      </c>
      <c r="C20454" s="2">
        <v>3.788211</v>
      </c>
      <c r="D20454" s="2">
        <v>1.245212</v>
      </c>
      <c r="F20454" s="2">
        <v>19.341650000000001</v>
      </c>
      <c r="G20454" s="2">
        <v>1.0175860000000001</v>
      </c>
      <c r="H20454" s="2">
        <v>0.52778599999999998</v>
      </c>
      <c r="J20454" s="2">
        <v>19.344460000000002</v>
      </c>
      <c r="K20454" s="2">
        <v>0.36685499999999999</v>
      </c>
      <c r="L20454" s="2">
        <v>0.67234899999999997</v>
      </c>
    </row>
    <row r="20455" spans="1:12" x14ac:dyDescent="0.2">
      <c r="A20455" s="2">
        <v>19.34516</v>
      </c>
      <c r="B20455" s="2">
        <v>29.027560000000001</v>
      </c>
      <c r="C20455" s="2">
        <v>3.789714</v>
      </c>
      <c r="D20455" s="2">
        <v>1.2446170000000001</v>
      </c>
      <c r="F20455" s="2">
        <v>19.34235</v>
      </c>
      <c r="G20455" s="2">
        <v>1.017326</v>
      </c>
      <c r="H20455" s="2">
        <v>0.52781699999999998</v>
      </c>
      <c r="J20455" s="2">
        <v>19.34516</v>
      </c>
      <c r="K20455" s="2">
        <v>0.36587700000000001</v>
      </c>
      <c r="L20455" s="2">
        <v>0.67234899999999997</v>
      </c>
    </row>
    <row r="20456" spans="1:12" x14ac:dyDescent="0.2">
      <c r="A20456" s="2">
        <v>19.345859999999998</v>
      </c>
      <c r="B20456" s="2">
        <v>29.084720000000001</v>
      </c>
      <c r="C20456" s="2">
        <v>3.7911100000000002</v>
      </c>
      <c r="D20456" s="2">
        <v>1.243854</v>
      </c>
      <c r="F20456" s="2">
        <v>19.343050000000002</v>
      </c>
      <c r="G20456" s="2">
        <v>1.0169220000000001</v>
      </c>
      <c r="H20456" s="2">
        <v>0.52832000000000001</v>
      </c>
      <c r="J20456" s="2">
        <v>19.345859999999998</v>
      </c>
      <c r="K20456" s="2">
        <v>0.36541499999999999</v>
      </c>
      <c r="L20456" s="2">
        <v>0.67217400000000005</v>
      </c>
    </row>
    <row r="20457" spans="1:12" x14ac:dyDescent="0.2">
      <c r="A20457" s="2">
        <v>19.34656</v>
      </c>
      <c r="B20457" s="2">
        <v>29.141660000000002</v>
      </c>
      <c r="C20457" s="2">
        <v>3.7922389999999999</v>
      </c>
      <c r="D20457" s="2">
        <v>1.2428239999999999</v>
      </c>
      <c r="F20457" s="2">
        <v>19.34376</v>
      </c>
      <c r="G20457" s="2">
        <v>1.0167390000000001</v>
      </c>
      <c r="H20457" s="2">
        <v>0.52831300000000003</v>
      </c>
      <c r="J20457" s="2">
        <v>19.34656</v>
      </c>
      <c r="K20457" s="2">
        <v>0.36510999999999999</v>
      </c>
      <c r="L20457" s="2">
        <v>0.67177900000000002</v>
      </c>
    </row>
    <row r="20458" spans="1:12" x14ac:dyDescent="0.2">
      <c r="A20458" s="2">
        <v>19.347259999999999</v>
      </c>
      <c r="B20458" s="2">
        <v>29.198550000000001</v>
      </c>
      <c r="C20458" s="2">
        <v>3.7940480000000001</v>
      </c>
      <c r="D20458" s="2">
        <v>1.242313</v>
      </c>
      <c r="F20458" s="2">
        <v>19.344460000000002</v>
      </c>
      <c r="G20458" s="2">
        <v>1.0166170000000001</v>
      </c>
      <c r="H20458" s="2">
        <v>0.52850299999999995</v>
      </c>
      <c r="J20458" s="2">
        <v>19.347259999999999</v>
      </c>
      <c r="K20458" s="2">
        <v>0.36453400000000002</v>
      </c>
      <c r="L20458" s="2">
        <v>0.67163700000000004</v>
      </c>
    </row>
    <row r="20459" spans="1:12" x14ac:dyDescent="0.2">
      <c r="A20459" s="2">
        <v>19.34796</v>
      </c>
      <c r="B20459" s="2">
        <v>29.255659999999999</v>
      </c>
      <c r="C20459" s="2">
        <v>3.795436</v>
      </c>
      <c r="D20459" s="2">
        <v>1.242213</v>
      </c>
      <c r="F20459" s="2">
        <v>19.34516</v>
      </c>
      <c r="G20459" s="2">
        <v>1.016899</v>
      </c>
      <c r="H20459" s="2">
        <v>0.52822100000000005</v>
      </c>
      <c r="J20459" s="2">
        <v>19.34796</v>
      </c>
      <c r="K20459" s="2">
        <v>0.36419899999999999</v>
      </c>
      <c r="L20459" s="2">
        <v>0.67199699999999996</v>
      </c>
    </row>
    <row r="20460" spans="1:12" x14ac:dyDescent="0.2">
      <c r="A20460" s="2">
        <v>19.348669999999998</v>
      </c>
      <c r="B20460" s="2">
        <v>29.312909999999999</v>
      </c>
      <c r="C20460" s="2">
        <v>3.7971029999999999</v>
      </c>
      <c r="D20460" s="2">
        <v>1.241298</v>
      </c>
      <c r="F20460" s="2">
        <v>19.345859999999998</v>
      </c>
      <c r="G20460" s="2">
        <v>1.016823</v>
      </c>
      <c r="H20460" s="2">
        <v>0.52809899999999999</v>
      </c>
      <c r="J20460" s="2">
        <v>19.348669999999998</v>
      </c>
      <c r="K20460" s="2">
        <v>0.36370799999999998</v>
      </c>
      <c r="L20460" s="2">
        <v>0.67256800000000005</v>
      </c>
    </row>
    <row r="20461" spans="1:12" x14ac:dyDescent="0.2">
      <c r="A20461" s="2">
        <v>19.34937</v>
      </c>
      <c r="B20461" s="2">
        <v>29.37021</v>
      </c>
      <c r="C20461" s="2">
        <v>3.798473</v>
      </c>
      <c r="D20461" s="2">
        <v>1.2402979999999999</v>
      </c>
      <c r="F20461" s="2">
        <v>19.34656</v>
      </c>
      <c r="G20461" s="2">
        <v>1.0170360000000001</v>
      </c>
      <c r="H20461" s="2">
        <v>0.52780199999999999</v>
      </c>
      <c r="J20461" s="2">
        <v>19.34937</v>
      </c>
      <c r="K20461" s="2">
        <v>0.36339700000000003</v>
      </c>
      <c r="L20461" s="2">
        <v>0.67273499999999997</v>
      </c>
    </row>
    <row r="20462" spans="1:12" x14ac:dyDescent="0.2">
      <c r="A20462" s="2">
        <v>19.350069999999999</v>
      </c>
      <c r="B20462" s="2">
        <v>29.427309999999999</v>
      </c>
      <c r="C20462" s="2">
        <v>3.799823</v>
      </c>
      <c r="D20462" s="2">
        <v>1.2396499999999999</v>
      </c>
      <c r="F20462" s="2">
        <v>19.347259999999999</v>
      </c>
      <c r="G20462" s="2">
        <v>1.0177149999999999</v>
      </c>
      <c r="H20462" s="2">
        <v>0.52750399999999997</v>
      </c>
      <c r="J20462" s="2">
        <v>19.350069999999999</v>
      </c>
      <c r="K20462" s="2">
        <v>0.363014</v>
      </c>
      <c r="L20462" s="2">
        <v>0.67261000000000004</v>
      </c>
    </row>
    <row r="20463" spans="1:12" x14ac:dyDescent="0.2">
      <c r="A20463" s="2">
        <v>19.350770000000001</v>
      </c>
      <c r="B20463" s="2">
        <v>29.484200000000001</v>
      </c>
      <c r="C20463" s="2">
        <v>3.8012540000000001</v>
      </c>
      <c r="D20463" s="2">
        <v>1.2392529999999999</v>
      </c>
      <c r="F20463" s="2">
        <v>19.34796</v>
      </c>
      <c r="G20463" s="2">
        <v>1.017876</v>
      </c>
      <c r="H20463" s="2">
        <v>0.52753399999999995</v>
      </c>
      <c r="J20463" s="2">
        <v>19.350770000000001</v>
      </c>
      <c r="K20463" s="2">
        <v>0.36299100000000001</v>
      </c>
      <c r="L20463" s="2">
        <v>0.67258700000000005</v>
      </c>
    </row>
    <row r="20464" spans="1:12" x14ac:dyDescent="0.2">
      <c r="A20464" s="2">
        <v>19.351469999999999</v>
      </c>
      <c r="B20464" s="2">
        <v>29.54195</v>
      </c>
      <c r="C20464" s="2">
        <v>3.8028900000000001</v>
      </c>
      <c r="D20464" s="2">
        <v>1.2387570000000001</v>
      </c>
      <c r="F20464" s="2">
        <v>19.348669999999998</v>
      </c>
      <c r="G20464" s="2">
        <v>1.0175320000000001</v>
      </c>
      <c r="H20464" s="2">
        <v>0.52779399999999999</v>
      </c>
      <c r="J20464" s="2">
        <v>19.351469999999999</v>
      </c>
      <c r="K20464" s="2">
        <v>0.36208699999999999</v>
      </c>
      <c r="L20464" s="2">
        <v>0.67224700000000004</v>
      </c>
    </row>
    <row r="20465" spans="1:12" x14ac:dyDescent="0.2">
      <c r="A20465" s="2">
        <v>19.352170000000001</v>
      </c>
      <c r="B20465" s="2">
        <v>29.599820000000001</v>
      </c>
      <c r="C20465" s="2">
        <v>3.8040229999999999</v>
      </c>
      <c r="D20465" s="2">
        <v>1.2379640000000001</v>
      </c>
      <c r="F20465" s="2">
        <v>19.34937</v>
      </c>
      <c r="G20465" s="2">
        <v>1.017296</v>
      </c>
      <c r="H20465" s="2">
        <v>0.52736700000000003</v>
      </c>
      <c r="J20465" s="2">
        <v>19.352170000000001</v>
      </c>
      <c r="K20465" s="2">
        <v>0.36165599999999998</v>
      </c>
      <c r="L20465" s="2">
        <v>0.67194299999999996</v>
      </c>
    </row>
    <row r="20466" spans="1:12" x14ac:dyDescent="0.2">
      <c r="A20466" s="2">
        <v>19.352869999999999</v>
      </c>
      <c r="B20466" s="2">
        <v>29.657240000000002</v>
      </c>
      <c r="C20466" s="2">
        <v>3.8054760000000001</v>
      </c>
      <c r="D20466" s="2">
        <v>1.2363770000000001</v>
      </c>
      <c r="F20466" s="2">
        <v>19.350069999999999</v>
      </c>
      <c r="G20466" s="2">
        <v>1.0171129999999999</v>
      </c>
      <c r="H20466" s="2">
        <v>0.52718399999999999</v>
      </c>
      <c r="J20466" s="2">
        <v>19.352869999999999</v>
      </c>
      <c r="K20466" s="2">
        <v>0.36074099999999998</v>
      </c>
      <c r="L20466" s="2">
        <v>0.67217899999999997</v>
      </c>
    </row>
    <row r="20467" spans="1:12" x14ac:dyDescent="0.2">
      <c r="A20467" s="2">
        <v>19.353580000000001</v>
      </c>
      <c r="B20467" s="2">
        <v>29.714970000000001</v>
      </c>
      <c r="C20467" s="2">
        <v>3.8060369999999999</v>
      </c>
      <c r="D20467" s="2">
        <v>1.2355</v>
      </c>
      <c r="F20467" s="2">
        <v>19.350770000000001</v>
      </c>
      <c r="G20467" s="2">
        <v>1.016945</v>
      </c>
      <c r="H20467" s="2">
        <v>0.52741199999999999</v>
      </c>
      <c r="J20467" s="2">
        <v>19.353580000000001</v>
      </c>
      <c r="K20467" s="2">
        <v>0.360039</v>
      </c>
      <c r="L20467" s="2">
        <v>0.671844</v>
      </c>
    </row>
    <row r="20468" spans="1:12" x14ac:dyDescent="0.2">
      <c r="A20468" s="2">
        <v>19.354279999999999</v>
      </c>
      <c r="B20468" s="2">
        <v>29.773420000000002</v>
      </c>
      <c r="C20468" s="2">
        <v>3.8074680000000001</v>
      </c>
      <c r="D20468" s="2">
        <v>1.2347600000000001</v>
      </c>
      <c r="F20468" s="2">
        <v>19.351469999999999</v>
      </c>
      <c r="G20468" s="2">
        <v>1.0167539999999999</v>
      </c>
      <c r="H20468" s="2">
        <v>0.52827500000000005</v>
      </c>
      <c r="J20468" s="2">
        <v>19.354279999999999</v>
      </c>
      <c r="K20468" s="2">
        <v>0.359958</v>
      </c>
      <c r="L20468" s="2">
        <v>0.67132999999999998</v>
      </c>
    </row>
    <row r="20469" spans="1:12" x14ac:dyDescent="0.2">
      <c r="A20469" s="2">
        <v>19.354980000000001</v>
      </c>
      <c r="B20469" s="2">
        <v>29.831990000000001</v>
      </c>
      <c r="C20469" s="2">
        <v>3.809253</v>
      </c>
      <c r="D20469" s="2">
        <v>1.233501</v>
      </c>
      <c r="F20469" s="2">
        <v>19.352170000000001</v>
      </c>
      <c r="G20469" s="2">
        <v>1.0159</v>
      </c>
      <c r="H20469" s="2">
        <v>0.52854199999999996</v>
      </c>
      <c r="J20469" s="2">
        <v>19.354980000000001</v>
      </c>
      <c r="K20469" s="2">
        <v>0.35918600000000001</v>
      </c>
      <c r="L20469" s="2">
        <v>0.67143699999999995</v>
      </c>
    </row>
    <row r="20470" spans="1:12" x14ac:dyDescent="0.2">
      <c r="A20470" s="2">
        <v>19.35568</v>
      </c>
      <c r="B20470" s="2">
        <v>29.89151</v>
      </c>
      <c r="C20470" s="2">
        <v>3.81087</v>
      </c>
      <c r="D20470" s="2">
        <v>1.232745</v>
      </c>
      <c r="F20470" s="2">
        <v>19.352869999999999</v>
      </c>
      <c r="G20470" s="2">
        <v>1.0159609999999999</v>
      </c>
      <c r="H20470" s="2">
        <v>0.52923600000000004</v>
      </c>
      <c r="J20470" s="2">
        <v>19.35568</v>
      </c>
      <c r="K20470" s="2">
        <v>0.35854900000000001</v>
      </c>
      <c r="L20470" s="2">
        <v>0.67126799999999998</v>
      </c>
    </row>
    <row r="20471" spans="1:12" x14ac:dyDescent="0.2">
      <c r="A20471" s="2">
        <v>19.356380000000001</v>
      </c>
      <c r="B20471" s="2">
        <v>29.951879999999999</v>
      </c>
      <c r="C20471" s="2">
        <v>3.8126139999999999</v>
      </c>
      <c r="D20471" s="2">
        <v>1.231616</v>
      </c>
      <c r="F20471" s="2">
        <v>19.353580000000001</v>
      </c>
      <c r="G20471" s="2">
        <v>1.016022</v>
      </c>
      <c r="H20471" s="2">
        <v>0.52957900000000002</v>
      </c>
      <c r="J20471" s="2">
        <v>19.356380000000001</v>
      </c>
      <c r="K20471" s="2">
        <v>0.35825699999999999</v>
      </c>
      <c r="L20471" s="2">
        <v>0.67059100000000005</v>
      </c>
    </row>
    <row r="20472" spans="1:12" x14ac:dyDescent="0.2">
      <c r="A20472" s="2">
        <v>19.35708</v>
      </c>
      <c r="B20472" s="2">
        <v>30.012689999999999</v>
      </c>
      <c r="C20472" s="2">
        <v>3.8142079999999998</v>
      </c>
      <c r="D20472" s="2">
        <v>1.2308760000000001</v>
      </c>
      <c r="F20472" s="2">
        <v>19.354279999999999</v>
      </c>
      <c r="G20472" s="2">
        <v>1.016068</v>
      </c>
      <c r="H20472" s="2">
        <v>0.53051000000000004</v>
      </c>
      <c r="J20472" s="2">
        <v>19.35708</v>
      </c>
      <c r="K20472" s="2">
        <v>0.35869000000000001</v>
      </c>
      <c r="L20472" s="2">
        <v>0.67037199999999997</v>
      </c>
    </row>
    <row r="20473" spans="1:12" x14ac:dyDescent="0.2">
      <c r="A20473" s="2">
        <v>19.357780000000002</v>
      </c>
      <c r="B20473" s="2">
        <v>30.072970000000002</v>
      </c>
      <c r="C20473" s="2">
        <v>3.8157299999999998</v>
      </c>
      <c r="D20473" s="2">
        <v>1.230701</v>
      </c>
      <c r="F20473" s="2">
        <v>19.354980000000001</v>
      </c>
      <c r="G20473" s="2">
        <v>1.0158229999999999</v>
      </c>
      <c r="H20473" s="2">
        <v>0.53073899999999996</v>
      </c>
      <c r="J20473" s="2">
        <v>19.357780000000002</v>
      </c>
      <c r="K20473" s="2">
        <v>0.35824600000000001</v>
      </c>
      <c r="L20473" s="2">
        <v>0.67072799999999999</v>
      </c>
    </row>
    <row r="20474" spans="1:12" x14ac:dyDescent="0.2">
      <c r="A20474" s="2">
        <v>19.35848</v>
      </c>
      <c r="B20474" s="2">
        <v>30.133890000000001</v>
      </c>
      <c r="C20474" s="2">
        <v>3.8171040000000001</v>
      </c>
      <c r="D20474" s="2">
        <v>1.2302280000000001</v>
      </c>
      <c r="F20474" s="2">
        <v>19.35568</v>
      </c>
      <c r="G20474" s="2">
        <v>1.0156940000000001</v>
      </c>
      <c r="H20474" s="2">
        <v>0.53061700000000001</v>
      </c>
      <c r="J20474" s="2">
        <v>19.35848</v>
      </c>
      <c r="K20474" s="2">
        <v>0.357738</v>
      </c>
      <c r="L20474" s="2">
        <v>0.67097399999999996</v>
      </c>
    </row>
    <row r="20475" spans="1:12" x14ac:dyDescent="0.2">
      <c r="A20475" s="2">
        <v>19.359190000000002</v>
      </c>
      <c r="B20475" s="2">
        <v>30.19529</v>
      </c>
      <c r="C20475" s="2">
        <v>3.8186900000000001</v>
      </c>
      <c r="D20475" s="2">
        <v>1.2294039999999999</v>
      </c>
      <c r="F20475" s="2">
        <v>19.356380000000001</v>
      </c>
      <c r="G20475" s="2">
        <v>1.0152589999999999</v>
      </c>
      <c r="H20475" s="2">
        <v>0.53086100000000003</v>
      </c>
      <c r="J20475" s="2">
        <v>19.359190000000002</v>
      </c>
      <c r="K20475" s="2">
        <v>0.35720800000000003</v>
      </c>
      <c r="L20475" s="2">
        <v>0.67121500000000001</v>
      </c>
    </row>
    <row r="20476" spans="1:12" x14ac:dyDescent="0.2">
      <c r="A20476" s="2">
        <v>19.35989</v>
      </c>
      <c r="B20476" s="2">
        <v>30.25684</v>
      </c>
      <c r="C20476" s="2">
        <v>3.820392</v>
      </c>
      <c r="D20476" s="2">
        <v>1.22906</v>
      </c>
      <c r="F20476" s="2">
        <v>19.35708</v>
      </c>
      <c r="G20476" s="2">
        <v>1.0154650000000001</v>
      </c>
      <c r="H20476" s="2">
        <v>0.53093000000000001</v>
      </c>
      <c r="J20476" s="2">
        <v>19.35989</v>
      </c>
      <c r="K20476" s="2">
        <v>0.356846</v>
      </c>
      <c r="L20476" s="2">
        <v>0.67129000000000005</v>
      </c>
    </row>
    <row r="20477" spans="1:12" x14ac:dyDescent="0.2">
      <c r="A20477" s="2">
        <v>19.360589999999998</v>
      </c>
      <c r="B20477" s="2">
        <v>30.318629999999999</v>
      </c>
      <c r="C20477" s="2">
        <v>3.8215859999999999</v>
      </c>
      <c r="D20477" s="2">
        <v>1.228664</v>
      </c>
      <c r="F20477" s="2">
        <v>19.357780000000002</v>
      </c>
      <c r="G20477" s="2">
        <v>1.0156559999999999</v>
      </c>
      <c r="H20477" s="2">
        <v>0.53117400000000004</v>
      </c>
      <c r="J20477" s="2">
        <v>19.360589999999998</v>
      </c>
      <c r="K20477" s="2">
        <v>0.35640699999999997</v>
      </c>
      <c r="L20477" s="2">
        <v>0.670794</v>
      </c>
    </row>
    <row r="20478" spans="1:12" x14ac:dyDescent="0.2">
      <c r="A20478" s="2">
        <v>19.36129</v>
      </c>
      <c r="B20478" s="2">
        <v>30.380659999999999</v>
      </c>
      <c r="C20478" s="2">
        <v>3.822921</v>
      </c>
      <c r="D20478" s="2">
        <v>1.2278549999999999</v>
      </c>
      <c r="F20478" s="2">
        <v>19.35848</v>
      </c>
      <c r="G20478" s="2">
        <v>1.0155940000000001</v>
      </c>
      <c r="H20478" s="2">
        <v>0.53109700000000004</v>
      </c>
      <c r="J20478" s="2">
        <v>19.36129</v>
      </c>
      <c r="K20478" s="2">
        <v>0.35609400000000002</v>
      </c>
      <c r="L20478" s="2">
        <v>0.66998000000000002</v>
      </c>
    </row>
    <row r="20479" spans="1:12" x14ac:dyDescent="0.2">
      <c r="A20479" s="2">
        <v>19.361989999999999</v>
      </c>
      <c r="B20479" s="2">
        <v>30.442779999999999</v>
      </c>
      <c r="C20479" s="2">
        <v>3.8244850000000001</v>
      </c>
      <c r="D20479" s="2">
        <v>1.2274350000000001</v>
      </c>
      <c r="F20479" s="2">
        <v>19.359190000000002</v>
      </c>
      <c r="G20479" s="2">
        <v>1.0159229999999999</v>
      </c>
      <c r="H20479" s="2">
        <v>0.53095199999999998</v>
      </c>
      <c r="J20479" s="2">
        <v>19.361989999999999</v>
      </c>
      <c r="K20479" s="2">
        <v>0.35506199999999999</v>
      </c>
      <c r="L20479" s="2">
        <v>0.66945399999999999</v>
      </c>
    </row>
    <row r="20480" spans="1:12" x14ac:dyDescent="0.2">
      <c r="A20480" s="2">
        <v>19.362690000000001</v>
      </c>
      <c r="B20480" s="2">
        <v>30.505459999999999</v>
      </c>
      <c r="C20480" s="2">
        <v>3.8257590000000001</v>
      </c>
      <c r="D20480" s="2">
        <v>1.22739</v>
      </c>
      <c r="F20480" s="2">
        <v>19.35989</v>
      </c>
      <c r="G20480" s="2">
        <v>1.015617</v>
      </c>
      <c r="H20480" s="2">
        <v>0.53141799999999995</v>
      </c>
      <c r="J20480" s="2">
        <v>19.362690000000001</v>
      </c>
      <c r="K20480" s="2">
        <v>0.35409299999999999</v>
      </c>
      <c r="L20480" s="2">
        <v>0.66927400000000004</v>
      </c>
    </row>
    <row r="20481" spans="1:12" x14ac:dyDescent="0.2">
      <c r="A20481" s="2">
        <v>19.363389999999999</v>
      </c>
      <c r="B20481" s="2">
        <v>30.56887</v>
      </c>
      <c r="C20481" s="2">
        <v>3.8270940000000002</v>
      </c>
      <c r="D20481" s="2">
        <v>1.2268779999999999</v>
      </c>
      <c r="F20481" s="2">
        <v>19.360589999999998</v>
      </c>
      <c r="G20481" s="2">
        <v>1.0153430000000001</v>
      </c>
      <c r="H20481" s="2">
        <v>0.53095999999999999</v>
      </c>
      <c r="J20481" s="2">
        <v>19.363389999999999</v>
      </c>
      <c r="K20481" s="2">
        <v>0.353184</v>
      </c>
      <c r="L20481" s="2">
        <v>0.66910099999999995</v>
      </c>
    </row>
    <row r="20482" spans="1:12" x14ac:dyDescent="0.2">
      <c r="A20482" s="2">
        <v>19.364100000000001</v>
      </c>
      <c r="B20482" s="2">
        <v>30.63269</v>
      </c>
      <c r="C20482" s="2">
        <v>3.8285170000000002</v>
      </c>
      <c r="D20482" s="2">
        <v>1.2264820000000001</v>
      </c>
      <c r="F20482" s="2">
        <v>19.36129</v>
      </c>
      <c r="G20482" s="2">
        <v>1.0150220000000001</v>
      </c>
      <c r="H20482" s="2">
        <v>0.53086100000000003</v>
      </c>
      <c r="J20482" s="2">
        <v>19.364100000000001</v>
      </c>
      <c r="K20482" s="2">
        <v>0.35270899999999999</v>
      </c>
      <c r="L20482" s="2">
        <v>0.66892499999999999</v>
      </c>
    </row>
    <row r="20483" spans="1:12" x14ac:dyDescent="0.2">
      <c r="A20483" s="2">
        <v>19.364799999999999</v>
      </c>
      <c r="B20483" s="2">
        <v>30.696639999999999</v>
      </c>
      <c r="C20483" s="2">
        <v>3.8301919999999998</v>
      </c>
      <c r="D20483" s="2">
        <v>1.2251920000000001</v>
      </c>
      <c r="F20483" s="2">
        <v>19.361989999999999</v>
      </c>
      <c r="G20483" s="2">
        <v>1.01474</v>
      </c>
      <c r="H20483" s="2">
        <v>0.53099799999999997</v>
      </c>
      <c r="J20483" s="2">
        <v>19.364799999999999</v>
      </c>
      <c r="K20483" s="2">
        <v>0.35288199999999997</v>
      </c>
      <c r="L20483" s="2">
        <v>0.669103</v>
      </c>
    </row>
    <row r="20484" spans="1:12" x14ac:dyDescent="0.2">
      <c r="A20484" s="2">
        <v>19.365500000000001</v>
      </c>
      <c r="B20484" s="2">
        <v>30.760770000000001</v>
      </c>
      <c r="C20484" s="2">
        <v>3.8319619999999999</v>
      </c>
      <c r="D20484" s="2">
        <v>1.2242459999999999</v>
      </c>
      <c r="F20484" s="2">
        <v>19.362690000000001</v>
      </c>
      <c r="G20484" s="2">
        <v>1.0148539999999999</v>
      </c>
      <c r="H20484" s="2">
        <v>0.53067799999999998</v>
      </c>
      <c r="J20484" s="2">
        <v>19.365500000000001</v>
      </c>
      <c r="K20484" s="2">
        <v>0.35264000000000001</v>
      </c>
      <c r="L20484" s="2">
        <v>0.66930199999999995</v>
      </c>
    </row>
    <row r="20485" spans="1:12" x14ac:dyDescent="0.2">
      <c r="A20485" s="2">
        <v>19.366199999999999</v>
      </c>
      <c r="B20485" s="2">
        <v>30.824929999999998</v>
      </c>
      <c r="C20485" s="2">
        <v>3.8336749999999999</v>
      </c>
      <c r="D20485" s="2">
        <v>1.2233229999999999</v>
      </c>
      <c r="F20485" s="2">
        <v>19.363389999999999</v>
      </c>
      <c r="G20485" s="2">
        <v>1.0150220000000001</v>
      </c>
      <c r="H20485" s="2">
        <v>0.53088400000000002</v>
      </c>
      <c r="J20485" s="2">
        <v>19.366199999999999</v>
      </c>
      <c r="K20485" s="2">
        <v>0.35273199999999999</v>
      </c>
      <c r="L20485" s="2">
        <v>0.66922099999999995</v>
      </c>
    </row>
    <row r="20486" spans="1:12" x14ac:dyDescent="0.2">
      <c r="A20486" s="2">
        <v>19.366900000000001</v>
      </c>
      <c r="B20486" s="2">
        <v>30.889849999999999</v>
      </c>
      <c r="C20486" s="2">
        <v>3.8350900000000001</v>
      </c>
      <c r="D20486" s="2">
        <v>1.2229030000000001</v>
      </c>
      <c r="F20486" s="2">
        <v>19.364100000000001</v>
      </c>
      <c r="G20486" s="2">
        <v>1.0151209999999999</v>
      </c>
      <c r="H20486" s="2">
        <v>0.53108999999999995</v>
      </c>
      <c r="J20486" s="2">
        <v>19.366900000000001</v>
      </c>
      <c r="K20486" s="2">
        <v>0.35248200000000002</v>
      </c>
      <c r="L20486" s="2">
        <v>0.66912700000000003</v>
      </c>
    </row>
    <row r="20487" spans="1:12" x14ac:dyDescent="0.2">
      <c r="A20487" s="2">
        <v>19.367599999999999</v>
      </c>
      <c r="B20487" s="2">
        <v>30.955369999999998</v>
      </c>
      <c r="C20487" s="2">
        <v>3.8362919999999998</v>
      </c>
      <c r="D20487" s="2">
        <v>1.2223619999999999</v>
      </c>
      <c r="F20487" s="2">
        <v>19.364799999999999</v>
      </c>
      <c r="G20487" s="2">
        <v>1.015236</v>
      </c>
      <c r="H20487" s="2">
        <v>0.53133399999999997</v>
      </c>
      <c r="J20487" s="2">
        <v>19.367599999999999</v>
      </c>
      <c r="K20487" s="2">
        <v>0.35183300000000001</v>
      </c>
      <c r="L20487" s="2">
        <v>0.66891599999999996</v>
      </c>
    </row>
    <row r="20488" spans="1:12" x14ac:dyDescent="0.2">
      <c r="A20488" s="2">
        <v>19.368300000000001</v>
      </c>
      <c r="B20488" s="2">
        <v>31.021070000000002</v>
      </c>
      <c r="C20488" s="2">
        <v>3.8376649999999999</v>
      </c>
      <c r="D20488" s="2">
        <v>1.221568</v>
      </c>
      <c r="F20488" s="2">
        <v>19.365500000000001</v>
      </c>
      <c r="G20488" s="2">
        <v>1.0152969999999999</v>
      </c>
      <c r="H20488" s="2">
        <v>0.53124199999999999</v>
      </c>
      <c r="J20488" s="2">
        <v>19.368300000000001</v>
      </c>
      <c r="K20488" s="2">
        <v>0.35162100000000002</v>
      </c>
      <c r="L20488" s="2">
        <v>0.668659</v>
      </c>
    </row>
    <row r="20489" spans="1:12" x14ac:dyDescent="0.2">
      <c r="A20489" s="2">
        <v>19.369009999999999</v>
      </c>
      <c r="B20489" s="2">
        <v>31.086970000000001</v>
      </c>
      <c r="C20489" s="2">
        <v>3.8391109999999999</v>
      </c>
      <c r="D20489" s="2">
        <v>1.2211179999999999</v>
      </c>
      <c r="F20489" s="2">
        <v>19.366199999999999</v>
      </c>
      <c r="G20489" s="2">
        <v>1.015747</v>
      </c>
      <c r="H20489" s="2">
        <v>0.53083000000000002</v>
      </c>
      <c r="J20489" s="2">
        <v>19.369009999999999</v>
      </c>
      <c r="K20489" s="2">
        <v>0.35108600000000001</v>
      </c>
      <c r="L20489" s="2">
        <v>0.66832000000000003</v>
      </c>
    </row>
    <row r="20490" spans="1:12" x14ac:dyDescent="0.2">
      <c r="A20490" s="2">
        <v>19.369710000000001</v>
      </c>
      <c r="B20490" s="2">
        <v>31.15344</v>
      </c>
      <c r="C20490" s="2">
        <v>3.8404720000000001</v>
      </c>
      <c r="D20490" s="2">
        <v>1.220332</v>
      </c>
      <c r="F20490" s="2">
        <v>19.366900000000001</v>
      </c>
      <c r="G20490" s="2">
        <v>1.016014</v>
      </c>
      <c r="H20490" s="2">
        <v>0.531227</v>
      </c>
      <c r="J20490" s="2">
        <v>19.369710000000001</v>
      </c>
      <c r="K20490" s="2">
        <v>0.35018700000000003</v>
      </c>
      <c r="L20490" s="2">
        <v>0.66772500000000001</v>
      </c>
    </row>
    <row r="20491" spans="1:12" x14ac:dyDescent="0.2">
      <c r="A20491" s="2">
        <v>19.37041</v>
      </c>
      <c r="B20491" s="2">
        <v>31.22035</v>
      </c>
      <c r="C20491" s="2">
        <v>3.8417729999999999</v>
      </c>
      <c r="D20491" s="2">
        <v>1.219333</v>
      </c>
      <c r="F20491" s="2">
        <v>19.367599999999999</v>
      </c>
      <c r="G20491" s="2">
        <v>1.016113</v>
      </c>
      <c r="H20491" s="2">
        <v>0.530609</v>
      </c>
      <c r="J20491" s="2">
        <v>19.37041</v>
      </c>
      <c r="K20491" s="2">
        <v>0.34961700000000001</v>
      </c>
      <c r="L20491" s="2">
        <v>0.66739300000000001</v>
      </c>
    </row>
    <row r="20492" spans="1:12" x14ac:dyDescent="0.2">
      <c r="A20492" s="2">
        <v>19.371110000000002</v>
      </c>
      <c r="B20492" s="2">
        <v>31.28792</v>
      </c>
      <c r="C20492" s="2">
        <v>3.8430089999999999</v>
      </c>
      <c r="D20492" s="2">
        <v>1.2182649999999999</v>
      </c>
      <c r="F20492" s="2">
        <v>19.368300000000001</v>
      </c>
      <c r="G20492" s="2">
        <v>1.016197</v>
      </c>
      <c r="H20492" s="2">
        <v>0.53079200000000004</v>
      </c>
      <c r="J20492" s="2">
        <v>19.371110000000002</v>
      </c>
      <c r="K20492" s="2">
        <v>0.34882000000000002</v>
      </c>
      <c r="L20492" s="2">
        <v>0.66737999999999997</v>
      </c>
    </row>
    <row r="20493" spans="1:12" x14ac:dyDescent="0.2">
      <c r="A20493" s="2">
        <v>19.37181</v>
      </c>
      <c r="B20493" s="2">
        <v>31.35568</v>
      </c>
      <c r="C20493" s="2">
        <v>3.84436</v>
      </c>
      <c r="D20493" s="2">
        <v>1.2174480000000001</v>
      </c>
      <c r="F20493" s="2">
        <v>19.369009999999999</v>
      </c>
      <c r="G20493" s="2">
        <v>1.0160450000000001</v>
      </c>
      <c r="H20493" s="2">
        <v>0.53118100000000001</v>
      </c>
      <c r="J20493" s="2">
        <v>19.37181</v>
      </c>
      <c r="K20493" s="2">
        <v>0.34880800000000001</v>
      </c>
      <c r="L20493" s="2">
        <v>0.66732999999999998</v>
      </c>
    </row>
    <row r="20494" spans="1:12" x14ac:dyDescent="0.2">
      <c r="A20494" s="2">
        <v>19.372509999999998</v>
      </c>
      <c r="B20494" s="2">
        <v>31.424199999999999</v>
      </c>
      <c r="C20494" s="2">
        <v>3.8459850000000002</v>
      </c>
      <c r="D20494" s="2">
        <v>1.216823</v>
      </c>
      <c r="F20494" s="2">
        <v>19.369710000000001</v>
      </c>
      <c r="G20494" s="2">
        <v>1.0157620000000001</v>
      </c>
      <c r="H20494" s="2">
        <v>0.53092200000000001</v>
      </c>
      <c r="J20494" s="2">
        <v>19.372509999999998</v>
      </c>
      <c r="K20494" s="2">
        <v>0.34853000000000001</v>
      </c>
      <c r="L20494" s="2">
        <v>0.66729300000000003</v>
      </c>
    </row>
    <row r="20495" spans="1:12" x14ac:dyDescent="0.2">
      <c r="A20495" s="2">
        <v>19.37321</v>
      </c>
      <c r="B20495" s="2">
        <v>31.492760000000001</v>
      </c>
      <c r="C20495" s="2">
        <v>3.8475980000000001</v>
      </c>
      <c r="D20495" s="2">
        <v>1.2163649999999999</v>
      </c>
      <c r="F20495" s="2">
        <v>19.37041</v>
      </c>
      <c r="G20495" s="2">
        <v>1.0154339999999999</v>
      </c>
      <c r="H20495" s="2">
        <v>0.53068499999999996</v>
      </c>
      <c r="J20495" s="2">
        <v>19.37321</v>
      </c>
      <c r="K20495" s="2">
        <v>0.34829100000000002</v>
      </c>
      <c r="L20495" s="2">
        <v>0.66748200000000002</v>
      </c>
    </row>
    <row r="20496" spans="1:12" x14ac:dyDescent="0.2">
      <c r="A20496" s="2">
        <v>19.373919999999998</v>
      </c>
      <c r="B20496" s="2">
        <v>31.561630000000001</v>
      </c>
      <c r="C20496" s="2">
        <v>3.84904</v>
      </c>
      <c r="D20496" s="2">
        <v>1.216159</v>
      </c>
      <c r="F20496" s="2">
        <v>19.371110000000002</v>
      </c>
      <c r="G20496" s="2">
        <v>1.0154799999999999</v>
      </c>
      <c r="H20496" s="2">
        <v>0.53060200000000002</v>
      </c>
      <c r="J20496" s="2">
        <v>19.373919999999998</v>
      </c>
      <c r="K20496" s="2">
        <v>0.34761199999999998</v>
      </c>
      <c r="L20496" s="2">
        <v>0.667632</v>
      </c>
    </row>
    <row r="20497" spans="1:12" x14ac:dyDescent="0.2">
      <c r="A20497" s="2">
        <v>19.37462</v>
      </c>
      <c r="B20497" s="2">
        <v>31.63034</v>
      </c>
      <c r="C20497" s="2">
        <v>3.850501</v>
      </c>
      <c r="D20497" s="2">
        <v>1.2157929999999999</v>
      </c>
      <c r="F20497" s="2">
        <v>19.37181</v>
      </c>
      <c r="G20497" s="2">
        <v>1.015938</v>
      </c>
      <c r="H20497" s="2">
        <v>0.53053300000000003</v>
      </c>
      <c r="J20497" s="2">
        <v>19.37462</v>
      </c>
      <c r="K20497" s="2">
        <v>0.34761399999999998</v>
      </c>
      <c r="L20497" s="2">
        <v>0.66752500000000003</v>
      </c>
    </row>
    <row r="20498" spans="1:12" x14ac:dyDescent="0.2">
      <c r="A20498" s="2">
        <v>19.375319999999999</v>
      </c>
      <c r="B20498" s="2">
        <v>31.699020000000001</v>
      </c>
      <c r="C20498" s="2">
        <v>3.8519199999999998</v>
      </c>
      <c r="D20498" s="2">
        <v>1.215381</v>
      </c>
      <c r="F20498" s="2">
        <v>19.372509999999998</v>
      </c>
      <c r="G20498" s="2">
        <v>1.016197</v>
      </c>
      <c r="H20498" s="2">
        <v>0.53012099999999995</v>
      </c>
      <c r="J20498" s="2">
        <v>19.375319999999999</v>
      </c>
      <c r="K20498" s="2">
        <v>0.34688400000000003</v>
      </c>
      <c r="L20498" s="2">
        <v>0.667439</v>
      </c>
    </row>
    <row r="20499" spans="1:12" x14ac:dyDescent="0.2">
      <c r="A20499" s="2">
        <v>19.37602</v>
      </c>
      <c r="B20499" s="2">
        <v>31.768129999999999</v>
      </c>
      <c r="C20499" s="2">
        <v>3.8532549999999999</v>
      </c>
      <c r="D20499" s="2">
        <v>1.214534</v>
      </c>
      <c r="F20499" s="2">
        <v>19.37321</v>
      </c>
      <c r="G20499" s="2">
        <v>1.015862</v>
      </c>
      <c r="H20499" s="2">
        <v>0.53002899999999997</v>
      </c>
      <c r="J20499" s="2">
        <v>19.37602</v>
      </c>
      <c r="K20499" s="2">
        <v>0.34675600000000001</v>
      </c>
      <c r="L20499" s="2">
        <v>0.66743600000000003</v>
      </c>
    </row>
    <row r="20500" spans="1:12" x14ac:dyDescent="0.2">
      <c r="A20500" s="2">
        <v>19.376719999999999</v>
      </c>
      <c r="B20500" s="2">
        <v>31.837260000000001</v>
      </c>
      <c r="C20500" s="2">
        <v>3.8546290000000001</v>
      </c>
      <c r="D20500" s="2">
        <v>1.2134739999999999</v>
      </c>
      <c r="F20500" s="2">
        <v>19.373919999999998</v>
      </c>
      <c r="G20500" s="2">
        <v>1.0155940000000001</v>
      </c>
      <c r="H20500" s="2">
        <v>0.52995300000000001</v>
      </c>
      <c r="J20500" s="2">
        <v>19.376719999999999</v>
      </c>
      <c r="K20500" s="2">
        <v>0.346605</v>
      </c>
      <c r="L20500" s="2">
        <v>0.66732199999999997</v>
      </c>
    </row>
    <row r="20501" spans="1:12" x14ac:dyDescent="0.2">
      <c r="A20501" s="2">
        <v>19.377420000000001</v>
      </c>
      <c r="B20501" s="2">
        <v>31.90625</v>
      </c>
      <c r="C20501" s="2">
        <v>3.8562349999999999</v>
      </c>
      <c r="D20501" s="2">
        <v>1.2128479999999999</v>
      </c>
      <c r="F20501" s="2">
        <v>19.37462</v>
      </c>
      <c r="G20501" s="2">
        <v>1.015312</v>
      </c>
      <c r="H20501" s="2">
        <v>0.53032699999999999</v>
      </c>
      <c r="J20501" s="2">
        <v>19.377420000000001</v>
      </c>
      <c r="K20501" s="2">
        <v>0.34560999999999997</v>
      </c>
      <c r="L20501" s="2">
        <v>0.66752699999999998</v>
      </c>
    </row>
    <row r="20502" spans="1:12" x14ac:dyDescent="0.2">
      <c r="A20502" s="2">
        <v>19.378119999999999</v>
      </c>
      <c r="B20502" s="2">
        <v>31.975660000000001</v>
      </c>
      <c r="C20502" s="2">
        <v>3.8579279999999998</v>
      </c>
      <c r="D20502" s="2">
        <v>1.2122299999999999</v>
      </c>
      <c r="F20502" s="2">
        <v>19.375319999999999</v>
      </c>
      <c r="G20502" s="2">
        <v>1.0151060000000001</v>
      </c>
      <c r="H20502" s="2">
        <v>0.53031899999999998</v>
      </c>
      <c r="J20502" s="2">
        <v>19.378119999999999</v>
      </c>
      <c r="K20502" s="2">
        <v>0.34449000000000002</v>
      </c>
      <c r="L20502" s="2">
        <v>0.66806100000000002</v>
      </c>
    </row>
    <row r="20503" spans="1:12" x14ac:dyDescent="0.2">
      <c r="A20503" s="2">
        <v>19.378820000000001</v>
      </c>
      <c r="B20503" s="2">
        <v>32.045450000000002</v>
      </c>
      <c r="C20503" s="2">
        <v>3.859664</v>
      </c>
      <c r="D20503" s="2">
        <v>1.211246</v>
      </c>
      <c r="F20503" s="2">
        <v>19.37602</v>
      </c>
      <c r="G20503" s="2">
        <v>1.014618</v>
      </c>
      <c r="H20503" s="2">
        <v>0.52986100000000003</v>
      </c>
      <c r="J20503" s="2">
        <v>19.378820000000001</v>
      </c>
      <c r="K20503" s="2">
        <v>0.34385700000000002</v>
      </c>
      <c r="L20503" s="2">
        <v>0.66829400000000005</v>
      </c>
    </row>
    <row r="20504" spans="1:12" x14ac:dyDescent="0.2">
      <c r="A20504" s="2">
        <v>19.379529999999999</v>
      </c>
      <c r="B20504" s="2">
        <v>32.115499999999997</v>
      </c>
      <c r="C20504" s="2">
        <v>3.861694</v>
      </c>
      <c r="D20504" s="2">
        <v>1.210796</v>
      </c>
      <c r="F20504" s="2">
        <v>19.376719999999999</v>
      </c>
      <c r="G20504" s="2">
        <v>1.0143660000000001</v>
      </c>
      <c r="H20504" s="2">
        <v>0.52982300000000004</v>
      </c>
      <c r="J20504" s="2">
        <v>19.379529999999999</v>
      </c>
      <c r="K20504" s="2">
        <v>0.34345999999999999</v>
      </c>
      <c r="L20504" s="2">
        <v>0.66846000000000005</v>
      </c>
    </row>
    <row r="20505" spans="1:12" x14ac:dyDescent="0.2">
      <c r="A20505" s="2">
        <v>19.380230000000001</v>
      </c>
      <c r="B20505" s="2">
        <v>32.185780000000001</v>
      </c>
      <c r="C20505" s="2">
        <v>3.8637269999999999</v>
      </c>
      <c r="D20505" s="2">
        <v>1.210475</v>
      </c>
      <c r="F20505" s="2">
        <v>19.377420000000001</v>
      </c>
      <c r="G20505" s="2">
        <v>1.0144500000000001</v>
      </c>
      <c r="H20505" s="2">
        <v>0.52971599999999996</v>
      </c>
      <c r="J20505" s="2">
        <v>19.380230000000001</v>
      </c>
      <c r="K20505" s="2">
        <v>0.34362999999999999</v>
      </c>
      <c r="L20505" s="2">
        <v>0.66873499999999997</v>
      </c>
    </row>
    <row r="20506" spans="1:12" x14ac:dyDescent="0.2">
      <c r="A20506" s="2">
        <v>19.380929999999999</v>
      </c>
      <c r="B20506" s="2">
        <v>32.256250000000001</v>
      </c>
      <c r="C20506" s="2">
        <v>3.8659129999999999</v>
      </c>
      <c r="D20506" s="2">
        <v>1.2102010000000001</v>
      </c>
      <c r="F20506" s="2">
        <v>19.378119999999999</v>
      </c>
      <c r="G20506" s="2">
        <v>1.014473</v>
      </c>
      <c r="H20506" s="2">
        <v>0.52909099999999998</v>
      </c>
      <c r="J20506" s="2">
        <v>19.380929999999999</v>
      </c>
      <c r="K20506" s="2">
        <v>0.34324399999999999</v>
      </c>
      <c r="L20506" s="2">
        <v>0.66898999999999997</v>
      </c>
    </row>
    <row r="20507" spans="1:12" x14ac:dyDescent="0.2">
      <c r="A20507" s="2">
        <v>19.381630000000001</v>
      </c>
      <c r="B20507" s="2">
        <v>32.327240000000003</v>
      </c>
      <c r="C20507" s="2">
        <v>3.868179</v>
      </c>
      <c r="D20507" s="2">
        <v>1.209743</v>
      </c>
      <c r="F20507" s="2">
        <v>19.378820000000001</v>
      </c>
      <c r="G20507" s="2">
        <v>1.014435</v>
      </c>
      <c r="H20507" s="2">
        <v>0.52886999999999995</v>
      </c>
      <c r="J20507" s="2">
        <v>19.381630000000001</v>
      </c>
      <c r="K20507" s="2">
        <v>0.34217799999999998</v>
      </c>
      <c r="L20507" s="2">
        <v>0.66915100000000005</v>
      </c>
    </row>
    <row r="20508" spans="1:12" x14ac:dyDescent="0.2">
      <c r="A20508" s="2">
        <v>19.38233</v>
      </c>
      <c r="B20508" s="2">
        <v>32.399000000000001</v>
      </c>
      <c r="C20508" s="2">
        <v>3.869945</v>
      </c>
      <c r="D20508" s="2">
        <v>1.209109</v>
      </c>
      <c r="F20508" s="2">
        <v>19.379529999999999</v>
      </c>
      <c r="G20508" s="2">
        <v>1.0144040000000001</v>
      </c>
      <c r="H20508" s="2">
        <v>0.528694</v>
      </c>
      <c r="J20508" s="2">
        <v>19.38233</v>
      </c>
      <c r="K20508" s="2">
        <v>0.34185599999999999</v>
      </c>
      <c r="L20508" s="2">
        <v>0.66891500000000004</v>
      </c>
    </row>
    <row r="20509" spans="1:12" x14ac:dyDescent="0.2">
      <c r="A20509" s="2">
        <v>19.383030000000002</v>
      </c>
      <c r="B20509" s="2">
        <v>32.470730000000003</v>
      </c>
      <c r="C20509" s="2">
        <v>3.8717450000000002</v>
      </c>
      <c r="D20509" s="2">
        <v>1.209087</v>
      </c>
      <c r="F20509" s="2">
        <v>19.380230000000001</v>
      </c>
      <c r="G20509" s="2">
        <v>1.014221</v>
      </c>
      <c r="H20509" s="2">
        <v>0.52908299999999997</v>
      </c>
      <c r="J20509" s="2">
        <v>19.383030000000002</v>
      </c>
      <c r="K20509" s="2">
        <v>0.34105999999999997</v>
      </c>
      <c r="L20509" s="2">
        <v>0.66830299999999998</v>
      </c>
    </row>
    <row r="20510" spans="1:12" x14ac:dyDescent="0.2">
      <c r="A20510" s="2">
        <v>19.38373</v>
      </c>
      <c r="B20510" s="2">
        <v>32.542630000000003</v>
      </c>
      <c r="C20510" s="2">
        <v>3.8738009999999998</v>
      </c>
      <c r="D20510" s="2">
        <v>1.209003</v>
      </c>
      <c r="F20510" s="2">
        <v>19.380929999999999</v>
      </c>
      <c r="G20510" s="2">
        <v>1.0138020000000001</v>
      </c>
      <c r="H20510" s="2">
        <v>0.52899200000000002</v>
      </c>
      <c r="J20510" s="2">
        <v>19.38373</v>
      </c>
      <c r="K20510" s="2">
        <v>0.34075899999999998</v>
      </c>
      <c r="L20510" s="2">
        <v>0.66814899999999999</v>
      </c>
    </row>
    <row r="20511" spans="1:12" x14ac:dyDescent="0.2">
      <c r="A20511" s="2">
        <v>19.384440000000001</v>
      </c>
      <c r="B20511" s="2">
        <v>32.615110000000001</v>
      </c>
      <c r="C20511" s="2">
        <v>3.8756020000000002</v>
      </c>
      <c r="D20511" s="2">
        <v>1.2086520000000001</v>
      </c>
      <c r="F20511" s="2">
        <v>19.381630000000001</v>
      </c>
      <c r="G20511" s="2">
        <v>1.0133289999999999</v>
      </c>
      <c r="H20511" s="2">
        <v>0.52915999999999996</v>
      </c>
      <c r="J20511" s="2">
        <v>19.384440000000001</v>
      </c>
      <c r="K20511" s="2">
        <v>0.34015400000000001</v>
      </c>
      <c r="L20511" s="2">
        <v>0.66833799999999999</v>
      </c>
    </row>
    <row r="20512" spans="1:12" x14ac:dyDescent="0.2">
      <c r="A20512" s="2">
        <v>19.38514</v>
      </c>
      <c r="B20512" s="2">
        <v>32.687869999999997</v>
      </c>
      <c r="C20512" s="2">
        <v>3.8775590000000002</v>
      </c>
      <c r="D20512" s="2">
        <v>1.2081329999999999</v>
      </c>
      <c r="F20512" s="2">
        <v>19.38233</v>
      </c>
      <c r="G20512" s="2">
        <v>1.013039</v>
      </c>
      <c r="H20512" s="2">
        <v>0.52946499999999996</v>
      </c>
      <c r="J20512" s="2">
        <v>19.38514</v>
      </c>
      <c r="K20512" s="2">
        <v>0.33943699999999999</v>
      </c>
      <c r="L20512" s="2">
        <v>0.66862900000000003</v>
      </c>
    </row>
    <row r="20513" spans="1:12" x14ac:dyDescent="0.2">
      <c r="A20513" s="2">
        <v>19.385840000000002</v>
      </c>
      <c r="B20513" s="2">
        <v>32.760489999999997</v>
      </c>
      <c r="C20513" s="2">
        <v>3.8794469999999999</v>
      </c>
      <c r="D20513" s="2">
        <v>1.2076750000000001</v>
      </c>
      <c r="F20513" s="2">
        <v>19.383030000000002</v>
      </c>
      <c r="G20513" s="2">
        <v>1.012726</v>
      </c>
      <c r="H20513" s="2">
        <v>0.52971599999999996</v>
      </c>
      <c r="J20513" s="2">
        <v>19.385840000000002</v>
      </c>
      <c r="K20513" s="2">
        <v>0.33870699999999998</v>
      </c>
      <c r="L20513" s="2">
        <v>0.66845699999999997</v>
      </c>
    </row>
    <row r="20514" spans="1:12" x14ac:dyDescent="0.2">
      <c r="A20514" s="2">
        <v>19.38654</v>
      </c>
      <c r="B20514" s="2">
        <v>32.833660000000002</v>
      </c>
      <c r="C20514" s="2">
        <v>3.881103</v>
      </c>
      <c r="D20514" s="2">
        <v>1.2078279999999999</v>
      </c>
      <c r="F20514" s="2">
        <v>19.38373</v>
      </c>
      <c r="G20514" s="2">
        <v>1.012405</v>
      </c>
      <c r="H20514" s="2">
        <v>0.52909099999999998</v>
      </c>
      <c r="J20514" s="2">
        <v>19.38654</v>
      </c>
      <c r="K20514" s="2">
        <v>0.338783</v>
      </c>
      <c r="L20514" s="2">
        <v>0.66865399999999997</v>
      </c>
    </row>
    <row r="20515" spans="1:12" x14ac:dyDescent="0.2">
      <c r="A20515" s="2">
        <v>19.387239999999998</v>
      </c>
      <c r="B20515" s="2">
        <v>32.907449999999997</v>
      </c>
      <c r="C20515" s="2">
        <v>3.8828649999999998</v>
      </c>
      <c r="D20515" s="2">
        <v>1.2079120000000001</v>
      </c>
      <c r="F20515" s="2">
        <v>19.384440000000001</v>
      </c>
      <c r="G20515" s="2">
        <v>1.0119020000000001</v>
      </c>
      <c r="H20515" s="2">
        <v>0.52925100000000003</v>
      </c>
      <c r="J20515" s="2">
        <v>19.387239999999998</v>
      </c>
      <c r="K20515" s="2">
        <v>0.33868399999999999</v>
      </c>
      <c r="L20515" s="2">
        <v>0.66897799999999996</v>
      </c>
    </row>
    <row r="20516" spans="1:12" x14ac:dyDescent="0.2">
      <c r="A20516" s="2">
        <v>19.38794</v>
      </c>
      <c r="B20516" s="2">
        <v>32.981619999999999</v>
      </c>
      <c r="C20516" s="2">
        <v>3.8846080000000001</v>
      </c>
      <c r="D20516" s="2">
        <v>1.2077059999999999</v>
      </c>
      <c r="F20516" s="2">
        <v>19.38514</v>
      </c>
      <c r="G20516" s="2">
        <v>1.011452</v>
      </c>
      <c r="H20516" s="2">
        <v>0.52957900000000002</v>
      </c>
      <c r="J20516" s="2">
        <v>19.38794</v>
      </c>
      <c r="K20516" s="2">
        <v>0.338337</v>
      </c>
      <c r="L20516" s="2">
        <v>0.66870600000000002</v>
      </c>
    </row>
    <row r="20517" spans="1:12" x14ac:dyDescent="0.2">
      <c r="A20517" s="2">
        <v>19.388639999999999</v>
      </c>
      <c r="B20517" s="2">
        <v>33.056370000000001</v>
      </c>
      <c r="C20517" s="2">
        <v>3.8864399999999999</v>
      </c>
      <c r="D20517" s="2">
        <v>1.2072780000000001</v>
      </c>
      <c r="F20517" s="2">
        <v>19.385840000000002</v>
      </c>
      <c r="G20517" s="2">
        <v>1.011261</v>
      </c>
      <c r="H20517" s="2">
        <v>0.52928900000000001</v>
      </c>
      <c r="J20517" s="2">
        <v>19.388639999999999</v>
      </c>
      <c r="K20517" s="2">
        <v>0.33820499999999998</v>
      </c>
      <c r="L20517" s="2">
        <v>0.66838600000000004</v>
      </c>
    </row>
    <row r="20518" spans="1:12" x14ac:dyDescent="0.2">
      <c r="A20518" s="2">
        <v>19.38935</v>
      </c>
      <c r="B20518" s="2">
        <v>33.13147</v>
      </c>
      <c r="C20518" s="2">
        <v>3.8884189999999998</v>
      </c>
      <c r="D20518" s="2">
        <v>1.20695</v>
      </c>
      <c r="F20518" s="2">
        <v>19.38654</v>
      </c>
      <c r="G20518" s="2">
        <v>1.0110399999999999</v>
      </c>
      <c r="H20518" s="2">
        <v>0.52890000000000004</v>
      </c>
      <c r="J20518" s="2">
        <v>19.38935</v>
      </c>
      <c r="K20518" s="2">
        <v>0.33715200000000001</v>
      </c>
      <c r="L20518" s="2">
        <v>0.66844899999999996</v>
      </c>
    </row>
    <row r="20519" spans="1:12" x14ac:dyDescent="0.2">
      <c r="A20519" s="2">
        <v>19.390049999999999</v>
      </c>
      <c r="B20519" s="2">
        <v>33.206980000000001</v>
      </c>
      <c r="C20519" s="2">
        <v>3.8902730000000001</v>
      </c>
      <c r="D20519" s="2">
        <v>1.2066600000000001</v>
      </c>
      <c r="F20519" s="2">
        <v>19.387239999999998</v>
      </c>
      <c r="G20519" s="2">
        <v>1.011009</v>
      </c>
      <c r="H20519" s="2">
        <v>0.52822899999999995</v>
      </c>
      <c r="J20519" s="2">
        <v>19.390049999999999</v>
      </c>
      <c r="K20519" s="2">
        <v>0.33676699999999998</v>
      </c>
      <c r="L20519" s="2">
        <v>0.66792600000000002</v>
      </c>
    </row>
    <row r="20520" spans="1:12" x14ac:dyDescent="0.2">
      <c r="A20520" s="2">
        <v>19.390750000000001</v>
      </c>
      <c r="B20520" s="2">
        <v>33.282499999999999</v>
      </c>
      <c r="C20520" s="2">
        <v>3.891921</v>
      </c>
      <c r="D20520" s="2">
        <v>1.206569</v>
      </c>
      <c r="F20520" s="2">
        <v>19.38794</v>
      </c>
      <c r="G20520" s="2">
        <v>1.0104900000000001</v>
      </c>
      <c r="H20520" s="2">
        <v>0.527451</v>
      </c>
      <c r="J20520" s="2">
        <v>19.390750000000001</v>
      </c>
      <c r="K20520" s="2">
        <v>0.33654400000000001</v>
      </c>
      <c r="L20520" s="2">
        <v>0.66763600000000001</v>
      </c>
    </row>
    <row r="20521" spans="1:12" x14ac:dyDescent="0.2">
      <c r="A20521" s="2">
        <v>19.391449999999999</v>
      </c>
      <c r="B20521" s="2">
        <v>33.358600000000003</v>
      </c>
      <c r="C20521" s="2">
        <v>3.8933710000000001</v>
      </c>
      <c r="D20521" s="2">
        <v>1.2068509999999999</v>
      </c>
      <c r="F20521" s="2">
        <v>19.388639999999999</v>
      </c>
      <c r="G20521" s="2">
        <v>1.009987</v>
      </c>
      <c r="H20521" s="2">
        <v>0.52714499999999997</v>
      </c>
      <c r="J20521" s="2">
        <v>19.391449999999999</v>
      </c>
      <c r="K20521" s="2">
        <v>0.33567399999999997</v>
      </c>
      <c r="L20521" s="2">
        <v>0.66824399999999995</v>
      </c>
    </row>
    <row r="20522" spans="1:12" x14ac:dyDescent="0.2">
      <c r="A20522" s="2">
        <v>19.392150000000001</v>
      </c>
      <c r="B20522" s="2">
        <v>33.435029999999998</v>
      </c>
      <c r="C20522" s="2">
        <v>3.8947859999999999</v>
      </c>
      <c r="D20522" s="2">
        <v>1.2068970000000001</v>
      </c>
      <c r="F20522" s="2">
        <v>19.38935</v>
      </c>
      <c r="G20522" s="2">
        <v>1.009857</v>
      </c>
      <c r="H20522" s="2">
        <v>0.52704600000000001</v>
      </c>
      <c r="J20522" s="2">
        <v>19.392150000000001</v>
      </c>
      <c r="K20522" s="2">
        <v>0.334314</v>
      </c>
      <c r="L20522" s="2">
        <v>0.66872500000000001</v>
      </c>
    </row>
    <row r="20523" spans="1:12" x14ac:dyDescent="0.2">
      <c r="A20523" s="2">
        <v>19.392849999999999</v>
      </c>
      <c r="B20523" s="2">
        <v>33.509129999999999</v>
      </c>
      <c r="C20523" s="2">
        <v>3.8960140000000001</v>
      </c>
      <c r="D20523" s="2">
        <v>1.207446</v>
      </c>
      <c r="F20523" s="2">
        <v>19.390049999999999</v>
      </c>
      <c r="G20523" s="2">
        <v>1.00972</v>
      </c>
      <c r="H20523" s="2">
        <v>0.52678700000000001</v>
      </c>
      <c r="J20523" s="2">
        <v>19.392849999999999</v>
      </c>
      <c r="K20523" s="2">
        <v>0.33418300000000001</v>
      </c>
      <c r="L20523" s="2">
        <v>0.668736</v>
      </c>
    </row>
    <row r="20524" spans="1:12" x14ac:dyDescent="0.2">
      <c r="A20524" s="2">
        <v>19.393550000000001</v>
      </c>
      <c r="B20524" s="2">
        <v>33.578580000000002</v>
      </c>
      <c r="C20524" s="2">
        <v>3.8973719999999998</v>
      </c>
      <c r="D20524" s="2">
        <v>1.2080869999999999</v>
      </c>
      <c r="F20524" s="2">
        <v>19.390750000000001</v>
      </c>
      <c r="G20524" s="2">
        <v>1.0095209999999999</v>
      </c>
      <c r="H20524" s="2">
        <v>0.52731300000000003</v>
      </c>
      <c r="J20524" s="2">
        <v>19.393550000000001</v>
      </c>
      <c r="K20524" s="2">
        <v>0.33362900000000001</v>
      </c>
      <c r="L20524" s="2">
        <v>0.66866300000000001</v>
      </c>
    </row>
    <row r="20525" spans="1:12" x14ac:dyDescent="0.2">
      <c r="A20525" s="2">
        <v>19.394259999999999</v>
      </c>
      <c r="B20525" s="2">
        <v>33.646479999999997</v>
      </c>
      <c r="C20525" s="2">
        <v>3.8992149999999999</v>
      </c>
      <c r="D20525" s="2">
        <v>1.207668</v>
      </c>
      <c r="F20525" s="2">
        <v>19.391449999999999</v>
      </c>
      <c r="G20525" s="2">
        <v>1.00946</v>
      </c>
      <c r="H20525" s="2">
        <v>0.52729000000000004</v>
      </c>
      <c r="J20525" s="2">
        <v>19.394259999999999</v>
      </c>
      <c r="K20525" s="2">
        <v>0.33349800000000002</v>
      </c>
      <c r="L20525" s="2">
        <v>0.66868399999999995</v>
      </c>
    </row>
    <row r="20526" spans="1:12" x14ac:dyDescent="0.2">
      <c r="A20526" s="2">
        <v>19.394960000000001</v>
      </c>
      <c r="B20526" s="2">
        <v>33.717849999999999</v>
      </c>
      <c r="C20526" s="2">
        <v>3.9007520000000002</v>
      </c>
      <c r="D20526" s="2">
        <v>1.2071719999999999</v>
      </c>
      <c r="F20526" s="2">
        <v>19.392150000000001</v>
      </c>
      <c r="G20526" s="2">
        <v>1.0092159999999999</v>
      </c>
      <c r="H20526" s="2">
        <v>0.52778599999999998</v>
      </c>
      <c r="J20526" s="2">
        <v>19.394960000000001</v>
      </c>
      <c r="K20526" s="2">
        <v>0.33335900000000002</v>
      </c>
      <c r="L20526" s="2">
        <v>0.66853099999999999</v>
      </c>
    </row>
    <row r="20527" spans="1:12" x14ac:dyDescent="0.2">
      <c r="A20527" s="2">
        <v>19.395659999999999</v>
      </c>
      <c r="B20527" s="2">
        <v>33.79363</v>
      </c>
      <c r="C20527" s="2">
        <v>3.9024990000000002</v>
      </c>
      <c r="D20527" s="2">
        <v>1.2071259999999999</v>
      </c>
      <c r="F20527" s="2">
        <v>19.392849999999999</v>
      </c>
      <c r="G20527" s="2">
        <v>1.0085679999999999</v>
      </c>
      <c r="H20527" s="2">
        <v>0.52841899999999997</v>
      </c>
      <c r="J20527" s="2">
        <v>19.395659999999999</v>
      </c>
      <c r="K20527" s="2">
        <v>0.33323799999999998</v>
      </c>
      <c r="L20527" s="2">
        <v>0.66791199999999995</v>
      </c>
    </row>
    <row r="20528" spans="1:12" x14ac:dyDescent="0.2">
      <c r="A20528" s="2">
        <v>19.396360000000001</v>
      </c>
      <c r="B20528" s="2">
        <v>33.871200000000002</v>
      </c>
      <c r="C20528" s="2">
        <v>3.904922</v>
      </c>
      <c r="D20528" s="2">
        <v>1.2068890000000001</v>
      </c>
      <c r="F20528" s="2">
        <v>19.393550000000001</v>
      </c>
      <c r="G20528" s="2">
        <v>1.0079419999999999</v>
      </c>
      <c r="H20528" s="2">
        <v>0.52903</v>
      </c>
      <c r="J20528" s="2">
        <v>19.396360000000001</v>
      </c>
      <c r="K20528" s="2">
        <v>0.33251700000000001</v>
      </c>
      <c r="L20528" s="2">
        <v>0.66795599999999999</v>
      </c>
    </row>
    <row r="20529" spans="1:12" x14ac:dyDescent="0.2">
      <c r="A20529" s="2">
        <v>19.39706</v>
      </c>
      <c r="B20529" s="2">
        <v>33.948900000000002</v>
      </c>
      <c r="C20529" s="2">
        <v>3.906596</v>
      </c>
      <c r="D20529" s="2">
        <v>1.2063170000000001</v>
      </c>
      <c r="F20529" s="2">
        <v>19.394259999999999</v>
      </c>
      <c r="G20529" s="2">
        <v>1.0077970000000001</v>
      </c>
      <c r="H20529" s="2">
        <v>0.52893800000000002</v>
      </c>
      <c r="J20529" s="2">
        <v>19.39706</v>
      </c>
      <c r="K20529" s="2">
        <v>0.33224700000000001</v>
      </c>
      <c r="L20529" s="2">
        <v>0.66831300000000005</v>
      </c>
    </row>
    <row r="20530" spans="1:12" x14ac:dyDescent="0.2">
      <c r="A20530" s="2">
        <v>19.397760000000002</v>
      </c>
      <c r="B20530" s="2">
        <v>34.026919999999997</v>
      </c>
      <c r="C20530" s="2">
        <v>3.9086259999999999</v>
      </c>
      <c r="D20530" s="2">
        <v>1.205943</v>
      </c>
      <c r="F20530" s="2">
        <v>19.394960000000001</v>
      </c>
      <c r="G20530" s="2">
        <v>1.007782</v>
      </c>
      <c r="H20530" s="2">
        <v>0.52858700000000003</v>
      </c>
      <c r="J20530" s="2">
        <v>19.397760000000002</v>
      </c>
      <c r="K20530" s="2">
        <v>0.33155600000000002</v>
      </c>
      <c r="L20530" s="2">
        <v>0.66857900000000003</v>
      </c>
    </row>
    <row r="20531" spans="1:12" x14ac:dyDescent="0.2">
      <c r="A20531" s="2">
        <v>19.39846</v>
      </c>
      <c r="B20531" s="2">
        <v>34.106000000000002</v>
      </c>
      <c r="C20531" s="2">
        <v>3.9104230000000002</v>
      </c>
      <c r="D20531" s="2">
        <v>1.2052799999999999</v>
      </c>
      <c r="F20531" s="2">
        <v>19.395659999999999</v>
      </c>
      <c r="G20531" s="2">
        <v>1.0075989999999999</v>
      </c>
      <c r="H20531" s="2">
        <v>0.52822899999999995</v>
      </c>
      <c r="J20531" s="2">
        <v>19.39846</v>
      </c>
      <c r="K20531" s="2">
        <v>0.33149099999999998</v>
      </c>
      <c r="L20531" s="2">
        <v>0.66876100000000005</v>
      </c>
    </row>
    <row r="20532" spans="1:12" x14ac:dyDescent="0.2">
      <c r="A20532" s="2">
        <v>19.399159999999998</v>
      </c>
      <c r="B20532" s="2">
        <v>34.185310000000001</v>
      </c>
      <c r="C20532" s="2">
        <v>3.912547</v>
      </c>
      <c r="D20532" s="2">
        <v>1.204799</v>
      </c>
      <c r="F20532" s="2">
        <v>19.396360000000001</v>
      </c>
      <c r="G20532" s="2">
        <v>1.007706</v>
      </c>
      <c r="H20532" s="2">
        <v>0.52831300000000003</v>
      </c>
      <c r="J20532" s="2">
        <v>19.399159999999998</v>
      </c>
      <c r="K20532" s="2">
        <v>0.33085199999999998</v>
      </c>
      <c r="L20532" s="2">
        <v>0.66879999999999995</v>
      </c>
    </row>
    <row r="20533" spans="1:12" x14ac:dyDescent="0.2">
      <c r="A20533" s="2">
        <v>19.39987</v>
      </c>
      <c r="B20533" s="2">
        <v>34.264690000000002</v>
      </c>
      <c r="C20533" s="2">
        <v>3.9143249999999998</v>
      </c>
      <c r="D20533" s="2">
        <v>1.2048829999999999</v>
      </c>
      <c r="F20533" s="2">
        <v>19.39706</v>
      </c>
      <c r="G20533" s="2">
        <v>1.0078279999999999</v>
      </c>
      <c r="H20533" s="2">
        <v>0.52779399999999999</v>
      </c>
      <c r="J20533" s="2">
        <v>19.39987</v>
      </c>
      <c r="K20533" s="2">
        <v>0.32915699999999998</v>
      </c>
      <c r="L20533" s="2">
        <v>0.66859299999999999</v>
      </c>
    </row>
    <row r="20534" spans="1:12" x14ac:dyDescent="0.2">
      <c r="A20534" s="2">
        <v>19.400569999999998</v>
      </c>
      <c r="B20534" s="2">
        <v>34.344250000000002</v>
      </c>
      <c r="C20534" s="2">
        <v>3.916061</v>
      </c>
      <c r="D20534" s="2">
        <v>1.2051419999999999</v>
      </c>
      <c r="F20534" s="2">
        <v>19.397760000000002</v>
      </c>
      <c r="G20534" s="2">
        <v>1.007584</v>
      </c>
      <c r="H20534" s="2">
        <v>0.52803</v>
      </c>
      <c r="J20534" s="2">
        <v>19.400569999999998</v>
      </c>
      <c r="K20534" s="2">
        <v>0.328926</v>
      </c>
      <c r="L20534" s="2">
        <v>0.66837000000000002</v>
      </c>
    </row>
    <row r="20535" spans="1:12" x14ac:dyDescent="0.2">
      <c r="A20535" s="2">
        <v>19.40127</v>
      </c>
      <c r="B20535" s="2">
        <v>34.424860000000002</v>
      </c>
      <c r="C20535" s="2">
        <v>3.9177770000000001</v>
      </c>
      <c r="D20535" s="2">
        <v>1.2053480000000001</v>
      </c>
      <c r="F20535" s="2">
        <v>19.39846</v>
      </c>
      <c r="G20535" s="2">
        <v>1.0071870000000001</v>
      </c>
      <c r="H20535" s="2">
        <v>0.52815999999999996</v>
      </c>
      <c r="J20535" s="2">
        <v>19.40127</v>
      </c>
      <c r="K20535" s="2">
        <v>0.32846399999999998</v>
      </c>
      <c r="L20535" s="2">
        <v>0.66819700000000004</v>
      </c>
    </row>
    <row r="20536" spans="1:12" x14ac:dyDescent="0.2">
      <c r="A20536" s="2">
        <v>19.401969999999999</v>
      </c>
      <c r="B20536" s="2">
        <v>34.505249999999997</v>
      </c>
      <c r="C20536" s="2">
        <v>3.9196240000000002</v>
      </c>
      <c r="D20536" s="2">
        <v>1.205211</v>
      </c>
      <c r="F20536" s="2">
        <v>19.399159999999998</v>
      </c>
      <c r="G20536" s="2">
        <v>1.0066219999999999</v>
      </c>
      <c r="H20536" s="2">
        <v>0.52805299999999999</v>
      </c>
      <c r="J20536" s="2">
        <v>19.401969999999999</v>
      </c>
      <c r="K20536" s="2">
        <v>0.32799099999999998</v>
      </c>
      <c r="L20536" s="2">
        <v>0.66820400000000002</v>
      </c>
    </row>
    <row r="20537" spans="1:12" x14ac:dyDescent="0.2">
      <c r="A20537" s="2">
        <v>19.402670000000001</v>
      </c>
      <c r="B20537" s="2">
        <v>34.586469999999998</v>
      </c>
      <c r="C20537" s="2">
        <v>3.9216069999999998</v>
      </c>
      <c r="D20537" s="2">
        <v>1.2054240000000001</v>
      </c>
      <c r="F20537" s="2">
        <v>19.39987</v>
      </c>
      <c r="G20537" s="2">
        <v>1.0059659999999999</v>
      </c>
      <c r="H20537" s="2">
        <v>0.52812199999999998</v>
      </c>
      <c r="J20537" s="2">
        <v>19.402670000000001</v>
      </c>
      <c r="K20537" s="2">
        <v>0.32768399999999998</v>
      </c>
      <c r="L20537" s="2">
        <v>0.66848300000000005</v>
      </c>
    </row>
    <row r="20538" spans="1:12" x14ac:dyDescent="0.2">
      <c r="A20538" s="2">
        <v>19.403369999999999</v>
      </c>
      <c r="B20538" s="2">
        <v>34.667810000000003</v>
      </c>
      <c r="C20538" s="2">
        <v>3.9236059999999999</v>
      </c>
      <c r="D20538" s="2">
        <v>1.2055849999999999</v>
      </c>
      <c r="F20538" s="2">
        <v>19.400569999999998</v>
      </c>
      <c r="G20538" s="2">
        <v>1.0055240000000001</v>
      </c>
      <c r="H20538" s="2">
        <v>0.52844199999999997</v>
      </c>
      <c r="J20538" s="2">
        <v>19.403369999999999</v>
      </c>
      <c r="K20538" s="2">
        <v>0.32783099999999998</v>
      </c>
      <c r="L20538" s="2">
        <v>0.66875700000000005</v>
      </c>
    </row>
    <row r="20539" spans="1:12" x14ac:dyDescent="0.2">
      <c r="A20539" s="2">
        <v>19.404070000000001</v>
      </c>
      <c r="B20539" s="2">
        <v>34.750079999999997</v>
      </c>
      <c r="C20539" s="2">
        <v>3.925262</v>
      </c>
      <c r="D20539" s="2">
        <v>1.2057450000000001</v>
      </c>
      <c r="F20539" s="2">
        <v>19.40127</v>
      </c>
      <c r="G20539" s="2">
        <v>1.004761</v>
      </c>
      <c r="H20539" s="2">
        <v>0.52919799999999995</v>
      </c>
      <c r="J20539" s="2">
        <v>19.404070000000001</v>
      </c>
      <c r="K20539" s="2">
        <v>0.32764599999999999</v>
      </c>
      <c r="L20539" s="2">
        <v>0.66872200000000004</v>
      </c>
    </row>
    <row r="20540" spans="1:12" x14ac:dyDescent="0.2">
      <c r="A20540" s="2">
        <v>19.404779999999999</v>
      </c>
      <c r="B20540" s="2">
        <v>34.83231</v>
      </c>
      <c r="C20540" s="2">
        <v>3.9272830000000001</v>
      </c>
      <c r="D20540" s="2">
        <v>1.2060500000000001</v>
      </c>
      <c r="F20540" s="2">
        <v>19.401969999999999</v>
      </c>
      <c r="G20540" s="2">
        <v>1.004211</v>
      </c>
      <c r="H20540" s="2">
        <v>0.528999</v>
      </c>
      <c r="J20540" s="2">
        <v>19.404779999999999</v>
      </c>
      <c r="K20540" s="2">
        <v>0.32758700000000002</v>
      </c>
      <c r="L20540" s="2">
        <v>0.66872799999999999</v>
      </c>
    </row>
    <row r="20541" spans="1:12" x14ac:dyDescent="0.2">
      <c r="A20541" s="2">
        <v>19.405480000000001</v>
      </c>
      <c r="B20541" s="2">
        <v>34.915379999999999</v>
      </c>
      <c r="C20541" s="2">
        <v>3.9293550000000002</v>
      </c>
      <c r="D20541" s="2">
        <v>1.2061040000000001</v>
      </c>
      <c r="F20541" s="2">
        <v>19.402670000000001</v>
      </c>
      <c r="G20541" s="2">
        <v>1.0040659999999999</v>
      </c>
      <c r="H20541" s="2">
        <v>0.52876299999999998</v>
      </c>
      <c r="J20541" s="2">
        <v>19.405480000000001</v>
      </c>
      <c r="K20541" s="2">
        <v>0.32709100000000002</v>
      </c>
      <c r="L20541" s="2">
        <v>0.668902</v>
      </c>
    </row>
    <row r="20542" spans="1:12" x14ac:dyDescent="0.2">
      <c r="A20542" s="2">
        <v>19.406179999999999</v>
      </c>
      <c r="B20542" s="2">
        <v>34.998280000000001</v>
      </c>
      <c r="C20542" s="2">
        <v>3.9311780000000001</v>
      </c>
      <c r="D20542" s="2">
        <v>1.2062790000000001</v>
      </c>
      <c r="F20542" s="2">
        <v>19.403369999999999</v>
      </c>
      <c r="G20542" s="2">
        <v>1.0039750000000001</v>
      </c>
      <c r="H20542" s="2">
        <v>0.52865600000000001</v>
      </c>
      <c r="J20542" s="2">
        <v>19.406179999999999</v>
      </c>
      <c r="K20542" s="2">
        <v>0.32761000000000001</v>
      </c>
      <c r="L20542" s="2">
        <v>0.66891500000000004</v>
      </c>
    </row>
    <row r="20543" spans="1:12" x14ac:dyDescent="0.2">
      <c r="A20543" s="2">
        <v>19.406880000000001</v>
      </c>
      <c r="B20543" s="2">
        <v>35.081240000000001</v>
      </c>
      <c r="C20543" s="2">
        <v>3.933799</v>
      </c>
      <c r="D20543" s="2">
        <v>1.2065079999999999</v>
      </c>
      <c r="F20543" s="2">
        <v>19.404070000000001</v>
      </c>
      <c r="G20543" s="2">
        <v>1.004105</v>
      </c>
      <c r="H20543" s="2">
        <v>0.528725</v>
      </c>
      <c r="J20543" s="2">
        <v>19.406880000000001</v>
      </c>
      <c r="K20543" s="2">
        <v>0.32769399999999999</v>
      </c>
      <c r="L20543" s="2">
        <v>0.66914099999999999</v>
      </c>
    </row>
    <row r="20544" spans="1:12" x14ac:dyDescent="0.2">
      <c r="A20544" s="2">
        <v>19.407579999999999</v>
      </c>
      <c r="B20544" s="2">
        <v>35.165309999999998</v>
      </c>
      <c r="C20544" s="2">
        <v>3.9360729999999999</v>
      </c>
      <c r="D20544" s="2">
        <v>1.206493</v>
      </c>
      <c r="F20544" s="2">
        <v>19.404779999999999</v>
      </c>
      <c r="G20544" s="2">
        <v>1.0042340000000001</v>
      </c>
      <c r="H20544" s="2">
        <v>0.52878599999999998</v>
      </c>
      <c r="J20544" s="2">
        <v>19.407579999999999</v>
      </c>
      <c r="K20544" s="2">
        <v>0.32757599999999998</v>
      </c>
      <c r="L20544" s="2">
        <v>0.66931600000000002</v>
      </c>
    </row>
    <row r="20545" spans="1:12" x14ac:dyDescent="0.2">
      <c r="A20545" s="2">
        <v>19.408280000000001</v>
      </c>
      <c r="B20545" s="2">
        <v>35.250279999999997</v>
      </c>
      <c r="C20545" s="2">
        <v>3.9380829999999998</v>
      </c>
      <c r="D20545" s="2">
        <v>1.2061040000000001</v>
      </c>
      <c r="F20545" s="2">
        <v>19.405480000000001</v>
      </c>
      <c r="G20545" s="2">
        <v>1.004135</v>
      </c>
      <c r="H20545" s="2">
        <v>0.52876299999999998</v>
      </c>
      <c r="J20545" s="2">
        <v>19.408280000000001</v>
      </c>
      <c r="K20545" s="2">
        <v>0.32733299999999999</v>
      </c>
      <c r="L20545" s="2">
        <v>0.669238</v>
      </c>
    </row>
    <row r="20546" spans="1:12" x14ac:dyDescent="0.2">
      <c r="A20546" s="2">
        <v>19.40898</v>
      </c>
      <c r="B20546" s="2">
        <v>35.335700000000003</v>
      </c>
      <c r="C20546" s="2">
        <v>3.9402270000000001</v>
      </c>
      <c r="D20546" s="2">
        <v>1.2058139999999999</v>
      </c>
      <c r="F20546" s="2">
        <v>19.406179999999999</v>
      </c>
      <c r="G20546" s="2">
        <v>1.00386</v>
      </c>
      <c r="H20546" s="2">
        <v>0.52831300000000003</v>
      </c>
      <c r="J20546" s="2">
        <v>19.40898</v>
      </c>
      <c r="K20546" s="2">
        <v>0.326992</v>
      </c>
      <c r="L20546" s="2">
        <v>0.66901999999999995</v>
      </c>
    </row>
    <row r="20547" spans="1:12" x14ac:dyDescent="0.2">
      <c r="A20547" s="2">
        <v>19.409690000000001</v>
      </c>
      <c r="B20547" s="2">
        <v>35.421520000000001</v>
      </c>
      <c r="C20547" s="2">
        <v>3.9423859999999999</v>
      </c>
      <c r="D20547" s="2">
        <v>1.205211</v>
      </c>
      <c r="F20547" s="2">
        <v>19.406880000000001</v>
      </c>
      <c r="G20547" s="2">
        <v>1.0029600000000001</v>
      </c>
      <c r="H20547" s="2">
        <v>0.52786999999999995</v>
      </c>
      <c r="J20547" s="2">
        <v>19.409690000000001</v>
      </c>
      <c r="K20547" s="2">
        <v>0.32621699999999998</v>
      </c>
      <c r="L20547" s="2">
        <v>0.66874999999999996</v>
      </c>
    </row>
    <row r="20548" spans="1:12" x14ac:dyDescent="0.2">
      <c r="A20548" s="2">
        <v>19.41039</v>
      </c>
      <c r="B20548" s="2">
        <v>35.5077</v>
      </c>
      <c r="C20548" s="2">
        <v>3.943702</v>
      </c>
      <c r="D20548" s="2">
        <v>1.204593</v>
      </c>
      <c r="F20548" s="2">
        <v>19.407579999999999</v>
      </c>
      <c r="G20548" s="2">
        <v>1.002121</v>
      </c>
      <c r="H20548" s="2">
        <v>0.52791600000000005</v>
      </c>
      <c r="J20548" s="2">
        <v>19.41039</v>
      </c>
      <c r="K20548" s="2">
        <v>0.32612000000000002</v>
      </c>
      <c r="L20548" s="2">
        <v>0.66859199999999996</v>
      </c>
    </row>
    <row r="20549" spans="1:12" x14ac:dyDescent="0.2">
      <c r="A20549" s="2">
        <v>19.411090000000002</v>
      </c>
      <c r="B20549" s="2">
        <v>35.594149999999999</v>
      </c>
      <c r="C20549" s="2">
        <v>3.9455900000000002</v>
      </c>
      <c r="D20549" s="2">
        <v>1.204852</v>
      </c>
      <c r="F20549" s="2">
        <v>19.408280000000001</v>
      </c>
      <c r="G20549" s="2">
        <v>1.001663</v>
      </c>
      <c r="H20549" s="2">
        <v>0.527725</v>
      </c>
      <c r="J20549" s="2">
        <v>19.411090000000002</v>
      </c>
      <c r="K20549" s="2">
        <v>0.32581500000000002</v>
      </c>
      <c r="L20549" s="2">
        <v>0.66820299999999999</v>
      </c>
    </row>
    <row r="20550" spans="1:12" x14ac:dyDescent="0.2">
      <c r="A20550" s="2">
        <v>19.41179</v>
      </c>
      <c r="B20550" s="2">
        <v>35.681649999999998</v>
      </c>
      <c r="C20550" s="2">
        <v>3.9476230000000001</v>
      </c>
      <c r="D20550" s="2">
        <v>1.2053480000000001</v>
      </c>
      <c r="F20550" s="2">
        <v>19.40898</v>
      </c>
      <c r="G20550" s="2">
        <v>1.0010220000000001</v>
      </c>
      <c r="H20550" s="2">
        <v>0.52739000000000003</v>
      </c>
      <c r="J20550" s="2">
        <v>19.41179</v>
      </c>
      <c r="K20550" s="2">
        <v>0.32506200000000002</v>
      </c>
      <c r="L20550" s="2">
        <v>0.66822000000000004</v>
      </c>
    </row>
    <row r="20551" spans="1:12" x14ac:dyDescent="0.2">
      <c r="A20551" s="2">
        <v>19.412489999999998</v>
      </c>
      <c r="B20551" s="2">
        <v>35.768459999999997</v>
      </c>
      <c r="C20551" s="2">
        <v>3.949916</v>
      </c>
      <c r="D20551" s="2">
        <v>1.2055009999999999</v>
      </c>
      <c r="F20551" s="2">
        <v>19.409690000000001</v>
      </c>
      <c r="G20551" s="2">
        <v>1.0005109999999999</v>
      </c>
      <c r="H20551" s="2">
        <v>0.52722199999999997</v>
      </c>
      <c r="J20551" s="2">
        <v>19.412489999999998</v>
      </c>
      <c r="K20551" s="2">
        <v>0.32484400000000002</v>
      </c>
      <c r="L20551" s="2">
        <v>0.66840999999999995</v>
      </c>
    </row>
    <row r="20552" spans="1:12" x14ac:dyDescent="0.2">
      <c r="A20552" s="2">
        <v>19.41319</v>
      </c>
      <c r="B20552" s="2">
        <v>35.856529999999999</v>
      </c>
      <c r="C20552" s="2">
        <v>3.9518960000000001</v>
      </c>
      <c r="D20552" s="2">
        <v>1.205989</v>
      </c>
      <c r="F20552" s="2">
        <v>19.41039</v>
      </c>
      <c r="G20552" s="2">
        <v>1.000183</v>
      </c>
      <c r="H20552" s="2">
        <v>0.52737400000000001</v>
      </c>
      <c r="J20552" s="2">
        <v>19.41319</v>
      </c>
      <c r="K20552" s="2">
        <v>0.32520500000000002</v>
      </c>
      <c r="L20552" s="2">
        <v>0.66852400000000001</v>
      </c>
    </row>
    <row r="20553" spans="1:12" x14ac:dyDescent="0.2">
      <c r="A20553" s="2">
        <v>19.413889999999999</v>
      </c>
      <c r="B20553" s="2">
        <v>35.944859999999998</v>
      </c>
      <c r="C20553" s="2">
        <v>3.95404</v>
      </c>
      <c r="D20553" s="2">
        <v>1.2069350000000001</v>
      </c>
      <c r="F20553" s="2">
        <v>19.411090000000002</v>
      </c>
      <c r="G20553" s="2">
        <v>0.99994700000000003</v>
      </c>
      <c r="H20553" s="2">
        <v>0.52783199999999997</v>
      </c>
      <c r="J20553" s="2">
        <v>19.413889999999999</v>
      </c>
      <c r="K20553" s="2">
        <v>0.32538800000000001</v>
      </c>
      <c r="L20553" s="2">
        <v>0.66821399999999997</v>
      </c>
    </row>
    <row r="20554" spans="1:12" x14ac:dyDescent="0.2">
      <c r="A20554" s="2">
        <v>19.4146</v>
      </c>
      <c r="B20554" s="2">
        <v>36.034109999999998</v>
      </c>
      <c r="C20554" s="2">
        <v>3.9558140000000002</v>
      </c>
      <c r="D20554" s="2">
        <v>1.2073320000000001</v>
      </c>
      <c r="F20554" s="2">
        <v>19.41179</v>
      </c>
      <c r="G20554" s="2">
        <v>0.99985500000000005</v>
      </c>
      <c r="H20554" s="2">
        <v>0.52740500000000001</v>
      </c>
      <c r="J20554" s="2">
        <v>19.4146</v>
      </c>
      <c r="K20554" s="2">
        <v>0.32545800000000003</v>
      </c>
      <c r="L20554" s="2">
        <v>0.667825</v>
      </c>
    </row>
    <row r="20555" spans="1:12" x14ac:dyDescent="0.2">
      <c r="A20555" s="2">
        <v>19.415299999999998</v>
      </c>
      <c r="B20555" s="2">
        <v>36.122570000000003</v>
      </c>
      <c r="C20555" s="2">
        <v>3.957179</v>
      </c>
      <c r="D20555" s="2">
        <v>1.2074389999999999</v>
      </c>
      <c r="F20555" s="2">
        <v>19.412489999999998</v>
      </c>
      <c r="G20555" s="2">
        <v>1.000008</v>
      </c>
      <c r="H20555" s="2">
        <v>0.52722899999999995</v>
      </c>
      <c r="J20555" s="2">
        <v>19.415299999999998</v>
      </c>
      <c r="K20555" s="2">
        <v>0.325737</v>
      </c>
      <c r="L20555" s="2">
        <v>0.66746799999999995</v>
      </c>
    </row>
    <row r="20556" spans="1:12" x14ac:dyDescent="0.2">
      <c r="A20556" s="2">
        <v>19.416</v>
      </c>
      <c r="B20556" s="2">
        <v>36.211269999999999</v>
      </c>
      <c r="C20556" s="2">
        <v>3.95885</v>
      </c>
      <c r="D20556" s="2">
        <v>1.207454</v>
      </c>
      <c r="F20556" s="2">
        <v>19.41319</v>
      </c>
      <c r="G20556" s="2">
        <v>0.99977899999999997</v>
      </c>
      <c r="H20556" s="2">
        <v>0.52760300000000004</v>
      </c>
      <c r="J20556" s="2">
        <v>19.416</v>
      </c>
      <c r="K20556" s="2">
        <v>0.32522800000000002</v>
      </c>
      <c r="L20556" s="2">
        <v>0.66701200000000005</v>
      </c>
    </row>
    <row r="20557" spans="1:12" x14ac:dyDescent="0.2">
      <c r="A20557" s="2">
        <v>19.416699999999999</v>
      </c>
      <c r="B20557" s="2">
        <v>36.301130000000001</v>
      </c>
      <c r="C20557" s="2">
        <v>3.960353</v>
      </c>
      <c r="D20557" s="2">
        <v>1.2076290000000001</v>
      </c>
      <c r="F20557" s="2">
        <v>19.413889999999999</v>
      </c>
      <c r="G20557" s="2">
        <v>0.99948099999999995</v>
      </c>
      <c r="H20557" s="2">
        <v>0.52796900000000002</v>
      </c>
      <c r="J20557" s="2">
        <v>19.416699999999999</v>
      </c>
      <c r="K20557" s="2">
        <v>0.32605000000000001</v>
      </c>
      <c r="L20557" s="2">
        <v>0.66711200000000004</v>
      </c>
    </row>
    <row r="20558" spans="1:12" x14ac:dyDescent="0.2">
      <c r="A20558" s="2">
        <v>19.417400000000001</v>
      </c>
      <c r="B20558" s="2">
        <v>36.391489999999997</v>
      </c>
      <c r="C20558" s="2">
        <v>3.9621</v>
      </c>
      <c r="D20558" s="2">
        <v>1.2080569999999999</v>
      </c>
      <c r="F20558" s="2">
        <v>19.4146</v>
      </c>
      <c r="G20558" s="2">
        <v>0.99918399999999996</v>
      </c>
      <c r="H20558" s="2">
        <v>0.52780199999999999</v>
      </c>
      <c r="J20558" s="2">
        <v>19.417400000000001</v>
      </c>
      <c r="K20558" s="2">
        <v>0.326322</v>
      </c>
      <c r="L20558" s="2">
        <v>0.66745399999999999</v>
      </c>
    </row>
    <row r="20559" spans="1:12" x14ac:dyDescent="0.2">
      <c r="A20559" s="2">
        <v>19.418099999999999</v>
      </c>
      <c r="B20559" s="2">
        <v>36.481029999999997</v>
      </c>
      <c r="C20559" s="2">
        <v>3.9642019999999998</v>
      </c>
      <c r="D20559" s="2">
        <v>1.2079500000000001</v>
      </c>
      <c r="F20559" s="2">
        <v>19.415299999999998</v>
      </c>
      <c r="G20559" s="2">
        <v>0.99887800000000004</v>
      </c>
      <c r="H20559" s="2">
        <v>0.52778599999999998</v>
      </c>
      <c r="J20559" s="2">
        <v>19.418099999999999</v>
      </c>
      <c r="K20559" s="2">
        <v>0.32698199999999999</v>
      </c>
      <c r="L20559" s="2">
        <v>0.66755699999999996</v>
      </c>
    </row>
    <row r="20560" spans="1:12" x14ac:dyDescent="0.2">
      <c r="A20560" s="2">
        <v>19.418800000000001</v>
      </c>
      <c r="B20560" s="2">
        <v>36.572069999999997</v>
      </c>
      <c r="C20560" s="2">
        <v>3.9656940000000001</v>
      </c>
      <c r="D20560" s="2">
        <v>1.2080029999999999</v>
      </c>
      <c r="F20560" s="2">
        <v>19.416</v>
      </c>
      <c r="G20560" s="2">
        <v>0.99890100000000004</v>
      </c>
      <c r="H20560" s="2">
        <v>0.52769500000000003</v>
      </c>
      <c r="J20560" s="2">
        <v>19.418800000000001</v>
      </c>
      <c r="K20560" s="2">
        <v>0.32658799999999999</v>
      </c>
      <c r="L20560" s="2">
        <v>0.66742800000000002</v>
      </c>
    </row>
    <row r="20561" spans="1:12" x14ac:dyDescent="0.2">
      <c r="A20561" s="2">
        <v>19.419499999999999</v>
      </c>
      <c r="B20561" s="2">
        <v>36.663319999999999</v>
      </c>
      <c r="C20561" s="2">
        <v>3.9672689999999999</v>
      </c>
      <c r="D20561" s="2">
        <v>1.2080340000000001</v>
      </c>
      <c r="F20561" s="2">
        <v>19.416699999999999</v>
      </c>
      <c r="G20561" s="2">
        <v>0.99892400000000003</v>
      </c>
      <c r="H20561" s="2">
        <v>0.52768700000000002</v>
      </c>
      <c r="J20561" s="2">
        <v>19.419499999999999</v>
      </c>
      <c r="K20561" s="2">
        <v>0.32617600000000002</v>
      </c>
      <c r="L20561" s="2">
        <v>0.66713</v>
      </c>
    </row>
    <row r="20562" spans="1:12" x14ac:dyDescent="0.2">
      <c r="A20562" s="2">
        <v>19.420210000000001</v>
      </c>
      <c r="B20562" s="2">
        <v>36.754550000000002</v>
      </c>
      <c r="C20562" s="2">
        <v>3.96915</v>
      </c>
      <c r="D20562" s="2">
        <v>1.208591</v>
      </c>
      <c r="F20562" s="2">
        <v>19.417400000000001</v>
      </c>
      <c r="G20562" s="2">
        <v>0.99855000000000005</v>
      </c>
      <c r="H20562" s="2">
        <v>0.52813699999999997</v>
      </c>
      <c r="J20562" s="2">
        <v>19.420210000000001</v>
      </c>
      <c r="K20562" s="2">
        <v>0.32608999999999999</v>
      </c>
      <c r="L20562" s="2">
        <v>0.66642000000000001</v>
      </c>
    </row>
    <row r="20563" spans="1:12" x14ac:dyDescent="0.2">
      <c r="A20563" s="2">
        <v>19.420909999999999</v>
      </c>
      <c r="B20563" s="2">
        <v>36.84675</v>
      </c>
      <c r="C20563" s="2">
        <v>3.9709660000000002</v>
      </c>
      <c r="D20563" s="2">
        <v>1.2089570000000001</v>
      </c>
      <c r="F20563" s="2">
        <v>19.418099999999999</v>
      </c>
      <c r="G20563" s="2">
        <v>0.99812299999999998</v>
      </c>
      <c r="H20563" s="2">
        <v>0.52786999999999995</v>
      </c>
      <c r="J20563" s="2">
        <v>19.420909999999999</v>
      </c>
      <c r="K20563" s="2">
        <v>0.32622299999999999</v>
      </c>
      <c r="L20563" s="2">
        <v>0.66586500000000004</v>
      </c>
    </row>
    <row r="20564" spans="1:12" x14ac:dyDescent="0.2">
      <c r="A20564" s="2">
        <v>19.421610000000001</v>
      </c>
      <c r="B20564" s="2">
        <v>36.939079999999997</v>
      </c>
      <c r="C20564" s="2">
        <v>3.9732810000000001</v>
      </c>
      <c r="D20564" s="2">
        <v>1.2085980000000001</v>
      </c>
      <c r="F20564" s="2">
        <v>19.418800000000001</v>
      </c>
      <c r="G20564" s="2">
        <v>0.99826800000000004</v>
      </c>
      <c r="H20564" s="2">
        <v>0.52825900000000003</v>
      </c>
      <c r="J20564" s="2">
        <v>19.421610000000001</v>
      </c>
      <c r="K20564" s="2">
        <v>0.32563999999999999</v>
      </c>
      <c r="L20564" s="2">
        <v>0.66568099999999997</v>
      </c>
    </row>
    <row r="20565" spans="1:12" x14ac:dyDescent="0.2">
      <c r="A20565" s="2">
        <v>19.42231</v>
      </c>
      <c r="B20565" s="2">
        <v>37.031590000000001</v>
      </c>
      <c r="C20565" s="2">
        <v>3.975139</v>
      </c>
      <c r="D20565" s="2">
        <v>1.2090639999999999</v>
      </c>
      <c r="F20565" s="2">
        <v>19.419499999999999</v>
      </c>
      <c r="G20565" s="2">
        <v>0.99848199999999998</v>
      </c>
      <c r="H20565" s="2">
        <v>0.52834300000000001</v>
      </c>
      <c r="J20565" s="2">
        <v>19.42231</v>
      </c>
      <c r="K20565" s="2">
        <v>0.325687</v>
      </c>
      <c r="L20565" s="2">
        <v>0.66536600000000001</v>
      </c>
    </row>
    <row r="20566" spans="1:12" x14ac:dyDescent="0.2">
      <c r="A20566" s="2">
        <v>19.423010000000001</v>
      </c>
      <c r="B20566" s="2">
        <v>37.124969999999998</v>
      </c>
      <c r="C20566" s="2">
        <v>3.9771380000000001</v>
      </c>
      <c r="D20566" s="2">
        <v>1.209171</v>
      </c>
      <c r="F20566" s="2">
        <v>19.420210000000001</v>
      </c>
      <c r="G20566" s="2">
        <v>0.99836000000000003</v>
      </c>
      <c r="H20566" s="2">
        <v>0.52837400000000001</v>
      </c>
      <c r="J20566" s="2">
        <v>19.423010000000001</v>
      </c>
      <c r="K20566" s="2">
        <v>0.32621600000000001</v>
      </c>
      <c r="L20566" s="2">
        <v>0.66502899999999998</v>
      </c>
    </row>
    <row r="20567" spans="1:12" x14ac:dyDescent="0.2">
      <c r="A20567" s="2">
        <v>19.42371</v>
      </c>
      <c r="B20567" s="2">
        <v>37.220970000000001</v>
      </c>
      <c r="C20567" s="2">
        <v>3.978942</v>
      </c>
      <c r="D20567" s="2">
        <v>1.2098720000000001</v>
      </c>
      <c r="F20567" s="2">
        <v>19.420909999999999</v>
      </c>
      <c r="G20567" s="2">
        <v>0.99773400000000001</v>
      </c>
      <c r="H20567" s="2">
        <v>0.52812999999999999</v>
      </c>
      <c r="J20567" s="2">
        <v>19.42371</v>
      </c>
      <c r="K20567" s="2">
        <v>0.32615499999999997</v>
      </c>
      <c r="L20567" s="2">
        <v>0.66520299999999999</v>
      </c>
    </row>
    <row r="20568" spans="1:12" x14ac:dyDescent="0.2">
      <c r="A20568" s="2">
        <v>19.424410000000002</v>
      </c>
      <c r="B20568" s="2">
        <v>37.313429999999997</v>
      </c>
      <c r="C20568" s="2">
        <v>3.9806319999999999</v>
      </c>
      <c r="D20568" s="2">
        <v>1.2103839999999999</v>
      </c>
      <c r="F20568" s="2">
        <v>19.421610000000001</v>
      </c>
      <c r="G20568" s="2">
        <v>0.99697899999999995</v>
      </c>
      <c r="H20568" s="2">
        <v>0.52796900000000002</v>
      </c>
      <c r="J20568" s="2">
        <v>19.424410000000002</v>
      </c>
      <c r="K20568" s="2">
        <v>0.32653399999999999</v>
      </c>
      <c r="L20568" s="2">
        <v>0.66507300000000003</v>
      </c>
    </row>
    <row r="20569" spans="1:12" x14ac:dyDescent="0.2">
      <c r="A20569" s="2">
        <v>19.42512</v>
      </c>
      <c r="B20569" s="2">
        <v>37.407510000000002</v>
      </c>
      <c r="C20569" s="2">
        <v>3.9827759999999999</v>
      </c>
      <c r="D20569" s="2">
        <v>1.2102010000000001</v>
      </c>
      <c r="F20569" s="2">
        <v>19.42231</v>
      </c>
      <c r="G20569" s="2">
        <v>0.99678</v>
      </c>
      <c r="H20569" s="2">
        <v>0.52802300000000002</v>
      </c>
      <c r="J20569" s="2">
        <v>19.42512</v>
      </c>
      <c r="K20569" s="2">
        <v>0.32673999999999997</v>
      </c>
      <c r="L20569" s="2">
        <v>0.66506699999999996</v>
      </c>
    </row>
    <row r="20570" spans="1:12" x14ac:dyDescent="0.2">
      <c r="A20570" s="2">
        <v>19.425820000000002</v>
      </c>
      <c r="B20570" s="2">
        <v>37.503239999999998</v>
      </c>
      <c r="C20570" s="2">
        <v>3.9846759999999999</v>
      </c>
      <c r="D20570" s="2">
        <v>1.2106889999999999</v>
      </c>
      <c r="F20570" s="2">
        <v>19.423010000000001</v>
      </c>
      <c r="G20570" s="2">
        <v>0.99684099999999998</v>
      </c>
      <c r="H20570" s="2">
        <v>0.52833600000000003</v>
      </c>
      <c r="J20570" s="2">
        <v>19.425820000000002</v>
      </c>
      <c r="K20570" s="2">
        <v>0.32647700000000002</v>
      </c>
      <c r="L20570" s="2">
        <v>0.66509700000000005</v>
      </c>
    </row>
    <row r="20571" spans="1:12" x14ac:dyDescent="0.2">
      <c r="A20571" s="2">
        <v>19.42652</v>
      </c>
      <c r="B20571" s="2">
        <v>37.598529999999997</v>
      </c>
      <c r="C20571" s="2">
        <v>3.9870369999999999</v>
      </c>
      <c r="D20571" s="2">
        <v>1.2109559999999999</v>
      </c>
      <c r="F20571" s="2">
        <v>19.42371</v>
      </c>
      <c r="G20571" s="2">
        <v>0.99695599999999995</v>
      </c>
      <c r="H20571" s="2">
        <v>0.52833600000000003</v>
      </c>
      <c r="J20571" s="2">
        <v>19.42652</v>
      </c>
      <c r="K20571" s="2">
        <v>0.32710400000000001</v>
      </c>
      <c r="L20571" s="2">
        <v>0.66486599999999996</v>
      </c>
    </row>
    <row r="20572" spans="1:12" x14ac:dyDescent="0.2">
      <c r="A20572" s="2">
        <v>19.427219999999998</v>
      </c>
      <c r="B20572" s="2">
        <v>37.694040000000001</v>
      </c>
      <c r="C20572" s="2">
        <v>3.9891580000000002</v>
      </c>
      <c r="D20572" s="2">
        <v>1.2112149999999999</v>
      </c>
      <c r="F20572" s="2">
        <v>19.424410000000002</v>
      </c>
      <c r="G20572" s="2">
        <v>0.99690999999999996</v>
      </c>
      <c r="H20572" s="2">
        <v>0.52796900000000002</v>
      </c>
      <c r="J20572" s="2">
        <v>19.427219999999998</v>
      </c>
      <c r="K20572" s="2">
        <v>0.32733899999999999</v>
      </c>
      <c r="L20572" s="2">
        <v>0.66437500000000005</v>
      </c>
    </row>
    <row r="20573" spans="1:12" x14ac:dyDescent="0.2">
      <c r="A20573" s="2">
        <v>19.42792</v>
      </c>
      <c r="B20573" s="2">
        <v>37.790100000000002</v>
      </c>
      <c r="C20573" s="2">
        <v>3.9912100000000001</v>
      </c>
      <c r="D20573" s="2">
        <v>1.2108950000000001</v>
      </c>
      <c r="F20573" s="2">
        <v>19.42512</v>
      </c>
      <c r="G20573" s="2">
        <v>0.99661999999999995</v>
      </c>
      <c r="H20573" s="2">
        <v>0.52759599999999995</v>
      </c>
      <c r="J20573" s="2">
        <v>19.42792</v>
      </c>
      <c r="K20573" s="2">
        <v>0.32646399999999998</v>
      </c>
      <c r="L20573" s="2">
        <v>0.66371899999999995</v>
      </c>
    </row>
    <row r="20574" spans="1:12" x14ac:dyDescent="0.2">
      <c r="A20574" s="2">
        <v>19.428619999999999</v>
      </c>
      <c r="B20574" s="2">
        <v>37.887590000000003</v>
      </c>
      <c r="C20574" s="2">
        <v>3.9931290000000002</v>
      </c>
      <c r="D20574" s="2">
        <v>1.2114210000000001</v>
      </c>
      <c r="F20574" s="2">
        <v>19.425820000000002</v>
      </c>
      <c r="G20574" s="2">
        <v>0.99634599999999995</v>
      </c>
      <c r="H20574" s="2">
        <v>0.52693199999999996</v>
      </c>
      <c r="J20574" s="2">
        <v>19.428619999999999</v>
      </c>
      <c r="K20574" s="2">
        <v>0.32719999999999999</v>
      </c>
      <c r="L20574" s="2">
        <v>0.66371599999999997</v>
      </c>
    </row>
    <row r="20575" spans="1:12" x14ac:dyDescent="0.2">
      <c r="A20575" s="2">
        <v>19.429320000000001</v>
      </c>
      <c r="B20575" s="2">
        <v>37.98509</v>
      </c>
      <c r="C20575" s="2">
        <v>3.9952350000000001</v>
      </c>
      <c r="D20575" s="2">
        <v>1.212375</v>
      </c>
      <c r="F20575" s="2">
        <v>19.42652</v>
      </c>
      <c r="G20575" s="2">
        <v>0.99614000000000003</v>
      </c>
      <c r="H20575" s="2">
        <v>0.52665700000000004</v>
      </c>
      <c r="J20575" s="2">
        <v>19.429320000000001</v>
      </c>
      <c r="K20575" s="2">
        <v>0.32689699999999999</v>
      </c>
      <c r="L20575" s="2">
        <v>0.66345100000000001</v>
      </c>
    </row>
    <row r="20576" spans="1:12" x14ac:dyDescent="0.2">
      <c r="A20576" s="2">
        <v>19.430029999999999</v>
      </c>
      <c r="B20576" s="2">
        <v>38.082090000000001</v>
      </c>
      <c r="C20576" s="2">
        <v>3.9972910000000001</v>
      </c>
      <c r="D20576" s="2">
        <v>1.2124280000000001</v>
      </c>
      <c r="F20576" s="2">
        <v>19.427219999999998</v>
      </c>
      <c r="G20576" s="2">
        <v>0.99597199999999997</v>
      </c>
      <c r="H20576" s="2">
        <v>0.52610000000000001</v>
      </c>
      <c r="J20576" s="2">
        <v>19.430029999999999</v>
      </c>
      <c r="K20576" s="2">
        <v>0.325849</v>
      </c>
      <c r="L20576" s="2">
        <v>0.66311200000000003</v>
      </c>
    </row>
    <row r="20577" spans="1:12" x14ac:dyDescent="0.2">
      <c r="A20577" s="2">
        <v>19.430730000000001</v>
      </c>
      <c r="B20577" s="2">
        <v>38.17989</v>
      </c>
      <c r="C20577" s="2">
        <v>3.9992969999999999</v>
      </c>
      <c r="D20577" s="2">
        <v>1.212253</v>
      </c>
      <c r="F20577" s="2">
        <v>19.42792</v>
      </c>
      <c r="G20577" s="2">
        <v>0.99606300000000003</v>
      </c>
      <c r="H20577" s="2">
        <v>0.52520800000000001</v>
      </c>
      <c r="J20577" s="2">
        <v>19.430730000000001</v>
      </c>
      <c r="K20577" s="2">
        <v>0.32564900000000002</v>
      </c>
      <c r="L20577" s="2">
        <v>0.66341300000000003</v>
      </c>
    </row>
    <row r="20578" spans="1:12" x14ac:dyDescent="0.2">
      <c r="A20578" s="2">
        <v>19.431429999999999</v>
      </c>
      <c r="B20578" s="2">
        <v>38.277700000000003</v>
      </c>
      <c r="C20578" s="2">
        <v>4.0013110000000003</v>
      </c>
      <c r="D20578" s="2">
        <v>1.2131069999999999</v>
      </c>
      <c r="F20578" s="2">
        <v>19.428619999999999</v>
      </c>
      <c r="G20578" s="2">
        <v>0.99620799999999998</v>
      </c>
      <c r="H20578" s="2">
        <v>0.52416200000000002</v>
      </c>
      <c r="J20578" s="2">
        <v>19.431429999999999</v>
      </c>
      <c r="K20578" s="2">
        <v>0.32527099999999998</v>
      </c>
      <c r="L20578" s="2">
        <v>0.66328399999999998</v>
      </c>
    </row>
    <row r="20579" spans="1:12" x14ac:dyDescent="0.2">
      <c r="A20579" s="2">
        <v>19.432130000000001</v>
      </c>
      <c r="B20579" s="2">
        <v>38.376899999999999</v>
      </c>
      <c r="C20579" s="2">
        <v>4.0035319999999999</v>
      </c>
      <c r="D20579" s="2">
        <v>1.213878</v>
      </c>
      <c r="F20579" s="2">
        <v>19.429320000000001</v>
      </c>
      <c r="G20579" s="2">
        <v>0.99565899999999996</v>
      </c>
      <c r="H20579" s="2">
        <v>0.52421600000000002</v>
      </c>
      <c r="J20579" s="2">
        <v>19.432130000000001</v>
      </c>
      <c r="K20579" s="2">
        <v>0.32511699999999999</v>
      </c>
      <c r="L20579" s="2">
        <v>0.66306600000000004</v>
      </c>
    </row>
    <row r="20580" spans="1:12" x14ac:dyDescent="0.2">
      <c r="A20580" s="2">
        <v>19.432829999999999</v>
      </c>
      <c r="B20580" s="2">
        <v>38.477730000000001</v>
      </c>
      <c r="C20580" s="2">
        <v>4.0051569999999996</v>
      </c>
      <c r="D20580" s="2">
        <v>1.2147479999999999</v>
      </c>
      <c r="F20580" s="2">
        <v>19.430029999999999</v>
      </c>
      <c r="G20580" s="2">
        <v>0.99509400000000003</v>
      </c>
      <c r="H20580" s="2">
        <v>0.52411700000000006</v>
      </c>
      <c r="J20580" s="2">
        <v>19.432829999999999</v>
      </c>
      <c r="K20580" s="2">
        <v>0.32542399999999999</v>
      </c>
      <c r="L20580" s="2">
        <v>0.66251599999999999</v>
      </c>
    </row>
    <row r="20581" spans="1:12" x14ac:dyDescent="0.2">
      <c r="A20581" s="2">
        <v>19.433530000000001</v>
      </c>
      <c r="B20581" s="2">
        <v>38.577800000000003</v>
      </c>
      <c r="C20581" s="2">
        <v>4.0068539999999997</v>
      </c>
      <c r="D20581" s="2">
        <v>1.2158230000000001</v>
      </c>
      <c r="F20581" s="2">
        <v>19.430730000000001</v>
      </c>
      <c r="G20581" s="2">
        <v>0.99490400000000001</v>
      </c>
      <c r="H20581" s="2">
        <v>0.52422299999999999</v>
      </c>
      <c r="J20581" s="2">
        <v>19.433530000000001</v>
      </c>
      <c r="K20581" s="2">
        <v>0.32544699999999999</v>
      </c>
      <c r="L20581" s="2">
        <v>0.66181999999999996</v>
      </c>
    </row>
    <row r="20582" spans="1:12" x14ac:dyDescent="0.2">
      <c r="A20582" s="2">
        <v>19.434229999999999</v>
      </c>
      <c r="B20582" s="2">
        <v>38.678370000000001</v>
      </c>
      <c r="C20582" s="2">
        <v>4.0089940000000004</v>
      </c>
      <c r="D20582" s="2">
        <v>1.216129</v>
      </c>
      <c r="F20582" s="2">
        <v>19.431429999999999</v>
      </c>
      <c r="G20582" s="2">
        <v>0.99441500000000005</v>
      </c>
      <c r="H20582" s="2">
        <v>0.52407800000000004</v>
      </c>
      <c r="J20582" s="2">
        <v>19.434229999999999</v>
      </c>
      <c r="K20582" s="2">
        <v>0.326019</v>
      </c>
      <c r="L20582" s="2">
        <v>0.661304</v>
      </c>
    </row>
    <row r="20583" spans="1:12" x14ac:dyDescent="0.2">
      <c r="A20583" s="2">
        <v>19.434940000000001</v>
      </c>
      <c r="B20583" s="2">
        <v>38.77928</v>
      </c>
      <c r="C20583" s="2">
        <v>4.0110010000000003</v>
      </c>
      <c r="D20583" s="2">
        <v>1.216647</v>
      </c>
      <c r="F20583" s="2">
        <v>19.432130000000001</v>
      </c>
      <c r="G20583" s="2">
        <v>0.99382000000000004</v>
      </c>
      <c r="H20583" s="2">
        <v>0.52459</v>
      </c>
      <c r="J20583" s="2">
        <v>19.434940000000001</v>
      </c>
      <c r="K20583" s="2">
        <v>0.32719999999999999</v>
      </c>
      <c r="L20583" s="2">
        <v>0.66135600000000005</v>
      </c>
    </row>
    <row r="20584" spans="1:12" x14ac:dyDescent="0.2">
      <c r="A20584" s="2">
        <v>19.435639999999999</v>
      </c>
      <c r="B20584" s="2">
        <v>38.880879999999998</v>
      </c>
      <c r="C20584" s="2">
        <v>4.0127480000000002</v>
      </c>
      <c r="D20584" s="2">
        <v>1.216968</v>
      </c>
      <c r="F20584" s="2">
        <v>19.432829999999999</v>
      </c>
      <c r="G20584" s="2">
        <v>0.99341599999999997</v>
      </c>
      <c r="H20584" s="2">
        <v>0.52374299999999996</v>
      </c>
      <c r="J20584" s="2">
        <v>19.435639999999999</v>
      </c>
      <c r="K20584" s="2">
        <v>0.32691700000000001</v>
      </c>
      <c r="L20584" s="2">
        <v>0.66093400000000002</v>
      </c>
    </row>
    <row r="20585" spans="1:12" x14ac:dyDescent="0.2">
      <c r="A20585" s="2">
        <v>19.436340000000001</v>
      </c>
      <c r="B20585" s="2">
        <v>38.981789999999997</v>
      </c>
      <c r="C20585" s="2">
        <v>4.0145030000000004</v>
      </c>
      <c r="D20585" s="2">
        <v>1.217303</v>
      </c>
      <c r="F20585" s="2">
        <v>19.433530000000001</v>
      </c>
      <c r="G20585" s="2">
        <v>0.99330099999999999</v>
      </c>
      <c r="H20585" s="2">
        <v>0.52336899999999997</v>
      </c>
      <c r="J20585" s="2">
        <v>19.436340000000001</v>
      </c>
      <c r="K20585" s="2">
        <v>0.32672899999999999</v>
      </c>
      <c r="L20585" s="2">
        <v>0.66096999999999995</v>
      </c>
    </row>
    <row r="20586" spans="1:12" x14ac:dyDescent="0.2">
      <c r="A20586" s="2">
        <v>19.43704</v>
      </c>
      <c r="B20586" s="2">
        <v>39.0837</v>
      </c>
      <c r="C20586" s="2">
        <v>4.0163190000000002</v>
      </c>
      <c r="D20586" s="2">
        <v>1.218105</v>
      </c>
      <c r="F20586" s="2">
        <v>19.434229999999999</v>
      </c>
      <c r="G20586" s="2">
        <v>0.99323300000000003</v>
      </c>
      <c r="H20586" s="2">
        <v>0.523262</v>
      </c>
      <c r="J20586" s="2">
        <v>19.43704</v>
      </c>
      <c r="K20586" s="2">
        <v>0.32658799999999999</v>
      </c>
      <c r="L20586" s="2">
        <v>0.66110199999999997</v>
      </c>
    </row>
    <row r="20587" spans="1:12" x14ac:dyDescent="0.2">
      <c r="A20587" s="2">
        <v>19.437740000000002</v>
      </c>
      <c r="B20587" s="2">
        <v>39.186689999999999</v>
      </c>
      <c r="C20587" s="2">
        <v>4.0180730000000002</v>
      </c>
      <c r="D20587" s="2">
        <v>1.2189209999999999</v>
      </c>
      <c r="F20587" s="2">
        <v>19.434940000000001</v>
      </c>
      <c r="G20587" s="2">
        <v>0.99302699999999999</v>
      </c>
      <c r="H20587" s="2">
        <v>0.52320900000000004</v>
      </c>
      <c r="J20587" s="2">
        <v>19.437740000000002</v>
      </c>
      <c r="K20587" s="2">
        <v>0.32676699999999997</v>
      </c>
      <c r="L20587" s="2">
        <v>0.66099200000000002</v>
      </c>
    </row>
    <row r="20588" spans="1:12" x14ac:dyDescent="0.2">
      <c r="A20588" s="2">
        <v>19.43844</v>
      </c>
      <c r="B20588" s="2">
        <v>39.289729999999999</v>
      </c>
      <c r="C20588" s="2">
        <v>4.0201219999999998</v>
      </c>
      <c r="D20588" s="2">
        <v>1.2191419999999999</v>
      </c>
      <c r="F20588" s="2">
        <v>19.435639999999999</v>
      </c>
      <c r="G20588" s="2">
        <v>0.99277499999999996</v>
      </c>
      <c r="H20588" s="2">
        <v>0.52298</v>
      </c>
      <c r="J20588" s="2">
        <v>19.43844</v>
      </c>
      <c r="K20588" s="2">
        <v>0.32589099999999999</v>
      </c>
      <c r="L20588" s="2">
        <v>0.66061599999999998</v>
      </c>
    </row>
    <row r="20589" spans="1:12" x14ac:dyDescent="0.2">
      <c r="A20589" s="2">
        <v>19.439139999999998</v>
      </c>
      <c r="B20589" s="2">
        <v>39.392789999999998</v>
      </c>
      <c r="C20589" s="2">
        <v>4.0226199999999999</v>
      </c>
      <c r="D20589" s="2">
        <v>1.219287</v>
      </c>
      <c r="F20589" s="2">
        <v>19.436340000000001</v>
      </c>
      <c r="G20589" s="2">
        <v>0.99230200000000002</v>
      </c>
      <c r="H20589" s="2">
        <v>0.52204099999999998</v>
      </c>
      <c r="J20589" s="2">
        <v>19.439139999999998</v>
      </c>
      <c r="K20589" s="2">
        <v>0.32610299999999998</v>
      </c>
      <c r="L20589" s="2">
        <v>0.66032100000000005</v>
      </c>
    </row>
    <row r="20590" spans="1:12" x14ac:dyDescent="0.2">
      <c r="A20590" s="2">
        <v>19.43984</v>
      </c>
      <c r="B20590" s="2">
        <v>39.496279999999999</v>
      </c>
      <c r="C20590" s="2">
        <v>4.02515</v>
      </c>
      <c r="D20590" s="2">
        <v>1.2198439999999999</v>
      </c>
      <c r="F20590" s="2">
        <v>19.43704</v>
      </c>
      <c r="G20590" s="2">
        <v>0.99197400000000002</v>
      </c>
      <c r="H20590" s="2">
        <v>0.52191900000000002</v>
      </c>
      <c r="J20590" s="2">
        <v>19.43984</v>
      </c>
      <c r="K20590" s="2">
        <v>0.32626300000000003</v>
      </c>
      <c r="L20590" s="2">
        <v>0.66033799999999998</v>
      </c>
    </row>
    <row r="20591" spans="1:12" x14ac:dyDescent="0.2">
      <c r="A20591" s="2">
        <v>19.440550000000002</v>
      </c>
      <c r="B20591" s="2">
        <v>39.600949999999997</v>
      </c>
      <c r="C20591" s="2">
        <v>4.0273089999999998</v>
      </c>
      <c r="D20591" s="2">
        <v>1.2201569999999999</v>
      </c>
      <c r="F20591" s="2">
        <v>19.437740000000002</v>
      </c>
      <c r="G20591" s="2">
        <v>0.99197400000000002</v>
      </c>
      <c r="H20591" s="2">
        <v>0.52258300000000002</v>
      </c>
      <c r="J20591" s="2">
        <v>19.440550000000002</v>
      </c>
      <c r="K20591" s="2">
        <v>0.32683000000000001</v>
      </c>
      <c r="L20591" s="2">
        <v>0.65998599999999996</v>
      </c>
    </row>
    <row r="20592" spans="1:12" x14ac:dyDescent="0.2">
      <c r="A20592" s="2">
        <v>19.44125</v>
      </c>
      <c r="B20592" s="2">
        <v>39.705829999999999</v>
      </c>
      <c r="C20592" s="2">
        <v>4.0292430000000001</v>
      </c>
      <c r="D20592" s="2">
        <v>1.2204539999999999</v>
      </c>
      <c r="F20592" s="2">
        <v>19.43844</v>
      </c>
      <c r="G20592" s="2">
        <v>0.99170700000000001</v>
      </c>
      <c r="H20592" s="2">
        <v>0.52225500000000002</v>
      </c>
      <c r="J20592" s="2">
        <v>19.44125</v>
      </c>
      <c r="K20592" s="2">
        <v>0.32615499999999997</v>
      </c>
      <c r="L20592" s="2">
        <v>0.65973400000000004</v>
      </c>
    </row>
    <row r="20593" spans="1:12" x14ac:dyDescent="0.2">
      <c r="A20593" s="2">
        <v>19.441949999999999</v>
      </c>
      <c r="B20593" s="2">
        <v>39.811839999999997</v>
      </c>
      <c r="C20593" s="2">
        <v>4.0308599999999997</v>
      </c>
      <c r="D20593" s="2">
        <v>1.2208509999999999</v>
      </c>
      <c r="F20593" s="2">
        <v>19.439139999999998</v>
      </c>
      <c r="G20593" s="2">
        <v>0.99131800000000003</v>
      </c>
      <c r="H20593" s="2">
        <v>0.52202599999999999</v>
      </c>
      <c r="J20593" s="2">
        <v>19.441949999999999</v>
      </c>
      <c r="K20593" s="2">
        <v>0.32593899999999998</v>
      </c>
      <c r="L20593" s="2">
        <v>0.65959000000000001</v>
      </c>
    </row>
    <row r="20594" spans="1:12" x14ac:dyDescent="0.2">
      <c r="A20594" s="2">
        <v>19.44265</v>
      </c>
      <c r="B20594" s="2">
        <v>39.917740000000002</v>
      </c>
      <c r="C20594" s="2">
        <v>4.0320010000000002</v>
      </c>
      <c r="D20594" s="2">
        <v>1.2215069999999999</v>
      </c>
      <c r="F20594" s="2">
        <v>19.43984</v>
      </c>
      <c r="G20594" s="2">
        <v>0.99096700000000004</v>
      </c>
      <c r="H20594" s="2">
        <v>0.52155300000000004</v>
      </c>
      <c r="J20594" s="2">
        <v>19.44265</v>
      </c>
      <c r="K20594" s="2">
        <v>0.32580700000000001</v>
      </c>
      <c r="L20594" s="2">
        <v>0.65919099999999997</v>
      </c>
    </row>
    <row r="20595" spans="1:12" x14ac:dyDescent="0.2">
      <c r="A20595" s="2">
        <v>19.443349999999999</v>
      </c>
      <c r="B20595" s="2">
        <v>40.023699999999998</v>
      </c>
      <c r="C20595" s="2">
        <v>4.0331219999999997</v>
      </c>
      <c r="D20595" s="2">
        <v>1.222278</v>
      </c>
      <c r="F20595" s="2">
        <v>19.440550000000002</v>
      </c>
      <c r="G20595" s="2">
        <v>0.99077599999999999</v>
      </c>
      <c r="H20595" s="2">
        <v>0.52137800000000001</v>
      </c>
      <c r="J20595" s="2">
        <v>19.443349999999999</v>
      </c>
      <c r="K20595" s="2">
        <v>0.32529200000000003</v>
      </c>
      <c r="L20595" s="2">
        <v>0.65855399999999997</v>
      </c>
    </row>
    <row r="20596" spans="1:12" x14ac:dyDescent="0.2">
      <c r="A20596" s="2">
        <v>19.444050000000001</v>
      </c>
      <c r="B20596" s="2">
        <v>40.12979</v>
      </c>
      <c r="C20596" s="2">
        <v>4.0348540000000002</v>
      </c>
      <c r="D20596" s="2">
        <v>1.2234069999999999</v>
      </c>
      <c r="F20596" s="2">
        <v>19.44125</v>
      </c>
      <c r="G20596" s="2">
        <v>0.99048599999999998</v>
      </c>
      <c r="H20596" s="2">
        <v>0.52166699999999999</v>
      </c>
      <c r="J20596" s="2">
        <v>19.444050000000001</v>
      </c>
      <c r="K20596" s="2">
        <v>0.32568900000000001</v>
      </c>
      <c r="L20596" s="2">
        <v>0.65834000000000004</v>
      </c>
    </row>
    <row r="20597" spans="1:12" x14ac:dyDescent="0.2">
      <c r="A20597" s="2">
        <v>19.444749999999999</v>
      </c>
      <c r="B20597" s="2">
        <v>40.236870000000003</v>
      </c>
      <c r="C20597" s="2">
        <v>4.0362619999999998</v>
      </c>
      <c r="D20597" s="2">
        <v>1.22475</v>
      </c>
      <c r="F20597" s="2">
        <v>19.441949999999999</v>
      </c>
      <c r="G20597" s="2">
        <v>0.99005100000000001</v>
      </c>
      <c r="H20597" s="2">
        <v>0.52191200000000004</v>
      </c>
      <c r="J20597" s="2">
        <v>19.444749999999999</v>
      </c>
      <c r="K20597" s="2">
        <v>0.32560099999999997</v>
      </c>
      <c r="L20597" s="2">
        <v>0.65862100000000001</v>
      </c>
    </row>
    <row r="20598" spans="1:12" x14ac:dyDescent="0.2">
      <c r="A20598" s="2">
        <v>19.445460000000001</v>
      </c>
      <c r="B20598" s="2">
        <v>40.34478</v>
      </c>
      <c r="C20598" s="2">
        <v>4.0376500000000002</v>
      </c>
      <c r="D20598" s="2">
        <v>1.2256039999999999</v>
      </c>
      <c r="F20598" s="2">
        <v>19.44265</v>
      </c>
      <c r="G20598" s="2">
        <v>0.99000500000000002</v>
      </c>
      <c r="H20598" s="2">
        <v>0.52252200000000004</v>
      </c>
      <c r="J20598" s="2">
        <v>19.445460000000001</v>
      </c>
      <c r="K20598" s="2">
        <v>0.32527099999999998</v>
      </c>
      <c r="L20598" s="2">
        <v>0.65864699999999998</v>
      </c>
    </row>
    <row r="20599" spans="1:12" x14ac:dyDescent="0.2">
      <c r="A20599" s="2">
        <v>19.446159999999999</v>
      </c>
      <c r="B20599" s="2">
        <v>40.44999</v>
      </c>
      <c r="C20599" s="2">
        <v>4.0403820000000001</v>
      </c>
      <c r="D20599" s="2">
        <v>1.226146</v>
      </c>
      <c r="F20599" s="2">
        <v>19.443349999999999</v>
      </c>
      <c r="G20599" s="2">
        <v>0.99003600000000003</v>
      </c>
      <c r="H20599" s="2">
        <v>0.52283500000000005</v>
      </c>
      <c r="J20599" s="2">
        <v>19.446159999999999</v>
      </c>
      <c r="K20599" s="2">
        <v>0.32523099999999999</v>
      </c>
      <c r="L20599" s="2">
        <v>0.65870899999999999</v>
      </c>
    </row>
    <row r="20600" spans="1:12" x14ac:dyDescent="0.2">
      <c r="A20600" s="2">
        <v>19.446860000000001</v>
      </c>
      <c r="B20600" s="2">
        <v>40.549289999999999</v>
      </c>
      <c r="C20600" s="2">
        <v>4.0423960000000001</v>
      </c>
      <c r="D20600" s="2">
        <v>1.2268250000000001</v>
      </c>
      <c r="F20600" s="2">
        <v>19.444050000000001</v>
      </c>
      <c r="G20600" s="2">
        <v>0.98992899999999995</v>
      </c>
      <c r="H20600" s="2">
        <v>0.52323200000000003</v>
      </c>
      <c r="J20600" s="2">
        <v>19.446860000000001</v>
      </c>
      <c r="K20600" s="2">
        <v>0.32563599999999998</v>
      </c>
      <c r="L20600" s="2">
        <v>0.65847500000000003</v>
      </c>
    </row>
    <row r="20601" spans="1:12" x14ac:dyDescent="0.2">
      <c r="A20601" s="2">
        <v>19.447559999999999</v>
      </c>
      <c r="B20601" s="2">
        <v>40.645069999999997</v>
      </c>
      <c r="C20601" s="2">
        <v>4.0453450000000002</v>
      </c>
      <c r="D20601" s="2">
        <v>1.227382</v>
      </c>
      <c r="F20601" s="2">
        <v>19.444749999999999</v>
      </c>
      <c r="G20601" s="2">
        <v>0.98979200000000001</v>
      </c>
      <c r="H20601" s="2">
        <v>0.52329300000000001</v>
      </c>
      <c r="J20601" s="2">
        <v>19.447559999999999</v>
      </c>
      <c r="K20601" s="2">
        <v>0.32585500000000001</v>
      </c>
      <c r="L20601" s="2">
        <v>0.65795000000000003</v>
      </c>
    </row>
    <row r="20602" spans="1:12" x14ac:dyDescent="0.2">
      <c r="A20602" s="2">
        <v>19.448260000000001</v>
      </c>
      <c r="B20602" s="2">
        <v>40.743839999999999</v>
      </c>
      <c r="C20602" s="2">
        <v>4.0468700000000002</v>
      </c>
      <c r="D20602" s="2">
        <v>1.227733</v>
      </c>
      <c r="F20602" s="2">
        <v>19.445460000000001</v>
      </c>
      <c r="G20602" s="2">
        <v>0.98962399999999995</v>
      </c>
      <c r="H20602" s="2">
        <v>0.52293400000000001</v>
      </c>
      <c r="J20602" s="2">
        <v>19.448260000000001</v>
      </c>
      <c r="K20602" s="2">
        <v>0.325409</v>
      </c>
      <c r="L20602" s="2">
        <v>0.65700899999999995</v>
      </c>
    </row>
    <row r="20603" spans="1:12" x14ac:dyDescent="0.2">
      <c r="A20603" s="2">
        <v>19.44896</v>
      </c>
      <c r="B20603" s="2">
        <v>40.851779999999998</v>
      </c>
      <c r="C20603" s="2">
        <v>4.0484920000000004</v>
      </c>
      <c r="D20603" s="2">
        <v>1.2278089999999999</v>
      </c>
      <c r="F20603" s="2">
        <v>19.446159999999999</v>
      </c>
      <c r="G20603" s="2">
        <v>0.989761</v>
      </c>
      <c r="H20603" s="2">
        <v>0.52255200000000002</v>
      </c>
      <c r="J20603" s="2">
        <v>19.44896</v>
      </c>
      <c r="K20603" s="2">
        <v>0.32572899999999999</v>
      </c>
      <c r="L20603" s="2">
        <v>0.65691500000000003</v>
      </c>
    </row>
    <row r="20604" spans="1:12" x14ac:dyDescent="0.2">
      <c r="A20604" s="2">
        <v>19.449660000000002</v>
      </c>
      <c r="B20604" s="2">
        <v>40.963430000000002</v>
      </c>
      <c r="C20604" s="2">
        <v>4.0503989999999996</v>
      </c>
      <c r="D20604" s="2">
        <v>1.228351</v>
      </c>
      <c r="F20604" s="2">
        <v>19.446860000000001</v>
      </c>
      <c r="G20604" s="2">
        <v>0.98973100000000003</v>
      </c>
      <c r="H20604" s="2">
        <v>0.52298699999999998</v>
      </c>
      <c r="J20604" s="2">
        <v>19.449660000000002</v>
      </c>
      <c r="K20604" s="2">
        <v>0.325268</v>
      </c>
      <c r="L20604" s="2">
        <v>0.65710000000000002</v>
      </c>
    </row>
    <row r="20605" spans="1:12" x14ac:dyDescent="0.2">
      <c r="A20605" s="2">
        <v>19.450369999999999</v>
      </c>
      <c r="B20605" s="2">
        <v>41.075539999999997</v>
      </c>
      <c r="C20605" s="2">
        <v>4.0522340000000003</v>
      </c>
      <c r="D20605" s="2">
        <v>1.2289920000000001</v>
      </c>
      <c r="F20605" s="2">
        <v>19.447559999999999</v>
      </c>
      <c r="G20605" s="2">
        <v>0.98928799999999995</v>
      </c>
      <c r="H20605" s="2">
        <v>0.52314799999999995</v>
      </c>
      <c r="J20605" s="2">
        <v>19.450369999999999</v>
      </c>
      <c r="K20605" s="2">
        <v>0.32478299999999999</v>
      </c>
      <c r="L20605" s="2">
        <v>0.65699200000000002</v>
      </c>
    </row>
    <row r="20606" spans="1:12" x14ac:dyDescent="0.2">
      <c r="A20606" s="2">
        <v>19.451070000000001</v>
      </c>
      <c r="B20606" s="2">
        <v>41.188450000000003</v>
      </c>
      <c r="C20606" s="2">
        <v>4.0542559999999996</v>
      </c>
      <c r="D20606" s="2">
        <v>1.229587</v>
      </c>
      <c r="F20606" s="2">
        <v>19.448260000000001</v>
      </c>
      <c r="G20606" s="2">
        <v>0.98900600000000005</v>
      </c>
      <c r="H20606" s="2">
        <v>0.52329300000000001</v>
      </c>
      <c r="J20606" s="2">
        <v>19.451070000000001</v>
      </c>
      <c r="K20606" s="2">
        <v>0.32515500000000003</v>
      </c>
      <c r="L20606" s="2">
        <v>0.65754400000000002</v>
      </c>
    </row>
    <row r="20607" spans="1:12" x14ac:dyDescent="0.2">
      <c r="A20607" s="2">
        <v>19.45177</v>
      </c>
      <c r="B20607" s="2">
        <v>41.302579999999999</v>
      </c>
      <c r="C20607" s="2">
        <v>4.0558920000000001</v>
      </c>
      <c r="D20607" s="2">
        <v>1.2303269999999999</v>
      </c>
      <c r="F20607" s="2">
        <v>19.44896</v>
      </c>
      <c r="G20607" s="2">
        <v>0.98855599999999999</v>
      </c>
      <c r="H20607" s="2">
        <v>0.52318600000000004</v>
      </c>
      <c r="J20607" s="2">
        <v>19.45177</v>
      </c>
      <c r="K20607" s="2">
        <v>0.3246</v>
      </c>
      <c r="L20607" s="2">
        <v>0.657161</v>
      </c>
    </row>
    <row r="20608" spans="1:12" x14ac:dyDescent="0.2">
      <c r="A20608" s="2">
        <v>19.452470000000002</v>
      </c>
      <c r="B20608" s="2">
        <v>41.416049999999998</v>
      </c>
      <c r="C20608" s="2">
        <v>4.0578529999999997</v>
      </c>
      <c r="D20608" s="2">
        <v>1.2307459999999999</v>
      </c>
      <c r="F20608" s="2">
        <v>19.449660000000002</v>
      </c>
      <c r="G20608" s="2">
        <v>0.98792999999999997</v>
      </c>
      <c r="H20608" s="2">
        <v>0.523621</v>
      </c>
      <c r="J20608" s="2">
        <v>19.452470000000002</v>
      </c>
      <c r="K20608" s="2">
        <v>0.32390000000000002</v>
      </c>
      <c r="L20608" s="2">
        <v>0.656945</v>
      </c>
    </row>
    <row r="20609" spans="1:12" x14ac:dyDescent="0.2">
      <c r="A20609" s="2">
        <v>19.45317</v>
      </c>
      <c r="B20609" s="2">
        <v>41.530050000000003</v>
      </c>
      <c r="C20609" s="2">
        <v>4.059825</v>
      </c>
      <c r="D20609" s="2">
        <v>1.231654</v>
      </c>
      <c r="F20609" s="2">
        <v>19.450369999999999</v>
      </c>
      <c r="G20609" s="2">
        <v>0.98767099999999997</v>
      </c>
      <c r="H20609" s="2">
        <v>0.52388800000000002</v>
      </c>
      <c r="J20609" s="2">
        <v>19.45317</v>
      </c>
      <c r="K20609" s="2">
        <v>0.32291399999999998</v>
      </c>
      <c r="L20609" s="2">
        <v>0.65688800000000003</v>
      </c>
    </row>
    <row r="20610" spans="1:12" x14ac:dyDescent="0.2">
      <c r="A20610" s="2">
        <v>19.453869999999998</v>
      </c>
      <c r="B20610" s="2">
        <v>41.643810000000002</v>
      </c>
      <c r="C20610" s="2">
        <v>4.0615610000000002</v>
      </c>
      <c r="D20610" s="2">
        <v>1.2327220000000001</v>
      </c>
      <c r="F20610" s="2">
        <v>19.451070000000001</v>
      </c>
      <c r="G20610" s="2">
        <v>0.98731199999999997</v>
      </c>
      <c r="H20610" s="2">
        <v>0.52391100000000002</v>
      </c>
      <c r="J20610" s="2">
        <v>19.453869999999998</v>
      </c>
      <c r="K20610" s="2">
        <v>0.32311400000000001</v>
      </c>
      <c r="L20610" s="2">
        <v>0.656443</v>
      </c>
    </row>
    <row r="20611" spans="1:12" x14ac:dyDescent="0.2">
      <c r="A20611" s="2">
        <v>19.45457</v>
      </c>
      <c r="B20611" s="2">
        <v>41.758400000000002</v>
      </c>
      <c r="C20611" s="2">
        <v>4.0636739999999998</v>
      </c>
      <c r="D20611" s="2">
        <v>1.2335309999999999</v>
      </c>
      <c r="F20611" s="2">
        <v>19.45177</v>
      </c>
      <c r="G20611" s="2">
        <v>0.98704499999999995</v>
      </c>
      <c r="H20611" s="2">
        <v>0.52371199999999996</v>
      </c>
      <c r="J20611" s="2">
        <v>19.45457</v>
      </c>
      <c r="K20611" s="2">
        <v>0.32333000000000001</v>
      </c>
      <c r="L20611" s="2">
        <v>0.65623799999999999</v>
      </c>
    </row>
    <row r="20612" spans="1:12" x14ac:dyDescent="0.2">
      <c r="A20612" s="2">
        <v>19.455279999999998</v>
      </c>
      <c r="B20612" s="2">
        <v>41.872839999999997</v>
      </c>
      <c r="C20612" s="2">
        <v>4.0657569999999996</v>
      </c>
      <c r="D20612" s="2">
        <v>1.23434</v>
      </c>
      <c r="F20612" s="2">
        <v>19.452470000000002</v>
      </c>
      <c r="G20612" s="2">
        <v>0.986595</v>
      </c>
      <c r="H20612" s="2">
        <v>0.52337599999999995</v>
      </c>
      <c r="J20612" s="2">
        <v>19.455279999999998</v>
      </c>
      <c r="K20612" s="2">
        <v>0.323513</v>
      </c>
      <c r="L20612" s="2">
        <v>0.656246</v>
      </c>
    </row>
    <row r="20613" spans="1:12" x14ac:dyDescent="0.2">
      <c r="A20613" s="2">
        <v>19.45598</v>
      </c>
      <c r="B20613" s="2">
        <v>41.98686</v>
      </c>
      <c r="C20613" s="2">
        <v>4.0675990000000004</v>
      </c>
      <c r="D20613" s="2">
        <v>1.2352939999999999</v>
      </c>
      <c r="F20613" s="2">
        <v>19.45317</v>
      </c>
      <c r="G20613" s="2">
        <v>0.98606099999999997</v>
      </c>
      <c r="H20613" s="2">
        <v>0.52348300000000003</v>
      </c>
      <c r="J20613" s="2">
        <v>19.45598</v>
      </c>
      <c r="K20613" s="2">
        <v>0.32317099999999999</v>
      </c>
      <c r="L20613" s="2">
        <v>0.65650799999999998</v>
      </c>
    </row>
    <row r="20614" spans="1:12" x14ac:dyDescent="0.2">
      <c r="A20614" s="2">
        <v>19.456679999999999</v>
      </c>
      <c r="B20614" s="2">
        <v>42.100299999999997</v>
      </c>
      <c r="C20614" s="2">
        <v>4.0695449999999997</v>
      </c>
      <c r="D20614" s="2">
        <v>1.2359500000000001</v>
      </c>
      <c r="F20614" s="2">
        <v>19.453869999999998</v>
      </c>
      <c r="G20614" s="2">
        <v>0.98567199999999999</v>
      </c>
      <c r="H20614" s="2">
        <v>0.52342200000000005</v>
      </c>
      <c r="J20614" s="2">
        <v>19.456679999999999</v>
      </c>
      <c r="K20614" s="2">
        <v>0.32345400000000002</v>
      </c>
      <c r="L20614" s="2">
        <v>0.65632699999999999</v>
      </c>
    </row>
    <row r="20615" spans="1:12" x14ac:dyDescent="0.2">
      <c r="A20615" s="2">
        <v>19.457380000000001</v>
      </c>
      <c r="B20615" s="2">
        <v>42.215290000000003</v>
      </c>
      <c r="C20615" s="2">
        <v>4.0710439999999997</v>
      </c>
      <c r="D20615" s="2">
        <v>1.236491</v>
      </c>
      <c r="F20615" s="2">
        <v>19.45457</v>
      </c>
      <c r="G20615" s="2">
        <v>0.98513799999999996</v>
      </c>
      <c r="H20615" s="2">
        <v>0.52336099999999997</v>
      </c>
      <c r="J20615" s="2">
        <v>19.457380000000001</v>
      </c>
      <c r="K20615" s="2">
        <v>0.32270599999999999</v>
      </c>
      <c r="L20615" s="2">
        <v>0.65641400000000005</v>
      </c>
    </row>
    <row r="20616" spans="1:12" x14ac:dyDescent="0.2">
      <c r="A20616" s="2">
        <v>19.458079999999999</v>
      </c>
      <c r="B20616" s="2">
        <v>42.33043</v>
      </c>
      <c r="C20616" s="2">
        <v>4.0727000000000002</v>
      </c>
      <c r="D20616" s="2">
        <v>1.236926</v>
      </c>
      <c r="F20616" s="2">
        <v>19.455279999999998</v>
      </c>
      <c r="G20616" s="2">
        <v>0.98465000000000003</v>
      </c>
      <c r="H20616" s="2">
        <v>0.52316300000000004</v>
      </c>
      <c r="J20616" s="2">
        <v>19.458079999999999</v>
      </c>
      <c r="K20616" s="2">
        <v>0.32261299999999998</v>
      </c>
      <c r="L20616" s="2">
        <v>0.65642400000000001</v>
      </c>
    </row>
    <row r="20617" spans="1:12" x14ac:dyDescent="0.2">
      <c r="A20617" s="2">
        <v>19.458780000000001</v>
      </c>
      <c r="B20617" s="2">
        <v>42.445599999999999</v>
      </c>
      <c r="C20617" s="2">
        <v>4.0744470000000002</v>
      </c>
      <c r="D20617" s="2">
        <v>1.23756</v>
      </c>
      <c r="F20617" s="2">
        <v>19.45598</v>
      </c>
      <c r="G20617" s="2">
        <v>0.98459600000000003</v>
      </c>
      <c r="H20617" s="2">
        <v>0.52345299999999995</v>
      </c>
      <c r="J20617" s="2">
        <v>19.458780000000001</v>
      </c>
      <c r="K20617" s="2">
        <v>0.32257599999999997</v>
      </c>
      <c r="L20617" s="2">
        <v>0.65571000000000002</v>
      </c>
    </row>
    <row r="20618" spans="1:12" x14ac:dyDescent="0.2">
      <c r="A20618" s="2">
        <v>19.459479999999999</v>
      </c>
      <c r="B20618" s="2">
        <v>42.56129</v>
      </c>
      <c r="C20618" s="2">
        <v>4.076282</v>
      </c>
      <c r="D20618" s="2">
        <v>1.2390399999999999</v>
      </c>
      <c r="F20618" s="2">
        <v>19.456679999999999</v>
      </c>
      <c r="G20618" s="2">
        <v>0.98477899999999996</v>
      </c>
      <c r="H20618" s="2">
        <v>0.52371999999999996</v>
      </c>
      <c r="J20618" s="2">
        <v>19.459479999999999</v>
      </c>
      <c r="K20618" s="2">
        <v>0.32206299999999999</v>
      </c>
      <c r="L20618" s="2">
        <v>0.65544500000000006</v>
      </c>
    </row>
    <row r="20619" spans="1:12" x14ac:dyDescent="0.2">
      <c r="A20619" s="2">
        <v>19.460180000000001</v>
      </c>
      <c r="B20619" s="2">
        <v>42.677660000000003</v>
      </c>
      <c r="C20619" s="2">
        <v>4.0782619999999996</v>
      </c>
      <c r="D20619" s="2">
        <v>1.240329</v>
      </c>
      <c r="F20619" s="2">
        <v>19.457380000000001</v>
      </c>
      <c r="G20619" s="2">
        <v>0.98494700000000002</v>
      </c>
      <c r="H20619" s="2">
        <v>0.52355200000000002</v>
      </c>
      <c r="J20619" s="2">
        <v>19.460180000000001</v>
      </c>
      <c r="K20619" s="2">
        <v>0.32227299999999998</v>
      </c>
      <c r="L20619" s="2">
        <v>0.65563499999999997</v>
      </c>
    </row>
    <row r="20620" spans="1:12" x14ac:dyDescent="0.2">
      <c r="A20620" s="2">
        <v>19.460889999999999</v>
      </c>
      <c r="B20620" s="2">
        <v>42.793840000000003</v>
      </c>
      <c r="C20620" s="2">
        <v>4.0800470000000004</v>
      </c>
      <c r="D20620" s="2">
        <v>1.241031</v>
      </c>
      <c r="F20620" s="2">
        <v>19.458079999999999</v>
      </c>
      <c r="G20620" s="2">
        <v>0.98489400000000005</v>
      </c>
      <c r="H20620" s="2">
        <v>0.52333099999999999</v>
      </c>
      <c r="J20620" s="2">
        <v>19.460889999999999</v>
      </c>
      <c r="K20620" s="2">
        <v>0.32266400000000001</v>
      </c>
      <c r="L20620" s="2">
        <v>0.65588500000000005</v>
      </c>
    </row>
    <row r="20621" spans="1:12" x14ac:dyDescent="0.2">
      <c r="A20621" s="2">
        <v>19.461590000000001</v>
      </c>
      <c r="B20621" s="2">
        <v>42.911320000000003</v>
      </c>
      <c r="C20621" s="2">
        <v>4.0819200000000002</v>
      </c>
      <c r="D20621" s="2">
        <v>1.2418849999999999</v>
      </c>
      <c r="F20621" s="2">
        <v>19.458780000000001</v>
      </c>
      <c r="G20621" s="2">
        <v>0.984657</v>
      </c>
      <c r="H20621" s="2">
        <v>0.52338399999999996</v>
      </c>
      <c r="J20621" s="2">
        <v>19.461590000000001</v>
      </c>
      <c r="K20621" s="2">
        <v>0.32255899999999998</v>
      </c>
      <c r="L20621" s="2">
        <v>0.65537900000000004</v>
      </c>
    </row>
    <row r="20622" spans="1:12" x14ac:dyDescent="0.2">
      <c r="A20622" s="2">
        <v>19.462289999999999</v>
      </c>
      <c r="B20622" s="2">
        <v>43.029139999999998</v>
      </c>
      <c r="C20622" s="2">
        <v>4.0836399999999999</v>
      </c>
      <c r="D20622" s="2">
        <v>1.2425489999999999</v>
      </c>
      <c r="F20622" s="2">
        <v>19.459479999999999</v>
      </c>
      <c r="G20622" s="2">
        <v>0.984406</v>
      </c>
      <c r="H20622" s="2">
        <v>0.52322400000000002</v>
      </c>
      <c r="J20622" s="2">
        <v>19.462289999999999</v>
      </c>
      <c r="K20622" s="2">
        <v>0.32228600000000002</v>
      </c>
      <c r="L20622" s="2">
        <v>0.65479900000000002</v>
      </c>
    </row>
    <row r="20623" spans="1:12" x14ac:dyDescent="0.2">
      <c r="A20623" s="2">
        <v>19.462990000000001</v>
      </c>
      <c r="B20623" s="2">
        <v>43.147579999999998</v>
      </c>
      <c r="C20623" s="2">
        <v>4.0853609999999998</v>
      </c>
      <c r="D20623" s="2">
        <v>1.2433270000000001</v>
      </c>
      <c r="F20623" s="2">
        <v>19.460180000000001</v>
      </c>
      <c r="G20623" s="2">
        <v>0.98418399999999995</v>
      </c>
      <c r="H20623" s="2">
        <v>0.52316300000000004</v>
      </c>
      <c r="J20623" s="2">
        <v>19.462990000000001</v>
      </c>
      <c r="K20623" s="2">
        <v>0.32252500000000001</v>
      </c>
      <c r="L20623" s="2">
        <v>0.65463199999999999</v>
      </c>
    </row>
    <row r="20624" spans="1:12" x14ac:dyDescent="0.2">
      <c r="A20624" s="2">
        <v>19.46369</v>
      </c>
      <c r="B20624" s="2">
        <v>43.266800000000003</v>
      </c>
      <c r="C20624" s="2">
        <v>4.0872219999999997</v>
      </c>
      <c r="D20624" s="2">
        <v>1.2440439999999999</v>
      </c>
      <c r="F20624" s="2">
        <v>19.460889999999999</v>
      </c>
      <c r="G20624" s="2">
        <v>0.98361200000000004</v>
      </c>
      <c r="H20624" s="2">
        <v>0.523285</v>
      </c>
      <c r="J20624" s="2">
        <v>19.46369</v>
      </c>
      <c r="K20624" s="2">
        <v>0.32167200000000001</v>
      </c>
      <c r="L20624" s="2">
        <v>0.65396399999999999</v>
      </c>
    </row>
    <row r="20625" spans="1:12" x14ac:dyDescent="0.2">
      <c r="A20625" s="2">
        <v>19.464390000000002</v>
      </c>
      <c r="B20625" s="2">
        <v>43.385910000000003</v>
      </c>
      <c r="C20625" s="2">
        <v>4.0889049999999996</v>
      </c>
      <c r="D20625" s="2">
        <v>1.245174</v>
      </c>
      <c r="F20625" s="2">
        <v>19.461590000000001</v>
      </c>
      <c r="G20625" s="2">
        <v>0.98295600000000005</v>
      </c>
      <c r="H20625" s="2">
        <v>0.52353700000000003</v>
      </c>
      <c r="J20625" s="2">
        <v>19.464390000000002</v>
      </c>
      <c r="K20625" s="2">
        <v>0.32149499999999998</v>
      </c>
      <c r="L20625" s="2">
        <v>0.65353399999999995</v>
      </c>
    </row>
    <row r="20626" spans="1:12" x14ac:dyDescent="0.2">
      <c r="A20626" s="2">
        <v>19.46509</v>
      </c>
      <c r="B20626" s="2">
        <v>43.50562</v>
      </c>
      <c r="C20626" s="2">
        <v>4.0906560000000001</v>
      </c>
      <c r="D20626" s="2">
        <v>1.2465999999999999</v>
      </c>
      <c r="F20626" s="2">
        <v>19.462289999999999</v>
      </c>
      <c r="G20626" s="2">
        <v>0.98265100000000005</v>
      </c>
      <c r="H20626" s="2">
        <v>0.52336899999999997</v>
      </c>
      <c r="J20626" s="2">
        <v>19.46509</v>
      </c>
      <c r="K20626" s="2">
        <v>0.32205899999999998</v>
      </c>
      <c r="L20626" s="2">
        <v>0.65306500000000001</v>
      </c>
    </row>
    <row r="20627" spans="1:12" x14ac:dyDescent="0.2">
      <c r="A20627" s="2">
        <v>19.465800000000002</v>
      </c>
      <c r="B20627" s="2">
        <v>43.625810000000001</v>
      </c>
      <c r="C20627" s="2">
        <v>4.0925089999999997</v>
      </c>
      <c r="D20627" s="2">
        <v>1.247539</v>
      </c>
      <c r="F20627" s="2">
        <v>19.462990000000001</v>
      </c>
      <c r="G20627" s="2">
        <v>0.982483</v>
      </c>
      <c r="H20627" s="2">
        <v>0.52344500000000005</v>
      </c>
      <c r="J20627" s="2">
        <v>19.465800000000002</v>
      </c>
      <c r="K20627" s="2">
        <v>0.32199499999999998</v>
      </c>
      <c r="L20627" s="2">
        <v>0.65260899999999999</v>
      </c>
    </row>
    <row r="20628" spans="1:12" x14ac:dyDescent="0.2">
      <c r="A20628" s="2">
        <v>19.4665</v>
      </c>
      <c r="B20628" s="2">
        <v>43.747190000000003</v>
      </c>
      <c r="C20628" s="2">
        <v>4.0941080000000003</v>
      </c>
      <c r="D20628" s="2">
        <v>1.24834</v>
      </c>
      <c r="F20628" s="2">
        <v>19.46369</v>
      </c>
      <c r="G20628" s="2">
        <v>0.98214000000000001</v>
      </c>
      <c r="H20628" s="2">
        <v>0.52372700000000005</v>
      </c>
      <c r="J20628" s="2">
        <v>19.4665</v>
      </c>
      <c r="K20628" s="2">
        <v>0.32174999999999998</v>
      </c>
      <c r="L20628" s="2">
        <v>0.65276100000000004</v>
      </c>
    </row>
    <row r="20629" spans="1:12" x14ac:dyDescent="0.2">
      <c r="A20629" s="2">
        <v>19.467199999999998</v>
      </c>
      <c r="B20629" s="2">
        <v>43.867870000000003</v>
      </c>
      <c r="C20629" s="2">
        <v>4.0956029999999997</v>
      </c>
      <c r="D20629" s="2">
        <v>1.2490190000000001</v>
      </c>
      <c r="F20629" s="2">
        <v>19.464390000000002</v>
      </c>
      <c r="G20629" s="2">
        <v>0.98200200000000004</v>
      </c>
      <c r="H20629" s="2">
        <v>0.52365899999999999</v>
      </c>
      <c r="J20629" s="2">
        <v>19.467199999999998</v>
      </c>
      <c r="K20629" s="2">
        <v>0.321411</v>
      </c>
      <c r="L20629" s="2">
        <v>0.65227299999999999</v>
      </c>
    </row>
    <row r="20630" spans="1:12" x14ac:dyDescent="0.2">
      <c r="A20630" s="2">
        <v>19.4679</v>
      </c>
      <c r="B20630" s="2">
        <v>43.989170000000001</v>
      </c>
      <c r="C20630" s="2">
        <v>4.0970639999999996</v>
      </c>
      <c r="D20630" s="2">
        <v>1.249995</v>
      </c>
      <c r="F20630" s="2">
        <v>19.46509</v>
      </c>
      <c r="G20630" s="2">
        <v>0.98154399999999997</v>
      </c>
      <c r="H20630" s="2">
        <v>0.52335399999999999</v>
      </c>
      <c r="J20630" s="2">
        <v>19.4679</v>
      </c>
      <c r="K20630" s="2">
        <v>0.32081599999999999</v>
      </c>
      <c r="L20630" s="2">
        <v>0.65159299999999998</v>
      </c>
    </row>
    <row r="20631" spans="1:12" x14ac:dyDescent="0.2">
      <c r="A20631" s="2">
        <v>19.468599999999999</v>
      </c>
      <c r="B20631" s="2">
        <v>44.111420000000003</v>
      </c>
      <c r="C20631" s="2">
        <v>4.0986820000000002</v>
      </c>
      <c r="D20631" s="2">
        <v>1.251544</v>
      </c>
      <c r="F20631" s="2">
        <v>19.465800000000002</v>
      </c>
      <c r="G20631" s="2">
        <v>0.98104100000000005</v>
      </c>
      <c r="H20631" s="2">
        <v>0.52367399999999997</v>
      </c>
      <c r="J20631" s="2">
        <v>19.468599999999999</v>
      </c>
      <c r="K20631" s="2">
        <v>0.32039800000000002</v>
      </c>
      <c r="L20631" s="2">
        <v>0.65115900000000004</v>
      </c>
    </row>
    <row r="20632" spans="1:12" x14ac:dyDescent="0.2">
      <c r="A20632" s="2">
        <v>19.4693</v>
      </c>
      <c r="B20632" s="2">
        <v>44.234000000000002</v>
      </c>
      <c r="C20632" s="2">
        <v>4.1004399999999999</v>
      </c>
      <c r="D20632" s="2">
        <v>1.2534289999999999</v>
      </c>
      <c r="F20632" s="2">
        <v>19.4665</v>
      </c>
      <c r="G20632" s="2">
        <v>0.98060599999999998</v>
      </c>
      <c r="H20632" s="2">
        <v>0.52381900000000003</v>
      </c>
      <c r="J20632" s="2">
        <v>19.4693</v>
      </c>
      <c r="K20632" s="2">
        <v>0.31928800000000002</v>
      </c>
      <c r="L20632" s="2">
        <v>0.65134300000000001</v>
      </c>
    </row>
    <row r="20633" spans="1:12" x14ac:dyDescent="0.2">
      <c r="A20633" s="2">
        <v>19.47</v>
      </c>
      <c r="B20633" s="2">
        <v>44.357579999999999</v>
      </c>
      <c r="C20633" s="2">
        <v>4.1020000000000003</v>
      </c>
      <c r="D20633" s="2">
        <v>1.254237</v>
      </c>
      <c r="F20633" s="2">
        <v>19.467199999999998</v>
      </c>
      <c r="G20633" s="2">
        <v>0.98024</v>
      </c>
      <c r="H20633" s="2">
        <v>0.52375000000000005</v>
      </c>
      <c r="J20633" s="2">
        <v>19.47</v>
      </c>
      <c r="K20633" s="2">
        <v>0.31820300000000001</v>
      </c>
      <c r="L20633" s="2">
        <v>0.650891</v>
      </c>
    </row>
    <row r="20634" spans="1:12" x14ac:dyDescent="0.2">
      <c r="A20634" s="2">
        <v>19.47071</v>
      </c>
      <c r="B20634" s="2">
        <v>44.48142</v>
      </c>
      <c r="C20634" s="2">
        <v>4.1034230000000003</v>
      </c>
      <c r="D20634" s="2">
        <v>1.256084</v>
      </c>
      <c r="F20634" s="2">
        <v>19.4679</v>
      </c>
      <c r="G20634" s="2">
        <v>0.97976700000000005</v>
      </c>
      <c r="H20634" s="2">
        <v>0.524254</v>
      </c>
      <c r="J20634" s="2">
        <v>19.47071</v>
      </c>
      <c r="K20634" s="2">
        <v>0.31747399999999998</v>
      </c>
      <c r="L20634" s="2">
        <v>0.65092499999999998</v>
      </c>
    </row>
    <row r="20635" spans="1:12" x14ac:dyDescent="0.2">
      <c r="A20635" s="2">
        <v>19.471409999999999</v>
      </c>
      <c r="B20635" s="2">
        <v>44.606279999999998</v>
      </c>
      <c r="C20635" s="2">
        <v>4.1050409999999999</v>
      </c>
      <c r="D20635" s="2">
        <v>1.2573730000000001</v>
      </c>
      <c r="F20635" s="2">
        <v>19.468599999999999</v>
      </c>
      <c r="G20635" s="2">
        <v>0.97904199999999997</v>
      </c>
      <c r="H20635" s="2">
        <v>0.52475700000000003</v>
      </c>
      <c r="J20635" s="2">
        <v>19.471409999999999</v>
      </c>
      <c r="K20635" s="2">
        <v>0.31717099999999998</v>
      </c>
      <c r="L20635" s="2">
        <v>0.65063199999999999</v>
      </c>
    </row>
    <row r="20636" spans="1:12" x14ac:dyDescent="0.2">
      <c r="A20636" s="2">
        <v>19.472110000000001</v>
      </c>
      <c r="B20636" s="2">
        <v>44.730699999999999</v>
      </c>
      <c r="C20636" s="2">
        <v>4.1071689999999998</v>
      </c>
      <c r="D20636" s="2">
        <v>1.2577929999999999</v>
      </c>
      <c r="F20636" s="2">
        <v>19.4693</v>
      </c>
      <c r="G20636" s="2">
        <v>0.97813399999999995</v>
      </c>
      <c r="H20636" s="2">
        <v>0.52492499999999997</v>
      </c>
      <c r="J20636" s="2">
        <v>19.472110000000001</v>
      </c>
      <c r="K20636" s="2">
        <v>0.316612</v>
      </c>
      <c r="L20636" s="2">
        <v>0.65005599999999997</v>
      </c>
    </row>
    <row r="20637" spans="1:12" x14ac:dyDescent="0.2">
      <c r="A20637" s="2">
        <v>19.472809999999999</v>
      </c>
      <c r="B20637" s="2">
        <v>44.856259999999999</v>
      </c>
      <c r="C20637" s="2">
        <v>4.1092899999999997</v>
      </c>
      <c r="D20637" s="2">
        <v>1.2594559999999999</v>
      </c>
      <c r="F20637" s="2">
        <v>19.47</v>
      </c>
      <c r="G20637" s="2">
        <v>0.97801199999999999</v>
      </c>
      <c r="H20637" s="2">
        <v>0.52487899999999998</v>
      </c>
      <c r="J20637" s="2">
        <v>19.472809999999999</v>
      </c>
      <c r="K20637" s="2">
        <v>0.31571900000000003</v>
      </c>
      <c r="L20637" s="2">
        <v>0.64941099999999996</v>
      </c>
    </row>
    <row r="20638" spans="1:12" x14ac:dyDescent="0.2">
      <c r="A20638" s="2">
        <v>19.473510000000001</v>
      </c>
      <c r="B20638" s="2">
        <v>44.98189</v>
      </c>
      <c r="C20638" s="2">
        <v>4.11111</v>
      </c>
      <c r="D20638" s="2">
        <v>1.2605010000000001</v>
      </c>
      <c r="F20638" s="2">
        <v>19.47071</v>
      </c>
      <c r="G20638" s="2">
        <v>0.97745499999999996</v>
      </c>
      <c r="H20638" s="2">
        <v>0.525169</v>
      </c>
      <c r="J20638" s="2">
        <v>19.473510000000001</v>
      </c>
      <c r="K20638" s="2">
        <v>0.31534200000000001</v>
      </c>
      <c r="L20638" s="2">
        <v>0.64942599999999995</v>
      </c>
    </row>
    <row r="20639" spans="1:12" x14ac:dyDescent="0.2">
      <c r="A20639" s="2">
        <v>19.474209999999999</v>
      </c>
      <c r="B20639" s="2">
        <v>45.10774</v>
      </c>
      <c r="C20639" s="2">
        <v>4.1124910000000003</v>
      </c>
      <c r="D20639" s="2">
        <v>1.2615080000000001</v>
      </c>
      <c r="F20639" s="2">
        <v>19.471409999999999</v>
      </c>
      <c r="G20639" s="2">
        <v>0.97683699999999996</v>
      </c>
      <c r="H20639" s="2">
        <v>0.52555799999999997</v>
      </c>
      <c r="J20639" s="2">
        <v>19.474209999999999</v>
      </c>
      <c r="K20639" s="2">
        <v>0.31453500000000001</v>
      </c>
      <c r="L20639" s="2">
        <v>0.64922100000000005</v>
      </c>
    </row>
    <row r="20640" spans="1:12" x14ac:dyDescent="0.2">
      <c r="A20640" s="2">
        <v>19.474910000000001</v>
      </c>
      <c r="B20640" s="2">
        <v>45.23413</v>
      </c>
      <c r="C20640" s="2">
        <v>4.1137189999999997</v>
      </c>
      <c r="D20640" s="2">
        <v>1.2629649999999999</v>
      </c>
      <c r="F20640" s="2">
        <v>19.472110000000001</v>
      </c>
      <c r="G20640" s="2">
        <v>0.97663100000000003</v>
      </c>
      <c r="H20640" s="2">
        <v>0.52571100000000004</v>
      </c>
      <c r="J20640" s="2">
        <v>19.474910000000001</v>
      </c>
      <c r="K20640" s="2">
        <v>0.31398799999999999</v>
      </c>
      <c r="L20640" s="2">
        <v>0.64891299999999996</v>
      </c>
    </row>
    <row r="20641" spans="1:12" x14ac:dyDescent="0.2">
      <c r="A20641" s="2">
        <v>19.475619999999999</v>
      </c>
      <c r="B20641" s="2">
        <v>45.361080000000001</v>
      </c>
      <c r="C20641" s="2">
        <v>4.1152110000000004</v>
      </c>
      <c r="D20641" s="2">
        <v>1.264796</v>
      </c>
      <c r="F20641" s="2">
        <v>19.472809999999999</v>
      </c>
      <c r="G20641" s="2">
        <v>0.97605900000000001</v>
      </c>
      <c r="H20641" s="2">
        <v>0.52528399999999997</v>
      </c>
      <c r="J20641" s="2">
        <v>19.475619999999999</v>
      </c>
      <c r="K20641" s="2">
        <v>0.313442</v>
      </c>
      <c r="L20641" s="2">
        <v>0.64819899999999997</v>
      </c>
    </row>
    <row r="20642" spans="1:12" x14ac:dyDescent="0.2">
      <c r="A20642" s="2">
        <v>19.476320000000001</v>
      </c>
      <c r="B20642" s="2">
        <v>45.488689999999998</v>
      </c>
      <c r="C20642" s="2">
        <v>4.116943</v>
      </c>
      <c r="D20642" s="2">
        <v>1.265971</v>
      </c>
      <c r="F20642" s="2">
        <v>19.473510000000001</v>
      </c>
      <c r="G20642" s="2">
        <v>0.97530399999999995</v>
      </c>
      <c r="H20642" s="2">
        <v>0.52545200000000003</v>
      </c>
      <c r="J20642" s="2">
        <v>19.476320000000001</v>
      </c>
      <c r="K20642" s="2">
        <v>0.31289099999999997</v>
      </c>
      <c r="L20642" s="2">
        <v>0.64779900000000001</v>
      </c>
    </row>
    <row r="20643" spans="1:12" x14ac:dyDescent="0.2">
      <c r="A20643" s="2">
        <v>19.47702</v>
      </c>
      <c r="B20643" s="2">
        <v>45.615049999999997</v>
      </c>
      <c r="C20643" s="2">
        <v>4.118957</v>
      </c>
      <c r="D20643" s="2">
        <v>1.267215</v>
      </c>
      <c r="F20643" s="2">
        <v>19.474209999999999</v>
      </c>
      <c r="G20643" s="2">
        <v>0.97454099999999999</v>
      </c>
      <c r="H20643" s="2">
        <v>0.52556599999999998</v>
      </c>
      <c r="J20643" s="2">
        <v>19.47702</v>
      </c>
      <c r="K20643" s="2">
        <v>0.31277300000000002</v>
      </c>
      <c r="L20643" s="2">
        <v>0.64739199999999997</v>
      </c>
    </row>
    <row r="20644" spans="1:12" x14ac:dyDescent="0.2">
      <c r="A20644" s="2">
        <v>19.477720000000001</v>
      </c>
      <c r="B20644" s="2">
        <v>45.742370000000001</v>
      </c>
      <c r="C20644" s="2">
        <v>4.1208830000000001</v>
      </c>
      <c r="D20644" s="2">
        <v>1.268581</v>
      </c>
      <c r="F20644" s="2">
        <v>19.474910000000001</v>
      </c>
      <c r="G20644" s="2">
        <v>0.97431199999999996</v>
      </c>
      <c r="H20644" s="2">
        <v>0.526115</v>
      </c>
      <c r="J20644" s="2">
        <v>19.477720000000001</v>
      </c>
      <c r="K20644" s="2">
        <v>0.31239099999999997</v>
      </c>
      <c r="L20644" s="2">
        <v>0.64708100000000002</v>
      </c>
    </row>
    <row r="20645" spans="1:12" x14ac:dyDescent="0.2">
      <c r="A20645" s="2">
        <v>19.47842</v>
      </c>
      <c r="B20645" s="2">
        <v>45.870510000000003</v>
      </c>
      <c r="C20645" s="2">
        <v>4.1230310000000001</v>
      </c>
      <c r="D20645" s="2">
        <v>1.270038</v>
      </c>
      <c r="F20645" s="2">
        <v>19.475619999999999</v>
      </c>
      <c r="G20645" s="2">
        <v>0.97396099999999997</v>
      </c>
      <c r="H20645" s="2">
        <v>0.52640500000000001</v>
      </c>
      <c r="J20645" s="2">
        <v>19.47842</v>
      </c>
      <c r="K20645" s="2">
        <v>0.312193</v>
      </c>
      <c r="L20645" s="2">
        <v>0.64691100000000001</v>
      </c>
    </row>
    <row r="20646" spans="1:12" x14ac:dyDescent="0.2">
      <c r="A20646" s="2">
        <v>19.479120000000002</v>
      </c>
      <c r="B20646" s="2">
        <v>45.998640000000002</v>
      </c>
      <c r="C20646" s="2">
        <v>4.1252089999999999</v>
      </c>
      <c r="D20646" s="2">
        <v>1.2708079999999999</v>
      </c>
      <c r="F20646" s="2">
        <v>19.476320000000001</v>
      </c>
      <c r="G20646" s="2">
        <v>0.97345700000000002</v>
      </c>
      <c r="H20646" s="2">
        <v>0.52633700000000005</v>
      </c>
      <c r="J20646" s="2">
        <v>19.479120000000002</v>
      </c>
      <c r="K20646" s="2">
        <v>0.31129400000000002</v>
      </c>
      <c r="L20646" s="2">
        <v>0.64634499999999995</v>
      </c>
    </row>
    <row r="20647" spans="1:12" x14ac:dyDescent="0.2">
      <c r="A20647" s="2">
        <v>19.47982</v>
      </c>
      <c r="B20647" s="2">
        <v>46.128140000000002</v>
      </c>
      <c r="C20647" s="2">
        <v>4.1272460000000004</v>
      </c>
      <c r="D20647" s="2">
        <v>1.2718229999999999</v>
      </c>
      <c r="F20647" s="2">
        <v>19.47702</v>
      </c>
      <c r="G20647" s="2">
        <v>0.97319</v>
      </c>
      <c r="H20647" s="2">
        <v>0.52694700000000005</v>
      </c>
      <c r="J20647" s="2">
        <v>19.47982</v>
      </c>
      <c r="K20647" s="2">
        <v>0.310728</v>
      </c>
      <c r="L20647" s="2">
        <v>0.64580599999999999</v>
      </c>
    </row>
    <row r="20648" spans="1:12" x14ac:dyDescent="0.2">
      <c r="A20648" s="2">
        <v>19.480519999999999</v>
      </c>
      <c r="B20648" s="2">
        <v>46.257170000000002</v>
      </c>
      <c r="C20648" s="2">
        <v>4.1291229999999999</v>
      </c>
      <c r="D20648" s="2">
        <v>1.2731809999999999</v>
      </c>
      <c r="F20648" s="2">
        <v>19.477720000000001</v>
      </c>
      <c r="G20648" s="2">
        <v>0.97263299999999997</v>
      </c>
      <c r="H20648" s="2">
        <v>0.52667200000000003</v>
      </c>
      <c r="J20648" s="2">
        <v>19.480519999999999</v>
      </c>
      <c r="K20648" s="2">
        <v>0.31050499999999998</v>
      </c>
      <c r="L20648" s="2">
        <v>0.64548399999999995</v>
      </c>
    </row>
    <row r="20649" spans="1:12" x14ac:dyDescent="0.2">
      <c r="A20649" s="2">
        <v>19.48123</v>
      </c>
      <c r="B20649" s="2">
        <v>46.386220000000002</v>
      </c>
      <c r="C20649" s="2">
        <v>4.1310989999999999</v>
      </c>
      <c r="D20649" s="2">
        <v>1.2746379999999999</v>
      </c>
      <c r="F20649" s="2">
        <v>19.47842</v>
      </c>
      <c r="G20649" s="2">
        <v>0.97210700000000005</v>
      </c>
      <c r="H20649" s="2">
        <v>0.52658099999999997</v>
      </c>
      <c r="J20649" s="2">
        <v>19.48123</v>
      </c>
      <c r="K20649" s="2">
        <v>0.31015199999999998</v>
      </c>
      <c r="L20649" s="2">
        <v>0.64532699999999998</v>
      </c>
    </row>
    <row r="20650" spans="1:12" x14ac:dyDescent="0.2">
      <c r="A20650" s="2">
        <v>19.481929999999998</v>
      </c>
      <c r="B20650" s="2">
        <v>46.517130000000002</v>
      </c>
      <c r="C20650" s="2">
        <v>4.132835</v>
      </c>
      <c r="D20650" s="2">
        <v>1.276035</v>
      </c>
      <c r="F20650" s="2">
        <v>19.479120000000002</v>
      </c>
      <c r="G20650" s="2">
        <v>0.97200799999999998</v>
      </c>
      <c r="H20650" s="2">
        <v>0.52682499999999999</v>
      </c>
      <c r="J20650" s="2">
        <v>19.481929999999998</v>
      </c>
      <c r="K20650" s="2">
        <v>0.310116</v>
      </c>
      <c r="L20650" s="2">
        <v>0.64532500000000004</v>
      </c>
    </row>
    <row r="20651" spans="1:12" x14ac:dyDescent="0.2">
      <c r="A20651" s="2">
        <v>19.48263</v>
      </c>
      <c r="B20651" s="2">
        <v>46.648380000000003</v>
      </c>
      <c r="C20651" s="2">
        <v>4.1342040000000004</v>
      </c>
      <c r="D20651" s="2">
        <v>1.2772250000000001</v>
      </c>
      <c r="F20651" s="2">
        <v>19.47982</v>
      </c>
      <c r="G20651" s="2">
        <v>0.97174799999999995</v>
      </c>
      <c r="H20651" s="2">
        <v>0.52688599999999997</v>
      </c>
      <c r="J20651" s="2">
        <v>19.48263</v>
      </c>
      <c r="K20651" s="2">
        <v>0.30950499999999997</v>
      </c>
      <c r="L20651" s="2">
        <v>0.64544000000000001</v>
      </c>
    </row>
    <row r="20652" spans="1:12" x14ac:dyDescent="0.2">
      <c r="A20652" s="2">
        <v>19.483329999999999</v>
      </c>
      <c r="B20652" s="2">
        <v>46.779949999999999</v>
      </c>
      <c r="C20652" s="2">
        <v>4.1355050000000002</v>
      </c>
      <c r="D20652" s="2">
        <v>1.2786059999999999</v>
      </c>
      <c r="F20652" s="2">
        <v>19.480519999999999</v>
      </c>
      <c r="G20652" s="2">
        <v>0.97138999999999998</v>
      </c>
      <c r="H20652" s="2">
        <v>0.52710699999999999</v>
      </c>
      <c r="J20652" s="2">
        <v>19.483329999999999</v>
      </c>
      <c r="K20652" s="2">
        <v>0.30942900000000001</v>
      </c>
      <c r="L20652" s="2">
        <v>0.64555799999999997</v>
      </c>
    </row>
    <row r="20653" spans="1:12" x14ac:dyDescent="0.2">
      <c r="A20653" s="2">
        <v>19.484030000000001</v>
      </c>
      <c r="B20653" s="2">
        <v>46.911659999999998</v>
      </c>
      <c r="C20653" s="2">
        <v>4.1371760000000002</v>
      </c>
      <c r="D20653" s="2">
        <v>1.279857</v>
      </c>
      <c r="F20653" s="2">
        <v>19.48123</v>
      </c>
      <c r="G20653" s="2">
        <v>0.97084000000000004</v>
      </c>
      <c r="H20653" s="2">
        <v>0.52723699999999996</v>
      </c>
      <c r="J20653" s="2">
        <v>19.484030000000001</v>
      </c>
      <c r="K20653" s="2">
        <v>0.30861300000000003</v>
      </c>
      <c r="L20653" s="2">
        <v>0.64562699999999995</v>
      </c>
    </row>
    <row r="20654" spans="1:12" x14ac:dyDescent="0.2">
      <c r="A20654" s="2">
        <v>19.484729999999999</v>
      </c>
      <c r="B20654" s="2">
        <v>47.04363</v>
      </c>
      <c r="C20654" s="2">
        <v>4.1389529999999999</v>
      </c>
      <c r="D20654" s="2">
        <v>1.280978</v>
      </c>
      <c r="F20654" s="2">
        <v>19.481929999999998</v>
      </c>
      <c r="G20654" s="2">
        <v>0.970306</v>
      </c>
      <c r="H20654" s="2">
        <v>0.526779</v>
      </c>
      <c r="J20654" s="2">
        <v>19.484729999999999</v>
      </c>
      <c r="K20654" s="2">
        <v>0.308504</v>
      </c>
      <c r="L20654" s="2">
        <v>0.64515900000000004</v>
      </c>
    </row>
    <row r="20655" spans="1:12" x14ac:dyDescent="0.2">
      <c r="A20655" s="2">
        <v>19.485430000000001</v>
      </c>
      <c r="B20655" s="2">
        <v>47.176459999999999</v>
      </c>
      <c r="C20655" s="2">
        <v>4.1402159999999997</v>
      </c>
      <c r="D20655" s="2">
        <v>1.2823290000000001</v>
      </c>
      <c r="F20655" s="2">
        <v>19.48263</v>
      </c>
      <c r="G20655" s="2">
        <v>0.969719</v>
      </c>
      <c r="H20655" s="2">
        <v>0.52664200000000005</v>
      </c>
      <c r="J20655" s="2">
        <v>19.485430000000001</v>
      </c>
      <c r="K20655" s="2">
        <v>0.30811699999999997</v>
      </c>
      <c r="L20655" s="2">
        <v>0.64454199999999995</v>
      </c>
    </row>
    <row r="20656" spans="1:12" x14ac:dyDescent="0.2">
      <c r="A20656" s="2">
        <v>19.486139999999999</v>
      </c>
      <c r="B20656" s="2">
        <v>47.309179999999998</v>
      </c>
      <c r="C20656" s="2">
        <v>4.1415860000000002</v>
      </c>
      <c r="D20656" s="2">
        <v>1.2832140000000001</v>
      </c>
      <c r="F20656" s="2">
        <v>19.483329999999999</v>
      </c>
      <c r="G20656" s="2">
        <v>0.96883399999999997</v>
      </c>
      <c r="H20656" s="2">
        <v>0.52681</v>
      </c>
      <c r="J20656" s="2">
        <v>19.486139999999999</v>
      </c>
      <c r="K20656" s="2">
        <v>0.30753900000000001</v>
      </c>
      <c r="L20656" s="2">
        <v>0.64349400000000001</v>
      </c>
    </row>
    <row r="20657" spans="1:12" x14ac:dyDescent="0.2">
      <c r="A20657" s="2">
        <v>19.486840000000001</v>
      </c>
      <c r="B20657" s="2">
        <v>47.442439999999998</v>
      </c>
      <c r="C20657" s="2">
        <v>4.1430119999999997</v>
      </c>
      <c r="D20657" s="2">
        <v>1.2851140000000001</v>
      </c>
      <c r="F20657" s="2">
        <v>19.484030000000001</v>
      </c>
      <c r="G20657" s="2">
        <v>0.96845999999999999</v>
      </c>
      <c r="H20657" s="2">
        <v>0.52690099999999995</v>
      </c>
      <c r="J20657" s="2">
        <v>19.486840000000001</v>
      </c>
      <c r="K20657" s="2">
        <v>0.30737100000000001</v>
      </c>
      <c r="L20657" s="2">
        <v>0.64280400000000004</v>
      </c>
    </row>
    <row r="20658" spans="1:12" x14ac:dyDescent="0.2">
      <c r="A20658" s="2">
        <v>19.487539999999999</v>
      </c>
      <c r="B20658" s="2">
        <v>47.576479999999997</v>
      </c>
      <c r="C20658" s="2">
        <v>4.1449499999999997</v>
      </c>
      <c r="D20658" s="2">
        <v>1.2866010000000001</v>
      </c>
      <c r="F20658" s="2">
        <v>19.484729999999999</v>
      </c>
      <c r="G20658" s="2">
        <v>0.96839900000000001</v>
      </c>
      <c r="H20658" s="2">
        <v>0.52664900000000003</v>
      </c>
      <c r="J20658" s="2">
        <v>19.487539999999999</v>
      </c>
      <c r="K20658" s="2">
        <v>0.307091</v>
      </c>
      <c r="L20658" s="2">
        <v>0.64235299999999995</v>
      </c>
    </row>
    <row r="20659" spans="1:12" x14ac:dyDescent="0.2">
      <c r="A20659" s="2">
        <v>19.488240000000001</v>
      </c>
      <c r="B20659" s="2">
        <v>47.711219999999997</v>
      </c>
      <c r="C20659" s="2">
        <v>4.1464610000000004</v>
      </c>
      <c r="D20659" s="2">
        <v>1.287585</v>
      </c>
      <c r="F20659" s="2">
        <v>19.485430000000001</v>
      </c>
      <c r="G20659" s="2">
        <v>0.96776600000000002</v>
      </c>
      <c r="H20659" s="2">
        <v>0.52655799999999997</v>
      </c>
      <c r="J20659" s="2">
        <v>19.488240000000001</v>
      </c>
      <c r="K20659" s="2">
        <v>0.30723899999999998</v>
      </c>
      <c r="L20659" s="2">
        <v>0.64194499999999999</v>
      </c>
    </row>
    <row r="20660" spans="1:12" x14ac:dyDescent="0.2">
      <c r="A20660" s="2">
        <v>19.488939999999999</v>
      </c>
      <c r="B20660" s="2">
        <v>47.846679999999999</v>
      </c>
      <c r="C20660" s="2">
        <v>4.1481539999999999</v>
      </c>
      <c r="D20660" s="2">
        <v>1.288646</v>
      </c>
      <c r="F20660" s="2">
        <v>19.486139999999999</v>
      </c>
      <c r="G20660" s="2">
        <v>0.966866</v>
      </c>
      <c r="H20660" s="2">
        <v>0.52662699999999996</v>
      </c>
      <c r="J20660" s="2">
        <v>19.488939999999999</v>
      </c>
      <c r="K20660" s="2">
        <v>0.30666700000000002</v>
      </c>
      <c r="L20660" s="2">
        <v>0.64154299999999997</v>
      </c>
    </row>
    <row r="20661" spans="1:12" x14ac:dyDescent="0.2">
      <c r="A20661" s="2">
        <v>19.489640000000001</v>
      </c>
      <c r="B20661" s="2">
        <v>47.981380000000001</v>
      </c>
      <c r="C20661" s="2">
        <v>4.1498140000000001</v>
      </c>
      <c r="D20661" s="2">
        <v>1.289622</v>
      </c>
      <c r="F20661" s="2">
        <v>19.486840000000001</v>
      </c>
      <c r="G20661" s="2">
        <v>0.966171</v>
      </c>
      <c r="H20661" s="2">
        <v>0.52667200000000003</v>
      </c>
      <c r="J20661" s="2">
        <v>19.489640000000001</v>
      </c>
      <c r="K20661" s="2">
        <v>0.30565399999999998</v>
      </c>
      <c r="L20661" s="2">
        <v>0.64111899999999999</v>
      </c>
    </row>
    <row r="20662" spans="1:12" x14ac:dyDescent="0.2">
      <c r="A20662" s="2">
        <v>19.49034</v>
      </c>
      <c r="B20662" s="2">
        <v>48.117179999999998</v>
      </c>
      <c r="C20662" s="2">
        <v>4.151332</v>
      </c>
      <c r="D20662" s="2">
        <v>1.2908740000000001</v>
      </c>
      <c r="F20662" s="2">
        <v>19.487539999999999</v>
      </c>
      <c r="G20662" s="2">
        <v>0.96579700000000002</v>
      </c>
      <c r="H20662" s="2">
        <v>0.52691699999999997</v>
      </c>
      <c r="J20662" s="2">
        <v>19.49034</v>
      </c>
      <c r="K20662" s="2">
        <v>0.30518899999999999</v>
      </c>
      <c r="L20662" s="2">
        <v>0.64076699999999998</v>
      </c>
    </row>
    <row r="20663" spans="1:12" x14ac:dyDescent="0.2">
      <c r="A20663" s="2">
        <v>19.491050000000001</v>
      </c>
      <c r="B20663" s="2">
        <v>48.25329</v>
      </c>
      <c r="C20663" s="2">
        <v>4.1529299999999996</v>
      </c>
      <c r="D20663" s="2">
        <v>1.2922089999999999</v>
      </c>
      <c r="F20663" s="2">
        <v>19.488240000000001</v>
      </c>
      <c r="G20663" s="2">
        <v>0.96544600000000003</v>
      </c>
      <c r="H20663" s="2">
        <v>0.52700000000000002</v>
      </c>
      <c r="J20663" s="2">
        <v>19.491050000000001</v>
      </c>
      <c r="K20663" s="2">
        <v>0.30542200000000003</v>
      </c>
      <c r="L20663" s="2">
        <v>0.64079799999999998</v>
      </c>
    </row>
    <row r="20664" spans="1:12" x14ac:dyDescent="0.2">
      <c r="A20664" s="2">
        <v>19.49175</v>
      </c>
      <c r="B20664" s="2">
        <v>48.389589999999998</v>
      </c>
      <c r="C20664" s="2">
        <v>4.1541129999999997</v>
      </c>
      <c r="D20664" s="2">
        <v>1.2933460000000001</v>
      </c>
      <c r="F20664" s="2">
        <v>19.488939999999999</v>
      </c>
      <c r="G20664" s="2">
        <v>0.96485100000000001</v>
      </c>
      <c r="H20664" s="2">
        <v>0.52701600000000004</v>
      </c>
      <c r="J20664" s="2">
        <v>19.49175</v>
      </c>
      <c r="K20664" s="2">
        <v>0.30432700000000001</v>
      </c>
      <c r="L20664" s="2">
        <v>0.64028200000000002</v>
      </c>
    </row>
    <row r="20665" spans="1:12" x14ac:dyDescent="0.2">
      <c r="A20665" s="2">
        <v>19.492450000000002</v>
      </c>
      <c r="B20665" s="2">
        <v>48.525979999999997</v>
      </c>
      <c r="C20665" s="2">
        <v>4.1554859999999998</v>
      </c>
      <c r="D20665" s="2">
        <v>1.2948489999999999</v>
      </c>
      <c r="F20665" s="2">
        <v>19.489640000000001</v>
      </c>
      <c r="G20665" s="2">
        <v>0.96427200000000002</v>
      </c>
      <c r="H20665" s="2">
        <v>0.52727500000000005</v>
      </c>
      <c r="J20665" s="2">
        <v>19.492450000000002</v>
      </c>
      <c r="K20665" s="2">
        <v>0.30399300000000001</v>
      </c>
      <c r="L20665" s="2">
        <v>0.63965300000000003</v>
      </c>
    </row>
    <row r="20666" spans="1:12" x14ac:dyDescent="0.2">
      <c r="A20666" s="2">
        <v>19.49315</v>
      </c>
      <c r="B20666" s="2">
        <v>48.66328</v>
      </c>
      <c r="C20666" s="2">
        <v>4.157203</v>
      </c>
      <c r="D20666" s="2">
        <v>1.2962910000000001</v>
      </c>
      <c r="F20666" s="2">
        <v>19.49034</v>
      </c>
      <c r="G20666" s="2">
        <v>0.96398200000000001</v>
      </c>
      <c r="H20666" s="2">
        <v>0.52757299999999996</v>
      </c>
      <c r="J20666" s="2">
        <v>19.49315</v>
      </c>
      <c r="K20666" s="2">
        <v>0.30316300000000002</v>
      </c>
      <c r="L20666" s="2">
        <v>0.63951100000000005</v>
      </c>
    </row>
    <row r="20667" spans="1:12" x14ac:dyDescent="0.2">
      <c r="A20667" s="2">
        <v>19.493849999999998</v>
      </c>
      <c r="B20667" s="2">
        <v>48.801349999999999</v>
      </c>
      <c r="C20667" s="2">
        <v>4.1590990000000003</v>
      </c>
      <c r="D20667" s="2">
        <v>1.29742</v>
      </c>
      <c r="F20667" s="2">
        <v>19.491050000000001</v>
      </c>
      <c r="G20667" s="2">
        <v>0.96372199999999997</v>
      </c>
      <c r="H20667" s="2">
        <v>0.52745799999999998</v>
      </c>
      <c r="J20667" s="2">
        <v>19.493849999999998</v>
      </c>
      <c r="K20667" s="2">
        <v>0.30246299999999998</v>
      </c>
      <c r="L20667" s="2">
        <v>0.63887000000000005</v>
      </c>
    </row>
    <row r="20668" spans="1:12" x14ac:dyDescent="0.2">
      <c r="A20668" s="2">
        <v>19.49455</v>
      </c>
      <c r="B20668" s="2">
        <v>48.93918</v>
      </c>
      <c r="C20668" s="2">
        <v>4.1607430000000001</v>
      </c>
      <c r="D20668" s="2">
        <v>1.2983279999999999</v>
      </c>
      <c r="F20668" s="2">
        <v>19.49175</v>
      </c>
      <c r="G20668" s="2">
        <v>0.96317299999999995</v>
      </c>
      <c r="H20668" s="2">
        <v>0.52712999999999999</v>
      </c>
      <c r="J20668" s="2">
        <v>19.49455</v>
      </c>
      <c r="K20668" s="2">
        <v>0.30221500000000001</v>
      </c>
      <c r="L20668" s="2">
        <v>0.638795</v>
      </c>
    </row>
    <row r="20669" spans="1:12" x14ac:dyDescent="0.2">
      <c r="A20669" s="2">
        <v>19.495249999999999</v>
      </c>
      <c r="B20669" s="2">
        <v>49.077399999999997</v>
      </c>
      <c r="C20669" s="2">
        <v>4.1625589999999999</v>
      </c>
      <c r="D20669" s="2">
        <v>1.2990600000000001</v>
      </c>
      <c r="F20669" s="2">
        <v>19.492450000000002</v>
      </c>
      <c r="G20669" s="2">
        <v>0.96230300000000002</v>
      </c>
      <c r="H20669" s="2">
        <v>0.52734400000000003</v>
      </c>
      <c r="J20669" s="2">
        <v>19.495249999999999</v>
      </c>
      <c r="K20669" s="2">
        <v>0.30105399999999999</v>
      </c>
      <c r="L20669" s="2">
        <v>0.63850899999999999</v>
      </c>
    </row>
    <row r="20670" spans="1:12" x14ac:dyDescent="0.2">
      <c r="A20670" s="2">
        <v>19.49596</v>
      </c>
      <c r="B20670" s="2">
        <v>49.215980000000002</v>
      </c>
      <c r="C20670" s="2">
        <v>4.1644240000000003</v>
      </c>
      <c r="D20670" s="2">
        <v>1.299663</v>
      </c>
      <c r="F20670" s="2">
        <v>19.49315</v>
      </c>
      <c r="G20670" s="2">
        <v>0.96144099999999999</v>
      </c>
      <c r="H20670" s="2">
        <v>0.52761800000000003</v>
      </c>
      <c r="J20670" s="2">
        <v>19.49596</v>
      </c>
      <c r="K20670" s="2">
        <v>0.300232</v>
      </c>
      <c r="L20670" s="2">
        <v>0.63767200000000002</v>
      </c>
    </row>
    <row r="20671" spans="1:12" x14ac:dyDescent="0.2">
      <c r="A20671" s="2">
        <v>19.496659999999999</v>
      </c>
      <c r="B20671" s="2">
        <v>49.355589999999999</v>
      </c>
      <c r="C20671" s="2">
        <v>4.1652250000000004</v>
      </c>
      <c r="D20671" s="2">
        <v>1.3007610000000001</v>
      </c>
      <c r="F20671" s="2">
        <v>19.493849999999998</v>
      </c>
      <c r="G20671" s="2">
        <v>0.96060199999999996</v>
      </c>
      <c r="H20671" s="2">
        <v>0.52787799999999996</v>
      </c>
      <c r="J20671" s="2">
        <v>19.496659999999999</v>
      </c>
      <c r="K20671" s="2">
        <v>0.299375</v>
      </c>
      <c r="L20671" s="2">
        <v>0.637378</v>
      </c>
    </row>
    <row r="20672" spans="1:12" x14ac:dyDescent="0.2">
      <c r="A20672" s="2">
        <v>19.49736</v>
      </c>
      <c r="B20672" s="2">
        <v>49.495710000000003</v>
      </c>
      <c r="C20672" s="2">
        <v>4.166614</v>
      </c>
      <c r="D20672" s="2">
        <v>1.30257</v>
      </c>
      <c r="F20672" s="2">
        <v>19.49455</v>
      </c>
      <c r="G20672" s="2">
        <v>0.96001400000000003</v>
      </c>
      <c r="H20672" s="2">
        <v>0.52848099999999998</v>
      </c>
      <c r="J20672" s="2">
        <v>19.49736</v>
      </c>
      <c r="K20672" s="2">
        <v>0.29919200000000001</v>
      </c>
      <c r="L20672" s="2">
        <v>0.63737500000000002</v>
      </c>
    </row>
    <row r="20673" spans="1:12" x14ac:dyDescent="0.2">
      <c r="A20673" s="2">
        <v>19.498059999999999</v>
      </c>
      <c r="B20673" s="2">
        <v>49.636090000000003</v>
      </c>
      <c r="C20673" s="2">
        <v>4.1681739999999996</v>
      </c>
      <c r="D20673" s="2">
        <v>1.303363</v>
      </c>
      <c r="F20673" s="2">
        <v>19.495249999999999</v>
      </c>
      <c r="G20673" s="2">
        <v>0.959511</v>
      </c>
      <c r="H20673" s="2">
        <v>0.529366</v>
      </c>
      <c r="J20673" s="2">
        <v>19.498059999999999</v>
      </c>
      <c r="K20673" s="2">
        <v>0.29884899999999998</v>
      </c>
      <c r="L20673" s="2">
        <v>0.63716600000000001</v>
      </c>
    </row>
    <row r="20674" spans="1:12" x14ac:dyDescent="0.2">
      <c r="A20674" s="2">
        <v>19.498760000000001</v>
      </c>
      <c r="B20674" s="2">
        <v>49.77675</v>
      </c>
      <c r="C20674" s="2">
        <v>4.1697839999999999</v>
      </c>
      <c r="D20674" s="2">
        <v>1.3045990000000001</v>
      </c>
      <c r="F20674" s="2">
        <v>19.49596</v>
      </c>
      <c r="G20674" s="2">
        <v>0.95875500000000002</v>
      </c>
      <c r="H20674" s="2">
        <v>0.52975499999999998</v>
      </c>
      <c r="J20674" s="2">
        <v>19.498760000000001</v>
      </c>
      <c r="K20674" s="2">
        <v>0.29846200000000001</v>
      </c>
      <c r="L20674" s="2">
        <v>0.63686799999999999</v>
      </c>
    </row>
    <row r="20675" spans="1:12" x14ac:dyDescent="0.2">
      <c r="A20675" s="2">
        <v>19.499459999999999</v>
      </c>
      <c r="B20675" s="2">
        <v>49.915199999999999</v>
      </c>
      <c r="C20675" s="2">
        <v>4.1716870000000004</v>
      </c>
      <c r="D20675" s="2">
        <v>1.3058959999999999</v>
      </c>
      <c r="F20675" s="2">
        <v>19.496659999999999</v>
      </c>
      <c r="G20675" s="2">
        <v>0.95869400000000005</v>
      </c>
      <c r="H20675" s="2">
        <v>0.52938099999999999</v>
      </c>
      <c r="J20675" s="2">
        <v>19.499459999999999</v>
      </c>
      <c r="K20675" s="2">
        <v>0.29756100000000002</v>
      </c>
      <c r="L20675" s="2">
        <v>0.63715500000000003</v>
      </c>
    </row>
    <row r="20676" spans="1:12" x14ac:dyDescent="0.2">
      <c r="A20676" s="2">
        <v>19.500160000000001</v>
      </c>
      <c r="B20676" s="2">
        <v>50.045589999999997</v>
      </c>
      <c r="C20676" s="2">
        <v>4.1734730000000004</v>
      </c>
      <c r="D20676" s="2">
        <v>1.3071550000000001</v>
      </c>
      <c r="F20676" s="2">
        <v>19.49736</v>
      </c>
      <c r="G20676" s="2">
        <v>0.95806899999999995</v>
      </c>
      <c r="H20676" s="2">
        <v>0.52956400000000003</v>
      </c>
      <c r="J20676" s="2">
        <v>19.500160000000001</v>
      </c>
      <c r="K20676" s="2">
        <v>0.29694399999999999</v>
      </c>
      <c r="L20676" s="2">
        <v>0.63687700000000003</v>
      </c>
    </row>
    <row r="20677" spans="1:12" x14ac:dyDescent="0.2">
      <c r="A20677" s="2">
        <v>19.500859999999999</v>
      </c>
      <c r="B20677" s="2">
        <v>50.170549999999999</v>
      </c>
      <c r="C20677" s="2">
        <v>4.174709</v>
      </c>
      <c r="D20677" s="2">
        <v>1.3085659999999999</v>
      </c>
      <c r="F20677" s="2">
        <v>19.498059999999999</v>
      </c>
      <c r="G20677" s="2">
        <v>0.95696999999999999</v>
      </c>
      <c r="H20677" s="2">
        <v>0.53000599999999998</v>
      </c>
      <c r="J20677" s="2">
        <v>19.500859999999999</v>
      </c>
      <c r="K20677" s="2">
        <v>0.296516</v>
      </c>
      <c r="L20677" s="2">
        <v>0.63647500000000001</v>
      </c>
    </row>
    <row r="20678" spans="1:12" x14ac:dyDescent="0.2">
      <c r="A20678" s="2">
        <v>19.501570000000001</v>
      </c>
      <c r="B20678" s="2">
        <v>50.297460000000001</v>
      </c>
      <c r="C20678" s="2">
        <v>4.1762420000000002</v>
      </c>
      <c r="D20678" s="2">
        <v>1.309512</v>
      </c>
      <c r="F20678" s="2">
        <v>19.498760000000001</v>
      </c>
      <c r="G20678" s="2">
        <v>0.95608499999999996</v>
      </c>
      <c r="H20678" s="2">
        <v>0.53045699999999996</v>
      </c>
      <c r="J20678" s="2">
        <v>19.501570000000001</v>
      </c>
      <c r="K20678" s="2">
        <v>0.29643599999999998</v>
      </c>
      <c r="L20678" s="2">
        <v>0.63576500000000002</v>
      </c>
    </row>
    <row r="20679" spans="1:12" x14ac:dyDescent="0.2">
      <c r="A20679" s="2">
        <v>19.502269999999999</v>
      </c>
      <c r="B20679" s="2">
        <v>50.433880000000002</v>
      </c>
      <c r="C20679" s="2">
        <v>4.1782979999999998</v>
      </c>
      <c r="D20679" s="2">
        <v>1.3108629999999999</v>
      </c>
      <c r="F20679" s="2">
        <v>19.499459999999999</v>
      </c>
      <c r="G20679" s="2">
        <v>0.95555100000000004</v>
      </c>
      <c r="H20679" s="2">
        <v>0.53078499999999995</v>
      </c>
      <c r="J20679" s="2">
        <v>19.502269999999999</v>
      </c>
      <c r="K20679" s="2">
        <v>0.29596499999999998</v>
      </c>
      <c r="L20679" s="2">
        <v>0.63547299999999995</v>
      </c>
    </row>
    <row r="20680" spans="1:12" x14ac:dyDescent="0.2">
      <c r="A20680" s="2">
        <v>19.502970000000001</v>
      </c>
      <c r="B20680" s="2">
        <v>50.575099999999999</v>
      </c>
      <c r="C20680" s="2">
        <v>4.1796519999999999</v>
      </c>
      <c r="D20680" s="2">
        <v>1.311374</v>
      </c>
      <c r="F20680" s="2">
        <v>19.500160000000001</v>
      </c>
      <c r="G20680" s="2">
        <v>0.95529900000000001</v>
      </c>
      <c r="H20680" s="2">
        <v>0.53093000000000001</v>
      </c>
      <c r="J20680" s="2">
        <v>19.502970000000001</v>
      </c>
      <c r="K20680" s="2">
        <v>0.29561799999999999</v>
      </c>
      <c r="L20680" s="2">
        <v>0.63526800000000005</v>
      </c>
    </row>
    <row r="20681" spans="1:12" x14ac:dyDescent="0.2">
      <c r="A20681" s="2">
        <v>19.50367</v>
      </c>
      <c r="B20681" s="2">
        <v>50.716900000000003</v>
      </c>
      <c r="C20681" s="2">
        <v>4.1818840000000002</v>
      </c>
      <c r="D20681" s="2">
        <v>1.312038</v>
      </c>
      <c r="F20681" s="2">
        <v>19.500859999999999</v>
      </c>
      <c r="G20681" s="2">
        <v>0.955063</v>
      </c>
      <c r="H20681" s="2">
        <v>0.53072399999999997</v>
      </c>
      <c r="J20681" s="2">
        <v>19.50367</v>
      </c>
      <c r="K20681" s="2">
        <v>0.29475000000000001</v>
      </c>
      <c r="L20681" s="2">
        <v>0.63578699999999999</v>
      </c>
    </row>
    <row r="20682" spans="1:12" x14ac:dyDescent="0.2">
      <c r="A20682" s="2">
        <v>19.504370000000002</v>
      </c>
      <c r="B20682" s="2">
        <v>50.859029999999997</v>
      </c>
      <c r="C20682" s="2">
        <v>4.1834020000000001</v>
      </c>
      <c r="D20682" s="2">
        <v>1.312648</v>
      </c>
      <c r="F20682" s="2">
        <v>19.501570000000001</v>
      </c>
      <c r="G20682" s="2">
        <v>0.95498700000000003</v>
      </c>
      <c r="H20682" s="2">
        <v>0.53063199999999999</v>
      </c>
      <c r="J20682" s="2">
        <v>19.504370000000002</v>
      </c>
      <c r="K20682" s="2">
        <v>0.29455199999999998</v>
      </c>
      <c r="L20682" s="2">
        <v>0.63535399999999997</v>
      </c>
    </row>
    <row r="20683" spans="1:12" x14ac:dyDescent="0.2">
      <c r="A20683" s="2">
        <v>19.50507</v>
      </c>
      <c r="B20683" s="2">
        <v>51.00226</v>
      </c>
      <c r="C20683" s="2">
        <v>4.1850810000000003</v>
      </c>
      <c r="D20683" s="2">
        <v>1.314128</v>
      </c>
      <c r="F20683" s="2">
        <v>19.502269999999999</v>
      </c>
      <c r="G20683" s="2">
        <v>0.954681</v>
      </c>
      <c r="H20683" s="2">
        <v>0.53095999999999999</v>
      </c>
      <c r="J20683" s="2">
        <v>19.50507</v>
      </c>
      <c r="K20683" s="2">
        <v>0.29436299999999999</v>
      </c>
      <c r="L20683" s="2">
        <v>0.63525100000000001</v>
      </c>
    </row>
    <row r="20684" spans="1:12" x14ac:dyDescent="0.2">
      <c r="A20684" s="2">
        <v>19.505769999999998</v>
      </c>
      <c r="B20684" s="2">
        <v>51.145949999999999</v>
      </c>
      <c r="C20684" s="2">
        <v>4.1872319999999998</v>
      </c>
      <c r="D20684" s="2">
        <v>1.315448</v>
      </c>
      <c r="F20684" s="2">
        <v>19.502970000000001</v>
      </c>
      <c r="G20684" s="2">
        <v>0.95398700000000003</v>
      </c>
      <c r="H20684" s="2">
        <v>0.53141000000000005</v>
      </c>
      <c r="J20684" s="2">
        <v>19.505769999999998</v>
      </c>
      <c r="K20684" s="2">
        <v>0.29395300000000002</v>
      </c>
      <c r="L20684" s="2">
        <v>0.63500999999999996</v>
      </c>
    </row>
    <row r="20685" spans="1:12" x14ac:dyDescent="0.2">
      <c r="A20685" s="2">
        <v>19.50648</v>
      </c>
      <c r="B20685" s="2">
        <v>51.29045</v>
      </c>
      <c r="C20685" s="2">
        <v>4.1896009999999997</v>
      </c>
      <c r="D20685" s="2">
        <v>1.3164469999999999</v>
      </c>
      <c r="F20685" s="2">
        <v>19.50367</v>
      </c>
      <c r="G20685" s="2">
        <v>0.95336200000000004</v>
      </c>
      <c r="H20685" s="2">
        <v>0.53146400000000005</v>
      </c>
      <c r="J20685" s="2">
        <v>19.50648</v>
      </c>
      <c r="K20685" s="2">
        <v>0.29270299999999999</v>
      </c>
      <c r="L20685" s="2">
        <v>0.63475000000000004</v>
      </c>
    </row>
    <row r="20686" spans="1:12" x14ac:dyDescent="0.2">
      <c r="A20686" s="2">
        <v>19.507180000000002</v>
      </c>
      <c r="B20686" s="2">
        <v>51.43439</v>
      </c>
      <c r="C20686" s="2">
        <v>4.1913140000000002</v>
      </c>
      <c r="D20686" s="2">
        <v>1.3180799999999999</v>
      </c>
      <c r="F20686" s="2">
        <v>19.504370000000002</v>
      </c>
      <c r="G20686" s="2">
        <v>0.95300300000000004</v>
      </c>
      <c r="H20686" s="2">
        <v>0.53115100000000004</v>
      </c>
      <c r="J20686" s="2">
        <v>19.507180000000002</v>
      </c>
      <c r="K20686" s="2">
        <v>0.29230499999999998</v>
      </c>
      <c r="L20686" s="2">
        <v>0.63431999999999999</v>
      </c>
    </row>
    <row r="20687" spans="1:12" x14ac:dyDescent="0.2">
      <c r="A20687" s="2">
        <v>19.50788</v>
      </c>
      <c r="B20687" s="2">
        <v>51.580770000000001</v>
      </c>
      <c r="C20687" s="2">
        <v>4.192393</v>
      </c>
      <c r="D20687" s="2">
        <v>1.31908</v>
      </c>
      <c r="F20687" s="2">
        <v>19.50507</v>
      </c>
      <c r="G20687" s="2">
        <v>0.95243800000000001</v>
      </c>
      <c r="H20687" s="2">
        <v>0.53089900000000001</v>
      </c>
      <c r="J20687" s="2">
        <v>19.50788</v>
      </c>
      <c r="K20687" s="2">
        <v>0.29261199999999998</v>
      </c>
      <c r="L20687" s="2">
        <v>0.63398600000000005</v>
      </c>
    </row>
    <row r="20688" spans="1:12" x14ac:dyDescent="0.2">
      <c r="A20688" s="2">
        <v>19.508579999999998</v>
      </c>
      <c r="B20688" s="2">
        <v>51.72587</v>
      </c>
      <c r="C20688" s="2">
        <v>4.1938769999999996</v>
      </c>
      <c r="D20688" s="2">
        <v>1.3206279999999999</v>
      </c>
      <c r="F20688" s="2">
        <v>19.505769999999998</v>
      </c>
      <c r="G20688" s="2">
        <v>0.95223199999999997</v>
      </c>
      <c r="H20688" s="2">
        <v>0.53074600000000005</v>
      </c>
      <c r="J20688" s="2">
        <v>19.508579999999998</v>
      </c>
      <c r="K20688" s="2">
        <v>0.29238700000000001</v>
      </c>
      <c r="L20688" s="2">
        <v>0.63362300000000005</v>
      </c>
    </row>
    <row r="20689" spans="1:12" x14ac:dyDescent="0.2">
      <c r="A20689" s="2">
        <v>19.50928</v>
      </c>
      <c r="B20689" s="2">
        <v>51.872819999999997</v>
      </c>
      <c r="C20689" s="2">
        <v>4.1957009999999997</v>
      </c>
      <c r="D20689" s="2">
        <v>1.3220860000000001</v>
      </c>
      <c r="F20689" s="2">
        <v>19.50648</v>
      </c>
      <c r="G20689" s="2">
        <v>0.95240000000000002</v>
      </c>
      <c r="H20689" s="2">
        <v>0.53047900000000003</v>
      </c>
      <c r="J20689" s="2">
        <v>19.50928</v>
      </c>
      <c r="K20689" s="2">
        <v>0.29184300000000002</v>
      </c>
      <c r="L20689" s="2">
        <v>0.63339100000000004</v>
      </c>
    </row>
    <row r="20690" spans="1:12" x14ac:dyDescent="0.2">
      <c r="A20690" s="2">
        <v>19.509979999999999</v>
      </c>
      <c r="B20690" s="2">
        <v>52.01887</v>
      </c>
      <c r="C20690" s="2">
        <v>4.1978710000000001</v>
      </c>
      <c r="D20690" s="2">
        <v>1.3234969999999999</v>
      </c>
      <c r="F20690" s="2">
        <v>19.507180000000002</v>
      </c>
      <c r="G20690" s="2">
        <v>0.95259899999999997</v>
      </c>
      <c r="H20690" s="2">
        <v>0.530304</v>
      </c>
      <c r="J20690" s="2">
        <v>19.509979999999999</v>
      </c>
      <c r="K20690" s="2">
        <v>0.29120000000000001</v>
      </c>
      <c r="L20690" s="2">
        <v>0.63276100000000002</v>
      </c>
    </row>
    <row r="20691" spans="1:12" x14ac:dyDescent="0.2">
      <c r="A20691" s="2">
        <v>19.510680000000001</v>
      </c>
      <c r="B20691" s="2">
        <v>52.166719999999998</v>
      </c>
      <c r="C20691" s="2">
        <v>4.1991110000000003</v>
      </c>
      <c r="D20691" s="2">
        <v>1.324641</v>
      </c>
      <c r="F20691" s="2">
        <v>19.50788</v>
      </c>
      <c r="G20691" s="2">
        <v>0.95226299999999997</v>
      </c>
      <c r="H20691" s="2">
        <v>0.530586</v>
      </c>
      <c r="J20691" s="2">
        <v>19.510680000000001</v>
      </c>
      <c r="K20691" s="2">
        <v>0.29116999999999998</v>
      </c>
      <c r="L20691" s="2">
        <v>0.63314899999999996</v>
      </c>
    </row>
    <row r="20692" spans="1:12" x14ac:dyDescent="0.2">
      <c r="A20692" s="2">
        <v>19.511389999999999</v>
      </c>
      <c r="B20692" s="2">
        <v>52.315309999999997</v>
      </c>
      <c r="C20692" s="2">
        <v>4.2008619999999999</v>
      </c>
      <c r="D20692" s="2">
        <v>1.326114</v>
      </c>
      <c r="F20692" s="2">
        <v>19.508579999999998</v>
      </c>
      <c r="G20692" s="2">
        <v>0.95172900000000005</v>
      </c>
      <c r="H20692" s="2">
        <v>0.53067799999999998</v>
      </c>
      <c r="J20692" s="2">
        <v>19.511389999999999</v>
      </c>
      <c r="K20692" s="2">
        <v>0.29104000000000002</v>
      </c>
      <c r="L20692" s="2">
        <v>0.63258400000000004</v>
      </c>
    </row>
    <row r="20693" spans="1:12" x14ac:dyDescent="0.2">
      <c r="A20693" s="2">
        <v>19.512090000000001</v>
      </c>
      <c r="B20693" s="2">
        <v>52.464320000000001</v>
      </c>
      <c r="C20693" s="2">
        <v>4.2024800000000004</v>
      </c>
      <c r="D20693" s="2">
        <v>1.3275790000000001</v>
      </c>
      <c r="F20693" s="2">
        <v>19.50928</v>
      </c>
      <c r="G20693" s="2">
        <v>0.95140800000000003</v>
      </c>
      <c r="H20693" s="2">
        <v>0.53068499999999996</v>
      </c>
      <c r="J20693" s="2">
        <v>19.512090000000001</v>
      </c>
      <c r="K20693" s="2">
        <v>0.290018</v>
      </c>
      <c r="L20693" s="2">
        <v>0.63214599999999999</v>
      </c>
    </row>
    <row r="20694" spans="1:12" x14ac:dyDescent="0.2">
      <c r="A20694" s="2">
        <v>19.512789999999999</v>
      </c>
      <c r="B20694" s="2">
        <v>52.613480000000003</v>
      </c>
      <c r="C20694" s="2">
        <v>4.2040360000000003</v>
      </c>
      <c r="D20694" s="2">
        <v>1.329135</v>
      </c>
      <c r="F20694" s="2">
        <v>19.509979999999999</v>
      </c>
      <c r="G20694" s="2">
        <v>0.95020300000000002</v>
      </c>
      <c r="H20694" s="2">
        <v>0.53067799999999998</v>
      </c>
      <c r="J20694" s="2">
        <v>19.512789999999999</v>
      </c>
      <c r="K20694" s="2">
        <v>0.289661</v>
      </c>
      <c r="L20694" s="2">
        <v>0.63146000000000002</v>
      </c>
    </row>
    <row r="20695" spans="1:12" x14ac:dyDescent="0.2">
      <c r="A20695" s="2">
        <v>19.513490000000001</v>
      </c>
      <c r="B20695" s="2">
        <v>52.763179999999998</v>
      </c>
      <c r="C20695" s="2">
        <v>4.2052949999999996</v>
      </c>
      <c r="D20695" s="2">
        <v>1.330157</v>
      </c>
      <c r="F20695" s="2">
        <v>19.510680000000001</v>
      </c>
      <c r="G20695" s="2">
        <v>0.94961499999999999</v>
      </c>
      <c r="H20695" s="2">
        <v>0.53079200000000004</v>
      </c>
      <c r="J20695" s="2">
        <v>19.513490000000001</v>
      </c>
      <c r="K20695" s="2">
        <v>0.28899200000000003</v>
      </c>
      <c r="L20695" s="2">
        <v>0.63082499999999997</v>
      </c>
    </row>
    <row r="20696" spans="1:12" x14ac:dyDescent="0.2">
      <c r="A20696" s="2">
        <v>19.514189999999999</v>
      </c>
      <c r="B20696" s="2">
        <v>52.915709999999997</v>
      </c>
      <c r="C20696" s="2">
        <v>4.2066990000000004</v>
      </c>
      <c r="D20696" s="2">
        <v>1.331798</v>
      </c>
      <c r="F20696" s="2">
        <v>19.511389999999999</v>
      </c>
      <c r="G20696" s="2">
        <v>0.94911999999999996</v>
      </c>
      <c r="H20696" s="2">
        <v>0.53110500000000005</v>
      </c>
      <c r="J20696" s="2">
        <v>19.514189999999999</v>
      </c>
      <c r="K20696" s="2">
        <v>0.288742</v>
      </c>
      <c r="L20696" s="2">
        <v>0.63028600000000001</v>
      </c>
    </row>
    <row r="20697" spans="1:12" x14ac:dyDescent="0.2">
      <c r="A20697" s="2">
        <v>19.514890000000001</v>
      </c>
      <c r="B20697" s="2">
        <v>53.065820000000002</v>
      </c>
      <c r="C20697" s="2">
        <v>4.208018</v>
      </c>
      <c r="D20697" s="2">
        <v>1.333377</v>
      </c>
      <c r="F20697" s="2">
        <v>19.512090000000001</v>
      </c>
      <c r="G20697" s="2">
        <v>0.948631</v>
      </c>
      <c r="H20697" s="2">
        <v>0.530891</v>
      </c>
      <c r="J20697" s="2">
        <v>19.514890000000001</v>
      </c>
      <c r="K20697" s="2">
        <v>0.28864699999999999</v>
      </c>
      <c r="L20697" s="2">
        <v>0.62994499999999998</v>
      </c>
    </row>
    <row r="20698" spans="1:12" x14ac:dyDescent="0.2">
      <c r="A20698" s="2">
        <v>19.51559</v>
      </c>
      <c r="B20698" s="2">
        <v>53.2194</v>
      </c>
      <c r="C20698" s="2">
        <v>4.209689</v>
      </c>
      <c r="D20698" s="2">
        <v>1.3349329999999999</v>
      </c>
      <c r="F20698" s="2">
        <v>19.512789999999999</v>
      </c>
      <c r="G20698" s="2">
        <v>0.94814299999999996</v>
      </c>
      <c r="H20698" s="2">
        <v>0.53043399999999996</v>
      </c>
      <c r="J20698" s="2">
        <v>19.51559</v>
      </c>
      <c r="K20698" s="2">
        <v>0.28819800000000001</v>
      </c>
      <c r="L20698" s="2">
        <v>0.62920600000000004</v>
      </c>
    </row>
    <row r="20699" spans="1:12" x14ac:dyDescent="0.2">
      <c r="A20699" s="2">
        <v>19.516290000000001</v>
      </c>
      <c r="B20699" s="2">
        <v>53.372160000000001</v>
      </c>
      <c r="C20699" s="2">
        <v>4.2111239999999999</v>
      </c>
      <c r="D20699" s="2">
        <v>1.3362689999999999</v>
      </c>
      <c r="F20699" s="2">
        <v>19.513490000000001</v>
      </c>
      <c r="G20699" s="2">
        <v>0.94792200000000004</v>
      </c>
      <c r="H20699" s="2">
        <v>0.53016700000000005</v>
      </c>
      <c r="J20699" s="2">
        <v>19.516290000000001</v>
      </c>
      <c r="K20699" s="2">
        <v>0.288109</v>
      </c>
      <c r="L20699" s="2">
        <v>0.62852300000000005</v>
      </c>
    </row>
    <row r="20700" spans="1:12" x14ac:dyDescent="0.2">
      <c r="A20700" s="2">
        <v>19.516999999999999</v>
      </c>
      <c r="B20700" s="2">
        <v>53.525500000000001</v>
      </c>
      <c r="C20700" s="2">
        <v>4.2122070000000003</v>
      </c>
      <c r="D20700" s="2">
        <v>1.3377330000000001</v>
      </c>
      <c r="F20700" s="2">
        <v>19.514189999999999</v>
      </c>
      <c r="G20700" s="2">
        <v>0.94710499999999997</v>
      </c>
      <c r="H20700" s="2">
        <v>0.53016700000000005</v>
      </c>
      <c r="J20700" s="2">
        <v>19.516999999999999</v>
      </c>
      <c r="K20700" s="2">
        <v>0.28706500000000001</v>
      </c>
      <c r="L20700" s="2">
        <v>0.62817699999999999</v>
      </c>
    </row>
    <row r="20701" spans="1:12" x14ac:dyDescent="0.2">
      <c r="A20701" s="2">
        <v>19.517700000000001</v>
      </c>
      <c r="B20701" s="2">
        <v>53.677390000000003</v>
      </c>
      <c r="C20701" s="2">
        <v>4.213489</v>
      </c>
      <c r="D20701" s="2">
        <v>1.339458</v>
      </c>
      <c r="F20701" s="2">
        <v>19.514890000000001</v>
      </c>
      <c r="G20701" s="2">
        <v>0.94609100000000002</v>
      </c>
      <c r="H20701" s="2">
        <v>0.53054000000000001</v>
      </c>
      <c r="J20701" s="2">
        <v>19.517700000000001</v>
      </c>
      <c r="K20701" s="2">
        <v>0.28694900000000001</v>
      </c>
      <c r="L20701" s="2">
        <v>0.62756599999999996</v>
      </c>
    </row>
    <row r="20702" spans="1:12" x14ac:dyDescent="0.2">
      <c r="A20702" s="2">
        <v>19.5184</v>
      </c>
      <c r="B20702" s="2">
        <v>53.83202</v>
      </c>
      <c r="C20702" s="2">
        <v>4.2147779999999999</v>
      </c>
      <c r="D20702" s="2">
        <v>1.341151</v>
      </c>
      <c r="F20702" s="2">
        <v>19.51559</v>
      </c>
      <c r="G20702" s="2">
        <v>0.945496</v>
      </c>
      <c r="H20702" s="2">
        <v>0.53068499999999996</v>
      </c>
      <c r="J20702" s="2">
        <v>19.5184</v>
      </c>
      <c r="K20702" s="2">
        <v>0.28687800000000002</v>
      </c>
      <c r="L20702" s="2">
        <v>0.62749999999999995</v>
      </c>
    </row>
    <row r="20703" spans="1:12" x14ac:dyDescent="0.2">
      <c r="A20703" s="2">
        <v>19.519100000000002</v>
      </c>
      <c r="B20703" s="2">
        <v>53.988329999999998</v>
      </c>
      <c r="C20703" s="2">
        <v>4.2162199999999999</v>
      </c>
      <c r="D20703" s="2">
        <v>1.342967</v>
      </c>
      <c r="F20703" s="2">
        <v>19.516290000000001</v>
      </c>
      <c r="G20703" s="2">
        <v>0.94493099999999997</v>
      </c>
      <c r="H20703" s="2">
        <v>0.530586</v>
      </c>
      <c r="J20703" s="2">
        <v>19.519100000000002</v>
      </c>
      <c r="K20703" s="2">
        <v>0.28690500000000002</v>
      </c>
      <c r="L20703" s="2">
        <v>0.626471</v>
      </c>
    </row>
    <row r="20704" spans="1:12" x14ac:dyDescent="0.2">
      <c r="A20704" s="2">
        <v>19.5198</v>
      </c>
      <c r="B20704" s="2">
        <v>54.142270000000003</v>
      </c>
      <c r="C20704" s="2">
        <v>4.2174329999999998</v>
      </c>
      <c r="D20704" s="2">
        <v>1.3447910000000001</v>
      </c>
      <c r="F20704" s="2">
        <v>19.516999999999999</v>
      </c>
      <c r="G20704" s="2">
        <v>0.94399299999999997</v>
      </c>
      <c r="H20704" s="2">
        <v>0.53068499999999996</v>
      </c>
      <c r="J20704" s="2">
        <v>19.5198</v>
      </c>
      <c r="K20704" s="2">
        <v>0.28601599999999999</v>
      </c>
      <c r="L20704" s="2">
        <v>0.62576200000000004</v>
      </c>
    </row>
    <row r="20705" spans="1:12" x14ac:dyDescent="0.2">
      <c r="A20705" s="2">
        <v>19.520499999999998</v>
      </c>
      <c r="B20705" s="2">
        <v>54.297690000000003</v>
      </c>
      <c r="C20705" s="2">
        <v>4.2191799999999997</v>
      </c>
      <c r="D20705" s="2">
        <v>1.3468580000000001</v>
      </c>
      <c r="F20705" s="2">
        <v>19.517700000000001</v>
      </c>
      <c r="G20705" s="2">
        <v>0.94359599999999999</v>
      </c>
      <c r="H20705" s="2">
        <v>0.53061700000000001</v>
      </c>
      <c r="J20705" s="2">
        <v>19.520499999999998</v>
      </c>
      <c r="K20705" s="2">
        <v>0.28515000000000001</v>
      </c>
      <c r="L20705" s="2">
        <v>0.62581600000000004</v>
      </c>
    </row>
    <row r="20706" spans="1:12" x14ac:dyDescent="0.2">
      <c r="A20706" s="2">
        <v>19.5212</v>
      </c>
      <c r="B20706" s="2">
        <v>54.452530000000003</v>
      </c>
      <c r="C20706" s="2">
        <v>4.2207670000000004</v>
      </c>
      <c r="D20706" s="2">
        <v>1.348911</v>
      </c>
      <c r="F20706" s="2">
        <v>19.5184</v>
      </c>
      <c r="G20706" s="2">
        <v>0.94351200000000002</v>
      </c>
      <c r="H20706" s="2">
        <v>0.53002199999999999</v>
      </c>
      <c r="J20706" s="2">
        <v>19.5212</v>
      </c>
      <c r="K20706" s="2">
        <v>0.28472700000000001</v>
      </c>
      <c r="L20706" s="2">
        <v>0.62605999999999995</v>
      </c>
    </row>
    <row r="20707" spans="1:12" x14ac:dyDescent="0.2">
      <c r="A20707" s="2">
        <v>19.521909999999998</v>
      </c>
      <c r="B20707" s="2">
        <v>54.60924</v>
      </c>
      <c r="C20707" s="2">
        <v>4.2229799999999997</v>
      </c>
      <c r="D20707" s="2">
        <v>1.350452</v>
      </c>
      <c r="F20707" s="2">
        <v>19.519100000000002</v>
      </c>
      <c r="G20707" s="2">
        <v>0.94308499999999995</v>
      </c>
      <c r="H20707" s="2">
        <v>0.52991500000000002</v>
      </c>
      <c r="J20707" s="2">
        <v>19.521909999999998</v>
      </c>
      <c r="K20707" s="2">
        <v>0.28376600000000002</v>
      </c>
      <c r="L20707" s="2">
        <v>0.62576699999999996</v>
      </c>
    </row>
    <row r="20708" spans="1:12" x14ac:dyDescent="0.2">
      <c r="A20708" s="2">
        <v>19.52261</v>
      </c>
      <c r="B20708" s="2">
        <v>54.764600000000002</v>
      </c>
      <c r="C20708" s="2">
        <v>4.224399</v>
      </c>
      <c r="D20708" s="2">
        <v>1.352428</v>
      </c>
      <c r="F20708" s="2">
        <v>19.5198</v>
      </c>
      <c r="G20708" s="2">
        <v>0.94274899999999995</v>
      </c>
      <c r="H20708" s="2">
        <v>0.52983100000000005</v>
      </c>
      <c r="J20708" s="2">
        <v>19.52261</v>
      </c>
      <c r="K20708" s="2">
        <v>0.28295900000000002</v>
      </c>
      <c r="L20708" s="2">
        <v>0.62560700000000002</v>
      </c>
    </row>
    <row r="20709" spans="1:12" x14ac:dyDescent="0.2">
      <c r="A20709" s="2">
        <v>19.523309999999999</v>
      </c>
      <c r="B20709" s="2">
        <v>54.922260000000001</v>
      </c>
      <c r="C20709" s="2">
        <v>4.2261309999999996</v>
      </c>
      <c r="D20709" s="2">
        <v>1.3544419999999999</v>
      </c>
      <c r="F20709" s="2">
        <v>19.520499999999998</v>
      </c>
      <c r="G20709" s="2">
        <v>0.94294699999999998</v>
      </c>
      <c r="H20709" s="2">
        <v>0.52928200000000003</v>
      </c>
      <c r="J20709" s="2">
        <v>19.523309999999999</v>
      </c>
      <c r="K20709" s="2">
        <v>0.28243200000000002</v>
      </c>
      <c r="L20709" s="2">
        <v>0.62511099999999997</v>
      </c>
    </row>
    <row r="20710" spans="1:12" x14ac:dyDescent="0.2">
      <c r="A20710" s="2">
        <v>19.524010000000001</v>
      </c>
      <c r="B20710" s="2">
        <v>55.080570000000002</v>
      </c>
      <c r="C20710" s="2">
        <v>4.2276490000000004</v>
      </c>
      <c r="D20710" s="2">
        <v>1.35625</v>
      </c>
      <c r="F20710" s="2">
        <v>19.5212</v>
      </c>
      <c r="G20710" s="2">
        <v>0.94284100000000004</v>
      </c>
      <c r="H20710" s="2">
        <v>0.52925900000000003</v>
      </c>
      <c r="J20710" s="2">
        <v>19.524010000000001</v>
      </c>
      <c r="K20710" s="2">
        <v>0.28209499999999998</v>
      </c>
      <c r="L20710" s="2">
        <v>0.62484200000000001</v>
      </c>
    </row>
    <row r="20711" spans="1:12" x14ac:dyDescent="0.2">
      <c r="A20711" s="2">
        <v>19.524709999999999</v>
      </c>
      <c r="B20711" s="2">
        <v>55.239240000000002</v>
      </c>
      <c r="C20711" s="2">
        <v>4.22919</v>
      </c>
      <c r="D20711" s="2">
        <v>1.358142</v>
      </c>
      <c r="F20711" s="2">
        <v>19.521909999999998</v>
      </c>
      <c r="G20711" s="2">
        <v>0.94277200000000005</v>
      </c>
      <c r="H20711" s="2">
        <v>0.52954100000000004</v>
      </c>
      <c r="J20711" s="2">
        <v>19.524709999999999</v>
      </c>
      <c r="K20711" s="2">
        <v>0.28237899999999999</v>
      </c>
      <c r="L20711" s="2">
        <v>0.62424500000000005</v>
      </c>
    </row>
    <row r="20712" spans="1:12" x14ac:dyDescent="0.2">
      <c r="A20712" s="2">
        <v>19.525410000000001</v>
      </c>
      <c r="B20712" s="2">
        <v>55.397060000000003</v>
      </c>
      <c r="C20712" s="2">
        <v>4.2307309999999996</v>
      </c>
      <c r="D20712" s="2">
        <v>1.3595079999999999</v>
      </c>
      <c r="F20712" s="2">
        <v>19.52261</v>
      </c>
      <c r="G20712" s="2">
        <v>0.94226100000000002</v>
      </c>
      <c r="H20712" s="2">
        <v>0.52942699999999998</v>
      </c>
      <c r="J20712" s="2">
        <v>19.525410000000001</v>
      </c>
      <c r="K20712" s="2">
        <v>0.28213100000000002</v>
      </c>
      <c r="L20712" s="2">
        <v>0.62413200000000002</v>
      </c>
    </row>
    <row r="20713" spans="1:12" x14ac:dyDescent="0.2">
      <c r="A20713" s="2">
        <v>19.526109999999999</v>
      </c>
      <c r="B20713" s="2">
        <v>55.556820000000002</v>
      </c>
      <c r="C20713" s="2">
        <v>4.2322110000000004</v>
      </c>
      <c r="D20713" s="2">
        <v>1.3610869999999999</v>
      </c>
      <c r="F20713" s="2">
        <v>19.523309999999999</v>
      </c>
      <c r="G20713" s="2">
        <v>0.94223000000000001</v>
      </c>
      <c r="H20713" s="2">
        <v>0.52961000000000003</v>
      </c>
      <c r="J20713" s="2">
        <v>19.526109999999999</v>
      </c>
      <c r="K20713" s="2">
        <v>0.28173999999999999</v>
      </c>
      <c r="L20713" s="2">
        <v>0.62378699999999998</v>
      </c>
    </row>
    <row r="20714" spans="1:12" x14ac:dyDescent="0.2">
      <c r="A20714" s="2">
        <v>19.526820000000001</v>
      </c>
      <c r="B20714" s="2">
        <v>55.715710000000001</v>
      </c>
      <c r="C20714" s="2">
        <v>4.2340039999999997</v>
      </c>
      <c r="D20714" s="2">
        <v>1.3631770000000001</v>
      </c>
      <c r="F20714" s="2">
        <v>19.524010000000001</v>
      </c>
      <c r="G20714" s="2">
        <v>0.94184100000000004</v>
      </c>
      <c r="H20714" s="2">
        <v>0.52953300000000003</v>
      </c>
      <c r="J20714" s="2">
        <v>19.526820000000001</v>
      </c>
      <c r="K20714" s="2">
        <v>0.28202199999999999</v>
      </c>
      <c r="L20714" s="2">
        <v>0.62324000000000002</v>
      </c>
    </row>
    <row r="20715" spans="1:12" x14ac:dyDescent="0.2">
      <c r="A20715" s="2">
        <v>19.527519999999999</v>
      </c>
      <c r="B20715" s="2">
        <v>55.875459999999997</v>
      </c>
      <c r="C20715" s="2">
        <v>4.2358200000000004</v>
      </c>
      <c r="D20715" s="2">
        <v>1.3650770000000001</v>
      </c>
      <c r="F20715" s="2">
        <v>19.524709999999999</v>
      </c>
      <c r="G20715" s="2">
        <v>0.94142899999999996</v>
      </c>
      <c r="H20715" s="2">
        <v>0.52914399999999995</v>
      </c>
      <c r="J20715" s="2">
        <v>19.527519999999999</v>
      </c>
      <c r="K20715" s="2">
        <v>0.282223</v>
      </c>
      <c r="L20715" s="2">
        <v>0.62293900000000002</v>
      </c>
    </row>
    <row r="20716" spans="1:12" x14ac:dyDescent="0.2">
      <c r="A20716" s="2">
        <v>19.528220000000001</v>
      </c>
      <c r="B20716" s="2">
        <v>56.03754</v>
      </c>
      <c r="C20716" s="2">
        <v>4.2376430000000003</v>
      </c>
      <c r="D20716" s="2">
        <v>1.3670679999999999</v>
      </c>
      <c r="F20716" s="2">
        <v>19.525410000000001</v>
      </c>
      <c r="G20716" s="2">
        <v>0.94100200000000001</v>
      </c>
      <c r="H20716" s="2">
        <v>0.528725</v>
      </c>
      <c r="J20716" s="2">
        <v>19.528220000000001</v>
      </c>
      <c r="K20716" s="2">
        <v>0.28198600000000001</v>
      </c>
      <c r="L20716" s="2">
        <v>0.62215600000000004</v>
      </c>
    </row>
    <row r="20717" spans="1:12" x14ac:dyDescent="0.2">
      <c r="A20717" s="2">
        <v>19.528919999999999</v>
      </c>
      <c r="B20717" s="2">
        <v>56.197870000000002</v>
      </c>
      <c r="C20717" s="2">
        <v>4.2392760000000003</v>
      </c>
      <c r="D20717" s="2">
        <v>1.3687009999999999</v>
      </c>
      <c r="F20717" s="2">
        <v>19.526109999999999</v>
      </c>
      <c r="G20717" s="2">
        <v>0.94054400000000005</v>
      </c>
      <c r="H20717" s="2">
        <v>0.52870899999999998</v>
      </c>
      <c r="J20717" s="2">
        <v>19.528919999999999</v>
      </c>
      <c r="K20717" s="2">
        <v>0.281418</v>
      </c>
      <c r="L20717" s="2">
        <v>0.62220399999999998</v>
      </c>
    </row>
    <row r="20718" spans="1:12" x14ac:dyDescent="0.2">
      <c r="A20718" s="2">
        <v>19.529620000000001</v>
      </c>
      <c r="B20718" s="2">
        <v>56.360010000000003</v>
      </c>
      <c r="C20718" s="2">
        <v>4.2410079999999999</v>
      </c>
      <c r="D20718" s="2">
        <v>1.370303</v>
      </c>
      <c r="F20718" s="2">
        <v>19.526820000000001</v>
      </c>
      <c r="G20718" s="2">
        <v>0.93979599999999996</v>
      </c>
      <c r="H20718" s="2">
        <v>0.52890000000000004</v>
      </c>
      <c r="J20718" s="2">
        <v>19.529620000000001</v>
      </c>
      <c r="K20718" s="2">
        <v>0.28093499999999999</v>
      </c>
      <c r="L20718" s="2">
        <v>0.62197000000000002</v>
      </c>
    </row>
    <row r="20719" spans="1:12" x14ac:dyDescent="0.2">
      <c r="A20719" s="2">
        <v>19.53032</v>
      </c>
      <c r="B20719" s="2">
        <v>56.521970000000003</v>
      </c>
      <c r="C20719" s="2">
        <v>4.2428160000000004</v>
      </c>
      <c r="D20719" s="2">
        <v>1.3728359999999999</v>
      </c>
      <c r="F20719" s="2">
        <v>19.527519999999999</v>
      </c>
      <c r="G20719" s="2">
        <v>0.939384</v>
      </c>
      <c r="H20719" s="2">
        <v>0.52879299999999996</v>
      </c>
      <c r="J20719" s="2">
        <v>19.53032</v>
      </c>
      <c r="K20719" s="2">
        <v>0.28054600000000002</v>
      </c>
      <c r="L20719" s="2">
        <v>0.62087800000000004</v>
      </c>
    </row>
    <row r="20720" spans="1:12" x14ac:dyDescent="0.2">
      <c r="A20720" s="2">
        <v>19.531020000000002</v>
      </c>
      <c r="B20720" s="2">
        <v>56.685679999999998</v>
      </c>
      <c r="C20720" s="2">
        <v>4.244739</v>
      </c>
      <c r="D20720" s="2">
        <v>1.3749880000000001</v>
      </c>
      <c r="F20720" s="2">
        <v>19.528220000000001</v>
      </c>
      <c r="G20720" s="2">
        <v>0.93878899999999998</v>
      </c>
      <c r="H20720" s="2">
        <v>0.52829000000000004</v>
      </c>
      <c r="J20720" s="2">
        <v>19.531020000000002</v>
      </c>
      <c r="K20720" s="2">
        <v>0.27985900000000002</v>
      </c>
      <c r="L20720" s="2">
        <v>0.62097100000000005</v>
      </c>
    </row>
    <row r="20721" spans="1:12" x14ac:dyDescent="0.2">
      <c r="A20721" s="2">
        <v>19.53173</v>
      </c>
      <c r="B20721" s="2">
        <v>56.850140000000003</v>
      </c>
      <c r="C20721" s="2">
        <v>4.2465849999999996</v>
      </c>
      <c r="D20721" s="2">
        <v>1.3771850000000001</v>
      </c>
      <c r="F20721" s="2">
        <v>19.528919999999999</v>
      </c>
      <c r="G20721" s="2">
        <v>0.93843100000000002</v>
      </c>
      <c r="H20721" s="2">
        <v>0.52783199999999997</v>
      </c>
      <c r="J20721" s="2">
        <v>19.53173</v>
      </c>
      <c r="K20721" s="2">
        <v>0.279339</v>
      </c>
      <c r="L20721" s="2">
        <v>0.62010699999999996</v>
      </c>
    </row>
    <row r="20722" spans="1:12" x14ac:dyDescent="0.2">
      <c r="A20722" s="2">
        <v>19.532430000000002</v>
      </c>
      <c r="B20722" s="2">
        <v>57.012050000000002</v>
      </c>
      <c r="C20722" s="2">
        <v>4.2480960000000003</v>
      </c>
      <c r="D20722" s="2">
        <v>1.37923</v>
      </c>
      <c r="F20722" s="2">
        <v>19.529620000000001</v>
      </c>
      <c r="G20722" s="2">
        <v>0.93796500000000005</v>
      </c>
      <c r="H20722" s="2">
        <v>0.52732100000000004</v>
      </c>
      <c r="J20722" s="2">
        <v>19.532430000000002</v>
      </c>
      <c r="K20722" s="2">
        <v>0.27879700000000002</v>
      </c>
      <c r="L20722" s="2">
        <v>0.62009999999999998</v>
      </c>
    </row>
    <row r="20723" spans="1:12" x14ac:dyDescent="0.2">
      <c r="A20723" s="2">
        <v>19.53313</v>
      </c>
      <c r="B20723" s="2">
        <v>57.17662</v>
      </c>
      <c r="C20723" s="2">
        <v>4.2498120000000004</v>
      </c>
      <c r="D20723" s="2">
        <v>1.381084</v>
      </c>
      <c r="F20723" s="2">
        <v>19.53032</v>
      </c>
      <c r="G20723" s="2">
        <v>0.93727899999999997</v>
      </c>
      <c r="H20723" s="2">
        <v>0.52690899999999996</v>
      </c>
      <c r="J20723" s="2">
        <v>19.53313</v>
      </c>
      <c r="K20723" s="2">
        <v>0.27861200000000003</v>
      </c>
      <c r="L20723" s="2">
        <v>0.61972700000000003</v>
      </c>
    </row>
    <row r="20724" spans="1:12" x14ac:dyDescent="0.2">
      <c r="A20724" s="2">
        <v>19.533829999999998</v>
      </c>
      <c r="B20724" s="2">
        <v>57.343020000000003</v>
      </c>
      <c r="C20724" s="2">
        <v>4.2516889999999998</v>
      </c>
      <c r="D20724" s="2">
        <v>1.3834029999999999</v>
      </c>
      <c r="F20724" s="2">
        <v>19.531020000000002</v>
      </c>
      <c r="G20724" s="2">
        <v>0.93691999999999998</v>
      </c>
      <c r="H20724" s="2">
        <v>0.52660399999999996</v>
      </c>
      <c r="J20724" s="2">
        <v>19.533829999999998</v>
      </c>
      <c r="K20724" s="2">
        <v>0.27835799999999999</v>
      </c>
      <c r="L20724" s="2">
        <v>0.61960899999999997</v>
      </c>
    </row>
    <row r="20725" spans="1:12" x14ac:dyDescent="0.2">
      <c r="A20725" s="2">
        <v>19.53453</v>
      </c>
      <c r="B20725" s="2">
        <v>57.508589999999998</v>
      </c>
      <c r="C20725" s="2">
        <v>4.2530239999999999</v>
      </c>
      <c r="D20725" s="2">
        <v>1.385623</v>
      </c>
      <c r="F20725" s="2">
        <v>19.53173</v>
      </c>
      <c r="G20725" s="2">
        <v>0.93614200000000003</v>
      </c>
      <c r="H20725" s="2">
        <v>0.52666500000000005</v>
      </c>
      <c r="J20725" s="2">
        <v>19.53453</v>
      </c>
      <c r="K20725" s="2">
        <v>0.27844999999999998</v>
      </c>
      <c r="L20725" s="2">
        <v>0.61906399999999995</v>
      </c>
    </row>
    <row r="20726" spans="1:12" x14ac:dyDescent="0.2">
      <c r="A20726" s="2">
        <v>19.535229999999999</v>
      </c>
      <c r="B20726" s="2">
        <v>57.673630000000003</v>
      </c>
      <c r="C20726" s="2">
        <v>4.2544360000000001</v>
      </c>
      <c r="D20726" s="2">
        <v>1.387256</v>
      </c>
      <c r="F20726" s="2">
        <v>19.532430000000002</v>
      </c>
      <c r="G20726" s="2">
        <v>0.93550100000000003</v>
      </c>
      <c r="H20726" s="2">
        <v>0.52691699999999997</v>
      </c>
      <c r="J20726" s="2">
        <v>19.535229999999999</v>
      </c>
      <c r="K20726" s="2">
        <v>0.27804899999999999</v>
      </c>
      <c r="L20726" s="2">
        <v>0.61825399999999997</v>
      </c>
    </row>
    <row r="20727" spans="1:12" x14ac:dyDescent="0.2">
      <c r="A20727" s="2">
        <v>19.53593</v>
      </c>
      <c r="B20727" s="2">
        <v>57.840359999999997</v>
      </c>
      <c r="C20727" s="2">
        <v>4.2562129999999998</v>
      </c>
      <c r="D20727" s="2">
        <v>1.3890720000000001</v>
      </c>
      <c r="F20727" s="2">
        <v>19.53313</v>
      </c>
      <c r="G20727" s="2">
        <v>0.93521100000000001</v>
      </c>
      <c r="H20727" s="2">
        <v>0.52678700000000001</v>
      </c>
      <c r="J20727" s="2">
        <v>19.53593</v>
      </c>
      <c r="K20727" s="2">
        <v>0.27767700000000001</v>
      </c>
      <c r="L20727" s="2">
        <v>0.61836500000000005</v>
      </c>
    </row>
    <row r="20728" spans="1:12" x14ac:dyDescent="0.2">
      <c r="A20728" s="2">
        <v>19.536629999999999</v>
      </c>
      <c r="B20728" s="2">
        <v>58.006270000000001</v>
      </c>
      <c r="C20728" s="2">
        <v>4.2579760000000002</v>
      </c>
      <c r="D20728" s="2">
        <v>1.390895</v>
      </c>
      <c r="F20728" s="2">
        <v>19.533829999999998</v>
      </c>
      <c r="G20728" s="2">
        <v>0.93503599999999998</v>
      </c>
      <c r="H20728" s="2">
        <v>0.52656599999999998</v>
      </c>
      <c r="J20728" s="2">
        <v>19.536629999999999</v>
      </c>
      <c r="K20728" s="2">
        <v>0.27751700000000001</v>
      </c>
      <c r="L20728" s="2">
        <v>0.61852499999999999</v>
      </c>
    </row>
    <row r="20729" spans="1:12" x14ac:dyDescent="0.2">
      <c r="A20729" s="2">
        <v>19.53734</v>
      </c>
      <c r="B20729" s="2">
        <v>58.173000000000002</v>
      </c>
      <c r="C20729" s="2">
        <v>4.2596160000000003</v>
      </c>
      <c r="D20729" s="2">
        <v>1.3937330000000001</v>
      </c>
      <c r="F20729" s="2">
        <v>19.53453</v>
      </c>
      <c r="G20729" s="2">
        <v>0.93474599999999997</v>
      </c>
      <c r="H20729" s="2">
        <v>0.52619899999999997</v>
      </c>
      <c r="J20729" s="2">
        <v>19.53734</v>
      </c>
      <c r="K20729" s="2">
        <v>0.27724799999999999</v>
      </c>
      <c r="L20729" s="2">
        <v>0.61841500000000005</v>
      </c>
    </row>
    <row r="20730" spans="1:12" x14ac:dyDescent="0.2">
      <c r="A20730" s="2">
        <v>19.538039999999999</v>
      </c>
      <c r="B20730" s="2">
        <v>58.338569999999997</v>
      </c>
      <c r="C20730" s="2">
        <v>4.2613399999999997</v>
      </c>
      <c r="D20730" s="2">
        <v>1.3956249999999999</v>
      </c>
      <c r="F20730" s="2">
        <v>19.535229999999999</v>
      </c>
      <c r="G20730" s="2">
        <v>0.93401299999999998</v>
      </c>
      <c r="H20730" s="2">
        <v>0.52606200000000003</v>
      </c>
      <c r="J20730" s="2">
        <v>19.538039999999999</v>
      </c>
      <c r="K20730" s="2">
        <v>0.277227</v>
      </c>
      <c r="L20730" s="2">
        <v>0.61865400000000004</v>
      </c>
    </row>
    <row r="20731" spans="1:12" x14ac:dyDescent="0.2">
      <c r="A20731" s="2">
        <v>19.538740000000001</v>
      </c>
      <c r="B20731" s="2">
        <v>58.505960000000002</v>
      </c>
      <c r="C20731" s="2">
        <v>4.2627670000000002</v>
      </c>
      <c r="D20731" s="2">
        <v>1.3977539999999999</v>
      </c>
      <c r="F20731" s="2">
        <v>19.53593</v>
      </c>
      <c r="G20731" s="2">
        <v>0.93283799999999995</v>
      </c>
      <c r="H20731" s="2">
        <v>0.52622199999999997</v>
      </c>
      <c r="J20731" s="2">
        <v>19.538740000000001</v>
      </c>
      <c r="K20731" s="2">
        <v>0.27763500000000002</v>
      </c>
      <c r="L20731" s="2">
        <v>0.61747300000000005</v>
      </c>
    </row>
    <row r="20732" spans="1:12" x14ac:dyDescent="0.2">
      <c r="A20732" s="2">
        <v>19.539439999999999</v>
      </c>
      <c r="B20732" s="2">
        <v>58.674149999999997</v>
      </c>
      <c r="C20732" s="2">
        <v>4.2638959999999999</v>
      </c>
      <c r="D20732" s="2">
        <v>1.399783</v>
      </c>
      <c r="F20732" s="2">
        <v>19.536629999999999</v>
      </c>
      <c r="G20732" s="2">
        <v>0.93188499999999996</v>
      </c>
      <c r="H20732" s="2">
        <v>0.52636000000000005</v>
      </c>
      <c r="J20732" s="2">
        <v>19.539439999999999</v>
      </c>
      <c r="K20732" s="2">
        <v>0.27768900000000002</v>
      </c>
      <c r="L20732" s="2">
        <v>0.61700200000000005</v>
      </c>
    </row>
    <row r="20733" spans="1:12" x14ac:dyDescent="0.2">
      <c r="A20733" s="2">
        <v>19.540140000000001</v>
      </c>
      <c r="B20733" s="2">
        <v>58.84301</v>
      </c>
      <c r="C20733" s="2">
        <v>4.265117</v>
      </c>
      <c r="D20733" s="2">
        <v>1.4015839999999999</v>
      </c>
      <c r="F20733" s="2">
        <v>19.53734</v>
      </c>
      <c r="G20733" s="2">
        <v>0.93064899999999995</v>
      </c>
      <c r="H20733" s="2">
        <v>0.52642100000000003</v>
      </c>
      <c r="J20733" s="2">
        <v>19.540140000000001</v>
      </c>
      <c r="K20733" s="2">
        <v>0.27751700000000001</v>
      </c>
      <c r="L20733" s="2">
        <v>0.61596099999999998</v>
      </c>
    </row>
    <row r="20734" spans="1:12" x14ac:dyDescent="0.2">
      <c r="A20734" s="2">
        <v>19.540839999999999</v>
      </c>
      <c r="B20734" s="2">
        <v>59.01296</v>
      </c>
      <c r="C20734" s="2">
        <v>4.2659710000000004</v>
      </c>
      <c r="D20734" s="2">
        <v>1.4035899999999999</v>
      </c>
      <c r="F20734" s="2">
        <v>19.538039999999999</v>
      </c>
      <c r="G20734" s="2">
        <v>0.93004600000000004</v>
      </c>
      <c r="H20734" s="2">
        <v>0.52585599999999999</v>
      </c>
      <c r="J20734" s="2">
        <v>19.540839999999999</v>
      </c>
      <c r="K20734" s="2">
        <v>0.277588</v>
      </c>
      <c r="L20734" s="2">
        <v>0.61552200000000001</v>
      </c>
    </row>
    <row r="20735" spans="1:12" x14ac:dyDescent="0.2">
      <c r="A20735" s="2">
        <v>19.541540000000001</v>
      </c>
      <c r="B20735" s="2">
        <v>59.182090000000002</v>
      </c>
      <c r="C20735" s="2">
        <v>4.2665129999999998</v>
      </c>
      <c r="D20735" s="2">
        <v>1.40591</v>
      </c>
      <c r="F20735" s="2">
        <v>19.538740000000001</v>
      </c>
      <c r="G20735" s="2">
        <v>0.92973300000000003</v>
      </c>
      <c r="H20735" s="2">
        <v>0.525482</v>
      </c>
      <c r="J20735" s="2">
        <v>19.541540000000001</v>
      </c>
      <c r="K20735" s="2">
        <v>0.27805299999999999</v>
      </c>
      <c r="L20735" s="2">
        <v>0.61465499999999995</v>
      </c>
    </row>
    <row r="20736" spans="1:12" x14ac:dyDescent="0.2">
      <c r="A20736" s="2">
        <v>19.542249999999999</v>
      </c>
      <c r="B20736" s="2">
        <v>59.352719999999998</v>
      </c>
      <c r="C20736" s="2">
        <v>4.2677110000000003</v>
      </c>
      <c r="D20736" s="2">
        <v>1.4082520000000001</v>
      </c>
      <c r="F20736" s="2">
        <v>19.539439999999999</v>
      </c>
      <c r="G20736" s="2">
        <v>0.92973300000000003</v>
      </c>
      <c r="H20736" s="2">
        <v>0.52566500000000005</v>
      </c>
      <c r="J20736" s="2">
        <v>19.542249999999999</v>
      </c>
      <c r="K20736" s="2">
        <v>0.27809699999999998</v>
      </c>
      <c r="L20736" s="2">
        <v>0.61407900000000004</v>
      </c>
    </row>
    <row r="20737" spans="1:12" x14ac:dyDescent="0.2">
      <c r="A20737" s="2">
        <v>19.542950000000001</v>
      </c>
      <c r="B20737" s="2">
        <v>59.523130000000002</v>
      </c>
      <c r="C20737" s="2">
        <v>4.2692899999999998</v>
      </c>
      <c r="D20737" s="2">
        <v>1.4104110000000001</v>
      </c>
      <c r="F20737" s="2">
        <v>19.540140000000001</v>
      </c>
      <c r="G20737" s="2">
        <v>0.92952000000000001</v>
      </c>
      <c r="H20737" s="2">
        <v>0.52567299999999995</v>
      </c>
      <c r="J20737" s="2">
        <v>19.542950000000001</v>
      </c>
      <c r="K20737" s="2">
        <v>0.27768700000000002</v>
      </c>
      <c r="L20737" s="2">
        <v>0.61355400000000004</v>
      </c>
    </row>
    <row r="20738" spans="1:12" x14ac:dyDescent="0.2">
      <c r="A20738" s="2">
        <v>19.54365</v>
      </c>
      <c r="B20738" s="2">
        <v>59.694000000000003</v>
      </c>
      <c r="C20738" s="2">
        <v>4.270702</v>
      </c>
      <c r="D20738" s="2">
        <v>1.4129210000000001</v>
      </c>
      <c r="F20738" s="2">
        <v>19.540839999999999</v>
      </c>
      <c r="G20738" s="2">
        <v>0.92927599999999999</v>
      </c>
      <c r="H20738" s="2">
        <v>0.52520800000000001</v>
      </c>
      <c r="J20738" s="2">
        <v>19.54365</v>
      </c>
      <c r="K20738" s="2">
        <v>0.27731699999999998</v>
      </c>
      <c r="L20738" s="2">
        <v>0.61297500000000005</v>
      </c>
    </row>
    <row r="20739" spans="1:12" x14ac:dyDescent="0.2">
      <c r="A20739" s="2">
        <v>19.544350000000001</v>
      </c>
      <c r="B20739" s="2">
        <v>59.865400000000001</v>
      </c>
      <c r="C20739" s="2">
        <v>4.2723190000000004</v>
      </c>
      <c r="D20739" s="2">
        <v>1.4145460000000001</v>
      </c>
      <c r="F20739" s="2">
        <v>19.541540000000001</v>
      </c>
      <c r="G20739" s="2">
        <v>0.928589</v>
      </c>
      <c r="H20739" s="2">
        <v>0.52481800000000001</v>
      </c>
      <c r="J20739" s="2">
        <v>19.544350000000001</v>
      </c>
      <c r="K20739" s="2">
        <v>0.27709</v>
      </c>
      <c r="L20739" s="2">
        <v>0.612649</v>
      </c>
    </row>
    <row r="20740" spans="1:12" x14ac:dyDescent="0.2">
      <c r="A20740" s="2">
        <v>19.54505</v>
      </c>
      <c r="B20740" s="2">
        <v>60.036479999999997</v>
      </c>
      <c r="C20740" s="2">
        <v>4.2733639999999999</v>
      </c>
      <c r="D20740" s="2">
        <v>1.416377</v>
      </c>
      <c r="F20740" s="2">
        <v>19.542249999999999</v>
      </c>
      <c r="G20740" s="2">
        <v>0.92776499999999995</v>
      </c>
      <c r="H20740" s="2">
        <v>0.52473400000000003</v>
      </c>
      <c r="J20740" s="2">
        <v>19.54505</v>
      </c>
      <c r="K20740" s="2">
        <v>0.276922</v>
      </c>
      <c r="L20740" s="2">
        <v>0.61275900000000005</v>
      </c>
    </row>
    <row r="20741" spans="1:12" x14ac:dyDescent="0.2">
      <c r="A20741" s="2">
        <v>19.545750000000002</v>
      </c>
      <c r="B20741" s="2">
        <v>60.209049999999998</v>
      </c>
      <c r="C20741" s="2">
        <v>4.2745470000000001</v>
      </c>
      <c r="D20741" s="2">
        <v>1.4176280000000001</v>
      </c>
      <c r="F20741" s="2">
        <v>19.542950000000001</v>
      </c>
      <c r="G20741" s="2">
        <v>0.92720000000000002</v>
      </c>
      <c r="H20741" s="2">
        <v>0.52439899999999995</v>
      </c>
      <c r="J20741" s="2">
        <v>19.545750000000002</v>
      </c>
      <c r="K20741" s="2">
        <v>0.27619700000000003</v>
      </c>
      <c r="L20741" s="2">
        <v>0.61136299999999999</v>
      </c>
    </row>
    <row r="20742" spans="1:12" x14ac:dyDescent="0.2">
      <c r="A20742" s="2">
        <v>19.54645</v>
      </c>
      <c r="B20742" s="2">
        <v>60.381869999999999</v>
      </c>
      <c r="C20742" s="2">
        <v>4.2761570000000004</v>
      </c>
      <c r="D20742" s="2">
        <v>1.4196040000000001</v>
      </c>
      <c r="F20742" s="2">
        <v>19.54365</v>
      </c>
      <c r="G20742" s="2">
        <v>0.92691000000000001</v>
      </c>
      <c r="H20742" s="2">
        <v>0.52432999999999996</v>
      </c>
      <c r="J20742" s="2">
        <v>19.54645</v>
      </c>
      <c r="K20742" s="2">
        <v>0.27545500000000001</v>
      </c>
      <c r="L20742" s="2">
        <v>0.61161299999999996</v>
      </c>
    </row>
    <row r="20743" spans="1:12" x14ac:dyDescent="0.2">
      <c r="A20743" s="2">
        <v>19.547160000000002</v>
      </c>
      <c r="B20743" s="2">
        <v>60.55518</v>
      </c>
      <c r="C20743" s="2">
        <v>4.2770339999999996</v>
      </c>
      <c r="D20743" s="2">
        <v>1.421611</v>
      </c>
      <c r="F20743" s="2">
        <v>19.544350000000001</v>
      </c>
      <c r="G20743" s="2">
        <v>0.92633799999999999</v>
      </c>
      <c r="H20743" s="2">
        <v>0.52456700000000001</v>
      </c>
      <c r="J20743" s="2">
        <v>19.547160000000002</v>
      </c>
      <c r="K20743" s="2">
        <v>0.275223</v>
      </c>
      <c r="L20743" s="2">
        <v>0.61150899999999997</v>
      </c>
    </row>
    <row r="20744" spans="1:12" x14ac:dyDescent="0.2">
      <c r="A20744" s="2">
        <v>19.54786</v>
      </c>
      <c r="B20744" s="2">
        <v>60.728630000000003</v>
      </c>
      <c r="C20744" s="2">
        <v>4.2777659999999997</v>
      </c>
      <c r="D20744" s="2">
        <v>1.423816</v>
      </c>
      <c r="F20744" s="2">
        <v>19.54505</v>
      </c>
      <c r="G20744" s="2">
        <v>0.92625400000000002</v>
      </c>
      <c r="H20744" s="2">
        <v>0.52464299999999997</v>
      </c>
      <c r="J20744" s="2">
        <v>19.54786</v>
      </c>
      <c r="K20744" s="2">
        <v>0.27496100000000001</v>
      </c>
      <c r="L20744" s="2">
        <v>0.61124199999999995</v>
      </c>
    </row>
    <row r="20745" spans="1:12" x14ac:dyDescent="0.2">
      <c r="A20745" s="2">
        <v>19.548559999999998</v>
      </c>
      <c r="B20745" s="2">
        <v>60.90307</v>
      </c>
      <c r="C20745" s="2">
        <v>4.2792009999999996</v>
      </c>
      <c r="D20745" s="2">
        <v>1.425861</v>
      </c>
      <c r="F20745" s="2">
        <v>19.545750000000002</v>
      </c>
      <c r="G20745" s="2">
        <v>0.92569699999999999</v>
      </c>
      <c r="H20745" s="2">
        <v>0.52452100000000002</v>
      </c>
      <c r="J20745" s="2">
        <v>19.548559999999998</v>
      </c>
      <c r="K20745" s="2">
        <v>0.275337</v>
      </c>
      <c r="L20745" s="2">
        <v>0.61090500000000003</v>
      </c>
    </row>
    <row r="20746" spans="1:12" x14ac:dyDescent="0.2">
      <c r="A20746" s="2">
        <v>19.54926</v>
      </c>
      <c r="B20746" s="2">
        <v>61.077840000000002</v>
      </c>
      <c r="C20746" s="2">
        <v>4.2804520000000004</v>
      </c>
      <c r="D20746" s="2">
        <v>1.4278139999999999</v>
      </c>
      <c r="F20746" s="2">
        <v>19.54645</v>
      </c>
      <c r="G20746" s="2">
        <v>0.92507899999999998</v>
      </c>
      <c r="H20746" s="2">
        <v>0.52418500000000001</v>
      </c>
      <c r="J20746" s="2">
        <v>19.54926</v>
      </c>
      <c r="K20746" s="2">
        <v>0.275453</v>
      </c>
      <c r="L20746" s="2">
        <v>0.61057899999999998</v>
      </c>
    </row>
    <row r="20747" spans="1:12" x14ac:dyDescent="0.2">
      <c r="A20747" s="2">
        <v>19.549959999999999</v>
      </c>
      <c r="B20747" s="2">
        <v>61.252110000000002</v>
      </c>
      <c r="C20747" s="2">
        <v>4.2818250000000004</v>
      </c>
      <c r="D20747" s="2">
        <v>1.4299729999999999</v>
      </c>
      <c r="F20747" s="2">
        <v>19.547160000000002</v>
      </c>
      <c r="G20747" s="2">
        <v>0.92488099999999995</v>
      </c>
      <c r="H20747" s="2">
        <v>0.52396399999999999</v>
      </c>
      <c r="J20747" s="2">
        <v>19.549959999999999</v>
      </c>
      <c r="K20747" s="2">
        <v>0.27501999999999999</v>
      </c>
      <c r="L20747" s="2">
        <v>0.61050199999999999</v>
      </c>
    </row>
    <row r="20748" spans="1:12" x14ac:dyDescent="0.2">
      <c r="A20748" s="2">
        <v>19.550660000000001</v>
      </c>
      <c r="B20748" s="2">
        <v>61.42783</v>
      </c>
      <c r="C20748" s="2">
        <v>4.2828780000000002</v>
      </c>
      <c r="D20748" s="2">
        <v>1.4319409999999999</v>
      </c>
      <c r="F20748" s="2">
        <v>19.54786</v>
      </c>
      <c r="G20748" s="2">
        <v>0.92434700000000003</v>
      </c>
      <c r="H20748" s="2">
        <v>0.52397199999999999</v>
      </c>
      <c r="J20748" s="2">
        <v>19.550660000000001</v>
      </c>
      <c r="K20748" s="2">
        <v>0.27506399999999998</v>
      </c>
      <c r="L20748" s="2">
        <v>0.61055000000000004</v>
      </c>
    </row>
    <row r="20749" spans="1:12" x14ac:dyDescent="0.2">
      <c r="A20749" s="2">
        <v>19.551359999999999</v>
      </c>
      <c r="B20749" s="2">
        <v>61.603659999999998</v>
      </c>
      <c r="C20749" s="2">
        <v>4.2838849999999997</v>
      </c>
      <c r="D20749" s="2">
        <v>1.434177</v>
      </c>
      <c r="F20749" s="2">
        <v>19.548559999999998</v>
      </c>
      <c r="G20749" s="2">
        <v>0.92351499999999997</v>
      </c>
      <c r="H20749" s="2">
        <v>0.52420800000000001</v>
      </c>
      <c r="J20749" s="2">
        <v>19.551359999999999</v>
      </c>
      <c r="K20749" s="2">
        <v>0.27480900000000003</v>
      </c>
      <c r="L20749" s="2">
        <v>0.61007800000000001</v>
      </c>
    </row>
    <row r="20750" spans="1:12" x14ac:dyDescent="0.2">
      <c r="A20750" s="2">
        <v>19.552070000000001</v>
      </c>
      <c r="B20750" s="2">
        <v>61.780149999999999</v>
      </c>
      <c r="C20750" s="2">
        <v>4.2849760000000003</v>
      </c>
      <c r="D20750" s="2">
        <v>1.4364269999999999</v>
      </c>
      <c r="F20750" s="2">
        <v>19.54926</v>
      </c>
      <c r="G20750" s="2">
        <v>0.92334700000000003</v>
      </c>
      <c r="H20750" s="2">
        <v>0.52404799999999996</v>
      </c>
      <c r="J20750" s="2">
        <v>19.552070000000001</v>
      </c>
      <c r="K20750" s="2">
        <v>0.27490199999999998</v>
      </c>
      <c r="L20750" s="2">
        <v>0.609433</v>
      </c>
    </row>
    <row r="20751" spans="1:12" x14ac:dyDescent="0.2">
      <c r="A20751" s="2">
        <v>19.552769999999999</v>
      </c>
      <c r="B20751" s="2">
        <v>61.954230000000003</v>
      </c>
      <c r="C20751" s="2">
        <v>4.2861279999999997</v>
      </c>
      <c r="D20751" s="2">
        <v>1.4382280000000001</v>
      </c>
      <c r="F20751" s="2">
        <v>19.549959999999999</v>
      </c>
      <c r="G20751" s="2">
        <v>0.92362999999999995</v>
      </c>
      <c r="H20751" s="2">
        <v>0.52351400000000003</v>
      </c>
      <c r="J20751" s="2">
        <v>19.552769999999999</v>
      </c>
      <c r="K20751" s="2">
        <v>0.27461000000000002</v>
      </c>
      <c r="L20751" s="2">
        <v>0.60946599999999995</v>
      </c>
    </row>
    <row r="20752" spans="1:12" x14ac:dyDescent="0.2">
      <c r="A20752" s="2">
        <v>19.553470000000001</v>
      </c>
      <c r="B20752" s="2">
        <v>62.120220000000003</v>
      </c>
      <c r="C20752" s="2">
        <v>4.2874939999999997</v>
      </c>
      <c r="D20752" s="2">
        <v>1.440593</v>
      </c>
      <c r="F20752" s="2">
        <v>19.550660000000001</v>
      </c>
      <c r="G20752" s="2">
        <v>0.92308800000000002</v>
      </c>
      <c r="H20752" s="2">
        <v>0.52338399999999996</v>
      </c>
      <c r="J20752" s="2">
        <v>19.553470000000001</v>
      </c>
      <c r="K20752" s="2">
        <v>0.273897</v>
      </c>
      <c r="L20752" s="2">
        <v>0.608707</v>
      </c>
    </row>
    <row r="20753" spans="1:12" x14ac:dyDescent="0.2">
      <c r="A20753" s="2">
        <v>19.554169999999999</v>
      </c>
      <c r="B20753" s="2">
        <v>62.276670000000003</v>
      </c>
      <c r="C20753" s="2">
        <v>4.2888900000000003</v>
      </c>
      <c r="D20753" s="2">
        <v>1.4424319999999999</v>
      </c>
      <c r="F20753" s="2">
        <v>19.551359999999999</v>
      </c>
      <c r="G20753" s="2">
        <v>0.92211900000000002</v>
      </c>
      <c r="H20753" s="2">
        <v>0.52370499999999998</v>
      </c>
      <c r="J20753" s="2">
        <v>19.554169999999999</v>
      </c>
      <c r="K20753" s="2">
        <v>0.27305000000000001</v>
      </c>
      <c r="L20753" s="2">
        <v>0.60861299999999996</v>
      </c>
    </row>
    <row r="20754" spans="1:12" x14ac:dyDescent="0.2">
      <c r="A20754" s="2">
        <v>19.554870000000001</v>
      </c>
      <c r="B20754" s="2">
        <v>62.433680000000003</v>
      </c>
      <c r="C20754" s="2">
        <v>4.2899659999999997</v>
      </c>
      <c r="D20754" s="2">
        <v>1.444431</v>
      </c>
      <c r="F20754" s="2">
        <v>19.552070000000001</v>
      </c>
      <c r="G20754" s="2">
        <v>0.92203500000000005</v>
      </c>
      <c r="H20754" s="2">
        <v>0.52377300000000004</v>
      </c>
      <c r="J20754" s="2">
        <v>19.554870000000001</v>
      </c>
      <c r="K20754" s="2">
        <v>0.27283099999999999</v>
      </c>
      <c r="L20754" s="2">
        <v>0.60824800000000001</v>
      </c>
    </row>
    <row r="20755" spans="1:12" x14ac:dyDescent="0.2">
      <c r="A20755" s="2">
        <v>19.555569999999999</v>
      </c>
      <c r="B20755" s="2">
        <v>62.604709999999997</v>
      </c>
      <c r="C20755" s="2">
        <v>4.2913699999999997</v>
      </c>
      <c r="D20755" s="2">
        <v>1.44604</v>
      </c>
      <c r="F20755" s="2">
        <v>19.552769999999999</v>
      </c>
      <c r="G20755" s="2">
        <v>0.92134899999999997</v>
      </c>
      <c r="H20755" s="2">
        <v>0.52364299999999997</v>
      </c>
      <c r="J20755" s="2">
        <v>19.555569999999999</v>
      </c>
      <c r="K20755" s="2">
        <v>0.27277899999999999</v>
      </c>
      <c r="L20755" s="2">
        <v>0.60792599999999997</v>
      </c>
    </row>
    <row r="20756" spans="1:12" x14ac:dyDescent="0.2">
      <c r="A20756" s="2">
        <v>19.556270000000001</v>
      </c>
      <c r="B20756" s="2">
        <v>62.784709999999997</v>
      </c>
      <c r="C20756" s="2">
        <v>4.2926669999999998</v>
      </c>
      <c r="D20756" s="2">
        <v>1.4473370000000001</v>
      </c>
      <c r="F20756" s="2">
        <v>19.553470000000001</v>
      </c>
      <c r="G20756" s="2">
        <v>0.92022700000000002</v>
      </c>
      <c r="H20756" s="2">
        <v>0.52342999999999995</v>
      </c>
      <c r="J20756" s="2">
        <v>19.556270000000001</v>
      </c>
      <c r="K20756" s="2">
        <v>0.27248600000000001</v>
      </c>
      <c r="L20756" s="2">
        <v>0.60725899999999999</v>
      </c>
    </row>
    <row r="20757" spans="1:12" x14ac:dyDescent="0.2">
      <c r="A20757" s="2">
        <v>19.55697</v>
      </c>
      <c r="B20757" s="2">
        <v>62.965679999999999</v>
      </c>
      <c r="C20757" s="2">
        <v>4.2939639999999999</v>
      </c>
      <c r="D20757" s="2">
        <v>1.4488479999999999</v>
      </c>
      <c r="F20757" s="2">
        <v>19.554169999999999</v>
      </c>
      <c r="G20757" s="2">
        <v>0.92013500000000004</v>
      </c>
      <c r="H20757" s="2">
        <v>0.52275799999999994</v>
      </c>
      <c r="J20757" s="2">
        <v>19.55697</v>
      </c>
      <c r="K20757" s="2">
        <v>0.272476</v>
      </c>
      <c r="L20757" s="2">
        <v>0.60710600000000003</v>
      </c>
    </row>
    <row r="20758" spans="1:12" x14ac:dyDescent="0.2">
      <c r="A20758" s="2">
        <v>19.557680000000001</v>
      </c>
      <c r="B20758" s="2">
        <v>63.147500000000001</v>
      </c>
      <c r="C20758" s="2">
        <v>4.2948329999999997</v>
      </c>
      <c r="D20758" s="2">
        <v>1.450534</v>
      </c>
      <c r="F20758" s="2">
        <v>19.554870000000001</v>
      </c>
      <c r="G20758" s="2">
        <v>0.91920500000000005</v>
      </c>
      <c r="H20758" s="2">
        <v>0.522316</v>
      </c>
      <c r="J20758" s="2">
        <v>19.557680000000001</v>
      </c>
      <c r="K20758" s="2">
        <v>0.27277699999999999</v>
      </c>
      <c r="L20758" s="2">
        <v>0.60683299999999996</v>
      </c>
    </row>
    <row r="20759" spans="1:12" x14ac:dyDescent="0.2">
      <c r="A20759" s="2">
        <v>19.55838</v>
      </c>
      <c r="B20759" s="2">
        <v>63.328969999999998</v>
      </c>
      <c r="C20759" s="2">
        <v>4.2956570000000003</v>
      </c>
      <c r="D20759" s="2">
        <v>1.4529069999999999</v>
      </c>
      <c r="F20759" s="2">
        <v>19.555569999999999</v>
      </c>
      <c r="G20759" s="2">
        <v>0.91763300000000003</v>
      </c>
      <c r="H20759" s="2">
        <v>0.52278100000000005</v>
      </c>
      <c r="J20759" s="2">
        <v>19.55838</v>
      </c>
      <c r="K20759" s="2">
        <v>0.27283099999999999</v>
      </c>
      <c r="L20759" s="2">
        <v>0.60724500000000003</v>
      </c>
    </row>
    <row r="20760" spans="1:12" x14ac:dyDescent="0.2">
      <c r="A20760" s="2">
        <v>19.559080000000002</v>
      </c>
      <c r="B20760" s="2">
        <v>63.511429999999997</v>
      </c>
      <c r="C20760" s="2">
        <v>4.2967709999999997</v>
      </c>
      <c r="D20760" s="2">
        <v>1.454974</v>
      </c>
      <c r="F20760" s="2">
        <v>19.556270000000001</v>
      </c>
      <c r="G20760" s="2">
        <v>0.91717499999999996</v>
      </c>
      <c r="H20760" s="2">
        <v>0.52272799999999997</v>
      </c>
      <c r="J20760" s="2">
        <v>19.559080000000002</v>
      </c>
      <c r="K20760" s="2">
        <v>0.27285799999999999</v>
      </c>
      <c r="L20760" s="2">
        <v>0.60696300000000003</v>
      </c>
    </row>
    <row r="20761" spans="1:12" x14ac:dyDescent="0.2">
      <c r="A20761" s="2">
        <v>19.55978</v>
      </c>
      <c r="B20761" s="2">
        <v>63.694569999999999</v>
      </c>
      <c r="C20761" s="2">
        <v>4.2979390000000004</v>
      </c>
      <c r="D20761" s="2">
        <v>1.4568970000000001</v>
      </c>
      <c r="F20761" s="2">
        <v>19.55697</v>
      </c>
      <c r="G20761" s="2">
        <v>0.91651199999999999</v>
      </c>
      <c r="H20761" s="2">
        <v>0.52232400000000001</v>
      </c>
      <c r="J20761" s="2">
        <v>19.55978</v>
      </c>
      <c r="K20761" s="2">
        <v>0.27274300000000001</v>
      </c>
      <c r="L20761" s="2">
        <v>0.60706800000000005</v>
      </c>
    </row>
    <row r="20762" spans="1:12" x14ac:dyDescent="0.2">
      <c r="A20762" s="2">
        <v>19.560479999999998</v>
      </c>
      <c r="B20762" s="2">
        <v>63.878</v>
      </c>
      <c r="C20762" s="2">
        <v>4.2990449999999996</v>
      </c>
      <c r="D20762" s="2">
        <v>1.4591860000000001</v>
      </c>
      <c r="F20762" s="2">
        <v>19.557680000000001</v>
      </c>
      <c r="G20762" s="2">
        <v>0.91544300000000001</v>
      </c>
      <c r="H20762" s="2">
        <v>0.52223200000000003</v>
      </c>
      <c r="J20762" s="2">
        <v>19.560479999999998</v>
      </c>
      <c r="K20762" s="2">
        <v>0.27272200000000002</v>
      </c>
      <c r="L20762" s="2">
        <v>0.60660800000000004</v>
      </c>
    </row>
    <row r="20763" spans="1:12" x14ac:dyDescent="0.2">
      <c r="A20763" s="2">
        <v>19.56118</v>
      </c>
      <c r="B20763" s="2">
        <v>64.061679999999996</v>
      </c>
      <c r="C20763" s="2">
        <v>4.3000210000000001</v>
      </c>
      <c r="D20763" s="2">
        <v>1.460933</v>
      </c>
      <c r="F20763" s="2">
        <v>19.55838</v>
      </c>
      <c r="G20763" s="2">
        <v>0.91499299999999995</v>
      </c>
      <c r="H20763" s="2">
        <v>0.52178199999999997</v>
      </c>
      <c r="J20763" s="2">
        <v>19.56118</v>
      </c>
      <c r="K20763" s="2">
        <v>0.27266499999999999</v>
      </c>
      <c r="L20763" s="2">
        <v>0.60609199999999996</v>
      </c>
    </row>
    <row r="20764" spans="1:12" x14ac:dyDescent="0.2">
      <c r="A20764" s="2">
        <v>19.561879999999999</v>
      </c>
      <c r="B20764" s="2">
        <v>64.245109999999997</v>
      </c>
      <c r="C20764" s="2">
        <v>4.3009599999999999</v>
      </c>
      <c r="D20764" s="2">
        <v>1.4629239999999999</v>
      </c>
      <c r="F20764" s="2">
        <v>19.559080000000002</v>
      </c>
      <c r="G20764" s="2">
        <v>0.914497</v>
      </c>
      <c r="H20764" s="2">
        <v>0.52150700000000005</v>
      </c>
      <c r="J20764" s="2">
        <v>19.561879999999999</v>
      </c>
      <c r="K20764" s="2">
        <v>0.27230199999999999</v>
      </c>
      <c r="L20764" s="2">
        <v>0.60608399999999996</v>
      </c>
    </row>
    <row r="20765" spans="1:12" x14ac:dyDescent="0.2">
      <c r="A20765" s="2">
        <v>19.56259</v>
      </c>
      <c r="B20765" s="2">
        <v>64.427409999999995</v>
      </c>
      <c r="C20765" s="2">
        <v>4.3017839999999996</v>
      </c>
      <c r="D20765" s="2">
        <v>1.464877</v>
      </c>
      <c r="F20765" s="2">
        <v>19.55978</v>
      </c>
      <c r="G20765" s="2">
        <v>0.91432999999999998</v>
      </c>
      <c r="H20765" s="2">
        <v>0.52138499999999999</v>
      </c>
      <c r="J20765" s="2">
        <v>19.56259</v>
      </c>
      <c r="K20765" s="2">
        <v>0.27166499999999999</v>
      </c>
      <c r="L20765" s="2">
        <v>0.60592000000000001</v>
      </c>
    </row>
    <row r="20766" spans="1:12" x14ac:dyDescent="0.2">
      <c r="A20766" s="2">
        <v>19.563289999999999</v>
      </c>
      <c r="B20766" s="2">
        <v>64.610150000000004</v>
      </c>
      <c r="C20766" s="2">
        <v>4.3024550000000001</v>
      </c>
      <c r="D20766" s="2">
        <v>1.4667079999999999</v>
      </c>
      <c r="F20766" s="2">
        <v>19.560479999999998</v>
      </c>
      <c r="G20766" s="2">
        <v>0.91381100000000004</v>
      </c>
      <c r="H20766" s="2">
        <v>0.52114899999999997</v>
      </c>
      <c r="J20766" s="2">
        <v>19.563289999999999</v>
      </c>
      <c r="K20766" s="2">
        <v>0.271318</v>
      </c>
      <c r="L20766" s="2">
        <v>0.60588799999999998</v>
      </c>
    </row>
    <row r="20767" spans="1:12" x14ac:dyDescent="0.2">
      <c r="A20767" s="2">
        <v>19.56399</v>
      </c>
      <c r="B20767" s="2">
        <v>64.793769999999995</v>
      </c>
      <c r="C20767" s="2">
        <v>4.3031110000000004</v>
      </c>
      <c r="D20767" s="2">
        <v>1.469066</v>
      </c>
      <c r="F20767" s="2">
        <v>19.56118</v>
      </c>
      <c r="G20767" s="2">
        <v>0.91332199999999997</v>
      </c>
      <c r="H20767" s="2">
        <v>0.52096600000000004</v>
      </c>
      <c r="J20767" s="2">
        <v>19.56399</v>
      </c>
      <c r="K20767" s="2">
        <v>0.271038</v>
      </c>
      <c r="L20767" s="2">
        <v>0.60552600000000001</v>
      </c>
    </row>
    <row r="20768" spans="1:12" x14ac:dyDescent="0.2">
      <c r="A20768" s="2">
        <v>19.564689999999999</v>
      </c>
      <c r="B20768" s="2">
        <v>64.977199999999996</v>
      </c>
      <c r="C20768" s="2">
        <v>4.3038590000000001</v>
      </c>
      <c r="D20768" s="2">
        <v>1.471454</v>
      </c>
      <c r="F20768" s="2">
        <v>19.561879999999999</v>
      </c>
      <c r="G20768" s="2">
        <v>0.91279600000000005</v>
      </c>
      <c r="H20768" s="2">
        <v>0.52066800000000002</v>
      </c>
      <c r="J20768" s="2">
        <v>19.564689999999999</v>
      </c>
      <c r="K20768" s="2">
        <v>0.27115</v>
      </c>
      <c r="L20768" s="2">
        <v>0.60520300000000005</v>
      </c>
    </row>
    <row r="20769" spans="1:12" x14ac:dyDescent="0.2">
      <c r="A20769" s="2">
        <v>19.565390000000001</v>
      </c>
      <c r="B20769" s="2">
        <v>65.15907</v>
      </c>
      <c r="C20769" s="2">
        <v>4.3043930000000001</v>
      </c>
      <c r="D20769" s="2">
        <v>1.473811</v>
      </c>
      <c r="F20769" s="2">
        <v>19.56259</v>
      </c>
      <c r="G20769" s="2">
        <v>0.91239199999999998</v>
      </c>
      <c r="H20769" s="2">
        <v>0.52032500000000004</v>
      </c>
      <c r="J20769" s="2">
        <v>19.565390000000001</v>
      </c>
      <c r="K20769" s="2">
        <v>0.27138499999999999</v>
      </c>
      <c r="L20769" s="2">
        <v>0.60555000000000003</v>
      </c>
    </row>
    <row r="20770" spans="1:12" x14ac:dyDescent="0.2">
      <c r="A20770" s="2">
        <v>19.566089999999999</v>
      </c>
      <c r="B20770" s="2">
        <v>65.341549999999998</v>
      </c>
      <c r="C20770" s="2">
        <v>4.3048890000000002</v>
      </c>
      <c r="D20770" s="2">
        <v>1.4756579999999999</v>
      </c>
      <c r="F20770" s="2">
        <v>19.563289999999999</v>
      </c>
      <c r="G20770" s="2">
        <v>0.91175099999999998</v>
      </c>
      <c r="H20770" s="2">
        <v>0.52029400000000003</v>
      </c>
      <c r="J20770" s="2">
        <v>19.566089999999999</v>
      </c>
      <c r="K20770" s="2">
        <v>0.27179300000000001</v>
      </c>
      <c r="L20770" s="2">
        <v>0.60487500000000005</v>
      </c>
    </row>
    <row r="20771" spans="1:12" x14ac:dyDescent="0.2">
      <c r="A20771" s="2">
        <v>19.566790000000001</v>
      </c>
      <c r="B20771" s="2">
        <v>65.525090000000006</v>
      </c>
      <c r="C20771" s="2">
        <v>4.3054759999999996</v>
      </c>
      <c r="D20771" s="2">
        <v>1.477222</v>
      </c>
      <c r="F20771" s="2">
        <v>19.56399</v>
      </c>
      <c r="G20771" s="2">
        <v>0.91151400000000005</v>
      </c>
      <c r="H20771" s="2">
        <v>0.52028700000000005</v>
      </c>
      <c r="J20771" s="2">
        <v>19.566790000000001</v>
      </c>
      <c r="K20771" s="2">
        <v>0.27213100000000001</v>
      </c>
      <c r="L20771" s="2">
        <v>0.60503799999999996</v>
      </c>
    </row>
    <row r="20772" spans="1:12" x14ac:dyDescent="0.2">
      <c r="A20772" s="2">
        <v>19.567499999999999</v>
      </c>
      <c r="B20772" s="2">
        <v>65.709149999999994</v>
      </c>
      <c r="C20772" s="2">
        <v>4.3062469999999999</v>
      </c>
      <c r="D20772" s="2">
        <v>1.479427</v>
      </c>
      <c r="F20772" s="2">
        <v>19.564689999999999</v>
      </c>
      <c r="G20772" s="2">
        <v>0.91139199999999998</v>
      </c>
      <c r="H20772" s="2">
        <v>0.52024099999999995</v>
      </c>
      <c r="J20772" s="2">
        <v>19.567499999999999</v>
      </c>
      <c r="K20772" s="2">
        <v>0.27170899999999998</v>
      </c>
      <c r="L20772" s="2">
        <v>0.60399000000000003</v>
      </c>
    </row>
    <row r="20773" spans="1:12" x14ac:dyDescent="0.2">
      <c r="A20773" s="2">
        <v>19.568200000000001</v>
      </c>
      <c r="B20773" s="2">
        <v>65.892669999999995</v>
      </c>
      <c r="C20773" s="2">
        <v>4.307048</v>
      </c>
      <c r="D20773" s="2">
        <v>1.4809680000000001</v>
      </c>
      <c r="F20773" s="2">
        <v>19.565390000000001</v>
      </c>
      <c r="G20773" s="2">
        <v>0.910995</v>
      </c>
      <c r="H20773" s="2">
        <v>0.52020299999999997</v>
      </c>
      <c r="J20773" s="2">
        <v>19.568200000000001</v>
      </c>
      <c r="K20773" s="2">
        <v>0.27083800000000002</v>
      </c>
      <c r="L20773" s="2">
        <v>0.603908</v>
      </c>
    </row>
    <row r="20774" spans="1:12" x14ac:dyDescent="0.2">
      <c r="A20774" s="2">
        <v>19.568899999999999</v>
      </c>
      <c r="B20774" s="2">
        <v>66.078000000000003</v>
      </c>
      <c r="C20774" s="2">
        <v>4.307658</v>
      </c>
      <c r="D20774" s="2">
        <v>1.482486</v>
      </c>
      <c r="F20774" s="2">
        <v>19.566089999999999</v>
      </c>
      <c r="G20774" s="2">
        <v>0.91085099999999997</v>
      </c>
      <c r="H20774" s="2">
        <v>0.52031700000000003</v>
      </c>
      <c r="J20774" s="2">
        <v>19.568899999999999</v>
      </c>
      <c r="K20774" s="2">
        <v>0.27045799999999998</v>
      </c>
      <c r="L20774" s="2">
        <v>0.60367999999999999</v>
      </c>
    </row>
    <row r="20775" spans="1:12" x14ac:dyDescent="0.2">
      <c r="A20775" s="2">
        <v>19.569600000000001</v>
      </c>
      <c r="B20775" s="2">
        <v>66.263019999999997</v>
      </c>
      <c r="C20775" s="2">
        <v>4.308192</v>
      </c>
      <c r="D20775" s="2">
        <v>1.4844090000000001</v>
      </c>
      <c r="F20775" s="2">
        <v>19.566790000000001</v>
      </c>
      <c r="G20775" s="2">
        <v>0.91049999999999998</v>
      </c>
      <c r="H20775" s="2">
        <v>0.52082099999999998</v>
      </c>
      <c r="J20775" s="2">
        <v>19.569600000000001</v>
      </c>
      <c r="K20775" s="2">
        <v>0.27018199999999998</v>
      </c>
      <c r="L20775" s="2">
        <v>0.60324900000000004</v>
      </c>
    </row>
    <row r="20776" spans="1:12" x14ac:dyDescent="0.2">
      <c r="A20776" s="2">
        <v>19.5703</v>
      </c>
      <c r="B20776" s="2">
        <v>66.448549999999997</v>
      </c>
      <c r="C20776" s="2">
        <v>4.30891</v>
      </c>
      <c r="D20776" s="2">
        <v>1.486713</v>
      </c>
      <c r="F20776" s="2">
        <v>19.567499999999999</v>
      </c>
      <c r="G20776" s="2">
        <v>0.910416</v>
      </c>
      <c r="H20776" s="2">
        <v>0.52068300000000001</v>
      </c>
      <c r="J20776" s="2">
        <v>19.5703</v>
      </c>
      <c r="K20776" s="2">
        <v>0.26998899999999998</v>
      </c>
      <c r="L20776" s="2">
        <v>0.60360800000000003</v>
      </c>
    </row>
    <row r="20777" spans="1:12" x14ac:dyDescent="0.2">
      <c r="A20777" s="2">
        <v>19.571000000000002</v>
      </c>
      <c r="B20777" s="2">
        <v>66.634510000000006</v>
      </c>
      <c r="C20777" s="2">
        <v>4.3100389999999997</v>
      </c>
      <c r="D20777" s="2">
        <v>1.489139</v>
      </c>
      <c r="F20777" s="2">
        <v>19.568200000000001</v>
      </c>
      <c r="G20777" s="2">
        <v>0.91023299999999996</v>
      </c>
      <c r="H20777" s="2">
        <v>0.52037</v>
      </c>
      <c r="J20777" s="2">
        <v>19.571000000000002</v>
      </c>
      <c r="K20777" s="2">
        <v>0.269729</v>
      </c>
      <c r="L20777" s="2">
        <v>0.603217</v>
      </c>
    </row>
    <row r="20778" spans="1:12" x14ac:dyDescent="0.2">
      <c r="A20778" s="2">
        <v>19.5717</v>
      </c>
      <c r="B20778" s="2">
        <v>66.821879999999993</v>
      </c>
      <c r="C20778" s="2">
        <v>4.3111980000000001</v>
      </c>
      <c r="D20778" s="2">
        <v>1.4909619999999999</v>
      </c>
      <c r="F20778" s="2">
        <v>19.568899999999999</v>
      </c>
      <c r="G20778" s="2">
        <v>0.91001900000000002</v>
      </c>
      <c r="H20778" s="2">
        <v>0.52028700000000005</v>
      </c>
      <c r="J20778" s="2">
        <v>19.5717</v>
      </c>
      <c r="K20778" s="2">
        <v>0.26924100000000001</v>
      </c>
      <c r="L20778" s="2">
        <v>0.602437</v>
      </c>
    </row>
    <row r="20779" spans="1:12" x14ac:dyDescent="0.2">
      <c r="A20779" s="2">
        <v>19.572410000000001</v>
      </c>
      <c r="B20779" s="2">
        <v>67.010159999999999</v>
      </c>
      <c r="C20779" s="2">
        <v>4.3121900000000002</v>
      </c>
      <c r="D20779" s="2">
        <v>1.492999</v>
      </c>
      <c r="F20779" s="2">
        <v>19.569600000000001</v>
      </c>
      <c r="G20779" s="2">
        <v>0.90928600000000004</v>
      </c>
      <c r="H20779" s="2">
        <v>0.52017999999999998</v>
      </c>
      <c r="J20779" s="2">
        <v>19.572410000000001</v>
      </c>
      <c r="K20779" s="2">
        <v>0.26918799999999998</v>
      </c>
      <c r="L20779" s="2">
        <v>0.60187100000000004</v>
      </c>
    </row>
    <row r="20780" spans="1:12" x14ac:dyDescent="0.2">
      <c r="A20780" s="2">
        <v>19.57311</v>
      </c>
      <c r="B20780" s="2">
        <v>67.1982</v>
      </c>
      <c r="C20780" s="2">
        <v>4.3131969999999997</v>
      </c>
      <c r="D20780" s="2">
        <v>1.495425</v>
      </c>
      <c r="F20780" s="2">
        <v>19.5703</v>
      </c>
      <c r="G20780" s="2">
        <v>0.90858499999999998</v>
      </c>
      <c r="H20780" s="2">
        <v>0.52031700000000003</v>
      </c>
      <c r="J20780" s="2">
        <v>19.57311</v>
      </c>
      <c r="K20780" s="2">
        <v>0.269119</v>
      </c>
      <c r="L20780" s="2">
        <v>0.60163900000000003</v>
      </c>
    </row>
    <row r="20781" spans="1:12" x14ac:dyDescent="0.2">
      <c r="A20781" s="2">
        <v>19.573810000000002</v>
      </c>
      <c r="B20781" s="2">
        <v>67.386629999999997</v>
      </c>
      <c r="C20781" s="2">
        <v>4.3142199999999997</v>
      </c>
      <c r="D20781" s="2">
        <v>1.497684</v>
      </c>
      <c r="F20781" s="2">
        <v>19.571000000000002</v>
      </c>
      <c r="G20781" s="2">
        <v>0.90844000000000003</v>
      </c>
      <c r="H20781" s="2">
        <v>0.52024099999999995</v>
      </c>
      <c r="J20781" s="2">
        <v>19.573810000000002</v>
      </c>
      <c r="K20781" s="2">
        <v>0.26844200000000001</v>
      </c>
      <c r="L20781" s="2">
        <v>0.60184700000000002</v>
      </c>
    </row>
    <row r="20782" spans="1:12" x14ac:dyDescent="0.2">
      <c r="A20782" s="2">
        <v>19.57451</v>
      </c>
      <c r="B20782" s="2">
        <v>67.576459999999997</v>
      </c>
      <c r="C20782" s="2">
        <v>4.3151200000000003</v>
      </c>
      <c r="D20782" s="2">
        <v>1.499728</v>
      </c>
      <c r="F20782" s="2">
        <v>19.5717</v>
      </c>
      <c r="G20782" s="2">
        <v>0.90845500000000001</v>
      </c>
      <c r="H20782" s="2">
        <v>0.519791</v>
      </c>
      <c r="J20782" s="2">
        <v>19.57451</v>
      </c>
      <c r="K20782" s="2">
        <v>0.268181</v>
      </c>
      <c r="L20782" s="2">
        <v>0.60162599999999999</v>
      </c>
    </row>
    <row r="20783" spans="1:12" x14ac:dyDescent="0.2">
      <c r="A20783" s="2">
        <v>19.575209999999998</v>
      </c>
      <c r="B20783" s="2">
        <v>67.766180000000006</v>
      </c>
      <c r="C20783" s="2">
        <v>4.3161800000000001</v>
      </c>
      <c r="D20783" s="2">
        <v>1.502078</v>
      </c>
      <c r="F20783" s="2">
        <v>19.572410000000001</v>
      </c>
      <c r="G20783" s="2">
        <v>0.90879799999999999</v>
      </c>
      <c r="H20783" s="2">
        <v>0.51983599999999996</v>
      </c>
      <c r="J20783" s="2">
        <v>19.575209999999998</v>
      </c>
      <c r="K20783" s="2">
        <v>0.26809100000000002</v>
      </c>
      <c r="L20783" s="2">
        <v>0.60157300000000002</v>
      </c>
    </row>
    <row r="20784" spans="1:12" x14ac:dyDescent="0.2">
      <c r="A20784" s="2">
        <v>19.57591</v>
      </c>
      <c r="B20784" s="2">
        <v>67.956100000000006</v>
      </c>
      <c r="C20784" s="2">
        <v>4.3177139999999996</v>
      </c>
      <c r="D20784" s="2">
        <v>1.5040309999999999</v>
      </c>
      <c r="F20784" s="2">
        <v>19.57311</v>
      </c>
      <c r="G20784" s="2">
        <v>0.90914200000000001</v>
      </c>
      <c r="H20784" s="2">
        <v>0.520119</v>
      </c>
      <c r="J20784" s="2">
        <v>19.57591</v>
      </c>
      <c r="K20784" s="2">
        <v>0.26823399999999997</v>
      </c>
      <c r="L20784" s="2">
        <v>0.60108099999999998</v>
      </c>
    </row>
    <row r="20785" spans="1:12" x14ac:dyDescent="0.2">
      <c r="A20785" s="2">
        <v>19.576609999999999</v>
      </c>
      <c r="B20785" s="2">
        <v>68.146420000000006</v>
      </c>
      <c r="C20785" s="2">
        <v>4.3190189999999999</v>
      </c>
      <c r="D20785" s="2">
        <v>1.5061370000000001</v>
      </c>
      <c r="F20785" s="2">
        <v>19.573810000000002</v>
      </c>
      <c r="G20785" s="2">
        <v>0.90929400000000005</v>
      </c>
      <c r="H20785" s="2">
        <v>0.520065</v>
      </c>
      <c r="J20785" s="2">
        <v>19.576609999999999</v>
      </c>
      <c r="K20785" s="2">
        <v>0.26805099999999998</v>
      </c>
      <c r="L20785" s="2">
        <v>0.60148500000000005</v>
      </c>
    </row>
    <row r="20786" spans="1:12" x14ac:dyDescent="0.2">
      <c r="A20786" s="2">
        <v>19.577310000000001</v>
      </c>
      <c r="B20786" s="2">
        <v>68.33802</v>
      </c>
      <c r="C20786" s="2">
        <v>4.3197890000000001</v>
      </c>
      <c r="D20786" s="2">
        <v>1.508418</v>
      </c>
      <c r="F20786" s="2">
        <v>19.57451</v>
      </c>
      <c r="G20786" s="2">
        <v>0.90857699999999997</v>
      </c>
      <c r="H20786" s="2">
        <v>0.51999700000000004</v>
      </c>
      <c r="J20786" s="2">
        <v>19.577310000000001</v>
      </c>
      <c r="K20786" s="2">
        <v>0.26739499999999999</v>
      </c>
      <c r="L20786" s="2">
        <v>0.60150400000000004</v>
      </c>
    </row>
    <row r="20787" spans="1:12" x14ac:dyDescent="0.2">
      <c r="A20787" s="2">
        <v>19.578019999999999</v>
      </c>
      <c r="B20787" s="2">
        <v>68.530090000000001</v>
      </c>
      <c r="C20787" s="2">
        <v>4.320697</v>
      </c>
      <c r="D20787" s="2">
        <v>1.510356</v>
      </c>
      <c r="F20787" s="2">
        <v>19.575209999999998</v>
      </c>
      <c r="G20787" s="2">
        <v>0.90804300000000004</v>
      </c>
      <c r="H20787" s="2">
        <v>0.52028700000000005</v>
      </c>
      <c r="J20787" s="2">
        <v>19.578019999999999</v>
      </c>
      <c r="K20787" s="2">
        <v>0.26710099999999998</v>
      </c>
      <c r="L20787" s="2">
        <v>0.60151500000000002</v>
      </c>
    </row>
    <row r="20788" spans="1:12" x14ac:dyDescent="0.2">
      <c r="A20788" s="2">
        <v>19.578720000000001</v>
      </c>
      <c r="B20788" s="2">
        <v>68.721130000000002</v>
      </c>
      <c r="C20788" s="2">
        <v>4.3217420000000004</v>
      </c>
      <c r="D20788" s="2">
        <v>1.512805</v>
      </c>
      <c r="F20788" s="2">
        <v>19.57591</v>
      </c>
      <c r="G20788" s="2">
        <v>0.907524</v>
      </c>
      <c r="H20788" s="2">
        <v>0.52072099999999999</v>
      </c>
      <c r="J20788" s="2">
        <v>19.578720000000001</v>
      </c>
      <c r="K20788" s="2">
        <v>0.26724799999999999</v>
      </c>
      <c r="L20788" s="2">
        <v>0.60099999999999998</v>
      </c>
    </row>
    <row r="20789" spans="1:12" x14ac:dyDescent="0.2">
      <c r="A20789" s="2">
        <v>19.579419999999999</v>
      </c>
      <c r="B20789" s="2">
        <v>68.914599999999993</v>
      </c>
      <c r="C20789" s="2">
        <v>4.3225129999999998</v>
      </c>
      <c r="D20789" s="2">
        <v>1.5146059999999999</v>
      </c>
      <c r="F20789" s="2">
        <v>19.576609999999999</v>
      </c>
      <c r="G20789" s="2">
        <v>0.90695999999999999</v>
      </c>
      <c r="H20789" s="2">
        <v>0.52083599999999997</v>
      </c>
      <c r="J20789" s="2">
        <v>19.579419999999999</v>
      </c>
      <c r="K20789" s="2">
        <v>0.26731700000000003</v>
      </c>
      <c r="L20789" s="2">
        <v>0.60076300000000005</v>
      </c>
    </row>
    <row r="20790" spans="1:12" x14ac:dyDescent="0.2">
      <c r="A20790" s="2">
        <v>19.580120000000001</v>
      </c>
      <c r="B20790" s="2">
        <v>69.107730000000004</v>
      </c>
      <c r="C20790" s="2">
        <v>4.3230700000000004</v>
      </c>
      <c r="D20790" s="2">
        <v>1.517482</v>
      </c>
      <c r="F20790" s="2">
        <v>19.577310000000001</v>
      </c>
      <c r="G20790" s="2">
        <v>0.90615800000000002</v>
      </c>
      <c r="H20790" s="2">
        <v>0.52054599999999995</v>
      </c>
      <c r="J20790" s="2">
        <v>19.580120000000001</v>
      </c>
      <c r="K20790" s="2">
        <v>0.26759699999999997</v>
      </c>
      <c r="L20790" s="2">
        <v>0.59997</v>
      </c>
    </row>
    <row r="20791" spans="1:12" x14ac:dyDescent="0.2">
      <c r="A20791" s="2">
        <v>19.580819999999999</v>
      </c>
      <c r="B20791" s="2">
        <v>69.300610000000006</v>
      </c>
      <c r="C20791" s="2">
        <v>4.3240920000000003</v>
      </c>
      <c r="D20791" s="2">
        <v>1.520618</v>
      </c>
      <c r="F20791" s="2">
        <v>19.578019999999999</v>
      </c>
      <c r="G20791" s="2">
        <v>0.90598299999999998</v>
      </c>
      <c r="H20791" s="2">
        <v>0.52024099999999995</v>
      </c>
      <c r="J20791" s="2">
        <v>19.580819999999999</v>
      </c>
      <c r="K20791" s="2">
        <v>0.267542</v>
      </c>
      <c r="L20791" s="2">
        <v>0.59962899999999997</v>
      </c>
    </row>
    <row r="20792" spans="1:12" x14ac:dyDescent="0.2">
      <c r="A20792" s="2">
        <v>19.581520000000001</v>
      </c>
      <c r="B20792" s="2">
        <v>69.495289999999997</v>
      </c>
      <c r="C20792" s="2">
        <v>4.3252059999999997</v>
      </c>
      <c r="D20792" s="2">
        <v>1.5231509999999999</v>
      </c>
      <c r="F20792" s="2">
        <v>19.578720000000001</v>
      </c>
      <c r="G20792" s="2">
        <v>0.90511299999999995</v>
      </c>
      <c r="H20792" s="2">
        <v>0.52007300000000001</v>
      </c>
      <c r="J20792" s="2">
        <v>19.581520000000001</v>
      </c>
      <c r="K20792" s="2">
        <v>0.26785999999999999</v>
      </c>
      <c r="L20792" s="2">
        <v>0.59876300000000005</v>
      </c>
    </row>
    <row r="20793" spans="1:12" x14ac:dyDescent="0.2">
      <c r="A20793" s="2">
        <v>19.58222</v>
      </c>
      <c r="B20793" s="2">
        <v>69.689970000000002</v>
      </c>
      <c r="C20793" s="2">
        <v>4.3263049999999996</v>
      </c>
      <c r="D20793" s="2">
        <v>1.526035</v>
      </c>
      <c r="F20793" s="2">
        <v>19.579419999999999</v>
      </c>
      <c r="G20793" s="2">
        <v>0.90458700000000003</v>
      </c>
      <c r="H20793" s="2">
        <v>0.51958499999999996</v>
      </c>
      <c r="J20793" s="2">
        <v>19.58222</v>
      </c>
      <c r="K20793" s="2">
        <v>0.26783699999999999</v>
      </c>
      <c r="L20793" s="2">
        <v>0.59791499999999997</v>
      </c>
    </row>
    <row r="20794" spans="1:12" x14ac:dyDescent="0.2">
      <c r="A20794" s="2">
        <v>19.582930000000001</v>
      </c>
      <c r="B20794" s="2">
        <v>69.884500000000003</v>
      </c>
      <c r="C20794" s="2">
        <v>4.3273419999999998</v>
      </c>
      <c r="D20794" s="2">
        <v>1.528735</v>
      </c>
      <c r="F20794" s="2">
        <v>19.580120000000001</v>
      </c>
      <c r="G20794" s="2">
        <v>0.90399200000000002</v>
      </c>
      <c r="H20794" s="2">
        <v>0.51939400000000002</v>
      </c>
      <c r="J20794" s="2">
        <v>19.582930000000001</v>
      </c>
      <c r="K20794" s="2">
        <v>0.26809100000000002</v>
      </c>
      <c r="L20794" s="2">
        <v>0.597827</v>
      </c>
    </row>
    <row r="20795" spans="1:12" x14ac:dyDescent="0.2">
      <c r="A20795" s="2">
        <v>19.583629999999999</v>
      </c>
      <c r="B20795" s="2">
        <v>70.080579999999998</v>
      </c>
      <c r="C20795" s="2">
        <v>4.3281970000000003</v>
      </c>
      <c r="D20795" s="2">
        <v>1.5309250000000001</v>
      </c>
      <c r="F20795" s="2">
        <v>19.580819999999999</v>
      </c>
      <c r="G20795" s="2">
        <v>0.90326700000000004</v>
      </c>
      <c r="H20795" s="2">
        <v>0.51976800000000001</v>
      </c>
      <c r="J20795" s="2">
        <v>19.583629999999999</v>
      </c>
      <c r="K20795" s="2">
        <v>0.26763100000000001</v>
      </c>
      <c r="L20795" s="2">
        <v>0.59766699999999995</v>
      </c>
    </row>
    <row r="20796" spans="1:12" x14ac:dyDescent="0.2">
      <c r="A20796" s="2">
        <v>19.584330000000001</v>
      </c>
      <c r="B20796" s="2">
        <v>70.27825</v>
      </c>
      <c r="C20796" s="2">
        <v>4.3288830000000003</v>
      </c>
      <c r="D20796" s="2">
        <v>1.532413</v>
      </c>
      <c r="F20796" s="2">
        <v>19.581520000000001</v>
      </c>
      <c r="G20796" s="2">
        <v>0.90339700000000001</v>
      </c>
      <c r="H20796" s="2">
        <v>0.51996600000000004</v>
      </c>
      <c r="J20796" s="2">
        <v>19.584330000000001</v>
      </c>
      <c r="K20796" s="2">
        <v>0.26729799999999998</v>
      </c>
      <c r="L20796" s="2">
        <v>0.59706000000000004</v>
      </c>
    </row>
    <row r="20797" spans="1:12" x14ac:dyDescent="0.2">
      <c r="A20797" s="2">
        <v>19.58503</v>
      </c>
      <c r="B20797" s="2">
        <v>70.473429999999993</v>
      </c>
      <c r="C20797" s="2">
        <v>4.3299669999999999</v>
      </c>
      <c r="D20797" s="2">
        <v>1.534923</v>
      </c>
      <c r="F20797" s="2">
        <v>19.58222</v>
      </c>
      <c r="G20797" s="2">
        <v>0.90271800000000002</v>
      </c>
      <c r="H20797" s="2">
        <v>0.520042</v>
      </c>
      <c r="J20797" s="2">
        <v>19.58503</v>
      </c>
      <c r="K20797" s="2">
        <v>0.267515</v>
      </c>
      <c r="L20797" s="2">
        <v>0.59619100000000003</v>
      </c>
    </row>
    <row r="20798" spans="1:12" x14ac:dyDescent="0.2">
      <c r="A20798" s="2">
        <v>19.585730000000002</v>
      </c>
      <c r="B20798" s="2">
        <v>70.668009999999995</v>
      </c>
      <c r="C20798" s="2">
        <v>4.3311869999999999</v>
      </c>
      <c r="D20798" s="2">
        <v>1.536945</v>
      </c>
      <c r="F20798" s="2">
        <v>19.582930000000001</v>
      </c>
      <c r="G20798" s="2">
        <v>0.90254999999999996</v>
      </c>
      <c r="H20798" s="2">
        <v>0.52041599999999999</v>
      </c>
      <c r="J20798" s="2">
        <v>19.585730000000002</v>
      </c>
      <c r="K20798" s="2">
        <v>0.26730300000000001</v>
      </c>
      <c r="L20798" s="2">
        <v>0.59488600000000003</v>
      </c>
    </row>
    <row r="20799" spans="1:12" x14ac:dyDescent="0.2">
      <c r="A20799" s="2">
        <v>19.58643</v>
      </c>
      <c r="B20799" s="2">
        <v>70.863029999999995</v>
      </c>
      <c r="C20799" s="2">
        <v>4.3323390000000002</v>
      </c>
      <c r="D20799" s="2">
        <v>1.5389889999999999</v>
      </c>
      <c r="F20799" s="2">
        <v>19.583629999999999</v>
      </c>
      <c r="G20799" s="2">
        <v>0.90207700000000002</v>
      </c>
      <c r="H20799" s="2">
        <v>0.52026399999999995</v>
      </c>
      <c r="J20799" s="2">
        <v>19.58643</v>
      </c>
      <c r="K20799" s="2">
        <v>0.26768900000000001</v>
      </c>
      <c r="L20799" s="2">
        <v>0.59448599999999996</v>
      </c>
    </row>
    <row r="20800" spans="1:12" x14ac:dyDescent="0.2">
      <c r="A20800" s="2">
        <v>19.587129999999998</v>
      </c>
      <c r="B20800" s="2">
        <v>71.059799999999996</v>
      </c>
      <c r="C20800" s="2">
        <v>4.3333690000000002</v>
      </c>
      <c r="D20800" s="2">
        <v>1.5414460000000001</v>
      </c>
      <c r="F20800" s="2">
        <v>19.584330000000001</v>
      </c>
      <c r="G20800" s="2">
        <v>0.90123699999999995</v>
      </c>
      <c r="H20800" s="2">
        <v>0.520424</v>
      </c>
      <c r="J20800" s="2">
        <v>19.587129999999998</v>
      </c>
      <c r="K20800" s="2">
        <v>0.26758199999999999</v>
      </c>
      <c r="L20800" s="2">
        <v>0.59415300000000004</v>
      </c>
    </row>
    <row r="20801" spans="1:12" x14ac:dyDescent="0.2">
      <c r="A20801" s="2">
        <v>19.58784</v>
      </c>
      <c r="B20801" s="2">
        <v>71.255250000000004</v>
      </c>
      <c r="C20801" s="2">
        <v>4.3344149999999999</v>
      </c>
      <c r="D20801" s="2">
        <v>1.5432079999999999</v>
      </c>
      <c r="F20801" s="2">
        <v>19.58503</v>
      </c>
      <c r="G20801" s="2">
        <v>0.900528</v>
      </c>
      <c r="H20801" s="2">
        <v>0.52091200000000004</v>
      </c>
      <c r="J20801" s="2">
        <v>19.58784</v>
      </c>
      <c r="K20801" s="2">
        <v>0.26735100000000001</v>
      </c>
      <c r="L20801" s="2">
        <v>0.59331400000000001</v>
      </c>
    </row>
    <row r="20802" spans="1:12" x14ac:dyDescent="0.2">
      <c r="A20802" s="2">
        <v>19.588539999999998</v>
      </c>
      <c r="B20802" s="2">
        <v>71.45111</v>
      </c>
      <c r="C20802" s="2">
        <v>4.3354600000000003</v>
      </c>
      <c r="D20802" s="2">
        <v>1.5457639999999999</v>
      </c>
      <c r="F20802" s="2">
        <v>19.585730000000002</v>
      </c>
      <c r="G20802" s="2">
        <v>0.89972700000000005</v>
      </c>
      <c r="H20802" s="2">
        <v>0.52100400000000002</v>
      </c>
      <c r="J20802" s="2">
        <v>19.588539999999998</v>
      </c>
      <c r="K20802" s="2">
        <v>0.26760099999999998</v>
      </c>
      <c r="L20802" s="2">
        <v>0.59280299999999997</v>
      </c>
    </row>
    <row r="20803" spans="1:12" x14ac:dyDescent="0.2">
      <c r="A20803" s="2">
        <v>19.58924</v>
      </c>
      <c r="B20803" s="2">
        <v>71.647900000000007</v>
      </c>
      <c r="C20803" s="2">
        <v>4.3363909999999999</v>
      </c>
      <c r="D20803" s="2">
        <v>1.5480069999999999</v>
      </c>
      <c r="F20803" s="2">
        <v>19.58643</v>
      </c>
      <c r="G20803" s="2">
        <v>0.90004700000000004</v>
      </c>
      <c r="H20803" s="2">
        <v>0.52088199999999996</v>
      </c>
      <c r="J20803" s="2">
        <v>19.58924</v>
      </c>
      <c r="K20803" s="2">
        <v>0.26799899999999999</v>
      </c>
      <c r="L20803" s="2">
        <v>0.59230899999999997</v>
      </c>
    </row>
    <row r="20804" spans="1:12" x14ac:dyDescent="0.2">
      <c r="A20804" s="2">
        <v>19.589939999999999</v>
      </c>
      <c r="B20804" s="2">
        <v>71.843509999999995</v>
      </c>
      <c r="C20804" s="2">
        <v>4.3372989999999998</v>
      </c>
      <c r="D20804" s="2">
        <v>1.5498689999999999</v>
      </c>
      <c r="F20804" s="2">
        <v>19.587129999999998</v>
      </c>
      <c r="G20804" s="2">
        <v>0.89965799999999996</v>
      </c>
      <c r="H20804" s="2">
        <v>0.521034</v>
      </c>
      <c r="J20804" s="2">
        <v>19.589939999999999</v>
      </c>
      <c r="K20804" s="2">
        <v>0.26837699999999998</v>
      </c>
      <c r="L20804" s="2">
        <v>0.591696</v>
      </c>
    </row>
    <row r="20805" spans="1:12" x14ac:dyDescent="0.2">
      <c r="A20805" s="2">
        <v>19.59064</v>
      </c>
      <c r="B20805" s="2">
        <v>72.04016</v>
      </c>
      <c r="C20805" s="2">
        <v>4.3386570000000004</v>
      </c>
      <c r="D20805" s="2">
        <v>1.5521119999999999</v>
      </c>
      <c r="F20805" s="2">
        <v>19.58784</v>
      </c>
      <c r="G20805" s="2">
        <v>0.89971900000000005</v>
      </c>
      <c r="H20805" s="2">
        <v>0.521034</v>
      </c>
      <c r="J20805" s="2">
        <v>19.59064</v>
      </c>
      <c r="K20805" s="2">
        <v>0.26867099999999999</v>
      </c>
      <c r="L20805" s="2">
        <v>0.59073900000000001</v>
      </c>
    </row>
    <row r="20806" spans="1:12" x14ac:dyDescent="0.2">
      <c r="A20806" s="2">
        <v>19.591339999999999</v>
      </c>
      <c r="B20806" s="2">
        <v>72.236789999999999</v>
      </c>
      <c r="C20806" s="2">
        <v>4.3392140000000001</v>
      </c>
      <c r="D20806" s="2">
        <v>1.5544849999999999</v>
      </c>
      <c r="F20806" s="2">
        <v>19.588539999999998</v>
      </c>
      <c r="G20806" s="2">
        <v>0.89974200000000004</v>
      </c>
      <c r="H20806" s="2">
        <v>0.52119400000000005</v>
      </c>
      <c r="J20806" s="2">
        <v>19.591339999999999</v>
      </c>
      <c r="K20806" s="2">
        <v>0.26863799999999999</v>
      </c>
      <c r="L20806" s="2">
        <v>0.59025399999999995</v>
      </c>
    </row>
    <row r="20807" spans="1:12" x14ac:dyDescent="0.2">
      <c r="A20807" s="2">
        <v>19.592040000000001</v>
      </c>
      <c r="B20807" s="2">
        <v>72.433689999999999</v>
      </c>
      <c r="C20807" s="2">
        <v>4.3402890000000003</v>
      </c>
      <c r="D20807" s="2">
        <v>1.556613</v>
      </c>
      <c r="F20807" s="2">
        <v>19.58924</v>
      </c>
      <c r="G20807" s="2">
        <v>0.89946000000000004</v>
      </c>
      <c r="H20807" s="2">
        <v>0.52197300000000002</v>
      </c>
      <c r="J20807" s="2">
        <v>19.592040000000001</v>
      </c>
      <c r="K20807" s="2">
        <v>0.26875900000000003</v>
      </c>
      <c r="L20807" s="2">
        <v>0.58982100000000004</v>
      </c>
    </row>
    <row r="20808" spans="1:12" x14ac:dyDescent="0.2">
      <c r="A20808" s="2">
        <v>19.592749999999999</v>
      </c>
      <c r="B20808" s="2">
        <v>72.630880000000005</v>
      </c>
      <c r="C20808" s="2">
        <v>4.341113</v>
      </c>
      <c r="D20808" s="2">
        <v>1.5584899999999999</v>
      </c>
      <c r="F20808" s="2">
        <v>19.589939999999999</v>
      </c>
      <c r="G20808" s="2">
        <v>0.89932299999999998</v>
      </c>
      <c r="H20808" s="2">
        <v>0.52256800000000003</v>
      </c>
      <c r="J20808" s="2">
        <v>19.592749999999999</v>
      </c>
      <c r="K20808" s="2">
        <v>0.26877000000000001</v>
      </c>
      <c r="L20808" s="2">
        <v>0.58975900000000003</v>
      </c>
    </row>
    <row r="20809" spans="1:12" x14ac:dyDescent="0.2">
      <c r="A20809" s="2">
        <v>19.593450000000001</v>
      </c>
      <c r="B20809" s="2">
        <v>72.828410000000005</v>
      </c>
      <c r="C20809" s="2">
        <v>4.3420290000000001</v>
      </c>
      <c r="D20809" s="2">
        <v>1.560748</v>
      </c>
      <c r="F20809" s="2">
        <v>19.59064</v>
      </c>
      <c r="G20809" s="2">
        <v>0.89858199999999999</v>
      </c>
      <c r="H20809" s="2">
        <v>0.52244599999999997</v>
      </c>
      <c r="J20809" s="2">
        <v>19.593450000000001</v>
      </c>
      <c r="K20809" s="2">
        <v>0.26810800000000001</v>
      </c>
      <c r="L20809" s="2">
        <v>0.58850100000000005</v>
      </c>
    </row>
    <row r="20810" spans="1:12" x14ac:dyDescent="0.2">
      <c r="A20810" s="2">
        <v>19.594149999999999</v>
      </c>
      <c r="B20810" s="2">
        <v>73.025909999999996</v>
      </c>
      <c r="C20810" s="2">
        <v>4.3429669999999998</v>
      </c>
      <c r="D20810" s="2">
        <v>1.5632200000000001</v>
      </c>
      <c r="F20810" s="2">
        <v>19.591339999999999</v>
      </c>
      <c r="G20810" s="2">
        <v>0.89811700000000005</v>
      </c>
      <c r="H20810" s="2">
        <v>0.522621</v>
      </c>
      <c r="J20810" s="2">
        <v>19.594149999999999</v>
      </c>
      <c r="K20810" s="2">
        <v>0.267513</v>
      </c>
      <c r="L20810" s="2">
        <v>0.58786300000000002</v>
      </c>
    </row>
    <row r="20811" spans="1:12" x14ac:dyDescent="0.2">
      <c r="A20811" s="2">
        <v>19.594850000000001</v>
      </c>
      <c r="B20811" s="2">
        <v>73.22345</v>
      </c>
      <c r="C20811" s="2">
        <v>4.3437989999999997</v>
      </c>
      <c r="D20811" s="2">
        <v>1.5650740000000001</v>
      </c>
      <c r="F20811" s="2">
        <v>19.592040000000001</v>
      </c>
      <c r="G20811" s="2">
        <v>0.89800999999999997</v>
      </c>
      <c r="H20811" s="2">
        <v>0.52324700000000002</v>
      </c>
      <c r="J20811" s="2">
        <v>19.594850000000001</v>
      </c>
      <c r="K20811" s="2">
        <v>0.26718500000000001</v>
      </c>
      <c r="L20811" s="2">
        <v>0.58752400000000005</v>
      </c>
    </row>
    <row r="20812" spans="1:12" x14ac:dyDescent="0.2">
      <c r="A20812" s="2">
        <v>19.595549999999999</v>
      </c>
      <c r="B20812" s="2">
        <v>73.421139999999994</v>
      </c>
      <c r="C20812" s="2">
        <v>4.3448140000000004</v>
      </c>
      <c r="D20812" s="2">
        <v>1.5675460000000001</v>
      </c>
      <c r="F20812" s="2">
        <v>19.592749999999999</v>
      </c>
      <c r="G20812" s="2">
        <v>0.89783500000000005</v>
      </c>
      <c r="H20812" s="2">
        <v>0.52323200000000003</v>
      </c>
      <c r="J20812" s="2">
        <v>19.595549999999999</v>
      </c>
      <c r="K20812" s="2">
        <v>0.26708399999999999</v>
      </c>
      <c r="L20812" s="2">
        <v>0.58682199999999995</v>
      </c>
    </row>
    <row r="20813" spans="1:12" x14ac:dyDescent="0.2">
      <c r="A20813" s="2">
        <v>19.596250000000001</v>
      </c>
      <c r="B20813" s="2">
        <v>73.617779999999996</v>
      </c>
      <c r="C20813" s="2">
        <v>4.3455000000000004</v>
      </c>
      <c r="D20813" s="2">
        <v>1.570163</v>
      </c>
      <c r="F20813" s="2">
        <v>19.593450000000001</v>
      </c>
      <c r="G20813" s="2">
        <v>0.89706399999999997</v>
      </c>
      <c r="H20813" s="2">
        <v>0.52304799999999996</v>
      </c>
      <c r="J20813" s="2">
        <v>19.596250000000001</v>
      </c>
      <c r="K20813" s="2">
        <v>0.26666800000000002</v>
      </c>
      <c r="L20813" s="2">
        <v>0.58651399999999998</v>
      </c>
    </row>
    <row r="20814" spans="1:12" x14ac:dyDescent="0.2">
      <c r="A20814" s="2">
        <v>19.59695</v>
      </c>
      <c r="B20814" s="2">
        <v>73.815119999999993</v>
      </c>
      <c r="C20814" s="2">
        <v>4.3465990000000003</v>
      </c>
      <c r="D20814" s="2">
        <v>1.5726119999999999</v>
      </c>
      <c r="F20814" s="2">
        <v>19.594149999999999</v>
      </c>
      <c r="G20814" s="2">
        <v>0.89657600000000004</v>
      </c>
      <c r="H20814" s="2">
        <v>0.52307899999999996</v>
      </c>
      <c r="J20814" s="2">
        <v>19.59695</v>
      </c>
      <c r="K20814" s="2">
        <v>0.26614700000000002</v>
      </c>
      <c r="L20814" s="2">
        <v>0.58594299999999999</v>
      </c>
    </row>
    <row r="20815" spans="1:12" x14ac:dyDescent="0.2">
      <c r="A20815" s="2">
        <v>19.597650000000002</v>
      </c>
      <c r="B20815" s="2">
        <v>74.014039999999994</v>
      </c>
      <c r="C20815" s="2">
        <v>4.3477050000000004</v>
      </c>
      <c r="D20815" s="2">
        <v>1.5746869999999999</v>
      </c>
      <c r="F20815" s="2">
        <v>19.594850000000001</v>
      </c>
      <c r="G20815" s="2">
        <v>0.896011</v>
      </c>
      <c r="H20815" s="2">
        <v>0.52395599999999998</v>
      </c>
      <c r="J20815" s="2">
        <v>19.597650000000002</v>
      </c>
      <c r="K20815" s="2">
        <v>0.26583699999999999</v>
      </c>
      <c r="L20815" s="2">
        <v>0.58545800000000003</v>
      </c>
    </row>
    <row r="20816" spans="1:12" x14ac:dyDescent="0.2">
      <c r="A20816" s="2">
        <v>19.59836</v>
      </c>
      <c r="B20816" s="2">
        <v>74.212459999999993</v>
      </c>
      <c r="C20816" s="2">
        <v>4.3485820000000004</v>
      </c>
      <c r="D20816" s="2">
        <v>1.5771740000000001</v>
      </c>
      <c r="F20816" s="2">
        <v>19.595549999999999</v>
      </c>
      <c r="G20816" s="2">
        <v>0.89569900000000002</v>
      </c>
      <c r="H20816" s="2">
        <v>0.52481100000000003</v>
      </c>
      <c r="J20816" s="2">
        <v>19.59836</v>
      </c>
      <c r="K20816" s="2">
        <v>0.265793</v>
      </c>
      <c r="L20816" s="2">
        <v>0.58490399999999998</v>
      </c>
    </row>
    <row r="20817" spans="1:12" x14ac:dyDescent="0.2">
      <c r="A20817" s="2">
        <v>19.599060000000001</v>
      </c>
      <c r="B20817" s="2">
        <v>74.410820000000001</v>
      </c>
      <c r="C20817" s="2">
        <v>4.349475</v>
      </c>
      <c r="D20817" s="2">
        <v>1.5789219999999999</v>
      </c>
      <c r="F20817" s="2">
        <v>19.596250000000001</v>
      </c>
      <c r="G20817" s="2">
        <v>0.89553799999999995</v>
      </c>
      <c r="H20817" s="2">
        <v>0.52475700000000003</v>
      </c>
      <c r="J20817" s="2">
        <v>19.599060000000001</v>
      </c>
      <c r="K20817" s="2">
        <v>0.266098</v>
      </c>
      <c r="L20817" s="2">
        <v>0.58431100000000002</v>
      </c>
    </row>
    <row r="20818" spans="1:12" x14ac:dyDescent="0.2">
      <c r="A20818" s="2">
        <v>19.59976</v>
      </c>
      <c r="B20818" s="2">
        <v>74.611189999999993</v>
      </c>
      <c r="C20818" s="2">
        <v>4.3505739999999999</v>
      </c>
      <c r="D20818" s="2">
        <v>1.5808899999999999</v>
      </c>
      <c r="F20818" s="2">
        <v>19.59695</v>
      </c>
      <c r="G20818" s="2">
        <v>0.89551499999999995</v>
      </c>
      <c r="H20818" s="2">
        <v>0.52481100000000003</v>
      </c>
      <c r="J20818" s="2">
        <v>19.59976</v>
      </c>
      <c r="K20818" s="2">
        <v>0.26587699999999997</v>
      </c>
      <c r="L20818" s="2">
        <v>0.58417799999999998</v>
      </c>
    </row>
    <row r="20819" spans="1:12" x14ac:dyDescent="0.2">
      <c r="A20819" s="2">
        <v>19.600460000000002</v>
      </c>
      <c r="B20819" s="2">
        <v>74.811580000000006</v>
      </c>
      <c r="C20819" s="2">
        <v>4.3516339999999998</v>
      </c>
      <c r="D20819" s="2">
        <v>1.582751</v>
      </c>
      <c r="F20819" s="2">
        <v>19.597650000000002</v>
      </c>
      <c r="G20819" s="2">
        <v>0.89502700000000002</v>
      </c>
      <c r="H20819" s="2">
        <v>0.52536000000000005</v>
      </c>
      <c r="J20819" s="2">
        <v>19.600460000000002</v>
      </c>
      <c r="K20819" s="2">
        <v>0.265457</v>
      </c>
      <c r="L20819" s="2">
        <v>0.58355999999999997</v>
      </c>
    </row>
    <row r="20820" spans="1:12" x14ac:dyDescent="0.2">
      <c r="A20820" s="2">
        <v>19.60116</v>
      </c>
      <c r="B20820" s="2">
        <v>75.011799999999994</v>
      </c>
      <c r="C20820" s="2">
        <v>4.3524430000000001</v>
      </c>
      <c r="D20820" s="2">
        <v>1.584964</v>
      </c>
      <c r="F20820" s="2">
        <v>19.59836</v>
      </c>
      <c r="G20820" s="2">
        <v>0.89522599999999997</v>
      </c>
      <c r="H20820" s="2">
        <v>0.52596299999999996</v>
      </c>
      <c r="J20820" s="2">
        <v>19.60116</v>
      </c>
      <c r="K20820" s="2">
        <v>0.26494000000000001</v>
      </c>
      <c r="L20820" s="2">
        <v>0.58295799999999998</v>
      </c>
    </row>
    <row r="20821" spans="1:12" x14ac:dyDescent="0.2">
      <c r="A20821" s="2">
        <v>19.601859999999999</v>
      </c>
      <c r="B20821" s="2">
        <v>75.212950000000006</v>
      </c>
      <c r="C20821" s="2">
        <v>4.3535259999999996</v>
      </c>
      <c r="D20821" s="2">
        <v>1.5871230000000001</v>
      </c>
      <c r="F20821" s="2">
        <v>19.599060000000001</v>
      </c>
      <c r="G20821" s="2">
        <v>0.894455</v>
      </c>
      <c r="H20821" s="2">
        <v>0.52651199999999998</v>
      </c>
      <c r="J20821" s="2">
        <v>19.601859999999999</v>
      </c>
      <c r="K20821" s="2">
        <v>0.26410499999999998</v>
      </c>
      <c r="L20821" s="2">
        <v>0.58218499999999995</v>
      </c>
    </row>
    <row r="20822" spans="1:12" x14ac:dyDescent="0.2">
      <c r="A20822" s="2">
        <v>19.60256</v>
      </c>
      <c r="B20822" s="2">
        <v>75.414619999999999</v>
      </c>
      <c r="C20822" s="2">
        <v>4.3540830000000001</v>
      </c>
      <c r="D20822" s="2">
        <v>1.5891679999999999</v>
      </c>
      <c r="F20822" s="2">
        <v>19.59976</v>
      </c>
      <c r="G20822" s="2">
        <v>0.89369200000000004</v>
      </c>
      <c r="H20822" s="2">
        <v>0.52682499999999999</v>
      </c>
      <c r="J20822" s="2">
        <v>19.60256</v>
      </c>
      <c r="K20822" s="2">
        <v>0.26376899999999998</v>
      </c>
      <c r="L20822" s="2">
        <v>0.58243199999999995</v>
      </c>
    </row>
    <row r="20823" spans="1:12" x14ac:dyDescent="0.2">
      <c r="A20823" s="2">
        <v>19.603269999999998</v>
      </c>
      <c r="B20823" s="2">
        <v>75.616470000000007</v>
      </c>
      <c r="C20823" s="2">
        <v>4.355251</v>
      </c>
      <c r="D20823" s="2">
        <v>1.591968</v>
      </c>
      <c r="F20823" s="2">
        <v>19.600460000000002</v>
      </c>
      <c r="G20823" s="2">
        <v>0.89264699999999997</v>
      </c>
      <c r="H20823" s="2">
        <v>0.52690099999999995</v>
      </c>
      <c r="J20823" s="2">
        <v>19.603269999999998</v>
      </c>
      <c r="K20823" s="2">
        <v>0.26396500000000001</v>
      </c>
      <c r="L20823" s="2">
        <v>0.581986</v>
      </c>
    </row>
    <row r="20824" spans="1:12" x14ac:dyDescent="0.2">
      <c r="A20824" s="2">
        <v>19.60397</v>
      </c>
      <c r="B20824" s="2">
        <v>75.818610000000007</v>
      </c>
      <c r="C20824" s="2">
        <v>4.3566929999999999</v>
      </c>
      <c r="D20824" s="2">
        <v>1.594341</v>
      </c>
      <c r="F20824" s="2">
        <v>19.60116</v>
      </c>
      <c r="G20824" s="2">
        <v>0.89216600000000001</v>
      </c>
      <c r="H20824" s="2">
        <v>0.52673300000000001</v>
      </c>
      <c r="J20824" s="2">
        <v>19.60397</v>
      </c>
      <c r="K20824" s="2">
        <v>0.26348700000000003</v>
      </c>
      <c r="L20824" s="2">
        <v>0.581287</v>
      </c>
    </row>
    <row r="20825" spans="1:12" x14ac:dyDescent="0.2">
      <c r="A20825" s="2">
        <v>19.604669999999999</v>
      </c>
      <c r="B20825" s="2">
        <v>76.022639999999996</v>
      </c>
      <c r="C20825" s="2">
        <v>4.3575239999999997</v>
      </c>
      <c r="D20825" s="2">
        <v>1.597308</v>
      </c>
      <c r="F20825" s="2">
        <v>19.601859999999999</v>
      </c>
      <c r="G20825" s="2">
        <v>0.89204399999999995</v>
      </c>
      <c r="H20825" s="2">
        <v>0.52642800000000001</v>
      </c>
      <c r="J20825" s="2">
        <v>19.604669999999999</v>
      </c>
      <c r="K20825" s="2">
        <v>0.26335700000000001</v>
      </c>
      <c r="L20825" s="2">
        <v>0.58077299999999998</v>
      </c>
    </row>
    <row r="20826" spans="1:12" x14ac:dyDescent="0.2">
      <c r="A20826" s="2">
        <v>19.605370000000001</v>
      </c>
      <c r="B20826" s="2">
        <v>76.227500000000006</v>
      </c>
      <c r="C20826" s="2">
        <v>4.3581729999999999</v>
      </c>
      <c r="D20826" s="2">
        <v>1.5997650000000001</v>
      </c>
      <c r="F20826" s="2">
        <v>19.60256</v>
      </c>
      <c r="G20826" s="2">
        <v>0.89149500000000004</v>
      </c>
      <c r="H20826" s="2">
        <v>0.52625299999999997</v>
      </c>
      <c r="J20826" s="2">
        <v>19.605370000000001</v>
      </c>
      <c r="K20826" s="2">
        <v>0.26318900000000001</v>
      </c>
      <c r="L20826" s="2">
        <v>0.58013199999999998</v>
      </c>
    </row>
    <row r="20827" spans="1:12" x14ac:dyDescent="0.2">
      <c r="A20827" s="2">
        <v>19.606069999999999</v>
      </c>
      <c r="B20827" s="2">
        <v>76.430729999999997</v>
      </c>
      <c r="C20827" s="2">
        <v>4.3588060000000004</v>
      </c>
      <c r="D20827" s="2">
        <v>1.601596</v>
      </c>
      <c r="F20827" s="2">
        <v>19.603269999999998</v>
      </c>
      <c r="G20827" s="2">
        <v>0.89103699999999997</v>
      </c>
      <c r="H20827" s="2">
        <v>0.52656599999999998</v>
      </c>
      <c r="J20827" s="2">
        <v>19.606069999999999</v>
      </c>
      <c r="K20827" s="2">
        <v>0.263075</v>
      </c>
      <c r="L20827" s="2">
        <v>0.57957499999999995</v>
      </c>
    </row>
    <row r="20828" spans="1:12" x14ac:dyDescent="0.2">
      <c r="A20828" s="2">
        <v>19.606770000000001</v>
      </c>
      <c r="B20828" s="2">
        <v>76.623279999999994</v>
      </c>
      <c r="C20828" s="2">
        <v>4.3591259999999998</v>
      </c>
      <c r="D20828" s="2">
        <v>1.60406</v>
      </c>
      <c r="F20828" s="2">
        <v>19.60397</v>
      </c>
      <c r="G20828" s="2">
        <v>0.89024400000000004</v>
      </c>
      <c r="H20828" s="2">
        <v>0.526474</v>
      </c>
      <c r="J20828" s="2">
        <v>19.606770000000001</v>
      </c>
      <c r="K20828" s="2">
        <v>0.26315899999999998</v>
      </c>
      <c r="L20828" s="2">
        <v>0.57936500000000002</v>
      </c>
    </row>
    <row r="20829" spans="1:12" x14ac:dyDescent="0.2">
      <c r="A20829" s="2">
        <v>19.607469999999999</v>
      </c>
      <c r="B20829" s="2">
        <v>76.805480000000003</v>
      </c>
      <c r="C20829" s="2">
        <v>4.3596370000000002</v>
      </c>
      <c r="D20829" s="2">
        <v>1.6068370000000001</v>
      </c>
      <c r="F20829" s="2">
        <v>19.604669999999999</v>
      </c>
      <c r="G20829" s="2">
        <v>0.88954900000000003</v>
      </c>
      <c r="H20829" s="2">
        <v>0.52661100000000005</v>
      </c>
      <c r="J20829" s="2">
        <v>19.607469999999999</v>
      </c>
      <c r="K20829" s="2">
        <v>0.26303300000000002</v>
      </c>
      <c r="L20829" s="2">
        <v>0.57905799999999996</v>
      </c>
    </row>
    <row r="20830" spans="1:12" x14ac:dyDescent="0.2">
      <c r="A20830" s="2">
        <v>19.608180000000001</v>
      </c>
      <c r="B20830" s="2">
        <v>76.986739999999998</v>
      </c>
      <c r="C20830" s="2">
        <v>4.3600490000000001</v>
      </c>
      <c r="D20830" s="2">
        <v>1.608913</v>
      </c>
      <c r="F20830" s="2">
        <v>19.605370000000001</v>
      </c>
      <c r="G20830" s="2">
        <v>0.88928200000000002</v>
      </c>
      <c r="H20830" s="2">
        <v>0.52677200000000002</v>
      </c>
      <c r="J20830" s="2">
        <v>19.608180000000001</v>
      </c>
      <c r="K20830" s="2">
        <v>0.26282899999999998</v>
      </c>
      <c r="L20830" s="2">
        <v>0.57845299999999999</v>
      </c>
    </row>
    <row r="20831" spans="1:12" x14ac:dyDescent="0.2">
      <c r="A20831" s="2">
        <v>19.608879999999999</v>
      </c>
      <c r="B20831" s="2">
        <v>77.177189999999996</v>
      </c>
      <c r="C20831" s="2">
        <v>4.3607209999999998</v>
      </c>
      <c r="D20831" s="2">
        <v>1.6110340000000001</v>
      </c>
      <c r="F20831" s="2">
        <v>19.606069999999999</v>
      </c>
      <c r="G20831" s="2">
        <v>0.88896900000000001</v>
      </c>
      <c r="H20831" s="2">
        <v>0.52692399999999995</v>
      </c>
      <c r="J20831" s="2">
        <v>19.608879999999999</v>
      </c>
      <c r="K20831" s="2">
        <v>0.26296399999999998</v>
      </c>
      <c r="L20831" s="2">
        <v>0.57811299999999999</v>
      </c>
    </row>
    <row r="20832" spans="1:12" x14ac:dyDescent="0.2">
      <c r="A20832" s="2">
        <v>19.609580000000001</v>
      </c>
      <c r="B20832" s="2">
        <v>77.37697</v>
      </c>
      <c r="C20832" s="2">
        <v>4.3614459999999999</v>
      </c>
      <c r="D20832" s="2">
        <v>1.6136729999999999</v>
      </c>
      <c r="F20832" s="2">
        <v>19.606770000000001</v>
      </c>
      <c r="G20832" s="2">
        <v>0.88781699999999997</v>
      </c>
      <c r="H20832" s="2">
        <v>0.52751199999999998</v>
      </c>
      <c r="J20832" s="2">
        <v>19.609580000000001</v>
      </c>
      <c r="K20832" s="2">
        <v>0.26264399999999999</v>
      </c>
      <c r="L20832" s="2">
        <v>0.577403</v>
      </c>
    </row>
    <row r="20833" spans="1:12" x14ac:dyDescent="0.2">
      <c r="A20833" s="2">
        <v>19.610279999999999</v>
      </c>
      <c r="B20833" s="2">
        <v>77.578460000000007</v>
      </c>
      <c r="C20833" s="2">
        <v>4.3620859999999997</v>
      </c>
      <c r="D20833" s="2">
        <v>1.6157029999999999</v>
      </c>
      <c r="F20833" s="2">
        <v>19.607469999999999</v>
      </c>
      <c r="G20833" s="2">
        <v>0.88683299999999998</v>
      </c>
      <c r="H20833" s="2">
        <v>0.52742</v>
      </c>
      <c r="J20833" s="2">
        <v>19.610279999999999</v>
      </c>
      <c r="K20833" s="2">
        <v>0.26233800000000002</v>
      </c>
      <c r="L20833" s="2">
        <v>0.57679899999999995</v>
      </c>
    </row>
    <row r="20834" spans="1:12" x14ac:dyDescent="0.2">
      <c r="A20834" s="2">
        <v>19.610980000000001</v>
      </c>
      <c r="B20834" s="2">
        <v>77.781239999999997</v>
      </c>
      <c r="C20834" s="2">
        <v>4.3630019999999998</v>
      </c>
      <c r="D20834" s="2">
        <v>1.6178999999999999</v>
      </c>
      <c r="F20834" s="2">
        <v>19.608180000000001</v>
      </c>
      <c r="G20834" s="2">
        <v>0.88613900000000001</v>
      </c>
      <c r="H20834" s="2">
        <v>0.527092</v>
      </c>
      <c r="J20834" s="2">
        <v>19.610980000000001</v>
      </c>
      <c r="K20834" s="2">
        <v>0.26197599999999999</v>
      </c>
      <c r="L20834" s="2">
        <v>0.57674899999999996</v>
      </c>
    </row>
    <row r="20835" spans="1:12" x14ac:dyDescent="0.2">
      <c r="A20835" s="2">
        <v>19.61168</v>
      </c>
      <c r="B20835" s="2">
        <v>77.983699999999999</v>
      </c>
      <c r="C20835" s="2">
        <v>4.3632229999999996</v>
      </c>
      <c r="D20835" s="2">
        <v>1.6202190000000001</v>
      </c>
      <c r="F20835" s="2">
        <v>19.608879999999999</v>
      </c>
      <c r="G20835" s="2">
        <v>0.88524599999999998</v>
      </c>
      <c r="H20835" s="2">
        <v>0.52692399999999995</v>
      </c>
      <c r="J20835" s="2">
        <v>19.61168</v>
      </c>
      <c r="K20835" s="2">
        <v>0.261656</v>
      </c>
      <c r="L20835" s="2">
        <v>0.57629799999999998</v>
      </c>
    </row>
    <row r="20836" spans="1:12" x14ac:dyDescent="0.2">
      <c r="A20836" s="2">
        <v>19.612380000000002</v>
      </c>
      <c r="B20836" s="2">
        <v>78.187550000000002</v>
      </c>
      <c r="C20836" s="2">
        <v>4.3642300000000001</v>
      </c>
      <c r="D20836" s="2">
        <v>1.622943</v>
      </c>
      <c r="F20836" s="2">
        <v>19.609580000000001</v>
      </c>
      <c r="G20836" s="2">
        <v>0.88444500000000004</v>
      </c>
      <c r="H20836" s="2">
        <v>0.52688599999999997</v>
      </c>
      <c r="J20836" s="2">
        <v>19.612380000000002</v>
      </c>
      <c r="K20836" s="2">
        <v>0.26200299999999999</v>
      </c>
      <c r="L20836" s="2">
        <v>0.57583399999999996</v>
      </c>
    </row>
    <row r="20837" spans="1:12" x14ac:dyDescent="0.2">
      <c r="A20837" s="2">
        <v>19.61309</v>
      </c>
      <c r="B20837" s="2">
        <v>78.39188</v>
      </c>
      <c r="C20837" s="2">
        <v>4.3648100000000003</v>
      </c>
      <c r="D20837" s="2">
        <v>1.625148</v>
      </c>
      <c r="F20837" s="2">
        <v>19.610279999999999</v>
      </c>
      <c r="G20837" s="2">
        <v>0.88369799999999998</v>
      </c>
      <c r="H20837" s="2">
        <v>0.52689399999999997</v>
      </c>
      <c r="J20837" s="2">
        <v>19.61309</v>
      </c>
      <c r="K20837" s="2">
        <v>0.261932</v>
      </c>
      <c r="L20837" s="2">
        <v>0.57532099999999997</v>
      </c>
    </row>
    <row r="20838" spans="1:12" x14ac:dyDescent="0.2">
      <c r="A20838" s="2">
        <v>19.613790000000002</v>
      </c>
      <c r="B20838" s="2">
        <v>78.595759999999999</v>
      </c>
      <c r="C20838" s="2">
        <v>4.3651759999999999</v>
      </c>
      <c r="D20838" s="2">
        <v>1.627605</v>
      </c>
      <c r="F20838" s="2">
        <v>19.610980000000001</v>
      </c>
      <c r="G20838" s="2">
        <v>0.88253000000000004</v>
      </c>
      <c r="H20838" s="2">
        <v>0.52668000000000004</v>
      </c>
      <c r="J20838" s="2">
        <v>19.613790000000002</v>
      </c>
      <c r="K20838" s="2">
        <v>0.26127400000000001</v>
      </c>
      <c r="L20838" s="2">
        <v>0.57503499999999996</v>
      </c>
    </row>
    <row r="20839" spans="1:12" x14ac:dyDescent="0.2">
      <c r="A20839" s="2">
        <v>19.61449</v>
      </c>
      <c r="B20839" s="2">
        <v>78.800600000000003</v>
      </c>
      <c r="C20839" s="2">
        <v>4.3660540000000001</v>
      </c>
      <c r="D20839" s="2">
        <v>1.6299619999999999</v>
      </c>
      <c r="F20839" s="2">
        <v>19.61168</v>
      </c>
      <c r="G20839" s="2">
        <v>0.88179799999999997</v>
      </c>
      <c r="H20839" s="2">
        <v>0.52681699999999998</v>
      </c>
      <c r="J20839" s="2">
        <v>19.61449</v>
      </c>
      <c r="K20839" s="2">
        <v>0.26057399999999997</v>
      </c>
      <c r="L20839" s="2">
        <v>0.57458699999999996</v>
      </c>
    </row>
    <row r="20840" spans="1:12" x14ac:dyDescent="0.2">
      <c r="A20840" s="2">
        <v>19.615189999999998</v>
      </c>
      <c r="B20840" s="2">
        <v>79.004840000000002</v>
      </c>
      <c r="C20840" s="2">
        <v>4.3672820000000003</v>
      </c>
      <c r="D20840" s="2">
        <v>1.631648</v>
      </c>
      <c r="F20840" s="2">
        <v>19.612380000000002</v>
      </c>
      <c r="G20840" s="2">
        <v>0.88128700000000004</v>
      </c>
      <c r="H20840" s="2">
        <v>0.52738200000000002</v>
      </c>
      <c r="J20840" s="2">
        <v>19.615189999999998</v>
      </c>
      <c r="K20840" s="2">
        <v>0.26030900000000001</v>
      </c>
      <c r="L20840" s="2">
        <v>0.57472900000000005</v>
      </c>
    </row>
    <row r="20841" spans="1:12" x14ac:dyDescent="0.2">
      <c r="A20841" s="2">
        <v>19.61589</v>
      </c>
      <c r="B20841" s="2">
        <v>79.20993</v>
      </c>
      <c r="C20841" s="2">
        <v>4.3677929999999998</v>
      </c>
      <c r="D20841" s="2">
        <v>1.6333949999999999</v>
      </c>
      <c r="F20841" s="2">
        <v>19.61309</v>
      </c>
      <c r="G20841" s="2">
        <v>0.88011899999999998</v>
      </c>
      <c r="H20841" s="2">
        <v>0.52758799999999995</v>
      </c>
      <c r="J20841" s="2">
        <v>19.61589</v>
      </c>
      <c r="K20841" s="2">
        <v>0.26033200000000001</v>
      </c>
      <c r="L20841" s="2">
        <v>0.57505499999999998</v>
      </c>
    </row>
    <row r="20842" spans="1:12" x14ac:dyDescent="0.2">
      <c r="A20842" s="2">
        <v>19.616589999999999</v>
      </c>
      <c r="B20842" s="2">
        <v>79.413219999999995</v>
      </c>
      <c r="C20842" s="2">
        <v>4.3686860000000003</v>
      </c>
      <c r="D20842" s="2">
        <v>1.635516</v>
      </c>
      <c r="F20842" s="2">
        <v>19.613790000000002</v>
      </c>
      <c r="G20842" s="2">
        <v>0.87952399999999997</v>
      </c>
      <c r="H20842" s="2">
        <v>0.52710000000000001</v>
      </c>
      <c r="J20842" s="2">
        <v>19.616589999999999</v>
      </c>
      <c r="K20842" s="2">
        <v>0.26022099999999998</v>
      </c>
      <c r="L20842" s="2">
        <v>0.57499</v>
      </c>
    </row>
    <row r="20843" spans="1:12" x14ac:dyDescent="0.2">
      <c r="A20843" s="2">
        <v>19.617290000000001</v>
      </c>
      <c r="B20843" s="2">
        <v>79.617679999999993</v>
      </c>
      <c r="C20843" s="2">
        <v>4.3694030000000001</v>
      </c>
      <c r="D20843" s="2">
        <v>1.6373629999999999</v>
      </c>
      <c r="F20843" s="2">
        <v>19.61449</v>
      </c>
      <c r="G20843" s="2">
        <v>0.87912800000000002</v>
      </c>
      <c r="H20843" s="2">
        <v>0.52720599999999995</v>
      </c>
      <c r="J20843" s="2">
        <v>19.617290000000001</v>
      </c>
      <c r="K20843" s="2">
        <v>0.26012999999999997</v>
      </c>
      <c r="L20843" s="2">
        <v>0.57523999999999997</v>
      </c>
    </row>
    <row r="20844" spans="1:12" x14ac:dyDescent="0.2">
      <c r="A20844" s="2">
        <v>19.617989999999999</v>
      </c>
      <c r="B20844" s="2">
        <v>79.823440000000005</v>
      </c>
      <c r="C20844" s="2">
        <v>4.3701509999999999</v>
      </c>
      <c r="D20844" s="2">
        <v>1.6394150000000001</v>
      </c>
      <c r="F20844" s="2">
        <v>19.615189999999998</v>
      </c>
      <c r="G20844" s="2">
        <v>0.87846400000000002</v>
      </c>
      <c r="H20844" s="2">
        <v>0.52721399999999996</v>
      </c>
      <c r="J20844" s="2">
        <v>19.617989999999999</v>
      </c>
      <c r="K20844" s="2">
        <v>0.26009500000000002</v>
      </c>
      <c r="L20844" s="2">
        <v>0.57488799999999995</v>
      </c>
    </row>
    <row r="20845" spans="1:12" x14ac:dyDescent="0.2">
      <c r="A20845" s="2">
        <v>19.6187</v>
      </c>
      <c r="B20845" s="2">
        <v>80.028630000000007</v>
      </c>
      <c r="C20845" s="2">
        <v>4.3706009999999997</v>
      </c>
      <c r="D20845" s="2">
        <v>1.6416500000000001</v>
      </c>
      <c r="F20845" s="2">
        <v>19.61589</v>
      </c>
      <c r="G20845" s="2">
        <v>0.87779200000000002</v>
      </c>
      <c r="H20845" s="2">
        <v>0.526833</v>
      </c>
      <c r="J20845" s="2">
        <v>19.6187</v>
      </c>
      <c r="K20845" s="2">
        <v>0.260216</v>
      </c>
      <c r="L20845" s="2">
        <v>0.57491199999999998</v>
      </c>
    </row>
    <row r="20846" spans="1:12" x14ac:dyDescent="0.2">
      <c r="A20846" s="2">
        <v>19.619399999999999</v>
      </c>
      <c r="B20846" s="2">
        <v>80.235659999999996</v>
      </c>
      <c r="C20846" s="2">
        <v>4.3715159999999997</v>
      </c>
      <c r="D20846" s="2">
        <v>1.6443209999999999</v>
      </c>
      <c r="F20846" s="2">
        <v>19.616589999999999</v>
      </c>
      <c r="G20846" s="2">
        <v>0.87675499999999995</v>
      </c>
      <c r="H20846" s="2">
        <v>0.52662699999999996</v>
      </c>
      <c r="J20846" s="2">
        <v>19.619399999999999</v>
      </c>
      <c r="K20846" s="2">
        <v>0.26053999999999999</v>
      </c>
      <c r="L20846" s="2">
        <v>0.57492799999999999</v>
      </c>
    </row>
    <row r="20847" spans="1:12" x14ac:dyDescent="0.2">
      <c r="A20847" s="2">
        <v>19.620100000000001</v>
      </c>
      <c r="B20847" s="2">
        <v>80.44417</v>
      </c>
      <c r="C20847" s="2">
        <v>4.371829</v>
      </c>
      <c r="D20847" s="2">
        <v>1.64622</v>
      </c>
      <c r="F20847" s="2">
        <v>19.617290000000001</v>
      </c>
      <c r="G20847" s="2">
        <v>0.87581600000000004</v>
      </c>
      <c r="H20847" s="2">
        <v>0.52658799999999995</v>
      </c>
      <c r="J20847" s="2">
        <v>19.620100000000001</v>
      </c>
      <c r="K20847" s="2">
        <v>0.26036399999999998</v>
      </c>
      <c r="L20847" s="2">
        <v>0.57478799999999997</v>
      </c>
    </row>
    <row r="20848" spans="1:12" x14ac:dyDescent="0.2">
      <c r="A20848" s="2">
        <v>19.620799999999999</v>
      </c>
      <c r="B20848" s="2">
        <v>80.652119999999996</v>
      </c>
      <c r="C20848" s="2">
        <v>4.3719970000000004</v>
      </c>
      <c r="D20848" s="2">
        <v>1.6483950000000001</v>
      </c>
      <c r="F20848" s="2">
        <v>19.617989999999999</v>
      </c>
      <c r="G20848" s="2">
        <v>0.87483200000000005</v>
      </c>
      <c r="H20848" s="2">
        <v>0.52670300000000003</v>
      </c>
      <c r="J20848" s="2">
        <v>19.620799999999999</v>
      </c>
      <c r="K20848" s="2">
        <v>0.26010699999999998</v>
      </c>
      <c r="L20848" s="2">
        <v>0.57503199999999999</v>
      </c>
    </row>
    <row r="20849" spans="1:12" x14ac:dyDescent="0.2">
      <c r="A20849" s="2">
        <v>19.621500000000001</v>
      </c>
      <c r="B20849" s="2">
        <v>80.859160000000003</v>
      </c>
      <c r="C20849" s="2">
        <v>4.3722719999999997</v>
      </c>
      <c r="D20849" s="2">
        <v>1.650577</v>
      </c>
      <c r="F20849" s="2">
        <v>19.6187</v>
      </c>
      <c r="G20849" s="2">
        <v>0.87452700000000005</v>
      </c>
      <c r="H20849" s="2">
        <v>0.52688599999999997</v>
      </c>
      <c r="J20849" s="2">
        <v>19.621500000000001</v>
      </c>
      <c r="K20849" s="2">
        <v>0.25976700000000003</v>
      </c>
      <c r="L20849" s="2">
        <v>0.57475100000000001</v>
      </c>
    </row>
    <row r="20850" spans="1:12" x14ac:dyDescent="0.2">
      <c r="A20850" s="2">
        <v>19.622199999999999</v>
      </c>
      <c r="B20850" s="2">
        <v>81.069760000000002</v>
      </c>
      <c r="C20850" s="2">
        <v>4.3727749999999999</v>
      </c>
      <c r="D20850" s="2">
        <v>1.6530640000000001</v>
      </c>
      <c r="F20850" s="2">
        <v>19.619399999999999</v>
      </c>
      <c r="G20850" s="2">
        <v>0.87401600000000002</v>
      </c>
      <c r="H20850" s="2">
        <v>0.52670300000000003</v>
      </c>
      <c r="J20850" s="2">
        <v>19.622199999999999</v>
      </c>
      <c r="K20850" s="2">
        <v>0.25969700000000001</v>
      </c>
      <c r="L20850" s="2">
        <v>0.57473600000000002</v>
      </c>
    </row>
    <row r="20851" spans="1:12" x14ac:dyDescent="0.2">
      <c r="A20851" s="2">
        <v>19.622900000000001</v>
      </c>
      <c r="B20851" s="2">
        <v>81.27861</v>
      </c>
      <c r="C20851" s="2">
        <v>4.3728439999999997</v>
      </c>
      <c r="D20851" s="2">
        <v>1.655635</v>
      </c>
      <c r="F20851" s="2">
        <v>19.620100000000001</v>
      </c>
      <c r="G20851" s="2">
        <v>0.87300100000000003</v>
      </c>
      <c r="H20851" s="2">
        <v>0.52659599999999995</v>
      </c>
      <c r="J20851" s="2">
        <v>19.622900000000001</v>
      </c>
      <c r="K20851" s="2">
        <v>0.25963199999999997</v>
      </c>
      <c r="L20851" s="2">
        <v>0.57449600000000001</v>
      </c>
    </row>
    <row r="20852" spans="1:12" x14ac:dyDescent="0.2">
      <c r="A20852" s="2">
        <v>19.623609999999999</v>
      </c>
      <c r="B20852" s="2">
        <v>81.489469999999997</v>
      </c>
      <c r="C20852" s="2">
        <v>4.3728670000000003</v>
      </c>
      <c r="D20852" s="2">
        <v>1.6582140000000001</v>
      </c>
      <c r="F20852" s="2">
        <v>19.620799999999999</v>
      </c>
      <c r="G20852" s="2">
        <v>0.87280999999999997</v>
      </c>
      <c r="H20852" s="2">
        <v>0.52642800000000001</v>
      </c>
      <c r="J20852" s="2">
        <v>19.623609999999999</v>
      </c>
      <c r="K20852" s="2">
        <v>0.25951600000000002</v>
      </c>
      <c r="L20852" s="2">
        <v>0.57458500000000001</v>
      </c>
    </row>
    <row r="20853" spans="1:12" x14ac:dyDescent="0.2">
      <c r="A20853" s="2">
        <v>19.624310000000001</v>
      </c>
      <c r="B20853" s="2">
        <v>81.69896</v>
      </c>
      <c r="C20853" s="2">
        <v>4.373157</v>
      </c>
      <c r="D20853" s="2">
        <v>1.6607620000000001</v>
      </c>
      <c r="F20853" s="2">
        <v>19.621500000000001</v>
      </c>
      <c r="G20853" s="2">
        <v>0.87259699999999996</v>
      </c>
      <c r="H20853" s="2">
        <v>0.52609300000000003</v>
      </c>
      <c r="J20853" s="2">
        <v>19.624310000000001</v>
      </c>
      <c r="K20853" s="2">
        <v>0.25956299999999999</v>
      </c>
      <c r="L20853" s="2">
        <v>0.57438400000000001</v>
      </c>
    </row>
    <row r="20854" spans="1:12" x14ac:dyDescent="0.2">
      <c r="A20854" s="2">
        <v>19.62501</v>
      </c>
      <c r="B20854" s="2">
        <v>81.908069999999995</v>
      </c>
      <c r="C20854" s="2">
        <v>4.3733089999999999</v>
      </c>
      <c r="D20854" s="2">
        <v>1.663554</v>
      </c>
      <c r="F20854" s="2">
        <v>19.622199999999999</v>
      </c>
      <c r="G20854" s="2">
        <v>0.87158999999999998</v>
      </c>
      <c r="H20854" s="2">
        <v>0.52571100000000004</v>
      </c>
      <c r="J20854" s="2">
        <v>19.62501</v>
      </c>
      <c r="K20854" s="2">
        <v>0.258932</v>
      </c>
      <c r="L20854" s="2">
        <v>0.57460699999999998</v>
      </c>
    </row>
    <row r="20855" spans="1:12" x14ac:dyDescent="0.2">
      <c r="A20855" s="2">
        <v>19.625710000000002</v>
      </c>
      <c r="B20855" s="2">
        <v>82.118620000000007</v>
      </c>
      <c r="C20855" s="2">
        <v>4.3736449999999998</v>
      </c>
      <c r="D20855" s="2">
        <v>1.6664079999999999</v>
      </c>
      <c r="F20855" s="2">
        <v>19.622900000000001</v>
      </c>
      <c r="G20855" s="2">
        <v>0.87068900000000005</v>
      </c>
      <c r="H20855" s="2">
        <v>0.52566500000000005</v>
      </c>
      <c r="J20855" s="2">
        <v>19.625710000000002</v>
      </c>
      <c r="K20855" s="2">
        <v>0.25861000000000001</v>
      </c>
      <c r="L20855" s="2">
        <v>0.57483499999999998</v>
      </c>
    </row>
    <row r="20856" spans="1:12" x14ac:dyDescent="0.2">
      <c r="A20856" s="2">
        <v>19.62641</v>
      </c>
      <c r="B20856" s="2">
        <v>82.329620000000006</v>
      </c>
      <c r="C20856" s="2">
        <v>4.3739270000000001</v>
      </c>
      <c r="D20856" s="2">
        <v>1.6690320000000001</v>
      </c>
      <c r="F20856" s="2">
        <v>19.623609999999999</v>
      </c>
      <c r="G20856" s="2">
        <v>0.86979700000000004</v>
      </c>
      <c r="H20856" s="2">
        <v>0.52592499999999998</v>
      </c>
      <c r="J20856" s="2">
        <v>19.62641</v>
      </c>
      <c r="K20856" s="2">
        <v>0.25876199999999999</v>
      </c>
      <c r="L20856" s="2">
        <v>0.57453900000000002</v>
      </c>
    </row>
    <row r="20857" spans="1:12" x14ac:dyDescent="0.2">
      <c r="A20857" s="2">
        <v>19.627109999999998</v>
      </c>
      <c r="B20857" s="2">
        <v>82.54289</v>
      </c>
      <c r="C20857" s="2">
        <v>4.3739039999999996</v>
      </c>
      <c r="D20857" s="2">
        <v>1.6714659999999999</v>
      </c>
      <c r="F20857" s="2">
        <v>19.624310000000001</v>
      </c>
      <c r="G20857" s="2">
        <v>0.86872899999999997</v>
      </c>
      <c r="H20857" s="2">
        <v>0.52513900000000002</v>
      </c>
      <c r="J20857" s="2">
        <v>19.627109999999998</v>
      </c>
      <c r="K20857" s="2">
        <v>0.25882500000000003</v>
      </c>
      <c r="L20857" s="2">
        <v>0.57401800000000003</v>
      </c>
    </row>
    <row r="20858" spans="1:12" x14ac:dyDescent="0.2">
      <c r="A20858" s="2">
        <v>19.62781</v>
      </c>
      <c r="B20858" s="2">
        <v>82.754909999999995</v>
      </c>
      <c r="C20858" s="2">
        <v>4.37453</v>
      </c>
      <c r="D20858" s="2">
        <v>1.673969</v>
      </c>
      <c r="F20858" s="2">
        <v>19.62501</v>
      </c>
      <c r="G20858" s="2">
        <v>0.86836999999999998</v>
      </c>
      <c r="H20858" s="2">
        <v>0.52465099999999998</v>
      </c>
      <c r="J20858" s="2">
        <v>19.62781</v>
      </c>
      <c r="K20858" s="2">
        <v>0.25874900000000001</v>
      </c>
      <c r="L20858" s="2">
        <v>0.57307200000000003</v>
      </c>
    </row>
    <row r="20859" spans="1:12" x14ac:dyDescent="0.2">
      <c r="A20859" s="2">
        <v>19.628520000000002</v>
      </c>
      <c r="B20859" s="2">
        <v>82.966679999999997</v>
      </c>
      <c r="C20859" s="2">
        <v>4.3749650000000004</v>
      </c>
      <c r="D20859" s="2">
        <v>1.676501</v>
      </c>
      <c r="F20859" s="2">
        <v>19.625710000000002</v>
      </c>
      <c r="G20859" s="2">
        <v>0.868004</v>
      </c>
      <c r="H20859" s="2">
        <v>0.52427699999999999</v>
      </c>
      <c r="J20859" s="2">
        <v>19.628520000000002</v>
      </c>
      <c r="K20859" s="2">
        <v>0.25898900000000002</v>
      </c>
      <c r="L20859" s="2">
        <v>0.57294199999999995</v>
      </c>
    </row>
    <row r="20860" spans="1:12" x14ac:dyDescent="0.2">
      <c r="A20860" s="2">
        <v>19.62922</v>
      </c>
      <c r="B20860" s="2">
        <v>83.17859</v>
      </c>
      <c r="C20860" s="2">
        <v>4.3753690000000001</v>
      </c>
      <c r="D20860" s="2">
        <v>1.6786220000000001</v>
      </c>
      <c r="F20860" s="2">
        <v>19.62641</v>
      </c>
      <c r="G20860" s="2">
        <v>0.86716499999999996</v>
      </c>
      <c r="H20860" s="2">
        <v>0.52381100000000003</v>
      </c>
      <c r="J20860" s="2">
        <v>19.62922</v>
      </c>
      <c r="K20860" s="2">
        <v>0.25927299999999998</v>
      </c>
      <c r="L20860" s="2">
        <v>0.57271399999999995</v>
      </c>
    </row>
    <row r="20861" spans="1:12" x14ac:dyDescent="0.2">
      <c r="A20861" s="2">
        <v>19.629919999999998</v>
      </c>
      <c r="B20861" s="2">
        <v>83.391649999999998</v>
      </c>
      <c r="C20861" s="2">
        <v>4.3753010000000003</v>
      </c>
      <c r="D20861" s="2">
        <v>1.6804460000000001</v>
      </c>
      <c r="F20861" s="2">
        <v>19.627109999999998</v>
      </c>
      <c r="G20861" s="2">
        <v>0.86620299999999995</v>
      </c>
      <c r="H20861" s="2">
        <v>0.52366599999999996</v>
      </c>
      <c r="J20861" s="2">
        <v>19.629919999999998</v>
      </c>
      <c r="K20861" s="2">
        <v>0.25935900000000001</v>
      </c>
      <c r="L20861" s="2">
        <v>0.571909</v>
      </c>
    </row>
    <row r="20862" spans="1:12" x14ac:dyDescent="0.2">
      <c r="A20862" s="2">
        <v>19.63062</v>
      </c>
      <c r="B20862" s="2">
        <v>83.604320000000001</v>
      </c>
      <c r="C20862" s="2">
        <v>4.3751629999999997</v>
      </c>
      <c r="D20862" s="2">
        <v>1.6819489999999999</v>
      </c>
      <c r="F20862" s="2">
        <v>19.62781</v>
      </c>
      <c r="G20862" s="2">
        <v>0.86559299999999995</v>
      </c>
      <c r="H20862" s="2">
        <v>0.52342999999999995</v>
      </c>
      <c r="J20862" s="2">
        <v>19.63062</v>
      </c>
      <c r="K20862" s="2">
        <v>0.25880999999999998</v>
      </c>
      <c r="L20862" s="2">
        <v>0.57146200000000003</v>
      </c>
    </row>
    <row r="20863" spans="1:12" x14ac:dyDescent="0.2">
      <c r="A20863" s="2">
        <v>19.631319999999999</v>
      </c>
      <c r="B20863" s="2">
        <v>83.817930000000004</v>
      </c>
      <c r="C20863" s="2">
        <v>4.3752399999999998</v>
      </c>
      <c r="D20863" s="2">
        <v>1.6837880000000001</v>
      </c>
      <c r="F20863" s="2">
        <v>19.628520000000002</v>
      </c>
      <c r="G20863" s="2">
        <v>0.86531100000000005</v>
      </c>
      <c r="H20863" s="2">
        <v>0.52365099999999998</v>
      </c>
      <c r="J20863" s="2">
        <v>19.631319999999999</v>
      </c>
      <c r="K20863" s="2">
        <v>0.25888800000000001</v>
      </c>
      <c r="L20863" s="2">
        <v>0.57115700000000003</v>
      </c>
    </row>
    <row r="20864" spans="1:12" x14ac:dyDescent="0.2">
      <c r="A20864" s="2">
        <v>19.632020000000001</v>
      </c>
      <c r="B20864" s="2">
        <v>84.029830000000004</v>
      </c>
      <c r="C20864" s="2">
        <v>4.375591</v>
      </c>
      <c r="D20864" s="2">
        <v>1.686115</v>
      </c>
      <c r="F20864" s="2">
        <v>19.62922</v>
      </c>
      <c r="G20864" s="2">
        <v>0.86419699999999999</v>
      </c>
      <c r="H20864" s="2">
        <v>0.52368199999999998</v>
      </c>
      <c r="J20864" s="2">
        <v>19.632020000000001</v>
      </c>
      <c r="K20864" s="2">
        <v>0.25899100000000003</v>
      </c>
      <c r="L20864" s="2">
        <v>0.571191</v>
      </c>
    </row>
    <row r="20865" spans="1:12" x14ac:dyDescent="0.2">
      <c r="A20865" s="2">
        <v>19.632719999999999</v>
      </c>
      <c r="B20865" s="2">
        <v>84.244519999999994</v>
      </c>
      <c r="C20865" s="2">
        <v>4.3760479999999999</v>
      </c>
      <c r="D20865" s="2">
        <v>1.6881740000000001</v>
      </c>
      <c r="F20865" s="2">
        <v>19.629919999999998</v>
      </c>
      <c r="G20865" s="2">
        <v>0.86352499999999999</v>
      </c>
      <c r="H20865" s="2">
        <v>0.52277399999999996</v>
      </c>
      <c r="J20865" s="2">
        <v>19.632719999999999</v>
      </c>
      <c r="K20865" s="2">
        <v>0.25886100000000001</v>
      </c>
      <c r="L20865" s="2">
        <v>0.571017</v>
      </c>
    </row>
    <row r="20866" spans="1:12" x14ac:dyDescent="0.2">
      <c r="A20866" s="2">
        <v>19.633430000000001</v>
      </c>
      <c r="B20866" s="2">
        <v>84.460849999999994</v>
      </c>
      <c r="C20866" s="2">
        <v>4.3763690000000004</v>
      </c>
      <c r="D20866" s="2">
        <v>1.6907300000000001</v>
      </c>
      <c r="F20866" s="2">
        <v>19.63062</v>
      </c>
      <c r="G20866" s="2">
        <v>0.86302199999999996</v>
      </c>
      <c r="H20866" s="2">
        <v>0.522316</v>
      </c>
      <c r="J20866" s="2">
        <v>19.633430000000001</v>
      </c>
      <c r="K20866" s="2">
        <v>0.25835599999999997</v>
      </c>
      <c r="L20866" s="2">
        <v>0.570438</v>
      </c>
    </row>
    <row r="20867" spans="1:12" x14ac:dyDescent="0.2">
      <c r="A20867" s="2">
        <v>19.634129999999999</v>
      </c>
      <c r="B20867" s="2">
        <v>84.672200000000004</v>
      </c>
      <c r="C20867" s="2">
        <v>4.3768339999999997</v>
      </c>
      <c r="D20867" s="2">
        <v>1.6933240000000001</v>
      </c>
      <c r="F20867" s="2">
        <v>19.631319999999999</v>
      </c>
      <c r="G20867" s="2">
        <v>0.86224400000000001</v>
      </c>
      <c r="H20867" s="2">
        <v>0.52243799999999996</v>
      </c>
      <c r="J20867" s="2">
        <v>19.634129999999999</v>
      </c>
      <c r="K20867" s="2">
        <v>0.25784699999999999</v>
      </c>
      <c r="L20867" s="2">
        <v>0.57030899999999995</v>
      </c>
    </row>
    <row r="20868" spans="1:12" x14ac:dyDescent="0.2">
      <c r="A20868" s="2">
        <v>19.634830000000001</v>
      </c>
      <c r="B20868" s="2">
        <v>84.885220000000004</v>
      </c>
      <c r="C20868" s="2">
        <v>4.3769640000000001</v>
      </c>
      <c r="D20868" s="2">
        <v>1.6955979999999999</v>
      </c>
      <c r="F20868" s="2">
        <v>19.632020000000001</v>
      </c>
      <c r="G20868" s="2">
        <v>0.86148100000000005</v>
      </c>
      <c r="H20868" s="2">
        <v>0.52204099999999998</v>
      </c>
      <c r="J20868" s="2">
        <v>19.634830000000001</v>
      </c>
      <c r="K20868" s="2">
        <v>0.257353</v>
      </c>
      <c r="L20868" s="2">
        <v>0.56995899999999999</v>
      </c>
    </row>
    <row r="20869" spans="1:12" x14ac:dyDescent="0.2">
      <c r="A20869" s="2">
        <v>19.635529999999999</v>
      </c>
      <c r="B20869" s="2">
        <v>85.10069</v>
      </c>
      <c r="C20869" s="2">
        <v>4.3768419999999999</v>
      </c>
      <c r="D20869" s="2">
        <v>1.697749</v>
      </c>
      <c r="F20869" s="2">
        <v>19.632719999999999</v>
      </c>
      <c r="G20869" s="2">
        <v>0.860626</v>
      </c>
      <c r="H20869" s="2">
        <v>0.52182799999999996</v>
      </c>
      <c r="J20869" s="2">
        <v>19.635529999999999</v>
      </c>
      <c r="K20869" s="2">
        <v>0.25711200000000001</v>
      </c>
      <c r="L20869" s="2">
        <v>0.56979800000000003</v>
      </c>
    </row>
    <row r="20870" spans="1:12" x14ac:dyDescent="0.2">
      <c r="A20870" s="2">
        <v>19.636230000000001</v>
      </c>
      <c r="B20870" s="2">
        <v>85.315979999999996</v>
      </c>
      <c r="C20870" s="2">
        <v>4.3772159999999998</v>
      </c>
      <c r="D20870" s="2">
        <v>1.700183</v>
      </c>
      <c r="F20870" s="2">
        <v>19.633430000000001</v>
      </c>
      <c r="G20870" s="2">
        <v>0.85928300000000002</v>
      </c>
      <c r="H20870" s="2">
        <v>0.52168300000000001</v>
      </c>
      <c r="J20870" s="2">
        <v>19.636230000000001</v>
      </c>
      <c r="K20870" s="2">
        <v>0.25700000000000001</v>
      </c>
      <c r="L20870" s="2">
        <v>0.56933800000000001</v>
      </c>
    </row>
    <row r="20871" spans="1:12" x14ac:dyDescent="0.2">
      <c r="A20871" s="2">
        <v>19.63693</v>
      </c>
      <c r="B20871" s="2">
        <v>85.529250000000005</v>
      </c>
      <c r="C20871" s="2">
        <v>4.3772840000000004</v>
      </c>
      <c r="D20871" s="2">
        <v>1.7028380000000001</v>
      </c>
      <c r="F20871" s="2">
        <v>19.634129999999999</v>
      </c>
      <c r="G20871" s="2">
        <v>0.85903200000000002</v>
      </c>
      <c r="H20871" s="2">
        <v>0.52156800000000003</v>
      </c>
      <c r="J20871" s="2">
        <v>19.63693</v>
      </c>
      <c r="K20871" s="2">
        <v>0.25661299999999998</v>
      </c>
      <c r="L20871" s="2">
        <v>0.56927799999999995</v>
      </c>
    </row>
    <row r="20872" spans="1:12" x14ac:dyDescent="0.2">
      <c r="A20872" s="2">
        <v>19.637630000000001</v>
      </c>
      <c r="B20872" s="2">
        <v>85.743700000000004</v>
      </c>
      <c r="C20872" s="2">
        <v>4.3774059999999997</v>
      </c>
      <c r="D20872" s="2">
        <v>1.7053100000000001</v>
      </c>
      <c r="F20872" s="2">
        <v>19.634830000000001</v>
      </c>
      <c r="G20872" s="2">
        <v>0.85847499999999999</v>
      </c>
      <c r="H20872" s="2">
        <v>0.52151499999999995</v>
      </c>
      <c r="J20872" s="2">
        <v>19.637630000000001</v>
      </c>
      <c r="K20872" s="2">
        <v>0.25643700000000003</v>
      </c>
      <c r="L20872" s="2">
        <v>0.56920000000000004</v>
      </c>
    </row>
    <row r="20873" spans="1:12" x14ac:dyDescent="0.2">
      <c r="A20873" s="2">
        <v>19.63833</v>
      </c>
      <c r="B20873" s="2">
        <v>85.957380000000001</v>
      </c>
      <c r="C20873" s="2">
        <v>4.3777730000000004</v>
      </c>
      <c r="D20873" s="2">
        <v>1.707484</v>
      </c>
      <c r="F20873" s="2">
        <v>19.635529999999999</v>
      </c>
      <c r="G20873" s="2">
        <v>0.85781099999999999</v>
      </c>
      <c r="H20873" s="2">
        <v>0.52088199999999996</v>
      </c>
      <c r="J20873" s="2">
        <v>19.63833</v>
      </c>
      <c r="K20873" s="2">
        <v>0.256857</v>
      </c>
      <c r="L20873" s="2">
        <v>0.56919900000000001</v>
      </c>
    </row>
    <row r="20874" spans="1:12" x14ac:dyDescent="0.2">
      <c r="A20874" s="2">
        <v>19.639040000000001</v>
      </c>
      <c r="B20874" s="2">
        <v>86.173599999999993</v>
      </c>
      <c r="C20874" s="2">
        <v>4.3779329999999996</v>
      </c>
      <c r="D20874" s="2">
        <v>1.7095210000000001</v>
      </c>
      <c r="F20874" s="2">
        <v>19.636230000000001</v>
      </c>
      <c r="G20874" s="2">
        <v>0.85644500000000001</v>
      </c>
      <c r="H20874" s="2">
        <v>0.52111799999999997</v>
      </c>
      <c r="J20874" s="2">
        <v>19.639040000000001</v>
      </c>
      <c r="K20874" s="2">
        <v>0.257276</v>
      </c>
      <c r="L20874" s="2">
        <v>0.56895600000000002</v>
      </c>
    </row>
    <row r="20875" spans="1:12" x14ac:dyDescent="0.2">
      <c r="A20875" s="2">
        <v>19.63974</v>
      </c>
      <c r="B20875" s="2">
        <v>86.388760000000005</v>
      </c>
      <c r="C20875" s="2">
        <v>4.3778259999999998</v>
      </c>
      <c r="D20875" s="2">
        <v>1.711436</v>
      </c>
      <c r="F20875" s="2">
        <v>19.63693</v>
      </c>
      <c r="G20875" s="2">
        <v>0.85547600000000001</v>
      </c>
      <c r="H20875" s="2">
        <v>0.52095000000000002</v>
      </c>
      <c r="J20875" s="2">
        <v>19.63974</v>
      </c>
      <c r="K20875" s="2">
        <v>0.257463</v>
      </c>
      <c r="L20875" s="2">
        <v>0.56898400000000005</v>
      </c>
    </row>
    <row r="20876" spans="1:12" x14ac:dyDescent="0.2">
      <c r="A20876" s="2">
        <v>19.640440000000002</v>
      </c>
      <c r="B20876" s="2">
        <v>86.603679999999997</v>
      </c>
      <c r="C20876" s="2">
        <v>4.3774980000000001</v>
      </c>
      <c r="D20876" s="2">
        <v>1.714404</v>
      </c>
      <c r="F20876" s="2">
        <v>19.637630000000001</v>
      </c>
      <c r="G20876" s="2">
        <v>0.85472899999999996</v>
      </c>
      <c r="H20876" s="2">
        <v>0.52095000000000002</v>
      </c>
      <c r="J20876" s="2">
        <v>19.640440000000002</v>
      </c>
      <c r="K20876" s="2">
        <v>0.25742500000000001</v>
      </c>
      <c r="L20876" s="2">
        <v>0.56899500000000003</v>
      </c>
    </row>
    <row r="20877" spans="1:12" x14ac:dyDescent="0.2">
      <c r="A20877" s="2">
        <v>19.64114</v>
      </c>
      <c r="B20877" s="2">
        <v>86.819950000000006</v>
      </c>
      <c r="C20877" s="2">
        <v>4.3777569999999999</v>
      </c>
      <c r="D20877" s="2">
        <v>1.7165859999999999</v>
      </c>
      <c r="F20877" s="2">
        <v>19.63833</v>
      </c>
      <c r="G20877" s="2">
        <v>0.85366799999999998</v>
      </c>
      <c r="H20877" s="2">
        <v>0.52113299999999996</v>
      </c>
      <c r="J20877" s="2">
        <v>19.64114</v>
      </c>
      <c r="K20877" s="2">
        <v>0.25750000000000001</v>
      </c>
      <c r="L20877" s="2">
        <v>0.56872699999999998</v>
      </c>
    </row>
    <row r="20878" spans="1:12" x14ac:dyDescent="0.2">
      <c r="A20878" s="2">
        <v>19.641839999999998</v>
      </c>
      <c r="B20878" s="2">
        <v>87.033749999999998</v>
      </c>
      <c r="C20878" s="2">
        <v>4.3779630000000003</v>
      </c>
      <c r="D20878" s="2">
        <v>1.718669</v>
      </c>
      <c r="F20878" s="2">
        <v>19.639040000000001</v>
      </c>
      <c r="G20878" s="2">
        <v>0.85310399999999997</v>
      </c>
      <c r="H20878" s="2">
        <v>0.52110299999999998</v>
      </c>
      <c r="J20878" s="2">
        <v>19.641839999999998</v>
      </c>
      <c r="K20878" s="2">
        <v>0.25773000000000001</v>
      </c>
      <c r="L20878" s="2">
        <v>0.56843999999999995</v>
      </c>
    </row>
    <row r="20879" spans="1:12" x14ac:dyDescent="0.2">
      <c r="A20879" s="2">
        <v>19.64254</v>
      </c>
      <c r="B20879" s="2">
        <v>87.249499999999998</v>
      </c>
      <c r="C20879" s="2">
        <v>4.377872</v>
      </c>
      <c r="D20879" s="2">
        <v>1.721095</v>
      </c>
      <c r="F20879" s="2">
        <v>19.63974</v>
      </c>
      <c r="G20879" s="2">
        <v>0.85297400000000001</v>
      </c>
      <c r="H20879" s="2">
        <v>0.52094300000000004</v>
      </c>
      <c r="J20879" s="2">
        <v>19.64254</v>
      </c>
      <c r="K20879" s="2">
        <v>0.25791900000000001</v>
      </c>
      <c r="L20879" s="2">
        <v>0.56824600000000003</v>
      </c>
    </row>
    <row r="20880" spans="1:12" x14ac:dyDescent="0.2">
      <c r="A20880" s="2">
        <v>19.643239999999999</v>
      </c>
      <c r="B20880" s="2">
        <v>87.465490000000003</v>
      </c>
      <c r="C20880" s="2">
        <v>4.3777189999999999</v>
      </c>
      <c r="D20880" s="2">
        <v>1.7236739999999999</v>
      </c>
      <c r="F20880" s="2">
        <v>19.640440000000002</v>
      </c>
      <c r="G20880" s="2">
        <v>0.85231000000000001</v>
      </c>
      <c r="H20880" s="2">
        <v>0.52061500000000005</v>
      </c>
      <c r="J20880" s="2">
        <v>19.643239999999999</v>
      </c>
      <c r="K20880" s="2">
        <v>0.25786599999999998</v>
      </c>
      <c r="L20880" s="2">
        <v>0.56796999999999997</v>
      </c>
    </row>
    <row r="20881" spans="1:12" x14ac:dyDescent="0.2">
      <c r="A20881" s="2">
        <v>19.64395</v>
      </c>
      <c r="B20881" s="2">
        <v>87.681749999999994</v>
      </c>
      <c r="C20881" s="2">
        <v>4.3778110000000003</v>
      </c>
      <c r="D20881" s="2">
        <v>1.7251460000000001</v>
      </c>
      <c r="F20881" s="2">
        <v>19.64114</v>
      </c>
      <c r="G20881" s="2">
        <v>0.85147899999999999</v>
      </c>
      <c r="H20881" s="2">
        <v>0.52011099999999999</v>
      </c>
      <c r="J20881" s="2">
        <v>19.64395</v>
      </c>
      <c r="K20881" s="2">
        <v>0.25743500000000002</v>
      </c>
      <c r="L20881" s="2">
        <v>0.56744399999999995</v>
      </c>
    </row>
    <row r="20882" spans="1:12" x14ac:dyDescent="0.2">
      <c r="A20882" s="2">
        <v>19.644649999999999</v>
      </c>
      <c r="B20882" s="2">
        <v>87.898129999999995</v>
      </c>
      <c r="C20882" s="2">
        <v>4.3772460000000004</v>
      </c>
      <c r="D20882" s="2">
        <v>1.726855</v>
      </c>
      <c r="F20882" s="2">
        <v>19.641839999999998</v>
      </c>
      <c r="G20882" s="2">
        <v>0.85153199999999996</v>
      </c>
      <c r="H20882" s="2">
        <v>0.51993599999999995</v>
      </c>
      <c r="J20882" s="2">
        <v>19.644649999999999</v>
      </c>
      <c r="K20882" s="2">
        <v>0.257465</v>
      </c>
      <c r="L20882" s="2">
        <v>0.56764800000000004</v>
      </c>
    </row>
    <row r="20883" spans="1:12" x14ac:dyDescent="0.2">
      <c r="A20883" s="2">
        <v>19.645350000000001</v>
      </c>
      <c r="B20883" s="2">
        <v>88.115660000000005</v>
      </c>
      <c r="C20883" s="2">
        <v>4.3772989999999998</v>
      </c>
      <c r="D20883" s="2">
        <v>1.728496</v>
      </c>
      <c r="F20883" s="2">
        <v>19.64254</v>
      </c>
      <c r="G20883" s="2">
        <v>0.85086099999999998</v>
      </c>
      <c r="H20883" s="2">
        <v>0.52007300000000001</v>
      </c>
      <c r="J20883" s="2">
        <v>19.645350000000001</v>
      </c>
      <c r="K20883" s="2">
        <v>0.25767499999999999</v>
      </c>
      <c r="L20883" s="2">
        <v>0.56749400000000005</v>
      </c>
    </row>
    <row r="20884" spans="1:12" x14ac:dyDescent="0.2">
      <c r="A20884" s="2">
        <v>19.646049999999999</v>
      </c>
      <c r="B20884" s="2">
        <v>88.331940000000003</v>
      </c>
      <c r="C20884" s="2">
        <v>4.3769869999999997</v>
      </c>
      <c r="D20884" s="2">
        <v>1.7304569999999999</v>
      </c>
      <c r="F20884" s="2">
        <v>19.643239999999999</v>
      </c>
      <c r="G20884" s="2">
        <v>0.84967800000000004</v>
      </c>
      <c r="H20884" s="2">
        <v>0.52093500000000004</v>
      </c>
      <c r="J20884" s="2">
        <v>19.646049999999999</v>
      </c>
      <c r="K20884" s="2">
        <v>0.25755699999999998</v>
      </c>
      <c r="L20884" s="2">
        <v>0.566774</v>
      </c>
    </row>
    <row r="20885" spans="1:12" x14ac:dyDescent="0.2">
      <c r="A20885" s="2">
        <v>19.646750000000001</v>
      </c>
      <c r="B20885" s="2">
        <v>88.547089999999997</v>
      </c>
      <c r="C20885" s="2">
        <v>4.3769559999999998</v>
      </c>
      <c r="D20885" s="2">
        <v>1.732394</v>
      </c>
      <c r="F20885" s="2">
        <v>19.64395</v>
      </c>
      <c r="G20885" s="2">
        <v>0.84897599999999995</v>
      </c>
      <c r="H20885" s="2">
        <v>0.52113299999999996</v>
      </c>
      <c r="J20885" s="2">
        <v>19.646750000000001</v>
      </c>
      <c r="K20885" s="2">
        <v>0.257492</v>
      </c>
      <c r="L20885" s="2">
        <v>0.56626500000000002</v>
      </c>
    </row>
    <row r="20886" spans="1:12" x14ac:dyDescent="0.2">
      <c r="A20886" s="2">
        <v>19.647449999999999</v>
      </c>
      <c r="B20886" s="2">
        <v>88.763440000000003</v>
      </c>
      <c r="C20886" s="2">
        <v>4.3770480000000003</v>
      </c>
      <c r="D20886" s="2">
        <v>1.7348509999999999</v>
      </c>
      <c r="F20886" s="2">
        <v>19.644649999999999</v>
      </c>
      <c r="G20886" s="2">
        <v>0.84884599999999999</v>
      </c>
      <c r="H20886" s="2">
        <v>0.52121700000000004</v>
      </c>
      <c r="J20886" s="2">
        <v>19.647449999999999</v>
      </c>
      <c r="K20886" s="2">
        <v>0.25749</v>
      </c>
      <c r="L20886" s="2">
        <v>0.56569400000000003</v>
      </c>
    </row>
    <row r="20887" spans="1:12" x14ac:dyDescent="0.2">
      <c r="A20887" s="2">
        <v>19.648150000000001</v>
      </c>
      <c r="B20887" s="2">
        <v>88.980819999999994</v>
      </c>
      <c r="C20887" s="2">
        <v>4.3768880000000001</v>
      </c>
      <c r="D20887" s="2">
        <v>1.7372620000000001</v>
      </c>
      <c r="F20887" s="2">
        <v>19.645350000000001</v>
      </c>
      <c r="G20887" s="2">
        <v>0.84834299999999996</v>
      </c>
      <c r="H20887" s="2">
        <v>0.52094300000000004</v>
      </c>
      <c r="J20887" s="2">
        <v>19.648150000000001</v>
      </c>
      <c r="K20887" s="2">
        <v>0.257351</v>
      </c>
      <c r="L20887" s="2">
        <v>0.56512200000000001</v>
      </c>
    </row>
    <row r="20888" spans="1:12" x14ac:dyDescent="0.2">
      <c r="A20888" s="2">
        <v>19.648859999999999</v>
      </c>
      <c r="B20888" s="2">
        <v>89.197980000000001</v>
      </c>
      <c r="C20888" s="2">
        <v>4.3768649999999996</v>
      </c>
      <c r="D20888" s="2">
        <v>1.7393069999999999</v>
      </c>
      <c r="F20888" s="2">
        <v>19.646049999999999</v>
      </c>
      <c r="G20888" s="2">
        <v>0.847916</v>
      </c>
      <c r="H20888" s="2">
        <v>0.52101900000000001</v>
      </c>
      <c r="J20888" s="2">
        <v>19.648859999999999</v>
      </c>
      <c r="K20888" s="2">
        <v>0.25740800000000003</v>
      </c>
      <c r="L20888" s="2">
        <v>0.56491899999999995</v>
      </c>
    </row>
    <row r="20889" spans="1:12" x14ac:dyDescent="0.2">
      <c r="A20889" s="2">
        <v>19.649560000000001</v>
      </c>
      <c r="B20889" s="2">
        <v>89.414609999999996</v>
      </c>
      <c r="C20889" s="2">
        <v>4.3768719999999997</v>
      </c>
      <c r="D20889" s="2">
        <v>1.741862</v>
      </c>
      <c r="F20889" s="2">
        <v>19.646750000000001</v>
      </c>
      <c r="G20889" s="2">
        <v>0.84748800000000002</v>
      </c>
      <c r="H20889" s="2">
        <v>0.52135500000000001</v>
      </c>
      <c r="J20889" s="2">
        <v>19.649560000000001</v>
      </c>
      <c r="K20889" s="2">
        <v>0.25764999999999999</v>
      </c>
      <c r="L20889" s="2">
        <v>0.56493000000000004</v>
      </c>
    </row>
    <row r="20890" spans="1:12" x14ac:dyDescent="0.2">
      <c r="A20890" s="2">
        <v>19.650259999999999</v>
      </c>
      <c r="B20890" s="2">
        <v>89.633579999999995</v>
      </c>
      <c r="C20890" s="2">
        <v>4.3767810000000003</v>
      </c>
      <c r="D20890" s="2">
        <v>1.7437929999999999</v>
      </c>
      <c r="F20890" s="2">
        <v>19.647449999999999</v>
      </c>
      <c r="G20890" s="2">
        <v>0.84744299999999995</v>
      </c>
      <c r="H20890" s="2">
        <v>0.52130100000000001</v>
      </c>
      <c r="J20890" s="2">
        <v>19.650259999999999</v>
      </c>
      <c r="K20890" s="2">
        <v>0.25717000000000001</v>
      </c>
      <c r="L20890" s="2">
        <v>0.56431299999999995</v>
      </c>
    </row>
    <row r="20891" spans="1:12" x14ac:dyDescent="0.2">
      <c r="A20891" s="2">
        <v>19.650960000000001</v>
      </c>
      <c r="B20891" s="2">
        <v>89.851150000000004</v>
      </c>
      <c r="C20891" s="2">
        <v>4.3766049999999996</v>
      </c>
      <c r="D20891" s="2">
        <v>1.7457309999999999</v>
      </c>
      <c r="F20891" s="2">
        <v>19.648150000000001</v>
      </c>
      <c r="G20891" s="2">
        <v>0.84734299999999996</v>
      </c>
      <c r="H20891" s="2">
        <v>0.52149999999999996</v>
      </c>
      <c r="J20891" s="2">
        <v>19.650960000000001</v>
      </c>
      <c r="K20891" s="2">
        <v>0.256687</v>
      </c>
      <c r="L20891" s="2">
        <v>0.56349700000000003</v>
      </c>
    </row>
    <row r="20892" spans="1:12" x14ac:dyDescent="0.2">
      <c r="A20892" s="2">
        <v>19.65166</v>
      </c>
      <c r="B20892" s="2">
        <v>90.069059999999993</v>
      </c>
      <c r="C20892" s="2">
        <v>4.3769099999999996</v>
      </c>
      <c r="D20892" s="2">
        <v>1.7478290000000001</v>
      </c>
      <c r="F20892" s="2">
        <v>19.648859999999999</v>
      </c>
      <c r="G20892" s="2">
        <v>0.84701499999999996</v>
      </c>
      <c r="H20892" s="2">
        <v>0.52249100000000004</v>
      </c>
      <c r="J20892" s="2">
        <v>19.65166</v>
      </c>
      <c r="K20892" s="2">
        <v>0.256046</v>
      </c>
      <c r="L20892" s="2">
        <v>0.56337400000000004</v>
      </c>
    </row>
    <row r="20893" spans="1:12" x14ac:dyDescent="0.2">
      <c r="A20893" s="2">
        <v>19.652360000000002</v>
      </c>
      <c r="B20893" s="2">
        <v>90.287520000000001</v>
      </c>
      <c r="C20893" s="2">
        <v>4.3769330000000002</v>
      </c>
      <c r="D20893" s="2">
        <v>1.750003</v>
      </c>
      <c r="F20893" s="2">
        <v>19.649560000000001</v>
      </c>
      <c r="G20893" s="2">
        <v>0.84650400000000003</v>
      </c>
      <c r="H20893" s="2">
        <v>0.52278100000000005</v>
      </c>
      <c r="J20893" s="2">
        <v>19.652360000000002</v>
      </c>
      <c r="K20893" s="2">
        <v>0.25558599999999998</v>
      </c>
      <c r="L20893" s="2">
        <v>0.56274000000000002</v>
      </c>
    </row>
    <row r="20894" spans="1:12" x14ac:dyDescent="0.2">
      <c r="A20894" s="2">
        <v>19.65306</v>
      </c>
      <c r="B20894" s="2">
        <v>90.506069999999994</v>
      </c>
      <c r="C20894" s="2">
        <v>4.3767500000000004</v>
      </c>
      <c r="D20894" s="2">
        <v>1.752605</v>
      </c>
      <c r="F20894" s="2">
        <v>19.650259999999999</v>
      </c>
      <c r="G20894" s="2">
        <v>0.84621400000000002</v>
      </c>
      <c r="H20894" s="2">
        <v>0.522675</v>
      </c>
      <c r="J20894" s="2">
        <v>19.65306</v>
      </c>
      <c r="K20894" s="2">
        <v>0.25538</v>
      </c>
      <c r="L20894" s="2">
        <v>0.56208800000000003</v>
      </c>
    </row>
    <row r="20895" spans="1:12" x14ac:dyDescent="0.2">
      <c r="A20895" s="2">
        <v>19.653770000000002</v>
      </c>
      <c r="B20895" s="2">
        <v>90.724469999999997</v>
      </c>
      <c r="C20895" s="2">
        <v>4.37662</v>
      </c>
      <c r="D20895" s="2">
        <v>1.754497</v>
      </c>
      <c r="F20895" s="2">
        <v>19.650960000000001</v>
      </c>
      <c r="G20895" s="2">
        <v>0.84617600000000004</v>
      </c>
      <c r="H20895" s="2">
        <v>0.52273599999999998</v>
      </c>
      <c r="J20895" s="2">
        <v>19.653770000000002</v>
      </c>
      <c r="K20895" s="2">
        <v>0.25522800000000001</v>
      </c>
      <c r="L20895" s="2">
        <v>0.56138699999999997</v>
      </c>
    </row>
    <row r="20896" spans="1:12" x14ac:dyDescent="0.2">
      <c r="A20896" s="2">
        <v>19.65447</v>
      </c>
      <c r="B20896" s="2">
        <v>90.942520000000002</v>
      </c>
      <c r="C20896" s="2">
        <v>4.3765140000000002</v>
      </c>
      <c r="D20896" s="2">
        <v>1.756953</v>
      </c>
      <c r="F20896" s="2">
        <v>19.65166</v>
      </c>
      <c r="G20896" s="2">
        <v>0.846001</v>
      </c>
      <c r="H20896" s="2">
        <v>0.52317000000000002</v>
      </c>
      <c r="J20896" s="2">
        <v>19.65447</v>
      </c>
      <c r="K20896" s="2">
        <v>0.25476599999999999</v>
      </c>
      <c r="L20896" s="2">
        <v>0.56140000000000001</v>
      </c>
    </row>
    <row r="20897" spans="1:12" x14ac:dyDescent="0.2">
      <c r="A20897" s="2">
        <v>19.655169999999998</v>
      </c>
      <c r="B20897" s="2">
        <v>91.161839999999998</v>
      </c>
      <c r="C20897" s="2">
        <v>4.3767120000000004</v>
      </c>
      <c r="D20897" s="2">
        <v>1.75912</v>
      </c>
      <c r="F20897" s="2">
        <v>19.652360000000002</v>
      </c>
      <c r="G20897" s="2">
        <v>0.84567300000000001</v>
      </c>
      <c r="H20897" s="2">
        <v>0.52310199999999996</v>
      </c>
      <c r="J20897" s="2">
        <v>19.655169999999998</v>
      </c>
      <c r="K20897" s="2">
        <v>0.25424000000000002</v>
      </c>
      <c r="L20897" s="2">
        <v>0.56151899999999999</v>
      </c>
    </row>
    <row r="20898" spans="1:12" x14ac:dyDescent="0.2">
      <c r="A20898" s="2">
        <v>19.65587</v>
      </c>
      <c r="B20898" s="2">
        <v>91.381619999999998</v>
      </c>
      <c r="C20898" s="2">
        <v>4.3769410000000004</v>
      </c>
      <c r="D20898" s="2">
        <v>1.761592</v>
      </c>
      <c r="F20898" s="2">
        <v>19.65306</v>
      </c>
      <c r="G20898" s="2">
        <v>0.845078</v>
      </c>
      <c r="H20898" s="2">
        <v>0.52308699999999997</v>
      </c>
      <c r="J20898" s="2">
        <v>19.65587</v>
      </c>
      <c r="K20898" s="2">
        <v>0.253942</v>
      </c>
      <c r="L20898" s="2">
        <v>0.56124200000000002</v>
      </c>
    </row>
    <row r="20899" spans="1:12" x14ac:dyDescent="0.2">
      <c r="A20899" s="2">
        <v>19.656569999999999</v>
      </c>
      <c r="B20899" s="2">
        <v>91.601290000000006</v>
      </c>
      <c r="C20899" s="2">
        <v>4.3772310000000001</v>
      </c>
      <c r="D20899" s="2">
        <v>1.7638499999999999</v>
      </c>
      <c r="F20899" s="2">
        <v>19.653770000000002</v>
      </c>
      <c r="G20899" s="2">
        <v>0.84443699999999999</v>
      </c>
      <c r="H20899" s="2">
        <v>0.52336899999999997</v>
      </c>
      <c r="J20899" s="2">
        <v>19.656569999999999</v>
      </c>
      <c r="K20899" s="2">
        <v>0.253141</v>
      </c>
      <c r="L20899" s="2">
        <v>0.560782</v>
      </c>
    </row>
    <row r="20900" spans="1:12" x14ac:dyDescent="0.2">
      <c r="A20900" s="2">
        <v>19.65727</v>
      </c>
      <c r="B20900" s="2">
        <v>91.819599999999994</v>
      </c>
      <c r="C20900" s="2">
        <v>4.3771699999999996</v>
      </c>
      <c r="D20900" s="2">
        <v>1.7662690000000001</v>
      </c>
      <c r="F20900" s="2">
        <v>19.65447</v>
      </c>
      <c r="G20900" s="2">
        <v>0.84380299999999997</v>
      </c>
      <c r="H20900" s="2">
        <v>0.52377300000000004</v>
      </c>
      <c r="J20900" s="2">
        <v>19.65727</v>
      </c>
      <c r="K20900" s="2">
        <v>0.25287799999999999</v>
      </c>
      <c r="L20900" s="2">
        <v>0.56049300000000002</v>
      </c>
    </row>
    <row r="20901" spans="1:12" x14ac:dyDescent="0.2">
      <c r="A20901" s="2">
        <v>19.657969999999999</v>
      </c>
      <c r="B20901" s="2">
        <v>92.038910000000001</v>
      </c>
      <c r="C20901" s="2">
        <v>4.3767959999999997</v>
      </c>
      <c r="D20901" s="2">
        <v>1.7678480000000001</v>
      </c>
      <c r="F20901" s="2">
        <v>19.655169999999998</v>
      </c>
      <c r="G20901" s="2">
        <v>0.84330700000000003</v>
      </c>
      <c r="H20901" s="2">
        <v>0.52354400000000001</v>
      </c>
      <c r="J20901" s="2">
        <v>19.657969999999999</v>
      </c>
      <c r="K20901" s="2">
        <v>0.25288899999999997</v>
      </c>
      <c r="L20901" s="2">
        <v>0.56030500000000005</v>
      </c>
    </row>
    <row r="20902" spans="1:12" x14ac:dyDescent="0.2">
      <c r="A20902" s="2">
        <v>19.658670000000001</v>
      </c>
      <c r="B20902" s="2">
        <v>92.259140000000002</v>
      </c>
      <c r="C20902" s="2">
        <v>4.3769330000000002</v>
      </c>
      <c r="D20902" s="2">
        <v>1.7697099999999999</v>
      </c>
      <c r="F20902" s="2">
        <v>19.65587</v>
      </c>
      <c r="G20902" s="2">
        <v>0.84257499999999996</v>
      </c>
      <c r="H20902" s="2">
        <v>0.52359</v>
      </c>
      <c r="J20902" s="2">
        <v>19.658670000000001</v>
      </c>
      <c r="K20902" s="2">
        <v>0.25266100000000002</v>
      </c>
      <c r="L20902" s="2">
        <v>0.560195</v>
      </c>
    </row>
    <row r="20903" spans="1:12" x14ac:dyDescent="0.2">
      <c r="A20903" s="2">
        <v>19.659379999999999</v>
      </c>
      <c r="B20903" s="2">
        <v>92.478380000000001</v>
      </c>
      <c r="C20903" s="2">
        <v>4.3771769999999997</v>
      </c>
      <c r="D20903" s="2">
        <v>1.7718769999999999</v>
      </c>
      <c r="F20903" s="2">
        <v>19.656569999999999</v>
      </c>
      <c r="G20903" s="2">
        <v>0.84159899999999999</v>
      </c>
      <c r="H20903" s="2">
        <v>0.523949</v>
      </c>
      <c r="J20903" s="2">
        <v>19.659379999999999</v>
      </c>
      <c r="K20903" s="2">
        <v>0.25230399999999997</v>
      </c>
      <c r="L20903" s="2">
        <v>0.56038500000000002</v>
      </c>
    </row>
    <row r="20904" spans="1:12" x14ac:dyDescent="0.2">
      <c r="A20904" s="2">
        <v>19.660080000000001</v>
      </c>
      <c r="B20904" s="2">
        <v>92.687880000000007</v>
      </c>
      <c r="C20904" s="2">
        <v>4.3771849999999999</v>
      </c>
      <c r="D20904" s="2">
        <v>1.7736160000000001</v>
      </c>
      <c r="F20904" s="2">
        <v>19.65727</v>
      </c>
      <c r="G20904" s="2">
        <v>0.841248</v>
      </c>
      <c r="H20904" s="2">
        <v>0.52410900000000005</v>
      </c>
      <c r="J20904" s="2">
        <v>19.660080000000001</v>
      </c>
      <c r="K20904" s="2">
        <v>0.25244100000000003</v>
      </c>
      <c r="L20904" s="2">
        <v>0.56040699999999999</v>
      </c>
    </row>
    <row r="20905" spans="1:12" x14ac:dyDescent="0.2">
      <c r="A20905" s="2">
        <v>19.660779999999999</v>
      </c>
      <c r="B20905" s="2">
        <v>92.884540000000001</v>
      </c>
      <c r="C20905" s="2">
        <v>4.3772159999999998</v>
      </c>
      <c r="D20905" s="2">
        <v>1.776187</v>
      </c>
      <c r="F20905" s="2">
        <v>19.657969999999999</v>
      </c>
      <c r="G20905" s="2">
        <v>0.84114100000000003</v>
      </c>
      <c r="H20905" s="2">
        <v>0.52438399999999996</v>
      </c>
      <c r="J20905" s="2">
        <v>19.660779999999999</v>
      </c>
      <c r="K20905" s="2">
        <v>0.25236500000000001</v>
      </c>
      <c r="L20905" s="2">
        <v>0.56011900000000003</v>
      </c>
    </row>
    <row r="20906" spans="1:12" x14ac:dyDescent="0.2">
      <c r="A20906" s="2">
        <v>19.661480000000001</v>
      </c>
      <c r="B20906" s="2">
        <v>93.076430000000002</v>
      </c>
      <c r="C20906" s="2">
        <v>4.3771699999999996</v>
      </c>
      <c r="D20906" s="2">
        <v>1.7785899999999999</v>
      </c>
      <c r="F20906" s="2">
        <v>19.658670000000001</v>
      </c>
      <c r="G20906" s="2">
        <v>0.84030899999999997</v>
      </c>
      <c r="H20906" s="2">
        <v>0.52500199999999997</v>
      </c>
      <c r="J20906" s="2">
        <v>19.661480000000001</v>
      </c>
      <c r="K20906" s="2">
        <v>0.25180200000000003</v>
      </c>
      <c r="L20906" s="2">
        <v>0.560137</v>
      </c>
    </row>
    <row r="20907" spans="1:12" x14ac:dyDescent="0.2">
      <c r="A20907" s="2">
        <v>19.662179999999999</v>
      </c>
      <c r="B20907" s="2">
        <v>93.279470000000003</v>
      </c>
      <c r="C20907" s="2">
        <v>4.3773220000000004</v>
      </c>
      <c r="D20907" s="2">
        <v>1.7810239999999999</v>
      </c>
      <c r="F20907" s="2">
        <v>19.659379999999999</v>
      </c>
      <c r="G20907" s="2">
        <v>0.83956900000000001</v>
      </c>
      <c r="H20907" s="2">
        <v>0.52562699999999996</v>
      </c>
      <c r="J20907" s="2">
        <v>19.662179999999999</v>
      </c>
      <c r="K20907" s="2">
        <v>0.25143199999999999</v>
      </c>
      <c r="L20907" s="2">
        <v>0.56068399999999996</v>
      </c>
    </row>
    <row r="20908" spans="1:12" x14ac:dyDescent="0.2">
      <c r="A20908" s="2">
        <v>19.662880000000001</v>
      </c>
      <c r="B20908" s="2">
        <v>93.499629999999996</v>
      </c>
      <c r="C20908" s="2">
        <v>4.3776200000000003</v>
      </c>
      <c r="D20908" s="2">
        <v>1.7831680000000001</v>
      </c>
      <c r="F20908" s="2">
        <v>19.660080000000001</v>
      </c>
      <c r="G20908" s="2">
        <v>0.83886700000000003</v>
      </c>
      <c r="H20908" s="2">
        <v>0.52603900000000003</v>
      </c>
      <c r="J20908" s="2">
        <v>19.662880000000001</v>
      </c>
      <c r="K20908" s="2">
        <v>0.25128200000000001</v>
      </c>
      <c r="L20908" s="2">
        <v>0.56039700000000003</v>
      </c>
    </row>
    <row r="20909" spans="1:12" x14ac:dyDescent="0.2">
      <c r="A20909" s="2">
        <v>19.66358</v>
      </c>
      <c r="B20909" s="2">
        <v>93.722669999999994</v>
      </c>
      <c r="C20909" s="2">
        <v>4.3770629999999997</v>
      </c>
      <c r="D20909" s="2">
        <v>1.7857540000000001</v>
      </c>
      <c r="F20909" s="2">
        <v>19.660779999999999</v>
      </c>
      <c r="G20909" s="2">
        <v>0.83870699999999998</v>
      </c>
      <c r="H20909" s="2">
        <v>0.52640500000000001</v>
      </c>
      <c r="J20909" s="2">
        <v>19.66358</v>
      </c>
      <c r="K20909" s="2">
        <v>0.25086199999999997</v>
      </c>
      <c r="L20909" s="2">
        <v>0.55989299999999997</v>
      </c>
    </row>
    <row r="20910" spans="1:12" x14ac:dyDescent="0.2">
      <c r="A20910" s="2">
        <v>19.664290000000001</v>
      </c>
      <c r="B20910" s="2">
        <v>93.947050000000004</v>
      </c>
      <c r="C20910" s="2">
        <v>4.3767269999999998</v>
      </c>
      <c r="D20910" s="2">
        <v>1.7885470000000001</v>
      </c>
      <c r="F20910" s="2">
        <v>19.661480000000001</v>
      </c>
      <c r="G20910" s="2">
        <v>0.838028</v>
      </c>
      <c r="H20910" s="2">
        <v>0.52652699999999997</v>
      </c>
      <c r="J20910" s="2">
        <v>19.664290000000001</v>
      </c>
      <c r="K20910" s="2">
        <v>0.25047700000000001</v>
      </c>
      <c r="L20910" s="2">
        <v>0.55976800000000004</v>
      </c>
    </row>
    <row r="20911" spans="1:12" x14ac:dyDescent="0.2">
      <c r="A20911" s="2">
        <v>19.66499</v>
      </c>
      <c r="B20911" s="2">
        <v>94.170500000000004</v>
      </c>
      <c r="C20911" s="2">
        <v>4.3763920000000001</v>
      </c>
      <c r="D20911" s="2">
        <v>1.7915369999999999</v>
      </c>
      <c r="F20911" s="2">
        <v>19.662179999999999</v>
      </c>
      <c r="G20911" s="2">
        <v>0.83765400000000001</v>
      </c>
      <c r="H20911" s="2">
        <v>0.52664200000000005</v>
      </c>
      <c r="J20911" s="2">
        <v>19.66499</v>
      </c>
      <c r="K20911" s="2">
        <v>0.250166</v>
      </c>
      <c r="L20911" s="2">
        <v>0.55997799999999998</v>
      </c>
    </row>
    <row r="20912" spans="1:12" x14ac:dyDescent="0.2">
      <c r="A20912" s="2">
        <v>19.665690000000001</v>
      </c>
      <c r="B20912" s="2">
        <v>94.395139999999998</v>
      </c>
      <c r="C20912" s="2">
        <v>4.3762239999999997</v>
      </c>
      <c r="D20912" s="2">
        <v>1.793971</v>
      </c>
      <c r="F20912" s="2">
        <v>19.662880000000001</v>
      </c>
      <c r="G20912" s="2">
        <v>0.83757000000000004</v>
      </c>
      <c r="H20912" s="2">
        <v>0.52694700000000005</v>
      </c>
      <c r="J20912" s="2">
        <v>19.665690000000001</v>
      </c>
      <c r="K20912" s="2">
        <v>0.25</v>
      </c>
      <c r="L20912" s="2">
        <v>0.56026299999999996</v>
      </c>
    </row>
    <row r="20913" spans="1:12" x14ac:dyDescent="0.2">
      <c r="A20913" s="2">
        <v>19.66639</v>
      </c>
      <c r="B20913" s="2">
        <v>94.619420000000005</v>
      </c>
      <c r="C20913" s="2">
        <v>4.3760029999999999</v>
      </c>
      <c r="D20913" s="2">
        <v>1.7961</v>
      </c>
      <c r="F20913" s="2">
        <v>19.66358</v>
      </c>
      <c r="G20913" s="2">
        <v>0.83688399999999996</v>
      </c>
      <c r="H20913" s="2">
        <v>0.52679399999999998</v>
      </c>
      <c r="J20913" s="2">
        <v>19.66639</v>
      </c>
      <c r="K20913" s="2">
        <v>0.24941199999999999</v>
      </c>
      <c r="L20913" s="2">
        <v>0.560114</v>
      </c>
    </row>
    <row r="20914" spans="1:12" x14ac:dyDescent="0.2">
      <c r="A20914" s="2">
        <v>19.667090000000002</v>
      </c>
      <c r="B20914" s="2">
        <v>94.842420000000004</v>
      </c>
      <c r="C20914" s="2">
        <v>4.3760709999999996</v>
      </c>
      <c r="D20914" s="2">
        <v>1.798503</v>
      </c>
      <c r="F20914" s="2">
        <v>19.664290000000001</v>
      </c>
      <c r="G20914" s="2">
        <v>0.83627300000000004</v>
      </c>
      <c r="H20914" s="2">
        <v>0.52721399999999996</v>
      </c>
      <c r="J20914" s="2">
        <v>19.667090000000002</v>
      </c>
      <c r="K20914" s="2">
        <v>0.24873100000000001</v>
      </c>
      <c r="L20914" s="2">
        <v>0.55995499999999998</v>
      </c>
    </row>
    <row r="20915" spans="1:12" x14ac:dyDescent="0.2">
      <c r="A20915" s="2">
        <v>19.66779</v>
      </c>
      <c r="B20915" s="2">
        <v>95.066450000000003</v>
      </c>
      <c r="C20915" s="2">
        <v>4.3762160000000003</v>
      </c>
      <c r="D20915" s="2">
        <v>1.8011729999999999</v>
      </c>
      <c r="F20915" s="2">
        <v>19.66499</v>
      </c>
      <c r="G20915" s="2">
        <v>0.83541900000000002</v>
      </c>
      <c r="H20915" s="2">
        <v>0.52727500000000005</v>
      </c>
      <c r="J20915" s="2">
        <v>19.66779</v>
      </c>
      <c r="K20915" s="2">
        <v>0.24882099999999999</v>
      </c>
      <c r="L20915" s="2">
        <v>0.55993700000000002</v>
      </c>
    </row>
    <row r="20916" spans="1:12" x14ac:dyDescent="0.2">
      <c r="A20916" s="2">
        <v>19.668489999999998</v>
      </c>
      <c r="B20916" s="2">
        <v>95.289349999999999</v>
      </c>
      <c r="C20916" s="2">
        <v>4.3758189999999999</v>
      </c>
      <c r="D20916" s="2">
        <v>1.8035159999999999</v>
      </c>
      <c r="F20916" s="2">
        <v>19.665690000000001</v>
      </c>
      <c r="G20916" s="2">
        <v>0.83455699999999999</v>
      </c>
      <c r="H20916" s="2">
        <v>0.52699300000000004</v>
      </c>
      <c r="J20916" s="2">
        <v>19.668489999999998</v>
      </c>
      <c r="K20916" s="2">
        <v>0.249033</v>
      </c>
      <c r="L20916" s="2">
        <v>0.56014699999999995</v>
      </c>
    </row>
    <row r="20917" spans="1:12" x14ac:dyDescent="0.2">
      <c r="A20917" s="2">
        <v>19.6692</v>
      </c>
      <c r="B20917" s="2">
        <v>95.511380000000003</v>
      </c>
      <c r="C20917" s="2">
        <v>4.3754379999999999</v>
      </c>
      <c r="D20917" s="2">
        <v>1.8062389999999999</v>
      </c>
      <c r="F20917" s="2">
        <v>19.66639</v>
      </c>
      <c r="G20917" s="2">
        <v>0.83406800000000003</v>
      </c>
      <c r="H20917" s="2">
        <v>0.52714499999999997</v>
      </c>
      <c r="J20917" s="2">
        <v>19.6692</v>
      </c>
      <c r="K20917" s="2">
        <v>0.24863399999999999</v>
      </c>
      <c r="L20917" s="2">
        <v>0.560114</v>
      </c>
    </row>
    <row r="20918" spans="1:12" x14ac:dyDescent="0.2">
      <c r="A20918" s="2">
        <v>19.669899999999998</v>
      </c>
      <c r="B20918" s="2">
        <v>95.732759999999999</v>
      </c>
      <c r="C20918" s="2">
        <v>4.3749039999999999</v>
      </c>
      <c r="D20918" s="2">
        <v>1.80894</v>
      </c>
      <c r="F20918" s="2">
        <v>19.667090000000002</v>
      </c>
      <c r="G20918" s="2">
        <v>0.83331299999999997</v>
      </c>
      <c r="H20918" s="2">
        <v>0.52783199999999997</v>
      </c>
      <c r="J20918" s="2">
        <v>19.669899999999998</v>
      </c>
      <c r="K20918" s="2">
        <v>0.248476</v>
      </c>
      <c r="L20918" s="2">
        <v>0.55981000000000003</v>
      </c>
    </row>
    <row r="20919" spans="1:12" x14ac:dyDescent="0.2">
      <c r="A20919" s="2">
        <v>19.6706</v>
      </c>
      <c r="B20919" s="2">
        <v>95.954099999999997</v>
      </c>
      <c r="C20919" s="2">
        <v>4.3747210000000001</v>
      </c>
      <c r="D20919" s="2">
        <v>1.811618</v>
      </c>
      <c r="F20919" s="2">
        <v>19.66779</v>
      </c>
      <c r="G20919" s="2">
        <v>0.83317600000000003</v>
      </c>
      <c r="H20919" s="2">
        <v>0.52774799999999999</v>
      </c>
      <c r="J20919" s="2">
        <v>19.6706</v>
      </c>
      <c r="K20919" s="2">
        <v>0.24865699999999999</v>
      </c>
      <c r="L20919" s="2">
        <v>0.55966400000000005</v>
      </c>
    </row>
    <row r="20920" spans="1:12" x14ac:dyDescent="0.2">
      <c r="A20920" s="2">
        <v>19.671299999999999</v>
      </c>
      <c r="B20920" s="2">
        <v>96.173969999999997</v>
      </c>
      <c r="C20920" s="2">
        <v>4.37453</v>
      </c>
      <c r="D20920" s="2">
        <v>1.8138529999999999</v>
      </c>
      <c r="F20920" s="2">
        <v>19.668489999999998</v>
      </c>
      <c r="G20920" s="2">
        <v>0.83274800000000004</v>
      </c>
      <c r="H20920" s="2">
        <v>0.52781699999999998</v>
      </c>
      <c r="J20920" s="2">
        <v>19.671299999999999</v>
      </c>
      <c r="K20920" s="2">
        <v>0.24860199999999999</v>
      </c>
      <c r="L20920" s="2">
        <v>0.55976000000000004</v>
      </c>
    </row>
    <row r="20921" spans="1:12" x14ac:dyDescent="0.2">
      <c r="A20921" s="2">
        <v>19.672000000000001</v>
      </c>
      <c r="B20921" s="2">
        <v>96.393659999999997</v>
      </c>
      <c r="C20921" s="2">
        <v>4.3743239999999997</v>
      </c>
      <c r="D20921" s="2">
        <v>1.8162339999999999</v>
      </c>
      <c r="F20921" s="2">
        <v>19.6692</v>
      </c>
      <c r="G20921" s="2">
        <v>0.83230599999999999</v>
      </c>
      <c r="H20921" s="2">
        <v>0.52700000000000002</v>
      </c>
      <c r="J20921" s="2">
        <v>19.672000000000001</v>
      </c>
      <c r="K20921" s="2">
        <v>0.24909400000000001</v>
      </c>
      <c r="L20921" s="2">
        <v>0.55975699999999995</v>
      </c>
    </row>
    <row r="20922" spans="1:12" x14ac:dyDescent="0.2">
      <c r="A20922" s="2">
        <v>19.672699999999999</v>
      </c>
      <c r="B20922" s="2">
        <v>96.61224</v>
      </c>
      <c r="C20922" s="2">
        <v>4.3742169999999998</v>
      </c>
      <c r="D20922" s="2">
        <v>1.818805</v>
      </c>
      <c r="F20922" s="2">
        <v>19.669899999999998</v>
      </c>
      <c r="G20922" s="2">
        <v>0.83142899999999997</v>
      </c>
      <c r="H20922" s="2">
        <v>0.52724499999999996</v>
      </c>
      <c r="J20922" s="2">
        <v>19.672699999999999</v>
      </c>
      <c r="K20922" s="2">
        <v>0.24947</v>
      </c>
      <c r="L20922" s="2">
        <v>0.55975399999999997</v>
      </c>
    </row>
    <row r="20923" spans="1:12" x14ac:dyDescent="0.2">
      <c r="A20923" s="2">
        <v>19.673400000000001</v>
      </c>
      <c r="B20923" s="2">
        <v>96.831739999999996</v>
      </c>
      <c r="C20923" s="2">
        <v>4.3740800000000002</v>
      </c>
      <c r="D20923" s="2">
        <v>1.8214980000000001</v>
      </c>
      <c r="F20923" s="2">
        <v>19.6706</v>
      </c>
      <c r="G20923" s="2">
        <v>0.83123000000000002</v>
      </c>
      <c r="H20923" s="2">
        <v>0.52756499999999995</v>
      </c>
      <c r="J20923" s="2">
        <v>19.673400000000001</v>
      </c>
      <c r="K20923" s="2">
        <v>0.24893699999999999</v>
      </c>
      <c r="L20923" s="2">
        <v>0.55933299999999997</v>
      </c>
    </row>
    <row r="20924" spans="1:12" x14ac:dyDescent="0.2">
      <c r="A20924" s="2">
        <v>19.674109999999999</v>
      </c>
      <c r="B20924" s="2">
        <v>97.051100000000005</v>
      </c>
      <c r="C20924" s="2">
        <v>4.3737750000000002</v>
      </c>
      <c r="D20924" s="2">
        <v>1.824336</v>
      </c>
      <c r="F20924" s="2">
        <v>19.671299999999999</v>
      </c>
      <c r="G20924" s="2">
        <v>0.83081099999999997</v>
      </c>
      <c r="H20924" s="2">
        <v>0.52789299999999995</v>
      </c>
      <c r="J20924" s="2">
        <v>19.674109999999999</v>
      </c>
      <c r="K20924" s="2">
        <v>0.248529</v>
      </c>
      <c r="L20924" s="2">
        <v>0.55922300000000003</v>
      </c>
    </row>
    <row r="20925" spans="1:12" x14ac:dyDescent="0.2">
      <c r="A20925" s="2">
        <v>19.674810000000001</v>
      </c>
      <c r="B20925" s="2">
        <v>97.268569999999997</v>
      </c>
      <c r="C20925" s="2">
        <v>4.3734770000000003</v>
      </c>
      <c r="D20925" s="2">
        <v>1.8264419999999999</v>
      </c>
      <c r="F20925" s="2">
        <v>19.672000000000001</v>
      </c>
      <c r="G20925" s="2">
        <v>0.83006999999999997</v>
      </c>
      <c r="H20925" s="2">
        <v>0.52829000000000004</v>
      </c>
      <c r="J20925" s="2">
        <v>19.674810000000001</v>
      </c>
      <c r="K20925" s="2">
        <v>0.248194</v>
      </c>
      <c r="L20925" s="2">
        <v>0.55913599999999997</v>
      </c>
    </row>
    <row r="20926" spans="1:12" x14ac:dyDescent="0.2">
      <c r="A20926" s="2">
        <v>19.675509999999999</v>
      </c>
      <c r="B20926" s="2">
        <v>97.486660000000001</v>
      </c>
      <c r="C20926" s="2">
        <v>4.373424</v>
      </c>
      <c r="D20926" s="2">
        <v>1.828441</v>
      </c>
      <c r="F20926" s="2">
        <v>19.672699999999999</v>
      </c>
      <c r="G20926" s="2">
        <v>0.82926900000000003</v>
      </c>
      <c r="H20926" s="2">
        <v>0.52846499999999996</v>
      </c>
      <c r="J20926" s="2">
        <v>19.675509999999999</v>
      </c>
      <c r="K20926" s="2">
        <v>0.24814800000000001</v>
      </c>
      <c r="L20926" s="2">
        <v>0.558813</v>
      </c>
    </row>
    <row r="20927" spans="1:12" x14ac:dyDescent="0.2">
      <c r="A20927" s="2">
        <v>19.676210000000001</v>
      </c>
      <c r="B20927" s="2">
        <v>97.705870000000004</v>
      </c>
      <c r="C20927" s="2">
        <v>4.3733250000000004</v>
      </c>
      <c r="D20927" s="2">
        <v>1.830363</v>
      </c>
      <c r="F20927" s="2">
        <v>19.673400000000001</v>
      </c>
      <c r="G20927" s="2">
        <v>0.828766</v>
      </c>
      <c r="H20927" s="2">
        <v>0.52903699999999998</v>
      </c>
      <c r="J20927" s="2">
        <v>19.676210000000001</v>
      </c>
      <c r="K20927" s="2">
        <v>0.24807899999999999</v>
      </c>
      <c r="L20927" s="2">
        <v>0.55872900000000003</v>
      </c>
    </row>
    <row r="20928" spans="1:12" x14ac:dyDescent="0.2">
      <c r="A20928" s="2">
        <v>19.676909999999999</v>
      </c>
      <c r="B20928" s="2">
        <v>97.925030000000007</v>
      </c>
      <c r="C20928" s="2">
        <v>4.373386</v>
      </c>
      <c r="D20928" s="2">
        <v>1.8322940000000001</v>
      </c>
      <c r="F20928" s="2">
        <v>19.674109999999999</v>
      </c>
      <c r="G20928" s="2">
        <v>0.82859000000000005</v>
      </c>
      <c r="H20928" s="2">
        <v>0.52957900000000002</v>
      </c>
      <c r="J20928" s="2">
        <v>19.676909999999999</v>
      </c>
      <c r="K20928" s="2">
        <v>0.24735799999999999</v>
      </c>
      <c r="L20928" s="2">
        <v>0.55857299999999999</v>
      </c>
    </row>
    <row r="20929" spans="1:12" x14ac:dyDescent="0.2">
      <c r="A20929" s="2">
        <v>19.677610000000001</v>
      </c>
      <c r="B20929" s="2">
        <v>98.143810000000002</v>
      </c>
      <c r="C20929" s="2">
        <v>4.3734770000000003</v>
      </c>
      <c r="D20929" s="2">
        <v>1.8342620000000001</v>
      </c>
      <c r="F20929" s="2">
        <v>19.674810000000001</v>
      </c>
      <c r="G20929" s="2">
        <v>0.82852199999999998</v>
      </c>
      <c r="H20929" s="2">
        <v>0.53011299999999995</v>
      </c>
      <c r="J20929" s="2">
        <v>19.677610000000001</v>
      </c>
      <c r="K20929" s="2">
        <v>0.24680299999999999</v>
      </c>
      <c r="L20929" s="2">
        <v>0.55870200000000003</v>
      </c>
    </row>
    <row r="20930" spans="1:12" x14ac:dyDescent="0.2">
      <c r="A20930" s="2">
        <v>19.67831</v>
      </c>
      <c r="B20930" s="2">
        <v>98.363600000000005</v>
      </c>
      <c r="C20930" s="2">
        <v>4.3732559999999996</v>
      </c>
      <c r="D20930" s="2">
        <v>1.8366499999999999</v>
      </c>
      <c r="F20930" s="2">
        <v>19.675509999999999</v>
      </c>
      <c r="G20930" s="2">
        <v>0.828461</v>
      </c>
      <c r="H20930" s="2">
        <v>0.53034199999999998</v>
      </c>
      <c r="J20930" s="2">
        <v>19.67831</v>
      </c>
      <c r="K20930" s="2">
        <v>0.24649799999999999</v>
      </c>
      <c r="L20930" s="2">
        <v>0.55888599999999999</v>
      </c>
    </row>
    <row r="20931" spans="1:12" x14ac:dyDescent="0.2">
      <c r="A20931" s="2">
        <v>19.679010000000002</v>
      </c>
      <c r="B20931" s="2">
        <v>98.583569999999995</v>
      </c>
      <c r="C20931" s="2">
        <v>4.3734159999999997</v>
      </c>
      <c r="D20931" s="2">
        <v>1.839038</v>
      </c>
      <c r="F20931" s="2">
        <v>19.676210000000001</v>
      </c>
      <c r="G20931" s="2">
        <v>0.82798799999999995</v>
      </c>
      <c r="H20931" s="2">
        <v>0.53029599999999999</v>
      </c>
      <c r="J20931" s="2">
        <v>19.679010000000002</v>
      </c>
      <c r="K20931" s="2">
        <v>0.24638199999999999</v>
      </c>
      <c r="L20931" s="2">
        <v>0.55937499999999996</v>
      </c>
    </row>
    <row r="20932" spans="1:12" x14ac:dyDescent="0.2">
      <c r="A20932" s="2">
        <v>19.67972</v>
      </c>
      <c r="B20932" s="2">
        <v>98.803669999999997</v>
      </c>
      <c r="C20932" s="2">
        <v>4.373996</v>
      </c>
      <c r="D20932" s="2">
        <v>1.841434</v>
      </c>
      <c r="F20932" s="2">
        <v>19.676909999999999</v>
      </c>
      <c r="G20932" s="2">
        <v>0.82726299999999997</v>
      </c>
      <c r="H20932" s="2">
        <v>0.529976</v>
      </c>
      <c r="J20932" s="2">
        <v>19.67972</v>
      </c>
      <c r="K20932" s="2">
        <v>0.246252</v>
      </c>
      <c r="L20932" s="2">
        <v>0.55883400000000005</v>
      </c>
    </row>
    <row r="20933" spans="1:12" x14ac:dyDescent="0.2">
      <c r="A20933" s="2">
        <v>19.680420000000002</v>
      </c>
      <c r="B20933" s="2">
        <v>99.024659999999997</v>
      </c>
      <c r="C20933" s="2">
        <v>4.3740880000000004</v>
      </c>
      <c r="D20933" s="2">
        <v>1.8433489999999999</v>
      </c>
      <c r="F20933" s="2">
        <v>19.677610000000001</v>
      </c>
      <c r="G20933" s="2">
        <v>0.82717099999999999</v>
      </c>
      <c r="H20933" s="2">
        <v>0.53005999999999998</v>
      </c>
      <c r="J20933" s="2">
        <v>19.680420000000002</v>
      </c>
      <c r="K20933" s="2">
        <v>0.245975</v>
      </c>
      <c r="L20933" s="2">
        <v>0.55876499999999996</v>
      </c>
    </row>
    <row r="20934" spans="1:12" x14ac:dyDescent="0.2">
      <c r="A20934" s="2">
        <v>19.68112</v>
      </c>
      <c r="B20934" s="2">
        <v>99.245800000000003</v>
      </c>
      <c r="C20934" s="2">
        <v>4.374263</v>
      </c>
      <c r="D20934" s="2">
        <v>1.8450500000000001</v>
      </c>
      <c r="F20934" s="2">
        <v>19.67831</v>
      </c>
      <c r="G20934" s="2">
        <v>0.82765200000000005</v>
      </c>
      <c r="H20934" s="2">
        <v>0.52904499999999999</v>
      </c>
      <c r="J20934" s="2">
        <v>19.68112</v>
      </c>
      <c r="K20934" s="2">
        <v>0.245476</v>
      </c>
      <c r="L20934" s="2">
        <v>0.55890799999999996</v>
      </c>
    </row>
    <row r="20935" spans="1:12" x14ac:dyDescent="0.2">
      <c r="A20935" s="2">
        <v>19.681819999999998</v>
      </c>
      <c r="B20935" s="2">
        <v>99.466999999999999</v>
      </c>
      <c r="C20935" s="2">
        <v>4.3745989999999999</v>
      </c>
      <c r="D20935" s="2">
        <v>1.8469120000000001</v>
      </c>
      <c r="F20935" s="2">
        <v>19.679010000000002</v>
      </c>
      <c r="G20935" s="2">
        <v>0.82752199999999998</v>
      </c>
      <c r="H20935" s="2">
        <v>0.52893100000000004</v>
      </c>
      <c r="J20935" s="2">
        <v>19.681819999999998</v>
      </c>
      <c r="K20935" s="2">
        <v>0.245231</v>
      </c>
      <c r="L20935" s="2">
        <v>0.55879999999999996</v>
      </c>
    </row>
    <row r="20936" spans="1:12" x14ac:dyDescent="0.2">
      <c r="A20936" s="2">
        <v>19.68252</v>
      </c>
      <c r="B20936" s="2">
        <v>99.68826</v>
      </c>
      <c r="C20936" s="2">
        <v>4.3744839999999998</v>
      </c>
      <c r="D20936" s="2">
        <v>1.8492230000000001</v>
      </c>
      <c r="F20936" s="2">
        <v>19.67972</v>
      </c>
      <c r="G20936" s="2">
        <v>0.82741500000000001</v>
      </c>
      <c r="H20936" s="2">
        <v>0.52870899999999998</v>
      </c>
      <c r="J20936" s="2">
        <v>19.68252</v>
      </c>
      <c r="K20936" s="2">
        <v>0.24490000000000001</v>
      </c>
      <c r="L20936" s="2">
        <v>0.55877100000000002</v>
      </c>
    </row>
    <row r="20937" spans="1:12" x14ac:dyDescent="0.2">
      <c r="A20937" s="2">
        <v>19.683219999999999</v>
      </c>
      <c r="B20937" s="2">
        <v>99.909009999999995</v>
      </c>
      <c r="C20937" s="2">
        <v>4.3743619999999996</v>
      </c>
      <c r="D20937" s="2">
        <v>1.8514889999999999</v>
      </c>
      <c r="F20937" s="2">
        <v>19.680420000000002</v>
      </c>
      <c r="G20937" s="2">
        <v>0.82720199999999999</v>
      </c>
      <c r="H20937" s="2">
        <v>0.528671</v>
      </c>
      <c r="J20937" s="2">
        <v>19.683219999999999</v>
      </c>
      <c r="K20937" s="2">
        <v>0.24439</v>
      </c>
      <c r="L20937" s="2">
        <v>0.55897300000000005</v>
      </c>
    </row>
    <row r="20938" spans="1:12" x14ac:dyDescent="0.2">
      <c r="A20938" s="2">
        <v>19.683920000000001</v>
      </c>
      <c r="B20938" s="2">
        <v>100.13</v>
      </c>
      <c r="C20938" s="2">
        <v>4.3741490000000001</v>
      </c>
      <c r="D20938" s="2">
        <v>1.853885</v>
      </c>
      <c r="F20938" s="2">
        <v>19.68112</v>
      </c>
      <c r="G20938" s="2">
        <v>0.82706500000000005</v>
      </c>
      <c r="H20938" s="2">
        <v>0.529053</v>
      </c>
      <c r="J20938" s="2">
        <v>19.683920000000001</v>
      </c>
      <c r="K20938" s="2">
        <v>0.24410799999999999</v>
      </c>
      <c r="L20938" s="2">
        <v>0.55929899999999999</v>
      </c>
    </row>
    <row r="20939" spans="1:12" x14ac:dyDescent="0.2">
      <c r="A20939" s="2">
        <v>19.684629999999999</v>
      </c>
      <c r="B20939" s="2">
        <v>100.3527</v>
      </c>
      <c r="C20939" s="2">
        <v>4.3736449999999998</v>
      </c>
      <c r="D20939" s="2">
        <v>1.8564940000000001</v>
      </c>
      <c r="F20939" s="2">
        <v>19.681819999999998</v>
      </c>
      <c r="G20939" s="2">
        <v>0.82717099999999999</v>
      </c>
      <c r="H20939" s="2">
        <v>0.52877799999999997</v>
      </c>
      <c r="J20939" s="2">
        <v>19.684629999999999</v>
      </c>
      <c r="K20939" s="2">
        <v>0.24371499999999999</v>
      </c>
      <c r="L20939" s="2">
        <v>0.55940000000000001</v>
      </c>
    </row>
    <row r="20940" spans="1:12" x14ac:dyDescent="0.2">
      <c r="A20940" s="2">
        <v>19.68533</v>
      </c>
      <c r="B20940" s="2">
        <v>100.5745</v>
      </c>
      <c r="C20940" s="2">
        <v>4.3730799999999999</v>
      </c>
      <c r="D20940" s="2">
        <v>1.8586069999999999</v>
      </c>
      <c r="F20940" s="2">
        <v>19.68252</v>
      </c>
      <c r="G20940" s="2">
        <v>0.82662199999999997</v>
      </c>
      <c r="H20940" s="2">
        <v>0.52882399999999996</v>
      </c>
      <c r="J20940" s="2">
        <v>19.68533</v>
      </c>
      <c r="K20940" s="2">
        <v>0.243585</v>
      </c>
      <c r="L20940" s="2">
        <v>0.55987100000000001</v>
      </c>
    </row>
    <row r="20941" spans="1:12" x14ac:dyDescent="0.2">
      <c r="A20941" s="2">
        <v>19.686029999999999</v>
      </c>
      <c r="B20941" s="2">
        <v>100.7974</v>
      </c>
      <c r="C20941" s="2">
        <v>4.3727520000000002</v>
      </c>
      <c r="D20941" s="2">
        <v>1.8612169999999999</v>
      </c>
      <c r="F20941" s="2">
        <v>19.683219999999999</v>
      </c>
      <c r="G20941" s="2">
        <v>0.82607299999999995</v>
      </c>
      <c r="H20941" s="2">
        <v>0.52811399999999997</v>
      </c>
      <c r="J20941" s="2">
        <v>19.686029999999999</v>
      </c>
      <c r="K20941" s="2">
        <v>0.24368500000000001</v>
      </c>
      <c r="L20941" s="2">
        <v>0.56029499999999999</v>
      </c>
    </row>
    <row r="20942" spans="1:12" x14ac:dyDescent="0.2">
      <c r="A20942" s="2">
        <v>19.686730000000001</v>
      </c>
      <c r="B20942" s="2">
        <v>101.01990000000001</v>
      </c>
      <c r="C20942" s="2">
        <v>4.3724930000000004</v>
      </c>
      <c r="D20942" s="2">
        <v>1.863696</v>
      </c>
      <c r="F20942" s="2">
        <v>19.683920000000001</v>
      </c>
      <c r="G20942" s="2">
        <v>0.82601199999999997</v>
      </c>
      <c r="H20942" s="2">
        <v>0.52759599999999995</v>
      </c>
      <c r="J20942" s="2">
        <v>19.686730000000001</v>
      </c>
      <c r="K20942" s="2">
        <v>0.24423600000000001</v>
      </c>
      <c r="L20942" s="2">
        <v>0.559975</v>
      </c>
    </row>
    <row r="20943" spans="1:12" x14ac:dyDescent="0.2">
      <c r="A20943" s="2">
        <v>19.687429999999999</v>
      </c>
      <c r="B20943" s="2">
        <v>101.2422</v>
      </c>
      <c r="C20943" s="2">
        <v>4.3720429999999997</v>
      </c>
      <c r="D20943" s="2">
        <v>1.866107</v>
      </c>
      <c r="F20943" s="2">
        <v>19.684629999999999</v>
      </c>
      <c r="G20943" s="2">
        <v>0.82583600000000001</v>
      </c>
      <c r="H20943" s="2">
        <v>0.52723699999999996</v>
      </c>
      <c r="J20943" s="2">
        <v>19.687429999999999</v>
      </c>
      <c r="K20943" s="2">
        <v>0.244833</v>
      </c>
      <c r="L20943" s="2">
        <v>0.56002300000000005</v>
      </c>
    </row>
    <row r="20944" spans="1:12" x14ac:dyDescent="0.2">
      <c r="A20944" s="2">
        <v>19.688130000000001</v>
      </c>
      <c r="B20944" s="2">
        <v>101.4657</v>
      </c>
      <c r="C20944" s="2">
        <v>4.3716999999999997</v>
      </c>
      <c r="D20944" s="2">
        <v>1.8679079999999999</v>
      </c>
      <c r="F20944" s="2">
        <v>19.68533</v>
      </c>
      <c r="G20944" s="2">
        <v>0.82557700000000001</v>
      </c>
      <c r="H20944" s="2">
        <v>0.52743499999999999</v>
      </c>
      <c r="J20944" s="2">
        <v>19.688130000000001</v>
      </c>
      <c r="K20944" s="2">
        <v>0.24457499999999999</v>
      </c>
      <c r="L20944" s="2">
        <v>0.56037099999999995</v>
      </c>
    </row>
    <row r="20945" spans="1:12" x14ac:dyDescent="0.2">
      <c r="A20945" s="2">
        <v>19.688829999999999</v>
      </c>
      <c r="B20945" s="2">
        <v>101.6889</v>
      </c>
      <c r="C20945" s="2">
        <v>4.3716540000000004</v>
      </c>
      <c r="D20945" s="2">
        <v>1.8704559999999999</v>
      </c>
      <c r="F20945" s="2">
        <v>19.686029999999999</v>
      </c>
      <c r="G20945" s="2">
        <v>0.82515700000000003</v>
      </c>
      <c r="H20945" s="2">
        <v>0.52751899999999996</v>
      </c>
      <c r="J20945" s="2">
        <v>19.688829999999999</v>
      </c>
      <c r="K20945" s="2">
        <v>0.244146</v>
      </c>
      <c r="L20945" s="2">
        <v>0.560751</v>
      </c>
    </row>
    <row r="20946" spans="1:12" x14ac:dyDescent="0.2">
      <c r="A20946" s="2">
        <v>19.689540000000001</v>
      </c>
      <c r="B20946" s="2">
        <v>101.9113</v>
      </c>
      <c r="C20946" s="2">
        <v>4.3716229999999996</v>
      </c>
      <c r="D20946" s="2">
        <v>1.872768</v>
      </c>
      <c r="F20946" s="2">
        <v>19.686730000000001</v>
      </c>
      <c r="G20946" s="2">
        <v>0.82498899999999997</v>
      </c>
      <c r="H20946" s="2">
        <v>0.52684799999999998</v>
      </c>
      <c r="J20946" s="2">
        <v>19.689540000000001</v>
      </c>
      <c r="K20946" s="2">
        <v>0.24420900000000001</v>
      </c>
      <c r="L20946" s="2">
        <v>0.56097399999999997</v>
      </c>
    </row>
    <row r="20947" spans="1:12" x14ac:dyDescent="0.2">
      <c r="A20947" s="2">
        <v>19.690239999999999</v>
      </c>
      <c r="B20947" s="2">
        <v>102.1328</v>
      </c>
      <c r="C20947" s="2">
        <v>4.3713559999999996</v>
      </c>
      <c r="D20947" s="2">
        <v>1.8745529999999999</v>
      </c>
      <c r="F20947" s="2">
        <v>19.687429999999999</v>
      </c>
      <c r="G20947" s="2">
        <v>0.824654</v>
      </c>
      <c r="H20947" s="2">
        <v>0.52685499999999996</v>
      </c>
      <c r="J20947" s="2">
        <v>19.690239999999999</v>
      </c>
      <c r="K20947" s="2">
        <v>0.24442800000000001</v>
      </c>
      <c r="L20947" s="2">
        <v>0.56090899999999999</v>
      </c>
    </row>
    <row r="20948" spans="1:12" x14ac:dyDescent="0.2">
      <c r="A20948" s="2">
        <v>19.690940000000001</v>
      </c>
      <c r="B20948" s="2">
        <v>102.35769999999999</v>
      </c>
      <c r="C20948" s="2">
        <v>4.3704099999999997</v>
      </c>
      <c r="D20948" s="2">
        <v>1.876201</v>
      </c>
      <c r="F20948" s="2">
        <v>19.688130000000001</v>
      </c>
      <c r="G20948" s="2">
        <v>0.82453200000000004</v>
      </c>
      <c r="H20948" s="2">
        <v>0.52682499999999999</v>
      </c>
      <c r="J20948" s="2">
        <v>19.690940000000001</v>
      </c>
      <c r="K20948" s="2">
        <v>0.24452399999999999</v>
      </c>
      <c r="L20948" s="2">
        <v>0.56085700000000005</v>
      </c>
    </row>
    <row r="20949" spans="1:12" x14ac:dyDescent="0.2">
      <c r="A20949" s="2">
        <v>19.69164</v>
      </c>
      <c r="B20949" s="2">
        <v>102.581</v>
      </c>
      <c r="C20949" s="2">
        <v>4.3700669999999997</v>
      </c>
      <c r="D20949" s="2">
        <v>1.8776660000000001</v>
      </c>
      <c r="F20949" s="2">
        <v>19.688829999999999</v>
      </c>
      <c r="G20949" s="2">
        <v>0.82437099999999996</v>
      </c>
      <c r="H20949" s="2">
        <v>0.52634400000000003</v>
      </c>
      <c r="J20949" s="2">
        <v>19.69164</v>
      </c>
      <c r="K20949" s="2">
        <v>0.244675</v>
      </c>
      <c r="L20949" s="2">
        <v>0.56121100000000002</v>
      </c>
    </row>
    <row r="20950" spans="1:12" x14ac:dyDescent="0.2">
      <c r="A20950" s="2">
        <v>19.692340000000002</v>
      </c>
      <c r="B20950" s="2">
        <v>102.806</v>
      </c>
      <c r="C20950" s="2">
        <v>4.369586</v>
      </c>
      <c r="D20950" s="2">
        <v>1.88029</v>
      </c>
      <c r="F20950" s="2">
        <v>19.689540000000001</v>
      </c>
      <c r="G20950" s="2">
        <v>0.82448600000000005</v>
      </c>
      <c r="H20950" s="2">
        <v>0.52620699999999998</v>
      </c>
      <c r="J20950" s="2">
        <v>19.692340000000002</v>
      </c>
      <c r="K20950" s="2">
        <v>0.24465200000000001</v>
      </c>
      <c r="L20950" s="2">
        <v>0.56111</v>
      </c>
    </row>
    <row r="20951" spans="1:12" x14ac:dyDescent="0.2">
      <c r="A20951" s="2">
        <v>19.69304</v>
      </c>
      <c r="B20951" s="2">
        <v>103.029</v>
      </c>
      <c r="C20951" s="2">
        <v>4.3691209999999998</v>
      </c>
      <c r="D20951" s="2">
        <v>1.8827929999999999</v>
      </c>
      <c r="F20951" s="2">
        <v>19.690239999999999</v>
      </c>
      <c r="G20951" s="2">
        <v>0.82468399999999997</v>
      </c>
      <c r="H20951" s="2">
        <v>0.52624499999999996</v>
      </c>
      <c r="J20951" s="2">
        <v>19.69304</v>
      </c>
      <c r="K20951" s="2">
        <v>0.24432699999999999</v>
      </c>
      <c r="L20951" s="2">
        <v>0.56116500000000002</v>
      </c>
    </row>
    <row r="20952" spans="1:12" x14ac:dyDescent="0.2">
      <c r="A20952" s="2">
        <v>19.693739999999998</v>
      </c>
      <c r="B20952" s="2">
        <v>103.25</v>
      </c>
      <c r="C20952" s="2">
        <v>4.3691279999999999</v>
      </c>
      <c r="D20952" s="2">
        <v>1.8846689999999999</v>
      </c>
      <c r="F20952" s="2">
        <v>19.690940000000001</v>
      </c>
      <c r="G20952" s="2">
        <v>0.82463799999999998</v>
      </c>
      <c r="H20952" s="2">
        <v>0.52669500000000002</v>
      </c>
      <c r="J20952" s="2">
        <v>19.693739999999998</v>
      </c>
      <c r="K20952" s="2">
        <v>0.243925</v>
      </c>
      <c r="L20952" s="2">
        <v>0.56093099999999996</v>
      </c>
    </row>
    <row r="20953" spans="1:12" x14ac:dyDescent="0.2">
      <c r="A20953" s="2">
        <v>19.69445</v>
      </c>
      <c r="B20953" s="2">
        <v>103.4744</v>
      </c>
      <c r="C20953" s="2">
        <v>4.3686170000000004</v>
      </c>
      <c r="D20953" s="2">
        <v>1.887057</v>
      </c>
      <c r="F20953" s="2">
        <v>19.69164</v>
      </c>
      <c r="G20953" s="2">
        <v>0.82425700000000002</v>
      </c>
      <c r="H20953" s="2">
        <v>0.52664200000000005</v>
      </c>
      <c r="J20953" s="2">
        <v>19.69445</v>
      </c>
      <c r="K20953" s="2">
        <v>0.24332599999999999</v>
      </c>
      <c r="L20953" s="2">
        <v>0.56045699999999998</v>
      </c>
    </row>
    <row r="20954" spans="1:12" x14ac:dyDescent="0.2">
      <c r="A20954" s="2">
        <v>19.695150000000002</v>
      </c>
      <c r="B20954" s="2">
        <v>103.6964</v>
      </c>
      <c r="C20954" s="2">
        <v>4.3682280000000002</v>
      </c>
      <c r="D20954" s="2">
        <v>1.88866</v>
      </c>
      <c r="F20954" s="2">
        <v>19.692340000000002</v>
      </c>
      <c r="G20954" s="2">
        <v>0.82425700000000002</v>
      </c>
      <c r="H20954" s="2">
        <v>0.52653499999999998</v>
      </c>
      <c r="J20954" s="2">
        <v>19.695150000000002</v>
      </c>
      <c r="K20954" s="2">
        <v>0.242981</v>
      </c>
      <c r="L20954" s="2">
        <v>0.559979</v>
      </c>
    </row>
    <row r="20955" spans="1:12" x14ac:dyDescent="0.2">
      <c r="A20955" s="2">
        <v>19.69585</v>
      </c>
      <c r="B20955" s="2">
        <v>103.9186</v>
      </c>
      <c r="C20955" s="2">
        <v>4.3676409999999999</v>
      </c>
      <c r="D20955" s="2">
        <v>1.890269</v>
      </c>
      <c r="F20955" s="2">
        <v>19.69304</v>
      </c>
      <c r="G20955" s="2">
        <v>0.82372999999999996</v>
      </c>
      <c r="H20955" s="2">
        <v>0.52659599999999995</v>
      </c>
      <c r="J20955" s="2">
        <v>19.69585</v>
      </c>
      <c r="K20955" s="2">
        <v>0.24276300000000001</v>
      </c>
      <c r="L20955" s="2">
        <v>0.559701</v>
      </c>
    </row>
    <row r="20956" spans="1:12" x14ac:dyDescent="0.2">
      <c r="A20956" s="2">
        <v>19.696549999999998</v>
      </c>
      <c r="B20956" s="2">
        <v>104.1392</v>
      </c>
      <c r="C20956" s="2">
        <v>4.3670229999999997</v>
      </c>
      <c r="D20956" s="2">
        <v>1.8918870000000001</v>
      </c>
      <c r="F20956" s="2">
        <v>19.693739999999998</v>
      </c>
      <c r="G20956" s="2">
        <v>0.823349</v>
      </c>
      <c r="H20956" s="2">
        <v>0.52672600000000003</v>
      </c>
      <c r="J20956" s="2">
        <v>19.696549999999998</v>
      </c>
      <c r="K20956" s="2">
        <v>0.24276500000000001</v>
      </c>
      <c r="L20956" s="2">
        <v>0.55942199999999997</v>
      </c>
    </row>
    <row r="20957" spans="1:12" x14ac:dyDescent="0.2">
      <c r="A20957" s="2">
        <v>19.69725</v>
      </c>
      <c r="B20957" s="2">
        <v>104.36320000000001</v>
      </c>
      <c r="C20957" s="2">
        <v>4.366428</v>
      </c>
      <c r="D20957" s="2">
        <v>1.893405</v>
      </c>
      <c r="F20957" s="2">
        <v>19.69445</v>
      </c>
      <c r="G20957" s="2">
        <v>0.82321900000000003</v>
      </c>
      <c r="H20957" s="2">
        <v>0.52666500000000005</v>
      </c>
      <c r="J20957" s="2">
        <v>19.69725</v>
      </c>
      <c r="K20957" s="2">
        <v>0.24279999999999999</v>
      </c>
      <c r="L20957" s="2">
        <v>0.55928</v>
      </c>
    </row>
    <row r="20958" spans="1:12" x14ac:dyDescent="0.2">
      <c r="A20958" s="2">
        <v>19.697949999999999</v>
      </c>
      <c r="B20958" s="2">
        <v>104.5829</v>
      </c>
      <c r="C20958" s="2">
        <v>4.3655499999999998</v>
      </c>
      <c r="D20958" s="2">
        <v>1.8948240000000001</v>
      </c>
      <c r="F20958" s="2">
        <v>19.695150000000002</v>
      </c>
      <c r="G20958" s="2">
        <v>0.82302900000000001</v>
      </c>
      <c r="H20958" s="2">
        <v>0.52694700000000005</v>
      </c>
      <c r="J20958" s="2">
        <v>19.697949999999999</v>
      </c>
      <c r="K20958" s="2">
        <v>0.242731</v>
      </c>
      <c r="L20958" s="2">
        <v>0.55970500000000001</v>
      </c>
    </row>
    <row r="20959" spans="1:12" x14ac:dyDescent="0.2">
      <c r="A20959" s="2">
        <v>19.698650000000001</v>
      </c>
      <c r="B20959" s="2">
        <v>104.80240000000001</v>
      </c>
      <c r="C20959" s="2">
        <v>4.364719</v>
      </c>
      <c r="D20959" s="2">
        <v>1.896571</v>
      </c>
      <c r="F20959" s="2">
        <v>19.69585</v>
      </c>
      <c r="G20959" s="2">
        <v>0.82276199999999999</v>
      </c>
      <c r="H20959" s="2">
        <v>0.52732800000000002</v>
      </c>
      <c r="J20959" s="2">
        <v>19.698650000000001</v>
      </c>
      <c r="K20959" s="2">
        <v>0.242563</v>
      </c>
      <c r="L20959" s="2">
        <v>0.56018599999999996</v>
      </c>
    </row>
    <row r="20960" spans="1:12" x14ac:dyDescent="0.2">
      <c r="A20960" s="2">
        <v>19.699349999999999</v>
      </c>
      <c r="B20960" s="2">
        <v>105.0219</v>
      </c>
      <c r="C20960" s="2">
        <v>4.3643299999999998</v>
      </c>
      <c r="D20960" s="2">
        <v>1.8987529999999999</v>
      </c>
      <c r="F20960" s="2">
        <v>19.696549999999998</v>
      </c>
      <c r="G20960" s="2">
        <v>0.82280699999999996</v>
      </c>
      <c r="H20960" s="2">
        <v>0.52790800000000004</v>
      </c>
      <c r="J20960" s="2">
        <v>19.699349999999999</v>
      </c>
      <c r="K20960" s="2">
        <v>0.24229999999999999</v>
      </c>
      <c r="L20960" s="2">
        <v>0.56031699999999995</v>
      </c>
    </row>
    <row r="20961" spans="1:12" x14ac:dyDescent="0.2">
      <c r="A20961" s="2">
        <v>19.700050000000001</v>
      </c>
      <c r="B20961" s="2">
        <v>105.2394</v>
      </c>
      <c r="C20961" s="2">
        <v>4.363963</v>
      </c>
      <c r="D20961" s="2">
        <v>1.9008590000000001</v>
      </c>
      <c r="F20961" s="2">
        <v>19.69725</v>
      </c>
      <c r="G20961" s="2">
        <v>0.82281499999999996</v>
      </c>
      <c r="H20961" s="2">
        <v>0.52766400000000002</v>
      </c>
      <c r="J20961" s="2">
        <v>19.700050000000001</v>
      </c>
      <c r="K20961" s="2">
        <v>0.24221599999999999</v>
      </c>
      <c r="L20961" s="2">
        <v>0.56021500000000002</v>
      </c>
    </row>
    <row r="20962" spans="1:12" x14ac:dyDescent="0.2">
      <c r="A20962" s="2">
        <v>19.700759999999999</v>
      </c>
      <c r="B20962" s="2">
        <v>105.4592</v>
      </c>
      <c r="C20962" s="2">
        <v>4.3636730000000004</v>
      </c>
      <c r="D20962" s="2">
        <v>1.9029039999999999</v>
      </c>
      <c r="F20962" s="2">
        <v>19.697949999999999</v>
      </c>
      <c r="G20962" s="2">
        <v>0.82216599999999995</v>
      </c>
      <c r="H20962" s="2">
        <v>0.52745799999999998</v>
      </c>
      <c r="J20962" s="2">
        <v>19.700759999999999</v>
      </c>
      <c r="K20962" s="2">
        <v>0.24241799999999999</v>
      </c>
      <c r="L20962" s="2">
        <v>0.56027300000000002</v>
      </c>
    </row>
    <row r="20963" spans="1:12" x14ac:dyDescent="0.2">
      <c r="A20963" s="2">
        <v>19.701460000000001</v>
      </c>
      <c r="B20963" s="2">
        <v>105.67740000000001</v>
      </c>
      <c r="C20963" s="2">
        <v>4.3631770000000003</v>
      </c>
      <c r="D20963" s="2">
        <v>1.905254</v>
      </c>
      <c r="F20963" s="2">
        <v>19.698650000000001</v>
      </c>
      <c r="G20963" s="2">
        <v>0.82206699999999999</v>
      </c>
      <c r="H20963" s="2">
        <v>0.52786299999999997</v>
      </c>
      <c r="J20963" s="2">
        <v>19.701460000000001</v>
      </c>
      <c r="K20963" s="2">
        <v>0.24282799999999999</v>
      </c>
      <c r="L20963" s="2">
        <v>0.56029399999999996</v>
      </c>
    </row>
    <row r="20964" spans="1:12" x14ac:dyDescent="0.2">
      <c r="A20964" s="2">
        <v>19.702159999999999</v>
      </c>
      <c r="B20964" s="2">
        <v>105.89660000000001</v>
      </c>
      <c r="C20964" s="2">
        <v>4.3629259999999999</v>
      </c>
      <c r="D20964" s="2">
        <v>1.9069240000000001</v>
      </c>
      <c r="F20964" s="2">
        <v>19.699349999999999</v>
      </c>
      <c r="G20964" s="2">
        <v>0.82262400000000002</v>
      </c>
      <c r="H20964" s="2">
        <v>0.527756</v>
      </c>
      <c r="J20964" s="2">
        <v>19.702159999999999</v>
      </c>
      <c r="K20964" s="2">
        <v>0.24322299999999999</v>
      </c>
      <c r="L20964" s="2">
        <v>0.55958600000000003</v>
      </c>
    </row>
    <row r="20965" spans="1:12" x14ac:dyDescent="0.2">
      <c r="A20965" s="2">
        <v>19.702860000000001</v>
      </c>
      <c r="B20965" s="2">
        <v>106.11450000000001</v>
      </c>
      <c r="C20965" s="2">
        <v>4.3620029999999996</v>
      </c>
      <c r="D20965" s="2">
        <v>1.908771</v>
      </c>
      <c r="F20965" s="2">
        <v>19.700050000000001</v>
      </c>
      <c r="G20965" s="2">
        <v>0.82309699999999997</v>
      </c>
      <c r="H20965" s="2">
        <v>0.52780199999999999</v>
      </c>
      <c r="J20965" s="2">
        <v>19.702860000000001</v>
      </c>
      <c r="K20965" s="2">
        <v>0.243252</v>
      </c>
      <c r="L20965" s="2">
        <v>0.55904600000000004</v>
      </c>
    </row>
    <row r="20966" spans="1:12" x14ac:dyDescent="0.2">
      <c r="A20966" s="2">
        <v>19.70356</v>
      </c>
      <c r="B20966" s="2">
        <v>106.3327</v>
      </c>
      <c r="C20966" s="2">
        <v>4.3608659999999997</v>
      </c>
      <c r="D20966" s="2">
        <v>1.910396</v>
      </c>
      <c r="F20966" s="2">
        <v>19.700759999999999</v>
      </c>
      <c r="G20966" s="2">
        <v>0.82342499999999996</v>
      </c>
      <c r="H20966" s="2">
        <v>0.52821399999999996</v>
      </c>
      <c r="J20966" s="2">
        <v>19.70356</v>
      </c>
      <c r="K20966" s="2">
        <v>0.24326300000000001</v>
      </c>
      <c r="L20966" s="2">
        <v>0.55896500000000005</v>
      </c>
    </row>
    <row r="20967" spans="1:12" x14ac:dyDescent="0.2">
      <c r="A20967" s="2">
        <v>19.704260000000001</v>
      </c>
      <c r="B20967" s="2">
        <v>106.5502</v>
      </c>
      <c r="C20967" s="2">
        <v>4.3601640000000002</v>
      </c>
      <c r="D20967" s="2">
        <v>1.9123870000000001</v>
      </c>
      <c r="F20967" s="2">
        <v>19.701460000000001</v>
      </c>
      <c r="G20967" s="2">
        <v>0.82347099999999995</v>
      </c>
      <c r="H20967" s="2">
        <v>0.52822100000000005</v>
      </c>
      <c r="J20967" s="2">
        <v>19.704260000000001</v>
      </c>
      <c r="K20967" s="2">
        <v>0.2437</v>
      </c>
      <c r="L20967" s="2">
        <v>0.55895099999999998</v>
      </c>
    </row>
    <row r="20968" spans="1:12" x14ac:dyDescent="0.2">
      <c r="A20968" s="2">
        <v>19.704969999999999</v>
      </c>
      <c r="B20968" s="2">
        <v>106.76609999999999</v>
      </c>
      <c r="C20968" s="2">
        <v>4.3597599999999996</v>
      </c>
      <c r="D20968" s="2">
        <v>1.9145000000000001</v>
      </c>
      <c r="F20968" s="2">
        <v>19.702159999999999</v>
      </c>
      <c r="G20968" s="2">
        <v>0.82366899999999998</v>
      </c>
      <c r="H20968" s="2">
        <v>0.52833600000000003</v>
      </c>
      <c r="J20968" s="2">
        <v>19.704969999999999</v>
      </c>
      <c r="K20968" s="2">
        <v>0.24393999999999999</v>
      </c>
      <c r="L20968" s="2">
        <v>0.55915899999999996</v>
      </c>
    </row>
    <row r="20969" spans="1:12" x14ac:dyDescent="0.2">
      <c r="A20969" s="2">
        <v>19.705670000000001</v>
      </c>
      <c r="B20969" s="2">
        <v>106.9833</v>
      </c>
      <c r="C20969" s="2">
        <v>4.3596830000000004</v>
      </c>
      <c r="D20969" s="2">
        <v>1.916331</v>
      </c>
      <c r="F20969" s="2">
        <v>19.702860000000001</v>
      </c>
      <c r="G20969" s="2">
        <v>0.82377599999999995</v>
      </c>
      <c r="H20969" s="2">
        <v>0.52824400000000005</v>
      </c>
      <c r="J20969" s="2">
        <v>19.705670000000001</v>
      </c>
      <c r="K20969" s="2">
        <v>0.244089</v>
      </c>
      <c r="L20969" s="2">
        <v>0.55920400000000003</v>
      </c>
    </row>
    <row r="20970" spans="1:12" x14ac:dyDescent="0.2">
      <c r="A20970" s="2">
        <v>19.70637</v>
      </c>
      <c r="B20970" s="2">
        <v>107.1999</v>
      </c>
      <c r="C20970" s="2">
        <v>4.3589359999999999</v>
      </c>
      <c r="D20970" s="2">
        <v>1.9181779999999999</v>
      </c>
      <c r="F20970" s="2">
        <v>19.70356</v>
      </c>
      <c r="G20970" s="2">
        <v>0.82404299999999997</v>
      </c>
      <c r="H20970" s="2">
        <v>0.52800800000000003</v>
      </c>
      <c r="J20970" s="2">
        <v>19.70637</v>
      </c>
      <c r="K20970" s="2">
        <v>0.24434500000000001</v>
      </c>
      <c r="L20970" s="2">
        <v>0.55915700000000002</v>
      </c>
    </row>
    <row r="20971" spans="1:12" x14ac:dyDescent="0.2">
      <c r="A20971" s="2">
        <v>19.707070000000002</v>
      </c>
      <c r="B20971" s="2">
        <v>107.41849999999999</v>
      </c>
      <c r="C20971" s="2">
        <v>4.358562</v>
      </c>
      <c r="D20971" s="2">
        <v>1.9199710000000001</v>
      </c>
      <c r="F20971" s="2">
        <v>19.704260000000001</v>
      </c>
      <c r="G20971" s="2">
        <v>0.82422600000000001</v>
      </c>
      <c r="H20971" s="2">
        <v>0.52841899999999997</v>
      </c>
      <c r="J20971" s="2">
        <v>19.707070000000002</v>
      </c>
      <c r="K20971" s="2">
        <v>0.24448800000000001</v>
      </c>
      <c r="L20971" s="2">
        <v>0.55911500000000003</v>
      </c>
    </row>
    <row r="20972" spans="1:12" x14ac:dyDescent="0.2">
      <c r="A20972" s="2">
        <v>19.70777</v>
      </c>
      <c r="B20972" s="2">
        <v>107.636</v>
      </c>
      <c r="C20972" s="2">
        <v>4.3576079999999999</v>
      </c>
      <c r="D20972" s="2">
        <v>1.9218630000000001</v>
      </c>
      <c r="F20972" s="2">
        <v>19.704969999999999</v>
      </c>
      <c r="G20972" s="2">
        <v>0.82461499999999999</v>
      </c>
      <c r="H20972" s="2">
        <v>0.52822899999999995</v>
      </c>
      <c r="J20972" s="2">
        <v>19.70777</v>
      </c>
      <c r="K20972" s="2">
        <v>0.244528</v>
      </c>
      <c r="L20972" s="2">
        <v>0.55892399999999998</v>
      </c>
    </row>
    <row r="20973" spans="1:12" x14ac:dyDescent="0.2">
      <c r="A20973" s="2">
        <v>19.708469999999998</v>
      </c>
      <c r="B20973" s="2">
        <v>107.85209999999999</v>
      </c>
      <c r="C20973" s="2">
        <v>4.3571270000000002</v>
      </c>
      <c r="D20973" s="2">
        <v>1.9235640000000001</v>
      </c>
      <c r="F20973" s="2">
        <v>19.705670000000001</v>
      </c>
      <c r="G20973" s="2">
        <v>0.82492799999999999</v>
      </c>
      <c r="H20973" s="2">
        <v>0.52791600000000005</v>
      </c>
      <c r="J20973" s="2">
        <v>19.708469999999998</v>
      </c>
      <c r="K20973" s="2">
        <v>0.24426600000000001</v>
      </c>
      <c r="L20973" s="2">
        <v>0.55882600000000004</v>
      </c>
    </row>
    <row r="20974" spans="1:12" x14ac:dyDescent="0.2">
      <c r="A20974" s="2">
        <v>19.70917</v>
      </c>
      <c r="B20974" s="2">
        <v>108.07040000000001</v>
      </c>
      <c r="C20974" s="2">
        <v>4.3561430000000003</v>
      </c>
      <c r="D20974" s="2">
        <v>1.925311</v>
      </c>
      <c r="F20974" s="2">
        <v>19.70637</v>
      </c>
      <c r="G20974" s="2">
        <v>0.82515700000000003</v>
      </c>
      <c r="H20974" s="2">
        <v>0.52757299999999996</v>
      </c>
      <c r="J20974" s="2">
        <v>19.70917</v>
      </c>
      <c r="K20974" s="2">
        <v>0.24399699999999999</v>
      </c>
      <c r="L20974" s="2">
        <v>0.55873899999999999</v>
      </c>
    </row>
    <row r="20975" spans="1:12" x14ac:dyDescent="0.2">
      <c r="A20975" s="2">
        <v>19.709879999999998</v>
      </c>
      <c r="B20975" s="2">
        <v>108.28879999999999</v>
      </c>
      <c r="C20975" s="2">
        <v>4.3551970000000004</v>
      </c>
      <c r="D20975" s="2">
        <v>1.927074</v>
      </c>
      <c r="F20975" s="2">
        <v>19.707070000000002</v>
      </c>
      <c r="G20975" s="2">
        <v>0.82543200000000005</v>
      </c>
      <c r="H20975" s="2">
        <v>0.527451</v>
      </c>
      <c r="J20975" s="2">
        <v>19.709879999999998</v>
      </c>
      <c r="K20975" s="2">
        <v>0.24360799999999999</v>
      </c>
      <c r="L20975" s="2">
        <v>0.55865299999999996</v>
      </c>
    </row>
    <row r="20976" spans="1:12" x14ac:dyDescent="0.2">
      <c r="A20976" s="2">
        <v>19.71058</v>
      </c>
      <c r="B20976" s="2">
        <v>108.50579999999999</v>
      </c>
      <c r="C20976" s="2">
        <v>4.3545179999999997</v>
      </c>
      <c r="D20976" s="2">
        <v>1.929675</v>
      </c>
      <c r="F20976" s="2">
        <v>19.70777</v>
      </c>
      <c r="G20976" s="2">
        <v>0.82569099999999995</v>
      </c>
      <c r="H20976" s="2">
        <v>0.52706900000000001</v>
      </c>
      <c r="J20976" s="2">
        <v>19.71058</v>
      </c>
      <c r="K20976" s="2">
        <v>0.242922</v>
      </c>
      <c r="L20976" s="2">
        <v>0.55858200000000002</v>
      </c>
    </row>
    <row r="20977" spans="1:12" x14ac:dyDescent="0.2">
      <c r="A20977" s="2">
        <v>19.711279999999999</v>
      </c>
      <c r="B20977" s="2">
        <v>108.7236</v>
      </c>
      <c r="C20977" s="2">
        <v>4.353961</v>
      </c>
      <c r="D20977" s="2">
        <v>1.93201</v>
      </c>
      <c r="F20977" s="2">
        <v>19.708469999999998</v>
      </c>
      <c r="G20977" s="2">
        <v>0.82576000000000005</v>
      </c>
      <c r="H20977" s="2">
        <v>0.52623699999999995</v>
      </c>
      <c r="J20977" s="2">
        <v>19.711279999999999</v>
      </c>
      <c r="K20977" s="2">
        <v>0.242452</v>
      </c>
      <c r="L20977" s="2">
        <v>0.55872500000000003</v>
      </c>
    </row>
    <row r="20978" spans="1:12" x14ac:dyDescent="0.2">
      <c r="A20978" s="2">
        <v>19.711980000000001</v>
      </c>
      <c r="B20978" s="2">
        <v>108.94240000000001</v>
      </c>
      <c r="C20978" s="2">
        <v>4.3532140000000004</v>
      </c>
      <c r="D20978" s="2">
        <v>1.9339249999999999</v>
      </c>
      <c r="F20978" s="2">
        <v>19.70917</v>
      </c>
      <c r="G20978" s="2">
        <v>0.82540100000000005</v>
      </c>
      <c r="H20978" s="2">
        <v>0.52540600000000004</v>
      </c>
      <c r="J20978" s="2">
        <v>19.711980000000001</v>
      </c>
      <c r="K20978" s="2">
        <v>0.24246400000000001</v>
      </c>
      <c r="L20978" s="2">
        <v>0.55884500000000004</v>
      </c>
    </row>
    <row r="20979" spans="1:12" x14ac:dyDescent="0.2">
      <c r="A20979" s="2">
        <v>19.712679999999999</v>
      </c>
      <c r="B20979" s="2">
        <v>109.1588</v>
      </c>
      <c r="C20979" s="2">
        <v>4.3523360000000002</v>
      </c>
      <c r="D20979" s="2">
        <v>1.935527</v>
      </c>
      <c r="F20979" s="2">
        <v>19.709879999999998</v>
      </c>
      <c r="G20979" s="2">
        <v>0.82515700000000003</v>
      </c>
      <c r="H20979" s="2">
        <v>0.52495599999999998</v>
      </c>
      <c r="J20979" s="2">
        <v>19.712679999999999</v>
      </c>
      <c r="K20979" s="2">
        <v>0.24240100000000001</v>
      </c>
      <c r="L20979" s="2">
        <v>0.55859499999999995</v>
      </c>
    </row>
    <row r="20980" spans="1:12" x14ac:dyDescent="0.2">
      <c r="A20980" s="2">
        <v>19.713380000000001</v>
      </c>
      <c r="B20980" s="2">
        <v>109.3691</v>
      </c>
      <c r="C20980" s="2">
        <v>4.3512599999999999</v>
      </c>
      <c r="D20980" s="2">
        <v>1.9371370000000001</v>
      </c>
      <c r="F20980" s="2">
        <v>19.71058</v>
      </c>
      <c r="G20980" s="2">
        <v>0.82510399999999995</v>
      </c>
      <c r="H20980" s="2">
        <v>0.52503200000000005</v>
      </c>
      <c r="J20980" s="2">
        <v>19.713380000000001</v>
      </c>
      <c r="K20980" s="2">
        <v>0.24207899999999999</v>
      </c>
      <c r="L20980" s="2">
        <v>0.55828299999999997</v>
      </c>
    </row>
    <row r="20981" spans="1:12" x14ac:dyDescent="0.2">
      <c r="A20981" s="2">
        <v>19.714079999999999</v>
      </c>
      <c r="B20981" s="2">
        <v>109.5641</v>
      </c>
      <c r="C20981" s="2">
        <v>4.350536</v>
      </c>
      <c r="D20981" s="2">
        <v>1.939395</v>
      </c>
      <c r="F20981" s="2">
        <v>19.711279999999999</v>
      </c>
      <c r="G20981" s="2">
        <v>0.82549300000000003</v>
      </c>
      <c r="H20981" s="2">
        <v>0.52565799999999996</v>
      </c>
      <c r="J20981" s="2">
        <v>19.714079999999999</v>
      </c>
      <c r="K20981" s="2">
        <v>0.24191099999999999</v>
      </c>
      <c r="L20981" s="2">
        <v>0.55762599999999996</v>
      </c>
    </row>
    <row r="20982" spans="1:12" x14ac:dyDescent="0.2">
      <c r="A20982" s="2">
        <v>19.714790000000001</v>
      </c>
      <c r="B20982" s="2">
        <v>109.7544</v>
      </c>
      <c r="C20982" s="2">
        <v>4.349132</v>
      </c>
      <c r="D20982" s="2">
        <v>1.9414929999999999</v>
      </c>
      <c r="F20982" s="2">
        <v>19.711980000000001</v>
      </c>
      <c r="G20982" s="2">
        <v>0.82545500000000005</v>
      </c>
      <c r="H20982" s="2">
        <v>0.52592499999999998</v>
      </c>
      <c r="J20982" s="2">
        <v>19.714790000000001</v>
      </c>
      <c r="K20982" s="2">
        <v>0.241842</v>
      </c>
      <c r="L20982" s="2">
        <v>0.557531</v>
      </c>
    </row>
    <row r="20983" spans="1:12" x14ac:dyDescent="0.2">
      <c r="A20983" s="2">
        <v>19.715489999999999</v>
      </c>
      <c r="B20983" s="2">
        <v>109.95189999999999</v>
      </c>
      <c r="C20983" s="2">
        <v>4.3480869999999996</v>
      </c>
      <c r="D20983" s="2">
        <v>1.943729</v>
      </c>
      <c r="F20983" s="2">
        <v>19.712679999999999</v>
      </c>
      <c r="G20983" s="2">
        <v>0.82542400000000005</v>
      </c>
      <c r="H20983" s="2">
        <v>0.52576400000000001</v>
      </c>
      <c r="J20983" s="2">
        <v>19.715489999999999</v>
      </c>
      <c r="K20983" s="2">
        <v>0.241756</v>
      </c>
      <c r="L20983" s="2">
        <v>0.55734600000000001</v>
      </c>
    </row>
    <row r="20984" spans="1:12" x14ac:dyDescent="0.2">
      <c r="A20984" s="2">
        <v>19.716190000000001</v>
      </c>
      <c r="B20984" s="2">
        <v>110.15989999999999</v>
      </c>
      <c r="C20984" s="2">
        <v>4.3476210000000002</v>
      </c>
      <c r="D20984" s="2">
        <v>1.945918</v>
      </c>
      <c r="F20984" s="2">
        <v>19.713380000000001</v>
      </c>
      <c r="G20984" s="2">
        <v>0.82514200000000004</v>
      </c>
      <c r="H20984" s="2">
        <v>0.52637500000000004</v>
      </c>
      <c r="J20984" s="2">
        <v>19.716190000000001</v>
      </c>
      <c r="K20984" s="2">
        <v>0.24193600000000001</v>
      </c>
      <c r="L20984" s="2">
        <v>0.55662299999999998</v>
      </c>
    </row>
    <row r="20985" spans="1:12" x14ac:dyDescent="0.2">
      <c r="A20985" s="2">
        <v>19.716889999999999</v>
      </c>
      <c r="B20985" s="2">
        <v>110.3712</v>
      </c>
      <c r="C20985" s="2">
        <v>4.3461559999999997</v>
      </c>
      <c r="D20985" s="2">
        <v>1.9477260000000001</v>
      </c>
      <c r="F20985" s="2">
        <v>19.714079999999999</v>
      </c>
      <c r="G20985" s="2">
        <v>0.82486700000000002</v>
      </c>
      <c r="H20985" s="2">
        <v>0.52641300000000002</v>
      </c>
      <c r="J20985" s="2">
        <v>19.716889999999999</v>
      </c>
      <c r="K20985" s="2">
        <v>0.24204600000000001</v>
      </c>
      <c r="L20985" s="2">
        <v>0.55630599999999997</v>
      </c>
    </row>
    <row r="20986" spans="1:12" x14ac:dyDescent="0.2">
      <c r="A20986" s="2">
        <v>19.717590000000001</v>
      </c>
      <c r="B20986" s="2">
        <v>110.58240000000001</v>
      </c>
      <c r="C20986" s="2">
        <v>4.3445470000000004</v>
      </c>
      <c r="D20986" s="2">
        <v>1.949565</v>
      </c>
      <c r="F20986" s="2">
        <v>19.714790000000001</v>
      </c>
      <c r="G20986" s="2">
        <v>0.82411999999999996</v>
      </c>
      <c r="H20986" s="2">
        <v>0.52673300000000001</v>
      </c>
      <c r="J20986" s="2">
        <v>19.717590000000001</v>
      </c>
      <c r="K20986" s="2">
        <v>0.242012</v>
      </c>
      <c r="L20986" s="2">
        <v>0.55649199999999999</v>
      </c>
    </row>
    <row r="20987" spans="1:12" x14ac:dyDescent="0.2">
      <c r="A20987" s="2">
        <v>19.71829</v>
      </c>
      <c r="B20987" s="2">
        <v>110.7937</v>
      </c>
      <c r="C20987" s="2">
        <v>4.3439899999999998</v>
      </c>
      <c r="D20987" s="2">
        <v>1.9517169999999999</v>
      </c>
      <c r="F20987" s="2">
        <v>19.715489999999999</v>
      </c>
      <c r="G20987" s="2">
        <v>0.82386800000000004</v>
      </c>
      <c r="H20987" s="2">
        <v>0.52696200000000004</v>
      </c>
      <c r="J20987" s="2">
        <v>19.71829</v>
      </c>
      <c r="K20987" s="2">
        <v>0.24192</v>
      </c>
      <c r="L20987" s="2">
        <v>0.55650200000000005</v>
      </c>
    </row>
    <row r="20988" spans="1:12" x14ac:dyDescent="0.2">
      <c r="A20988" s="2">
        <v>19.718990000000002</v>
      </c>
      <c r="B20988" s="2">
        <v>111.00579999999999</v>
      </c>
      <c r="C20988" s="2">
        <v>4.3428990000000001</v>
      </c>
      <c r="D20988" s="2">
        <v>1.953311</v>
      </c>
      <c r="F20988" s="2">
        <v>19.716190000000001</v>
      </c>
      <c r="G20988" s="2">
        <v>0.82354700000000003</v>
      </c>
      <c r="H20988" s="2">
        <v>0.52643600000000002</v>
      </c>
      <c r="J20988" s="2">
        <v>19.718990000000002</v>
      </c>
      <c r="K20988" s="2">
        <v>0.241808</v>
      </c>
      <c r="L20988" s="2">
        <v>0.55593800000000004</v>
      </c>
    </row>
    <row r="20989" spans="1:12" x14ac:dyDescent="0.2">
      <c r="A20989" s="2">
        <v>19.71969</v>
      </c>
      <c r="B20989" s="2">
        <v>111.21729999999999</v>
      </c>
      <c r="C20989" s="2">
        <v>4.341647</v>
      </c>
      <c r="D20989" s="2">
        <v>1.9546920000000001</v>
      </c>
      <c r="F20989" s="2">
        <v>19.716889999999999</v>
      </c>
      <c r="G20989" s="2">
        <v>0.82296800000000003</v>
      </c>
      <c r="H20989" s="2">
        <v>0.52640500000000001</v>
      </c>
      <c r="J20989" s="2">
        <v>19.71969</v>
      </c>
      <c r="K20989" s="2">
        <v>0.241781</v>
      </c>
      <c r="L20989" s="2">
        <v>0.55514200000000002</v>
      </c>
    </row>
    <row r="20990" spans="1:12" x14ac:dyDescent="0.2">
      <c r="A20990" s="2">
        <v>19.720389999999998</v>
      </c>
      <c r="B20990" s="2">
        <v>111.4278</v>
      </c>
      <c r="C20990" s="2">
        <v>4.3409760000000004</v>
      </c>
      <c r="D20990" s="2">
        <v>1.956699</v>
      </c>
      <c r="F20990" s="2">
        <v>19.717590000000001</v>
      </c>
      <c r="G20990" s="2">
        <v>0.82281499999999996</v>
      </c>
      <c r="H20990" s="2">
        <v>0.52609300000000003</v>
      </c>
      <c r="J20990" s="2">
        <v>19.720389999999998</v>
      </c>
      <c r="K20990" s="2">
        <v>0.24140700000000001</v>
      </c>
      <c r="L20990" s="2">
        <v>0.55416799999999999</v>
      </c>
    </row>
    <row r="20991" spans="1:12" x14ac:dyDescent="0.2">
      <c r="A20991" s="2">
        <v>19.7211</v>
      </c>
      <c r="B20991" s="2">
        <v>111.6379</v>
      </c>
      <c r="C20991" s="2">
        <v>4.3402589999999996</v>
      </c>
      <c r="D20991" s="2">
        <v>1.95872</v>
      </c>
      <c r="F20991" s="2">
        <v>19.71829</v>
      </c>
      <c r="G20991" s="2">
        <v>0.82303599999999999</v>
      </c>
      <c r="H20991" s="2">
        <v>0.52610000000000001</v>
      </c>
      <c r="J20991" s="2">
        <v>19.7211</v>
      </c>
      <c r="K20991" s="2">
        <v>0.24099100000000001</v>
      </c>
      <c r="L20991" s="2">
        <v>0.55357999999999996</v>
      </c>
    </row>
    <row r="20992" spans="1:12" x14ac:dyDescent="0.2">
      <c r="A20992" s="2">
        <v>19.721800000000002</v>
      </c>
      <c r="B20992" s="2">
        <v>111.8473</v>
      </c>
      <c r="C20992" s="2">
        <v>4.3392059999999999</v>
      </c>
      <c r="D20992" s="2">
        <v>1.960315</v>
      </c>
      <c r="F20992" s="2">
        <v>19.718990000000002</v>
      </c>
      <c r="G20992" s="2">
        <v>0.82295200000000002</v>
      </c>
      <c r="H20992" s="2">
        <v>0.52615400000000001</v>
      </c>
      <c r="J20992" s="2">
        <v>19.721800000000002</v>
      </c>
      <c r="K20992" s="2">
        <v>0.24027000000000001</v>
      </c>
      <c r="L20992" s="2">
        <v>0.553705</v>
      </c>
    </row>
    <row r="20993" spans="1:12" x14ac:dyDescent="0.2">
      <c r="A20993" s="2">
        <v>19.7225</v>
      </c>
      <c r="B20993" s="2">
        <v>112.057</v>
      </c>
      <c r="C20993" s="2">
        <v>4.3382370000000003</v>
      </c>
      <c r="D20993" s="2">
        <v>1.9620010000000001</v>
      </c>
      <c r="F20993" s="2">
        <v>19.71969</v>
      </c>
      <c r="G20993" s="2">
        <v>0.82283799999999996</v>
      </c>
      <c r="H20993" s="2">
        <v>0.52627599999999997</v>
      </c>
      <c r="J20993" s="2">
        <v>19.7225</v>
      </c>
      <c r="K20993" s="2">
        <v>0.239511</v>
      </c>
      <c r="L20993" s="2">
        <v>0.553705</v>
      </c>
    </row>
    <row r="20994" spans="1:12" x14ac:dyDescent="0.2">
      <c r="A20994" s="2">
        <v>19.723199999999999</v>
      </c>
      <c r="B20994" s="2">
        <v>112.2664</v>
      </c>
      <c r="C20994" s="2">
        <v>4.3370240000000004</v>
      </c>
      <c r="D20994" s="2">
        <v>1.9640610000000001</v>
      </c>
      <c r="F20994" s="2">
        <v>19.720389999999998</v>
      </c>
      <c r="G20994" s="2">
        <v>0.82278399999999996</v>
      </c>
      <c r="H20994" s="2">
        <v>0.52649699999999999</v>
      </c>
      <c r="J20994" s="2">
        <v>19.723199999999999</v>
      </c>
      <c r="K20994" s="2">
        <v>0.23924799999999999</v>
      </c>
      <c r="L20994" s="2">
        <v>0.55350699999999997</v>
      </c>
    </row>
    <row r="20995" spans="1:12" x14ac:dyDescent="0.2">
      <c r="A20995" s="2">
        <v>19.7239</v>
      </c>
      <c r="B20995" s="2">
        <v>112.47620000000001</v>
      </c>
      <c r="C20995" s="2">
        <v>4.3353609999999998</v>
      </c>
      <c r="D20995" s="2">
        <v>1.9653050000000001</v>
      </c>
      <c r="F20995" s="2">
        <v>19.7211</v>
      </c>
      <c r="G20995" s="2">
        <v>0.82261700000000004</v>
      </c>
      <c r="H20995" s="2">
        <v>0.52634400000000003</v>
      </c>
      <c r="J20995" s="2">
        <v>19.7239</v>
      </c>
      <c r="K20995" s="2">
        <v>0.239147</v>
      </c>
      <c r="L20995" s="2">
        <v>0.55322700000000002</v>
      </c>
    </row>
    <row r="20996" spans="1:12" x14ac:dyDescent="0.2">
      <c r="A20996" s="2">
        <v>19.724599999999999</v>
      </c>
      <c r="B20996" s="2">
        <v>112.6859</v>
      </c>
      <c r="C20996" s="2">
        <v>4.3340100000000001</v>
      </c>
      <c r="D20996" s="2">
        <v>1.9668909999999999</v>
      </c>
      <c r="F20996" s="2">
        <v>19.721800000000002</v>
      </c>
      <c r="G20996" s="2">
        <v>0.822739</v>
      </c>
      <c r="H20996" s="2">
        <v>0.52664200000000005</v>
      </c>
      <c r="J20996" s="2">
        <v>19.724599999999999</v>
      </c>
      <c r="K20996" s="2">
        <v>0.23882100000000001</v>
      </c>
      <c r="L20996" s="2">
        <v>0.55272200000000005</v>
      </c>
    </row>
    <row r="20997" spans="1:12" x14ac:dyDescent="0.2">
      <c r="A20997" s="2">
        <v>19.72531</v>
      </c>
      <c r="B20997" s="2">
        <v>112.8964</v>
      </c>
      <c r="C20997" s="2">
        <v>4.3324230000000004</v>
      </c>
      <c r="D20997" s="2">
        <v>1.9689209999999999</v>
      </c>
      <c r="F20997" s="2">
        <v>19.7225</v>
      </c>
      <c r="G20997" s="2">
        <v>0.82298300000000002</v>
      </c>
      <c r="H20997" s="2">
        <v>0.526756</v>
      </c>
      <c r="J20997" s="2">
        <v>19.72531</v>
      </c>
      <c r="K20997" s="2">
        <v>0.23851800000000001</v>
      </c>
      <c r="L20997" s="2">
        <v>0.55240400000000001</v>
      </c>
    </row>
    <row r="20998" spans="1:12" x14ac:dyDescent="0.2">
      <c r="A20998" s="2">
        <v>19.726009999999999</v>
      </c>
      <c r="B20998" s="2">
        <v>113.10720000000001</v>
      </c>
      <c r="C20998" s="2">
        <v>4.3316299999999996</v>
      </c>
      <c r="D20998" s="2">
        <v>1.970836</v>
      </c>
      <c r="F20998" s="2">
        <v>19.723199999999999</v>
      </c>
      <c r="G20998" s="2">
        <v>0.82296800000000003</v>
      </c>
      <c r="H20998" s="2">
        <v>0.52636000000000005</v>
      </c>
      <c r="J20998" s="2">
        <v>19.726009999999999</v>
      </c>
      <c r="K20998" s="2">
        <v>0.238344</v>
      </c>
      <c r="L20998" s="2">
        <v>0.55244099999999996</v>
      </c>
    </row>
    <row r="20999" spans="1:12" x14ac:dyDescent="0.2">
      <c r="A20999" s="2">
        <v>19.726710000000001</v>
      </c>
      <c r="B20999" s="2">
        <v>113.31780000000001</v>
      </c>
      <c r="C20999" s="2">
        <v>4.3303940000000001</v>
      </c>
      <c r="D20999" s="2">
        <v>1.9725680000000001</v>
      </c>
      <c r="F20999" s="2">
        <v>19.7239</v>
      </c>
      <c r="G20999" s="2">
        <v>0.82281499999999996</v>
      </c>
      <c r="H20999" s="2">
        <v>0.52572600000000003</v>
      </c>
      <c r="J20999" s="2">
        <v>19.726710000000001</v>
      </c>
      <c r="K20999" s="2">
        <v>0.23824100000000001</v>
      </c>
      <c r="L20999" s="2">
        <v>0.55247000000000002</v>
      </c>
    </row>
    <row r="21000" spans="1:12" x14ac:dyDescent="0.2">
      <c r="A21000" s="2">
        <v>19.727409999999999</v>
      </c>
      <c r="B21000" s="2">
        <v>113.5313</v>
      </c>
      <c r="C21000" s="2">
        <v>4.3290050000000004</v>
      </c>
      <c r="D21000" s="2">
        <v>1.9737960000000001</v>
      </c>
      <c r="F21000" s="2">
        <v>19.724599999999999</v>
      </c>
      <c r="G21000" s="2">
        <v>0.82254000000000005</v>
      </c>
      <c r="H21000" s="2">
        <v>0.52526899999999999</v>
      </c>
      <c r="J21000" s="2">
        <v>19.727409999999999</v>
      </c>
      <c r="K21000" s="2">
        <v>0.237953</v>
      </c>
      <c r="L21000" s="2">
        <v>0.55235900000000004</v>
      </c>
    </row>
    <row r="21001" spans="1:12" x14ac:dyDescent="0.2">
      <c r="A21001" s="2">
        <v>19.728110000000001</v>
      </c>
      <c r="B21001" s="2">
        <v>113.74290000000001</v>
      </c>
      <c r="C21001" s="2">
        <v>4.327998</v>
      </c>
      <c r="D21001" s="2">
        <v>1.9752689999999999</v>
      </c>
      <c r="F21001" s="2">
        <v>19.72531</v>
      </c>
      <c r="G21001" s="2">
        <v>0.82221200000000005</v>
      </c>
      <c r="H21001" s="2">
        <v>0.52459699999999998</v>
      </c>
      <c r="J21001" s="2">
        <v>19.728110000000001</v>
      </c>
      <c r="K21001" s="2">
        <v>0.237676</v>
      </c>
      <c r="L21001" s="2">
        <v>0.55210000000000004</v>
      </c>
    </row>
    <row r="21002" spans="1:12" x14ac:dyDescent="0.2">
      <c r="A21002" s="2">
        <v>19.728809999999999</v>
      </c>
      <c r="B21002" s="2">
        <v>113.95529999999999</v>
      </c>
      <c r="C21002" s="2">
        <v>4.32674</v>
      </c>
      <c r="D21002" s="2">
        <v>1.9770160000000001</v>
      </c>
      <c r="F21002" s="2">
        <v>19.726009999999999</v>
      </c>
      <c r="G21002" s="2">
        <v>0.82231900000000002</v>
      </c>
      <c r="H21002" s="2">
        <v>0.52415500000000004</v>
      </c>
      <c r="J21002" s="2">
        <v>19.728809999999999</v>
      </c>
      <c r="K21002" s="2">
        <v>0.237875</v>
      </c>
      <c r="L21002" s="2">
        <v>0.55146499999999998</v>
      </c>
    </row>
    <row r="21003" spans="1:12" x14ac:dyDescent="0.2">
      <c r="A21003" s="2">
        <v>19.729510000000001</v>
      </c>
      <c r="B21003" s="2">
        <v>114.1679</v>
      </c>
      <c r="C21003" s="2">
        <v>4.3260149999999999</v>
      </c>
      <c r="D21003" s="2">
        <v>1.9789000000000001</v>
      </c>
      <c r="F21003" s="2">
        <v>19.726710000000001</v>
      </c>
      <c r="G21003" s="2">
        <v>0.822739</v>
      </c>
      <c r="H21003" s="2">
        <v>0.52409399999999995</v>
      </c>
      <c r="J21003" s="2">
        <v>19.729510000000001</v>
      </c>
      <c r="K21003" s="2">
        <v>0.23802699999999999</v>
      </c>
      <c r="L21003" s="2">
        <v>0.55121600000000004</v>
      </c>
    </row>
    <row r="21004" spans="1:12" x14ac:dyDescent="0.2">
      <c r="A21004" s="2">
        <v>19.730219999999999</v>
      </c>
      <c r="B21004" s="2">
        <v>114.3817</v>
      </c>
      <c r="C21004" s="2">
        <v>4.3252819999999996</v>
      </c>
      <c r="D21004" s="2">
        <v>1.98064</v>
      </c>
      <c r="F21004" s="2">
        <v>19.727409999999999</v>
      </c>
      <c r="G21004" s="2">
        <v>0.82199900000000004</v>
      </c>
      <c r="H21004" s="2">
        <v>0.52415500000000004</v>
      </c>
      <c r="J21004" s="2">
        <v>19.730219999999999</v>
      </c>
      <c r="K21004" s="2">
        <v>0.23802699999999999</v>
      </c>
      <c r="L21004" s="2">
        <v>0.55138600000000004</v>
      </c>
    </row>
    <row r="21005" spans="1:12" x14ac:dyDescent="0.2">
      <c r="A21005" s="2">
        <v>19.730920000000001</v>
      </c>
      <c r="B21005" s="2">
        <v>114.5941</v>
      </c>
      <c r="C21005" s="2">
        <v>4.3244429999999996</v>
      </c>
      <c r="D21005" s="2">
        <v>1.9827760000000001</v>
      </c>
      <c r="F21005" s="2">
        <v>19.728110000000001</v>
      </c>
      <c r="G21005" s="2">
        <v>0.82230400000000003</v>
      </c>
      <c r="H21005" s="2">
        <v>0.52412400000000003</v>
      </c>
      <c r="J21005" s="2">
        <v>19.730920000000001</v>
      </c>
      <c r="K21005" s="2">
        <v>0.23808499999999999</v>
      </c>
      <c r="L21005" s="2">
        <v>0.55125000000000002</v>
      </c>
    </row>
    <row r="21006" spans="1:12" x14ac:dyDescent="0.2">
      <c r="A21006" s="2">
        <v>19.731619999999999</v>
      </c>
      <c r="B21006" s="2">
        <v>114.80710000000001</v>
      </c>
      <c r="C21006" s="2">
        <v>4.3233980000000001</v>
      </c>
      <c r="D21006" s="2">
        <v>1.9848429999999999</v>
      </c>
      <c r="F21006" s="2">
        <v>19.728809999999999</v>
      </c>
      <c r="G21006" s="2">
        <v>0.82270100000000002</v>
      </c>
      <c r="H21006" s="2">
        <v>0.52337599999999995</v>
      </c>
      <c r="J21006" s="2">
        <v>19.731619999999999</v>
      </c>
      <c r="K21006" s="2">
        <v>0.23772399999999999</v>
      </c>
      <c r="L21006" s="2">
        <v>0.550956</v>
      </c>
    </row>
    <row r="21007" spans="1:12" x14ac:dyDescent="0.2">
      <c r="A21007" s="2">
        <v>19.732320000000001</v>
      </c>
      <c r="B21007" s="2">
        <v>115.02</v>
      </c>
      <c r="C21007" s="2">
        <v>4.3226269999999998</v>
      </c>
      <c r="D21007" s="2">
        <v>1.987033</v>
      </c>
      <c r="F21007" s="2">
        <v>19.729510000000001</v>
      </c>
      <c r="G21007" s="2">
        <v>0.82308999999999999</v>
      </c>
      <c r="H21007" s="2">
        <v>0.52321600000000001</v>
      </c>
      <c r="J21007" s="2">
        <v>19.732320000000001</v>
      </c>
      <c r="K21007" s="2">
        <v>0.237377</v>
      </c>
      <c r="L21007" s="2">
        <v>0.55062900000000004</v>
      </c>
    </row>
    <row r="21008" spans="1:12" x14ac:dyDescent="0.2">
      <c r="A21008" s="2">
        <v>19.73302</v>
      </c>
      <c r="B21008" s="2">
        <v>115.23220000000001</v>
      </c>
      <c r="C21008" s="2">
        <v>4.3220020000000003</v>
      </c>
      <c r="D21008" s="2">
        <v>1.9888790000000001</v>
      </c>
      <c r="F21008" s="2">
        <v>19.730219999999999</v>
      </c>
      <c r="G21008" s="2">
        <v>0.82340999999999998</v>
      </c>
      <c r="H21008" s="2">
        <v>0.52260600000000001</v>
      </c>
      <c r="J21008" s="2">
        <v>19.73302</v>
      </c>
      <c r="K21008" s="2">
        <v>0.236955</v>
      </c>
      <c r="L21008" s="2">
        <v>0.55021500000000001</v>
      </c>
    </row>
    <row r="21009" spans="1:12" x14ac:dyDescent="0.2">
      <c r="A21009" s="2">
        <v>19.733720000000002</v>
      </c>
      <c r="B21009" s="2">
        <v>115.4447</v>
      </c>
      <c r="C21009" s="2">
        <v>4.3213990000000004</v>
      </c>
      <c r="D21009" s="2">
        <v>1.9903900000000001</v>
      </c>
      <c r="F21009" s="2">
        <v>19.730920000000001</v>
      </c>
      <c r="G21009" s="2">
        <v>0.82360100000000003</v>
      </c>
      <c r="H21009" s="2">
        <v>0.52202599999999999</v>
      </c>
      <c r="J21009" s="2">
        <v>19.733720000000002</v>
      </c>
      <c r="K21009" s="2">
        <v>0.23672099999999999</v>
      </c>
      <c r="L21009" s="2">
        <v>0.54992099999999999</v>
      </c>
    </row>
    <row r="21010" spans="1:12" x14ac:dyDescent="0.2">
      <c r="A21010" s="2">
        <v>19.73442</v>
      </c>
      <c r="B21010" s="2">
        <v>115.65689999999999</v>
      </c>
      <c r="C21010" s="2">
        <v>4.3205900000000002</v>
      </c>
      <c r="D21010" s="2">
        <v>1.991962</v>
      </c>
      <c r="F21010" s="2">
        <v>19.731619999999999</v>
      </c>
      <c r="G21010" s="2">
        <v>0.82360100000000003</v>
      </c>
      <c r="H21010" s="2">
        <v>0.52110299999999998</v>
      </c>
      <c r="J21010" s="2">
        <v>19.73442</v>
      </c>
      <c r="K21010" s="2">
        <v>0.23688100000000001</v>
      </c>
      <c r="L21010" s="2">
        <v>0.54976899999999995</v>
      </c>
    </row>
    <row r="21011" spans="1:12" x14ac:dyDescent="0.2">
      <c r="A21011" s="2">
        <v>19.735130000000002</v>
      </c>
      <c r="B21011" s="2">
        <v>115.86879999999999</v>
      </c>
      <c r="C21011" s="2">
        <v>4.3197809999999999</v>
      </c>
      <c r="D21011" s="2">
        <v>1.9938769999999999</v>
      </c>
      <c r="F21011" s="2">
        <v>19.732320000000001</v>
      </c>
      <c r="G21011" s="2">
        <v>0.82371499999999997</v>
      </c>
      <c r="H21011" s="2">
        <v>0.52078199999999997</v>
      </c>
      <c r="J21011" s="2">
        <v>19.735130000000002</v>
      </c>
      <c r="K21011" s="2">
        <v>0.23649800000000001</v>
      </c>
      <c r="L21011" s="2">
        <v>0.549759</v>
      </c>
    </row>
    <row r="21012" spans="1:12" x14ac:dyDescent="0.2">
      <c r="A21012" s="2">
        <v>19.73583</v>
      </c>
      <c r="B21012" s="2">
        <v>116.0806</v>
      </c>
      <c r="C21012" s="2">
        <v>4.3187290000000003</v>
      </c>
      <c r="D21012" s="2">
        <v>1.9956160000000001</v>
      </c>
      <c r="F21012" s="2">
        <v>19.73302</v>
      </c>
      <c r="G21012" s="2">
        <v>0.82416500000000004</v>
      </c>
      <c r="H21012" s="2">
        <v>0.52077499999999999</v>
      </c>
      <c r="J21012" s="2">
        <v>19.73583</v>
      </c>
      <c r="K21012" s="2">
        <v>0.235765</v>
      </c>
      <c r="L21012" s="2">
        <v>0.54923699999999998</v>
      </c>
    </row>
    <row r="21013" spans="1:12" x14ac:dyDescent="0.2">
      <c r="A21013" s="2">
        <v>19.736529999999998</v>
      </c>
      <c r="B21013" s="2">
        <v>116.2931</v>
      </c>
      <c r="C21013" s="2">
        <v>4.3177440000000002</v>
      </c>
      <c r="D21013" s="2">
        <v>1.997028</v>
      </c>
      <c r="F21013" s="2">
        <v>19.733720000000002</v>
      </c>
      <c r="G21013" s="2">
        <v>0.82424900000000001</v>
      </c>
      <c r="H21013" s="2">
        <v>0.52061500000000005</v>
      </c>
      <c r="J21013" s="2">
        <v>19.736529999999998</v>
      </c>
      <c r="K21013" s="2">
        <v>0.23531099999999999</v>
      </c>
      <c r="L21013" s="2">
        <v>0.54875200000000002</v>
      </c>
    </row>
    <row r="21014" spans="1:12" x14ac:dyDescent="0.2">
      <c r="A21014" s="2">
        <v>19.73723</v>
      </c>
      <c r="B21014" s="2">
        <v>116.50490000000001</v>
      </c>
      <c r="C21014" s="2">
        <v>4.3166690000000001</v>
      </c>
      <c r="D21014" s="2">
        <v>1.9989349999999999</v>
      </c>
      <c r="F21014" s="2">
        <v>19.73442</v>
      </c>
      <c r="G21014" s="2">
        <v>0.82376899999999997</v>
      </c>
      <c r="H21014" s="2">
        <v>0.52067600000000003</v>
      </c>
      <c r="J21014" s="2">
        <v>19.73723</v>
      </c>
      <c r="K21014" s="2">
        <v>0.235094</v>
      </c>
      <c r="L21014" s="2">
        <v>0.54903000000000002</v>
      </c>
    </row>
    <row r="21015" spans="1:12" x14ac:dyDescent="0.2">
      <c r="A21015" s="2">
        <v>19.737929999999999</v>
      </c>
      <c r="B21015" s="2">
        <v>116.7175</v>
      </c>
      <c r="C21015" s="2">
        <v>4.3157379999999996</v>
      </c>
      <c r="D21015" s="2">
        <v>2.000896</v>
      </c>
      <c r="F21015" s="2">
        <v>19.735130000000002</v>
      </c>
      <c r="G21015" s="2">
        <v>0.823326</v>
      </c>
      <c r="H21015" s="2">
        <v>0.52114899999999997</v>
      </c>
      <c r="J21015" s="2">
        <v>19.737929999999999</v>
      </c>
      <c r="K21015" s="2">
        <v>0.23477500000000001</v>
      </c>
      <c r="L21015" s="2">
        <v>0.54924300000000004</v>
      </c>
    </row>
    <row r="21016" spans="1:12" x14ac:dyDescent="0.2">
      <c r="A21016" s="2">
        <v>19.738630000000001</v>
      </c>
      <c r="B21016" s="2">
        <v>116.9284</v>
      </c>
      <c r="C21016" s="2">
        <v>4.3149059999999997</v>
      </c>
      <c r="D21016" s="2">
        <v>2.0027569999999999</v>
      </c>
      <c r="F21016" s="2">
        <v>19.73583</v>
      </c>
      <c r="G21016" s="2">
        <v>0.82297500000000001</v>
      </c>
      <c r="H21016" s="2">
        <v>0.52112599999999998</v>
      </c>
      <c r="J21016" s="2">
        <v>19.738630000000001</v>
      </c>
      <c r="K21016" s="2">
        <v>0.234434</v>
      </c>
      <c r="L21016" s="2">
        <v>0.54911500000000002</v>
      </c>
    </row>
    <row r="21017" spans="1:12" x14ac:dyDescent="0.2">
      <c r="A21017" s="2">
        <v>19.739329999999999</v>
      </c>
      <c r="B21017" s="2">
        <v>117.1405</v>
      </c>
      <c r="C21017" s="2">
        <v>4.3140289999999997</v>
      </c>
      <c r="D21017" s="2">
        <v>2.0040770000000001</v>
      </c>
      <c r="F21017" s="2">
        <v>19.736529999999998</v>
      </c>
      <c r="G21017" s="2">
        <v>0.82263900000000001</v>
      </c>
      <c r="H21017" s="2">
        <v>0.52109499999999997</v>
      </c>
      <c r="J21017" s="2">
        <v>19.739329999999999</v>
      </c>
      <c r="K21017" s="2">
        <v>0.23444699999999999</v>
      </c>
      <c r="L21017" s="2">
        <v>0.54935199999999995</v>
      </c>
    </row>
    <row r="21018" spans="1:12" x14ac:dyDescent="0.2">
      <c r="A21018" s="2">
        <v>19.740030000000001</v>
      </c>
      <c r="B21018" s="2">
        <v>117.3518</v>
      </c>
      <c r="C21018" s="2">
        <v>4.3132130000000002</v>
      </c>
      <c r="D21018" s="2">
        <v>2.0054959999999999</v>
      </c>
      <c r="F21018" s="2">
        <v>19.73723</v>
      </c>
      <c r="G21018" s="2">
        <v>0.82251700000000005</v>
      </c>
      <c r="H21018" s="2">
        <v>0.52039299999999999</v>
      </c>
      <c r="J21018" s="2">
        <v>19.740030000000001</v>
      </c>
      <c r="K21018" s="2">
        <v>0.234176</v>
      </c>
      <c r="L21018" s="2">
        <v>0.54918800000000001</v>
      </c>
    </row>
    <row r="21019" spans="1:12" x14ac:dyDescent="0.2">
      <c r="A21019" s="2">
        <v>19.740729999999999</v>
      </c>
      <c r="B21019" s="2">
        <v>117.5607</v>
      </c>
      <c r="C21019" s="2">
        <v>4.3120909999999997</v>
      </c>
      <c r="D21019" s="2">
        <v>2.0070450000000002</v>
      </c>
      <c r="F21019" s="2">
        <v>19.737929999999999</v>
      </c>
      <c r="G21019" s="2">
        <v>0.82239499999999999</v>
      </c>
      <c r="H21019" s="2">
        <v>0.52050799999999997</v>
      </c>
      <c r="J21019" s="2">
        <v>19.740729999999999</v>
      </c>
      <c r="K21019" s="2">
        <v>0.23382600000000001</v>
      </c>
      <c r="L21019" s="2">
        <v>0.54878300000000002</v>
      </c>
    </row>
    <row r="21020" spans="1:12" x14ac:dyDescent="0.2">
      <c r="A21020" s="2">
        <v>19.741440000000001</v>
      </c>
      <c r="B21020" s="2">
        <v>117.7705</v>
      </c>
      <c r="C21020" s="2">
        <v>4.3109469999999996</v>
      </c>
      <c r="D21020" s="2">
        <v>2.0084949999999999</v>
      </c>
      <c r="F21020" s="2">
        <v>19.738630000000001</v>
      </c>
      <c r="G21020" s="2">
        <v>0.82249499999999998</v>
      </c>
      <c r="H21020" s="2">
        <v>0.52083599999999997</v>
      </c>
      <c r="J21020" s="2">
        <v>19.741440000000001</v>
      </c>
      <c r="K21020" s="2">
        <v>0.233265</v>
      </c>
      <c r="L21020" s="2">
        <v>0.54844800000000005</v>
      </c>
    </row>
    <row r="21021" spans="1:12" x14ac:dyDescent="0.2">
      <c r="A21021" s="2">
        <v>19.742139999999999</v>
      </c>
      <c r="B21021" s="2">
        <v>117.9789</v>
      </c>
      <c r="C21021" s="2">
        <v>4.3099319999999999</v>
      </c>
      <c r="D21021" s="2">
        <v>2.0095320000000001</v>
      </c>
      <c r="F21021" s="2">
        <v>19.739329999999999</v>
      </c>
      <c r="G21021" s="2">
        <v>0.82262400000000002</v>
      </c>
      <c r="H21021" s="2">
        <v>0.52138499999999999</v>
      </c>
      <c r="J21021" s="2">
        <v>19.742139999999999</v>
      </c>
      <c r="K21021" s="2">
        <v>0.232847</v>
      </c>
      <c r="L21021" s="2">
        <v>0.54806999999999995</v>
      </c>
    </row>
    <row r="21022" spans="1:12" x14ac:dyDescent="0.2">
      <c r="A21022" s="2">
        <v>19.742840000000001</v>
      </c>
      <c r="B21022" s="2">
        <v>118.1874</v>
      </c>
      <c r="C21022" s="2">
        <v>4.3089019999999998</v>
      </c>
      <c r="D21022" s="2">
        <v>2.0111880000000002</v>
      </c>
      <c r="F21022" s="2">
        <v>19.740030000000001</v>
      </c>
      <c r="G21022" s="2">
        <v>0.82245599999999996</v>
      </c>
      <c r="H21022" s="2">
        <v>0.52133200000000002</v>
      </c>
      <c r="J21022" s="2">
        <v>19.742840000000001</v>
      </c>
      <c r="K21022" s="2">
        <v>0.232765</v>
      </c>
      <c r="L21022" s="2">
        <v>0.54756499999999997</v>
      </c>
    </row>
    <row r="21023" spans="1:12" x14ac:dyDescent="0.2">
      <c r="A21023" s="2">
        <v>19.743539999999999</v>
      </c>
      <c r="B21023" s="2">
        <v>118.395</v>
      </c>
      <c r="C21023" s="2">
        <v>4.3082000000000003</v>
      </c>
      <c r="D21023" s="2">
        <v>2.012759</v>
      </c>
      <c r="F21023" s="2">
        <v>19.740729999999999</v>
      </c>
      <c r="G21023" s="2">
        <v>0.82246399999999997</v>
      </c>
      <c r="H21023" s="2">
        <v>0.52205699999999999</v>
      </c>
      <c r="J21023" s="2">
        <v>19.743539999999999</v>
      </c>
      <c r="K21023" s="2">
        <v>0.23316600000000001</v>
      </c>
      <c r="L21023" s="2">
        <v>0.54719200000000001</v>
      </c>
    </row>
    <row r="21024" spans="1:12" x14ac:dyDescent="0.2">
      <c r="A21024" s="2">
        <v>19.744240000000001</v>
      </c>
      <c r="B21024" s="2">
        <v>118.60209999999999</v>
      </c>
      <c r="C21024" s="2">
        <v>4.3072460000000001</v>
      </c>
      <c r="D21024" s="2">
        <v>2.014453</v>
      </c>
      <c r="F21024" s="2">
        <v>19.741440000000001</v>
      </c>
      <c r="G21024" s="2">
        <v>0.82270799999999999</v>
      </c>
      <c r="H21024" s="2">
        <v>0.52199600000000002</v>
      </c>
      <c r="J21024" s="2">
        <v>19.744240000000001</v>
      </c>
      <c r="K21024" s="2">
        <v>0.23344200000000001</v>
      </c>
      <c r="L21024" s="2">
        <v>0.54705999999999999</v>
      </c>
    </row>
    <row r="21025" spans="1:12" x14ac:dyDescent="0.2">
      <c r="A21025" s="2">
        <v>19.74494</v>
      </c>
      <c r="B21025" s="2">
        <v>118.8098</v>
      </c>
      <c r="C21025" s="2">
        <v>4.3066129999999996</v>
      </c>
      <c r="D21025" s="2">
        <v>2.01572</v>
      </c>
      <c r="F21025" s="2">
        <v>19.742139999999999</v>
      </c>
      <c r="G21025" s="2">
        <v>0.82313499999999995</v>
      </c>
      <c r="H21025" s="2">
        <v>0.52206399999999997</v>
      </c>
      <c r="J21025" s="2">
        <v>19.74494</v>
      </c>
      <c r="K21025" s="2">
        <v>0.23364399999999999</v>
      </c>
      <c r="L21025" s="2">
        <v>0.54668499999999998</v>
      </c>
    </row>
    <row r="21026" spans="1:12" x14ac:dyDescent="0.2">
      <c r="A21026" s="2">
        <v>19.745650000000001</v>
      </c>
      <c r="B21026" s="2">
        <v>119.0164</v>
      </c>
      <c r="C21026" s="2">
        <v>4.3057970000000001</v>
      </c>
      <c r="D21026" s="2">
        <v>2.0171079999999999</v>
      </c>
      <c r="F21026" s="2">
        <v>19.742840000000001</v>
      </c>
      <c r="G21026" s="2">
        <v>0.82345599999999997</v>
      </c>
      <c r="H21026" s="2">
        <v>0.52246099999999995</v>
      </c>
      <c r="J21026" s="2">
        <v>19.745650000000001</v>
      </c>
      <c r="K21026" s="2">
        <v>0.23404700000000001</v>
      </c>
      <c r="L21026" s="2">
        <v>0.546323</v>
      </c>
    </row>
    <row r="21027" spans="1:12" x14ac:dyDescent="0.2">
      <c r="A21027" s="2">
        <v>19.74635</v>
      </c>
      <c r="B21027" s="2">
        <v>119.2222</v>
      </c>
      <c r="C21027" s="2">
        <v>4.3047740000000001</v>
      </c>
      <c r="D21027" s="2">
        <v>2.0191759999999999</v>
      </c>
      <c r="F21027" s="2">
        <v>19.743539999999999</v>
      </c>
      <c r="G21027" s="2">
        <v>0.823708</v>
      </c>
      <c r="H21027" s="2">
        <v>0.52242999999999995</v>
      </c>
      <c r="J21027" s="2">
        <v>19.74635</v>
      </c>
      <c r="K21027" s="2">
        <v>0.23408100000000001</v>
      </c>
      <c r="L21027" s="2">
        <v>0.54600400000000004</v>
      </c>
    </row>
    <row r="21028" spans="1:12" x14ac:dyDescent="0.2">
      <c r="A21028" s="2">
        <v>19.747050000000002</v>
      </c>
      <c r="B21028" s="2">
        <v>119.4284</v>
      </c>
      <c r="C21028" s="2">
        <v>4.3037219999999996</v>
      </c>
      <c r="D21028" s="2">
        <v>2.0217320000000001</v>
      </c>
      <c r="F21028" s="2">
        <v>19.744240000000001</v>
      </c>
      <c r="G21028" s="2">
        <v>0.82394400000000001</v>
      </c>
      <c r="H21028" s="2">
        <v>0.52340699999999996</v>
      </c>
      <c r="J21028" s="2">
        <v>19.747050000000002</v>
      </c>
      <c r="K21028" s="2">
        <v>0.233766</v>
      </c>
      <c r="L21028" s="2">
        <v>0.54556400000000005</v>
      </c>
    </row>
    <row r="21029" spans="1:12" x14ac:dyDescent="0.2">
      <c r="A21029" s="2">
        <v>19.74775</v>
      </c>
      <c r="B21029" s="2">
        <v>119.634</v>
      </c>
      <c r="C21029" s="2">
        <v>4.302791</v>
      </c>
      <c r="D21029" s="2">
        <v>2.0240659999999999</v>
      </c>
      <c r="F21029" s="2">
        <v>19.74494</v>
      </c>
      <c r="G21029" s="2">
        <v>0.82392100000000001</v>
      </c>
      <c r="H21029" s="2">
        <v>0.52375000000000005</v>
      </c>
      <c r="J21029" s="2">
        <v>19.74775</v>
      </c>
      <c r="K21029" s="2">
        <v>0.23352600000000001</v>
      </c>
      <c r="L21029" s="2">
        <v>0.54530800000000001</v>
      </c>
    </row>
    <row r="21030" spans="1:12" x14ac:dyDescent="0.2">
      <c r="A21030" s="2">
        <v>19.748449999999998</v>
      </c>
      <c r="B21030" s="2">
        <v>119.8385</v>
      </c>
      <c r="C21030" s="2">
        <v>4.3017070000000004</v>
      </c>
      <c r="D21030" s="2">
        <v>2.02589</v>
      </c>
      <c r="F21030" s="2">
        <v>19.745650000000001</v>
      </c>
      <c r="G21030" s="2">
        <v>0.82361600000000001</v>
      </c>
      <c r="H21030" s="2">
        <v>0.52376599999999995</v>
      </c>
      <c r="J21030" s="2">
        <v>19.748449999999998</v>
      </c>
      <c r="K21030" s="2">
        <v>0.233902</v>
      </c>
      <c r="L21030" s="2">
        <v>0.54525800000000002</v>
      </c>
    </row>
    <row r="21031" spans="1:12" x14ac:dyDescent="0.2">
      <c r="A21031" s="2">
        <v>19.74915</v>
      </c>
      <c r="B21031" s="2">
        <v>120.04259999999999</v>
      </c>
      <c r="C21031" s="2">
        <v>4.3010669999999998</v>
      </c>
      <c r="D21031" s="2">
        <v>2.0273539999999999</v>
      </c>
      <c r="F21031" s="2">
        <v>19.74635</v>
      </c>
      <c r="G21031" s="2">
        <v>0.82330300000000001</v>
      </c>
      <c r="H21031" s="2">
        <v>0.52365899999999999</v>
      </c>
      <c r="J21031" s="2">
        <v>19.74915</v>
      </c>
      <c r="K21031" s="2">
        <v>0.234182</v>
      </c>
      <c r="L21031" s="2">
        <v>0.54497499999999999</v>
      </c>
    </row>
    <row r="21032" spans="1:12" x14ac:dyDescent="0.2">
      <c r="A21032" s="2">
        <v>19.749849999999999</v>
      </c>
      <c r="B21032" s="2">
        <v>120.24679999999999</v>
      </c>
      <c r="C21032" s="2">
        <v>4.2996400000000001</v>
      </c>
      <c r="D21032" s="2">
        <v>2.0291239999999999</v>
      </c>
      <c r="F21032" s="2">
        <v>19.747050000000002</v>
      </c>
      <c r="G21032" s="2">
        <v>0.823654</v>
      </c>
      <c r="H21032" s="2">
        <v>0.52333099999999999</v>
      </c>
      <c r="J21032" s="2">
        <v>19.749849999999999</v>
      </c>
      <c r="K21032" s="2">
        <v>0.233991</v>
      </c>
      <c r="L21032" s="2">
        <v>0.54468099999999997</v>
      </c>
    </row>
    <row r="21033" spans="1:12" x14ac:dyDescent="0.2">
      <c r="A21033" s="2">
        <v>19.75056</v>
      </c>
      <c r="B21033" s="2">
        <v>120.45180000000001</v>
      </c>
      <c r="C21033" s="2">
        <v>4.298648</v>
      </c>
      <c r="D21033" s="2">
        <v>2.0311689999999998</v>
      </c>
      <c r="F21033" s="2">
        <v>19.74775</v>
      </c>
      <c r="G21033" s="2">
        <v>0.82340199999999997</v>
      </c>
      <c r="H21033" s="2">
        <v>0.52397199999999999</v>
      </c>
      <c r="J21033" s="2">
        <v>19.75056</v>
      </c>
      <c r="K21033" s="2">
        <v>0.233793</v>
      </c>
      <c r="L21033" s="2">
        <v>0.54457199999999994</v>
      </c>
    </row>
    <row r="21034" spans="1:12" x14ac:dyDescent="0.2">
      <c r="A21034" s="2">
        <v>19.751259999999998</v>
      </c>
      <c r="B21034" s="2">
        <v>120.65770000000001</v>
      </c>
      <c r="C21034" s="2">
        <v>4.2973660000000002</v>
      </c>
      <c r="D21034" s="2">
        <v>2.033023</v>
      </c>
      <c r="F21034" s="2">
        <v>19.748449999999998</v>
      </c>
      <c r="G21034" s="2">
        <v>0.82309699999999997</v>
      </c>
      <c r="H21034" s="2">
        <v>0.52323200000000003</v>
      </c>
      <c r="J21034" s="2">
        <v>19.751259999999998</v>
      </c>
      <c r="K21034" s="2">
        <v>0.233711</v>
      </c>
      <c r="L21034" s="2">
        <v>0.54503800000000002</v>
      </c>
    </row>
    <row r="21035" spans="1:12" x14ac:dyDescent="0.2">
      <c r="A21035" s="2">
        <v>19.75196</v>
      </c>
      <c r="B21035" s="2">
        <v>120.8626</v>
      </c>
      <c r="C21035" s="2">
        <v>4.2962449999999999</v>
      </c>
      <c r="D21035" s="2">
        <v>2.034351</v>
      </c>
      <c r="F21035" s="2">
        <v>19.74915</v>
      </c>
      <c r="G21035" s="2">
        <v>0.82317399999999996</v>
      </c>
      <c r="H21035" s="2">
        <v>0.52327000000000001</v>
      </c>
      <c r="J21035" s="2">
        <v>19.75196</v>
      </c>
      <c r="K21035" s="2">
        <v>0.23318700000000001</v>
      </c>
      <c r="L21035" s="2">
        <v>0.54528799999999999</v>
      </c>
    </row>
    <row r="21036" spans="1:12" x14ac:dyDescent="0.2">
      <c r="A21036" s="2">
        <v>19.752659999999999</v>
      </c>
      <c r="B21036" s="2">
        <v>121.06619999999999</v>
      </c>
      <c r="C21036" s="2">
        <v>4.2954970000000001</v>
      </c>
      <c r="D21036" s="2">
        <v>2.0356399999999999</v>
      </c>
      <c r="F21036" s="2">
        <v>19.749849999999999</v>
      </c>
      <c r="G21036" s="2">
        <v>0.82341799999999998</v>
      </c>
      <c r="H21036" s="2">
        <v>0.52286500000000002</v>
      </c>
      <c r="J21036" s="2">
        <v>19.752659999999999</v>
      </c>
      <c r="K21036" s="2">
        <v>0.23269400000000001</v>
      </c>
      <c r="L21036" s="2">
        <v>0.544933</v>
      </c>
    </row>
    <row r="21037" spans="1:12" x14ac:dyDescent="0.2">
      <c r="A21037" s="2">
        <v>19.753360000000001</v>
      </c>
      <c r="B21037" s="2">
        <v>121.26860000000001</v>
      </c>
      <c r="C21037" s="2">
        <v>4.294543</v>
      </c>
      <c r="D21037" s="2">
        <v>2.0375700000000001</v>
      </c>
      <c r="F21037" s="2">
        <v>19.75056</v>
      </c>
      <c r="G21037" s="2">
        <v>0.82364700000000002</v>
      </c>
      <c r="H21037" s="2">
        <v>0.52335399999999999</v>
      </c>
      <c r="J21037" s="2">
        <v>19.753360000000001</v>
      </c>
      <c r="K21037" s="2">
        <v>0.23244100000000001</v>
      </c>
      <c r="L21037" s="2">
        <v>0.54487600000000003</v>
      </c>
    </row>
    <row r="21038" spans="1:12" x14ac:dyDescent="0.2">
      <c r="A21038" s="2">
        <v>19.754059999999999</v>
      </c>
      <c r="B21038" s="2">
        <v>121.4725</v>
      </c>
      <c r="C21038" s="2">
        <v>4.2934140000000003</v>
      </c>
      <c r="D21038" s="2">
        <v>2.0397750000000001</v>
      </c>
      <c r="F21038" s="2">
        <v>19.751259999999998</v>
      </c>
      <c r="G21038" s="2">
        <v>0.824013</v>
      </c>
      <c r="H21038" s="2">
        <v>0.523926</v>
      </c>
      <c r="J21038" s="2">
        <v>19.754059999999999</v>
      </c>
      <c r="K21038" s="2">
        <v>0.232262</v>
      </c>
      <c r="L21038" s="2">
        <v>0.54536499999999999</v>
      </c>
    </row>
    <row r="21039" spans="1:12" x14ac:dyDescent="0.2">
      <c r="A21039" s="2">
        <v>19.754760000000001</v>
      </c>
      <c r="B21039" s="2">
        <v>121.6768</v>
      </c>
      <c r="C21039" s="2">
        <v>4.2921399999999998</v>
      </c>
      <c r="D21039" s="2">
        <v>2.0419040000000002</v>
      </c>
      <c r="F21039" s="2">
        <v>19.75196</v>
      </c>
      <c r="G21039" s="2">
        <v>0.82413499999999995</v>
      </c>
      <c r="H21039" s="2">
        <v>0.52407099999999995</v>
      </c>
      <c r="J21039" s="2">
        <v>19.754760000000001</v>
      </c>
      <c r="K21039" s="2">
        <v>0.232458</v>
      </c>
      <c r="L21039" s="2">
        <v>0.54577799999999999</v>
      </c>
    </row>
    <row r="21040" spans="1:12" x14ac:dyDescent="0.2">
      <c r="A21040" s="2">
        <v>19.755469999999999</v>
      </c>
      <c r="B21040" s="2">
        <v>121.8807</v>
      </c>
      <c r="C21040" s="2">
        <v>4.2915830000000001</v>
      </c>
      <c r="D21040" s="2">
        <v>2.0435970000000001</v>
      </c>
      <c r="F21040" s="2">
        <v>19.752659999999999</v>
      </c>
      <c r="G21040" s="2">
        <v>0.82409699999999997</v>
      </c>
      <c r="H21040" s="2">
        <v>0.52413900000000002</v>
      </c>
      <c r="J21040" s="2">
        <v>19.755469999999999</v>
      </c>
      <c r="K21040" s="2">
        <v>0.233038</v>
      </c>
      <c r="L21040" s="2">
        <v>0.546014</v>
      </c>
    </row>
    <row r="21041" spans="1:12" x14ac:dyDescent="0.2">
      <c r="A21041" s="2">
        <v>19.756170000000001</v>
      </c>
      <c r="B21041" s="2">
        <v>122.0835</v>
      </c>
      <c r="C21041" s="2">
        <v>4.2907590000000004</v>
      </c>
      <c r="D21041" s="2">
        <v>2.0453899999999998</v>
      </c>
      <c r="F21041" s="2">
        <v>19.753360000000001</v>
      </c>
      <c r="G21041" s="2">
        <v>0.824013</v>
      </c>
      <c r="H21041" s="2">
        <v>0.52439100000000005</v>
      </c>
      <c r="J21041" s="2">
        <v>19.756170000000001</v>
      </c>
      <c r="K21041" s="2">
        <v>0.23339299999999999</v>
      </c>
      <c r="L21041" s="2">
        <v>0.54644400000000004</v>
      </c>
    </row>
    <row r="21042" spans="1:12" x14ac:dyDescent="0.2">
      <c r="A21042" s="2">
        <v>19.756869999999999</v>
      </c>
      <c r="B21042" s="2">
        <v>122.2867</v>
      </c>
      <c r="C21042" s="2">
        <v>4.2897749999999997</v>
      </c>
      <c r="D21042" s="2">
        <v>2.0472290000000002</v>
      </c>
      <c r="F21042" s="2">
        <v>19.754059999999999</v>
      </c>
      <c r="G21042" s="2">
        <v>0.82394400000000001</v>
      </c>
      <c r="H21042" s="2">
        <v>0.52467299999999994</v>
      </c>
      <c r="J21042" s="2">
        <v>19.756869999999999</v>
      </c>
      <c r="K21042" s="2">
        <v>0.23353599999999999</v>
      </c>
      <c r="L21042" s="2">
        <v>0.54676199999999997</v>
      </c>
    </row>
    <row r="21043" spans="1:12" x14ac:dyDescent="0.2">
      <c r="A21043" s="2">
        <v>19.757570000000001</v>
      </c>
      <c r="B21043" s="2">
        <v>122.4894</v>
      </c>
      <c r="C21043" s="2">
        <v>4.2886379999999997</v>
      </c>
      <c r="D21043" s="2">
        <v>2.0489380000000001</v>
      </c>
      <c r="F21043" s="2">
        <v>19.754760000000001</v>
      </c>
      <c r="G21043" s="2">
        <v>0.82389100000000004</v>
      </c>
      <c r="H21043" s="2">
        <v>0.52490199999999998</v>
      </c>
      <c r="J21043" s="2">
        <v>19.757570000000001</v>
      </c>
      <c r="K21043" s="2">
        <v>0.23372799999999999</v>
      </c>
      <c r="L21043" s="2">
        <v>0.54684299999999997</v>
      </c>
    </row>
    <row r="21044" spans="1:12" x14ac:dyDescent="0.2">
      <c r="A21044" s="2">
        <v>19.75827</v>
      </c>
      <c r="B21044" s="2">
        <v>122.691</v>
      </c>
      <c r="C21044" s="2">
        <v>4.287471</v>
      </c>
      <c r="D21044" s="2">
        <v>2.0513029999999999</v>
      </c>
      <c r="F21044" s="2">
        <v>19.755469999999999</v>
      </c>
      <c r="G21044" s="2">
        <v>0.82372999999999996</v>
      </c>
      <c r="H21044" s="2">
        <v>0.52499399999999996</v>
      </c>
      <c r="J21044" s="2">
        <v>19.75827</v>
      </c>
      <c r="K21044" s="2">
        <v>0.233879</v>
      </c>
      <c r="L21044" s="2">
        <v>0.54666700000000001</v>
      </c>
    </row>
    <row r="21045" spans="1:12" x14ac:dyDescent="0.2">
      <c r="A21045" s="2">
        <v>19.758970000000001</v>
      </c>
      <c r="B21045" s="2">
        <v>122.89319999999999</v>
      </c>
      <c r="C21045" s="2">
        <v>4.285838</v>
      </c>
      <c r="D21045" s="2">
        <v>2.0539580000000002</v>
      </c>
      <c r="F21045" s="2">
        <v>19.756170000000001</v>
      </c>
      <c r="G21045" s="2">
        <v>0.82325700000000002</v>
      </c>
      <c r="H21045" s="2">
        <v>0.52519199999999999</v>
      </c>
      <c r="J21045" s="2">
        <v>19.758970000000001</v>
      </c>
      <c r="K21045" s="2">
        <v>0.23407500000000001</v>
      </c>
      <c r="L21045" s="2">
        <v>0.54666800000000004</v>
      </c>
    </row>
    <row r="21046" spans="1:12" x14ac:dyDescent="0.2">
      <c r="A21046" s="2">
        <v>19.75967</v>
      </c>
      <c r="B21046" s="2">
        <v>123.0954</v>
      </c>
      <c r="C21046" s="2">
        <v>4.2851819999999998</v>
      </c>
      <c r="D21046" s="2">
        <v>2.0561099999999999</v>
      </c>
      <c r="F21046" s="2">
        <v>19.756869999999999</v>
      </c>
      <c r="G21046" s="2">
        <v>0.82285299999999995</v>
      </c>
      <c r="H21046" s="2">
        <v>0.525482</v>
      </c>
      <c r="J21046" s="2">
        <v>19.75967</v>
      </c>
      <c r="K21046" s="2">
        <v>0.23416100000000001</v>
      </c>
      <c r="L21046" s="2">
        <v>0.546678</v>
      </c>
    </row>
    <row r="21047" spans="1:12" x14ac:dyDescent="0.2">
      <c r="A21047" s="2">
        <v>19.760370000000002</v>
      </c>
      <c r="B21047" s="2">
        <v>123.29819999999999</v>
      </c>
      <c r="C21047" s="2">
        <v>4.2842900000000004</v>
      </c>
      <c r="D21047" s="2">
        <v>2.05775</v>
      </c>
      <c r="F21047" s="2">
        <v>19.757570000000001</v>
      </c>
      <c r="G21047" s="2">
        <v>0.82275399999999999</v>
      </c>
      <c r="H21047" s="2">
        <v>0.52568800000000004</v>
      </c>
      <c r="J21047" s="2">
        <v>19.760370000000002</v>
      </c>
      <c r="K21047" s="2">
        <v>0.23422999999999999</v>
      </c>
      <c r="L21047" s="2">
        <v>0.54615599999999997</v>
      </c>
    </row>
    <row r="21048" spans="1:12" x14ac:dyDescent="0.2">
      <c r="A21048" s="2">
        <v>19.76107</v>
      </c>
      <c r="B21048" s="2">
        <v>123.49850000000001</v>
      </c>
      <c r="C21048" s="2">
        <v>4.2838779999999996</v>
      </c>
      <c r="D21048" s="2">
        <v>2.0599620000000001</v>
      </c>
      <c r="F21048" s="2">
        <v>19.75827</v>
      </c>
      <c r="G21048" s="2">
        <v>0.82297500000000001</v>
      </c>
      <c r="H21048" s="2">
        <v>0.52598599999999995</v>
      </c>
      <c r="J21048" s="2">
        <v>19.76107</v>
      </c>
      <c r="K21048" s="2">
        <v>0.23429900000000001</v>
      </c>
      <c r="L21048" s="2">
        <v>0.54575899999999999</v>
      </c>
    </row>
    <row r="21049" spans="1:12" x14ac:dyDescent="0.2">
      <c r="A21049" s="2">
        <v>19.761780000000002</v>
      </c>
      <c r="B21049" s="2">
        <v>123.6981</v>
      </c>
      <c r="C21049" s="2">
        <v>4.2832439999999998</v>
      </c>
      <c r="D21049" s="2">
        <v>2.062373</v>
      </c>
      <c r="F21049" s="2">
        <v>19.758970000000001</v>
      </c>
      <c r="G21049" s="2">
        <v>0.82335700000000001</v>
      </c>
      <c r="H21049" s="2">
        <v>0.52678700000000001</v>
      </c>
      <c r="J21049" s="2">
        <v>19.761780000000002</v>
      </c>
      <c r="K21049" s="2">
        <v>0.23399</v>
      </c>
      <c r="L21049" s="2">
        <v>0.54534800000000005</v>
      </c>
    </row>
    <row r="21050" spans="1:12" x14ac:dyDescent="0.2">
      <c r="A21050" s="2">
        <v>19.76248</v>
      </c>
      <c r="B21050" s="2">
        <v>123.8989</v>
      </c>
      <c r="C21050" s="2">
        <v>4.2823820000000001</v>
      </c>
      <c r="D21050" s="2">
        <v>2.0642040000000001</v>
      </c>
      <c r="F21050" s="2">
        <v>19.75967</v>
      </c>
      <c r="G21050" s="2">
        <v>0.82340999999999998</v>
      </c>
      <c r="H21050" s="2">
        <v>0.52739000000000003</v>
      </c>
      <c r="J21050" s="2">
        <v>19.76248</v>
      </c>
      <c r="K21050" s="2">
        <v>0.233734</v>
      </c>
      <c r="L21050" s="2">
        <v>0.54493400000000003</v>
      </c>
    </row>
    <row r="21051" spans="1:12" x14ac:dyDescent="0.2">
      <c r="A21051" s="2">
        <v>19.763179999999998</v>
      </c>
      <c r="B21051" s="2">
        <v>124.099</v>
      </c>
      <c r="C21051" s="2">
        <v>4.2814290000000002</v>
      </c>
      <c r="D21051" s="2">
        <v>2.0660430000000001</v>
      </c>
      <c r="F21051" s="2">
        <v>19.760370000000002</v>
      </c>
      <c r="G21051" s="2">
        <v>0.82344799999999996</v>
      </c>
      <c r="H21051" s="2">
        <v>0.52851099999999995</v>
      </c>
      <c r="J21051" s="2">
        <v>19.763179999999998</v>
      </c>
      <c r="K21051" s="2">
        <v>0.23375899999999999</v>
      </c>
      <c r="L21051" s="2">
        <v>0.54480499999999998</v>
      </c>
    </row>
    <row r="21052" spans="1:12" x14ac:dyDescent="0.2">
      <c r="A21052" s="2">
        <v>19.76388</v>
      </c>
      <c r="B21052" s="2">
        <v>124.298</v>
      </c>
      <c r="C21052" s="2">
        <v>4.2804289999999998</v>
      </c>
      <c r="D21052" s="2">
        <v>2.0672030000000001</v>
      </c>
      <c r="F21052" s="2">
        <v>19.76107</v>
      </c>
      <c r="G21052" s="2">
        <v>0.82334099999999999</v>
      </c>
      <c r="H21052" s="2">
        <v>0.52858700000000003</v>
      </c>
      <c r="J21052" s="2">
        <v>19.76388</v>
      </c>
      <c r="K21052" s="2">
        <v>0.233595</v>
      </c>
      <c r="L21052" s="2">
        <v>0.54512400000000005</v>
      </c>
    </row>
    <row r="21053" spans="1:12" x14ac:dyDescent="0.2">
      <c r="A21053" s="2">
        <v>19.764579999999999</v>
      </c>
      <c r="B21053" s="2">
        <v>124.49850000000001</v>
      </c>
      <c r="C21053" s="2">
        <v>4.2795750000000004</v>
      </c>
      <c r="D21053" s="2">
        <v>2.069232</v>
      </c>
      <c r="F21053" s="2">
        <v>19.761780000000002</v>
      </c>
      <c r="G21053" s="2">
        <v>0.823021</v>
      </c>
      <c r="H21053" s="2">
        <v>0.52807599999999999</v>
      </c>
      <c r="J21053" s="2">
        <v>19.764579999999999</v>
      </c>
      <c r="K21053" s="2">
        <v>0.233686</v>
      </c>
      <c r="L21053" s="2">
        <v>0.54525100000000004</v>
      </c>
    </row>
    <row r="21054" spans="1:12" x14ac:dyDescent="0.2">
      <c r="A21054" s="2">
        <v>19.765280000000001</v>
      </c>
      <c r="B21054" s="2">
        <v>124.69799999999999</v>
      </c>
      <c r="C21054" s="2">
        <v>4.2785599999999997</v>
      </c>
      <c r="D21054" s="2">
        <v>2.0708190000000002</v>
      </c>
      <c r="F21054" s="2">
        <v>19.76248</v>
      </c>
      <c r="G21054" s="2">
        <v>0.82300600000000002</v>
      </c>
      <c r="H21054" s="2">
        <v>0.52767200000000003</v>
      </c>
      <c r="J21054" s="2">
        <v>19.765280000000001</v>
      </c>
      <c r="K21054" s="2">
        <v>0.23372299999999999</v>
      </c>
      <c r="L21054" s="2">
        <v>0.54484900000000003</v>
      </c>
    </row>
    <row r="21055" spans="1:12" x14ac:dyDescent="0.2">
      <c r="A21055" s="2">
        <v>19.765989999999999</v>
      </c>
      <c r="B21055" s="2">
        <v>124.89660000000001</v>
      </c>
      <c r="C21055" s="2">
        <v>4.2771030000000003</v>
      </c>
      <c r="D21055" s="2">
        <v>2.0724140000000002</v>
      </c>
      <c r="F21055" s="2">
        <v>19.763179999999998</v>
      </c>
      <c r="G21055" s="2">
        <v>0.82269300000000001</v>
      </c>
      <c r="H21055" s="2">
        <v>0.52763400000000005</v>
      </c>
      <c r="J21055" s="2">
        <v>19.765989999999999</v>
      </c>
      <c r="K21055" s="2">
        <v>0.233545</v>
      </c>
      <c r="L21055" s="2">
        <v>0.54488199999999998</v>
      </c>
    </row>
    <row r="21056" spans="1:12" x14ac:dyDescent="0.2">
      <c r="A21056" s="2">
        <v>19.766690000000001</v>
      </c>
      <c r="B21056" s="2">
        <v>125.0898</v>
      </c>
      <c r="C21056" s="2">
        <v>4.2763929999999997</v>
      </c>
      <c r="D21056" s="2">
        <v>2.0740159999999999</v>
      </c>
      <c r="F21056" s="2">
        <v>19.76388</v>
      </c>
      <c r="G21056" s="2">
        <v>0.82252499999999995</v>
      </c>
      <c r="H21056" s="2">
        <v>0.527779</v>
      </c>
      <c r="J21056" s="2">
        <v>19.766690000000001</v>
      </c>
      <c r="K21056" s="2">
        <v>0.23377999999999999</v>
      </c>
      <c r="L21056" s="2">
        <v>0.54514200000000002</v>
      </c>
    </row>
    <row r="21057" spans="1:12" x14ac:dyDescent="0.2">
      <c r="A21057" s="2">
        <v>19.767389999999999</v>
      </c>
      <c r="B21057" s="2">
        <v>125.2694</v>
      </c>
      <c r="C21057" s="2">
        <v>4.2757829999999997</v>
      </c>
      <c r="D21057" s="2">
        <v>2.0758700000000001</v>
      </c>
      <c r="F21057" s="2">
        <v>19.764579999999999</v>
      </c>
      <c r="G21057" s="2">
        <v>0.82237199999999999</v>
      </c>
      <c r="H21057" s="2">
        <v>0.52785499999999996</v>
      </c>
      <c r="J21057" s="2">
        <v>19.767389999999999</v>
      </c>
      <c r="K21057" s="2">
        <v>0.233764</v>
      </c>
      <c r="L21057" s="2">
        <v>0.54495499999999997</v>
      </c>
    </row>
    <row r="21058" spans="1:12" x14ac:dyDescent="0.2">
      <c r="A21058" s="2">
        <v>19.768090000000001</v>
      </c>
      <c r="B21058" s="2">
        <v>125.4427</v>
      </c>
      <c r="C21058" s="2">
        <v>4.274432</v>
      </c>
      <c r="D21058" s="2">
        <v>2.0777619999999999</v>
      </c>
      <c r="F21058" s="2">
        <v>19.765280000000001</v>
      </c>
      <c r="G21058" s="2">
        <v>0.82187699999999997</v>
      </c>
      <c r="H21058" s="2">
        <v>0.52828200000000003</v>
      </c>
      <c r="J21058" s="2">
        <v>19.768090000000001</v>
      </c>
      <c r="K21058" s="2">
        <v>0.233652</v>
      </c>
      <c r="L21058" s="2">
        <v>0.54468899999999998</v>
      </c>
    </row>
    <row r="21059" spans="1:12" x14ac:dyDescent="0.2">
      <c r="A21059" s="2">
        <v>19.768789999999999</v>
      </c>
      <c r="B21059" s="2">
        <v>125.6221</v>
      </c>
      <c r="C21059" s="2">
        <v>4.2732190000000001</v>
      </c>
      <c r="D21059" s="2">
        <v>2.0791580000000001</v>
      </c>
      <c r="F21059" s="2">
        <v>19.765989999999999</v>
      </c>
      <c r="G21059" s="2">
        <v>0.82117499999999999</v>
      </c>
      <c r="H21059" s="2">
        <v>0.52864800000000001</v>
      </c>
      <c r="J21059" s="2">
        <v>19.768789999999999</v>
      </c>
      <c r="K21059" s="2">
        <v>0.233654</v>
      </c>
      <c r="L21059" s="2">
        <v>0.544458</v>
      </c>
    </row>
    <row r="21060" spans="1:12" x14ac:dyDescent="0.2">
      <c r="A21060" s="2">
        <v>19.769490000000001</v>
      </c>
      <c r="B21060" s="2">
        <v>125.81399999999999</v>
      </c>
      <c r="C21060" s="2">
        <v>4.2722959999999999</v>
      </c>
      <c r="D21060" s="2">
        <v>2.0802719999999999</v>
      </c>
      <c r="F21060" s="2">
        <v>19.766690000000001</v>
      </c>
      <c r="G21060" s="2">
        <v>0.82089999999999996</v>
      </c>
      <c r="H21060" s="2">
        <v>0.528694</v>
      </c>
      <c r="J21060" s="2">
        <v>19.769490000000001</v>
      </c>
      <c r="K21060" s="2">
        <v>0.233625</v>
      </c>
      <c r="L21060" s="2">
        <v>0.54448099999999999</v>
      </c>
    </row>
    <row r="21061" spans="1:12" x14ac:dyDescent="0.2">
      <c r="A21061" s="2">
        <v>19.770189999999999</v>
      </c>
      <c r="B21061" s="2">
        <v>126.0117</v>
      </c>
      <c r="C21061" s="2">
        <v>4.2714800000000004</v>
      </c>
      <c r="D21061" s="2">
        <v>2.0817060000000001</v>
      </c>
      <c r="F21061" s="2">
        <v>19.767389999999999</v>
      </c>
      <c r="G21061" s="2">
        <v>0.82064099999999995</v>
      </c>
      <c r="H21061" s="2">
        <v>0.52882399999999996</v>
      </c>
      <c r="J21061" s="2">
        <v>19.770189999999999</v>
      </c>
      <c r="K21061" s="2">
        <v>0.23388999999999999</v>
      </c>
      <c r="L21061" s="2">
        <v>0.54414499999999999</v>
      </c>
    </row>
    <row r="21062" spans="1:12" x14ac:dyDescent="0.2">
      <c r="A21062" s="2">
        <v>19.770900000000001</v>
      </c>
      <c r="B21062" s="2">
        <v>126.2111</v>
      </c>
      <c r="C21062" s="2">
        <v>4.270518</v>
      </c>
      <c r="D21062" s="2">
        <v>2.083469</v>
      </c>
      <c r="F21062" s="2">
        <v>19.768090000000001</v>
      </c>
      <c r="G21062" s="2">
        <v>0.82060200000000005</v>
      </c>
      <c r="H21062" s="2">
        <v>0.52905999999999997</v>
      </c>
      <c r="J21062" s="2">
        <v>19.770900000000001</v>
      </c>
      <c r="K21062" s="2">
        <v>0.23452000000000001</v>
      </c>
      <c r="L21062" s="2">
        <v>0.54390799999999995</v>
      </c>
    </row>
    <row r="21063" spans="1:12" x14ac:dyDescent="0.2">
      <c r="A21063" s="2">
        <v>19.771599999999999</v>
      </c>
      <c r="B21063" s="2">
        <v>126.4097</v>
      </c>
      <c r="C21063" s="2">
        <v>4.2694580000000002</v>
      </c>
      <c r="D21063" s="2">
        <v>2.0851549999999999</v>
      </c>
      <c r="F21063" s="2">
        <v>19.768789999999999</v>
      </c>
      <c r="G21063" s="2">
        <v>0.82084699999999999</v>
      </c>
      <c r="H21063" s="2">
        <v>0.52930500000000003</v>
      </c>
      <c r="J21063" s="2">
        <v>19.771599999999999</v>
      </c>
      <c r="K21063" s="2">
        <v>0.23475799999999999</v>
      </c>
      <c r="L21063" s="2">
        <v>0.543964</v>
      </c>
    </row>
    <row r="21064" spans="1:12" x14ac:dyDescent="0.2">
      <c r="A21064" s="2">
        <v>19.772300000000001</v>
      </c>
      <c r="B21064" s="2">
        <v>126.6083</v>
      </c>
      <c r="C21064" s="2">
        <v>4.2689469999999998</v>
      </c>
      <c r="D21064" s="2">
        <v>2.086398</v>
      </c>
      <c r="F21064" s="2">
        <v>19.769490000000001</v>
      </c>
      <c r="G21064" s="2">
        <v>0.82086899999999996</v>
      </c>
      <c r="H21064" s="2">
        <v>0.52912099999999995</v>
      </c>
      <c r="J21064" s="2">
        <v>19.772300000000001</v>
      </c>
      <c r="K21064" s="2">
        <v>0.234926</v>
      </c>
      <c r="L21064" s="2">
        <v>0.54378099999999996</v>
      </c>
    </row>
    <row r="21065" spans="1:12" x14ac:dyDescent="0.2">
      <c r="A21065" s="2">
        <v>19.773</v>
      </c>
      <c r="B21065" s="2">
        <v>126.80540000000001</v>
      </c>
      <c r="C21065" s="2">
        <v>4.2681230000000001</v>
      </c>
      <c r="D21065" s="2">
        <v>2.0879850000000002</v>
      </c>
      <c r="F21065" s="2">
        <v>19.770189999999999</v>
      </c>
      <c r="G21065" s="2">
        <v>0.82083099999999998</v>
      </c>
      <c r="H21065" s="2">
        <v>0.52870899999999998</v>
      </c>
      <c r="J21065" s="2">
        <v>19.773</v>
      </c>
      <c r="K21065" s="2">
        <v>0.23486899999999999</v>
      </c>
      <c r="L21065" s="2">
        <v>0.543153</v>
      </c>
    </row>
    <row r="21066" spans="1:12" x14ac:dyDescent="0.2">
      <c r="A21066" s="2">
        <v>19.773700000000002</v>
      </c>
      <c r="B21066" s="2">
        <v>127.001</v>
      </c>
      <c r="C21066" s="2">
        <v>4.2665740000000003</v>
      </c>
      <c r="D21066" s="2">
        <v>2.0898240000000001</v>
      </c>
      <c r="F21066" s="2">
        <v>19.770900000000001</v>
      </c>
      <c r="G21066" s="2">
        <v>0.821106</v>
      </c>
      <c r="H21066" s="2">
        <v>0.52816799999999997</v>
      </c>
      <c r="J21066" s="2">
        <v>19.773700000000002</v>
      </c>
      <c r="K21066" s="2">
        <v>0.234876</v>
      </c>
      <c r="L21066" s="2">
        <v>0.54283300000000001</v>
      </c>
    </row>
    <row r="21067" spans="1:12" x14ac:dyDescent="0.2">
      <c r="A21067" s="2">
        <v>19.7744</v>
      </c>
      <c r="B21067" s="2">
        <v>127.19589999999999</v>
      </c>
      <c r="C21067" s="2">
        <v>4.2655900000000004</v>
      </c>
      <c r="D21067" s="2">
        <v>2.0917849999999998</v>
      </c>
      <c r="F21067" s="2">
        <v>19.771599999999999</v>
      </c>
      <c r="G21067" s="2">
        <v>0.82114399999999999</v>
      </c>
      <c r="H21067" s="2">
        <v>0.52793900000000005</v>
      </c>
      <c r="J21067" s="2">
        <v>19.7744</v>
      </c>
      <c r="K21067" s="2">
        <v>0.234482</v>
      </c>
      <c r="L21067" s="2">
        <v>0.54208900000000004</v>
      </c>
    </row>
    <row r="21068" spans="1:12" x14ac:dyDescent="0.2">
      <c r="A21068" s="2">
        <v>19.775099999999998</v>
      </c>
      <c r="B21068" s="2">
        <v>127.3908</v>
      </c>
      <c r="C21068" s="2">
        <v>4.2646740000000003</v>
      </c>
      <c r="D21068" s="2">
        <v>2.093661</v>
      </c>
      <c r="F21068" s="2">
        <v>19.772300000000001</v>
      </c>
      <c r="G21068" s="2">
        <v>0.82070200000000004</v>
      </c>
      <c r="H21068" s="2">
        <v>0.528389</v>
      </c>
      <c r="J21068" s="2">
        <v>19.775099999999998</v>
      </c>
      <c r="K21068" s="2">
        <v>0.23470099999999999</v>
      </c>
      <c r="L21068" s="2">
        <v>0.54185000000000005</v>
      </c>
    </row>
    <row r="21069" spans="1:12" x14ac:dyDescent="0.2">
      <c r="A21069" s="2">
        <v>19.77581</v>
      </c>
      <c r="B21069" s="2">
        <v>127.5861</v>
      </c>
      <c r="C21069" s="2">
        <v>4.2636750000000001</v>
      </c>
      <c r="D21069" s="2">
        <v>2.0954929999999998</v>
      </c>
      <c r="F21069" s="2">
        <v>19.773</v>
      </c>
      <c r="G21069" s="2">
        <v>0.82035100000000005</v>
      </c>
      <c r="H21069" s="2">
        <v>0.52839700000000001</v>
      </c>
      <c r="J21069" s="2">
        <v>19.77581</v>
      </c>
      <c r="K21069" s="2">
        <v>0.23446800000000001</v>
      </c>
      <c r="L21069" s="2">
        <v>0.54153300000000004</v>
      </c>
    </row>
    <row r="21070" spans="1:12" x14ac:dyDescent="0.2">
      <c r="A21070" s="2">
        <v>19.776509999999998</v>
      </c>
      <c r="B21070" s="2">
        <v>127.7795</v>
      </c>
      <c r="C21070" s="2">
        <v>4.2626299999999997</v>
      </c>
      <c r="D21070" s="2">
        <v>2.097842</v>
      </c>
      <c r="F21070" s="2">
        <v>19.773700000000002</v>
      </c>
      <c r="G21070" s="2">
        <v>0.81968700000000005</v>
      </c>
      <c r="H21070" s="2">
        <v>0.52825900000000003</v>
      </c>
      <c r="J21070" s="2">
        <v>19.776509999999998</v>
      </c>
      <c r="K21070" s="2">
        <v>0.23445299999999999</v>
      </c>
      <c r="L21070" s="2">
        <v>0.54146099999999997</v>
      </c>
    </row>
    <row r="21071" spans="1:12" x14ac:dyDescent="0.2">
      <c r="A21071" s="2">
        <v>19.77721</v>
      </c>
      <c r="B21071" s="2">
        <v>127.97190000000001</v>
      </c>
      <c r="C21071" s="2">
        <v>4.2616839999999998</v>
      </c>
      <c r="D21071" s="2">
        <v>2.0999020000000002</v>
      </c>
      <c r="F21071" s="2">
        <v>19.7744</v>
      </c>
      <c r="G21071" s="2">
        <v>0.81917600000000002</v>
      </c>
      <c r="H21071" s="2">
        <v>0.52824400000000005</v>
      </c>
      <c r="J21071" s="2">
        <v>19.77721</v>
      </c>
      <c r="K21071" s="2">
        <v>0.234629</v>
      </c>
      <c r="L21071" s="2">
        <v>0.54179200000000005</v>
      </c>
    </row>
    <row r="21072" spans="1:12" x14ac:dyDescent="0.2">
      <c r="A21072" s="2">
        <v>19.777909999999999</v>
      </c>
      <c r="B21072" s="2">
        <v>128.1635</v>
      </c>
      <c r="C21072" s="2">
        <v>4.2606840000000004</v>
      </c>
      <c r="D21072" s="2">
        <v>2.1014740000000001</v>
      </c>
      <c r="F21072" s="2">
        <v>19.775099999999998</v>
      </c>
      <c r="G21072" s="2">
        <v>0.81924399999999997</v>
      </c>
      <c r="H21072" s="2">
        <v>0.52809899999999999</v>
      </c>
      <c r="J21072" s="2">
        <v>19.777909999999999</v>
      </c>
      <c r="K21072" s="2">
        <v>0.23445099999999999</v>
      </c>
      <c r="L21072" s="2">
        <v>0.54199900000000001</v>
      </c>
    </row>
    <row r="21073" spans="1:12" x14ac:dyDescent="0.2">
      <c r="A21073" s="2">
        <v>19.77861</v>
      </c>
      <c r="B21073" s="2">
        <v>128.3554</v>
      </c>
      <c r="C21073" s="2">
        <v>4.2594560000000001</v>
      </c>
      <c r="D21073" s="2">
        <v>2.1026639999999999</v>
      </c>
      <c r="F21073" s="2">
        <v>19.77581</v>
      </c>
      <c r="G21073" s="2">
        <v>0.81890099999999999</v>
      </c>
      <c r="H21073" s="2">
        <v>0.52806900000000001</v>
      </c>
      <c r="J21073" s="2">
        <v>19.77861</v>
      </c>
      <c r="K21073" s="2">
        <v>0.234602</v>
      </c>
      <c r="L21073" s="2">
        <v>0.54204799999999997</v>
      </c>
    </row>
    <row r="21074" spans="1:12" x14ac:dyDescent="0.2">
      <c r="A21074" s="2">
        <v>19.779309999999999</v>
      </c>
      <c r="B21074" s="2">
        <v>128.547</v>
      </c>
      <c r="C21074" s="2">
        <v>4.2583650000000004</v>
      </c>
      <c r="D21074" s="2">
        <v>2.1037859999999999</v>
      </c>
      <c r="F21074" s="2">
        <v>19.776509999999998</v>
      </c>
      <c r="G21074" s="2">
        <v>0.81831399999999999</v>
      </c>
      <c r="H21074" s="2">
        <v>0.52807599999999999</v>
      </c>
      <c r="J21074" s="2">
        <v>19.779309999999999</v>
      </c>
      <c r="K21074" s="2">
        <v>0.234567</v>
      </c>
      <c r="L21074" s="2">
        <v>0.54218299999999997</v>
      </c>
    </row>
    <row r="21075" spans="1:12" x14ac:dyDescent="0.2">
      <c r="A21075" s="2">
        <v>19.780010000000001</v>
      </c>
      <c r="B21075" s="2">
        <v>128.73840000000001</v>
      </c>
      <c r="C21075" s="2">
        <v>4.2571440000000003</v>
      </c>
      <c r="D21075" s="2">
        <v>2.1050900000000001</v>
      </c>
      <c r="F21075" s="2">
        <v>19.77721</v>
      </c>
      <c r="G21075" s="2">
        <v>0.81814600000000004</v>
      </c>
      <c r="H21075" s="2">
        <v>0.52800800000000003</v>
      </c>
      <c r="J21075" s="2">
        <v>19.780010000000001</v>
      </c>
      <c r="K21075" s="2">
        <v>0.23478499999999999</v>
      </c>
      <c r="L21075" s="2">
        <v>0.54261700000000002</v>
      </c>
    </row>
    <row r="21076" spans="1:12" x14ac:dyDescent="0.2">
      <c r="A21076" s="2">
        <v>19.780709999999999</v>
      </c>
      <c r="B21076" s="2">
        <v>128.929</v>
      </c>
      <c r="C21076" s="2">
        <v>4.2561140000000002</v>
      </c>
      <c r="D21076" s="2">
        <v>2.1065170000000002</v>
      </c>
      <c r="F21076" s="2">
        <v>19.777909999999999</v>
      </c>
      <c r="G21076" s="2">
        <v>0.81819900000000001</v>
      </c>
      <c r="H21076" s="2">
        <v>0.52764900000000003</v>
      </c>
      <c r="J21076" s="2">
        <v>19.780709999999999</v>
      </c>
      <c r="K21076" s="2">
        <v>0.23468600000000001</v>
      </c>
      <c r="L21076" s="2">
        <v>0.54297700000000004</v>
      </c>
    </row>
    <row r="21077" spans="1:12" x14ac:dyDescent="0.2">
      <c r="A21077" s="2">
        <v>19.781410000000001</v>
      </c>
      <c r="B21077" s="2">
        <v>129.1172</v>
      </c>
      <c r="C21077" s="2">
        <v>4.2549849999999996</v>
      </c>
      <c r="D21077" s="2">
        <v>2.1075699999999999</v>
      </c>
      <c r="F21077" s="2">
        <v>19.77861</v>
      </c>
      <c r="G21077" s="2">
        <v>0.81808499999999995</v>
      </c>
      <c r="H21077" s="2">
        <v>0.52776299999999998</v>
      </c>
      <c r="J21077" s="2">
        <v>19.781410000000001</v>
      </c>
      <c r="K21077" s="2">
        <v>0.234566</v>
      </c>
      <c r="L21077" s="2">
        <v>0.54335299999999997</v>
      </c>
    </row>
    <row r="21078" spans="1:12" x14ac:dyDescent="0.2">
      <c r="A21078" s="2">
        <v>19.782119999999999</v>
      </c>
      <c r="B21078" s="2">
        <v>129.30549999999999</v>
      </c>
      <c r="C21078" s="2">
        <v>4.2539400000000001</v>
      </c>
      <c r="D21078" s="2">
        <v>2.1088209999999998</v>
      </c>
      <c r="F21078" s="2">
        <v>19.779309999999999</v>
      </c>
      <c r="G21078" s="2">
        <v>0.81783300000000003</v>
      </c>
      <c r="H21078" s="2">
        <v>0.52747299999999997</v>
      </c>
      <c r="J21078" s="2">
        <v>19.782119999999999</v>
      </c>
      <c r="K21078" s="2">
        <v>0.23441699999999999</v>
      </c>
      <c r="L21078" s="2">
        <v>0.54370799999999997</v>
      </c>
    </row>
    <row r="21079" spans="1:12" x14ac:dyDescent="0.2">
      <c r="A21079" s="2">
        <v>19.782820000000001</v>
      </c>
      <c r="B21079" s="2">
        <v>129.49430000000001</v>
      </c>
      <c r="C21079" s="2">
        <v>4.2532069999999997</v>
      </c>
      <c r="D21079" s="2">
        <v>2.1104229999999999</v>
      </c>
      <c r="F21079" s="2">
        <v>19.780010000000001</v>
      </c>
      <c r="G21079" s="2">
        <v>0.81780200000000003</v>
      </c>
      <c r="H21079" s="2">
        <v>0.52750399999999997</v>
      </c>
      <c r="J21079" s="2">
        <v>19.782820000000001</v>
      </c>
      <c r="K21079" s="2">
        <v>0.23458799999999999</v>
      </c>
      <c r="L21079" s="2">
        <v>0.54410099999999995</v>
      </c>
    </row>
    <row r="21080" spans="1:12" x14ac:dyDescent="0.2">
      <c r="A21080" s="2">
        <v>19.783519999999999</v>
      </c>
      <c r="B21080" s="2">
        <v>129.6816</v>
      </c>
      <c r="C21080" s="2">
        <v>4.2518570000000002</v>
      </c>
      <c r="D21080" s="2">
        <v>2.112193</v>
      </c>
      <c r="F21080" s="2">
        <v>19.780709999999999</v>
      </c>
      <c r="G21080" s="2">
        <v>0.81777999999999995</v>
      </c>
      <c r="H21080" s="2">
        <v>0.52761100000000005</v>
      </c>
      <c r="J21080" s="2">
        <v>19.783519999999999</v>
      </c>
      <c r="K21080" s="2">
        <v>0.234487</v>
      </c>
      <c r="L21080" s="2">
        <v>0.54430800000000001</v>
      </c>
    </row>
    <row r="21081" spans="1:12" x14ac:dyDescent="0.2">
      <c r="A21081" s="2">
        <v>19.784220000000001</v>
      </c>
      <c r="B21081" s="2">
        <v>129.8673</v>
      </c>
      <c r="C21081" s="2">
        <v>4.250591</v>
      </c>
      <c r="D21081" s="2">
        <v>2.1135280000000001</v>
      </c>
      <c r="F21081" s="2">
        <v>19.781410000000001</v>
      </c>
      <c r="G21081" s="2">
        <v>0.81752000000000002</v>
      </c>
      <c r="H21081" s="2">
        <v>0.52790099999999995</v>
      </c>
      <c r="J21081" s="2">
        <v>19.784220000000001</v>
      </c>
      <c r="K21081" s="2">
        <v>0.234291</v>
      </c>
      <c r="L21081" s="2">
        <v>0.54497300000000004</v>
      </c>
    </row>
    <row r="21082" spans="1:12" x14ac:dyDescent="0.2">
      <c r="A21082" s="2">
        <v>19.78492</v>
      </c>
      <c r="B21082" s="2">
        <v>130.05359999999999</v>
      </c>
      <c r="C21082" s="2">
        <v>4.2498279999999999</v>
      </c>
      <c r="D21082" s="2">
        <v>2.1149019999999998</v>
      </c>
      <c r="F21082" s="2">
        <v>19.782119999999999</v>
      </c>
      <c r="G21082" s="2">
        <v>0.81697799999999998</v>
      </c>
      <c r="H21082" s="2">
        <v>0.52850299999999995</v>
      </c>
      <c r="J21082" s="2">
        <v>19.78492</v>
      </c>
      <c r="K21082" s="2">
        <v>0.234405</v>
      </c>
      <c r="L21082" s="2">
        <v>0.545207</v>
      </c>
    </row>
    <row r="21083" spans="1:12" x14ac:dyDescent="0.2">
      <c r="A21083" s="2">
        <v>19.785620000000002</v>
      </c>
      <c r="B21083" s="2">
        <v>130.2396</v>
      </c>
      <c r="C21083" s="2">
        <v>4.2490800000000002</v>
      </c>
      <c r="D21083" s="2">
        <v>2.1159319999999999</v>
      </c>
      <c r="F21083" s="2">
        <v>19.782820000000001</v>
      </c>
      <c r="G21083" s="2">
        <v>0.81690200000000002</v>
      </c>
      <c r="H21083" s="2">
        <v>0.52809899999999999</v>
      </c>
      <c r="J21083" s="2">
        <v>19.785620000000002</v>
      </c>
      <c r="K21083" s="2">
        <v>0.23450799999999999</v>
      </c>
      <c r="L21083" s="2">
        <v>0.54532199999999997</v>
      </c>
    </row>
    <row r="21084" spans="1:12" x14ac:dyDescent="0.2">
      <c r="A21084" s="2">
        <v>19.78633</v>
      </c>
      <c r="B21084" s="2">
        <v>130.42359999999999</v>
      </c>
      <c r="C21084" s="2">
        <v>4.2482179999999996</v>
      </c>
      <c r="D21084" s="2">
        <v>2.1173660000000001</v>
      </c>
      <c r="F21084" s="2">
        <v>19.783519999999999</v>
      </c>
      <c r="G21084" s="2">
        <v>0.81734499999999999</v>
      </c>
      <c r="H21084" s="2">
        <v>0.52784699999999996</v>
      </c>
      <c r="J21084" s="2">
        <v>19.78633</v>
      </c>
      <c r="K21084" s="2">
        <v>0.23441500000000001</v>
      </c>
      <c r="L21084" s="2">
        <v>0.54514200000000002</v>
      </c>
    </row>
    <row r="21085" spans="1:12" x14ac:dyDescent="0.2">
      <c r="A21085" s="2">
        <v>19.787030000000001</v>
      </c>
      <c r="B21085" s="2">
        <v>130.6087</v>
      </c>
      <c r="C21085" s="2">
        <v>4.2471880000000004</v>
      </c>
      <c r="D21085" s="2">
        <v>2.1190220000000002</v>
      </c>
      <c r="F21085" s="2">
        <v>19.784220000000001</v>
      </c>
      <c r="G21085" s="2">
        <v>0.817276</v>
      </c>
      <c r="H21085" s="2">
        <v>0.52809099999999998</v>
      </c>
      <c r="J21085" s="2">
        <v>19.787030000000001</v>
      </c>
      <c r="K21085" s="2">
        <v>0.23508799999999999</v>
      </c>
      <c r="L21085" s="2">
        <v>0.54568499999999998</v>
      </c>
    </row>
    <row r="21086" spans="1:12" x14ac:dyDescent="0.2">
      <c r="A21086" s="2">
        <v>19.78773</v>
      </c>
      <c r="B21086" s="2">
        <v>130.79310000000001</v>
      </c>
      <c r="C21086" s="2">
        <v>4.2461270000000004</v>
      </c>
      <c r="D21086" s="2">
        <v>2.120044</v>
      </c>
      <c r="F21086" s="2">
        <v>19.78492</v>
      </c>
      <c r="G21086" s="2">
        <v>0.81726799999999999</v>
      </c>
      <c r="H21086" s="2">
        <v>0.52830500000000002</v>
      </c>
      <c r="J21086" s="2">
        <v>19.78773</v>
      </c>
      <c r="K21086" s="2">
        <v>0.235292</v>
      </c>
      <c r="L21086" s="2">
        <v>0.546373</v>
      </c>
    </row>
    <row r="21087" spans="1:12" x14ac:dyDescent="0.2">
      <c r="A21087" s="2">
        <v>19.788430000000002</v>
      </c>
      <c r="B21087" s="2">
        <v>130.9778</v>
      </c>
      <c r="C21087" s="2">
        <v>4.2450590000000004</v>
      </c>
      <c r="D21087" s="2">
        <v>2.121432</v>
      </c>
      <c r="F21087" s="2">
        <v>19.785620000000002</v>
      </c>
      <c r="G21087" s="2">
        <v>0.81692500000000001</v>
      </c>
      <c r="H21087" s="2">
        <v>0.52780199999999999</v>
      </c>
      <c r="J21087" s="2">
        <v>19.788430000000002</v>
      </c>
      <c r="K21087" s="2">
        <v>0.235565</v>
      </c>
      <c r="L21087" s="2">
        <v>0.54646700000000004</v>
      </c>
    </row>
    <row r="21088" spans="1:12" x14ac:dyDescent="0.2">
      <c r="A21088" s="2">
        <v>19.78913</v>
      </c>
      <c r="B21088" s="2">
        <v>131.1619</v>
      </c>
      <c r="C21088" s="2">
        <v>4.2437620000000003</v>
      </c>
      <c r="D21088" s="2">
        <v>2.122852</v>
      </c>
      <c r="F21088" s="2">
        <v>19.78633</v>
      </c>
      <c r="G21088" s="2">
        <v>0.816689</v>
      </c>
      <c r="H21088" s="2">
        <v>0.52767900000000001</v>
      </c>
      <c r="J21088" s="2">
        <v>19.78913</v>
      </c>
      <c r="K21088" s="2">
        <v>0.23549600000000001</v>
      </c>
      <c r="L21088" s="2">
        <v>0.54637800000000003</v>
      </c>
    </row>
    <row r="21089" spans="1:12" x14ac:dyDescent="0.2">
      <c r="A21089" s="2">
        <v>19.789829999999998</v>
      </c>
      <c r="B21089" s="2">
        <v>131.34630000000001</v>
      </c>
      <c r="C21089" s="2">
        <v>4.2426409999999999</v>
      </c>
      <c r="D21089" s="2">
        <v>2.1239880000000002</v>
      </c>
      <c r="F21089" s="2">
        <v>19.787030000000001</v>
      </c>
      <c r="G21089" s="2">
        <v>0.816635</v>
      </c>
      <c r="H21089" s="2">
        <v>0.52753399999999995</v>
      </c>
      <c r="J21089" s="2">
        <v>19.789829999999998</v>
      </c>
      <c r="K21089" s="2">
        <v>0.235315</v>
      </c>
      <c r="L21089" s="2">
        <v>0.54642199999999996</v>
      </c>
    </row>
    <row r="21090" spans="1:12" x14ac:dyDescent="0.2">
      <c r="A21090" s="2">
        <v>19.79053</v>
      </c>
      <c r="B21090" s="2">
        <v>131.52940000000001</v>
      </c>
      <c r="C21090" s="2">
        <v>4.2415419999999999</v>
      </c>
      <c r="D21090" s="2">
        <v>2.1257429999999999</v>
      </c>
      <c r="F21090" s="2">
        <v>19.78773</v>
      </c>
      <c r="G21090" s="2">
        <v>0.81662800000000002</v>
      </c>
      <c r="H21090" s="2">
        <v>0.52766400000000002</v>
      </c>
      <c r="J21090" s="2">
        <v>19.79053</v>
      </c>
      <c r="K21090" s="2">
        <v>0.23522000000000001</v>
      </c>
      <c r="L21090" s="2">
        <v>0.54662999999999995</v>
      </c>
    </row>
    <row r="21091" spans="1:12" x14ac:dyDescent="0.2">
      <c r="A21091" s="2">
        <v>19.791239999999998</v>
      </c>
      <c r="B21091" s="2">
        <v>131.71129999999999</v>
      </c>
      <c r="C21091" s="2">
        <v>4.240138</v>
      </c>
      <c r="D21091" s="2">
        <v>2.126941</v>
      </c>
      <c r="F21091" s="2">
        <v>19.788430000000002</v>
      </c>
      <c r="G21091" s="2">
        <v>0.81639099999999998</v>
      </c>
      <c r="H21091" s="2">
        <v>0.52797700000000003</v>
      </c>
      <c r="J21091" s="2">
        <v>19.791239999999998</v>
      </c>
      <c r="K21091" s="2">
        <v>0.23522000000000001</v>
      </c>
      <c r="L21091" s="2">
        <v>0.54652900000000004</v>
      </c>
    </row>
    <row r="21092" spans="1:12" x14ac:dyDescent="0.2">
      <c r="A21092" s="2">
        <v>19.79194</v>
      </c>
      <c r="B21092" s="2">
        <v>131.8922</v>
      </c>
      <c r="C21092" s="2">
        <v>4.2388870000000001</v>
      </c>
      <c r="D21092" s="2">
        <v>2.1282679999999998</v>
      </c>
      <c r="F21092" s="2">
        <v>19.78913</v>
      </c>
      <c r="G21092" s="2">
        <v>0.81631500000000001</v>
      </c>
      <c r="H21092" s="2">
        <v>0.52806900000000001</v>
      </c>
      <c r="J21092" s="2">
        <v>19.79194</v>
      </c>
      <c r="K21092" s="2">
        <v>0.23513200000000001</v>
      </c>
      <c r="L21092" s="2">
        <v>0.54603100000000004</v>
      </c>
    </row>
    <row r="21093" spans="1:12" x14ac:dyDescent="0.2">
      <c r="A21093" s="2">
        <v>19.792639999999999</v>
      </c>
      <c r="B21093" s="2">
        <v>132.07320000000001</v>
      </c>
      <c r="C21093" s="2">
        <v>4.2377729999999998</v>
      </c>
      <c r="D21093" s="2">
        <v>2.1297489999999999</v>
      </c>
      <c r="F21093" s="2">
        <v>19.789829999999998</v>
      </c>
      <c r="G21093" s="2">
        <v>0.81618500000000005</v>
      </c>
      <c r="H21093" s="2">
        <v>0.52773300000000001</v>
      </c>
      <c r="J21093" s="2">
        <v>19.792639999999999</v>
      </c>
      <c r="K21093" s="2">
        <v>0.23485</v>
      </c>
      <c r="L21093" s="2">
        <v>0.54540299999999997</v>
      </c>
    </row>
    <row r="21094" spans="1:12" x14ac:dyDescent="0.2">
      <c r="A21094" s="2">
        <v>19.793340000000001</v>
      </c>
      <c r="B21094" s="2">
        <v>132.25460000000001</v>
      </c>
      <c r="C21094" s="2">
        <v>4.2365680000000001</v>
      </c>
      <c r="D21094" s="2">
        <v>2.1308850000000001</v>
      </c>
      <c r="F21094" s="2">
        <v>19.79053</v>
      </c>
      <c r="G21094" s="2">
        <v>0.81623100000000004</v>
      </c>
      <c r="H21094" s="2">
        <v>0.52752699999999997</v>
      </c>
      <c r="J21094" s="2">
        <v>19.793340000000001</v>
      </c>
      <c r="K21094" s="2">
        <v>0.234682</v>
      </c>
      <c r="L21094" s="2">
        <v>0.54555399999999998</v>
      </c>
    </row>
    <row r="21095" spans="1:12" x14ac:dyDescent="0.2">
      <c r="A21095" s="2">
        <v>19.794039999999999</v>
      </c>
      <c r="B21095" s="2">
        <v>132.434</v>
      </c>
      <c r="C21095" s="2">
        <v>4.2357589999999998</v>
      </c>
      <c r="D21095" s="2">
        <v>2.1318920000000001</v>
      </c>
      <c r="F21095" s="2">
        <v>19.791239999999998</v>
      </c>
      <c r="G21095" s="2">
        <v>0.81645999999999996</v>
      </c>
      <c r="H21095" s="2">
        <v>0.52752699999999997</v>
      </c>
      <c r="J21095" s="2">
        <v>19.794039999999999</v>
      </c>
      <c r="K21095" s="2">
        <v>0.23433699999999999</v>
      </c>
      <c r="L21095" s="2">
        <v>0.54565200000000003</v>
      </c>
    </row>
    <row r="21096" spans="1:12" x14ac:dyDescent="0.2">
      <c r="A21096" s="2">
        <v>19.794740000000001</v>
      </c>
      <c r="B21096" s="2">
        <v>132.6148</v>
      </c>
      <c r="C21096" s="2">
        <v>4.2350880000000002</v>
      </c>
      <c r="D21096" s="2">
        <v>2.1331889999999998</v>
      </c>
      <c r="F21096" s="2">
        <v>19.79194</v>
      </c>
      <c r="G21096" s="2">
        <v>0.81656600000000001</v>
      </c>
      <c r="H21096" s="2">
        <v>0.52703100000000003</v>
      </c>
      <c r="J21096" s="2">
        <v>19.794740000000001</v>
      </c>
      <c r="K21096" s="2">
        <v>0.23422200000000001</v>
      </c>
      <c r="L21096" s="2">
        <v>0.54575300000000004</v>
      </c>
    </row>
    <row r="21097" spans="1:12" x14ac:dyDescent="0.2">
      <c r="A21097" s="2">
        <v>19.795439999999999</v>
      </c>
      <c r="B21097" s="2">
        <v>132.7953</v>
      </c>
      <c r="C21097" s="2">
        <v>4.2339580000000003</v>
      </c>
      <c r="D21097" s="2">
        <v>2.1339679999999999</v>
      </c>
      <c r="F21097" s="2">
        <v>19.792639999999999</v>
      </c>
      <c r="G21097" s="2">
        <v>0.81620800000000004</v>
      </c>
      <c r="H21097" s="2">
        <v>0.52681</v>
      </c>
      <c r="J21097" s="2">
        <v>19.795439999999999</v>
      </c>
      <c r="K21097" s="2">
        <v>0.23430799999999999</v>
      </c>
      <c r="L21097" s="2">
        <v>0.54642400000000002</v>
      </c>
    </row>
    <row r="21098" spans="1:12" x14ac:dyDescent="0.2">
      <c r="A21098" s="2">
        <v>19.796140000000001</v>
      </c>
      <c r="B21098" s="2">
        <v>132.97370000000001</v>
      </c>
      <c r="C21098" s="2">
        <v>4.2327000000000004</v>
      </c>
      <c r="D21098" s="2">
        <v>2.135059</v>
      </c>
      <c r="F21098" s="2">
        <v>19.793340000000001</v>
      </c>
      <c r="G21098" s="2">
        <v>0.81589500000000004</v>
      </c>
      <c r="H21098" s="2">
        <v>0.52712999999999999</v>
      </c>
      <c r="J21098" s="2">
        <v>19.796140000000001</v>
      </c>
      <c r="K21098" s="2">
        <v>0.234041</v>
      </c>
      <c r="L21098" s="2">
        <v>0.54681000000000002</v>
      </c>
    </row>
    <row r="21099" spans="1:12" x14ac:dyDescent="0.2">
      <c r="A21099" s="2">
        <v>19.79684</v>
      </c>
      <c r="B21099" s="2">
        <v>133.1532</v>
      </c>
      <c r="C21099" s="2">
        <v>4.23109</v>
      </c>
      <c r="D21099" s="2">
        <v>2.136142</v>
      </c>
      <c r="F21099" s="2">
        <v>19.794039999999999</v>
      </c>
      <c r="G21099" s="2">
        <v>0.81534600000000002</v>
      </c>
      <c r="H21099" s="2">
        <v>0.52684799999999998</v>
      </c>
      <c r="J21099" s="2">
        <v>19.79684</v>
      </c>
      <c r="K21099" s="2">
        <v>0.23380799999999999</v>
      </c>
      <c r="L21099" s="2">
        <v>0.54711799999999999</v>
      </c>
    </row>
    <row r="21100" spans="1:12" x14ac:dyDescent="0.2">
      <c r="A21100" s="2">
        <v>19.797550000000001</v>
      </c>
      <c r="B21100" s="2">
        <v>133.3287</v>
      </c>
      <c r="C21100" s="2">
        <v>4.2294650000000003</v>
      </c>
      <c r="D21100" s="2">
        <v>2.137607</v>
      </c>
      <c r="F21100" s="2">
        <v>19.794740000000001</v>
      </c>
      <c r="G21100" s="2">
        <v>0.81504799999999999</v>
      </c>
      <c r="H21100" s="2">
        <v>0.52667200000000003</v>
      </c>
      <c r="J21100" s="2">
        <v>19.797550000000001</v>
      </c>
      <c r="K21100" s="2">
        <v>0.23378399999999999</v>
      </c>
      <c r="L21100" s="2">
        <v>0.54726399999999997</v>
      </c>
    </row>
    <row r="21101" spans="1:12" x14ac:dyDescent="0.2">
      <c r="A21101" s="2">
        <v>19.798249999999999</v>
      </c>
      <c r="B21101" s="2">
        <v>133.5067</v>
      </c>
      <c r="C21101" s="2">
        <v>4.2282900000000003</v>
      </c>
      <c r="D21101" s="2">
        <v>2.1392699999999998</v>
      </c>
      <c r="F21101" s="2">
        <v>19.795439999999999</v>
      </c>
      <c r="G21101" s="2">
        <v>0.81523900000000005</v>
      </c>
      <c r="H21101" s="2">
        <v>0.52599300000000004</v>
      </c>
      <c r="J21101" s="2">
        <v>19.798249999999999</v>
      </c>
      <c r="K21101" s="2">
        <v>0.233957</v>
      </c>
      <c r="L21101" s="2">
        <v>0.54721500000000001</v>
      </c>
    </row>
    <row r="21102" spans="1:12" x14ac:dyDescent="0.2">
      <c r="A21102" s="2">
        <v>19.798950000000001</v>
      </c>
      <c r="B21102" s="2">
        <v>133.685</v>
      </c>
      <c r="C21102" s="2">
        <v>4.2272220000000003</v>
      </c>
      <c r="D21102" s="2">
        <v>2.1402770000000002</v>
      </c>
      <c r="F21102" s="2">
        <v>19.796140000000001</v>
      </c>
      <c r="G21102" s="2">
        <v>0.81523100000000004</v>
      </c>
      <c r="H21102" s="2">
        <v>0.52622999999999998</v>
      </c>
      <c r="J21102" s="2">
        <v>19.798950000000001</v>
      </c>
      <c r="K21102" s="2">
        <v>0.233957</v>
      </c>
      <c r="L21102" s="2">
        <v>0.547342</v>
      </c>
    </row>
    <row r="21103" spans="1:12" x14ac:dyDescent="0.2">
      <c r="A21103" s="2">
        <v>19.79965</v>
      </c>
      <c r="B21103" s="2">
        <v>133.8596</v>
      </c>
      <c r="C21103" s="2">
        <v>4.2261309999999996</v>
      </c>
      <c r="D21103" s="2">
        <v>2.1413760000000002</v>
      </c>
      <c r="F21103" s="2">
        <v>19.79684</v>
      </c>
      <c r="G21103" s="2">
        <v>0.81506299999999998</v>
      </c>
      <c r="H21103" s="2">
        <v>0.52641300000000002</v>
      </c>
      <c r="J21103" s="2">
        <v>19.79965</v>
      </c>
      <c r="K21103" s="2">
        <v>0.23402200000000001</v>
      </c>
      <c r="L21103" s="2">
        <v>0.547346</v>
      </c>
    </row>
    <row r="21104" spans="1:12" x14ac:dyDescent="0.2">
      <c r="A21104" s="2">
        <v>19.800350000000002</v>
      </c>
      <c r="B21104" s="2">
        <v>134.03440000000001</v>
      </c>
      <c r="C21104" s="2">
        <v>4.2247120000000002</v>
      </c>
      <c r="D21104" s="2">
        <v>2.142833</v>
      </c>
      <c r="F21104" s="2">
        <v>19.797550000000001</v>
      </c>
      <c r="G21104" s="2">
        <v>0.81523900000000005</v>
      </c>
      <c r="H21104" s="2">
        <v>0.52651199999999998</v>
      </c>
      <c r="J21104" s="2">
        <v>19.800350000000002</v>
      </c>
      <c r="K21104" s="2">
        <v>0.23358300000000001</v>
      </c>
      <c r="L21104" s="2">
        <v>0.54797799999999997</v>
      </c>
    </row>
    <row r="21105" spans="1:12" x14ac:dyDescent="0.2">
      <c r="A21105" s="2">
        <v>19.80105</v>
      </c>
      <c r="B21105" s="2">
        <v>134.20849999999999</v>
      </c>
      <c r="C21105" s="2">
        <v>4.2236130000000003</v>
      </c>
      <c r="D21105" s="2">
        <v>2.1440990000000002</v>
      </c>
      <c r="F21105" s="2">
        <v>19.798249999999999</v>
      </c>
      <c r="G21105" s="2">
        <v>0.81550599999999995</v>
      </c>
      <c r="H21105" s="2">
        <v>0.52631399999999995</v>
      </c>
      <c r="J21105" s="2">
        <v>19.80105</v>
      </c>
      <c r="K21105" s="2">
        <v>0.23344599999999999</v>
      </c>
      <c r="L21105" s="2">
        <v>0.54836700000000005</v>
      </c>
    </row>
    <row r="21106" spans="1:12" x14ac:dyDescent="0.2">
      <c r="A21106" s="2">
        <v>19.801749999999998</v>
      </c>
      <c r="B21106" s="2">
        <v>134.3819</v>
      </c>
      <c r="C21106" s="2">
        <v>4.222461</v>
      </c>
      <c r="D21106" s="2">
        <v>2.1455950000000001</v>
      </c>
      <c r="F21106" s="2">
        <v>19.798950000000001</v>
      </c>
      <c r="G21106" s="2">
        <v>0.81553600000000004</v>
      </c>
      <c r="H21106" s="2">
        <v>0.52637500000000004</v>
      </c>
      <c r="J21106" s="2">
        <v>19.801749999999998</v>
      </c>
      <c r="K21106" s="2">
        <v>0.23322999999999999</v>
      </c>
      <c r="L21106" s="2">
        <v>0.54852599999999996</v>
      </c>
    </row>
    <row r="21107" spans="1:12" x14ac:dyDescent="0.2">
      <c r="A21107" s="2">
        <v>19.80246</v>
      </c>
      <c r="B21107" s="2">
        <v>134.55600000000001</v>
      </c>
      <c r="C21107" s="2">
        <v>4.2207369999999997</v>
      </c>
      <c r="D21107" s="2">
        <v>2.1467999999999998</v>
      </c>
      <c r="F21107" s="2">
        <v>19.79965</v>
      </c>
      <c r="G21107" s="2">
        <v>0.81550599999999995</v>
      </c>
      <c r="H21107" s="2">
        <v>0.52630600000000005</v>
      </c>
      <c r="J21107" s="2">
        <v>19.80246</v>
      </c>
      <c r="K21107" s="2">
        <v>0.23321500000000001</v>
      </c>
      <c r="L21107" s="2">
        <v>0.54881100000000005</v>
      </c>
    </row>
    <row r="21108" spans="1:12" x14ac:dyDescent="0.2">
      <c r="A21108" s="2">
        <v>19.803159999999998</v>
      </c>
      <c r="B21108" s="2">
        <v>134.72550000000001</v>
      </c>
      <c r="C21108" s="2">
        <v>4.2194320000000003</v>
      </c>
      <c r="D21108" s="2">
        <v>2.1481889999999999</v>
      </c>
      <c r="F21108" s="2">
        <v>19.800350000000002</v>
      </c>
      <c r="G21108" s="2">
        <v>0.81552899999999995</v>
      </c>
      <c r="H21108" s="2">
        <v>0.52626799999999996</v>
      </c>
      <c r="J21108" s="2">
        <v>19.803159999999998</v>
      </c>
      <c r="K21108" s="2">
        <v>0.23347799999999999</v>
      </c>
      <c r="L21108" s="2">
        <v>0.54915899999999995</v>
      </c>
    </row>
    <row r="21109" spans="1:12" x14ac:dyDescent="0.2">
      <c r="A21109" s="2">
        <v>19.80386</v>
      </c>
      <c r="B21109" s="2">
        <v>134.89670000000001</v>
      </c>
      <c r="C21109" s="2">
        <v>4.2184710000000001</v>
      </c>
      <c r="D21109" s="2">
        <v>2.150096</v>
      </c>
      <c r="F21109" s="2">
        <v>19.80105</v>
      </c>
      <c r="G21109" s="2">
        <v>0.815689</v>
      </c>
      <c r="H21109" s="2">
        <v>0.52590899999999996</v>
      </c>
      <c r="J21109" s="2">
        <v>19.80386</v>
      </c>
      <c r="K21109" s="2">
        <v>0.233656</v>
      </c>
      <c r="L21109" s="2">
        <v>0.549655</v>
      </c>
    </row>
    <row r="21110" spans="1:12" x14ac:dyDescent="0.2">
      <c r="A21110" s="2">
        <v>19.804559999999999</v>
      </c>
      <c r="B21110" s="2">
        <v>135.06540000000001</v>
      </c>
      <c r="C21110" s="2">
        <v>4.2169679999999996</v>
      </c>
      <c r="D21110" s="2">
        <v>2.1515149999999998</v>
      </c>
      <c r="F21110" s="2">
        <v>19.801749999999998</v>
      </c>
      <c r="G21110" s="2">
        <v>0.81584900000000005</v>
      </c>
      <c r="H21110" s="2">
        <v>0.52684799999999998</v>
      </c>
      <c r="J21110" s="2">
        <v>19.804559999999999</v>
      </c>
      <c r="K21110" s="2">
        <v>0.233934</v>
      </c>
      <c r="L21110" s="2">
        <v>0.55005199999999999</v>
      </c>
    </row>
    <row r="21111" spans="1:12" x14ac:dyDescent="0.2">
      <c r="A21111" s="2">
        <v>19.805260000000001</v>
      </c>
      <c r="B21111" s="2">
        <v>135.2363</v>
      </c>
      <c r="C21111" s="2">
        <v>4.2155639999999996</v>
      </c>
      <c r="D21111" s="2">
        <v>2.1529569999999998</v>
      </c>
      <c r="F21111" s="2">
        <v>19.80246</v>
      </c>
      <c r="G21111" s="2">
        <v>0.815689</v>
      </c>
      <c r="H21111" s="2">
        <v>0.52739000000000003</v>
      </c>
      <c r="J21111" s="2">
        <v>19.805260000000001</v>
      </c>
      <c r="K21111" s="2">
        <v>0.23342299999999999</v>
      </c>
      <c r="L21111" s="2">
        <v>0.550265</v>
      </c>
    </row>
    <row r="21112" spans="1:12" x14ac:dyDescent="0.2">
      <c r="A21112" s="2">
        <v>19.805959999999999</v>
      </c>
      <c r="B21112" s="2">
        <v>135.4057</v>
      </c>
      <c r="C21112" s="2">
        <v>4.2141830000000002</v>
      </c>
      <c r="D21112" s="2">
        <v>2.1542539999999999</v>
      </c>
      <c r="F21112" s="2">
        <v>19.803159999999998</v>
      </c>
      <c r="G21112" s="2">
        <v>0.81549099999999997</v>
      </c>
      <c r="H21112" s="2">
        <v>0.52729800000000004</v>
      </c>
      <c r="J21112" s="2">
        <v>19.805959999999999</v>
      </c>
      <c r="K21112" s="2">
        <v>0.23282600000000001</v>
      </c>
      <c r="L21112" s="2">
        <v>0.55039199999999999</v>
      </c>
    </row>
    <row r="21113" spans="1:12" x14ac:dyDescent="0.2">
      <c r="A21113" s="2">
        <v>19.806660000000001</v>
      </c>
      <c r="B21113" s="2">
        <v>135.57329999999999</v>
      </c>
      <c r="C21113" s="2">
        <v>4.2127939999999997</v>
      </c>
      <c r="D21113" s="2">
        <v>2.155383</v>
      </c>
      <c r="F21113" s="2">
        <v>19.80386</v>
      </c>
      <c r="G21113" s="2">
        <v>0.81516999999999995</v>
      </c>
      <c r="H21113" s="2">
        <v>0.52723699999999996</v>
      </c>
      <c r="J21113" s="2">
        <v>19.806660000000001</v>
      </c>
      <c r="K21113" s="2">
        <v>0.23261200000000001</v>
      </c>
      <c r="L21113" s="2">
        <v>0.55055299999999996</v>
      </c>
    </row>
    <row r="21114" spans="1:12" x14ac:dyDescent="0.2">
      <c r="A21114" s="2">
        <v>19.807369999999999</v>
      </c>
      <c r="B21114" s="2">
        <v>135.74270000000001</v>
      </c>
      <c r="C21114" s="2">
        <v>4.2112920000000003</v>
      </c>
      <c r="D21114" s="2">
        <v>2.156711</v>
      </c>
      <c r="F21114" s="2">
        <v>19.804559999999999</v>
      </c>
      <c r="G21114" s="2">
        <v>0.81488000000000005</v>
      </c>
      <c r="H21114" s="2">
        <v>0.52769500000000003</v>
      </c>
      <c r="J21114" s="2">
        <v>19.807369999999999</v>
      </c>
      <c r="K21114" s="2">
        <v>0.23210900000000001</v>
      </c>
      <c r="L21114" s="2">
        <v>0.55076199999999997</v>
      </c>
    </row>
    <row r="21115" spans="1:12" x14ac:dyDescent="0.2">
      <c r="A21115" s="2">
        <v>19.808070000000001</v>
      </c>
      <c r="B21115" s="2">
        <v>135.91079999999999</v>
      </c>
      <c r="C21115" s="2">
        <v>4.2095830000000003</v>
      </c>
      <c r="D21115" s="2">
        <v>2.1577709999999999</v>
      </c>
      <c r="F21115" s="2">
        <v>19.805260000000001</v>
      </c>
      <c r="G21115" s="2">
        <v>0.81481899999999996</v>
      </c>
      <c r="H21115" s="2">
        <v>0.52793900000000005</v>
      </c>
      <c r="J21115" s="2">
        <v>19.808070000000001</v>
      </c>
      <c r="K21115" s="2">
        <v>0.232044</v>
      </c>
      <c r="L21115" s="2">
        <v>0.55136399999999997</v>
      </c>
    </row>
    <row r="21116" spans="1:12" x14ac:dyDescent="0.2">
      <c r="A21116" s="2">
        <v>19.808769999999999</v>
      </c>
      <c r="B21116" s="2">
        <v>136.0778</v>
      </c>
      <c r="C21116" s="2">
        <v>4.2084760000000001</v>
      </c>
      <c r="D21116" s="2">
        <v>2.1587170000000002</v>
      </c>
      <c r="F21116" s="2">
        <v>19.805959999999999</v>
      </c>
      <c r="G21116" s="2">
        <v>0.81473499999999999</v>
      </c>
      <c r="H21116" s="2">
        <v>0.528389</v>
      </c>
      <c r="J21116" s="2">
        <v>19.808769999999999</v>
      </c>
      <c r="K21116" s="2">
        <v>0.23182700000000001</v>
      </c>
      <c r="L21116" s="2">
        <v>0.551207</v>
      </c>
    </row>
    <row r="21117" spans="1:12" x14ac:dyDescent="0.2">
      <c r="A21117" s="2">
        <v>19.809470000000001</v>
      </c>
      <c r="B21117" s="2">
        <v>136.24369999999999</v>
      </c>
      <c r="C21117" s="2">
        <v>4.2076450000000003</v>
      </c>
      <c r="D21117" s="2">
        <v>2.1600069999999998</v>
      </c>
      <c r="F21117" s="2">
        <v>19.806660000000001</v>
      </c>
      <c r="G21117" s="2">
        <v>0.81468200000000002</v>
      </c>
      <c r="H21117" s="2">
        <v>0.52876999999999996</v>
      </c>
      <c r="J21117" s="2">
        <v>19.809470000000001</v>
      </c>
      <c r="K21117" s="2">
        <v>0.231678</v>
      </c>
      <c r="L21117" s="2">
        <v>0.55124499999999999</v>
      </c>
    </row>
    <row r="21118" spans="1:12" x14ac:dyDescent="0.2">
      <c r="A21118" s="2">
        <v>19.810169999999999</v>
      </c>
      <c r="B21118" s="2">
        <v>136.4102</v>
      </c>
      <c r="C21118" s="2">
        <v>4.2062869999999997</v>
      </c>
      <c r="D21118" s="2">
        <v>2.1609530000000001</v>
      </c>
      <c r="F21118" s="2">
        <v>19.807369999999999</v>
      </c>
      <c r="G21118" s="2">
        <v>0.81494100000000003</v>
      </c>
      <c r="H21118" s="2">
        <v>0.52870200000000001</v>
      </c>
      <c r="J21118" s="2">
        <v>19.810169999999999</v>
      </c>
      <c r="K21118" s="2">
        <v>0.23136300000000001</v>
      </c>
      <c r="L21118" s="2">
        <v>0.551485</v>
      </c>
    </row>
    <row r="21119" spans="1:12" x14ac:dyDescent="0.2">
      <c r="A21119" s="2">
        <v>19.810870000000001</v>
      </c>
      <c r="B21119" s="2">
        <v>136.57589999999999</v>
      </c>
      <c r="C21119" s="2">
        <v>4.2045469999999998</v>
      </c>
      <c r="D21119" s="2">
        <v>2.1616010000000001</v>
      </c>
      <c r="F21119" s="2">
        <v>19.808070000000001</v>
      </c>
      <c r="G21119" s="2">
        <v>0.81487299999999996</v>
      </c>
      <c r="H21119" s="2">
        <v>0.52854900000000005</v>
      </c>
      <c r="J21119" s="2">
        <v>19.810870000000001</v>
      </c>
      <c r="K21119" s="2">
        <v>0.23136899999999999</v>
      </c>
      <c r="L21119" s="2">
        <v>0.55205599999999999</v>
      </c>
    </row>
    <row r="21120" spans="1:12" x14ac:dyDescent="0.2">
      <c r="A21120" s="2">
        <v>19.811579999999999</v>
      </c>
      <c r="B21120" s="2">
        <v>136.74</v>
      </c>
      <c r="C21120" s="2">
        <v>4.203036</v>
      </c>
      <c r="D21120" s="2">
        <v>2.1622569999999999</v>
      </c>
      <c r="F21120" s="2">
        <v>19.808769999999999</v>
      </c>
      <c r="G21120" s="2">
        <v>0.81469000000000003</v>
      </c>
      <c r="H21120" s="2">
        <v>0.52843499999999999</v>
      </c>
      <c r="J21120" s="2">
        <v>19.811579999999999</v>
      </c>
      <c r="K21120" s="2">
        <v>0.23153699999999999</v>
      </c>
      <c r="L21120" s="2">
        <v>0.55213500000000004</v>
      </c>
    </row>
    <row r="21121" spans="1:12" x14ac:dyDescent="0.2">
      <c r="A21121" s="2">
        <v>19.812280000000001</v>
      </c>
      <c r="B21121" s="2">
        <v>136.90309999999999</v>
      </c>
      <c r="C21121" s="2">
        <v>4.2017699999999998</v>
      </c>
      <c r="D21121" s="2">
        <v>2.163249</v>
      </c>
      <c r="F21121" s="2">
        <v>19.809470000000001</v>
      </c>
      <c r="G21121" s="2">
        <v>0.81478099999999998</v>
      </c>
      <c r="H21121" s="2">
        <v>0.52813699999999997</v>
      </c>
      <c r="J21121" s="2">
        <v>19.812280000000001</v>
      </c>
      <c r="K21121" s="2">
        <v>0.231432</v>
      </c>
      <c r="L21121" s="2">
        <v>0.55191400000000002</v>
      </c>
    </row>
    <row r="21122" spans="1:12" x14ac:dyDescent="0.2">
      <c r="A21122" s="2">
        <v>19.81298</v>
      </c>
      <c r="B21122" s="2">
        <v>137.0667</v>
      </c>
      <c r="C21122" s="2">
        <v>4.2003589999999997</v>
      </c>
      <c r="D21122" s="2">
        <v>2.16405</v>
      </c>
      <c r="F21122" s="2">
        <v>19.810169999999999</v>
      </c>
      <c r="G21122" s="2">
        <v>0.81454499999999996</v>
      </c>
      <c r="H21122" s="2">
        <v>0.52771800000000002</v>
      </c>
      <c r="J21122" s="2">
        <v>19.81298</v>
      </c>
      <c r="K21122" s="2">
        <v>0.231294</v>
      </c>
      <c r="L21122" s="2">
        <v>0.55189600000000005</v>
      </c>
    </row>
    <row r="21123" spans="1:12" x14ac:dyDescent="0.2">
      <c r="A21123" s="2">
        <v>19.813680000000002</v>
      </c>
      <c r="B21123" s="2">
        <v>137.22829999999999</v>
      </c>
      <c r="C21123" s="2">
        <v>4.1986230000000004</v>
      </c>
      <c r="D21123" s="2">
        <v>2.1657899999999999</v>
      </c>
      <c r="F21123" s="2">
        <v>19.810870000000001</v>
      </c>
      <c r="G21123" s="2">
        <v>0.81419399999999997</v>
      </c>
      <c r="H21123" s="2">
        <v>0.52757299999999996</v>
      </c>
      <c r="J21123" s="2">
        <v>19.813680000000002</v>
      </c>
      <c r="K21123" s="2">
        <v>0.230688</v>
      </c>
      <c r="L21123" s="2">
        <v>0.55179400000000001</v>
      </c>
    </row>
    <row r="21124" spans="1:12" x14ac:dyDescent="0.2">
      <c r="A21124" s="2">
        <v>19.81438</v>
      </c>
      <c r="B21124" s="2">
        <v>137.38929999999999</v>
      </c>
      <c r="C21124" s="2">
        <v>4.1972079999999998</v>
      </c>
      <c r="D21124" s="2">
        <v>2.1675749999999998</v>
      </c>
      <c r="F21124" s="2">
        <v>19.811579999999999</v>
      </c>
      <c r="G21124" s="2">
        <v>0.81404100000000001</v>
      </c>
      <c r="H21124" s="2">
        <v>0.52755700000000005</v>
      </c>
      <c r="J21124" s="2">
        <v>19.81438</v>
      </c>
      <c r="K21124" s="2">
        <v>0.23055400000000001</v>
      </c>
      <c r="L21124" s="2">
        <v>0.55175399999999997</v>
      </c>
    </row>
    <row r="21125" spans="1:12" x14ac:dyDescent="0.2">
      <c r="A21125" s="2">
        <v>19.815079999999998</v>
      </c>
      <c r="B21125" s="2">
        <v>137.55029999999999</v>
      </c>
      <c r="C21125" s="2">
        <v>4.1959600000000004</v>
      </c>
      <c r="D21125" s="2">
        <v>2.1694290000000001</v>
      </c>
      <c r="F21125" s="2">
        <v>19.812280000000001</v>
      </c>
      <c r="G21125" s="2">
        <v>0.81348399999999998</v>
      </c>
      <c r="H21125" s="2">
        <v>0.52741199999999999</v>
      </c>
      <c r="J21125" s="2">
        <v>19.815079999999998</v>
      </c>
      <c r="K21125" s="2">
        <v>0.230244</v>
      </c>
      <c r="L21125" s="2">
        <v>0.55175399999999997</v>
      </c>
    </row>
    <row r="21126" spans="1:12" x14ac:dyDescent="0.2">
      <c r="A21126" s="2">
        <v>19.81578</v>
      </c>
      <c r="B21126" s="2">
        <v>137.71080000000001</v>
      </c>
      <c r="C21126" s="2">
        <v>4.1945139999999999</v>
      </c>
      <c r="D21126" s="2">
        <v>2.1701389999999998</v>
      </c>
      <c r="F21126" s="2">
        <v>19.81298</v>
      </c>
      <c r="G21126" s="2">
        <v>0.81282799999999999</v>
      </c>
      <c r="H21126" s="2">
        <v>0.52734400000000003</v>
      </c>
      <c r="J21126" s="2">
        <v>19.81578</v>
      </c>
      <c r="K21126" s="2">
        <v>0.23019200000000001</v>
      </c>
      <c r="L21126" s="2">
        <v>0.55162800000000001</v>
      </c>
    </row>
    <row r="21127" spans="1:12" x14ac:dyDescent="0.2">
      <c r="A21127" s="2">
        <v>19.816479999999999</v>
      </c>
      <c r="B21127" s="2">
        <v>137.87180000000001</v>
      </c>
      <c r="C21127" s="2">
        <v>4.1932369999999999</v>
      </c>
      <c r="D21127" s="2">
        <v>2.1714280000000001</v>
      </c>
      <c r="F21127" s="2">
        <v>19.813680000000002</v>
      </c>
      <c r="G21127" s="2">
        <v>0.81243100000000001</v>
      </c>
      <c r="H21127" s="2">
        <v>0.52723699999999996</v>
      </c>
      <c r="J21127" s="2">
        <v>19.816479999999999</v>
      </c>
      <c r="K21127" s="2">
        <v>0.229992</v>
      </c>
      <c r="L21127" s="2">
        <v>0.55162800000000001</v>
      </c>
    </row>
    <row r="21128" spans="1:12" x14ac:dyDescent="0.2">
      <c r="A21128" s="2">
        <v>19.81718</v>
      </c>
      <c r="B21128" s="2">
        <v>138.0316</v>
      </c>
      <c r="C21128" s="2">
        <v>4.1920729999999997</v>
      </c>
      <c r="D21128" s="2">
        <v>2.1730610000000001</v>
      </c>
      <c r="F21128" s="2">
        <v>19.81438</v>
      </c>
      <c r="G21128" s="2">
        <v>0.81204200000000004</v>
      </c>
      <c r="H21128" s="2">
        <v>0.52734400000000003</v>
      </c>
      <c r="J21128" s="2">
        <v>19.81718</v>
      </c>
      <c r="K21128" s="2">
        <v>0.22985800000000001</v>
      </c>
      <c r="L21128" s="2">
        <v>0.551427</v>
      </c>
    </row>
    <row r="21129" spans="1:12" x14ac:dyDescent="0.2">
      <c r="A21129" s="2">
        <v>19.817889999999998</v>
      </c>
      <c r="B21129" s="2">
        <v>138.19210000000001</v>
      </c>
      <c r="C21129" s="2">
        <v>4.1907949999999996</v>
      </c>
      <c r="D21129" s="2">
        <v>2.1739760000000001</v>
      </c>
      <c r="F21129" s="2">
        <v>19.815079999999998</v>
      </c>
      <c r="G21129" s="2">
        <v>0.81161499999999998</v>
      </c>
      <c r="H21129" s="2">
        <v>0.52729000000000004</v>
      </c>
      <c r="J21129" s="2">
        <v>19.817889999999998</v>
      </c>
      <c r="K21129" s="2">
        <v>0.22958899999999999</v>
      </c>
      <c r="L21129" s="2">
        <v>0.55116600000000004</v>
      </c>
    </row>
    <row r="21130" spans="1:12" x14ac:dyDescent="0.2">
      <c r="A21130" s="2">
        <v>19.81859</v>
      </c>
      <c r="B21130" s="2">
        <v>138.351</v>
      </c>
      <c r="C21130" s="2">
        <v>4.1892120000000004</v>
      </c>
      <c r="D21130" s="2">
        <v>2.174747</v>
      </c>
      <c r="F21130" s="2">
        <v>19.81578</v>
      </c>
      <c r="G21130" s="2">
        <v>0.81127899999999997</v>
      </c>
      <c r="H21130" s="2">
        <v>0.52710699999999999</v>
      </c>
      <c r="J21130" s="2">
        <v>19.81859</v>
      </c>
      <c r="K21130" s="2">
        <v>0.229015</v>
      </c>
      <c r="L21130" s="2">
        <v>0.550562</v>
      </c>
    </row>
    <row r="21131" spans="1:12" x14ac:dyDescent="0.2">
      <c r="A21131" s="2">
        <v>19.819289999999999</v>
      </c>
      <c r="B21131" s="2">
        <v>138.51089999999999</v>
      </c>
      <c r="C21131" s="2">
        <v>4.1875869999999997</v>
      </c>
      <c r="D21131" s="2">
        <v>2.17625</v>
      </c>
      <c r="F21131" s="2">
        <v>19.816479999999999</v>
      </c>
      <c r="G21131" s="2">
        <v>0.81115000000000004</v>
      </c>
      <c r="H21131" s="2">
        <v>0.52690099999999995</v>
      </c>
      <c r="J21131" s="2">
        <v>19.819289999999999</v>
      </c>
      <c r="K21131" s="2">
        <v>0.228544</v>
      </c>
      <c r="L21131" s="2">
        <v>0.54980099999999998</v>
      </c>
    </row>
    <row r="21132" spans="1:12" x14ac:dyDescent="0.2">
      <c r="A21132" s="2">
        <v>19.819990000000001</v>
      </c>
      <c r="B21132" s="2">
        <v>138.66739999999999</v>
      </c>
      <c r="C21132" s="2">
        <v>4.1860499999999998</v>
      </c>
      <c r="D21132" s="2">
        <v>2.1770890000000001</v>
      </c>
      <c r="F21132" s="2">
        <v>19.81718</v>
      </c>
      <c r="G21132" s="2">
        <v>0.81108100000000005</v>
      </c>
      <c r="H21132" s="2">
        <v>0.52667200000000003</v>
      </c>
      <c r="J21132" s="2">
        <v>19.819990000000001</v>
      </c>
      <c r="K21132" s="2">
        <v>0.22822400000000001</v>
      </c>
      <c r="L21132" s="2">
        <v>0.54995499999999997</v>
      </c>
    </row>
    <row r="21133" spans="1:12" x14ac:dyDescent="0.2">
      <c r="A21133" s="2">
        <v>19.820689999999999</v>
      </c>
      <c r="B21133" s="2">
        <v>138.8134</v>
      </c>
      <c r="C21133" s="2">
        <v>4.1844669999999997</v>
      </c>
      <c r="D21133" s="2">
        <v>2.178226</v>
      </c>
      <c r="F21133" s="2">
        <v>19.817889999999998</v>
      </c>
      <c r="G21133" s="2">
        <v>0.81091299999999999</v>
      </c>
      <c r="H21133" s="2">
        <v>0.52668800000000005</v>
      </c>
      <c r="J21133" s="2">
        <v>19.820689999999999</v>
      </c>
      <c r="K21133" s="2">
        <v>0.22815299999999999</v>
      </c>
      <c r="L21133" s="2">
        <v>0.550288</v>
      </c>
    </row>
    <row r="21134" spans="1:12" x14ac:dyDescent="0.2">
      <c r="A21134" s="2">
        <v>19.821390000000001</v>
      </c>
      <c r="B21134" s="2">
        <v>138.95089999999999</v>
      </c>
      <c r="C21134" s="2">
        <v>4.1828339999999997</v>
      </c>
      <c r="D21134" s="2">
        <v>2.1795460000000002</v>
      </c>
      <c r="F21134" s="2">
        <v>19.81859</v>
      </c>
      <c r="G21134" s="2">
        <v>0.81069899999999995</v>
      </c>
      <c r="H21134" s="2">
        <v>0.52702300000000002</v>
      </c>
      <c r="J21134" s="2">
        <v>19.821390000000001</v>
      </c>
      <c r="K21134" s="2">
        <v>0.22781399999999999</v>
      </c>
      <c r="L21134" s="2">
        <v>0.55038699999999996</v>
      </c>
    </row>
    <row r="21135" spans="1:12" x14ac:dyDescent="0.2">
      <c r="A21135" s="2">
        <v>19.822089999999999</v>
      </c>
      <c r="B21135" s="2">
        <v>139.09100000000001</v>
      </c>
      <c r="C21135" s="2">
        <v>4.1810070000000001</v>
      </c>
      <c r="D21135" s="2">
        <v>2.1804079999999999</v>
      </c>
      <c r="F21135" s="2">
        <v>19.819289999999999</v>
      </c>
      <c r="G21135" s="2">
        <v>0.81000499999999998</v>
      </c>
      <c r="H21135" s="2">
        <v>0.52716799999999997</v>
      </c>
      <c r="J21135" s="2">
        <v>19.822089999999999</v>
      </c>
      <c r="K21135" s="2">
        <v>0.22700500000000001</v>
      </c>
      <c r="L21135" s="2">
        <v>0.54979500000000003</v>
      </c>
    </row>
    <row r="21136" spans="1:12" x14ac:dyDescent="0.2">
      <c r="A21136" s="2">
        <v>19.822800000000001</v>
      </c>
      <c r="B21136" s="2">
        <v>139.2397</v>
      </c>
      <c r="C21136" s="2">
        <v>4.1790079999999996</v>
      </c>
      <c r="D21136" s="2">
        <v>2.1810939999999999</v>
      </c>
      <c r="F21136" s="2">
        <v>19.819990000000001</v>
      </c>
      <c r="G21136" s="2">
        <v>0.80956300000000003</v>
      </c>
      <c r="H21136" s="2">
        <v>0.52719099999999997</v>
      </c>
      <c r="J21136" s="2">
        <v>19.822800000000001</v>
      </c>
      <c r="K21136" s="2">
        <v>0.22722200000000001</v>
      </c>
      <c r="L21136" s="2">
        <v>0.54912899999999998</v>
      </c>
    </row>
    <row r="21137" spans="1:12" x14ac:dyDescent="0.2">
      <c r="A21137" s="2">
        <v>19.823499999999999</v>
      </c>
      <c r="B21137" s="2">
        <v>139.39259999999999</v>
      </c>
      <c r="C21137" s="2">
        <v>4.1771609999999999</v>
      </c>
      <c r="D21137" s="2">
        <v>2.18188</v>
      </c>
      <c r="F21137" s="2">
        <v>19.820689999999999</v>
      </c>
      <c r="G21137" s="2">
        <v>0.80944099999999997</v>
      </c>
      <c r="H21137" s="2">
        <v>0.52710699999999999</v>
      </c>
      <c r="J21137" s="2">
        <v>19.823499999999999</v>
      </c>
      <c r="K21137" s="2">
        <v>0.226831</v>
      </c>
      <c r="L21137" s="2">
        <v>0.54893000000000003</v>
      </c>
    </row>
    <row r="21138" spans="1:12" x14ac:dyDescent="0.2">
      <c r="A21138" s="2">
        <v>19.824200000000001</v>
      </c>
      <c r="B21138" s="2">
        <v>139.5445</v>
      </c>
      <c r="C21138" s="2">
        <v>4.1761350000000004</v>
      </c>
      <c r="D21138" s="2">
        <v>2.1827190000000001</v>
      </c>
      <c r="F21138" s="2">
        <v>19.821390000000001</v>
      </c>
      <c r="G21138" s="2">
        <v>0.80889900000000003</v>
      </c>
      <c r="H21138" s="2">
        <v>0.52702300000000002</v>
      </c>
      <c r="J21138" s="2">
        <v>19.824200000000001</v>
      </c>
      <c r="K21138" s="2">
        <v>0.22693199999999999</v>
      </c>
      <c r="L21138" s="2">
        <v>0.54856799999999994</v>
      </c>
    </row>
    <row r="21139" spans="1:12" x14ac:dyDescent="0.2">
      <c r="A21139" s="2">
        <v>19.8249</v>
      </c>
      <c r="B21139" s="2">
        <v>139.69550000000001</v>
      </c>
      <c r="C21139" s="2">
        <v>4.1746400000000001</v>
      </c>
      <c r="D21139" s="2">
        <v>2.1837270000000002</v>
      </c>
      <c r="F21139" s="2">
        <v>19.822089999999999</v>
      </c>
      <c r="G21139" s="2">
        <v>0.80843399999999999</v>
      </c>
      <c r="H21139" s="2">
        <v>0.52686299999999997</v>
      </c>
      <c r="J21139" s="2">
        <v>19.8249</v>
      </c>
      <c r="K21139" s="2">
        <v>0.22677600000000001</v>
      </c>
      <c r="L21139" s="2">
        <v>0.54826900000000001</v>
      </c>
    </row>
    <row r="21140" spans="1:12" x14ac:dyDescent="0.2">
      <c r="A21140" s="2">
        <v>19.825600000000001</v>
      </c>
      <c r="B21140" s="2">
        <v>139.8476</v>
      </c>
      <c r="C21140" s="2">
        <v>4.1731980000000002</v>
      </c>
      <c r="D21140" s="2">
        <v>2.1842679999999999</v>
      </c>
      <c r="F21140" s="2">
        <v>19.822800000000001</v>
      </c>
      <c r="G21140" s="2">
        <v>0.80803700000000001</v>
      </c>
      <c r="H21140" s="2">
        <v>0.52657299999999996</v>
      </c>
      <c r="J21140" s="2">
        <v>19.825600000000001</v>
      </c>
      <c r="K21140" s="2">
        <v>0.22655900000000001</v>
      </c>
      <c r="L21140" s="2">
        <v>0.54864100000000005</v>
      </c>
    </row>
    <row r="21141" spans="1:12" x14ac:dyDescent="0.2">
      <c r="A21141" s="2">
        <v>19.8263</v>
      </c>
      <c r="B21141" s="2">
        <v>139.99959999999999</v>
      </c>
      <c r="C21141" s="2">
        <v>4.1720569999999997</v>
      </c>
      <c r="D21141" s="2">
        <v>2.1855730000000002</v>
      </c>
      <c r="F21141" s="2">
        <v>19.823499999999999</v>
      </c>
      <c r="G21141" s="2">
        <v>0.80753299999999995</v>
      </c>
      <c r="H21141" s="2">
        <v>0.52649699999999999</v>
      </c>
      <c r="J21141" s="2">
        <v>19.8263</v>
      </c>
      <c r="K21141" s="2">
        <v>0.22609299999999999</v>
      </c>
      <c r="L21141" s="2">
        <v>0.54877299999999996</v>
      </c>
    </row>
    <row r="21142" spans="1:12" x14ac:dyDescent="0.2">
      <c r="A21142" s="2">
        <v>19.827000000000002</v>
      </c>
      <c r="B21142" s="2">
        <v>140.15020000000001</v>
      </c>
      <c r="C21142" s="2">
        <v>4.1707219999999996</v>
      </c>
      <c r="D21142" s="2">
        <v>2.186572</v>
      </c>
      <c r="F21142" s="2">
        <v>19.824200000000001</v>
      </c>
      <c r="G21142" s="2">
        <v>0.806778</v>
      </c>
      <c r="H21142" s="2">
        <v>0.52636000000000005</v>
      </c>
      <c r="J21142" s="2">
        <v>19.827000000000002</v>
      </c>
      <c r="K21142" s="2">
        <v>0.22553200000000001</v>
      </c>
      <c r="L21142" s="2">
        <v>0.549064</v>
      </c>
    </row>
    <row r="21143" spans="1:12" x14ac:dyDescent="0.2">
      <c r="A21143" s="2">
        <v>19.82771</v>
      </c>
      <c r="B21143" s="2">
        <v>140.3006</v>
      </c>
      <c r="C21143" s="2">
        <v>4.1690779999999998</v>
      </c>
      <c r="D21143" s="2">
        <v>2.187427</v>
      </c>
      <c r="F21143" s="2">
        <v>19.8249</v>
      </c>
      <c r="G21143" s="2">
        <v>0.80626699999999996</v>
      </c>
      <c r="H21143" s="2">
        <v>0.526505</v>
      </c>
      <c r="J21143" s="2">
        <v>19.82771</v>
      </c>
      <c r="K21143" s="2">
        <v>0.22537199999999999</v>
      </c>
      <c r="L21143" s="2">
        <v>0.549404</v>
      </c>
    </row>
    <row r="21144" spans="1:12" x14ac:dyDescent="0.2">
      <c r="A21144" s="2">
        <v>19.828410000000002</v>
      </c>
      <c r="B21144" s="2">
        <v>140.44999999999999</v>
      </c>
      <c r="C21144" s="2">
        <v>4.1678189999999997</v>
      </c>
      <c r="D21144" s="2">
        <v>2.1883189999999999</v>
      </c>
      <c r="F21144" s="2">
        <v>19.825600000000001</v>
      </c>
      <c r="G21144" s="2">
        <v>0.80540500000000004</v>
      </c>
      <c r="H21144" s="2">
        <v>0.52629899999999996</v>
      </c>
      <c r="J21144" s="2">
        <v>19.828410000000002</v>
      </c>
      <c r="K21144" s="2">
        <v>0.22500600000000001</v>
      </c>
      <c r="L21144" s="2">
        <v>0.54938699999999996</v>
      </c>
    </row>
    <row r="21145" spans="1:12" x14ac:dyDescent="0.2">
      <c r="A21145" s="2">
        <v>19.82911</v>
      </c>
      <c r="B21145" s="2">
        <v>140.5976</v>
      </c>
      <c r="C21145" s="2">
        <v>4.1666369999999997</v>
      </c>
      <c r="D21145" s="2">
        <v>2.1890139999999998</v>
      </c>
      <c r="F21145" s="2">
        <v>19.8263</v>
      </c>
      <c r="G21145" s="2">
        <v>0.80431399999999997</v>
      </c>
      <c r="H21145" s="2">
        <v>0.52574900000000002</v>
      </c>
      <c r="J21145" s="2">
        <v>19.82911</v>
      </c>
      <c r="K21145" s="2">
        <v>0.22489500000000001</v>
      </c>
      <c r="L21145" s="2">
        <v>0.54878499999999997</v>
      </c>
    </row>
    <row r="21146" spans="1:12" x14ac:dyDescent="0.2">
      <c r="A21146" s="2">
        <v>19.829809999999998</v>
      </c>
      <c r="B21146" s="2">
        <v>140.74459999999999</v>
      </c>
      <c r="C21146" s="2">
        <v>4.1648779999999999</v>
      </c>
      <c r="D21146" s="2">
        <v>2.1901660000000001</v>
      </c>
      <c r="F21146" s="2">
        <v>19.827000000000002</v>
      </c>
      <c r="G21146" s="2">
        <v>0.803871</v>
      </c>
      <c r="H21146" s="2">
        <v>0.52536799999999995</v>
      </c>
      <c r="J21146" s="2">
        <v>19.829809999999998</v>
      </c>
      <c r="K21146" s="2">
        <v>0.224605</v>
      </c>
      <c r="L21146" s="2">
        <v>0.54855399999999999</v>
      </c>
    </row>
    <row r="21147" spans="1:12" x14ac:dyDescent="0.2">
      <c r="A21147" s="2">
        <v>19.83051</v>
      </c>
      <c r="B21147" s="2">
        <v>140.89160000000001</v>
      </c>
      <c r="C21147" s="2">
        <v>4.1634169999999999</v>
      </c>
      <c r="D21147" s="2">
        <v>2.1914250000000002</v>
      </c>
      <c r="F21147" s="2">
        <v>19.82771</v>
      </c>
      <c r="G21147" s="2">
        <v>0.80349700000000002</v>
      </c>
      <c r="H21147" s="2">
        <v>0.52505500000000005</v>
      </c>
      <c r="J21147" s="2">
        <v>19.83051</v>
      </c>
      <c r="K21147" s="2">
        <v>0.22417200000000001</v>
      </c>
      <c r="L21147" s="2">
        <v>0.54813199999999995</v>
      </c>
    </row>
    <row r="21148" spans="1:12" x14ac:dyDescent="0.2">
      <c r="A21148" s="2">
        <v>19.831209999999999</v>
      </c>
      <c r="B21148" s="2">
        <v>141.0376</v>
      </c>
      <c r="C21148" s="2">
        <v>4.1617839999999999</v>
      </c>
      <c r="D21148" s="2">
        <v>2.1925309999999998</v>
      </c>
      <c r="F21148" s="2">
        <v>19.828410000000002</v>
      </c>
      <c r="G21148" s="2">
        <v>0.80267299999999997</v>
      </c>
      <c r="H21148" s="2">
        <v>0.524536</v>
      </c>
      <c r="J21148" s="2">
        <v>19.831209999999999</v>
      </c>
      <c r="K21148" s="2">
        <v>0.22442400000000001</v>
      </c>
      <c r="L21148" s="2">
        <v>0.54799699999999996</v>
      </c>
    </row>
    <row r="21149" spans="1:12" x14ac:dyDescent="0.2">
      <c r="A21149" s="2">
        <v>19.83192</v>
      </c>
      <c r="B21149" s="2">
        <v>141.18350000000001</v>
      </c>
      <c r="C21149" s="2">
        <v>4.1606019999999999</v>
      </c>
      <c r="D21149" s="2">
        <v>2.1932559999999999</v>
      </c>
      <c r="F21149" s="2">
        <v>19.82911</v>
      </c>
      <c r="G21149" s="2">
        <v>0.80160500000000001</v>
      </c>
      <c r="H21149" s="2">
        <v>0.52458199999999999</v>
      </c>
      <c r="J21149" s="2">
        <v>19.83192</v>
      </c>
      <c r="K21149" s="2">
        <v>0.22481100000000001</v>
      </c>
      <c r="L21149" s="2">
        <v>0.54773099999999997</v>
      </c>
    </row>
    <row r="21150" spans="1:12" x14ac:dyDescent="0.2">
      <c r="A21150" s="2">
        <v>19.832619999999999</v>
      </c>
      <c r="B21150" s="2">
        <v>141.3295</v>
      </c>
      <c r="C21150" s="2">
        <v>4.1595829999999996</v>
      </c>
      <c r="D21150" s="2">
        <v>2.1937129999999998</v>
      </c>
      <c r="F21150" s="2">
        <v>19.829809999999998</v>
      </c>
      <c r="G21150" s="2">
        <v>0.80085799999999996</v>
      </c>
      <c r="H21150" s="2">
        <v>0.52452100000000002</v>
      </c>
      <c r="J21150" s="2">
        <v>19.832619999999999</v>
      </c>
      <c r="K21150" s="2">
        <v>0.22523499999999999</v>
      </c>
      <c r="L21150" s="2">
        <v>0.54824499999999998</v>
      </c>
    </row>
    <row r="21151" spans="1:12" x14ac:dyDescent="0.2">
      <c r="A21151" s="2">
        <v>19.833320000000001</v>
      </c>
      <c r="B21151" s="2">
        <v>141.4753</v>
      </c>
      <c r="C21151" s="2">
        <v>4.1582330000000001</v>
      </c>
      <c r="D21151" s="2">
        <v>2.1946439999999998</v>
      </c>
      <c r="F21151" s="2">
        <v>19.83051</v>
      </c>
      <c r="G21151" s="2">
        <v>0.79962900000000003</v>
      </c>
      <c r="H21151" s="2">
        <v>0.52445200000000003</v>
      </c>
      <c r="J21151" s="2">
        <v>19.833320000000001</v>
      </c>
      <c r="K21151" s="2">
        <v>0.22446199999999999</v>
      </c>
      <c r="L21151" s="2">
        <v>0.548736</v>
      </c>
    </row>
    <row r="21152" spans="1:12" x14ac:dyDescent="0.2">
      <c r="A21152" s="2">
        <v>19.834019999999999</v>
      </c>
      <c r="B21152" s="2">
        <v>141.61930000000001</v>
      </c>
      <c r="C21152" s="2">
        <v>4.1568139999999998</v>
      </c>
      <c r="D21152" s="2">
        <v>2.195468</v>
      </c>
      <c r="F21152" s="2">
        <v>19.831209999999999</v>
      </c>
      <c r="G21152" s="2">
        <v>0.79836300000000004</v>
      </c>
      <c r="H21152" s="2">
        <v>0.52436799999999995</v>
      </c>
      <c r="J21152" s="2">
        <v>19.834019999999999</v>
      </c>
      <c r="K21152" s="2">
        <v>0.223965</v>
      </c>
      <c r="L21152" s="2">
        <v>0.54910899999999996</v>
      </c>
    </row>
    <row r="21153" spans="1:12" x14ac:dyDescent="0.2">
      <c r="A21153" s="2">
        <v>19.834720000000001</v>
      </c>
      <c r="B21153" s="2">
        <v>141.7627</v>
      </c>
      <c r="C21153" s="2">
        <v>4.1554099999999998</v>
      </c>
      <c r="D21153" s="2">
        <v>2.196132</v>
      </c>
      <c r="F21153" s="2">
        <v>19.83192</v>
      </c>
      <c r="G21153" s="2">
        <v>0.797516</v>
      </c>
      <c r="H21153" s="2">
        <v>0.52449800000000002</v>
      </c>
      <c r="J21153" s="2">
        <v>19.834720000000001</v>
      </c>
      <c r="K21153" s="2">
        <v>0.22350700000000001</v>
      </c>
      <c r="L21153" s="2">
        <v>0.54987600000000003</v>
      </c>
    </row>
    <row r="21154" spans="1:12" x14ac:dyDescent="0.2">
      <c r="A21154" s="2">
        <v>19.835419999999999</v>
      </c>
      <c r="B21154" s="2">
        <v>141.9074</v>
      </c>
      <c r="C21154" s="2">
        <v>4.1544489999999996</v>
      </c>
      <c r="D21154" s="2">
        <v>2.1970860000000001</v>
      </c>
      <c r="F21154" s="2">
        <v>19.832619999999999</v>
      </c>
      <c r="G21154" s="2">
        <v>0.79677600000000004</v>
      </c>
      <c r="H21154" s="2">
        <v>0.52447500000000002</v>
      </c>
      <c r="J21154" s="2">
        <v>19.835419999999999</v>
      </c>
      <c r="K21154" s="2">
        <v>0.22381200000000001</v>
      </c>
      <c r="L21154" s="2">
        <v>0.54974400000000001</v>
      </c>
    </row>
    <row r="21155" spans="1:12" x14ac:dyDescent="0.2">
      <c r="A21155" s="2">
        <v>19.836120000000001</v>
      </c>
      <c r="B21155" s="2">
        <v>142.05090000000001</v>
      </c>
      <c r="C21155" s="2">
        <v>4.1532470000000004</v>
      </c>
      <c r="D21155" s="2">
        <v>2.1978409999999999</v>
      </c>
      <c r="F21155" s="2">
        <v>19.833320000000001</v>
      </c>
      <c r="G21155" s="2">
        <v>0.79594399999999998</v>
      </c>
      <c r="H21155" s="2">
        <v>0.52468099999999995</v>
      </c>
      <c r="J21155" s="2">
        <v>19.836120000000001</v>
      </c>
      <c r="K21155" s="2">
        <v>0.22389800000000001</v>
      </c>
      <c r="L21155" s="2">
        <v>0.54965600000000003</v>
      </c>
    </row>
    <row r="21156" spans="1:12" x14ac:dyDescent="0.2">
      <c r="A21156" s="2">
        <v>19.836819999999999</v>
      </c>
      <c r="B21156" s="2">
        <v>142.1936</v>
      </c>
      <c r="C21156" s="2">
        <v>4.1517819999999999</v>
      </c>
      <c r="D21156" s="2">
        <v>2.1988020000000001</v>
      </c>
      <c r="F21156" s="2">
        <v>19.834019999999999</v>
      </c>
      <c r="G21156" s="2">
        <v>0.79507399999999995</v>
      </c>
      <c r="H21156" s="2">
        <v>0.52478000000000002</v>
      </c>
      <c r="J21156" s="2">
        <v>19.836819999999999</v>
      </c>
      <c r="K21156" s="2">
        <v>0.22378100000000001</v>
      </c>
      <c r="L21156" s="2">
        <v>0.54963600000000001</v>
      </c>
    </row>
    <row r="21157" spans="1:12" x14ac:dyDescent="0.2">
      <c r="A21157" s="2">
        <v>19.837520000000001</v>
      </c>
      <c r="B21157" s="2">
        <v>142.33670000000001</v>
      </c>
      <c r="C21157" s="2">
        <v>4.150493</v>
      </c>
      <c r="D21157" s="2">
        <v>2.1997330000000002</v>
      </c>
      <c r="F21157" s="2">
        <v>19.834720000000001</v>
      </c>
      <c r="G21157" s="2">
        <v>0.79412099999999997</v>
      </c>
      <c r="H21157" s="2">
        <v>0.52482600000000001</v>
      </c>
      <c r="J21157" s="2">
        <v>19.837520000000001</v>
      </c>
      <c r="K21157" s="2">
        <v>0.22345000000000001</v>
      </c>
      <c r="L21157" s="2">
        <v>0.54977100000000001</v>
      </c>
    </row>
    <row r="21158" spans="1:12" x14ac:dyDescent="0.2">
      <c r="A21158" s="2">
        <v>19.838229999999999</v>
      </c>
      <c r="B21158" s="2">
        <v>142.4794</v>
      </c>
      <c r="C21158" s="2">
        <v>4.1493260000000003</v>
      </c>
      <c r="D21158" s="2">
        <v>2.2002980000000001</v>
      </c>
      <c r="F21158" s="2">
        <v>19.835419999999999</v>
      </c>
      <c r="G21158" s="2">
        <v>0.79297600000000001</v>
      </c>
      <c r="H21158" s="2">
        <v>0.52423900000000001</v>
      </c>
      <c r="J21158" s="2">
        <v>19.838229999999999</v>
      </c>
      <c r="K21158" s="2">
        <v>0.222914</v>
      </c>
      <c r="L21158" s="2">
        <v>0.55001100000000003</v>
      </c>
    </row>
    <row r="21159" spans="1:12" x14ac:dyDescent="0.2">
      <c r="A21159" s="2">
        <v>19.838930000000001</v>
      </c>
      <c r="B21159" s="2">
        <v>142.6206</v>
      </c>
      <c r="C21159" s="2">
        <v>4.1479939999999997</v>
      </c>
      <c r="D21159" s="2">
        <v>2.2012049999999999</v>
      </c>
      <c r="F21159" s="2">
        <v>19.836120000000001</v>
      </c>
      <c r="G21159" s="2">
        <v>0.79195400000000005</v>
      </c>
      <c r="H21159" s="2">
        <v>0.52401699999999996</v>
      </c>
      <c r="J21159" s="2">
        <v>19.838930000000001</v>
      </c>
      <c r="K21159" s="2">
        <v>0.22293299999999999</v>
      </c>
      <c r="L21159" s="2">
        <v>0.55043500000000001</v>
      </c>
    </row>
    <row r="21160" spans="1:12" x14ac:dyDescent="0.2">
      <c r="A21160" s="2">
        <v>19.83963</v>
      </c>
      <c r="B21160" s="2">
        <v>142.7603</v>
      </c>
      <c r="C21160" s="2">
        <v>4.1465480000000001</v>
      </c>
      <c r="D21160" s="2">
        <v>2.2023730000000001</v>
      </c>
      <c r="F21160" s="2">
        <v>19.836819999999999</v>
      </c>
      <c r="G21160" s="2">
        <v>0.79119099999999998</v>
      </c>
      <c r="H21160" s="2">
        <v>0.52349100000000004</v>
      </c>
      <c r="J21160" s="2">
        <v>19.83963</v>
      </c>
      <c r="K21160" s="2">
        <v>0.22242500000000001</v>
      </c>
      <c r="L21160" s="2">
        <v>0.55011200000000005</v>
      </c>
    </row>
    <row r="21161" spans="1:12" x14ac:dyDescent="0.2">
      <c r="A21161" s="2">
        <v>19.840330000000002</v>
      </c>
      <c r="B21161" s="2">
        <v>142.899</v>
      </c>
      <c r="C21161" s="2">
        <v>4.1450149999999999</v>
      </c>
      <c r="D21161" s="2">
        <v>2.2037460000000002</v>
      </c>
      <c r="F21161" s="2">
        <v>19.837520000000001</v>
      </c>
      <c r="G21161" s="2">
        <v>0.79019899999999998</v>
      </c>
      <c r="H21161" s="2">
        <v>0.52324700000000002</v>
      </c>
      <c r="J21161" s="2">
        <v>19.840330000000002</v>
      </c>
      <c r="K21161" s="2">
        <v>0.222412</v>
      </c>
      <c r="L21161" s="2">
        <v>0.54978000000000005</v>
      </c>
    </row>
    <row r="21162" spans="1:12" x14ac:dyDescent="0.2">
      <c r="A21162" s="2">
        <v>19.84103</v>
      </c>
      <c r="B21162" s="2">
        <v>143.03790000000001</v>
      </c>
      <c r="C21162" s="2">
        <v>4.1435839999999997</v>
      </c>
      <c r="D21162" s="2">
        <v>2.2050890000000001</v>
      </c>
      <c r="F21162" s="2">
        <v>19.838229999999999</v>
      </c>
      <c r="G21162" s="2">
        <v>0.78920000000000001</v>
      </c>
      <c r="H21162" s="2">
        <v>0.52327000000000001</v>
      </c>
      <c r="J21162" s="2">
        <v>19.84103</v>
      </c>
      <c r="K21162" s="2">
        <v>0.22229199999999999</v>
      </c>
      <c r="L21162" s="2">
        <v>0.55011200000000005</v>
      </c>
    </row>
    <row r="21163" spans="1:12" x14ac:dyDescent="0.2">
      <c r="A21163" s="2">
        <v>19.841729999999998</v>
      </c>
      <c r="B21163" s="2">
        <v>143.1763</v>
      </c>
      <c r="C21163" s="2">
        <v>4.1419360000000003</v>
      </c>
      <c r="D21163" s="2">
        <v>2.206134</v>
      </c>
      <c r="F21163" s="2">
        <v>19.838930000000001</v>
      </c>
      <c r="G21163" s="2">
        <v>0.78803999999999996</v>
      </c>
      <c r="H21163" s="2">
        <v>0.52317800000000003</v>
      </c>
      <c r="J21163" s="2">
        <v>19.841729999999998</v>
      </c>
      <c r="K21163" s="2">
        <v>0.22169700000000001</v>
      </c>
      <c r="L21163" s="2">
        <v>0.55027700000000002</v>
      </c>
    </row>
    <row r="21164" spans="1:12" x14ac:dyDescent="0.2">
      <c r="A21164" s="2">
        <v>19.84243</v>
      </c>
      <c r="B21164" s="2">
        <v>143.31290000000001</v>
      </c>
      <c r="C21164" s="2">
        <v>4.1403150000000002</v>
      </c>
      <c r="D21164" s="2">
        <v>2.2074769999999999</v>
      </c>
      <c r="F21164" s="2">
        <v>19.83963</v>
      </c>
      <c r="G21164" s="2">
        <v>0.78740699999999997</v>
      </c>
      <c r="H21164" s="2">
        <v>0.52261400000000002</v>
      </c>
      <c r="J21164" s="2">
        <v>19.84243</v>
      </c>
      <c r="K21164" s="2">
        <v>0.22169900000000001</v>
      </c>
      <c r="L21164" s="2">
        <v>0.550342</v>
      </c>
    </row>
    <row r="21165" spans="1:12" x14ac:dyDescent="0.2">
      <c r="A21165" s="2">
        <v>19.843139999999998</v>
      </c>
      <c r="B21165" s="2">
        <v>143.4502</v>
      </c>
      <c r="C21165" s="2">
        <v>4.1388730000000002</v>
      </c>
      <c r="D21165" s="2">
        <v>2.2090100000000001</v>
      </c>
      <c r="F21165" s="2">
        <v>19.840330000000002</v>
      </c>
      <c r="G21165" s="2">
        <v>0.78689600000000004</v>
      </c>
      <c r="H21165" s="2">
        <v>0.52271299999999998</v>
      </c>
      <c r="J21165" s="2">
        <v>19.843139999999998</v>
      </c>
      <c r="K21165" s="2">
        <v>0.22145400000000001</v>
      </c>
      <c r="L21165" s="2">
        <v>0.55007399999999995</v>
      </c>
    </row>
    <row r="21166" spans="1:12" x14ac:dyDescent="0.2">
      <c r="A21166" s="2">
        <v>19.84384</v>
      </c>
      <c r="B21166" s="2">
        <v>143.5881</v>
      </c>
      <c r="C21166" s="2">
        <v>4.1373860000000002</v>
      </c>
      <c r="D21166" s="2">
        <v>2.209727</v>
      </c>
      <c r="F21166" s="2">
        <v>19.84103</v>
      </c>
      <c r="G21166" s="2">
        <v>0.78594200000000003</v>
      </c>
      <c r="H21166" s="2">
        <v>0.52286500000000002</v>
      </c>
      <c r="J21166" s="2">
        <v>19.84384</v>
      </c>
      <c r="K21166" s="2">
        <v>0.221636</v>
      </c>
      <c r="L21166" s="2">
        <v>0.55043900000000001</v>
      </c>
    </row>
    <row r="21167" spans="1:12" x14ac:dyDescent="0.2">
      <c r="A21167" s="2">
        <v>19.844539999999999</v>
      </c>
      <c r="B21167" s="2">
        <v>143.72370000000001</v>
      </c>
      <c r="C21167" s="2">
        <v>4.1359130000000004</v>
      </c>
      <c r="D21167" s="2">
        <v>2.21088</v>
      </c>
      <c r="F21167" s="2">
        <v>19.841729999999998</v>
      </c>
      <c r="G21167" s="2">
        <v>0.78490400000000005</v>
      </c>
      <c r="H21167" s="2">
        <v>0.52307099999999995</v>
      </c>
      <c r="J21167" s="2">
        <v>19.844539999999999</v>
      </c>
      <c r="K21167" s="2">
        <v>0.221859</v>
      </c>
      <c r="L21167" s="2">
        <v>0.55054199999999998</v>
      </c>
    </row>
    <row r="21168" spans="1:12" x14ac:dyDescent="0.2">
      <c r="A21168" s="2">
        <v>19.84524</v>
      </c>
      <c r="B21168" s="2">
        <v>143.85849999999999</v>
      </c>
      <c r="C21168" s="2">
        <v>4.1343569999999996</v>
      </c>
      <c r="D21168" s="2">
        <v>2.2122830000000002</v>
      </c>
      <c r="F21168" s="2">
        <v>19.84243</v>
      </c>
      <c r="G21168" s="2">
        <v>0.78376800000000002</v>
      </c>
      <c r="H21168" s="2">
        <v>0.52321600000000001</v>
      </c>
      <c r="J21168" s="2">
        <v>19.84524</v>
      </c>
      <c r="K21168" s="2">
        <v>0.22187399999999999</v>
      </c>
      <c r="L21168" s="2">
        <v>0.550956</v>
      </c>
    </row>
    <row r="21169" spans="1:12" x14ac:dyDescent="0.2">
      <c r="A21169" s="2">
        <v>19.845939999999999</v>
      </c>
      <c r="B21169" s="2">
        <v>143.9932</v>
      </c>
      <c r="C21169" s="2">
        <v>4.1329799999999999</v>
      </c>
      <c r="D21169" s="2">
        <v>2.2134740000000002</v>
      </c>
      <c r="F21169" s="2">
        <v>19.843139999999998</v>
      </c>
      <c r="G21169" s="2">
        <v>0.78326399999999996</v>
      </c>
      <c r="H21169" s="2">
        <v>0.52352900000000002</v>
      </c>
      <c r="J21169" s="2">
        <v>19.845939999999999</v>
      </c>
      <c r="K21169" s="2">
        <v>0.22195000000000001</v>
      </c>
      <c r="L21169" s="2">
        <v>0.55059100000000005</v>
      </c>
    </row>
    <row r="21170" spans="1:12" x14ac:dyDescent="0.2">
      <c r="A21170" s="2">
        <v>19.846640000000001</v>
      </c>
      <c r="B21170" s="2">
        <v>144.1268</v>
      </c>
      <c r="C21170" s="2">
        <v>4.1317630000000003</v>
      </c>
      <c r="D21170" s="2">
        <v>2.2142900000000001</v>
      </c>
      <c r="F21170" s="2">
        <v>19.84384</v>
      </c>
      <c r="G21170" s="2">
        <v>0.78268400000000005</v>
      </c>
      <c r="H21170" s="2">
        <v>0.52382700000000004</v>
      </c>
      <c r="J21170" s="2">
        <v>19.846640000000001</v>
      </c>
      <c r="K21170" s="2">
        <v>0.221861</v>
      </c>
      <c r="L21170" s="2">
        <v>0.55108400000000002</v>
      </c>
    </row>
    <row r="21171" spans="1:12" x14ac:dyDescent="0.2">
      <c r="A21171" s="2">
        <v>19.847339999999999</v>
      </c>
      <c r="B21171" s="2">
        <v>144.25980000000001</v>
      </c>
      <c r="C21171" s="2">
        <v>4.1304660000000002</v>
      </c>
      <c r="D21171" s="2">
        <v>2.2157010000000001</v>
      </c>
      <c r="F21171" s="2">
        <v>19.844539999999999</v>
      </c>
      <c r="G21171" s="2">
        <v>0.78151700000000002</v>
      </c>
      <c r="H21171" s="2">
        <v>0.52365899999999999</v>
      </c>
      <c r="J21171" s="2">
        <v>19.847339999999999</v>
      </c>
      <c r="K21171" s="2">
        <v>0.22190499999999999</v>
      </c>
      <c r="L21171" s="2">
        <v>0.55134399999999995</v>
      </c>
    </row>
    <row r="21172" spans="1:12" x14ac:dyDescent="0.2">
      <c r="A21172" s="2">
        <v>19.848050000000001</v>
      </c>
      <c r="B21172" s="2">
        <v>144.39150000000001</v>
      </c>
      <c r="C21172" s="2">
        <v>4.1288410000000004</v>
      </c>
      <c r="D21172" s="2">
        <v>2.216907</v>
      </c>
      <c r="F21172" s="2">
        <v>19.84524</v>
      </c>
      <c r="G21172" s="2">
        <v>0.78062399999999998</v>
      </c>
      <c r="H21172" s="2">
        <v>0.523895</v>
      </c>
      <c r="J21172" s="2">
        <v>19.848050000000001</v>
      </c>
      <c r="K21172" s="2">
        <v>0.22209200000000001</v>
      </c>
      <c r="L21172" s="2">
        <v>0.55152299999999999</v>
      </c>
    </row>
    <row r="21173" spans="1:12" x14ac:dyDescent="0.2">
      <c r="A21173" s="2">
        <v>19.848749999999999</v>
      </c>
      <c r="B21173" s="2">
        <v>144.523</v>
      </c>
      <c r="C21173" s="2">
        <v>4.1275630000000003</v>
      </c>
      <c r="D21173" s="2">
        <v>2.2174330000000002</v>
      </c>
      <c r="F21173" s="2">
        <v>19.845939999999999</v>
      </c>
      <c r="G21173" s="2">
        <v>0.77983899999999995</v>
      </c>
      <c r="H21173" s="2">
        <v>0.52388000000000001</v>
      </c>
      <c r="J21173" s="2">
        <v>19.848749999999999</v>
      </c>
      <c r="K21173" s="2">
        <v>0.22226699999999999</v>
      </c>
      <c r="L21173" s="2">
        <v>0.551867</v>
      </c>
    </row>
    <row r="21174" spans="1:12" x14ac:dyDescent="0.2">
      <c r="A21174" s="2">
        <v>19.849450000000001</v>
      </c>
      <c r="B21174" s="2">
        <v>144.65459999999999</v>
      </c>
      <c r="C21174" s="2">
        <v>4.1263759999999996</v>
      </c>
      <c r="D21174" s="2">
        <v>2.2179440000000001</v>
      </c>
      <c r="F21174" s="2">
        <v>19.846640000000001</v>
      </c>
      <c r="G21174" s="2">
        <v>0.77890000000000004</v>
      </c>
      <c r="H21174" s="2">
        <v>0.523872</v>
      </c>
      <c r="J21174" s="2">
        <v>19.849450000000001</v>
      </c>
      <c r="K21174" s="2">
        <v>0.22208</v>
      </c>
      <c r="L21174" s="2">
        <v>0.55188899999999996</v>
      </c>
    </row>
    <row r="21175" spans="1:12" x14ac:dyDescent="0.2">
      <c r="A21175" s="2">
        <v>19.850149999999999</v>
      </c>
      <c r="B21175" s="2">
        <v>144.78479999999999</v>
      </c>
      <c r="C21175" s="2">
        <v>4.1247699999999998</v>
      </c>
      <c r="D21175" s="2">
        <v>2.2189899999999998</v>
      </c>
      <c r="F21175" s="2">
        <v>19.847339999999999</v>
      </c>
      <c r="G21175" s="2">
        <v>0.77841899999999997</v>
      </c>
      <c r="H21175" s="2">
        <v>0.52400199999999997</v>
      </c>
      <c r="J21175" s="2">
        <v>19.850149999999999</v>
      </c>
      <c r="K21175" s="2">
        <v>0.221777</v>
      </c>
      <c r="L21175" s="2">
        <v>0.55194900000000002</v>
      </c>
    </row>
    <row r="21176" spans="1:12" x14ac:dyDescent="0.2">
      <c r="A21176" s="2">
        <v>19.850850000000001</v>
      </c>
      <c r="B21176" s="2">
        <v>144.91409999999999</v>
      </c>
      <c r="C21176" s="2">
        <v>4.123386</v>
      </c>
      <c r="D21176" s="2">
        <v>2.2203550000000001</v>
      </c>
      <c r="F21176" s="2">
        <v>19.848050000000001</v>
      </c>
      <c r="G21176" s="2">
        <v>0.777725</v>
      </c>
      <c r="H21176" s="2">
        <v>0.52436799999999995</v>
      </c>
      <c r="J21176" s="2">
        <v>19.850850000000001</v>
      </c>
      <c r="K21176" s="2">
        <v>0.221552</v>
      </c>
      <c r="L21176" s="2">
        <v>0.55236099999999999</v>
      </c>
    </row>
    <row r="21177" spans="1:12" x14ac:dyDescent="0.2">
      <c r="A21177" s="2">
        <v>19.85155</v>
      </c>
      <c r="B21177" s="2">
        <v>145.0419</v>
      </c>
      <c r="C21177" s="2">
        <v>4.1219510000000001</v>
      </c>
      <c r="D21177" s="2">
        <v>2.2213780000000001</v>
      </c>
      <c r="F21177" s="2">
        <v>19.848749999999999</v>
      </c>
      <c r="G21177" s="2">
        <v>0.77694700000000005</v>
      </c>
      <c r="H21177" s="2">
        <v>0.52465099999999998</v>
      </c>
      <c r="J21177" s="2">
        <v>19.85155</v>
      </c>
      <c r="K21177" s="2">
        <v>0.22176299999999999</v>
      </c>
      <c r="L21177" s="2">
        <v>0.55196999999999996</v>
      </c>
    </row>
    <row r="21178" spans="1:12" x14ac:dyDescent="0.2">
      <c r="A21178" s="2">
        <v>19.852260000000001</v>
      </c>
      <c r="B21178" s="2">
        <v>145.16929999999999</v>
      </c>
      <c r="C21178" s="2">
        <v>4.120425</v>
      </c>
      <c r="D21178" s="2">
        <v>2.2222170000000001</v>
      </c>
      <c r="F21178" s="2">
        <v>19.849450000000001</v>
      </c>
      <c r="G21178" s="2">
        <v>0.77602400000000005</v>
      </c>
      <c r="H21178" s="2">
        <v>0.52445200000000003</v>
      </c>
      <c r="J21178" s="2">
        <v>19.852260000000001</v>
      </c>
      <c r="K21178" s="2">
        <v>0.222135</v>
      </c>
      <c r="L21178" s="2">
        <v>0.55166899999999996</v>
      </c>
    </row>
    <row r="21179" spans="1:12" x14ac:dyDescent="0.2">
      <c r="A21179" s="2">
        <v>19.852959999999999</v>
      </c>
      <c r="B21179" s="2">
        <v>145.29509999999999</v>
      </c>
      <c r="C21179" s="2">
        <v>4.1188799999999999</v>
      </c>
      <c r="D21179" s="2">
        <v>2.2237269999999998</v>
      </c>
      <c r="F21179" s="2">
        <v>19.850149999999999</v>
      </c>
      <c r="G21179" s="2">
        <v>0.77495599999999998</v>
      </c>
      <c r="H21179" s="2">
        <v>0.52414700000000003</v>
      </c>
      <c r="J21179" s="2">
        <v>19.852959999999999</v>
      </c>
      <c r="K21179" s="2">
        <v>0.22243299999999999</v>
      </c>
      <c r="L21179" s="2">
        <v>0.55170799999999998</v>
      </c>
    </row>
    <row r="21180" spans="1:12" x14ac:dyDescent="0.2">
      <c r="A21180" s="2">
        <v>19.853660000000001</v>
      </c>
      <c r="B21180" s="2">
        <v>145.4204</v>
      </c>
      <c r="C21180" s="2">
        <v>4.1170799999999996</v>
      </c>
      <c r="D21180" s="2">
        <v>2.2242769999999998</v>
      </c>
      <c r="F21180" s="2">
        <v>19.850850000000001</v>
      </c>
      <c r="G21180" s="2">
        <v>0.77371199999999996</v>
      </c>
      <c r="H21180" s="2">
        <v>0.52405500000000005</v>
      </c>
      <c r="J21180" s="2">
        <v>19.853660000000001</v>
      </c>
      <c r="K21180" s="2">
        <v>0.222776</v>
      </c>
      <c r="L21180" s="2">
        <v>0.55184699999999998</v>
      </c>
    </row>
    <row r="21181" spans="1:12" x14ac:dyDescent="0.2">
      <c r="A21181" s="2">
        <v>19.85436</v>
      </c>
      <c r="B21181" s="2">
        <v>145.5455</v>
      </c>
      <c r="C21181" s="2">
        <v>4.1155429999999997</v>
      </c>
      <c r="D21181" s="2">
        <v>2.2253449999999999</v>
      </c>
      <c r="F21181" s="2">
        <v>19.85155</v>
      </c>
      <c r="G21181" s="2">
        <v>0.77281999999999995</v>
      </c>
      <c r="H21181" s="2">
        <v>0.52394099999999999</v>
      </c>
      <c r="J21181" s="2">
        <v>19.85436</v>
      </c>
      <c r="K21181" s="2">
        <v>0.223158</v>
      </c>
      <c r="L21181" s="2">
        <v>0.55264199999999997</v>
      </c>
    </row>
    <row r="21182" spans="1:12" x14ac:dyDescent="0.2">
      <c r="A21182" s="2">
        <v>19.855060000000002</v>
      </c>
      <c r="B21182" s="2">
        <v>145.6686</v>
      </c>
      <c r="C21182" s="2">
        <v>4.1145509999999996</v>
      </c>
      <c r="D21182" s="2">
        <v>2.2270690000000002</v>
      </c>
      <c r="F21182" s="2">
        <v>19.852260000000001</v>
      </c>
      <c r="G21182" s="2">
        <v>0.77159900000000003</v>
      </c>
      <c r="H21182" s="2">
        <v>0.52366599999999996</v>
      </c>
      <c r="J21182" s="2">
        <v>19.855060000000002</v>
      </c>
      <c r="K21182" s="2">
        <v>0.22348399999999999</v>
      </c>
      <c r="L21182" s="2">
        <v>0.55300400000000005</v>
      </c>
    </row>
    <row r="21183" spans="1:12" x14ac:dyDescent="0.2">
      <c r="A21183" s="2">
        <v>19.85576</v>
      </c>
      <c r="B21183" s="2">
        <v>145.791</v>
      </c>
      <c r="C21183" s="2">
        <v>4.1131089999999997</v>
      </c>
      <c r="D21183" s="2">
        <v>2.2280530000000001</v>
      </c>
      <c r="F21183" s="2">
        <v>19.852959999999999</v>
      </c>
      <c r="G21183" s="2">
        <v>0.77040900000000001</v>
      </c>
      <c r="H21183" s="2">
        <v>0.523567</v>
      </c>
      <c r="J21183" s="2">
        <v>19.85576</v>
      </c>
      <c r="K21183" s="2">
        <v>0.223301</v>
      </c>
      <c r="L21183" s="2">
        <v>0.55277500000000002</v>
      </c>
    </row>
    <row r="21184" spans="1:12" x14ac:dyDescent="0.2">
      <c r="A21184" s="2">
        <v>19.856459999999998</v>
      </c>
      <c r="B21184" s="2">
        <v>145.91390000000001</v>
      </c>
      <c r="C21184" s="2">
        <v>4.1119339999999998</v>
      </c>
      <c r="D21184" s="2">
        <v>2.229228</v>
      </c>
      <c r="F21184" s="2">
        <v>19.853660000000001</v>
      </c>
      <c r="G21184" s="2">
        <v>0.76937100000000003</v>
      </c>
      <c r="H21184" s="2">
        <v>0.52351400000000003</v>
      </c>
      <c r="J21184" s="2">
        <v>19.856459999999998</v>
      </c>
      <c r="K21184" s="2">
        <v>0.22350500000000001</v>
      </c>
      <c r="L21184" s="2">
        <v>0.55291100000000004</v>
      </c>
    </row>
    <row r="21185" spans="1:12" x14ac:dyDescent="0.2">
      <c r="A21185" s="2">
        <v>19.85716</v>
      </c>
      <c r="B21185" s="2">
        <v>146.0352</v>
      </c>
      <c r="C21185" s="2">
        <v>4.1109689999999999</v>
      </c>
      <c r="D21185" s="2">
        <v>2.2307009999999998</v>
      </c>
      <c r="F21185" s="2">
        <v>19.85436</v>
      </c>
      <c r="G21185" s="2">
        <v>0.76839400000000002</v>
      </c>
      <c r="H21185" s="2">
        <v>0.52339199999999997</v>
      </c>
      <c r="J21185" s="2">
        <v>19.85716</v>
      </c>
      <c r="K21185" s="2">
        <v>0.22366900000000001</v>
      </c>
      <c r="L21185" s="2">
        <v>0.55293899999999996</v>
      </c>
    </row>
    <row r="21186" spans="1:12" x14ac:dyDescent="0.2">
      <c r="A21186" s="2">
        <v>19.857859999999999</v>
      </c>
      <c r="B21186" s="2">
        <v>146.15520000000001</v>
      </c>
      <c r="C21186" s="2">
        <v>4.1097900000000003</v>
      </c>
      <c r="D21186" s="2">
        <v>2.2321040000000001</v>
      </c>
      <c r="F21186" s="2">
        <v>19.855060000000002</v>
      </c>
      <c r="G21186" s="2">
        <v>0.76756999999999997</v>
      </c>
      <c r="H21186" s="2">
        <v>0.52338399999999996</v>
      </c>
      <c r="J21186" s="2">
        <v>19.857859999999999</v>
      </c>
      <c r="K21186" s="2">
        <v>0.22355800000000001</v>
      </c>
      <c r="L21186" s="2">
        <v>0.55318299999999998</v>
      </c>
    </row>
    <row r="21187" spans="1:12" x14ac:dyDescent="0.2">
      <c r="A21187" s="2">
        <v>19.85857</v>
      </c>
      <c r="B21187" s="2">
        <v>146.2758</v>
      </c>
      <c r="C21187" s="2">
        <v>4.1088250000000004</v>
      </c>
      <c r="D21187" s="2">
        <v>2.2330960000000002</v>
      </c>
      <c r="F21187" s="2">
        <v>19.85576</v>
      </c>
      <c r="G21187" s="2">
        <v>0.76642600000000005</v>
      </c>
      <c r="H21187" s="2">
        <v>0.523567</v>
      </c>
      <c r="J21187" s="2">
        <v>19.85857</v>
      </c>
      <c r="K21187" s="2">
        <v>0.22354099999999999</v>
      </c>
      <c r="L21187" s="2">
        <v>0.55337000000000003</v>
      </c>
    </row>
    <row r="21188" spans="1:12" x14ac:dyDescent="0.2">
      <c r="A21188" s="2">
        <v>19.859269999999999</v>
      </c>
      <c r="B21188" s="2">
        <v>146.3946</v>
      </c>
      <c r="C21188" s="2">
        <v>4.108047</v>
      </c>
      <c r="D21188" s="2">
        <v>2.233943</v>
      </c>
      <c r="F21188" s="2">
        <v>19.856459999999998</v>
      </c>
      <c r="G21188" s="2">
        <v>0.76558700000000002</v>
      </c>
      <c r="H21188" s="2">
        <v>0.52375000000000005</v>
      </c>
      <c r="J21188" s="2">
        <v>19.859269999999999</v>
      </c>
      <c r="K21188" s="2">
        <v>0.223856</v>
      </c>
      <c r="L21188" s="2">
        <v>0.55414099999999999</v>
      </c>
    </row>
    <row r="21189" spans="1:12" x14ac:dyDescent="0.2">
      <c r="A21189" s="2">
        <v>19.859970000000001</v>
      </c>
      <c r="B21189" s="2">
        <v>146.51390000000001</v>
      </c>
      <c r="C21189" s="2">
        <v>4.1067080000000002</v>
      </c>
      <c r="D21189" s="2">
        <v>2.234775</v>
      </c>
      <c r="F21189" s="2">
        <v>19.85716</v>
      </c>
      <c r="G21189" s="2">
        <v>0.76489300000000005</v>
      </c>
      <c r="H21189" s="2">
        <v>0.52388800000000002</v>
      </c>
      <c r="J21189" s="2">
        <v>19.859970000000001</v>
      </c>
      <c r="K21189" s="2">
        <v>0.224054</v>
      </c>
      <c r="L21189" s="2">
        <v>0.55463600000000002</v>
      </c>
    </row>
    <row r="21190" spans="1:12" x14ac:dyDescent="0.2">
      <c r="A21190" s="2">
        <v>19.860669999999999</v>
      </c>
      <c r="B21190" s="2">
        <v>146.63220000000001</v>
      </c>
      <c r="C21190" s="2">
        <v>4.1054950000000003</v>
      </c>
      <c r="D21190" s="2">
        <v>2.2355450000000001</v>
      </c>
      <c r="F21190" s="2">
        <v>19.857859999999999</v>
      </c>
      <c r="G21190" s="2">
        <v>0.76411399999999996</v>
      </c>
      <c r="H21190" s="2">
        <v>0.52417800000000003</v>
      </c>
      <c r="J21190" s="2">
        <v>19.860669999999999</v>
      </c>
      <c r="K21190" s="2">
        <v>0.22390399999999999</v>
      </c>
      <c r="L21190" s="2">
        <v>0.55444700000000002</v>
      </c>
    </row>
    <row r="21191" spans="1:12" x14ac:dyDescent="0.2">
      <c r="A21191" s="2">
        <v>19.861370000000001</v>
      </c>
      <c r="B21191" s="2">
        <v>146.74969999999999</v>
      </c>
      <c r="C21191" s="2">
        <v>4.1043010000000004</v>
      </c>
      <c r="D21191" s="2">
        <v>2.236545</v>
      </c>
      <c r="F21191" s="2">
        <v>19.85857</v>
      </c>
      <c r="G21191" s="2">
        <v>0.76343499999999997</v>
      </c>
      <c r="H21191" s="2">
        <v>0.52426899999999999</v>
      </c>
      <c r="J21191" s="2">
        <v>19.861370000000001</v>
      </c>
      <c r="K21191" s="2">
        <v>0.22387499999999999</v>
      </c>
      <c r="L21191" s="2">
        <v>0.55497600000000002</v>
      </c>
    </row>
    <row r="21192" spans="1:12" x14ac:dyDescent="0.2">
      <c r="A21192" s="2">
        <v>19.862069999999999</v>
      </c>
      <c r="B21192" s="2">
        <v>146.8672</v>
      </c>
      <c r="C21192" s="2">
        <v>4.1031370000000003</v>
      </c>
      <c r="D21192" s="2">
        <v>2.2374450000000001</v>
      </c>
      <c r="F21192" s="2">
        <v>19.859269999999999</v>
      </c>
      <c r="G21192" s="2">
        <v>0.76244400000000001</v>
      </c>
      <c r="H21192" s="2">
        <v>0.52454400000000001</v>
      </c>
      <c r="J21192" s="2">
        <v>19.862069999999999</v>
      </c>
      <c r="K21192" s="2">
        <v>0.22400800000000001</v>
      </c>
      <c r="L21192" s="2">
        <v>0.55495899999999998</v>
      </c>
    </row>
    <row r="21193" spans="1:12" x14ac:dyDescent="0.2">
      <c r="A21193" s="2">
        <v>19.862770000000001</v>
      </c>
      <c r="B21193" s="2">
        <v>146.98349999999999</v>
      </c>
      <c r="C21193" s="2">
        <v>4.1020729999999999</v>
      </c>
      <c r="D21193" s="2">
        <v>2.2381769999999999</v>
      </c>
      <c r="F21193" s="2">
        <v>19.859970000000001</v>
      </c>
      <c r="G21193" s="2">
        <v>0.761467</v>
      </c>
      <c r="H21193" s="2">
        <v>0.52475700000000003</v>
      </c>
      <c r="J21193" s="2">
        <v>19.862770000000001</v>
      </c>
      <c r="K21193" s="2">
        <v>0.224298</v>
      </c>
      <c r="L21193" s="2">
        <v>0.55522700000000003</v>
      </c>
    </row>
    <row r="21194" spans="1:12" x14ac:dyDescent="0.2">
      <c r="A21194" s="2">
        <v>19.863479999999999</v>
      </c>
      <c r="B21194" s="2">
        <v>147.10050000000001</v>
      </c>
      <c r="C21194" s="2">
        <v>4.1008750000000003</v>
      </c>
      <c r="D21194" s="2">
        <v>2.239528</v>
      </c>
      <c r="F21194" s="2">
        <v>19.860669999999999</v>
      </c>
      <c r="G21194" s="2">
        <v>0.76072700000000004</v>
      </c>
      <c r="H21194" s="2">
        <v>0.52443700000000004</v>
      </c>
      <c r="J21194" s="2">
        <v>19.863479999999999</v>
      </c>
      <c r="K21194" s="2">
        <v>0.22434999999999999</v>
      </c>
      <c r="L21194" s="2">
        <v>0.55553399999999997</v>
      </c>
    </row>
    <row r="21195" spans="1:12" x14ac:dyDescent="0.2">
      <c r="A21195" s="2">
        <v>19.864180000000001</v>
      </c>
      <c r="B21195" s="2">
        <v>147.2165</v>
      </c>
      <c r="C21195" s="2">
        <v>4.0994219999999997</v>
      </c>
      <c r="D21195" s="2">
        <v>2.2408399999999999</v>
      </c>
      <c r="F21195" s="2">
        <v>19.861370000000001</v>
      </c>
      <c r="G21195" s="2">
        <v>0.760521</v>
      </c>
      <c r="H21195" s="2">
        <v>0.52459699999999998</v>
      </c>
      <c r="J21195" s="2">
        <v>19.864180000000001</v>
      </c>
      <c r="K21195" s="2">
        <v>0.22414000000000001</v>
      </c>
      <c r="L21195" s="2">
        <v>0.55641600000000002</v>
      </c>
    </row>
    <row r="21196" spans="1:12" x14ac:dyDescent="0.2">
      <c r="A21196" s="2">
        <v>19.864879999999999</v>
      </c>
      <c r="B21196" s="2">
        <v>147.3314</v>
      </c>
      <c r="C21196" s="2">
        <v>4.09809</v>
      </c>
      <c r="D21196" s="2">
        <v>2.2420149999999999</v>
      </c>
      <c r="F21196" s="2">
        <v>19.862069999999999</v>
      </c>
      <c r="G21196" s="2">
        <v>0.76013200000000003</v>
      </c>
      <c r="H21196" s="2">
        <v>0.52515400000000001</v>
      </c>
      <c r="J21196" s="2">
        <v>19.864879999999999</v>
      </c>
      <c r="K21196" s="2">
        <v>0.223995</v>
      </c>
      <c r="L21196" s="2">
        <v>0.55689100000000002</v>
      </c>
    </row>
    <row r="21197" spans="1:12" x14ac:dyDescent="0.2">
      <c r="A21197" s="2">
        <v>19.865580000000001</v>
      </c>
      <c r="B21197" s="2">
        <v>147.44450000000001</v>
      </c>
      <c r="C21197" s="2">
        <v>4.0966940000000003</v>
      </c>
      <c r="D21197" s="2">
        <v>2.2426940000000002</v>
      </c>
      <c r="F21197" s="2">
        <v>19.862770000000001</v>
      </c>
      <c r="G21197" s="2">
        <v>0.75939199999999996</v>
      </c>
      <c r="H21197" s="2">
        <v>0.525528</v>
      </c>
      <c r="J21197" s="2">
        <v>19.865580000000001</v>
      </c>
      <c r="K21197" s="2">
        <v>0.22472400000000001</v>
      </c>
      <c r="L21197" s="2">
        <v>0.55748600000000004</v>
      </c>
    </row>
    <row r="21198" spans="1:12" x14ac:dyDescent="0.2">
      <c r="A21198" s="2">
        <v>19.86628</v>
      </c>
      <c r="B21198" s="2">
        <v>147.55799999999999</v>
      </c>
      <c r="C21198" s="2">
        <v>4.095027</v>
      </c>
      <c r="D21198" s="2">
        <v>2.243541</v>
      </c>
      <c r="F21198" s="2">
        <v>19.863479999999999</v>
      </c>
      <c r="G21198" s="2">
        <v>0.75868999999999998</v>
      </c>
      <c r="H21198" s="2">
        <v>0.52568800000000004</v>
      </c>
      <c r="J21198" s="2">
        <v>19.86628</v>
      </c>
      <c r="K21198" s="2">
        <v>0.22489000000000001</v>
      </c>
      <c r="L21198" s="2">
        <v>0.55796699999999999</v>
      </c>
    </row>
    <row r="21199" spans="1:12" x14ac:dyDescent="0.2">
      <c r="A21199" s="2">
        <v>19.866980000000002</v>
      </c>
      <c r="B21199" s="2">
        <v>147.66999999999999</v>
      </c>
      <c r="C21199" s="2">
        <v>4.0937640000000002</v>
      </c>
      <c r="D21199" s="2">
        <v>2.2446169999999999</v>
      </c>
      <c r="F21199" s="2">
        <v>19.864180000000001</v>
      </c>
      <c r="G21199" s="2">
        <v>0.75834699999999999</v>
      </c>
      <c r="H21199" s="2">
        <v>0.52558899999999997</v>
      </c>
      <c r="J21199" s="2">
        <v>19.866980000000002</v>
      </c>
      <c r="K21199" s="2">
        <v>0.224745</v>
      </c>
      <c r="L21199" s="2">
        <v>0.55779800000000002</v>
      </c>
    </row>
    <row r="21200" spans="1:12" x14ac:dyDescent="0.2">
      <c r="A21200" s="2">
        <v>19.86768</v>
      </c>
      <c r="B21200" s="2">
        <v>147.78139999999999</v>
      </c>
      <c r="C21200" s="2">
        <v>4.0919980000000002</v>
      </c>
      <c r="D21200" s="2">
        <v>2.2457379999999998</v>
      </c>
      <c r="F21200" s="2">
        <v>19.864879999999999</v>
      </c>
      <c r="G21200" s="2">
        <v>0.758324</v>
      </c>
      <c r="H21200" s="2">
        <v>0.52561199999999997</v>
      </c>
      <c r="J21200" s="2">
        <v>19.86768</v>
      </c>
      <c r="K21200" s="2">
        <v>0.22430800000000001</v>
      </c>
      <c r="L21200" s="2">
        <v>0.55761700000000003</v>
      </c>
    </row>
    <row r="21201" spans="1:12" x14ac:dyDescent="0.2">
      <c r="A21201" s="2">
        <v>19.868390000000002</v>
      </c>
      <c r="B21201" s="2">
        <v>147.89099999999999</v>
      </c>
      <c r="C21201" s="2">
        <v>4.0908920000000002</v>
      </c>
      <c r="D21201" s="2">
        <v>2.2471649999999999</v>
      </c>
      <c r="F21201" s="2">
        <v>19.865580000000001</v>
      </c>
      <c r="G21201" s="2">
        <v>0.75808699999999996</v>
      </c>
      <c r="H21201" s="2">
        <v>0.525787</v>
      </c>
      <c r="J21201" s="2">
        <v>19.868390000000002</v>
      </c>
      <c r="K21201" s="2">
        <v>0.224602</v>
      </c>
      <c r="L21201" s="2">
        <v>0.55755200000000005</v>
      </c>
    </row>
    <row r="21202" spans="1:12" x14ac:dyDescent="0.2">
      <c r="A21202" s="2">
        <v>19.86909</v>
      </c>
      <c r="B21202" s="2">
        <v>148.00110000000001</v>
      </c>
      <c r="C21202" s="2">
        <v>4.0895419999999998</v>
      </c>
      <c r="D21202" s="2">
        <v>2.2483629999999999</v>
      </c>
      <c r="F21202" s="2">
        <v>19.86628</v>
      </c>
      <c r="G21202" s="2">
        <v>0.75786600000000004</v>
      </c>
      <c r="H21202" s="2">
        <v>0.52574900000000002</v>
      </c>
      <c r="J21202" s="2">
        <v>19.86909</v>
      </c>
      <c r="K21202" s="2">
        <v>0.224602</v>
      </c>
      <c r="L21202" s="2">
        <v>0.55746499999999999</v>
      </c>
    </row>
    <row r="21203" spans="1:12" x14ac:dyDescent="0.2">
      <c r="A21203" s="2">
        <v>19.869789999999998</v>
      </c>
      <c r="B21203" s="2">
        <v>148.1105</v>
      </c>
      <c r="C21203" s="2">
        <v>4.0884010000000002</v>
      </c>
      <c r="D21203" s="2">
        <v>2.2495219999999998</v>
      </c>
      <c r="F21203" s="2">
        <v>19.866980000000002</v>
      </c>
      <c r="G21203" s="2">
        <v>0.75762200000000002</v>
      </c>
      <c r="H21203" s="2">
        <v>0.52561999999999998</v>
      </c>
      <c r="J21203" s="2">
        <v>19.869789999999998</v>
      </c>
      <c r="K21203" s="2">
        <v>0.224935</v>
      </c>
      <c r="L21203" s="2">
        <v>0.55709600000000004</v>
      </c>
    </row>
    <row r="21204" spans="1:12" x14ac:dyDescent="0.2">
      <c r="A21204" s="2">
        <v>19.87049</v>
      </c>
      <c r="B21204" s="2">
        <v>148.21700000000001</v>
      </c>
      <c r="C21204" s="2">
        <v>4.0869819999999999</v>
      </c>
      <c r="D21204" s="2">
        <v>2.2510180000000002</v>
      </c>
      <c r="F21204" s="2">
        <v>19.86768</v>
      </c>
      <c r="G21204" s="2">
        <v>0.75691200000000003</v>
      </c>
      <c r="H21204" s="2">
        <v>0.52591699999999997</v>
      </c>
      <c r="J21204" s="2">
        <v>19.87049</v>
      </c>
      <c r="K21204" s="2">
        <v>0.224661</v>
      </c>
      <c r="L21204" s="2">
        <v>0.55718100000000004</v>
      </c>
    </row>
    <row r="21205" spans="1:12" x14ac:dyDescent="0.2">
      <c r="A21205" s="2">
        <v>19.871189999999999</v>
      </c>
      <c r="B21205" s="2">
        <v>148.32490000000001</v>
      </c>
      <c r="C21205" s="2">
        <v>4.0857000000000001</v>
      </c>
      <c r="D21205" s="2">
        <v>2.2524600000000001</v>
      </c>
      <c r="F21205" s="2">
        <v>19.868390000000002</v>
      </c>
      <c r="G21205" s="2">
        <v>0.75579099999999999</v>
      </c>
      <c r="H21205" s="2">
        <v>0.52620699999999998</v>
      </c>
      <c r="J21205" s="2">
        <v>19.871189999999999</v>
      </c>
      <c r="K21205" s="2">
        <v>0.224714</v>
      </c>
      <c r="L21205" s="2">
        <v>0.55741600000000002</v>
      </c>
    </row>
    <row r="21206" spans="1:12" x14ac:dyDescent="0.2">
      <c r="A21206" s="2">
        <v>19.87189</v>
      </c>
      <c r="B21206" s="2">
        <v>148.4308</v>
      </c>
      <c r="C21206" s="2">
        <v>4.0839109999999996</v>
      </c>
      <c r="D21206" s="2">
        <v>2.25352</v>
      </c>
      <c r="F21206" s="2">
        <v>19.86909</v>
      </c>
      <c r="G21206" s="2">
        <v>0.75536300000000001</v>
      </c>
      <c r="H21206" s="2">
        <v>0.52625999999999995</v>
      </c>
      <c r="J21206" s="2">
        <v>19.87189</v>
      </c>
      <c r="K21206" s="2">
        <v>0.22464000000000001</v>
      </c>
      <c r="L21206" s="2">
        <v>0.557141</v>
      </c>
    </row>
    <row r="21207" spans="1:12" x14ac:dyDescent="0.2">
      <c r="A21207" s="2">
        <v>19.872599999999998</v>
      </c>
      <c r="B21207" s="2">
        <v>148.536</v>
      </c>
      <c r="C21207" s="2">
        <v>4.0824199999999999</v>
      </c>
      <c r="D21207" s="2">
        <v>2.2545959999999998</v>
      </c>
      <c r="F21207" s="2">
        <v>19.869789999999998</v>
      </c>
      <c r="G21207" s="2">
        <v>0.75478400000000001</v>
      </c>
      <c r="H21207" s="2">
        <v>0.52639000000000002</v>
      </c>
      <c r="J21207" s="2">
        <v>19.872599999999998</v>
      </c>
      <c r="K21207" s="2">
        <v>0.22459799999999999</v>
      </c>
      <c r="L21207" s="2">
        <v>0.55720199999999998</v>
      </c>
    </row>
    <row r="21208" spans="1:12" x14ac:dyDescent="0.2">
      <c r="A21208" s="2">
        <v>19.8733</v>
      </c>
      <c r="B21208" s="2">
        <v>148.6403</v>
      </c>
      <c r="C21208" s="2">
        <v>4.0808289999999996</v>
      </c>
      <c r="D21208" s="2">
        <v>2.2554500000000002</v>
      </c>
      <c r="F21208" s="2">
        <v>19.87049</v>
      </c>
      <c r="G21208" s="2">
        <v>0.754112</v>
      </c>
      <c r="H21208" s="2">
        <v>0.52686299999999997</v>
      </c>
      <c r="J21208" s="2">
        <v>19.8733</v>
      </c>
      <c r="K21208" s="2">
        <v>0.224935</v>
      </c>
      <c r="L21208" s="2">
        <v>0.55722400000000005</v>
      </c>
    </row>
    <row r="21209" spans="1:12" x14ac:dyDescent="0.2">
      <c r="A21209" s="2">
        <v>19.873999999999999</v>
      </c>
      <c r="B21209" s="2">
        <v>148.73769999999999</v>
      </c>
      <c r="C21209" s="2">
        <v>4.0792840000000004</v>
      </c>
      <c r="D21209" s="2">
        <v>2.256221</v>
      </c>
      <c r="F21209" s="2">
        <v>19.871189999999999</v>
      </c>
      <c r="G21209" s="2">
        <v>0.75377700000000003</v>
      </c>
      <c r="H21209" s="2">
        <v>0.52748099999999998</v>
      </c>
      <c r="J21209" s="2">
        <v>19.873999999999999</v>
      </c>
      <c r="K21209" s="2">
        <v>0.22506300000000001</v>
      </c>
      <c r="L21209" s="2">
        <v>0.55694699999999997</v>
      </c>
    </row>
    <row r="21210" spans="1:12" x14ac:dyDescent="0.2">
      <c r="A21210" s="2">
        <v>19.874700000000001</v>
      </c>
      <c r="B21210" s="2">
        <v>148.82839999999999</v>
      </c>
      <c r="C21210" s="2">
        <v>4.0773159999999997</v>
      </c>
      <c r="D21210" s="2">
        <v>2.2567629999999999</v>
      </c>
      <c r="F21210" s="2">
        <v>19.87189</v>
      </c>
      <c r="G21210" s="2">
        <v>0.75343300000000002</v>
      </c>
      <c r="H21210" s="2">
        <v>0.52791600000000005</v>
      </c>
      <c r="J21210" s="2">
        <v>19.874700000000001</v>
      </c>
      <c r="K21210" s="2">
        <v>0.22506899999999999</v>
      </c>
      <c r="L21210" s="2">
        <v>0.55741399999999997</v>
      </c>
    </row>
    <row r="21211" spans="1:12" x14ac:dyDescent="0.2">
      <c r="A21211" s="2">
        <v>19.875399999999999</v>
      </c>
      <c r="B21211" s="2">
        <v>148.91980000000001</v>
      </c>
      <c r="C21211" s="2">
        <v>4.0759040000000004</v>
      </c>
      <c r="D21211" s="2">
        <v>2.2577470000000002</v>
      </c>
      <c r="F21211" s="2">
        <v>19.872599999999998</v>
      </c>
      <c r="G21211" s="2">
        <v>0.75314300000000001</v>
      </c>
      <c r="H21211" s="2">
        <v>0.52805299999999999</v>
      </c>
      <c r="J21211" s="2">
        <v>19.875399999999999</v>
      </c>
      <c r="K21211" s="2">
        <v>0.225328</v>
      </c>
      <c r="L21211" s="2">
        <v>0.55802399999999996</v>
      </c>
    </row>
    <row r="21212" spans="1:12" x14ac:dyDescent="0.2">
      <c r="A21212" s="2">
        <v>19.876100000000001</v>
      </c>
      <c r="B21212" s="2">
        <v>149.01769999999999</v>
      </c>
      <c r="C21212" s="2">
        <v>4.0747369999999998</v>
      </c>
      <c r="D21212" s="2">
        <v>2.258823</v>
      </c>
      <c r="F21212" s="2">
        <v>19.8733</v>
      </c>
      <c r="G21212" s="2">
        <v>0.75259399999999999</v>
      </c>
      <c r="H21212" s="2">
        <v>0.52801500000000001</v>
      </c>
      <c r="J21212" s="2">
        <v>19.876100000000001</v>
      </c>
      <c r="K21212" s="2">
        <v>0.22542200000000001</v>
      </c>
      <c r="L21212" s="2">
        <v>0.55846399999999996</v>
      </c>
    </row>
    <row r="21213" spans="1:12" x14ac:dyDescent="0.2">
      <c r="A21213" s="2">
        <v>19.876799999999999</v>
      </c>
      <c r="B21213" s="2">
        <v>149.1199</v>
      </c>
      <c r="C21213" s="2">
        <v>4.0733059999999996</v>
      </c>
      <c r="D21213" s="2">
        <v>2.2592650000000001</v>
      </c>
      <c r="F21213" s="2">
        <v>19.873999999999999</v>
      </c>
      <c r="G21213" s="2">
        <v>0.752274</v>
      </c>
      <c r="H21213" s="2">
        <v>0.528061</v>
      </c>
      <c r="J21213" s="2">
        <v>19.876799999999999</v>
      </c>
      <c r="K21213" s="2">
        <v>0.22544700000000001</v>
      </c>
      <c r="L21213" s="2">
        <v>0.55921600000000005</v>
      </c>
    </row>
    <row r="21214" spans="1:12" x14ac:dyDescent="0.2">
      <c r="A21214" s="2">
        <v>19.877500000000001</v>
      </c>
      <c r="B21214" s="2">
        <v>149.2217</v>
      </c>
      <c r="C21214" s="2">
        <v>4.0722079999999998</v>
      </c>
      <c r="D21214" s="2">
        <v>2.259814</v>
      </c>
      <c r="F21214" s="2">
        <v>19.874700000000001</v>
      </c>
      <c r="G21214" s="2">
        <v>0.75179300000000004</v>
      </c>
      <c r="H21214" s="2">
        <v>0.52803</v>
      </c>
      <c r="J21214" s="2">
        <v>19.877500000000001</v>
      </c>
      <c r="K21214" s="2">
        <v>0.22528999999999999</v>
      </c>
      <c r="L21214" s="2">
        <v>0.55962699999999999</v>
      </c>
    </row>
    <row r="21215" spans="1:12" x14ac:dyDescent="0.2">
      <c r="A21215" s="2">
        <v>19.8782</v>
      </c>
      <c r="B21215" s="2">
        <v>149.32230000000001</v>
      </c>
      <c r="C21215" s="2">
        <v>4.0709369999999998</v>
      </c>
      <c r="D21215" s="2">
        <v>2.2606229999999998</v>
      </c>
      <c r="F21215" s="2">
        <v>19.875399999999999</v>
      </c>
      <c r="G21215" s="2">
        <v>0.75102999999999998</v>
      </c>
      <c r="H21215" s="2">
        <v>0.52804600000000002</v>
      </c>
      <c r="J21215" s="2">
        <v>19.8782</v>
      </c>
      <c r="K21215" s="2">
        <v>0.225607</v>
      </c>
      <c r="L21215" s="2">
        <v>0.56009600000000004</v>
      </c>
    </row>
    <row r="21216" spans="1:12" x14ac:dyDescent="0.2">
      <c r="A21216" s="2">
        <v>19.878910000000001</v>
      </c>
      <c r="B21216" s="2">
        <v>149.42250000000001</v>
      </c>
      <c r="C21216" s="2">
        <v>4.0696750000000002</v>
      </c>
      <c r="D21216" s="2">
        <v>2.2616299999999998</v>
      </c>
      <c r="F21216" s="2">
        <v>19.876100000000001</v>
      </c>
      <c r="G21216" s="2">
        <v>0.75055700000000003</v>
      </c>
      <c r="H21216" s="2">
        <v>0.52771000000000001</v>
      </c>
      <c r="J21216" s="2">
        <v>19.878910000000001</v>
      </c>
      <c r="K21216" s="2">
        <v>0.22581499999999999</v>
      </c>
      <c r="L21216" s="2">
        <v>0.56062900000000004</v>
      </c>
    </row>
    <row r="21217" spans="1:12" x14ac:dyDescent="0.2">
      <c r="A21217" s="2">
        <v>19.87961</v>
      </c>
      <c r="B21217" s="2">
        <v>149.52209999999999</v>
      </c>
      <c r="C21217" s="2">
        <v>4.0686099999999996</v>
      </c>
      <c r="D21217" s="2">
        <v>2.2622249999999999</v>
      </c>
      <c r="F21217" s="2">
        <v>19.876799999999999</v>
      </c>
      <c r="G21217" s="2">
        <v>0.75041199999999997</v>
      </c>
      <c r="H21217" s="2">
        <v>0.52717599999999998</v>
      </c>
      <c r="J21217" s="2">
        <v>19.87961</v>
      </c>
      <c r="K21217" s="2">
        <v>0.22561100000000001</v>
      </c>
      <c r="L21217" s="2">
        <v>0.561145</v>
      </c>
    </row>
    <row r="21218" spans="1:12" x14ac:dyDescent="0.2">
      <c r="A21218" s="2">
        <v>19.880310000000001</v>
      </c>
      <c r="B21218" s="2">
        <v>149.6208</v>
      </c>
      <c r="C21218" s="2">
        <v>4.0676379999999996</v>
      </c>
      <c r="D21218" s="2">
        <v>2.262912</v>
      </c>
      <c r="F21218" s="2">
        <v>19.877500000000001</v>
      </c>
      <c r="G21218" s="2">
        <v>0.75026700000000002</v>
      </c>
      <c r="H21218" s="2">
        <v>0.52704600000000001</v>
      </c>
      <c r="J21218" s="2">
        <v>19.880310000000001</v>
      </c>
      <c r="K21218" s="2">
        <v>0.22513900000000001</v>
      </c>
      <c r="L21218" s="2">
        <v>0.56078300000000003</v>
      </c>
    </row>
    <row r="21219" spans="1:12" x14ac:dyDescent="0.2">
      <c r="A21219" s="2">
        <v>19.88101</v>
      </c>
      <c r="B21219" s="2">
        <v>149.71770000000001</v>
      </c>
      <c r="C21219" s="2">
        <v>4.0660999999999996</v>
      </c>
      <c r="D21219" s="2">
        <v>2.2641249999999999</v>
      </c>
      <c r="F21219" s="2">
        <v>19.8782</v>
      </c>
      <c r="G21219" s="2">
        <v>0.74957300000000004</v>
      </c>
      <c r="H21219" s="2">
        <v>0.52683999999999997</v>
      </c>
      <c r="J21219" s="2">
        <v>19.88101</v>
      </c>
      <c r="K21219" s="2">
        <v>0.224495</v>
      </c>
      <c r="L21219" s="2">
        <v>0.56104200000000004</v>
      </c>
    </row>
    <row r="21220" spans="1:12" x14ac:dyDescent="0.2">
      <c r="A21220" s="2">
        <v>19.881710000000002</v>
      </c>
      <c r="B21220" s="2">
        <v>149.81389999999999</v>
      </c>
      <c r="C21220" s="2">
        <v>4.0650510000000004</v>
      </c>
      <c r="D21220" s="2">
        <v>2.2647279999999999</v>
      </c>
      <c r="F21220" s="2">
        <v>19.878910000000001</v>
      </c>
      <c r="G21220" s="2">
        <v>0.748695</v>
      </c>
      <c r="H21220" s="2">
        <v>0.52661100000000005</v>
      </c>
      <c r="J21220" s="2">
        <v>19.881710000000002</v>
      </c>
      <c r="K21220" s="2">
        <v>0.22425800000000001</v>
      </c>
      <c r="L21220" s="2">
        <v>0.56068799999999996</v>
      </c>
    </row>
    <row r="21221" spans="1:12" x14ac:dyDescent="0.2">
      <c r="A21221" s="2">
        <v>19.88241</v>
      </c>
      <c r="B21221" s="2">
        <v>149.9091</v>
      </c>
      <c r="C21221" s="2">
        <v>4.0637889999999999</v>
      </c>
      <c r="D21221" s="2">
        <v>2.265063</v>
      </c>
      <c r="F21221" s="2">
        <v>19.87961</v>
      </c>
      <c r="G21221" s="2">
        <v>0.74817699999999998</v>
      </c>
      <c r="H21221" s="2">
        <v>0.52660399999999996</v>
      </c>
      <c r="J21221" s="2">
        <v>19.88241</v>
      </c>
      <c r="K21221" s="2">
        <v>0.22414200000000001</v>
      </c>
      <c r="L21221" s="2">
        <v>0.56075799999999998</v>
      </c>
    </row>
    <row r="21222" spans="1:12" x14ac:dyDescent="0.2">
      <c r="A21222" s="2">
        <v>19.883109999999999</v>
      </c>
      <c r="B21222" s="2">
        <v>150.00360000000001</v>
      </c>
      <c r="C21222" s="2">
        <v>4.0623050000000003</v>
      </c>
      <c r="D21222" s="2">
        <v>2.2662840000000002</v>
      </c>
      <c r="F21222" s="2">
        <v>19.880310000000001</v>
      </c>
      <c r="G21222" s="2">
        <v>0.74800900000000003</v>
      </c>
      <c r="H21222" s="2">
        <v>0.52659599999999995</v>
      </c>
      <c r="J21222" s="2">
        <v>19.883109999999999</v>
      </c>
      <c r="K21222" s="2">
        <v>0.223915</v>
      </c>
      <c r="L21222" s="2">
        <v>0.56131699999999995</v>
      </c>
    </row>
    <row r="21223" spans="1:12" x14ac:dyDescent="0.2">
      <c r="A21223" s="2">
        <v>19.88382</v>
      </c>
      <c r="B21223" s="2">
        <v>150.0968</v>
      </c>
      <c r="C21223" s="2">
        <v>4.0608279999999999</v>
      </c>
      <c r="D21223" s="2">
        <v>2.2672680000000001</v>
      </c>
      <c r="F21223" s="2">
        <v>19.88101</v>
      </c>
      <c r="G21223" s="2">
        <v>0.74765800000000004</v>
      </c>
      <c r="H21223" s="2">
        <v>0.52640500000000001</v>
      </c>
      <c r="J21223" s="2">
        <v>19.88382</v>
      </c>
      <c r="K21223" s="2">
        <v>0.223717</v>
      </c>
      <c r="L21223" s="2">
        <v>0.56121100000000002</v>
      </c>
    </row>
    <row r="21224" spans="1:12" x14ac:dyDescent="0.2">
      <c r="A21224" s="2">
        <v>19.884519999999998</v>
      </c>
      <c r="B21224" s="2">
        <v>150.1892</v>
      </c>
      <c r="C21224" s="2">
        <v>4.059844</v>
      </c>
      <c r="D21224" s="2">
        <v>2.2679860000000001</v>
      </c>
      <c r="F21224" s="2">
        <v>19.881710000000002</v>
      </c>
      <c r="G21224" s="2">
        <v>0.74755099999999997</v>
      </c>
      <c r="H21224" s="2">
        <v>0.52609300000000003</v>
      </c>
      <c r="J21224" s="2">
        <v>19.884519999999998</v>
      </c>
      <c r="K21224" s="2">
        <v>0.22351099999999999</v>
      </c>
      <c r="L21224" s="2">
        <v>0.56145800000000001</v>
      </c>
    </row>
    <row r="21225" spans="1:12" x14ac:dyDescent="0.2">
      <c r="A21225" s="2">
        <v>19.88522</v>
      </c>
      <c r="B21225" s="2">
        <v>150.28100000000001</v>
      </c>
      <c r="C21225" s="2">
        <v>4.0589320000000004</v>
      </c>
      <c r="D21225" s="2">
        <v>2.2684660000000001</v>
      </c>
      <c r="F21225" s="2">
        <v>19.88241</v>
      </c>
      <c r="G21225" s="2">
        <v>0.74729199999999996</v>
      </c>
      <c r="H21225" s="2">
        <v>0.525787</v>
      </c>
      <c r="J21225" s="2">
        <v>19.88522</v>
      </c>
      <c r="K21225" s="2">
        <v>0.22423899999999999</v>
      </c>
      <c r="L21225" s="2">
        <v>0.56128800000000001</v>
      </c>
    </row>
    <row r="21226" spans="1:12" x14ac:dyDescent="0.2">
      <c r="A21226" s="2">
        <v>19.885919999999999</v>
      </c>
      <c r="B21226" s="2">
        <v>150.37139999999999</v>
      </c>
      <c r="C21226" s="2">
        <v>4.0574329999999996</v>
      </c>
      <c r="D21226" s="2">
        <v>2.2687330000000001</v>
      </c>
      <c r="F21226" s="2">
        <v>19.883109999999999</v>
      </c>
      <c r="G21226" s="2">
        <v>0.74690999999999996</v>
      </c>
      <c r="H21226" s="2">
        <v>0.52568800000000004</v>
      </c>
      <c r="J21226" s="2">
        <v>19.885919999999999</v>
      </c>
      <c r="K21226" s="2">
        <v>0.224304</v>
      </c>
      <c r="L21226" s="2">
        <v>0.56048699999999996</v>
      </c>
    </row>
    <row r="21227" spans="1:12" x14ac:dyDescent="0.2">
      <c r="A21227" s="2">
        <v>19.886620000000001</v>
      </c>
      <c r="B21227" s="2">
        <v>150.46170000000001</v>
      </c>
      <c r="C21227" s="2">
        <v>4.0559339999999997</v>
      </c>
      <c r="D21227" s="2">
        <v>2.2697859999999999</v>
      </c>
      <c r="F21227" s="2">
        <v>19.88382</v>
      </c>
      <c r="G21227" s="2">
        <v>0.74654399999999999</v>
      </c>
      <c r="H21227" s="2">
        <v>0.52568800000000004</v>
      </c>
      <c r="J21227" s="2">
        <v>19.886620000000001</v>
      </c>
      <c r="K21227" s="2">
        <v>0.22422600000000001</v>
      </c>
      <c r="L21227" s="2">
        <v>0.56125000000000003</v>
      </c>
    </row>
    <row r="21228" spans="1:12" x14ac:dyDescent="0.2">
      <c r="A21228" s="2">
        <v>19.887319999999999</v>
      </c>
      <c r="B21228" s="2">
        <v>150.55080000000001</v>
      </c>
      <c r="C21228" s="2">
        <v>4.0541640000000001</v>
      </c>
      <c r="D21228" s="2">
        <v>2.2706629999999999</v>
      </c>
      <c r="F21228" s="2">
        <v>19.884519999999998</v>
      </c>
      <c r="G21228" s="2">
        <v>0.74671900000000002</v>
      </c>
      <c r="H21228" s="2">
        <v>0.52549699999999999</v>
      </c>
      <c r="J21228" s="2">
        <v>19.887319999999999</v>
      </c>
      <c r="K21228" s="2">
        <v>0.22432099999999999</v>
      </c>
      <c r="L21228" s="2">
        <v>0.561558</v>
      </c>
    </row>
    <row r="21229" spans="1:12" x14ac:dyDescent="0.2">
      <c r="A21229" s="2">
        <v>19.888020000000001</v>
      </c>
      <c r="B21229" s="2">
        <v>150.63820000000001</v>
      </c>
      <c r="C21229" s="2">
        <v>4.052848</v>
      </c>
      <c r="D21229" s="2">
        <v>2.2718609999999999</v>
      </c>
      <c r="F21229" s="2">
        <v>19.88522</v>
      </c>
      <c r="G21229" s="2">
        <v>0.74663500000000005</v>
      </c>
      <c r="H21229" s="2">
        <v>0.52547500000000003</v>
      </c>
      <c r="J21229" s="2">
        <v>19.888020000000001</v>
      </c>
      <c r="K21229" s="2">
        <v>0.22414000000000001</v>
      </c>
      <c r="L21229" s="2">
        <v>0.56135500000000005</v>
      </c>
    </row>
    <row r="21230" spans="1:12" x14ac:dyDescent="0.2">
      <c r="A21230" s="2">
        <v>19.888729999999999</v>
      </c>
      <c r="B21230" s="2">
        <v>150.72540000000001</v>
      </c>
      <c r="C21230" s="2">
        <v>4.0517149999999997</v>
      </c>
      <c r="D21230" s="2">
        <v>2.2729219999999999</v>
      </c>
      <c r="F21230" s="2">
        <v>19.885919999999999</v>
      </c>
      <c r="G21230" s="2">
        <v>0.74663500000000005</v>
      </c>
      <c r="H21230" s="2">
        <v>0.52542100000000003</v>
      </c>
      <c r="J21230" s="2">
        <v>19.888729999999999</v>
      </c>
      <c r="K21230" s="2">
        <v>0.22390199999999999</v>
      </c>
      <c r="L21230" s="2">
        <v>0.56171899999999997</v>
      </c>
    </row>
    <row r="21231" spans="1:12" x14ac:dyDescent="0.2">
      <c r="A21231" s="2">
        <v>19.889430000000001</v>
      </c>
      <c r="B21231" s="2">
        <v>150.81120000000001</v>
      </c>
      <c r="C21231" s="2">
        <v>4.0505440000000004</v>
      </c>
      <c r="D21231" s="2">
        <v>2.2737919999999998</v>
      </c>
      <c r="F21231" s="2">
        <v>19.886620000000001</v>
      </c>
      <c r="G21231" s="2">
        <v>0.74593399999999999</v>
      </c>
      <c r="H21231" s="2">
        <v>0.52549699999999999</v>
      </c>
      <c r="J21231" s="2">
        <v>19.889430000000001</v>
      </c>
      <c r="K21231" s="2">
        <v>0.22384100000000001</v>
      </c>
      <c r="L21231" s="2">
        <v>0.56147400000000003</v>
      </c>
    </row>
    <row r="21232" spans="1:12" x14ac:dyDescent="0.2">
      <c r="A21232" s="2">
        <v>19.890129999999999</v>
      </c>
      <c r="B21232" s="2">
        <v>150.89599999999999</v>
      </c>
      <c r="C21232" s="2">
        <v>4.0491400000000004</v>
      </c>
      <c r="D21232" s="2">
        <v>2.2752409999999998</v>
      </c>
      <c r="F21232" s="2">
        <v>19.887319999999999</v>
      </c>
      <c r="G21232" s="2">
        <v>0.74566699999999997</v>
      </c>
      <c r="H21232" s="2">
        <v>0.52571100000000004</v>
      </c>
      <c r="J21232" s="2">
        <v>19.890129999999999</v>
      </c>
      <c r="K21232" s="2">
        <v>0.22369600000000001</v>
      </c>
      <c r="L21232" s="2">
        <v>0.56165900000000002</v>
      </c>
    </row>
    <row r="21233" spans="1:12" x14ac:dyDescent="0.2">
      <c r="A21233" s="2">
        <v>19.890830000000001</v>
      </c>
      <c r="B21233" s="2">
        <v>150.98079999999999</v>
      </c>
      <c r="C21233" s="2">
        <v>4.048171</v>
      </c>
      <c r="D21233" s="2">
        <v>2.2762630000000001</v>
      </c>
      <c r="F21233" s="2">
        <v>19.888020000000001</v>
      </c>
      <c r="G21233" s="2">
        <v>0.74553700000000001</v>
      </c>
      <c r="H21233" s="2">
        <v>0.52527599999999997</v>
      </c>
      <c r="J21233" s="2">
        <v>19.890830000000001</v>
      </c>
      <c r="K21233" s="2">
        <v>0.22348799999999999</v>
      </c>
      <c r="L21233" s="2">
        <v>0.56224700000000005</v>
      </c>
    </row>
    <row r="21234" spans="1:12" x14ac:dyDescent="0.2">
      <c r="A21234" s="2">
        <v>19.891529999999999</v>
      </c>
      <c r="B21234" s="2">
        <v>151.06460000000001</v>
      </c>
      <c r="C21234" s="2">
        <v>4.0466259999999998</v>
      </c>
      <c r="D21234" s="2">
        <v>2.2769499999999998</v>
      </c>
      <c r="F21234" s="2">
        <v>19.888729999999999</v>
      </c>
      <c r="G21234" s="2">
        <v>0.74519299999999999</v>
      </c>
      <c r="H21234" s="2">
        <v>0.52507000000000004</v>
      </c>
      <c r="J21234" s="2">
        <v>19.891529999999999</v>
      </c>
      <c r="K21234" s="2">
        <v>0.22352</v>
      </c>
      <c r="L21234" s="2">
        <v>0.56311299999999997</v>
      </c>
    </row>
    <row r="21235" spans="1:12" x14ac:dyDescent="0.2">
      <c r="A21235" s="2">
        <v>19.892230000000001</v>
      </c>
      <c r="B21235" s="2">
        <v>151.148</v>
      </c>
      <c r="C21235" s="2">
        <v>4.0448139999999997</v>
      </c>
      <c r="D21235" s="2">
        <v>2.2773319999999999</v>
      </c>
      <c r="F21235" s="2">
        <v>19.889430000000001</v>
      </c>
      <c r="G21235" s="2">
        <v>0.74530799999999997</v>
      </c>
      <c r="H21235" s="2">
        <v>0.52513900000000002</v>
      </c>
      <c r="J21235" s="2">
        <v>19.892230000000001</v>
      </c>
      <c r="K21235" s="2">
        <v>0.223528</v>
      </c>
      <c r="L21235" s="2">
        <v>0.56337599999999999</v>
      </c>
    </row>
    <row r="21236" spans="1:12" x14ac:dyDescent="0.2">
      <c r="A21236" s="2">
        <v>19.89293</v>
      </c>
      <c r="B21236" s="2">
        <v>151.2296</v>
      </c>
      <c r="C21236" s="2">
        <v>4.0434830000000002</v>
      </c>
      <c r="D21236" s="2">
        <v>2.2778429999999998</v>
      </c>
      <c r="F21236" s="2">
        <v>19.890129999999999</v>
      </c>
      <c r="G21236" s="2">
        <v>0.74527699999999997</v>
      </c>
      <c r="H21236" s="2">
        <v>0.52488699999999999</v>
      </c>
      <c r="J21236" s="2">
        <v>19.89293</v>
      </c>
      <c r="K21236" s="2">
        <v>0.22345300000000001</v>
      </c>
      <c r="L21236" s="2">
        <v>0.56395700000000004</v>
      </c>
    </row>
    <row r="21237" spans="1:12" x14ac:dyDescent="0.2">
      <c r="A21237" s="2">
        <v>19.893640000000001</v>
      </c>
      <c r="B21237" s="2">
        <v>151.31030000000001</v>
      </c>
      <c r="C21237" s="2">
        <v>4.0419340000000004</v>
      </c>
      <c r="D21237" s="2">
        <v>2.2780260000000001</v>
      </c>
      <c r="F21237" s="2">
        <v>19.890830000000001</v>
      </c>
      <c r="G21237" s="2">
        <v>0.74521599999999999</v>
      </c>
      <c r="H21237" s="2">
        <v>0.52498599999999995</v>
      </c>
      <c r="J21237" s="2">
        <v>19.893640000000001</v>
      </c>
      <c r="K21237" s="2">
        <v>0.224024</v>
      </c>
      <c r="L21237" s="2">
        <v>0.56365799999999999</v>
      </c>
    </row>
    <row r="21238" spans="1:12" x14ac:dyDescent="0.2">
      <c r="A21238" s="2">
        <v>19.89434</v>
      </c>
      <c r="B21238" s="2">
        <v>151.39089999999999</v>
      </c>
      <c r="C21238" s="2">
        <v>4.0403739999999999</v>
      </c>
      <c r="D21238" s="2">
        <v>2.2791169999999998</v>
      </c>
      <c r="F21238" s="2">
        <v>19.891529999999999</v>
      </c>
      <c r="G21238" s="2">
        <v>0.744896</v>
      </c>
      <c r="H21238" s="2">
        <v>0.52513900000000002</v>
      </c>
      <c r="J21238" s="2">
        <v>19.89434</v>
      </c>
      <c r="K21238" s="2">
        <v>0.22359799999999999</v>
      </c>
      <c r="L21238" s="2">
        <v>0.56351300000000004</v>
      </c>
    </row>
    <row r="21239" spans="1:12" x14ac:dyDescent="0.2">
      <c r="A21239" s="2">
        <v>19.895040000000002</v>
      </c>
      <c r="B21239" s="2">
        <v>151.4716</v>
      </c>
      <c r="C21239" s="2">
        <v>4.038837</v>
      </c>
      <c r="D21239" s="2">
        <v>2.280116</v>
      </c>
      <c r="F21239" s="2">
        <v>19.892230000000001</v>
      </c>
      <c r="G21239" s="2">
        <v>0.74469799999999997</v>
      </c>
      <c r="H21239" s="2">
        <v>0.524918</v>
      </c>
      <c r="J21239" s="2">
        <v>19.895040000000002</v>
      </c>
      <c r="K21239" s="2">
        <v>0.22284499999999999</v>
      </c>
      <c r="L21239" s="2">
        <v>0.56363399999999997</v>
      </c>
    </row>
    <row r="21240" spans="1:12" x14ac:dyDescent="0.2">
      <c r="A21240" s="2">
        <v>19.89574</v>
      </c>
      <c r="B21240" s="2">
        <v>151.55080000000001</v>
      </c>
      <c r="C21240" s="2">
        <v>4.0374439999999998</v>
      </c>
      <c r="D21240" s="2">
        <v>2.2809780000000002</v>
      </c>
      <c r="F21240" s="2">
        <v>19.89293</v>
      </c>
      <c r="G21240" s="2">
        <v>0.74460599999999999</v>
      </c>
      <c r="H21240" s="2">
        <v>0.52443700000000004</v>
      </c>
      <c r="J21240" s="2">
        <v>19.89574</v>
      </c>
      <c r="K21240" s="2">
        <v>0.222908</v>
      </c>
      <c r="L21240" s="2">
        <v>0.56350299999999998</v>
      </c>
    </row>
    <row r="21241" spans="1:12" x14ac:dyDescent="0.2">
      <c r="A21241" s="2">
        <v>19.896439999999998</v>
      </c>
      <c r="B21241" s="2">
        <v>151.62880000000001</v>
      </c>
      <c r="C21241" s="2">
        <v>4.036403</v>
      </c>
      <c r="D21241" s="2">
        <v>2.2817789999999998</v>
      </c>
      <c r="F21241" s="2">
        <v>19.893640000000001</v>
      </c>
      <c r="G21241" s="2">
        <v>0.744278</v>
      </c>
      <c r="H21241" s="2">
        <v>0.52407099999999995</v>
      </c>
      <c r="J21241" s="2">
        <v>19.896439999999998</v>
      </c>
      <c r="K21241" s="2">
        <v>0.22286</v>
      </c>
      <c r="L21241" s="2">
        <v>0.56300600000000001</v>
      </c>
    </row>
    <row r="21242" spans="1:12" x14ac:dyDescent="0.2">
      <c r="A21242" s="2">
        <v>19.89714</v>
      </c>
      <c r="B21242" s="2">
        <v>151.7062</v>
      </c>
      <c r="C21242" s="2">
        <v>4.0350450000000002</v>
      </c>
      <c r="D21242" s="2">
        <v>2.2827639999999998</v>
      </c>
      <c r="F21242" s="2">
        <v>19.89434</v>
      </c>
      <c r="G21242" s="2">
        <v>0.74434699999999998</v>
      </c>
      <c r="H21242" s="2">
        <v>0.52381100000000003</v>
      </c>
      <c r="J21242" s="2">
        <v>19.89714</v>
      </c>
      <c r="K21242" s="2">
        <v>0.22283500000000001</v>
      </c>
      <c r="L21242" s="2">
        <v>0.56314200000000003</v>
      </c>
    </row>
    <row r="21243" spans="1:12" x14ac:dyDescent="0.2">
      <c r="A21243" s="2">
        <v>19.897839999999999</v>
      </c>
      <c r="B21243" s="2">
        <v>151.78280000000001</v>
      </c>
      <c r="C21243" s="2">
        <v>4.0335840000000003</v>
      </c>
      <c r="D21243" s="2">
        <v>2.2835420000000002</v>
      </c>
      <c r="F21243" s="2">
        <v>19.895040000000002</v>
      </c>
      <c r="G21243" s="2">
        <v>0.744591</v>
      </c>
      <c r="H21243" s="2">
        <v>0.52324700000000002</v>
      </c>
      <c r="J21243" s="2">
        <v>19.897839999999999</v>
      </c>
      <c r="K21243" s="2">
        <v>0.22254199999999999</v>
      </c>
      <c r="L21243" s="2">
        <v>0.56275699999999995</v>
      </c>
    </row>
    <row r="21244" spans="1:12" x14ac:dyDescent="0.2">
      <c r="A21244" s="2">
        <v>19.898540000000001</v>
      </c>
      <c r="B21244" s="2">
        <v>151.85839999999999</v>
      </c>
      <c r="C21244" s="2">
        <v>4.0322069999999997</v>
      </c>
      <c r="D21244" s="2">
        <v>2.2844419999999999</v>
      </c>
      <c r="F21244" s="2">
        <v>19.89574</v>
      </c>
      <c r="G21244" s="2">
        <v>0.74480400000000002</v>
      </c>
      <c r="H21244" s="2">
        <v>0.52359</v>
      </c>
      <c r="J21244" s="2">
        <v>19.898540000000001</v>
      </c>
      <c r="K21244" s="2">
        <v>0.22289300000000001</v>
      </c>
      <c r="L21244" s="2">
        <v>0.56282200000000004</v>
      </c>
    </row>
    <row r="21245" spans="1:12" x14ac:dyDescent="0.2">
      <c r="A21245" s="2">
        <v>19.899249999999999</v>
      </c>
      <c r="B21245" s="2">
        <v>151.93289999999999</v>
      </c>
      <c r="C21245" s="2">
        <v>4.0310779999999999</v>
      </c>
      <c r="D21245" s="2">
        <v>2.284808</v>
      </c>
      <c r="F21245" s="2">
        <v>19.896439999999998</v>
      </c>
      <c r="G21245" s="2">
        <v>0.74463699999999999</v>
      </c>
      <c r="H21245" s="2">
        <v>0.52367399999999997</v>
      </c>
      <c r="J21245" s="2">
        <v>19.899249999999999</v>
      </c>
      <c r="K21245" s="2">
        <v>0.223165</v>
      </c>
      <c r="L21245" s="2">
        <v>0.56273799999999996</v>
      </c>
    </row>
    <row r="21246" spans="1:12" x14ac:dyDescent="0.2">
      <c r="A21246" s="2">
        <v>19.89995</v>
      </c>
      <c r="B21246" s="2">
        <v>152.00800000000001</v>
      </c>
      <c r="C21246" s="2">
        <v>4.029731</v>
      </c>
      <c r="D21246" s="2">
        <v>2.2855259999999999</v>
      </c>
      <c r="F21246" s="2">
        <v>19.89714</v>
      </c>
      <c r="G21246" s="2">
        <v>0.74374399999999996</v>
      </c>
      <c r="H21246" s="2">
        <v>0.52343799999999996</v>
      </c>
      <c r="J21246" s="2">
        <v>19.89995</v>
      </c>
      <c r="K21246" s="2">
        <v>0.223219</v>
      </c>
      <c r="L21246" s="2">
        <v>0.56219399999999997</v>
      </c>
    </row>
    <row r="21247" spans="1:12" x14ac:dyDescent="0.2">
      <c r="A21247" s="2">
        <v>19.900649999999999</v>
      </c>
      <c r="B21247" s="2">
        <v>152.08109999999999</v>
      </c>
      <c r="C21247" s="2">
        <v>4.0286780000000002</v>
      </c>
      <c r="D21247" s="2">
        <v>2.2866469999999999</v>
      </c>
      <c r="F21247" s="2">
        <v>19.897839999999999</v>
      </c>
      <c r="G21247" s="2">
        <v>0.74370599999999998</v>
      </c>
      <c r="H21247" s="2">
        <v>0.52344500000000005</v>
      </c>
      <c r="J21247" s="2">
        <v>19.900649999999999</v>
      </c>
      <c r="K21247" s="2">
        <v>0.22271299999999999</v>
      </c>
      <c r="L21247" s="2">
        <v>0.56189999999999996</v>
      </c>
    </row>
    <row r="21248" spans="1:12" x14ac:dyDescent="0.2">
      <c r="A21248" s="2">
        <v>19.901350000000001</v>
      </c>
      <c r="B21248" s="2">
        <v>152.15440000000001</v>
      </c>
      <c r="C21248" s="2">
        <v>4.027717</v>
      </c>
      <c r="D21248" s="2">
        <v>2.2875169999999998</v>
      </c>
      <c r="F21248" s="2">
        <v>19.898540000000001</v>
      </c>
      <c r="G21248" s="2">
        <v>0.74394199999999999</v>
      </c>
      <c r="H21248" s="2">
        <v>0.52342999999999995</v>
      </c>
      <c r="J21248" s="2">
        <v>19.901350000000001</v>
      </c>
      <c r="K21248" s="2">
        <v>0.22229399999999999</v>
      </c>
      <c r="L21248" s="2">
        <v>0.56155900000000003</v>
      </c>
    </row>
    <row r="21249" spans="1:12" x14ac:dyDescent="0.2">
      <c r="A21249" s="2">
        <v>19.902049999999999</v>
      </c>
      <c r="B21249" s="2">
        <v>152.2278</v>
      </c>
      <c r="C21249" s="2">
        <v>4.0262789999999997</v>
      </c>
      <c r="D21249" s="2">
        <v>2.2883179999999999</v>
      </c>
      <c r="F21249" s="2">
        <v>19.899249999999999</v>
      </c>
      <c r="G21249" s="2">
        <v>0.743927</v>
      </c>
      <c r="H21249" s="2">
        <v>0.52364299999999997</v>
      </c>
      <c r="J21249" s="2">
        <v>19.902049999999999</v>
      </c>
      <c r="K21249" s="2">
        <v>0.22251499999999999</v>
      </c>
      <c r="L21249" s="2">
        <v>0.56220099999999995</v>
      </c>
    </row>
    <row r="21250" spans="1:12" x14ac:dyDescent="0.2">
      <c r="A21250" s="2">
        <v>19.902750000000001</v>
      </c>
      <c r="B21250" s="2">
        <v>152.29939999999999</v>
      </c>
      <c r="C21250" s="2">
        <v>4.0250810000000001</v>
      </c>
      <c r="D21250" s="2">
        <v>2.2887909999999998</v>
      </c>
      <c r="F21250" s="2">
        <v>19.89995</v>
      </c>
      <c r="G21250" s="2">
        <v>0.74373599999999995</v>
      </c>
      <c r="H21250" s="2">
        <v>0.52343799999999996</v>
      </c>
      <c r="J21250" s="2">
        <v>19.902750000000001</v>
      </c>
      <c r="K21250" s="2">
        <v>0.222498</v>
      </c>
      <c r="L21250" s="2">
        <v>0.56217099999999998</v>
      </c>
    </row>
    <row r="21251" spans="1:12" x14ac:dyDescent="0.2">
      <c r="A21251" s="2">
        <v>19.903449999999999</v>
      </c>
      <c r="B21251" s="2">
        <v>152.37</v>
      </c>
      <c r="C21251" s="2">
        <v>4.0239399999999996</v>
      </c>
      <c r="D21251" s="2">
        <v>2.2894700000000001</v>
      </c>
      <c r="F21251" s="2">
        <v>19.900649999999999</v>
      </c>
      <c r="G21251" s="2">
        <v>0.74323300000000003</v>
      </c>
      <c r="H21251" s="2">
        <v>0.52336099999999997</v>
      </c>
      <c r="J21251" s="2">
        <v>19.903449999999999</v>
      </c>
      <c r="K21251" s="2">
        <v>0.22265799999999999</v>
      </c>
      <c r="L21251" s="2">
        <v>0.56244899999999998</v>
      </c>
    </row>
    <row r="21252" spans="1:12" x14ac:dyDescent="0.2">
      <c r="A21252" s="2">
        <v>19.904160000000001</v>
      </c>
      <c r="B21252" s="2">
        <v>152.44030000000001</v>
      </c>
      <c r="C21252" s="2">
        <v>4.0225669999999996</v>
      </c>
      <c r="D21252" s="2">
        <v>2.290775</v>
      </c>
      <c r="F21252" s="2">
        <v>19.901350000000001</v>
      </c>
      <c r="G21252" s="2">
        <v>0.74253100000000005</v>
      </c>
      <c r="H21252" s="2">
        <v>0.52337599999999995</v>
      </c>
      <c r="J21252" s="2">
        <v>19.904160000000001</v>
      </c>
      <c r="K21252" s="2">
        <v>0.22293099999999999</v>
      </c>
      <c r="L21252" s="2">
        <v>0.56259499999999996</v>
      </c>
    </row>
    <row r="21253" spans="1:12" x14ac:dyDescent="0.2">
      <c r="A21253" s="2">
        <v>19.904859999999999</v>
      </c>
      <c r="B21253" s="2">
        <v>152.51</v>
      </c>
      <c r="C21253" s="2">
        <v>4.0209080000000004</v>
      </c>
      <c r="D21253" s="2">
        <v>2.2920790000000002</v>
      </c>
      <c r="F21253" s="2">
        <v>19.902049999999999</v>
      </c>
      <c r="G21253" s="2">
        <v>0.74255400000000005</v>
      </c>
      <c r="H21253" s="2">
        <v>0.52366599999999996</v>
      </c>
      <c r="J21253" s="2">
        <v>19.904859999999999</v>
      </c>
      <c r="K21253" s="2">
        <v>0.222944</v>
      </c>
      <c r="L21253" s="2">
        <v>0.56309100000000001</v>
      </c>
    </row>
    <row r="21254" spans="1:12" x14ac:dyDescent="0.2">
      <c r="A21254" s="2">
        <v>19.905560000000001</v>
      </c>
      <c r="B21254" s="2">
        <v>152.57900000000001</v>
      </c>
      <c r="C21254" s="2">
        <v>4.0193130000000004</v>
      </c>
      <c r="D21254" s="2">
        <v>2.2922929999999999</v>
      </c>
      <c r="F21254" s="2">
        <v>19.902750000000001</v>
      </c>
      <c r="G21254" s="2">
        <v>0.74276699999999996</v>
      </c>
      <c r="H21254" s="2">
        <v>0.52344500000000005</v>
      </c>
      <c r="J21254" s="2">
        <v>19.905560000000001</v>
      </c>
      <c r="K21254" s="2">
        <v>0.22345100000000001</v>
      </c>
      <c r="L21254" s="2">
        <v>0.563226</v>
      </c>
    </row>
    <row r="21255" spans="1:12" x14ac:dyDescent="0.2">
      <c r="A21255" s="2">
        <v>19.90626</v>
      </c>
      <c r="B21255" s="2">
        <v>152.6465</v>
      </c>
      <c r="C21255" s="2">
        <v>4.0176990000000004</v>
      </c>
      <c r="D21255" s="2">
        <v>2.2931469999999998</v>
      </c>
      <c r="F21255" s="2">
        <v>19.903449999999999</v>
      </c>
      <c r="G21255" s="2">
        <v>0.74329400000000001</v>
      </c>
      <c r="H21255" s="2">
        <v>0.52294200000000002</v>
      </c>
      <c r="J21255" s="2">
        <v>19.90626</v>
      </c>
      <c r="K21255" s="2">
        <v>0.223194</v>
      </c>
      <c r="L21255" s="2">
        <v>0.56327300000000002</v>
      </c>
    </row>
    <row r="21256" spans="1:12" x14ac:dyDescent="0.2">
      <c r="A21256" s="2">
        <v>19.906960000000002</v>
      </c>
      <c r="B21256" s="2">
        <v>152.71270000000001</v>
      </c>
      <c r="C21256" s="2">
        <v>4.0166959999999996</v>
      </c>
      <c r="D21256" s="2">
        <v>2.2939250000000002</v>
      </c>
      <c r="F21256" s="2">
        <v>19.904160000000001</v>
      </c>
      <c r="G21256" s="2">
        <v>0.74293500000000001</v>
      </c>
      <c r="H21256" s="2">
        <v>0.52300999999999997</v>
      </c>
      <c r="J21256" s="2">
        <v>19.906960000000002</v>
      </c>
      <c r="K21256" s="2">
        <v>0.22323799999999999</v>
      </c>
      <c r="L21256" s="2">
        <v>0.56371499999999997</v>
      </c>
    </row>
    <row r="21257" spans="1:12" x14ac:dyDescent="0.2">
      <c r="A21257" s="2">
        <v>19.90766</v>
      </c>
      <c r="B21257" s="2">
        <v>152.77770000000001</v>
      </c>
      <c r="C21257" s="2">
        <v>4.0157230000000004</v>
      </c>
      <c r="D21257" s="2">
        <v>2.2950390000000001</v>
      </c>
      <c r="F21257" s="2">
        <v>19.904859999999999</v>
      </c>
      <c r="G21257" s="2">
        <v>0.74279799999999996</v>
      </c>
      <c r="H21257" s="2">
        <v>0.52302599999999999</v>
      </c>
      <c r="J21257" s="2">
        <v>19.90766</v>
      </c>
      <c r="K21257" s="2">
        <v>0.223776</v>
      </c>
      <c r="L21257" s="2">
        <v>0.56430800000000003</v>
      </c>
    </row>
    <row r="21258" spans="1:12" x14ac:dyDescent="0.2">
      <c r="A21258" s="2">
        <v>19.908359999999998</v>
      </c>
      <c r="B21258" s="2">
        <v>152.84229999999999</v>
      </c>
      <c r="C21258" s="2">
        <v>4.0144760000000002</v>
      </c>
      <c r="D21258" s="2">
        <v>2.2960240000000001</v>
      </c>
      <c r="F21258" s="2">
        <v>19.905560000000001</v>
      </c>
      <c r="G21258" s="2">
        <v>0.74272899999999997</v>
      </c>
      <c r="H21258" s="2">
        <v>0.52261400000000002</v>
      </c>
      <c r="J21258" s="2">
        <v>19.908359999999998</v>
      </c>
      <c r="K21258" s="2">
        <v>0.22326599999999999</v>
      </c>
      <c r="L21258" s="2">
        <v>0.56433599999999995</v>
      </c>
    </row>
    <row r="21259" spans="1:12" x14ac:dyDescent="0.2">
      <c r="A21259" s="2">
        <v>19.90907</v>
      </c>
      <c r="B21259" s="2">
        <v>152.90539999999999</v>
      </c>
      <c r="C21259" s="2">
        <v>4.0130990000000004</v>
      </c>
      <c r="D21259" s="2">
        <v>2.297069</v>
      </c>
      <c r="F21259" s="2">
        <v>19.90626</v>
      </c>
      <c r="G21259" s="2">
        <v>0.74266100000000002</v>
      </c>
      <c r="H21259" s="2">
        <v>0.52249900000000005</v>
      </c>
      <c r="J21259" s="2">
        <v>19.90907</v>
      </c>
      <c r="K21259" s="2">
        <v>0.22289600000000001</v>
      </c>
      <c r="L21259" s="2">
        <v>0.56451799999999996</v>
      </c>
    </row>
    <row r="21260" spans="1:12" x14ac:dyDescent="0.2">
      <c r="A21260" s="2">
        <v>19.909770000000002</v>
      </c>
      <c r="B21260" s="2">
        <v>152.96850000000001</v>
      </c>
      <c r="C21260" s="2">
        <v>4.0121190000000002</v>
      </c>
      <c r="D21260" s="2">
        <v>2.2976329999999998</v>
      </c>
      <c r="F21260" s="2">
        <v>19.906960000000002</v>
      </c>
      <c r="G21260" s="2">
        <v>0.74216499999999996</v>
      </c>
      <c r="H21260" s="2">
        <v>0.52246099999999995</v>
      </c>
      <c r="J21260" s="2">
        <v>19.909770000000002</v>
      </c>
      <c r="K21260" s="2">
        <v>0.22262399999999999</v>
      </c>
      <c r="L21260" s="2">
        <v>0.56381899999999996</v>
      </c>
    </row>
    <row r="21261" spans="1:12" x14ac:dyDescent="0.2">
      <c r="A21261" s="2">
        <v>19.91047</v>
      </c>
      <c r="B21261" s="2">
        <v>153.02969999999999</v>
      </c>
      <c r="C21261" s="2">
        <v>4.0114590000000003</v>
      </c>
      <c r="D21261" s="2">
        <v>2.2984040000000001</v>
      </c>
      <c r="F21261" s="2">
        <v>19.90766</v>
      </c>
      <c r="G21261" s="2">
        <v>0.74196600000000001</v>
      </c>
      <c r="H21261" s="2">
        <v>0.52220900000000003</v>
      </c>
      <c r="J21261" s="2">
        <v>19.91047</v>
      </c>
      <c r="K21261" s="2">
        <v>0.22254499999999999</v>
      </c>
      <c r="L21261" s="2">
        <v>0.56353799999999998</v>
      </c>
    </row>
    <row r="21262" spans="1:12" x14ac:dyDescent="0.2">
      <c r="A21262" s="2">
        <v>19.911169999999998</v>
      </c>
      <c r="B21262" s="2">
        <v>153.08940000000001</v>
      </c>
      <c r="C21262" s="2">
        <v>4.0103900000000001</v>
      </c>
      <c r="D21262" s="2">
        <v>2.2991739999999998</v>
      </c>
      <c r="F21262" s="2">
        <v>19.908359999999998</v>
      </c>
      <c r="G21262" s="2">
        <v>0.74187499999999995</v>
      </c>
      <c r="H21262" s="2">
        <v>0.52191900000000002</v>
      </c>
      <c r="J21262" s="2">
        <v>19.911169999999998</v>
      </c>
      <c r="K21262" s="2">
        <v>0.222549</v>
      </c>
      <c r="L21262" s="2">
        <v>0.56293400000000005</v>
      </c>
    </row>
    <row r="21263" spans="1:12" x14ac:dyDescent="0.2">
      <c r="A21263" s="2">
        <v>19.91187</v>
      </c>
      <c r="B21263" s="2">
        <v>153.14959999999999</v>
      </c>
      <c r="C21263" s="2">
        <v>4.0088949999999999</v>
      </c>
      <c r="D21263" s="2">
        <v>2.3001819999999999</v>
      </c>
      <c r="F21263" s="2">
        <v>19.90907</v>
      </c>
      <c r="G21263" s="2">
        <v>0.74150799999999994</v>
      </c>
      <c r="H21263" s="2">
        <v>0.52207199999999998</v>
      </c>
      <c r="J21263" s="2">
        <v>19.91187</v>
      </c>
      <c r="K21263" s="2">
        <v>0.22292500000000001</v>
      </c>
      <c r="L21263" s="2">
        <v>0.56206100000000003</v>
      </c>
    </row>
    <row r="21264" spans="1:12" x14ac:dyDescent="0.2">
      <c r="A21264" s="2">
        <v>19.912569999999999</v>
      </c>
      <c r="B21264" s="2">
        <v>153.20820000000001</v>
      </c>
      <c r="C21264" s="2">
        <v>4.0071589999999997</v>
      </c>
      <c r="D21264" s="2">
        <v>2.300624</v>
      </c>
      <c r="F21264" s="2">
        <v>19.909770000000002</v>
      </c>
      <c r="G21264" s="2">
        <v>0.74123399999999995</v>
      </c>
      <c r="H21264" s="2">
        <v>0.52233099999999999</v>
      </c>
      <c r="J21264" s="2">
        <v>19.912569999999999</v>
      </c>
      <c r="K21264" s="2">
        <v>0.22328899999999999</v>
      </c>
      <c r="L21264" s="2">
        <v>0.561921</v>
      </c>
    </row>
    <row r="21265" spans="1:12" x14ac:dyDescent="0.2">
      <c r="A21265" s="2">
        <v>19.913270000000001</v>
      </c>
      <c r="B21265" s="2">
        <v>153.26650000000001</v>
      </c>
      <c r="C21265" s="2">
        <v>4.0053970000000003</v>
      </c>
      <c r="D21265" s="2">
        <v>2.3018749999999999</v>
      </c>
      <c r="F21265" s="2">
        <v>19.91047</v>
      </c>
      <c r="G21265" s="2">
        <v>0.74143199999999998</v>
      </c>
      <c r="H21265" s="2">
        <v>0.52247600000000005</v>
      </c>
      <c r="J21265" s="2">
        <v>19.913270000000001</v>
      </c>
      <c r="K21265" s="2">
        <v>0.223217</v>
      </c>
      <c r="L21265" s="2">
        <v>0.56207799999999997</v>
      </c>
    </row>
    <row r="21266" spans="1:12" x14ac:dyDescent="0.2">
      <c r="A21266" s="2">
        <v>19.913979999999999</v>
      </c>
      <c r="B21266" s="2">
        <v>153.32329999999999</v>
      </c>
      <c r="C21266" s="2">
        <v>4.0042109999999997</v>
      </c>
      <c r="D21266" s="2">
        <v>2.3026230000000001</v>
      </c>
      <c r="F21266" s="2">
        <v>19.911169999999998</v>
      </c>
      <c r="G21266" s="2">
        <v>0.74111199999999999</v>
      </c>
      <c r="H21266" s="2">
        <v>0.52226300000000003</v>
      </c>
      <c r="J21266" s="2">
        <v>19.913979999999999</v>
      </c>
      <c r="K21266" s="2">
        <v>0.22287899999999999</v>
      </c>
      <c r="L21266" s="2">
        <v>0.56188899999999997</v>
      </c>
    </row>
    <row r="21267" spans="1:12" x14ac:dyDescent="0.2">
      <c r="A21267" s="2">
        <v>19.914680000000001</v>
      </c>
      <c r="B21267" s="2">
        <v>153.38040000000001</v>
      </c>
      <c r="C21267" s="2">
        <v>4.0026619999999999</v>
      </c>
      <c r="D21267" s="2">
        <v>2.3037830000000001</v>
      </c>
      <c r="F21267" s="2">
        <v>19.91187</v>
      </c>
      <c r="G21267" s="2">
        <v>0.74050899999999997</v>
      </c>
      <c r="H21267" s="2">
        <v>0.52237699999999998</v>
      </c>
      <c r="J21267" s="2">
        <v>19.914680000000001</v>
      </c>
      <c r="K21267" s="2">
        <v>0.22259699999999999</v>
      </c>
      <c r="L21267" s="2">
        <v>0.56173200000000001</v>
      </c>
    </row>
    <row r="21268" spans="1:12" x14ac:dyDescent="0.2">
      <c r="A21268" s="2">
        <v>19.915379999999999</v>
      </c>
      <c r="B21268" s="2">
        <v>153.4357</v>
      </c>
      <c r="C21268" s="2">
        <v>4.000705</v>
      </c>
      <c r="D21268" s="2">
        <v>2.3044310000000001</v>
      </c>
      <c r="F21268" s="2">
        <v>19.912569999999999</v>
      </c>
      <c r="G21268" s="2">
        <v>0.74000500000000002</v>
      </c>
      <c r="H21268" s="2">
        <v>0.522339</v>
      </c>
      <c r="J21268" s="2">
        <v>19.915379999999999</v>
      </c>
      <c r="K21268" s="2">
        <v>0.222219</v>
      </c>
      <c r="L21268" s="2">
        <v>0.561415</v>
      </c>
    </row>
    <row r="21269" spans="1:12" x14ac:dyDescent="0.2">
      <c r="A21269" s="2">
        <v>19.916080000000001</v>
      </c>
      <c r="B21269" s="2">
        <v>153.49</v>
      </c>
      <c r="C21269" s="2">
        <v>3.9993970000000001</v>
      </c>
      <c r="D21269" s="2">
        <v>2.3048739999999999</v>
      </c>
      <c r="F21269" s="2">
        <v>19.913270000000001</v>
      </c>
      <c r="G21269" s="2">
        <v>0.74012</v>
      </c>
      <c r="H21269" s="2">
        <v>0.52213299999999996</v>
      </c>
      <c r="J21269" s="2">
        <v>19.916080000000001</v>
      </c>
      <c r="K21269" s="2">
        <v>0.22248100000000001</v>
      </c>
      <c r="L21269" s="2">
        <v>0.56133500000000003</v>
      </c>
    </row>
    <row r="21270" spans="1:12" x14ac:dyDescent="0.2">
      <c r="A21270" s="2">
        <v>19.916779999999999</v>
      </c>
      <c r="B21270" s="2">
        <v>153.54339999999999</v>
      </c>
      <c r="C21270" s="2">
        <v>3.9981529999999998</v>
      </c>
      <c r="D21270" s="2">
        <v>2.3056589999999999</v>
      </c>
      <c r="F21270" s="2">
        <v>19.913979999999999</v>
      </c>
      <c r="G21270" s="2">
        <v>0.74026499999999995</v>
      </c>
      <c r="H21270" s="2">
        <v>0.52214799999999995</v>
      </c>
      <c r="J21270" s="2">
        <v>19.916779999999999</v>
      </c>
      <c r="K21270" s="2">
        <v>0.222799</v>
      </c>
      <c r="L21270" s="2">
        <v>0.56201400000000001</v>
      </c>
    </row>
    <row r="21271" spans="1:12" x14ac:dyDescent="0.2">
      <c r="A21271" s="2">
        <v>19.917480000000001</v>
      </c>
      <c r="B21271" s="2">
        <v>153.5958</v>
      </c>
      <c r="C21271" s="2">
        <v>3.9967220000000001</v>
      </c>
      <c r="D21271" s="2">
        <v>2.3062390000000001</v>
      </c>
      <c r="F21271" s="2">
        <v>19.914680000000001</v>
      </c>
      <c r="G21271" s="2">
        <v>0.74094400000000005</v>
      </c>
      <c r="H21271" s="2">
        <v>0.52230100000000002</v>
      </c>
      <c r="J21271" s="2">
        <v>19.917480000000001</v>
      </c>
      <c r="K21271" s="2">
        <v>0.22268099999999999</v>
      </c>
      <c r="L21271" s="2">
        <v>0.56230400000000003</v>
      </c>
    </row>
    <row r="21272" spans="1:12" x14ac:dyDescent="0.2">
      <c r="A21272" s="2">
        <v>19.91818</v>
      </c>
      <c r="B21272" s="2">
        <v>153.6473</v>
      </c>
      <c r="C21272" s="2">
        <v>3.9956659999999999</v>
      </c>
      <c r="D21272" s="2">
        <v>2.306873</v>
      </c>
      <c r="F21272" s="2">
        <v>19.915379999999999</v>
      </c>
      <c r="G21272" s="2">
        <v>0.74050099999999996</v>
      </c>
      <c r="H21272" s="2">
        <v>0.52291100000000001</v>
      </c>
      <c r="J21272" s="2">
        <v>19.91818</v>
      </c>
      <c r="K21272" s="2">
        <v>0.22226299999999999</v>
      </c>
      <c r="L21272" s="2">
        <v>0.56205499999999997</v>
      </c>
    </row>
    <row r="21273" spans="1:12" x14ac:dyDescent="0.2">
      <c r="A21273" s="2">
        <v>19.918880000000001</v>
      </c>
      <c r="B21273" s="2">
        <v>153.69759999999999</v>
      </c>
      <c r="C21273" s="2">
        <v>3.9946700000000002</v>
      </c>
      <c r="D21273" s="2">
        <v>2.3075899999999998</v>
      </c>
      <c r="F21273" s="2">
        <v>19.916080000000001</v>
      </c>
      <c r="G21273" s="2">
        <v>0.74013499999999999</v>
      </c>
      <c r="H21273" s="2">
        <v>0.52313200000000004</v>
      </c>
      <c r="J21273" s="2">
        <v>19.918880000000001</v>
      </c>
      <c r="K21273" s="2">
        <v>0.22228600000000001</v>
      </c>
      <c r="L21273" s="2">
        <v>0.56250199999999995</v>
      </c>
    </row>
    <row r="21274" spans="1:12" x14ac:dyDescent="0.2">
      <c r="A21274" s="2">
        <v>19.919589999999999</v>
      </c>
      <c r="B21274" s="2">
        <v>153.7467</v>
      </c>
      <c r="C21274" s="2">
        <v>3.993125</v>
      </c>
      <c r="D21274" s="2">
        <v>2.308284</v>
      </c>
      <c r="F21274" s="2">
        <v>19.916779999999999</v>
      </c>
      <c r="G21274" s="2">
        <v>0.73973800000000001</v>
      </c>
      <c r="H21274" s="2">
        <v>0.52322400000000002</v>
      </c>
      <c r="J21274" s="2">
        <v>19.919589999999999</v>
      </c>
      <c r="K21274" s="2">
        <v>0.222608</v>
      </c>
      <c r="L21274" s="2">
        <v>0.5625</v>
      </c>
    </row>
    <row r="21275" spans="1:12" x14ac:dyDescent="0.2">
      <c r="A21275" s="2">
        <v>19.920290000000001</v>
      </c>
      <c r="B21275" s="2">
        <v>153.7954</v>
      </c>
      <c r="C21275" s="2">
        <v>3.9915690000000001</v>
      </c>
      <c r="D21275" s="2">
        <v>2.3090160000000002</v>
      </c>
      <c r="F21275" s="2">
        <v>19.917480000000001</v>
      </c>
      <c r="G21275" s="2">
        <v>0.73941800000000002</v>
      </c>
      <c r="H21275" s="2">
        <v>0.52339899999999995</v>
      </c>
      <c r="J21275" s="2">
        <v>19.920290000000001</v>
      </c>
      <c r="K21275" s="2">
        <v>0.22207399999999999</v>
      </c>
      <c r="L21275" s="2">
        <v>0.56299500000000002</v>
      </c>
    </row>
    <row r="21276" spans="1:12" x14ac:dyDescent="0.2">
      <c r="A21276" s="2">
        <v>19.92099</v>
      </c>
      <c r="B21276" s="2">
        <v>153.8432</v>
      </c>
      <c r="C21276" s="2">
        <v>3.9905010000000001</v>
      </c>
      <c r="D21276" s="2">
        <v>2.3097180000000002</v>
      </c>
      <c r="F21276" s="2">
        <v>19.91818</v>
      </c>
      <c r="G21276" s="2">
        <v>0.739479</v>
      </c>
      <c r="H21276" s="2">
        <v>0.52310199999999996</v>
      </c>
      <c r="J21276" s="2">
        <v>19.92099</v>
      </c>
      <c r="K21276" s="2">
        <v>0.22139500000000001</v>
      </c>
      <c r="L21276" s="2">
        <v>0.56335000000000002</v>
      </c>
    </row>
    <row r="21277" spans="1:12" x14ac:dyDescent="0.2">
      <c r="A21277" s="2">
        <v>19.921690000000002</v>
      </c>
      <c r="B21277" s="2">
        <v>153.89060000000001</v>
      </c>
      <c r="C21277" s="2">
        <v>3.989474</v>
      </c>
      <c r="D21277" s="2">
        <v>2.3101609999999999</v>
      </c>
      <c r="F21277" s="2">
        <v>19.918880000000001</v>
      </c>
      <c r="G21277" s="2">
        <v>0.73924999999999996</v>
      </c>
      <c r="H21277" s="2">
        <v>0.52304799999999996</v>
      </c>
      <c r="J21277" s="2">
        <v>19.921690000000002</v>
      </c>
      <c r="K21277" s="2">
        <v>0.22101599999999999</v>
      </c>
      <c r="L21277" s="2">
        <v>0.56284900000000004</v>
      </c>
    </row>
    <row r="21278" spans="1:12" x14ac:dyDescent="0.2">
      <c r="A21278" s="2">
        <v>19.92239</v>
      </c>
      <c r="B21278" s="2">
        <v>153.93719999999999</v>
      </c>
      <c r="C21278" s="2">
        <v>3.9886810000000001</v>
      </c>
      <c r="D21278" s="2">
        <v>2.3107859999999998</v>
      </c>
      <c r="F21278" s="2">
        <v>19.919589999999999</v>
      </c>
      <c r="G21278" s="2">
        <v>0.73846400000000001</v>
      </c>
      <c r="H21278" s="2">
        <v>0.52336899999999997</v>
      </c>
      <c r="J21278" s="2">
        <v>19.92239</v>
      </c>
      <c r="K21278" s="2">
        <v>0.220966</v>
      </c>
      <c r="L21278" s="2">
        <v>0.56287500000000001</v>
      </c>
    </row>
    <row r="21279" spans="1:12" x14ac:dyDescent="0.2">
      <c r="A21279" s="2">
        <v>19.923089999999998</v>
      </c>
      <c r="B21279" s="2">
        <v>153.98320000000001</v>
      </c>
      <c r="C21279" s="2">
        <v>3.987746</v>
      </c>
      <c r="D21279" s="2">
        <v>2.311366</v>
      </c>
      <c r="F21279" s="2">
        <v>19.920290000000001</v>
      </c>
      <c r="G21279" s="2">
        <v>0.73815200000000003</v>
      </c>
      <c r="H21279" s="2">
        <v>0.52368199999999998</v>
      </c>
      <c r="J21279" s="2">
        <v>19.923089999999998</v>
      </c>
      <c r="K21279" s="2">
        <v>0.221077</v>
      </c>
      <c r="L21279" s="2">
        <v>0.56343500000000002</v>
      </c>
    </row>
    <row r="21280" spans="1:12" x14ac:dyDescent="0.2">
      <c r="A21280" s="2">
        <v>19.92379</v>
      </c>
      <c r="B21280" s="2">
        <v>154.02850000000001</v>
      </c>
      <c r="C21280" s="2">
        <v>3.9864760000000001</v>
      </c>
      <c r="D21280" s="2">
        <v>2.3120759999999998</v>
      </c>
      <c r="F21280" s="2">
        <v>19.92099</v>
      </c>
      <c r="G21280" s="2">
        <v>0.737564</v>
      </c>
      <c r="H21280" s="2">
        <v>0.52363599999999999</v>
      </c>
      <c r="J21280" s="2">
        <v>19.92379</v>
      </c>
      <c r="K21280" s="2">
        <v>0.221498</v>
      </c>
      <c r="L21280" s="2">
        <v>0.563828</v>
      </c>
    </row>
    <row r="21281" spans="1:12" x14ac:dyDescent="0.2">
      <c r="A21281" s="2">
        <v>19.924499999999998</v>
      </c>
      <c r="B21281" s="2">
        <v>154.07390000000001</v>
      </c>
      <c r="C21281" s="2">
        <v>3.9853510000000001</v>
      </c>
      <c r="D21281" s="2">
        <v>2.3122669999999999</v>
      </c>
      <c r="F21281" s="2">
        <v>19.921690000000002</v>
      </c>
      <c r="G21281" s="2">
        <v>0.73774700000000004</v>
      </c>
      <c r="H21281" s="2">
        <v>0.52383400000000002</v>
      </c>
      <c r="J21281" s="2">
        <v>19.924499999999998</v>
      </c>
      <c r="K21281" s="2">
        <v>0.22180900000000001</v>
      </c>
      <c r="L21281" s="2">
        <v>0.56429300000000004</v>
      </c>
    </row>
    <row r="21282" spans="1:12" x14ac:dyDescent="0.2">
      <c r="A21282" s="2">
        <v>19.9252</v>
      </c>
      <c r="B21282" s="2">
        <v>154.1181</v>
      </c>
      <c r="C21282" s="2">
        <v>3.9842900000000001</v>
      </c>
      <c r="D21282" s="2">
        <v>2.3125870000000002</v>
      </c>
      <c r="F21282" s="2">
        <v>19.92239</v>
      </c>
      <c r="G21282" s="2">
        <v>0.73777000000000004</v>
      </c>
      <c r="H21282" s="2">
        <v>0.52375000000000005</v>
      </c>
      <c r="J21282" s="2">
        <v>19.9252</v>
      </c>
      <c r="K21282" s="2">
        <v>0.22176699999999999</v>
      </c>
      <c r="L21282" s="2">
        <v>0.56425400000000003</v>
      </c>
    </row>
    <row r="21283" spans="1:12" x14ac:dyDescent="0.2">
      <c r="A21283" s="2">
        <v>19.925899999999999</v>
      </c>
      <c r="B21283" s="2">
        <v>154.16130000000001</v>
      </c>
      <c r="C21283" s="2">
        <v>3.9829479999999999</v>
      </c>
      <c r="D21283" s="2">
        <v>2.3135249999999998</v>
      </c>
      <c r="F21283" s="2">
        <v>19.923089999999998</v>
      </c>
      <c r="G21283" s="2">
        <v>0.73801399999999995</v>
      </c>
      <c r="H21283" s="2">
        <v>0.52403299999999997</v>
      </c>
      <c r="J21283" s="2">
        <v>19.925899999999999</v>
      </c>
      <c r="K21283" s="2">
        <v>0.222166</v>
      </c>
      <c r="L21283" s="2">
        <v>0.56425400000000003</v>
      </c>
    </row>
    <row r="21284" spans="1:12" x14ac:dyDescent="0.2">
      <c r="A21284" s="2">
        <v>19.926600000000001</v>
      </c>
      <c r="B21284" s="2">
        <v>154.20330000000001</v>
      </c>
      <c r="C21284" s="2">
        <v>3.9817079999999998</v>
      </c>
      <c r="D21284" s="2">
        <v>2.3142960000000001</v>
      </c>
      <c r="F21284" s="2">
        <v>19.92379</v>
      </c>
      <c r="G21284" s="2">
        <v>0.73737299999999995</v>
      </c>
      <c r="H21284" s="2">
        <v>0.52429999999999999</v>
      </c>
      <c r="J21284" s="2">
        <v>19.926600000000001</v>
      </c>
      <c r="K21284" s="2">
        <v>0.22233600000000001</v>
      </c>
      <c r="L21284" s="2">
        <v>0.563384</v>
      </c>
    </row>
    <row r="21285" spans="1:12" x14ac:dyDescent="0.2">
      <c r="A21285" s="2">
        <v>19.927299999999999</v>
      </c>
      <c r="B21285" s="2">
        <v>154.2433</v>
      </c>
      <c r="C21285" s="2">
        <v>3.9808460000000001</v>
      </c>
      <c r="D21285" s="2">
        <v>2.3150279999999999</v>
      </c>
      <c r="F21285" s="2">
        <v>19.924499999999998</v>
      </c>
      <c r="G21285" s="2">
        <v>0.73671699999999996</v>
      </c>
      <c r="H21285" s="2">
        <v>0.52397899999999997</v>
      </c>
      <c r="J21285" s="2">
        <v>19.927299999999999</v>
      </c>
      <c r="K21285" s="2">
        <v>0.22259300000000001</v>
      </c>
      <c r="L21285" s="2">
        <v>0.56299900000000003</v>
      </c>
    </row>
    <row r="21286" spans="1:12" x14ac:dyDescent="0.2">
      <c r="A21286" s="2">
        <v>19.928000000000001</v>
      </c>
      <c r="B21286" s="2">
        <v>154.28039999999999</v>
      </c>
      <c r="C21286" s="2">
        <v>3.979816</v>
      </c>
      <c r="D21286" s="2">
        <v>2.3163559999999999</v>
      </c>
      <c r="F21286" s="2">
        <v>19.9252</v>
      </c>
      <c r="G21286" s="2">
        <v>0.736008</v>
      </c>
      <c r="H21286" s="2">
        <v>0.52397199999999999</v>
      </c>
      <c r="J21286" s="2">
        <v>19.928000000000001</v>
      </c>
      <c r="K21286" s="2">
        <v>0.22314100000000001</v>
      </c>
      <c r="L21286" s="2">
        <v>0.56291999999999998</v>
      </c>
    </row>
    <row r="21287" spans="1:12" x14ac:dyDescent="0.2">
      <c r="A21287" s="2">
        <v>19.928699999999999</v>
      </c>
      <c r="B21287" s="2">
        <v>154.31549999999999</v>
      </c>
      <c r="C21287" s="2">
        <v>3.978694</v>
      </c>
      <c r="D21287" s="2">
        <v>2.3172329999999999</v>
      </c>
      <c r="F21287" s="2">
        <v>19.925899999999999</v>
      </c>
      <c r="G21287" s="2">
        <v>0.73502299999999998</v>
      </c>
      <c r="H21287" s="2">
        <v>0.52399399999999996</v>
      </c>
      <c r="J21287" s="2">
        <v>19.928699999999999</v>
      </c>
      <c r="K21287" s="2">
        <v>0.22292300000000001</v>
      </c>
      <c r="L21287" s="2">
        <v>0.56288300000000002</v>
      </c>
    </row>
    <row r="21288" spans="1:12" x14ac:dyDescent="0.2">
      <c r="A21288" s="2">
        <v>19.929410000000001</v>
      </c>
      <c r="B21288" s="2">
        <v>154.3526</v>
      </c>
      <c r="C21288" s="2">
        <v>3.9773700000000001</v>
      </c>
      <c r="D21288" s="2">
        <v>2.3179280000000002</v>
      </c>
      <c r="F21288" s="2">
        <v>19.926600000000001</v>
      </c>
      <c r="G21288" s="2">
        <v>0.73511499999999996</v>
      </c>
      <c r="H21288" s="2">
        <v>0.52367399999999997</v>
      </c>
      <c r="J21288" s="2">
        <v>19.929410000000001</v>
      </c>
      <c r="K21288" s="2">
        <v>0.22320699999999999</v>
      </c>
      <c r="L21288" s="2">
        <v>0.56268200000000002</v>
      </c>
    </row>
    <row r="21289" spans="1:12" x14ac:dyDescent="0.2">
      <c r="A21289" s="2">
        <v>19.930109999999999</v>
      </c>
      <c r="B21289" s="2">
        <v>154.3905</v>
      </c>
      <c r="C21289" s="2">
        <v>3.97594</v>
      </c>
      <c r="D21289" s="2">
        <v>2.3186450000000001</v>
      </c>
      <c r="F21289" s="2">
        <v>19.927299999999999</v>
      </c>
      <c r="G21289" s="2">
        <v>0.73467300000000002</v>
      </c>
      <c r="H21289" s="2">
        <v>0.52391100000000002</v>
      </c>
      <c r="J21289" s="2">
        <v>19.930109999999999</v>
      </c>
      <c r="K21289" s="2">
        <v>0.223499</v>
      </c>
      <c r="L21289" s="2">
        <v>0.56308800000000003</v>
      </c>
    </row>
    <row r="21290" spans="1:12" x14ac:dyDescent="0.2">
      <c r="A21290" s="2">
        <v>19.930810000000001</v>
      </c>
      <c r="B21290" s="2">
        <v>154.4271</v>
      </c>
      <c r="C21290" s="2">
        <v>3.9749750000000001</v>
      </c>
      <c r="D21290" s="2">
        <v>2.3195220000000001</v>
      </c>
      <c r="F21290" s="2">
        <v>19.928000000000001</v>
      </c>
      <c r="G21290" s="2">
        <v>0.73455000000000004</v>
      </c>
      <c r="H21290" s="2">
        <v>0.524559</v>
      </c>
      <c r="J21290" s="2">
        <v>19.930810000000001</v>
      </c>
      <c r="K21290" s="2">
        <v>0.22386300000000001</v>
      </c>
      <c r="L21290" s="2">
        <v>0.56343100000000002</v>
      </c>
    </row>
    <row r="21291" spans="1:12" x14ac:dyDescent="0.2">
      <c r="A21291" s="2">
        <v>19.931509999999999</v>
      </c>
      <c r="B21291" s="2">
        <v>154.46360000000001</v>
      </c>
      <c r="C21291" s="2">
        <v>3.973617</v>
      </c>
      <c r="D21291" s="2">
        <v>2.3203</v>
      </c>
      <c r="F21291" s="2">
        <v>19.928699999999999</v>
      </c>
      <c r="G21291" s="2">
        <v>0.734016</v>
      </c>
      <c r="H21291" s="2">
        <v>0.52483400000000002</v>
      </c>
      <c r="J21291" s="2">
        <v>19.931509999999999</v>
      </c>
      <c r="K21291" s="2">
        <v>0.22392100000000001</v>
      </c>
      <c r="L21291" s="2">
        <v>0.56394900000000003</v>
      </c>
    </row>
    <row r="21292" spans="1:12" x14ac:dyDescent="0.2">
      <c r="A21292" s="2">
        <v>19.932210000000001</v>
      </c>
      <c r="B21292" s="2">
        <v>154.4992</v>
      </c>
      <c r="C21292" s="2">
        <v>3.9721519999999999</v>
      </c>
      <c r="D21292" s="2">
        <v>2.3209789999999999</v>
      </c>
      <c r="F21292" s="2">
        <v>19.929410000000001</v>
      </c>
      <c r="G21292" s="2">
        <v>0.73399400000000004</v>
      </c>
      <c r="H21292" s="2">
        <v>0.52523799999999998</v>
      </c>
      <c r="J21292" s="2">
        <v>19.932210000000001</v>
      </c>
      <c r="K21292" s="2">
        <v>0.22409000000000001</v>
      </c>
      <c r="L21292" s="2">
        <v>0.56377699999999997</v>
      </c>
    </row>
    <row r="21293" spans="1:12" x14ac:dyDescent="0.2">
      <c r="A21293" s="2">
        <v>19.93291</v>
      </c>
      <c r="B21293" s="2">
        <v>154.53440000000001</v>
      </c>
      <c r="C21293" s="2">
        <v>3.9710800000000002</v>
      </c>
      <c r="D21293" s="2">
        <v>2.321475</v>
      </c>
      <c r="F21293" s="2">
        <v>19.930109999999999</v>
      </c>
      <c r="G21293" s="2">
        <v>0.73364300000000005</v>
      </c>
      <c r="H21293" s="2">
        <v>0.52571900000000005</v>
      </c>
      <c r="J21293" s="2">
        <v>19.93291</v>
      </c>
      <c r="K21293" s="2">
        <v>0.22495599999999999</v>
      </c>
      <c r="L21293" s="2">
        <v>0.56403899999999996</v>
      </c>
    </row>
    <row r="21294" spans="1:12" x14ac:dyDescent="0.2">
      <c r="A21294" s="2">
        <v>19.933610000000002</v>
      </c>
      <c r="B21294" s="2">
        <v>154.5684</v>
      </c>
      <c r="C21294" s="2">
        <v>3.9698250000000002</v>
      </c>
      <c r="D21294" s="2">
        <v>2.3224369999999999</v>
      </c>
      <c r="F21294" s="2">
        <v>19.930810000000001</v>
      </c>
      <c r="G21294" s="2">
        <v>0.73294099999999995</v>
      </c>
      <c r="H21294" s="2">
        <v>0.52581</v>
      </c>
      <c r="J21294" s="2">
        <v>19.933610000000002</v>
      </c>
      <c r="K21294" s="2">
        <v>0.22533400000000001</v>
      </c>
      <c r="L21294" s="2">
        <v>0.56418299999999999</v>
      </c>
    </row>
    <row r="21295" spans="1:12" x14ac:dyDescent="0.2">
      <c r="A21295" s="2">
        <v>19.93432</v>
      </c>
      <c r="B21295" s="2">
        <v>154.60220000000001</v>
      </c>
      <c r="C21295" s="2">
        <v>3.9686119999999998</v>
      </c>
      <c r="D21295" s="2">
        <v>2.3231459999999999</v>
      </c>
      <c r="F21295" s="2">
        <v>19.931509999999999</v>
      </c>
      <c r="G21295" s="2">
        <v>0.73253599999999996</v>
      </c>
      <c r="H21295" s="2">
        <v>0.52598599999999995</v>
      </c>
      <c r="J21295" s="2">
        <v>19.93432</v>
      </c>
      <c r="K21295" s="2">
        <v>0.22564899999999999</v>
      </c>
      <c r="L21295" s="2">
        <v>0.56487500000000002</v>
      </c>
    </row>
    <row r="21296" spans="1:12" x14ac:dyDescent="0.2">
      <c r="A21296" s="2">
        <v>19.935020000000002</v>
      </c>
      <c r="B21296" s="2">
        <v>154.63390000000001</v>
      </c>
      <c r="C21296" s="2">
        <v>3.9668079999999999</v>
      </c>
      <c r="D21296" s="2">
        <v>2.323718</v>
      </c>
      <c r="F21296" s="2">
        <v>19.932210000000001</v>
      </c>
      <c r="G21296" s="2">
        <v>0.73265100000000005</v>
      </c>
      <c r="H21296" s="2">
        <v>0.52607700000000002</v>
      </c>
      <c r="J21296" s="2">
        <v>19.935020000000002</v>
      </c>
      <c r="K21296" s="2">
        <v>0.22597500000000001</v>
      </c>
      <c r="L21296" s="2">
        <v>0.56530599999999998</v>
      </c>
    </row>
    <row r="21297" spans="1:12" x14ac:dyDescent="0.2">
      <c r="A21297" s="2">
        <v>19.93572</v>
      </c>
      <c r="B21297" s="2">
        <v>154.6643</v>
      </c>
      <c r="C21297" s="2">
        <v>3.9653079999999998</v>
      </c>
      <c r="D21297" s="2">
        <v>2.3241839999999998</v>
      </c>
      <c r="F21297" s="2">
        <v>19.93291</v>
      </c>
      <c r="G21297" s="2">
        <v>0.73233800000000004</v>
      </c>
      <c r="H21297" s="2">
        <v>0.52620699999999998</v>
      </c>
      <c r="J21297" s="2">
        <v>19.93572</v>
      </c>
      <c r="K21297" s="2">
        <v>0.22636800000000001</v>
      </c>
      <c r="L21297" s="2">
        <v>0.56560999999999995</v>
      </c>
    </row>
    <row r="21298" spans="1:12" x14ac:dyDescent="0.2">
      <c r="A21298" s="2">
        <v>19.936419999999998</v>
      </c>
      <c r="B21298" s="2">
        <v>154.69409999999999</v>
      </c>
      <c r="C21298" s="2">
        <v>3.9637099999999998</v>
      </c>
      <c r="D21298" s="2">
        <v>2.325412</v>
      </c>
      <c r="F21298" s="2">
        <v>19.933610000000002</v>
      </c>
      <c r="G21298" s="2">
        <v>0.73164399999999996</v>
      </c>
      <c r="H21298" s="2">
        <v>0.52600899999999995</v>
      </c>
      <c r="J21298" s="2">
        <v>19.936419999999998</v>
      </c>
      <c r="K21298" s="2">
        <v>0.225801</v>
      </c>
      <c r="L21298" s="2">
        <v>0.56540299999999999</v>
      </c>
    </row>
    <row r="21299" spans="1:12" x14ac:dyDescent="0.2">
      <c r="A21299" s="2">
        <v>19.93712</v>
      </c>
      <c r="B21299" s="2">
        <v>154.72309999999999</v>
      </c>
      <c r="C21299" s="2">
        <v>3.9626800000000002</v>
      </c>
      <c r="D21299" s="2">
        <v>2.3260070000000002</v>
      </c>
      <c r="F21299" s="2">
        <v>19.93432</v>
      </c>
      <c r="G21299" s="2">
        <v>0.73160599999999998</v>
      </c>
      <c r="H21299" s="2">
        <v>0.52579500000000001</v>
      </c>
      <c r="J21299" s="2">
        <v>19.93712</v>
      </c>
      <c r="K21299" s="2">
        <v>0.22531699999999999</v>
      </c>
      <c r="L21299" s="2">
        <v>0.56520700000000001</v>
      </c>
    </row>
    <row r="21300" spans="1:12" x14ac:dyDescent="0.2">
      <c r="A21300" s="2">
        <v>19.937819999999999</v>
      </c>
      <c r="B21300" s="2">
        <v>154.751</v>
      </c>
      <c r="C21300" s="2">
        <v>3.9618479999999998</v>
      </c>
      <c r="D21300" s="2">
        <v>2.3262890000000001</v>
      </c>
      <c r="F21300" s="2">
        <v>19.935020000000002</v>
      </c>
      <c r="G21300" s="2">
        <v>0.73138400000000003</v>
      </c>
      <c r="H21300" s="2">
        <v>0.52583299999999999</v>
      </c>
      <c r="J21300" s="2">
        <v>19.937819999999999</v>
      </c>
      <c r="K21300" s="2">
        <v>0.22545799999999999</v>
      </c>
      <c r="L21300" s="2">
        <v>0.56552100000000005</v>
      </c>
    </row>
    <row r="21301" spans="1:12" x14ac:dyDescent="0.2">
      <c r="A21301" s="2">
        <v>19.93852</v>
      </c>
      <c r="B21301" s="2">
        <v>154.77789999999999</v>
      </c>
      <c r="C21301" s="2">
        <v>3.9602499999999998</v>
      </c>
      <c r="D21301" s="2">
        <v>2.3266249999999999</v>
      </c>
      <c r="F21301" s="2">
        <v>19.93572</v>
      </c>
      <c r="G21301" s="2">
        <v>0.73113300000000003</v>
      </c>
      <c r="H21301" s="2">
        <v>0.52574900000000002</v>
      </c>
      <c r="J21301" s="2">
        <v>19.93852</v>
      </c>
      <c r="K21301" s="2">
        <v>0.22515299999999999</v>
      </c>
      <c r="L21301" s="2">
        <v>0.56530899999999995</v>
      </c>
    </row>
    <row r="21302" spans="1:12" x14ac:dyDescent="0.2">
      <c r="A21302" s="2">
        <v>19.939219999999999</v>
      </c>
      <c r="B21302" s="2">
        <v>154.80430000000001</v>
      </c>
      <c r="C21302" s="2">
        <v>3.9585180000000002</v>
      </c>
      <c r="D21302" s="2">
        <v>2.3260679999999998</v>
      </c>
      <c r="F21302" s="2">
        <v>19.936419999999998</v>
      </c>
      <c r="G21302" s="2">
        <v>0.73129999999999995</v>
      </c>
      <c r="H21302" s="2">
        <v>0.52563499999999996</v>
      </c>
      <c r="J21302" s="2">
        <v>19.939219999999999</v>
      </c>
      <c r="K21302" s="2">
        <v>0.22519500000000001</v>
      </c>
      <c r="L21302" s="2">
        <v>0.56488799999999995</v>
      </c>
    </row>
    <row r="21303" spans="1:12" x14ac:dyDescent="0.2">
      <c r="A21303" s="2">
        <v>19.93993</v>
      </c>
      <c r="B21303" s="2">
        <v>154.83019999999999</v>
      </c>
      <c r="C21303" s="2">
        <v>3.9573049999999999</v>
      </c>
      <c r="D21303" s="2">
        <v>2.3266629999999999</v>
      </c>
      <c r="F21303" s="2">
        <v>19.93712</v>
      </c>
      <c r="G21303" s="2">
        <v>0.73050700000000002</v>
      </c>
      <c r="H21303" s="2">
        <v>0.52542100000000003</v>
      </c>
      <c r="J21303" s="2">
        <v>19.93993</v>
      </c>
      <c r="K21303" s="2">
        <v>0.22497200000000001</v>
      </c>
      <c r="L21303" s="2">
        <v>0.56433299999999997</v>
      </c>
    </row>
    <row r="21304" spans="1:12" x14ac:dyDescent="0.2">
      <c r="A21304" s="2">
        <v>19.940629999999999</v>
      </c>
      <c r="B21304" s="2">
        <v>154.85480000000001</v>
      </c>
      <c r="C21304" s="2">
        <v>3.9562219999999999</v>
      </c>
      <c r="D21304" s="2">
        <v>2.3269989999999998</v>
      </c>
      <c r="F21304" s="2">
        <v>19.937819999999999</v>
      </c>
      <c r="G21304" s="2">
        <v>0.73000299999999996</v>
      </c>
      <c r="H21304" s="2">
        <v>0.52580300000000002</v>
      </c>
      <c r="J21304" s="2">
        <v>19.940629999999999</v>
      </c>
      <c r="K21304" s="2">
        <v>0.224827</v>
      </c>
      <c r="L21304" s="2">
        <v>0.56400700000000004</v>
      </c>
    </row>
    <row r="21305" spans="1:12" x14ac:dyDescent="0.2">
      <c r="A21305" s="2">
        <v>19.941330000000001</v>
      </c>
      <c r="B21305" s="2">
        <v>154.87860000000001</v>
      </c>
      <c r="C21305" s="2">
        <v>3.95547</v>
      </c>
      <c r="D21305" s="2">
        <v>2.3275329999999999</v>
      </c>
      <c r="F21305" s="2">
        <v>19.93852</v>
      </c>
      <c r="G21305" s="2">
        <v>0.72949200000000003</v>
      </c>
      <c r="H21305" s="2">
        <v>0.52624499999999996</v>
      </c>
      <c r="J21305" s="2">
        <v>19.941330000000001</v>
      </c>
      <c r="K21305" s="2">
        <v>0.22509399999999999</v>
      </c>
      <c r="L21305" s="2">
        <v>0.56331399999999998</v>
      </c>
    </row>
    <row r="21306" spans="1:12" x14ac:dyDescent="0.2">
      <c r="A21306" s="2">
        <v>19.942029999999999</v>
      </c>
      <c r="B21306" s="2">
        <v>154.9024</v>
      </c>
      <c r="C21306" s="2">
        <v>3.9543110000000001</v>
      </c>
      <c r="D21306" s="2">
        <v>2.3279830000000001</v>
      </c>
      <c r="F21306" s="2">
        <v>19.939219999999999</v>
      </c>
      <c r="G21306" s="2">
        <v>0.72907299999999997</v>
      </c>
      <c r="H21306" s="2">
        <v>0.526474</v>
      </c>
      <c r="J21306" s="2">
        <v>19.942029999999999</v>
      </c>
      <c r="K21306" s="2">
        <v>0.22551499999999999</v>
      </c>
      <c r="L21306" s="2">
        <v>0.56323599999999996</v>
      </c>
    </row>
    <row r="21307" spans="1:12" x14ac:dyDescent="0.2">
      <c r="A21307" s="2">
        <v>19.942730000000001</v>
      </c>
      <c r="B21307" s="2">
        <v>154.9256</v>
      </c>
      <c r="C21307" s="2">
        <v>3.9528150000000002</v>
      </c>
      <c r="D21307" s="2">
        <v>2.3288069999999998</v>
      </c>
      <c r="F21307" s="2">
        <v>19.93993</v>
      </c>
      <c r="G21307" s="2">
        <v>0.72912600000000005</v>
      </c>
      <c r="H21307" s="2">
        <v>0.52622199999999997</v>
      </c>
      <c r="J21307" s="2">
        <v>19.942730000000001</v>
      </c>
      <c r="K21307" s="2">
        <v>0.225498</v>
      </c>
      <c r="L21307" s="2">
        <v>0.56270500000000001</v>
      </c>
    </row>
    <row r="21308" spans="1:12" x14ac:dyDescent="0.2">
      <c r="A21308" s="2">
        <v>19.943429999999999</v>
      </c>
      <c r="B21308" s="2">
        <v>154.9477</v>
      </c>
      <c r="C21308" s="2">
        <v>3.9518010000000001</v>
      </c>
      <c r="D21308" s="2">
        <v>2.3285550000000002</v>
      </c>
      <c r="F21308" s="2">
        <v>19.940629999999999</v>
      </c>
      <c r="G21308" s="2">
        <v>0.72892800000000002</v>
      </c>
      <c r="H21308" s="2">
        <v>0.52668800000000005</v>
      </c>
      <c r="J21308" s="2">
        <v>19.943429999999999</v>
      </c>
      <c r="K21308" s="2">
        <v>0.22601099999999999</v>
      </c>
      <c r="L21308" s="2">
        <v>0.56243600000000005</v>
      </c>
    </row>
    <row r="21309" spans="1:12" x14ac:dyDescent="0.2">
      <c r="A21309" s="2">
        <v>19.944130000000001</v>
      </c>
      <c r="B21309" s="2">
        <v>154.96850000000001</v>
      </c>
      <c r="C21309" s="2">
        <v>3.9507099999999999</v>
      </c>
      <c r="D21309" s="2">
        <v>2.3292109999999999</v>
      </c>
      <c r="F21309" s="2">
        <v>19.941330000000001</v>
      </c>
      <c r="G21309" s="2">
        <v>0.72901899999999997</v>
      </c>
      <c r="H21309" s="2">
        <v>0.52639000000000002</v>
      </c>
      <c r="J21309" s="2">
        <v>19.944130000000001</v>
      </c>
      <c r="K21309" s="2">
        <v>0.22586400000000001</v>
      </c>
      <c r="L21309" s="2">
        <v>0.56252100000000005</v>
      </c>
    </row>
    <row r="21310" spans="1:12" x14ac:dyDescent="0.2">
      <c r="A21310" s="2">
        <v>19.944839999999999</v>
      </c>
      <c r="B21310" s="2">
        <v>154.989</v>
      </c>
      <c r="C21310" s="2">
        <v>3.9496570000000002</v>
      </c>
      <c r="D21310" s="2">
        <v>2.3293490000000001</v>
      </c>
      <c r="F21310" s="2">
        <v>19.942029999999999</v>
      </c>
      <c r="G21310" s="2">
        <v>0.728966</v>
      </c>
      <c r="H21310" s="2">
        <v>0.52619199999999999</v>
      </c>
      <c r="J21310" s="2">
        <v>19.944839999999999</v>
      </c>
      <c r="K21310" s="2">
        <v>0.226103</v>
      </c>
      <c r="L21310" s="2">
        <v>0.56301999999999996</v>
      </c>
    </row>
    <row r="21311" spans="1:12" x14ac:dyDescent="0.2">
      <c r="A21311" s="2">
        <v>19.945540000000001</v>
      </c>
      <c r="B21311" s="2">
        <v>155.00909999999999</v>
      </c>
      <c r="C21311" s="2">
        <v>3.948394</v>
      </c>
      <c r="D21311" s="2">
        <v>2.3300809999999998</v>
      </c>
      <c r="F21311" s="2">
        <v>19.942730000000001</v>
      </c>
      <c r="G21311" s="2">
        <v>0.72867599999999999</v>
      </c>
      <c r="H21311" s="2">
        <v>0.52613799999999999</v>
      </c>
      <c r="J21311" s="2">
        <v>19.945540000000001</v>
      </c>
      <c r="K21311" s="2">
        <v>0.22601099999999999</v>
      </c>
      <c r="L21311" s="2">
        <v>0.56316999999999995</v>
      </c>
    </row>
    <row r="21312" spans="1:12" x14ac:dyDescent="0.2">
      <c r="A21312" s="2">
        <v>19.94624</v>
      </c>
      <c r="B21312" s="2">
        <v>155.0284</v>
      </c>
      <c r="C21312" s="2">
        <v>3.9469479999999999</v>
      </c>
      <c r="D21312" s="2">
        <v>2.331172</v>
      </c>
      <c r="F21312" s="2">
        <v>19.943429999999999</v>
      </c>
      <c r="G21312" s="2">
        <v>0.72824100000000003</v>
      </c>
      <c r="H21312" s="2">
        <v>0.52645900000000001</v>
      </c>
      <c r="J21312" s="2">
        <v>19.94624</v>
      </c>
      <c r="K21312" s="2">
        <v>0.22595399999999999</v>
      </c>
      <c r="L21312" s="2">
        <v>0.56348699999999996</v>
      </c>
    </row>
    <row r="21313" spans="1:12" x14ac:dyDescent="0.2">
      <c r="A21313" s="2">
        <v>19.946940000000001</v>
      </c>
      <c r="B21313" s="2">
        <v>155.04689999999999</v>
      </c>
      <c r="C21313" s="2">
        <v>3.9453</v>
      </c>
      <c r="D21313" s="2">
        <v>2.3321869999999998</v>
      </c>
      <c r="F21313" s="2">
        <v>19.944130000000001</v>
      </c>
      <c r="G21313" s="2">
        <v>0.72812699999999997</v>
      </c>
      <c r="H21313" s="2">
        <v>0.52622199999999997</v>
      </c>
      <c r="J21313" s="2">
        <v>19.946940000000001</v>
      </c>
      <c r="K21313" s="2">
        <v>0.22578999999999999</v>
      </c>
      <c r="L21313" s="2">
        <v>0.563496</v>
      </c>
    </row>
    <row r="21314" spans="1:12" x14ac:dyDescent="0.2">
      <c r="A21314" s="2">
        <v>19.94764</v>
      </c>
      <c r="B21314" s="2">
        <v>155.06450000000001</v>
      </c>
      <c r="C21314" s="2">
        <v>3.9441709999999999</v>
      </c>
      <c r="D21314" s="2">
        <v>2.3325610000000001</v>
      </c>
      <c r="F21314" s="2">
        <v>19.944839999999999</v>
      </c>
      <c r="G21314" s="2">
        <v>0.72818000000000005</v>
      </c>
      <c r="H21314" s="2">
        <v>0.526146</v>
      </c>
      <c r="J21314" s="2">
        <v>19.94764</v>
      </c>
      <c r="K21314" s="2">
        <v>0.226274</v>
      </c>
      <c r="L21314" s="2">
        <v>0.56322499999999998</v>
      </c>
    </row>
    <row r="21315" spans="1:12" x14ac:dyDescent="0.2">
      <c r="A21315" s="2">
        <v>19.948340000000002</v>
      </c>
      <c r="B21315" s="2">
        <v>155.08160000000001</v>
      </c>
      <c r="C21315" s="2">
        <v>3.9438550000000001</v>
      </c>
      <c r="D21315" s="2">
        <v>2.3328129999999998</v>
      </c>
      <c r="F21315" s="2">
        <v>19.945540000000001</v>
      </c>
      <c r="G21315" s="2">
        <v>0.72748599999999997</v>
      </c>
      <c r="H21315" s="2">
        <v>0.52622999999999998</v>
      </c>
      <c r="J21315" s="2">
        <v>19.948340000000002</v>
      </c>
      <c r="K21315" s="2">
        <v>0.22639300000000001</v>
      </c>
      <c r="L21315" s="2">
        <v>0.56311800000000001</v>
      </c>
    </row>
    <row r="21316" spans="1:12" x14ac:dyDescent="0.2">
      <c r="A21316" s="2">
        <v>19.94904</v>
      </c>
      <c r="B21316" s="2">
        <v>155.0977</v>
      </c>
      <c r="C21316" s="2">
        <v>3.9431409999999998</v>
      </c>
      <c r="D21316" s="2">
        <v>2.3333010000000001</v>
      </c>
      <c r="F21316" s="2">
        <v>19.94624</v>
      </c>
      <c r="G21316" s="2">
        <v>0.72718799999999995</v>
      </c>
      <c r="H21316" s="2">
        <v>0.52642800000000001</v>
      </c>
      <c r="J21316" s="2">
        <v>19.94904</v>
      </c>
      <c r="K21316" s="2">
        <v>0.227327</v>
      </c>
      <c r="L21316" s="2">
        <v>0.56321399999999999</v>
      </c>
    </row>
    <row r="21317" spans="1:12" x14ac:dyDescent="0.2">
      <c r="A21317" s="2">
        <v>19.949750000000002</v>
      </c>
      <c r="B21317" s="2">
        <v>155.11269999999999</v>
      </c>
      <c r="C21317" s="2">
        <v>3.9417140000000002</v>
      </c>
      <c r="D21317" s="2">
        <v>2.3345210000000001</v>
      </c>
      <c r="F21317" s="2">
        <v>19.946940000000001</v>
      </c>
      <c r="G21317" s="2">
        <v>0.72657799999999995</v>
      </c>
      <c r="H21317" s="2">
        <v>0.52685499999999996</v>
      </c>
      <c r="J21317" s="2">
        <v>19.949750000000002</v>
      </c>
      <c r="K21317" s="2">
        <v>0.22742399999999999</v>
      </c>
      <c r="L21317" s="2">
        <v>0.56326500000000002</v>
      </c>
    </row>
    <row r="21318" spans="1:12" x14ac:dyDescent="0.2">
      <c r="A21318" s="2">
        <v>19.95045</v>
      </c>
      <c r="B21318" s="2">
        <v>155.1276</v>
      </c>
      <c r="C21318" s="2">
        <v>3.94049</v>
      </c>
      <c r="D21318" s="2">
        <v>2.335391</v>
      </c>
      <c r="F21318" s="2">
        <v>19.94764</v>
      </c>
      <c r="G21318" s="2">
        <v>0.72628800000000004</v>
      </c>
      <c r="H21318" s="2">
        <v>0.52658799999999995</v>
      </c>
      <c r="J21318" s="2">
        <v>19.95045</v>
      </c>
      <c r="K21318" s="2">
        <v>0.228655</v>
      </c>
      <c r="L21318" s="2">
        <v>0.56332899999999997</v>
      </c>
    </row>
    <row r="21319" spans="1:12" x14ac:dyDescent="0.2">
      <c r="A21319" s="2">
        <v>19.951149999999998</v>
      </c>
      <c r="B21319" s="2">
        <v>155.14160000000001</v>
      </c>
      <c r="C21319" s="2">
        <v>3.9395210000000001</v>
      </c>
      <c r="D21319" s="2">
        <v>2.335925</v>
      </c>
      <c r="F21319" s="2">
        <v>19.948340000000002</v>
      </c>
      <c r="G21319" s="2">
        <v>0.72538000000000002</v>
      </c>
      <c r="H21319" s="2">
        <v>0.52667200000000003</v>
      </c>
      <c r="J21319" s="2">
        <v>19.951149999999998</v>
      </c>
      <c r="K21319" s="2">
        <v>0.22924600000000001</v>
      </c>
      <c r="L21319" s="2">
        <v>0.56327700000000003</v>
      </c>
    </row>
    <row r="21320" spans="1:12" x14ac:dyDescent="0.2">
      <c r="A21320" s="2">
        <v>19.95185</v>
      </c>
      <c r="B21320" s="2">
        <v>155.15479999999999</v>
      </c>
      <c r="C21320" s="2">
        <v>3.9385560000000002</v>
      </c>
      <c r="D21320" s="2">
        <v>2.337459</v>
      </c>
      <c r="F21320" s="2">
        <v>19.94904</v>
      </c>
      <c r="G21320" s="2">
        <v>0.724831</v>
      </c>
      <c r="H21320" s="2">
        <v>0.52671100000000004</v>
      </c>
      <c r="J21320" s="2">
        <v>19.95185</v>
      </c>
      <c r="K21320" s="2">
        <v>0.228767</v>
      </c>
      <c r="L21320" s="2">
        <v>0.56322399999999995</v>
      </c>
    </row>
    <row r="21321" spans="1:12" x14ac:dyDescent="0.2">
      <c r="A21321" s="2">
        <v>19.952549999999999</v>
      </c>
      <c r="B21321" s="2">
        <v>155.16749999999999</v>
      </c>
      <c r="C21321" s="2">
        <v>3.9375909999999998</v>
      </c>
      <c r="D21321" s="2">
        <v>2.3382749999999999</v>
      </c>
      <c r="F21321" s="2">
        <v>19.949750000000002</v>
      </c>
      <c r="G21321" s="2">
        <v>0.72419699999999998</v>
      </c>
      <c r="H21321" s="2">
        <v>0.52665700000000004</v>
      </c>
      <c r="J21321" s="2">
        <v>19.952549999999999</v>
      </c>
      <c r="K21321" s="2">
        <v>0.22922300000000001</v>
      </c>
      <c r="L21321" s="2">
        <v>0.56295499999999998</v>
      </c>
    </row>
    <row r="21322" spans="1:12" x14ac:dyDescent="0.2">
      <c r="A21322" s="2">
        <v>19.953250000000001</v>
      </c>
      <c r="B21322" s="2">
        <v>155.1797</v>
      </c>
      <c r="C21322" s="2">
        <v>3.936248</v>
      </c>
      <c r="D21322" s="2">
        <v>2.3389769999999999</v>
      </c>
      <c r="F21322" s="2">
        <v>19.95045</v>
      </c>
      <c r="G21322" s="2">
        <v>0.72374700000000003</v>
      </c>
      <c r="H21322" s="2">
        <v>0.52605400000000002</v>
      </c>
      <c r="J21322" s="2">
        <v>19.953250000000001</v>
      </c>
      <c r="K21322" s="2">
        <v>0.22977400000000001</v>
      </c>
      <c r="L21322" s="2">
        <v>0.562747</v>
      </c>
    </row>
    <row r="21323" spans="1:12" x14ac:dyDescent="0.2">
      <c r="A21323" s="2">
        <v>19.953949999999999</v>
      </c>
      <c r="B21323" s="2">
        <v>155.19069999999999</v>
      </c>
      <c r="C21323" s="2">
        <v>3.9347409999999998</v>
      </c>
      <c r="D21323" s="2">
        <v>2.339969</v>
      </c>
      <c r="F21323" s="2">
        <v>19.951149999999998</v>
      </c>
      <c r="G21323" s="2">
        <v>0.72312900000000002</v>
      </c>
      <c r="H21323" s="2">
        <v>0.52597799999999995</v>
      </c>
      <c r="J21323" s="2">
        <v>19.953949999999999</v>
      </c>
      <c r="K21323" s="2">
        <v>0.229601</v>
      </c>
      <c r="L21323" s="2">
        <v>0.56204399999999999</v>
      </c>
    </row>
    <row r="21324" spans="1:12" x14ac:dyDescent="0.2">
      <c r="A21324" s="2">
        <v>19.954660000000001</v>
      </c>
      <c r="B21324" s="2">
        <v>155.20140000000001</v>
      </c>
      <c r="C21324" s="2">
        <v>3.9337490000000002</v>
      </c>
      <c r="D21324" s="2">
        <v>2.3407619999999998</v>
      </c>
      <c r="F21324" s="2">
        <v>19.95185</v>
      </c>
      <c r="G21324" s="2">
        <v>0.72289999999999999</v>
      </c>
      <c r="H21324" s="2">
        <v>0.52632100000000004</v>
      </c>
      <c r="J21324" s="2">
        <v>19.954660000000001</v>
      </c>
      <c r="K21324" s="2">
        <v>0.22991700000000001</v>
      </c>
      <c r="L21324" s="2">
        <v>0.56159300000000001</v>
      </c>
    </row>
    <row r="21325" spans="1:12" x14ac:dyDescent="0.2">
      <c r="A21325" s="2">
        <v>19.955359999999999</v>
      </c>
      <c r="B21325" s="2">
        <v>155.2106</v>
      </c>
      <c r="C21325" s="2">
        <v>3.933109</v>
      </c>
      <c r="D21325" s="2">
        <v>2.3415180000000002</v>
      </c>
      <c r="F21325" s="2">
        <v>19.952549999999999</v>
      </c>
      <c r="G21325" s="2">
        <v>0.72187800000000002</v>
      </c>
      <c r="H21325" s="2">
        <v>0.52639000000000002</v>
      </c>
      <c r="J21325" s="2">
        <v>19.955359999999999</v>
      </c>
      <c r="K21325" s="2">
        <v>0.22981799999999999</v>
      </c>
      <c r="L21325" s="2">
        <v>0.56151600000000002</v>
      </c>
    </row>
    <row r="21326" spans="1:12" x14ac:dyDescent="0.2">
      <c r="A21326" s="2">
        <v>19.956060000000001</v>
      </c>
      <c r="B21326" s="2">
        <v>155.21850000000001</v>
      </c>
      <c r="C21326" s="2">
        <v>3.932239</v>
      </c>
      <c r="D21326" s="2">
        <v>2.3424870000000002</v>
      </c>
      <c r="F21326" s="2">
        <v>19.953250000000001</v>
      </c>
      <c r="G21326" s="2">
        <v>0.72121400000000002</v>
      </c>
      <c r="H21326" s="2">
        <v>0.52669500000000002</v>
      </c>
      <c r="J21326" s="2">
        <v>19.956060000000001</v>
      </c>
      <c r="K21326" s="2">
        <v>0.23105400000000001</v>
      </c>
      <c r="L21326" s="2">
        <v>0.56150100000000003</v>
      </c>
    </row>
    <row r="21327" spans="1:12" x14ac:dyDescent="0.2">
      <c r="A21327" s="2">
        <v>19.956759999999999</v>
      </c>
      <c r="B21327" s="2">
        <v>155.22550000000001</v>
      </c>
      <c r="C21327" s="2">
        <v>3.9310520000000002</v>
      </c>
      <c r="D21327" s="2">
        <v>2.3429139999999999</v>
      </c>
      <c r="F21327" s="2">
        <v>19.953949999999999</v>
      </c>
      <c r="G21327" s="2">
        <v>0.72091700000000003</v>
      </c>
      <c r="H21327" s="2">
        <v>0.52671100000000004</v>
      </c>
      <c r="J21327" s="2">
        <v>19.956759999999999</v>
      </c>
      <c r="K21327" s="2">
        <v>0.23119300000000001</v>
      </c>
      <c r="L21327" s="2">
        <v>0.56178300000000003</v>
      </c>
    </row>
    <row r="21328" spans="1:12" x14ac:dyDescent="0.2">
      <c r="A21328" s="2">
        <v>19.957460000000001</v>
      </c>
      <c r="B21328" s="2">
        <v>155.23140000000001</v>
      </c>
      <c r="C21328" s="2">
        <v>3.9297330000000001</v>
      </c>
      <c r="D21328" s="2">
        <v>2.3437760000000001</v>
      </c>
      <c r="F21328" s="2">
        <v>19.954660000000001</v>
      </c>
      <c r="G21328" s="2">
        <v>0.72103899999999999</v>
      </c>
      <c r="H21328" s="2">
        <v>0.52678700000000001</v>
      </c>
      <c r="J21328" s="2">
        <v>19.957460000000001</v>
      </c>
      <c r="K21328" s="2">
        <v>0.231073</v>
      </c>
      <c r="L21328" s="2">
        <v>0.56201599999999996</v>
      </c>
    </row>
    <row r="21329" spans="1:12" x14ac:dyDescent="0.2">
      <c r="A21329" s="2">
        <v>19.958159999999999</v>
      </c>
      <c r="B21329" s="2">
        <v>155.23589999999999</v>
      </c>
      <c r="C21329" s="2">
        <v>3.9283480000000002</v>
      </c>
      <c r="D21329" s="2">
        <v>2.3444240000000001</v>
      </c>
      <c r="F21329" s="2">
        <v>19.955359999999999</v>
      </c>
      <c r="G21329" s="2">
        <v>0.72094000000000003</v>
      </c>
      <c r="H21329" s="2">
        <v>0.52659599999999995</v>
      </c>
      <c r="J21329" s="2">
        <v>19.958159999999999</v>
      </c>
      <c r="K21329" s="2">
        <v>0.230909</v>
      </c>
      <c r="L21329" s="2">
        <v>0.56175399999999998</v>
      </c>
    </row>
    <row r="21330" spans="1:12" x14ac:dyDescent="0.2">
      <c r="A21330" s="2">
        <v>19.958860000000001</v>
      </c>
      <c r="B21330" s="2">
        <v>155.24029999999999</v>
      </c>
      <c r="C21330" s="2">
        <v>3.9270160000000001</v>
      </c>
      <c r="D21330" s="2">
        <v>2.3455080000000001</v>
      </c>
      <c r="F21330" s="2">
        <v>19.956060000000001</v>
      </c>
      <c r="G21330" s="2">
        <v>0.72097</v>
      </c>
      <c r="H21330" s="2">
        <v>0.52683999999999997</v>
      </c>
      <c r="J21330" s="2">
        <v>19.958860000000001</v>
      </c>
      <c r="K21330" s="2">
        <v>0.23072400000000001</v>
      </c>
      <c r="L21330" s="2">
        <v>0.56147100000000005</v>
      </c>
    </row>
    <row r="21331" spans="1:12" x14ac:dyDescent="0.2">
      <c r="A21331" s="2">
        <v>19.95956</v>
      </c>
      <c r="B21331" s="2">
        <v>155.24359999999999</v>
      </c>
      <c r="C21331" s="2">
        <v>3.925891</v>
      </c>
      <c r="D21331" s="2">
        <v>2.3464459999999998</v>
      </c>
      <c r="F21331" s="2">
        <v>19.956759999999999</v>
      </c>
      <c r="G21331" s="2">
        <v>0.72055100000000005</v>
      </c>
      <c r="H21331" s="2">
        <v>0.52694700000000005</v>
      </c>
      <c r="J21331" s="2">
        <v>19.95956</v>
      </c>
      <c r="K21331" s="2">
        <v>0.230326</v>
      </c>
      <c r="L21331" s="2">
        <v>0.56081400000000003</v>
      </c>
    </row>
    <row r="21332" spans="1:12" x14ac:dyDescent="0.2">
      <c r="A21332" s="2">
        <v>19.960270000000001</v>
      </c>
      <c r="B21332" s="2">
        <v>155.2458</v>
      </c>
      <c r="C21332" s="2">
        <v>3.9247619999999999</v>
      </c>
      <c r="D21332" s="2">
        <v>2.3468810000000002</v>
      </c>
      <c r="F21332" s="2">
        <v>19.957460000000001</v>
      </c>
      <c r="G21332" s="2">
        <v>0.72001599999999999</v>
      </c>
      <c r="H21332" s="2">
        <v>0.52702300000000002</v>
      </c>
      <c r="J21332" s="2">
        <v>19.960270000000001</v>
      </c>
      <c r="K21332" s="2">
        <v>0.230598</v>
      </c>
      <c r="L21332" s="2">
        <v>0.56027700000000003</v>
      </c>
    </row>
    <row r="21333" spans="1:12" x14ac:dyDescent="0.2">
      <c r="A21333" s="2">
        <v>19.96097</v>
      </c>
      <c r="B21333" s="2">
        <v>155.24700000000001</v>
      </c>
      <c r="C21333" s="2">
        <v>3.9236819999999999</v>
      </c>
      <c r="D21333" s="2">
        <v>2.3476520000000001</v>
      </c>
      <c r="F21333" s="2">
        <v>19.958159999999999</v>
      </c>
      <c r="G21333" s="2">
        <v>0.71980299999999997</v>
      </c>
      <c r="H21333" s="2">
        <v>0.52755700000000005</v>
      </c>
      <c r="J21333" s="2">
        <v>19.96097</v>
      </c>
      <c r="K21333" s="2">
        <v>0.230797</v>
      </c>
      <c r="L21333" s="2">
        <v>0.56017399999999995</v>
      </c>
    </row>
    <row r="21334" spans="1:12" x14ac:dyDescent="0.2">
      <c r="A21334" s="2">
        <v>19.961670000000002</v>
      </c>
      <c r="B21334" s="2">
        <v>155.24789999999999</v>
      </c>
      <c r="C21334" s="2">
        <v>3.9225460000000001</v>
      </c>
      <c r="D21334" s="2">
        <v>2.3485819999999999</v>
      </c>
      <c r="F21334" s="2">
        <v>19.958860000000001</v>
      </c>
      <c r="G21334" s="2">
        <v>0.72006999999999999</v>
      </c>
      <c r="H21334" s="2">
        <v>0.52771000000000001</v>
      </c>
      <c r="J21334" s="2">
        <v>19.961670000000002</v>
      </c>
      <c r="K21334" s="2">
        <v>0.230627</v>
      </c>
      <c r="L21334" s="2">
        <v>0.56020099999999995</v>
      </c>
    </row>
    <row r="21335" spans="1:12" x14ac:dyDescent="0.2">
      <c r="A21335" s="2">
        <v>19.96237</v>
      </c>
      <c r="B21335" s="2">
        <v>155.2474</v>
      </c>
      <c r="C21335" s="2">
        <v>3.9214470000000001</v>
      </c>
      <c r="D21335" s="2">
        <v>2.3494600000000001</v>
      </c>
      <c r="F21335" s="2">
        <v>19.95956</v>
      </c>
      <c r="G21335" s="2">
        <v>0.71980999999999995</v>
      </c>
      <c r="H21335" s="2">
        <v>0.52771800000000002</v>
      </c>
      <c r="J21335" s="2">
        <v>19.96237</v>
      </c>
      <c r="K21335" s="2">
        <v>0.230152</v>
      </c>
      <c r="L21335" s="2">
        <v>0.56079199999999996</v>
      </c>
    </row>
    <row r="21336" spans="1:12" x14ac:dyDescent="0.2">
      <c r="A21336" s="2">
        <v>19.963069999999998</v>
      </c>
      <c r="B21336" s="2">
        <v>155.24549999999999</v>
      </c>
      <c r="C21336" s="2">
        <v>3.9202219999999999</v>
      </c>
      <c r="D21336" s="2">
        <v>2.3499789999999998</v>
      </c>
      <c r="F21336" s="2">
        <v>19.960270000000001</v>
      </c>
      <c r="G21336" s="2">
        <v>0.72014599999999995</v>
      </c>
      <c r="H21336" s="2">
        <v>0.52735100000000001</v>
      </c>
      <c r="J21336" s="2">
        <v>19.963069999999998</v>
      </c>
      <c r="K21336" s="2">
        <v>0.229463</v>
      </c>
      <c r="L21336" s="2">
        <v>0.56053799999999998</v>
      </c>
    </row>
    <row r="21337" spans="1:12" x14ac:dyDescent="0.2">
      <c r="A21337" s="2">
        <v>19.96377</v>
      </c>
      <c r="B21337" s="2">
        <v>155.24279999999999</v>
      </c>
      <c r="C21337" s="2">
        <v>3.9190860000000001</v>
      </c>
      <c r="D21337" s="2">
        <v>2.3505509999999998</v>
      </c>
      <c r="F21337" s="2">
        <v>19.96097</v>
      </c>
      <c r="G21337" s="2">
        <v>0.720665</v>
      </c>
      <c r="H21337" s="2">
        <v>0.52679399999999998</v>
      </c>
      <c r="J21337" s="2">
        <v>19.96377</v>
      </c>
      <c r="K21337" s="2">
        <v>0.22942299999999999</v>
      </c>
      <c r="L21337" s="2">
        <v>0.560616</v>
      </c>
    </row>
    <row r="21338" spans="1:12" x14ac:dyDescent="0.2">
      <c r="A21338" s="2">
        <v>19.964469999999999</v>
      </c>
      <c r="B21338" s="2">
        <v>155.23990000000001</v>
      </c>
      <c r="C21338" s="2">
        <v>3.9179369999999998</v>
      </c>
      <c r="D21338" s="2">
        <v>2.3510620000000002</v>
      </c>
      <c r="F21338" s="2">
        <v>19.961670000000002</v>
      </c>
      <c r="G21338" s="2">
        <v>0.72033700000000001</v>
      </c>
      <c r="H21338" s="2">
        <v>0.52632900000000005</v>
      </c>
      <c r="J21338" s="2">
        <v>19.964469999999999</v>
      </c>
      <c r="K21338" s="2">
        <v>0.22917399999999999</v>
      </c>
      <c r="L21338" s="2">
        <v>0.56097799999999998</v>
      </c>
    </row>
    <row r="21339" spans="1:12" x14ac:dyDescent="0.2">
      <c r="A21339" s="2">
        <v>19.96518</v>
      </c>
      <c r="B21339" s="2">
        <v>155.23650000000001</v>
      </c>
      <c r="C21339" s="2">
        <v>3.9169149999999999</v>
      </c>
      <c r="D21339" s="2">
        <v>2.35155</v>
      </c>
      <c r="F21339" s="2">
        <v>19.96237</v>
      </c>
      <c r="G21339" s="2">
        <v>0.71959700000000004</v>
      </c>
      <c r="H21339" s="2">
        <v>0.52625999999999995</v>
      </c>
      <c r="J21339" s="2">
        <v>19.96518</v>
      </c>
      <c r="K21339" s="2">
        <v>0.22949</v>
      </c>
      <c r="L21339" s="2">
        <v>0.56063399999999997</v>
      </c>
    </row>
    <row r="21340" spans="1:12" x14ac:dyDescent="0.2">
      <c r="A21340" s="2">
        <v>19.965879999999999</v>
      </c>
      <c r="B21340" s="2">
        <v>155.2319</v>
      </c>
      <c r="C21340" s="2">
        <v>3.9158930000000001</v>
      </c>
      <c r="D21340" s="2">
        <v>2.3516270000000001</v>
      </c>
      <c r="F21340" s="2">
        <v>19.963069999999998</v>
      </c>
      <c r="G21340" s="2">
        <v>0.71887999999999996</v>
      </c>
      <c r="H21340" s="2">
        <v>0.52600899999999995</v>
      </c>
      <c r="J21340" s="2">
        <v>19.965879999999999</v>
      </c>
      <c r="K21340" s="2">
        <v>0.22931699999999999</v>
      </c>
      <c r="L21340" s="2">
        <v>0.56042099999999995</v>
      </c>
    </row>
    <row r="21341" spans="1:12" x14ac:dyDescent="0.2">
      <c r="A21341" s="2">
        <v>19.96658</v>
      </c>
      <c r="B21341" s="2">
        <v>155.22630000000001</v>
      </c>
      <c r="C21341" s="2">
        <v>3.9147219999999998</v>
      </c>
      <c r="D21341" s="2">
        <v>2.352176</v>
      </c>
      <c r="F21341" s="2">
        <v>19.96377</v>
      </c>
      <c r="G21341" s="2">
        <v>0.71864300000000003</v>
      </c>
      <c r="H21341" s="2">
        <v>0.526146</v>
      </c>
      <c r="J21341" s="2">
        <v>19.96658</v>
      </c>
      <c r="K21341" s="2">
        <v>0.22856699999999999</v>
      </c>
      <c r="L21341" s="2">
        <v>0.56026600000000004</v>
      </c>
    </row>
    <row r="21342" spans="1:12" x14ac:dyDescent="0.2">
      <c r="A21342" s="2">
        <v>19.967279999999999</v>
      </c>
      <c r="B21342" s="2">
        <v>155.2201</v>
      </c>
      <c r="C21342" s="2">
        <v>3.913932</v>
      </c>
      <c r="D21342" s="2">
        <v>2.3530150000000001</v>
      </c>
      <c r="F21342" s="2">
        <v>19.964469999999999</v>
      </c>
      <c r="G21342" s="2">
        <v>0.71811700000000001</v>
      </c>
      <c r="H21342" s="2">
        <v>0.52567299999999995</v>
      </c>
      <c r="J21342" s="2">
        <v>19.967279999999999</v>
      </c>
      <c r="K21342" s="2">
        <v>0.22803300000000001</v>
      </c>
      <c r="L21342" s="2">
        <v>0.560581</v>
      </c>
    </row>
    <row r="21343" spans="1:12" x14ac:dyDescent="0.2">
      <c r="A21343" s="2">
        <v>19.967980000000001</v>
      </c>
      <c r="B21343" s="2">
        <v>155.21420000000001</v>
      </c>
      <c r="C21343" s="2">
        <v>3.9130509999999998</v>
      </c>
      <c r="D21343" s="2">
        <v>2.353618</v>
      </c>
      <c r="F21343" s="2">
        <v>19.96518</v>
      </c>
      <c r="G21343" s="2">
        <v>0.71776600000000002</v>
      </c>
      <c r="H21343" s="2">
        <v>0.52483400000000002</v>
      </c>
      <c r="J21343" s="2">
        <v>19.967980000000001</v>
      </c>
      <c r="K21343" s="2">
        <v>0.227743</v>
      </c>
      <c r="L21343" s="2">
        <v>0.56036600000000003</v>
      </c>
    </row>
    <row r="21344" spans="1:12" x14ac:dyDescent="0.2">
      <c r="A21344" s="2">
        <v>19.968679999999999</v>
      </c>
      <c r="B21344" s="2">
        <v>155.2064</v>
      </c>
      <c r="C21344" s="2">
        <v>3.9117000000000002</v>
      </c>
      <c r="D21344" s="2">
        <v>2.3543729999999998</v>
      </c>
      <c r="F21344" s="2">
        <v>19.965879999999999</v>
      </c>
      <c r="G21344" s="2">
        <v>0.71767400000000003</v>
      </c>
      <c r="H21344" s="2">
        <v>0.52430699999999997</v>
      </c>
      <c r="J21344" s="2">
        <v>19.968679999999999</v>
      </c>
      <c r="K21344" s="2">
        <v>0.227274</v>
      </c>
      <c r="L21344" s="2">
        <v>0.55977900000000003</v>
      </c>
    </row>
    <row r="21345" spans="1:12" x14ac:dyDescent="0.2">
      <c r="A21345" s="2">
        <v>19.969380000000001</v>
      </c>
      <c r="B21345" s="2">
        <v>155.19829999999999</v>
      </c>
      <c r="C21345" s="2">
        <v>3.9101859999999999</v>
      </c>
      <c r="D21345" s="2">
        <v>2.3552729999999999</v>
      </c>
      <c r="F21345" s="2">
        <v>19.96658</v>
      </c>
      <c r="G21345" s="2">
        <v>0.71732300000000004</v>
      </c>
      <c r="H21345" s="2">
        <v>0.52442900000000003</v>
      </c>
      <c r="J21345" s="2">
        <v>19.969380000000001</v>
      </c>
      <c r="K21345" s="2">
        <v>0.22675500000000001</v>
      </c>
      <c r="L21345" s="2">
        <v>0.55928500000000003</v>
      </c>
    </row>
    <row r="21346" spans="1:12" x14ac:dyDescent="0.2">
      <c r="A21346" s="2">
        <v>19.970089999999999</v>
      </c>
      <c r="B21346" s="2">
        <v>155.1902</v>
      </c>
      <c r="C21346" s="2">
        <v>3.9091520000000002</v>
      </c>
      <c r="D21346" s="2">
        <v>2.3570129999999998</v>
      </c>
      <c r="F21346" s="2">
        <v>19.967279999999999</v>
      </c>
      <c r="G21346" s="2">
        <v>0.71632399999999996</v>
      </c>
      <c r="H21346" s="2">
        <v>0.52462799999999998</v>
      </c>
      <c r="J21346" s="2">
        <v>19.970089999999999</v>
      </c>
      <c r="K21346" s="2">
        <v>0.227045</v>
      </c>
      <c r="L21346" s="2">
        <v>0.55933200000000005</v>
      </c>
    </row>
    <row r="21347" spans="1:12" x14ac:dyDescent="0.2">
      <c r="A21347" s="2">
        <v>19.970790000000001</v>
      </c>
      <c r="B21347" s="2">
        <v>155.18170000000001</v>
      </c>
      <c r="C21347" s="2">
        <v>3.9085529999999999</v>
      </c>
      <c r="D21347" s="2">
        <v>2.3575849999999998</v>
      </c>
      <c r="F21347" s="2">
        <v>19.967980000000001</v>
      </c>
      <c r="G21347" s="2">
        <v>0.71601099999999995</v>
      </c>
      <c r="H21347" s="2">
        <v>0.52458199999999999</v>
      </c>
      <c r="J21347" s="2">
        <v>19.970790000000001</v>
      </c>
      <c r="K21347" s="2">
        <v>0.226883</v>
      </c>
      <c r="L21347" s="2">
        <v>0.55876400000000004</v>
      </c>
    </row>
    <row r="21348" spans="1:12" x14ac:dyDescent="0.2">
      <c r="A21348" s="2">
        <v>19.971489999999999</v>
      </c>
      <c r="B21348" s="2">
        <v>155.1721</v>
      </c>
      <c r="C21348" s="2">
        <v>3.9077670000000002</v>
      </c>
      <c r="D21348" s="2">
        <v>2.3582109999999998</v>
      </c>
      <c r="F21348" s="2">
        <v>19.968679999999999</v>
      </c>
      <c r="G21348" s="2">
        <v>0.71566799999999997</v>
      </c>
      <c r="H21348" s="2">
        <v>0.52519199999999999</v>
      </c>
      <c r="J21348" s="2">
        <v>19.971489999999999</v>
      </c>
      <c r="K21348" s="2">
        <v>0.22747600000000001</v>
      </c>
      <c r="L21348" s="2">
        <v>0.55876000000000003</v>
      </c>
    </row>
    <row r="21349" spans="1:12" x14ac:dyDescent="0.2">
      <c r="A21349" s="2">
        <v>19.972190000000001</v>
      </c>
      <c r="B21349" s="2">
        <v>155.16210000000001</v>
      </c>
      <c r="C21349" s="2">
        <v>3.906825</v>
      </c>
      <c r="D21349" s="2">
        <v>2.3589889999999998</v>
      </c>
      <c r="F21349" s="2">
        <v>19.969380000000001</v>
      </c>
      <c r="G21349" s="2">
        <v>0.71567499999999995</v>
      </c>
      <c r="H21349" s="2">
        <v>0.525864</v>
      </c>
      <c r="J21349" s="2">
        <v>19.972190000000001</v>
      </c>
      <c r="K21349" s="2">
        <v>0.22785900000000001</v>
      </c>
      <c r="L21349" s="2">
        <v>0.55906599999999995</v>
      </c>
    </row>
    <row r="21350" spans="1:12" x14ac:dyDescent="0.2">
      <c r="A21350" s="2">
        <v>19.97289</v>
      </c>
      <c r="B21350" s="2">
        <v>155.15029999999999</v>
      </c>
      <c r="C21350" s="2">
        <v>3.9058679999999999</v>
      </c>
      <c r="D21350" s="2">
        <v>2.3597899999999998</v>
      </c>
      <c r="F21350" s="2">
        <v>19.970089999999999</v>
      </c>
      <c r="G21350" s="2">
        <v>0.71448500000000004</v>
      </c>
      <c r="H21350" s="2">
        <v>0.52593199999999996</v>
      </c>
      <c r="J21350" s="2">
        <v>19.97289</v>
      </c>
      <c r="K21350" s="2">
        <v>0.227938</v>
      </c>
      <c r="L21350" s="2">
        <v>0.55884299999999998</v>
      </c>
    </row>
    <row r="21351" spans="1:12" x14ac:dyDescent="0.2">
      <c r="A21351" s="2">
        <v>19.973590000000002</v>
      </c>
      <c r="B21351" s="2">
        <v>155.13829999999999</v>
      </c>
      <c r="C21351" s="2">
        <v>3.9049830000000001</v>
      </c>
      <c r="D21351" s="2">
        <v>2.36111</v>
      </c>
      <c r="F21351" s="2">
        <v>19.970790000000001</v>
      </c>
      <c r="G21351" s="2">
        <v>0.71447799999999995</v>
      </c>
      <c r="H21351" s="2">
        <v>0.52619199999999999</v>
      </c>
      <c r="J21351" s="2">
        <v>19.973590000000002</v>
      </c>
      <c r="K21351" s="2">
        <v>0.22834399999999999</v>
      </c>
      <c r="L21351" s="2">
        <v>0.55873300000000004</v>
      </c>
    </row>
    <row r="21352" spans="1:12" x14ac:dyDescent="0.2">
      <c r="A21352" s="2">
        <v>19.97429</v>
      </c>
      <c r="B21352" s="2">
        <v>155.12520000000001</v>
      </c>
      <c r="C21352" s="2">
        <v>3.9042659999999998</v>
      </c>
      <c r="D21352" s="2">
        <v>2.362155</v>
      </c>
      <c r="F21352" s="2">
        <v>19.971489999999999</v>
      </c>
      <c r="G21352" s="2">
        <v>0.714584</v>
      </c>
      <c r="H21352" s="2">
        <v>0.52598599999999995</v>
      </c>
      <c r="J21352" s="2">
        <v>19.97429</v>
      </c>
      <c r="K21352" s="2">
        <v>0.22817999999999999</v>
      </c>
      <c r="L21352" s="2">
        <v>0.55904699999999996</v>
      </c>
    </row>
    <row r="21353" spans="1:12" x14ac:dyDescent="0.2">
      <c r="A21353" s="2">
        <v>19.975000000000001</v>
      </c>
      <c r="B21353" s="2">
        <v>155.1112</v>
      </c>
      <c r="C21353" s="2">
        <v>3.9035220000000002</v>
      </c>
      <c r="D21353" s="2">
        <v>2.3630249999999999</v>
      </c>
      <c r="F21353" s="2">
        <v>19.972190000000001</v>
      </c>
      <c r="G21353" s="2">
        <v>0.714279</v>
      </c>
      <c r="H21353" s="2">
        <v>0.52587899999999999</v>
      </c>
      <c r="J21353" s="2">
        <v>19.975000000000001</v>
      </c>
      <c r="K21353" s="2">
        <v>0.22831899999999999</v>
      </c>
      <c r="L21353" s="2">
        <v>0.55934399999999995</v>
      </c>
    </row>
    <row r="21354" spans="1:12" x14ac:dyDescent="0.2">
      <c r="A21354" s="2">
        <v>19.9757</v>
      </c>
      <c r="B21354" s="2">
        <v>155.09710000000001</v>
      </c>
      <c r="C21354" s="2">
        <v>3.902469</v>
      </c>
      <c r="D21354" s="2">
        <v>2.3634059999999999</v>
      </c>
      <c r="F21354" s="2">
        <v>19.97289</v>
      </c>
      <c r="G21354" s="2">
        <v>0.71387500000000004</v>
      </c>
      <c r="H21354" s="2">
        <v>0.52581800000000001</v>
      </c>
      <c r="J21354" s="2">
        <v>19.9757</v>
      </c>
      <c r="K21354" s="2">
        <v>0.22785</v>
      </c>
      <c r="L21354" s="2">
        <v>0.55948500000000001</v>
      </c>
    </row>
    <row r="21355" spans="1:12" x14ac:dyDescent="0.2">
      <c r="A21355" s="2">
        <v>19.976400000000002</v>
      </c>
      <c r="B21355" s="2">
        <v>155.08170000000001</v>
      </c>
      <c r="C21355" s="2">
        <v>3.901233</v>
      </c>
      <c r="D21355" s="2">
        <v>2.3633000000000002</v>
      </c>
      <c r="F21355" s="2">
        <v>19.973590000000002</v>
      </c>
      <c r="G21355" s="2">
        <v>0.71358500000000002</v>
      </c>
      <c r="H21355" s="2">
        <v>0.52572600000000003</v>
      </c>
      <c r="J21355" s="2">
        <v>19.976400000000002</v>
      </c>
      <c r="K21355" s="2">
        <v>0.227524</v>
      </c>
      <c r="L21355" s="2">
        <v>0.56000300000000003</v>
      </c>
    </row>
    <row r="21356" spans="1:12" x14ac:dyDescent="0.2">
      <c r="A21356" s="2">
        <v>19.9771</v>
      </c>
      <c r="B21356" s="2">
        <v>155.06469999999999</v>
      </c>
      <c r="C21356" s="2">
        <v>3.8998789999999999</v>
      </c>
      <c r="D21356" s="2">
        <v>2.3631319999999998</v>
      </c>
      <c r="F21356" s="2">
        <v>19.97429</v>
      </c>
      <c r="G21356" s="2">
        <v>0.713341</v>
      </c>
      <c r="H21356" s="2">
        <v>0.525505</v>
      </c>
      <c r="J21356" s="2">
        <v>19.9771</v>
      </c>
      <c r="K21356" s="2">
        <v>0.22755800000000001</v>
      </c>
      <c r="L21356" s="2">
        <v>0.56050800000000001</v>
      </c>
    </row>
    <row r="21357" spans="1:12" x14ac:dyDescent="0.2">
      <c r="A21357" s="2">
        <v>19.977799999999998</v>
      </c>
      <c r="B21357" s="2">
        <v>155.04740000000001</v>
      </c>
      <c r="C21357" s="2">
        <v>3.89873</v>
      </c>
      <c r="D21357" s="2">
        <v>2.3639709999999998</v>
      </c>
      <c r="F21357" s="2">
        <v>19.975000000000001</v>
      </c>
      <c r="G21357" s="2">
        <v>0.71260100000000004</v>
      </c>
      <c r="H21357" s="2">
        <v>0.52545900000000001</v>
      </c>
      <c r="J21357" s="2">
        <v>19.977799999999998</v>
      </c>
      <c r="K21357" s="2">
        <v>0.228018</v>
      </c>
      <c r="L21357" s="2">
        <v>0.56046700000000005</v>
      </c>
    </row>
    <row r="21358" spans="1:12" x14ac:dyDescent="0.2">
      <c r="A21358" s="2">
        <v>19.9785</v>
      </c>
      <c r="B21358" s="2">
        <v>155.0299</v>
      </c>
      <c r="C21358" s="2">
        <v>3.8978259999999998</v>
      </c>
      <c r="D21358" s="2">
        <v>2.3646349999999998</v>
      </c>
      <c r="F21358" s="2">
        <v>19.9757</v>
      </c>
      <c r="G21358" s="2">
        <v>0.71221199999999996</v>
      </c>
      <c r="H21358" s="2">
        <v>0.52502400000000005</v>
      </c>
      <c r="J21358" s="2">
        <v>19.9785</v>
      </c>
      <c r="K21358" s="2">
        <v>0.22808300000000001</v>
      </c>
      <c r="L21358" s="2">
        <v>0.56006299999999998</v>
      </c>
    </row>
    <row r="21359" spans="1:12" x14ac:dyDescent="0.2">
      <c r="A21359" s="2">
        <v>19.979199999999999</v>
      </c>
      <c r="B21359" s="2">
        <v>155.01140000000001</v>
      </c>
      <c r="C21359" s="2">
        <v>3.896728</v>
      </c>
      <c r="D21359" s="2">
        <v>2.3650769999999999</v>
      </c>
      <c r="F21359" s="2">
        <v>19.976400000000002</v>
      </c>
      <c r="G21359" s="2">
        <v>0.71113599999999999</v>
      </c>
      <c r="H21359" s="2">
        <v>0.52542100000000003</v>
      </c>
      <c r="J21359" s="2">
        <v>19.979199999999999</v>
      </c>
      <c r="K21359" s="2">
        <v>0.22861799999999999</v>
      </c>
      <c r="L21359" s="2">
        <v>0.55960200000000004</v>
      </c>
    </row>
    <row r="21360" spans="1:12" x14ac:dyDescent="0.2">
      <c r="A21360" s="2">
        <v>19.979900000000001</v>
      </c>
      <c r="B21360" s="2">
        <v>154.99189999999999</v>
      </c>
      <c r="C21360" s="2">
        <v>3.8953579999999999</v>
      </c>
      <c r="D21360" s="2">
        <v>2.3652980000000001</v>
      </c>
      <c r="F21360" s="2">
        <v>19.9771</v>
      </c>
      <c r="G21360" s="2">
        <v>0.71085399999999999</v>
      </c>
      <c r="H21360" s="2">
        <v>0.52579500000000001</v>
      </c>
      <c r="J21360" s="2">
        <v>19.979900000000001</v>
      </c>
      <c r="K21360" s="2">
        <v>0.228718</v>
      </c>
      <c r="L21360" s="2">
        <v>0.55915400000000004</v>
      </c>
    </row>
    <row r="21361" spans="1:12" x14ac:dyDescent="0.2">
      <c r="A21361" s="2">
        <v>19.980609999999999</v>
      </c>
      <c r="B21361" s="2">
        <v>154.97200000000001</v>
      </c>
      <c r="C21361" s="2">
        <v>3.8938320000000002</v>
      </c>
      <c r="D21361" s="2">
        <v>2.3650310000000001</v>
      </c>
      <c r="F21361" s="2">
        <v>19.977799999999998</v>
      </c>
      <c r="G21361" s="2">
        <v>0.71069300000000002</v>
      </c>
      <c r="H21361" s="2">
        <v>0.52561999999999998</v>
      </c>
      <c r="J21361" s="2">
        <v>19.980609999999999</v>
      </c>
      <c r="K21361" s="2">
        <v>0.228546</v>
      </c>
      <c r="L21361" s="2">
        <v>0.55889299999999997</v>
      </c>
    </row>
    <row r="21362" spans="1:12" x14ac:dyDescent="0.2">
      <c r="A21362" s="2">
        <v>19.981310000000001</v>
      </c>
      <c r="B21362" s="2">
        <v>154.95230000000001</v>
      </c>
      <c r="C21362" s="2">
        <v>3.8926379999999998</v>
      </c>
      <c r="D21362" s="2">
        <v>2.3658329999999999</v>
      </c>
      <c r="F21362" s="2">
        <v>19.9785</v>
      </c>
      <c r="G21362" s="2">
        <v>0.71064000000000005</v>
      </c>
      <c r="H21362" s="2">
        <v>0.52525299999999997</v>
      </c>
      <c r="J21362" s="2">
        <v>19.981310000000001</v>
      </c>
      <c r="K21362" s="2">
        <v>0.22903000000000001</v>
      </c>
      <c r="L21362" s="2">
        <v>0.558728</v>
      </c>
    </row>
    <row r="21363" spans="1:12" x14ac:dyDescent="0.2">
      <c r="A21363" s="2">
        <v>19.982009999999999</v>
      </c>
      <c r="B21363" s="2">
        <v>154.93289999999999</v>
      </c>
      <c r="C21363" s="2">
        <v>3.8918219999999999</v>
      </c>
      <c r="D21363" s="2">
        <v>2.3668010000000002</v>
      </c>
      <c r="F21363" s="2">
        <v>19.979199999999999</v>
      </c>
      <c r="G21363" s="2">
        <v>0.71046399999999998</v>
      </c>
      <c r="H21363" s="2">
        <v>0.52508500000000002</v>
      </c>
      <c r="J21363" s="2">
        <v>19.982009999999999</v>
      </c>
      <c r="K21363" s="2">
        <v>0.229578</v>
      </c>
      <c r="L21363" s="2">
        <v>0.55894699999999997</v>
      </c>
    </row>
    <row r="21364" spans="1:12" x14ac:dyDescent="0.2">
      <c r="A21364" s="2">
        <v>19.982710000000001</v>
      </c>
      <c r="B21364" s="2">
        <v>154.91220000000001</v>
      </c>
      <c r="C21364" s="2">
        <v>3.891235</v>
      </c>
      <c r="D21364" s="2">
        <v>2.3670230000000001</v>
      </c>
      <c r="F21364" s="2">
        <v>19.979900000000001</v>
      </c>
      <c r="G21364" s="2">
        <v>0.70975500000000002</v>
      </c>
      <c r="H21364" s="2">
        <v>0.52510800000000002</v>
      </c>
      <c r="J21364" s="2">
        <v>19.982710000000001</v>
      </c>
      <c r="K21364" s="2">
        <v>0.22932</v>
      </c>
      <c r="L21364" s="2">
        <v>0.55947999999999998</v>
      </c>
    </row>
    <row r="21365" spans="1:12" x14ac:dyDescent="0.2">
      <c r="A21365" s="2">
        <v>19.983409999999999</v>
      </c>
      <c r="B21365" s="2">
        <v>154.88820000000001</v>
      </c>
      <c r="C21365" s="2">
        <v>3.8901020000000002</v>
      </c>
      <c r="D21365" s="2">
        <v>2.3673739999999999</v>
      </c>
      <c r="F21365" s="2">
        <v>19.980609999999999</v>
      </c>
      <c r="G21365" s="2">
        <v>0.70897699999999997</v>
      </c>
      <c r="H21365" s="2">
        <v>0.52498599999999995</v>
      </c>
      <c r="J21365" s="2">
        <v>19.983409999999999</v>
      </c>
      <c r="K21365" s="2">
        <v>0.22939300000000001</v>
      </c>
      <c r="L21365" s="2">
        <v>0.55959199999999998</v>
      </c>
    </row>
    <row r="21366" spans="1:12" x14ac:dyDescent="0.2">
      <c r="A21366" s="2">
        <v>19.984110000000001</v>
      </c>
      <c r="B21366" s="2">
        <v>154.86320000000001</v>
      </c>
      <c r="C21366" s="2">
        <v>3.888652</v>
      </c>
      <c r="D21366" s="2">
        <v>2.3677700000000002</v>
      </c>
      <c r="F21366" s="2">
        <v>19.981310000000001</v>
      </c>
      <c r="G21366" s="2">
        <v>0.708511</v>
      </c>
      <c r="H21366" s="2">
        <v>0.52496299999999996</v>
      </c>
      <c r="J21366" s="2">
        <v>19.984110000000001</v>
      </c>
      <c r="K21366" s="2">
        <v>0.22820299999999999</v>
      </c>
      <c r="L21366" s="2">
        <v>0.55919300000000005</v>
      </c>
    </row>
    <row r="21367" spans="1:12" x14ac:dyDescent="0.2">
      <c r="A21367" s="2">
        <v>19.98481</v>
      </c>
      <c r="B21367" s="2">
        <v>154.8374</v>
      </c>
      <c r="C21367" s="2">
        <v>3.8876140000000001</v>
      </c>
      <c r="D21367" s="2">
        <v>2.3682129999999999</v>
      </c>
      <c r="F21367" s="2">
        <v>19.982009999999999</v>
      </c>
      <c r="G21367" s="2">
        <v>0.70814500000000002</v>
      </c>
      <c r="H21367" s="2">
        <v>0.52496299999999996</v>
      </c>
      <c r="J21367" s="2">
        <v>19.98481</v>
      </c>
      <c r="K21367" s="2">
        <v>0.228079</v>
      </c>
      <c r="L21367" s="2">
        <v>0.55913599999999997</v>
      </c>
    </row>
    <row r="21368" spans="1:12" x14ac:dyDescent="0.2">
      <c r="A21368" s="2">
        <v>19.985520000000001</v>
      </c>
      <c r="B21368" s="2">
        <v>154.81030000000001</v>
      </c>
      <c r="C21368" s="2">
        <v>3.8865620000000001</v>
      </c>
      <c r="D21368" s="2">
        <v>2.3686780000000001</v>
      </c>
      <c r="F21368" s="2">
        <v>19.982710000000001</v>
      </c>
      <c r="G21368" s="2">
        <v>0.708206</v>
      </c>
      <c r="H21368" s="2">
        <v>0.52518500000000001</v>
      </c>
      <c r="J21368" s="2">
        <v>19.985520000000001</v>
      </c>
      <c r="K21368" s="2">
        <v>0.22705400000000001</v>
      </c>
      <c r="L21368" s="2">
        <v>0.55913800000000002</v>
      </c>
    </row>
    <row r="21369" spans="1:12" x14ac:dyDescent="0.2">
      <c r="A21369" s="2">
        <v>19.986219999999999</v>
      </c>
      <c r="B21369" s="2">
        <v>154.7826</v>
      </c>
      <c r="C21369" s="2">
        <v>3.8854060000000001</v>
      </c>
      <c r="D21369" s="2">
        <v>2.3689680000000002</v>
      </c>
      <c r="F21369" s="2">
        <v>19.983409999999999</v>
      </c>
      <c r="G21369" s="2">
        <v>0.70793200000000001</v>
      </c>
      <c r="H21369" s="2">
        <v>0.52521499999999999</v>
      </c>
      <c r="J21369" s="2">
        <v>19.986219999999999</v>
      </c>
      <c r="K21369" s="2">
        <v>0.226295</v>
      </c>
      <c r="L21369" s="2">
        <v>0.55898800000000004</v>
      </c>
    </row>
    <row r="21370" spans="1:12" x14ac:dyDescent="0.2">
      <c r="A21370" s="2">
        <v>19.986920000000001</v>
      </c>
      <c r="B21370" s="2">
        <v>154.7544</v>
      </c>
      <c r="C21370" s="2">
        <v>3.8840970000000001</v>
      </c>
      <c r="D21370" s="2">
        <v>2.3688159999999998</v>
      </c>
      <c r="F21370" s="2">
        <v>19.984110000000001</v>
      </c>
      <c r="G21370" s="2">
        <v>0.70734399999999997</v>
      </c>
      <c r="H21370" s="2">
        <v>0.52559699999999998</v>
      </c>
      <c r="J21370" s="2">
        <v>19.986920000000001</v>
      </c>
      <c r="K21370" s="2">
        <v>0.226524</v>
      </c>
      <c r="L21370" s="2">
        <v>0.55861099999999997</v>
      </c>
    </row>
    <row r="21371" spans="1:12" x14ac:dyDescent="0.2">
      <c r="A21371" s="2">
        <v>19.98762</v>
      </c>
      <c r="B21371" s="2">
        <v>154.7244</v>
      </c>
      <c r="C21371" s="2">
        <v>3.8819949999999999</v>
      </c>
      <c r="D21371" s="2">
        <v>2.3687010000000002</v>
      </c>
      <c r="F21371" s="2">
        <v>19.98481</v>
      </c>
      <c r="G21371" s="2">
        <v>0.70652800000000004</v>
      </c>
      <c r="H21371" s="2">
        <v>0.52581800000000001</v>
      </c>
      <c r="J21371" s="2">
        <v>19.98762</v>
      </c>
      <c r="K21371" s="2">
        <v>0.225443</v>
      </c>
      <c r="L21371" s="2">
        <v>0.55830299999999999</v>
      </c>
    </row>
    <row r="21372" spans="1:12" x14ac:dyDescent="0.2">
      <c r="A21372" s="2">
        <v>19.988320000000002</v>
      </c>
      <c r="B21372" s="2">
        <v>154.69390000000001</v>
      </c>
      <c r="C21372" s="2">
        <v>3.8806409999999998</v>
      </c>
      <c r="D21372" s="2">
        <v>2.368938</v>
      </c>
      <c r="F21372" s="2">
        <v>19.985520000000001</v>
      </c>
      <c r="G21372" s="2">
        <v>0.70565</v>
      </c>
      <c r="H21372" s="2">
        <v>0.52600899999999995</v>
      </c>
      <c r="J21372" s="2">
        <v>19.988320000000002</v>
      </c>
      <c r="K21372" s="2">
        <v>0.22550200000000001</v>
      </c>
      <c r="L21372" s="2">
        <v>0.55837099999999995</v>
      </c>
    </row>
    <row r="21373" spans="1:12" x14ac:dyDescent="0.2">
      <c r="A21373" s="2">
        <v>19.98902</v>
      </c>
      <c r="B21373" s="2">
        <v>154.66309999999999</v>
      </c>
      <c r="C21373" s="2">
        <v>3.8795199999999999</v>
      </c>
      <c r="D21373" s="2">
        <v>2.3695940000000002</v>
      </c>
      <c r="F21373" s="2">
        <v>19.986219999999999</v>
      </c>
      <c r="G21373" s="2">
        <v>0.70545999999999998</v>
      </c>
      <c r="H21373" s="2">
        <v>0.52596299999999996</v>
      </c>
      <c r="J21373" s="2">
        <v>19.98902</v>
      </c>
      <c r="K21373" s="2">
        <v>0.22581100000000001</v>
      </c>
      <c r="L21373" s="2">
        <v>0.55878000000000005</v>
      </c>
    </row>
    <row r="21374" spans="1:12" x14ac:dyDescent="0.2">
      <c r="A21374" s="2">
        <v>19.989719999999998</v>
      </c>
      <c r="B21374" s="2">
        <v>154.6317</v>
      </c>
      <c r="C21374" s="2">
        <v>3.8784399999999999</v>
      </c>
      <c r="D21374" s="2">
        <v>2.3702190000000001</v>
      </c>
      <c r="F21374" s="2">
        <v>19.986920000000001</v>
      </c>
      <c r="G21374" s="2">
        <v>0.70493300000000003</v>
      </c>
      <c r="H21374" s="2">
        <v>0.525787</v>
      </c>
      <c r="J21374" s="2">
        <v>19.989719999999998</v>
      </c>
      <c r="K21374" s="2">
        <v>0.225601</v>
      </c>
      <c r="L21374" s="2">
        <v>0.55903000000000003</v>
      </c>
    </row>
    <row r="21375" spans="1:12" x14ac:dyDescent="0.2">
      <c r="A21375" s="2">
        <v>19.99043</v>
      </c>
      <c r="B21375" s="2">
        <v>154.6002</v>
      </c>
      <c r="C21375" s="2">
        <v>3.8770859999999998</v>
      </c>
      <c r="D21375" s="2">
        <v>2.3705319999999999</v>
      </c>
      <c r="F21375" s="2">
        <v>19.98762</v>
      </c>
      <c r="G21375" s="2">
        <v>0.70487200000000005</v>
      </c>
      <c r="H21375" s="2">
        <v>0.52543600000000001</v>
      </c>
      <c r="J21375" s="2">
        <v>19.99043</v>
      </c>
      <c r="K21375" s="2">
        <v>0.22514100000000001</v>
      </c>
      <c r="L21375" s="2">
        <v>0.558504</v>
      </c>
    </row>
    <row r="21376" spans="1:12" x14ac:dyDescent="0.2">
      <c r="A21376" s="2">
        <v>19.991129999999998</v>
      </c>
      <c r="B21376" s="2">
        <v>154.56819999999999</v>
      </c>
      <c r="C21376" s="2">
        <v>3.875877</v>
      </c>
      <c r="D21376" s="2">
        <v>2.3709519999999999</v>
      </c>
      <c r="F21376" s="2">
        <v>19.988320000000002</v>
      </c>
      <c r="G21376" s="2">
        <v>0.70438400000000001</v>
      </c>
      <c r="H21376" s="2">
        <v>0.52549000000000001</v>
      </c>
      <c r="J21376" s="2">
        <v>19.991129999999998</v>
      </c>
      <c r="K21376" s="2">
        <v>0.22462399999999999</v>
      </c>
      <c r="L21376" s="2">
        <v>0.55827400000000005</v>
      </c>
    </row>
    <row r="21377" spans="1:12" x14ac:dyDescent="0.2">
      <c r="A21377" s="2">
        <v>19.99183</v>
      </c>
      <c r="B21377" s="2">
        <v>154.53569999999999</v>
      </c>
      <c r="C21377" s="2">
        <v>3.8749500000000001</v>
      </c>
      <c r="D21377" s="2">
        <v>2.3712339999999998</v>
      </c>
      <c r="F21377" s="2">
        <v>19.98902</v>
      </c>
      <c r="G21377" s="2">
        <v>0.70365900000000003</v>
      </c>
      <c r="H21377" s="2">
        <v>0.525482</v>
      </c>
      <c r="J21377" s="2">
        <v>19.99183</v>
      </c>
      <c r="K21377" s="2">
        <v>0.22498899999999999</v>
      </c>
      <c r="L21377" s="2">
        <v>0.55816500000000002</v>
      </c>
    </row>
    <row r="21378" spans="1:12" x14ac:dyDescent="0.2">
      <c r="A21378" s="2">
        <v>19.992529999999999</v>
      </c>
      <c r="B21378" s="2">
        <v>154.50319999999999</v>
      </c>
      <c r="C21378" s="2">
        <v>3.8738049999999999</v>
      </c>
      <c r="D21378" s="2">
        <v>2.3713489999999999</v>
      </c>
      <c r="F21378" s="2">
        <v>19.989719999999998</v>
      </c>
      <c r="G21378" s="2">
        <v>0.70269800000000004</v>
      </c>
      <c r="H21378" s="2">
        <v>0.524895</v>
      </c>
      <c r="J21378" s="2">
        <v>19.992529999999999</v>
      </c>
      <c r="K21378" s="2">
        <v>0.22489700000000001</v>
      </c>
      <c r="L21378" s="2">
        <v>0.55818999999999996</v>
      </c>
    </row>
    <row r="21379" spans="1:12" x14ac:dyDescent="0.2">
      <c r="A21379" s="2">
        <v>19.993230000000001</v>
      </c>
      <c r="B21379" s="2">
        <v>154.4699</v>
      </c>
      <c r="C21379" s="2">
        <v>3.8724050000000001</v>
      </c>
      <c r="D21379" s="2">
        <v>2.3712490000000002</v>
      </c>
      <c r="F21379" s="2">
        <v>19.99043</v>
      </c>
      <c r="G21379" s="2">
        <v>0.70199599999999995</v>
      </c>
      <c r="H21379" s="2">
        <v>0.52443700000000004</v>
      </c>
      <c r="J21379" s="2">
        <v>19.993230000000001</v>
      </c>
      <c r="K21379" s="2">
        <v>0.224914</v>
      </c>
      <c r="L21379" s="2">
        <v>0.55805700000000003</v>
      </c>
    </row>
    <row r="21380" spans="1:12" x14ac:dyDescent="0.2">
      <c r="A21380" s="2">
        <v>19.993929999999999</v>
      </c>
      <c r="B21380" s="2">
        <v>154.43530000000001</v>
      </c>
      <c r="C21380" s="2">
        <v>3.8712110000000002</v>
      </c>
      <c r="D21380" s="2">
        <v>2.3714550000000001</v>
      </c>
      <c r="F21380" s="2">
        <v>19.991129999999998</v>
      </c>
      <c r="G21380" s="2">
        <v>0.70134700000000005</v>
      </c>
      <c r="H21380" s="2">
        <v>0.52450600000000003</v>
      </c>
      <c r="J21380" s="2">
        <v>19.993929999999999</v>
      </c>
      <c r="K21380" s="2">
        <v>0.22570599999999999</v>
      </c>
      <c r="L21380" s="2">
        <v>0.557944</v>
      </c>
    </row>
    <row r="21381" spans="1:12" x14ac:dyDescent="0.2">
      <c r="A21381" s="2">
        <v>19.994630000000001</v>
      </c>
      <c r="B21381" s="2">
        <v>154.3998</v>
      </c>
      <c r="C21381" s="2">
        <v>3.869853</v>
      </c>
      <c r="D21381" s="2">
        <v>2.3718979999999998</v>
      </c>
      <c r="F21381" s="2">
        <v>19.99183</v>
      </c>
      <c r="G21381" s="2">
        <v>0.70050000000000001</v>
      </c>
      <c r="H21381" s="2">
        <v>0.52368199999999998</v>
      </c>
      <c r="J21381" s="2">
        <v>19.994630000000001</v>
      </c>
      <c r="K21381" s="2">
        <v>0.225828</v>
      </c>
      <c r="L21381" s="2">
        <v>0.55798599999999998</v>
      </c>
    </row>
    <row r="21382" spans="1:12" x14ac:dyDescent="0.2">
      <c r="A21382" s="2">
        <v>19.995339999999999</v>
      </c>
      <c r="B21382" s="2">
        <v>154.36410000000001</v>
      </c>
      <c r="C21382" s="2">
        <v>3.868671</v>
      </c>
      <c r="D21382" s="2">
        <v>2.3725160000000001</v>
      </c>
      <c r="F21382" s="2">
        <v>19.992529999999999</v>
      </c>
      <c r="G21382" s="2">
        <v>0.70040100000000005</v>
      </c>
      <c r="H21382" s="2">
        <v>0.52360499999999999</v>
      </c>
      <c r="J21382" s="2">
        <v>19.995339999999999</v>
      </c>
      <c r="K21382" s="2">
        <v>0.22536800000000001</v>
      </c>
      <c r="L21382" s="2">
        <v>0.55833200000000005</v>
      </c>
    </row>
    <row r="21383" spans="1:12" x14ac:dyDescent="0.2">
      <c r="A21383" s="2">
        <v>19.996040000000001</v>
      </c>
      <c r="B21383" s="2">
        <v>154.32759999999999</v>
      </c>
      <c r="C21383" s="2">
        <v>3.8673660000000001</v>
      </c>
      <c r="D21383" s="2">
        <v>2.3730190000000002</v>
      </c>
      <c r="F21383" s="2">
        <v>19.993230000000001</v>
      </c>
      <c r="G21383" s="2">
        <v>0.69946299999999995</v>
      </c>
      <c r="H21383" s="2">
        <v>0.52310900000000005</v>
      </c>
      <c r="J21383" s="2">
        <v>19.996040000000001</v>
      </c>
      <c r="K21383" s="2">
        <v>0.22538900000000001</v>
      </c>
      <c r="L21383" s="2">
        <v>0.55820999999999998</v>
      </c>
    </row>
    <row r="21384" spans="1:12" x14ac:dyDescent="0.2">
      <c r="A21384" s="2">
        <v>19.996739999999999</v>
      </c>
      <c r="B21384" s="2">
        <v>154.28989999999999</v>
      </c>
      <c r="C21384" s="2">
        <v>3.866069</v>
      </c>
      <c r="D21384" s="2">
        <v>2.3728289999999999</v>
      </c>
      <c r="F21384" s="2">
        <v>19.993929999999999</v>
      </c>
      <c r="G21384" s="2">
        <v>0.69872999999999996</v>
      </c>
      <c r="H21384" s="2">
        <v>0.52289600000000003</v>
      </c>
      <c r="J21384" s="2">
        <v>19.996739999999999</v>
      </c>
      <c r="K21384" s="2">
        <v>0.22539300000000001</v>
      </c>
      <c r="L21384" s="2">
        <v>0.55836200000000002</v>
      </c>
    </row>
    <row r="21385" spans="1:12" x14ac:dyDescent="0.2">
      <c r="A21385" s="2">
        <v>19.997440000000001</v>
      </c>
      <c r="B21385" s="2">
        <v>154.25139999999999</v>
      </c>
      <c r="C21385" s="2">
        <v>3.864967</v>
      </c>
      <c r="D21385" s="2">
        <v>2.3729809999999998</v>
      </c>
      <c r="F21385" s="2">
        <v>19.994630000000001</v>
      </c>
      <c r="G21385" s="2">
        <v>0.69854700000000003</v>
      </c>
      <c r="H21385" s="2">
        <v>0.52332299999999998</v>
      </c>
      <c r="J21385" s="2">
        <v>19.997440000000001</v>
      </c>
      <c r="K21385" s="2">
        <v>0.22534000000000001</v>
      </c>
      <c r="L21385" s="2">
        <v>0.55758600000000003</v>
      </c>
    </row>
    <row r="21386" spans="1:12" x14ac:dyDescent="0.2">
      <c r="A21386" s="2">
        <v>19.998139999999999</v>
      </c>
      <c r="B21386" s="2">
        <v>154.2123</v>
      </c>
      <c r="C21386" s="2">
        <v>3.8634559999999998</v>
      </c>
      <c r="D21386" s="2">
        <v>2.3735149999999998</v>
      </c>
      <c r="F21386" s="2">
        <v>19.995339999999999</v>
      </c>
      <c r="G21386" s="2">
        <v>0.69820400000000005</v>
      </c>
      <c r="H21386" s="2">
        <v>0.52417800000000003</v>
      </c>
      <c r="J21386" s="2">
        <v>19.998139999999999</v>
      </c>
      <c r="K21386" s="2">
        <v>0.22530500000000001</v>
      </c>
      <c r="L21386" s="2">
        <v>0.55704900000000002</v>
      </c>
    </row>
    <row r="21387" spans="1:12" x14ac:dyDescent="0.2">
      <c r="A21387" s="2">
        <v>19.998840000000001</v>
      </c>
      <c r="B21387" s="2">
        <v>154.17240000000001</v>
      </c>
      <c r="C21387" s="2">
        <v>3.8621319999999999</v>
      </c>
      <c r="D21387" s="2">
        <v>2.374301</v>
      </c>
      <c r="F21387" s="2">
        <v>19.996040000000001</v>
      </c>
      <c r="G21387" s="2">
        <v>0.69757100000000005</v>
      </c>
      <c r="H21387" s="2">
        <v>0.52477300000000004</v>
      </c>
      <c r="J21387" s="2">
        <v>19.998840000000001</v>
      </c>
      <c r="K21387" s="2">
        <v>0.22500000000000001</v>
      </c>
      <c r="L21387" s="2">
        <v>0.55703199999999997</v>
      </c>
    </row>
    <row r="21388" spans="1:12" x14ac:dyDescent="0.2">
      <c r="A21388" s="2">
        <v>19.99954</v>
      </c>
      <c r="B21388" s="2">
        <v>154.13149999999999</v>
      </c>
      <c r="C21388" s="2">
        <v>3.8610180000000001</v>
      </c>
      <c r="D21388" s="2">
        <v>2.375102</v>
      </c>
      <c r="F21388" s="2">
        <v>19.996739999999999</v>
      </c>
      <c r="G21388" s="2">
        <v>0.69767000000000001</v>
      </c>
      <c r="H21388" s="2">
        <v>0.52583299999999999</v>
      </c>
      <c r="J21388" s="2">
        <v>19.99954</v>
      </c>
      <c r="K21388" s="2">
        <v>0.225054</v>
      </c>
      <c r="L21388" s="2">
        <v>0.55652800000000002</v>
      </c>
    </row>
    <row r="21389" spans="1:12" x14ac:dyDescent="0.2">
      <c r="A21389" s="2">
        <v>20.000240000000002</v>
      </c>
      <c r="B21389" s="2">
        <v>154.08930000000001</v>
      </c>
      <c r="C21389" s="2">
        <v>3.8601030000000001</v>
      </c>
      <c r="D21389" s="2">
        <v>2.37588</v>
      </c>
      <c r="F21389" s="2">
        <v>19.997440000000001</v>
      </c>
      <c r="G21389" s="2">
        <v>0.69779199999999997</v>
      </c>
      <c r="H21389" s="2">
        <v>0.525864</v>
      </c>
      <c r="J21389" s="2">
        <v>20.000240000000002</v>
      </c>
      <c r="K21389" s="2">
        <v>0.22439400000000001</v>
      </c>
      <c r="L21389" s="2">
        <v>0.556504</v>
      </c>
    </row>
    <row r="21390" spans="1:12" x14ac:dyDescent="0.2">
      <c r="A21390" s="2">
        <v>20.00095</v>
      </c>
      <c r="B21390" s="2">
        <v>154.04660000000001</v>
      </c>
      <c r="C21390" s="2">
        <v>3.859496</v>
      </c>
      <c r="D21390" s="2">
        <v>2.3762699999999999</v>
      </c>
      <c r="F21390" s="2">
        <v>19.998139999999999</v>
      </c>
      <c r="G21390" s="2">
        <v>0.69750199999999996</v>
      </c>
      <c r="H21390" s="2">
        <v>0.52582600000000002</v>
      </c>
      <c r="J21390" s="2">
        <v>20.00095</v>
      </c>
      <c r="K21390" s="2">
        <v>0.224106</v>
      </c>
      <c r="L21390" s="2">
        <v>0.55657599999999996</v>
      </c>
    </row>
    <row r="21391" spans="1:12" x14ac:dyDescent="0.2">
      <c r="A21391" s="2">
        <v>20.001650000000001</v>
      </c>
      <c r="B21391" s="2">
        <v>154.00299999999999</v>
      </c>
      <c r="C21391" s="2">
        <v>3.8580730000000001</v>
      </c>
      <c r="D21391" s="2">
        <v>2.3762539999999999</v>
      </c>
      <c r="F21391" s="2">
        <v>19.998840000000001</v>
      </c>
      <c r="G21391" s="2">
        <v>0.69667100000000004</v>
      </c>
      <c r="H21391" s="2">
        <v>0.52565799999999996</v>
      </c>
      <c r="J21391" s="2">
        <v>20.001650000000001</v>
      </c>
      <c r="K21391" s="2">
        <v>0.22473699999999999</v>
      </c>
      <c r="L21391" s="2">
        <v>0.556419</v>
      </c>
    </row>
    <row r="21392" spans="1:12" x14ac:dyDescent="0.2">
      <c r="A21392" s="2">
        <v>20.00235</v>
      </c>
      <c r="B21392" s="2">
        <v>153.95859999999999</v>
      </c>
      <c r="C21392" s="2">
        <v>3.8565130000000001</v>
      </c>
      <c r="D21392" s="2">
        <v>2.3763000000000001</v>
      </c>
      <c r="F21392" s="2">
        <v>19.99954</v>
      </c>
      <c r="G21392" s="2">
        <v>0.69629700000000005</v>
      </c>
      <c r="H21392" s="2">
        <v>0.526451</v>
      </c>
      <c r="J21392" s="2">
        <v>20.00235</v>
      </c>
      <c r="K21392" s="2">
        <v>0.225302</v>
      </c>
      <c r="L21392" s="2">
        <v>0.55557199999999995</v>
      </c>
    </row>
    <row r="21393" spans="1:12" x14ac:dyDescent="0.2">
      <c r="A21393" s="2">
        <v>20.003050000000002</v>
      </c>
      <c r="B21393" s="2">
        <v>153.9128</v>
      </c>
      <c r="C21393" s="2">
        <v>3.854797</v>
      </c>
      <c r="D21393" s="2">
        <v>2.3763230000000002</v>
      </c>
      <c r="F21393" s="2">
        <v>20.000240000000002</v>
      </c>
      <c r="G21393" s="2">
        <v>0.69554899999999997</v>
      </c>
      <c r="H21393" s="2">
        <v>0.52729800000000004</v>
      </c>
      <c r="J21393" s="2">
        <v>20.003050000000002</v>
      </c>
      <c r="K21393" s="2">
        <v>0.224912</v>
      </c>
      <c r="L21393" s="2">
        <v>0.55549000000000004</v>
      </c>
    </row>
    <row r="21394" spans="1:12" x14ac:dyDescent="0.2">
      <c r="A21394" s="2">
        <v>20.00375</v>
      </c>
      <c r="B21394" s="2">
        <v>153.86670000000001</v>
      </c>
      <c r="C21394" s="2">
        <v>3.85324</v>
      </c>
      <c r="D21394" s="2">
        <v>2.3759489999999999</v>
      </c>
      <c r="F21394" s="2">
        <v>20.00095</v>
      </c>
      <c r="G21394" s="2">
        <v>0.69505300000000003</v>
      </c>
      <c r="H21394" s="2">
        <v>0.52799200000000002</v>
      </c>
      <c r="J21394" s="2">
        <v>20.00375</v>
      </c>
      <c r="K21394" s="2">
        <v>0.22461300000000001</v>
      </c>
      <c r="L21394" s="2">
        <v>0.55556099999999997</v>
      </c>
    </row>
    <row r="21395" spans="1:12" x14ac:dyDescent="0.2">
      <c r="A21395" s="2">
        <v>20.004449999999999</v>
      </c>
      <c r="B21395" s="2">
        <v>153.81960000000001</v>
      </c>
      <c r="C21395" s="2">
        <v>3.852195</v>
      </c>
      <c r="D21395" s="2">
        <v>2.3756740000000001</v>
      </c>
      <c r="F21395" s="2">
        <v>20.001650000000001</v>
      </c>
      <c r="G21395" s="2">
        <v>0.69497699999999996</v>
      </c>
      <c r="H21395" s="2">
        <v>0.52854900000000005</v>
      </c>
      <c r="J21395" s="2">
        <v>20.004449999999999</v>
      </c>
      <c r="K21395" s="2">
        <v>0.22454099999999999</v>
      </c>
      <c r="L21395" s="2">
        <v>0.55529899999999999</v>
      </c>
    </row>
    <row r="21396" spans="1:12" x14ac:dyDescent="0.2">
      <c r="A21396" s="2">
        <v>20.00515</v>
      </c>
      <c r="B21396" s="2">
        <v>153.77170000000001</v>
      </c>
      <c r="C21396" s="2">
        <v>3.8507989999999999</v>
      </c>
      <c r="D21396" s="2">
        <v>2.3746670000000001</v>
      </c>
      <c r="F21396" s="2">
        <v>20.00235</v>
      </c>
      <c r="G21396" s="2">
        <v>0.69493899999999997</v>
      </c>
      <c r="H21396" s="2">
        <v>0.52823600000000004</v>
      </c>
      <c r="J21396" s="2">
        <v>20.00515</v>
      </c>
      <c r="K21396" s="2">
        <v>0.22448699999999999</v>
      </c>
      <c r="L21396" s="2">
        <v>0.554755</v>
      </c>
    </row>
    <row r="21397" spans="1:12" x14ac:dyDescent="0.2">
      <c r="A21397" s="2">
        <v>20.005859999999998</v>
      </c>
      <c r="B21397" s="2">
        <v>153.7227</v>
      </c>
      <c r="C21397" s="2">
        <v>3.849342</v>
      </c>
      <c r="D21397" s="2">
        <v>2.375407</v>
      </c>
      <c r="F21397" s="2">
        <v>20.003050000000002</v>
      </c>
      <c r="G21397" s="2">
        <v>0.69435100000000005</v>
      </c>
      <c r="H21397" s="2">
        <v>0.52789299999999995</v>
      </c>
      <c r="J21397" s="2">
        <v>20.005859999999998</v>
      </c>
      <c r="K21397" s="2">
        <v>0.22434599999999999</v>
      </c>
      <c r="L21397" s="2">
        <v>0.55490099999999998</v>
      </c>
    </row>
    <row r="21398" spans="1:12" x14ac:dyDescent="0.2">
      <c r="A21398" s="2">
        <v>20.00656</v>
      </c>
      <c r="B21398" s="2">
        <v>153.673</v>
      </c>
      <c r="C21398" s="2">
        <v>3.8483230000000002</v>
      </c>
      <c r="D21398" s="2">
        <v>2.3755449999999998</v>
      </c>
      <c r="F21398" s="2">
        <v>20.00375</v>
      </c>
      <c r="G21398" s="2">
        <v>0.69424399999999997</v>
      </c>
      <c r="H21398" s="2">
        <v>0.52782399999999996</v>
      </c>
      <c r="J21398" s="2">
        <v>20.00656</v>
      </c>
      <c r="K21398" s="2">
        <v>0.22453899999999999</v>
      </c>
      <c r="L21398" s="2">
        <v>0.55493400000000004</v>
      </c>
    </row>
    <row r="21399" spans="1:12" x14ac:dyDescent="0.2">
      <c r="A21399" s="2">
        <v>20.007259999999999</v>
      </c>
      <c r="B21399" s="2">
        <v>153.62280000000001</v>
      </c>
      <c r="C21399" s="2">
        <v>3.847083</v>
      </c>
      <c r="D21399" s="2">
        <v>2.375972</v>
      </c>
      <c r="F21399" s="2">
        <v>20.004449999999999</v>
      </c>
      <c r="G21399" s="2">
        <v>0.69372599999999995</v>
      </c>
      <c r="H21399" s="2">
        <v>0.52735100000000001</v>
      </c>
      <c r="J21399" s="2">
        <v>20.007259999999999</v>
      </c>
      <c r="K21399" s="2">
        <v>0.22451399999999999</v>
      </c>
      <c r="L21399" s="2">
        <v>0.55472100000000002</v>
      </c>
    </row>
    <row r="21400" spans="1:12" x14ac:dyDescent="0.2">
      <c r="A21400" s="2">
        <v>20.007960000000001</v>
      </c>
      <c r="B21400" s="2">
        <v>153.57239999999999</v>
      </c>
      <c r="C21400" s="2">
        <v>3.8457059999999998</v>
      </c>
      <c r="D21400" s="2">
        <v>2.376239</v>
      </c>
      <c r="F21400" s="2">
        <v>20.00515</v>
      </c>
      <c r="G21400" s="2">
        <v>0.69341299999999995</v>
      </c>
      <c r="H21400" s="2">
        <v>0.52796900000000002</v>
      </c>
      <c r="J21400" s="2">
        <v>20.007960000000001</v>
      </c>
      <c r="K21400" s="2">
        <v>0.22504199999999999</v>
      </c>
      <c r="L21400" s="2">
        <v>0.55473899999999998</v>
      </c>
    </row>
    <row r="21401" spans="1:12" x14ac:dyDescent="0.2">
      <c r="A21401" s="2">
        <v>20.008659999999999</v>
      </c>
      <c r="B21401" s="2">
        <v>153.5213</v>
      </c>
      <c r="C21401" s="2">
        <v>3.8442029999999998</v>
      </c>
      <c r="D21401" s="2">
        <v>2.3764219999999998</v>
      </c>
      <c r="F21401" s="2">
        <v>20.005859999999998</v>
      </c>
      <c r="G21401" s="2">
        <v>0.69300799999999996</v>
      </c>
      <c r="H21401" s="2">
        <v>0.52819099999999997</v>
      </c>
      <c r="J21401" s="2">
        <v>20.008659999999999</v>
      </c>
      <c r="K21401" s="2">
        <v>0.22517799999999999</v>
      </c>
      <c r="L21401" s="2">
        <v>0.55437099999999995</v>
      </c>
    </row>
    <row r="21402" spans="1:12" x14ac:dyDescent="0.2">
      <c r="A21402" s="2">
        <v>20.009360000000001</v>
      </c>
      <c r="B21402" s="2">
        <v>153.46969999999999</v>
      </c>
      <c r="C21402" s="2">
        <v>3.8427609999999999</v>
      </c>
      <c r="D21402" s="2">
        <v>2.3767200000000002</v>
      </c>
      <c r="F21402" s="2">
        <v>20.00656</v>
      </c>
      <c r="G21402" s="2">
        <v>0.692245</v>
      </c>
      <c r="H21402" s="2">
        <v>0.52831300000000003</v>
      </c>
      <c r="J21402" s="2">
        <v>20.009360000000001</v>
      </c>
      <c r="K21402" s="2">
        <v>0.22530700000000001</v>
      </c>
      <c r="L21402" s="2">
        <v>0.55381000000000002</v>
      </c>
    </row>
    <row r="21403" spans="1:12" x14ac:dyDescent="0.2">
      <c r="A21403" s="2">
        <v>20.010059999999999</v>
      </c>
      <c r="B21403" s="2">
        <v>153.4178</v>
      </c>
      <c r="C21403" s="2">
        <v>3.8411590000000002</v>
      </c>
      <c r="D21403" s="2">
        <v>2.3771469999999999</v>
      </c>
      <c r="F21403" s="2">
        <v>20.007259999999999</v>
      </c>
      <c r="G21403" s="2">
        <v>0.69176499999999996</v>
      </c>
      <c r="H21403" s="2">
        <v>0.52864800000000001</v>
      </c>
      <c r="J21403" s="2">
        <v>20.010059999999999</v>
      </c>
      <c r="K21403" s="2">
        <v>0.22547300000000001</v>
      </c>
      <c r="L21403" s="2">
        <v>0.55323500000000003</v>
      </c>
    </row>
    <row r="21404" spans="1:12" x14ac:dyDescent="0.2">
      <c r="A21404" s="2">
        <v>20.010770000000001</v>
      </c>
      <c r="B21404" s="2">
        <v>153.36500000000001</v>
      </c>
      <c r="C21404" s="2">
        <v>3.83995</v>
      </c>
      <c r="D21404" s="2">
        <v>2.377872</v>
      </c>
      <c r="F21404" s="2">
        <v>20.007960000000001</v>
      </c>
      <c r="G21404" s="2">
        <v>0.69155100000000003</v>
      </c>
      <c r="H21404" s="2">
        <v>0.52857200000000004</v>
      </c>
      <c r="J21404" s="2">
        <v>20.010770000000001</v>
      </c>
      <c r="K21404" s="2">
        <v>0.22553200000000001</v>
      </c>
      <c r="L21404" s="2">
        <v>0.55291599999999996</v>
      </c>
    </row>
    <row r="21405" spans="1:12" x14ac:dyDescent="0.2">
      <c r="A21405" s="2">
        <v>20.011469999999999</v>
      </c>
      <c r="B21405" s="2">
        <v>153.31229999999999</v>
      </c>
      <c r="C21405" s="2">
        <v>3.8392249999999999</v>
      </c>
      <c r="D21405" s="2">
        <v>2.378825</v>
      </c>
      <c r="F21405" s="2">
        <v>20.008659999999999</v>
      </c>
      <c r="G21405" s="2">
        <v>0.69122300000000003</v>
      </c>
      <c r="H21405" s="2">
        <v>0.52857200000000004</v>
      </c>
      <c r="J21405" s="2">
        <v>20.011469999999999</v>
      </c>
      <c r="K21405" s="2">
        <v>0.22586600000000001</v>
      </c>
      <c r="L21405" s="2">
        <v>0.55266199999999999</v>
      </c>
    </row>
    <row r="21406" spans="1:12" x14ac:dyDescent="0.2">
      <c r="A21406" s="2">
        <v>20.012170000000001</v>
      </c>
      <c r="B21406" s="2">
        <v>153.25880000000001</v>
      </c>
      <c r="C21406" s="2">
        <v>3.8379780000000001</v>
      </c>
      <c r="D21406" s="2">
        <v>2.3794740000000001</v>
      </c>
      <c r="F21406" s="2">
        <v>20.009360000000001</v>
      </c>
      <c r="G21406" s="2">
        <v>0.69115400000000005</v>
      </c>
      <c r="H21406" s="2">
        <v>0.52844199999999997</v>
      </c>
      <c r="J21406" s="2">
        <v>20.012170000000001</v>
      </c>
      <c r="K21406" s="2">
        <v>0.225439</v>
      </c>
      <c r="L21406" s="2">
        <v>0.55196800000000001</v>
      </c>
    </row>
    <row r="21407" spans="1:12" x14ac:dyDescent="0.2">
      <c r="A21407" s="2">
        <v>20.012869999999999</v>
      </c>
      <c r="B21407" s="2">
        <v>153.2038</v>
      </c>
      <c r="C21407" s="2">
        <v>3.8370769999999998</v>
      </c>
      <c r="D21407" s="2">
        <v>2.379947</v>
      </c>
      <c r="F21407" s="2">
        <v>20.010059999999999</v>
      </c>
      <c r="G21407" s="2">
        <v>0.69080399999999997</v>
      </c>
      <c r="H21407" s="2">
        <v>0.52851099999999995</v>
      </c>
      <c r="J21407" s="2">
        <v>20.012869999999999</v>
      </c>
      <c r="K21407" s="2">
        <v>0.225105</v>
      </c>
      <c r="L21407" s="2">
        <v>0.55157</v>
      </c>
    </row>
    <row r="21408" spans="1:12" x14ac:dyDescent="0.2">
      <c r="A21408" s="2">
        <v>20.013570000000001</v>
      </c>
      <c r="B21408" s="2">
        <v>153.1481</v>
      </c>
      <c r="C21408" s="2">
        <v>3.8355359999999998</v>
      </c>
      <c r="D21408" s="2">
        <v>2.3804660000000002</v>
      </c>
      <c r="F21408" s="2">
        <v>20.010770000000001</v>
      </c>
      <c r="G21408" s="2">
        <v>0.69042199999999998</v>
      </c>
      <c r="H21408" s="2">
        <v>0.52899200000000002</v>
      </c>
      <c r="J21408" s="2">
        <v>20.013570000000001</v>
      </c>
      <c r="K21408" s="2">
        <v>0.22534499999999999</v>
      </c>
      <c r="L21408" s="2">
        <v>0.55185300000000004</v>
      </c>
    </row>
    <row r="21409" spans="1:12" x14ac:dyDescent="0.2">
      <c r="A21409" s="2">
        <v>20.01427</v>
      </c>
      <c r="B21409" s="2">
        <v>153.09190000000001</v>
      </c>
      <c r="C21409" s="2">
        <v>3.8337469999999998</v>
      </c>
      <c r="D21409" s="2">
        <v>2.3808850000000001</v>
      </c>
      <c r="F21409" s="2">
        <v>20.011469999999999</v>
      </c>
      <c r="G21409" s="2">
        <v>0.69023900000000005</v>
      </c>
      <c r="H21409" s="2">
        <v>0.52899200000000002</v>
      </c>
      <c r="J21409" s="2">
        <v>20.01427</v>
      </c>
      <c r="K21409" s="2">
        <v>0.224886</v>
      </c>
      <c r="L21409" s="2">
        <v>0.55179699999999998</v>
      </c>
    </row>
    <row r="21410" spans="1:12" x14ac:dyDescent="0.2">
      <c r="A21410" s="2">
        <v>20.014970000000002</v>
      </c>
      <c r="B21410" s="2">
        <v>153.0352</v>
      </c>
      <c r="C21410" s="2">
        <v>3.8326099999999999</v>
      </c>
      <c r="D21410" s="2">
        <v>2.381793</v>
      </c>
      <c r="F21410" s="2">
        <v>20.012170000000001</v>
      </c>
      <c r="G21410" s="2">
        <v>0.68988799999999995</v>
      </c>
      <c r="H21410" s="2">
        <v>0.528999</v>
      </c>
      <c r="J21410" s="2">
        <v>20.014970000000002</v>
      </c>
      <c r="K21410" s="2">
        <v>0.22493199999999999</v>
      </c>
      <c r="L21410" s="2">
        <v>0.55134099999999997</v>
      </c>
    </row>
    <row r="21411" spans="1:12" x14ac:dyDescent="0.2">
      <c r="A21411" s="2">
        <v>20.01568</v>
      </c>
      <c r="B21411" s="2">
        <v>152.97819999999999</v>
      </c>
      <c r="C21411" s="2">
        <v>3.8322250000000002</v>
      </c>
      <c r="D21411" s="2">
        <v>2.3826100000000001</v>
      </c>
      <c r="F21411" s="2">
        <v>20.012869999999999</v>
      </c>
      <c r="G21411" s="2">
        <v>0.68963600000000003</v>
      </c>
      <c r="H21411" s="2">
        <v>0.52914399999999995</v>
      </c>
      <c r="J21411" s="2">
        <v>20.01568</v>
      </c>
      <c r="K21411" s="2">
        <v>0.22549</v>
      </c>
      <c r="L21411" s="2">
        <v>0.55115199999999998</v>
      </c>
    </row>
    <row r="21412" spans="1:12" x14ac:dyDescent="0.2">
      <c r="A21412" s="2">
        <v>20.016380000000002</v>
      </c>
      <c r="B21412" s="2">
        <v>152.92060000000001</v>
      </c>
      <c r="C21412" s="2">
        <v>3.831073</v>
      </c>
      <c r="D21412" s="2">
        <v>2.3824339999999999</v>
      </c>
      <c r="F21412" s="2">
        <v>20.013570000000001</v>
      </c>
      <c r="G21412" s="2">
        <v>0.68910199999999999</v>
      </c>
      <c r="H21412" s="2">
        <v>0.52968599999999999</v>
      </c>
      <c r="J21412" s="2">
        <v>20.016380000000002</v>
      </c>
      <c r="K21412" s="2">
        <v>0.22538900000000001</v>
      </c>
      <c r="L21412" s="2">
        <v>0.55089500000000002</v>
      </c>
    </row>
    <row r="21413" spans="1:12" x14ac:dyDescent="0.2">
      <c r="A21413" s="2">
        <v>20.01708</v>
      </c>
      <c r="B21413" s="2">
        <v>152.86189999999999</v>
      </c>
      <c r="C21413" s="2">
        <v>3.8298899999999998</v>
      </c>
      <c r="D21413" s="2">
        <v>2.3824190000000001</v>
      </c>
      <c r="F21413" s="2">
        <v>20.01427</v>
      </c>
      <c r="G21413" s="2">
        <v>0.68840000000000001</v>
      </c>
      <c r="H21413" s="2">
        <v>0.52991500000000002</v>
      </c>
      <c r="J21413" s="2">
        <v>20.01708</v>
      </c>
      <c r="K21413" s="2">
        <v>0.22470999999999999</v>
      </c>
      <c r="L21413" s="2">
        <v>0.55075099999999999</v>
      </c>
    </row>
    <row r="21414" spans="1:12" x14ac:dyDescent="0.2">
      <c r="A21414" s="2">
        <v>20.017779999999998</v>
      </c>
      <c r="B21414" s="2">
        <v>152.8021</v>
      </c>
      <c r="C21414" s="2">
        <v>3.8284180000000001</v>
      </c>
      <c r="D21414" s="2">
        <v>2.3828079999999998</v>
      </c>
      <c r="F21414" s="2">
        <v>20.014970000000002</v>
      </c>
      <c r="G21414" s="2">
        <v>0.68760699999999997</v>
      </c>
      <c r="H21414" s="2">
        <v>0.52971599999999996</v>
      </c>
      <c r="J21414" s="2">
        <v>20.017779999999998</v>
      </c>
      <c r="K21414" s="2">
        <v>0.223911</v>
      </c>
      <c r="L21414" s="2">
        <v>0.55036799999999997</v>
      </c>
    </row>
    <row r="21415" spans="1:12" x14ac:dyDescent="0.2">
      <c r="A21415" s="2">
        <v>20.01848</v>
      </c>
      <c r="B21415" s="2">
        <v>152.74209999999999</v>
      </c>
      <c r="C21415" s="2">
        <v>3.8266170000000002</v>
      </c>
      <c r="D21415" s="2">
        <v>2.3828770000000001</v>
      </c>
      <c r="F21415" s="2">
        <v>20.01568</v>
      </c>
      <c r="G21415" s="2">
        <v>0.68769100000000005</v>
      </c>
      <c r="H21415" s="2">
        <v>0.52954100000000004</v>
      </c>
      <c r="J21415" s="2">
        <v>20.01848</v>
      </c>
      <c r="K21415" s="2">
        <v>0.22373799999999999</v>
      </c>
      <c r="L21415" s="2">
        <v>0.54950600000000005</v>
      </c>
    </row>
    <row r="21416" spans="1:12" x14ac:dyDescent="0.2">
      <c r="A21416" s="2">
        <v>20.019179999999999</v>
      </c>
      <c r="B21416" s="2">
        <v>152.68180000000001</v>
      </c>
      <c r="C21416" s="2">
        <v>3.8254999999999999</v>
      </c>
      <c r="D21416" s="2">
        <v>2.3831440000000002</v>
      </c>
      <c r="F21416" s="2">
        <v>20.016380000000002</v>
      </c>
      <c r="G21416" s="2">
        <v>0.68707300000000004</v>
      </c>
      <c r="H21416" s="2">
        <v>0.52930500000000003</v>
      </c>
      <c r="J21416" s="2">
        <v>20.019179999999999</v>
      </c>
      <c r="K21416" s="2">
        <v>0.223554</v>
      </c>
      <c r="L21416" s="2">
        <v>0.54896500000000004</v>
      </c>
    </row>
    <row r="21417" spans="1:12" x14ac:dyDescent="0.2">
      <c r="A21417" s="2">
        <v>20.019880000000001</v>
      </c>
      <c r="B21417" s="2">
        <v>152.6208</v>
      </c>
      <c r="C21417" s="2">
        <v>3.8244509999999998</v>
      </c>
      <c r="D21417" s="2">
        <v>2.3837540000000002</v>
      </c>
      <c r="F21417" s="2">
        <v>20.01708</v>
      </c>
      <c r="G21417" s="2">
        <v>0.68688199999999999</v>
      </c>
      <c r="H21417" s="2">
        <v>0.52900700000000001</v>
      </c>
      <c r="J21417" s="2">
        <v>20.019880000000001</v>
      </c>
      <c r="K21417" s="2">
        <v>0.223911</v>
      </c>
      <c r="L21417" s="2">
        <v>0.54865600000000003</v>
      </c>
    </row>
    <row r="21418" spans="1:12" x14ac:dyDescent="0.2">
      <c r="A21418" s="2">
        <v>20.020579999999999</v>
      </c>
      <c r="B21418" s="2">
        <v>152.55930000000001</v>
      </c>
      <c r="C21418" s="2">
        <v>3.8232870000000001</v>
      </c>
      <c r="D21418" s="2">
        <v>2.3836240000000002</v>
      </c>
      <c r="F21418" s="2">
        <v>20.017779999999998</v>
      </c>
      <c r="G21418" s="2">
        <v>0.68626399999999999</v>
      </c>
      <c r="H21418" s="2">
        <v>0.52914399999999995</v>
      </c>
      <c r="J21418" s="2">
        <v>20.020579999999999</v>
      </c>
      <c r="K21418" s="2">
        <v>0.22416900000000001</v>
      </c>
      <c r="L21418" s="2">
        <v>0.54854599999999998</v>
      </c>
    </row>
    <row r="21419" spans="1:12" x14ac:dyDescent="0.2">
      <c r="A21419" s="2">
        <v>20.02129</v>
      </c>
      <c r="B21419" s="2">
        <v>152.49719999999999</v>
      </c>
      <c r="C21419" s="2">
        <v>3.8219370000000001</v>
      </c>
      <c r="D21419" s="2">
        <v>2.3839679999999999</v>
      </c>
      <c r="F21419" s="2">
        <v>20.01848</v>
      </c>
      <c r="G21419" s="2">
        <v>0.68611900000000003</v>
      </c>
      <c r="H21419" s="2">
        <v>0.52932699999999999</v>
      </c>
      <c r="J21419" s="2">
        <v>20.02129</v>
      </c>
      <c r="K21419" s="2">
        <v>0.22475600000000001</v>
      </c>
      <c r="L21419" s="2">
        <v>0.54835299999999998</v>
      </c>
    </row>
    <row r="21420" spans="1:12" x14ac:dyDescent="0.2">
      <c r="A21420" s="2">
        <v>20.021989999999999</v>
      </c>
      <c r="B21420" s="2">
        <v>152.43510000000001</v>
      </c>
      <c r="C21420" s="2">
        <v>3.8204220000000002</v>
      </c>
      <c r="D21420" s="2">
        <v>2.384792</v>
      </c>
      <c r="F21420" s="2">
        <v>20.019179999999999</v>
      </c>
      <c r="G21420" s="2">
        <v>0.68576800000000004</v>
      </c>
      <c r="H21420" s="2">
        <v>0.52901500000000001</v>
      </c>
      <c r="J21420" s="2">
        <v>20.021989999999999</v>
      </c>
      <c r="K21420" s="2">
        <v>0.22486300000000001</v>
      </c>
      <c r="L21420" s="2">
        <v>0.54815800000000003</v>
      </c>
    </row>
    <row r="21421" spans="1:12" x14ac:dyDescent="0.2">
      <c r="A21421" s="2">
        <v>20.022690000000001</v>
      </c>
      <c r="B21421" s="2">
        <v>152.3723</v>
      </c>
      <c r="C21421" s="2">
        <v>3.8196479999999999</v>
      </c>
      <c r="D21421" s="2">
        <v>2.3855770000000001</v>
      </c>
      <c r="F21421" s="2">
        <v>20.019880000000001</v>
      </c>
      <c r="G21421" s="2">
        <v>0.68567699999999998</v>
      </c>
      <c r="H21421" s="2">
        <v>0.52896900000000002</v>
      </c>
      <c r="J21421" s="2">
        <v>20.022690000000001</v>
      </c>
      <c r="K21421" s="2">
        <v>0.224996</v>
      </c>
      <c r="L21421" s="2">
        <v>0.54822400000000004</v>
      </c>
    </row>
    <row r="21422" spans="1:12" x14ac:dyDescent="0.2">
      <c r="A21422" s="2">
        <v>20.023389999999999</v>
      </c>
      <c r="B21422" s="2">
        <v>152.30850000000001</v>
      </c>
      <c r="C21422" s="2">
        <v>3.8183820000000002</v>
      </c>
      <c r="D21422" s="2">
        <v>2.3861650000000001</v>
      </c>
      <c r="F21422" s="2">
        <v>20.020579999999999</v>
      </c>
      <c r="G21422" s="2">
        <v>0.685608</v>
      </c>
      <c r="H21422" s="2">
        <v>0.52893800000000002</v>
      </c>
      <c r="J21422" s="2">
        <v>20.023389999999999</v>
      </c>
      <c r="K21422" s="2">
        <v>0.22451399999999999</v>
      </c>
      <c r="L21422" s="2">
        <v>0.54794399999999999</v>
      </c>
    </row>
    <row r="21423" spans="1:12" x14ac:dyDescent="0.2">
      <c r="A21423" s="2">
        <v>20.024090000000001</v>
      </c>
      <c r="B21423" s="2">
        <v>152.2441</v>
      </c>
      <c r="C21423" s="2">
        <v>3.817672</v>
      </c>
      <c r="D21423" s="2">
        <v>2.3864550000000002</v>
      </c>
      <c r="F21423" s="2">
        <v>20.02129</v>
      </c>
      <c r="G21423" s="2">
        <v>0.68554700000000002</v>
      </c>
      <c r="H21423" s="2">
        <v>0.52942699999999998</v>
      </c>
      <c r="J21423" s="2">
        <v>20.024090000000001</v>
      </c>
      <c r="K21423" s="2">
        <v>0.22434399999999999</v>
      </c>
      <c r="L21423" s="2">
        <v>0.54721900000000001</v>
      </c>
    </row>
    <row r="21424" spans="1:12" x14ac:dyDescent="0.2">
      <c r="A21424" s="2">
        <v>20.024789999999999</v>
      </c>
      <c r="B21424" s="2">
        <v>152.179</v>
      </c>
      <c r="C21424" s="2">
        <v>3.816459</v>
      </c>
      <c r="D21424" s="2">
        <v>2.3868900000000002</v>
      </c>
      <c r="F21424" s="2">
        <v>20.021989999999999</v>
      </c>
      <c r="G21424" s="2">
        <v>0.68516500000000002</v>
      </c>
      <c r="H21424" s="2">
        <v>0.52957900000000002</v>
      </c>
      <c r="J21424" s="2">
        <v>20.024789999999999</v>
      </c>
      <c r="K21424" s="2">
        <v>0.22411700000000001</v>
      </c>
      <c r="L21424" s="2">
        <v>0.54680200000000001</v>
      </c>
    </row>
    <row r="21425" spans="1:12" x14ac:dyDescent="0.2">
      <c r="A21425" s="2">
        <v>20.025490000000001</v>
      </c>
      <c r="B21425" s="2">
        <v>152.11340000000001</v>
      </c>
      <c r="C21425" s="2">
        <v>3.815299</v>
      </c>
      <c r="D21425" s="2">
        <v>2.3873700000000002</v>
      </c>
      <c r="F21425" s="2">
        <v>20.022690000000001</v>
      </c>
      <c r="G21425" s="2">
        <v>0.68475299999999995</v>
      </c>
      <c r="H21425" s="2">
        <v>0.52960200000000002</v>
      </c>
      <c r="J21425" s="2">
        <v>20.025490000000001</v>
      </c>
      <c r="K21425" s="2">
        <v>0.224605</v>
      </c>
      <c r="L21425" s="2">
        <v>0.54660699999999995</v>
      </c>
    </row>
    <row r="21426" spans="1:12" x14ac:dyDescent="0.2">
      <c r="A21426" s="2">
        <v>20.026199999999999</v>
      </c>
      <c r="B21426" s="2">
        <v>152.04660000000001</v>
      </c>
      <c r="C21426" s="2">
        <v>3.8146390000000001</v>
      </c>
      <c r="D21426" s="2">
        <v>2.3880650000000001</v>
      </c>
      <c r="F21426" s="2">
        <v>20.023389999999999</v>
      </c>
      <c r="G21426" s="2">
        <v>0.68423500000000004</v>
      </c>
      <c r="H21426" s="2">
        <v>0.52996100000000002</v>
      </c>
      <c r="J21426" s="2">
        <v>20.026199999999999</v>
      </c>
      <c r="K21426" s="2">
        <v>0.22478699999999999</v>
      </c>
      <c r="L21426" s="2">
        <v>0.54627700000000001</v>
      </c>
    </row>
    <row r="21427" spans="1:12" x14ac:dyDescent="0.2">
      <c r="A21427" s="2">
        <v>20.026900000000001</v>
      </c>
      <c r="B21427" s="2">
        <v>151.97839999999999</v>
      </c>
      <c r="C21427" s="2">
        <v>3.8126859999999998</v>
      </c>
      <c r="D21427" s="2">
        <v>2.3883619999999999</v>
      </c>
      <c r="F21427" s="2">
        <v>20.024090000000001</v>
      </c>
      <c r="G21427" s="2">
        <v>0.68393700000000002</v>
      </c>
      <c r="H21427" s="2">
        <v>0.52991500000000002</v>
      </c>
      <c r="J21427" s="2">
        <v>20.026900000000001</v>
      </c>
      <c r="K21427" s="2">
        <v>0.22476199999999999</v>
      </c>
      <c r="L21427" s="2">
        <v>0.545987</v>
      </c>
    </row>
    <row r="21428" spans="1:12" x14ac:dyDescent="0.2">
      <c r="A21428" s="2">
        <v>20.0276</v>
      </c>
      <c r="B21428" s="2">
        <v>151.91040000000001</v>
      </c>
      <c r="C21428" s="2">
        <v>3.8112400000000002</v>
      </c>
      <c r="D21428" s="2">
        <v>2.3894760000000002</v>
      </c>
      <c r="F21428" s="2">
        <v>20.024789999999999</v>
      </c>
      <c r="G21428" s="2">
        <v>0.683975</v>
      </c>
      <c r="H21428" s="2">
        <v>0.53011299999999995</v>
      </c>
      <c r="J21428" s="2">
        <v>20.0276</v>
      </c>
      <c r="K21428" s="2">
        <v>0.224882</v>
      </c>
      <c r="L21428" s="2">
        <v>0.54550200000000004</v>
      </c>
    </row>
    <row r="21429" spans="1:12" x14ac:dyDescent="0.2">
      <c r="A21429" s="2">
        <v>20.028300000000002</v>
      </c>
      <c r="B21429" s="2">
        <v>151.8415</v>
      </c>
      <c r="C21429" s="2">
        <v>3.8108019999999998</v>
      </c>
      <c r="D21429" s="2">
        <v>2.390018</v>
      </c>
      <c r="F21429" s="2">
        <v>20.025490000000001</v>
      </c>
      <c r="G21429" s="2">
        <v>0.68357800000000002</v>
      </c>
      <c r="H21429" s="2">
        <v>0.53069299999999997</v>
      </c>
      <c r="J21429" s="2">
        <v>20.028300000000002</v>
      </c>
      <c r="K21429" s="2">
        <v>0.22508800000000001</v>
      </c>
      <c r="L21429" s="2">
        <v>0.54522400000000004</v>
      </c>
    </row>
    <row r="21430" spans="1:12" x14ac:dyDescent="0.2">
      <c r="A21430" s="2">
        <v>20.029</v>
      </c>
      <c r="B21430" s="2">
        <v>151.7723</v>
      </c>
      <c r="C21430" s="2">
        <v>3.8097759999999998</v>
      </c>
      <c r="D21430" s="2">
        <v>2.3907959999999999</v>
      </c>
      <c r="F21430" s="2">
        <v>20.026199999999999</v>
      </c>
      <c r="G21430" s="2">
        <v>0.68305199999999999</v>
      </c>
      <c r="H21430" s="2">
        <v>0.53098299999999998</v>
      </c>
      <c r="J21430" s="2">
        <v>20.029</v>
      </c>
      <c r="K21430" s="2">
        <v>0.22501199999999999</v>
      </c>
      <c r="L21430" s="2">
        <v>0.54508299999999998</v>
      </c>
    </row>
    <row r="21431" spans="1:12" x14ac:dyDescent="0.2">
      <c r="A21431" s="2">
        <v>20.029699999999998</v>
      </c>
      <c r="B21431" s="2">
        <v>151.7021</v>
      </c>
      <c r="C21431" s="2">
        <v>3.8087149999999999</v>
      </c>
      <c r="D21431" s="2">
        <v>2.3911090000000002</v>
      </c>
      <c r="F21431" s="2">
        <v>20.026900000000001</v>
      </c>
      <c r="G21431" s="2">
        <v>0.68306699999999998</v>
      </c>
      <c r="H21431" s="2">
        <v>0.53133399999999997</v>
      </c>
      <c r="J21431" s="2">
        <v>20.029699999999998</v>
      </c>
      <c r="K21431" s="2">
        <v>0.22517999999999999</v>
      </c>
      <c r="L21431" s="2">
        <v>0.544879</v>
      </c>
    </row>
    <row r="21432" spans="1:12" x14ac:dyDescent="0.2">
      <c r="A21432" s="2">
        <v>20.0304</v>
      </c>
      <c r="B21432" s="2">
        <v>151.6317</v>
      </c>
      <c r="C21432" s="2">
        <v>3.8076889999999999</v>
      </c>
      <c r="D21432" s="2">
        <v>2.3914439999999999</v>
      </c>
      <c r="F21432" s="2">
        <v>20.0276</v>
      </c>
      <c r="G21432" s="2">
        <v>0.68231200000000003</v>
      </c>
      <c r="H21432" s="2">
        <v>0.53171500000000005</v>
      </c>
      <c r="J21432" s="2">
        <v>20.0304</v>
      </c>
      <c r="K21432" s="2">
        <v>0.22545200000000001</v>
      </c>
      <c r="L21432" s="2">
        <v>0.54466099999999995</v>
      </c>
    </row>
    <row r="21433" spans="1:12" x14ac:dyDescent="0.2">
      <c r="A21433" s="2">
        <v>20.031110000000002</v>
      </c>
      <c r="B21433" s="2">
        <v>151.56049999999999</v>
      </c>
      <c r="C21433" s="2">
        <v>3.806918</v>
      </c>
      <c r="D21433" s="2">
        <v>2.3917950000000001</v>
      </c>
      <c r="F21433" s="2">
        <v>20.028300000000002</v>
      </c>
      <c r="G21433" s="2">
        <v>0.681755</v>
      </c>
      <c r="H21433" s="2">
        <v>0.53139499999999995</v>
      </c>
      <c r="J21433" s="2">
        <v>20.031110000000002</v>
      </c>
      <c r="K21433" s="2">
        <v>0.22545999999999999</v>
      </c>
      <c r="L21433" s="2">
        <v>0.54432599999999998</v>
      </c>
    </row>
    <row r="21434" spans="1:12" x14ac:dyDescent="0.2">
      <c r="A21434" s="2">
        <v>20.03181</v>
      </c>
      <c r="B21434" s="2">
        <v>151.48840000000001</v>
      </c>
      <c r="C21434" s="2">
        <v>3.8064149999999999</v>
      </c>
      <c r="D21434" s="2">
        <v>2.39249</v>
      </c>
      <c r="F21434" s="2">
        <v>20.029</v>
      </c>
      <c r="G21434" s="2">
        <v>0.68121299999999996</v>
      </c>
      <c r="H21434" s="2">
        <v>0.53180700000000003</v>
      </c>
      <c r="J21434" s="2">
        <v>20.03181</v>
      </c>
      <c r="K21434" s="2">
        <v>0.22528400000000001</v>
      </c>
      <c r="L21434" s="2">
        <v>0.54373700000000003</v>
      </c>
    </row>
    <row r="21435" spans="1:12" x14ac:dyDescent="0.2">
      <c r="A21435" s="2">
        <v>20.032509999999998</v>
      </c>
      <c r="B21435" s="2">
        <v>151.4161</v>
      </c>
      <c r="C21435" s="2">
        <v>3.805755</v>
      </c>
      <c r="D21435" s="2">
        <v>2.392909</v>
      </c>
      <c r="F21435" s="2">
        <v>20.029699999999998</v>
      </c>
      <c r="G21435" s="2">
        <v>0.68071000000000004</v>
      </c>
      <c r="H21435" s="2">
        <v>0.53154000000000001</v>
      </c>
      <c r="J21435" s="2">
        <v>20.032509999999998</v>
      </c>
      <c r="K21435" s="2">
        <v>0.22556699999999999</v>
      </c>
      <c r="L21435" s="2">
        <v>0.54402399999999995</v>
      </c>
    </row>
    <row r="21436" spans="1:12" x14ac:dyDescent="0.2">
      <c r="A21436" s="2">
        <v>20.03321</v>
      </c>
      <c r="B21436" s="2">
        <v>151.3432</v>
      </c>
      <c r="C21436" s="2">
        <v>3.8048090000000001</v>
      </c>
      <c r="D21436" s="2">
        <v>2.3928250000000002</v>
      </c>
      <c r="F21436" s="2">
        <v>20.0304</v>
      </c>
      <c r="G21436" s="2">
        <v>0.68000799999999995</v>
      </c>
      <c r="H21436" s="2">
        <v>0.53141799999999995</v>
      </c>
      <c r="J21436" s="2">
        <v>20.03321</v>
      </c>
      <c r="K21436" s="2">
        <v>0.22576499999999999</v>
      </c>
      <c r="L21436" s="2">
        <v>0.54433100000000001</v>
      </c>
    </row>
    <row r="21437" spans="1:12" x14ac:dyDescent="0.2">
      <c r="A21437" s="2">
        <v>20.033909999999999</v>
      </c>
      <c r="B21437" s="2">
        <v>151.27250000000001</v>
      </c>
      <c r="C21437" s="2">
        <v>3.8038820000000002</v>
      </c>
      <c r="D21437" s="2">
        <v>2.3920469999999998</v>
      </c>
      <c r="F21437" s="2">
        <v>20.031110000000002</v>
      </c>
      <c r="G21437" s="2">
        <v>0.67899299999999996</v>
      </c>
      <c r="H21437" s="2">
        <v>0.53166199999999997</v>
      </c>
      <c r="J21437" s="2">
        <v>20.033909999999999</v>
      </c>
      <c r="K21437" s="2">
        <v>0.226183</v>
      </c>
      <c r="L21437" s="2">
        <v>0.54438600000000004</v>
      </c>
    </row>
    <row r="21438" spans="1:12" x14ac:dyDescent="0.2">
      <c r="A21438" s="2">
        <v>20.034610000000001</v>
      </c>
      <c r="B21438" s="2">
        <v>151.20590000000001</v>
      </c>
      <c r="C21438" s="2">
        <v>3.8029510000000002</v>
      </c>
      <c r="D21438" s="2">
        <v>2.3912079999999998</v>
      </c>
      <c r="F21438" s="2">
        <v>20.03181</v>
      </c>
      <c r="G21438" s="2">
        <v>0.67814600000000003</v>
      </c>
      <c r="H21438" s="2">
        <v>0.53137999999999996</v>
      </c>
      <c r="J21438" s="2">
        <v>20.034610000000001</v>
      </c>
      <c r="K21438" s="2">
        <v>0.22628799999999999</v>
      </c>
      <c r="L21438" s="2">
        <v>0.54436499999999999</v>
      </c>
    </row>
    <row r="21439" spans="1:12" x14ac:dyDescent="0.2">
      <c r="A21439" s="2">
        <v>20.035309999999999</v>
      </c>
      <c r="B21439" s="2">
        <v>151.14070000000001</v>
      </c>
      <c r="C21439" s="2">
        <v>3.8019440000000002</v>
      </c>
      <c r="D21439" s="2">
        <v>2.3914979999999999</v>
      </c>
      <c r="F21439" s="2">
        <v>20.032509999999998</v>
      </c>
      <c r="G21439" s="2">
        <v>0.67791000000000001</v>
      </c>
      <c r="H21439" s="2">
        <v>0.53209700000000004</v>
      </c>
      <c r="J21439" s="2">
        <v>20.035309999999999</v>
      </c>
      <c r="K21439" s="2">
        <v>0.22708500000000001</v>
      </c>
      <c r="L21439" s="2">
        <v>0.543875</v>
      </c>
    </row>
    <row r="21440" spans="1:12" x14ac:dyDescent="0.2">
      <c r="A21440" s="2">
        <v>20.036020000000001</v>
      </c>
      <c r="B21440" s="2">
        <v>151.07259999999999</v>
      </c>
      <c r="C21440" s="2">
        <v>3.8008000000000002</v>
      </c>
      <c r="D21440" s="2">
        <v>2.392245</v>
      </c>
      <c r="F21440" s="2">
        <v>20.03321</v>
      </c>
      <c r="G21440" s="2">
        <v>0.67780300000000004</v>
      </c>
      <c r="H21440" s="2">
        <v>0.53218799999999999</v>
      </c>
      <c r="J21440" s="2">
        <v>20.036020000000001</v>
      </c>
      <c r="K21440" s="2">
        <v>0.22751399999999999</v>
      </c>
      <c r="L21440" s="2">
        <v>0.54340299999999997</v>
      </c>
    </row>
    <row r="21441" spans="1:12" x14ac:dyDescent="0.2">
      <c r="A21441" s="2">
        <v>20.036719999999999</v>
      </c>
      <c r="B21441" s="2">
        <v>151.0001</v>
      </c>
      <c r="C21441" s="2">
        <v>3.799617</v>
      </c>
      <c r="D21441" s="2">
        <v>2.3928560000000001</v>
      </c>
      <c r="F21441" s="2">
        <v>20.033909999999999</v>
      </c>
      <c r="G21441" s="2">
        <v>0.67798599999999998</v>
      </c>
      <c r="H21441" s="2">
        <v>0.53159299999999998</v>
      </c>
      <c r="J21441" s="2">
        <v>20.036719999999999</v>
      </c>
      <c r="K21441" s="2">
        <v>0.22770899999999999</v>
      </c>
      <c r="L21441" s="2">
        <v>0.54322599999999999</v>
      </c>
    </row>
    <row r="21442" spans="1:12" x14ac:dyDescent="0.2">
      <c r="A21442" s="2">
        <v>20.037420000000001</v>
      </c>
      <c r="B21442" s="2">
        <v>150.9263</v>
      </c>
      <c r="C21442" s="2">
        <v>3.7987890000000002</v>
      </c>
      <c r="D21442" s="2">
        <v>2.3929399999999998</v>
      </c>
      <c r="F21442" s="2">
        <v>20.034610000000001</v>
      </c>
      <c r="G21442" s="2">
        <v>0.67749000000000004</v>
      </c>
      <c r="H21442" s="2">
        <v>0.53160099999999999</v>
      </c>
      <c r="J21442" s="2">
        <v>20.037420000000001</v>
      </c>
      <c r="K21442" s="2">
        <v>0.22805400000000001</v>
      </c>
      <c r="L21442" s="2">
        <v>0.54326700000000006</v>
      </c>
    </row>
    <row r="21443" spans="1:12" x14ac:dyDescent="0.2">
      <c r="A21443" s="2">
        <v>20.038119999999999</v>
      </c>
      <c r="B21443" s="2">
        <v>150.852</v>
      </c>
      <c r="C21443" s="2">
        <v>3.7979349999999998</v>
      </c>
      <c r="D21443" s="2">
        <v>2.3939699999999999</v>
      </c>
      <c r="F21443" s="2">
        <v>20.035309999999999</v>
      </c>
      <c r="G21443" s="2">
        <v>0.67692600000000003</v>
      </c>
      <c r="H21443" s="2">
        <v>0.53130299999999997</v>
      </c>
      <c r="J21443" s="2">
        <v>20.038119999999999</v>
      </c>
      <c r="K21443" s="2">
        <v>0.22816800000000001</v>
      </c>
      <c r="L21443" s="2">
        <v>0.54350600000000004</v>
      </c>
    </row>
    <row r="21444" spans="1:12" x14ac:dyDescent="0.2">
      <c r="A21444" s="2">
        <v>20.038820000000001</v>
      </c>
      <c r="B21444" s="2">
        <v>150.7766</v>
      </c>
      <c r="C21444" s="2">
        <v>3.7970609999999998</v>
      </c>
      <c r="D21444" s="2">
        <v>2.3950230000000001</v>
      </c>
      <c r="F21444" s="2">
        <v>20.036020000000001</v>
      </c>
      <c r="G21444" s="2">
        <v>0.67662</v>
      </c>
      <c r="H21444" s="2">
        <v>0.53108200000000005</v>
      </c>
      <c r="J21444" s="2">
        <v>20.038820000000001</v>
      </c>
      <c r="K21444" s="2">
        <v>0.228765</v>
      </c>
      <c r="L21444" s="2">
        <v>0.54365200000000002</v>
      </c>
    </row>
    <row r="21445" spans="1:12" x14ac:dyDescent="0.2">
      <c r="A21445" s="2">
        <v>20.03952</v>
      </c>
      <c r="B21445" s="2">
        <v>150.70099999999999</v>
      </c>
      <c r="C21445" s="2">
        <v>3.7962720000000001</v>
      </c>
      <c r="D21445" s="2">
        <v>2.396007</v>
      </c>
      <c r="F21445" s="2">
        <v>20.036719999999999</v>
      </c>
      <c r="G21445" s="2">
        <v>0.67624700000000004</v>
      </c>
      <c r="H21445" s="2">
        <v>0.53067799999999998</v>
      </c>
      <c r="J21445" s="2">
        <v>20.03952</v>
      </c>
      <c r="K21445" s="2">
        <v>0.229658</v>
      </c>
      <c r="L21445" s="2">
        <v>0.54355100000000001</v>
      </c>
    </row>
    <row r="21446" spans="1:12" x14ac:dyDescent="0.2">
      <c r="A21446" s="2">
        <v>20.040220000000001</v>
      </c>
      <c r="B21446" s="2">
        <v>150.62450000000001</v>
      </c>
      <c r="C21446" s="2">
        <v>3.795779</v>
      </c>
      <c r="D21446" s="2">
        <v>2.3962129999999999</v>
      </c>
      <c r="F21446" s="2">
        <v>20.037420000000001</v>
      </c>
      <c r="G21446" s="2">
        <v>0.67584999999999995</v>
      </c>
      <c r="H21446" s="2">
        <v>0.53126499999999999</v>
      </c>
      <c r="J21446" s="2">
        <v>20.040220000000001</v>
      </c>
      <c r="K21446" s="2">
        <v>0.229215</v>
      </c>
      <c r="L21446" s="2">
        <v>0.54367799999999999</v>
      </c>
    </row>
    <row r="21447" spans="1:12" x14ac:dyDescent="0.2">
      <c r="A21447" s="2">
        <v>20.04092</v>
      </c>
      <c r="B21447" s="2">
        <v>150.54769999999999</v>
      </c>
      <c r="C21447" s="2">
        <v>3.7950240000000002</v>
      </c>
      <c r="D21447" s="2">
        <v>2.396579</v>
      </c>
      <c r="F21447" s="2">
        <v>20.038119999999999</v>
      </c>
      <c r="G21447" s="2">
        <v>0.67537700000000001</v>
      </c>
      <c r="H21447" s="2">
        <v>0.53183000000000002</v>
      </c>
      <c r="J21447" s="2">
        <v>20.04092</v>
      </c>
      <c r="K21447" s="2">
        <v>0.22944800000000001</v>
      </c>
      <c r="L21447" s="2">
        <v>0.54344899999999996</v>
      </c>
    </row>
    <row r="21448" spans="1:12" x14ac:dyDescent="0.2">
      <c r="A21448" s="2">
        <v>20.041630000000001</v>
      </c>
      <c r="B21448" s="2">
        <v>150.47040000000001</v>
      </c>
      <c r="C21448" s="2">
        <v>3.794028</v>
      </c>
      <c r="D21448" s="2">
        <v>2.3966780000000001</v>
      </c>
      <c r="F21448" s="2">
        <v>20.038820000000001</v>
      </c>
      <c r="G21448" s="2">
        <v>0.67477399999999998</v>
      </c>
      <c r="H21448" s="2">
        <v>0.53176100000000004</v>
      </c>
      <c r="J21448" s="2">
        <v>20.041630000000001</v>
      </c>
      <c r="K21448" s="2">
        <v>0.22933000000000001</v>
      </c>
      <c r="L21448" s="2">
        <v>0.54300099999999996</v>
      </c>
    </row>
    <row r="21449" spans="1:12" x14ac:dyDescent="0.2">
      <c r="A21449" s="2">
        <v>20.04233</v>
      </c>
      <c r="B21449" s="2">
        <v>150.39189999999999</v>
      </c>
      <c r="C21449" s="2">
        <v>3.792888</v>
      </c>
      <c r="D21449" s="2">
        <v>2.3970899999999999</v>
      </c>
      <c r="F21449" s="2">
        <v>20.03952</v>
      </c>
      <c r="G21449" s="2">
        <v>0.67415599999999998</v>
      </c>
      <c r="H21449" s="2">
        <v>0.53215000000000001</v>
      </c>
      <c r="J21449" s="2">
        <v>20.04233</v>
      </c>
      <c r="K21449" s="2">
        <v>0.22961400000000001</v>
      </c>
      <c r="L21449" s="2">
        <v>0.542624</v>
      </c>
    </row>
    <row r="21450" spans="1:12" x14ac:dyDescent="0.2">
      <c r="A21450" s="2">
        <v>20.043030000000002</v>
      </c>
      <c r="B21450" s="2">
        <v>150.31270000000001</v>
      </c>
      <c r="C21450" s="2">
        <v>3.7919299999999998</v>
      </c>
      <c r="D21450" s="2">
        <v>2.3970210000000001</v>
      </c>
      <c r="F21450" s="2">
        <v>20.040220000000001</v>
      </c>
      <c r="G21450" s="2">
        <v>0.67375200000000002</v>
      </c>
      <c r="H21450" s="2">
        <v>0.53131899999999999</v>
      </c>
      <c r="J21450" s="2">
        <v>20.043030000000002</v>
      </c>
      <c r="K21450" s="2">
        <v>0.22944400000000001</v>
      </c>
      <c r="L21450" s="2">
        <v>0.54195199999999999</v>
      </c>
    </row>
    <row r="21451" spans="1:12" x14ac:dyDescent="0.2">
      <c r="A21451" s="2">
        <v>20.04373</v>
      </c>
      <c r="B21451" s="2">
        <v>150.2329</v>
      </c>
      <c r="C21451" s="2">
        <v>3.7908620000000002</v>
      </c>
      <c r="D21451" s="2">
        <v>2.3969070000000001</v>
      </c>
      <c r="F21451" s="2">
        <v>20.04092</v>
      </c>
      <c r="G21451" s="2">
        <v>0.67291999999999996</v>
      </c>
      <c r="H21451" s="2">
        <v>0.530945</v>
      </c>
      <c r="J21451" s="2">
        <v>20.04373</v>
      </c>
      <c r="K21451" s="2">
        <v>0.229515</v>
      </c>
      <c r="L21451" s="2">
        <v>0.54186999999999996</v>
      </c>
    </row>
    <row r="21452" spans="1:12" x14ac:dyDescent="0.2">
      <c r="A21452" s="2">
        <v>20.044429999999998</v>
      </c>
      <c r="B21452" s="2">
        <v>150.1523</v>
      </c>
      <c r="C21452" s="2">
        <v>3.7895310000000002</v>
      </c>
      <c r="D21452" s="2">
        <v>2.3972959999999999</v>
      </c>
      <c r="F21452" s="2">
        <v>20.041630000000001</v>
      </c>
      <c r="G21452" s="2">
        <v>0.67258499999999999</v>
      </c>
      <c r="H21452" s="2">
        <v>0.53087600000000001</v>
      </c>
      <c r="J21452" s="2">
        <v>20.044429999999998</v>
      </c>
      <c r="K21452" s="2">
        <v>0.229437</v>
      </c>
      <c r="L21452" s="2">
        <v>0.54201100000000002</v>
      </c>
    </row>
    <row r="21453" spans="1:12" x14ac:dyDescent="0.2">
      <c r="A21453" s="2">
        <v>20.04513</v>
      </c>
      <c r="B21453" s="2">
        <v>150.07050000000001</v>
      </c>
      <c r="C21453" s="2">
        <v>3.788478</v>
      </c>
      <c r="D21453" s="2">
        <v>2.3979750000000002</v>
      </c>
      <c r="F21453" s="2">
        <v>20.04233</v>
      </c>
      <c r="G21453" s="2">
        <v>0.67208100000000004</v>
      </c>
      <c r="H21453" s="2">
        <v>0.53101299999999996</v>
      </c>
      <c r="J21453" s="2">
        <v>20.04513</v>
      </c>
      <c r="K21453" s="2">
        <v>0.229408</v>
      </c>
      <c r="L21453" s="2">
        <v>0.54210899999999995</v>
      </c>
    </row>
    <row r="21454" spans="1:12" x14ac:dyDescent="0.2">
      <c r="A21454" s="2">
        <v>20.045829999999999</v>
      </c>
      <c r="B21454" s="2">
        <v>149.9888</v>
      </c>
      <c r="C21454" s="2">
        <v>3.7879170000000002</v>
      </c>
      <c r="D21454" s="2">
        <v>2.3988299999999998</v>
      </c>
      <c r="F21454" s="2">
        <v>20.043030000000002</v>
      </c>
      <c r="G21454" s="2">
        <v>0.67164599999999997</v>
      </c>
      <c r="H21454" s="2">
        <v>0.53115100000000004</v>
      </c>
      <c r="J21454" s="2">
        <v>20.045829999999999</v>
      </c>
      <c r="K21454" s="2">
        <v>0.229463</v>
      </c>
      <c r="L21454" s="2">
        <v>0.54195300000000002</v>
      </c>
    </row>
    <row r="21455" spans="1:12" x14ac:dyDescent="0.2">
      <c r="A21455" s="2">
        <v>20.04654</v>
      </c>
      <c r="B21455" s="2">
        <v>149.905</v>
      </c>
      <c r="C21455" s="2">
        <v>3.7870509999999999</v>
      </c>
      <c r="D21455" s="2">
        <v>2.3996379999999999</v>
      </c>
      <c r="F21455" s="2">
        <v>20.04373</v>
      </c>
      <c r="G21455" s="2">
        <v>0.67130999999999996</v>
      </c>
      <c r="H21455" s="2">
        <v>0.53106699999999996</v>
      </c>
      <c r="J21455" s="2">
        <v>20.04654</v>
      </c>
      <c r="K21455" s="2">
        <v>0.22945399999999999</v>
      </c>
      <c r="L21455" s="2">
        <v>0.54130900000000004</v>
      </c>
    </row>
    <row r="21456" spans="1:12" x14ac:dyDescent="0.2">
      <c r="A21456" s="2">
        <v>20.047239999999999</v>
      </c>
      <c r="B21456" s="2">
        <v>149.821</v>
      </c>
      <c r="C21456" s="2">
        <v>3.7859449999999999</v>
      </c>
      <c r="D21456" s="2">
        <v>2.4000659999999998</v>
      </c>
      <c r="F21456" s="2">
        <v>20.044429999999998</v>
      </c>
      <c r="G21456" s="2">
        <v>0.67017400000000005</v>
      </c>
      <c r="H21456" s="2">
        <v>0.53162399999999999</v>
      </c>
      <c r="J21456" s="2">
        <v>20.047239999999999</v>
      </c>
      <c r="K21456" s="2">
        <v>0.229597</v>
      </c>
      <c r="L21456" s="2">
        <v>0.54101600000000005</v>
      </c>
    </row>
    <row r="21457" spans="1:12" x14ac:dyDescent="0.2">
      <c r="A21457" s="2">
        <v>20.047940000000001</v>
      </c>
      <c r="B21457" s="2">
        <v>149.73699999999999</v>
      </c>
      <c r="C21457" s="2">
        <v>3.7847469999999999</v>
      </c>
      <c r="D21457" s="2">
        <v>2.4006379999999998</v>
      </c>
      <c r="F21457" s="2">
        <v>20.04513</v>
      </c>
      <c r="G21457" s="2">
        <v>0.66978499999999996</v>
      </c>
      <c r="H21457" s="2">
        <v>0.53157799999999999</v>
      </c>
      <c r="J21457" s="2">
        <v>20.047940000000001</v>
      </c>
      <c r="K21457" s="2">
        <v>0.229324</v>
      </c>
      <c r="L21457" s="2">
        <v>0.54087200000000002</v>
      </c>
    </row>
    <row r="21458" spans="1:12" x14ac:dyDescent="0.2">
      <c r="A21458" s="2">
        <v>20.048639999999999</v>
      </c>
      <c r="B21458" s="2">
        <v>149.65190000000001</v>
      </c>
      <c r="C21458" s="2">
        <v>3.7837519999999998</v>
      </c>
      <c r="D21458" s="2">
        <v>2.4013930000000001</v>
      </c>
      <c r="F21458" s="2">
        <v>20.045829999999999</v>
      </c>
      <c r="G21458" s="2">
        <v>0.66942599999999997</v>
      </c>
      <c r="H21458" s="2">
        <v>0.53212000000000004</v>
      </c>
      <c r="J21458" s="2">
        <v>20.048639999999999</v>
      </c>
      <c r="K21458" s="2">
        <v>0.228905</v>
      </c>
      <c r="L21458" s="2">
        <v>0.54034599999999999</v>
      </c>
    </row>
    <row r="21459" spans="1:12" x14ac:dyDescent="0.2">
      <c r="A21459" s="2">
        <v>20.049340000000001</v>
      </c>
      <c r="B21459" s="2">
        <v>149.56649999999999</v>
      </c>
      <c r="C21459" s="2">
        <v>3.7826490000000002</v>
      </c>
      <c r="D21459" s="2">
        <v>2.401653</v>
      </c>
      <c r="F21459" s="2">
        <v>20.04654</v>
      </c>
      <c r="G21459" s="2">
        <v>0.66891500000000004</v>
      </c>
      <c r="H21459" s="2">
        <v>0.53232599999999997</v>
      </c>
      <c r="J21459" s="2">
        <v>20.049340000000001</v>
      </c>
      <c r="K21459" s="2">
        <v>0.22863600000000001</v>
      </c>
      <c r="L21459" s="2">
        <v>0.54020599999999996</v>
      </c>
    </row>
    <row r="21460" spans="1:12" x14ac:dyDescent="0.2">
      <c r="A21460" s="2">
        <v>20.050039999999999</v>
      </c>
      <c r="B21460" s="2">
        <v>149.4802</v>
      </c>
      <c r="C21460" s="2">
        <v>3.7814930000000002</v>
      </c>
      <c r="D21460" s="2">
        <v>2.4021409999999999</v>
      </c>
      <c r="F21460" s="2">
        <v>20.047239999999999</v>
      </c>
      <c r="G21460" s="2">
        <v>0.668076</v>
      </c>
      <c r="H21460" s="2">
        <v>0.53178400000000003</v>
      </c>
      <c r="J21460" s="2">
        <v>20.050039999999999</v>
      </c>
      <c r="K21460" s="2">
        <v>0.22839100000000001</v>
      </c>
      <c r="L21460" s="2">
        <v>0.54029199999999999</v>
      </c>
    </row>
    <row r="21461" spans="1:12" x14ac:dyDescent="0.2">
      <c r="A21461" s="2">
        <v>20.050740000000001</v>
      </c>
      <c r="B21461" s="2">
        <v>149.39340000000001</v>
      </c>
      <c r="C21461" s="2">
        <v>3.7808109999999999</v>
      </c>
      <c r="D21461" s="2">
        <v>2.4029500000000001</v>
      </c>
      <c r="F21461" s="2">
        <v>20.047940000000001</v>
      </c>
      <c r="G21461" s="2">
        <v>0.66711399999999998</v>
      </c>
      <c r="H21461" s="2">
        <v>0.53203599999999995</v>
      </c>
      <c r="J21461" s="2">
        <v>20.050740000000001</v>
      </c>
      <c r="K21461" s="2">
        <v>0.22816500000000001</v>
      </c>
      <c r="L21461" s="2">
        <v>0.54009300000000005</v>
      </c>
    </row>
    <row r="21462" spans="1:12" x14ac:dyDescent="0.2">
      <c r="A21462" s="2">
        <v>20.051449999999999</v>
      </c>
      <c r="B21462" s="2">
        <v>149.3056</v>
      </c>
      <c r="C21462" s="2">
        <v>3.7795100000000001</v>
      </c>
      <c r="D21462" s="2">
        <v>2.4039570000000001</v>
      </c>
      <c r="F21462" s="2">
        <v>20.048639999999999</v>
      </c>
      <c r="G21462" s="2">
        <v>0.66667900000000002</v>
      </c>
      <c r="H21462" s="2">
        <v>0.53195999999999999</v>
      </c>
      <c r="J21462" s="2">
        <v>20.051449999999999</v>
      </c>
      <c r="K21462" s="2">
        <v>0.22792000000000001</v>
      </c>
      <c r="L21462" s="2">
        <v>0.54011500000000001</v>
      </c>
    </row>
    <row r="21463" spans="1:12" x14ac:dyDescent="0.2">
      <c r="A21463" s="2">
        <v>20.052150000000001</v>
      </c>
      <c r="B21463" s="2">
        <v>149.2175</v>
      </c>
      <c r="C21463" s="2">
        <v>3.778556</v>
      </c>
      <c r="D21463" s="2">
        <v>2.4049100000000001</v>
      </c>
      <c r="F21463" s="2">
        <v>20.049340000000001</v>
      </c>
      <c r="G21463" s="2">
        <v>0.66632100000000005</v>
      </c>
      <c r="H21463" s="2">
        <v>0.53206600000000004</v>
      </c>
      <c r="J21463" s="2">
        <v>20.052150000000001</v>
      </c>
      <c r="K21463" s="2">
        <v>0.22816800000000001</v>
      </c>
      <c r="L21463" s="2">
        <v>0.53973199999999999</v>
      </c>
    </row>
    <row r="21464" spans="1:12" x14ac:dyDescent="0.2">
      <c r="A21464" s="2">
        <v>20.052849999999999</v>
      </c>
      <c r="B21464" s="2">
        <v>149.1301</v>
      </c>
      <c r="C21464" s="2">
        <v>3.7777280000000002</v>
      </c>
      <c r="D21464" s="2">
        <v>2.405856</v>
      </c>
      <c r="F21464" s="2">
        <v>20.050039999999999</v>
      </c>
      <c r="G21464" s="2">
        <v>0.66592399999999996</v>
      </c>
      <c r="H21464" s="2">
        <v>0.531914</v>
      </c>
      <c r="J21464" s="2">
        <v>20.052849999999999</v>
      </c>
      <c r="K21464" s="2">
        <v>0.22875599999999999</v>
      </c>
      <c r="L21464" s="2">
        <v>0.53925400000000001</v>
      </c>
    </row>
    <row r="21465" spans="1:12" x14ac:dyDescent="0.2">
      <c r="A21465" s="2">
        <v>20.053550000000001</v>
      </c>
      <c r="B21465" s="2">
        <v>149.0421</v>
      </c>
      <c r="C21465" s="2">
        <v>3.776958</v>
      </c>
      <c r="D21465" s="2">
        <v>2.406482</v>
      </c>
      <c r="F21465" s="2">
        <v>20.050740000000001</v>
      </c>
      <c r="G21465" s="2">
        <v>0.66541300000000003</v>
      </c>
      <c r="H21465" s="2">
        <v>0.53230999999999995</v>
      </c>
      <c r="J21465" s="2">
        <v>20.053550000000001</v>
      </c>
      <c r="K21465" s="2">
        <v>0.228933</v>
      </c>
      <c r="L21465" s="2">
        <v>0.539161</v>
      </c>
    </row>
    <row r="21466" spans="1:12" x14ac:dyDescent="0.2">
      <c r="A21466" s="2">
        <v>20.05425</v>
      </c>
      <c r="B21466" s="2">
        <v>148.95240000000001</v>
      </c>
      <c r="C21466" s="2">
        <v>3.7765840000000002</v>
      </c>
      <c r="D21466" s="2">
        <v>2.4069929999999999</v>
      </c>
      <c r="F21466" s="2">
        <v>20.051449999999999</v>
      </c>
      <c r="G21466" s="2">
        <v>0.66534400000000005</v>
      </c>
      <c r="H21466" s="2">
        <v>0.53218100000000002</v>
      </c>
      <c r="J21466" s="2">
        <v>20.05425</v>
      </c>
      <c r="K21466" s="2">
        <v>0.22956799999999999</v>
      </c>
      <c r="L21466" s="2">
        <v>0.53945200000000004</v>
      </c>
    </row>
    <row r="21467" spans="1:12" x14ac:dyDescent="0.2">
      <c r="A21467" s="2">
        <v>20.054950000000002</v>
      </c>
      <c r="B21467" s="2">
        <v>148.86240000000001</v>
      </c>
      <c r="C21467" s="2">
        <v>3.7752330000000001</v>
      </c>
      <c r="D21467" s="2">
        <v>2.4079470000000001</v>
      </c>
      <c r="F21467" s="2">
        <v>20.052150000000001</v>
      </c>
      <c r="G21467" s="2">
        <v>0.66504700000000005</v>
      </c>
      <c r="H21467" s="2">
        <v>0.53225699999999998</v>
      </c>
      <c r="J21467" s="2">
        <v>20.054950000000002</v>
      </c>
      <c r="K21467" s="2">
        <v>0.229458</v>
      </c>
      <c r="L21467" s="2">
        <v>0.53944700000000001</v>
      </c>
    </row>
    <row r="21468" spans="1:12" x14ac:dyDescent="0.2">
      <c r="A21468" s="2">
        <v>20.05565</v>
      </c>
      <c r="B21468" s="2">
        <v>148.77340000000001</v>
      </c>
      <c r="C21468" s="2">
        <v>3.7743259999999998</v>
      </c>
      <c r="D21468" s="2">
        <v>2.4085719999999999</v>
      </c>
      <c r="F21468" s="2">
        <v>20.052849999999999</v>
      </c>
      <c r="G21468" s="2">
        <v>0.66453600000000002</v>
      </c>
      <c r="H21468" s="2">
        <v>0.532219</v>
      </c>
      <c r="J21468" s="2">
        <v>20.05565</v>
      </c>
      <c r="K21468" s="2">
        <v>0.229933</v>
      </c>
      <c r="L21468" s="2">
        <v>0.53926700000000005</v>
      </c>
    </row>
    <row r="21469" spans="1:12" x14ac:dyDescent="0.2">
      <c r="A21469" s="2">
        <v>20.056360000000002</v>
      </c>
      <c r="B21469" s="2">
        <v>148.68299999999999</v>
      </c>
      <c r="C21469" s="2">
        <v>3.7733569999999999</v>
      </c>
      <c r="D21469" s="2">
        <v>2.409068</v>
      </c>
      <c r="F21469" s="2">
        <v>20.053550000000001</v>
      </c>
      <c r="G21469" s="2">
        <v>0.66413100000000003</v>
      </c>
      <c r="H21469" s="2">
        <v>0.53193699999999999</v>
      </c>
      <c r="J21469" s="2">
        <v>20.056360000000002</v>
      </c>
      <c r="K21469" s="2">
        <v>0.23002400000000001</v>
      </c>
      <c r="L21469" s="2">
        <v>0.53914399999999996</v>
      </c>
    </row>
    <row r="21470" spans="1:12" x14ac:dyDescent="0.2">
      <c r="A21470" s="2">
        <v>20.05706</v>
      </c>
      <c r="B21470" s="2">
        <v>148.5925</v>
      </c>
      <c r="C21470" s="2">
        <v>3.7724950000000002</v>
      </c>
      <c r="D21470" s="2">
        <v>2.4092359999999999</v>
      </c>
      <c r="F21470" s="2">
        <v>20.05425</v>
      </c>
      <c r="G21470" s="2">
        <v>0.663887</v>
      </c>
      <c r="H21470" s="2">
        <v>0.53197499999999998</v>
      </c>
      <c r="J21470" s="2">
        <v>20.05706</v>
      </c>
      <c r="K21470" s="2">
        <v>0.23047400000000001</v>
      </c>
      <c r="L21470" s="2">
        <v>0.53869800000000001</v>
      </c>
    </row>
    <row r="21471" spans="1:12" x14ac:dyDescent="0.2">
      <c r="A21471" s="2">
        <v>20.057759999999998</v>
      </c>
      <c r="B21471" s="2">
        <v>148.50110000000001</v>
      </c>
      <c r="C21471" s="2">
        <v>3.7717200000000002</v>
      </c>
      <c r="D21471" s="2">
        <v>2.409068</v>
      </c>
      <c r="F21471" s="2">
        <v>20.054950000000002</v>
      </c>
      <c r="G21471" s="2">
        <v>0.66356700000000002</v>
      </c>
      <c r="H21471" s="2">
        <v>0.53212700000000002</v>
      </c>
      <c r="J21471" s="2">
        <v>20.057759999999998</v>
      </c>
      <c r="K21471" s="2">
        <v>0.231123</v>
      </c>
      <c r="L21471" s="2">
        <v>0.53818600000000005</v>
      </c>
    </row>
    <row r="21472" spans="1:12" x14ac:dyDescent="0.2">
      <c r="A21472" s="2">
        <v>20.05846</v>
      </c>
      <c r="B21472" s="2">
        <v>148.4101</v>
      </c>
      <c r="C21472" s="2">
        <v>3.7710140000000001</v>
      </c>
      <c r="D21472" s="2">
        <v>2.4091900000000002</v>
      </c>
      <c r="F21472" s="2">
        <v>20.05565</v>
      </c>
      <c r="G21472" s="2">
        <v>0.66363499999999997</v>
      </c>
      <c r="H21472" s="2">
        <v>0.53242500000000004</v>
      </c>
      <c r="J21472" s="2">
        <v>20.05846</v>
      </c>
      <c r="K21472" s="2">
        <v>0.231485</v>
      </c>
      <c r="L21472" s="2">
        <v>0.53798199999999996</v>
      </c>
    </row>
    <row r="21473" spans="1:12" x14ac:dyDescent="0.2">
      <c r="A21473" s="2">
        <v>20.059159999999999</v>
      </c>
      <c r="B21473" s="2">
        <v>148.31809999999999</v>
      </c>
      <c r="C21473" s="2">
        <v>3.770305</v>
      </c>
      <c r="D21473" s="2">
        <v>2.4095110000000002</v>
      </c>
      <c r="F21473" s="2">
        <v>20.056360000000002</v>
      </c>
      <c r="G21473" s="2">
        <v>0.66329199999999999</v>
      </c>
      <c r="H21473" s="2">
        <v>0.53228799999999998</v>
      </c>
      <c r="J21473" s="2">
        <v>20.059159999999999</v>
      </c>
      <c r="K21473" s="2">
        <v>0.231375</v>
      </c>
      <c r="L21473" s="2">
        <v>0.53788400000000003</v>
      </c>
    </row>
    <row r="21474" spans="1:12" x14ac:dyDescent="0.2">
      <c r="A21474" s="2">
        <v>20.05986</v>
      </c>
      <c r="B21474" s="2">
        <v>148.2251</v>
      </c>
      <c r="C21474" s="2">
        <v>3.7691490000000001</v>
      </c>
      <c r="D21474" s="2">
        <v>2.4099379999999999</v>
      </c>
      <c r="F21474" s="2">
        <v>20.05706</v>
      </c>
      <c r="G21474" s="2">
        <v>0.66271199999999997</v>
      </c>
      <c r="H21474" s="2">
        <v>0.53249400000000002</v>
      </c>
      <c r="J21474" s="2">
        <v>20.05986</v>
      </c>
      <c r="K21474" s="2">
        <v>0.23125399999999999</v>
      </c>
      <c r="L21474" s="2">
        <v>0.53763499999999997</v>
      </c>
    </row>
    <row r="21475" spans="1:12" x14ac:dyDescent="0.2">
      <c r="A21475" s="2">
        <v>20.060559999999999</v>
      </c>
      <c r="B21475" s="2">
        <v>148.13229999999999</v>
      </c>
      <c r="C21475" s="2">
        <v>3.767738</v>
      </c>
      <c r="D21475" s="2">
        <v>2.4102579999999998</v>
      </c>
      <c r="F21475" s="2">
        <v>20.057759999999998</v>
      </c>
      <c r="G21475" s="2">
        <v>0.66247599999999995</v>
      </c>
      <c r="H21475" s="2">
        <v>0.53263899999999997</v>
      </c>
      <c r="J21475" s="2">
        <v>20.060559999999999</v>
      </c>
      <c r="K21475" s="2">
        <v>0.23135600000000001</v>
      </c>
      <c r="L21475" s="2">
        <v>0.53761800000000004</v>
      </c>
    </row>
    <row r="21476" spans="1:12" x14ac:dyDescent="0.2">
      <c r="A21476" s="2">
        <v>20.061260000000001</v>
      </c>
      <c r="B21476" s="2">
        <v>148.0394</v>
      </c>
      <c r="C21476" s="2">
        <v>3.7667039999999998</v>
      </c>
      <c r="D21476" s="2">
        <v>2.4103349999999999</v>
      </c>
      <c r="F21476" s="2">
        <v>20.05846</v>
      </c>
      <c r="G21476" s="2">
        <v>0.66231499999999999</v>
      </c>
      <c r="H21476" s="2">
        <v>0.53197499999999998</v>
      </c>
      <c r="J21476" s="2">
        <v>20.061260000000001</v>
      </c>
      <c r="K21476" s="2">
        <v>0.23138600000000001</v>
      </c>
      <c r="L21476" s="2">
        <v>0.537713</v>
      </c>
    </row>
    <row r="21477" spans="1:12" x14ac:dyDescent="0.2">
      <c r="A21477" s="2">
        <v>20.061969999999999</v>
      </c>
      <c r="B21477" s="2">
        <v>147.9461</v>
      </c>
      <c r="C21477" s="2">
        <v>3.7650250000000001</v>
      </c>
      <c r="D21477" s="2">
        <v>2.4102429999999999</v>
      </c>
      <c r="F21477" s="2">
        <v>20.059159999999999</v>
      </c>
      <c r="G21477" s="2">
        <v>0.66185799999999995</v>
      </c>
      <c r="H21477" s="2">
        <v>0.53216600000000003</v>
      </c>
      <c r="J21477" s="2">
        <v>20.061969999999999</v>
      </c>
      <c r="K21477" s="2">
        <v>0.23173099999999999</v>
      </c>
      <c r="L21477" s="2">
        <v>0.537358</v>
      </c>
    </row>
    <row r="21478" spans="1:12" x14ac:dyDescent="0.2">
      <c r="A21478" s="2">
        <v>20.062670000000001</v>
      </c>
      <c r="B21478" s="2">
        <v>147.85220000000001</v>
      </c>
      <c r="C21478" s="2">
        <v>3.7647050000000002</v>
      </c>
      <c r="D21478" s="2">
        <v>2.4101900000000001</v>
      </c>
      <c r="F21478" s="2">
        <v>20.05986</v>
      </c>
      <c r="G21478" s="2">
        <v>0.66123200000000004</v>
      </c>
      <c r="H21478" s="2">
        <v>0.53249400000000002</v>
      </c>
      <c r="J21478" s="2">
        <v>20.062670000000001</v>
      </c>
      <c r="K21478" s="2">
        <v>0.23193</v>
      </c>
      <c r="L21478" s="2">
        <v>0.53695999999999999</v>
      </c>
    </row>
    <row r="21479" spans="1:12" x14ac:dyDescent="0.2">
      <c r="A21479" s="2">
        <v>20.063369999999999</v>
      </c>
      <c r="B21479" s="2">
        <v>147.75790000000001</v>
      </c>
      <c r="C21479" s="2">
        <v>3.7639309999999999</v>
      </c>
      <c r="D21479" s="2">
        <v>2.4100069999999998</v>
      </c>
      <c r="F21479" s="2">
        <v>20.060559999999999</v>
      </c>
      <c r="G21479" s="2">
        <v>0.66087300000000004</v>
      </c>
      <c r="H21479" s="2">
        <v>0.53215800000000002</v>
      </c>
      <c r="J21479" s="2">
        <v>20.063369999999999</v>
      </c>
      <c r="K21479" s="2">
        <v>0.23178099999999999</v>
      </c>
      <c r="L21479" s="2">
        <v>0.53667299999999996</v>
      </c>
    </row>
    <row r="21480" spans="1:12" x14ac:dyDescent="0.2">
      <c r="A21480" s="2">
        <v>20.064070000000001</v>
      </c>
      <c r="B21480" s="2">
        <v>147.6627</v>
      </c>
      <c r="C21480" s="2">
        <v>3.7622179999999998</v>
      </c>
      <c r="D21480" s="2">
        <v>2.4100600000000001</v>
      </c>
      <c r="F21480" s="2">
        <v>20.061260000000001</v>
      </c>
      <c r="G21480" s="2">
        <v>0.66077399999999997</v>
      </c>
      <c r="H21480" s="2">
        <v>0.53183000000000002</v>
      </c>
      <c r="J21480" s="2">
        <v>20.064070000000001</v>
      </c>
      <c r="K21480" s="2">
        <v>0.231104</v>
      </c>
      <c r="L21480" s="2">
        <v>0.53604200000000002</v>
      </c>
    </row>
    <row r="21481" spans="1:12" x14ac:dyDescent="0.2">
      <c r="A21481" s="2">
        <v>20.064769999999999</v>
      </c>
      <c r="B21481" s="2">
        <v>147.56739999999999</v>
      </c>
      <c r="C21481" s="2">
        <v>3.7610009999999998</v>
      </c>
      <c r="D21481" s="2">
        <v>2.410434</v>
      </c>
      <c r="F21481" s="2">
        <v>20.061969999999999</v>
      </c>
      <c r="G21481" s="2">
        <v>0.660744</v>
      </c>
      <c r="H21481" s="2">
        <v>0.53208900000000003</v>
      </c>
      <c r="J21481" s="2">
        <v>20.064769999999999</v>
      </c>
      <c r="K21481" s="2">
        <v>0.231157</v>
      </c>
      <c r="L21481" s="2">
        <v>0.53534099999999996</v>
      </c>
    </row>
    <row r="21482" spans="1:12" x14ac:dyDescent="0.2">
      <c r="A21482" s="2">
        <v>20.065470000000001</v>
      </c>
      <c r="B21482" s="2">
        <v>147.47210000000001</v>
      </c>
      <c r="C21482" s="2">
        <v>3.7595890000000001</v>
      </c>
      <c r="D21482" s="2">
        <v>2.4114870000000002</v>
      </c>
      <c r="F21482" s="2">
        <v>20.062670000000001</v>
      </c>
      <c r="G21482" s="2">
        <v>0.66077399999999997</v>
      </c>
      <c r="H21482" s="2">
        <v>0.53196699999999997</v>
      </c>
      <c r="J21482" s="2">
        <v>20.065470000000001</v>
      </c>
      <c r="K21482" s="2">
        <v>0.23128699999999999</v>
      </c>
      <c r="L21482" s="2">
        <v>0.53485499999999997</v>
      </c>
    </row>
    <row r="21483" spans="1:12" x14ac:dyDescent="0.2">
      <c r="A21483" s="2">
        <v>20.06617</v>
      </c>
      <c r="B21483" s="2">
        <v>147.37649999999999</v>
      </c>
      <c r="C21483" s="2">
        <v>3.7578459999999998</v>
      </c>
      <c r="D21483" s="2">
        <v>2.4116010000000001</v>
      </c>
      <c r="F21483" s="2">
        <v>20.063369999999999</v>
      </c>
      <c r="G21483" s="2">
        <v>0.66070600000000002</v>
      </c>
      <c r="H21483" s="2">
        <v>0.53230999999999995</v>
      </c>
      <c r="J21483" s="2">
        <v>20.06617</v>
      </c>
      <c r="K21483" s="2">
        <v>0.23130200000000001</v>
      </c>
      <c r="L21483" s="2">
        <v>0.53431200000000001</v>
      </c>
    </row>
    <row r="21484" spans="1:12" x14ac:dyDescent="0.2">
      <c r="A21484" s="2">
        <v>20.066880000000001</v>
      </c>
      <c r="B21484" s="2">
        <v>147.2808</v>
      </c>
      <c r="C21484" s="2">
        <v>3.7566600000000001</v>
      </c>
      <c r="D21484" s="2">
        <v>2.4118300000000001</v>
      </c>
      <c r="F21484" s="2">
        <v>20.064070000000001</v>
      </c>
      <c r="G21484" s="2">
        <v>0.66033900000000001</v>
      </c>
      <c r="H21484" s="2">
        <v>0.53212000000000004</v>
      </c>
      <c r="J21484" s="2">
        <v>20.066880000000001</v>
      </c>
      <c r="K21484" s="2">
        <v>0.231682</v>
      </c>
      <c r="L21484" s="2">
        <v>0.53387300000000004</v>
      </c>
    </row>
    <row r="21485" spans="1:12" x14ac:dyDescent="0.2">
      <c r="A21485" s="2">
        <v>20.06758</v>
      </c>
      <c r="B21485" s="2">
        <v>147.18520000000001</v>
      </c>
      <c r="C21485" s="2">
        <v>3.755004</v>
      </c>
      <c r="D21485" s="2">
        <v>2.412982</v>
      </c>
      <c r="F21485" s="2">
        <v>20.064769999999999</v>
      </c>
      <c r="G21485" s="2">
        <v>0.65983599999999998</v>
      </c>
      <c r="H21485" s="2">
        <v>0.53223399999999998</v>
      </c>
      <c r="J21485" s="2">
        <v>20.06758</v>
      </c>
      <c r="K21485" s="2">
        <v>0.23222499999999999</v>
      </c>
      <c r="L21485" s="2">
        <v>0.53319099999999997</v>
      </c>
    </row>
    <row r="21486" spans="1:12" x14ac:dyDescent="0.2">
      <c r="A21486" s="2">
        <v>20.068280000000001</v>
      </c>
      <c r="B21486" s="2">
        <v>147.08930000000001</v>
      </c>
      <c r="C21486" s="2">
        <v>3.7535090000000002</v>
      </c>
      <c r="D21486" s="2">
        <v>2.4137909999999998</v>
      </c>
      <c r="F21486" s="2">
        <v>20.065470000000001</v>
      </c>
      <c r="G21486" s="2">
        <v>0.65901200000000004</v>
      </c>
      <c r="H21486" s="2">
        <v>0.53206600000000004</v>
      </c>
      <c r="J21486" s="2">
        <v>20.068280000000001</v>
      </c>
      <c r="K21486" s="2">
        <v>0.23272300000000001</v>
      </c>
      <c r="L21486" s="2">
        <v>0.53255600000000003</v>
      </c>
    </row>
    <row r="21487" spans="1:12" x14ac:dyDescent="0.2">
      <c r="A21487" s="2">
        <v>20.06898</v>
      </c>
      <c r="B21487" s="2">
        <v>146.9922</v>
      </c>
      <c r="C21487" s="2">
        <v>3.7526700000000002</v>
      </c>
      <c r="D21487" s="2">
        <v>2.414844</v>
      </c>
      <c r="F21487" s="2">
        <v>20.06617</v>
      </c>
      <c r="G21487" s="2">
        <v>0.65896600000000005</v>
      </c>
      <c r="H21487" s="2">
        <v>0.53192899999999999</v>
      </c>
      <c r="J21487" s="2">
        <v>20.06898</v>
      </c>
      <c r="K21487" s="2">
        <v>0.232992</v>
      </c>
      <c r="L21487" s="2">
        <v>0.53201500000000002</v>
      </c>
    </row>
    <row r="21488" spans="1:12" x14ac:dyDescent="0.2">
      <c r="A21488" s="2">
        <v>20.069680000000002</v>
      </c>
      <c r="B21488" s="2">
        <v>146.8948</v>
      </c>
      <c r="C21488" s="2">
        <v>3.7510059999999998</v>
      </c>
      <c r="D21488" s="2">
        <v>2.4158200000000001</v>
      </c>
      <c r="F21488" s="2">
        <v>20.066880000000001</v>
      </c>
      <c r="G21488" s="2">
        <v>0.65901900000000002</v>
      </c>
      <c r="H21488" s="2">
        <v>0.53165399999999996</v>
      </c>
      <c r="J21488" s="2">
        <v>20.069680000000002</v>
      </c>
      <c r="K21488" s="2">
        <v>0.233183</v>
      </c>
      <c r="L21488" s="2">
        <v>0.53132100000000004</v>
      </c>
    </row>
    <row r="21489" spans="1:12" x14ac:dyDescent="0.2">
      <c r="A21489" s="2">
        <v>20.07038</v>
      </c>
      <c r="B21489" s="2">
        <v>146.79650000000001</v>
      </c>
      <c r="C21489" s="2">
        <v>3.7496710000000002</v>
      </c>
      <c r="D21489" s="2">
        <v>2.4159959999999998</v>
      </c>
      <c r="F21489" s="2">
        <v>20.06758</v>
      </c>
      <c r="G21489" s="2">
        <v>0.65840100000000001</v>
      </c>
      <c r="H21489" s="2">
        <v>0.53110500000000005</v>
      </c>
      <c r="J21489" s="2">
        <v>20.07038</v>
      </c>
      <c r="K21489" s="2">
        <v>0.23305500000000001</v>
      </c>
      <c r="L21489" s="2">
        <v>0.53108699999999998</v>
      </c>
    </row>
    <row r="21490" spans="1:12" x14ac:dyDescent="0.2">
      <c r="A21490" s="2">
        <v>20.071079999999998</v>
      </c>
      <c r="B21490" s="2">
        <v>146.69800000000001</v>
      </c>
      <c r="C21490" s="2">
        <v>3.7485309999999998</v>
      </c>
      <c r="D21490" s="2">
        <v>2.41682</v>
      </c>
      <c r="F21490" s="2">
        <v>20.068280000000001</v>
      </c>
      <c r="G21490" s="2">
        <v>0.65753899999999998</v>
      </c>
      <c r="H21490" s="2">
        <v>0.53142500000000004</v>
      </c>
      <c r="J21490" s="2">
        <v>20.071079999999998</v>
      </c>
      <c r="K21490" s="2">
        <v>0.23277600000000001</v>
      </c>
      <c r="L21490" s="2">
        <v>0.53086900000000004</v>
      </c>
    </row>
    <row r="21491" spans="1:12" x14ac:dyDescent="0.2">
      <c r="A21491" s="2">
        <v>20.07179</v>
      </c>
      <c r="B21491" s="2">
        <v>146.59960000000001</v>
      </c>
      <c r="C21491" s="2">
        <v>3.7471380000000001</v>
      </c>
      <c r="D21491" s="2">
        <v>2.4181020000000002</v>
      </c>
      <c r="F21491" s="2">
        <v>20.06898</v>
      </c>
      <c r="G21491" s="2">
        <v>0.65693699999999999</v>
      </c>
      <c r="H21491" s="2">
        <v>0.53179200000000004</v>
      </c>
      <c r="J21491" s="2">
        <v>20.07179</v>
      </c>
      <c r="K21491" s="2">
        <v>0.232513</v>
      </c>
      <c r="L21491" s="2">
        <v>0.53005100000000005</v>
      </c>
    </row>
    <row r="21492" spans="1:12" x14ac:dyDescent="0.2">
      <c r="A21492" s="2">
        <v>20.072489999999998</v>
      </c>
      <c r="B21492" s="2">
        <v>146.49979999999999</v>
      </c>
      <c r="C21492" s="2">
        <v>3.7456999999999998</v>
      </c>
      <c r="D21492" s="2">
        <v>2.4188109999999998</v>
      </c>
      <c r="F21492" s="2">
        <v>20.069680000000002</v>
      </c>
      <c r="G21492" s="2">
        <v>0.65671500000000005</v>
      </c>
      <c r="H21492" s="2">
        <v>0.53162399999999999</v>
      </c>
      <c r="J21492" s="2">
        <v>20.072489999999998</v>
      </c>
      <c r="K21492" s="2">
        <v>0.232435</v>
      </c>
      <c r="L21492" s="2">
        <v>0.52927199999999996</v>
      </c>
    </row>
    <row r="21493" spans="1:12" x14ac:dyDescent="0.2">
      <c r="A21493" s="2">
        <v>20.07319</v>
      </c>
      <c r="B21493" s="2">
        <v>146.39959999999999</v>
      </c>
      <c r="C21493" s="2">
        <v>3.7447349999999999</v>
      </c>
      <c r="D21493" s="2">
        <v>2.4186359999999998</v>
      </c>
      <c r="F21493" s="2">
        <v>20.07038</v>
      </c>
      <c r="G21493" s="2">
        <v>0.65671500000000005</v>
      </c>
      <c r="H21493" s="2">
        <v>0.53176100000000004</v>
      </c>
      <c r="J21493" s="2">
        <v>20.07319</v>
      </c>
      <c r="K21493" s="2">
        <v>0.23235700000000001</v>
      </c>
      <c r="L21493" s="2">
        <v>0.52886900000000003</v>
      </c>
    </row>
    <row r="21494" spans="1:12" x14ac:dyDescent="0.2">
      <c r="A21494" s="2">
        <v>20.073889999999999</v>
      </c>
      <c r="B21494" s="2">
        <v>146.29929999999999</v>
      </c>
      <c r="C21494" s="2">
        <v>3.7431209999999999</v>
      </c>
      <c r="D21494" s="2">
        <v>2.4189560000000001</v>
      </c>
      <c r="F21494" s="2">
        <v>20.071079999999998</v>
      </c>
      <c r="G21494" s="2">
        <v>0.65640299999999996</v>
      </c>
      <c r="H21494" s="2">
        <v>0.53217300000000001</v>
      </c>
      <c r="J21494" s="2">
        <v>20.073889999999999</v>
      </c>
      <c r="K21494" s="2">
        <v>0.23208599999999999</v>
      </c>
      <c r="L21494" s="2">
        <v>0.52827000000000002</v>
      </c>
    </row>
    <row r="21495" spans="1:12" x14ac:dyDescent="0.2">
      <c r="A21495" s="2">
        <v>20.074590000000001</v>
      </c>
      <c r="B21495" s="2">
        <v>146.1985</v>
      </c>
      <c r="C21495" s="2">
        <v>3.742645</v>
      </c>
      <c r="D21495" s="2">
        <v>2.4193829999999998</v>
      </c>
      <c r="F21495" s="2">
        <v>20.07179</v>
      </c>
      <c r="G21495" s="2">
        <v>0.65580700000000003</v>
      </c>
      <c r="H21495" s="2">
        <v>0.53201299999999996</v>
      </c>
      <c r="J21495" s="2">
        <v>20.074590000000001</v>
      </c>
      <c r="K21495" s="2">
        <v>0.231935</v>
      </c>
      <c r="L21495" s="2">
        <v>0.52781</v>
      </c>
    </row>
    <row r="21496" spans="1:12" x14ac:dyDescent="0.2">
      <c r="A21496" s="2">
        <v>20.075289999999999</v>
      </c>
      <c r="B21496" s="2">
        <v>146.09710000000001</v>
      </c>
      <c r="C21496" s="2">
        <v>3.740993</v>
      </c>
      <c r="D21496" s="2">
        <v>2.4197039999999999</v>
      </c>
      <c r="F21496" s="2">
        <v>20.072489999999998</v>
      </c>
      <c r="G21496" s="2">
        <v>0.65525100000000003</v>
      </c>
      <c r="H21496" s="2">
        <v>0.53154000000000001</v>
      </c>
      <c r="J21496" s="2">
        <v>20.075289999999999</v>
      </c>
      <c r="K21496" s="2">
        <v>0.23213</v>
      </c>
      <c r="L21496" s="2">
        <v>0.52737699999999998</v>
      </c>
    </row>
    <row r="21497" spans="1:12" x14ac:dyDescent="0.2">
      <c r="A21497" s="2">
        <v>20.075990000000001</v>
      </c>
      <c r="B21497" s="2">
        <v>145.99520000000001</v>
      </c>
      <c r="C21497" s="2">
        <v>3.7398669999999998</v>
      </c>
      <c r="D21497" s="2">
        <v>2.4200550000000001</v>
      </c>
      <c r="F21497" s="2">
        <v>20.07319</v>
      </c>
      <c r="G21497" s="2">
        <v>0.65504499999999999</v>
      </c>
      <c r="H21497" s="2">
        <v>0.53184500000000001</v>
      </c>
      <c r="J21497" s="2">
        <v>20.075990000000001</v>
      </c>
      <c r="K21497" s="2">
        <v>0.23203299999999999</v>
      </c>
      <c r="L21497" s="2">
        <v>0.52701399999999998</v>
      </c>
    </row>
    <row r="21498" spans="1:12" x14ac:dyDescent="0.2">
      <c r="A21498" s="2">
        <v>20.076689999999999</v>
      </c>
      <c r="B21498" s="2">
        <v>145.89320000000001</v>
      </c>
      <c r="C21498" s="2">
        <v>3.7389290000000002</v>
      </c>
      <c r="D21498" s="2">
        <v>2.4196499999999999</v>
      </c>
      <c r="F21498" s="2">
        <v>20.073889999999999</v>
      </c>
      <c r="G21498" s="2">
        <v>0.65439599999999998</v>
      </c>
      <c r="H21498" s="2">
        <v>0.53157799999999999</v>
      </c>
      <c r="J21498" s="2">
        <v>20.076689999999999</v>
      </c>
      <c r="K21498" s="2">
        <v>0.232464</v>
      </c>
      <c r="L21498" s="2">
        <v>0.52661199999999997</v>
      </c>
    </row>
    <row r="21499" spans="1:12" x14ac:dyDescent="0.2">
      <c r="A21499" s="2">
        <v>20.077400000000001</v>
      </c>
      <c r="B21499" s="2">
        <v>145.79140000000001</v>
      </c>
      <c r="C21499" s="2">
        <v>3.7374109999999998</v>
      </c>
      <c r="D21499" s="2">
        <v>2.419864</v>
      </c>
      <c r="F21499" s="2">
        <v>20.074590000000001</v>
      </c>
      <c r="G21499" s="2">
        <v>0.65425900000000003</v>
      </c>
      <c r="H21499" s="2">
        <v>0.53176100000000004</v>
      </c>
      <c r="J21499" s="2">
        <v>20.077400000000001</v>
      </c>
      <c r="K21499" s="2">
        <v>0.23211799999999999</v>
      </c>
      <c r="L21499" s="2">
        <v>0.52600800000000003</v>
      </c>
    </row>
    <row r="21500" spans="1:12" x14ac:dyDescent="0.2">
      <c r="A21500" s="2">
        <v>20.078099999999999</v>
      </c>
      <c r="B21500" s="2">
        <v>145.68870000000001</v>
      </c>
      <c r="C21500" s="2">
        <v>3.736049</v>
      </c>
      <c r="D21500" s="2">
        <v>2.4202530000000002</v>
      </c>
      <c r="F21500" s="2">
        <v>20.075289999999999</v>
      </c>
      <c r="G21500" s="2">
        <v>0.65399200000000002</v>
      </c>
      <c r="H21500" s="2">
        <v>0.53177600000000003</v>
      </c>
      <c r="J21500" s="2">
        <v>20.078099999999999</v>
      </c>
      <c r="K21500" s="2">
        <v>0.231653</v>
      </c>
      <c r="L21500" s="2">
        <v>0.52575400000000005</v>
      </c>
    </row>
    <row r="21501" spans="1:12" x14ac:dyDescent="0.2">
      <c r="A21501" s="2">
        <v>20.078800000000001</v>
      </c>
      <c r="B21501" s="2">
        <v>145.58670000000001</v>
      </c>
      <c r="C21501" s="2">
        <v>3.7348819999999998</v>
      </c>
      <c r="D21501" s="2">
        <v>2.4203830000000002</v>
      </c>
      <c r="F21501" s="2">
        <v>20.075990000000001</v>
      </c>
      <c r="G21501" s="2">
        <v>0.65373199999999998</v>
      </c>
      <c r="H21501" s="2">
        <v>0.53186800000000001</v>
      </c>
      <c r="J21501" s="2">
        <v>20.078800000000001</v>
      </c>
      <c r="K21501" s="2">
        <v>0.23145299999999999</v>
      </c>
      <c r="L21501" s="2">
        <v>0.52553799999999995</v>
      </c>
    </row>
    <row r="21502" spans="1:12" x14ac:dyDescent="0.2">
      <c r="A21502" s="2">
        <v>20.079499999999999</v>
      </c>
      <c r="B21502" s="2">
        <v>145.48429999999999</v>
      </c>
      <c r="C21502" s="2">
        <v>3.7345730000000001</v>
      </c>
      <c r="D21502" s="2">
        <v>2.420398</v>
      </c>
      <c r="F21502" s="2">
        <v>20.076689999999999</v>
      </c>
      <c r="G21502" s="2">
        <v>0.65359500000000004</v>
      </c>
      <c r="H21502" s="2">
        <v>0.53266100000000005</v>
      </c>
      <c r="J21502" s="2">
        <v>20.079499999999999</v>
      </c>
      <c r="K21502" s="2">
        <v>0.23153099999999999</v>
      </c>
      <c r="L21502" s="2">
        <v>0.52492099999999997</v>
      </c>
    </row>
    <row r="21503" spans="1:12" x14ac:dyDescent="0.2">
      <c r="A21503" s="2">
        <v>20.080200000000001</v>
      </c>
      <c r="B21503" s="2">
        <v>145.3817</v>
      </c>
      <c r="C21503" s="2">
        <v>3.7343929999999999</v>
      </c>
      <c r="D21503" s="2">
        <v>2.420261</v>
      </c>
      <c r="F21503" s="2">
        <v>20.077400000000001</v>
      </c>
      <c r="G21503" s="2">
        <v>0.65313699999999997</v>
      </c>
      <c r="H21503" s="2">
        <v>0.53259999999999996</v>
      </c>
      <c r="J21503" s="2">
        <v>20.080200000000001</v>
      </c>
      <c r="K21503" s="2">
        <v>0.23172599999999999</v>
      </c>
      <c r="L21503" s="2">
        <v>0.52421499999999999</v>
      </c>
    </row>
    <row r="21504" spans="1:12" x14ac:dyDescent="0.2">
      <c r="A21504" s="2">
        <v>20.0809</v>
      </c>
      <c r="B21504" s="2">
        <v>145.27930000000001</v>
      </c>
      <c r="C21504" s="2">
        <v>3.733276</v>
      </c>
      <c r="D21504" s="2">
        <v>2.4204279999999998</v>
      </c>
      <c r="F21504" s="2">
        <v>20.078099999999999</v>
      </c>
      <c r="G21504" s="2">
        <v>0.65269500000000003</v>
      </c>
      <c r="H21504" s="2">
        <v>0.53232599999999997</v>
      </c>
      <c r="J21504" s="2">
        <v>20.0809</v>
      </c>
      <c r="K21504" s="2">
        <v>0.23202100000000001</v>
      </c>
      <c r="L21504" s="2">
        <v>0.52352900000000002</v>
      </c>
    </row>
    <row r="21505" spans="1:12" x14ac:dyDescent="0.2">
      <c r="A21505" s="2">
        <v>20.081600000000002</v>
      </c>
      <c r="B21505" s="2">
        <v>145.17689999999999</v>
      </c>
      <c r="C21505" s="2">
        <v>3.7317800000000001</v>
      </c>
      <c r="D21505" s="2">
        <v>2.420833</v>
      </c>
      <c r="F21505" s="2">
        <v>20.078800000000001</v>
      </c>
      <c r="G21505" s="2">
        <v>0.65177200000000002</v>
      </c>
      <c r="H21505" s="2">
        <v>0.53227999999999998</v>
      </c>
      <c r="J21505" s="2">
        <v>20.081600000000002</v>
      </c>
      <c r="K21505" s="2">
        <v>0.23236599999999999</v>
      </c>
      <c r="L21505" s="2">
        <v>0.52306200000000003</v>
      </c>
    </row>
    <row r="21506" spans="1:12" x14ac:dyDescent="0.2">
      <c r="A21506" s="2">
        <v>20.08231</v>
      </c>
      <c r="B21506" s="2">
        <v>145.0745</v>
      </c>
      <c r="C21506" s="2">
        <v>3.7301859999999998</v>
      </c>
      <c r="D21506" s="2">
        <v>2.421046</v>
      </c>
      <c r="F21506" s="2">
        <v>20.079499999999999</v>
      </c>
      <c r="G21506" s="2">
        <v>0.65151999999999999</v>
      </c>
      <c r="H21506" s="2">
        <v>0.53217300000000001</v>
      </c>
      <c r="J21506" s="2">
        <v>20.08231</v>
      </c>
      <c r="K21506" s="2">
        <v>0.23211799999999999</v>
      </c>
      <c r="L21506" s="2">
        <v>0.52267300000000005</v>
      </c>
    </row>
    <row r="21507" spans="1:12" x14ac:dyDescent="0.2">
      <c r="A21507" s="2">
        <v>20.083010000000002</v>
      </c>
      <c r="B21507" s="2">
        <v>144.971</v>
      </c>
      <c r="C21507" s="2">
        <v>3.7288510000000001</v>
      </c>
      <c r="D21507" s="2">
        <v>2.4211990000000001</v>
      </c>
      <c r="F21507" s="2">
        <v>20.080200000000001</v>
      </c>
      <c r="G21507" s="2">
        <v>0.65159599999999995</v>
      </c>
      <c r="H21507" s="2">
        <v>0.53193699999999999</v>
      </c>
      <c r="J21507" s="2">
        <v>20.083010000000002</v>
      </c>
      <c r="K21507" s="2">
        <v>0.23230200000000001</v>
      </c>
      <c r="L21507" s="2">
        <v>0.52231499999999997</v>
      </c>
    </row>
    <row r="21508" spans="1:12" x14ac:dyDescent="0.2">
      <c r="A21508" s="2">
        <v>20.08371</v>
      </c>
      <c r="B21508" s="2">
        <v>144.8674</v>
      </c>
      <c r="C21508" s="2">
        <v>3.7281369999999998</v>
      </c>
      <c r="D21508" s="2">
        <v>2.4214280000000001</v>
      </c>
      <c r="F21508" s="2">
        <v>20.0809</v>
      </c>
      <c r="G21508" s="2">
        <v>0.65096299999999996</v>
      </c>
      <c r="H21508" s="2">
        <v>0.53104399999999996</v>
      </c>
      <c r="J21508" s="2">
        <v>20.08371</v>
      </c>
      <c r="K21508" s="2">
        <v>0.23228799999999999</v>
      </c>
      <c r="L21508" s="2">
        <v>0.52191900000000002</v>
      </c>
    </row>
    <row r="21509" spans="1:12" x14ac:dyDescent="0.2">
      <c r="A21509" s="2">
        <v>20.084409999999998</v>
      </c>
      <c r="B21509" s="2">
        <v>144.7636</v>
      </c>
      <c r="C21509" s="2">
        <v>3.726855</v>
      </c>
      <c r="D21509" s="2">
        <v>2.4217179999999998</v>
      </c>
      <c r="F21509" s="2">
        <v>20.081600000000002</v>
      </c>
      <c r="G21509" s="2">
        <v>0.65082600000000002</v>
      </c>
      <c r="H21509" s="2">
        <v>0.53051800000000005</v>
      </c>
      <c r="J21509" s="2">
        <v>20.084409999999998</v>
      </c>
      <c r="K21509" s="2">
        <v>0.232824</v>
      </c>
      <c r="L21509" s="2">
        <v>0.52141999999999999</v>
      </c>
    </row>
    <row r="21510" spans="1:12" x14ac:dyDescent="0.2">
      <c r="A21510" s="2">
        <v>20.08511</v>
      </c>
      <c r="B21510" s="2">
        <v>144.6591</v>
      </c>
      <c r="C21510" s="2">
        <v>3.7258870000000002</v>
      </c>
      <c r="D21510" s="2">
        <v>2.421878</v>
      </c>
      <c r="F21510" s="2">
        <v>20.08231</v>
      </c>
      <c r="G21510" s="2">
        <v>0.65082600000000002</v>
      </c>
      <c r="H21510" s="2">
        <v>0.53057100000000001</v>
      </c>
      <c r="J21510" s="2">
        <v>20.08511</v>
      </c>
      <c r="K21510" s="2">
        <v>0.233406</v>
      </c>
      <c r="L21510" s="2">
        <v>0.520729</v>
      </c>
    </row>
    <row r="21511" spans="1:12" x14ac:dyDescent="0.2">
      <c r="A21511" s="2">
        <v>20.085809999999999</v>
      </c>
      <c r="B21511" s="2">
        <v>144.55369999999999</v>
      </c>
      <c r="C21511" s="2">
        <v>3.724529</v>
      </c>
      <c r="D21511" s="2">
        <v>2.4218929999999999</v>
      </c>
      <c r="F21511" s="2">
        <v>20.083010000000002</v>
      </c>
      <c r="G21511" s="2">
        <v>0.650536</v>
      </c>
      <c r="H21511" s="2">
        <v>0.53016700000000005</v>
      </c>
      <c r="J21511" s="2">
        <v>20.085809999999999</v>
      </c>
      <c r="K21511" s="2">
        <v>0.23377800000000001</v>
      </c>
      <c r="L21511" s="2">
        <v>0.52013699999999996</v>
      </c>
    </row>
    <row r="21512" spans="1:12" x14ac:dyDescent="0.2">
      <c r="A21512" s="2">
        <v>20.086510000000001</v>
      </c>
      <c r="B21512" s="2">
        <v>144.44909999999999</v>
      </c>
      <c r="C21512" s="2">
        <v>3.7232050000000001</v>
      </c>
      <c r="D21512" s="2">
        <v>2.4220380000000001</v>
      </c>
      <c r="F21512" s="2">
        <v>20.08371</v>
      </c>
      <c r="G21512" s="2">
        <v>0.65008500000000002</v>
      </c>
      <c r="H21512" s="2">
        <v>0.53014399999999995</v>
      </c>
      <c r="J21512" s="2">
        <v>20.086510000000001</v>
      </c>
      <c r="K21512" s="2">
        <v>0.23405300000000001</v>
      </c>
      <c r="L21512" s="2">
        <v>0.519235</v>
      </c>
    </row>
    <row r="21513" spans="1:12" x14ac:dyDescent="0.2">
      <c r="A21513" s="2">
        <v>20.087219999999999</v>
      </c>
      <c r="B21513" s="2">
        <v>144.34649999999999</v>
      </c>
      <c r="C21513" s="2">
        <v>3.7221060000000001</v>
      </c>
      <c r="D21513" s="2">
        <v>2.422183</v>
      </c>
      <c r="F21513" s="2">
        <v>20.084409999999998</v>
      </c>
      <c r="G21513" s="2">
        <v>0.64990199999999998</v>
      </c>
      <c r="H21513" s="2">
        <v>0.53022000000000002</v>
      </c>
      <c r="J21513" s="2">
        <v>20.087219999999999</v>
      </c>
      <c r="K21513" s="2">
        <v>0.234096</v>
      </c>
      <c r="L21513" s="2">
        <v>0.51860099999999998</v>
      </c>
    </row>
    <row r="21514" spans="1:12" x14ac:dyDescent="0.2">
      <c r="A21514" s="2">
        <v>20.08792</v>
      </c>
      <c r="B21514" s="2">
        <v>144.25059999999999</v>
      </c>
      <c r="C21514" s="2">
        <v>3.7209120000000002</v>
      </c>
      <c r="D21514" s="2">
        <v>2.4224809999999999</v>
      </c>
      <c r="F21514" s="2">
        <v>20.08511</v>
      </c>
      <c r="G21514" s="2">
        <v>0.64984900000000001</v>
      </c>
      <c r="H21514" s="2">
        <v>0.530609</v>
      </c>
      <c r="J21514" s="2">
        <v>20.08792</v>
      </c>
      <c r="K21514" s="2">
        <v>0.23380999999999999</v>
      </c>
      <c r="L21514" s="2">
        <v>0.51839299999999999</v>
      </c>
    </row>
    <row r="21515" spans="1:12" x14ac:dyDescent="0.2">
      <c r="A21515" s="2">
        <v>20.088619999999999</v>
      </c>
      <c r="B21515" s="2">
        <v>144.15870000000001</v>
      </c>
      <c r="C21515" s="2">
        <v>3.7195119999999999</v>
      </c>
      <c r="D21515" s="2">
        <v>2.4230680000000002</v>
      </c>
      <c r="F21515" s="2">
        <v>20.085809999999999</v>
      </c>
      <c r="G21515" s="2">
        <v>0.64983400000000002</v>
      </c>
      <c r="H21515" s="2">
        <v>0.53031899999999998</v>
      </c>
      <c r="J21515" s="2">
        <v>20.088619999999999</v>
      </c>
      <c r="K21515" s="2">
        <v>0.23386399999999999</v>
      </c>
      <c r="L21515" s="2">
        <v>0.51797700000000002</v>
      </c>
    </row>
    <row r="21516" spans="1:12" x14ac:dyDescent="0.2">
      <c r="A21516" s="2">
        <v>20.089320000000001</v>
      </c>
      <c r="B21516" s="2">
        <v>144.0626</v>
      </c>
      <c r="C21516" s="2">
        <v>3.7180439999999999</v>
      </c>
      <c r="D21516" s="2">
        <v>2.4237320000000002</v>
      </c>
      <c r="F21516" s="2">
        <v>20.086510000000001</v>
      </c>
      <c r="G21516" s="2">
        <v>0.649231</v>
      </c>
      <c r="H21516" s="2">
        <v>0.53082300000000004</v>
      </c>
      <c r="J21516" s="2">
        <v>20.089320000000001</v>
      </c>
      <c r="K21516" s="2">
        <v>0.23372799999999999</v>
      </c>
      <c r="L21516" s="2">
        <v>0.51730299999999996</v>
      </c>
    </row>
    <row r="21517" spans="1:12" x14ac:dyDescent="0.2">
      <c r="A21517" s="2">
        <v>20.090019999999999</v>
      </c>
      <c r="B21517" s="2">
        <v>143.95869999999999</v>
      </c>
      <c r="C21517" s="2">
        <v>3.7168839999999999</v>
      </c>
      <c r="D21517" s="2">
        <v>2.4241519999999999</v>
      </c>
      <c r="F21517" s="2">
        <v>20.087219999999999</v>
      </c>
      <c r="G21517" s="2">
        <v>0.648949</v>
      </c>
      <c r="H21517" s="2">
        <v>0.53095999999999999</v>
      </c>
      <c r="J21517" s="2">
        <v>20.090019999999999</v>
      </c>
      <c r="K21517" s="2">
        <v>0.23390900000000001</v>
      </c>
      <c r="L21517" s="2">
        <v>0.51672099999999999</v>
      </c>
    </row>
    <row r="21518" spans="1:12" x14ac:dyDescent="0.2">
      <c r="A21518" s="2">
        <v>20.090720000000001</v>
      </c>
      <c r="B21518" s="2">
        <v>143.85059999999999</v>
      </c>
      <c r="C21518" s="2">
        <v>3.7155749999999999</v>
      </c>
      <c r="D21518" s="2">
        <v>2.4247239999999999</v>
      </c>
      <c r="F21518" s="2">
        <v>20.08792</v>
      </c>
      <c r="G21518" s="2">
        <v>0.64885700000000002</v>
      </c>
      <c r="H21518" s="2">
        <v>0.53085300000000002</v>
      </c>
      <c r="J21518" s="2">
        <v>20.090720000000001</v>
      </c>
      <c r="K21518" s="2">
        <v>0.23391500000000001</v>
      </c>
      <c r="L21518" s="2">
        <v>0.51624300000000001</v>
      </c>
    </row>
    <row r="21519" spans="1:12" x14ac:dyDescent="0.2">
      <c r="A21519" s="2">
        <v>20.091419999999999</v>
      </c>
      <c r="B21519" s="2">
        <v>143.7423</v>
      </c>
      <c r="C21519" s="2">
        <v>3.7145760000000001</v>
      </c>
      <c r="D21519" s="2">
        <v>2.425052</v>
      </c>
      <c r="F21519" s="2">
        <v>20.088619999999999</v>
      </c>
      <c r="G21519" s="2">
        <v>0.64846000000000004</v>
      </c>
      <c r="H21519" s="2">
        <v>0.53152500000000003</v>
      </c>
      <c r="J21519" s="2">
        <v>20.091419999999999</v>
      </c>
      <c r="K21519" s="2">
        <v>0.23438600000000001</v>
      </c>
      <c r="L21519" s="2">
        <v>0.51580800000000004</v>
      </c>
    </row>
    <row r="21520" spans="1:12" x14ac:dyDescent="0.2">
      <c r="A21520" s="2">
        <v>20.092130000000001</v>
      </c>
      <c r="B21520" s="2">
        <v>143.6327</v>
      </c>
      <c r="C21520" s="2">
        <v>3.7135379999999998</v>
      </c>
      <c r="D21520" s="2">
        <v>2.4257230000000001</v>
      </c>
      <c r="F21520" s="2">
        <v>20.089320000000001</v>
      </c>
      <c r="G21520" s="2">
        <v>0.64801799999999998</v>
      </c>
      <c r="H21520" s="2">
        <v>0.53160099999999999</v>
      </c>
      <c r="J21520" s="2">
        <v>20.092130000000001</v>
      </c>
      <c r="K21520" s="2">
        <v>0.23418600000000001</v>
      </c>
      <c r="L21520" s="2">
        <v>0.51599300000000003</v>
      </c>
    </row>
    <row r="21521" spans="1:12" x14ac:dyDescent="0.2">
      <c r="A21521" s="2">
        <v>20.092829999999999</v>
      </c>
      <c r="B21521" s="2">
        <v>143.52279999999999</v>
      </c>
      <c r="C21521" s="2">
        <v>3.7126420000000002</v>
      </c>
      <c r="D21521" s="2">
        <v>2.4260359999999999</v>
      </c>
      <c r="F21521" s="2">
        <v>20.090019999999999</v>
      </c>
      <c r="G21521" s="2">
        <v>0.64804099999999998</v>
      </c>
      <c r="H21521" s="2">
        <v>0.53137199999999996</v>
      </c>
      <c r="J21521" s="2">
        <v>20.092829999999999</v>
      </c>
      <c r="K21521" s="2">
        <v>0.234176</v>
      </c>
      <c r="L21521" s="2">
        <v>0.51595800000000003</v>
      </c>
    </row>
    <row r="21522" spans="1:12" x14ac:dyDescent="0.2">
      <c r="A21522" s="2">
        <v>20.093530000000001</v>
      </c>
      <c r="B21522" s="2">
        <v>143.4127</v>
      </c>
      <c r="C21522" s="2">
        <v>3.7119550000000001</v>
      </c>
      <c r="D21522" s="2">
        <v>2.426326</v>
      </c>
      <c r="F21522" s="2">
        <v>20.090720000000001</v>
      </c>
      <c r="G21522" s="2">
        <v>0.64777399999999996</v>
      </c>
      <c r="H21522" s="2">
        <v>0.53105199999999997</v>
      </c>
      <c r="J21522" s="2">
        <v>20.093530000000001</v>
      </c>
      <c r="K21522" s="2">
        <v>0.234434</v>
      </c>
      <c r="L21522" s="2">
        <v>0.51533799999999996</v>
      </c>
    </row>
    <row r="21523" spans="1:12" x14ac:dyDescent="0.2">
      <c r="A21523" s="2">
        <v>20.09423</v>
      </c>
      <c r="B21523" s="2">
        <v>143.30260000000001</v>
      </c>
      <c r="C21523" s="2">
        <v>3.7109139999999998</v>
      </c>
      <c r="D21523" s="2">
        <v>2.426685</v>
      </c>
      <c r="F21523" s="2">
        <v>20.091419999999999</v>
      </c>
      <c r="G21523" s="2">
        <v>0.64788100000000004</v>
      </c>
      <c r="H21523" s="2">
        <v>0.53092200000000001</v>
      </c>
      <c r="J21523" s="2">
        <v>20.09423</v>
      </c>
      <c r="K21523" s="2">
        <v>0.23493600000000001</v>
      </c>
      <c r="L21523" s="2">
        <v>0.51468899999999995</v>
      </c>
    </row>
    <row r="21524" spans="1:12" x14ac:dyDescent="0.2">
      <c r="A21524" s="2">
        <v>20.094930000000002</v>
      </c>
      <c r="B21524" s="2">
        <v>143.19280000000001</v>
      </c>
      <c r="C21524" s="2">
        <v>3.709762</v>
      </c>
      <c r="D21524" s="2">
        <v>2.4269289999999999</v>
      </c>
      <c r="F21524" s="2">
        <v>20.092130000000001</v>
      </c>
      <c r="G21524" s="2">
        <v>0.64798</v>
      </c>
      <c r="H21524" s="2">
        <v>0.53049500000000005</v>
      </c>
      <c r="J21524" s="2">
        <v>20.094930000000002</v>
      </c>
      <c r="K21524" s="2">
        <v>0.235096</v>
      </c>
      <c r="L21524" s="2">
        <v>0.51439999999999997</v>
      </c>
    </row>
    <row r="21525" spans="1:12" x14ac:dyDescent="0.2">
      <c r="A21525" s="2">
        <v>20.09563</v>
      </c>
      <c r="B21525" s="2">
        <v>143.0823</v>
      </c>
      <c r="C21525" s="2">
        <v>3.7090179999999999</v>
      </c>
      <c r="D21525" s="2">
        <v>2.4272870000000002</v>
      </c>
      <c r="F21525" s="2">
        <v>20.092829999999999</v>
      </c>
      <c r="G21525" s="2">
        <v>0.64797199999999999</v>
      </c>
      <c r="H21525" s="2">
        <v>0.53045699999999996</v>
      </c>
      <c r="J21525" s="2">
        <v>20.09563</v>
      </c>
      <c r="K21525" s="2">
        <v>0.23500199999999999</v>
      </c>
      <c r="L21525" s="2">
        <v>0.51392899999999997</v>
      </c>
    </row>
    <row r="21526" spans="1:12" x14ac:dyDescent="0.2">
      <c r="A21526" s="2">
        <v>20.096329999999998</v>
      </c>
      <c r="B21526" s="2">
        <v>142.97329999999999</v>
      </c>
      <c r="C21526" s="2">
        <v>3.707767</v>
      </c>
      <c r="D21526" s="2">
        <v>2.4277600000000001</v>
      </c>
      <c r="F21526" s="2">
        <v>20.093530000000001</v>
      </c>
      <c r="G21526" s="2">
        <v>0.64804799999999996</v>
      </c>
      <c r="H21526" s="2">
        <v>0.53087600000000001</v>
      </c>
      <c r="J21526" s="2">
        <v>20.096329999999998</v>
      </c>
      <c r="K21526" s="2">
        <v>0.23496600000000001</v>
      </c>
      <c r="L21526" s="2">
        <v>0.51297999999999999</v>
      </c>
    </row>
    <row r="21527" spans="1:12" x14ac:dyDescent="0.2">
      <c r="A21527" s="2">
        <v>20.09703</v>
      </c>
      <c r="B21527" s="2">
        <v>142.8647</v>
      </c>
      <c r="C21527" s="2">
        <v>3.706779</v>
      </c>
      <c r="D21527" s="2">
        <v>2.427943</v>
      </c>
      <c r="F21527" s="2">
        <v>20.09423</v>
      </c>
      <c r="G21527" s="2">
        <v>0.64814000000000005</v>
      </c>
      <c r="H21527" s="2">
        <v>0.53088400000000002</v>
      </c>
      <c r="J21527" s="2">
        <v>20.09703</v>
      </c>
      <c r="K21527" s="2">
        <v>0.23466999999999999</v>
      </c>
      <c r="L21527" s="2">
        <v>0.51265700000000003</v>
      </c>
    </row>
    <row r="21528" spans="1:12" x14ac:dyDescent="0.2">
      <c r="A21528" s="2">
        <v>20.097740000000002</v>
      </c>
      <c r="B21528" s="2">
        <v>142.75530000000001</v>
      </c>
      <c r="C21528" s="2">
        <v>3.7060770000000001</v>
      </c>
      <c r="D21528" s="2">
        <v>2.4281419999999998</v>
      </c>
      <c r="F21528" s="2">
        <v>20.094930000000002</v>
      </c>
      <c r="G21528" s="2">
        <v>0.64829300000000001</v>
      </c>
      <c r="H21528" s="2">
        <v>0.53056300000000001</v>
      </c>
      <c r="J21528" s="2">
        <v>20.097740000000002</v>
      </c>
      <c r="K21528" s="2">
        <v>0.23443800000000001</v>
      </c>
      <c r="L21528" s="2">
        <v>0.51252299999999995</v>
      </c>
    </row>
    <row r="21529" spans="1:12" x14ac:dyDescent="0.2">
      <c r="A21529" s="2">
        <v>20.09844</v>
      </c>
      <c r="B21529" s="2">
        <v>142.6473</v>
      </c>
      <c r="C21529" s="2">
        <v>3.7050350000000001</v>
      </c>
      <c r="D21529" s="2">
        <v>2.4285920000000001</v>
      </c>
      <c r="F21529" s="2">
        <v>20.09563</v>
      </c>
      <c r="G21529" s="2">
        <v>0.648308</v>
      </c>
      <c r="H21529" s="2">
        <v>0.53066999999999998</v>
      </c>
      <c r="J21529" s="2">
        <v>20.09844</v>
      </c>
      <c r="K21529" s="2">
        <v>0.234373</v>
      </c>
      <c r="L21529" s="2">
        <v>0.51199700000000004</v>
      </c>
    </row>
    <row r="21530" spans="1:12" x14ac:dyDescent="0.2">
      <c r="A21530" s="2">
        <v>20.099139999999998</v>
      </c>
      <c r="B21530" s="2">
        <v>142.53989999999999</v>
      </c>
      <c r="C21530" s="2">
        <v>3.704253</v>
      </c>
      <c r="D21530" s="2">
        <v>2.429233</v>
      </c>
      <c r="F21530" s="2">
        <v>20.096329999999998</v>
      </c>
      <c r="G21530" s="2">
        <v>0.64802599999999999</v>
      </c>
      <c r="H21530" s="2">
        <v>0.53098299999999998</v>
      </c>
      <c r="J21530" s="2">
        <v>20.099139999999998</v>
      </c>
      <c r="K21530" s="2">
        <v>0.23438800000000001</v>
      </c>
      <c r="L21530" s="2">
        <v>0.51205900000000004</v>
      </c>
    </row>
    <row r="21531" spans="1:12" x14ac:dyDescent="0.2">
      <c r="A21531" s="2">
        <v>20.09984</v>
      </c>
      <c r="B21531" s="2">
        <v>142.43199999999999</v>
      </c>
      <c r="C21531" s="2">
        <v>3.703395</v>
      </c>
      <c r="D21531" s="2">
        <v>2.4294850000000001</v>
      </c>
      <c r="F21531" s="2">
        <v>20.09703</v>
      </c>
      <c r="G21531" s="2">
        <v>0.64753700000000003</v>
      </c>
      <c r="H21531" s="2">
        <v>0.53112000000000004</v>
      </c>
      <c r="J21531" s="2">
        <v>20.09984</v>
      </c>
      <c r="K21531" s="2">
        <v>0.234102</v>
      </c>
      <c r="L21531" s="2">
        <v>0.51231099999999996</v>
      </c>
    </row>
    <row r="21532" spans="1:12" x14ac:dyDescent="0.2">
      <c r="A21532" s="2">
        <v>20.100539999999999</v>
      </c>
      <c r="B21532" s="2">
        <v>142.3236</v>
      </c>
      <c r="C21532" s="2">
        <v>3.7025250000000001</v>
      </c>
      <c r="D21532" s="2">
        <v>2.429424</v>
      </c>
      <c r="F21532" s="2">
        <v>20.097740000000002</v>
      </c>
      <c r="G21532" s="2">
        <v>0.64710999999999996</v>
      </c>
      <c r="H21532" s="2">
        <v>0.53086900000000004</v>
      </c>
      <c r="J21532" s="2">
        <v>20.100539999999999</v>
      </c>
      <c r="K21532" s="2">
        <v>0.234129</v>
      </c>
      <c r="L21532" s="2">
        <v>0.51232699999999998</v>
      </c>
    </row>
    <row r="21533" spans="1:12" x14ac:dyDescent="0.2">
      <c r="A21533" s="2">
        <v>20.101240000000001</v>
      </c>
      <c r="B21533" s="2">
        <v>142.2159</v>
      </c>
      <c r="C21533" s="2">
        <v>3.7017509999999998</v>
      </c>
      <c r="D21533" s="2">
        <v>2.429767</v>
      </c>
      <c r="F21533" s="2">
        <v>20.09844</v>
      </c>
      <c r="G21533" s="2">
        <v>0.64688100000000004</v>
      </c>
      <c r="H21533" s="2">
        <v>0.53113600000000005</v>
      </c>
      <c r="J21533" s="2">
        <v>20.101240000000001</v>
      </c>
      <c r="K21533" s="2">
        <v>0.23386399999999999</v>
      </c>
      <c r="L21533" s="2">
        <v>0.51218600000000003</v>
      </c>
    </row>
    <row r="21534" spans="1:12" x14ac:dyDescent="0.2">
      <c r="A21534" s="2">
        <v>20.101939999999999</v>
      </c>
      <c r="B21534" s="2">
        <v>142.10749999999999</v>
      </c>
      <c r="C21534" s="2">
        <v>3.7004649999999999</v>
      </c>
      <c r="D21534" s="2">
        <v>2.4294920000000002</v>
      </c>
      <c r="F21534" s="2">
        <v>20.099139999999998</v>
      </c>
      <c r="G21534" s="2">
        <v>0.64672099999999999</v>
      </c>
      <c r="H21534" s="2">
        <v>0.53115800000000002</v>
      </c>
      <c r="J21534" s="2">
        <v>20.101939999999999</v>
      </c>
      <c r="K21534" s="2">
        <v>0.23363700000000001</v>
      </c>
      <c r="L21534" s="2">
        <v>0.51180599999999998</v>
      </c>
    </row>
    <row r="21535" spans="1:12" x14ac:dyDescent="0.2">
      <c r="A21535" s="2">
        <v>20.102650000000001</v>
      </c>
      <c r="B21535" s="2">
        <v>141.99879999999999</v>
      </c>
      <c r="C21535" s="2">
        <v>3.6986530000000002</v>
      </c>
      <c r="D21535" s="2">
        <v>2.4292790000000002</v>
      </c>
      <c r="F21535" s="2">
        <v>20.09984</v>
      </c>
      <c r="G21535" s="2">
        <v>0.64691200000000004</v>
      </c>
      <c r="H21535" s="2">
        <v>0.53151700000000002</v>
      </c>
      <c r="J21535" s="2">
        <v>20.102650000000001</v>
      </c>
      <c r="K21535" s="2">
        <v>0.23330500000000001</v>
      </c>
      <c r="L21535" s="2">
        <v>0.51114700000000002</v>
      </c>
    </row>
    <row r="21536" spans="1:12" x14ac:dyDescent="0.2">
      <c r="A21536" s="2">
        <v>20.103349999999999</v>
      </c>
      <c r="B21536" s="2">
        <v>141.89060000000001</v>
      </c>
      <c r="C21536" s="2">
        <v>3.6973370000000001</v>
      </c>
      <c r="D21536" s="2">
        <v>2.4297360000000001</v>
      </c>
      <c r="F21536" s="2">
        <v>20.100539999999999</v>
      </c>
      <c r="G21536" s="2">
        <v>0.64758300000000002</v>
      </c>
      <c r="H21536" s="2">
        <v>0.53135699999999997</v>
      </c>
      <c r="J21536" s="2">
        <v>20.103349999999999</v>
      </c>
      <c r="K21536" s="2">
        <v>0.23282</v>
      </c>
      <c r="L21536" s="2">
        <v>0.51059699999999997</v>
      </c>
    </row>
    <row r="21537" spans="1:12" x14ac:dyDescent="0.2">
      <c r="A21537" s="2">
        <v>20.104050000000001</v>
      </c>
      <c r="B21537" s="2">
        <v>141.78190000000001</v>
      </c>
      <c r="C21537" s="2">
        <v>3.6961360000000001</v>
      </c>
      <c r="D21537" s="2">
        <v>2.4301789999999999</v>
      </c>
      <c r="F21537" s="2">
        <v>20.101240000000001</v>
      </c>
      <c r="G21537" s="2">
        <v>0.647926</v>
      </c>
      <c r="H21537" s="2">
        <v>0.53100599999999998</v>
      </c>
      <c r="J21537" s="2">
        <v>20.104050000000001</v>
      </c>
      <c r="K21537" s="2">
        <v>0.23236299999999999</v>
      </c>
      <c r="L21537" s="2">
        <v>0.50996799999999998</v>
      </c>
    </row>
    <row r="21538" spans="1:12" x14ac:dyDescent="0.2">
      <c r="A21538" s="2">
        <v>20.104749999999999</v>
      </c>
      <c r="B21538" s="2">
        <v>141.67250000000001</v>
      </c>
      <c r="C21538" s="2">
        <v>3.6951589999999999</v>
      </c>
      <c r="D21538" s="2">
        <v>2.4305530000000002</v>
      </c>
      <c r="F21538" s="2">
        <v>20.101939999999999</v>
      </c>
      <c r="G21538" s="2">
        <v>0.64784200000000003</v>
      </c>
      <c r="H21538" s="2">
        <v>0.53102099999999997</v>
      </c>
      <c r="J21538" s="2">
        <v>20.104749999999999</v>
      </c>
      <c r="K21538" s="2">
        <v>0.232323</v>
      </c>
      <c r="L21538" s="2">
        <v>0.50955499999999998</v>
      </c>
    </row>
    <row r="21539" spans="1:12" x14ac:dyDescent="0.2">
      <c r="A21539" s="2">
        <v>20.105450000000001</v>
      </c>
      <c r="B21539" s="2">
        <v>141.56360000000001</v>
      </c>
      <c r="C21539" s="2">
        <v>3.6941639999999998</v>
      </c>
      <c r="D21539" s="2">
        <v>2.4305759999999998</v>
      </c>
      <c r="F21539" s="2">
        <v>20.102650000000001</v>
      </c>
      <c r="G21539" s="2">
        <v>0.64805599999999997</v>
      </c>
      <c r="H21539" s="2">
        <v>0.53093699999999999</v>
      </c>
      <c r="J21539" s="2">
        <v>20.105450000000001</v>
      </c>
      <c r="K21539" s="2">
        <v>0.23233200000000001</v>
      </c>
      <c r="L21539" s="2">
        <v>0.50905800000000001</v>
      </c>
    </row>
    <row r="21540" spans="1:12" x14ac:dyDescent="0.2">
      <c r="A21540" s="2">
        <v>20.10615</v>
      </c>
      <c r="B21540" s="2">
        <v>141.4537</v>
      </c>
      <c r="C21540" s="2">
        <v>3.6926570000000001</v>
      </c>
      <c r="D21540" s="2">
        <v>2.4302700000000002</v>
      </c>
      <c r="F21540" s="2">
        <v>20.103349999999999</v>
      </c>
      <c r="G21540" s="2">
        <v>0.64815500000000004</v>
      </c>
      <c r="H21540" s="2">
        <v>0.53085300000000002</v>
      </c>
      <c r="J21540" s="2">
        <v>20.10615</v>
      </c>
      <c r="K21540" s="2">
        <v>0.23239499999999999</v>
      </c>
      <c r="L21540" s="2">
        <v>0.50847100000000001</v>
      </c>
    </row>
    <row r="21541" spans="1:12" x14ac:dyDescent="0.2">
      <c r="A21541" s="2">
        <v>20.106850000000001</v>
      </c>
      <c r="B21541" s="2">
        <v>141.34350000000001</v>
      </c>
      <c r="C21541" s="2">
        <v>3.691287</v>
      </c>
      <c r="D21541" s="2">
        <v>2.4299580000000001</v>
      </c>
      <c r="F21541" s="2">
        <v>20.104050000000001</v>
      </c>
      <c r="G21541" s="2">
        <v>0.64810199999999996</v>
      </c>
      <c r="H21541" s="2">
        <v>0.53118900000000002</v>
      </c>
      <c r="J21541" s="2">
        <v>20.106850000000001</v>
      </c>
      <c r="K21541" s="2">
        <v>0.23269799999999999</v>
      </c>
      <c r="L21541" s="2">
        <v>0.508108</v>
      </c>
    </row>
    <row r="21542" spans="1:12" x14ac:dyDescent="0.2">
      <c r="A21542" s="2">
        <v>20.107559999999999</v>
      </c>
      <c r="B21542" s="2">
        <v>141.23310000000001</v>
      </c>
      <c r="C21542" s="2">
        <v>3.6903830000000002</v>
      </c>
      <c r="D21542" s="2">
        <v>2.429996</v>
      </c>
      <c r="F21542" s="2">
        <v>20.104749999999999</v>
      </c>
      <c r="G21542" s="2">
        <v>0.64829300000000001</v>
      </c>
      <c r="H21542" s="2">
        <v>0.53154800000000002</v>
      </c>
      <c r="J21542" s="2">
        <v>20.107559999999999</v>
      </c>
      <c r="K21542" s="2">
        <v>0.232544</v>
      </c>
      <c r="L21542" s="2">
        <v>0.50813900000000001</v>
      </c>
    </row>
    <row r="21543" spans="1:12" x14ac:dyDescent="0.2">
      <c r="A21543" s="2">
        <v>20.108260000000001</v>
      </c>
      <c r="B21543" s="2">
        <v>141.12289999999999</v>
      </c>
      <c r="C21543" s="2">
        <v>3.6894369999999999</v>
      </c>
      <c r="D21543" s="2">
        <v>2.4301560000000002</v>
      </c>
      <c r="F21543" s="2">
        <v>20.105450000000001</v>
      </c>
      <c r="G21543" s="2">
        <v>0.64832299999999998</v>
      </c>
      <c r="H21543" s="2">
        <v>0.53137199999999996</v>
      </c>
      <c r="J21543" s="2">
        <v>20.108260000000001</v>
      </c>
      <c r="K21543" s="2">
        <v>0.23257</v>
      </c>
      <c r="L21543" s="2">
        <v>0.50772200000000001</v>
      </c>
    </row>
    <row r="21544" spans="1:12" x14ac:dyDescent="0.2">
      <c r="A21544" s="2">
        <v>20.10896</v>
      </c>
      <c r="B21544" s="2">
        <v>141.0121</v>
      </c>
      <c r="C21544" s="2">
        <v>3.688796</v>
      </c>
      <c r="D21544" s="2">
        <v>2.4304920000000001</v>
      </c>
      <c r="F21544" s="2">
        <v>20.10615</v>
      </c>
      <c r="G21544" s="2">
        <v>0.648308</v>
      </c>
      <c r="H21544" s="2">
        <v>0.53151700000000002</v>
      </c>
      <c r="J21544" s="2">
        <v>20.10896</v>
      </c>
      <c r="K21544" s="2">
        <v>0.23261399999999999</v>
      </c>
      <c r="L21544" s="2">
        <v>0.50721700000000003</v>
      </c>
    </row>
    <row r="21545" spans="1:12" x14ac:dyDescent="0.2">
      <c r="A21545" s="2">
        <v>20.109660000000002</v>
      </c>
      <c r="B21545" s="2">
        <v>140.90129999999999</v>
      </c>
      <c r="C21545" s="2">
        <v>3.6880289999999998</v>
      </c>
      <c r="D21545" s="2">
        <v>2.4304610000000002</v>
      </c>
      <c r="F21545" s="2">
        <v>20.106850000000001</v>
      </c>
      <c r="G21545" s="2">
        <v>0.64848300000000003</v>
      </c>
      <c r="H21545" s="2">
        <v>0.53144800000000003</v>
      </c>
      <c r="J21545" s="2">
        <v>20.109660000000002</v>
      </c>
      <c r="K21545" s="2">
        <v>0.23236100000000001</v>
      </c>
      <c r="L21545" s="2">
        <v>0.506324</v>
      </c>
    </row>
    <row r="21546" spans="1:12" x14ac:dyDescent="0.2">
      <c r="A21546" s="2">
        <v>20.11036</v>
      </c>
      <c r="B21546" s="2">
        <v>140.78919999999999</v>
      </c>
      <c r="C21546" s="2">
        <v>3.6868470000000002</v>
      </c>
      <c r="D21546" s="2">
        <v>2.4308960000000002</v>
      </c>
      <c r="F21546" s="2">
        <v>20.107559999999999</v>
      </c>
      <c r="G21546" s="2">
        <v>0.64878800000000003</v>
      </c>
      <c r="H21546" s="2">
        <v>0.53134199999999998</v>
      </c>
      <c r="J21546" s="2">
        <v>20.11036</v>
      </c>
      <c r="K21546" s="2">
        <v>0.232046</v>
      </c>
      <c r="L21546" s="2">
        <v>0.50535099999999999</v>
      </c>
    </row>
    <row r="21547" spans="1:12" x14ac:dyDescent="0.2">
      <c r="A21547" s="2">
        <v>20.111059999999998</v>
      </c>
      <c r="B21547" s="2">
        <v>140.6782</v>
      </c>
      <c r="C21547" s="2">
        <v>3.6858089999999999</v>
      </c>
      <c r="D21547" s="2">
        <v>2.4316279999999999</v>
      </c>
      <c r="F21547" s="2">
        <v>20.108260000000001</v>
      </c>
      <c r="G21547" s="2">
        <v>0.64896399999999999</v>
      </c>
      <c r="H21547" s="2">
        <v>0.53114300000000003</v>
      </c>
      <c r="J21547" s="2">
        <v>20.111059999999998</v>
      </c>
      <c r="K21547" s="2">
        <v>0.231741</v>
      </c>
      <c r="L21547" s="2">
        <v>0.50474200000000002</v>
      </c>
    </row>
    <row r="21548" spans="1:12" x14ac:dyDescent="0.2">
      <c r="A21548" s="2">
        <v>20.11176</v>
      </c>
      <c r="B21548" s="2">
        <v>140.5675</v>
      </c>
      <c r="C21548" s="2">
        <v>3.6848139999999998</v>
      </c>
      <c r="D21548" s="2">
        <v>2.4327800000000002</v>
      </c>
      <c r="F21548" s="2">
        <v>20.10896</v>
      </c>
      <c r="G21548" s="2">
        <v>0.64933799999999997</v>
      </c>
      <c r="H21548" s="2">
        <v>0.53147100000000003</v>
      </c>
      <c r="J21548" s="2">
        <v>20.11176</v>
      </c>
      <c r="K21548" s="2">
        <v>0.23113400000000001</v>
      </c>
      <c r="L21548" s="2">
        <v>0.50427699999999998</v>
      </c>
    </row>
    <row r="21549" spans="1:12" x14ac:dyDescent="0.2">
      <c r="A21549" s="2">
        <v>20.112469999999998</v>
      </c>
      <c r="B21549" s="2">
        <v>140.45609999999999</v>
      </c>
      <c r="C21549" s="2">
        <v>3.6836009999999999</v>
      </c>
      <c r="D21549" s="2">
        <v>2.4336120000000001</v>
      </c>
      <c r="F21549" s="2">
        <v>20.109660000000002</v>
      </c>
      <c r="G21549" s="2">
        <v>0.64954400000000001</v>
      </c>
      <c r="H21549" s="2">
        <v>0.530914</v>
      </c>
      <c r="J21549" s="2">
        <v>20.112469999999998</v>
      </c>
      <c r="K21549" s="2">
        <v>0.23144100000000001</v>
      </c>
      <c r="L21549" s="2">
        <v>0.50431499999999996</v>
      </c>
    </row>
    <row r="21550" spans="1:12" x14ac:dyDescent="0.2">
      <c r="A21550" s="2">
        <v>20.11317</v>
      </c>
      <c r="B21550" s="2">
        <v>140.3441</v>
      </c>
      <c r="C21550" s="2">
        <v>3.682277</v>
      </c>
      <c r="D21550" s="2">
        <v>2.4339629999999999</v>
      </c>
      <c r="F21550" s="2">
        <v>20.11036</v>
      </c>
      <c r="G21550" s="2">
        <v>0.64948300000000003</v>
      </c>
      <c r="H21550" s="2">
        <v>0.53147900000000003</v>
      </c>
      <c r="J21550" s="2">
        <v>20.11317</v>
      </c>
      <c r="K21550" s="2">
        <v>0.23127200000000001</v>
      </c>
      <c r="L21550" s="2">
        <v>0.50427200000000005</v>
      </c>
    </row>
    <row r="21551" spans="1:12" x14ac:dyDescent="0.2">
      <c r="A21551" s="2">
        <v>20.113869999999999</v>
      </c>
      <c r="B21551" s="2">
        <v>140.23220000000001</v>
      </c>
      <c r="C21551" s="2">
        <v>3.6809340000000002</v>
      </c>
      <c r="D21551" s="2">
        <v>2.4341379999999999</v>
      </c>
      <c r="F21551" s="2">
        <v>20.111059999999998</v>
      </c>
      <c r="G21551" s="2">
        <v>0.64965799999999996</v>
      </c>
      <c r="H21551" s="2">
        <v>0.53145600000000004</v>
      </c>
      <c r="J21551" s="2">
        <v>20.113869999999999</v>
      </c>
      <c r="K21551" s="2">
        <v>0.23088800000000001</v>
      </c>
      <c r="L21551" s="2">
        <v>0.50341800000000003</v>
      </c>
    </row>
    <row r="21552" spans="1:12" x14ac:dyDescent="0.2">
      <c r="A21552" s="2">
        <v>20.114570000000001</v>
      </c>
      <c r="B21552" s="2">
        <v>140.1207</v>
      </c>
      <c r="C21552" s="2">
        <v>3.679427</v>
      </c>
      <c r="D21552" s="2">
        <v>2.4345500000000002</v>
      </c>
      <c r="F21552" s="2">
        <v>20.11176</v>
      </c>
      <c r="G21552" s="2">
        <v>0.64963499999999996</v>
      </c>
      <c r="H21552" s="2">
        <v>0.53051800000000005</v>
      </c>
      <c r="J21552" s="2">
        <v>20.114570000000001</v>
      </c>
      <c r="K21552" s="2">
        <v>0.23066500000000001</v>
      </c>
      <c r="L21552" s="2">
        <v>0.50287599999999999</v>
      </c>
    </row>
    <row r="21553" spans="1:12" x14ac:dyDescent="0.2">
      <c r="A21553" s="2">
        <v>20.115269999999999</v>
      </c>
      <c r="B21553" s="2">
        <v>140.0068</v>
      </c>
      <c r="C21553" s="2">
        <v>3.6777299999999999</v>
      </c>
      <c r="D21553" s="2">
        <v>2.4348709999999998</v>
      </c>
      <c r="F21553" s="2">
        <v>20.112469999999998</v>
      </c>
      <c r="G21553" s="2">
        <v>0.64959699999999998</v>
      </c>
      <c r="H21553" s="2">
        <v>0.53073099999999995</v>
      </c>
      <c r="J21553" s="2">
        <v>20.115269999999999</v>
      </c>
      <c r="K21553" s="2">
        <v>0.23037099999999999</v>
      </c>
      <c r="L21553" s="2">
        <v>0.50284799999999996</v>
      </c>
    </row>
    <row r="21554" spans="1:12" x14ac:dyDescent="0.2">
      <c r="A21554" s="2">
        <v>20.115970000000001</v>
      </c>
      <c r="B21554" s="2">
        <v>139.89420000000001</v>
      </c>
      <c r="C21554" s="2">
        <v>3.6761539999999999</v>
      </c>
      <c r="D21554" s="2">
        <v>2.4348399999999999</v>
      </c>
      <c r="F21554" s="2">
        <v>20.11317</v>
      </c>
      <c r="G21554" s="2">
        <v>0.64955099999999999</v>
      </c>
      <c r="H21554" s="2">
        <v>0.53086900000000004</v>
      </c>
      <c r="J21554" s="2">
        <v>20.115970000000001</v>
      </c>
      <c r="K21554" s="2">
        <v>0.23025899999999999</v>
      </c>
      <c r="L21554" s="2">
        <v>0.50265000000000004</v>
      </c>
    </row>
    <row r="21555" spans="1:12" x14ac:dyDescent="0.2">
      <c r="A21555" s="2">
        <v>20.116669999999999</v>
      </c>
      <c r="B21555" s="2">
        <v>139.78110000000001</v>
      </c>
      <c r="C21555" s="2">
        <v>3.674823</v>
      </c>
      <c r="D21555" s="2">
        <v>2.4349699999999999</v>
      </c>
      <c r="F21555" s="2">
        <v>20.113869999999999</v>
      </c>
      <c r="G21555" s="2">
        <v>0.64996299999999996</v>
      </c>
      <c r="H21555" s="2">
        <v>0.53115800000000002</v>
      </c>
      <c r="J21555" s="2">
        <v>20.116669999999999</v>
      </c>
      <c r="K21555" s="2">
        <v>0.22983000000000001</v>
      </c>
      <c r="L21555" s="2">
        <v>0.50254200000000004</v>
      </c>
    </row>
    <row r="21556" spans="1:12" x14ac:dyDescent="0.2">
      <c r="A21556" s="2">
        <v>20.117370000000001</v>
      </c>
      <c r="B21556" s="2">
        <v>139.6679</v>
      </c>
      <c r="C21556" s="2">
        <v>3.6738010000000001</v>
      </c>
      <c r="D21556" s="2">
        <v>2.4351989999999999</v>
      </c>
      <c r="F21556" s="2">
        <v>20.114570000000001</v>
      </c>
      <c r="G21556" s="2">
        <v>0.65055799999999997</v>
      </c>
      <c r="H21556" s="2">
        <v>0.53080700000000003</v>
      </c>
      <c r="J21556" s="2">
        <v>20.117370000000001</v>
      </c>
      <c r="K21556" s="2">
        <v>0.229874</v>
      </c>
      <c r="L21556" s="2">
        <v>0.50263400000000003</v>
      </c>
    </row>
    <row r="21557" spans="1:12" x14ac:dyDescent="0.2">
      <c r="A21557" s="2">
        <v>20.118079999999999</v>
      </c>
      <c r="B21557" s="2">
        <v>139.55510000000001</v>
      </c>
      <c r="C21557" s="2">
        <v>3.6727630000000002</v>
      </c>
      <c r="D21557" s="2">
        <v>2.4349620000000001</v>
      </c>
      <c r="F21557" s="2">
        <v>20.115269999999999</v>
      </c>
      <c r="G21557" s="2">
        <v>0.65061999999999998</v>
      </c>
      <c r="H21557" s="2">
        <v>0.53025100000000003</v>
      </c>
      <c r="J21557" s="2">
        <v>20.118079999999999</v>
      </c>
      <c r="K21557" s="2">
        <v>0.22977800000000001</v>
      </c>
      <c r="L21557" s="2">
        <v>0.50231099999999995</v>
      </c>
    </row>
    <row r="21558" spans="1:12" x14ac:dyDescent="0.2">
      <c r="A21558" s="2">
        <v>20.118780000000001</v>
      </c>
      <c r="B21558" s="2">
        <v>139.44159999999999</v>
      </c>
      <c r="C21558" s="2">
        <v>3.6710430000000001</v>
      </c>
      <c r="D21558" s="2">
        <v>2.4343370000000002</v>
      </c>
      <c r="F21558" s="2">
        <v>20.115970000000001</v>
      </c>
      <c r="G21558" s="2">
        <v>0.65090199999999998</v>
      </c>
      <c r="H21558" s="2">
        <v>0.53036499999999998</v>
      </c>
      <c r="J21558" s="2">
        <v>20.118780000000001</v>
      </c>
      <c r="K21558" s="2">
        <v>0.22977800000000001</v>
      </c>
      <c r="L21558" s="2">
        <v>0.50182199999999999</v>
      </c>
    </row>
    <row r="21559" spans="1:12" x14ac:dyDescent="0.2">
      <c r="A21559" s="2">
        <v>20.119479999999999</v>
      </c>
      <c r="B21559" s="2">
        <v>139.32900000000001</v>
      </c>
      <c r="C21559" s="2">
        <v>3.6694439999999999</v>
      </c>
      <c r="D21559" s="2">
        <v>2.4344510000000001</v>
      </c>
      <c r="F21559" s="2">
        <v>20.116669999999999</v>
      </c>
      <c r="G21559" s="2">
        <v>0.65156599999999998</v>
      </c>
      <c r="H21559" s="2">
        <v>0.53054000000000001</v>
      </c>
      <c r="J21559" s="2">
        <v>20.119479999999999</v>
      </c>
      <c r="K21559" s="2">
        <v>0.229606</v>
      </c>
      <c r="L21559" s="2">
        <v>0.50143300000000002</v>
      </c>
    </row>
    <row r="21560" spans="1:12" x14ac:dyDescent="0.2">
      <c r="A21560" s="2">
        <v>20.120180000000001</v>
      </c>
      <c r="B21560" s="2">
        <v>139.215</v>
      </c>
      <c r="C21560" s="2">
        <v>3.6684600000000001</v>
      </c>
      <c r="D21560" s="2">
        <v>2.4346269999999999</v>
      </c>
      <c r="F21560" s="2">
        <v>20.117370000000001</v>
      </c>
      <c r="G21560" s="2">
        <v>0.65188599999999997</v>
      </c>
      <c r="H21560" s="2">
        <v>0.53047900000000003</v>
      </c>
      <c r="J21560" s="2">
        <v>20.120180000000001</v>
      </c>
      <c r="K21560" s="2">
        <v>0.22900899999999999</v>
      </c>
      <c r="L21560" s="2">
        <v>0.501471</v>
      </c>
    </row>
    <row r="21561" spans="1:12" x14ac:dyDescent="0.2">
      <c r="A21561" s="2">
        <v>20.12088</v>
      </c>
      <c r="B21561" s="2">
        <v>139.10149999999999</v>
      </c>
      <c r="C21561" s="2">
        <v>3.667548</v>
      </c>
      <c r="D21561" s="2">
        <v>2.4350010000000002</v>
      </c>
      <c r="F21561" s="2">
        <v>20.118079999999999</v>
      </c>
      <c r="G21561" s="2">
        <v>0.65221399999999996</v>
      </c>
      <c r="H21561" s="2">
        <v>0.530281</v>
      </c>
      <c r="J21561" s="2">
        <v>20.12088</v>
      </c>
      <c r="K21561" s="2">
        <v>0.22849800000000001</v>
      </c>
      <c r="L21561" s="2">
        <v>0.50145499999999998</v>
      </c>
    </row>
    <row r="21562" spans="1:12" x14ac:dyDescent="0.2">
      <c r="A21562" s="2">
        <v>20.121580000000002</v>
      </c>
      <c r="B21562" s="2">
        <v>138.98779999999999</v>
      </c>
      <c r="C21562" s="2">
        <v>3.66648</v>
      </c>
      <c r="D21562" s="2">
        <v>2.4350079999999998</v>
      </c>
      <c r="F21562" s="2">
        <v>20.118780000000001</v>
      </c>
      <c r="G21562" s="2">
        <v>0.65254199999999996</v>
      </c>
      <c r="H21562" s="2">
        <v>0.52996100000000002</v>
      </c>
      <c r="J21562" s="2">
        <v>20.121580000000002</v>
      </c>
      <c r="K21562" s="2">
        <v>0.22866800000000001</v>
      </c>
      <c r="L21562" s="2">
        <v>0.50128700000000004</v>
      </c>
    </row>
    <row r="21563" spans="1:12" x14ac:dyDescent="0.2">
      <c r="A21563" s="2">
        <v>20.12228</v>
      </c>
      <c r="B21563" s="2">
        <v>138.87389999999999</v>
      </c>
      <c r="C21563" s="2">
        <v>3.6653929999999999</v>
      </c>
      <c r="D21563" s="2">
        <v>2.4352909999999999</v>
      </c>
      <c r="F21563" s="2">
        <v>20.119479999999999</v>
      </c>
      <c r="G21563" s="2">
        <v>0.65278599999999998</v>
      </c>
      <c r="H21563" s="2">
        <v>0.52983100000000005</v>
      </c>
      <c r="J21563" s="2">
        <v>20.12228</v>
      </c>
      <c r="K21563" s="2">
        <v>0.22840299999999999</v>
      </c>
      <c r="L21563" s="2">
        <v>0.50070899999999996</v>
      </c>
    </row>
    <row r="21564" spans="1:12" x14ac:dyDescent="0.2">
      <c r="A21564" s="2">
        <v>20.122990000000001</v>
      </c>
      <c r="B21564" s="2">
        <v>138.762</v>
      </c>
      <c r="C21564" s="2">
        <v>3.664237</v>
      </c>
      <c r="D21564" s="2">
        <v>2.434863</v>
      </c>
      <c r="F21564" s="2">
        <v>20.120180000000001</v>
      </c>
      <c r="G21564" s="2">
        <v>0.65314499999999998</v>
      </c>
      <c r="H21564" s="2">
        <v>0.52948799999999996</v>
      </c>
      <c r="J21564" s="2">
        <v>20.122990000000001</v>
      </c>
      <c r="K21564" s="2">
        <v>0.22796</v>
      </c>
      <c r="L21564" s="2">
        <v>0.500139</v>
      </c>
    </row>
    <row r="21565" spans="1:12" x14ac:dyDescent="0.2">
      <c r="A21565" s="2">
        <v>20.12369</v>
      </c>
      <c r="B21565" s="2">
        <v>138.65049999999999</v>
      </c>
      <c r="C21565" s="2">
        <v>3.6631200000000002</v>
      </c>
      <c r="D21565" s="2">
        <v>2.434917</v>
      </c>
      <c r="F21565" s="2">
        <v>20.12088</v>
      </c>
      <c r="G21565" s="2">
        <v>0.65290099999999995</v>
      </c>
      <c r="H21565" s="2">
        <v>0.52940399999999999</v>
      </c>
      <c r="J21565" s="2">
        <v>20.12369</v>
      </c>
      <c r="K21565" s="2">
        <v>0.227579</v>
      </c>
      <c r="L21565" s="2">
        <v>0.49973899999999999</v>
      </c>
    </row>
    <row r="21566" spans="1:12" x14ac:dyDescent="0.2">
      <c r="A21566" s="2">
        <v>20.124389999999998</v>
      </c>
      <c r="B21566" s="2">
        <v>138.53829999999999</v>
      </c>
      <c r="C21566" s="2">
        <v>3.6623070000000002</v>
      </c>
      <c r="D21566" s="2">
        <v>2.4349780000000001</v>
      </c>
      <c r="F21566" s="2">
        <v>20.121580000000002</v>
      </c>
      <c r="G21566" s="2">
        <v>0.65286299999999997</v>
      </c>
      <c r="H21566" s="2">
        <v>0.52919799999999995</v>
      </c>
      <c r="J21566" s="2">
        <v>20.124389999999998</v>
      </c>
      <c r="K21566" s="2">
        <v>0.227711</v>
      </c>
      <c r="L21566" s="2">
        <v>0.49963999999999997</v>
      </c>
    </row>
    <row r="21567" spans="1:12" x14ac:dyDescent="0.2">
      <c r="A21567" s="2">
        <v>20.12509</v>
      </c>
      <c r="B21567" s="2">
        <v>138.42570000000001</v>
      </c>
      <c r="C21567" s="2">
        <v>3.6611400000000001</v>
      </c>
      <c r="D21567" s="2">
        <v>2.4352070000000001</v>
      </c>
      <c r="F21567" s="2">
        <v>20.12228</v>
      </c>
      <c r="G21567" s="2">
        <v>0.65330500000000002</v>
      </c>
      <c r="H21567" s="2">
        <v>0.52909099999999998</v>
      </c>
      <c r="J21567" s="2">
        <v>20.12509</v>
      </c>
      <c r="K21567" s="2">
        <v>0.227629</v>
      </c>
      <c r="L21567" s="2">
        <v>0.49911800000000001</v>
      </c>
    </row>
    <row r="21568" spans="1:12" x14ac:dyDescent="0.2">
      <c r="A21568" s="2">
        <v>20.125789999999999</v>
      </c>
      <c r="B21568" s="2">
        <v>138.31440000000001</v>
      </c>
      <c r="C21568" s="2">
        <v>3.659656</v>
      </c>
      <c r="D21568" s="2">
        <v>2.4350619999999998</v>
      </c>
      <c r="F21568" s="2">
        <v>20.122990000000001</v>
      </c>
      <c r="G21568" s="2">
        <v>0.65346499999999996</v>
      </c>
      <c r="H21568" s="2">
        <v>0.52914399999999995</v>
      </c>
      <c r="J21568" s="2">
        <v>20.125789999999999</v>
      </c>
      <c r="K21568" s="2">
        <v>0.227857</v>
      </c>
      <c r="L21568" s="2">
        <v>0.49868400000000002</v>
      </c>
    </row>
    <row r="21569" spans="1:12" x14ac:dyDescent="0.2">
      <c r="A21569" s="2">
        <v>20.12649</v>
      </c>
      <c r="B21569" s="2">
        <v>138.20419999999999</v>
      </c>
      <c r="C21569" s="2">
        <v>3.6582409999999999</v>
      </c>
      <c r="D21569" s="2">
        <v>2.4355500000000001</v>
      </c>
      <c r="F21569" s="2">
        <v>20.12369</v>
      </c>
      <c r="G21569" s="2">
        <v>0.65342699999999998</v>
      </c>
      <c r="H21569" s="2">
        <v>0.528694</v>
      </c>
      <c r="J21569" s="2">
        <v>20.12649</v>
      </c>
      <c r="K21569" s="2">
        <v>0.227434</v>
      </c>
      <c r="L21569" s="2">
        <v>0.49804999999999999</v>
      </c>
    </row>
    <row r="21570" spans="1:12" x14ac:dyDescent="0.2">
      <c r="A21570" s="2">
        <v>20.127189999999999</v>
      </c>
      <c r="B21570" s="2">
        <v>138.09360000000001</v>
      </c>
      <c r="C21570" s="2">
        <v>3.6570849999999999</v>
      </c>
      <c r="D21570" s="2">
        <v>2.4365109999999999</v>
      </c>
      <c r="F21570" s="2">
        <v>20.124389999999998</v>
      </c>
      <c r="G21570" s="2">
        <v>0.65365600000000001</v>
      </c>
      <c r="H21570" s="2">
        <v>0.528748</v>
      </c>
      <c r="J21570" s="2">
        <v>20.127189999999999</v>
      </c>
      <c r="K21570" s="2">
        <v>0.22675899999999999</v>
      </c>
      <c r="L21570" s="2">
        <v>0.49735099999999999</v>
      </c>
    </row>
    <row r="21571" spans="1:12" x14ac:dyDescent="0.2">
      <c r="A21571" s="2">
        <v>20.1279</v>
      </c>
      <c r="B21571" s="2">
        <v>137.98339999999999</v>
      </c>
      <c r="C21571" s="2">
        <v>3.655894</v>
      </c>
      <c r="D21571" s="2">
        <v>2.4367709999999998</v>
      </c>
      <c r="F21571" s="2">
        <v>20.12509</v>
      </c>
      <c r="G21571" s="2">
        <v>0.65393800000000002</v>
      </c>
      <c r="H21571" s="2">
        <v>0.52901500000000001</v>
      </c>
      <c r="J21571" s="2">
        <v>20.1279</v>
      </c>
      <c r="K21571" s="2">
        <v>0.226326</v>
      </c>
      <c r="L21571" s="2">
        <v>0.49655500000000002</v>
      </c>
    </row>
    <row r="21572" spans="1:12" x14ac:dyDescent="0.2">
      <c r="A21572" s="2">
        <v>20.128599999999999</v>
      </c>
      <c r="B21572" s="2">
        <v>137.8733</v>
      </c>
      <c r="C21572" s="2">
        <v>3.6539640000000002</v>
      </c>
      <c r="D21572" s="2">
        <v>2.436839</v>
      </c>
      <c r="F21572" s="2">
        <v>20.125789999999999</v>
      </c>
      <c r="G21572" s="2">
        <v>0.65393800000000002</v>
      </c>
      <c r="H21572" s="2">
        <v>0.52948799999999996</v>
      </c>
      <c r="J21572" s="2">
        <v>20.128599999999999</v>
      </c>
      <c r="K21572" s="2">
        <v>0.226135</v>
      </c>
      <c r="L21572" s="2">
        <v>0.49629200000000001</v>
      </c>
    </row>
    <row r="21573" spans="1:12" x14ac:dyDescent="0.2">
      <c r="A21573" s="2">
        <v>20.129300000000001</v>
      </c>
      <c r="B21573" s="2">
        <v>137.76429999999999</v>
      </c>
      <c r="C21573" s="2">
        <v>3.6521979999999998</v>
      </c>
      <c r="D21573" s="2">
        <v>2.4368850000000002</v>
      </c>
      <c r="F21573" s="2">
        <v>20.12649</v>
      </c>
      <c r="G21573" s="2">
        <v>0.65366400000000002</v>
      </c>
      <c r="H21573" s="2">
        <v>0.52960200000000002</v>
      </c>
      <c r="J21573" s="2">
        <v>20.129300000000001</v>
      </c>
      <c r="K21573" s="2">
        <v>0.22577800000000001</v>
      </c>
      <c r="L21573" s="2">
        <v>0.49589899999999998</v>
      </c>
    </row>
    <row r="21574" spans="1:12" x14ac:dyDescent="0.2">
      <c r="A21574" s="2">
        <v>20.13</v>
      </c>
      <c r="B21574" s="2">
        <v>137.65530000000001</v>
      </c>
      <c r="C21574" s="2">
        <v>3.6510690000000001</v>
      </c>
      <c r="D21574" s="2">
        <v>2.4370069999999999</v>
      </c>
      <c r="F21574" s="2">
        <v>20.127189999999999</v>
      </c>
      <c r="G21574" s="2">
        <v>0.65350299999999995</v>
      </c>
      <c r="H21574" s="2">
        <v>0.52956400000000003</v>
      </c>
      <c r="J21574" s="2">
        <v>20.13</v>
      </c>
      <c r="K21574" s="2">
        <v>0.22575700000000001</v>
      </c>
      <c r="L21574" s="2">
        <v>0.49533199999999999</v>
      </c>
    </row>
    <row r="21575" spans="1:12" x14ac:dyDescent="0.2">
      <c r="A21575" s="2">
        <v>20.130700000000001</v>
      </c>
      <c r="B21575" s="2">
        <v>137.5462</v>
      </c>
      <c r="C21575" s="2">
        <v>3.649959</v>
      </c>
      <c r="D21575" s="2">
        <v>2.4371139999999998</v>
      </c>
      <c r="F21575" s="2">
        <v>20.1279</v>
      </c>
      <c r="G21575" s="2">
        <v>0.65334300000000001</v>
      </c>
      <c r="H21575" s="2">
        <v>0.52949500000000005</v>
      </c>
      <c r="J21575" s="2">
        <v>20.130700000000001</v>
      </c>
      <c r="K21575" s="2">
        <v>0.225908</v>
      </c>
      <c r="L21575" s="2">
        <v>0.49486000000000002</v>
      </c>
    </row>
    <row r="21576" spans="1:12" x14ac:dyDescent="0.2">
      <c r="A21576" s="2">
        <v>20.131399999999999</v>
      </c>
      <c r="B21576" s="2">
        <v>137.43690000000001</v>
      </c>
      <c r="C21576" s="2">
        <v>3.648574</v>
      </c>
      <c r="D21576" s="2">
        <v>2.437465</v>
      </c>
      <c r="F21576" s="2">
        <v>20.128599999999999</v>
      </c>
      <c r="G21576" s="2">
        <v>0.65302300000000002</v>
      </c>
      <c r="H21576" s="2">
        <v>0.53001399999999999</v>
      </c>
      <c r="J21576" s="2">
        <v>20.131399999999999</v>
      </c>
      <c r="K21576" s="2">
        <v>0.22578000000000001</v>
      </c>
      <c r="L21576" s="2">
        <v>0.49513800000000002</v>
      </c>
    </row>
    <row r="21577" spans="1:12" x14ac:dyDescent="0.2">
      <c r="A21577" s="2">
        <v>20.132100000000001</v>
      </c>
      <c r="B21577" s="2">
        <v>137.3279</v>
      </c>
      <c r="C21577" s="2">
        <v>3.6469990000000001</v>
      </c>
      <c r="D21577" s="2">
        <v>2.4379460000000002</v>
      </c>
      <c r="F21577" s="2">
        <v>20.129300000000001</v>
      </c>
      <c r="G21577" s="2">
        <v>0.65293100000000004</v>
      </c>
      <c r="H21577" s="2">
        <v>0.53052500000000002</v>
      </c>
      <c r="J21577" s="2">
        <v>20.132100000000001</v>
      </c>
      <c r="K21577" s="2">
        <v>0.22554199999999999</v>
      </c>
      <c r="L21577" s="2">
        <v>0.49540600000000001</v>
      </c>
    </row>
    <row r="21578" spans="1:12" x14ac:dyDescent="0.2">
      <c r="A21578" s="2">
        <v>20.132809999999999</v>
      </c>
      <c r="B21578" s="2">
        <v>137.21879999999999</v>
      </c>
      <c r="C21578" s="2">
        <v>3.645877</v>
      </c>
      <c r="D21578" s="2">
        <v>2.4376630000000001</v>
      </c>
      <c r="F21578" s="2">
        <v>20.13</v>
      </c>
      <c r="G21578" s="2">
        <v>0.65290099999999995</v>
      </c>
      <c r="H21578" s="2">
        <v>0.53087600000000001</v>
      </c>
      <c r="J21578" s="2">
        <v>20.132809999999999</v>
      </c>
      <c r="K21578" s="2">
        <v>0.22558800000000001</v>
      </c>
      <c r="L21578" s="2">
        <v>0.494946</v>
      </c>
    </row>
    <row r="21579" spans="1:12" x14ac:dyDescent="0.2">
      <c r="A21579" s="2">
        <v>20.133510000000001</v>
      </c>
      <c r="B21579" s="2">
        <v>137.1095</v>
      </c>
      <c r="C21579" s="2">
        <v>3.6444009999999998</v>
      </c>
      <c r="D21579" s="2">
        <v>2.4375260000000001</v>
      </c>
      <c r="F21579" s="2">
        <v>20.130700000000001</v>
      </c>
      <c r="G21579" s="2">
        <v>0.65313699999999997</v>
      </c>
      <c r="H21579" s="2">
        <v>0.530945</v>
      </c>
      <c r="J21579" s="2">
        <v>20.133510000000001</v>
      </c>
      <c r="K21579" s="2">
        <v>0.22588900000000001</v>
      </c>
      <c r="L21579" s="2">
        <v>0.494641</v>
      </c>
    </row>
    <row r="21580" spans="1:12" x14ac:dyDescent="0.2">
      <c r="A21580" s="2">
        <v>20.134209999999999</v>
      </c>
      <c r="B21580" s="2">
        <v>136.9991</v>
      </c>
      <c r="C21580" s="2">
        <v>3.6428020000000001</v>
      </c>
      <c r="D21580" s="2">
        <v>2.4378160000000002</v>
      </c>
      <c r="F21580" s="2">
        <v>20.131399999999999</v>
      </c>
      <c r="G21580" s="2">
        <v>0.65354199999999996</v>
      </c>
      <c r="H21580" s="2">
        <v>0.53103599999999995</v>
      </c>
      <c r="J21580" s="2">
        <v>20.134209999999999</v>
      </c>
      <c r="K21580" s="2">
        <v>0.226244</v>
      </c>
      <c r="L21580" s="2">
        <v>0.494091</v>
      </c>
    </row>
    <row r="21581" spans="1:12" x14ac:dyDescent="0.2">
      <c r="A21581" s="2">
        <v>20.134910000000001</v>
      </c>
      <c r="B21581" s="2">
        <v>136.8886</v>
      </c>
      <c r="C21581" s="2">
        <v>3.6413720000000001</v>
      </c>
      <c r="D21581" s="2">
        <v>2.4386019999999999</v>
      </c>
      <c r="F21581" s="2">
        <v>20.132100000000001</v>
      </c>
      <c r="G21581" s="2">
        <v>0.65376299999999998</v>
      </c>
      <c r="H21581" s="2">
        <v>0.53104399999999996</v>
      </c>
      <c r="J21581" s="2">
        <v>20.134910000000001</v>
      </c>
      <c r="K21581" s="2">
        <v>0.22620199999999999</v>
      </c>
      <c r="L21581" s="2">
        <v>0.49344300000000002</v>
      </c>
    </row>
    <row r="21582" spans="1:12" x14ac:dyDescent="0.2">
      <c r="A21582" s="2">
        <v>20.13561</v>
      </c>
      <c r="B21582" s="2">
        <v>136.77709999999999</v>
      </c>
      <c r="C21582" s="2">
        <v>3.6402199999999998</v>
      </c>
      <c r="D21582" s="2">
        <v>2.439273</v>
      </c>
      <c r="F21582" s="2">
        <v>20.132809999999999</v>
      </c>
      <c r="G21582" s="2">
        <v>0.65400700000000001</v>
      </c>
      <c r="H21582" s="2">
        <v>0.530945</v>
      </c>
      <c r="J21582" s="2">
        <v>20.13561</v>
      </c>
      <c r="K21582" s="2">
        <v>0.22570799999999999</v>
      </c>
      <c r="L21582" s="2">
        <v>0.49259999999999998</v>
      </c>
    </row>
    <row r="21583" spans="1:12" x14ac:dyDescent="0.2">
      <c r="A21583" s="2">
        <v>20.136310000000002</v>
      </c>
      <c r="B21583" s="2">
        <v>136.6653</v>
      </c>
      <c r="C21583" s="2">
        <v>3.6391900000000001</v>
      </c>
      <c r="D21583" s="2">
        <v>2.4397380000000002</v>
      </c>
      <c r="F21583" s="2">
        <v>20.133510000000001</v>
      </c>
      <c r="G21583" s="2">
        <v>0.65430500000000003</v>
      </c>
      <c r="H21583" s="2">
        <v>0.53074600000000005</v>
      </c>
      <c r="J21583" s="2">
        <v>20.136310000000002</v>
      </c>
      <c r="K21583" s="2">
        <v>0.225521</v>
      </c>
      <c r="L21583" s="2">
        <v>0.49174000000000001</v>
      </c>
    </row>
    <row r="21584" spans="1:12" x14ac:dyDescent="0.2">
      <c r="A21584" s="2">
        <v>20.13701</v>
      </c>
      <c r="B21584" s="2">
        <v>136.554</v>
      </c>
      <c r="C21584" s="2">
        <v>3.6380870000000001</v>
      </c>
      <c r="D21584" s="2">
        <v>2.440547</v>
      </c>
      <c r="F21584" s="2">
        <v>20.134209999999999</v>
      </c>
      <c r="G21584" s="2">
        <v>0.65486100000000003</v>
      </c>
      <c r="H21584" s="2">
        <v>0.53076199999999996</v>
      </c>
      <c r="J21584" s="2">
        <v>20.13701</v>
      </c>
      <c r="K21584" s="2">
        <v>0.22563</v>
      </c>
      <c r="L21584" s="2">
        <v>0.491396</v>
      </c>
    </row>
    <row r="21585" spans="1:12" x14ac:dyDescent="0.2">
      <c r="A21585" s="2">
        <v>20.137709999999998</v>
      </c>
      <c r="B21585" s="2">
        <v>136.44120000000001</v>
      </c>
      <c r="C21585" s="2">
        <v>3.6368130000000001</v>
      </c>
      <c r="D21585" s="2">
        <v>2.4413019999999999</v>
      </c>
      <c r="F21585" s="2">
        <v>20.134910000000001</v>
      </c>
      <c r="G21585" s="2">
        <v>0.65507499999999996</v>
      </c>
      <c r="H21585" s="2">
        <v>0.53047900000000003</v>
      </c>
      <c r="J21585" s="2">
        <v>20.137709999999998</v>
      </c>
      <c r="K21585" s="2">
        <v>0.225355</v>
      </c>
      <c r="L21585" s="2">
        <v>0.49111399999999999</v>
      </c>
    </row>
    <row r="21586" spans="1:12" x14ac:dyDescent="0.2">
      <c r="A21586" s="2">
        <v>20.13842</v>
      </c>
      <c r="B21586" s="2">
        <v>136.32820000000001</v>
      </c>
      <c r="C21586" s="2">
        <v>3.6362950000000001</v>
      </c>
      <c r="D21586" s="2">
        <v>2.4410660000000002</v>
      </c>
      <c r="F21586" s="2">
        <v>20.13561</v>
      </c>
      <c r="G21586" s="2">
        <v>0.65490000000000004</v>
      </c>
      <c r="H21586" s="2">
        <v>0.53075399999999995</v>
      </c>
      <c r="J21586" s="2">
        <v>20.13842</v>
      </c>
      <c r="K21586" s="2">
        <v>0.22511999999999999</v>
      </c>
      <c r="L21586" s="2">
        <v>0.49085800000000002</v>
      </c>
    </row>
    <row r="21587" spans="1:12" x14ac:dyDescent="0.2">
      <c r="A21587" s="2">
        <v>20.139119999999998</v>
      </c>
      <c r="B21587" s="2">
        <v>136.2157</v>
      </c>
      <c r="C21587" s="2">
        <v>3.6351460000000002</v>
      </c>
      <c r="D21587" s="2">
        <v>2.4409519999999998</v>
      </c>
      <c r="F21587" s="2">
        <v>20.136310000000002</v>
      </c>
      <c r="G21587" s="2">
        <v>0.65493800000000002</v>
      </c>
      <c r="H21587" s="2">
        <v>0.53100599999999998</v>
      </c>
      <c r="J21587" s="2">
        <v>20.139119999999998</v>
      </c>
      <c r="K21587" s="2">
        <v>0.225019</v>
      </c>
      <c r="L21587" s="2">
        <v>0.49057200000000001</v>
      </c>
    </row>
    <row r="21588" spans="1:12" x14ac:dyDescent="0.2">
      <c r="A21588" s="2">
        <v>20.13982</v>
      </c>
      <c r="B21588" s="2">
        <v>136.10380000000001</v>
      </c>
      <c r="C21588" s="2">
        <v>3.6344439999999998</v>
      </c>
      <c r="D21588" s="2">
        <v>2.4412189999999998</v>
      </c>
      <c r="F21588" s="2">
        <v>20.13701</v>
      </c>
      <c r="G21588" s="2">
        <v>0.65503699999999998</v>
      </c>
      <c r="H21588" s="2">
        <v>0.53113600000000005</v>
      </c>
      <c r="J21588" s="2">
        <v>20.13982</v>
      </c>
      <c r="K21588" s="2">
        <v>0.22456699999999999</v>
      </c>
      <c r="L21588" s="2">
        <v>0.490255</v>
      </c>
    </row>
    <row r="21589" spans="1:12" x14ac:dyDescent="0.2">
      <c r="A21589" s="2">
        <v>20.140519999999999</v>
      </c>
      <c r="B21589" s="2">
        <v>135.9939</v>
      </c>
      <c r="C21589" s="2">
        <v>3.633327</v>
      </c>
      <c r="D21589" s="2">
        <v>2.4416920000000002</v>
      </c>
      <c r="F21589" s="2">
        <v>20.137709999999998</v>
      </c>
      <c r="G21589" s="2">
        <v>0.65508999999999995</v>
      </c>
      <c r="H21589" s="2">
        <v>0.53159299999999998</v>
      </c>
      <c r="J21589" s="2">
        <v>20.140519999999999</v>
      </c>
      <c r="K21589" s="2">
        <v>0.22434999999999999</v>
      </c>
      <c r="L21589" s="2">
        <v>0.48991800000000002</v>
      </c>
    </row>
    <row r="21590" spans="1:12" x14ac:dyDescent="0.2">
      <c r="A21590" s="2">
        <v>20.141220000000001</v>
      </c>
      <c r="B21590" s="2">
        <v>135.8897</v>
      </c>
      <c r="C21590" s="2">
        <v>3.6322130000000001</v>
      </c>
      <c r="D21590" s="2">
        <v>2.442088</v>
      </c>
      <c r="F21590" s="2">
        <v>20.13842</v>
      </c>
      <c r="G21590" s="2">
        <v>0.65528900000000001</v>
      </c>
      <c r="H21590" s="2">
        <v>0.53167699999999996</v>
      </c>
      <c r="J21590" s="2">
        <v>20.141220000000001</v>
      </c>
      <c r="K21590" s="2">
        <v>0.22453699999999999</v>
      </c>
      <c r="L21590" s="2">
        <v>0.48963000000000001</v>
      </c>
    </row>
    <row r="21591" spans="1:12" x14ac:dyDescent="0.2">
      <c r="A21591" s="2">
        <v>20.141919999999999</v>
      </c>
      <c r="B21591" s="2">
        <v>135.79159999999999</v>
      </c>
      <c r="C21591" s="2">
        <v>3.6314310000000001</v>
      </c>
      <c r="D21591" s="2">
        <v>2.4424389999999998</v>
      </c>
      <c r="F21591" s="2">
        <v>20.139119999999998</v>
      </c>
      <c r="G21591" s="2">
        <v>0.65545699999999996</v>
      </c>
      <c r="H21591" s="2">
        <v>0.53134899999999996</v>
      </c>
      <c r="J21591" s="2">
        <v>20.141919999999999</v>
      </c>
      <c r="K21591" s="2">
        <v>0.22454199999999999</v>
      </c>
      <c r="L21591" s="2">
        <v>0.48941200000000001</v>
      </c>
    </row>
    <row r="21592" spans="1:12" x14ac:dyDescent="0.2">
      <c r="A21592" s="2">
        <v>20.142620000000001</v>
      </c>
      <c r="B21592" s="2">
        <v>135.69200000000001</v>
      </c>
      <c r="C21592" s="2">
        <v>3.6306259999999999</v>
      </c>
      <c r="D21592" s="2">
        <v>2.442958</v>
      </c>
      <c r="F21592" s="2">
        <v>20.13982</v>
      </c>
      <c r="G21592" s="2">
        <v>0.655304</v>
      </c>
      <c r="H21592" s="2">
        <v>0.53063199999999999</v>
      </c>
      <c r="J21592" s="2">
        <v>20.142620000000001</v>
      </c>
      <c r="K21592" s="2">
        <v>0.22448299999999999</v>
      </c>
      <c r="L21592" s="2">
        <v>0.48898200000000003</v>
      </c>
    </row>
    <row r="21593" spans="1:12" x14ac:dyDescent="0.2">
      <c r="A21593" s="2">
        <v>20.143329999999999</v>
      </c>
      <c r="B21593" s="2">
        <v>135.58590000000001</v>
      </c>
      <c r="C21593" s="2">
        <v>3.629508</v>
      </c>
      <c r="D21593" s="2">
        <v>2.44292</v>
      </c>
      <c r="F21593" s="2">
        <v>20.140519999999999</v>
      </c>
      <c r="G21593" s="2">
        <v>0.65527299999999999</v>
      </c>
      <c r="H21593" s="2">
        <v>0.53065499999999999</v>
      </c>
      <c r="J21593" s="2">
        <v>20.143329999999999</v>
      </c>
      <c r="K21593" s="2">
        <v>0.22439200000000001</v>
      </c>
      <c r="L21593" s="2">
        <v>0.48832900000000001</v>
      </c>
    </row>
    <row r="21594" spans="1:12" x14ac:dyDescent="0.2">
      <c r="A21594" s="2">
        <v>20.144030000000001</v>
      </c>
      <c r="B21594" s="2">
        <v>135.4769</v>
      </c>
      <c r="C21594" s="2">
        <v>3.6281810000000001</v>
      </c>
      <c r="D21594" s="2">
        <v>2.4433699999999998</v>
      </c>
      <c r="F21594" s="2">
        <v>20.141220000000001</v>
      </c>
      <c r="G21594" s="2">
        <v>0.65551800000000005</v>
      </c>
      <c r="H21594" s="2">
        <v>0.53047900000000003</v>
      </c>
      <c r="J21594" s="2">
        <v>20.144030000000001</v>
      </c>
      <c r="K21594" s="2">
        <v>0.224188</v>
      </c>
      <c r="L21594" s="2">
        <v>0.487564</v>
      </c>
    </row>
    <row r="21595" spans="1:12" x14ac:dyDescent="0.2">
      <c r="A21595" s="2">
        <v>20.144729999999999</v>
      </c>
      <c r="B21595" s="2">
        <v>135.36799999999999</v>
      </c>
      <c r="C21595" s="2">
        <v>3.6267999999999998</v>
      </c>
      <c r="D21595" s="2">
        <v>2.4438960000000001</v>
      </c>
      <c r="F21595" s="2">
        <v>20.141919999999999</v>
      </c>
      <c r="G21595" s="2">
        <v>0.65536499999999998</v>
      </c>
      <c r="H21595" s="2">
        <v>0.53034199999999998</v>
      </c>
      <c r="J21595" s="2">
        <v>20.144729999999999</v>
      </c>
      <c r="K21595" s="2">
        <v>0.223915</v>
      </c>
      <c r="L21595" s="2">
        <v>0.48744999999999999</v>
      </c>
    </row>
    <row r="21596" spans="1:12" x14ac:dyDescent="0.2">
      <c r="A21596" s="2">
        <v>20.145430000000001</v>
      </c>
      <c r="B21596" s="2">
        <v>135.25790000000001</v>
      </c>
      <c r="C21596" s="2">
        <v>3.6252659999999999</v>
      </c>
      <c r="D21596" s="2">
        <v>2.444461</v>
      </c>
      <c r="F21596" s="2">
        <v>20.142620000000001</v>
      </c>
      <c r="G21596" s="2">
        <v>0.65521200000000002</v>
      </c>
      <c r="H21596" s="2">
        <v>0.530304</v>
      </c>
      <c r="J21596" s="2">
        <v>20.145430000000001</v>
      </c>
      <c r="K21596" s="2">
        <v>0.223799</v>
      </c>
      <c r="L21596" s="2">
        <v>0.48728900000000003</v>
      </c>
    </row>
    <row r="21597" spans="1:12" x14ac:dyDescent="0.2">
      <c r="A21597" s="2">
        <v>20.146129999999999</v>
      </c>
      <c r="B21597" s="2">
        <v>135.14840000000001</v>
      </c>
      <c r="C21597" s="2">
        <v>3.6242709999999998</v>
      </c>
      <c r="D21597" s="2">
        <v>2.4443999999999999</v>
      </c>
      <c r="F21597" s="2">
        <v>20.143329999999999</v>
      </c>
      <c r="G21597" s="2">
        <v>0.655281</v>
      </c>
      <c r="H21597" s="2">
        <v>0.53011299999999995</v>
      </c>
      <c r="J21597" s="2">
        <v>20.146129999999999</v>
      </c>
      <c r="K21597" s="2">
        <v>0.22389400000000001</v>
      </c>
      <c r="L21597" s="2">
        <v>0.48669600000000002</v>
      </c>
    </row>
    <row r="21598" spans="1:12" x14ac:dyDescent="0.2">
      <c r="A21598" s="2">
        <v>20.146830000000001</v>
      </c>
      <c r="B21598" s="2">
        <v>135.03909999999999</v>
      </c>
      <c r="C21598" s="2">
        <v>3.6232099999999998</v>
      </c>
      <c r="D21598" s="2">
        <v>2.444026</v>
      </c>
      <c r="F21598" s="2">
        <v>20.144030000000001</v>
      </c>
      <c r="G21598" s="2">
        <v>0.65493000000000001</v>
      </c>
      <c r="H21598" s="2">
        <v>0.52979299999999996</v>
      </c>
      <c r="J21598" s="2">
        <v>20.146830000000001</v>
      </c>
      <c r="K21598" s="2">
        <v>0.22392400000000001</v>
      </c>
      <c r="L21598" s="2">
        <v>0.48685200000000001</v>
      </c>
    </row>
    <row r="21599" spans="1:12" x14ac:dyDescent="0.2">
      <c r="A21599" s="2">
        <v>20.14753</v>
      </c>
      <c r="B21599" s="2">
        <v>134.9299</v>
      </c>
      <c r="C21599" s="2">
        <v>3.62181</v>
      </c>
      <c r="D21599" s="2">
        <v>2.4440569999999999</v>
      </c>
      <c r="F21599" s="2">
        <v>20.144729999999999</v>
      </c>
      <c r="G21599" s="2">
        <v>0.65483100000000005</v>
      </c>
      <c r="H21599" s="2">
        <v>0.52976999999999996</v>
      </c>
      <c r="J21599" s="2">
        <v>20.14753</v>
      </c>
      <c r="K21599" s="2">
        <v>0.22345499999999999</v>
      </c>
      <c r="L21599" s="2">
        <v>0.48613499999999998</v>
      </c>
    </row>
    <row r="21600" spans="1:12" x14ac:dyDescent="0.2">
      <c r="A21600" s="2">
        <v>20.148240000000001</v>
      </c>
      <c r="B21600" s="2">
        <v>134.8201</v>
      </c>
      <c r="C21600" s="2">
        <v>3.6209980000000002</v>
      </c>
      <c r="D21600" s="2">
        <v>2.4441099999999998</v>
      </c>
      <c r="F21600" s="2">
        <v>20.145430000000001</v>
      </c>
      <c r="G21600" s="2">
        <v>0.65518200000000004</v>
      </c>
      <c r="H21600" s="2">
        <v>0.52961000000000003</v>
      </c>
      <c r="J21600" s="2">
        <v>20.148240000000001</v>
      </c>
      <c r="K21600" s="2">
        <v>0.22373799999999999</v>
      </c>
      <c r="L21600" s="2">
        <v>0.48500700000000002</v>
      </c>
    </row>
    <row r="21601" spans="1:12" x14ac:dyDescent="0.2">
      <c r="A21601" s="2">
        <v>20.14894</v>
      </c>
      <c r="B21601" s="2">
        <v>134.71209999999999</v>
      </c>
      <c r="C21601" s="2">
        <v>3.6203609999999999</v>
      </c>
      <c r="D21601" s="2">
        <v>2.4440339999999998</v>
      </c>
      <c r="F21601" s="2">
        <v>20.146129999999999</v>
      </c>
      <c r="G21601" s="2">
        <v>0.65514399999999995</v>
      </c>
      <c r="H21601" s="2">
        <v>0.52975499999999998</v>
      </c>
      <c r="J21601" s="2">
        <v>20.14894</v>
      </c>
      <c r="K21601" s="2">
        <v>0.224274</v>
      </c>
      <c r="L21601" s="2">
        <v>0.48479699999999998</v>
      </c>
    </row>
    <row r="21602" spans="1:12" x14ac:dyDescent="0.2">
      <c r="A21602" s="2">
        <v>20.149640000000002</v>
      </c>
      <c r="B21602" s="2">
        <v>134.60339999999999</v>
      </c>
      <c r="C21602" s="2">
        <v>3.6192009999999999</v>
      </c>
      <c r="D21602" s="2">
        <v>2.4442629999999999</v>
      </c>
      <c r="F21602" s="2">
        <v>20.146830000000001</v>
      </c>
      <c r="G21602" s="2">
        <v>0.65505999999999998</v>
      </c>
      <c r="H21602" s="2">
        <v>0.53036499999999998</v>
      </c>
      <c r="J21602" s="2">
        <v>20.149640000000002</v>
      </c>
      <c r="K21602" s="2">
        <v>0.22464000000000001</v>
      </c>
      <c r="L21602" s="2">
        <v>0.48436099999999999</v>
      </c>
    </row>
    <row r="21603" spans="1:12" x14ac:dyDescent="0.2">
      <c r="A21603" s="2">
        <v>20.15034</v>
      </c>
      <c r="B21603" s="2">
        <v>134.49469999999999</v>
      </c>
      <c r="C21603" s="2">
        <v>3.6176059999999999</v>
      </c>
      <c r="D21603" s="2">
        <v>2.44469</v>
      </c>
      <c r="F21603" s="2">
        <v>20.14753</v>
      </c>
      <c r="G21603" s="2">
        <v>0.65540299999999996</v>
      </c>
      <c r="H21603" s="2">
        <v>0.52995300000000001</v>
      </c>
      <c r="J21603" s="2">
        <v>20.15034</v>
      </c>
      <c r="K21603" s="2">
        <v>0.224581</v>
      </c>
      <c r="L21603" s="2">
        <v>0.48388700000000001</v>
      </c>
    </row>
    <row r="21604" spans="1:12" x14ac:dyDescent="0.2">
      <c r="A21604" s="2">
        <v>20.151039999999998</v>
      </c>
      <c r="B21604" s="2">
        <v>134.38679999999999</v>
      </c>
      <c r="C21604" s="2">
        <v>3.6163129999999999</v>
      </c>
      <c r="D21604" s="2">
        <v>2.4450099999999999</v>
      </c>
      <c r="F21604" s="2">
        <v>20.148240000000001</v>
      </c>
      <c r="G21604" s="2">
        <v>0.65585300000000002</v>
      </c>
      <c r="H21604" s="2">
        <v>0.529335</v>
      </c>
      <c r="J21604" s="2">
        <v>20.151039999999998</v>
      </c>
      <c r="K21604" s="2">
        <v>0.22414600000000001</v>
      </c>
      <c r="L21604" s="2">
        <v>0.48386600000000002</v>
      </c>
    </row>
    <row r="21605" spans="1:12" x14ac:dyDescent="0.2">
      <c r="A21605" s="2">
        <v>20.15174</v>
      </c>
      <c r="B21605" s="2">
        <v>134.2782</v>
      </c>
      <c r="C21605" s="2">
        <v>3.6152760000000002</v>
      </c>
      <c r="D21605" s="2">
        <v>2.4447429999999999</v>
      </c>
      <c r="F21605" s="2">
        <v>20.14894</v>
      </c>
      <c r="G21605" s="2">
        <v>0.65630299999999997</v>
      </c>
      <c r="H21605" s="2">
        <v>0.52809099999999998</v>
      </c>
      <c r="J21605" s="2">
        <v>20.15174</v>
      </c>
      <c r="K21605" s="2">
        <v>0.22401799999999999</v>
      </c>
      <c r="L21605" s="2">
        <v>0.48300799999999999</v>
      </c>
    </row>
    <row r="21606" spans="1:12" x14ac:dyDescent="0.2">
      <c r="A21606" s="2">
        <v>20.152439999999999</v>
      </c>
      <c r="B21606" s="2">
        <v>134.1695</v>
      </c>
      <c r="C21606" s="2">
        <v>3.6144940000000001</v>
      </c>
      <c r="D21606" s="2">
        <v>2.4454379999999998</v>
      </c>
      <c r="F21606" s="2">
        <v>20.149640000000002</v>
      </c>
      <c r="G21606" s="2">
        <v>0.65661599999999998</v>
      </c>
      <c r="H21606" s="2">
        <v>0.52814499999999998</v>
      </c>
      <c r="J21606" s="2">
        <v>20.152439999999999</v>
      </c>
      <c r="K21606" s="2">
        <v>0.22400500000000001</v>
      </c>
      <c r="L21606" s="2">
        <v>0.48200100000000001</v>
      </c>
    </row>
    <row r="21607" spans="1:12" x14ac:dyDescent="0.2">
      <c r="A21607" s="2">
        <v>20.15315</v>
      </c>
      <c r="B21607" s="2">
        <v>134.06049999999999</v>
      </c>
      <c r="C21607" s="2">
        <v>3.6133299999999999</v>
      </c>
      <c r="D21607" s="2">
        <v>2.446094</v>
      </c>
      <c r="F21607" s="2">
        <v>20.15034</v>
      </c>
      <c r="G21607" s="2">
        <v>0.65662399999999999</v>
      </c>
      <c r="H21607" s="2">
        <v>0.52908299999999997</v>
      </c>
      <c r="J21607" s="2">
        <v>20.15315</v>
      </c>
      <c r="K21607" s="2">
        <v>0.22386700000000001</v>
      </c>
      <c r="L21607" s="2">
        <v>0.48139500000000002</v>
      </c>
    </row>
    <row r="21608" spans="1:12" x14ac:dyDescent="0.2">
      <c r="A21608" s="2">
        <v>20.153849999999998</v>
      </c>
      <c r="B21608" s="2">
        <v>133.95079999999999</v>
      </c>
      <c r="C21608" s="2">
        <v>3.6120450000000002</v>
      </c>
      <c r="D21608" s="2">
        <v>2.4460250000000001</v>
      </c>
      <c r="F21608" s="2">
        <v>20.151039999999998</v>
      </c>
      <c r="G21608" s="2">
        <v>0.65646400000000005</v>
      </c>
      <c r="H21608" s="2">
        <v>0.52925900000000003</v>
      </c>
      <c r="J21608" s="2">
        <v>20.153849999999998</v>
      </c>
      <c r="K21608" s="2">
        <v>0.22378899999999999</v>
      </c>
      <c r="L21608" s="2">
        <v>0.481016</v>
      </c>
    </row>
    <row r="21609" spans="1:12" x14ac:dyDescent="0.2">
      <c r="A21609" s="2">
        <v>20.15455</v>
      </c>
      <c r="B21609" s="2">
        <v>133.84139999999999</v>
      </c>
      <c r="C21609" s="2">
        <v>3.611297</v>
      </c>
      <c r="D21609" s="2">
        <v>2.446574</v>
      </c>
      <c r="F21609" s="2">
        <v>20.15174</v>
      </c>
      <c r="G21609" s="2">
        <v>0.65625800000000001</v>
      </c>
      <c r="H21609" s="2">
        <v>0.52943399999999996</v>
      </c>
      <c r="J21609" s="2">
        <v>20.15455</v>
      </c>
      <c r="K21609" s="2">
        <v>0.22386500000000001</v>
      </c>
      <c r="L21609" s="2">
        <v>0.48043200000000003</v>
      </c>
    </row>
    <row r="21610" spans="1:12" x14ac:dyDescent="0.2">
      <c r="A21610" s="2">
        <v>20.155249999999999</v>
      </c>
      <c r="B21610" s="2">
        <v>133.73159999999999</v>
      </c>
      <c r="C21610" s="2">
        <v>3.6105610000000001</v>
      </c>
      <c r="D21610" s="2">
        <v>2.446078</v>
      </c>
      <c r="F21610" s="2">
        <v>20.152439999999999</v>
      </c>
      <c r="G21610" s="2">
        <v>0.655968</v>
      </c>
      <c r="H21610" s="2">
        <v>0.529358</v>
      </c>
      <c r="J21610" s="2">
        <v>20.155249999999999</v>
      </c>
      <c r="K21610" s="2">
        <v>0.22417100000000001</v>
      </c>
      <c r="L21610" s="2">
        <v>0.47971200000000003</v>
      </c>
    </row>
    <row r="21611" spans="1:12" x14ac:dyDescent="0.2">
      <c r="A21611" s="2">
        <v>20.155950000000001</v>
      </c>
      <c r="B21611" s="2">
        <v>133.62270000000001</v>
      </c>
      <c r="C21611" s="2">
        <v>3.609477</v>
      </c>
      <c r="D21611" s="2">
        <v>2.4457810000000002</v>
      </c>
      <c r="F21611" s="2">
        <v>20.15315</v>
      </c>
      <c r="G21611" s="2">
        <v>0.65614300000000003</v>
      </c>
      <c r="H21611" s="2">
        <v>0.53009799999999996</v>
      </c>
      <c r="J21611" s="2">
        <v>20.155950000000001</v>
      </c>
      <c r="K21611" s="2">
        <v>0.224602</v>
      </c>
      <c r="L21611" s="2">
        <v>0.47962700000000003</v>
      </c>
    </row>
    <row r="21612" spans="1:12" x14ac:dyDescent="0.2">
      <c r="A21612" s="2">
        <v>20.156649999999999</v>
      </c>
      <c r="B21612" s="2">
        <v>133.51249999999999</v>
      </c>
      <c r="C21612" s="2">
        <v>3.6081120000000002</v>
      </c>
      <c r="D21612" s="2">
        <v>2.4456739999999999</v>
      </c>
      <c r="F21612" s="2">
        <v>20.153849999999998</v>
      </c>
      <c r="G21612" s="2">
        <v>0.656219</v>
      </c>
      <c r="H21612" s="2">
        <v>0.53032699999999999</v>
      </c>
      <c r="J21612" s="2">
        <v>20.156649999999999</v>
      </c>
      <c r="K21612" s="2">
        <v>0.22431699999999999</v>
      </c>
      <c r="L21612" s="2">
        <v>0.47937400000000002</v>
      </c>
    </row>
    <row r="21613" spans="1:12" x14ac:dyDescent="0.2">
      <c r="A21613" s="2">
        <v>20.157350000000001</v>
      </c>
      <c r="B21613" s="2">
        <v>133.40280000000001</v>
      </c>
      <c r="C21613" s="2">
        <v>3.6065170000000002</v>
      </c>
      <c r="D21613" s="2">
        <v>2.446323</v>
      </c>
      <c r="F21613" s="2">
        <v>20.15455</v>
      </c>
      <c r="G21613" s="2">
        <v>0.65629599999999999</v>
      </c>
      <c r="H21613" s="2">
        <v>0.53013600000000005</v>
      </c>
      <c r="J21613" s="2">
        <v>20.157350000000001</v>
      </c>
      <c r="K21613" s="2">
        <v>0.22425999999999999</v>
      </c>
      <c r="L21613" s="2">
        <v>0.47936800000000002</v>
      </c>
    </row>
    <row r="21614" spans="1:12" x14ac:dyDescent="0.2">
      <c r="A21614" s="2">
        <v>20.158049999999999</v>
      </c>
      <c r="B21614" s="2">
        <v>133.29150000000001</v>
      </c>
      <c r="C21614" s="2">
        <v>3.605102</v>
      </c>
      <c r="D21614" s="2">
        <v>2.4459490000000002</v>
      </c>
      <c r="F21614" s="2">
        <v>20.155249999999999</v>
      </c>
      <c r="G21614" s="2">
        <v>0.65617400000000004</v>
      </c>
      <c r="H21614" s="2">
        <v>0.53055600000000003</v>
      </c>
      <c r="J21614" s="2">
        <v>20.158049999999999</v>
      </c>
      <c r="K21614" s="2">
        <v>0.224829</v>
      </c>
      <c r="L21614" s="2">
        <v>0.47856799999999999</v>
      </c>
    </row>
    <row r="21615" spans="1:12" x14ac:dyDescent="0.2">
      <c r="A21615" s="2">
        <v>20.158760000000001</v>
      </c>
      <c r="B21615" s="2">
        <v>133.18100000000001</v>
      </c>
      <c r="C21615" s="2">
        <v>3.6041940000000001</v>
      </c>
      <c r="D21615" s="2">
        <v>2.446132</v>
      </c>
      <c r="F21615" s="2">
        <v>20.155950000000001</v>
      </c>
      <c r="G21615" s="2">
        <v>0.65637999999999996</v>
      </c>
      <c r="H21615" s="2">
        <v>0.53085300000000002</v>
      </c>
      <c r="J21615" s="2">
        <v>20.158760000000001</v>
      </c>
      <c r="K21615" s="2">
        <v>0.22520100000000001</v>
      </c>
      <c r="L21615" s="2">
        <v>0.477995</v>
      </c>
    </row>
    <row r="21616" spans="1:12" x14ac:dyDescent="0.2">
      <c r="A21616" s="2">
        <v>20.159459999999999</v>
      </c>
      <c r="B21616" s="2">
        <v>133.071</v>
      </c>
      <c r="C21616" s="2">
        <v>3.6033550000000001</v>
      </c>
      <c r="D21616" s="2">
        <v>2.446307</v>
      </c>
      <c r="F21616" s="2">
        <v>20.156649999999999</v>
      </c>
      <c r="G21616" s="2">
        <v>0.65684500000000001</v>
      </c>
      <c r="H21616" s="2">
        <v>0.53124199999999999</v>
      </c>
      <c r="J21616" s="2">
        <v>20.159459999999999</v>
      </c>
      <c r="K21616" s="2">
        <v>0.22527900000000001</v>
      </c>
      <c r="L21616" s="2">
        <v>0.478045</v>
      </c>
    </row>
    <row r="21617" spans="1:12" x14ac:dyDescent="0.2">
      <c r="A21617" s="2">
        <v>20.160160000000001</v>
      </c>
      <c r="B21617" s="2">
        <v>132.9614</v>
      </c>
      <c r="C21617" s="2">
        <v>3.6022750000000001</v>
      </c>
      <c r="D21617" s="2">
        <v>2.446437</v>
      </c>
      <c r="F21617" s="2">
        <v>20.157350000000001</v>
      </c>
      <c r="G21617" s="2">
        <v>0.65686</v>
      </c>
      <c r="H21617" s="2">
        <v>0.53114300000000003</v>
      </c>
      <c r="J21617" s="2">
        <v>20.160160000000001</v>
      </c>
      <c r="K21617" s="2">
        <v>0.225603</v>
      </c>
      <c r="L21617" s="2">
        <v>0.47808099999999998</v>
      </c>
    </row>
    <row r="21618" spans="1:12" x14ac:dyDescent="0.2">
      <c r="A21618" s="2">
        <v>20.16086</v>
      </c>
      <c r="B21618" s="2">
        <v>132.851</v>
      </c>
      <c r="C21618" s="2">
        <v>3.601451</v>
      </c>
      <c r="D21618" s="2">
        <v>2.44678</v>
      </c>
      <c r="F21618" s="2">
        <v>20.158049999999999</v>
      </c>
      <c r="G21618" s="2">
        <v>0.65693699999999999</v>
      </c>
      <c r="H21618" s="2">
        <v>0.53124199999999999</v>
      </c>
      <c r="J21618" s="2">
        <v>20.16086</v>
      </c>
      <c r="K21618" s="2">
        <v>0.22525400000000001</v>
      </c>
      <c r="L21618" s="2">
        <v>0.47727399999999998</v>
      </c>
    </row>
    <row r="21619" spans="1:12" x14ac:dyDescent="0.2">
      <c r="A21619" s="2">
        <v>20.161560000000001</v>
      </c>
      <c r="B21619" s="2">
        <v>132.7407</v>
      </c>
      <c r="C21619" s="2">
        <v>3.600803</v>
      </c>
      <c r="D21619" s="2">
        <v>2.4457279999999999</v>
      </c>
      <c r="F21619" s="2">
        <v>20.158760000000001</v>
      </c>
      <c r="G21619" s="2">
        <v>0.65735600000000005</v>
      </c>
      <c r="H21619" s="2">
        <v>0.53154000000000001</v>
      </c>
      <c r="J21619" s="2">
        <v>20.161560000000001</v>
      </c>
      <c r="K21619" s="2">
        <v>0.22516600000000001</v>
      </c>
      <c r="L21619" s="2">
        <v>0.47693600000000003</v>
      </c>
    </row>
    <row r="21620" spans="1:12" x14ac:dyDescent="0.2">
      <c r="A21620" s="2">
        <v>20.16226</v>
      </c>
      <c r="B21620" s="2">
        <v>132.63030000000001</v>
      </c>
      <c r="C21620" s="2">
        <v>3.5999370000000002</v>
      </c>
      <c r="D21620" s="2">
        <v>2.4462009999999998</v>
      </c>
      <c r="F21620" s="2">
        <v>20.159459999999999</v>
      </c>
      <c r="G21620" s="2">
        <v>0.65763099999999997</v>
      </c>
      <c r="H21620" s="2">
        <v>0.53108999999999995</v>
      </c>
      <c r="J21620" s="2">
        <v>20.16226</v>
      </c>
      <c r="K21620" s="2">
        <v>0.22520799999999999</v>
      </c>
      <c r="L21620" s="2">
        <v>0.476408</v>
      </c>
    </row>
    <row r="21621" spans="1:12" x14ac:dyDescent="0.2">
      <c r="A21621" s="2">
        <v>20.162960000000002</v>
      </c>
      <c r="B21621" s="2">
        <v>132.5188</v>
      </c>
      <c r="C21621" s="2">
        <v>3.598849</v>
      </c>
      <c r="D21621" s="2">
        <v>2.4465129999999999</v>
      </c>
      <c r="F21621" s="2">
        <v>20.160160000000001</v>
      </c>
      <c r="G21621" s="2">
        <v>0.65779100000000001</v>
      </c>
      <c r="H21621" s="2">
        <v>0.53103599999999995</v>
      </c>
      <c r="J21621" s="2">
        <v>20.162960000000002</v>
      </c>
      <c r="K21621" s="2">
        <v>0.22511800000000001</v>
      </c>
      <c r="L21621" s="2">
        <v>0.47631200000000001</v>
      </c>
    </row>
    <row r="21622" spans="1:12" x14ac:dyDescent="0.2">
      <c r="A21622" s="2">
        <v>20.16367</v>
      </c>
      <c r="B21622" s="2">
        <v>132.40819999999999</v>
      </c>
      <c r="C21622" s="2">
        <v>3.5979109999999999</v>
      </c>
      <c r="D21622" s="2">
        <v>2.446628</v>
      </c>
      <c r="F21622" s="2">
        <v>20.16086</v>
      </c>
      <c r="G21622" s="2">
        <v>0.65808100000000003</v>
      </c>
      <c r="H21622" s="2">
        <v>0.53110500000000005</v>
      </c>
      <c r="J21622" s="2">
        <v>20.16367</v>
      </c>
      <c r="K21622" s="2">
        <v>0.225054</v>
      </c>
      <c r="L21622" s="2">
        <v>0.47561900000000001</v>
      </c>
    </row>
    <row r="21623" spans="1:12" x14ac:dyDescent="0.2">
      <c r="A21623" s="2">
        <v>20.164370000000002</v>
      </c>
      <c r="B21623" s="2">
        <v>132.29820000000001</v>
      </c>
      <c r="C21623" s="2">
        <v>3.5969229999999999</v>
      </c>
      <c r="D21623" s="2">
        <v>2.4469859999999999</v>
      </c>
      <c r="F21623" s="2">
        <v>20.161560000000001</v>
      </c>
      <c r="G21623" s="2">
        <v>0.65847</v>
      </c>
      <c r="H21623" s="2">
        <v>0.530968</v>
      </c>
      <c r="J21623" s="2">
        <v>20.164370000000002</v>
      </c>
      <c r="K21623" s="2">
        <v>0.22512799999999999</v>
      </c>
      <c r="L21623" s="2">
        <v>0.47538799999999998</v>
      </c>
    </row>
    <row r="21624" spans="1:12" x14ac:dyDescent="0.2">
      <c r="A21624" s="2">
        <v>20.16507</v>
      </c>
      <c r="B21624" s="2">
        <v>132.18809999999999</v>
      </c>
      <c r="C21624" s="2">
        <v>3.5957789999999998</v>
      </c>
      <c r="D21624" s="2">
        <v>2.4470700000000001</v>
      </c>
      <c r="F21624" s="2">
        <v>20.16226</v>
      </c>
      <c r="G21624" s="2">
        <v>0.65885199999999999</v>
      </c>
      <c r="H21624" s="2">
        <v>0.53093000000000001</v>
      </c>
      <c r="J21624" s="2">
        <v>20.16507</v>
      </c>
      <c r="K21624" s="2">
        <v>0.22513</v>
      </c>
      <c r="L21624" s="2">
        <v>0.475304</v>
      </c>
    </row>
    <row r="21625" spans="1:12" x14ac:dyDescent="0.2">
      <c r="A21625" s="2">
        <v>20.165769999999998</v>
      </c>
      <c r="B21625" s="2">
        <v>132.07749999999999</v>
      </c>
      <c r="C21625" s="2">
        <v>3.5945429999999998</v>
      </c>
      <c r="D21625" s="2">
        <v>2.447238</v>
      </c>
      <c r="F21625" s="2">
        <v>20.162960000000002</v>
      </c>
      <c r="G21625" s="2">
        <v>0.65914200000000001</v>
      </c>
      <c r="H21625" s="2">
        <v>0.53092200000000001</v>
      </c>
      <c r="J21625" s="2">
        <v>20.165769999999998</v>
      </c>
      <c r="K21625" s="2">
        <v>0.22486700000000001</v>
      </c>
      <c r="L21625" s="2">
        <v>0.47510200000000002</v>
      </c>
    </row>
    <row r="21626" spans="1:12" x14ac:dyDescent="0.2">
      <c r="A21626" s="2">
        <v>20.16647</v>
      </c>
      <c r="B21626" s="2">
        <v>131.96629999999999</v>
      </c>
      <c r="C21626" s="2">
        <v>3.5933259999999998</v>
      </c>
      <c r="D21626" s="2">
        <v>2.447581</v>
      </c>
      <c r="F21626" s="2">
        <v>20.16367</v>
      </c>
      <c r="G21626" s="2">
        <v>0.65968300000000002</v>
      </c>
      <c r="H21626" s="2">
        <v>0.53043399999999996</v>
      </c>
      <c r="J21626" s="2">
        <v>20.16647</v>
      </c>
      <c r="K21626" s="2">
        <v>0.22508600000000001</v>
      </c>
      <c r="L21626" s="2">
        <v>0.47473799999999999</v>
      </c>
    </row>
    <row r="21627" spans="1:12" x14ac:dyDescent="0.2">
      <c r="A21627" s="2">
        <v>20.167169999999999</v>
      </c>
      <c r="B21627" s="2">
        <v>131.85560000000001</v>
      </c>
      <c r="C21627" s="2">
        <v>3.5925549999999999</v>
      </c>
      <c r="D21627" s="2">
        <v>2.4483670000000002</v>
      </c>
      <c r="F21627" s="2">
        <v>20.164370000000002</v>
      </c>
      <c r="G21627" s="2">
        <v>0.66026300000000004</v>
      </c>
      <c r="H21627" s="2">
        <v>0.52968599999999999</v>
      </c>
      <c r="J21627" s="2">
        <v>20.167169999999999</v>
      </c>
      <c r="K21627" s="2">
        <v>0.225353</v>
      </c>
      <c r="L21627" s="2">
        <v>0.47391299999999997</v>
      </c>
    </row>
    <row r="21628" spans="1:12" x14ac:dyDescent="0.2">
      <c r="A21628" s="2">
        <v>20.167870000000001</v>
      </c>
      <c r="B21628" s="2">
        <v>131.74590000000001</v>
      </c>
      <c r="C21628" s="2">
        <v>3.5915210000000002</v>
      </c>
      <c r="D21628" s="2">
        <v>2.4483139999999999</v>
      </c>
      <c r="F21628" s="2">
        <v>20.16507</v>
      </c>
      <c r="G21628" s="2">
        <v>0.66070600000000002</v>
      </c>
      <c r="H21628" s="2">
        <v>0.52928900000000001</v>
      </c>
      <c r="J21628" s="2">
        <v>20.167870000000001</v>
      </c>
      <c r="K21628" s="2">
        <v>0.22514100000000001</v>
      </c>
      <c r="L21628" s="2">
        <v>0.47295100000000001</v>
      </c>
    </row>
    <row r="21629" spans="1:12" x14ac:dyDescent="0.2">
      <c r="A21629" s="2">
        <v>20.168579999999999</v>
      </c>
      <c r="B21629" s="2">
        <v>131.6354</v>
      </c>
      <c r="C21629" s="2">
        <v>3.5904229999999999</v>
      </c>
      <c r="D21629" s="2">
        <v>2.4479709999999999</v>
      </c>
      <c r="F21629" s="2">
        <v>20.165769999999998</v>
      </c>
      <c r="G21629" s="2">
        <v>0.66073599999999999</v>
      </c>
      <c r="H21629" s="2">
        <v>0.52947999999999995</v>
      </c>
      <c r="J21629" s="2">
        <v>20.168579999999999</v>
      </c>
      <c r="K21629" s="2">
        <v>0.22461700000000001</v>
      </c>
      <c r="L21629" s="2">
        <v>0.47263699999999997</v>
      </c>
    </row>
    <row r="21630" spans="1:12" x14ac:dyDescent="0.2">
      <c r="A21630" s="2">
        <v>20.169280000000001</v>
      </c>
      <c r="B21630" s="2">
        <v>131.52539999999999</v>
      </c>
      <c r="C21630" s="2">
        <v>3.5893359999999999</v>
      </c>
      <c r="D21630" s="2">
        <v>2.4473980000000002</v>
      </c>
      <c r="F21630" s="2">
        <v>20.16647</v>
      </c>
      <c r="G21630" s="2">
        <v>0.66056800000000004</v>
      </c>
      <c r="H21630" s="2">
        <v>0.52951000000000004</v>
      </c>
      <c r="J21630" s="2">
        <v>20.169280000000001</v>
      </c>
      <c r="K21630" s="2">
        <v>0.224161</v>
      </c>
      <c r="L21630" s="2">
        <v>0.47239799999999998</v>
      </c>
    </row>
    <row r="21631" spans="1:12" x14ac:dyDescent="0.2">
      <c r="A21631" s="2">
        <v>20.169979999999999</v>
      </c>
      <c r="B21631" s="2">
        <v>131.41659999999999</v>
      </c>
      <c r="C21631" s="2">
        <v>3.588012</v>
      </c>
      <c r="D21631" s="2">
        <v>2.4465819999999998</v>
      </c>
      <c r="F21631" s="2">
        <v>20.167169999999999</v>
      </c>
      <c r="G21631" s="2">
        <v>0.66073599999999999</v>
      </c>
      <c r="H21631" s="2">
        <v>0.52930500000000003</v>
      </c>
      <c r="J21631" s="2">
        <v>20.169979999999999</v>
      </c>
      <c r="K21631" s="2">
        <v>0.22404499999999999</v>
      </c>
      <c r="L21631" s="2">
        <v>0.47221200000000002</v>
      </c>
    </row>
    <row r="21632" spans="1:12" x14ac:dyDescent="0.2">
      <c r="A21632" s="2">
        <v>20.170680000000001</v>
      </c>
      <c r="B21632" s="2">
        <v>131.30789999999999</v>
      </c>
      <c r="C21632" s="2">
        <v>3.5865429999999998</v>
      </c>
      <c r="D21632" s="2">
        <v>2.4463840000000001</v>
      </c>
      <c r="F21632" s="2">
        <v>20.167870000000001</v>
      </c>
      <c r="G21632" s="2">
        <v>0.66081999999999996</v>
      </c>
      <c r="H21632" s="2">
        <v>0.52939599999999998</v>
      </c>
      <c r="J21632" s="2">
        <v>20.170680000000001</v>
      </c>
      <c r="K21632" s="2">
        <v>0.22364600000000001</v>
      </c>
      <c r="L21632" s="2">
        <v>0.471773</v>
      </c>
    </row>
    <row r="21633" spans="1:12" x14ac:dyDescent="0.2">
      <c r="A21633" s="2">
        <v>20.171379999999999</v>
      </c>
      <c r="B21633" s="2">
        <v>131.1985</v>
      </c>
      <c r="C21633" s="2">
        <v>3.5853989999999998</v>
      </c>
      <c r="D21633" s="2">
        <v>2.446094</v>
      </c>
      <c r="F21633" s="2">
        <v>20.168579999999999</v>
      </c>
      <c r="G21633" s="2">
        <v>0.66079699999999997</v>
      </c>
      <c r="H21633" s="2">
        <v>0.52963300000000002</v>
      </c>
      <c r="J21633" s="2">
        <v>20.171379999999999</v>
      </c>
      <c r="K21633" s="2">
        <v>0.22323799999999999</v>
      </c>
      <c r="L21633" s="2">
        <v>0.47125400000000001</v>
      </c>
    </row>
    <row r="21634" spans="1:12" x14ac:dyDescent="0.2">
      <c r="A21634" s="2">
        <v>20.172080000000001</v>
      </c>
      <c r="B21634" s="2">
        <v>131.0898</v>
      </c>
      <c r="C21634" s="2">
        <v>3.5844339999999999</v>
      </c>
      <c r="D21634" s="2">
        <v>2.445789</v>
      </c>
      <c r="F21634" s="2">
        <v>20.169280000000001</v>
      </c>
      <c r="G21634" s="2">
        <v>0.66069</v>
      </c>
      <c r="H21634" s="2">
        <v>0.52972399999999997</v>
      </c>
      <c r="J21634" s="2">
        <v>20.172080000000001</v>
      </c>
      <c r="K21634" s="2">
        <v>0.22311600000000001</v>
      </c>
      <c r="L21634" s="2">
        <v>0.47081299999999998</v>
      </c>
    </row>
    <row r="21635" spans="1:12" x14ac:dyDescent="0.2">
      <c r="A21635" s="2">
        <v>20.172779999999999</v>
      </c>
      <c r="B21635" s="2">
        <v>130.98169999999999</v>
      </c>
      <c r="C21635" s="2">
        <v>3.583259</v>
      </c>
      <c r="D21635" s="2">
        <v>2.4461089999999999</v>
      </c>
      <c r="F21635" s="2">
        <v>20.169979999999999</v>
      </c>
      <c r="G21635" s="2">
        <v>0.66059900000000005</v>
      </c>
      <c r="H21635" s="2">
        <v>0.52975499999999998</v>
      </c>
      <c r="J21635" s="2">
        <v>20.172779999999999</v>
      </c>
      <c r="K21635" s="2">
        <v>0.22344800000000001</v>
      </c>
      <c r="L21635" s="2">
        <v>0.47073799999999999</v>
      </c>
    </row>
    <row r="21636" spans="1:12" x14ac:dyDescent="0.2">
      <c r="A21636" s="2">
        <v>20.173490000000001</v>
      </c>
      <c r="B21636" s="2">
        <v>130.87299999999999</v>
      </c>
      <c r="C21636" s="2">
        <v>3.5819619999999999</v>
      </c>
      <c r="D21636" s="2">
        <v>2.4464600000000001</v>
      </c>
      <c r="F21636" s="2">
        <v>20.170680000000001</v>
      </c>
      <c r="G21636" s="2">
        <v>0.66089600000000004</v>
      </c>
      <c r="H21636" s="2">
        <v>0.52977799999999997</v>
      </c>
      <c r="J21636" s="2">
        <v>20.173490000000001</v>
      </c>
      <c r="K21636" s="2">
        <v>0.22368399999999999</v>
      </c>
      <c r="L21636" s="2">
        <v>0.47033799999999998</v>
      </c>
    </row>
    <row r="21637" spans="1:12" x14ac:dyDescent="0.2">
      <c r="A21637" s="2">
        <v>20.174189999999999</v>
      </c>
      <c r="B21637" s="2">
        <v>130.7646</v>
      </c>
      <c r="C21637" s="2">
        <v>3.5804740000000002</v>
      </c>
      <c r="D21637" s="2">
        <v>2.4466510000000001</v>
      </c>
      <c r="F21637" s="2">
        <v>20.171379999999999</v>
      </c>
      <c r="G21637" s="2">
        <v>0.66118600000000005</v>
      </c>
      <c r="H21637" s="2">
        <v>0.529617</v>
      </c>
      <c r="J21637" s="2">
        <v>20.174189999999999</v>
      </c>
      <c r="K21637" s="2">
        <v>0.22381400000000001</v>
      </c>
      <c r="L21637" s="2">
        <v>0.46951399999999999</v>
      </c>
    </row>
    <row r="21638" spans="1:12" x14ac:dyDescent="0.2">
      <c r="A21638" s="2">
        <v>20.174890000000001</v>
      </c>
      <c r="B21638" s="2">
        <v>130.65649999999999</v>
      </c>
      <c r="C21638" s="2">
        <v>3.5786660000000001</v>
      </c>
      <c r="D21638" s="2">
        <v>2.4466809999999999</v>
      </c>
      <c r="F21638" s="2">
        <v>20.172080000000001</v>
      </c>
      <c r="G21638" s="2">
        <v>0.66142299999999998</v>
      </c>
      <c r="H21638" s="2">
        <v>0.52954900000000005</v>
      </c>
      <c r="J21638" s="2">
        <v>20.174890000000001</v>
      </c>
      <c r="K21638" s="2">
        <v>0.22376599999999999</v>
      </c>
      <c r="L21638" s="2">
        <v>0.46901900000000002</v>
      </c>
    </row>
    <row r="21639" spans="1:12" x14ac:dyDescent="0.2">
      <c r="A21639" s="2">
        <v>20.17559</v>
      </c>
      <c r="B21639" s="2">
        <v>130.5479</v>
      </c>
      <c r="C21639" s="2">
        <v>3.5771099999999998</v>
      </c>
      <c r="D21639" s="2">
        <v>2.4471159999999998</v>
      </c>
      <c r="F21639" s="2">
        <v>20.172779999999999</v>
      </c>
      <c r="G21639" s="2">
        <v>0.66162900000000002</v>
      </c>
      <c r="H21639" s="2">
        <v>0.52924300000000002</v>
      </c>
      <c r="J21639" s="2">
        <v>20.17559</v>
      </c>
      <c r="K21639" s="2">
        <v>0.22392799999999999</v>
      </c>
      <c r="L21639" s="2">
        <v>0.46855000000000002</v>
      </c>
    </row>
    <row r="21640" spans="1:12" x14ac:dyDescent="0.2">
      <c r="A21640" s="2">
        <v>20.176290000000002</v>
      </c>
      <c r="B21640" s="2">
        <v>130.43989999999999</v>
      </c>
      <c r="C21640" s="2">
        <v>3.5760990000000001</v>
      </c>
      <c r="D21640" s="2">
        <v>2.447765</v>
      </c>
      <c r="F21640" s="2">
        <v>20.173490000000001</v>
      </c>
      <c r="G21640" s="2">
        <v>0.66186500000000004</v>
      </c>
      <c r="H21640" s="2">
        <v>0.52882399999999996</v>
      </c>
      <c r="J21640" s="2">
        <v>20.176290000000002</v>
      </c>
      <c r="K21640" s="2">
        <v>0.22386500000000001</v>
      </c>
      <c r="L21640" s="2">
        <v>0.46774399999999999</v>
      </c>
    </row>
    <row r="21641" spans="1:12" x14ac:dyDescent="0.2">
      <c r="A21641" s="2">
        <v>20.17699</v>
      </c>
      <c r="B21641" s="2">
        <v>130.33170000000001</v>
      </c>
      <c r="C21641" s="2">
        <v>3.5750989999999998</v>
      </c>
      <c r="D21641" s="2">
        <v>2.4478939999999998</v>
      </c>
      <c r="F21641" s="2">
        <v>20.174189999999999</v>
      </c>
      <c r="G21641" s="2">
        <v>0.6623</v>
      </c>
      <c r="H21641" s="2">
        <v>0.52889299999999995</v>
      </c>
      <c r="J21641" s="2">
        <v>20.17699</v>
      </c>
      <c r="K21641" s="2">
        <v>0.22370899999999999</v>
      </c>
      <c r="L21641" s="2">
        <v>0.46727600000000002</v>
      </c>
    </row>
    <row r="21642" spans="1:12" x14ac:dyDescent="0.2">
      <c r="A21642" s="2">
        <v>20.177689999999998</v>
      </c>
      <c r="B21642" s="2">
        <v>130.22470000000001</v>
      </c>
      <c r="C21642" s="2">
        <v>3.5739010000000002</v>
      </c>
      <c r="D21642" s="2">
        <v>2.44794</v>
      </c>
      <c r="F21642" s="2">
        <v>20.174890000000001</v>
      </c>
      <c r="G21642" s="2">
        <v>0.66265099999999999</v>
      </c>
      <c r="H21642" s="2">
        <v>0.52912899999999996</v>
      </c>
      <c r="J21642" s="2">
        <v>20.177689999999998</v>
      </c>
      <c r="K21642" s="2">
        <v>0.22335199999999999</v>
      </c>
      <c r="L21642" s="2">
        <v>0.466553</v>
      </c>
    </row>
    <row r="21643" spans="1:12" x14ac:dyDescent="0.2">
      <c r="A21643" s="2">
        <v>20.17839</v>
      </c>
      <c r="B21643" s="2">
        <v>130.1165</v>
      </c>
      <c r="C21643" s="2">
        <v>3.572692</v>
      </c>
      <c r="D21643" s="2">
        <v>2.448016</v>
      </c>
      <c r="F21643" s="2">
        <v>20.17559</v>
      </c>
      <c r="G21643" s="2">
        <v>0.66249800000000003</v>
      </c>
      <c r="H21643" s="2">
        <v>0.52918200000000004</v>
      </c>
      <c r="J21643" s="2">
        <v>20.17839</v>
      </c>
      <c r="K21643" s="2">
        <v>0.22294</v>
      </c>
      <c r="L21643" s="2">
        <v>0.46649600000000002</v>
      </c>
    </row>
    <row r="21644" spans="1:12" x14ac:dyDescent="0.2">
      <c r="A21644" s="2">
        <v>20.179099999999998</v>
      </c>
      <c r="B21644" s="2">
        <v>130.0085</v>
      </c>
      <c r="C21644" s="2">
        <v>3.5712160000000002</v>
      </c>
      <c r="D21644" s="2">
        <v>2.44794</v>
      </c>
      <c r="F21644" s="2">
        <v>20.176290000000002</v>
      </c>
      <c r="G21644" s="2">
        <v>0.66244499999999995</v>
      </c>
      <c r="H21644" s="2">
        <v>0.52944899999999995</v>
      </c>
      <c r="J21644" s="2">
        <v>20.179099999999998</v>
      </c>
      <c r="K21644" s="2">
        <v>0.223081</v>
      </c>
      <c r="L21644" s="2">
        <v>0.46621200000000002</v>
      </c>
    </row>
    <row r="21645" spans="1:12" x14ac:dyDescent="0.2">
      <c r="A21645" s="2">
        <v>20.1798</v>
      </c>
      <c r="B21645" s="2">
        <v>129.90180000000001</v>
      </c>
      <c r="C21645" s="2">
        <v>3.5696590000000001</v>
      </c>
      <c r="D21645" s="2">
        <v>2.44781</v>
      </c>
      <c r="F21645" s="2">
        <v>20.17699</v>
      </c>
      <c r="G21645" s="2">
        <v>0.662941</v>
      </c>
      <c r="H21645" s="2">
        <v>0.52973899999999996</v>
      </c>
      <c r="J21645" s="2">
        <v>20.1798</v>
      </c>
      <c r="K21645" s="2">
        <v>0.22334699999999999</v>
      </c>
      <c r="L21645" s="2">
        <v>0.46587600000000001</v>
      </c>
    </row>
    <row r="21646" spans="1:12" x14ac:dyDescent="0.2">
      <c r="A21646" s="2">
        <v>20.180499999999999</v>
      </c>
      <c r="B21646" s="2">
        <v>129.7946</v>
      </c>
      <c r="C21646" s="2">
        <v>3.5684309999999999</v>
      </c>
      <c r="D21646" s="2">
        <v>2.44807</v>
      </c>
      <c r="F21646" s="2">
        <v>20.177689999999998</v>
      </c>
      <c r="G21646" s="2">
        <v>0.66313200000000005</v>
      </c>
      <c r="H21646" s="2">
        <v>0.53015900000000005</v>
      </c>
      <c r="J21646" s="2">
        <v>20.180499999999999</v>
      </c>
      <c r="K21646" s="2">
        <v>0.22344800000000001</v>
      </c>
      <c r="L21646" s="2">
        <v>0.46552700000000002</v>
      </c>
    </row>
    <row r="21647" spans="1:12" x14ac:dyDescent="0.2">
      <c r="A21647" s="2">
        <v>20.1812</v>
      </c>
      <c r="B21647" s="2">
        <v>129.68620000000001</v>
      </c>
      <c r="C21647" s="2">
        <v>3.5672259999999998</v>
      </c>
      <c r="D21647" s="2">
        <v>2.4481000000000002</v>
      </c>
      <c r="F21647" s="2">
        <v>20.17839</v>
      </c>
      <c r="G21647" s="2">
        <v>0.66347500000000004</v>
      </c>
      <c r="H21647" s="2">
        <v>0.53071599999999997</v>
      </c>
      <c r="J21647" s="2">
        <v>20.1812</v>
      </c>
      <c r="K21647" s="2">
        <v>0.22328899999999999</v>
      </c>
      <c r="L21647" s="2">
        <v>0.46529799999999999</v>
      </c>
    </row>
    <row r="21648" spans="1:12" x14ac:dyDescent="0.2">
      <c r="A21648" s="2">
        <v>20.181899999999999</v>
      </c>
      <c r="B21648" s="2">
        <v>129.57769999999999</v>
      </c>
      <c r="C21648" s="2">
        <v>3.565833</v>
      </c>
      <c r="D21648" s="2">
        <v>2.4481310000000001</v>
      </c>
      <c r="F21648" s="2">
        <v>20.179099999999998</v>
      </c>
      <c r="G21648" s="2">
        <v>0.664192</v>
      </c>
      <c r="H21648" s="2">
        <v>0.53103599999999995</v>
      </c>
      <c r="J21648" s="2">
        <v>20.181899999999999</v>
      </c>
      <c r="K21648" s="2">
        <v>0.22318299999999999</v>
      </c>
      <c r="L21648" s="2">
        <v>0.46498699999999998</v>
      </c>
    </row>
    <row r="21649" spans="1:12" x14ac:dyDescent="0.2">
      <c r="A21649" s="2">
        <v>20.182600000000001</v>
      </c>
      <c r="B21649" s="2">
        <v>129.4701</v>
      </c>
      <c r="C21649" s="2">
        <v>3.5641970000000001</v>
      </c>
      <c r="D21649" s="2">
        <v>2.448108</v>
      </c>
      <c r="F21649" s="2">
        <v>20.1798</v>
      </c>
      <c r="G21649" s="2">
        <v>0.66431399999999996</v>
      </c>
      <c r="H21649" s="2">
        <v>0.53092200000000001</v>
      </c>
      <c r="J21649" s="2">
        <v>20.182600000000001</v>
      </c>
      <c r="K21649" s="2">
        <v>0.22331000000000001</v>
      </c>
      <c r="L21649" s="2">
        <v>0.46495799999999998</v>
      </c>
    </row>
    <row r="21650" spans="1:12" x14ac:dyDescent="0.2">
      <c r="A21650" s="2">
        <v>20.183299999999999</v>
      </c>
      <c r="B21650" s="2">
        <v>129.36199999999999</v>
      </c>
      <c r="C21650" s="2">
        <v>3.5628229999999999</v>
      </c>
      <c r="D21650" s="2">
        <v>2.4486500000000002</v>
      </c>
      <c r="F21650" s="2">
        <v>20.180499999999999</v>
      </c>
      <c r="G21650" s="2">
        <v>0.66435999999999995</v>
      </c>
      <c r="H21650" s="2">
        <v>0.53083800000000003</v>
      </c>
      <c r="J21650" s="2">
        <v>20.183299999999999</v>
      </c>
      <c r="K21650" s="2">
        <v>0.22308</v>
      </c>
      <c r="L21650" s="2">
        <v>0.46482800000000002</v>
      </c>
    </row>
    <row r="21651" spans="1:12" x14ac:dyDescent="0.2">
      <c r="A21651" s="2">
        <v>20.184010000000001</v>
      </c>
      <c r="B21651" s="2">
        <v>129.25319999999999</v>
      </c>
      <c r="C21651" s="2">
        <v>3.5614159999999999</v>
      </c>
      <c r="D21651" s="2">
        <v>2.4489320000000001</v>
      </c>
      <c r="F21651" s="2">
        <v>20.1812</v>
      </c>
      <c r="G21651" s="2">
        <v>0.66467299999999996</v>
      </c>
      <c r="H21651" s="2">
        <v>0.53054000000000001</v>
      </c>
      <c r="J21651" s="2">
        <v>20.184010000000001</v>
      </c>
      <c r="K21651" s="2">
        <v>0.22278800000000001</v>
      </c>
      <c r="L21651" s="2">
        <v>0.46401700000000001</v>
      </c>
    </row>
    <row r="21652" spans="1:12" x14ac:dyDescent="0.2">
      <c r="A21652" s="2">
        <v>20.184709999999999</v>
      </c>
      <c r="B21652" s="2">
        <v>129.14490000000001</v>
      </c>
      <c r="C21652" s="2">
        <v>3.5602179999999999</v>
      </c>
      <c r="D21652" s="2">
        <v>2.4487260000000002</v>
      </c>
      <c r="F21652" s="2">
        <v>20.181899999999999</v>
      </c>
      <c r="G21652" s="2">
        <v>0.66480300000000003</v>
      </c>
      <c r="H21652" s="2">
        <v>0.53015100000000004</v>
      </c>
      <c r="J21652" s="2">
        <v>20.184709999999999</v>
      </c>
      <c r="K21652" s="2">
        <v>0.22257399999999999</v>
      </c>
      <c r="L21652" s="2">
        <v>0.46400999999999998</v>
      </c>
    </row>
    <row r="21653" spans="1:12" x14ac:dyDescent="0.2">
      <c r="A21653" s="2">
        <v>20.185410000000001</v>
      </c>
      <c r="B21653" s="2">
        <v>129.03720000000001</v>
      </c>
      <c r="C21653" s="2">
        <v>3.5592609999999998</v>
      </c>
      <c r="D21653" s="2">
        <v>2.448169</v>
      </c>
      <c r="F21653" s="2">
        <v>20.182600000000001</v>
      </c>
      <c r="G21653" s="2">
        <v>0.66477200000000003</v>
      </c>
      <c r="H21653" s="2">
        <v>0.53039599999999998</v>
      </c>
      <c r="J21653" s="2">
        <v>20.185410000000001</v>
      </c>
      <c r="K21653" s="2">
        <v>0.222549</v>
      </c>
      <c r="L21653" s="2">
        <v>0.463059</v>
      </c>
    </row>
    <row r="21654" spans="1:12" x14ac:dyDescent="0.2">
      <c r="A21654" s="2">
        <v>20.186109999999999</v>
      </c>
      <c r="B21654" s="2">
        <v>128.92840000000001</v>
      </c>
      <c r="C21654" s="2">
        <v>3.5582310000000001</v>
      </c>
      <c r="D21654" s="2">
        <v>2.4481160000000002</v>
      </c>
      <c r="F21654" s="2">
        <v>20.183299999999999</v>
      </c>
      <c r="G21654" s="2">
        <v>0.66484799999999999</v>
      </c>
      <c r="H21654" s="2">
        <v>0.53114300000000003</v>
      </c>
      <c r="J21654" s="2">
        <v>20.186109999999999</v>
      </c>
      <c r="K21654" s="2">
        <v>0.22293099999999999</v>
      </c>
      <c r="L21654" s="2">
        <v>0.46232299999999998</v>
      </c>
    </row>
    <row r="21655" spans="1:12" x14ac:dyDescent="0.2">
      <c r="A21655" s="2">
        <v>20.186810000000001</v>
      </c>
      <c r="B21655" s="2">
        <v>128.8203</v>
      </c>
      <c r="C21655" s="2">
        <v>3.5569259999999998</v>
      </c>
      <c r="D21655" s="2">
        <v>2.447978</v>
      </c>
      <c r="F21655" s="2">
        <v>20.184010000000001</v>
      </c>
      <c r="G21655" s="2">
        <v>0.66454299999999999</v>
      </c>
      <c r="H21655" s="2">
        <v>0.53229499999999996</v>
      </c>
      <c r="J21655" s="2">
        <v>20.186810000000001</v>
      </c>
      <c r="K21655" s="2">
        <v>0.22320899999999999</v>
      </c>
      <c r="L21655" s="2">
        <v>0.46233200000000002</v>
      </c>
    </row>
    <row r="21656" spans="1:12" x14ac:dyDescent="0.2">
      <c r="A21656" s="2">
        <v>20.18751</v>
      </c>
      <c r="B21656" s="2">
        <v>128.71299999999999</v>
      </c>
      <c r="C21656" s="2">
        <v>3.555698</v>
      </c>
      <c r="D21656" s="2">
        <v>2.4479709999999999</v>
      </c>
      <c r="F21656" s="2">
        <v>20.184709999999999</v>
      </c>
      <c r="G21656" s="2">
        <v>0.66438299999999995</v>
      </c>
      <c r="H21656" s="2">
        <v>0.53295899999999996</v>
      </c>
      <c r="J21656" s="2">
        <v>20.18751</v>
      </c>
      <c r="K21656" s="2">
        <v>0.22331200000000001</v>
      </c>
      <c r="L21656" s="2">
        <v>0.46228200000000003</v>
      </c>
    </row>
    <row r="21657" spans="1:12" x14ac:dyDescent="0.2">
      <c r="A21657" s="2">
        <v>20.188210000000002</v>
      </c>
      <c r="B21657" s="2">
        <v>128.60560000000001</v>
      </c>
      <c r="C21657" s="2">
        <v>3.5542750000000001</v>
      </c>
      <c r="D21657" s="2">
        <v>2.4482219999999999</v>
      </c>
      <c r="F21657" s="2">
        <v>20.185410000000001</v>
      </c>
      <c r="G21657" s="2">
        <v>0.66445900000000002</v>
      </c>
      <c r="H21657" s="2">
        <v>0.53284500000000001</v>
      </c>
      <c r="J21657" s="2">
        <v>20.188210000000002</v>
      </c>
      <c r="K21657" s="2">
        <v>0.22339400000000001</v>
      </c>
      <c r="L21657" s="2">
        <v>0.46159899999999998</v>
      </c>
    </row>
    <row r="21658" spans="1:12" x14ac:dyDescent="0.2">
      <c r="A21658" s="2">
        <v>20.18892</v>
      </c>
      <c r="B21658" s="2">
        <v>128.49809999999999</v>
      </c>
      <c r="C21658" s="2">
        <v>3.553134</v>
      </c>
      <c r="D21658" s="2">
        <v>2.4480240000000002</v>
      </c>
      <c r="F21658" s="2">
        <v>20.186109999999999</v>
      </c>
      <c r="G21658" s="2">
        <v>0.66500099999999995</v>
      </c>
      <c r="H21658" s="2">
        <v>0.53317300000000001</v>
      </c>
      <c r="J21658" s="2">
        <v>20.18892</v>
      </c>
      <c r="K21658" s="2">
        <v>0.22342500000000001</v>
      </c>
      <c r="L21658" s="2">
        <v>0.46152500000000002</v>
      </c>
    </row>
    <row r="21659" spans="1:12" x14ac:dyDescent="0.2">
      <c r="A21659" s="2">
        <v>20.189620000000001</v>
      </c>
      <c r="B21659" s="2">
        <v>128.3904</v>
      </c>
      <c r="C21659" s="2">
        <v>3.5520930000000002</v>
      </c>
      <c r="D21659" s="2">
        <v>2.44868</v>
      </c>
      <c r="F21659" s="2">
        <v>20.186810000000001</v>
      </c>
      <c r="G21659" s="2">
        <v>0.66500099999999995</v>
      </c>
      <c r="H21659" s="2">
        <v>0.53349299999999999</v>
      </c>
      <c r="J21659" s="2">
        <v>20.189620000000001</v>
      </c>
      <c r="K21659" s="2">
        <v>0.22333900000000001</v>
      </c>
      <c r="L21659" s="2">
        <v>0.46112900000000001</v>
      </c>
    </row>
    <row r="21660" spans="1:12" x14ac:dyDescent="0.2">
      <c r="A21660" s="2">
        <v>20.19032</v>
      </c>
      <c r="B21660" s="2">
        <v>128.2834</v>
      </c>
      <c r="C21660" s="2">
        <v>3.5507230000000001</v>
      </c>
      <c r="D21660" s="2">
        <v>2.4491149999999999</v>
      </c>
      <c r="F21660" s="2">
        <v>20.18751</v>
      </c>
      <c r="G21660" s="2">
        <v>0.66516900000000001</v>
      </c>
      <c r="H21660" s="2">
        <v>0.53385199999999999</v>
      </c>
      <c r="J21660" s="2">
        <v>20.19032</v>
      </c>
      <c r="K21660" s="2">
        <v>0.22320499999999999</v>
      </c>
      <c r="L21660" s="2">
        <v>0.46087499999999998</v>
      </c>
    </row>
    <row r="21661" spans="1:12" x14ac:dyDescent="0.2">
      <c r="A21661" s="2">
        <v>20.191020000000002</v>
      </c>
      <c r="B21661" s="2">
        <v>128.1756</v>
      </c>
      <c r="C21661" s="2">
        <v>3.5499149999999999</v>
      </c>
      <c r="D21661" s="2">
        <v>2.4491679999999998</v>
      </c>
      <c r="F21661" s="2">
        <v>20.188210000000002</v>
      </c>
      <c r="G21661" s="2">
        <v>0.66523699999999997</v>
      </c>
      <c r="H21661" s="2">
        <v>0.53386699999999998</v>
      </c>
      <c r="J21661" s="2">
        <v>20.191020000000002</v>
      </c>
      <c r="K21661" s="2">
        <v>0.22289600000000001</v>
      </c>
      <c r="L21661" s="2">
        <v>0.46018799999999999</v>
      </c>
    </row>
    <row r="21662" spans="1:12" x14ac:dyDescent="0.2">
      <c r="A21662" s="2">
        <v>20.19172</v>
      </c>
      <c r="B21662" s="2">
        <v>128.06739999999999</v>
      </c>
      <c r="C21662" s="2">
        <v>3.5490330000000001</v>
      </c>
      <c r="D21662" s="2">
        <v>2.4486949999999998</v>
      </c>
      <c r="F21662" s="2">
        <v>20.18892</v>
      </c>
      <c r="G21662" s="2">
        <v>0.66519899999999998</v>
      </c>
      <c r="H21662" s="2">
        <v>0.53427899999999995</v>
      </c>
      <c r="J21662" s="2">
        <v>20.19172</v>
      </c>
      <c r="K21662" s="2">
        <v>0.22290599999999999</v>
      </c>
      <c r="L21662" s="2">
        <v>0.45955200000000002</v>
      </c>
    </row>
    <row r="21663" spans="1:12" x14ac:dyDescent="0.2">
      <c r="A21663" s="2">
        <v>20.192419999999998</v>
      </c>
      <c r="B21663" s="2">
        <v>127.9592</v>
      </c>
      <c r="C21663" s="2">
        <v>3.548324</v>
      </c>
      <c r="D21663" s="2">
        <v>2.4483980000000001</v>
      </c>
      <c r="F21663" s="2">
        <v>20.189620000000001</v>
      </c>
      <c r="G21663" s="2">
        <v>0.665543</v>
      </c>
      <c r="H21663" s="2">
        <v>0.53453099999999998</v>
      </c>
      <c r="J21663" s="2">
        <v>20.192419999999998</v>
      </c>
      <c r="K21663" s="2">
        <v>0.223055</v>
      </c>
      <c r="L21663" s="2">
        <v>0.45874999999999999</v>
      </c>
    </row>
    <row r="21664" spans="1:12" x14ac:dyDescent="0.2">
      <c r="A21664" s="2">
        <v>20.19312</v>
      </c>
      <c r="B21664" s="2">
        <v>127.8522</v>
      </c>
      <c r="C21664" s="2">
        <v>3.547412</v>
      </c>
      <c r="D21664" s="2">
        <v>2.4483060000000001</v>
      </c>
      <c r="F21664" s="2">
        <v>20.19032</v>
      </c>
      <c r="G21664" s="2">
        <v>0.665543</v>
      </c>
      <c r="H21664" s="2">
        <v>0.53446199999999999</v>
      </c>
      <c r="J21664" s="2">
        <v>20.19312</v>
      </c>
      <c r="K21664" s="2">
        <v>0.22290199999999999</v>
      </c>
      <c r="L21664" s="2">
        <v>0.45856999999999998</v>
      </c>
    </row>
    <row r="21665" spans="1:12" x14ac:dyDescent="0.2">
      <c r="A21665" s="2">
        <v>20.193829999999998</v>
      </c>
      <c r="B21665" s="2">
        <v>127.7465</v>
      </c>
      <c r="C21665" s="2">
        <v>3.5456759999999998</v>
      </c>
      <c r="D21665" s="2">
        <v>2.4481920000000001</v>
      </c>
      <c r="F21665" s="2">
        <v>20.191020000000002</v>
      </c>
      <c r="G21665" s="2">
        <v>0.665848</v>
      </c>
      <c r="H21665" s="2">
        <v>0.53435500000000002</v>
      </c>
      <c r="J21665" s="2">
        <v>20.193829999999998</v>
      </c>
      <c r="K21665" s="2">
        <v>0.22278200000000001</v>
      </c>
      <c r="L21665" s="2">
        <v>0.45849899999999999</v>
      </c>
    </row>
    <row r="21666" spans="1:12" x14ac:dyDescent="0.2">
      <c r="A21666" s="2">
        <v>20.19453</v>
      </c>
      <c r="B21666" s="2">
        <v>127.6456</v>
      </c>
      <c r="C21666" s="2">
        <v>3.5442119999999999</v>
      </c>
      <c r="D21666" s="2">
        <v>2.4481229999999998</v>
      </c>
      <c r="F21666" s="2">
        <v>20.19172</v>
      </c>
      <c r="G21666" s="2">
        <v>0.66536700000000004</v>
      </c>
      <c r="H21666" s="2">
        <v>0.53432500000000005</v>
      </c>
      <c r="J21666" s="2">
        <v>20.19453</v>
      </c>
      <c r="K21666" s="2">
        <v>0.22278000000000001</v>
      </c>
      <c r="L21666" s="2">
        <v>0.45705899999999999</v>
      </c>
    </row>
    <row r="21667" spans="1:12" x14ac:dyDescent="0.2">
      <c r="A21667" s="2">
        <v>20.195229999999999</v>
      </c>
      <c r="B21667" s="2">
        <v>127.5506</v>
      </c>
      <c r="C21667" s="2">
        <v>3.5429759999999999</v>
      </c>
      <c r="D21667" s="2">
        <v>2.44807</v>
      </c>
      <c r="F21667" s="2">
        <v>20.192419999999998</v>
      </c>
      <c r="G21667" s="2">
        <v>0.66548200000000002</v>
      </c>
      <c r="H21667" s="2">
        <v>0.53496600000000005</v>
      </c>
      <c r="J21667" s="2">
        <v>20.195229999999999</v>
      </c>
      <c r="K21667" s="2">
        <v>0.22259499999999999</v>
      </c>
      <c r="L21667" s="2">
        <v>0.45590999999999998</v>
      </c>
    </row>
    <row r="21668" spans="1:12" x14ac:dyDescent="0.2">
      <c r="A21668" s="2">
        <v>20.195930000000001</v>
      </c>
      <c r="B21668" s="2">
        <v>127.4555</v>
      </c>
      <c r="C21668" s="2">
        <v>3.5415260000000002</v>
      </c>
      <c r="D21668" s="2">
        <v>2.4483830000000002</v>
      </c>
      <c r="F21668" s="2">
        <v>20.19312</v>
      </c>
      <c r="G21668" s="2">
        <v>0.66528299999999996</v>
      </c>
      <c r="H21668" s="2">
        <v>0.53520999999999996</v>
      </c>
      <c r="J21668" s="2">
        <v>20.195930000000001</v>
      </c>
      <c r="K21668" s="2">
        <v>0.22230900000000001</v>
      </c>
      <c r="L21668" s="2">
        <v>0.45577400000000001</v>
      </c>
    </row>
    <row r="21669" spans="1:12" x14ac:dyDescent="0.2">
      <c r="A21669" s="2">
        <v>20.196629999999999</v>
      </c>
      <c r="B21669" s="2">
        <v>127.35429999999999</v>
      </c>
      <c r="C21669" s="2">
        <v>3.5402480000000001</v>
      </c>
      <c r="D21669" s="2">
        <v>2.448299</v>
      </c>
      <c r="F21669" s="2">
        <v>20.193829999999998</v>
      </c>
      <c r="G21669" s="2">
        <v>0.66524499999999998</v>
      </c>
      <c r="H21669" s="2">
        <v>0.53517199999999998</v>
      </c>
      <c r="J21669" s="2">
        <v>20.196629999999999</v>
      </c>
      <c r="K21669" s="2">
        <v>0.221828</v>
      </c>
      <c r="L21669" s="2">
        <v>0.45610699999999998</v>
      </c>
    </row>
    <row r="21670" spans="1:12" x14ac:dyDescent="0.2">
      <c r="A21670" s="2">
        <v>20.197330000000001</v>
      </c>
      <c r="B21670" s="2">
        <v>127.2473</v>
      </c>
      <c r="C21670" s="2">
        <v>3.5388480000000002</v>
      </c>
      <c r="D21670" s="2">
        <v>2.447711</v>
      </c>
      <c r="F21670" s="2">
        <v>20.19453</v>
      </c>
      <c r="G21670" s="2">
        <v>0.66515400000000002</v>
      </c>
      <c r="H21670" s="2">
        <v>0.53559900000000005</v>
      </c>
      <c r="J21670" s="2">
        <v>20.197330000000001</v>
      </c>
      <c r="K21670" s="2">
        <v>0.221802</v>
      </c>
      <c r="L21670" s="2">
        <v>0.45635900000000001</v>
      </c>
    </row>
    <row r="21671" spans="1:12" x14ac:dyDescent="0.2">
      <c r="A21671" s="2">
        <v>20.198029999999999</v>
      </c>
      <c r="B21671" s="2">
        <v>127.139</v>
      </c>
      <c r="C21671" s="2">
        <v>3.5375320000000001</v>
      </c>
      <c r="D21671" s="2">
        <v>2.4473449999999999</v>
      </c>
      <c r="F21671" s="2">
        <v>20.195229999999999</v>
      </c>
      <c r="G21671" s="2">
        <v>0.66467299999999996</v>
      </c>
      <c r="H21671" s="2">
        <v>0.53591900000000003</v>
      </c>
      <c r="J21671" s="2">
        <v>20.198029999999999</v>
      </c>
      <c r="K21671" s="2">
        <v>0.22185299999999999</v>
      </c>
      <c r="L21671" s="2">
        <v>0.45600400000000002</v>
      </c>
    </row>
    <row r="21672" spans="1:12" x14ac:dyDescent="0.2">
      <c r="A21672" s="2">
        <v>20.198730000000001</v>
      </c>
      <c r="B21672" s="2">
        <v>127.0299</v>
      </c>
      <c r="C21672" s="2">
        <v>3.5358990000000001</v>
      </c>
      <c r="D21672" s="2">
        <v>2.4470170000000002</v>
      </c>
      <c r="F21672" s="2">
        <v>20.195930000000001</v>
      </c>
      <c r="G21672" s="2">
        <v>0.66427599999999998</v>
      </c>
      <c r="H21672" s="2">
        <v>0.53537000000000001</v>
      </c>
      <c r="J21672" s="2">
        <v>20.198730000000001</v>
      </c>
      <c r="K21672" s="2">
        <v>0.221744</v>
      </c>
      <c r="L21672" s="2">
        <v>0.45557199999999998</v>
      </c>
    </row>
    <row r="21673" spans="1:12" x14ac:dyDescent="0.2">
      <c r="A21673" s="2">
        <v>20.199439999999999</v>
      </c>
      <c r="B21673" s="2">
        <v>126.92100000000001</v>
      </c>
      <c r="C21673" s="2">
        <v>3.5344310000000001</v>
      </c>
      <c r="D21673" s="2">
        <v>2.447025</v>
      </c>
      <c r="F21673" s="2">
        <v>20.196629999999999</v>
      </c>
      <c r="G21673" s="2">
        <v>0.66416200000000003</v>
      </c>
      <c r="H21673" s="2">
        <v>0.53491200000000005</v>
      </c>
      <c r="J21673" s="2">
        <v>20.199439999999999</v>
      </c>
      <c r="K21673" s="2">
        <v>0.22162599999999999</v>
      </c>
      <c r="L21673" s="2">
        <v>0.45504099999999997</v>
      </c>
    </row>
    <row r="21674" spans="1:12" x14ac:dyDescent="0.2">
      <c r="A21674" s="2">
        <v>20.200140000000001</v>
      </c>
      <c r="B21674" s="2">
        <v>126.8121</v>
      </c>
      <c r="C21674" s="2">
        <v>3.5335230000000002</v>
      </c>
      <c r="D21674" s="2">
        <v>2.4471620000000001</v>
      </c>
      <c r="F21674" s="2">
        <v>20.197330000000001</v>
      </c>
      <c r="G21674" s="2">
        <v>0.66413100000000003</v>
      </c>
      <c r="H21674" s="2">
        <v>0.53475200000000001</v>
      </c>
      <c r="J21674" s="2">
        <v>20.200140000000001</v>
      </c>
      <c r="K21674" s="2">
        <v>0.221329</v>
      </c>
      <c r="L21674" s="2">
        <v>0.45426</v>
      </c>
    </row>
    <row r="21675" spans="1:12" x14ac:dyDescent="0.2">
      <c r="A21675" s="2">
        <v>20.200839999999999</v>
      </c>
      <c r="B21675" s="2">
        <v>126.703</v>
      </c>
      <c r="C21675" s="2">
        <v>3.5323099999999998</v>
      </c>
      <c r="D21675" s="2">
        <v>2.4470320000000001</v>
      </c>
      <c r="F21675" s="2">
        <v>20.198029999999999</v>
      </c>
      <c r="G21675" s="2">
        <v>0.66454299999999999</v>
      </c>
      <c r="H21675" s="2">
        <v>0.53493500000000005</v>
      </c>
      <c r="J21675" s="2">
        <v>20.200839999999999</v>
      </c>
      <c r="K21675" s="2">
        <v>0.22140299999999999</v>
      </c>
      <c r="L21675" s="2">
        <v>0.45323000000000002</v>
      </c>
    </row>
    <row r="21676" spans="1:12" x14ac:dyDescent="0.2">
      <c r="A21676" s="2">
        <v>20.201540000000001</v>
      </c>
      <c r="B21676" s="2">
        <v>126.59480000000001</v>
      </c>
      <c r="C21676" s="2">
        <v>3.531215</v>
      </c>
      <c r="D21676" s="2">
        <v>2.4466049999999999</v>
      </c>
      <c r="F21676" s="2">
        <v>20.198730000000001</v>
      </c>
      <c r="G21676" s="2">
        <v>0.66474200000000006</v>
      </c>
      <c r="H21676" s="2">
        <v>0.53544599999999998</v>
      </c>
      <c r="J21676" s="2">
        <v>20.201540000000001</v>
      </c>
      <c r="K21676" s="2">
        <v>0.22154199999999999</v>
      </c>
      <c r="L21676" s="2">
        <v>0.45269100000000001</v>
      </c>
    </row>
    <row r="21677" spans="1:12" x14ac:dyDescent="0.2">
      <c r="A21677" s="2">
        <v>20.20224</v>
      </c>
      <c r="B21677" s="2">
        <v>126.48650000000001</v>
      </c>
      <c r="C21677" s="2">
        <v>3.529979</v>
      </c>
      <c r="D21677" s="2">
        <v>2.4468640000000001</v>
      </c>
      <c r="F21677" s="2">
        <v>20.199439999999999</v>
      </c>
      <c r="G21677" s="2">
        <v>0.664879</v>
      </c>
      <c r="H21677" s="2">
        <v>0.53562900000000002</v>
      </c>
      <c r="J21677" s="2">
        <v>20.20224</v>
      </c>
      <c r="K21677" s="2">
        <v>0.22121399999999999</v>
      </c>
      <c r="L21677" s="2">
        <v>0.452129</v>
      </c>
    </row>
    <row r="21678" spans="1:12" x14ac:dyDescent="0.2">
      <c r="A21678" s="2">
        <v>20.202940000000002</v>
      </c>
      <c r="B21678" s="2">
        <v>126.379</v>
      </c>
      <c r="C21678" s="2">
        <v>3.528705</v>
      </c>
      <c r="D21678" s="2">
        <v>2.4469789999999998</v>
      </c>
      <c r="F21678" s="2">
        <v>20.200140000000001</v>
      </c>
      <c r="G21678" s="2">
        <v>0.66497799999999996</v>
      </c>
      <c r="H21678" s="2">
        <v>0.53585799999999995</v>
      </c>
      <c r="J21678" s="2">
        <v>20.202940000000002</v>
      </c>
      <c r="K21678" s="2">
        <v>0.220856</v>
      </c>
      <c r="L21678" s="2">
        <v>0.45161000000000001</v>
      </c>
    </row>
    <row r="21679" spans="1:12" x14ac:dyDescent="0.2">
      <c r="A21679" s="2">
        <v>20.20364</v>
      </c>
      <c r="B21679" s="2">
        <v>126.27119999999999</v>
      </c>
      <c r="C21679" s="2">
        <v>3.5270760000000001</v>
      </c>
      <c r="D21679" s="2">
        <v>2.4471769999999999</v>
      </c>
      <c r="F21679" s="2">
        <v>20.200839999999999</v>
      </c>
      <c r="G21679" s="2">
        <v>0.66510000000000002</v>
      </c>
      <c r="H21679" s="2">
        <v>0.53551499999999996</v>
      </c>
      <c r="J21679" s="2">
        <v>20.20364</v>
      </c>
      <c r="K21679" s="2">
        <v>0.220829</v>
      </c>
      <c r="L21679" s="2">
        <v>0.45090400000000003</v>
      </c>
    </row>
    <row r="21680" spans="1:12" x14ac:dyDescent="0.2">
      <c r="A21680" s="2">
        <v>20.204350000000002</v>
      </c>
      <c r="B21680" s="2">
        <v>126.1641</v>
      </c>
      <c r="C21680" s="2">
        <v>3.5258669999999999</v>
      </c>
      <c r="D21680" s="2">
        <v>2.4475889999999998</v>
      </c>
      <c r="F21680" s="2">
        <v>20.201540000000001</v>
      </c>
      <c r="G21680" s="2">
        <v>0.66554999999999997</v>
      </c>
      <c r="H21680" s="2">
        <v>0.535049</v>
      </c>
      <c r="J21680" s="2">
        <v>20.204350000000002</v>
      </c>
      <c r="K21680" s="2">
        <v>0.22079499999999999</v>
      </c>
      <c r="L21680" s="2">
        <v>0.45041399999999998</v>
      </c>
    </row>
    <row r="21681" spans="1:12" x14ac:dyDescent="0.2">
      <c r="A21681" s="2">
        <v>20.20505</v>
      </c>
      <c r="B21681" s="2">
        <v>126.0569</v>
      </c>
      <c r="C21681" s="2">
        <v>3.5251950000000001</v>
      </c>
      <c r="D21681" s="2">
        <v>2.4482680000000001</v>
      </c>
      <c r="F21681" s="2">
        <v>20.20224</v>
      </c>
      <c r="G21681" s="2">
        <v>0.66588599999999998</v>
      </c>
      <c r="H21681" s="2">
        <v>0.53461499999999995</v>
      </c>
      <c r="J21681" s="2">
        <v>20.20505</v>
      </c>
      <c r="K21681" s="2">
        <v>0.22060399999999999</v>
      </c>
      <c r="L21681" s="2">
        <v>0.44984400000000002</v>
      </c>
    </row>
    <row r="21682" spans="1:12" x14ac:dyDescent="0.2">
      <c r="A21682" s="2">
        <v>20.205749999999998</v>
      </c>
      <c r="B21682" s="2">
        <v>125.9503</v>
      </c>
      <c r="C21682" s="2">
        <v>3.524276</v>
      </c>
      <c r="D21682" s="2">
        <v>2.4480240000000002</v>
      </c>
      <c r="F21682" s="2">
        <v>20.202940000000002</v>
      </c>
      <c r="G21682" s="2">
        <v>0.66604600000000003</v>
      </c>
      <c r="H21682" s="2">
        <v>0.53430900000000003</v>
      </c>
      <c r="J21682" s="2">
        <v>20.205749999999998</v>
      </c>
      <c r="K21682" s="2">
        <v>0.22072600000000001</v>
      </c>
      <c r="L21682" s="2">
        <v>0.44923800000000003</v>
      </c>
    </row>
    <row r="21683" spans="1:12" x14ac:dyDescent="0.2">
      <c r="A21683" s="2">
        <v>20.20645</v>
      </c>
      <c r="B21683" s="2">
        <v>125.8441</v>
      </c>
      <c r="C21683" s="2">
        <v>3.5230779999999999</v>
      </c>
      <c r="D21683" s="2">
        <v>2.4478870000000001</v>
      </c>
      <c r="F21683" s="2">
        <v>20.20364</v>
      </c>
      <c r="G21683" s="2">
        <v>0.66661800000000004</v>
      </c>
      <c r="H21683" s="2">
        <v>0.53411900000000001</v>
      </c>
      <c r="J21683" s="2">
        <v>20.20645</v>
      </c>
      <c r="K21683" s="2">
        <v>0.220611</v>
      </c>
      <c r="L21683" s="2">
        <v>0.44921100000000003</v>
      </c>
    </row>
    <row r="21684" spans="1:12" x14ac:dyDescent="0.2">
      <c r="A21684" s="2">
        <v>20.207149999999999</v>
      </c>
      <c r="B21684" s="2">
        <v>125.738</v>
      </c>
      <c r="C21684" s="2">
        <v>3.5217390000000002</v>
      </c>
      <c r="D21684" s="2">
        <v>2.44781</v>
      </c>
      <c r="F21684" s="2">
        <v>20.204350000000002</v>
      </c>
      <c r="G21684" s="2">
        <v>0.66682399999999997</v>
      </c>
      <c r="H21684" s="2">
        <v>0.53418699999999997</v>
      </c>
      <c r="J21684" s="2">
        <v>20.207149999999999</v>
      </c>
      <c r="K21684" s="2">
        <v>0.22046099999999999</v>
      </c>
      <c r="L21684" s="2">
        <v>0.44908599999999999</v>
      </c>
    </row>
    <row r="21685" spans="1:12" x14ac:dyDescent="0.2">
      <c r="A21685" s="2">
        <v>20.207850000000001</v>
      </c>
      <c r="B21685" s="2">
        <v>125.6319</v>
      </c>
      <c r="C21685" s="2">
        <v>3.5208240000000002</v>
      </c>
      <c r="D21685" s="2">
        <v>2.44781</v>
      </c>
      <c r="F21685" s="2">
        <v>20.20505</v>
      </c>
      <c r="G21685" s="2">
        <v>0.66697700000000004</v>
      </c>
      <c r="H21685" s="2">
        <v>0.53426399999999996</v>
      </c>
      <c r="J21685" s="2">
        <v>20.207850000000001</v>
      </c>
      <c r="K21685" s="2">
        <v>0.220058</v>
      </c>
      <c r="L21685" s="2">
        <v>0.44827299999999998</v>
      </c>
    </row>
    <row r="21686" spans="1:12" x14ac:dyDescent="0.2">
      <c r="A21686" s="2">
        <v>20.208549999999999</v>
      </c>
      <c r="B21686" s="2">
        <v>125.5257</v>
      </c>
      <c r="C21686" s="2">
        <v>3.5201519999999999</v>
      </c>
      <c r="D21686" s="2">
        <v>2.447673</v>
      </c>
      <c r="F21686" s="2">
        <v>20.205749999999998</v>
      </c>
      <c r="G21686" s="2">
        <v>0.66667200000000004</v>
      </c>
      <c r="H21686" s="2">
        <v>0.53389699999999995</v>
      </c>
      <c r="J21686" s="2">
        <v>20.208549999999999</v>
      </c>
      <c r="K21686" s="2">
        <v>0.219717</v>
      </c>
      <c r="L21686" s="2">
        <v>0.44835799999999998</v>
      </c>
    </row>
    <row r="21687" spans="1:12" x14ac:dyDescent="0.2">
      <c r="A21687" s="2">
        <v>20.20926</v>
      </c>
      <c r="B21687" s="2">
        <v>125.4198</v>
      </c>
      <c r="C21687" s="2">
        <v>3.5190459999999999</v>
      </c>
      <c r="D21687" s="2">
        <v>2.4474749999999998</v>
      </c>
      <c r="F21687" s="2">
        <v>20.20645</v>
      </c>
      <c r="G21687" s="2">
        <v>0.66670200000000002</v>
      </c>
      <c r="H21687" s="2">
        <v>0.53427899999999995</v>
      </c>
      <c r="J21687" s="2">
        <v>20.20926</v>
      </c>
      <c r="K21687" s="2">
        <v>0.21923599999999999</v>
      </c>
      <c r="L21687" s="2">
        <v>0.44850400000000001</v>
      </c>
    </row>
    <row r="21688" spans="1:12" x14ac:dyDescent="0.2">
      <c r="A21688" s="2">
        <v>20.209959999999999</v>
      </c>
      <c r="B21688" s="2">
        <v>125.31359999999999</v>
      </c>
      <c r="C21688" s="2">
        <v>3.5182220000000002</v>
      </c>
      <c r="D21688" s="2">
        <v>2.447101</v>
      </c>
      <c r="F21688" s="2">
        <v>20.207149999999999</v>
      </c>
      <c r="G21688" s="2">
        <v>0.666466</v>
      </c>
      <c r="H21688" s="2">
        <v>0.53481299999999998</v>
      </c>
      <c r="J21688" s="2">
        <v>20.209959999999999</v>
      </c>
      <c r="K21688" s="2">
        <v>0.21931800000000001</v>
      </c>
      <c r="L21688" s="2">
        <v>0.44861699999999999</v>
      </c>
    </row>
    <row r="21689" spans="1:12" x14ac:dyDescent="0.2">
      <c r="A21689" s="2">
        <v>20.210660000000001</v>
      </c>
      <c r="B21689" s="2">
        <v>125.20740000000001</v>
      </c>
      <c r="C21689" s="2">
        <v>3.5173709999999998</v>
      </c>
      <c r="D21689" s="2">
        <v>2.4462540000000002</v>
      </c>
      <c r="F21689" s="2">
        <v>20.207850000000001</v>
      </c>
      <c r="G21689" s="2">
        <v>0.66644300000000001</v>
      </c>
      <c r="H21689" s="2">
        <v>0.53502700000000003</v>
      </c>
      <c r="J21689" s="2">
        <v>20.210660000000001</v>
      </c>
      <c r="K21689" s="2">
        <v>0.21956600000000001</v>
      </c>
      <c r="L21689" s="2">
        <v>0.448077</v>
      </c>
    </row>
    <row r="21690" spans="1:12" x14ac:dyDescent="0.2">
      <c r="A21690" s="2">
        <v>20.211359999999999</v>
      </c>
      <c r="B21690" s="2">
        <v>125.10129999999999</v>
      </c>
      <c r="C21690" s="2">
        <v>3.5160550000000002</v>
      </c>
      <c r="D21690" s="2">
        <v>2.446056</v>
      </c>
      <c r="F21690" s="2">
        <v>20.208549999999999</v>
      </c>
      <c r="G21690" s="2">
        <v>0.66652699999999998</v>
      </c>
      <c r="H21690" s="2">
        <v>0.53514099999999998</v>
      </c>
      <c r="J21690" s="2">
        <v>20.211359999999999</v>
      </c>
      <c r="K21690" s="2">
        <v>0.21940999999999999</v>
      </c>
      <c r="L21690" s="2">
        <v>0.44789099999999998</v>
      </c>
    </row>
    <row r="21691" spans="1:12" x14ac:dyDescent="0.2">
      <c r="A21691" s="2">
        <v>20.212060000000001</v>
      </c>
      <c r="B21691" s="2">
        <v>124.99460000000001</v>
      </c>
      <c r="C21691" s="2">
        <v>3.5147810000000002</v>
      </c>
      <c r="D21691" s="2">
        <v>2.4458570000000002</v>
      </c>
      <c r="F21691" s="2">
        <v>20.20926</v>
      </c>
      <c r="G21691" s="2">
        <v>0.66661800000000004</v>
      </c>
      <c r="H21691" s="2">
        <v>0.53522499999999995</v>
      </c>
      <c r="J21691" s="2">
        <v>20.212060000000001</v>
      </c>
      <c r="K21691" s="2">
        <v>0.21940799999999999</v>
      </c>
      <c r="L21691" s="2">
        <v>0.44720599999999999</v>
      </c>
    </row>
    <row r="21692" spans="1:12" x14ac:dyDescent="0.2">
      <c r="A21692" s="2">
        <v>20.212759999999999</v>
      </c>
      <c r="B21692" s="2">
        <v>124.8884</v>
      </c>
      <c r="C21692" s="2">
        <v>3.5136180000000001</v>
      </c>
      <c r="D21692" s="2">
        <v>2.446132</v>
      </c>
      <c r="F21692" s="2">
        <v>20.209959999999999</v>
      </c>
      <c r="G21692" s="2">
        <v>0.666489</v>
      </c>
      <c r="H21692" s="2">
        <v>0.53524000000000005</v>
      </c>
      <c r="J21692" s="2">
        <v>20.212759999999999</v>
      </c>
      <c r="K21692" s="2">
        <v>0.21976499999999999</v>
      </c>
      <c r="L21692" s="2">
        <v>0.44657599999999997</v>
      </c>
    </row>
    <row r="21693" spans="1:12" x14ac:dyDescent="0.2">
      <c r="A21693" s="2">
        <v>20.213460000000001</v>
      </c>
      <c r="B21693" s="2">
        <v>124.78100000000001</v>
      </c>
      <c r="C21693" s="2">
        <v>3.5122749999999998</v>
      </c>
      <c r="D21693" s="2">
        <v>2.4462009999999998</v>
      </c>
      <c r="F21693" s="2">
        <v>20.210660000000001</v>
      </c>
      <c r="G21693" s="2">
        <v>0.66662600000000005</v>
      </c>
      <c r="H21693" s="2">
        <v>0.53537000000000001</v>
      </c>
      <c r="J21693" s="2">
        <v>20.213460000000001</v>
      </c>
      <c r="K21693" s="2">
        <v>0.21984999999999999</v>
      </c>
      <c r="L21693" s="2">
        <v>0.44564599999999999</v>
      </c>
    </row>
    <row r="21694" spans="1:12" x14ac:dyDescent="0.2">
      <c r="A21694" s="2">
        <v>20.214169999999999</v>
      </c>
      <c r="B21694" s="2">
        <v>124.6737</v>
      </c>
      <c r="C21694" s="2">
        <v>3.5113249999999998</v>
      </c>
      <c r="D21694" s="2">
        <v>2.445354</v>
      </c>
      <c r="F21694" s="2">
        <v>20.211359999999999</v>
      </c>
      <c r="G21694" s="2">
        <v>0.66677900000000001</v>
      </c>
      <c r="H21694" s="2">
        <v>0.53529400000000005</v>
      </c>
      <c r="J21694" s="2">
        <v>20.214169999999999</v>
      </c>
      <c r="K21694" s="2">
        <v>0.21914700000000001</v>
      </c>
      <c r="L21694" s="2">
        <v>0.44547799999999999</v>
      </c>
    </row>
    <row r="21695" spans="1:12" x14ac:dyDescent="0.2">
      <c r="A21695" s="2">
        <v>20.214870000000001</v>
      </c>
      <c r="B21695" s="2">
        <v>124.5668</v>
      </c>
      <c r="C21695" s="2">
        <v>3.5108290000000002</v>
      </c>
      <c r="D21695" s="2">
        <v>2.4448810000000001</v>
      </c>
      <c r="F21695" s="2">
        <v>20.212060000000001</v>
      </c>
      <c r="G21695" s="2">
        <v>0.66703000000000001</v>
      </c>
      <c r="H21695" s="2">
        <v>0.53503400000000001</v>
      </c>
      <c r="J21695" s="2">
        <v>20.214870000000001</v>
      </c>
      <c r="K21695" s="2">
        <v>0.21854799999999999</v>
      </c>
      <c r="L21695" s="2">
        <v>0.44526199999999999</v>
      </c>
    </row>
    <row r="21696" spans="1:12" x14ac:dyDescent="0.2">
      <c r="A21696" s="2">
        <v>20.21557</v>
      </c>
      <c r="B21696" s="2">
        <v>124.4594</v>
      </c>
      <c r="C21696" s="2">
        <v>3.5096959999999999</v>
      </c>
      <c r="D21696" s="2">
        <v>2.4452319999999999</v>
      </c>
      <c r="F21696" s="2">
        <v>20.212759999999999</v>
      </c>
      <c r="G21696" s="2">
        <v>0.667381</v>
      </c>
      <c r="H21696" s="2">
        <v>0.53488899999999995</v>
      </c>
      <c r="J21696" s="2">
        <v>20.21557</v>
      </c>
      <c r="K21696" s="2">
        <v>0.218359</v>
      </c>
      <c r="L21696" s="2">
        <v>0.445156</v>
      </c>
    </row>
    <row r="21697" spans="1:12" x14ac:dyDescent="0.2">
      <c r="A21697" s="2">
        <v>20.216270000000002</v>
      </c>
      <c r="B21697" s="2">
        <v>124.35250000000001</v>
      </c>
      <c r="C21697" s="2">
        <v>3.5082810000000002</v>
      </c>
      <c r="D21697" s="2">
        <v>2.4451779999999999</v>
      </c>
      <c r="F21697" s="2">
        <v>20.213460000000001</v>
      </c>
      <c r="G21697" s="2">
        <v>0.66726700000000005</v>
      </c>
      <c r="H21697" s="2">
        <v>0.53489699999999996</v>
      </c>
      <c r="J21697" s="2">
        <v>20.216270000000002</v>
      </c>
      <c r="K21697" s="2">
        <v>0.21804799999999999</v>
      </c>
      <c r="L21697" s="2">
        <v>0.44473299999999999</v>
      </c>
    </row>
    <row r="21698" spans="1:12" x14ac:dyDescent="0.2">
      <c r="A21698" s="2">
        <v>20.21697</v>
      </c>
      <c r="B21698" s="2">
        <v>124.24509999999999</v>
      </c>
      <c r="C21698" s="2">
        <v>3.5074679999999998</v>
      </c>
      <c r="D21698" s="2">
        <v>2.4451860000000001</v>
      </c>
      <c r="F21698" s="2">
        <v>20.214169999999999</v>
      </c>
      <c r="G21698" s="2">
        <v>0.66729700000000003</v>
      </c>
      <c r="H21698" s="2">
        <v>0.53517899999999996</v>
      </c>
      <c r="J21698" s="2">
        <v>20.21697</v>
      </c>
      <c r="K21698" s="2">
        <v>0.217611</v>
      </c>
      <c r="L21698" s="2">
        <v>0.44383600000000001</v>
      </c>
    </row>
    <row r="21699" spans="1:12" x14ac:dyDescent="0.2">
      <c r="A21699" s="2">
        <v>20.217669999999998</v>
      </c>
      <c r="B21699" s="2">
        <v>124.1383</v>
      </c>
      <c r="C21699" s="2">
        <v>3.5066440000000001</v>
      </c>
      <c r="D21699" s="2">
        <v>2.444957</v>
      </c>
      <c r="F21699" s="2">
        <v>20.214870000000001</v>
      </c>
      <c r="G21699" s="2">
        <v>0.66769400000000001</v>
      </c>
      <c r="H21699" s="2">
        <v>0.53579699999999997</v>
      </c>
      <c r="J21699" s="2">
        <v>20.217669999999998</v>
      </c>
      <c r="K21699" s="2">
        <v>0.21759400000000001</v>
      </c>
      <c r="L21699" s="2">
        <v>0.44284200000000001</v>
      </c>
    </row>
    <row r="21700" spans="1:12" x14ac:dyDescent="0.2">
      <c r="A21700" s="2">
        <v>20.21837</v>
      </c>
      <c r="B21700" s="2">
        <v>124.0316</v>
      </c>
      <c r="C21700" s="2">
        <v>3.5056409999999998</v>
      </c>
      <c r="D21700" s="2">
        <v>2.4447429999999999</v>
      </c>
      <c r="F21700" s="2">
        <v>20.21557</v>
      </c>
      <c r="G21700" s="2">
        <v>0.66793100000000005</v>
      </c>
      <c r="H21700" s="2">
        <v>0.53600300000000001</v>
      </c>
      <c r="J21700" s="2">
        <v>20.21837</v>
      </c>
      <c r="K21700" s="2">
        <v>0.21782499999999999</v>
      </c>
      <c r="L21700" s="2">
        <v>0.44271899999999997</v>
      </c>
    </row>
    <row r="21701" spans="1:12" x14ac:dyDescent="0.2">
      <c r="A21701" s="2">
        <v>20.219069999999999</v>
      </c>
      <c r="B21701" s="2">
        <v>123.9237</v>
      </c>
      <c r="C21701" s="2">
        <v>3.5045579999999998</v>
      </c>
      <c r="D21701" s="2">
        <v>2.4447809999999999</v>
      </c>
      <c r="F21701" s="2">
        <v>20.216270000000002</v>
      </c>
      <c r="G21701" s="2">
        <v>0.66817499999999996</v>
      </c>
      <c r="H21701" s="2">
        <v>0.53584299999999996</v>
      </c>
      <c r="J21701" s="2">
        <v>20.219069999999999</v>
      </c>
      <c r="K21701" s="2">
        <v>0.21771199999999999</v>
      </c>
      <c r="L21701" s="2">
        <v>0.44284899999999999</v>
      </c>
    </row>
    <row r="21702" spans="1:12" x14ac:dyDescent="0.2">
      <c r="A21702" s="2">
        <v>20.21978</v>
      </c>
      <c r="B21702" s="2">
        <v>123.8152</v>
      </c>
      <c r="C21702" s="2">
        <v>3.5034130000000001</v>
      </c>
      <c r="D21702" s="2">
        <v>2.4452929999999999</v>
      </c>
      <c r="F21702" s="2">
        <v>20.21697</v>
      </c>
      <c r="G21702" s="2">
        <v>0.66835</v>
      </c>
      <c r="H21702" s="2">
        <v>0.53605700000000001</v>
      </c>
      <c r="J21702" s="2">
        <v>20.21978</v>
      </c>
      <c r="K21702" s="2">
        <v>0.21737999999999999</v>
      </c>
      <c r="L21702" s="2">
        <v>0.44208199999999997</v>
      </c>
    </row>
    <row r="21703" spans="1:12" x14ac:dyDescent="0.2">
      <c r="A21703" s="2">
        <v>20.220479999999998</v>
      </c>
      <c r="B21703" s="2">
        <v>123.70829999999999</v>
      </c>
      <c r="C21703" s="2">
        <v>3.5020210000000001</v>
      </c>
      <c r="D21703" s="2">
        <v>2.4459110000000002</v>
      </c>
      <c r="F21703" s="2">
        <v>20.217669999999998</v>
      </c>
      <c r="G21703" s="2">
        <v>0.66878499999999996</v>
      </c>
      <c r="H21703" s="2">
        <v>0.53633900000000001</v>
      </c>
      <c r="J21703" s="2">
        <v>20.220479999999998</v>
      </c>
      <c r="K21703" s="2">
        <v>0.21721399999999999</v>
      </c>
      <c r="L21703" s="2">
        <v>0.44183499999999998</v>
      </c>
    </row>
    <row r="21704" spans="1:12" x14ac:dyDescent="0.2">
      <c r="A21704" s="2">
        <v>20.22118</v>
      </c>
      <c r="B21704" s="2">
        <v>123.6003</v>
      </c>
      <c r="C21704" s="2">
        <v>3.5010180000000002</v>
      </c>
      <c r="D21704" s="2">
        <v>2.4459719999999998</v>
      </c>
      <c r="F21704" s="2">
        <v>20.21837</v>
      </c>
      <c r="G21704" s="2">
        <v>0.66913599999999995</v>
      </c>
      <c r="H21704" s="2">
        <v>0.53640699999999997</v>
      </c>
      <c r="J21704" s="2">
        <v>20.22118</v>
      </c>
      <c r="K21704" s="2">
        <v>0.21687100000000001</v>
      </c>
      <c r="L21704" s="2">
        <v>0.44162800000000002</v>
      </c>
    </row>
    <row r="21705" spans="1:12" x14ac:dyDescent="0.2">
      <c r="A21705" s="2">
        <v>20.221879999999999</v>
      </c>
      <c r="B21705" s="2">
        <v>123.4949</v>
      </c>
      <c r="C21705" s="2">
        <v>3.5003009999999999</v>
      </c>
      <c r="D21705" s="2">
        <v>2.445697</v>
      </c>
      <c r="F21705" s="2">
        <v>20.219069999999999</v>
      </c>
      <c r="G21705" s="2">
        <v>0.66983000000000004</v>
      </c>
      <c r="H21705" s="2">
        <v>0.53666700000000001</v>
      </c>
      <c r="J21705" s="2">
        <v>20.221879999999999</v>
      </c>
      <c r="K21705" s="2">
        <v>0.216423</v>
      </c>
      <c r="L21705" s="2">
        <v>0.44085099999999999</v>
      </c>
    </row>
    <row r="21706" spans="1:12" x14ac:dyDescent="0.2">
      <c r="A21706" s="2">
        <v>20.222580000000001</v>
      </c>
      <c r="B21706" s="2">
        <v>123.38630000000001</v>
      </c>
      <c r="C21706" s="2">
        <v>3.4988890000000001</v>
      </c>
      <c r="D21706" s="2">
        <v>2.445567</v>
      </c>
      <c r="F21706" s="2">
        <v>20.21978</v>
      </c>
      <c r="G21706" s="2">
        <v>0.67011299999999996</v>
      </c>
      <c r="H21706" s="2">
        <v>0.53717000000000004</v>
      </c>
      <c r="J21706" s="2">
        <v>20.222580000000001</v>
      </c>
      <c r="K21706" s="2">
        <v>0.215896</v>
      </c>
      <c r="L21706" s="2">
        <v>0.44004700000000002</v>
      </c>
    </row>
    <row r="21707" spans="1:12" x14ac:dyDescent="0.2">
      <c r="A21707" s="2">
        <v>20.223279999999999</v>
      </c>
      <c r="B21707" s="2">
        <v>123.2794</v>
      </c>
      <c r="C21707" s="2">
        <v>3.4977830000000001</v>
      </c>
      <c r="D21707" s="2">
        <v>2.4454530000000001</v>
      </c>
      <c r="F21707" s="2">
        <v>20.220479999999998</v>
      </c>
      <c r="G21707" s="2">
        <v>0.67037999999999998</v>
      </c>
      <c r="H21707" s="2">
        <v>0.53736899999999999</v>
      </c>
      <c r="J21707" s="2">
        <v>20.223279999999999</v>
      </c>
      <c r="K21707" s="2">
        <v>0.21530099999999999</v>
      </c>
      <c r="L21707" s="2">
        <v>0.43941999999999998</v>
      </c>
    </row>
    <row r="21708" spans="1:12" x14ac:dyDescent="0.2">
      <c r="A21708" s="2">
        <v>20.223980000000001</v>
      </c>
      <c r="B21708" s="2">
        <v>123.1721</v>
      </c>
      <c r="C21708" s="2">
        <v>3.4971420000000002</v>
      </c>
      <c r="D21708" s="2">
        <v>2.445163</v>
      </c>
      <c r="F21708" s="2">
        <v>20.22118</v>
      </c>
      <c r="G21708" s="2">
        <v>0.67070799999999997</v>
      </c>
      <c r="H21708" s="2">
        <v>0.53752100000000003</v>
      </c>
      <c r="J21708" s="2">
        <v>20.223980000000001</v>
      </c>
      <c r="K21708" s="2">
        <v>0.21479799999999999</v>
      </c>
      <c r="L21708" s="2">
        <v>0.43865700000000002</v>
      </c>
    </row>
    <row r="21709" spans="1:12" x14ac:dyDescent="0.2">
      <c r="A21709" s="2">
        <v>20.224689999999999</v>
      </c>
      <c r="B21709" s="2">
        <v>123.06489999999999</v>
      </c>
      <c r="C21709" s="2">
        <v>3.4957229999999999</v>
      </c>
      <c r="D21709" s="2">
        <v>2.4453230000000001</v>
      </c>
      <c r="F21709" s="2">
        <v>20.221879999999999</v>
      </c>
      <c r="G21709" s="2">
        <v>0.67102099999999998</v>
      </c>
      <c r="H21709" s="2">
        <v>0.53764299999999998</v>
      </c>
      <c r="J21709" s="2">
        <v>20.224689999999999</v>
      </c>
      <c r="K21709" s="2">
        <v>0.21457100000000001</v>
      </c>
      <c r="L21709" s="2">
        <v>0.43785200000000002</v>
      </c>
    </row>
    <row r="21710" spans="1:12" x14ac:dyDescent="0.2">
      <c r="A21710" s="2">
        <v>20.225390000000001</v>
      </c>
      <c r="B21710" s="2">
        <v>122.95950000000001</v>
      </c>
      <c r="C21710" s="2">
        <v>3.4946429999999999</v>
      </c>
      <c r="D21710" s="2">
        <v>2.4454609999999999</v>
      </c>
      <c r="F21710" s="2">
        <v>20.222580000000001</v>
      </c>
      <c r="G21710" s="2">
        <v>0.67119600000000001</v>
      </c>
      <c r="H21710" s="2">
        <v>0.53765099999999999</v>
      </c>
      <c r="J21710" s="2">
        <v>20.225390000000001</v>
      </c>
      <c r="K21710" s="2">
        <v>0.214199</v>
      </c>
      <c r="L21710" s="2">
        <v>0.43656600000000001</v>
      </c>
    </row>
    <row r="21711" spans="1:12" x14ac:dyDescent="0.2">
      <c r="A21711" s="2">
        <v>20.226089999999999</v>
      </c>
      <c r="B21711" s="2">
        <v>122.8541</v>
      </c>
      <c r="C21711" s="2">
        <v>3.4930530000000002</v>
      </c>
      <c r="D21711" s="2">
        <v>2.4458039999999999</v>
      </c>
      <c r="F21711" s="2">
        <v>20.223279999999999</v>
      </c>
      <c r="G21711" s="2">
        <v>0.67155500000000001</v>
      </c>
      <c r="H21711" s="2">
        <v>0.53744499999999995</v>
      </c>
      <c r="J21711" s="2">
        <v>20.226089999999999</v>
      </c>
      <c r="K21711" s="2">
        <v>0.21384800000000001</v>
      </c>
      <c r="L21711" s="2">
        <v>0.43553399999999998</v>
      </c>
    </row>
    <row r="21712" spans="1:12" x14ac:dyDescent="0.2">
      <c r="A21712" s="2">
        <v>20.226790000000001</v>
      </c>
      <c r="B21712" s="2">
        <v>122.7492</v>
      </c>
      <c r="C21712" s="2">
        <v>3.491298</v>
      </c>
      <c r="D21712" s="2">
        <v>2.4461400000000002</v>
      </c>
      <c r="F21712" s="2">
        <v>20.223980000000001</v>
      </c>
      <c r="G21712" s="2">
        <v>0.67162299999999997</v>
      </c>
      <c r="H21712" s="2">
        <v>0.53692600000000001</v>
      </c>
      <c r="J21712" s="2">
        <v>20.226790000000001</v>
      </c>
      <c r="K21712" s="2">
        <v>0.213556</v>
      </c>
      <c r="L21712" s="2">
        <v>0.435226</v>
      </c>
    </row>
    <row r="21713" spans="1:12" x14ac:dyDescent="0.2">
      <c r="A21713" s="2">
        <v>20.22749</v>
      </c>
      <c r="B21713" s="2">
        <v>122.6439</v>
      </c>
      <c r="C21713" s="2">
        <v>3.489703</v>
      </c>
      <c r="D21713" s="2">
        <v>2.4460250000000001</v>
      </c>
      <c r="F21713" s="2">
        <v>20.224689999999999</v>
      </c>
      <c r="G21713" s="2">
        <v>0.67149400000000004</v>
      </c>
      <c r="H21713" s="2">
        <v>0.53682700000000005</v>
      </c>
      <c r="J21713" s="2">
        <v>20.22749</v>
      </c>
      <c r="K21713" s="2">
        <v>0.21338299999999999</v>
      </c>
      <c r="L21713" s="2">
        <v>0.43476599999999999</v>
      </c>
    </row>
    <row r="21714" spans="1:12" x14ac:dyDescent="0.2">
      <c r="A21714" s="2">
        <v>20.228190000000001</v>
      </c>
      <c r="B21714" s="2">
        <v>122.53740000000001</v>
      </c>
      <c r="C21714" s="2">
        <v>3.4884789999999999</v>
      </c>
      <c r="D21714" s="2">
        <v>2.445468</v>
      </c>
      <c r="F21714" s="2">
        <v>20.225390000000001</v>
      </c>
      <c r="G21714" s="2">
        <v>0.67210400000000003</v>
      </c>
      <c r="H21714" s="2">
        <v>0.53704799999999997</v>
      </c>
      <c r="J21714" s="2">
        <v>20.228190000000001</v>
      </c>
      <c r="K21714" s="2">
        <v>0.21335599999999999</v>
      </c>
      <c r="L21714" s="2">
        <v>0.43464799999999998</v>
      </c>
    </row>
    <row r="21715" spans="1:12" x14ac:dyDescent="0.2">
      <c r="A21715" s="2">
        <v>20.22889</v>
      </c>
      <c r="B21715" s="2">
        <v>122.43210000000001</v>
      </c>
      <c r="C21715" s="2">
        <v>3.4877729999999998</v>
      </c>
      <c r="D21715" s="2">
        <v>2.4455290000000001</v>
      </c>
      <c r="F21715" s="2">
        <v>20.226089999999999</v>
      </c>
      <c r="G21715" s="2">
        <v>0.67271400000000003</v>
      </c>
      <c r="H21715" s="2">
        <v>0.53700300000000001</v>
      </c>
      <c r="J21715" s="2">
        <v>20.22889</v>
      </c>
      <c r="K21715" s="2">
        <v>0.21341099999999999</v>
      </c>
      <c r="L21715" s="2">
        <v>0.43384099999999998</v>
      </c>
    </row>
    <row r="21716" spans="1:12" x14ac:dyDescent="0.2">
      <c r="A21716" s="2">
        <v>20.229600000000001</v>
      </c>
      <c r="B21716" s="2">
        <v>122.3262</v>
      </c>
      <c r="C21716" s="2">
        <v>3.4868039999999998</v>
      </c>
      <c r="D21716" s="2">
        <v>2.4449190000000001</v>
      </c>
      <c r="F21716" s="2">
        <v>20.226790000000001</v>
      </c>
      <c r="G21716" s="2">
        <v>0.67383599999999999</v>
      </c>
      <c r="H21716" s="2">
        <v>0.53691900000000004</v>
      </c>
      <c r="J21716" s="2">
        <v>20.229600000000001</v>
      </c>
      <c r="K21716" s="2">
        <v>0.213062</v>
      </c>
      <c r="L21716" s="2">
        <v>0.43393900000000002</v>
      </c>
    </row>
    <row r="21717" spans="1:12" x14ac:dyDescent="0.2">
      <c r="A21717" s="2">
        <v>20.2303</v>
      </c>
      <c r="B21717" s="2">
        <v>122.21939999999999</v>
      </c>
      <c r="C21717" s="2">
        <v>3.485519</v>
      </c>
      <c r="D21717" s="2">
        <v>2.4445760000000001</v>
      </c>
      <c r="F21717" s="2">
        <v>20.22749</v>
      </c>
      <c r="G21717" s="2">
        <v>0.674149</v>
      </c>
      <c r="H21717" s="2">
        <v>0.53675099999999998</v>
      </c>
      <c r="J21717" s="2">
        <v>20.2303</v>
      </c>
      <c r="K21717" s="2">
        <v>0.21282200000000001</v>
      </c>
      <c r="L21717" s="2">
        <v>0.43395699999999998</v>
      </c>
    </row>
    <row r="21718" spans="1:12" x14ac:dyDescent="0.2">
      <c r="A21718" s="2">
        <v>20.231000000000002</v>
      </c>
      <c r="B21718" s="2">
        <v>122.1123</v>
      </c>
      <c r="C21718" s="2">
        <v>3.4842599999999999</v>
      </c>
      <c r="D21718" s="2">
        <v>2.444286</v>
      </c>
      <c r="F21718" s="2">
        <v>20.228190000000001</v>
      </c>
      <c r="G21718" s="2">
        <v>0.67478899999999997</v>
      </c>
      <c r="H21718" s="2">
        <v>0.53687300000000004</v>
      </c>
      <c r="J21718" s="2">
        <v>20.231000000000002</v>
      </c>
      <c r="K21718" s="2">
        <v>0.212925</v>
      </c>
      <c r="L21718" s="2">
        <v>0.43390899999999999</v>
      </c>
    </row>
    <row r="21719" spans="1:12" x14ac:dyDescent="0.2">
      <c r="A21719" s="2">
        <v>20.2317</v>
      </c>
      <c r="B21719" s="2">
        <v>122.0055</v>
      </c>
      <c r="C21719" s="2">
        <v>3.4829629999999998</v>
      </c>
      <c r="D21719" s="2">
        <v>2.4441480000000002</v>
      </c>
      <c r="F21719" s="2">
        <v>20.22889</v>
      </c>
      <c r="G21719" s="2">
        <v>0.67549899999999996</v>
      </c>
      <c r="H21719" s="2">
        <v>0.53734599999999999</v>
      </c>
      <c r="J21719" s="2">
        <v>20.2317</v>
      </c>
      <c r="K21719" s="2">
        <v>0.21288899999999999</v>
      </c>
      <c r="L21719" s="2">
        <v>0.43310500000000002</v>
      </c>
    </row>
    <row r="21720" spans="1:12" x14ac:dyDescent="0.2">
      <c r="A21720" s="2">
        <v>20.232399999999998</v>
      </c>
      <c r="B21720" s="2">
        <v>121.899</v>
      </c>
      <c r="C21720" s="2">
        <v>3.4818220000000002</v>
      </c>
      <c r="D21720" s="2">
        <v>2.4444530000000002</v>
      </c>
      <c r="F21720" s="2">
        <v>20.229600000000001</v>
      </c>
      <c r="G21720" s="2">
        <v>0.67584200000000005</v>
      </c>
      <c r="H21720" s="2">
        <v>0.53756700000000002</v>
      </c>
      <c r="J21720" s="2">
        <v>20.232399999999998</v>
      </c>
      <c r="K21720" s="2">
        <v>0.21251999999999999</v>
      </c>
      <c r="L21720" s="2">
        <v>0.43230000000000002</v>
      </c>
    </row>
    <row r="21721" spans="1:12" x14ac:dyDescent="0.2">
      <c r="A21721" s="2">
        <v>20.2331</v>
      </c>
      <c r="B21721" s="2">
        <v>121.7921</v>
      </c>
      <c r="C21721" s="2">
        <v>3.4809100000000002</v>
      </c>
      <c r="D21721" s="2">
        <v>2.444537</v>
      </c>
      <c r="F21721" s="2">
        <v>20.2303</v>
      </c>
      <c r="G21721" s="2">
        <v>0.67648299999999995</v>
      </c>
      <c r="H21721" s="2">
        <v>0.53737599999999996</v>
      </c>
      <c r="J21721" s="2">
        <v>20.2331</v>
      </c>
      <c r="K21721" s="2">
        <v>0.21240000000000001</v>
      </c>
      <c r="L21721" s="2">
        <v>0.43123499999999998</v>
      </c>
    </row>
    <row r="21722" spans="1:12" x14ac:dyDescent="0.2">
      <c r="A21722" s="2">
        <v>20.233799999999999</v>
      </c>
      <c r="B21722" s="2">
        <v>121.6855</v>
      </c>
      <c r="C21722" s="2">
        <v>3.4797850000000001</v>
      </c>
      <c r="D21722" s="2">
        <v>2.4445830000000002</v>
      </c>
      <c r="F21722" s="2">
        <v>20.231000000000002</v>
      </c>
      <c r="G21722" s="2">
        <v>0.67722300000000002</v>
      </c>
      <c r="H21722" s="2">
        <v>0.53744499999999995</v>
      </c>
      <c r="J21722" s="2">
        <v>20.233799999999999</v>
      </c>
      <c r="K21722" s="2">
        <v>0.21224599999999999</v>
      </c>
      <c r="L21722" s="2">
        <v>0.43080099999999999</v>
      </c>
    </row>
    <row r="21723" spans="1:12" x14ac:dyDescent="0.2">
      <c r="A21723" s="2">
        <v>20.23451</v>
      </c>
      <c r="B21723" s="2">
        <v>121.5792</v>
      </c>
      <c r="C21723" s="2">
        <v>3.4792930000000002</v>
      </c>
      <c r="D21723" s="2">
        <v>2.444286</v>
      </c>
      <c r="F21723" s="2">
        <v>20.2317</v>
      </c>
      <c r="G21723" s="2">
        <v>0.67723100000000003</v>
      </c>
      <c r="H21723" s="2">
        <v>0.53808599999999995</v>
      </c>
      <c r="J21723" s="2">
        <v>20.23451</v>
      </c>
      <c r="K21723" s="2">
        <v>0.21193300000000001</v>
      </c>
      <c r="L21723" s="2">
        <v>0.43075400000000003</v>
      </c>
    </row>
    <row r="21724" spans="1:12" x14ac:dyDescent="0.2">
      <c r="A21724" s="2">
        <v>20.235209999999999</v>
      </c>
      <c r="B21724" s="2">
        <v>121.47320000000001</v>
      </c>
      <c r="C21724" s="2">
        <v>3.4783849999999998</v>
      </c>
      <c r="D21724" s="2">
        <v>2.4440339999999998</v>
      </c>
      <c r="F21724" s="2">
        <v>20.232399999999998</v>
      </c>
      <c r="G21724" s="2">
        <v>0.67811600000000005</v>
      </c>
      <c r="H21724" s="2">
        <v>0.53894799999999998</v>
      </c>
      <c r="J21724" s="2">
        <v>20.235209999999999</v>
      </c>
      <c r="K21724" s="2">
        <v>0.21209900000000001</v>
      </c>
      <c r="L21724" s="2">
        <v>0.43023499999999998</v>
      </c>
    </row>
    <row r="21725" spans="1:12" x14ac:dyDescent="0.2">
      <c r="A21725" s="2">
        <v>20.235910000000001</v>
      </c>
      <c r="B21725" s="2">
        <v>121.3677</v>
      </c>
      <c r="C21725" s="2">
        <v>3.4771190000000001</v>
      </c>
      <c r="D21725" s="2">
        <v>2.444156</v>
      </c>
      <c r="F21725" s="2">
        <v>20.2331</v>
      </c>
      <c r="G21725" s="2">
        <v>0.677902</v>
      </c>
      <c r="H21725" s="2">
        <v>0.53941300000000003</v>
      </c>
      <c r="J21725" s="2">
        <v>20.235910000000001</v>
      </c>
      <c r="K21725" s="2">
        <v>0.21184500000000001</v>
      </c>
      <c r="L21725" s="2">
        <v>0.430149</v>
      </c>
    </row>
    <row r="21726" spans="1:12" x14ac:dyDescent="0.2">
      <c r="A21726" s="2">
        <v>20.236609999999999</v>
      </c>
      <c r="B21726" s="2">
        <v>121.2611</v>
      </c>
      <c r="C21726" s="2">
        <v>3.47594</v>
      </c>
      <c r="D21726" s="2">
        <v>2.4439649999999999</v>
      </c>
      <c r="F21726" s="2">
        <v>20.233799999999999</v>
      </c>
      <c r="G21726" s="2">
        <v>0.67776499999999995</v>
      </c>
      <c r="H21726" s="2">
        <v>0.53938299999999995</v>
      </c>
      <c r="J21726" s="2">
        <v>20.236609999999999</v>
      </c>
      <c r="K21726" s="2">
        <v>0.211449</v>
      </c>
      <c r="L21726" s="2">
        <v>0.42929499999999998</v>
      </c>
    </row>
    <row r="21727" spans="1:12" x14ac:dyDescent="0.2">
      <c r="A21727" s="2">
        <v>20.237310000000001</v>
      </c>
      <c r="B21727" s="2">
        <v>121.1557</v>
      </c>
      <c r="C21727" s="2">
        <v>3.475314</v>
      </c>
      <c r="D21727" s="2">
        <v>2.4437060000000002</v>
      </c>
      <c r="F21727" s="2">
        <v>20.23451</v>
      </c>
      <c r="G21727" s="2">
        <v>0.67738299999999996</v>
      </c>
      <c r="H21727" s="2">
        <v>0.53939800000000004</v>
      </c>
      <c r="J21727" s="2">
        <v>20.237310000000001</v>
      </c>
      <c r="K21727" s="2">
        <v>0.211563</v>
      </c>
      <c r="L21727" s="2">
        <v>0.42891099999999999</v>
      </c>
    </row>
    <row r="21728" spans="1:12" x14ac:dyDescent="0.2">
      <c r="A21728" s="2">
        <v>20.238009999999999</v>
      </c>
      <c r="B21728" s="2">
        <v>121.0508</v>
      </c>
      <c r="C21728" s="2">
        <v>3.4743909999999998</v>
      </c>
      <c r="D21728" s="2">
        <v>2.4435760000000002</v>
      </c>
      <c r="F21728" s="2">
        <v>20.235209999999999</v>
      </c>
      <c r="G21728" s="2">
        <v>0.67723100000000003</v>
      </c>
      <c r="H21728" s="2">
        <v>0.53937500000000005</v>
      </c>
      <c r="J21728" s="2">
        <v>20.238009999999999</v>
      </c>
      <c r="K21728" s="2">
        <v>0.21182000000000001</v>
      </c>
      <c r="L21728" s="2">
        <v>0.42896800000000002</v>
      </c>
    </row>
    <row r="21729" spans="1:12" x14ac:dyDescent="0.2">
      <c r="A21729" s="2">
        <v>20.238710000000001</v>
      </c>
      <c r="B21729" s="2">
        <v>120.9462</v>
      </c>
      <c r="C21729" s="2">
        <v>3.4733459999999998</v>
      </c>
      <c r="D21729" s="2">
        <v>2.4430730000000001</v>
      </c>
      <c r="F21729" s="2">
        <v>20.235910000000001</v>
      </c>
      <c r="G21729" s="2">
        <v>0.67775700000000005</v>
      </c>
      <c r="H21729" s="2">
        <v>0.53974900000000003</v>
      </c>
      <c r="J21729" s="2">
        <v>20.238710000000001</v>
      </c>
      <c r="K21729" s="2">
        <v>0.212002</v>
      </c>
      <c r="L21729" s="2">
        <v>0.42835800000000002</v>
      </c>
    </row>
    <row r="21730" spans="1:12" x14ac:dyDescent="0.2">
      <c r="A21730" s="2">
        <v>20.239409999999999</v>
      </c>
      <c r="B21730" s="2">
        <v>120.84139999999999</v>
      </c>
      <c r="C21730" s="2">
        <v>3.4725109999999999</v>
      </c>
      <c r="D21730" s="2">
        <v>2.442523</v>
      </c>
      <c r="F21730" s="2">
        <v>20.236609999999999</v>
      </c>
      <c r="G21730" s="2">
        <v>0.67803199999999997</v>
      </c>
      <c r="H21730" s="2">
        <v>0.54032899999999995</v>
      </c>
      <c r="J21730" s="2">
        <v>20.239409999999999</v>
      </c>
      <c r="K21730" s="2">
        <v>0.21199799999999999</v>
      </c>
      <c r="L21730" s="2">
        <v>0.427423</v>
      </c>
    </row>
    <row r="21731" spans="1:12" x14ac:dyDescent="0.2">
      <c r="A21731" s="2">
        <v>20.240120000000001</v>
      </c>
      <c r="B21731" s="2">
        <v>120.7354</v>
      </c>
      <c r="C21731" s="2">
        <v>3.471034</v>
      </c>
      <c r="D21731" s="2">
        <v>2.4426909999999999</v>
      </c>
      <c r="F21731" s="2">
        <v>20.237310000000001</v>
      </c>
      <c r="G21731" s="2">
        <v>0.67816200000000004</v>
      </c>
      <c r="H21731" s="2">
        <v>0.54083300000000001</v>
      </c>
      <c r="J21731" s="2">
        <v>20.240120000000001</v>
      </c>
      <c r="K21731" s="2">
        <v>0.211927</v>
      </c>
      <c r="L21731" s="2">
        <v>0.42687900000000001</v>
      </c>
    </row>
    <row r="21732" spans="1:12" x14ac:dyDescent="0.2">
      <c r="A21732" s="2">
        <v>20.240819999999999</v>
      </c>
      <c r="B21732" s="2">
        <v>120.63030000000001</v>
      </c>
      <c r="C21732" s="2">
        <v>3.4694440000000002</v>
      </c>
      <c r="D21732" s="2">
        <v>2.4424090000000001</v>
      </c>
      <c r="F21732" s="2">
        <v>20.238009999999999</v>
      </c>
      <c r="G21732" s="2">
        <v>0.67807799999999996</v>
      </c>
      <c r="H21732" s="2">
        <v>0.54117599999999999</v>
      </c>
      <c r="J21732" s="2">
        <v>20.240819999999999</v>
      </c>
      <c r="K21732" s="2">
        <v>0.21204200000000001</v>
      </c>
      <c r="L21732" s="2">
        <v>0.42689199999999999</v>
      </c>
    </row>
    <row r="21733" spans="1:12" x14ac:dyDescent="0.2">
      <c r="A21733" s="2">
        <v>20.241520000000001</v>
      </c>
      <c r="B21733" s="2">
        <v>120.5253</v>
      </c>
      <c r="C21733" s="2">
        <v>3.467975</v>
      </c>
      <c r="D21733" s="2">
        <v>2.4421719999999998</v>
      </c>
      <c r="F21733" s="2">
        <v>20.238710000000001</v>
      </c>
      <c r="G21733" s="2">
        <v>0.67762800000000001</v>
      </c>
      <c r="H21733" s="2">
        <v>0.54113</v>
      </c>
      <c r="J21733" s="2">
        <v>20.241520000000001</v>
      </c>
      <c r="K21733" s="2">
        <v>0.21257200000000001</v>
      </c>
      <c r="L21733" s="2">
        <v>0.42646800000000001</v>
      </c>
    </row>
    <row r="21734" spans="1:12" x14ac:dyDescent="0.2">
      <c r="A21734" s="2">
        <v>20.24222</v>
      </c>
      <c r="B21734" s="2">
        <v>120.4194</v>
      </c>
      <c r="C21734" s="2">
        <v>3.4663189999999999</v>
      </c>
      <c r="D21734" s="2">
        <v>2.442218</v>
      </c>
      <c r="F21734" s="2">
        <v>20.239409999999999</v>
      </c>
      <c r="G21734" s="2">
        <v>0.67770399999999997</v>
      </c>
      <c r="H21734" s="2">
        <v>0.54137400000000002</v>
      </c>
      <c r="J21734" s="2">
        <v>20.24222</v>
      </c>
      <c r="K21734" s="2">
        <v>0.21260399999999999</v>
      </c>
      <c r="L21734" s="2">
        <v>0.42573800000000001</v>
      </c>
    </row>
    <row r="21735" spans="1:12" x14ac:dyDescent="0.2">
      <c r="A21735" s="2">
        <v>20.242920000000002</v>
      </c>
      <c r="B21735" s="2">
        <v>120.3129</v>
      </c>
      <c r="C21735" s="2">
        <v>3.464931</v>
      </c>
      <c r="D21735" s="2">
        <v>2.4424009999999998</v>
      </c>
      <c r="F21735" s="2">
        <v>20.240120000000001</v>
      </c>
      <c r="G21735" s="2">
        <v>0.67804699999999996</v>
      </c>
      <c r="H21735" s="2">
        <v>0.54164100000000004</v>
      </c>
      <c r="J21735" s="2">
        <v>20.242920000000002</v>
      </c>
      <c r="K21735" s="2">
        <v>0.212538</v>
      </c>
      <c r="L21735" s="2">
        <v>0.42530200000000001</v>
      </c>
    </row>
    <row r="21736" spans="1:12" x14ac:dyDescent="0.2">
      <c r="A21736" s="2">
        <v>20.24362</v>
      </c>
      <c r="B21736" s="2">
        <v>120.2068</v>
      </c>
      <c r="C21736" s="2">
        <v>3.4635150000000001</v>
      </c>
      <c r="D21736" s="2">
        <v>2.442599</v>
      </c>
      <c r="F21736" s="2">
        <v>20.240819999999999</v>
      </c>
      <c r="G21736" s="2">
        <v>0.67900799999999994</v>
      </c>
      <c r="H21736" s="2">
        <v>0.54205300000000001</v>
      </c>
      <c r="J21736" s="2">
        <v>20.24362</v>
      </c>
      <c r="K21736" s="2">
        <v>0.21279300000000001</v>
      </c>
      <c r="L21736" s="2">
        <v>0.42452800000000002</v>
      </c>
    </row>
    <row r="21737" spans="1:12" x14ac:dyDescent="0.2">
      <c r="A21737" s="2">
        <v>20.244319999999998</v>
      </c>
      <c r="B21737" s="2">
        <v>120.0996</v>
      </c>
      <c r="C21737" s="2">
        <v>3.4622639999999998</v>
      </c>
      <c r="D21737" s="2">
        <v>2.442447</v>
      </c>
      <c r="F21737" s="2">
        <v>20.241520000000001</v>
      </c>
      <c r="G21737" s="2">
        <v>0.67942800000000003</v>
      </c>
      <c r="H21737" s="2">
        <v>0.54219099999999998</v>
      </c>
      <c r="J21737" s="2">
        <v>20.244319999999998</v>
      </c>
      <c r="K21737" s="2">
        <v>0.213285</v>
      </c>
      <c r="L21737" s="2">
        <v>0.42428100000000002</v>
      </c>
    </row>
    <row r="21738" spans="1:12" x14ac:dyDescent="0.2">
      <c r="A21738" s="2">
        <v>20.24503</v>
      </c>
      <c r="B21738" s="2">
        <v>119.9927</v>
      </c>
      <c r="C21738" s="2">
        <v>3.4612150000000002</v>
      </c>
      <c r="D21738" s="2">
        <v>2.4422489999999999</v>
      </c>
      <c r="F21738" s="2">
        <v>20.24222</v>
      </c>
      <c r="G21738" s="2">
        <v>0.67989299999999997</v>
      </c>
      <c r="H21738" s="2">
        <v>0.54147299999999998</v>
      </c>
      <c r="J21738" s="2">
        <v>20.24503</v>
      </c>
      <c r="K21738" s="2">
        <v>0.21318599999999999</v>
      </c>
      <c r="L21738" s="2">
        <v>0.42388799999999999</v>
      </c>
    </row>
    <row r="21739" spans="1:12" x14ac:dyDescent="0.2">
      <c r="A21739" s="2">
        <v>20.245729999999998</v>
      </c>
      <c r="B21739" s="2">
        <v>119.8862</v>
      </c>
      <c r="C21739" s="2">
        <v>3.4601169999999999</v>
      </c>
      <c r="D21739" s="2">
        <v>2.4417680000000002</v>
      </c>
      <c r="F21739" s="2">
        <v>20.242920000000002</v>
      </c>
      <c r="G21739" s="2">
        <v>0.68021399999999999</v>
      </c>
      <c r="H21739" s="2">
        <v>0.54132100000000005</v>
      </c>
      <c r="J21739" s="2">
        <v>20.245729999999998</v>
      </c>
      <c r="K21739" s="2">
        <v>0.21278900000000001</v>
      </c>
      <c r="L21739" s="2">
        <v>0.42347299999999999</v>
      </c>
    </row>
    <row r="21740" spans="1:12" x14ac:dyDescent="0.2">
      <c r="A21740" s="2">
        <v>20.24643</v>
      </c>
      <c r="B21740" s="2">
        <v>119.77970000000001</v>
      </c>
      <c r="C21740" s="2">
        <v>3.4589490000000001</v>
      </c>
      <c r="D21740" s="2">
        <v>2.4413019999999999</v>
      </c>
      <c r="F21740" s="2">
        <v>20.24362</v>
      </c>
      <c r="G21740" s="2">
        <v>0.68032099999999995</v>
      </c>
      <c r="H21740" s="2">
        <v>0.54170200000000002</v>
      </c>
      <c r="J21740" s="2">
        <v>20.24643</v>
      </c>
      <c r="K21740" s="2">
        <v>0.21271899999999999</v>
      </c>
      <c r="L21740" s="2">
        <v>0.42322199999999999</v>
      </c>
    </row>
    <row r="21741" spans="1:12" x14ac:dyDescent="0.2">
      <c r="A21741" s="2">
        <v>20.247129999999999</v>
      </c>
      <c r="B21741" s="2">
        <v>119.6738</v>
      </c>
      <c r="C21741" s="2">
        <v>3.457786</v>
      </c>
      <c r="D21741" s="2">
        <v>2.4407459999999999</v>
      </c>
      <c r="F21741" s="2">
        <v>20.244319999999998</v>
      </c>
      <c r="G21741" s="2">
        <v>0.68028299999999997</v>
      </c>
      <c r="H21741" s="2">
        <v>0.54201500000000002</v>
      </c>
      <c r="J21741" s="2">
        <v>20.247129999999999</v>
      </c>
      <c r="K21741" s="2">
        <v>0.21243500000000001</v>
      </c>
      <c r="L21741" s="2">
        <v>0.42221599999999998</v>
      </c>
    </row>
    <row r="21742" spans="1:12" x14ac:dyDescent="0.2">
      <c r="A21742" s="2">
        <v>20.24783</v>
      </c>
      <c r="B21742" s="2">
        <v>119.5723</v>
      </c>
      <c r="C21742" s="2">
        <v>3.4565800000000002</v>
      </c>
      <c r="D21742" s="2">
        <v>2.4400360000000001</v>
      </c>
      <c r="F21742" s="2">
        <v>20.24503</v>
      </c>
      <c r="G21742" s="2">
        <v>0.68064100000000005</v>
      </c>
      <c r="H21742" s="2">
        <v>0.54187799999999997</v>
      </c>
      <c r="J21742" s="2">
        <v>20.24783</v>
      </c>
      <c r="K21742" s="2">
        <v>0.21217900000000001</v>
      </c>
      <c r="L21742" s="2">
        <v>0.42233799999999999</v>
      </c>
    </row>
    <row r="21743" spans="1:12" x14ac:dyDescent="0.2">
      <c r="A21743" s="2">
        <v>20.248529999999999</v>
      </c>
      <c r="B21743" s="2">
        <v>119.4782</v>
      </c>
      <c r="C21743" s="2">
        <v>3.455085</v>
      </c>
      <c r="D21743" s="2">
        <v>2.440089</v>
      </c>
      <c r="F21743" s="2">
        <v>20.245729999999998</v>
      </c>
      <c r="G21743" s="2">
        <v>0.68148799999999998</v>
      </c>
      <c r="H21743" s="2">
        <v>0.54151199999999999</v>
      </c>
      <c r="J21743" s="2">
        <v>20.248529999999999</v>
      </c>
      <c r="K21743" s="2">
        <v>0.21238099999999999</v>
      </c>
      <c r="L21743" s="2">
        <v>0.422261</v>
      </c>
    </row>
    <row r="21744" spans="1:12" x14ac:dyDescent="0.2">
      <c r="A21744" s="2">
        <v>20.249230000000001</v>
      </c>
      <c r="B21744" s="2">
        <v>119.3852</v>
      </c>
      <c r="C21744" s="2">
        <v>3.453525</v>
      </c>
      <c r="D21744" s="2">
        <v>2.4397229999999999</v>
      </c>
      <c r="F21744" s="2">
        <v>20.24643</v>
      </c>
      <c r="G21744" s="2">
        <v>0.682091</v>
      </c>
      <c r="H21744" s="2">
        <v>0.54158799999999996</v>
      </c>
      <c r="J21744" s="2">
        <v>20.249230000000001</v>
      </c>
      <c r="K21744" s="2">
        <v>0.21309800000000001</v>
      </c>
      <c r="L21744" s="2">
        <v>0.42176200000000003</v>
      </c>
    </row>
    <row r="21745" spans="1:12" x14ac:dyDescent="0.2">
      <c r="A21745" s="2">
        <v>20.249939999999999</v>
      </c>
      <c r="B21745" s="2">
        <v>119.2851</v>
      </c>
      <c r="C21745" s="2">
        <v>3.4520680000000001</v>
      </c>
      <c r="D21745" s="2">
        <v>2.4390139999999998</v>
      </c>
      <c r="F21745" s="2">
        <v>20.247129999999999</v>
      </c>
      <c r="G21745" s="2">
        <v>0.68191500000000005</v>
      </c>
      <c r="H21745" s="2">
        <v>0.54201500000000002</v>
      </c>
      <c r="J21745" s="2">
        <v>20.249939999999999</v>
      </c>
      <c r="K21745" s="2">
        <v>0.21363399999999999</v>
      </c>
      <c r="L21745" s="2">
        <v>0.421734</v>
      </c>
    </row>
    <row r="21746" spans="1:12" x14ac:dyDescent="0.2">
      <c r="A21746" s="2">
        <v>20.250640000000001</v>
      </c>
      <c r="B21746" s="2">
        <v>119.1814</v>
      </c>
      <c r="C21746" s="2">
        <v>3.450469</v>
      </c>
      <c r="D21746" s="2">
        <v>2.4385330000000001</v>
      </c>
      <c r="F21746" s="2">
        <v>20.24783</v>
      </c>
      <c r="G21746" s="2">
        <v>0.68221299999999996</v>
      </c>
      <c r="H21746" s="2">
        <v>0.54219099999999998</v>
      </c>
      <c r="J21746" s="2">
        <v>20.250640000000001</v>
      </c>
      <c r="K21746" s="2">
        <v>0.21367800000000001</v>
      </c>
      <c r="L21746" s="2">
        <v>0.42096899999999998</v>
      </c>
    </row>
    <row r="21747" spans="1:12" x14ac:dyDescent="0.2">
      <c r="A21747" s="2">
        <v>20.251339999999999</v>
      </c>
      <c r="B21747" s="2">
        <v>119.0772</v>
      </c>
      <c r="C21747" s="2">
        <v>3.4492600000000002</v>
      </c>
      <c r="D21747" s="2">
        <v>2.4381210000000002</v>
      </c>
      <c r="F21747" s="2">
        <v>20.248529999999999</v>
      </c>
      <c r="G21747" s="2">
        <v>0.68303700000000001</v>
      </c>
      <c r="H21747" s="2">
        <v>0.54196200000000005</v>
      </c>
      <c r="J21747" s="2">
        <v>20.251339999999999</v>
      </c>
      <c r="K21747" s="2">
        <v>0.21377699999999999</v>
      </c>
      <c r="L21747" s="2">
        <v>0.42033300000000001</v>
      </c>
    </row>
    <row r="21748" spans="1:12" x14ac:dyDescent="0.2">
      <c r="A21748" s="2">
        <v>20.252040000000001</v>
      </c>
      <c r="B21748" s="2">
        <v>118.9716</v>
      </c>
      <c r="C21748" s="2">
        <v>3.447749</v>
      </c>
      <c r="D21748" s="2">
        <v>2.4382429999999999</v>
      </c>
      <c r="F21748" s="2">
        <v>20.249230000000001</v>
      </c>
      <c r="G21748" s="2">
        <v>0.68325000000000002</v>
      </c>
      <c r="H21748" s="2">
        <v>0.54167900000000002</v>
      </c>
      <c r="J21748" s="2">
        <v>20.252040000000001</v>
      </c>
      <c r="K21748" s="2">
        <v>0.21373</v>
      </c>
      <c r="L21748" s="2">
        <v>0.420263</v>
      </c>
    </row>
    <row r="21749" spans="1:12" x14ac:dyDescent="0.2">
      <c r="A21749" s="2">
        <v>20.252739999999999</v>
      </c>
      <c r="B21749" s="2">
        <v>118.867</v>
      </c>
      <c r="C21749" s="2">
        <v>3.446037</v>
      </c>
      <c r="D21749" s="2">
        <v>2.438091</v>
      </c>
      <c r="F21749" s="2">
        <v>20.249939999999999</v>
      </c>
      <c r="G21749" s="2">
        <v>0.68389900000000003</v>
      </c>
      <c r="H21749" s="2">
        <v>0.54149599999999998</v>
      </c>
      <c r="J21749" s="2">
        <v>20.252739999999999</v>
      </c>
      <c r="K21749" s="2">
        <v>0.213201</v>
      </c>
      <c r="L21749" s="2">
        <v>0.41991499999999998</v>
      </c>
    </row>
    <row r="21750" spans="1:12" x14ac:dyDescent="0.2">
      <c r="A21750" s="2">
        <v>20.253440000000001</v>
      </c>
      <c r="B21750" s="2">
        <v>118.76130000000001</v>
      </c>
      <c r="C21750" s="2">
        <v>3.444804</v>
      </c>
      <c r="D21750" s="2">
        <v>2.4376329999999999</v>
      </c>
      <c r="F21750" s="2">
        <v>20.250640000000001</v>
      </c>
      <c r="G21750" s="2">
        <v>0.68434899999999999</v>
      </c>
      <c r="H21750" s="2">
        <v>0.54182399999999997</v>
      </c>
      <c r="J21750" s="2">
        <v>20.253440000000001</v>
      </c>
      <c r="K21750" s="2">
        <v>0.21270900000000001</v>
      </c>
      <c r="L21750" s="2">
        <v>0.41884900000000003</v>
      </c>
    </row>
    <row r="21751" spans="1:12" x14ac:dyDescent="0.2">
      <c r="A21751" s="2">
        <v>20.25414</v>
      </c>
      <c r="B21751" s="2">
        <v>118.6561</v>
      </c>
      <c r="C21751" s="2">
        <v>3.4433850000000001</v>
      </c>
      <c r="D21751" s="2">
        <v>2.436893</v>
      </c>
      <c r="F21751" s="2">
        <v>20.251339999999999</v>
      </c>
      <c r="G21751" s="2">
        <v>0.68440999999999996</v>
      </c>
      <c r="H21751" s="2">
        <v>0.54205300000000001</v>
      </c>
      <c r="J21751" s="2">
        <v>20.25414</v>
      </c>
      <c r="K21751" s="2">
        <v>0.21257599999999999</v>
      </c>
      <c r="L21751" s="2">
        <v>0.41870400000000002</v>
      </c>
    </row>
    <row r="21752" spans="1:12" x14ac:dyDescent="0.2">
      <c r="A21752" s="2">
        <v>20.254850000000001</v>
      </c>
      <c r="B21752" s="2">
        <v>118.55029999999999</v>
      </c>
      <c r="C21752" s="2">
        <v>3.4417559999999998</v>
      </c>
      <c r="D21752" s="2">
        <v>2.4360759999999999</v>
      </c>
      <c r="F21752" s="2">
        <v>20.252040000000001</v>
      </c>
      <c r="G21752" s="2">
        <v>0.68487500000000001</v>
      </c>
      <c r="H21752" s="2">
        <v>0.54215999999999998</v>
      </c>
      <c r="J21752" s="2">
        <v>20.254850000000001</v>
      </c>
      <c r="K21752" s="2">
        <v>0.21284700000000001</v>
      </c>
      <c r="L21752" s="2">
        <v>0.41862100000000002</v>
      </c>
    </row>
    <row r="21753" spans="1:12" x14ac:dyDescent="0.2">
      <c r="A21753" s="2">
        <v>20.255549999999999</v>
      </c>
      <c r="B21753" s="2">
        <v>118.4457</v>
      </c>
      <c r="C21753" s="2">
        <v>3.4406349999999999</v>
      </c>
      <c r="D21753" s="2">
        <v>2.4357250000000001</v>
      </c>
      <c r="F21753" s="2">
        <v>20.252739999999999</v>
      </c>
      <c r="G21753" s="2">
        <v>0.68498199999999998</v>
      </c>
      <c r="H21753" s="2">
        <v>0.54230500000000004</v>
      </c>
      <c r="J21753" s="2">
        <v>20.255549999999999</v>
      </c>
      <c r="K21753" s="2">
        <v>0.21285999999999999</v>
      </c>
      <c r="L21753" s="2">
        <v>0.41840300000000002</v>
      </c>
    </row>
    <row r="21754" spans="1:12" x14ac:dyDescent="0.2">
      <c r="A21754" s="2">
        <v>20.256250000000001</v>
      </c>
      <c r="B21754" s="2">
        <v>118.3411</v>
      </c>
      <c r="C21754" s="2">
        <v>3.4396239999999998</v>
      </c>
      <c r="D21754" s="2">
        <v>2.4351989999999999</v>
      </c>
      <c r="F21754" s="2">
        <v>20.253440000000001</v>
      </c>
      <c r="G21754" s="2">
        <v>0.684944</v>
      </c>
      <c r="H21754" s="2">
        <v>0.542404</v>
      </c>
      <c r="J21754" s="2">
        <v>20.256250000000001</v>
      </c>
      <c r="K21754" s="2">
        <v>0.212976</v>
      </c>
      <c r="L21754" s="2">
        <v>0.417792</v>
      </c>
    </row>
    <row r="21755" spans="1:12" x14ac:dyDescent="0.2">
      <c r="A21755" s="2">
        <v>20.25695</v>
      </c>
      <c r="B21755" s="2">
        <v>118.2358</v>
      </c>
      <c r="C21755" s="2">
        <v>3.4381819999999998</v>
      </c>
      <c r="D21755" s="2">
        <v>2.4348179999999999</v>
      </c>
      <c r="F21755" s="2">
        <v>20.25414</v>
      </c>
      <c r="G21755" s="2">
        <v>0.68528</v>
      </c>
      <c r="H21755" s="2">
        <v>0.54234300000000002</v>
      </c>
      <c r="J21755" s="2">
        <v>20.25695</v>
      </c>
      <c r="K21755" s="2">
        <v>0.21335999999999999</v>
      </c>
      <c r="L21755" s="2">
        <v>0.41773300000000002</v>
      </c>
    </row>
    <row r="21756" spans="1:12" x14ac:dyDescent="0.2">
      <c r="A21756" s="2">
        <v>20.257650000000002</v>
      </c>
      <c r="B21756" s="2">
        <v>118.12990000000001</v>
      </c>
      <c r="C21756" s="2">
        <v>3.4370910000000001</v>
      </c>
      <c r="D21756" s="2">
        <v>2.434634</v>
      </c>
      <c r="F21756" s="2">
        <v>20.254850000000001</v>
      </c>
      <c r="G21756" s="2">
        <v>0.68540999999999996</v>
      </c>
      <c r="H21756" s="2">
        <v>0.54186999999999996</v>
      </c>
      <c r="J21756" s="2">
        <v>20.257650000000002</v>
      </c>
      <c r="K21756" s="2">
        <v>0.21376800000000001</v>
      </c>
      <c r="L21756" s="2">
        <v>0.41765000000000002</v>
      </c>
    </row>
    <row r="21757" spans="1:12" x14ac:dyDescent="0.2">
      <c r="A21757" s="2">
        <v>20.25835</v>
      </c>
      <c r="B21757" s="2">
        <v>118.0245</v>
      </c>
      <c r="C21757" s="2">
        <v>3.4361950000000001</v>
      </c>
      <c r="D21757" s="2">
        <v>2.4341080000000002</v>
      </c>
      <c r="F21757" s="2">
        <v>20.255549999999999</v>
      </c>
      <c r="G21757" s="2">
        <v>0.68537099999999995</v>
      </c>
      <c r="H21757" s="2">
        <v>0.54191599999999995</v>
      </c>
      <c r="J21757" s="2">
        <v>20.25835</v>
      </c>
      <c r="K21757" s="2">
        <v>0.214445</v>
      </c>
      <c r="L21757" s="2">
        <v>0.41795900000000002</v>
      </c>
    </row>
    <row r="21758" spans="1:12" x14ac:dyDescent="0.2">
      <c r="A21758" s="2">
        <v>20.259049999999998</v>
      </c>
      <c r="B21758" s="2">
        <v>117.9179</v>
      </c>
      <c r="C21758" s="2">
        <v>3.4346459999999999</v>
      </c>
      <c r="D21758" s="2">
        <v>2.4332310000000001</v>
      </c>
      <c r="F21758" s="2">
        <v>20.256250000000001</v>
      </c>
      <c r="G21758" s="2">
        <v>0.68544000000000005</v>
      </c>
      <c r="H21758" s="2">
        <v>0.54174800000000001</v>
      </c>
      <c r="J21758" s="2">
        <v>20.259049999999998</v>
      </c>
      <c r="K21758" s="2">
        <v>0.21499599999999999</v>
      </c>
      <c r="L21758" s="2">
        <v>0.41747299999999998</v>
      </c>
    </row>
    <row r="21759" spans="1:12" x14ac:dyDescent="0.2">
      <c r="A21759" s="2">
        <v>20.25975</v>
      </c>
      <c r="B21759" s="2">
        <v>117.8124</v>
      </c>
      <c r="C21759" s="2">
        <v>3.433017</v>
      </c>
      <c r="D21759" s="2">
        <v>2.4326349999999999</v>
      </c>
      <c r="F21759" s="2">
        <v>20.25695</v>
      </c>
      <c r="G21759" s="2">
        <v>0.68625599999999998</v>
      </c>
      <c r="H21759" s="2">
        <v>0.54103900000000005</v>
      </c>
      <c r="J21759" s="2">
        <v>20.25975</v>
      </c>
      <c r="K21759" s="2">
        <v>0.21501500000000001</v>
      </c>
      <c r="L21759" s="2">
        <v>0.41777500000000001</v>
      </c>
    </row>
    <row r="21760" spans="1:12" x14ac:dyDescent="0.2">
      <c r="A21760" s="2">
        <v>20.260459999999998</v>
      </c>
      <c r="B21760" s="2">
        <v>117.7043</v>
      </c>
      <c r="C21760" s="2">
        <v>3.4314870000000002</v>
      </c>
      <c r="D21760" s="2">
        <v>2.4320560000000002</v>
      </c>
      <c r="F21760" s="2">
        <v>20.257650000000002</v>
      </c>
      <c r="G21760" s="2">
        <v>0.68679800000000002</v>
      </c>
      <c r="H21760" s="2">
        <v>0.54073300000000002</v>
      </c>
      <c r="J21760" s="2">
        <v>20.260459999999998</v>
      </c>
      <c r="K21760" s="2">
        <v>0.21532599999999999</v>
      </c>
      <c r="L21760" s="2">
        <v>0.41867799999999999</v>
      </c>
    </row>
    <row r="21761" spans="1:12" x14ac:dyDescent="0.2">
      <c r="A21761" s="2">
        <v>20.26116</v>
      </c>
      <c r="B21761" s="2">
        <v>117.596</v>
      </c>
      <c r="C21761" s="2">
        <v>3.4300449999999998</v>
      </c>
      <c r="D21761" s="2">
        <v>2.431781</v>
      </c>
      <c r="F21761" s="2">
        <v>20.25835</v>
      </c>
      <c r="G21761" s="2">
        <v>0.68688199999999999</v>
      </c>
      <c r="H21761" s="2">
        <v>0.54068000000000005</v>
      </c>
      <c r="J21761" s="2">
        <v>20.26116</v>
      </c>
      <c r="K21761" s="2">
        <v>0.21560699999999999</v>
      </c>
      <c r="L21761" s="2">
        <v>0.41848400000000002</v>
      </c>
    </row>
    <row r="21762" spans="1:12" x14ac:dyDescent="0.2">
      <c r="A21762" s="2">
        <v>20.261859999999999</v>
      </c>
      <c r="B21762" s="2">
        <v>117.4879</v>
      </c>
      <c r="C21762" s="2">
        <v>3.4289770000000002</v>
      </c>
      <c r="D21762" s="2">
        <v>2.431651</v>
      </c>
      <c r="F21762" s="2">
        <v>20.259049999999998</v>
      </c>
      <c r="G21762" s="2">
        <v>0.68779000000000001</v>
      </c>
      <c r="H21762" s="2">
        <v>0.541107</v>
      </c>
      <c r="J21762" s="2">
        <v>20.261859999999999</v>
      </c>
      <c r="K21762" s="2">
        <v>0.21556600000000001</v>
      </c>
      <c r="L21762" s="2">
        <v>0.418126</v>
      </c>
    </row>
    <row r="21763" spans="1:12" x14ac:dyDescent="0.2">
      <c r="A21763" s="2">
        <v>20.262560000000001</v>
      </c>
      <c r="B21763" s="2">
        <v>117.37869999999999</v>
      </c>
      <c r="C21763" s="2">
        <v>3.4280810000000002</v>
      </c>
      <c r="D21763" s="2">
        <v>2.4320560000000002</v>
      </c>
      <c r="F21763" s="2">
        <v>20.25975</v>
      </c>
      <c r="G21763" s="2">
        <v>0.68856799999999996</v>
      </c>
      <c r="H21763" s="2">
        <v>0.54125199999999996</v>
      </c>
      <c r="J21763" s="2">
        <v>20.262560000000001</v>
      </c>
      <c r="K21763" s="2">
        <v>0.21559900000000001</v>
      </c>
      <c r="L21763" s="2">
        <v>0.41843799999999998</v>
      </c>
    </row>
    <row r="21764" spans="1:12" x14ac:dyDescent="0.2">
      <c r="A21764" s="2">
        <v>20.263259999999999</v>
      </c>
      <c r="B21764" s="2">
        <v>117.2697</v>
      </c>
      <c r="C21764" s="2">
        <v>3.4271120000000002</v>
      </c>
      <c r="D21764" s="2">
        <v>2.4316360000000001</v>
      </c>
      <c r="F21764" s="2">
        <v>20.260459999999998</v>
      </c>
      <c r="G21764" s="2">
        <v>0.68820999999999999</v>
      </c>
      <c r="H21764" s="2">
        <v>0.54096200000000005</v>
      </c>
      <c r="J21764" s="2">
        <v>20.263259999999999</v>
      </c>
      <c r="K21764" s="2">
        <v>0.21546899999999999</v>
      </c>
      <c r="L21764" s="2">
        <v>0.41759499999999999</v>
      </c>
    </row>
    <row r="21765" spans="1:12" x14ac:dyDescent="0.2">
      <c r="A21765" s="2">
        <v>20.263960000000001</v>
      </c>
      <c r="B21765" s="2">
        <v>117.1621</v>
      </c>
      <c r="C21765" s="2">
        <v>3.4258000000000002</v>
      </c>
      <c r="D21765" s="2">
        <v>2.431155</v>
      </c>
      <c r="F21765" s="2">
        <v>20.26116</v>
      </c>
      <c r="G21765" s="2">
        <v>0.68847700000000001</v>
      </c>
      <c r="H21765" s="2">
        <v>0.54092399999999996</v>
      </c>
      <c r="J21765" s="2">
        <v>20.263960000000001</v>
      </c>
      <c r="K21765" s="2">
        <v>0.21489900000000001</v>
      </c>
      <c r="L21765" s="2">
        <v>0.41739399999999999</v>
      </c>
    </row>
    <row r="21766" spans="1:12" x14ac:dyDescent="0.2">
      <c r="A21766" s="2">
        <v>20.264659999999999</v>
      </c>
      <c r="B21766" s="2">
        <v>117.05249999999999</v>
      </c>
      <c r="C21766" s="2">
        <v>3.4244870000000001</v>
      </c>
      <c r="D21766" s="2">
        <v>2.4308730000000001</v>
      </c>
      <c r="F21766" s="2">
        <v>20.261859999999999</v>
      </c>
      <c r="G21766" s="2">
        <v>0.688469</v>
      </c>
      <c r="H21766" s="2">
        <v>0.54123699999999997</v>
      </c>
      <c r="J21766" s="2">
        <v>20.264659999999999</v>
      </c>
      <c r="K21766" s="2">
        <v>0.21456900000000001</v>
      </c>
      <c r="L21766" s="2">
        <v>0.41695599999999999</v>
      </c>
    </row>
    <row r="21767" spans="1:12" x14ac:dyDescent="0.2">
      <c r="A21767" s="2">
        <v>20.265370000000001</v>
      </c>
      <c r="B21767" s="2">
        <v>116.9434</v>
      </c>
      <c r="C21767" s="2">
        <v>3.4231449999999999</v>
      </c>
      <c r="D21767" s="2">
        <v>2.4302320000000002</v>
      </c>
      <c r="F21767" s="2">
        <v>20.262560000000001</v>
      </c>
      <c r="G21767" s="2">
        <v>0.68930800000000003</v>
      </c>
      <c r="H21767" s="2">
        <v>0.54142800000000002</v>
      </c>
      <c r="J21767" s="2">
        <v>20.265370000000001</v>
      </c>
      <c r="K21767" s="2">
        <v>0.214535</v>
      </c>
      <c r="L21767" s="2">
        <v>0.41641699999999998</v>
      </c>
    </row>
    <row r="21768" spans="1:12" x14ac:dyDescent="0.2">
      <c r="A21768" s="2">
        <v>20.266069999999999</v>
      </c>
      <c r="B21768" s="2">
        <v>116.8365</v>
      </c>
      <c r="C21768" s="2">
        <v>3.4220120000000001</v>
      </c>
      <c r="D21768" s="2">
        <v>2.4300109999999999</v>
      </c>
      <c r="F21768" s="2">
        <v>20.263259999999999</v>
      </c>
      <c r="G21768" s="2">
        <v>0.68969000000000003</v>
      </c>
      <c r="H21768" s="2">
        <v>0.54151199999999999</v>
      </c>
      <c r="J21768" s="2">
        <v>20.266069999999999</v>
      </c>
      <c r="K21768" s="2">
        <v>0.214393</v>
      </c>
      <c r="L21768" s="2">
        <v>0.416126</v>
      </c>
    </row>
    <row r="21769" spans="1:12" x14ac:dyDescent="0.2">
      <c r="A21769" s="2">
        <v>20.266770000000001</v>
      </c>
      <c r="B21769" s="2">
        <v>116.7269</v>
      </c>
      <c r="C21769" s="2">
        <v>3.4212370000000001</v>
      </c>
      <c r="D21769" s="2">
        <v>2.4294850000000001</v>
      </c>
      <c r="F21769" s="2">
        <v>20.263960000000001</v>
      </c>
      <c r="G21769" s="2">
        <v>0.68979599999999996</v>
      </c>
      <c r="H21769" s="2">
        <v>0.54162600000000005</v>
      </c>
      <c r="J21769" s="2">
        <v>20.266770000000001</v>
      </c>
      <c r="K21769" s="2">
        <v>0.21479200000000001</v>
      </c>
      <c r="L21769" s="2">
        <v>0.415298</v>
      </c>
    </row>
    <row r="21770" spans="1:12" x14ac:dyDescent="0.2">
      <c r="A21770" s="2">
        <v>20.267469999999999</v>
      </c>
      <c r="B21770" s="2">
        <v>116.61660000000001</v>
      </c>
      <c r="C21770" s="2">
        <v>3.420356</v>
      </c>
      <c r="D21770" s="2">
        <v>2.428798</v>
      </c>
      <c r="F21770" s="2">
        <v>20.264659999999999</v>
      </c>
      <c r="G21770" s="2">
        <v>0.69041399999999997</v>
      </c>
      <c r="H21770" s="2">
        <v>0.54170200000000002</v>
      </c>
      <c r="J21770" s="2">
        <v>20.267469999999999</v>
      </c>
      <c r="K21770" s="2">
        <v>0.21564700000000001</v>
      </c>
      <c r="L21770" s="2">
        <v>0.41497099999999998</v>
      </c>
    </row>
    <row r="21771" spans="1:12" x14ac:dyDescent="0.2">
      <c r="A21771" s="2">
        <v>20.268170000000001</v>
      </c>
      <c r="B21771" s="2">
        <v>116.50839999999999</v>
      </c>
      <c r="C21771" s="2">
        <v>3.418952</v>
      </c>
      <c r="D21771" s="2">
        <v>2.4281109999999999</v>
      </c>
      <c r="F21771" s="2">
        <v>20.265370000000001</v>
      </c>
      <c r="G21771" s="2">
        <v>0.691048</v>
      </c>
      <c r="H21771" s="2">
        <v>0.542076</v>
      </c>
      <c r="J21771" s="2">
        <v>20.268170000000001</v>
      </c>
      <c r="K21771" s="2">
        <v>0.21603</v>
      </c>
      <c r="L21771" s="2">
        <v>0.41461100000000001</v>
      </c>
    </row>
    <row r="21772" spans="1:12" x14ac:dyDescent="0.2">
      <c r="A21772" s="2">
        <v>20.26887</v>
      </c>
      <c r="B21772" s="2">
        <v>116.3995</v>
      </c>
      <c r="C21772" s="2">
        <v>3.4176129999999998</v>
      </c>
      <c r="D21772" s="2">
        <v>2.4280349999999999</v>
      </c>
      <c r="F21772" s="2">
        <v>20.266069999999999</v>
      </c>
      <c r="G21772" s="2">
        <v>0.69145199999999996</v>
      </c>
      <c r="H21772" s="2">
        <v>0.54251099999999997</v>
      </c>
      <c r="J21772" s="2">
        <v>20.26887</v>
      </c>
      <c r="K21772" s="2">
        <v>0.21609500000000001</v>
      </c>
      <c r="L21772" s="2">
        <v>0.414603</v>
      </c>
    </row>
    <row r="21773" spans="1:12" x14ac:dyDescent="0.2">
      <c r="A21773" s="2">
        <v>20.269570000000002</v>
      </c>
      <c r="B21773" s="2">
        <v>116.2907</v>
      </c>
      <c r="C21773" s="2">
        <v>3.4163199999999998</v>
      </c>
      <c r="D21773" s="2">
        <v>2.4273250000000002</v>
      </c>
      <c r="F21773" s="2">
        <v>20.266770000000001</v>
      </c>
      <c r="G21773" s="2">
        <v>0.69192500000000001</v>
      </c>
      <c r="H21773" s="2">
        <v>0.543045</v>
      </c>
      <c r="J21773" s="2">
        <v>20.269570000000002</v>
      </c>
      <c r="K21773" s="2">
        <v>0.21637100000000001</v>
      </c>
      <c r="L21773" s="2">
        <v>0.41391699999999998</v>
      </c>
    </row>
    <row r="21774" spans="1:12" x14ac:dyDescent="0.2">
      <c r="A21774" s="2">
        <v>20.27028</v>
      </c>
      <c r="B21774" s="2">
        <v>116.1825</v>
      </c>
      <c r="C21774" s="2">
        <v>3.4145919999999998</v>
      </c>
      <c r="D21774" s="2">
        <v>2.4262950000000001</v>
      </c>
      <c r="F21774" s="2">
        <v>20.267469999999999</v>
      </c>
      <c r="G21774" s="2">
        <v>0.69189500000000004</v>
      </c>
      <c r="H21774" s="2">
        <v>0.54280099999999998</v>
      </c>
      <c r="J21774" s="2">
        <v>20.27028</v>
      </c>
      <c r="K21774" s="2">
        <v>0.21645300000000001</v>
      </c>
      <c r="L21774" s="2">
        <v>0.414053</v>
      </c>
    </row>
    <row r="21775" spans="1:12" x14ac:dyDescent="0.2">
      <c r="A21775" s="2">
        <v>20.270980000000002</v>
      </c>
      <c r="B21775" s="2">
        <v>116.0728</v>
      </c>
      <c r="C21775" s="2">
        <v>3.4131119999999999</v>
      </c>
      <c r="D21775" s="2">
        <v>2.4259140000000001</v>
      </c>
      <c r="F21775" s="2">
        <v>20.268170000000001</v>
      </c>
      <c r="G21775" s="2">
        <v>0.69296999999999997</v>
      </c>
      <c r="H21775" s="2">
        <v>0.542717</v>
      </c>
      <c r="J21775" s="2">
        <v>20.270980000000002</v>
      </c>
      <c r="K21775" s="2">
        <v>0.21656800000000001</v>
      </c>
      <c r="L21775" s="2">
        <v>0.41376099999999999</v>
      </c>
    </row>
    <row r="21776" spans="1:12" x14ac:dyDescent="0.2">
      <c r="A21776" s="2">
        <v>20.27168</v>
      </c>
      <c r="B21776" s="2">
        <v>115.9644</v>
      </c>
      <c r="C21776" s="2">
        <v>3.411575</v>
      </c>
      <c r="D21776" s="2">
        <v>2.4256090000000001</v>
      </c>
      <c r="F21776" s="2">
        <v>20.26887</v>
      </c>
      <c r="G21776" s="2">
        <v>0.69387799999999999</v>
      </c>
      <c r="H21776" s="2">
        <v>0.54267900000000002</v>
      </c>
      <c r="J21776" s="2">
        <v>20.27168</v>
      </c>
      <c r="K21776" s="2">
        <v>0.21660399999999999</v>
      </c>
      <c r="L21776" s="2">
        <v>0.41402499999999998</v>
      </c>
    </row>
    <row r="21777" spans="1:12" x14ac:dyDescent="0.2">
      <c r="A21777" s="2">
        <v>20.272379999999998</v>
      </c>
      <c r="B21777" s="2">
        <v>115.85339999999999</v>
      </c>
      <c r="C21777" s="2">
        <v>3.4099949999999999</v>
      </c>
      <c r="D21777" s="2">
        <v>2.4248080000000001</v>
      </c>
      <c r="F21777" s="2">
        <v>20.269570000000002</v>
      </c>
      <c r="G21777" s="2">
        <v>0.69505300000000003</v>
      </c>
      <c r="H21777" s="2">
        <v>0.54293100000000005</v>
      </c>
      <c r="J21777" s="2">
        <v>20.272379999999998</v>
      </c>
      <c r="K21777" s="2">
        <v>0.21632599999999999</v>
      </c>
      <c r="L21777" s="2">
        <v>0.41378500000000001</v>
      </c>
    </row>
    <row r="21778" spans="1:12" x14ac:dyDescent="0.2">
      <c r="A21778" s="2">
        <v>20.27308</v>
      </c>
      <c r="B21778" s="2">
        <v>115.7433</v>
      </c>
      <c r="C21778" s="2">
        <v>3.4088660000000002</v>
      </c>
      <c r="D21778" s="2">
        <v>2.424518</v>
      </c>
      <c r="F21778" s="2">
        <v>20.27028</v>
      </c>
      <c r="G21778" s="2">
        <v>0.69599900000000003</v>
      </c>
      <c r="H21778" s="2">
        <v>0.54320500000000005</v>
      </c>
      <c r="J21778" s="2">
        <v>20.27308</v>
      </c>
      <c r="K21778" s="2">
        <v>0.216194</v>
      </c>
      <c r="L21778" s="2">
        <v>0.41301500000000002</v>
      </c>
    </row>
    <row r="21779" spans="1:12" x14ac:dyDescent="0.2">
      <c r="A21779" s="2">
        <v>20.273779999999999</v>
      </c>
      <c r="B21779" s="2">
        <v>115.6344</v>
      </c>
      <c r="C21779" s="2">
        <v>3.4077790000000001</v>
      </c>
      <c r="D21779" s="2">
        <v>2.4242659999999998</v>
      </c>
      <c r="F21779" s="2">
        <v>20.270980000000002</v>
      </c>
      <c r="G21779" s="2">
        <v>0.69630400000000003</v>
      </c>
      <c r="H21779" s="2">
        <v>0.54301500000000003</v>
      </c>
      <c r="J21779" s="2">
        <v>20.273779999999999</v>
      </c>
      <c r="K21779" s="2">
        <v>0.21573800000000001</v>
      </c>
      <c r="L21779" s="2">
        <v>0.41321000000000002</v>
      </c>
    </row>
    <row r="21780" spans="1:12" x14ac:dyDescent="0.2">
      <c r="A21780" s="2">
        <v>20.274480000000001</v>
      </c>
      <c r="B21780" s="2">
        <v>115.5243</v>
      </c>
      <c r="C21780" s="2">
        <v>3.4062640000000002</v>
      </c>
      <c r="D21780" s="2">
        <v>2.4238309999999998</v>
      </c>
      <c r="F21780" s="2">
        <v>20.27168</v>
      </c>
      <c r="G21780" s="2">
        <v>0.69635000000000002</v>
      </c>
      <c r="H21780" s="2">
        <v>0.543068</v>
      </c>
      <c r="J21780" s="2">
        <v>20.274480000000001</v>
      </c>
      <c r="K21780" s="2">
        <v>0.21548600000000001</v>
      </c>
      <c r="L21780" s="2">
        <v>0.41267700000000002</v>
      </c>
    </row>
    <row r="21781" spans="1:12" x14ac:dyDescent="0.2">
      <c r="A21781" s="2">
        <v>20.275189999999998</v>
      </c>
      <c r="B21781" s="2">
        <v>115.41370000000001</v>
      </c>
      <c r="C21781" s="2">
        <v>3.4050210000000001</v>
      </c>
      <c r="D21781" s="2">
        <v>2.4234040000000001</v>
      </c>
      <c r="F21781" s="2">
        <v>20.272379999999998</v>
      </c>
      <c r="G21781" s="2">
        <v>0.69644899999999998</v>
      </c>
      <c r="H21781" s="2">
        <v>0.54347999999999996</v>
      </c>
      <c r="J21781" s="2">
        <v>20.275189999999998</v>
      </c>
      <c r="K21781" s="2">
        <v>0.21548400000000001</v>
      </c>
      <c r="L21781" s="2">
        <v>0.412296</v>
      </c>
    </row>
    <row r="21782" spans="1:12" x14ac:dyDescent="0.2">
      <c r="A21782" s="2">
        <v>20.27589</v>
      </c>
      <c r="B21782" s="2">
        <v>115.3047</v>
      </c>
      <c r="C21782" s="2">
        <v>3.4040439999999998</v>
      </c>
      <c r="D21782" s="2">
        <v>2.4228550000000002</v>
      </c>
      <c r="F21782" s="2">
        <v>20.27308</v>
      </c>
      <c r="G21782" s="2">
        <v>0.69738800000000001</v>
      </c>
      <c r="H21782" s="2">
        <v>0.54376199999999997</v>
      </c>
      <c r="J21782" s="2">
        <v>20.27589</v>
      </c>
      <c r="K21782" s="2">
        <v>0.21509200000000001</v>
      </c>
      <c r="L21782" s="2">
        <v>0.41169899999999998</v>
      </c>
    </row>
    <row r="21783" spans="1:12" x14ac:dyDescent="0.2">
      <c r="A21783" s="2">
        <v>20.276589999999999</v>
      </c>
      <c r="B21783" s="2">
        <v>115.194</v>
      </c>
      <c r="C21783" s="2">
        <v>3.4029340000000001</v>
      </c>
      <c r="D21783" s="2">
        <v>2.4219390000000001</v>
      </c>
      <c r="F21783" s="2">
        <v>20.273779999999999</v>
      </c>
      <c r="G21783" s="2">
        <v>0.69847099999999995</v>
      </c>
      <c r="H21783" s="2">
        <v>0.54438799999999998</v>
      </c>
      <c r="J21783" s="2">
        <v>20.276589999999999</v>
      </c>
      <c r="K21783" s="2">
        <v>0.21446799999999999</v>
      </c>
      <c r="L21783" s="2">
        <v>0.41100500000000001</v>
      </c>
    </row>
    <row r="21784" spans="1:12" x14ac:dyDescent="0.2">
      <c r="A21784" s="2">
        <v>20.277290000000001</v>
      </c>
      <c r="B21784" s="2">
        <v>115.0844</v>
      </c>
      <c r="C21784" s="2">
        <v>3.4019729999999999</v>
      </c>
      <c r="D21784" s="2">
        <v>2.42123</v>
      </c>
      <c r="F21784" s="2">
        <v>20.274480000000001</v>
      </c>
      <c r="G21784" s="2">
        <v>0.69937099999999996</v>
      </c>
      <c r="H21784" s="2">
        <v>0.54482299999999995</v>
      </c>
      <c r="J21784" s="2">
        <v>20.277290000000001</v>
      </c>
      <c r="K21784" s="2">
        <v>0.21391299999999999</v>
      </c>
      <c r="L21784" s="2">
        <v>0.41114499999999998</v>
      </c>
    </row>
    <row r="21785" spans="1:12" x14ac:dyDescent="0.2">
      <c r="A21785" s="2">
        <v>20.277989999999999</v>
      </c>
      <c r="B21785" s="2">
        <v>114.9746</v>
      </c>
      <c r="C21785" s="2">
        <v>3.400989</v>
      </c>
      <c r="D21785" s="2">
        <v>2.420604</v>
      </c>
      <c r="F21785" s="2">
        <v>20.275189999999998</v>
      </c>
      <c r="G21785" s="2">
        <v>0.69974499999999995</v>
      </c>
      <c r="H21785" s="2">
        <v>0.54486100000000004</v>
      </c>
      <c r="J21785" s="2">
        <v>20.277989999999999</v>
      </c>
      <c r="K21785" s="2">
        <v>0.21348200000000001</v>
      </c>
      <c r="L21785" s="2">
        <v>0.41130899999999998</v>
      </c>
    </row>
    <row r="21786" spans="1:12" x14ac:dyDescent="0.2">
      <c r="A21786" s="2">
        <v>20.278690000000001</v>
      </c>
      <c r="B21786" s="2">
        <v>114.8653</v>
      </c>
      <c r="C21786" s="2">
        <v>3.3994439999999999</v>
      </c>
      <c r="D21786" s="2">
        <v>2.41994</v>
      </c>
      <c r="F21786" s="2">
        <v>20.27589</v>
      </c>
      <c r="G21786" s="2">
        <v>0.70030999999999999</v>
      </c>
      <c r="H21786" s="2">
        <v>0.54488400000000003</v>
      </c>
      <c r="J21786" s="2">
        <v>20.278690000000001</v>
      </c>
      <c r="K21786" s="2">
        <v>0.213056</v>
      </c>
      <c r="L21786" s="2">
        <v>0.41071299999999999</v>
      </c>
    </row>
    <row r="21787" spans="1:12" x14ac:dyDescent="0.2">
      <c r="A21787" s="2">
        <v>20.279389999999999</v>
      </c>
      <c r="B21787" s="2">
        <v>114.7548</v>
      </c>
      <c r="C21787" s="2">
        <v>3.3984369999999999</v>
      </c>
      <c r="D21787" s="2">
        <v>2.4192079999999998</v>
      </c>
      <c r="F21787" s="2">
        <v>20.276589999999999</v>
      </c>
      <c r="G21787" s="2">
        <v>0.70046200000000003</v>
      </c>
      <c r="H21787" s="2">
        <v>0.54504399999999997</v>
      </c>
      <c r="J21787" s="2">
        <v>20.279389999999999</v>
      </c>
      <c r="K21787" s="2">
        <v>0.212616</v>
      </c>
      <c r="L21787" s="2">
        <v>0.40973199999999999</v>
      </c>
    </row>
    <row r="21788" spans="1:12" x14ac:dyDescent="0.2">
      <c r="A21788" s="2">
        <v>20.280090000000001</v>
      </c>
      <c r="B21788" s="2">
        <v>114.6446</v>
      </c>
      <c r="C21788" s="2">
        <v>3.3972579999999999</v>
      </c>
      <c r="D21788" s="2">
        <v>2.4186130000000001</v>
      </c>
      <c r="F21788" s="2">
        <v>20.277290000000001</v>
      </c>
      <c r="G21788" s="2">
        <v>0.70137000000000005</v>
      </c>
      <c r="H21788" s="2">
        <v>0.54586000000000001</v>
      </c>
      <c r="J21788" s="2">
        <v>20.280090000000001</v>
      </c>
      <c r="K21788" s="2">
        <v>0.21251100000000001</v>
      </c>
      <c r="L21788" s="2">
        <v>0.40893000000000002</v>
      </c>
    </row>
    <row r="21789" spans="1:12" x14ac:dyDescent="0.2">
      <c r="A21789" s="2">
        <v>20.280799999999999</v>
      </c>
      <c r="B21789" s="2">
        <v>114.535</v>
      </c>
      <c r="C21789" s="2">
        <v>3.3960029999999999</v>
      </c>
      <c r="D21789" s="2">
        <v>2.4183300000000001</v>
      </c>
      <c r="F21789" s="2">
        <v>20.277989999999999</v>
      </c>
      <c r="G21789" s="2">
        <v>0.70195799999999997</v>
      </c>
      <c r="H21789" s="2">
        <v>0.54637100000000005</v>
      </c>
      <c r="J21789" s="2">
        <v>20.280799999999999</v>
      </c>
      <c r="K21789" s="2">
        <v>0.21273400000000001</v>
      </c>
      <c r="L21789" s="2">
        <v>0.40900399999999998</v>
      </c>
    </row>
    <row r="21790" spans="1:12" x14ac:dyDescent="0.2">
      <c r="A21790" s="2">
        <v>20.281500000000001</v>
      </c>
      <c r="B21790" s="2">
        <v>114.4246</v>
      </c>
      <c r="C21790" s="2">
        <v>3.3945340000000002</v>
      </c>
      <c r="D21790" s="2">
        <v>2.418002</v>
      </c>
      <c r="F21790" s="2">
        <v>20.278690000000001</v>
      </c>
      <c r="G21790" s="2">
        <v>0.70252999999999999</v>
      </c>
      <c r="H21790" s="2">
        <v>0.54630999999999996</v>
      </c>
      <c r="J21790" s="2">
        <v>20.281500000000001</v>
      </c>
      <c r="K21790" s="2">
        <v>0.212391</v>
      </c>
      <c r="L21790" s="2">
        <v>0.40855399999999997</v>
      </c>
    </row>
    <row r="21791" spans="1:12" x14ac:dyDescent="0.2">
      <c r="A21791" s="2">
        <v>20.2822</v>
      </c>
      <c r="B21791" s="2">
        <v>114.3142</v>
      </c>
      <c r="C21791" s="2">
        <v>3.3934169999999999</v>
      </c>
      <c r="D21791" s="2">
        <v>2.417583</v>
      </c>
      <c r="F21791" s="2">
        <v>20.279389999999999</v>
      </c>
      <c r="G21791" s="2">
        <v>0.70294199999999996</v>
      </c>
      <c r="H21791" s="2">
        <v>0.54667699999999997</v>
      </c>
      <c r="J21791" s="2">
        <v>20.2822</v>
      </c>
      <c r="K21791" s="2">
        <v>0.21177299999999999</v>
      </c>
      <c r="L21791" s="2">
        <v>0.40886299999999998</v>
      </c>
    </row>
    <row r="21792" spans="1:12" x14ac:dyDescent="0.2">
      <c r="A21792" s="2">
        <v>20.282900000000001</v>
      </c>
      <c r="B21792" s="2">
        <v>114.2037</v>
      </c>
      <c r="C21792" s="2">
        <v>3.3918720000000002</v>
      </c>
      <c r="D21792" s="2">
        <v>2.4173079999999998</v>
      </c>
      <c r="F21792" s="2">
        <v>20.280090000000001</v>
      </c>
      <c r="G21792" s="2">
        <v>0.70349899999999999</v>
      </c>
      <c r="H21792" s="2">
        <v>0.54701200000000005</v>
      </c>
      <c r="J21792" s="2">
        <v>20.282900000000001</v>
      </c>
      <c r="K21792" s="2">
        <v>0.21126500000000001</v>
      </c>
      <c r="L21792" s="2">
        <v>0.408503</v>
      </c>
    </row>
    <row r="21793" spans="1:12" x14ac:dyDescent="0.2">
      <c r="A21793" s="2">
        <v>20.2836</v>
      </c>
      <c r="B21793" s="2">
        <v>114.09269999999999</v>
      </c>
      <c r="C21793" s="2">
        <v>3.3907159999999998</v>
      </c>
      <c r="D21793" s="2">
        <v>2.4170029999999998</v>
      </c>
      <c r="F21793" s="2">
        <v>20.280799999999999</v>
      </c>
      <c r="G21793" s="2">
        <v>0.70420799999999995</v>
      </c>
      <c r="H21793" s="2">
        <v>0.54775200000000002</v>
      </c>
      <c r="J21793" s="2">
        <v>20.2836</v>
      </c>
      <c r="K21793" s="2">
        <v>0.21091299999999999</v>
      </c>
      <c r="L21793" s="2">
        <v>0.40837899999999999</v>
      </c>
    </row>
    <row r="21794" spans="1:12" x14ac:dyDescent="0.2">
      <c r="A21794" s="2">
        <v>20.284300000000002</v>
      </c>
      <c r="B21794" s="2">
        <v>113.9825</v>
      </c>
      <c r="C21794" s="2">
        <v>3.3900480000000002</v>
      </c>
      <c r="D21794" s="2">
        <v>2.4168349999999998</v>
      </c>
      <c r="F21794" s="2">
        <v>20.281500000000001</v>
      </c>
      <c r="G21794" s="2">
        <v>0.70520799999999995</v>
      </c>
      <c r="H21794" s="2">
        <v>0.54810300000000001</v>
      </c>
      <c r="J21794" s="2">
        <v>20.284300000000002</v>
      </c>
      <c r="K21794" s="2">
        <v>0.21021100000000001</v>
      </c>
      <c r="L21794" s="2">
        <v>0.40799299999999999</v>
      </c>
    </row>
    <row r="21795" spans="1:12" x14ac:dyDescent="0.2">
      <c r="A21795" s="2">
        <v>20.285</v>
      </c>
      <c r="B21795" s="2">
        <v>113.872</v>
      </c>
      <c r="C21795" s="2">
        <v>3.3893580000000001</v>
      </c>
      <c r="D21795" s="2">
        <v>2.4165830000000001</v>
      </c>
      <c r="F21795" s="2">
        <v>20.2822</v>
      </c>
      <c r="G21795" s="2">
        <v>0.70605499999999999</v>
      </c>
      <c r="H21795" s="2">
        <v>0.54788999999999999</v>
      </c>
      <c r="J21795" s="2">
        <v>20.285</v>
      </c>
      <c r="K21795" s="2">
        <v>0.20952999999999999</v>
      </c>
      <c r="L21795" s="2">
        <v>0.40770600000000001</v>
      </c>
    </row>
    <row r="21796" spans="1:12" x14ac:dyDescent="0.2">
      <c r="A21796" s="2">
        <v>20.285710000000002</v>
      </c>
      <c r="B21796" s="2">
        <v>113.7607</v>
      </c>
      <c r="C21796" s="2">
        <v>3.3881790000000001</v>
      </c>
      <c r="D21796" s="2">
        <v>2.4161329999999999</v>
      </c>
      <c r="F21796" s="2">
        <v>20.282900000000001</v>
      </c>
      <c r="G21796" s="2">
        <v>0.70674099999999995</v>
      </c>
      <c r="H21796" s="2">
        <v>0.54774500000000004</v>
      </c>
      <c r="J21796" s="2">
        <v>20.285710000000002</v>
      </c>
      <c r="K21796" s="2">
        <v>0.20943999999999999</v>
      </c>
      <c r="L21796" s="2">
        <v>0.40726299999999999</v>
      </c>
    </row>
    <row r="21797" spans="1:12" x14ac:dyDescent="0.2">
      <c r="A21797" s="2">
        <v>20.28641</v>
      </c>
      <c r="B21797" s="2">
        <v>113.6503</v>
      </c>
      <c r="C21797" s="2">
        <v>3.387019</v>
      </c>
      <c r="D21797" s="2">
        <v>2.4155000000000002</v>
      </c>
      <c r="F21797" s="2">
        <v>20.2836</v>
      </c>
      <c r="G21797" s="2">
        <v>0.707291</v>
      </c>
      <c r="H21797" s="2">
        <v>0.54797399999999996</v>
      </c>
      <c r="J21797" s="2">
        <v>20.28641</v>
      </c>
      <c r="K21797" s="2">
        <v>0.20947099999999999</v>
      </c>
      <c r="L21797" s="2">
        <v>0.40753899999999998</v>
      </c>
    </row>
    <row r="21798" spans="1:12" x14ac:dyDescent="0.2">
      <c r="A21798" s="2">
        <v>20.287109999999998</v>
      </c>
      <c r="B21798" s="2">
        <v>113.5398</v>
      </c>
      <c r="C21798" s="2">
        <v>3.385955</v>
      </c>
      <c r="D21798" s="2">
        <v>2.415149</v>
      </c>
      <c r="F21798" s="2">
        <v>20.284300000000002</v>
      </c>
      <c r="G21798" s="2">
        <v>0.70813800000000005</v>
      </c>
      <c r="H21798" s="2">
        <v>0.54824799999999996</v>
      </c>
      <c r="J21798" s="2">
        <v>20.287109999999998</v>
      </c>
      <c r="K21798" s="2">
        <v>0.20985000000000001</v>
      </c>
      <c r="L21798" s="2">
        <v>0.40712799999999999</v>
      </c>
    </row>
    <row r="21799" spans="1:12" x14ac:dyDescent="0.2">
      <c r="A21799" s="2">
        <v>20.28781</v>
      </c>
      <c r="B21799" s="2">
        <v>113.42870000000001</v>
      </c>
      <c r="C21799" s="2">
        <v>3.3852069999999999</v>
      </c>
      <c r="D21799" s="2">
        <v>2.414523</v>
      </c>
      <c r="F21799" s="2">
        <v>20.285</v>
      </c>
      <c r="G21799" s="2">
        <v>0.70870999999999995</v>
      </c>
      <c r="H21799" s="2">
        <v>0.54840100000000003</v>
      </c>
      <c r="J21799" s="2">
        <v>20.28781</v>
      </c>
      <c r="K21799" s="2">
        <v>0.21045900000000001</v>
      </c>
      <c r="L21799" s="2">
        <v>0.40708699999999998</v>
      </c>
    </row>
    <row r="21800" spans="1:12" x14ac:dyDescent="0.2">
      <c r="A21800" s="2">
        <v>20.288509999999999</v>
      </c>
      <c r="B21800" s="2">
        <v>113.3164</v>
      </c>
      <c r="C21800" s="2">
        <v>3.3839290000000002</v>
      </c>
      <c r="D21800" s="2">
        <v>2.4142410000000001</v>
      </c>
      <c r="F21800" s="2">
        <v>20.285710000000002</v>
      </c>
      <c r="G21800" s="2">
        <v>0.709206</v>
      </c>
      <c r="H21800" s="2">
        <v>0.54841600000000001</v>
      </c>
      <c r="J21800" s="2">
        <v>20.288509999999999</v>
      </c>
      <c r="K21800" s="2">
        <v>0.21058099999999999</v>
      </c>
      <c r="L21800" s="2">
        <v>0.40690500000000002</v>
      </c>
    </row>
    <row r="21801" spans="1:12" x14ac:dyDescent="0.2">
      <c r="A21801" s="2">
        <v>20.289210000000001</v>
      </c>
      <c r="B21801" s="2">
        <v>113.2052</v>
      </c>
      <c r="C21801" s="2">
        <v>3.3829950000000002</v>
      </c>
      <c r="D21801" s="2">
        <v>2.4136380000000002</v>
      </c>
      <c r="F21801" s="2">
        <v>20.28641</v>
      </c>
      <c r="G21801" s="2">
        <v>0.710175</v>
      </c>
      <c r="H21801" s="2">
        <v>0.54853099999999999</v>
      </c>
      <c r="J21801" s="2">
        <v>20.289210000000001</v>
      </c>
      <c r="K21801" s="2">
        <v>0.210121</v>
      </c>
      <c r="L21801" s="2">
        <v>0.40619899999999998</v>
      </c>
    </row>
    <row r="21802" spans="1:12" x14ac:dyDescent="0.2">
      <c r="A21802" s="2">
        <v>20.289909999999999</v>
      </c>
      <c r="B21802" s="2">
        <v>113.0939</v>
      </c>
      <c r="C21802" s="2">
        <v>3.3822009999999998</v>
      </c>
      <c r="D21802" s="2">
        <v>2.413043</v>
      </c>
      <c r="F21802" s="2">
        <v>20.287109999999998</v>
      </c>
      <c r="G21802" s="2">
        <v>0.71098300000000003</v>
      </c>
      <c r="H21802" s="2">
        <v>0.54862200000000005</v>
      </c>
      <c r="J21802" s="2">
        <v>20.289909999999999</v>
      </c>
      <c r="K21802" s="2">
        <v>0.20952000000000001</v>
      </c>
      <c r="L21802" s="2">
        <v>0.40584399999999998</v>
      </c>
    </row>
    <row r="21803" spans="1:12" x14ac:dyDescent="0.2">
      <c r="A21803" s="2">
        <v>20.290620000000001</v>
      </c>
      <c r="B21803" s="2">
        <v>112.98180000000001</v>
      </c>
      <c r="C21803" s="2">
        <v>3.3809960000000001</v>
      </c>
      <c r="D21803" s="2">
        <v>2.4129900000000002</v>
      </c>
      <c r="F21803" s="2">
        <v>20.28781</v>
      </c>
      <c r="G21803" s="2">
        <v>0.71247899999999997</v>
      </c>
      <c r="H21803" s="2">
        <v>0.54858399999999996</v>
      </c>
      <c r="J21803" s="2">
        <v>20.290620000000001</v>
      </c>
      <c r="K21803" s="2">
        <v>0.209316</v>
      </c>
      <c r="L21803" s="2">
        <v>0.40546500000000002</v>
      </c>
    </row>
    <row r="21804" spans="1:12" x14ac:dyDescent="0.2">
      <c r="A21804" s="2">
        <v>20.291319999999999</v>
      </c>
      <c r="B21804" s="2">
        <v>112.8693</v>
      </c>
      <c r="C21804" s="2">
        <v>3.3795120000000001</v>
      </c>
      <c r="D21804" s="2">
        <v>2.4126850000000002</v>
      </c>
      <c r="F21804" s="2">
        <v>20.288509999999999</v>
      </c>
      <c r="G21804" s="2">
        <v>0.713974</v>
      </c>
      <c r="H21804" s="2">
        <v>0.54871400000000004</v>
      </c>
      <c r="J21804" s="2">
        <v>20.291319999999999</v>
      </c>
      <c r="K21804" s="2">
        <v>0.20901900000000001</v>
      </c>
      <c r="L21804" s="2">
        <v>0.40540300000000001</v>
      </c>
    </row>
    <row r="21805" spans="1:12" x14ac:dyDescent="0.2">
      <c r="A21805" s="2">
        <v>20.292020000000001</v>
      </c>
      <c r="B21805" s="2">
        <v>112.7574</v>
      </c>
      <c r="C21805" s="2">
        <v>3.3784519999999998</v>
      </c>
      <c r="D21805" s="2">
        <v>2.4122729999999999</v>
      </c>
      <c r="F21805" s="2">
        <v>20.289210000000001</v>
      </c>
      <c r="G21805" s="2">
        <v>0.71430199999999999</v>
      </c>
      <c r="H21805" s="2">
        <v>0.548759</v>
      </c>
      <c r="J21805" s="2">
        <v>20.292020000000001</v>
      </c>
      <c r="K21805" s="2">
        <v>0.20865400000000001</v>
      </c>
      <c r="L21805" s="2">
        <v>0.40479399999999999</v>
      </c>
    </row>
    <row r="21806" spans="1:12" x14ac:dyDescent="0.2">
      <c r="A21806" s="2">
        <v>20.292719999999999</v>
      </c>
      <c r="B21806" s="2">
        <v>112.64619999999999</v>
      </c>
      <c r="C21806" s="2">
        <v>3.3770169999999999</v>
      </c>
      <c r="D21806" s="2">
        <v>2.4120740000000001</v>
      </c>
      <c r="F21806" s="2">
        <v>20.289909999999999</v>
      </c>
      <c r="G21806" s="2">
        <v>0.71509599999999995</v>
      </c>
      <c r="H21806" s="2">
        <v>0.54893499999999995</v>
      </c>
      <c r="J21806" s="2">
        <v>20.292719999999999</v>
      </c>
      <c r="K21806" s="2">
        <v>0.20829600000000001</v>
      </c>
      <c r="L21806" s="2">
        <v>0.40438800000000003</v>
      </c>
    </row>
    <row r="21807" spans="1:12" x14ac:dyDescent="0.2">
      <c r="A21807" s="2">
        <v>20.293420000000001</v>
      </c>
      <c r="B21807" s="2">
        <v>112.5348</v>
      </c>
      <c r="C21807" s="2">
        <v>3.3757389999999998</v>
      </c>
      <c r="D21807" s="2">
        <v>2.4120439999999999</v>
      </c>
      <c r="F21807" s="2">
        <v>20.290620000000001</v>
      </c>
      <c r="G21807" s="2">
        <v>0.71674300000000002</v>
      </c>
      <c r="H21807" s="2">
        <v>0.54910300000000001</v>
      </c>
      <c r="J21807" s="2">
        <v>20.293420000000001</v>
      </c>
      <c r="K21807" s="2">
        <v>0.20768500000000001</v>
      </c>
      <c r="L21807" s="2">
        <v>0.40336699999999998</v>
      </c>
    </row>
    <row r="21808" spans="1:12" x14ac:dyDescent="0.2">
      <c r="A21808" s="2">
        <v>20.294119999999999</v>
      </c>
      <c r="B21808" s="2">
        <v>112.4228</v>
      </c>
      <c r="C21808" s="2">
        <v>3.374412</v>
      </c>
      <c r="D21808" s="2">
        <v>2.4118840000000001</v>
      </c>
      <c r="F21808" s="2">
        <v>20.291319999999999</v>
      </c>
      <c r="G21808" s="2">
        <v>0.71778900000000001</v>
      </c>
      <c r="H21808" s="2">
        <v>0.54950699999999997</v>
      </c>
      <c r="J21808" s="2">
        <v>20.294119999999999</v>
      </c>
      <c r="K21808" s="2">
        <v>0.20713599999999999</v>
      </c>
      <c r="L21808" s="2">
        <v>0.40279700000000002</v>
      </c>
    </row>
    <row r="21809" spans="1:12" x14ac:dyDescent="0.2">
      <c r="A21809" s="2">
        <v>20.294820000000001</v>
      </c>
      <c r="B21809" s="2">
        <v>112.31010000000001</v>
      </c>
      <c r="C21809" s="2">
        <v>3.3736640000000002</v>
      </c>
      <c r="D21809" s="2">
        <v>2.4114330000000002</v>
      </c>
      <c r="F21809" s="2">
        <v>20.292020000000001</v>
      </c>
      <c r="G21809" s="2">
        <v>0.71807100000000001</v>
      </c>
      <c r="H21809" s="2">
        <v>0.55011699999999997</v>
      </c>
      <c r="J21809" s="2">
        <v>20.294820000000001</v>
      </c>
      <c r="K21809" s="2">
        <v>0.206812</v>
      </c>
      <c r="L21809" s="2">
        <v>0.40211599999999997</v>
      </c>
    </row>
    <row r="21810" spans="1:12" x14ac:dyDescent="0.2">
      <c r="A21810" s="2">
        <v>20.295529999999999</v>
      </c>
      <c r="B21810" s="2">
        <v>112.19799999999999</v>
      </c>
      <c r="C21810" s="2">
        <v>3.3727680000000002</v>
      </c>
      <c r="D21810" s="2">
        <v>2.4108689999999999</v>
      </c>
      <c r="F21810" s="2">
        <v>20.292719999999999</v>
      </c>
      <c r="G21810" s="2">
        <v>0.71906999999999999</v>
      </c>
      <c r="H21810" s="2">
        <v>0.55065200000000003</v>
      </c>
      <c r="J21810" s="2">
        <v>20.295529999999999</v>
      </c>
      <c r="K21810" s="2">
        <v>0.206673</v>
      </c>
      <c r="L21810" s="2">
        <v>0.40125300000000003</v>
      </c>
    </row>
    <row r="21811" spans="1:12" x14ac:dyDescent="0.2">
      <c r="A21811" s="2">
        <v>20.296230000000001</v>
      </c>
      <c r="B21811" s="2">
        <v>112.0864</v>
      </c>
      <c r="C21811" s="2">
        <v>3.372077</v>
      </c>
      <c r="D21811" s="2">
        <v>2.4098999999999999</v>
      </c>
      <c r="F21811" s="2">
        <v>20.293420000000001</v>
      </c>
      <c r="G21811" s="2">
        <v>0.720001</v>
      </c>
      <c r="H21811" s="2">
        <v>0.55095700000000003</v>
      </c>
      <c r="J21811" s="2">
        <v>20.296230000000001</v>
      </c>
      <c r="K21811" s="2">
        <v>0.20635999999999999</v>
      </c>
      <c r="L21811" s="2">
        <v>0.40152300000000002</v>
      </c>
    </row>
    <row r="21812" spans="1:12" x14ac:dyDescent="0.2">
      <c r="A21812" s="2">
        <v>20.29693</v>
      </c>
      <c r="B21812" s="2">
        <v>111.9753</v>
      </c>
      <c r="C21812" s="2">
        <v>3.370628</v>
      </c>
      <c r="D21812" s="2">
        <v>2.408855</v>
      </c>
      <c r="F21812" s="2">
        <v>20.294119999999999</v>
      </c>
      <c r="G21812" s="2">
        <v>0.72077199999999997</v>
      </c>
      <c r="H21812" s="2">
        <v>0.55093400000000003</v>
      </c>
      <c r="J21812" s="2">
        <v>20.29693</v>
      </c>
      <c r="K21812" s="2">
        <v>0.20604700000000001</v>
      </c>
      <c r="L21812" s="2">
        <v>0.40099000000000001</v>
      </c>
    </row>
    <row r="21813" spans="1:12" x14ac:dyDescent="0.2">
      <c r="A21813" s="2">
        <v>20.297630000000002</v>
      </c>
      <c r="B21813" s="2">
        <v>111.86369999999999</v>
      </c>
      <c r="C21813" s="2">
        <v>3.3694950000000001</v>
      </c>
      <c r="D21813" s="2">
        <v>2.4085420000000002</v>
      </c>
      <c r="F21813" s="2">
        <v>20.294820000000001</v>
      </c>
      <c r="G21813" s="2">
        <v>0.72167199999999998</v>
      </c>
      <c r="H21813" s="2">
        <v>0.55120100000000005</v>
      </c>
      <c r="J21813" s="2">
        <v>20.297630000000002</v>
      </c>
      <c r="K21813" s="2">
        <v>0.20572599999999999</v>
      </c>
      <c r="L21813" s="2">
        <v>0.40002799999999999</v>
      </c>
    </row>
    <row r="21814" spans="1:12" x14ac:dyDescent="0.2">
      <c r="A21814" s="2">
        <v>20.29833</v>
      </c>
      <c r="B21814" s="2">
        <v>111.7509</v>
      </c>
      <c r="C21814" s="2">
        <v>3.368522</v>
      </c>
      <c r="D21814" s="2">
        <v>2.4089689999999999</v>
      </c>
      <c r="F21814" s="2">
        <v>20.295529999999999</v>
      </c>
      <c r="G21814" s="2">
        <v>0.72326699999999999</v>
      </c>
      <c r="H21814" s="2">
        <v>0.55173499999999998</v>
      </c>
      <c r="J21814" s="2">
        <v>20.29833</v>
      </c>
      <c r="K21814" s="2">
        <v>0.205877</v>
      </c>
      <c r="L21814" s="2">
        <v>0.399976</v>
      </c>
    </row>
    <row r="21815" spans="1:12" x14ac:dyDescent="0.2">
      <c r="A21815" s="2">
        <v>20.299029999999998</v>
      </c>
      <c r="B21815" s="2">
        <v>111.6384</v>
      </c>
      <c r="C21815" s="2">
        <v>3.3669539999999998</v>
      </c>
      <c r="D21815" s="2">
        <v>2.408839</v>
      </c>
      <c r="F21815" s="2">
        <v>20.296230000000001</v>
      </c>
      <c r="G21815" s="2">
        <v>0.72415200000000002</v>
      </c>
      <c r="H21815" s="2">
        <v>0.551979</v>
      </c>
      <c r="J21815" s="2">
        <v>20.299029999999998</v>
      </c>
      <c r="K21815" s="2">
        <v>0.20577200000000001</v>
      </c>
      <c r="L21815" s="2">
        <v>0.39988299999999999</v>
      </c>
    </row>
    <row r="21816" spans="1:12" x14ac:dyDescent="0.2">
      <c r="A21816" s="2">
        <v>20.29973</v>
      </c>
      <c r="B21816" s="2">
        <v>111.5262</v>
      </c>
      <c r="C21816" s="2">
        <v>3.3659889999999999</v>
      </c>
      <c r="D21816" s="2">
        <v>2.4083890000000001</v>
      </c>
      <c r="F21816" s="2">
        <v>20.29693</v>
      </c>
      <c r="G21816" s="2">
        <v>0.72454799999999997</v>
      </c>
      <c r="H21816" s="2">
        <v>0.55203999999999998</v>
      </c>
      <c r="J21816" s="2">
        <v>20.29973</v>
      </c>
      <c r="K21816" s="2">
        <v>0.20566499999999999</v>
      </c>
      <c r="L21816" s="2">
        <v>0.399868</v>
      </c>
    </row>
    <row r="21817" spans="1:12" x14ac:dyDescent="0.2">
      <c r="A21817" s="2">
        <v>20.300429999999999</v>
      </c>
      <c r="B21817" s="2">
        <v>111.41379999999999</v>
      </c>
      <c r="C21817" s="2">
        <v>3.364757</v>
      </c>
      <c r="D21817" s="2">
        <v>2.4079090000000001</v>
      </c>
      <c r="F21817" s="2">
        <v>20.297630000000002</v>
      </c>
      <c r="G21817" s="2">
        <v>0.724831</v>
      </c>
      <c r="H21817" s="2">
        <v>0.55235299999999998</v>
      </c>
      <c r="J21817" s="2">
        <v>20.300429999999999</v>
      </c>
      <c r="K21817" s="2">
        <v>0.205286</v>
      </c>
      <c r="L21817" s="2">
        <v>0.39913599999999999</v>
      </c>
    </row>
    <row r="21818" spans="1:12" x14ac:dyDescent="0.2">
      <c r="A21818" s="2">
        <v>20.30114</v>
      </c>
      <c r="B21818" s="2">
        <v>111.3057</v>
      </c>
      <c r="C21818" s="2">
        <v>3.3634059999999999</v>
      </c>
      <c r="D21818" s="2">
        <v>2.4077099999999998</v>
      </c>
      <c r="F21818" s="2">
        <v>20.29833</v>
      </c>
      <c r="G21818" s="2">
        <v>0.72557099999999997</v>
      </c>
      <c r="H21818" s="2">
        <v>0.55249800000000004</v>
      </c>
      <c r="J21818" s="2">
        <v>20.30114</v>
      </c>
      <c r="K21818" s="2">
        <v>0.20491799999999999</v>
      </c>
      <c r="L21818" s="2">
        <v>0.39829999999999999</v>
      </c>
    </row>
    <row r="21819" spans="1:12" x14ac:dyDescent="0.2">
      <c r="A21819" s="2">
        <v>20.301839999999999</v>
      </c>
      <c r="B21819" s="2">
        <v>111.2054</v>
      </c>
      <c r="C21819" s="2">
        <v>3.3617360000000001</v>
      </c>
      <c r="D21819" s="2">
        <v>2.407664</v>
      </c>
      <c r="F21819" s="2">
        <v>20.299029999999998</v>
      </c>
      <c r="G21819" s="2">
        <v>0.72611199999999998</v>
      </c>
      <c r="H21819" s="2">
        <v>0.55207099999999998</v>
      </c>
      <c r="J21819" s="2">
        <v>20.301839999999999</v>
      </c>
      <c r="K21819" s="2">
        <v>0.20449400000000001</v>
      </c>
      <c r="L21819" s="2">
        <v>0.39820899999999998</v>
      </c>
    </row>
    <row r="21820" spans="1:12" x14ac:dyDescent="0.2">
      <c r="A21820" s="2">
        <v>20.30254</v>
      </c>
      <c r="B21820" s="2">
        <v>111.10639999999999</v>
      </c>
      <c r="C21820" s="2">
        <v>3.3599459999999999</v>
      </c>
      <c r="D21820" s="2">
        <v>2.4074740000000001</v>
      </c>
      <c r="F21820" s="2">
        <v>20.29973</v>
      </c>
      <c r="G21820" s="2">
        <v>0.72624999999999995</v>
      </c>
      <c r="H21820" s="2">
        <v>0.55187200000000003</v>
      </c>
      <c r="J21820" s="2">
        <v>20.30254</v>
      </c>
      <c r="K21820" s="2">
        <v>0.20393</v>
      </c>
      <c r="L21820" s="2">
        <v>0.39769900000000002</v>
      </c>
    </row>
    <row r="21821" spans="1:12" x14ac:dyDescent="0.2">
      <c r="A21821" s="2">
        <v>20.303239999999999</v>
      </c>
      <c r="B21821" s="2">
        <v>111.0018</v>
      </c>
      <c r="C21821" s="2">
        <v>3.358241</v>
      </c>
      <c r="D21821" s="2">
        <v>2.406863</v>
      </c>
      <c r="F21821" s="2">
        <v>20.300429999999999</v>
      </c>
      <c r="G21821" s="2">
        <v>0.72716499999999995</v>
      </c>
      <c r="H21821" s="2">
        <v>0.55178799999999995</v>
      </c>
      <c r="J21821" s="2">
        <v>20.303239999999999</v>
      </c>
      <c r="K21821" s="2">
        <v>0.20383399999999999</v>
      </c>
      <c r="L21821" s="2">
        <v>0.39756599999999997</v>
      </c>
    </row>
    <row r="21822" spans="1:12" x14ac:dyDescent="0.2">
      <c r="A21822" s="2">
        <v>20.303940000000001</v>
      </c>
      <c r="B21822" s="2">
        <v>110.8899</v>
      </c>
      <c r="C21822" s="2">
        <v>3.3571309999999999</v>
      </c>
      <c r="D21822" s="2">
        <v>2.4066649999999998</v>
      </c>
      <c r="F21822" s="2">
        <v>20.30114</v>
      </c>
      <c r="G21822" s="2">
        <v>0.72718000000000005</v>
      </c>
      <c r="H21822" s="2">
        <v>0.55147599999999997</v>
      </c>
      <c r="J21822" s="2">
        <v>20.303940000000001</v>
      </c>
      <c r="K21822" s="2">
        <v>0.20338999999999999</v>
      </c>
      <c r="L21822" s="2">
        <v>0.39688699999999999</v>
      </c>
    </row>
    <row r="21823" spans="1:12" x14ac:dyDescent="0.2">
      <c r="A21823" s="2">
        <v>20.304639999999999</v>
      </c>
      <c r="B21823" s="2">
        <v>110.7758</v>
      </c>
      <c r="C21823" s="2">
        <v>3.3559869999999998</v>
      </c>
      <c r="D21823" s="2">
        <v>2.4064670000000001</v>
      </c>
      <c r="F21823" s="2">
        <v>20.301839999999999</v>
      </c>
      <c r="G21823" s="2">
        <v>0.72850000000000004</v>
      </c>
      <c r="H21823" s="2">
        <v>0.55075799999999997</v>
      </c>
      <c r="J21823" s="2">
        <v>20.304639999999999</v>
      </c>
      <c r="K21823" s="2">
        <v>0.202511</v>
      </c>
      <c r="L21823" s="2">
        <v>0.39649800000000002</v>
      </c>
    </row>
    <row r="21824" spans="1:12" x14ac:dyDescent="0.2">
      <c r="A21824" s="2">
        <v>20.305340000000001</v>
      </c>
      <c r="B21824" s="2">
        <v>110.6604</v>
      </c>
      <c r="C21824" s="2">
        <v>3.3551359999999999</v>
      </c>
      <c r="D21824" s="2">
        <v>2.40591</v>
      </c>
      <c r="F21824" s="2">
        <v>20.30254</v>
      </c>
      <c r="G21824" s="2">
        <v>0.72908799999999996</v>
      </c>
      <c r="H21824" s="2">
        <v>0.55058300000000004</v>
      </c>
      <c r="J21824" s="2">
        <v>20.305340000000001</v>
      </c>
      <c r="K21824" s="2">
        <v>0.20224200000000001</v>
      </c>
      <c r="L21824" s="2">
        <v>0.39659299999999997</v>
      </c>
    </row>
    <row r="21825" spans="1:12" x14ac:dyDescent="0.2">
      <c r="A21825" s="2">
        <v>20.306049999999999</v>
      </c>
      <c r="B21825" s="2">
        <v>110.5446</v>
      </c>
      <c r="C21825" s="2">
        <v>3.3543240000000001</v>
      </c>
      <c r="D21825" s="2">
        <v>2.4050630000000002</v>
      </c>
      <c r="F21825" s="2">
        <v>20.303239999999999</v>
      </c>
      <c r="G21825" s="2">
        <v>0.72963</v>
      </c>
      <c r="H21825" s="2">
        <v>0.55062100000000003</v>
      </c>
      <c r="J21825" s="2">
        <v>20.306049999999999</v>
      </c>
      <c r="K21825" s="2">
        <v>0.202261</v>
      </c>
      <c r="L21825" s="2">
        <v>0.39624799999999999</v>
      </c>
    </row>
    <row r="21826" spans="1:12" x14ac:dyDescent="0.2">
      <c r="A21826" s="2">
        <v>20.306750000000001</v>
      </c>
      <c r="B21826" s="2">
        <v>110.4298</v>
      </c>
      <c r="C21826" s="2">
        <v>3.353561</v>
      </c>
      <c r="D21826" s="2">
        <v>2.4047499999999999</v>
      </c>
      <c r="F21826" s="2">
        <v>20.303940000000001</v>
      </c>
      <c r="G21826" s="2">
        <v>0.73005699999999996</v>
      </c>
      <c r="H21826" s="2">
        <v>0.550682</v>
      </c>
      <c r="J21826" s="2">
        <v>20.306750000000001</v>
      </c>
      <c r="K21826" s="2">
        <v>0.20192499999999999</v>
      </c>
      <c r="L21826" s="2">
        <v>0.39520300000000003</v>
      </c>
    </row>
    <row r="21827" spans="1:12" x14ac:dyDescent="0.2">
      <c r="A21827" s="2">
        <v>20.307449999999999</v>
      </c>
      <c r="B21827" s="2">
        <v>110.3146</v>
      </c>
      <c r="C21827" s="2">
        <v>3.3521679999999998</v>
      </c>
      <c r="D21827" s="2">
        <v>2.4042159999999999</v>
      </c>
      <c r="F21827" s="2">
        <v>20.304639999999999</v>
      </c>
      <c r="G21827" s="2">
        <v>0.73014100000000004</v>
      </c>
      <c r="H21827" s="2">
        <v>0.55066700000000002</v>
      </c>
      <c r="J21827" s="2">
        <v>20.307449999999999</v>
      </c>
      <c r="K21827" s="2">
        <v>0.20174</v>
      </c>
      <c r="L21827" s="2">
        <v>0.39486300000000002</v>
      </c>
    </row>
    <row r="21828" spans="1:12" x14ac:dyDescent="0.2">
      <c r="A21828" s="2">
        <v>20.308150000000001</v>
      </c>
      <c r="B21828" s="2">
        <v>110.1991</v>
      </c>
      <c r="C21828" s="2">
        <v>3.3507189999999998</v>
      </c>
      <c r="D21828" s="2">
        <v>2.4041320000000002</v>
      </c>
      <c r="F21828" s="2">
        <v>20.305340000000001</v>
      </c>
      <c r="G21828" s="2">
        <v>0.73027799999999998</v>
      </c>
      <c r="H21828" s="2">
        <v>0.55088800000000004</v>
      </c>
      <c r="J21828" s="2">
        <v>20.308150000000001</v>
      </c>
      <c r="K21828" s="2">
        <v>0.20157</v>
      </c>
      <c r="L21828" s="2">
        <v>0.39504099999999998</v>
      </c>
    </row>
    <row r="21829" spans="1:12" x14ac:dyDescent="0.2">
      <c r="A21829" s="2">
        <v>20.30885</v>
      </c>
      <c r="B21829" s="2">
        <v>110.08369999999999</v>
      </c>
      <c r="C21829" s="2">
        <v>3.3492459999999999</v>
      </c>
      <c r="D21829" s="2">
        <v>2.4033540000000002</v>
      </c>
      <c r="F21829" s="2">
        <v>20.306049999999999</v>
      </c>
      <c r="G21829" s="2">
        <v>0.73095699999999997</v>
      </c>
      <c r="H21829" s="2">
        <v>0.55144499999999996</v>
      </c>
      <c r="J21829" s="2">
        <v>20.30885</v>
      </c>
      <c r="K21829" s="2">
        <v>0.20149800000000001</v>
      </c>
      <c r="L21829" s="2">
        <v>0.39486199999999999</v>
      </c>
    </row>
    <row r="21830" spans="1:12" x14ac:dyDescent="0.2">
      <c r="A21830" s="2">
        <v>20.309550000000002</v>
      </c>
      <c r="B21830" s="2">
        <v>109.968</v>
      </c>
      <c r="C21830" s="2">
        <v>3.3481169999999998</v>
      </c>
      <c r="D21830" s="2">
        <v>2.4031479999999998</v>
      </c>
      <c r="F21830" s="2">
        <v>20.306750000000001</v>
      </c>
      <c r="G21830" s="2">
        <v>0.73158299999999998</v>
      </c>
      <c r="H21830" s="2">
        <v>0.55159800000000003</v>
      </c>
      <c r="J21830" s="2">
        <v>20.309550000000002</v>
      </c>
      <c r="K21830" s="2">
        <v>0.20152100000000001</v>
      </c>
      <c r="L21830" s="2">
        <v>0.39513199999999998</v>
      </c>
    </row>
    <row r="21831" spans="1:12" x14ac:dyDescent="0.2">
      <c r="A21831" s="2">
        <v>20.31025</v>
      </c>
      <c r="B21831" s="2">
        <v>109.85250000000001</v>
      </c>
      <c r="C21831" s="2">
        <v>3.3473310000000001</v>
      </c>
      <c r="D21831" s="2">
        <v>2.4022929999999998</v>
      </c>
      <c r="F21831" s="2">
        <v>20.307449999999999</v>
      </c>
      <c r="G21831" s="2">
        <v>0.73280299999999998</v>
      </c>
      <c r="H21831" s="2">
        <v>0.55151399999999995</v>
      </c>
      <c r="J21831" s="2">
        <v>20.31025</v>
      </c>
      <c r="K21831" s="2">
        <v>0.20136999999999999</v>
      </c>
      <c r="L21831" s="2">
        <v>0.39466699999999999</v>
      </c>
    </row>
    <row r="21832" spans="1:12" x14ac:dyDescent="0.2">
      <c r="A21832" s="2">
        <v>20.310960000000001</v>
      </c>
      <c r="B21832" s="2">
        <v>109.73779999999999</v>
      </c>
      <c r="C21832" s="2">
        <v>3.3464390000000002</v>
      </c>
      <c r="D21832" s="2">
        <v>2.4018890000000002</v>
      </c>
      <c r="F21832" s="2">
        <v>20.308150000000001</v>
      </c>
      <c r="G21832" s="2">
        <v>0.73344399999999998</v>
      </c>
      <c r="H21832" s="2">
        <v>0.55152100000000004</v>
      </c>
      <c r="J21832" s="2">
        <v>20.310960000000001</v>
      </c>
      <c r="K21832" s="2">
        <v>0.20167499999999999</v>
      </c>
      <c r="L21832" s="2">
        <v>0.394092</v>
      </c>
    </row>
    <row r="21833" spans="1:12" x14ac:dyDescent="0.2">
      <c r="A21833" s="2">
        <v>20.31166</v>
      </c>
      <c r="B21833" s="2">
        <v>109.6232</v>
      </c>
      <c r="C21833" s="2">
        <v>3.3450690000000001</v>
      </c>
      <c r="D21833" s="2">
        <v>2.4010880000000001</v>
      </c>
      <c r="F21833" s="2">
        <v>20.30885</v>
      </c>
      <c r="G21833" s="2">
        <v>0.73326899999999995</v>
      </c>
      <c r="H21833" s="2">
        <v>0.55124700000000004</v>
      </c>
      <c r="J21833" s="2">
        <v>20.31166</v>
      </c>
      <c r="K21833" s="2">
        <v>0.20194799999999999</v>
      </c>
      <c r="L21833" s="2">
        <v>0.393899</v>
      </c>
    </row>
    <row r="21834" spans="1:12" x14ac:dyDescent="0.2">
      <c r="A21834" s="2">
        <v>20.312360000000002</v>
      </c>
      <c r="B21834" s="2">
        <v>109.5089</v>
      </c>
      <c r="C21834" s="2">
        <v>3.343982</v>
      </c>
      <c r="D21834" s="2">
        <v>2.4002029999999999</v>
      </c>
      <c r="F21834" s="2">
        <v>20.309550000000002</v>
      </c>
      <c r="G21834" s="2">
        <v>0.73370400000000002</v>
      </c>
      <c r="H21834" s="2">
        <v>0.55066700000000002</v>
      </c>
      <c r="J21834" s="2">
        <v>20.312360000000002</v>
      </c>
      <c r="K21834" s="2">
        <v>0.20191899999999999</v>
      </c>
      <c r="L21834" s="2">
        <v>0.39332099999999998</v>
      </c>
    </row>
    <row r="21835" spans="1:12" x14ac:dyDescent="0.2">
      <c r="A21835" s="2">
        <v>20.31306</v>
      </c>
      <c r="B21835" s="2">
        <v>109.39409999999999</v>
      </c>
      <c r="C21835" s="2">
        <v>3.3426960000000001</v>
      </c>
      <c r="D21835" s="2">
        <v>2.3997449999999998</v>
      </c>
      <c r="F21835" s="2">
        <v>20.31025</v>
      </c>
      <c r="G21835" s="2">
        <v>0.73413099999999998</v>
      </c>
      <c r="H21835" s="2">
        <v>0.55055200000000004</v>
      </c>
      <c r="J21835" s="2">
        <v>20.31306</v>
      </c>
      <c r="K21835" s="2">
        <v>0.202179</v>
      </c>
      <c r="L21835" s="2">
        <v>0.39289600000000002</v>
      </c>
    </row>
    <row r="21836" spans="1:12" x14ac:dyDescent="0.2">
      <c r="A21836" s="2">
        <v>20.313759999999998</v>
      </c>
      <c r="B21836" s="2">
        <v>109.27970000000001</v>
      </c>
      <c r="C21836" s="2">
        <v>3.3420670000000001</v>
      </c>
      <c r="D21836" s="2">
        <v>2.3990130000000001</v>
      </c>
      <c r="F21836" s="2">
        <v>20.310960000000001</v>
      </c>
      <c r="G21836" s="2">
        <v>0.73447399999999996</v>
      </c>
      <c r="H21836" s="2">
        <v>0.55074299999999998</v>
      </c>
      <c r="J21836" s="2">
        <v>20.313759999999998</v>
      </c>
      <c r="K21836" s="2">
        <v>0.20232</v>
      </c>
      <c r="L21836" s="2">
        <v>0.392646</v>
      </c>
    </row>
    <row r="21837" spans="1:12" x14ac:dyDescent="0.2">
      <c r="A21837" s="2">
        <v>20.31446</v>
      </c>
      <c r="B21837" s="2">
        <v>109.1658</v>
      </c>
      <c r="C21837" s="2">
        <v>3.3408229999999999</v>
      </c>
      <c r="D21837" s="2">
        <v>2.3989590000000001</v>
      </c>
      <c r="F21837" s="2">
        <v>20.31166</v>
      </c>
      <c r="G21837" s="2">
        <v>0.73509199999999997</v>
      </c>
      <c r="H21837" s="2">
        <v>0.55065200000000003</v>
      </c>
      <c r="J21837" s="2">
        <v>20.31446</v>
      </c>
      <c r="K21837" s="2">
        <v>0.20222499999999999</v>
      </c>
      <c r="L21837" s="2">
        <v>0.39288800000000001</v>
      </c>
    </row>
    <row r="21838" spans="1:12" x14ac:dyDescent="0.2">
      <c r="A21838" s="2">
        <v>20.315159999999999</v>
      </c>
      <c r="B21838" s="2">
        <v>109.05110000000001</v>
      </c>
      <c r="C21838" s="2">
        <v>3.339515</v>
      </c>
      <c r="D21838" s="2">
        <v>2.3989210000000001</v>
      </c>
      <c r="F21838" s="2">
        <v>20.312360000000002</v>
      </c>
      <c r="G21838" s="2">
        <v>0.73467300000000002</v>
      </c>
      <c r="H21838" s="2">
        <v>0.5504</v>
      </c>
      <c r="J21838" s="2">
        <v>20.315159999999999</v>
      </c>
      <c r="K21838" s="2">
        <v>0.20211399999999999</v>
      </c>
      <c r="L21838" s="2">
        <v>0.39303100000000002</v>
      </c>
    </row>
    <row r="21839" spans="1:12" x14ac:dyDescent="0.2">
      <c r="A21839" s="2">
        <v>20.31587</v>
      </c>
      <c r="B21839" s="2">
        <v>108.9361</v>
      </c>
      <c r="C21839" s="2">
        <v>3.3383859999999999</v>
      </c>
      <c r="D21839" s="2">
        <v>2.398479</v>
      </c>
      <c r="F21839" s="2">
        <v>20.31306</v>
      </c>
      <c r="G21839" s="2">
        <v>0.73459600000000003</v>
      </c>
      <c r="H21839" s="2">
        <v>0.55017099999999997</v>
      </c>
      <c r="J21839" s="2">
        <v>20.31587</v>
      </c>
      <c r="K21839" s="2">
        <v>0.201624</v>
      </c>
      <c r="L21839" s="2">
        <v>0.39272400000000002</v>
      </c>
    </row>
    <row r="21840" spans="1:12" x14ac:dyDescent="0.2">
      <c r="A21840" s="2">
        <v>20.316569999999999</v>
      </c>
      <c r="B21840" s="2">
        <v>108.8216</v>
      </c>
      <c r="C21840" s="2">
        <v>3.3375270000000001</v>
      </c>
      <c r="D21840" s="2">
        <v>2.3980359999999998</v>
      </c>
      <c r="F21840" s="2">
        <v>20.313759999999998</v>
      </c>
      <c r="G21840" s="2">
        <v>0.73526800000000003</v>
      </c>
      <c r="H21840" s="2">
        <v>0.55037700000000001</v>
      </c>
      <c r="J21840" s="2">
        <v>20.316569999999999</v>
      </c>
      <c r="K21840" s="2">
        <v>0.20143900000000001</v>
      </c>
      <c r="L21840" s="2">
        <v>0.39230300000000001</v>
      </c>
    </row>
    <row r="21841" spans="1:12" x14ac:dyDescent="0.2">
      <c r="A21841" s="2">
        <v>20.317270000000001</v>
      </c>
      <c r="B21841" s="2">
        <v>108.7069</v>
      </c>
      <c r="C21841" s="2">
        <v>3.336395</v>
      </c>
      <c r="D21841" s="2">
        <v>2.3976929999999999</v>
      </c>
      <c r="F21841" s="2">
        <v>20.31446</v>
      </c>
      <c r="G21841" s="2">
        <v>0.73589300000000002</v>
      </c>
      <c r="H21841" s="2">
        <v>0.55041499999999999</v>
      </c>
      <c r="J21841" s="2">
        <v>20.317270000000001</v>
      </c>
      <c r="K21841" s="2">
        <v>0.20219400000000001</v>
      </c>
      <c r="L21841" s="2">
        <v>0.39207500000000001</v>
      </c>
    </row>
    <row r="21842" spans="1:12" x14ac:dyDescent="0.2">
      <c r="A21842" s="2">
        <v>20.317969999999999</v>
      </c>
      <c r="B21842" s="2">
        <v>108.59220000000001</v>
      </c>
      <c r="C21842" s="2">
        <v>3.3352650000000001</v>
      </c>
      <c r="D21842" s="2">
        <v>2.396808</v>
      </c>
      <c r="F21842" s="2">
        <v>20.315159999999999</v>
      </c>
      <c r="G21842" s="2">
        <v>0.73631999999999997</v>
      </c>
      <c r="H21842" s="2">
        <v>0.55066700000000002</v>
      </c>
      <c r="J21842" s="2">
        <v>20.317969999999999</v>
      </c>
      <c r="K21842" s="2">
        <v>0.20239599999999999</v>
      </c>
      <c r="L21842" s="2">
        <v>0.39228000000000002</v>
      </c>
    </row>
    <row r="21843" spans="1:12" x14ac:dyDescent="0.2">
      <c r="A21843" s="2">
        <v>20.318670000000001</v>
      </c>
      <c r="B21843" s="2">
        <v>108.477</v>
      </c>
      <c r="C21843" s="2">
        <v>3.3342049999999999</v>
      </c>
      <c r="D21843" s="2">
        <v>2.39622</v>
      </c>
      <c r="F21843" s="2">
        <v>20.31587</v>
      </c>
      <c r="G21843" s="2">
        <v>0.73599999999999999</v>
      </c>
      <c r="H21843" s="2">
        <v>0.55075799999999997</v>
      </c>
      <c r="J21843" s="2">
        <v>20.318670000000001</v>
      </c>
      <c r="K21843" s="2">
        <v>0.20225899999999999</v>
      </c>
      <c r="L21843" s="2">
        <v>0.392098</v>
      </c>
    </row>
    <row r="21844" spans="1:12" x14ac:dyDescent="0.2">
      <c r="A21844" s="2">
        <v>20.319369999999999</v>
      </c>
      <c r="B21844" s="2">
        <v>108.36190000000001</v>
      </c>
      <c r="C21844" s="2">
        <v>3.3331059999999999</v>
      </c>
      <c r="D21844" s="2">
        <v>2.3956789999999999</v>
      </c>
      <c r="F21844" s="2">
        <v>20.316569999999999</v>
      </c>
      <c r="G21844" s="2">
        <v>0.73567199999999999</v>
      </c>
      <c r="H21844" s="2">
        <v>0.55031600000000003</v>
      </c>
      <c r="J21844" s="2">
        <v>20.319369999999999</v>
      </c>
      <c r="K21844" s="2">
        <v>0.20219400000000001</v>
      </c>
      <c r="L21844" s="2">
        <v>0.39197100000000001</v>
      </c>
    </row>
    <row r="21845" spans="1:12" x14ac:dyDescent="0.2">
      <c r="A21845" s="2">
        <v>20.320070000000001</v>
      </c>
      <c r="B21845" s="2">
        <v>108.2462</v>
      </c>
      <c r="C21845" s="2">
        <v>3.3315540000000001</v>
      </c>
      <c r="D21845" s="2">
        <v>2.3956330000000001</v>
      </c>
      <c r="F21845" s="2">
        <v>20.317270000000001</v>
      </c>
      <c r="G21845" s="2">
        <v>0.73553500000000005</v>
      </c>
      <c r="H21845" s="2">
        <v>0.55018599999999995</v>
      </c>
      <c r="J21845" s="2">
        <v>20.320070000000001</v>
      </c>
      <c r="K21845" s="2">
        <v>0.20252200000000001</v>
      </c>
      <c r="L21845" s="2">
        <v>0.39123200000000002</v>
      </c>
    </row>
    <row r="21846" spans="1:12" x14ac:dyDescent="0.2">
      <c r="A21846" s="2">
        <v>20.32077</v>
      </c>
      <c r="B21846" s="2">
        <v>108.1305</v>
      </c>
      <c r="C21846" s="2">
        <v>3.330714</v>
      </c>
      <c r="D21846" s="2">
        <v>2.3950450000000001</v>
      </c>
      <c r="F21846" s="2">
        <v>20.317969999999999</v>
      </c>
      <c r="G21846" s="2">
        <v>0.73505399999999999</v>
      </c>
      <c r="H21846" s="2">
        <v>0.55036200000000002</v>
      </c>
      <c r="J21846" s="2">
        <v>20.32077</v>
      </c>
      <c r="K21846" s="2">
        <v>0.20252600000000001</v>
      </c>
      <c r="L21846" s="2">
        <v>0.39093</v>
      </c>
    </row>
    <row r="21847" spans="1:12" x14ac:dyDescent="0.2">
      <c r="A21847" s="2">
        <v>20.321480000000001</v>
      </c>
      <c r="B21847" s="2">
        <v>108.01479999999999</v>
      </c>
      <c r="C21847" s="2">
        <v>3.330104</v>
      </c>
      <c r="D21847" s="2">
        <v>2.3947250000000002</v>
      </c>
      <c r="F21847" s="2">
        <v>20.318670000000001</v>
      </c>
      <c r="G21847" s="2">
        <v>0.73480199999999996</v>
      </c>
      <c r="H21847" s="2">
        <v>0.55032300000000001</v>
      </c>
      <c r="J21847" s="2">
        <v>20.321480000000001</v>
      </c>
      <c r="K21847" s="2">
        <v>0.202574</v>
      </c>
      <c r="L21847" s="2">
        <v>0.39043299999999997</v>
      </c>
    </row>
    <row r="21848" spans="1:12" x14ac:dyDescent="0.2">
      <c r="A21848" s="2">
        <v>20.322179999999999</v>
      </c>
      <c r="B21848" s="2">
        <v>107.89919999999999</v>
      </c>
      <c r="C21848" s="2">
        <v>3.32891</v>
      </c>
      <c r="D21848" s="2">
        <v>2.3944809999999999</v>
      </c>
      <c r="F21848" s="2">
        <v>20.319369999999999</v>
      </c>
      <c r="G21848" s="2">
        <v>0.73409999999999997</v>
      </c>
      <c r="H21848" s="2">
        <v>0.5504</v>
      </c>
      <c r="J21848" s="2">
        <v>20.322179999999999</v>
      </c>
      <c r="K21848" s="2">
        <v>0.20250899999999999</v>
      </c>
      <c r="L21848" s="2">
        <v>0.38998500000000003</v>
      </c>
    </row>
    <row r="21849" spans="1:12" x14ac:dyDescent="0.2">
      <c r="A21849" s="2">
        <v>20.322880000000001</v>
      </c>
      <c r="B21849" s="2">
        <v>107.7835</v>
      </c>
      <c r="C21849" s="2">
        <v>3.3278460000000001</v>
      </c>
      <c r="D21849" s="2">
        <v>2.3939240000000002</v>
      </c>
      <c r="F21849" s="2">
        <v>20.320070000000001</v>
      </c>
      <c r="G21849" s="2">
        <v>0.73364300000000005</v>
      </c>
      <c r="H21849" s="2">
        <v>0.55114700000000005</v>
      </c>
      <c r="J21849" s="2">
        <v>20.322880000000001</v>
      </c>
      <c r="K21849" s="2">
        <v>0.20216899999999999</v>
      </c>
      <c r="L21849" s="2">
        <v>0.389791</v>
      </c>
    </row>
    <row r="21850" spans="1:12" x14ac:dyDescent="0.2">
      <c r="A21850" s="2">
        <v>20.32358</v>
      </c>
      <c r="B21850" s="2">
        <v>107.66670000000001</v>
      </c>
      <c r="C21850" s="2">
        <v>3.3269340000000001</v>
      </c>
      <c r="D21850" s="2">
        <v>2.39371</v>
      </c>
      <c r="F21850" s="2">
        <v>20.32077</v>
      </c>
      <c r="G21850" s="2">
        <v>0.73317699999999997</v>
      </c>
      <c r="H21850" s="2">
        <v>0.55149099999999995</v>
      </c>
      <c r="J21850" s="2">
        <v>20.32358</v>
      </c>
      <c r="K21850" s="2">
        <v>0.20167499999999999</v>
      </c>
      <c r="L21850" s="2">
        <v>0.39021800000000001</v>
      </c>
    </row>
    <row r="21851" spans="1:12" x14ac:dyDescent="0.2">
      <c r="A21851" s="2">
        <v>20.324280000000002</v>
      </c>
      <c r="B21851" s="2">
        <v>107.55</v>
      </c>
      <c r="C21851" s="2">
        <v>3.3256749999999999</v>
      </c>
      <c r="D21851" s="2">
        <v>2.3935879999999998</v>
      </c>
      <c r="F21851" s="2">
        <v>20.321480000000001</v>
      </c>
      <c r="G21851" s="2">
        <v>0.73315399999999997</v>
      </c>
      <c r="H21851" s="2">
        <v>0.55204799999999998</v>
      </c>
      <c r="J21851" s="2">
        <v>20.324280000000002</v>
      </c>
      <c r="K21851" s="2">
        <v>0.20172100000000001</v>
      </c>
      <c r="L21851" s="2">
        <v>0.39041100000000001</v>
      </c>
    </row>
    <row r="21852" spans="1:12" x14ac:dyDescent="0.2">
      <c r="A21852" s="2">
        <v>20.32498</v>
      </c>
      <c r="B21852" s="2">
        <v>107.4331</v>
      </c>
      <c r="C21852" s="2">
        <v>3.324424</v>
      </c>
      <c r="D21852" s="2">
        <v>2.392963</v>
      </c>
      <c r="F21852" s="2">
        <v>20.322179999999999</v>
      </c>
      <c r="G21852" s="2">
        <v>0.73267400000000005</v>
      </c>
      <c r="H21852" s="2">
        <v>0.55208599999999997</v>
      </c>
      <c r="J21852" s="2">
        <v>20.32498</v>
      </c>
      <c r="K21852" s="2">
        <v>0.20216400000000001</v>
      </c>
      <c r="L21852" s="2">
        <v>0.389795</v>
      </c>
    </row>
    <row r="21853" spans="1:12" x14ac:dyDescent="0.2">
      <c r="A21853" s="2">
        <v>20.325679999999998</v>
      </c>
      <c r="B21853" s="2">
        <v>107.316</v>
      </c>
      <c r="C21853" s="2">
        <v>3.323798</v>
      </c>
      <c r="D21853" s="2">
        <v>2.392436</v>
      </c>
      <c r="F21853" s="2">
        <v>20.322880000000001</v>
      </c>
      <c r="G21853" s="2">
        <v>0.73136100000000004</v>
      </c>
      <c r="H21853" s="2">
        <v>0.55194900000000002</v>
      </c>
      <c r="J21853" s="2">
        <v>20.325679999999998</v>
      </c>
      <c r="K21853" s="2">
        <v>0.20206399999999999</v>
      </c>
      <c r="L21853" s="2">
        <v>0.38986399999999999</v>
      </c>
    </row>
    <row r="21854" spans="1:12" x14ac:dyDescent="0.2">
      <c r="A21854" s="2">
        <v>20.32639</v>
      </c>
      <c r="B21854" s="2">
        <v>107.19840000000001</v>
      </c>
      <c r="C21854" s="2">
        <v>3.323035</v>
      </c>
      <c r="D21854" s="2">
        <v>2.3914439999999999</v>
      </c>
      <c r="F21854" s="2">
        <v>20.32358</v>
      </c>
      <c r="G21854" s="2">
        <v>0.73065899999999995</v>
      </c>
      <c r="H21854" s="2">
        <v>0.55178799999999995</v>
      </c>
      <c r="J21854" s="2">
        <v>20.32639</v>
      </c>
      <c r="K21854" s="2">
        <v>0.202074</v>
      </c>
      <c r="L21854" s="2">
        <v>0.389264</v>
      </c>
    </row>
    <row r="21855" spans="1:12" x14ac:dyDescent="0.2">
      <c r="A21855" s="2">
        <v>20.327089999999998</v>
      </c>
      <c r="B21855" s="2">
        <v>107.0819</v>
      </c>
      <c r="C21855" s="2">
        <v>3.3219479999999999</v>
      </c>
      <c r="D21855" s="2">
        <v>2.3906049999999999</v>
      </c>
      <c r="F21855" s="2">
        <v>20.324280000000002</v>
      </c>
      <c r="G21855" s="2">
        <v>0.73062899999999997</v>
      </c>
      <c r="H21855" s="2">
        <v>0.55204799999999998</v>
      </c>
      <c r="J21855" s="2">
        <v>20.327089999999998</v>
      </c>
      <c r="K21855" s="2">
        <v>0.20166799999999999</v>
      </c>
      <c r="L21855" s="2">
        <v>0.389073</v>
      </c>
    </row>
    <row r="21856" spans="1:12" x14ac:dyDescent="0.2">
      <c r="A21856" s="2">
        <v>20.32779</v>
      </c>
      <c r="B21856" s="2">
        <v>106.96339999999999</v>
      </c>
      <c r="C21856" s="2">
        <v>3.3208310000000001</v>
      </c>
      <c r="D21856" s="2">
        <v>2.3896289999999998</v>
      </c>
      <c r="F21856" s="2">
        <v>20.32498</v>
      </c>
      <c r="G21856" s="2">
        <v>0.73027799999999998</v>
      </c>
      <c r="H21856" s="2">
        <v>0.55207099999999998</v>
      </c>
      <c r="J21856" s="2">
        <v>20.32779</v>
      </c>
      <c r="K21856" s="2">
        <v>0.201795</v>
      </c>
      <c r="L21856" s="2">
        <v>0.38899600000000001</v>
      </c>
    </row>
    <row r="21857" spans="1:12" x14ac:dyDescent="0.2">
      <c r="A21857" s="2">
        <v>20.328489999999999</v>
      </c>
      <c r="B21857" s="2">
        <v>106.8454</v>
      </c>
      <c r="C21857" s="2">
        <v>3.3195950000000001</v>
      </c>
      <c r="D21857" s="2">
        <v>2.3885830000000001</v>
      </c>
      <c r="F21857" s="2">
        <v>20.325679999999998</v>
      </c>
      <c r="G21857" s="2">
        <v>0.72937799999999997</v>
      </c>
      <c r="H21857" s="2">
        <v>0.55177299999999996</v>
      </c>
      <c r="J21857" s="2">
        <v>20.328489999999999</v>
      </c>
      <c r="K21857" s="2">
        <v>0.202043</v>
      </c>
      <c r="L21857" s="2">
        <v>0.38904</v>
      </c>
    </row>
    <row r="21858" spans="1:12" x14ac:dyDescent="0.2">
      <c r="A21858" s="2">
        <v>20.329190000000001</v>
      </c>
      <c r="B21858" s="2">
        <v>106.7269</v>
      </c>
      <c r="C21858" s="2">
        <v>3.3186979999999999</v>
      </c>
      <c r="D21858" s="2">
        <v>2.3880490000000001</v>
      </c>
      <c r="F21858" s="2">
        <v>20.32639</v>
      </c>
      <c r="G21858" s="2">
        <v>0.72914100000000004</v>
      </c>
      <c r="H21858" s="2">
        <v>0.55181100000000005</v>
      </c>
      <c r="J21858" s="2">
        <v>20.329190000000001</v>
      </c>
      <c r="K21858" s="2">
        <v>0.20159299999999999</v>
      </c>
      <c r="L21858" s="2">
        <v>0.38942900000000003</v>
      </c>
    </row>
    <row r="21859" spans="1:12" x14ac:dyDescent="0.2">
      <c r="A21859" s="2">
        <v>20.329889999999999</v>
      </c>
      <c r="B21859" s="2">
        <v>106.60850000000001</v>
      </c>
      <c r="C21859" s="2">
        <v>3.317374</v>
      </c>
      <c r="D21859" s="2">
        <v>2.3877290000000002</v>
      </c>
      <c r="F21859" s="2">
        <v>20.327089999999998</v>
      </c>
      <c r="G21859" s="2">
        <v>0.72910299999999995</v>
      </c>
      <c r="H21859" s="2">
        <v>0.55174999999999996</v>
      </c>
      <c r="J21859" s="2">
        <v>20.329889999999999</v>
      </c>
      <c r="K21859" s="2">
        <v>0.20144400000000001</v>
      </c>
      <c r="L21859" s="2">
        <v>0.39004499999999998</v>
      </c>
    </row>
    <row r="21860" spans="1:12" x14ac:dyDescent="0.2">
      <c r="A21860" s="2">
        <v>20.330590000000001</v>
      </c>
      <c r="B21860" s="2">
        <v>106.49079999999999</v>
      </c>
      <c r="C21860" s="2">
        <v>3.3163749999999999</v>
      </c>
      <c r="D21860" s="2">
        <v>2.3876599999999999</v>
      </c>
      <c r="F21860" s="2">
        <v>20.32779</v>
      </c>
      <c r="G21860" s="2">
        <v>0.72833300000000001</v>
      </c>
      <c r="H21860" s="2">
        <v>0.55175799999999997</v>
      </c>
      <c r="J21860" s="2">
        <v>20.330590000000001</v>
      </c>
      <c r="K21860" s="2">
        <v>0.20113</v>
      </c>
      <c r="L21860" s="2">
        <v>0.38997700000000002</v>
      </c>
    </row>
    <row r="21861" spans="1:12" x14ac:dyDescent="0.2">
      <c r="A21861" s="2">
        <v>20.331299999999999</v>
      </c>
      <c r="B21861" s="2">
        <v>106.3724</v>
      </c>
      <c r="C21861" s="2">
        <v>3.3149709999999999</v>
      </c>
      <c r="D21861" s="2">
        <v>2.3869660000000001</v>
      </c>
      <c r="F21861" s="2">
        <v>20.328489999999999</v>
      </c>
      <c r="G21861" s="2">
        <v>0.72819500000000004</v>
      </c>
      <c r="H21861" s="2">
        <v>0.55245200000000005</v>
      </c>
      <c r="J21861" s="2">
        <v>20.331299999999999</v>
      </c>
      <c r="K21861" s="2">
        <v>0.201046</v>
      </c>
      <c r="L21861" s="2">
        <v>0.38938099999999998</v>
      </c>
    </row>
    <row r="21862" spans="1:12" x14ac:dyDescent="0.2">
      <c r="A21862" s="2">
        <v>20.332000000000001</v>
      </c>
      <c r="B21862" s="2">
        <v>106.2525</v>
      </c>
      <c r="C21862" s="2">
        <v>3.3139910000000001</v>
      </c>
      <c r="D21862" s="2">
        <v>2.3856609999999998</v>
      </c>
      <c r="F21862" s="2">
        <v>20.329190000000001</v>
      </c>
      <c r="G21862" s="2">
        <v>0.727715</v>
      </c>
      <c r="H21862" s="2">
        <v>0.552948</v>
      </c>
      <c r="J21862" s="2">
        <v>20.332000000000001</v>
      </c>
      <c r="K21862" s="2">
        <v>0.20077300000000001</v>
      </c>
      <c r="L21862" s="2">
        <v>0.38949499999999998</v>
      </c>
    </row>
    <row r="21863" spans="1:12" x14ac:dyDescent="0.2">
      <c r="A21863" s="2">
        <v>20.332699999999999</v>
      </c>
      <c r="B21863" s="2">
        <v>106.1348</v>
      </c>
      <c r="C21863" s="2">
        <v>3.313094</v>
      </c>
      <c r="D21863" s="2">
        <v>2.3840819999999998</v>
      </c>
      <c r="F21863" s="2">
        <v>20.329889999999999</v>
      </c>
      <c r="G21863" s="2">
        <v>0.72694400000000003</v>
      </c>
      <c r="H21863" s="2">
        <v>0.55318500000000004</v>
      </c>
      <c r="J21863" s="2">
        <v>20.332699999999999</v>
      </c>
      <c r="K21863" s="2">
        <v>0.20059199999999999</v>
      </c>
      <c r="L21863" s="2">
        <v>0.389602</v>
      </c>
    </row>
    <row r="21864" spans="1:12" x14ac:dyDescent="0.2">
      <c r="A21864" s="2">
        <v>20.333400000000001</v>
      </c>
      <c r="B21864" s="2">
        <v>106.0168</v>
      </c>
      <c r="C21864" s="2">
        <v>3.311423</v>
      </c>
      <c r="D21864" s="2">
        <v>2.383105</v>
      </c>
      <c r="F21864" s="2">
        <v>20.330590000000001</v>
      </c>
      <c r="G21864" s="2">
        <v>0.72602100000000003</v>
      </c>
      <c r="H21864" s="2">
        <v>0.55306200000000005</v>
      </c>
      <c r="J21864" s="2">
        <v>20.333400000000001</v>
      </c>
      <c r="K21864" s="2">
        <v>0.199962</v>
      </c>
      <c r="L21864" s="2">
        <v>0.38931500000000002</v>
      </c>
    </row>
    <row r="21865" spans="1:12" x14ac:dyDescent="0.2">
      <c r="A21865" s="2">
        <v>20.334099999999999</v>
      </c>
      <c r="B21865" s="2">
        <v>105.8995</v>
      </c>
      <c r="C21865" s="2">
        <v>3.3103060000000002</v>
      </c>
      <c r="D21865" s="2">
        <v>2.382571</v>
      </c>
      <c r="F21865" s="2">
        <v>20.331299999999999</v>
      </c>
      <c r="G21865" s="2">
        <v>0.72564700000000004</v>
      </c>
      <c r="H21865" s="2">
        <v>0.55312300000000003</v>
      </c>
      <c r="J21865" s="2">
        <v>20.334099999999999</v>
      </c>
      <c r="K21865" s="2">
        <v>0.20047599999999999</v>
      </c>
      <c r="L21865" s="2">
        <v>0.38882899999999998</v>
      </c>
    </row>
    <row r="21866" spans="1:12" x14ac:dyDescent="0.2">
      <c r="A21866" s="2">
        <v>20.334800000000001</v>
      </c>
      <c r="B21866" s="2">
        <v>105.7817</v>
      </c>
      <c r="C21866" s="2">
        <v>3.3092000000000001</v>
      </c>
      <c r="D21866" s="2">
        <v>2.3823500000000002</v>
      </c>
      <c r="F21866" s="2">
        <v>20.332000000000001</v>
      </c>
      <c r="G21866" s="2">
        <v>0.72537200000000002</v>
      </c>
      <c r="H21866" s="2">
        <v>0.55318500000000004</v>
      </c>
      <c r="J21866" s="2">
        <v>20.334800000000001</v>
      </c>
      <c r="K21866" s="2">
        <v>0.20080400000000001</v>
      </c>
      <c r="L21866" s="2">
        <v>0.38850800000000002</v>
      </c>
    </row>
    <row r="21867" spans="1:12" x14ac:dyDescent="0.2">
      <c r="A21867" s="2">
        <v>20.3355</v>
      </c>
      <c r="B21867" s="2">
        <v>105.6647</v>
      </c>
      <c r="C21867" s="2">
        <v>3.307849</v>
      </c>
      <c r="D21867" s="2">
        <v>2.381656</v>
      </c>
      <c r="F21867" s="2">
        <v>20.332699999999999</v>
      </c>
      <c r="G21867" s="2">
        <v>0.72517399999999999</v>
      </c>
      <c r="H21867" s="2">
        <v>0.55310099999999995</v>
      </c>
      <c r="J21867" s="2">
        <v>20.3355</v>
      </c>
      <c r="K21867" s="2">
        <v>0.20057700000000001</v>
      </c>
      <c r="L21867" s="2">
        <v>0.38879999999999998</v>
      </c>
    </row>
    <row r="21868" spans="1:12" x14ac:dyDescent="0.2">
      <c r="A21868" s="2">
        <v>20.336210000000001</v>
      </c>
      <c r="B21868" s="2">
        <v>105.5467</v>
      </c>
      <c r="C21868" s="2">
        <v>3.3067700000000002</v>
      </c>
      <c r="D21868" s="2">
        <v>2.3808319999999998</v>
      </c>
      <c r="F21868" s="2">
        <v>20.333400000000001</v>
      </c>
      <c r="G21868" s="2">
        <v>0.72460199999999997</v>
      </c>
      <c r="H21868" s="2">
        <v>0.55300099999999996</v>
      </c>
      <c r="J21868" s="2">
        <v>20.336210000000001</v>
      </c>
      <c r="K21868" s="2">
        <v>0.19999500000000001</v>
      </c>
      <c r="L21868" s="2">
        <v>0.38913900000000001</v>
      </c>
    </row>
    <row r="21869" spans="1:12" x14ac:dyDescent="0.2">
      <c r="A21869" s="2">
        <v>20.33691</v>
      </c>
      <c r="B21869" s="2">
        <v>105.4294</v>
      </c>
      <c r="C21869" s="2">
        <v>3.305682</v>
      </c>
      <c r="D21869" s="2">
        <v>2.3802289999999999</v>
      </c>
      <c r="F21869" s="2">
        <v>20.334099999999999</v>
      </c>
      <c r="G21869" s="2">
        <v>0.72463999999999995</v>
      </c>
      <c r="H21869" s="2">
        <v>0.55323</v>
      </c>
      <c r="J21869" s="2">
        <v>20.33691</v>
      </c>
      <c r="K21869" s="2">
        <v>0.19978299999999999</v>
      </c>
      <c r="L21869" s="2">
        <v>0.38910099999999997</v>
      </c>
    </row>
    <row r="21870" spans="1:12" x14ac:dyDescent="0.2">
      <c r="A21870" s="2">
        <v>20.337610000000002</v>
      </c>
      <c r="B21870" s="2">
        <v>105.3126</v>
      </c>
      <c r="C21870" s="2">
        <v>3.30463</v>
      </c>
      <c r="D21870" s="2">
        <v>2.3796569999999999</v>
      </c>
      <c r="F21870" s="2">
        <v>20.334800000000001</v>
      </c>
      <c r="G21870" s="2">
        <v>0.72431199999999996</v>
      </c>
      <c r="H21870" s="2">
        <v>0.55342100000000005</v>
      </c>
      <c r="J21870" s="2">
        <v>20.337610000000002</v>
      </c>
      <c r="K21870" s="2">
        <v>0.199632</v>
      </c>
      <c r="L21870" s="2">
        <v>0.38875300000000002</v>
      </c>
    </row>
    <row r="21871" spans="1:12" x14ac:dyDescent="0.2">
      <c r="A21871" s="2">
        <v>20.33831</v>
      </c>
      <c r="B21871" s="2">
        <v>105.1948</v>
      </c>
      <c r="C21871" s="2">
        <v>3.3037670000000001</v>
      </c>
      <c r="D21871" s="2">
        <v>2.3788559999999999</v>
      </c>
      <c r="F21871" s="2">
        <v>20.3355</v>
      </c>
      <c r="G21871" s="2">
        <v>0.72374700000000003</v>
      </c>
      <c r="H21871" s="2">
        <v>0.55320000000000003</v>
      </c>
      <c r="J21871" s="2">
        <v>20.33831</v>
      </c>
      <c r="K21871" s="2">
        <v>0.19934299999999999</v>
      </c>
      <c r="L21871" s="2">
        <v>0.388297</v>
      </c>
    </row>
    <row r="21872" spans="1:12" x14ac:dyDescent="0.2">
      <c r="A21872" s="2">
        <v>20.339009999999998</v>
      </c>
      <c r="B21872" s="2">
        <v>105.0772</v>
      </c>
      <c r="C21872" s="2">
        <v>3.3026689999999999</v>
      </c>
      <c r="D21872" s="2">
        <v>2.3782610000000002</v>
      </c>
      <c r="F21872" s="2">
        <v>20.336210000000001</v>
      </c>
      <c r="G21872" s="2">
        <v>0.72339600000000004</v>
      </c>
      <c r="H21872" s="2">
        <v>0.553871</v>
      </c>
      <c r="J21872" s="2">
        <v>20.339009999999998</v>
      </c>
      <c r="K21872" s="2">
        <v>0.199541</v>
      </c>
      <c r="L21872" s="2">
        <v>0.38785700000000001</v>
      </c>
    </row>
    <row r="21873" spans="1:12" x14ac:dyDescent="0.2">
      <c r="A21873" s="2">
        <v>20.33971</v>
      </c>
      <c r="B21873" s="2">
        <v>104.9601</v>
      </c>
      <c r="C21873" s="2">
        <v>3.3014480000000002</v>
      </c>
      <c r="D21873" s="2">
        <v>2.3780929999999998</v>
      </c>
      <c r="F21873" s="2">
        <v>20.33691</v>
      </c>
      <c r="G21873" s="2">
        <v>0.72303799999999996</v>
      </c>
      <c r="H21873" s="2">
        <v>0.55434399999999995</v>
      </c>
      <c r="J21873" s="2">
        <v>20.33971</v>
      </c>
      <c r="K21873" s="2">
        <v>0.20018</v>
      </c>
      <c r="L21873" s="2">
        <v>0.38727099999999998</v>
      </c>
    </row>
    <row r="21874" spans="1:12" x14ac:dyDescent="0.2">
      <c r="A21874" s="2">
        <v>20.340409999999999</v>
      </c>
      <c r="B21874" s="2">
        <v>104.8425</v>
      </c>
      <c r="C21874" s="2">
        <v>3.3003529999999999</v>
      </c>
      <c r="D21874" s="2">
        <v>2.3772540000000002</v>
      </c>
      <c r="F21874" s="2">
        <v>20.337610000000002</v>
      </c>
      <c r="G21874" s="2">
        <v>0.72283900000000001</v>
      </c>
      <c r="H21874" s="2">
        <v>0.55463399999999996</v>
      </c>
      <c r="J21874" s="2">
        <v>20.340409999999999</v>
      </c>
      <c r="K21874" s="2">
        <v>0.20042599999999999</v>
      </c>
      <c r="L21874" s="2">
        <v>0.38677299999999998</v>
      </c>
    </row>
    <row r="21875" spans="1:12" x14ac:dyDescent="0.2">
      <c r="A21875" s="2">
        <v>20.34111</v>
      </c>
      <c r="B21875" s="2">
        <v>104.7248</v>
      </c>
      <c r="C21875" s="2">
        <v>3.2996089999999998</v>
      </c>
      <c r="D21875" s="2">
        <v>2.3769100000000001</v>
      </c>
      <c r="F21875" s="2">
        <v>20.33831</v>
      </c>
      <c r="G21875" s="2">
        <v>0.72213000000000005</v>
      </c>
      <c r="H21875" s="2">
        <v>0.55477100000000001</v>
      </c>
      <c r="J21875" s="2">
        <v>20.34111</v>
      </c>
      <c r="K21875" s="2">
        <v>0.20033599999999999</v>
      </c>
      <c r="L21875" s="2">
        <v>0.38680300000000001</v>
      </c>
    </row>
    <row r="21876" spans="1:12" x14ac:dyDescent="0.2">
      <c r="A21876" s="2">
        <v>20.341819999999998</v>
      </c>
      <c r="B21876" s="2">
        <v>104.60769999999999</v>
      </c>
      <c r="C21876" s="2">
        <v>3.2983959999999999</v>
      </c>
      <c r="D21876" s="2">
        <v>2.3764370000000001</v>
      </c>
      <c r="F21876" s="2">
        <v>20.339009999999998</v>
      </c>
      <c r="G21876" s="2">
        <v>0.72180900000000003</v>
      </c>
      <c r="H21876" s="2">
        <v>0.55489299999999997</v>
      </c>
      <c r="J21876" s="2">
        <v>20.341819999999998</v>
      </c>
      <c r="K21876" s="2">
        <v>0.200489</v>
      </c>
      <c r="L21876" s="2">
        <v>0.386986</v>
      </c>
    </row>
    <row r="21877" spans="1:12" x14ac:dyDescent="0.2">
      <c r="A21877" s="2">
        <v>20.34252</v>
      </c>
      <c r="B21877" s="2">
        <v>104.4914</v>
      </c>
      <c r="C21877" s="2">
        <v>3.297374</v>
      </c>
      <c r="D21877" s="2">
        <v>2.375194</v>
      </c>
      <c r="F21877" s="2">
        <v>20.33971</v>
      </c>
      <c r="G21877" s="2">
        <v>0.72180900000000003</v>
      </c>
      <c r="H21877" s="2">
        <v>0.55480200000000002</v>
      </c>
      <c r="J21877" s="2">
        <v>20.34252</v>
      </c>
      <c r="K21877" s="2">
        <v>0.200212</v>
      </c>
      <c r="L21877" s="2">
        <v>0.38626500000000002</v>
      </c>
    </row>
    <row r="21878" spans="1:12" x14ac:dyDescent="0.2">
      <c r="A21878" s="2">
        <v>20.343219999999999</v>
      </c>
      <c r="B21878" s="2">
        <v>104.3747</v>
      </c>
      <c r="C21878" s="2">
        <v>3.296138</v>
      </c>
      <c r="D21878" s="2">
        <v>2.374698</v>
      </c>
      <c r="F21878" s="2">
        <v>20.340409999999999</v>
      </c>
      <c r="G21878" s="2">
        <v>0.72151900000000002</v>
      </c>
      <c r="H21878" s="2">
        <v>0.55470299999999995</v>
      </c>
      <c r="J21878" s="2">
        <v>20.343219999999999</v>
      </c>
      <c r="K21878" s="2">
        <v>0.200014</v>
      </c>
      <c r="L21878" s="2">
        <v>0.38561299999999998</v>
      </c>
    </row>
    <row r="21879" spans="1:12" x14ac:dyDescent="0.2">
      <c r="A21879" s="2">
        <v>20.343920000000001</v>
      </c>
      <c r="B21879" s="2">
        <v>104.25839999999999</v>
      </c>
      <c r="C21879" s="2">
        <v>3.2947039999999999</v>
      </c>
      <c r="D21879" s="2">
        <v>2.3738890000000001</v>
      </c>
      <c r="F21879" s="2">
        <v>20.34111</v>
      </c>
      <c r="G21879" s="2">
        <v>0.72145099999999995</v>
      </c>
      <c r="H21879" s="2">
        <v>0.55465699999999996</v>
      </c>
      <c r="J21879" s="2">
        <v>20.343920000000001</v>
      </c>
      <c r="K21879" s="2">
        <v>0.200292</v>
      </c>
      <c r="L21879" s="2">
        <v>0.38479200000000002</v>
      </c>
    </row>
    <row r="21880" spans="1:12" x14ac:dyDescent="0.2">
      <c r="A21880" s="2">
        <v>20.344619999999999</v>
      </c>
      <c r="B21880" s="2">
        <v>104.14230000000001</v>
      </c>
      <c r="C21880" s="2">
        <v>3.2935099999999999</v>
      </c>
      <c r="D21880" s="2">
        <v>2.3726910000000001</v>
      </c>
      <c r="F21880" s="2">
        <v>20.341819999999998</v>
      </c>
      <c r="G21880" s="2">
        <v>0.721306</v>
      </c>
      <c r="H21880" s="2">
        <v>0.55441300000000004</v>
      </c>
      <c r="J21880" s="2">
        <v>20.344619999999999</v>
      </c>
      <c r="K21880" s="2">
        <v>0.200683</v>
      </c>
      <c r="L21880" s="2">
        <v>0.38401400000000002</v>
      </c>
    </row>
    <row r="21881" spans="1:12" x14ac:dyDescent="0.2">
      <c r="A21881" s="2">
        <v>20.345320000000001</v>
      </c>
      <c r="B21881" s="2">
        <v>104.0266</v>
      </c>
      <c r="C21881" s="2">
        <v>3.2921860000000001</v>
      </c>
      <c r="D21881" s="2">
        <v>2.372112</v>
      </c>
      <c r="F21881" s="2">
        <v>20.34252</v>
      </c>
      <c r="G21881" s="2">
        <v>0.72119100000000003</v>
      </c>
      <c r="H21881" s="2">
        <v>0.55414600000000003</v>
      </c>
      <c r="J21881" s="2">
        <v>20.345320000000001</v>
      </c>
      <c r="K21881" s="2">
        <v>0.20091400000000001</v>
      </c>
      <c r="L21881" s="2">
        <v>0.38376700000000002</v>
      </c>
    </row>
    <row r="21882" spans="1:12" x14ac:dyDescent="0.2">
      <c r="A21882" s="2">
        <v>20.346019999999999</v>
      </c>
      <c r="B21882" s="2">
        <v>103.9097</v>
      </c>
      <c r="C21882" s="2">
        <v>3.2904429999999998</v>
      </c>
      <c r="D21882" s="2">
        <v>2.3718979999999998</v>
      </c>
      <c r="F21882" s="2">
        <v>20.343219999999999</v>
      </c>
      <c r="G21882" s="2">
        <v>0.72136699999999998</v>
      </c>
      <c r="H21882" s="2">
        <v>0.55445900000000004</v>
      </c>
      <c r="J21882" s="2">
        <v>20.346019999999999</v>
      </c>
      <c r="K21882" s="2">
        <v>0.20088</v>
      </c>
      <c r="L21882" s="2">
        <v>0.383876</v>
      </c>
    </row>
    <row r="21883" spans="1:12" x14ac:dyDescent="0.2">
      <c r="A21883" s="2">
        <v>20.346730000000001</v>
      </c>
      <c r="B21883" s="2">
        <v>103.7933</v>
      </c>
      <c r="C21883" s="2">
        <v>3.289142</v>
      </c>
      <c r="D21883" s="2">
        <v>2.3713030000000002</v>
      </c>
      <c r="F21883" s="2">
        <v>20.343920000000001</v>
      </c>
      <c r="G21883" s="2">
        <v>0.72180900000000003</v>
      </c>
      <c r="H21883" s="2">
        <v>0.55468799999999996</v>
      </c>
      <c r="J21883" s="2">
        <v>20.346730000000001</v>
      </c>
      <c r="K21883" s="2">
        <v>0.20072499999999999</v>
      </c>
      <c r="L21883" s="2">
        <v>0.38377499999999998</v>
      </c>
    </row>
    <row r="21884" spans="1:12" x14ac:dyDescent="0.2">
      <c r="A21884" s="2">
        <v>20.347429999999999</v>
      </c>
      <c r="B21884" s="2">
        <v>103.6768</v>
      </c>
      <c r="C21884" s="2">
        <v>3.2881200000000002</v>
      </c>
      <c r="D21884" s="2">
        <v>2.3711039999999999</v>
      </c>
      <c r="F21884" s="2">
        <v>20.344619999999999</v>
      </c>
      <c r="G21884" s="2">
        <v>0.72178600000000004</v>
      </c>
      <c r="H21884" s="2">
        <v>0.55526699999999996</v>
      </c>
      <c r="J21884" s="2">
        <v>20.347429999999999</v>
      </c>
      <c r="K21884" s="2">
        <v>0.20077900000000001</v>
      </c>
      <c r="L21884" s="2">
        <v>0.38329200000000002</v>
      </c>
    </row>
    <row r="21885" spans="1:12" x14ac:dyDescent="0.2">
      <c r="A21885" s="2">
        <v>20.348130000000001</v>
      </c>
      <c r="B21885" s="2">
        <v>103.5603</v>
      </c>
      <c r="C21885" s="2">
        <v>3.2869480000000002</v>
      </c>
      <c r="D21885" s="2">
        <v>2.3710819999999999</v>
      </c>
      <c r="F21885" s="2">
        <v>20.345320000000001</v>
      </c>
      <c r="G21885" s="2">
        <v>0.72196199999999999</v>
      </c>
      <c r="H21885" s="2">
        <v>0.55509900000000001</v>
      </c>
      <c r="J21885" s="2">
        <v>20.348130000000001</v>
      </c>
      <c r="K21885" s="2">
        <v>0.20092199999999999</v>
      </c>
      <c r="L21885" s="2">
        <v>0.38283499999999998</v>
      </c>
    </row>
    <row r="21886" spans="1:12" x14ac:dyDescent="0.2">
      <c r="A21886" s="2">
        <v>20.34883</v>
      </c>
      <c r="B21886" s="2">
        <v>103.4432</v>
      </c>
      <c r="C21886" s="2">
        <v>3.285663</v>
      </c>
      <c r="D21886" s="2">
        <v>2.3699520000000001</v>
      </c>
      <c r="F21886" s="2">
        <v>20.346019999999999</v>
      </c>
      <c r="G21886" s="2">
        <v>0.72169499999999998</v>
      </c>
      <c r="H21886" s="2">
        <v>0.55516100000000002</v>
      </c>
      <c r="J21886" s="2">
        <v>20.34883</v>
      </c>
      <c r="K21886" s="2">
        <v>0.201097</v>
      </c>
      <c r="L21886" s="2">
        <v>0.38235599999999997</v>
      </c>
    </row>
    <row r="21887" spans="1:12" x14ac:dyDescent="0.2">
      <c r="A21887" s="2">
        <v>20.349530000000001</v>
      </c>
      <c r="B21887" s="2">
        <v>103.3252</v>
      </c>
      <c r="C21887" s="2">
        <v>3.284297</v>
      </c>
      <c r="D21887" s="2">
        <v>2.3691209999999998</v>
      </c>
      <c r="F21887" s="2">
        <v>20.346730000000001</v>
      </c>
      <c r="G21887" s="2">
        <v>0.72133599999999998</v>
      </c>
      <c r="H21887" s="2">
        <v>0.55569500000000005</v>
      </c>
      <c r="J21887" s="2">
        <v>20.349530000000001</v>
      </c>
      <c r="K21887" s="2">
        <v>0.200685</v>
      </c>
      <c r="L21887" s="2">
        <v>0.38184800000000002</v>
      </c>
    </row>
    <row r="21888" spans="1:12" x14ac:dyDescent="0.2">
      <c r="A21888" s="2">
        <v>20.35023</v>
      </c>
      <c r="B21888" s="2">
        <v>103.2071</v>
      </c>
      <c r="C21888" s="2">
        <v>3.2832180000000002</v>
      </c>
      <c r="D21888" s="2">
        <v>2.3683429999999999</v>
      </c>
      <c r="F21888" s="2">
        <v>20.347429999999999</v>
      </c>
      <c r="G21888" s="2">
        <v>0.72152700000000003</v>
      </c>
      <c r="H21888" s="2">
        <v>0.55586199999999997</v>
      </c>
      <c r="J21888" s="2">
        <v>20.35023</v>
      </c>
      <c r="K21888" s="2">
        <v>0.20039399999999999</v>
      </c>
      <c r="L21888" s="2">
        <v>0.38133699999999998</v>
      </c>
    </row>
    <row r="21889" spans="1:12" x14ac:dyDescent="0.2">
      <c r="A21889" s="2">
        <v>20.350930000000002</v>
      </c>
      <c r="B21889" s="2">
        <v>103.0882</v>
      </c>
      <c r="C21889" s="2">
        <v>3.282108</v>
      </c>
      <c r="D21889" s="2">
        <v>2.3678539999999999</v>
      </c>
      <c r="F21889" s="2">
        <v>20.348130000000001</v>
      </c>
      <c r="G21889" s="2">
        <v>0.72197699999999998</v>
      </c>
      <c r="H21889" s="2">
        <v>0.55612200000000001</v>
      </c>
      <c r="J21889" s="2">
        <v>20.350930000000002</v>
      </c>
      <c r="K21889" s="2">
        <v>0.20027900000000001</v>
      </c>
      <c r="L21889" s="2">
        <v>0.38081700000000002</v>
      </c>
    </row>
    <row r="21890" spans="1:12" x14ac:dyDescent="0.2">
      <c r="A21890" s="2">
        <v>20.35164</v>
      </c>
      <c r="B21890" s="2">
        <v>102.9686</v>
      </c>
      <c r="C21890" s="2">
        <v>3.2806690000000001</v>
      </c>
      <c r="D21890" s="2">
        <v>2.36713</v>
      </c>
      <c r="F21890" s="2">
        <v>20.34883</v>
      </c>
      <c r="G21890" s="2">
        <v>0.72180200000000005</v>
      </c>
      <c r="H21890" s="2">
        <v>0.55638900000000002</v>
      </c>
      <c r="J21890" s="2">
        <v>20.35164</v>
      </c>
      <c r="K21890" s="2">
        <v>0.19986899999999999</v>
      </c>
      <c r="L21890" s="2">
        <v>0.380747</v>
      </c>
    </row>
    <row r="21891" spans="1:12" x14ac:dyDescent="0.2">
      <c r="A21891" s="2">
        <v>20.352340000000002</v>
      </c>
      <c r="B21891" s="2">
        <v>102.8492</v>
      </c>
      <c r="C21891" s="2">
        <v>3.2789600000000001</v>
      </c>
      <c r="D21891" s="2">
        <v>2.3667020000000001</v>
      </c>
      <c r="F21891" s="2">
        <v>20.349530000000001</v>
      </c>
      <c r="G21891" s="2">
        <v>0.721916</v>
      </c>
      <c r="H21891" s="2">
        <v>0.55619799999999997</v>
      </c>
      <c r="J21891" s="2">
        <v>20.352340000000002</v>
      </c>
      <c r="K21891" s="2">
        <v>0.19944400000000001</v>
      </c>
      <c r="L21891" s="2">
        <v>0.38043199999999999</v>
      </c>
    </row>
    <row r="21892" spans="1:12" x14ac:dyDescent="0.2">
      <c r="A21892" s="2">
        <v>20.35304</v>
      </c>
      <c r="B21892" s="2">
        <v>102.72920000000001</v>
      </c>
      <c r="C21892" s="2">
        <v>3.2774570000000001</v>
      </c>
      <c r="D21892" s="2">
        <v>2.366168</v>
      </c>
      <c r="F21892" s="2">
        <v>20.35023</v>
      </c>
      <c r="G21892" s="2">
        <v>0.72169499999999998</v>
      </c>
      <c r="H21892" s="2">
        <v>0.55664100000000005</v>
      </c>
      <c r="J21892" s="2">
        <v>20.35304</v>
      </c>
      <c r="K21892" s="2">
        <v>0.199297</v>
      </c>
      <c r="L21892" s="2">
        <v>0.379797</v>
      </c>
    </row>
    <row r="21893" spans="1:12" x14ac:dyDescent="0.2">
      <c r="A21893" s="2">
        <v>20.353739999999998</v>
      </c>
      <c r="B21893" s="2">
        <v>102.6088</v>
      </c>
      <c r="C21893" s="2">
        <v>3.276195</v>
      </c>
      <c r="D21893" s="2">
        <v>2.3650159999999998</v>
      </c>
      <c r="F21893" s="2">
        <v>20.350930000000002</v>
      </c>
      <c r="G21893" s="2">
        <v>0.72170999999999996</v>
      </c>
      <c r="H21893" s="2">
        <v>0.55654099999999995</v>
      </c>
      <c r="J21893" s="2">
        <v>20.353739999999998</v>
      </c>
      <c r="K21893" s="2">
        <v>0.19919600000000001</v>
      </c>
      <c r="L21893" s="2">
        <v>0.379417</v>
      </c>
    </row>
    <row r="21894" spans="1:12" x14ac:dyDescent="0.2">
      <c r="A21894" s="2">
        <v>20.35444</v>
      </c>
      <c r="B21894" s="2">
        <v>102.4923</v>
      </c>
      <c r="C21894" s="2">
        <v>3.2746460000000002</v>
      </c>
      <c r="D21894" s="2">
        <v>2.3640319999999999</v>
      </c>
      <c r="F21894" s="2">
        <v>20.35164</v>
      </c>
      <c r="G21894" s="2">
        <v>0.72204599999999997</v>
      </c>
      <c r="H21894" s="2">
        <v>0.55651099999999998</v>
      </c>
      <c r="J21894" s="2">
        <v>20.35444</v>
      </c>
      <c r="K21894" s="2">
        <v>0.19909499999999999</v>
      </c>
      <c r="L21894" s="2">
        <v>0.37887799999999999</v>
      </c>
    </row>
    <row r="21895" spans="1:12" x14ac:dyDescent="0.2">
      <c r="A21895" s="2">
        <v>20.355139999999999</v>
      </c>
      <c r="B21895" s="2">
        <v>102.3835</v>
      </c>
      <c r="C21895" s="2">
        <v>3.2730779999999999</v>
      </c>
      <c r="D21895" s="2">
        <v>2.3633829999999998</v>
      </c>
      <c r="F21895" s="2">
        <v>20.352340000000002</v>
      </c>
      <c r="G21895" s="2">
        <v>0.72213000000000005</v>
      </c>
      <c r="H21895" s="2">
        <v>0.55721299999999996</v>
      </c>
      <c r="J21895" s="2">
        <v>20.355139999999999</v>
      </c>
      <c r="K21895" s="2">
        <v>0.19880300000000001</v>
      </c>
      <c r="L21895" s="2">
        <v>0.37822800000000001</v>
      </c>
    </row>
    <row r="21896" spans="1:12" x14ac:dyDescent="0.2">
      <c r="A21896" s="2">
        <v>20.355840000000001</v>
      </c>
      <c r="B21896" s="2">
        <v>102.2782</v>
      </c>
      <c r="C21896" s="2">
        <v>3.27156</v>
      </c>
      <c r="D21896" s="2">
        <v>2.3621780000000001</v>
      </c>
      <c r="F21896" s="2">
        <v>20.35304</v>
      </c>
      <c r="G21896" s="2">
        <v>0.72289999999999999</v>
      </c>
      <c r="H21896" s="2">
        <v>0.55761000000000005</v>
      </c>
      <c r="J21896" s="2">
        <v>20.355840000000001</v>
      </c>
      <c r="K21896" s="2">
        <v>0.198326</v>
      </c>
      <c r="L21896" s="2">
        <v>0.37810100000000002</v>
      </c>
    </row>
    <row r="21897" spans="1:12" x14ac:dyDescent="0.2">
      <c r="A21897" s="2">
        <v>20.356539999999999</v>
      </c>
      <c r="B21897" s="2">
        <v>102.1691</v>
      </c>
      <c r="C21897" s="2">
        <v>3.269679</v>
      </c>
      <c r="D21897" s="2">
        <v>2.3612850000000001</v>
      </c>
      <c r="F21897" s="2">
        <v>20.353739999999998</v>
      </c>
      <c r="G21897" s="2">
        <v>0.72309100000000004</v>
      </c>
      <c r="H21897" s="2">
        <v>0.55774699999999999</v>
      </c>
      <c r="J21897" s="2">
        <v>20.356539999999999</v>
      </c>
      <c r="K21897" s="2">
        <v>0.197601</v>
      </c>
      <c r="L21897" s="2">
        <v>0.37782300000000002</v>
      </c>
    </row>
    <row r="21898" spans="1:12" x14ac:dyDescent="0.2">
      <c r="A21898" s="2">
        <v>20.357250000000001</v>
      </c>
      <c r="B21898" s="2">
        <v>102.053</v>
      </c>
      <c r="C21898" s="2">
        <v>3.2682449999999998</v>
      </c>
      <c r="D21898" s="2">
        <v>2.3608509999999998</v>
      </c>
      <c r="F21898" s="2">
        <v>20.35444</v>
      </c>
      <c r="G21898" s="2">
        <v>0.72441900000000004</v>
      </c>
      <c r="H21898" s="2">
        <v>0.55823500000000004</v>
      </c>
      <c r="J21898" s="2">
        <v>20.357250000000001</v>
      </c>
      <c r="K21898" s="2">
        <v>0.19700000000000001</v>
      </c>
      <c r="L21898" s="2">
        <v>0.37739200000000001</v>
      </c>
    </row>
    <row r="21899" spans="1:12" x14ac:dyDescent="0.2">
      <c r="A21899" s="2">
        <v>20.357949999999999</v>
      </c>
      <c r="B21899" s="2">
        <v>101.93470000000001</v>
      </c>
      <c r="C21899" s="2">
        <v>3.266975</v>
      </c>
      <c r="D21899" s="2">
        <v>2.3602020000000001</v>
      </c>
      <c r="F21899" s="2">
        <v>20.355139999999999</v>
      </c>
      <c r="G21899" s="2">
        <v>0.72489899999999996</v>
      </c>
      <c r="H21899" s="2">
        <v>0.55755600000000005</v>
      </c>
      <c r="J21899" s="2">
        <v>20.357949999999999</v>
      </c>
      <c r="K21899" s="2">
        <v>0.196602</v>
      </c>
      <c r="L21899" s="2">
        <v>0.37715500000000002</v>
      </c>
    </row>
    <row r="21900" spans="1:12" x14ac:dyDescent="0.2">
      <c r="A21900" s="2">
        <v>20.358650000000001</v>
      </c>
      <c r="B21900" s="2">
        <v>101.81610000000001</v>
      </c>
      <c r="C21900" s="2">
        <v>3.2655479999999999</v>
      </c>
      <c r="D21900" s="2">
        <v>2.3595839999999999</v>
      </c>
      <c r="F21900" s="2">
        <v>20.355840000000001</v>
      </c>
      <c r="G21900" s="2">
        <v>0.72514299999999998</v>
      </c>
      <c r="H21900" s="2">
        <v>0.55757100000000004</v>
      </c>
      <c r="J21900" s="2">
        <v>20.358650000000001</v>
      </c>
      <c r="K21900" s="2">
        <v>0.19656399999999999</v>
      </c>
      <c r="L21900" s="2">
        <v>0.37666500000000003</v>
      </c>
    </row>
    <row r="21901" spans="1:12" x14ac:dyDescent="0.2">
      <c r="A21901" s="2">
        <v>20.359349999999999</v>
      </c>
      <c r="B21901" s="2">
        <v>101.6981</v>
      </c>
      <c r="C21901" s="2">
        <v>3.264411</v>
      </c>
      <c r="D21901" s="2">
        <v>2.359172</v>
      </c>
      <c r="F21901" s="2">
        <v>20.356539999999999</v>
      </c>
      <c r="G21901" s="2">
        <v>0.72578399999999998</v>
      </c>
      <c r="H21901" s="2">
        <v>0.55719799999999997</v>
      </c>
      <c r="J21901" s="2">
        <v>20.359349999999999</v>
      </c>
      <c r="K21901" s="2">
        <v>0.19615199999999999</v>
      </c>
      <c r="L21901" s="2">
        <v>0.37598100000000001</v>
      </c>
    </row>
    <row r="21902" spans="1:12" x14ac:dyDescent="0.2">
      <c r="A21902" s="2">
        <v>20.360050000000001</v>
      </c>
      <c r="B21902" s="2">
        <v>101.58029999999999</v>
      </c>
      <c r="C21902" s="2">
        <v>3.263366</v>
      </c>
      <c r="D21902" s="2">
        <v>2.3583180000000001</v>
      </c>
      <c r="F21902" s="2">
        <v>20.357250000000001</v>
      </c>
      <c r="G21902" s="2">
        <v>0.72628000000000004</v>
      </c>
      <c r="H21902" s="2">
        <v>0.55740400000000001</v>
      </c>
      <c r="J21902" s="2">
        <v>20.360050000000001</v>
      </c>
      <c r="K21902" s="2">
        <v>0.195711</v>
      </c>
      <c r="L21902" s="2">
        <v>0.37595800000000001</v>
      </c>
    </row>
    <row r="21903" spans="1:12" x14ac:dyDescent="0.2">
      <c r="A21903" s="2">
        <v>20.360749999999999</v>
      </c>
      <c r="B21903" s="2">
        <v>101.46129999999999</v>
      </c>
      <c r="C21903" s="2">
        <v>3.2617029999999998</v>
      </c>
      <c r="D21903" s="2">
        <v>2.3574250000000001</v>
      </c>
      <c r="F21903" s="2">
        <v>20.357949999999999</v>
      </c>
      <c r="G21903" s="2">
        <v>0.72751600000000005</v>
      </c>
      <c r="H21903" s="2">
        <v>0.55761000000000005</v>
      </c>
      <c r="J21903" s="2">
        <v>20.360749999999999</v>
      </c>
      <c r="K21903" s="2">
        <v>0.19606999999999999</v>
      </c>
      <c r="L21903" s="2">
        <v>0.37561099999999997</v>
      </c>
    </row>
    <row r="21904" spans="1:12" x14ac:dyDescent="0.2">
      <c r="A21904" s="2">
        <v>20.361450000000001</v>
      </c>
      <c r="B21904" s="2">
        <v>101.34220000000001</v>
      </c>
      <c r="C21904" s="2">
        <v>3.2598029999999998</v>
      </c>
      <c r="D21904" s="2">
        <v>2.356792</v>
      </c>
      <c r="F21904" s="2">
        <v>20.358650000000001</v>
      </c>
      <c r="G21904" s="2">
        <v>0.72824100000000003</v>
      </c>
      <c r="H21904" s="2">
        <v>0.55783099999999997</v>
      </c>
      <c r="J21904" s="2">
        <v>20.361450000000001</v>
      </c>
      <c r="K21904" s="2">
        <v>0.196218</v>
      </c>
      <c r="L21904" s="2">
        <v>0.37558799999999998</v>
      </c>
    </row>
    <row r="21905" spans="1:12" x14ac:dyDescent="0.2">
      <c r="A21905" s="2">
        <v>20.362159999999999</v>
      </c>
      <c r="B21905" s="2">
        <v>101.22450000000001</v>
      </c>
      <c r="C21905" s="2">
        <v>3.2583799999999998</v>
      </c>
      <c r="D21905" s="2">
        <v>2.3565399999999999</v>
      </c>
      <c r="F21905" s="2">
        <v>20.359349999999999</v>
      </c>
      <c r="G21905" s="2">
        <v>0.72843199999999997</v>
      </c>
      <c r="H21905" s="2">
        <v>0.55818900000000005</v>
      </c>
      <c r="J21905" s="2">
        <v>20.362159999999999</v>
      </c>
      <c r="K21905" s="2">
        <v>0.196579</v>
      </c>
      <c r="L21905" s="2">
        <v>0.37573899999999999</v>
      </c>
    </row>
    <row r="21906" spans="1:12" x14ac:dyDescent="0.2">
      <c r="A21906" s="2">
        <v>20.362860000000001</v>
      </c>
      <c r="B21906" s="2">
        <v>101.1071</v>
      </c>
      <c r="C21906" s="2">
        <v>3.2569569999999999</v>
      </c>
      <c r="D21906" s="2">
        <v>2.3563719999999999</v>
      </c>
      <c r="F21906" s="2">
        <v>20.360050000000001</v>
      </c>
      <c r="G21906" s="2">
        <v>0.72866799999999998</v>
      </c>
      <c r="H21906" s="2">
        <v>0.558388</v>
      </c>
      <c r="J21906" s="2">
        <v>20.362860000000001</v>
      </c>
      <c r="K21906" s="2">
        <v>0.196358</v>
      </c>
      <c r="L21906" s="2">
        <v>0.37548900000000002</v>
      </c>
    </row>
    <row r="21907" spans="1:12" x14ac:dyDescent="0.2">
      <c r="A21907" s="2">
        <v>20.36356</v>
      </c>
      <c r="B21907" s="2">
        <v>100.98909999999999</v>
      </c>
      <c r="C21907" s="2">
        <v>3.255401</v>
      </c>
      <c r="D21907" s="2">
        <v>2.355693</v>
      </c>
      <c r="F21907" s="2">
        <v>20.360749999999999</v>
      </c>
      <c r="G21907" s="2">
        <v>0.72934699999999997</v>
      </c>
      <c r="H21907" s="2">
        <v>0.55886100000000005</v>
      </c>
      <c r="J21907" s="2">
        <v>20.36356</v>
      </c>
      <c r="K21907" s="2">
        <v>0.196489</v>
      </c>
      <c r="L21907" s="2">
        <v>0.37507800000000002</v>
      </c>
    </row>
    <row r="21908" spans="1:12" x14ac:dyDescent="0.2">
      <c r="A21908" s="2">
        <v>20.364260000000002</v>
      </c>
      <c r="B21908" s="2">
        <v>100.8715</v>
      </c>
      <c r="C21908" s="2">
        <v>3.2538670000000001</v>
      </c>
      <c r="D21908" s="2">
        <v>2.3546710000000002</v>
      </c>
      <c r="F21908" s="2">
        <v>20.361450000000001</v>
      </c>
      <c r="G21908" s="2">
        <v>0.73036199999999996</v>
      </c>
      <c r="H21908" s="2">
        <v>0.55889100000000003</v>
      </c>
      <c r="J21908" s="2">
        <v>20.364260000000002</v>
      </c>
      <c r="K21908" s="2">
        <v>0.19691600000000001</v>
      </c>
      <c r="L21908" s="2">
        <v>0.37464399999999998</v>
      </c>
    </row>
    <row r="21909" spans="1:12" x14ac:dyDescent="0.2">
      <c r="A21909" s="2">
        <v>20.36496</v>
      </c>
      <c r="B21909" s="2">
        <v>100.75369999999999</v>
      </c>
      <c r="C21909" s="2">
        <v>3.2526009999999999</v>
      </c>
      <c r="D21909" s="2">
        <v>2.3537089999999998</v>
      </c>
      <c r="F21909" s="2">
        <v>20.362159999999999</v>
      </c>
      <c r="G21909" s="2">
        <v>0.73106400000000005</v>
      </c>
      <c r="H21909" s="2">
        <v>0.55915800000000004</v>
      </c>
      <c r="J21909" s="2">
        <v>20.36496</v>
      </c>
      <c r="K21909" s="2">
        <v>0.19681000000000001</v>
      </c>
      <c r="L21909" s="2">
        <v>0.37367299999999998</v>
      </c>
    </row>
    <row r="21910" spans="1:12" x14ac:dyDescent="0.2">
      <c r="A21910" s="2">
        <v>20.365659999999998</v>
      </c>
      <c r="B21910" s="2">
        <v>100.63590000000001</v>
      </c>
      <c r="C21910" s="2">
        <v>3.2511700000000001</v>
      </c>
      <c r="D21910" s="2">
        <v>2.3532359999999999</v>
      </c>
      <c r="F21910" s="2">
        <v>20.362860000000001</v>
      </c>
      <c r="G21910" s="2">
        <v>0.73094199999999998</v>
      </c>
      <c r="H21910" s="2">
        <v>0.55928800000000001</v>
      </c>
      <c r="J21910" s="2">
        <v>20.365659999999998</v>
      </c>
      <c r="K21910" s="2">
        <v>0.19652500000000001</v>
      </c>
      <c r="L21910" s="2">
        <v>0.37317099999999997</v>
      </c>
    </row>
    <row r="21911" spans="1:12" x14ac:dyDescent="0.2">
      <c r="A21911" s="2">
        <v>20.36636</v>
      </c>
      <c r="B21911" s="2">
        <v>100.5172</v>
      </c>
      <c r="C21911" s="2">
        <v>3.2497630000000002</v>
      </c>
      <c r="D21911" s="2">
        <v>2.352786</v>
      </c>
      <c r="F21911" s="2">
        <v>20.36356</v>
      </c>
      <c r="G21911" s="2">
        <v>0.73083500000000001</v>
      </c>
      <c r="H21911" s="2">
        <v>0.55882299999999996</v>
      </c>
      <c r="J21911" s="2">
        <v>20.36636</v>
      </c>
      <c r="K21911" s="2">
        <v>0.196575</v>
      </c>
      <c r="L21911" s="2">
        <v>0.37307000000000001</v>
      </c>
    </row>
    <row r="21912" spans="1:12" x14ac:dyDescent="0.2">
      <c r="A21912" s="2">
        <v>20.367069999999998</v>
      </c>
      <c r="B21912" s="2">
        <v>100.3974</v>
      </c>
      <c r="C21912" s="2">
        <v>3.2483089999999999</v>
      </c>
      <c r="D21912" s="2">
        <v>2.352252</v>
      </c>
      <c r="F21912" s="2">
        <v>20.364260000000002</v>
      </c>
      <c r="G21912" s="2">
        <v>0.73117799999999999</v>
      </c>
      <c r="H21912" s="2">
        <v>0.55911999999999995</v>
      </c>
      <c r="J21912" s="2">
        <v>20.367069999999998</v>
      </c>
      <c r="K21912" s="2">
        <v>0.196716</v>
      </c>
      <c r="L21912" s="2">
        <v>0.37286000000000002</v>
      </c>
    </row>
    <row r="21913" spans="1:12" x14ac:dyDescent="0.2">
      <c r="A21913" s="2">
        <v>20.36777</v>
      </c>
      <c r="B21913" s="2">
        <v>100.2773</v>
      </c>
      <c r="C21913" s="2">
        <v>3.2464780000000002</v>
      </c>
      <c r="D21913" s="2">
        <v>2.351817</v>
      </c>
      <c r="F21913" s="2">
        <v>20.36496</v>
      </c>
      <c r="G21913" s="2">
        <v>0.73178900000000002</v>
      </c>
      <c r="H21913" s="2">
        <v>0.55907399999999996</v>
      </c>
      <c r="J21913" s="2">
        <v>20.36777</v>
      </c>
      <c r="K21913" s="2">
        <v>0.196857</v>
      </c>
      <c r="L21913" s="2">
        <v>0.37239299999999997</v>
      </c>
    </row>
    <row r="21914" spans="1:12" x14ac:dyDescent="0.2">
      <c r="A21914" s="2">
        <v>20.368469999999999</v>
      </c>
      <c r="B21914" s="2">
        <v>100.1587</v>
      </c>
      <c r="C21914" s="2">
        <v>3.2447620000000001</v>
      </c>
      <c r="D21914" s="2">
        <v>2.3510930000000001</v>
      </c>
      <c r="F21914" s="2">
        <v>20.365659999999998</v>
      </c>
      <c r="G21914" s="2">
        <v>0.73272700000000002</v>
      </c>
      <c r="H21914" s="2">
        <v>0.55915099999999995</v>
      </c>
      <c r="J21914" s="2">
        <v>20.368469999999999</v>
      </c>
      <c r="K21914" s="2">
        <v>0.19647200000000001</v>
      </c>
      <c r="L21914" s="2">
        <v>0.37219200000000002</v>
      </c>
    </row>
    <row r="21915" spans="1:12" x14ac:dyDescent="0.2">
      <c r="A21915" s="2">
        <v>20.36917</v>
      </c>
      <c r="B21915" s="2">
        <v>100.0386</v>
      </c>
      <c r="C21915" s="2">
        <v>3.243331</v>
      </c>
      <c r="D21915" s="2">
        <v>2.3503599999999998</v>
      </c>
      <c r="F21915" s="2">
        <v>20.36636</v>
      </c>
      <c r="G21915" s="2">
        <v>0.73283399999999999</v>
      </c>
      <c r="H21915" s="2">
        <v>0.55951700000000004</v>
      </c>
      <c r="J21915" s="2">
        <v>20.36917</v>
      </c>
      <c r="K21915" s="2">
        <v>0.19580600000000001</v>
      </c>
      <c r="L21915" s="2">
        <v>0.37210799999999999</v>
      </c>
    </row>
    <row r="21916" spans="1:12" x14ac:dyDescent="0.2">
      <c r="A21916" s="2">
        <v>20.369869999999999</v>
      </c>
      <c r="B21916" s="2">
        <v>99.917619999999999</v>
      </c>
      <c r="C21916" s="2">
        <v>3.2422019999999998</v>
      </c>
      <c r="D21916" s="2">
        <v>2.3496809999999999</v>
      </c>
      <c r="F21916" s="2">
        <v>20.367069999999998</v>
      </c>
      <c r="G21916" s="2">
        <v>0.73300900000000002</v>
      </c>
      <c r="H21916" s="2">
        <v>0.559639</v>
      </c>
      <c r="J21916" s="2">
        <v>20.369869999999999</v>
      </c>
      <c r="K21916" s="2">
        <v>0.19536600000000001</v>
      </c>
      <c r="L21916" s="2">
        <v>0.37169600000000003</v>
      </c>
    </row>
    <row r="21917" spans="1:12" x14ac:dyDescent="0.2">
      <c r="A21917" s="2">
        <v>20.370570000000001</v>
      </c>
      <c r="B21917" s="2">
        <v>99.796340000000001</v>
      </c>
      <c r="C21917" s="2">
        <v>3.2411910000000002</v>
      </c>
      <c r="D21917" s="2">
        <v>2.3487580000000001</v>
      </c>
      <c r="F21917" s="2">
        <v>20.36777</v>
      </c>
      <c r="G21917" s="2">
        <v>0.73352799999999996</v>
      </c>
      <c r="H21917" s="2">
        <v>0.55960799999999999</v>
      </c>
      <c r="J21917" s="2">
        <v>20.370570000000001</v>
      </c>
      <c r="K21917" s="2">
        <v>0.19539799999999999</v>
      </c>
      <c r="L21917" s="2">
        <v>0.37131199999999998</v>
      </c>
    </row>
    <row r="21918" spans="1:12" x14ac:dyDescent="0.2">
      <c r="A21918" s="2">
        <v>20.371269999999999</v>
      </c>
      <c r="B21918" s="2">
        <v>99.674270000000007</v>
      </c>
      <c r="C21918" s="2">
        <v>3.2399629999999999</v>
      </c>
      <c r="D21918" s="2">
        <v>2.3477429999999999</v>
      </c>
      <c r="F21918" s="2">
        <v>20.368469999999999</v>
      </c>
      <c r="G21918" s="2">
        <v>0.734344</v>
      </c>
      <c r="H21918" s="2">
        <v>0.55958600000000003</v>
      </c>
      <c r="J21918" s="2">
        <v>20.371269999999999</v>
      </c>
      <c r="K21918" s="2">
        <v>0.196272</v>
      </c>
      <c r="L21918" s="2">
        <v>0.37076700000000001</v>
      </c>
    </row>
    <row r="21919" spans="1:12" x14ac:dyDescent="0.2">
      <c r="A21919" s="2">
        <v>20.371980000000001</v>
      </c>
      <c r="B21919" s="2">
        <v>99.552670000000006</v>
      </c>
      <c r="C21919" s="2">
        <v>3.2384900000000001</v>
      </c>
      <c r="D21919" s="2">
        <v>2.347461</v>
      </c>
      <c r="F21919" s="2">
        <v>20.36917</v>
      </c>
      <c r="G21919" s="2">
        <v>0.73490900000000003</v>
      </c>
      <c r="H21919" s="2">
        <v>0.55956300000000003</v>
      </c>
      <c r="J21919" s="2">
        <v>20.371980000000001</v>
      </c>
      <c r="K21919" s="2">
        <v>0.196688</v>
      </c>
      <c r="L21919" s="2">
        <v>0.370369</v>
      </c>
    </row>
    <row r="21920" spans="1:12" x14ac:dyDescent="0.2">
      <c r="A21920" s="2">
        <v>20.372679999999999</v>
      </c>
      <c r="B21920" s="2">
        <v>99.432389999999998</v>
      </c>
      <c r="C21920" s="2">
        <v>3.2372619999999999</v>
      </c>
      <c r="D21920" s="2">
        <v>2.3465530000000001</v>
      </c>
      <c r="F21920" s="2">
        <v>20.369869999999999</v>
      </c>
      <c r="G21920" s="2">
        <v>0.73529100000000003</v>
      </c>
      <c r="H21920" s="2">
        <v>0.55937199999999998</v>
      </c>
      <c r="J21920" s="2">
        <v>20.372679999999999</v>
      </c>
      <c r="K21920" s="2">
        <v>0.19648199999999999</v>
      </c>
      <c r="L21920" s="2">
        <v>0.37026900000000001</v>
      </c>
    </row>
    <row r="21921" spans="1:12" x14ac:dyDescent="0.2">
      <c r="A21921" s="2">
        <v>20.373380000000001</v>
      </c>
      <c r="B21921" s="2">
        <v>99.310239999999993</v>
      </c>
      <c r="C21921" s="2">
        <v>3.2360340000000001</v>
      </c>
      <c r="D21921" s="2">
        <v>2.3458739999999998</v>
      </c>
      <c r="F21921" s="2">
        <v>20.370570000000001</v>
      </c>
      <c r="G21921" s="2">
        <v>0.73629800000000001</v>
      </c>
      <c r="H21921" s="2">
        <v>0.56004299999999996</v>
      </c>
      <c r="J21921" s="2">
        <v>20.373380000000001</v>
      </c>
      <c r="K21921" s="2">
        <v>0.19612099999999999</v>
      </c>
      <c r="L21921" s="2">
        <v>0.37017299999999997</v>
      </c>
    </row>
    <row r="21922" spans="1:12" x14ac:dyDescent="0.2">
      <c r="A21922" s="2">
        <v>20.374079999999999</v>
      </c>
      <c r="B21922" s="2">
        <v>99.188069999999996</v>
      </c>
      <c r="C21922" s="2">
        <v>3.2346569999999999</v>
      </c>
      <c r="D21922" s="2">
        <v>2.3443480000000001</v>
      </c>
      <c r="F21922" s="2">
        <v>20.371269999999999</v>
      </c>
      <c r="G21922" s="2">
        <v>0.73696099999999998</v>
      </c>
      <c r="H21922" s="2">
        <v>0.56011999999999995</v>
      </c>
      <c r="J21922" s="2">
        <v>20.374079999999999</v>
      </c>
      <c r="K21922" s="2">
        <v>0.19594200000000001</v>
      </c>
      <c r="L21922" s="2">
        <v>0.37048700000000001</v>
      </c>
    </row>
    <row r="21923" spans="1:12" x14ac:dyDescent="0.2">
      <c r="A21923" s="2">
        <v>20.374780000000001</v>
      </c>
      <c r="B21923" s="2">
        <v>99.065049999999999</v>
      </c>
      <c r="C21923" s="2">
        <v>3.233085</v>
      </c>
      <c r="D21923" s="2">
        <v>2.343547</v>
      </c>
      <c r="F21923" s="2">
        <v>20.371980000000001</v>
      </c>
      <c r="G21923" s="2">
        <v>0.73699199999999998</v>
      </c>
      <c r="H21923" s="2">
        <v>0.56006599999999995</v>
      </c>
      <c r="J21923" s="2">
        <v>20.374780000000001</v>
      </c>
      <c r="K21923" s="2">
        <v>0.19628899999999999</v>
      </c>
      <c r="L21923" s="2">
        <v>0.37105199999999999</v>
      </c>
    </row>
    <row r="21924" spans="1:12" x14ac:dyDescent="0.2">
      <c r="A21924" s="2">
        <v>20.37548</v>
      </c>
      <c r="B21924" s="2">
        <v>98.942809999999994</v>
      </c>
      <c r="C21924" s="2">
        <v>3.2315019999999999</v>
      </c>
      <c r="D21924" s="2">
        <v>2.3430659999999999</v>
      </c>
      <c r="F21924" s="2">
        <v>20.372679999999999</v>
      </c>
      <c r="G21924" s="2">
        <v>0.73748800000000003</v>
      </c>
      <c r="H21924" s="2">
        <v>0.56037899999999996</v>
      </c>
      <c r="J21924" s="2">
        <v>20.37548</v>
      </c>
      <c r="K21924" s="2">
        <v>0.19605800000000001</v>
      </c>
      <c r="L21924" s="2">
        <v>0.37092700000000001</v>
      </c>
    </row>
    <row r="21925" spans="1:12" x14ac:dyDescent="0.2">
      <c r="A21925" s="2">
        <v>20.376180000000002</v>
      </c>
      <c r="B21925" s="2">
        <v>98.820189999999997</v>
      </c>
      <c r="C21925" s="2">
        <v>3.2300710000000001</v>
      </c>
      <c r="D21925" s="2">
        <v>2.3426770000000001</v>
      </c>
      <c r="F21925" s="2">
        <v>20.373380000000001</v>
      </c>
      <c r="G21925" s="2">
        <v>0.73850300000000002</v>
      </c>
      <c r="H21925" s="2">
        <v>0.56036399999999997</v>
      </c>
      <c r="J21925" s="2">
        <v>20.376180000000002</v>
      </c>
      <c r="K21925" s="2">
        <v>0.195993</v>
      </c>
      <c r="L21925" s="2">
        <v>0.37039</v>
      </c>
    </row>
    <row r="21926" spans="1:12" x14ac:dyDescent="0.2">
      <c r="A21926" s="2">
        <v>20.37688</v>
      </c>
      <c r="B21926" s="2">
        <v>98.697400000000002</v>
      </c>
      <c r="C21926" s="2">
        <v>3.2284769999999998</v>
      </c>
      <c r="D21926" s="2">
        <v>2.3420139999999998</v>
      </c>
      <c r="F21926" s="2">
        <v>20.374079999999999</v>
      </c>
      <c r="G21926" s="2">
        <v>0.73926499999999995</v>
      </c>
      <c r="H21926" s="2">
        <v>0.56072200000000005</v>
      </c>
      <c r="J21926" s="2">
        <v>20.37688</v>
      </c>
      <c r="K21926" s="2">
        <v>0.19583500000000001</v>
      </c>
      <c r="L21926" s="2">
        <v>0.37007099999999998</v>
      </c>
    </row>
    <row r="21927" spans="1:12" x14ac:dyDescent="0.2">
      <c r="A21927" s="2">
        <v>20.377590000000001</v>
      </c>
      <c r="B21927" s="2">
        <v>98.573930000000004</v>
      </c>
      <c r="C21927" s="2">
        <v>3.227252</v>
      </c>
      <c r="D21927" s="2">
        <v>2.34138</v>
      </c>
      <c r="F21927" s="2">
        <v>20.374780000000001</v>
      </c>
      <c r="G21927" s="2">
        <v>0.74001300000000003</v>
      </c>
      <c r="H21927" s="2">
        <v>0.56095099999999998</v>
      </c>
      <c r="J21927" s="2">
        <v>20.377590000000001</v>
      </c>
      <c r="K21927" s="2">
        <v>0.19581399999999999</v>
      </c>
      <c r="L21927" s="2">
        <v>0.37021900000000002</v>
      </c>
    </row>
    <row r="21928" spans="1:12" x14ac:dyDescent="0.2">
      <c r="A21928" s="2">
        <v>20.37829</v>
      </c>
      <c r="B21928" s="2">
        <v>98.450959999999995</v>
      </c>
      <c r="C21928" s="2">
        <v>3.2255889999999998</v>
      </c>
      <c r="D21928" s="2">
        <v>2.3408389999999999</v>
      </c>
      <c r="F21928" s="2">
        <v>20.37548</v>
      </c>
      <c r="G21928" s="2">
        <v>0.74082899999999996</v>
      </c>
      <c r="H21928" s="2">
        <v>0.56092799999999998</v>
      </c>
      <c r="J21928" s="2">
        <v>20.37829</v>
      </c>
      <c r="K21928" s="2">
        <v>0.19548599999999999</v>
      </c>
      <c r="L21928" s="2">
        <v>0.37038199999999999</v>
      </c>
    </row>
    <row r="21929" spans="1:12" x14ac:dyDescent="0.2">
      <c r="A21929" s="2">
        <v>20.378990000000002</v>
      </c>
      <c r="B21929" s="2">
        <v>98.328140000000005</v>
      </c>
      <c r="C21929" s="2">
        <v>3.2243870000000001</v>
      </c>
      <c r="D21929" s="2">
        <v>2.3403580000000002</v>
      </c>
      <c r="F21929" s="2">
        <v>20.376180000000002</v>
      </c>
      <c r="G21929" s="2">
        <v>0.74114199999999997</v>
      </c>
      <c r="H21929" s="2">
        <v>0.56091299999999999</v>
      </c>
      <c r="J21929" s="2">
        <v>20.378990000000002</v>
      </c>
      <c r="K21929" s="2">
        <v>0.19506100000000001</v>
      </c>
      <c r="L21929" s="2">
        <v>0.370475</v>
      </c>
    </row>
    <row r="21930" spans="1:12" x14ac:dyDescent="0.2">
      <c r="A21930" s="2">
        <v>20.37969</v>
      </c>
      <c r="B21930" s="2">
        <v>98.204359999999994</v>
      </c>
      <c r="C21930" s="2">
        <v>3.2223999999999999</v>
      </c>
      <c r="D21930" s="2">
        <v>2.3390840000000002</v>
      </c>
      <c r="F21930" s="2">
        <v>20.37688</v>
      </c>
      <c r="G21930" s="2">
        <v>0.742058</v>
      </c>
      <c r="H21930" s="2">
        <v>0.56104299999999996</v>
      </c>
      <c r="J21930" s="2">
        <v>20.37969</v>
      </c>
      <c r="K21930" s="2">
        <v>0.19414500000000001</v>
      </c>
      <c r="L21930" s="2">
        <v>0.37055900000000003</v>
      </c>
    </row>
    <row r="21931" spans="1:12" x14ac:dyDescent="0.2">
      <c r="A21931" s="2">
        <v>20.380389999999998</v>
      </c>
      <c r="B21931" s="2">
        <v>98.08023</v>
      </c>
      <c r="C21931" s="2">
        <v>3.2207249999999998</v>
      </c>
      <c r="D21931" s="2">
        <v>2.3380160000000001</v>
      </c>
      <c r="F21931" s="2">
        <v>20.377590000000001</v>
      </c>
      <c r="G21931" s="2">
        <v>0.74260700000000002</v>
      </c>
      <c r="H21931" s="2">
        <v>0.56146200000000002</v>
      </c>
      <c r="J21931" s="2">
        <v>20.380389999999998</v>
      </c>
      <c r="K21931" s="2">
        <v>0.19334200000000001</v>
      </c>
      <c r="L21931" s="2">
        <v>0.37064599999999998</v>
      </c>
    </row>
    <row r="21932" spans="1:12" x14ac:dyDescent="0.2">
      <c r="A21932" s="2">
        <v>20.38109</v>
      </c>
      <c r="B21932" s="2">
        <v>97.956440000000001</v>
      </c>
      <c r="C21932" s="2">
        <v>3.2191800000000002</v>
      </c>
      <c r="D21932" s="2">
        <v>2.337383</v>
      </c>
      <c r="F21932" s="2">
        <v>20.37829</v>
      </c>
      <c r="G21932" s="2">
        <v>0.74260700000000002</v>
      </c>
      <c r="H21932" s="2">
        <v>0.56138600000000005</v>
      </c>
      <c r="J21932" s="2">
        <v>20.38109</v>
      </c>
      <c r="K21932" s="2">
        <v>0.19317400000000001</v>
      </c>
      <c r="L21932" s="2">
        <v>0.37051899999999999</v>
      </c>
    </row>
    <row r="21933" spans="1:12" x14ac:dyDescent="0.2">
      <c r="A21933" s="2">
        <v>20.381789999999999</v>
      </c>
      <c r="B21933" s="2">
        <v>97.833070000000006</v>
      </c>
      <c r="C21933" s="2">
        <v>3.217838</v>
      </c>
      <c r="D21933" s="2">
        <v>2.3363139999999998</v>
      </c>
      <c r="F21933" s="2">
        <v>20.378990000000002</v>
      </c>
      <c r="G21933" s="2">
        <v>0.74266100000000002</v>
      </c>
      <c r="H21933" s="2">
        <v>0.561531</v>
      </c>
      <c r="J21933" s="2">
        <v>20.381789999999999</v>
      </c>
      <c r="K21933" s="2">
        <v>0.192991</v>
      </c>
      <c r="L21933" s="2">
        <v>0.37040899999999999</v>
      </c>
    </row>
    <row r="21934" spans="1:12" x14ac:dyDescent="0.2">
      <c r="A21934" s="2">
        <v>20.3825</v>
      </c>
      <c r="B21934" s="2">
        <v>97.709500000000006</v>
      </c>
      <c r="C21934" s="2">
        <v>3.2165900000000001</v>
      </c>
      <c r="D21934" s="2">
        <v>2.3352689999999998</v>
      </c>
      <c r="F21934" s="2">
        <v>20.37969</v>
      </c>
      <c r="G21934" s="2">
        <v>0.74305699999999997</v>
      </c>
      <c r="H21934" s="2">
        <v>0.56185200000000002</v>
      </c>
      <c r="J21934" s="2">
        <v>20.3825</v>
      </c>
      <c r="K21934" s="2">
        <v>0.193407</v>
      </c>
      <c r="L21934" s="2">
        <v>0.37068800000000002</v>
      </c>
    </row>
    <row r="21935" spans="1:12" x14ac:dyDescent="0.2">
      <c r="A21935" s="2">
        <v>20.383199999999999</v>
      </c>
      <c r="B21935" s="2">
        <v>97.586179999999999</v>
      </c>
      <c r="C21935" s="2">
        <v>3.215579</v>
      </c>
      <c r="D21935" s="2">
        <v>2.3347959999999999</v>
      </c>
      <c r="F21935" s="2">
        <v>20.380389999999998</v>
      </c>
      <c r="G21935" s="2">
        <v>0.74376699999999996</v>
      </c>
      <c r="H21935" s="2">
        <v>0.56222499999999997</v>
      </c>
      <c r="J21935" s="2">
        <v>20.383199999999999</v>
      </c>
      <c r="K21935" s="2">
        <v>0.193352</v>
      </c>
      <c r="L21935" s="2">
        <v>0.37084899999999998</v>
      </c>
    </row>
    <row r="21936" spans="1:12" x14ac:dyDescent="0.2">
      <c r="A21936" s="2">
        <v>20.383900000000001</v>
      </c>
      <c r="B21936" s="2">
        <v>97.462879999999998</v>
      </c>
      <c r="C21936" s="2">
        <v>3.214359</v>
      </c>
      <c r="D21936" s="2">
        <v>2.3342010000000002</v>
      </c>
      <c r="F21936" s="2">
        <v>20.38109</v>
      </c>
      <c r="G21936" s="2">
        <v>0.74414800000000003</v>
      </c>
      <c r="H21936" s="2">
        <v>0.56258399999999997</v>
      </c>
      <c r="J21936" s="2">
        <v>20.383900000000001</v>
      </c>
      <c r="K21936" s="2">
        <v>0.193165</v>
      </c>
      <c r="L21936" s="2">
        <v>0.37099500000000002</v>
      </c>
    </row>
    <row r="21937" spans="1:12" x14ac:dyDescent="0.2">
      <c r="A21937" s="2">
        <v>20.384599999999999</v>
      </c>
      <c r="B21937" s="2">
        <v>97.339110000000005</v>
      </c>
      <c r="C21937" s="2">
        <v>3.2128899999999998</v>
      </c>
      <c r="D21937" s="2">
        <v>2.3332929999999998</v>
      </c>
      <c r="F21937" s="2">
        <v>20.381789999999999</v>
      </c>
      <c r="G21937" s="2">
        <v>0.74468999999999996</v>
      </c>
      <c r="H21937" s="2">
        <v>0.56230899999999995</v>
      </c>
      <c r="J21937" s="2">
        <v>20.384599999999999</v>
      </c>
      <c r="K21937" s="2">
        <v>0.193498</v>
      </c>
      <c r="L21937" s="2">
        <v>0.37131599999999998</v>
      </c>
    </row>
    <row r="21938" spans="1:12" x14ac:dyDescent="0.2">
      <c r="A21938" s="2">
        <v>20.385300000000001</v>
      </c>
      <c r="B21938" s="2">
        <v>97.215900000000005</v>
      </c>
      <c r="C21938" s="2">
        <v>3.2111619999999998</v>
      </c>
      <c r="D21938" s="2">
        <v>2.3322940000000001</v>
      </c>
      <c r="F21938" s="2">
        <v>20.3825</v>
      </c>
      <c r="G21938" s="2">
        <v>0.74561299999999997</v>
      </c>
      <c r="H21938" s="2">
        <v>0.56189</v>
      </c>
      <c r="J21938" s="2">
        <v>20.385300000000001</v>
      </c>
      <c r="K21938" s="2">
        <v>0.19406699999999999</v>
      </c>
      <c r="L21938" s="2">
        <v>0.37162400000000001</v>
      </c>
    </row>
    <row r="21939" spans="1:12" x14ac:dyDescent="0.2">
      <c r="A21939" s="2">
        <v>20.385999999999999</v>
      </c>
      <c r="B21939" s="2">
        <v>97.093289999999996</v>
      </c>
      <c r="C21939" s="2">
        <v>3.2095899999999999</v>
      </c>
      <c r="D21939" s="2">
        <v>2.3313169999999999</v>
      </c>
      <c r="F21939" s="2">
        <v>20.383199999999999</v>
      </c>
      <c r="G21939" s="2">
        <v>0.74612400000000001</v>
      </c>
      <c r="H21939" s="2">
        <v>0.56198899999999996</v>
      </c>
      <c r="J21939" s="2">
        <v>20.385999999999999</v>
      </c>
      <c r="K21939" s="2">
        <v>0.194328</v>
      </c>
      <c r="L21939" s="2">
        <v>0.37181900000000001</v>
      </c>
    </row>
    <row r="21940" spans="1:12" x14ac:dyDescent="0.2">
      <c r="A21940" s="2">
        <v>20.386700000000001</v>
      </c>
      <c r="B21940" s="2">
        <v>96.969930000000005</v>
      </c>
      <c r="C21940" s="2">
        <v>3.2085949999999999</v>
      </c>
      <c r="D21940" s="2">
        <v>2.3304399999999998</v>
      </c>
      <c r="F21940" s="2">
        <v>20.383900000000001</v>
      </c>
      <c r="G21940" s="2">
        <v>0.74689499999999998</v>
      </c>
      <c r="H21940" s="2">
        <v>0.56175200000000003</v>
      </c>
      <c r="J21940" s="2">
        <v>20.386700000000001</v>
      </c>
      <c r="K21940" s="2">
        <v>0.194717</v>
      </c>
      <c r="L21940" s="2">
        <v>0.37178699999999998</v>
      </c>
    </row>
    <row r="21941" spans="1:12" x14ac:dyDescent="0.2">
      <c r="A21941" s="2">
        <v>20.387409999999999</v>
      </c>
      <c r="B21941" s="2">
        <v>96.846710000000002</v>
      </c>
      <c r="C21941" s="2">
        <v>3.2078389999999999</v>
      </c>
      <c r="D21941" s="2">
        <v>2.3299059999999998</v>
      </c>
      <c r="F21941" s="2">
        <v>20.384599999999999</v>
      </c>
      <c r="G21941" s="2">
        <v>0.747444</v>
      </c>
      <c r="H21941" s="2">
        <v>0.56177500000000002</v>
      </c>
      <c r="J21941" s="2">
        <v>20.387409999999999</v>
      </c>
      <c r="K21941" s="2">
        <v>0.19466</v>
      </c>
      <c r="L21941" s="2">
        <v>0.37159799999999998</v>
      </c>
    </row>
    <row r="21942" spans="1:12" x14ac:dyDescent="0.2">
      <c r="A21942" s="2">
        <v>20.388110000000001</v>
      </c>
      <c r="B21942" s="2">
        <v>96.724559999999997</v>
      </c>
      <c r="C21942" s="2">
        <v>3.2070650000000001</v>
      </c>
      <c r="D21942" s="2">
        <v>2.329631</v>
      </c>
      <c r="F21942" s="2">
        <v>20.385300000000001</v>
      </c>
      <c r="G21942" s="2">
        <v>0.74823799999999996</v>
      </c>
      <c r="H21942" s="2">
        <v>0.56161499999999998</v>
      </c>
      <c r="J21942" s="2">
        <v>20.388110000000001</v>
      </c>
      <c r="K21942" s="2">
        <v>0.194746</v>
      </c>
      <c r="L21942" s="2">
        <v>0.37200499999999997</v>
      </c>
    </row>
    <row r="21943" spans="1:12" x14ac:dyDescent="0.2">
      <c r="A21943" s="2">
        <v>20.388809999999999</v>
      </c>
      <c r="B21943" s="2">
        <v>96.601730000000003</v>
      </c>
      <c r="C21943" s="2">
        <v>3.2056800000000001</v>
      </c>
      <c r="D21943" s="2">
        <v>2.3290359999999999</v>
      </c>
      <c r="F21943" s="2">
        <v>20.385999999999999</v>
      </c>
      <c r="G21943" s="2">
        <v>0.74936700000000001</v>
      </c>
      <c r="H21943" s="2">
        <v>0.561859</v>
      </c>
      <c r="J21943" s="2">
        <v>20.388809999999999</v>
      </c>
      <c r="K21943" s="2">
        <v>0.194551</v>
      </c>
      <c r="L21943" s="2">
        <v>0.37231500000000001</v>
      </c>
    </row>
    <row r="21944" spans="1:12" x14ac:dyDescent="0.2">
      <c r="A21944" s="2">
        <v>20.389510000000001</v>
      </c>
      <c r="B21944" s="2">
        <v>96.479579999999999</v>
      </c>
      <c r="C21944" s="2">
        <v>3.204116</v>
      </c>
      <c r="D21944" s="2">
        <v>2.3283339999999999</v>
      </c>
      <c r="F21944" s="2">
        <v>20.386700000000001</v>
      </c>
      <c r="G21944" s="2">
        <v>0.750282</v>
      </c>
      <c r="H21944" s="2">
        <v>0.56245400000000001</v>
      </c>
      <c r="J21944" s="2">
        <v>20.389510000000001</v>
      </c>
      <c r="K21944" s="2">
        <v>0.19447700000000001</v>
      </c>
      <c r="L21944" s="2">
        <v>0.37254799999999999</v>
      </c>
    </row>
    <row r="21945" spans="1:12" x14ac:dyDescent="0.2">
      <c r="A21945" s="2">
        <v>20.39021</v>
      </c>
      <c r="B21945" s="2">
        <v>96.357860000000002</v>
      </c>
      <c r="C21945" s="2">
        <v>3.2029179999999999</v>
      </c>
      <c r="D21945" s="2">
        <v>2.327312</v>
      </c>
      <c r="F21945" s="2">
        <v>20.387409999999999</v>
      </c>
      <c r="G21945" s="2">
        <v>0.75157200000000002</v>
      </c>
      <c r="H21945" s="2">
        <v>0.56270600000000004</v>
      </c>
      <c r="J21945" s="2">
        <v>20.39021</v>
      </c>
      <c r="K21945" s="2">
        <v>0.194746</v>
      </c>
      <c r="L21945" s="2">
        <v>0.372894</v>
      </c>
    </row>
    <row r="21946" spans="1:12" x14ac:dyDescent="0.2">
      <c r="A21946" s="2">
        <v>20.390910000000002</v>
      </c>
      <c r="B21946" s="2">
        <v>96.235370000000003</v>
      </c>
      <c r="C21946" s="2">
        <v>3.201514</v>
      </c>
      <c r="D21946" s="2">
        <v>2.3259989999999999</v>
      </c>
      <c r="F21946" s="2">
        <v>20.388110000000001</v>
      </c>
      <c r="G21946" s="2">
        <v>0.75195299999999998</v>
      </c>
      <c r="H21946" s="2">
        <v>0.56322499999999998</v>
      </c>
      <c r="J21946" s="2">
        <v>20.390910000000002</v>
      </c>
      <c r="K21946" s="2">
        <v>0.19473299999999999</v>
      </c>
      <c r="L21946" s="2">
        <v>0.372948</v>
      </c>
    </row>
    <row r="21947" spans="1:12" x14ac:dyDescent="0.2">
      <c r="A21947" s="2">
        <v>20.39161</v>
      </c>
      <c r="B21947" s="2">
        <v>96.111770000000007</v>
      </c>
      <c r="C21947" s="2">
        <v>3.2001490000000001</v>
      </c>
      <c r="D21947" s="2">
        <v>2.3250380000000002</v>
      </c>
      <c r="F21947" s="2">
        <v>20.388809999999999</v>
      </c>
      <c r="G21947" s="2">
        <v>0.75290699999999999</v>
      </c>
      <c r="H21947" s="2">
        <v>0.56335400000000002</v>
      </c>
      <c r="J21947" s="2">
        <v>20.39161</v>
      </c>
      <c r="K21947" s="2">
        <v>0.19484699999999999</v>
      </c>
      <c r="L21947" s="2">
        <v>0.372886</v>
      </c>
    </row>
    <row r="21948" spans="1:12" x14ac:dyDescent="0.2">
      <c r="A21948" s="2">
        <v>20.392320000000002</v>
      </c>
      <c r="B21948" s="2">
        <v>95.989469999999997</v>
      </c>
      <c r="C21948" s="2">
        <v>3.1988249999999998</v>
      </c>
      <c r="D21948" s="2">
        <v>2.3240229999999999</v>
      </c>
      <c r="F21948" s="2">
        <v>20.389510000000001</v>
      </c>
      <c r="G21948" s="2">
        <v>0.75362399999999996</v>
      </c>
      <c r="H21948" s="2">
        <v>0.56281999999999999</v>
      </c>
      <c r="J21948" s="2">
        <v>20.392320000000002</v>
      </c>
      <c r="K21948" s="2">
        <v>0.19495799999999999</v>
      </c>
      <c r="L21948" s="2">
        <v>0.372946</v>
      </c>
    </row>
    <row r="21949" spans="1:12" x14ac:dyDescent="0.2">
      <c r="A21949" s="2">
        <v>20.39302</v>
      </c>
      <c r="B21949" s="2">
        <v>95.867450000000005</v>
      </c>
      <c r="C21949" s="2">
        <v>3.1972079999999998</v>
      </c>
      <c r="D21949" s="2">
        <v>2.3230010000000001</v>
      </c>
      <c r="F21949" s="2">
        <v>20.39021</v>
      </c>
      <c r="G21949" s="2">
        <v>0.75444800000000001</v>
      </c>
      <c r="H21949" s="2">
        <v>0.56359899999999996</v>
      </c>
      <c r="J21949" s="2">
        <v>20.39302</v>
      </c>
      <c r="K21949" s="2">
        <v>0.195024</v>
      </c>
      <c r="L21949" s="2">
        <v>0.37295099999999998</v>
      </c>
    </row>
    <row r="21950" spans="1:12" x14ac:dyDescent="0.2">
      <c r="A21950" s="2">
        <v>20.393719999999998</v>
      </c>
      <c r="B21950" s="2">
        <v>95.744799999999998</v>
      </c>
      <c r="C21950" s="2">
        <v>3.1958530000000001</v>
      </c>
      <c r="D21950" s="2">
        <v>2.3219560000000001</v>
      </c>
      <c r="F21950" s="2">
        <v>20.390910000000002</v>
      </c>
      <c r="G21950" s="2">
        <v>0.75537900000000002</v>
      </c>
      <c r="H21950" s="2">
        <v>0.56403400000000004</v>
      </c>
      <c r="J21950" s="2">
        <v>20.393719999999998</v>
      </c>
      <c r="K21950" s="2">
        <v>0.19524</v>
      </c>
      <c r="L21950" s="2">
        <v>0.37282599999999999</v>
      </c>
    </row>
    <row r="21951" spans="1:12" x14ac:dyDescent="0.2">
      <c r="A21951" s="2">
        <v>20.39442</v>
      </c>
      <c r="B21951" s="2">
        <v>95.620819999999995</v>
      </c>
      <c r="C21951" s="2">
        <v>3.1943350000000001</v>
      </c>
      <c r="D21951" s="2">
        <v>2.3208799999999998</v>
      </c>
      <c r="F21951" s="2">
        <v>20.39161</v>
      </c>
      <c r="G21951" s="2">
        <v>0.755714</v>
      </c>
      <c r="H21951" s="2">
        <v>0.56401100000000004</v>
      </c>
      <c r="J21951" s="2">
        <v>20.39442</v>
      </c>
      <c r="K21951" s="2">
        <v>0.19566500000000001</v>
      </c>
      <c r="L21951" s="2">
        <v>0.37259399999999998</v>
      </c>
    </row>
    <row r="21952" spans="1:12" x14ac:dyDescent="0.2">
      <c r="A21952" s="2">
        <v>20.395119999999999</v>
      </c>
      <c r="B21952" s="2">
        <v>95.496830000000003</v>
      </c>
      <c r="C21952" s="2">
        <v>3.1924929999999998</v>
      </c>
      <c r="D21952" s="2">
        <v>2.320338</v>
      </c>
      <c r="F21952" s="2">
        <v>20.392320000000002</v>
      </c>
      <c r="G21952" s="2">
        <v>0.75627100000000003</v>
      </c>
      <c r="H21952" s="2">
        <v>0.56433900000000004</v>
      </c>
      <c r="J21952" s="2">
        <v>20.395119999999999</v>
      </c>
      <c r="K21952" s="2">
        <v>0.195326</v>
      </c>
      <c r="L21952" s="2">
        <v>0.37267699999999998</v>
      </c>
    </row>
    <row r="21953" spans="1:12" x14ac:dyDescent="0.2">
      <c r="A21953" s="2">
        <v>20.395820000000001</v>
      </c>
      <c r="B21953" s="2">
        <v>95.373369999999994</v>
      </c>
      <c r="C21953" s="2">
        <v>3.1912150000000001</v>
      </c>
      <c r="D21953" s="2">
        <v>2.319858</v>
      </c>
      <c r="F21953" s="2">
        <v>20.39302</v>
      </c>
      <c r="G21953" s="2">
        <v>0.75725600000000004</v>
      </c>
      <c r="H21953" s="2">
        <v>0.56470500000000001</v>
      </c>
      <c r="J21953" s="2">
        <v>20.395820000000001</v>
      </c>
      <c r="K21953" s="2">
        <v>0.194853</v>
      </c>
      <c r="L21953" s="2">
        <v>0.37273000000000001</v>
      </c>
    </row>
    <row r="21954" spans="1:12" x14ac:dyDescent="0.2">
      <c r="A21954" s="2">
        <v>20.396519999999999</v>
      </c>
      <c r="B21954" s="2">
        <v>95.249009999999998</v>
      </c>
      <c r="C21954" s="2">
        <v>3.190143</v>
      </c>
      <c r="D21954" s="2">
        <v>2.3191639999999998</v>
      </c>
      <c r="F21954" s="2">
        <v>20.393719999999998</v>
      </c>
      <c r="G21954" s="2">
        <v>0.75775099999999995</v>
      </c>
      <c r="H21954" s="2">
        <v>0.56519299999999995</v>
      </c>
      <c r="J21954" s="2">
        <v>20.396519999999999</v>
      </c>
      <c r="K21954" s="2">
        <v>0.19441800000000001</v>
      </c>
      <c r="L21954" s="2">
        <v>0.37248399999999998</v>
      </c>
    </row>
    <row r="21955" spans="1:12" x14ac:dyDescent="0.2">
      <c r="A21955" s="2">
        <v>20.397220000000001</v>
      </c>
      <c r="B21955" s="2">
        <v>95.124440000000007</v>
      </c>
      <c r="C21955" s="2">
        <v>3.1888610000000002</v>
      </c>
      <c r="D21955" s="2">
        <v>2.3178670000000001</v>
      </c>
      <c r="F21955" s="2">
        <v>20.39442</v>
      </c>
      <c r="G21955" s="2">
        <v>0.75863599999999998</v>
      </c>
      <c r="H21955" s="2">
        <v>0.56561300000000003</v>
      </c>
      <c r="J21955" s="2">
        <v>20.397220000000001</v>
      </c>
      <c r="K21955" s="2">
        <v>0.193914</v>
      </c>
      <c r="L21955" s="2">
        <v>0.37223699999999998</v>
      </c>
    </row>
    <row r="21956" spans="1:12" x14ac:dyDescent="0.2">
      <c r="A21956" s="2">
        <v>20.397929999999999</v>
      </c>
      <c r="B21956" s="2">
        <v>94.999619999999993</v>
      </c>
      <c r="C21956" s="2">
        <v>3.1876289999999998</v>
      </c>
      <c r="D21956" s="2">
        <v>2.316592</v>
      </c>
      <c r="F21956" s="2">
        <v>20.395119999999999</v>
      </c>
      <c r="G21956" s="2">
        <v>0.75974299999999995</v>
      </c>
      <c r="H21956" s="2">
        <v>0.56589500000000004</v>
      </c>
      <c r="J21956" s="2">
        <v>20.397929999999999</v>
      </c>
      <c r="K21956" s="2">
        <v>0.193634</v>
      </c>
      <c r="L21956" s="2">
        <v>0.37217800000000001</v>
      </c>
    </row>
    <row r="21957" spans="1:12" x14ac:dyDescent="0.2">
      <c r="A21957" s="2">
        <v>20.398630000000001</v>
      </c>
      <c r="B21957" s="2">
        <v>94.876109999999997</v>
      </c>
      <c r="C21957" s="2">
        <v>3.1866599999999998</v>
      </c>
      <c r="D21957" s="2">
        <v>2.3158449999999999</v>
      </c>
      <c r="F21957" s="2">
        <v>20.395820000000001</v>
      </c>
      <c r="G21957" s="2">
        <v>0.76033799999999996</v>
      </c>
      <c r="H21957" s="2">
        <v>0.56559000000000004</v>
      </c>
      <c r="J21957" s="2">
        <v>20.398630000000001</v>
      </c>
      <c r="K21957" s="2">
        <v>0.193109</v>
      </c>
      <c r="L21957" s="2">
        <v>0.37263600000000002</v>
      </c>
    </row>
    <row r="21958" spans="1:12" x14ac:dyDescent="0.2">
      <c r="A21958" s="2">
        <v>20.399329999999999</v>
      </c>
      <c r="B21958" s="2">
        <v>94.751099999999994</v>
      </c>
      <c r="C21958" s="2">
        <v>3.185622</v>
      </c>
      <c r="D21958" s="2">
        <v>2.3150050000000002</v>
      </c>
      <c r="F21958" s="2">
        <v>20.396519999999999</v>
      </c>
      <c r="G21958" s="2">
        <v>0.76027699999999998</v>
      </c>
      <c r="H21958" s="2">
        <v>0.56589500000000004</v>
      </c>
      <c r="J21958" s="2">
        <v>20.399329999999999</v>
      </c>
      <c r="K21958" s="2">
        <v>0.19320699999999999</v>
      </c>
      <c r="L21958" s="2">
        <v>0.37295299999999998</v>
      </c>
    </row>
    <row r="21959" spans="1:12" x14ac:dyDescent="0.2">
      <c r="A21959" s="2">
        <v>20.400030000000001</v>
      </c>
      <c r="B21959" s="2">
        <v>94.626279999999994</v>
      </c>
      <c r="C21959" s="2">
        <v>3.1844700000000001</v>
      </c>
      <c r="D21959" s="2">
        <v>2.314098</v>
      </c>
      <c r="F21959" s="2">
        <v>20.397220000000001</v>
      </c>
      <c r="G21959" s="2">
        <v>0.76034500000000005</v>
      </c>
      <c r="H21959" s="2">
        <v>0.56574999999999998</v>
      </c>
      <c r="J21959" s="2">
        <v>20.400030000000001</v>
      </c>
      <c r="K21959" s="2">
        <v>0.193382</v>
      </c>
      <c r="L21959" s="2">
        <v>0.37324000000000002</v>
      </c>
    </row>
    <row r="21960" spans="1:12" x14ac:dyDescent="0.2">
      <c r="A21960" s="2">
        <v>20.400729999999999</v>
      </c>
      <c r="B21960" s="2">
        <v>94.501300000000001</v>
      </c>
      <c r="C21960" s="2">
        <v>3.183433</v>
      </c>
      <c r="D21960" s="2">
        <v>2.313739</v>
      </c>
      <c r="F21960" s="2">
        <v>20.397929999999999</v>
      </c>
      <c r="G21960" s="2">
        <v>0.76154299999999997</v>
      </c>
      <c r="H21960" s="2">
        <v>0.56626100000000001</v>
      </c>
      <c r="J21960" s="2">
        <v>20.400729999999999</v>
      </c>
      <c r="K21960" s="2">
        <v>0.193491</v>
      </c>
      <c r="L21960" s="2">
        <v>0.37340499999999999</v>
      </c>
    </row>
    <row r="21961" spans="1:12" x14ac:dyDescent="0.2">
      <c r="A21961" s="2">
        <v>20.401430000000001</v>
      </c>
      <c r="B21961" s="2">
        <v>94.377200000000002</v>
      </c>
      <c r="C21961" s="2">
        <v>3.1824979999999998</v>
      </c>
      <c r="D21961" s="2">
        <v>2.3135560000000002</v>
      </c>
      <c r="F21961" s="2">
        <v>20.398630000000001</v>
      </c>
      <c r="G21961" s="2">
        <v>0.76255799999999996</v>
      </c>
      <c r="H21961" s="2">
        <v>0.56647499999999995</v>
      </c>
      <c r="J21961" s="2">
        <v>20.401430000000001</v>
      </c>
      <c r="K21961" s="2">
        <v>0.19306200000000001</v>
      </c>
      <c r="L21961" s="2">
        <v>0.37323499999999998</v>
      </c>
    </row>
    <row r="21962" spans="1:12" x14ac:dyDescent="0.2">
      <c r="A21962" s="2">
        <v>20.40213</v>
      </c>
      <c r="B21962" s="2">
        <v>94.252809999999997</v>
      </c>
      <c r="C21962" s="2">
        <v>3.1813729999999998</v>
      </c>
      <c r="D21962" s="2">
        <v>2.312732</v>
      </c>
      <c r="F21962" s="2">
        <v>20.399329999999999</v>
      </c>
      <c r="G21962" s="2">
        <v>0.76319099999999995</v>
      </c>
      <c r="H21962" s="2">
        <v>0.56578099999999998</v>
      </c>
      <c r="J21962" s="2">
        <v>20.40213</v>
      </c>
      <c r="K21962" s="2">
        <v>0.192888</v>
      </c>
      <c r="L21962" s="2">
        <v>0.37326199999999998</v>
      </c>
    </row>
    <row r="21963" spans="1:12" x14ac:dyDescent="0.2">
      <c r="A21963" s="2">
        <v>20.402840000000001</v>
      </c>
      <c r="B21963" s="2">
        <v>94.126800000000003</v>
      </c>
      <c r="C21963" s="2">
        <v>3.1805110000000001</v>
      </c>
      <c r="D21963" s="2">
        <v>2.3120910000000001</v>
      </c>
      <c r="F21963" s="2">
        <v>20.400030000000001</v>
      </c>
      <c r="G21963" s="2">
        <v>0.76371</v>
      </c>
      <c r="H21963" s="2">
        <v>0.56642199999999998</v>
      </c>
      <c r="J21963" s="2">
        <v>20.402840000000001</v>
      </c>
      <c r="K21963" s="2">
        <v>0.19276399999999999</v>
      </c>
      <c r="L21963" s="2">
        <v>0.373749</v>
      </c>
    </row>
    <row r="21964" spans="1:12" x14ac:dyDescent="0.2">
      <c r="A21964" s="2">
        <v>20.40354</v>
      </c>
      <c r="B21964" s="2">
        <v>94.002759999999995</v>
      </c>
      <c r="C21964" s="2">
        <v>3.179637</v>
      </c>
      <c r="D21964" s="2">
        <v>2.3113429999999999</v>
      </c>
      <c r="F21964" s="2">
        <v>20.400729999999999</v>
      </c>
      <c r="G21964" s="2">
        <v>0.76422900000000005</v>
      </c>
      <c r="H21964" s="2">
        <v>0.56658200000000003</v>
      </c>
      <c r="J21964" s="2">
        <v>20.40354</v>
      </c>
      <c r="K21964" s="2">
        <v>0.19355</v>
      </c>
      <c r="L21964" s="2">
        <v>0.37415500000000002</v>
      </c>
    </row>
    <row r="21965" spans="1:12" x14ac:dyDescent="0.2">
      <c r="A21965" s="2">
        <v>20.404240000000001</v>
      </c>
      <c r="B21965" s="2">
        <v>93.878140000000002</v>
      </c>
      <c r="C21965" s="2">
        <v>3.1790150000000001</v>
      </c>
      <c r="D21965" s="2">
        <v>2.3100849999999999</v>
      </c>
      <c r="F21965" s="2">
        <v>20.401430000000001</v>
      </c>
      <c r="G21965" s="2">
        <v>0.76515999999999995</v>
      </c>
      <c r="H21965" s="2">
        <v>0.566612</v>
      </c>
      <c r="J21965" s="2">
        <v>20.404240000000001</v>
      </c>
      <c r="K21965" s="2">
        <v>0.19350800000000001</v>
      </c>
      <c r="L21965" s="2">
        <v>0.37444100000000002</v>
      </c>
    </row>
    <row r="21966" spans="1:12" x14ac:dyDescent="0.2">
      <c r="A21966" s="2">
        <v>20.40494</v>
      </c>
      <c r="B21966" s="2">
        <v>93.752229999999997</v>
      </c>
      <c r="C21966" s="2">
        <v>3.1777760000000002</v>
      </c>
      <c r="D21966" s="2">
        <v>2.3089710000000001</v>
      </c>
      <c r="F21966" s="2">
        <v>20.40213</v>
      </c>
      <c r="G21966" s="2">
        <v>0.76634999999999998</v>
      </c>
      <c r="H21966" s="2">
        <v>0.56649000000000005</v>
      </c>
      <c r="J21966" s="2">
        <v>20.40494</v>
      </c>
      <c r="K21966" s="2">
        <v>0.19358</v>
      </c>
      <c r="L21966" s="2">
        <v>0.37451600000000002</v>
      </c>
    </row>
    <row r="21967" spans="1:12" x14ac:dyDescent="0.2">
      <c r="A21967" s="2">
        <v>20.405639999999998</v>
      </c>
      <c r="B21967" s="2">
        <v>93.628190000000004</v>
      </c>
      <c r="C21967" s="2">
        <v>3.1761620000000002</v>
      </c>
      <c r="D21967" s="2">
        <v>2.3077420000000002</v>
      </c>
      <c r="F21967" s="2">
        <v>20.402840000000001</v>
      </c>
      <c r="G21967" s="2">
        <v>0.76764699999999997</v>
      </c>
      <c r="H21967" s="2">
        <v>0.56642899999999996</v>
      </c>
      <c r="J21967" s="2">
        <v>20.405639999999998</v>
      </c>
      <c r="K21967" s="2">
        <v>0.19364700000000001</v>
      </c>
      <c r="L21967" s="2">
        <v>0.37479699999999999</v>
      </c>
    </row>
    <row r="21968" spans="1:12" x14ac:dyDescent="0.2">
      <c r="A21968" s="2">
        <v>20.40634</v>
      </c>
      <c r="B21968" s="2">
        <v>93.504009999999994</v>
      </c>
      <c r="C21968" s="2">
        <v>3.1747920000000001</v>
      </c>
      <c r="D21968" s="2">
        <v>2.3065440000000001</v>
      </c>
      <c r="F21968" s="2">
        <v>20.40354</v>
      </c>
      <c r="G21968" s="2">
        <v>0.76824199999999998</v>
      </c>
      <c r="H21968" s="2">
        <v>0.56710099999999997</v>
      </c>
      <c r="J21968" s="2">
        <v>20.40634</v>
      </c>
      <c r="K21968" s="2">
        <v>0.19337799999999999</v>
      </c>
      <c r="L21968" s="2">
        <v>0.375164</v>
      </c>
    </row>
    <row r="21969" spans="1:12" x14ac:dyDescent="0.2">
      <c r="A21969" s="2">
        <v>20.407039999999999</v>
      </c>
      <c r="B21969" s="2">
        <v>93.378919999999994</v>
      </c>
      <c r="C21969" s="2">
        <v>3.1739839999999999</v>
      </c>
      <c r="D21969" s="2">
        <v>2.3057889999999999</v>
      </c>
      <c r="F21969" s="2">
        <v>20.404240000000001</v>
      </c>
      <c r="G21969" s="2">
        <v>0.76882200000000001</v>
      </c>
      <c r="H21969" s="2">
        <v>0.56761899999999998</v>
      </c>
      <c r="J21969" s="2">
        <v>20.407039999999999</v>
      </c>
      <c r="K21969" s="2">
        <v>0.19347200000000001</v>
      </c>
      <c r="L21969" s="2">
        <v>0.37536199999999997</v>
      </c>
    </row>
    <row r="21970" spans="1:12" x14ac:dyDescent="0.2">
      <c r="A21970" s="2">
        <v>20.40775</v>
      </c>
      <c r="B21970" s="2">
        <v>93.255809999999997</v>
      </c>
      <c r="C21970" s="2">
        <v>3.1728160000000001</v>
      </c>
      <c r="D21970" s="2">
        <v>2.3051940000000002</v>
      </c>
      <c r="F21970" s="2">
        <v>20.40494</v>
      </c>
      <c r="G21970" s="2">
        <v>0.76985899999999996</v>
      </c>
      <c r="H21970" s="2">
        <v>0.56794</v>
      </c>
      <c r="J21970" s="2">
        <v>20.40775</v>
      </c>
      <c r="K21970" s="2">
        <v>0.193634</v>
      </c>
      <c r="L21970" s="2">
        <v>0.37524000000000002</v>
      </c>
    </row>
    <row r="21971" spans="1:12" x14ac:dyDescent="0.2">
      <c r="A21971" s="2">
        <v>20.408449999999998</v>
      </c>
      <c r="B21971" s="2">
        <v>93.142700000000005</v>
      </c>
      <c r="C21971" s="2">
        <v>3.1716419999999999</v>
      </c>
      <c r="D21971" s="2">
        <v>2.30498</v>
      </c>
      <c r="F21971" s="2">
        <v>20.405639999999998</v>
      </c>
      <c r="G21971" s="2">
        <v>0.76975300000000002</v>
      </c>
      <c r="H21971" s="2">
        <v>0.56772599999999995</v>
      </c>
      <c r="J21971" s="2">
        <v>20.408449999999998</v>
      </c>
      <c r="K21971" s="2">
        <v>0.19378300000000001</v>
      </c>
      <c r="L21971" s="2">
        <v>0.37514799999999998</v>
      </c>
    </row>
    <row r="21972" spans="1:12" x14ac:dyDescent="0.2">
      <c r="A21972" s="2">
        <v>20.40915</v>
      </c>
      <c r="B21972" s="2">
        <v>93.035200000000003</v>
      </c>
      <c r="C21972" s="2">
        <v>3.1706189999999999</v>
      </c>
      <c r="D21972" s="2">
        <v>2.3048739999999999</v>
      </c>
      <c r="F21972" s="2">
        <v>20.40634</v>
      </c>
      <c r="G21972" s="2">
        <v>0.77040900000000001</v>
      </c>
      <c r="H21972" s="2">
        <v>0.56739799999999996</v>
      </c>
      <c r="J21972" s="2">
        <v>20.40915</v>
      </c>
      <c r="K21972" s="2">
        <v>0.193937</v>
      </c>
      <c r="L21972" s="2">
        <v>0.37517400000000001</v>
      </c>
    </row>
    <row r="21973" spans="1:12" x14ac:dyDescent="0.2">
      <c r="A21973" s="2">
        <v>20.409849999999999</v>
      </c>
      <c r="B21973" s="2">
        <v>92.922489999999996</v>
      </c>
      <c r="C21973" s="2">
        <v>3.1695090000000001</v>
      </c>
      <c r="D21973" s="2">
        <v>2.3040949999999998</v>
      </c>
      <c r="F21973" s="2">
        <v>20.407039999999999</v>
      </c>
      <c r="G21973" s="2">
        <v>0.77122500000000005</v>
      </c>
      <c r="H21973" s="2">
        <v>0.56786300000000001</v>
      </c>
      <c r="J21973" s="2">
        <v>20.409849999999999</v>
      </c>
      <c r="K21973" s="2">
        <v>0.193333</v>
      </c>
      <c r="L21973" s="2">
        <v>0.37510900000000003</v>
      </c>
    </row>
    <row r="21974" spans="1:12" x14ac:dyDescent="0.2">
      <c r="A21974" s="2">
        <v>20.410550000000001</v>
      </c>
      <c r="B21974" s="2">
        <v>92.800579999999997</v>
      </c>
      <c r="C21974" s="2">
        <v>3.1684070000000002</v>
      </c>
      <c r="D21974" s="2">
        <v>2.3031039999999998</v>
      </c>
      <c r="F21974" s="2">
        <v>20.40775</v>
      </c>
      <c r="G21974" s="2">
        <v>0.77214099999999997</v>
      </c>
      <c r="H21974" s="2">
        <v>0.56817600000000001</v>
      </c>
      <c r="J21974" s="2">
        <v>20.410550000000001</v>
      </c>
      <c r="K21974" s="2">
        <v>0.19327900000000001</v>
      </c>
      <c r="L21974" s="2">
        <v>0.37526100000000001</v>
      </c>
    </row>
    <row r="21975" spans="1:12" x14ac:dyDescent="0.2">
      <c r="A21975" s="2">
        <v>20.411249999999999</v>
      </c>
      <c r="B21975" s="2">
        <v>92.674099999999996</v>
      </c>
      <c r="C21975" s="2">
        <v>3.1669489999999998</v>
      </c>
      <c r="D21975" s="2">
        <v>2.3021880000000001</v>
      </c>
      <c r="F21975" s="2">
        <v>20.408449999999998</v>
      </c>
      <c r="G21975" s="2">
        <v>0.77276599999999995</v>
      </c>
      <c r="H21975" s="2">
        <v>0.56853500000000001</v>
      </c>
      <c r="J21975" s="2">
        <v>20.411249999999999</v>
      </c>
      <c r="K21975" s="2">
        <v>0.193268</v>
      </c>
      <c r="L21975" s="2">
        <v>0.375807</v>
      </c>
    </row>
    <row r="21976" spans="1:12" x14ac:dyDescent="0.2">
      <c r="A21976" s="2">
        <v>20.411950000000001</v>
      </c>
      <c r="B21976" s="2">
        <v>92.547470000000004</v>
      </c>
      <c r="C21976" s="2">
        <v>3.1657099999999998</v>
      </c>
      <c r="D21976" s="2">
        <v>2.3010440000000001</v>
      </c>
      <c r="F21976" s="2">
        <v>20.40915</v>
      </c>
      <c r="G21976" s="2">
        <v>0.77336099999999997</v>
      </c>
      <c r="H21976" s="2">
        <v>0.56834399999999996</v>
      </c>
      <c r="J21976" s="2">
        <v>20.411950000000001</v>
      </c>
      <c r="K21976" s="2">
        <v>0.19339200000000001</v>
      </c>
      <c r="L21976" s="2">
        <v>0.37601099999999998</v>
      </c>
    </row>
    <row r="21977" spans="1:12" x14ac:dyDescent="0.2">
      <c r="A21977" s="2">
        <v>20.412659999999999</v>
      </c>
      <c r="B21977" s="2">
        <v>92.42098</v>
      </c>
      <c r="C21977" s="2">
        <v>3.164466</v>
      </c>
      <c r="D21977" s="2">
        <v>2.299823</v>
      </c>
      <c r="F21977" s="2">
        <v>20.409849999999999</v>
      </c>
      <c r="G21977" s="2">
        <v>0.77358199999999999</v>
      </c>
      <c r="H21977" s="2">
        <v>0.56900799999999996</v>
      </c>
      <c r="J21977" s="2">
        <v>20.412659999999999</v>
      </c>
      <c r="K21977" s="2">
        <v>0.193271</v>
      </c>
      <c r="L21977" s="2">
        <v>0.37561</v>
      </c>
    </row>
    <row r="21978" spans="1:12" x14ac:dyDescent="0.2">
      <c r="A21978" s="2">
        <v>20.413360000000001</v>
      </c>
      <c r="B21978" s="2">
        <v>92.29271</v>
      </c>
      <c r="C21978" s="2">
        <v>3.1637339999999998</v>
      </c>
      <c r="D21978" s="2">
        <v>2.2993800000000002</v>
      </c>
      <c r="F21978" s="2">
        <v>20.410550000000001</v>
      </c>
      <c r="G21978" s="2">
        <v>0.77381900000000003</v>
      </c>
      <c r="H21978" s="2">
        <v>0.56871799999999995</v>
      </c>
      <c r="J21978" s="2">
        <v>20.413360000000001</v>
      </c>
      <c r="K21978" s="2">
        <v>0.19339200000000001</v>
      </c>
      <c r="L21978" s="2">
        <v>0.37548900000000002</v>
      </c>
    </row>
    <row r="21979" spans="1:12" x14ac:dyDescent="0.2">
      <c r="A21979" s="2">
        <v>20.414059999999999</v>
      </c>
      <c r="B21979" s="2">
        <v>92.165620000000004</v>
      </c>
      <c r="C21979" s="2">
        <v>3.1631999999999998</v>
      </c>
      <c r="D21979" s="2">
        <v>2.2988309999999998</v>
      </c>
      <c r="F21979" s="2">
        <v>20.411249999999999</v>
      </c>
      <c r="G21979" s="2">
        <v>0.77429999999999999</v>
      </c>
      <c r="H21979" s="2">
        <v>0.56917600000000002</v>
      </c>
      <c r="J21979" s="2">
        <v>20.414059999999999</v>
      </c>
      <c r="K21979" s="2">
        <v>0.193241</v>
      </c>
      <c r="L21979" s="2">
        <v>0.37585400000000002</v>
      </c>
    </row>
    <row r="21980" spans="1:12" x14ac:dyDescent="0.2">
      <c r="A21980" s="2">
        <v>20.414760000000001</v>
      </c>
      <c r="B21980" s="2">
        <v>92.037959999999998</v>
      </c>
      <c r="C21980" s="2">
        <v>3.16262</v>
      </c>
      <c r="D21980" s="2">
        <v>2.2982589999999998</v>
      </c>
      <c r="F21980" s="2">
        <v>20.411950000000001</v>
      </c>
      <c r="G21980" s="2">
        <v>0.77474200000000004</v>
      </c>
      <c r="H21980" s="2">
        <v>0.56968700000000005</v>
      </c>
      <c r="J21980" s="2">
        <v>20.414760000000001</v>
      </c>
      <c r="K21980" s="2">
        <v>0.193468</v>
      </c>
      <c r="L21980" s="2">
        <v>0.37587700000000002</v>
      </c>
    </row>
    <row r="21981" spans="1:12" x14ac:dyDescent="0.2">
      <c r="A21981" s="2">
        <v>20.415459999999999</v>
      </c>
      <c r="B21981" s="2">
        <v>91.910920000000004</v>
      </c>
      <c r="C21981" s="2">
        <v>3.1618149999999998</v>
      </c>
      <c r="D21981" s="2">
        <v>2.297412</v>
      </c>
      <c r="F21981" s="2">
        <v>20.412659999999999</v>
      </c>
      <c r="G21981" s="2">
        <v>0.77520800000000001</v>
      </c>
      <c r="H21981" s="2">
        <v>0.56979400000000002</v>
      </c>
      <c r="J21981" s="2">
        <v>20.415459999999999</v>
      </c>
      <c r="K21981" s="2">
        <v>0.193748</v>
      </c>
      <c r="L21981" s="2">
        <v>0.37590800000000002</v>
      </c>
    </row>
    <row r="21982" spans="1:12" x14ac:dyDescent="0.2">
      <c r="A21982" s="2">
        <v>20.416160000000001</v>
      </c>
      <c r="B21982" s="2">
        <v>91.78349</v>
      </c>
      <c r="C21982" s="2">
        <v>3.160793</v>
      </c>
      <c r="D21982" s="2">
        <v>2.2963520000000002</v>
      </c>
      <c r="F21982" s="2">
        <v>20.413360000000001</v>
      </c>
      <c r="G21982" s="2">
        <v>0.77589399999999997</v>
      </c>
      <c r="H21982" s="2">
        <v>0.56986999999999999</v>
      </c>
      <c r="J21982" s="2">
        <v>20.416160000000001</v>
      </c>
      <c r="K21982" s="2">
        <v>0.19405</v>
      </c>
      <c r="L21982" s="2">
        <v>0.37604599999999999</v>
      </c>
    </row>
    <row r="21983" spans="1:12" x14ac:dyDescent="0.2">
      <c r="A21983" s="2">
        <v>20.41686</v>
      </c>
      <c r="B21983" s="2">
        <v>91.657330000000002</v>
      </c>
      <c r="C21983" s="2">
        <v>3.1598809999999999</v>
      </c>
      <c r="D21983" s="2">
        <v>2.296268</v>
      </c>
      <c r="F21983" s="2">
        <v>20.414059999999999</v>
      </c>
      <c r="G21983" s="2">
        <v>0.777092</v>
      </c>
      <c r="H21983" s="2">
        <v>0.57036600000000004</v>
      </c>
      <c r="J21983" s="2">
        <v>20.41686</v>
      </c>
      <c r="K21983" s="2">
        <v>0.19492899999999999</v>
      </c>
      <c r="L21983" s="2">
        <v>0.37597000000000003</v>
      </c>
    </row>
    <row r="21984" spans="1:12" x14ac:dyDescent="0.2">
      <c r="A21984" s="2">
        <v>20.417560000000002</v>
      </c>
      <c r="B21984" s="2">
        <v>91.531049999999993</v>
      </c>
      <c r="C21984" s="2">
        <v>3.1586910000000001</v>
      </c>
      <c r="D21984" s="2">
        <v>2.2952680000000001</v>
      </c>
      <c r="F21984" s="2">
        <v>20.414760000000001</v>
      </c>
      <c r="G21984" s="2">
        <v>0.77807599999999999</v>
      </c>
      <c r="H21984" s="2">
        <v>0.57003000000000004</v>
      </c>
      <c r="J21984" s="2">
        <v>20.417560000000002</v>
      </c>
      <c r="K21984" s="2">
        <v>0.19483700000000001</v>
      </c>
      <c r="L21984" s="2">
        <v>0.37553199999999998</v>
      </c>
    </row>
    <row r="21985" spans="1:12" x14ac:dyDescent="0.2">
      <c r="A21985" s="2">
        <v>20.41827</v>
      </c>
      <c r="B21985" s="2">
        <v>91.404769999999999</v>
      </c>
      <c r="C21985" s="2">
        <v>3.157737</v>
      </c>
      <c r="D21985" s="2">
        <v>2.2939940000000001</v>
      </c>
      <c r="F21985" s="2">
        <v>20.415459999999999</v>
      </c>
      <c r="G21985" s="2">
        <v>0.77848799999999996</v>
      </c>
      <c r="H21985" s="2">
        <v>0.56998400000000005</v>
      </c>
      <c r="J21985" s="2">
        <v>20.41827</v>
      </c>
      <c r="K21985" s="2">
        <v>0.195051</v>
      </c>
      <c r="L21985" s="2">
        <v>0.37516100000000002</v>
      </c>
    </row>
    <row r="21986" spans="1:12" x14ac:dyDescent="0.2">
      <c r="A21986" s="2">
        <v>20.418970000000002</v>
      </c>
      <c r="B21986" s="2">
        <v>91.279250000000005</v>
      </c>
      <c r="C21986" s="2">
        <v>3.156593</v>
      </c>
      <c r="D21986" s="2">
        <v>2.2932160000000001</v>
      </c>
      <c r="F21986" s="2">
        <v>20.416160000000001</v>
      </c>
      <c r="G21986" s="2">
        <v>0.77918200000000004</v>
      </c>
      <c r="H21986" s="2">
        <v>0.57030499999999995</v>
      </c>
      <c r="J21986" s="2">
        <v>20.418970000000002</v>
      </c>
      <c r="K21986" s="2">
        <v>0.19484099999999999</v>
      </c>
      <c r="L21986" s="2">
        <v>0.37513600000000002</v>
      </c>
    </row>
    <row r="21987" spans="1:12" x14ac:dyDescent="0.2">
      <c r="A21987" s="2">
        <v>20.41967</v>
      </c>
      <c r="B21987" s="2">
        <v>91.154970000000006</v>
      </c>
      <c r="C21987" s="2">
        <v>3.1557879999999998</v>
      </c>
      <c r="D21987" s="2">
        <v>2.2922319999999998</v>
      </c>
      <c r="F21987" s="2">
        <v>20.41686</v>
      </c>
      <c r="G21987" s="2">
        <v>0.77996100000000002</v>
      </c>
      <c r="H21987" s="2">
        <v>0.57045000000000001</v>
      </c>
      <c r="J21987" s="2">
        <v>20.41967</v>
      </c>
      <c r="K21987" s="2">
        <v>0.19486800000000001</v>
      </c>
      <c r="L21987" s="2">
        <v>0.37506699999999998</v>
      </c>
    </row>
    <row r="21988" spans="1:12" x14ac:dyDescent="0.2">
      <c r="A21988" s="2">
        <v>20.420369999999998</v>
      </c>
      <c r="B21988" s="2">
        <v>91.030559999999994</v>
      </c>
      <c r="C21988" s="2">
        <v>3.1549710000000002</v>
      </c>
      <c r="D21988" s="2">
        <v>2.2916599999999998</v>
      </c>
      <c r="F21988" s="2">
        <v>20.417560000000002</v>
      </c>
      <c r="G21988" s="2">
        <v>0.78063199999999999</v>
      </c>
      <c r="H21988" s="2">
        <v>0.57116699999999998</v>
      </c>
      <c r="J21988" s="2">
        <v>20.420369999999998</v>
      </c>
      <c r="K21988" s="2">
        <v>0.19497999999999999</v>
      </c>
      <c r="L21988" s="2">
        <v>0.37523600000000001</v>
      </c>
    </row>
    <row r="21989" spans="1:12" x14ac:dyDescent="0.2">
      <c r="A21989" s="2">
        <v>20.42107</v>
      </c>
      <c r="B21989" s="2">
        <v>90.906199999999998</v>
      </c>
      <c r="C21989" s="2">
        <v>3.1540819999999998</v>
      </c>
      <c r="D21989" s="2">
        <v>2.2911790000000001</v>
      </c>
      <c r="F21989" s="2">
        <v>20.41827</v>
      </c>
      <c r="G21989" s="2">
        <v>0.78129599999999999</v>
      </c>
      <c r="H21989" s="2">
        <v>0.57113599999999998</v>
      </c>
      <c r="J21989" s="2">
        <v>20.42107</v>
      </c>
      <c r="K21989" s="2">
        <v>0.19497500000000001</v>
      </c>
      <c r="L21989" s="2">
        <v>0.37567800000000001</v>
      </c>
    </row>
    <row r="21990" spans="1:12" x14ac:dyDescent="0.2">
      <c r="A21990" s="2">
        <v>20.421769999999999</v>
      </c>
      <c r="B21990" s="2">
        <v>90.782150000000001</v>
      </c>
      <c r="C21990" s="2">
        <v>3.1526860000000001</v>
      </c>
      <c r="D21990" s="2">
        <v>2.289882</v>
      </c>
      <c r="F21990" s="2">
        <v>20.418970000000002</v>
      </c>
      <c r="G21990" s="2">
        <v>0.78184500000000001</v>
      </c>
      <c r="H21990" s="2">
        <v>0.57145699999999999</v>
      </c>
      <c r="J21990" s="2">
        <v>20.421769999999999</v>
      </c>
      <c r="K21990" s="2">
        <v>0.19481499999999999</v>
      </c>
      <c r="L21990" s="2">
        <v>0.37586999999999998</v>
      </c>
    </row>
    <row r="21991" spans="1:12" x14ac:dyDescent="0.2">
      <c r="A21991" s="2">
        <v>20.422470000000001</v>
      </c>
      <c r="B21991" s="2">
        <v>90.657619999999994</v>
      </c>
      <c r="C21991" s="2">
        <v>3.1510379999999998</v>
      </c>
      <c r="D21991" s="2">
        <v>2.289272</v>
      </c>
      <c r="F21991" s="2">
        <v>20.41967</v>
      </c>
      <c r="G21991" s="2">
        <v>0.78242500000000004</v>
      </c>
      <c r="H21991" s="2">
        <v>0.57128100000000004</v>
      </c>
      <c r="J21991" s="2">
        <v>20.422470000000001</v>
      </c>
      <c r="K21991" s="2">
        <v>0.195192</v>
      </c>
      <c r="L21991" s="2">
        <v>0.37565100000000001</v>
      </c>
    </row>
    <row r="21992" spans="1:12" x14ac:dyDescent="0.2">
      <c r="A21992" s="2">
        <v>20.423179999999999</v>
      </c>
      <c r="B21992" s="2">
        <v>90.533969999999997</v>
      </c>
      <c r="C21992" s="2">
        <v>3.1496460000000002</v>
      </c>
      <c r="D21992" s="2">
        <v>2.2879360000000002</v>
      </c>
      <c r="F21992" s="2">
        <v>20.420369999999998</v>
      </c>
      <c r="G21992" s="2">
        <v>0.783165</v>
      </c>
      <c r="H21992" s="2">
        <v>0.57130400000000003</v>
      </c>
      <c r="J21992" s="2">
        <v>20.423179999999999</v>
      </c>
      <c r="K21992" s="2">
        <v>0.195192</v>
      </c>
      <c r="L21992" s="2">
        <v>0.37517</v>
      </c>
    </row>
    <row r="21993" spans="1:12" x14ac:dyDescent="0.2">
      <c r="A21993" s="2">
        <v>20.42388</v>
      </c>
      <c r="B21993" s="2">
        <v>90.409360000000007</v>
      </c>
      <c r="C21993" s="2">
        <v>3.1484019999999999</v>
      </c>
      <c r="D21993" s="2">
        <v>2.2863880000000001</v>
      </c>
      <c r="F21993" s="2">
        <v>20.42107</v>
      </c>
      <c r="G21993" s="2">
        <v>0.78362299999999996</v>
      </c>
      <c r="H21993" s="2">
        <v>0.57158699999999996</v>
      </c>
      <c r="J21993" s="2">
        <v>20.42388</v>
      </c>
      <c r="K21993" s="2">
        <v>0.19556399999999999</v>
      </c>
      <c r="L21993" s="2">
        <v>0.37453599999999998</v>
      </c>
    </row>
    <row r="21994" spans="1:12" x14ac:dyDescent="0.2">
      <c r="A21994" s="2">
        <v>20.424579999999999</v>
      </c>
      <c r="B21994" s="2">
        <v>90.284819999999996</v>
      </c>
      <c r="C21994" s="2">
        <v>3.1476169999999999</v>
      </c>
      <c r="D21994" s="2">
        <v>2.285396</v>
      </c>
      <c r="F21994" s="2">
        <v>20.421769999999999</v>
      </c>
      <c r="G21994" s="2">
        <v>0.78401200000000004</v>
      </c>
      <c r="H21994" s="2">
        <v>0.57154099999999997</v>
      </c>
      <c r="J21994" s="2">
        <v>20.424579999999999</v>
      </c>
      <c r="K21994" s="2">
        <v>0.19628699999999999</v>
      </c>
      <c r="L21994" s="2">
        <v>0.37413099999999999</v>
      </c>
    </row>
    <row r="21995" spans="1:12" x14ac:dyDescent="0.2">
      <c r="A21995" s="2">
        <v>20.425280000000001</v>
      </c>
      <c r="B21995" s="2">
        <v>90.160709999999995</v>
      </c>
      <c r="C21995" s="2">
        <v>3.1467429999999998</v>
      </c>
      <c r="D21995" s="2">
        <v>2.285129</v>
      </c>
      <c r="F21995" s="2">
        <v>20.422470000000001</v>
      </c>
      <c r="G21995" s="2">
        <v>0.78443099999999999</v>
      </c>
      <c r="H21995" s="2">
        <v>0.57137300000000002</v>
      </c>
      <c r="J21995" s="2">
        <v>20.425280000000001</v>
      </c>
      <c r="K21995" s="2">
        <v>0.19620899999999999</v>
      </c>
      <c r="L21995" s="2">
        <v>0.37399900000000003</v>
      </c>
    </row>
    <row r="21996" spans="1:12" x14ac:dyDescent="0.2">
      <c r="A21996" s="2">
        <v>20.425979999999999</v>
      </c>
      <c r="B21996" s="2">
        <v>90.036439999999999</v>
      </c>
      <c r="C21996" s="2">
        <v>3.146274</v>
      </c>
      <c r="D21996" s="2">
        <v>2.2849300000000001</v>
      </c>
      <c r="F21996" s="2">
        <v>20.423179999999999</v>
      </c>
      <c r="G21996" s="2">
        <v>0.785057</v>
      </c>
      <c r="H21996" s="2">
        <v>0.57088499999999998</v>
      </c>
      <c r="J21996" s="2">
        <v>20.425979999999999</v>
      </c>
      <c r="K21996" s="2">
        <v>0.19653300000000001</v>
      </c>
      <c r="L21996" s="2">
        <v>0.37399199999999999</v>
      </c>
    </row>
    <row r="21997" spans="1:12" x14ac:dyDescent="0.2">
      <c r="A21997" s="2">
        <v>20.426680000000001</v>
      </c>
      <c r="B21997" s="2">
        <v>89.911150000000006</v>
      </c>
      <c r="C21997" s="2">
        <v>3.1456520000000001</v>
      </c>
      <c r="D21997" s="2">
        <v>2.2844039999999999</v>
      </c>
      <c r="F21997" s="2">
        <v>20.42388</v>
      </c>
      <c r="G21997" s="2">
        <v>0.78531600000000001</v>
      </c>
      <c r="H21997" s="2">
        <v>0.57093799999999995</v>
      </c>
      <c r="J21997" s="2">
        <v>20.426680000000001</v>
      </c>
      <c r="K21997" s="2">
        <v>0.19692999999999999</v>
      </c>
      <c r="L21997" s="2">
        <v>0.37398399999999998</v>
      </c>
    </row>
    <row r="21998" spans="1:12" x14ac:dyDescent="0.2">
      <c r="A21998" s="2">
        <v>20.427379999999999</v>
      </c>
      <c r="B21998" s="2">
        <v>89.785650000000004</v>
      </c>
      <c r="C21998" s="2">
        <v>3.1443469999999998</v>
      </c>
      <c r="D21998" s="2">
        <v>2.283992</v>
      </c>
      <c r="F21998" s="2">
        <v>20.424579999999999</v>
      </c>
      <c r="G21998" s="2">
        <v>0.78533200000000003</v>
      </c>
      <c r="H21998" s="2">
        <v>0.57092299999999996</v>
      </c>
      <c r="J21998" s="2">
        <v>20.427379999999999</v>
      </c>
      <c r="K21998" s="2">
        <v>0.197628</v>
      </c>
      <c r="L21998" s="2">
        <v>0.374025</v>
      </c>
    </row>
    <row r="21999" spans="1:12" x14ac:dyDescent="0.2">
      <c r="A21999" s="2">
        <v>20.428090000000001</v>
      </c>
      <c r="B21999" s="2">
        <v>89.660340000000005</v>
      </c>
      <c r="C21999" s="2">
        <v>3.1432329999999999</v>
      </c>
      <c r="D21999" s="2">
        <v>2.2833359999999998</v>
      </c>
      <c r="F21999" s="2">
        <v>20.425280000000001</v>
      </c>
      <c r="G21999" s="2">
        <v>0.785439</v>
      </c>
      <c r="H21999" s="2">
        <v>0.57032000000000005</v>
      </c>
      <c r="J21999" s="2">
        <v>20.428090000000001</v>
      </c>
      <c r="K21999" s="2">
        <v>0.19822100000000001</v>
      </c>
      <c r="L21999" s="2">
        <v>0.37402200000000002</v>
      </c>
    </row>
    <row r="22000" spans="1:12" x14ac:dyDescent="0.2">
      <c r="A22000" s="2">
        <v>20.428789999999999</v>
      </c>
      <c r="B22000" s="2">
        <v>89.534390000000002</v>
      </c>
      <c r="C22000" s="2">
        <v>3.1421009999999998</v>
      </c>
      <c r="D22000" s="2">
        <v>2.2829090000000001</v>
      </c>
      <c r="F22000" s="2">
        <v>20.425979999999999</v>
      </c>
      <c r="G22000" s="2">
        <v>0.78586599999999995</v>
      </c>
      <c r="H22000" s="2">
        <v>0.56999200000000005</v>
      </c>
      <c r="J22000" s="2">
        <v>20.428789999999999</v>
      </c>
      <c r="K22000" s="2">
        <v>0.19877600000000001</v>
      </c>
      <c r="L22000" s="2">
        <v>0.37396600000000002</v>
      </c>
    </row>
    <row r="22001" spans="1:12" x14ac:dyDescent="0.2">
      <c r="A22001" s="2">
        <v>20.429490000000001</v>
      </c>
      <c r="B22001" s="2">
        <v>89.408540000000002</v>
      </c>
      <c r="C22001" s="2">
        <v>3.141032</v>
      </c>
      <c r="D22001" s="2">
        <v>2.2820079999999998</v>
      </c>
      <c r="F22001" s="2">
        <v>20.426680000000001</v>
      </c>
      <c r="G22001" s="2">
        <v>0.78641499999999998</v>
      </c>
      <c r="H22001" s="2">
        <v>0.570129</v>
      </c>
      <c r="J22001" s="2">
        <v>20.429490000000001</v>
      </c>
      <c r="K22001" s="2">
        <v>0.19899500000000001</v>
      </c>
      <c r="L22001" s="2">
        <v>0.37395</v>
      </c>
    </row>
    <row r="22002" spans="1:12" x14ac:dyDescent="0.2">
      <c r="A22002" s="2">
        <v>20.43019</v>
      </c>
      <c r="B22002" s="2">
        <v>89.282700000000006</v>
      </c>
      <c r="C22002" s="2">
        <v>3.140269</v>
      </c>
      <c r="D22002" s="2">
        <v>2.2812229999999998</v>
      </c>
      <c r="F22002" s="2">
        <v>20.427379999999999</v>
      </c>
      <c r="G22002" s="2">
        <v>0.78670499999999999</v>
      </c>
      <c r="H22002" s="2">
        <v>0.569824</v>
      </c>
      <c r="J22002" s="2">
        <v>20.43019</v>
      </c>
      <c r="K22002" s="2">
        <v>0.19962099999999999</v>
      </c>
      <c r="L22002" s="2">
        <v>0.373589</v>
      </c>
    </row>
    <row r="22003" spans="1:12" x14ac:dyDescent="0.2">
      <c r="A22003" s="2">
        <v>20.430890000000002</v>
      </c>
      <c r="B22003" s="2">
        <v>89.155789999999996</v>
      </c>
      <c r="C22003" s="2">
        <v>3.138957</v>
      </c>
      <c r="D22003" s="2">
        <v>2.280475</v>
      </c>
      <c r="F22003" s="2">
        <v>20.428090000000001</v>
      </c>
      <c r="G22003" s="2">
        <v>0.78688000000000002</v>
      </c>
      <c r="H22003" s="2">
        <v>0.56990799999999997</v>
      </c>
      <c r="J22003" s="2">
        <v>20.430890000000002</v>
      </c>
      <c r="K22003" s="2">
        <v>0.19973399999999999</v>
      </c>
      <c r="L22003" s="2">
        <v>0.37328099999999997</v>
      </c>
    </row>
    <row r="22004" spans="1:12" x14ac:dyDescent="0.2">
      <c r="A22004" s="2">
        <v>20.43159</v>
      </c>
      <c r="B22004" s="2">
        <v>89.029970000000006</v>
      </c>
      <c r="C22004" s="2">
        <v>3.137794</v>
      </c>
      <c r="D22004" s="2">
        <v>2.2802989999999999</v>
      </c>
      <c r="F22004" s="2">
        <v>20.428789999999999</v>
      </c>
      <c r="G22004" s="2">
        <v>0.78722400000000003</v>
      </c>
      <c r="H22004" s="2">
        <v>0.56906100000000004</v>
      </c>
      <c r="J22004" s="2">
        <v>20.43159</v>
      </c>
      <c r="K22004" s="2">
        <v>0.19969400000000001</v>
      </c>
      <c r="L22004" s="2">
        <v>0.37348999999999999</v>
      </c>
    </row>
    <row r="22005" spans="1:12" x14ac:dyDescent="0.2">
      <c r="A22005" s="2">
        <v>20.432289999999998</v>
      </c>
      <c r="B22005" s="2">
        <v>88.902569999999997</v>
      </c>
      <c r="C22005" s="2">
        <v>3.136768</v>
      </c>
      <c r="D22005" s="2">
        <v>2.279811</v>
      </c>
      <c r="F22005" s="2">
        <v>20.429490000000001</v>
      </c>
      <c r="G22005" s="2">
        <v>0.78764299999999998</v>
      </c>
      <c r="H22005" s="2">
        <v>0.56855800000000001</v>
      </c>
      <c r="J22005" s="2">
        <v>20.432289999999998</v>
      </c>
      <c r="K22005" s="2">
        <v>0.200266</v>
      </c>
      <c r="L22005" s="2">
        <v>0.37338300000000002</v>
      </c>
    </row>
    <row r="22006" spans="1:12" x14ac:dyDescent="0.2">
      <c r="A22006" s="2">
        <v>20.433</v>
      </c>
      <c r="B22006" s="2">
        <v>88.775390000000002</v>
      </c>
      <c r="C22006" s="2">
        <v>3.1356959999999998</v>
      </c>
      <c r="D22006" s="2">
        <v>2.2791169999999998</v>
      </c>
      <c r="F22006" s="2">
        <v>20.43019</v>
      </c>
      <c r="G22006" s="2">
        <v>0.78783400000000003</v>
      </c>
      <c r="H22006" s="2">
        <v>0.56864899999999996</v>
      </c>
      <c r="J22006" s="2">
        <v>20.433</v>
      </c>
      <c r="K22006" s="2">
        <v>0.20050200000000001</v>
      </c>
      <c r="L22006" s="2">
        <v>0.37341299999999999</v>
      </c>
    </row>
    <row r="22007" spans="1:12" x14ac:dyDescent="0.2">
      <c r="A22007" s="2">
        <v>20.433700000000002</v>
      </c>
      <c r="B22007" s="2">
        <v>88.648349999999994</v>
      </c>
      <c r="C22007" s="2">
        <v>3.134544</v>
      </c>
      <c r="D22007" s="2">
        <v>2.2785449999999998</v>
      </c>
      <c r="F22007" s="2">
        <v>20.430890000000002</v>
      </c>
      <c r="G22007" s="2">
        <v>0.78820000000000001</v>
      </c>
      <c r="H22007" s="2">
        <v>0.56928299999999998</v>
      </c>
      <c r="J22007" s="2">
        <v>20.433700000000002</v>
      </c>
      <c r="K22007" s="2">
        <v>0.20077100000000001</v>
      </c>
      <c r="L22007" s="2">
        <v>0.37334899999999999</v>
      </c>
    </row>
    <row r="22008" spans="1:12" x14ac:dyDescent="0.2">
      <c r="A22008" s="2">
        <v>20.4344</v>
      </c>
      <c r="B22008" s="2">
        <v>88.521699999999996</v>
      </c>
      <c r="C22008" s="2">
        <v>3.1334719999999998</v>
      </c>
      <c r="D22008" s="2">
        <v>2.2779950000000002</v>
      </c>
      <c r="F22008" s="2">
        <v>20.43159</v>
      </c>
      <c r="G22008" s="2">
        <v>0.78885700000000003</v>
      </c>
      <c r="H22008" s="2">
        <v>0.56939700000000004</v>
      </c>
      <c r="J22008" s="2">
        <v>20.4344</v>
      </c>
      <c r="K22008" s="2">
        <v>0.200937</v>
      </c>
      <c r="L22008" s="2">
        <v>0.37315999999999999</v>
      </c>
    </row>
    <row r="22009" spans="1:12" x14ac:dyDescent="0.2">
      <c r="A22009" s="2">
        <v>20.435099999999998</v>
      </c>
      <c r="B22009" s="2">
        <v>88.393910000000005</v>
      </c>
      <c r="C22009" s="2">
        <v>3.132304</v>
      </c>
      <c r="D22009" s="2">
        <v>2.276805</v>
      </c>
      <c r="F22009" s="2">
        <v>20.432289999999998</v>
      </c>
      <c r="G22009" s="2">
        <v>0.78955799999999998</v>
      </c>
      <c r="H22009" s="2">
        <v>0.56994599999999995</v>
      </c>
      <c r="J22009" s="2">
        <v>20.435099999999998</v>
      </c>
      <c r="K22009" s="2">
        <v>0.201567</v>
      </c>
      <c r="L22009" s="2">
        <v>0.37327700000000003</v>
      </c>
    </row>
    <row r="22010" spans="1:12" x14ac:dyDescent="0.2">
      <c r="A22010" s="2">
        <v>20.4358</v>
      </c>
      <c r="B22010" s="2">
        <v>88.266050000000007</v>
      </c>
      <c r="C22010" s="2">
        <v>3.1310530000000001</v>
      </c>
      <c r="D22010" s="2">
        <v>2.2755079999999999</v>
      </c>
      <c r="F22010" s="2">
        <v>20.433</v>
      </c>
      <c r="G22010" s="2">
        <v>0.79032100000000005</v>
      </c>
      <c r="H22010" s="2">
        <v>0.56928299999999998</v>
      </c>
      <c r="J22010" s="2">
        <v>20.4358</v>
      </c>
      <c r="K22010" s="2">
        <v>0.20169999999999999</v>
      </c>
      <c r="L22010" s="2">
        <v>0.37337799999999999</v>
      </c>
    </row>
    <row r="22011" spans="1:12" x14ac:dyDescent="0.2">
      <c r="A22011" s="2">
        <v>20.436499999999999</v>
      </c>
      <c r="B22011" s="2">
        <v>88.138980000000004</v>
      </c>
      <c r="C22011" s="2">
        <v>3.1296569999999999</v>
      </c>
      <c r="D22011" s="2">
        <v>2.2746080000000002</v>
      </c>
      <c r="F22011" s="2">
        <v>20.433700000000002</v>
      </c>
      <c r="G22011" s="2">
        <v>0.79113800000000001</v>
      </c>
      <c r="H22011" s="2">
        <v>0.56913800000000003</v>
      </c>
      <c r="J22011" s="2">
        <v>20.436499999999999</v>
      </c>
      <c r="K22011" s="2">
        <v>0.201769</v>
      </c>
      <c r="L22011" s="2">
        <v>0.37356899999999998</v>
      </c>
    </row>
    <row r="22012" spans="1:12" x14ac:dyDescent="0.2">
      <c r="A22012" s="2">
        <v>20.437200000000001</v>
      </c>
      <c r="B22012" s="2">
        <v>88.011120000000005</v>
      </c>
      <c r="C22012" s="2">
        <v>3.1283599999999998</v>
      </c>
      <c r="D22012" s="2">
        <v>2.2733490000000001</v>
      </c>
      <c r="F22012" s="2">
        <v>20.4344</v>
      </c>
      <c r="G22012" s="2">
        <v>0.79224399999999995</v>
      </c>
      <c r="H22012" s="2">
        <v>0.56933599999999995</v>
      </c>
      <c r="J22012" s="2">
        <v>20.437200000000001</v>
      </c>
      <c r="K22012" s="2">
        <v>0.20173099999999999</v>
      </c>
      <c r="L22012" s="2">
        <v>0.37336399999999997</v>
      </c>
    </row>
    <row r="22013" spans="1:12" x14ac:dyDescent="0.2">
      <c r="A22013" s="2">
        <v>20.437899999999999</v>
      </c>
      <c r="B22013" s="2">
        <v>87.883300000000006</v>
      </c>
      <c r="C22013" s="2">
        <v>3.1270060000000002</v>
      </c>
      <c r="D22013" s="2">
        <v>2.2722660000000001</v>
      </c>
      <c r="F22013" s="2">
        <v>20.435099999999998</v>
      </c>
      <c r="G22013" s="2">
        <v>0.793381</v>
      </c>
      <c r="H22013" s="2">
        <v>0.56898499999999996</v>
      </c>
      <c r="J22013" s="2">
        <v>20.437899999999999</v>
      </c>
      <c r="K22013" s="2">
        <v>0.20200699999999999</v>
      </c>
      <c r="L22013" s="2">
        <v>0.37292199999999998</v>
      </c>
    </row>
    <row r="22014" spans="1:12" x14ac:dyDescent="0.2">
      <c r="A22014" s="2">
        <v>20.438610000000001</v>
      </c>
      <c r="B22014" s="2">
        <v>87.754670000000004</v>
      </c>
      <c r="C22014" s="2">
        <v>3.1257470000000001</v>
      </c>
      <c r="D22014" s="2">
        <v>2.2715559999999999</v>
      </c>
      <c r="F22014" s="2">
        <v>20.4358</v>
      </c>
      <c r="G22014" s="2">
        <v>0.79418900000000003</v>
      </c>
      <c r="H22014" s="2">
        <v>0.56908400000000003</v>
      </c>
      <c r="J22014" s="2">
        <v>20.438610000000001</v>
      </c>
      <c r="K22014" s="2">
        <v>0.20180500000000001</v>
      </c>
      <c r="L22014" s="2">
        <v>0.37276399999999998</v>
      </c>
    </row>
    <row r="22015" spans="1:12" x14ac:dyDescent="0.2">
      <c r="A22015" s="2">
        <v>20.439309999999999</v>
      </c>
      <c r="B22015" s="2">
        <v>87.627110000000002</v>
      </c>
      <c r="C22015" s="2">
        <v>3.1245189999999998</v>
      </c>
      <c r="D22015" s="2">
        <v>2.2712050000000001</v>
      </c>
      <c r="F22015" s="2">
        <v>20.436499999999999</v>
      </c>
      <c r="G22015" s="2">
        <v>0.79485300000000003</v>
      </c>
      <c r="H22015" s="2">
        <v>0.568909</v>
      </c>
      <c r="J22015" s="2">
        <v>20.439309999999999</v>
      </c>
      <c r="K22015" s="2">
        <v>0.20189499999999999</v>
      </c>
      <c r="L22015" s="2">
        <v>0.37281799999999998</v>
      </c>
    </row>
    <row r="22016" spans="1:12" x14ac:dyDescent="0.2">
      <c r="A22016" s="2">
        <v>20.440010000000001</v>
      </c>
      <c r="B22016" s="2">
        <v>87.498900000000006</v>
      </c>
      <c r="C22016" s="2">
        <v>3.1231800000000001</v>
      </c>
      <c r="D22016" s="2">
        <v>2.271404</v>
      </c>
      <c r="F22016" s="2">
        <v>20.437200000000001</v>
      </c>
      <c r="G22016" s="2">
        <v>0.79533399999999999</v>
      </c>
      <c r="H22016" s="2">
        <v>0.569496</v>
      </c>
      <c r="J22016" s="2">
        <v>20.440010000000001</v>
      </c>
      <c r="K22016" s="2">
        <v>0.201851</v>
      </c>
      <c r="L22016" s="2">
        <v>0.37285800000000002</v>
      </c>
    </row>
    <row r="22017" spans="1:12" x14ac:dyDescent="0.2">
      <c r="A22017" s="2">
        <v>20.440709999999999</v>
      </c>
      <c r="B22017" s="2">
        <v>87.370270000000005</v>
      </c>
      <c r="C22017" s="2">
        <v>3.1219779999999999</v>
      </c>
      <c r="D22017" s="2">
        <v>2.2708159999999999</v>
      </c>
      <c r="F22017" s="2">
        <v>20.437899999999999</v>
      </c>
      <c r="G22017" s="2">
        <v>0.79556300000000002</v>
      </c>
      <c r="H22017" s="2">
        <v>0.56986999999999999</v>
      </c>
      <c r="J22017" s="2">
        <v>20.440709999999999</v>
      </c>
      <c r="K22017" s="2">
        <v>0.20197899999999999</v>
      </c>
      <c r="L22017" s="2">
        <v>0.37271399999999999</v>
      </c>
    </row>
    <row r="22018" spans="1:12" x14ac:dyDescent="0.2">
      <c r="A22018" s="2">
        <v>20.441410000000001</v>
      </c>
      <c r="B22018" s="2">
        <v>87.243470000000002</v>
      </c>
      <c r="C22018" s="2">
        <v>3.1208559999999999</v>
      </c>
      <c r="D22018" s="2">
        <v>2.2695799999999999</v>
      </c>
      <c r="F22018" s="2">
        <v>20.438610000000001</v>
      </c>
      <c r="G22018" s="2">
        <v>0.79618100000000003</v>
      </c>
      <c r="H22018" s="2">
        <v>0.57007600000000003</v>
      </c>
      <c r="J22018" s="2">
        <v>20.441410000000001</v>
      </c>
      <c r="K22018" s="2">
        <v>0.20175899999999999</v>
      </c>
      <c r="L22018" s="2">
        <v>0.37243399999999999</v>
      </c>
    </row>
    <row r="22019" spans="1:12" x14ac:dyDescent="0.2">
      <c r="A22019" s="2">
        <v>20.44211</v>
      </c>
      <c r="B22019" s="2">
        <v>87.115920000000003</v>
      </c>
      <c r="C22019" s="2">
        <v>3.1192090000000001</v>
      </c>
      <c r="D22019" s="2">
        <v>2.2686259999999998</v>
      </c>
      <c r="F22019" s="2">
        <v>20.439309999999999</v>
      </c>
      <c r="G22019" s="2">
        <v>0.79682200000000003</v>
      </c>
      <c r="H22019" s="2">
        <v>0.57039600000000001</v>
      </c>
      <c r="J22019" s="2">
        <v>20.44211</v>
      </c>
      <c r="K22019" s="2">
        <v>0.201408</v>
      </c>
      <c r="L22019" s="2">
        <v>0.37221100000000001</v>
      </c>
    </row>
    <row r="22020" spans="1:12" x14ac:dyDescent="0.2">
      <c r="A22020" s="2">
        <v>20.442810000000001</v>
      </c>
      <c r="B22020" s="2">
        <v>86.988330000000005</v>
      </c>
      <c r="C22020" s="2">
        <v>3.1177969999999999</v>
      </c>
      <c r="D22020" s="2">
        <v>2.267528</v>
      </c>
      <c r="F22020" s="2">
        <v>20.440010000000001</v>
      </c>
      <c r="G22020" s="2">
        <v>0.79768399999999995</v>
      </c>
      <c r="H22020" s="2">
        <v>0.57047300000000001</v>
      </c>
      <c r="J22020" s="2">
        <v>20.442810000000001</v>
      </c>
      <c r="K22020" s="2">
        <v>0.20074800000000001</v>
      </c>
      <c r="L22020" s="2">
        <v>0.37210900000000002</v>
      </c>
    </row>
    <row r="22021" spans="1:12" x14ac:dyDescent="0.2">
      <c r="A22021" s="2">
        <v>20.443519999999999</v>
      </c>
      <c r="B22021" s="2">
        <v>86.860119999999995</v>
      </c>
      <c r="C22021" s="2">
        <v>3.1166640000000001</v>
      </c>
      <c r="D22021" s="2">
        <v>2.2664900000000001</v>
      </c>
      <c r="F22021" s="2">
        <v>20.440709999999999</v>
      </c>
      <c r="G22021" s="2">
        <v>0.79873700000000003</v>
      </c>
      <c r="H22021" s="2">
        <v>0.57045000000000001</v>
      </c>
      <c r="J22021" s="2">
        <v>20.443519999999999</v>
      </c>
      <c r="K22021" s="2">
        <v>0.20074800000000001</v>
      </c>
      <c r="L22021" s="2">
        <v>0.372029</v>
      </c>
    </row>
    <row r="22022" spans="1:12" x14ac:dyDescent="0.2">
      <c r="A22022" s="2">
        <v>20.444220000000001</v>
      </c>
      <c r="B22022" s="2">
        <v>86.73366</v>
      </c>
      <c r="C22022" s="2">
        <v>3.1156609999999998</v>
      </c>
      <c r="D22022" s="2">
        <v>2.2651859999999999</v>
      </c>
      <c r="F22022" s="2">
        <v>20.441410000000001</v>
      </c>
      <c r="G22022" s="2">
        <v>0.79985799999999996</v>
      </c>
      <c r="H22022" s="2">
        <v>0.57068600000000003</v>
      </c>
      <c r="J22022" s="2">
        <v>20.444220000000001</v>
      </c>
      <c r="K22022" s="2">
        <v>0.200403</v>
      </c>
      <c r="L22022" s="2">
        <v>0.37129699999999999</v>
      </c>
    </row>
    <row r="22023" spans="1:12" x14ac:dyDescent="0.2">
      <c r="A22023" s="2">
        <v>20.44492</v>
      </c>
      <c r="B22023" s="2">
        <v>86.608609999999999</v>
      </c>
      <c r="C22023" s="2">
        <v>3.1148829999999998</v>
      </c>
      <c r="D22023" s="2">
        <v>2.2639499999999999</v>
      </c>
      <c r="F22023" s="2">
        <v>20.44211</v>
      </c>
      <c r="G22023" s="2">
        <v>0.80087299999999995</v>
      </c>
      <c r="H22023" s="2">
        <v>0.57055699999999998</v>
      </c>
      <c r="J22023" s="2">
        <v>20.44492</v>
      </c>
      <c r="K22023" s="2">
        <v>0.20024900000000001</v>
      </c>
      <c r="L22023" s="2">
        <v>0.37081799999999998</v>
      </c>
    </row>
    <row r="22024" spans="1:12" x14ac:dyDescent="0.2">
      <c r="A22024" s="2">
        <v>20.445620000000002</v>
      </c>
      <c r="B22024" s="2">
        <v>86.480760000000004</v>
      </c>
      <c r="C22024" s="2">
        <v>3.1139519999999998</v>
      </c>
      <c r="D22024" s="2">
        <v>2.2632249999999998</v>
      </c>
      <c r="F22024" s="2">
        <v>20.442810000000001</v>
      </c>
      <c r="G22024" s="2">
        <v>0.80085799999999996</v>
      </c>
      <c r="H22024" s="2">
        <v>0.57022099999999998</v>
      </c>
      <c r="J22024" s="2">
        <v>20.445620000000002</v>
      </c>
      <c r="K22024" s="2">
        <v>0.20019300000000001</v>
      </c>
      <c r="L22024" s="2">
        <v>0.37084800000000001</v>
      </c>
    </row>
    <row r="22025" spans="1:12" x14ac:dyDescent="0.2">
      <c r="A22025" s="2">
        <v>20.44632</v>
      </c>
      <c r="B22025" s="2">
        <v>86.354680000000002</v>
      </c>
      <c r="C22025" s="2">
        <v>3.1130170000000001</v>
      </c>
      <c r="D22025" s="2">
        <v>2.2628590000000002</v>
      </c>
      <c r="F22025" s="2">
        <v>20.443519999999999</v>
      </c>
      <c r="G22025" s="2">
        <v>0.80138399999999999</v>
      </c>
      <c r="H22025" s="2">
        <v>0.57016800000000001</v>
      </c>
      <c r="J22025" s="2">
        <v>20.44632</v>
      </c>
      <c r="K22025" s="2">
        <v>0.19992199999999999</v>
      </c>
      <c r="L22025" s="2">
        <v>0.37071700000000002</v>
      </c>
    </row>
    <row r="22026" spans="1:12" x14ac:dyDescent="0.2">
      <c r="A22026" s="2">
        <v>20.447019999999998</v>
      </c>
      <c r="B22026" s="2">
        <v>86.228679999999997</v>
      </c>
      <c r="C22026" s="2">
        <v>3.111831</v>
      </c>
      <c r="D22026" s="2">
        <v>2.2625459999999999</v>
      </c>
      <c r="F22026" s="2">
        <v>20.444220000000001</v>
      </c>
      <c r="G22026" s="2">
        <v>0.80162</v>
      </c>
      <c r="H22026" s="2">
        <v>0.57029700000000005</v>
      </c>
      <c r="J22026" s="2">
        <v>20.447019999999998</v>
      </c>
      <c r="K22026" s="2">
        <v>0.19959099999999999</v>
      </c>
      <c r="L22026" s="2">
        <v>0.37041099999999999</v>
      </c>
    </row>
    <row r="22027" spans="1:12" x14ac:dyDescent="0.2">
      <c r="A22027" s="2">
        <v>20.44772</v>
      </c>
      <c r="B22027" s="2">
        <v>86.102919999999997</v>
      </c>
      <c r="C22027" s="2">
        <v>3.1106600000000002</v>
      </c>
      <c r="D22027" s="2">
        <v>2.2613940000000001</v>
      </c>
      <c r="F22027" s="2">
        <v>20.44492</v>
      </c>
      <c r="G22027" s="2">
        <v>0.80137599999999998</v>
      </c>
      <c r="H22027" s="2">
        <v>0.57051799999999997</v>
      </c>
      <c r="J22027" s="2">
        <v>20.44772</v>
      </c>
      <c r="K22027" s="2">
        <v>0.19930400000000001</v>
      </c>
      <c r="L22027" s="2">
        <v>0.37046400000000002</v>
      </c>
    </row>
    <row r="22028" spans="1:12" x14ac:dyDescent="0.2">
      <c r="A22028" s="2">
        <v>20.448429999999998</v>
      </c>
      <c r="B22028" s="2">
        <v>85.976560000000006</v>
      </c>
      <c r="C22028" s="2">
        <v>3.1094889999999999</v>
      </c>
      <c r="D22028" s="2">
        <v>2.2606769999999998</v>
      </c>
      <c r="F22028" s="2">
        <v>20.445620000000002</v>
      </c>
      <c r="G22028" s="2">
        <v>0.80188800000000005</v>
      </c>
      <c r="H22028" s="2">
        <v>0.57091499999999995</v>
      </c>
      <c r="J22028" s="2">
        <v>20.448429999999998</v>
      </c>
      <c r="K22028" s="2">
        <v>0.199409</v>
      </c>
      <c r="L22028" s="2">
        <v>0.37051400000000001</v>
      </c>
    </row>
    <row r="22029" spans="1:12" x14ac:dyDescent="0.2">
      <c r="A22029" s="2">
        <v>20.44913</v>
      </c>
      <c r="B22029" s="2">
        <v>85.851399999999998</v>
      </c>
      <c r="C22029" s="2">
        <v>3.1081569999999998</v>
      </c>
      <c r="D22029" s="2">
        <v>2.2596769999999999</v>
      </c>
      <c r="F22029" s="2">
        <v>20.44632</v>
      </c>
      <c r="G22029" s="2">
        <v>0.80287200000000003</v>
      </c>
      <c r="H22029" s="2">
        <v>0.57106000000000001</v>
      </c>
      <c r="J22029" s="2">
        <v>20.44913</v>
      </c>
      <c r="K22029" s="2">
        <v>0.19959199999999999</v>
      </c>
      <c r="L22029" s="2">
        <v>0.36988399999999999</v>
      </c>
    </row>
    <row r="22030" spans="1:12" x14ac:dyDescent="0.2">
      <c r="A22030" s="2">
        <v>20.449829999999999</v>
      </c>
      <c r="B22030" s="2">
        <v>85.726169999999996</v>
      </c>
      <c r="C22030" s="2">
        <v>3.1068790000000002</v>
      </c>
      <c r="D22030" s="2">
        <v>2.2587229999999998</v>
      </c>
      <c r="F22030" s="2">
        <v>20.447019999999998</v>
      </c>
      <c r="G22030" s="2">
        <v>0.80344400000000005</v>
      </c>
      <c r="H22030" s="2">
        <v>0.57085399999999997</v>
      </c>
      <c r="J22030" s="2">
        <v>20.449829999999999</v>
      </c>
      <c r="K22030" s="2">
        <v>0.19956199999999999</v>
      </c>
      <c r="L22030" s="2">
        <v>0.36945600000000001</v>
      </c>
    </row>
    <row r="22031" spans="1:12" x14ac:dyDescent="0.2">
      <c r="A22031" s="2">
        <v>20.450530000000001</v>
      </c>
      <c r="B22031" s="2">
        <v>85.601290000000006</v>
      </c>
      <c r="C22031" s="2">
        <v>3.1056509999999999</v>
      </c>
      <c r="D22031" s="2">
        <v>2.2582810000000002</v>
      </c>
      <c r="F22031" s="2">
        <v>20.44772</v>
      </c>
      <c r="G22031" s="2">
        <v>0.80402399999999996</v>
      </c>
      <c r="H22031" s="2">
        <v>0.57083099999999998</v>
      </c>
      <c r="J22031" s="2">
        <v>20.450530000000001</v>
      </c>
      <c r="K22031" s="2">
        <v>0.199268</v>
      </c>
      <c r="L22031" s="2">
        <v>0.369195</v>
      </c>
    </row>
    <row r="22032" spans="1:12" x14ac:dyDescent="0.2">
      <c r="A22032" s="2">
        <v>20.451229999999999</v>
      </c>
      <c r="B22032" s="2">
        <v>85.476650000000006</v>
      </c>
      <c r="C22032" s="2">
        <v>3.1043430000000001</v>
      </c>
      <c r="D22032" s="2">
        <v>2.2573120000000002</v>
      </c>
      <c r="F22032" s="2">
        <v>20.448429999999998</v>
      </c>
      <c r="G22032" s="2">
        <v>0.80446600000000001</v>
      </c>
      <c r="H22032" s="2">
        <v>0.57101400000000002</v>
      </c>
      <c r="J22032" s="2">
        <v>20.451229999999999</v>
      </c>
      <c r="K22032" s="2">
        <v>0.19855500000000001</v>
      </c>
      <c r="L22032" s="2">
        <v>0.36880800000000002</v>
      </c>
    </row>
    <row r="22033" spans="1:12" x14ac:dyDescent="0.2">
      <c r="A22033" s="2">
        <v>20.451930000000001</v>
      </c>
      <c r="B22033" s="2">
        <v>85.352779999999996</v>
      </c>
      <c r="C22033" s="2">
        <v>3.1029659999999999</v>
      </c>
      <c r="D22033" s="2">
        <v>2.256793</v>
      </c>
      <c r="F22033" s="2">
        <v>20.44913</v>
      </c>
      <c r="G22033" s="2">
        <v>0.804817</v>
      </c>
      <c r="H22033" s="2">
        <v>0.57065600000000005</v>
      </c>
      <c r="J22033" s="2">
        <v>20.451930000000001</v>
      </c>
      <c r="K22033" s="2">
        <v>0.19803799999999999</v>
      </c>
      <c r="L22033" s="2">
        <v>0.36893100000000001</v>
      </c>
    </row>
    <row r="22034" spans="1:12" x14ac:dyDescent="0.2">
      <c r="A22034" s="2">
        <v>20.452629999999999</v>
      </c>
      <c r="B22034" s="2">
        <v>85.229200000000006</v>
      </c>
      <c r="C22034" s="2">
        <v>3.1018629999999998</v>
      </c>
      <c r="D22034" s="2">
        <v>2.2558850000000001</v>
      </c>
      <c r="F22034" s="2">
        <v>20.449829999999999</v>
      </c>
      <c r="G22034" s="2">
        <v>0.80548900000000001</v>
      </c>
      <c r="H22034" s="2">
        <v>0.57077</v>
      </c>
      <c r="J22034" s="2">
        <v>20.452629999999999</v>
      </c>
      <c r="K22034" s="2">
        <v>0.19774</v>
      </c>
      <c r="L22034" s="2">
        <v>0.36929699999999999</v>
      </c>
    </row>
    <row r="22035" spans="1:12" x14ac:dyDescent="0.2">
      <c r="A22035" s="2">
        <v>20.453340000000001</v>
      </c>
      <c r="B22035" s="2">
        <v>85.105549999999994</v>
      </c>
      <c r="C22035" s="2">
        <v>3.100562</v>
      </c>
      <c r="D22035" s="2">
        <v>2.2554120000000002</v>
      </c>
      <c r="F22035" s="2">
        <v>20.450530000000001</v>
      </c>
      <c r="G22035" s="2">
        <v>0.80623599999999995</v>
      </c>
      <c r="H22035" s="2">
        <v>0.57087699999999997</v>
      </c>
      <c r="J22035" s="2">
        <v>20.453340000000001</v>
      </c>
      <c r="K22035" s="2">
        <v>0.19703999999999999</v>
      </c>
      <c r="L22035" s="2">
        <v>0.369815</v>
      </c>
    </row>
    <row r="22036" spans="1:12" x14ac:dyDescent="0.2">
      <c r="A22036" s="2">
        <v>20.454039999999999</v>
      </c>
      <c r="B22036" s="2">
        <v>84.981020000000001</v>
      </c>
      <c r="C22036" s="2">
        <v>3.0993870000000001</v>
      </c>
      <c r="D22036" s="2">
        <v>2.2552750000000001</v>
      </c>
      <c r="F22036" s="2">
        <v>20.451229999999999</v>
      </c>
      <c r="G22036" s="2">
        <v>0.80668600000000001</v>
      </c>
      <c r="H22036" s="2">
        <v>0.57045699999999999</v>
      </c>
      <c r="J22036" s="2">
        <v>20.454039999999999</v>
      </c>
      <c r="K22036" s="2">
        <v>0.1973</v>
      </c>
      <c r="L22036" s="2">
        <v>0.36984899999999998</v>
      </c>
    </row>
    <row r="22037" spans="1:12" x14ac:dyDescent="0.2">
      <c r="A22037" s="2">
        <v>20.454740000000001</v>
      </c>
      <c r="B22037" s="2">
        <v>84.855900000000005</v>
      </c>
      <c r="C22037" s="2">
        <v>3.0976360000000001</v>
      </c>
      <c r="D22037" s="2">
        <v>2.2547030000000001</v>
      </c>
      <c r="F22037" s="2">
        <v>20.451930000000001</v>
      </c>
      <c r="G22037" s="2">
        <v>0.80724300000000004</v>
      </c>
      <c r="H22037" s="2">
        <v>0.57032799999999995</v>
      </c>
      <c r="J22037" s="2">
        <v>20.454740000000001</v>
      </c>
      <c r="K22037" s="2">
        <v>0.196966</v>
      </c>
      <c r="L22037" s="2">
        <v>0.36962</v>
      </c>
    </row>
    <row r="22038" spans="1:12" x14ac:dyDescent="0.2">
      <c r="A22038" s="2">
        <v>20.455439999999999</v>
      </c>
      <c r="B22038" s="2">
        <v>84.730059999999995</v>
      </c>
      <c r="C22038" s="2">
        <v>3.0957439999999998</v>
      </c>
      <c r="D22038" s="2">
        <v>2.2542369999999998</v>
      </c>
      <c r="F22038" s="2">
        <v>20.452629999999999</v>
      </c>
      <c r="G22038" s="2">
        <v>0.80803700000000001</v>
      </c>
      <c r="H22038" s="2">
        <v>0.56999999999999995</v>
      </c>
      <c r="J22038" s="2">
        <v>20.455439999999999</v>
      </c>
      <c r="K22038" s="2">
        <v>0.19674900000000001</v>
      </c>
      <c r="L22038" s="2">
        <v>0.369197</v>
      </c>
    </row>
    <row r="22039" spans="1:12" x14ac:dyDescent="0.2">
      <c r="A22039" s="2">
        <v>20.456140000000001</v>
      </c>
      <c r="B22039" s="2">
        <v>84.605189999999993</v>
      </c>
      <c r="C22039" s="2">
        <v>3.0941960000000002</v>
      </c>
      <c r="D22039" s="2">
        <v>2.2536040000000002</v>
      </c>
      <c r="F22039" s="2">
        <v>20.453340000000001</v>
      </c>
      <c r="G22039" s="2">
        <v>0.80856300000000003</v>
      </c>
      <c r="H22039" s="2">
        <v>0.57010700000000003</v>
      </c>
      <c r="J22039" s="2">
        <v>20.456140000000001</v>
      </c>
      <c r="K22039" s="2">
        <v>0.19659799999999999</v>
      </c>
      <c r="L22039" s="2">
        <v>0.36849700000000002</v>
      </c>
    </row>
    <row r="22040" spans="1:12" x14ac:dyDescent="0.2">
      <c r="A22040" s="2">
        <v>20.45684</v>
      </c>
      <c r="B22040" s="2">
        <v>84.479510000000005</v>
      </c>
      <c r="C22040" s="2">
        <v>3.0927959999999999</v>
      </c>
      <c r="D22040" s="2">
        <v>2.2526280000000001</v>
      </c>
      <c r="F22040" s="2">
        <v>20.454039999999999</v>
      </c>
      <c r="G22040" s="2">
        <v>0.80896800000000002</v>
      </c>
      <c r="H22040" s="2">
        <v>0.57068600000000003</v>
      </c>
      <c r="J22040" s="2">
        <v>20.45684</v>
      </c>
      <c r="K22040" s="2">
        <v>0.19627900000000001</v>
      </c>
      <c r="L22040" s="2">
        <v>0.368114</v>
      </c>
    </row>
    <row r="22041" spans="1:12" x14ac:dyDescent="0.2">
      <c r="A22041" s="2">
        <v>20.457540000000002</v>
      </c>
      <c r="B22041" s="2">
        <v>84.352620000000002</v>
      </c>
      <c r="C22041" s="2">
        <v>3.091548</v>
      </c>
      <c r="D22041" s="2">
        <v>2.251979</v>
      </c>
      <c r="F22041" s="2">
        <v>20.454740000000001</v>
      </c>
      <c r="G22041" s="2">
        <v>0.80939499999999998</v>
      </c>
      <c r="H22041" s="2">
        <v>0.57131200000000004</v>
      </c>
      <c r="J22041" s="2">
        <v>20.457540000000002</v>
      </c>
      <c r="K22041" s="2">
        <v>0.19620099999999999</v>
      </c>
      <c r="L22041" s="2">
        <v>0.36853399999999997</v>
      </c>
    </row>
    <row r="22042" spans="1:12" x14ac:dyDescent="0.2">
      <c r="A22042" s="2">
        <v>20.45824</v>
      </c>
      <c r="B22042" s="2">
        <v>84.22636</v>
      </c>
      <c r="C22042" s="2">
        <v>3.0904340000000001</v>
      </c>
      <c r="D22042" s="2">
        <v>2.2517960000000001</v>
      </c>
      <c r="F22042" s="2">
        <v>20.455439999999999</v>
      </c>
      <c r="G22042" s="2">
        <v>0.80985300000000005</v>
      </c>
      <c r="H22042" s="2">
        <v>0.57141900000000001</v>
      </c>
      <c r="J22042" s="2">
        <v>20.45824</v>
      </c>
      <c r="K22042" s="2">
        <v>0.196409</v>
      </c>
      <c r="L22042" s="2">
        <v>0.368871</v>
      </c>
    </row>
    <row r="22043" spans="1:12" x14ac:dyDescent="0.2">
      <c r="A22043" s="2">
        <v>20.458939999999998</v>
      </c>
      <c r="B22043" s="2">
        <v>84.099440000000001</v>
      </c>
      <c r="C22043" s="2">
        <v>3.089496</v>
      </c>
      <c r="D22043" s="2">
        <v>2.251163</v>
      </c>
      <c r="F22043" s="2">
        <v>20.456140000000001</v>
      </c>
      <c r="G22043" s="2">
        <v>0.81047800000000003</v>
      </c>
      <c r="H22043" s="2">
        <v>0.57154799999999994</v>
      </c>
      <c r="J22043" s="2">
        <v>20.458939999999998</v>
      </c>
      <c r="K22043" s="2">
        <v>0.196552</v>
      </c>
      <c r="L22043" s="2">
        <v>0.36878</v>
      </c>
    </row>
    <row r="22044" spans="1:12" x14ac:dyDescent="0.2">
      <c r="A22044" s="2">
        <v>20.45965</v>
      </c>
      <c r="B22044" s="2">
        <v>83.972459999999998</v>
      </c>
      <c r="C22044" s="2">
        <v>3.0884320000000001</v>
      </c>
      <c r="D22044" s="2">
        <v>2.2502849999999999</v>
      </c>
      <c r="F22044" s="2">
        <v>20.45684</v>
      </c>
      <c r="G22044" s="2">
        <v>0.81096599999999996</v>
      </c>
      <c r="H22044" s="2">
        <v>0.57170100000000001</v>
      </c>
      <c r="J22044" s="2">
        <v>20.45965</v>
      </c>
      <c r="K22044" s="2">
        <v>0.19581000000000001</v>
      </c>
      <c r="L22044" s="2">
        <v>0.36898900000000001</v>
      </c>
    </row>
    <row r="22045" spans="1:12" x14ac:dyDescent="0.2">
      <c r="A22045" s="2">
        <v>20.460349999999998</v>
      </c>
      <c r="B22045" s="2">
        <v>83.844390000000004</v>
      </c>
      <c r="C22045" s="2">
        <v>3.0869819999999999</v>
      </c>
      <c r="D22045" s="2">
        <v>2.2493089999999998</v>
      </c>
      <c r="F22045" s="2">
        <v>20.457540000000002</v>
      </c>
      <c r="G22045" s="2">
        <v>0.81118800000000002</v>
      </c>
      <c r="H22045" s="2">
        <v>0.57162500000000005</v>
      </c>
      <c r="J22045" s="2">
        <v>20.460349999999998</v>
      </c>
      <c r="K22045" s="2">
        <v>0.19578300000000001</v>
      </c>
      <c r="L22045" s="2">
        <v>0.36904300000000001</v>
      </c>
    </row>
    <row r="22046" spans="1:12" x14ac:dyDescent="0.2">
      <c r="A22046" s="2">
        <v>20.46105</v>
      </c>
      <c r="B22046" s="2">
        <v>83.718199999999996</v>
      </c>
      <c r="C22046" s="2">
        <v>3.0851890000000002</v>
      </c>
      <c r="D22046" s="2">
        <v>2.2483629999999999</v>
      </c>
      <c r="F22046" s="2">
        <v>20.45824</v>
      </c>
      <c r="G22046" s="2">
        <v>0.81159199999999998</v>
      </c>
      <c r="H22046" s="2">
        <v>0.57186099999999995</v>
      </c>
      <c r="J22046" s="2">
        <v>20.46105</v>
      </c>
      <c r="K22046" s="2">
        <v>0.19594200000000001</v>
      </c>
      <c r="L22046" s="2">
        <v>0.368892</v>
      </c>
    </row>
    <row r="22047" spans="1:12" x14ac:dyDescent="0.2">
      <c r="A22047" s="2">
        <v>20.461749999999999</v>
      </c>
      <c r="B22047" s="2">
        <v>83.601410000000001</v>
      </c>
      <c r="C22047" s="2">
        <v>3.0833240000000002</v>
      </c>
      <c r="D22047" s="2">
        <v>2.2475770000000002</v>
      </c>
      <c r="F22047" s="2">
        <v>20.458939999999998</v>
      </c>
      <c r="G22047" s="2">
        <v>0.81227099999999997</v>
      </c>
      <c r="H22047" s="2">
        <v>0.57190700000000005</v>
      </c>
      <c r="J22047" s="2">
        <v>20.461749999999999</v>
      </c>
      <c r="K22047" s="2">
        <v>0.195606</v>
      </c>
      <c r="L22047" s="2">
        <v>0.36891299999999999</v>
      </c>
    </row>
    <row r="22048" spans="1:12" x14ac:dyDescent="0.2">
      <c r="A22048" s="2">
        <v>20.46245</v>
      </c>
      <c r="B22048" s="2">
        <v>83.490939999999995</v>
      </c>
      <c r="C22048" s="2">
        <v>3.0817480000000002</v>
      </c>
      <c r="D22048" s="2">
        <v>2.246829</v>
      </c>
      <c r="F22048" s="2">
        <v>20.45965</v>
      </c>
      <c r="G22048" s="2">
        <v>0.81293499999999996</v>
      </c>
      <c r="H22048" s="2">
        <v>0.57305099999999998</v>
      </c>
      <c r="J22048" s="2">
        <v>20.46245</v>
      </c>
      <c r="K22048" s="2">
        <v>0.19561899999999999</v>
      </c>
      <c r="L22048" s="2">
        <v>0.369232</v>
      </c>
    </row>
    <row r="22049" spans="1:12" x14ac:dyDescent="0.2">
      <c r="A22049" s="2">
        <v>20.463149999999999</v>
      </c>
      <c r="B22049" s="2">
        <v>83.377300000000005</v>
      </c>
      <c r="C22049" s="2">
        <v>3.0802450000000001</v>
      </c>
      <c r="D22049" s="2">
        <v>2.2460279999999999</v>
      </c>
      <c r="F22049" s="2">
        <v>20.460349999999998</v>
      </c>
      <c r="G22049" s="2">
        <v>0.81368300000000005</v>
      </c>
      <c r="H22049" s="2">
        <v>0.57333400000000001</v>
      </c>
      <c r="J22049" s="2">
        <v>20.463149999999999</v>
      </c>
      <c r="K22049" s="2">
        <v>0.19480900000000001</v>
      </c>
      <c r="L22049" s="2">
        <v>0.36914400000000003</v>
      </c>
    </row>
    <row r="22050" spans="1:12" x14ac:dyDescent="0.2">
      <c r="A22050" s="2">
        <v>20.46386</v>
      </c>
      <c r="B22050" s="2">
        <v>83.257390000000001</v>
      </c>
      <c r="C22050" s="2">
        <v>3.0787879999999999</v>
      </c>
      <c r="D22050" s="2">
        <v>2.2450739999999998</v>
      </c>
      <c r="F22050" s="2">
        <v>20.46105</v>
      </c>
      <c r="G22050" s="2">
        <v>0.81452199999999997</v>
      </c>
      <c r="H22050" s="2">
        <v>0.57350900000000005</v>
      </c>
      <c r="J22050" s="2">
        <v>20.46386</v>
      </c>
      <c r="K22050" s="2">
        <v>0.194521</v>
      </c>
      <c r="L22050" s="2">
        <v>0.36904999999999999</v>
      </c>
    </row>
    <row r="22051" spans="1:12" x14ac:dyDescent="0.2">
      <c r="A22051" s="2">
        <v>20.464559999999999</v>
      </c>
      <c r="B22051" s="2">
        <v>83.134029999999996</v>
      </c>
      <c r="C22051" s="2">
        <v>3.0771739999999999</v>
      </c>
      <c r="D22051" s="2">
        <v>2.2438920000000002</v>
      </c>
      <c r="F22051" s="2">
        <v>20.461749999999999</v>
      </c>
      <c r="G22051" s="2">
        <v>0.81504799999999999</v>
      </c>
      <c r="H22051" s="2">
        <v>0.57391400000000004</v>
      </c>
      <c r="J22051" s="2">
        <v>20.464559999999999</v>
      </c>
      <c r="K22051" s="2">
        <v>0.19442699999999999</v>
      </c>
      <c r="L22051" s="2">
        <v>0.36936799999999997</v>
      </c>
    </row>
    <row r="22052" spans="1:12" x14ac:dyDescent="0.2">
      <c r="A22052" s="2">
        <v>20.465260000000001</v>
      </c>
      <c r="B22052" s="2">
        <v>83.009429999999995</v>
      </c>
      <c r="C22052" s="2">
        <v>3.0756749999999999</v>
      </c>
      <c r="D22052" s="2">
        <v>2.242839</v>
      </c>
      <c r="F22052" s="2">
        <v>20.46245</v>
      </c>
      <c r="G22052" s="2">
        <v>0.815689</v>
      </c>
      <c r="H22052" s="2">
        <v>0.57405099999999998</v>
      </c>
      <c r="J22052" s="2">
        <v>20.465260000000001</v>
      </c>
      <c r="K22052" s="2">
        <v>0.194301</v>
      </c>
      <c r="L22052" s="2">
        <v>0.369562</v>
      </c>
    </row>
    <row r="22053" spans="1:12" x14ac:dyDescent="0.2">
      <c r="A22053" s="2">
        <v>20.465959999999999</v>
      </c>
      <c r="B22053" s="2">
        <v>82.885059999999996</v>
      </c>
      <c r="C22053" s="2">
        <v>3.0747140000000002</v>
      </c>
      <c r="D22053" s="2">
        <v>2.241771</v>
      </c>
      <c r="F22053" s="2">
        <v>20.463149999999999</v>
      </c>
      <c r="G22053" s="2">
        <v>0.81649000000000005</v>
      </c>
      <c r="H22053" s="2">
        <v>0.573685</v>
      </c>
      <c r="J22053" s="2">
        <v>20.465959999999999</v>
      </c>
      <c r="K22053" s="2">
        <v>0.19388900000000001</v>
      </c>
      <c r="L22053" s="2">
        <v>0.36942000000000003</v>
      </c>
    </row>
    <row r="22054" spans="1:12" x14ac:dyDescent="0.2">
      <c r="A22054" s="2">
        <v>20.466660000000001</v>
      </c>
      <c r="B22054" s="2">
        <v>82.76164</v>
      </c>
      <c r="C22054" s="2">
        <v>3.0736189999999999</v>
      </c>
      <c r="D22054" s="2">
        <v>2.2410230000000002</v>
      </c>
      <c r="F22054" s="2">
        <v>20.46386</v>
      </c>
      <c r="G22054" s="2">
        <v>0.81733699999999998</v>
      </c>
      <c r="H22054" s="2">
        <v>0.57415000000000005</v>
      </c>
      <c r="J22054" s="2">
        <v>20.466660000000001</v>
      </c>
      <c r="K22054" s="2">
        <v>0.19404199999999999</v>
      </c>
      <c r="L22054" s="2">
        <v>0.36926999999999999</v>
      </c>
    </row>
    <row r="22055" spans="1:12" x14ac:dyDescent="0.2">
      <c r="A22055" s="2">
        <v>20.467359999999999</v>
      </c>
      <c r="B22055" s="2">
        <v>82.638570000000001</v>
      </c>
      <c r="C22055" s="2">
        <v>3.0722079999999998</v>
      </c>
      <c r="D22055" s="2">
        <v>2.2400769999999999</v>
      </c>
      <c r="F22055" s="2">
        <v>20.464559999999999</v>
      </c>
      <c r="G22055" s="2">
        <v>0.81810799999999995</v>
      </c>
      <c r="H22055" s="2">
        <v>0.57487500000000002</v>
      </c>
      <c r="J22055" s="2">
        <v>20.467359999999999</v>
      </c>
      <c r="K22055" s="2">
        <v>0.19381899999999999</v>
      </c>
      <c r="L22055" s="2">
        <v>0.369558</v>
      </c>
    </row>
    <row r="22056" spans="1:12" x14ac:dyDescent="0.2">
      <c r="A22056" s="2">
        <v>20.468060000000001</v>
      </c>
      <c r="B22056" s="2">
        <v>82.515500000000003</v>
      </c>
      <c r="C22056" s="2">
        <v>3.070808</v>
      </c>
      <c r="D22056" s="2">
        <v>2.2391459999999999</v>
      </c>
      <c r="F22056" s="2">
        <v>20.465260000000001</v>
      </c>
      <c r="G22056" s="2">
        <v>0.818909</v>
      </c>
      <c r="H22056" s="2">
        <v>0.57462299999999999</v>
      </c>
      <c r="J22056" s="2">
        <v>20.468060000000001</v>
      </c>
      <c r="K22056" s="2">
        <v>0.193247</v>
      </c>
      <c r="L22056" s="2">
        <v>0.369396</v>
      </c>
    </row>
    <row r="22057" spans="1:12" x14ac:dyDescent="0.2">
      <c r="A22057" s="2">
        <v>20.468769999999999</v>
      </c>
      <c r="B22057" s="2">
        <v>82.39255</v>
      </c>
      <c r="C22057" s="2">
        <v>3.0693280000000001</v>
      </c>
      <c r="D22057" s="2">
        <v>2.238086</v>
      </c>
      <c r="F22057" s="2">
        <v>20.465959999999999</v>
      </c>
      <c r="G22057" s="2">
        <v>0.81968700000000005</v>
      </c>
      <c r="H22057" s="2">
        <v>0.574654</v>
      </c>
      <c r="J22057" s="2">
        <v>20.468769999999999</v>
      </c>
      <c r="K22057" s="2">
        <v>0.193355</v>
      </c>
      <c r="L22057" s="2">
        <v>0.36932300000000001</v>
      </c>
    </row>
    <row r="22058" spans="1:12" x14ac:dyDescent="0.2">
      <c r="A22058" s="2">
        <v>20.469470000000001</v>
      </c>
      <c r="B22058" s="2">
        <v>82.270290000000003</v>
      </c>
      <c r="C22058" s="2">
        <v>3.0677370000000002</v>
      </c>
      <c r="D22058" s="2">
        <v>2.237117</v>
      </c>
      <c r="F22058" s="2">
        <v>20.466660000000001</v>
      </c>
      <c r="G22058" s="2">
        <v>0.82023599999999997</v>
      </c>
      <c r="H22058" s="2">
        <v>0.57425700000000002</v>
      </c>
      <c r="J22058" s="2">
        <v>20.469470000000001</v>
      </c>
      <c r="K22058" s="2">
        <v>0.19283700000000001</v>
      </c>
      <c r="L22058" s="2">
        <v>0.36956499999999998</v>
      </c>
    </row>
    <row r="22059" spans="1:12" x14ac:dyDescent="0.2">
      <c r="A22059" s="2">
        <v>20.47017</v>
      </c>
      <c r="B22059" s="2">
        <v>82.147800000000004</v>
      </c>
      <c r="C22059" s="2">
        <v>3.0663480000000001</v>
      </c>
      <c r="D22059" s="2">
        <v>2.236491</v>
      </c>
      <c r="F22059" s="2">
        <v>20.467359999999999</v>
      </c>
      <c r="G22059" s="2">
        <v>0.82091499999999995</v>
      </c>
      <c r="H22059" s="2">
        <v>0.57405899999999999</v>
      </c>
      <c r="J22059" s="2">
        <v>20.47017</v>
      </c>
      <c r="K22059" s="2">
        <v>0.192047</v>
      </c>
      <c r="L22059" s="2">
        <v>0.36951299999999998</v>
      </c>
    </row>
    <row r="22060" spans="1:12" x14ac:dyDescent="0.2">
      <c r="A22060" s="2">
        <v>20.470870000000001</v>
      </c>
      <c r="B22060" s="2">
        <v>82.025090000000006</v>
      </c>
      <c r="C22060" s="2">
        <v>3.0647039999999999</v>
      </c>
      <c r="D22060" s="2">
        <v>2.2357589999999998</v>
      </c>
      <c r="F22060" s="2">
        <v>20.468060000000001</v>
      </c>
      <c r="G22060" s="2">
        <v>0.82175399999999998</v>
      </c>
      <c r="H22060" s="2">
        <v>0.57488300000000003</v>
      </c>
      <c r="J22060" s="2">
        <v>20.470870000000001</v>
      </c>
      <c r="K22060" s="2">
        <v>0.191994</v>
      </c>
      <c r="L22060" s="2">
        <v>0.36958099999999999</v>
      </c>
    </row>
    <row r="22061" spans="1:12" x14ac:dyDescent="0.2">
      <c r="A22061" s="2">
        <v>20.47157</v>
      </c>
      <c r="B22061" s="2">
        <v>81.902389999999997</v>
      </c>
      <c r="C22061" s="2">
        <v>3.0630869999999999</v>
      </c>
      <c r="D22061" s="2">
        <v>2.2349730000000001</v>
      </c>
      <c r="F22061" s="2">
        <v>20.468769999999999</v>
      </c>
      <c r="G22061" s="2">
        <v>0.822411</v>
      </c>
      <c r="H22061" s="2">
        <v>0.57525599999999999</v>
      </c>
      <c r="J22061" s="2">
        <v>20.47157</v>
      </c>
      <c r="K22061" s="2">
        <v>0.19234299999999999</v>
      </c>
      <c r="L22061" s="2">
        <v>0.36958200000000002</v>
      </c>
    </row>
    <row r="22062" spans="1:12" x14ac:dyDescent="0.2">
      <c r="A22062" s="2">
        <v>20.472270000000002</v>
      </c>
      <c r="B22062" s="2">
        <v>81.780010000000004</v>
      </c>
      <c r="C22062" s="2">
        <v>3.0616979999999998</v>
      </c>
      <c r="D22062" s="2">
        <v>2.2344010000000001</v>
      </c>
      <c r="F22062" s="2">
        <v>20.469470000000001</v>
      </c>
      <c r="G22062" s="2">
        <v>0.82290600000000003</v>
      </c>
      <c r="H22062" s="2">
        <v>0.57501999999999998</v>
      </c>
      <c r="J22062" s="2">
        <v>20.472270000000002</v>
      </c>
      <c r="K22062" s="2">
        <v>0.19262299999999999</v>
      </c>
      <c r="L22062" s="2">
        <v>0.36924200000000001</v>
      </c>
    </row>
    <row r="22063" spans="1:12" x14ac:dyDescent="0.2">
      <c r="A22063" s="2">
        <v>20.47297</v>
      </c>
      <c r="B22063" s="2">
        <v>81.656679999999994</v>
      </c>
      <c r="C22063" s="2">
        <v>3.0604550000000001</v>
      </c>
      <c r="D22063" s="2">
        <v>2.2335240000000001</v>
      </c>
      <c r="F22063" s="2">
        <v>20.47017</v>
      </c>
      <c r="G22063" s="2">
        <v>0.82348600000000005</v>
      </c>
      <c r="H22063" s="2">
        <v>0.57513400000000003</v>
      </c>
      <c r="J22063" s="2">
        <v>20.47297</v>
      </c>
      <c r="K22063" s="2">
        <v>0.19269500000000001</v>
      </c>
      <c r="L22063" s="2">
        <v>0.36918099999999998</v>
      </c>
    </row>
    <row r="22064" spans="1:12" x14ac:dyDescent="0.2">
      <c r="A22064" s="2">
        <v>20.473680000000002</v>
      </c>
      <c r="B22064" s="2">
        <v>81.532880000000006</v>
      </c>
      <c r="C22064" s="2">
        <v>3.0594060000000001</v>
      </c>
      <c r="D22064" s="2">
        <v>2.2321580000000001</v>
      </c>
      <c r="F22064" s="2">
        <v>20.470870000000001</v>
      </c>
      <c r="G22064" s="2">
        <v>0.82395200000000002</v>
      </c>
      <c r="H22064" s="2">
        <v>0.57523299999999999</v>
      </c>
      <c r="J22064" s="2">
        <v>20.473680000000002</v>
      </c>
      <c r="K22064" s="2">
        <v>0.19272400000000001</v>
      </c>
      <c r="L22064" s="2">
        <v>0.36910300000000001</v>
      </c>
    </row>
    <row r="22065" spans="1:12" x14ac:dyDescent="0.2">
      <c r="A22065" s="2">
        <v>20.47438</v>
      </c>
      <c r="B22065" s="2">
        <v>81.408860000000004</v>
      </c>
      <c r="C22065" s="2">
        <v>3.058284</v>
      </c>
      <c r="D22065" s="2">
        <v>2.2309600000000001</v>
      </c>
      <c r="F22065" s="2">
        <v>20.47157</v>
      </c>
      <c r="G22065" s="2">
        <v>0.82442499999999996</v>
      </c>
      <c r="H22065" s="2">
        <v>0.57501999999999998</v>
      </c>
      <c r="J22065" s="2">
        <v>20.47438</v>
      </c>
      <c r="K22065" s="2">
        <v>0.192575</v>
      </c>
      <c r="L22065" s="2">
        <v>0.36882799999999999</v>
      </c>
    </row>
    <row r="22066" spans="1:12" x14ac:dyDescent="0.2">
      <c r="A22066" s="2">
        <v>20.475079999999998</v>
      </c>
      <c r="B22066" s="2">
        <v>81.284379999999999</v>
      </c>
      <c r="C22066" s="2">
        <v>3.0568529999999998</v>
      </c>
      <c r="D22066" s="2">
        <v>2.2296550000000002</v>
      </c>
      <c r="F22066" s="2">
        <v>20.472270000000002</v>
      </c>
      <c r="G22066" s="2">
        <v>0.82513400000000003</v>
      </c>
      <c r="H22066" s="2">
        <v>0.57452400000000003</v>
      </c>
      <c r="J22066" s="2">
        <v>20.475079999999998</v>
      </c>
      <c r="K22066" s="2">
        <v>0.19269700000000001</v>
      </c>
      <c r="L22066" s="2">
        <v>0.36851499999999998</v>
      </c>
    </row>
    <row r="22067" spans="1:12" x14ac:dyDescent="0.2">
      <c r="A22067" s="2">
        <v>20.47578</v>
      </c>
      <c r="B22067" s="2">
        <v>81.159239999999997</v>
      </c>
      <c r="C22067" s="2">
        <v>3.055396</v>
      </c>
      <c r="D22067" s="2">
        <v>2.2288999999999999</v>
      </c>
      <c r="F22067" s="2">
        <v>20.47297</v>
      </c>
      <c r="G22067" s="2">
        <v>0.82546200000000003</v>
      </c>
      <c r="H22067" s="2">
        <v>0.57453200000000004</v>
      </c>
      <c r="J22067" s="2">
        <v>20.47578</v>
      </c>
      <c r="K22067" s="2">
        <v>0.192499</v>
      </c>
      <c r="L22067" s="2">
        <v>0.36834699999999998</v>
      </c>
    </row>
    <row r="22068" spans="1:12" x14ac:dyDescent="0.2">
      <c r="A22068" s="2">
        <v>20.476479999999999</v>
      </c>
      <c r="B22068" s="2">
        <v>81.033799999999999</v>
      </c>
      <c r="C22068" s="2">
        <v>3.0540949999999998</v>
      </c>
      <c r="D22068" s="2">
        <v>2.2278319999999998</v>
      </c>
      <c r="F22068" s="2">
        <v>20.473680000000002</v>
      </c>
      <c r="G22068" s="2">
        <v>0.82572900000000005</v>
      </c>
      <c r="H22068" s="2">
        <v>0.57440199999999997</v>
      </c>
      <c r="J22068" s="2">
        <v>20.476479999999999</v>
      </c>
      <c r="K22068" s="2">
        <v>0.19284799999999999</v>
      </c>
      <c r="L22068" s="2">
        <v>0.36832399999999998</v>
      </c>
    </row>
    <row r="22069" spans="1:12" x14ac:dyDescent="0.2">
      <c r="A22069" s="2">
        <v>20.477180000000001</v>
      </c>
      <c r="B22069" s="2">
        <v>80.907579999999996</v>
      </c>
      <c r="C22069" s="2">
        <v>3.052543</v>
      </c>
      <c r="D22069" s="2">
        <v>2.2272750000000001</v>
      </c>
      <c r="F22069" s="2">
        <v>20.47438</v>
      </c>
      <c r="G22069" s="2">
        <v>0.82610300000000003</v>
      </c>
      <c r="H22069" s="2">
        <v>0.573967</v>
      </c>
      <c r="J22069" s="2">
        <v>20.477180000000001</v>
      </c>
      <c r="K22069" s="2">
        <v>0.192551</v>
      </c>
      <c r="L22069" s="2">
        <v>0.36849300000000001</v>
      </c>
    </row>
    <row r="22070" spans="1:12" x14ac:dyDescent="0.2">
      <c r="A22070" s="2">
        <v>20.477879999999999</v>
      </c>
      <c r="B22070" s="2">
        <v>80.781199999999998</v>
      </c>
      <c r="C22070" s="2">
        <v>3.0509179999999998</v>
      </c>
      <c r="D22070" s="2">
        <v>2.2266270000000001</v>
      </c>
      <c r="F22070" s="2">
        <v>20.475079999999998</v>
      </c>
      <c r="G22070" s="2">
        <v>0.82633999999999996</v>
      </c>
      <c r="H22070" s="2">
        <v>0.57384500000000005</v>
      </c>
      <c r="J22070" s="2">
        <v>20.477879999999999</v>
      </c>
      <c r="K22070" s="2">
        <v>0.19293199999999999</v>
      </c>
      <c r="L22070" s="2">
        <v>0.36885200000000001</v>
      </c>
    </row>
    <row r="22071" spans="1:12" x14ac:dyDescent="0.2">
      <c r="A22071" s="2">
        <v>20.478580000000001</v>
      </c>
      <c r="B22071" s="2">
        <v>80.655209999999997</v>
      </c>
      <c r="C22071" s="2">
        <v>3.049258</v>
      </c>
      <c r="D22071" s="2">
        <v>2.2257030000000002</v>
      </c>
      <c r="F22071" s="2">
        <v>20.47578</v>
      </c>
      <c r="G22071" s="2">
        <v>0.82671399999999995</v>
      </c>
      <c r="H22071" s="2">
        <v>0.574326</v>
      </c>
      <c r="J22071" s="2">
        <v>20.478580000000001</v>
      </c>
      <c r="K22071" s="2">
        <v>0.19266900000000001</v>
      </c>
      <c r="L22071" s="2">
        <v>0.36931599999999998</v>
      </c>
    </row>
    <row r="22072" spans="1:12" x14ac:dyDescent="0.2">
      <c r="A22072" s="2">
        <v>20.479279999999999</v>
      </c>
      <c r="B22072" s="2">
        <v>80.528580000000005</v>
      </c>
      <c r="C22072" s="2">
        <v>3.0472100000000002</v>
      </c>
      <c r="D22072" s="2">
        <v>2.2249400000000001</v>
      </c>
      <c r="F22072" s="2">
        <v>20.476479999999999</v>
      </c>
      <c r="G22072" s="2">
        <v>0.82727799999999996</v>
      </c>
      <c r="H22072" s="2">
        <v>0.57425700000000002</v>
      </c>
      <c r="J22072" s="2">
        <v>20.479279999999999</v>
      </c>
      <c r="K22072" s="2">
        <v>0.193079</v>
      </c>
      <c r="L22072" s="2">
        <v>0.37021399999999999</v>
      </c>
    </row>
    <row r="22073" spans="1:12" x14ac:dyDescent="0.2">
      <c r="A22073" s="2">
        <v>20.479990000000001</v>
      </c>
      <c r="B22073" s="2">
        <v>80.401790000000005</v>
      </c>
      <c r="C22073" s="2">
        <v>3.0452490000000001</v>
      </c>
      <c r="D22073" s="2">
        <v>2.2239870000000002</v>
      </c>
      <c r="F22073" s="2">
        <v>20.477180000000001</v>
      </c>
      <c r="G22073" s="2">
        <v>0.82777400000000001</v>
      </c>
      <c r="H22073" s="2">
        <v>0.57450900000000005</v>
      </c>
      <c r="J22073" s="2">
        <v>20.479990000000001</v>
      </c>
      <c r="K22073" s="2">
        <v>0.193992</v>
      </c>
      <c r="L22073" s="2">
        <v>0.37074000000000001</v>
      </c>
    </row>
    <row r="22074" spans="1:12" x14ac:dyDescent="0.2">
      <c r="A22074" s="2">
        <v>20.480689999999999</v>
      </c>
      <c r="B22074" s="2">
        <v>80.275120000000001</v>
      </c>
      <c r="C22074" s="2">
        <v>3.0435669999999999</v>
      </c>
      <c r="D22074" s="2">
        <v>2.2227429999999999</v>
      </c>
      <c r="F22074" s="2">
        <v>20.477879999999999</v>
      </c>
      <c r="G22074" s="2">
        <v>0.82883499999999999</v>
      </c>
      <c r="H22074" s="2">
        <v>0.57506599999999997</v>
      </c>
      <c r="J22074" s="2">
        <v>20.480689999999999</v>
      </c>
      <c r="K22074" s="2">
        <v>0.19429399999999999</v>
      </c>
      <c r="L22074" s="2">
        <v>0.37051499999999998</v>
      </c>
    </row>
    <row r="22075" spans="1:12" x14ac:dyDescent="0.2">
      <c r="A22075" s="2">
        <v>20.481390000000001</v>
      </c>
      <c r="B22075" s="2">
        <v>80.147549999999995</v>
      </c>
      <c r="C22075" s="2">
        <v>3.0418310000000002</v>
      </c>
      <c r="D22075" s="2">
        <v>2.2216450000000001</v>
      </c>
      <c r="F22075" s="2">
        <v>20.478580000000001</v>
      </c>
      <c r="G22075" s="2">
        <v>0.82984199999999997</v>
      </c>
      <c r="H22075" s="2">
        <v>0.57517200000000002</v>
      </c>
      <c r="J22075" s="2">
        <v>20.481390000000001</v>
      </c>
      <c r="K22075" s="2">
        <v>0.19388900000000001</v>
      </c>
      <c r="L22075" s="2">
        <v>0.37015999999999999</v>
      </c>
    </row>
    <row r="22076" spans="1:12" x14ac:dyDescent="0.2">
      <c r="A22076" s="2">
        <v>20.482089999999999</v>
      </c>
      <c r="B22076" s="2">
        <v>80.021029999999996</v>
      </c>
      <c r="C22076" s="2">
        <v>3.0404200000000001</v>
      </c>
      <c r="D22076" s="2">
        <v>2.2207439999999998</v>
      </c>
      <c r="F22076" s="2">
        <v>20.479279999999999</v>
      </c>
      <c r="G22076" s="2">
        <v>0.830704</v>
      </c>
      <c r="H22076" s="2">
        <v>0.57513400000000003</v>
      </c>
      <c r="J22076" s="2">
        <v>20.482089999999999</v>
      </c>
      <c r="K22076" s="2">
        <v>0.19369900000000001</v>
      </c>
      <c r="L22076" s="2">
        <v>0.36995400000000001</v>
      </c>
    </row>
    <row r="22077" spans="1:12" x14ac:dyDescent="0.2">
      <c r="A22077" s="2">
        <v>20.482790000000001</v>
      </c>
      <c r="B22077" s="2">
        <v>79.895070000000004</v>
      </c>
      <c r="C22077" s="2">
        <v>3.039088</v>
      </c>
      <c r="D22077" s="2">
        <v>2.2199430000000002</v>
      </c>
      <c r="F22077" s="2">
        <v>20.479990000000001</v>
      </c>
      <c r="G22077" s="2">
        <v>0.832596</v>
      </c>
      <c r="H22077" s="2">
        <v>0.574631</v>
      </c>
      <c r="J22077" s="2">
        <v>20.482790000000001</v>
      </c>
      <c r="K22077" s="2">
        <v>0.194296</v>
      </c>
      <c r="L22077" s="2">
        <v>0.37010900000000002</v>
      </c>
    </row>
    <row r="22078" spans="1:12" x14ac:dyDescent="0.2">
      <c r="A22078" s="2">
        <v>20.48349</v>
      </c>
      <c r="B22078" s="2">
        <v>79.768010000000004</v>
      </c>
      <c r="C22078" s="2">
        <v>3.0377800000000001</v>
      </c>
      <c r="D22078" s="2">
        <v>2.2190660000000002</v>
      </c>
      <c r="F22078" s="2">
        <v>20.480689999999999</v>
      </c>
      <c r="G22078" s="2">
        <v>0.83416699999999999</v>
      </c>
      <c r="H22078" s="2">
        <v>0.57477599999999995</v>
      </c>
      <c r="J22078" s="2">
        <v>20.48349</v>
      </c>
      <c r="K22078" s="2">
        <v>0.19433800000000001</v>
      </c>
      <c r="L22078" s="2">
        <v>0.36983700000000003</v>
      </c>
    </row>
    <row r="22079" spans="1:12" x14ac:dyDescent="0.2">
      <c r="A22079" s="2">
        <v>20.484200000000001</v>
      </c>
      <c r="B22079" s="2">
        <v>79.641819999999996</v>
      </c>
      <c r="C22079" s="2">
        <v>3.0362079999999998</v>
      </c>
      <c r="D22079" s="2">
        <v>2.217838</v>
      </c>
      <c r="F22079" s="2">
        <v>20.481390000000001</v>
      </c>
      <c r="G22079" s="2">
        <v>0.83486899999999997</v>
      </c>
      <c r="H22079" s="2">
        <v>0.57489000000000001</v>
      </c>
      <c r="J22079" s="2">
        <v>20.484200000000001</v>
      </c>
      <c r="K22079" s="2">
        <v>0.19420999999999999</v>
      </c>
      <c r="L22079" s="2">
        <v>0.37011899999999998</v>
      </c>
    </row>
    <row r="22080" spans="1:12" x14ac:dyDescent="0.2">
      <c r="A22080" s="2">
        <v>20.4849</v>
      </c>
      <c r="B22080" s="2">
        <v>79.515839999999997</v>
      </c>
      <c r="C22080" s="2">
        <v>3.0345110000000002</v>
      </c>
      <c r="D22080" s="2">
        <v>2.2164950000000001</v>
      </c>
      <c r="F22080" s="2">
        <v>20.482089999999999</v>
      </c>
      <c r="G22080" s="2">
        <v>0.83544200000000002</v>
      </c>
      <c r="H22080" s="2">
        <v>0.574936</v>
      </c>
      <c r="J22080" s="2">
        <v>20.4849</v>
      </c>
      <c r="K22080" s="2">
        <v>0.19425200000000001</v>
      </c>
      <c r="L22080" s="2">
        <v>0.37082900000000002</v>
      </c>
    </row>
    <row r="22081" spans="1:12" x14ac:dyDescent="0.2">
      <c r="A22081" s="2">
        <v>20.485600000000002</v>
      </c>
      <c r="B22081" s="2">
        <v>79.388959999999997</v>
      </c>
      <c r="C22081" s="2">
        <v>3.0328780000000002</v>
      </c>
      <c r="D22081" s="2">
        <v>2.2150069999999999</v>
      </c>
      <c r="F22081" s="2">
        <v>20.482790000000001</v>
      </c>
      <c r="G22081" s="2">
        <v>0.83609800000000001</v>
      </c>
      <c r="H22081" s="2">
        <v>0.57562999999999998</v>
      </c>
      <c r="J22081" s="2">
        <v>20.485600000000002</v>
      </c>
      <c r="K22081" s="2">
        <v>0.195352</v>
      </c>
      <c r="L22081" s="2">
        <v>0.37101299999999998</v>
      </c>
    </row>
    <row r="22082" spans="1:12" x14ac:dyDescent="0.2">
      <c r="A22082" s="2">
        <v>20.4863</v>
      </c>
      <c r="B22082" s="2">
        <v>79.26267</v>
      </c>
      <c r="C22082" s="2">
        <v>3.0313140000000001</v>
      </c>
      <c r="D22082" s="2">
        <v>2.2135419999999999</v>
      </c>
      <c r="F22082" s="2">
        <v>20.48349</v>
      </c>
      <c r="G22082" s="2">
        <v>0.83706700000000001</v>
      </c>
      <c r="H22082" s="2">
        <v>0.57591999999999999</v>
      </c>
      <c r="J22082" s="2">
        <v>20.4863</v>
      </c>
      <c r="K22082" s="2">
        <v>0.19628499999999999</v>
      </c>
      <c r="L22082" s="2">
        <v>0.37124299999999999</v>
      </c>
    </row>
    <row r="22083" spans="1:12" x14ac:dyDescent="0.2">
      <c r="A22083" s="2">
        <v>20.486999999999998</v>
      </c>
      <c r="B22083" s="2">
        <v>79.135729999999995</v>
      </c>
      <c r="C22083" s="2">
        <v>3.0299559999999999</v>
      </c>
      <c r="D22083" s="2">
        <v>2.2122220000000001</v>
      </c>
      <c r="F22083" s="2">
        <v>20.484200000000001</v>
      </c>
      <c r="G22083" s="2">
        <v>0.83786799999999995</v>
      </c>
      <c r="H22083" s="2">
        <v>0.57606500000000005</v>
      </c>
      <c r="J22083" s="2">
        <v>20.486999999999998</v>
      </c>
      <c r="K22083" s="2">
        <v>0.196186</v>
      </c>
      <c r="L22083" s="2">
        <v>0.37111899999999998</v>
      </c>
    </row>
    <row r="22084" spans="1:12" x14ac:dyDescent="0.2">
      <c r="A22084" s="2">
        <v>20.4877</v>
      </c>
      <c r="B22084" s="2">
        <v>79.009020000000007</v>
      </c>
      <c r="C22084" s="2">
        <v>3.028594</v>
      </c>
      <c r="D22084" s="2">
        <v>2.21075</v>
      </c>
      <c r="F22084" s="2">
        <v>20.4849</v>
      </c>
      <c r="G22084" s="2">
        <v>0.83818099999999995</v>
      </c>
      <c r="H22084" s="2">
        <v>0.57609600000000005</v>
      </c>
      <c r="J22084" s="2">
        <v>20.4877</v>
      </c>
      <c r="K22084" s="2">
        <v>0.19672799999999999</v>
      </c>
      <c r="L22084" s="2">
        <v>0.37084400000000001</v>
      </c>
    </row>
    <row r="22085" spans="1:12" x14ac:dyDescent="0.2">
      <c r="A22085" s="2">
        <v>20.488399999999999</v>
      </c>
      <c r="B22085" s="2">
        <v>78.881259999999997</v>
      </c>
      <c r="C22085" s="2">
        <v>3.0272359999999998</v>
      </c>
      <c r="D22085" s="2">
        <v>2.209117</v>
      </c>
      <c r="F22085" s="2">
        <v>20.485600000000002</v>
      </c>
      <c r="G22085" s="2">
        <v>0.83857700000000002</v>
      </c>
      <c r="H22085" s="2">
        <v>0.57617200000000002</v>
      </c>
      <c r="J22085" s="2">
        <v>20.488399999999999</v>
      </c>
      <c r="K22085" s="2">
        <v>0.19683800000000001</v>
      </c>
      <c r="L22085" s="2">
        <v>0.37064599999999998</v>
      </c>
    </row>
    <row r="22086" spans="1:12" x14ac:dyDescent="0.2">
      <c r="A22086" s="2">
        <v>20.48911</v>
      </c>
      <c r="B22086" s="2">
        <v>78.754090000000005</v>
      </c>
      <c r="C22086" s="2">
        <v>3.0256609999999999</v>
      </c>
      <c r="D22086" s="2">
        <v>2.2078280000000001</v>
      </c>
      <c r="F22086" s="2">
        <v>20.4863</v>
      </c>
      <c r="G22086" s="2">
        <v>0.83935499999999996</v>
      </c>
      <c r="H22086" s="2">
        <v>0.57640100000000005</v>
      </c>
      <c r="J22086" s="2">
        <v>20.48911</v>
      </c>
      <c r="K22086" s="2">
        <v>0.19687299999999999</v>
      </c>
      <c r="L22086" s="2">
        <v>0.37049599999999999</v>
      </c>
    </row>
    <row r="22087" spans="1:12" x14ac:dyDescent="0.2">
      <c r="A22087" s="2">
        <v>20.489809999999999</v>
      </c>
      <c r="B22087" s="2">
        <v>78.62791</v>
      </c>
      <c r="C22087" s="2">
        <v>3.0240779999999998</v>
      </c>
      <c r="D22087" s="2">
        <v>2.206645</v>
      </c>
      <c r="F22087" s="2">
        <v>20.486999999999998</v>
      </c>
      <c r="G22087" s="2">
        <v>0.83998899999999999</v>
      </c>
      <c r="H22087" s="2">
        <v>0.57652999999999999</v>
      </c>
      <c r="J22087" s="2">
        <v>20.489809999999999</v>
      </c>
      <c r="K22087" s="2">
        <v>0.197185</v>
      </c>
      <c r="L22087" s="2">
        <v>0.37037399999999998</v>
      </c>
    </row>
    <row r="22088" spans="1:12" x14ac:dyDescent="0.2">
      <c r="A22088" s="2">
        <v>20.49051</v>
      </c>
      <c r="B22088" s="2">
        <v>78.503309999999999</v>
      </c>
      <c r="C22088" s="2">
        <v>3.0230739999999998</v>
      </c>
      <c r="D22088" s="2">
        <v>2.2053630000000002</v>
      </c>
      <c r="F22088" s="2">
        <v>20.4877</v>
      </c>
      <c r="G22088" s="2">
        <v>0.840225</v>
      </c>
      <c r="H22088" s="2">
        <v>0.57694999999999996</v>
      </c>
      <c r="J22088" s="2">
        <v>20.49051</v>
      </c>
      <c r="K22088" s="2">
        <v>0.19673299999999999</v>
      </c>
      <c r="L22088" s="2">
        <v>0.37023200000000001</v>
      </c>
    </row>
    <row r="22089" spans="1:12" x14ac:dyDescent="0.2">
      <c r="A22089" s="2">
        <v>20.491209999999999</v>
      </c>
      <c r="B22089" s="2">
        <v>78.37724</v>
      </c>
      <c r="C22089" s="2">
        <v>3.0218039999999999</v>
      </c>
      <c r="D22089" s="2">
        <v>2.204135</v>
      </c>
      <c r="F22089" s="2">
        <v>20.488399999999999</v>
      </c>
      <c r="G22089" s="2">
        <v>0.840889</v>
      </c>
      <c r="H22089" s="2">
        <v>0.57723999999999998</v>
      </c>
      <c r="J22089" s="2">
        <v>20.491209999999999</v>
      </c>
      <c r="K22089" s="2">
        <v>0.19697200000000001</v>
      </c>
      <c r="L22089" s="2">
        <v>0.369919</v>
      </c>
    </row>
    <row r="22090" spans="1:12" x14ac:dyDescent="0.2">
      <c r="A22090" s="2">
        <v>20.491910000000001</v>
      </c>
      <c r="B22090" s="2">
        <v>78.251310000000004</v>
      </c>
      <c r="C22090" s="2">
        <v>3.0204149999999998</v>
      </c>
      <c r="D22090" s="2">
        <v>2.2032120000000002</v>
      </c>
      <c r="F22090" s="2">
        <v>20.48911</v>
      </c>
      <c r="G22090" s="2">
        <v>0.841835</v>
      </c>
      <c r="H22090" s="2">
        <v>0.57714799999999999</v>
      </c>
      <c r="J22090" s="2">
        <v>20.491910000000001</v>
      </c>
      <c r="K22090" s="2">
        <v>0.197487</v>
      </c>
      <c r="L22090" s="2">
        <v>0.36978499999999997</v>
      </c>
    </row>
    <row r="22091" spans="1:12" x14ac:dyDescent="0.2">
      <c r="A22091" s="2">
        <v>20.492609999999999</v>
      </c>
      <c r="B22091" s="2">
        <v>78.125950000000003</v>
      </c>
      <c r="C22091" s="2">
        <v>3.019164</v>
      </c>
      <c r="D22091" s="2">
        <v>2.2025790000000001</v>
      </c>
      <c r="F22091" s="2">
        <v>20.489809999999999</v>
      </c>
      <c r="G22091" s="2">
        <v>0.84253699999999998</v>
      </c>
      <c r="H22091" s="2">
        <v>0.57730099999999995</v>
      </c>
      <c r="J22091" s="2">
        <v>20.492609999999999</v>
      </c>
      <c r="K22091" s="2">
        <v>0.19711899999999999</v>
      </c>
      <c r="L22091" s="2">
        <v>0.36943700000000002</v>
      </c>
    </row>
    <row r="22092" spans="1:12" x14ac:dyDescent="0.2">
      <c r="A22092" s="2">
        <v>20.493310000000001</v>
      </c>
      <c r="B22092" s="2">
        <v>77.999700000000004</v>
      </c>
      <c r="C22092" s="2">
        <v>3.0176379999999998</v>
      </c>
      <c r="D22092" s="2">
        <v>2.2018460000000002</v>
      </c>
      <c r="F22092" s="2">
        <v>20.49051</v>
      </c>
      <c r="G22092" s="2">
        <v>0.843109</v>
      </c>
      <c r="H22092" s="2">
        <v>0.57731600000000005</v>
      </c>
      <c r="J22092" s="2">
        <v>20.493310000000001</v>
      </c>
      <c r="K22092" s="2">
        <v>0.19728299999999999</v>
      </c>
      <c r="L22092" s="2">
        <v>0.36924200000000001</v>
      </c>
    </row>
    <row r="22093" spans="1:12" x14ac:dyDescent="0.2">
      <c r="A22093" s="2">
        <v>20.494019999999999</v>
      </c>
      <c r="B22093" s="2">
        <v>77.874719999999996</v>
      </c>
      <c r="C22093" s="2">
        <v>3.015895</v>
      </c>
      <c r="D22093" s="2">
        <v>2.2006709999999998</v>
      </c>
      <c r="F22093" s="2">
        <v>20.491209999999999</v>
      </c>
      <c r="G22093" s="2">
        <v>0.84363600000000005</v>
      </c>
      <c r="H22093" s="2">
        <v>0.57719399999999998</v>
      </c>
      <c r="J22093" s="2">
        <v>20.494019999999999</v>
      </c>
      <c r="K22093" s="2">
        <v>0.19758200000000001</v>
      </c>
      <c r="L22093" s="2">
        <v>0.36916599999999999</v>
      </c>
    </row>
    <row r="22094" spans="1:12" x14ac:dyDescent="0.2">
      <c r="A22094" s="2">
        <v>20.494720000000001</v>
      </c>
      <c r="B22094" s="2">
        <v>77.752949999999998</v>
      </c>
      <c r="C22094" s="2">
        <v>3.0144000000000002</v>
      </c>
      <c r="D22094" s="2">
        <v>2.1998630000000001</v>
      </c>
      <c r="F22094" s="2">
        <v>20.491910000000001</v>
      </c>
      <c r="G22094" s="2">
        <v>0.84431500000000004</v>
      </c>
      <c r="H22094" s="2">
        <v>0.576851</v>
      </c>
      <c r="J22094" s="2">
        <v>20.494720000000001</v>
      </c>
      <c r="K22094" s="2">
        <v>0.19819600000000001</v>
      </c>
      <c r="L22094" s="2">
        <v>0.36914400000000003</v>
      </c>
    </row>
    <row r="22095" spans="1:12" x14ac:dyDescent="0.2">
      <c r="A22095" s="2">
        <v>20.495419999999999</v>
      </c>
      <c r="B22095" s="2">
        <v>77.627070000000003</v>
      </c>
      <c r="C22095" s="2">
        <v>3.0131290000000002</v>
      </c>
      <c r="D22095" s="2">
        <v>2.1987640000000002</v>
      </c>
      <c r="F22095" s="2">
        <v>20.492609999999999</v>
      </c>
      <c r="G22095" s="2">
        <v>0.84494800000000003</v>
      </c>
      <c r="H22095" s="2">
        <v>0.57656099999999999</v>
      </c>
      <c r="J22095" s="2">
        <v>20.495419999999999</v>
      </c>
      <c r="K22095" s="2">
        <v>0.19845599999999999</v>
      </c>
      <c r="L22095" s="2">
        <v>0.36891000000000002</v>
      </c>
    </row>
    <row r="22096" spans="1:12" x14ac:dyDescent="0.2">
      <c r="A22096" s="2">
        <v>20.496120000000001</v>
      </c>
      <c r="B22096" s="2">
        <v>77.502499999999998</v>
      </c>
      <c r="C22096" s="2">
        <v>3.012248</v>
      </c>
      <c r="D22096" s="2">
        <v>2.1978409999999999</v>
      </c>
      <c r="F22096" s="2">
        <v>20.493310000000001</v>
      </c>
      <c r="G22096" s="2">
        <v>0.84554300000000004</v>
      </c>
      <c r="H22096" s="2">
        <v>0.57672900000000005</v>
      </c>
      <c r="J22096" s="2">
        <v>20.496120000000001</v>
      </c>
      <c r="K22096" s="2">
        <v>0.19827800000000001</v>
      </c>
      <c r="L22096" s="2">
        <v>0.368977</v>
      </c>
    </row>
    <row r="22097" spans="1:12" x14ac:dyDescent="0.2">
      <c r="A22097" s="2">
        <v>20.49682</v>
      </c>
      <c r="B22097" s="2">
        <v>77.378270000000001</v>
      </c>
      <c r="C22097" s="2">
        <v>3.0113780000000001</v>
      </c>
      <c r="D22097" s="2">
        <v>2.1968719999999999</v>
      </c>
      <c r="F22097" s="2">
        <v>20.494019999999999</v>
      </c>
      <c r="G22097" s="2">
        <v>0.84620700000000004</v>
      </c>
      <c r="H22097" s="2">
        <v>0.57677500000000004</v>
      </c>
      <c r="J22097" s="2">
        <v>20.49682</v>
      </c>
      <c r="K22097" s="2">
        <v>0.198379</v>
      </c>
      <c r="L22097" s="2">
        <v>0.36891000000000002</v>
      </c>
    </row>
    <row r="22098" spans="1:12" x14ac:dyDescent="0.2">
      <c r="A22098" s="2">
        <v>20.497520000000002</v>
      </c>
      <c r="B22098" s="2">
        <v>77.25488</v>
      </c>
      <c r="C22098" s="2">
        <v>3.0105849999999998</v>
      </c>
      <c r="D22098" s="2">
        <v>2.1959870000000001</v>
      </c>
      <c r="F22098" s="2">
        <v>20.494720000000001</v>
      </c>
      <c r="G22098" s="2">
        <v>0.84698499999999999</v>
      </c>
      <c r="H22098" s="2">
        <v>0.576241</v>
      </c>
      <c r="J22098" s="2">
        <v>20.497520000000002</v>
      </c>
      <c r="K22098" s="2">
        <v>0.19767899999999999</v>
      </c>
      <c r="L22098" s="2">
        <v>0.36889699999999997</v>
      </c>
    </row>
    <row r="22099" spans="1:12" x14ac:dyDescent="0.2">
      <c r="A22099" s="2">
        <v>20.49822</v>
      </c>
      <c r="B22099" s="2">
        <v>77.132270000000005</v>
      </c>
      <c r="C22099" s="2">
        <v>3.0095320000000001</v>
      </c>
      <c r="D22099" s="2">
        <v>2.195316</v>
      </c>
      <c r="F22099" s="2">
        <v>20.495419999999999</v>
      </c>
      <c r="G22099" s="2">
        <v>0.84706899999999996</v>
      </c>
      <c r="H22099" s="2">
        <v>0.57608800000000004</v>
      </c>
      <c r="J22099" s="2">
        <v>20.49822</v>
      </c>
      <c r="K22099" s="2">
        <v>0.197986</v>
      </c>
      <c r="L22099" s="2">
        <v>0.36895299999999998</v>
      </c>
    </row>
    <row r="22100" spans="1:12" x14ac:dyDescent="0.2">
      <c r="A22100" s="2">
        <v>20.498919999999998</v>
      </c>
      <c r="B22100" s="2">
        <v>77.008020000000002</v>
      </c>
      <c r="C22100" s="2">
        <v>3.0083340000000001</v>
      </c>
      <c r="D22100" s="2">
        <v>2.1947359999999998</v>
      </c>
      <c r="F22100" s="2">
        <v>20.496120000000001</v>
      </c>
      <c r="G22100" s="2">
        <v>0.84746600000000005</v>
      </c>
      <c r="H22100" s="2">
        <v>0.57626299999999997</v>
      </c>
      <c r="J22100" s="2">
        <v>20.498919999999998</v>
      </c>
      <c r="K22100" s="2">
        <v>0.19792000000000001</v>
      </c>
      <c r="L22100" s="2">
        <v>0.36898700000000001</v>
      </c>
    </row>
    <row r="22101" spans="1:12" x14ac:dyDescent="0.2">
      <c r="A22101" s="2">
        <v>20.49962</v>
      </c>
      <c r="B22101" s="2">
        <v>76.885059999999996</v>
      </c>
      <c r="C22101" s="2">
        <v>3.007037</v>
      </c>
      <c r="D22101" s="2">
        <v>2.1940409999999999</v>
      </c>
      <c r="F22101" s="2">
        <v>20.49682</v>
      </c>
      <c r="G22101" s="2">
        <v>0.84810600000000003</v>
      </c>
      <c r="H22101" s="2">
        <v>0.57608000000000004</v>
      </c>
      <c r="J22101" s="2">
        <v>20.49962</v>
      </c>
      <c r="K22101" s="2">
        <v>0.197908</v>
      </c>
      <c r="L22101" s="2">
        <v>0.36874899999999999</v>
      </c>
    </row>
    <row r="22102" spans="1:12" x14ac:dyDescent="0.2">
      <c r="A22102" s="2">
        <v>20.500330000000002</v>
      </c>
      <c r="B22102" s="2">
        <v>76.761970000000005</v>
      </c>
      <c r="C22102" s="2">
        <v>3.0057589999999998</v>
      </c>
      <c r="D22102" s="2">
        <v>2.1929500000000002</v>
      </c>
      <c r="F22102" s="2">
        <v>20.497520000000002</v>
      </c>
      <c r="G22102" s="2">
        <v>0.84880100000000003</v>
      </c>
      <c r="H22102" s="2">
        <v>0.57616400000000001</v>
      </c>
      <c r="J22102" s="2">
        <v>20.500330000000002</v>
      </c>
      <c r="K22102" s="2">
        <v>0.19741400000000001</v>
      </c>
      <c r="L22102" s="2">
        <v>0.36869000000000002</v>
      </c>
    </row>
    <row r="22103" spans="1:12" x14ac:dyDescent="0.2">
      <c r="A22103" s="2">
        <v>20.50103</v>
      </c>
      <c r="B22103" s="2">
        <v>76.637249999999995</v>
      </c>
      <c r="C22103" s="2">
        <v>3.0041340000000001</v>
      </c>
      <c r="D22103" s="2">
        <v>2.1916530000000001</v>
      </c>
      <c r="F22103" s="2">
        <v>20.49822</v>
      </c>
      <c r="G22103" s="2">
        <v>0.84945700000000002</v>
      </c>
      <c r="H22103" s="2">
        <v>0.57609600000000005</v>
      </c>
      <c r="J22103" s="2">
        <v>20.50103</v>
      </c>
      <c r="K22103" s="2">
        <v>0.197519</v>
      </c>
      <c r="L22103" s="2">
        <v>0.36882599999999999</v>
      </c>
    </row>
    <row r="22104" spans="1:12" x14ac:dyDescent="0.2">
      <c r="A22104" s="2">
        <v>20.501729999999998</v>
      </c>
      <c r="B22104" s="2">
        <v>76.511150000000001</v>
      </c>
      <c r="C22104" s="2">
        <v>3.0025210000000002</v>
      </c>
      <c r="D22104" s="2">
        <v>2.1907000000000001</v>
      </c>
      <c r="F22104" s="2">
        <v>20.498919999999998</v>
      </c>
      <c r="G22104" s="2">
        <v>0.84991499999999998</v>
      </c>
      <c r="H22104" s="2">
        <v>0.57614900000000002</v>
      </c>
      <c r="J22104" s="2">
        <v>20.501729999999998</v>
      </c>
      <c r="K22104" s="2">
        <v>0.19769500000000001</v>
      </c>
      <c r="L22104" s="2">
        <v>0.36865999999999999</v>
      </c>
    </row>
    <row r="22105" spans="1:12" x14ac:dyDescent="0.2">
      <c r="A22105" s="2">
        <v>20.50243</v>
      </c>
      <c r="B22105" s="2">
        <v>76.387129999999999</v>
      </c>
      <c r="C22105" s="2">
        <v>3.0010979999999998</v>
      </c>
      <c r="D22105" s="2">
        <v>2.1897989999999998</v>
      </c>
      <c r="F22105" s="2">
        <v>20.49962</v>
      </c>
      <c r="G22105" s="2">
        <v>0.85028099999999995</v>
      </c>
      <c r="H22105" s="2">
        <v>0.57582100000000003</v>
      </c>
      <c r="J22105" s="2">
        <v>20.50243</v>
      </c>
      <c r="K22105" s="2">
        <v>0.19786100000000001</v>
      </c>
      <c r="L22105" s="2">
        <v>0.36839300000000003</v>
      </c>
    </row>
    <row r="22106" spans="1:12" x14ac:dyDescent="0.2">
      <c r="A22106" s="2">
        <v>20.503129999999999</v>
      </c>
      <c r="B22106" s="2">
        <v>76.261830000000003</v>
      </c>
      <c r="C22106" s="2">
        <v>2.9996369999999999</v>
      </c>
      <c r="D22106" s="2">
        <v>2.1891050000000001</v>
      </c>
      <c r="F22106" s="2">
        <v>20.500330000000002</v>
      </c>
      <c r="G22106" s="2">
        <v>0.85049399999999997</v>
      </c>
      <c r="H22106" s="2">
        <v>0.57568399999999997</v>
      </c>
      <c r="J22106" s="2">
        <v>20.503129999999999</v>
      </c>
      <c r="K22106" s="2">
        <v>0.198744</v>
      </c>
      <c r="L22106" s="2">
        <v>0.36852499999999999</v>
      </c>
    </row>
    <row r="22107" spans="1:12" x14ac:dyDescent="0.2">
      <c r="A22107" s="2">
        <v>20.503830000000001</v>
      </c>
      <c r="B22107" s="2">
        <v>76.136129999999994</v>
      </c>
      <c r="C22107" s="2">
        <v>2.9985460000000002</v>
      </c>
      <c r="D22107" s="2">
        <v>2.1881740000000001</v>
      </c>
      <c r="F22107" s="2">
        <v>20.50103</v>
      </c>
      <c r="G22107" s="2">
        <v>0.85082199999999997</v>
      </c>
      <c r="H22107" s="2">
        <v>0.57548500000000002</v>
      </c>
      <c r="J22107" s="2">
        <v>20.503830000000001</v>
      </c>
      <c r="K22107" s="2">
        <v>0.19881399999999999</v>
      </c>
      <c r="L22107" s="2">
        <v>0.368309</v>
      </c>
    </row>
    <row r="22108" spans="1:12" x14ac:dyDescent="0.2">
      <c r="A22108" s="2">
        <v>20.504539999999999</v>
      </c>
      <c r="B22108" s="2">
        <v>76.0107</v>
      </c>
      <c r="C22108" s="2">
        <v>2.997417</v>
      </c>
      <c r="D22108" s="2">
        <v>2.1874500000000001</v>
      </c>
      <c r="F22108" s="2">
        <v>20.501729999999998</v>
      </c>
      <c r="G22108" s="2">
        <v>0.85118899999999997</v>
      </c>
      <c r="H22108" s="2">
        <v>0.575546</v>
      </c>
      <c r="J22108" s="2">
        <v>20.504539999999999</v>
      </c>
      <c r="K22108" s="2">
        <v>0.19922999999999999</v>
      </c>
      <c r="L22108" s="2">
        <v>0.36803799999999998</v>
      </c>
    </row>
    <row r="22109" spans="1:12" x14ac:dyDescent="0.2">
      <c r="A22109" s="2">
        <v>20.505240000000001</v>
      </c>
      <c r="B22109" s="2">
        <v>75.885949999999994</v>
      </c>
      <c r="C22109" s="2">
        <v>2.9959289999999998</v>
      </c>
      <c r="D22109" s="2">
        <v>2.1867779999999999</v>
      </c>
      <c r="F22109" s="2">
        <v>20.50243</v>
      </c>
      <c r="G22109" s="2">
        <v>0.85164600000000001</v>
      </c>
      <c r="H22109" s="2">
        <v>0.57553900000000002</v>
      </c>
      <c r="J22109" s="2">
        <v>20.505240000000001</v>
      </c>
      <c r="K22109" s="2">
        <v>0.199438</v>
      </c>
      <c r="L22109" s="2">
        <v>0.36786799999999997</v>
      </c>
    </row>
    <row r="22110" spans="1:12" x14ac:dyDescent="0.2">
      <c r="A22110" s="2">
        <v>20.505939999999999</v>
      </c>
      <c r="B22110" s="2">
        <v>75.760800000000003</v>
      </c>
      <c r="C22110" s="2">
        <v>2.9945789999999999</v>
      </c>
      <c r="D22110" s="2">
        <v>2.1859920000000002</v>
      </c>
      <c r="F22110" s="2">
        <v>20.503129999999999</v>
      </c>
      <c r="G22110" s="2">
        <v>0.85210399999999997</v>
      </c>
      <c r="H22110" s="2">
        <v>0.57530199999999998</v>
      </c>
      <c r="J22110" s="2">
        <v>20.505939999999999</v>
      </c>
      <c r="K22110" s="2">
        <v>0.19977200000000001</v>
      </c>
      <c r="L22110" s="2">
        <v>0.367531</v>
      </c>
    </row>
    <row r="22111" spans="1:12" x14ac:dyDescent="0.2">
      <c r="A22111" s="2">
        <v>20.506640000000001</v>
      </c>
      <c r="B22111" s="2">
        <v>75.635379999999998</v>
      </c>
      <c r="C22111" s="2">
        <v>2.9934949999999998</v>
      </c>
      <c r="D22111" s="2">
        <v>2.1851229999999999</v>
      </c>
      <c r="F22111" s="2">
        <v>20.503830000000001</v>
      </c>
      <c r="G22111" s="2">
        <v>0.85221899999999995</v>
      </c>
      <c r="H22111" s="2">
        <v>0.57514200000000004</v>
      </c>
      <c r="J22111" s="2">
        <v>20.506640000000001</v>
      </c>
      <c r="K22111" s="2">
        <v>0.19947799999999999</v>
      </c>
      <c r="L22111" s="2">
        <v>0.36734499999999998</v>
      </c>
    </row>
    <row r="22112" spans="1:12" x14ac:dyDescent="0.2">
      <c r="A22112" s="2">
        <v>20.507339999999999</v>
      </c>
      <c r="B22112" s="2">
        <v>75.510490000000004</v>
      </c>
      <c r="C22112" s="2">
        <v>2.992194</v>
      </c>
      <c r="D22112" s="2">
        <v>2.1842299999999999</v>
      </c>
      <c r="F22112" s="2">
        <v>20.504539999999999</v>
      </c>
      <c r="G22112" s="2">
        <v>0.85212699999999997</v>
      </c>
      <c r="H22112" s="2">
        <v>0.57537099999999997</v>
      </c>
      <c r="J22112" s="2">
        <v>20.507339999999999</v>
      </c>
      <c r="K22112" s="2">
        <v>0.19942599999999999</v>
      </c>
      <c r="L22112" s="2">
        <v>0.367643</v>
      </c>
    </row>
    <row r="22113" spans="1:12" x14ac:dyDescent="0.2">
      <c r="A22113" s="2">
        <v>20.508040000000001</v>
      </c>
      <c r="B22113" s="2">
        <v>75.384829999999994</v>
      </c>
      <c r="C22113" s="2">
        <v>2.990497</v>
      </c>
      <c r="D22113" s="2">
        <v>2.1832530000000001</v>
      </c>
      <c r="F22113" s="2">
        <v>20.505240000000001</v>
      </c>
      <c r="G22113" s="2">
        <v>0.85231800000000002</v>
      </c>
      <c r="H22113" s="2">
        <v>0.57518800000000003</v>
      </c>
      <c r="J22113" s="2">
        <v>20.508040000000001</v>
      </c>
      <c r="K22113" s="2">
        <v>0.19917499999999999</v>
      </c>
      <c r="L22113" s="2">
        <v>0.36796600000000002</v>
      </c>
    </row>
    <row r="22114" spans="1:12" x14ac:dyDescent="0.2">
      <c r="A22114" s="2">
        <v>20.50874</v>
      </c>
      <c r="B22114" s="2">
        <v>75.259510000000006</v>
      </c>
      <c r="C22114" s="2">
        <v>2.9887419999999998</v>
      </c>
      <c r="D22114" s="2">
        <v>2.182353</v>
      </c>
      <c r="F22114" s="2">
        <v>20.505939999999999</v>
      </c>
      <c r="G22114" s="2">
        <v>0.85318799999999995</v>
      </c>
      <c r="H22114" s="2">
        <v>0.57515700000000003</v>
      </c>
      <c r="J22114" s="2">
        <v>20.50874</v>
      </c>
      <c r="K22114" s="2">
        <v>0.199625</v>
      </c>
      <c r="L22114" s="2">
        <v>0.368147</v>
      </c>
    </row>
    <row r="22115" spans="1:12" x14ac:dyDescent="0.2">
      <c r="A22115" s="2">
        <v>20.509450000000001</v>
      </c>
      <c r="B22115" s="2">
        <v>75.136039999999994</v>
      </c>
      <c r="C22115" s="2">
        <v>2.9873460000000001</v>
      </c>
      <c r="D22115" s="2">
        <v>2.1813310000000001</v>
      </c>
      <c r="F22115" s="2">
        <v>20.506640000000001</v>
      </c>
      <c r="G22115" s="2">
        <v>0.85421000000000002</v>
      </c>
      <c r="H22115" s="2">
        <v>0.57580600000000004</v>
      </c>
      <c r="J22115" s="2">
        <v>20.509450000000001</v>
      </c>
      <c r="K22115" s="2">
        <v>0.19986100000000001</v>
      </c>
      <c r="L22115" s="2">
        <v>0.36796400000000001</v>
      </c>
    </row>
    <row r="22116" spans="1:12" x14ac:dyDescent="0.2">
      <c r="A22116" s="2">
        <v>20.510149999999999</v>
      </c>
      <c r="B22116" s="2">
        <v>75.011279999999999</v>
      </c>
      <c r="C22116" s="2">
        <v>2.986453</v>
      </c>
      <c r="D22116" s="2">
        <v>2.180469</v>
      </c>
      <c r="F22116" s="2">
        <v>20.507339999999999</v>
      </c>
      <c r="G22116" s="2">
        <v>0.85502599999999995</v>
      </c>
      <c r="H22116" s="2">
        <v>0.57634700000000005</v>
      </c>
      <c r="J22116" s="2">
        <v>20.510149999999999</v>
      </c>
      <c r="K22116" s="2">
        <v>0.199825</v>
      </c>
      <c r="L22116" s="2">
        <v>0.368176</v>
      </c>
    </row>
    <row r="22117" spans="1:12" x14ac:dyDescent="0.2">
      <c r="A22117" s="2">
        <v>20.510850000000001</v>
      </c>
      <c r="B22117" s="2">
        <v>74.886439999999993</v>
      </c>
      <c r="C22117" s="2">
        <v>2.9853429999999999</v>
      </c>
      <c r="D22117" s="2">
        <v>2.1795990000000001</v>
      </c>
      <c r="F22117" s="2">
        <v>20.508040000000001</v>
      </c>
      <c r="G22117" s="2">
        <v>0.856186</v>
      </c>
      <c r="H22117" s="2">
        <v>0.57691199999999998</v>
      </c>
      <c r="J22117" s="2">
        <v>20.510850000000001</v>
      </c>
      <c r="K22117" s="2">
        <v>0.20030600000000001</v>
      </c>
      <c r="L22117" s="2">
        <v>0.36845800000000001</v>
      </c>
    </row>
    <row r="22118" spans="1:12" x14ac:dyDescent="0.2">
      <c r="A22118" s="2">
        <v>20.51155</v>
      </c>
      <c r="B22118" s="2">
        <v>74.762439999999998</v>
      </c>
      <c r="C22118" s="2">
        <v>2.9837829999999999</v>
      </c>
      <c r="D22118" s="2">
        <v>2.178706</v>
      </c>
      <c r="F22118" s="2">
        <v>20.50874</v>
      </c>
      <c r="G22118" s="2">
        <v>0.85685699999999998</v>
      </c>
      <c r="H22118" s="2">
        <v>0.57665999999999995</v>
      </c>
      <c r="J22118" s="2">
        <v>20.51155</v>
      </c>
      <c r="K22118" s="2">
        <v>0.20038400000000001</v>
      </c>
      <c r="L22118" s="2">
        <v>0.36846400000000001</v>
      </c>
    </row>
    <row r="22119" spans="1:12" x14ac:dyDescent="0.2">
      <c r="A22119" s="2">
        <v>20.512250000000002</v>
      </c>
      <c r="B22119" s="2">
        <v>74.638630000000006</v>
      </c>
      <c r="C22119" s="2">
        <v>2.9823300000000001</v>
      </c>
      <c r="D22119" s="2">
        <v>2.1778749999999998</v>
      </c>
      <c r="F22119" s="2">
        <v>20.509450000000001</v>
      </c>
      <c r="G22119" s="2">
        <v>0.85736100000000004</v>
      </c>
      <c r="H22119" s="2">
        <v>0.57634700000000005</v>
      </c>
      <c r="J22119" s="2">
        <v>20.512250000000002</v>
      </c>
      <c r="K22119" s="2">
        <v>0.20077700000000001</v>
      </c>
      <c r="L22119" s="2">
        <v>0.36841600000000002</v>
      </c>
    </row>
    <row r="22120" spans="1:12" x14ac:dyDescent="0.2">
      <c r="A22120" s="2">
        <v>20.51295</v>
      </c>
      <c r="B22120" s="2">
        <v>74.514279999999999</v>
      </c>
      <c r="C22120" s="2">
        <v>2.9811809999999999</v>
      </c>
      <c r="D22120" s="2">
        <v>2.177127</v>
      </c>
      <c r="F22120" s="2">
        <v>20.510149999999999</v>
      </c>
      <c r="G22120" s="2">
        <v>0.85833700000000002</v>
      </c>
      <c r="H22120" s="2">
        <v>0.57622499999999999</v>
      </c>
      <c r="J22120" s="2">
        <v>20.51295</v>
      </c>
      <c r="K22120" s="2">
        <v>0.201071</v>
      </c>
      <c r="L22120" s="2">
        <v>0.36825600000000003</v>
      </c>
    </row>
    <row r="22121" spans="1:12" x14ac:dyDescent="0.2">
      <c r="A22121" s="2">
        <v>20.513649999999998</v>
      </c>
      <c r="B22121" s="2">
        <v>74.389920000000004</v>
      </c>
      <c r="C22121" s="2">
        <v>2.980121</v>
      </c>
      <c r="D22121" s="2">
        <v>2.17625</v>
      </c>
      <c r="F22121" s="2">
        <v>20.510850000000001</v>
      </c>
      <c r="G22121" s="2">
        <v>0.859093</v>
      </c>
      <c r="H22121" s="2">
        <v>0.57617200000000002</v>
      </c>
      <c r="J22121" s="2">
        <v>20.513649999999998</v>
      </c>
      <c r="K22121" s="2">
        <v>0.20156299999999999</v>
      </c>
      <c r="L22121" s="2">
        <v>0.368176</v>
      </c>
    </row>
    <row r="22122" spans="1:12" x14ac:dyDescent="0.2">
      <c r="A22122" s="2">
        <v>20.51436</v>
      </c>
      <c r="B22122" s="2">
        <v>74.267700000000005</v>
      </c>
      <c r="C22122" s="2">
        <v>2.9793080000000001</v>
      </c>
      <c r="D22122" s="2">
        <v>2.1752039999999999</v>
      </c>
      <c r="F22122" s="2">
        <v>20.51155</v>
      </c>
      <c r="G22122" s="2">
        <v>0.859734</v>
      </c>
      <c r="H22122" s="2">
        <v>0.57577500000000004</v>
      </c>
      <c r="J22122" s="2">
        <v>20.51436</v>
      </c>
      <c r="K22122" s="2">
        <v>0.20145399999999999</v>
      </c>
      <c r="L22122" s="2">
        <v>0.36799999999999999</v>
      </c>
    </row>
    <row r="22123" spans="1:12" x14ac:dyDescent="0.2">
      <c r="A22123" s="2">
        <v>20.515059999999998</v>
      </c>
      <c r="B22123" s="2">
        <v>74.152079999999998</v>
      </c>
      <c r="C22123" s="2">
        <v>2.9781140000000001</v>
      </c>
      <c r="D22123" s="2">
        <v>2.174518</v>
      </c>
      <c r="F22123" s="2">
        <v>20.512250000000002</v>
      </c>
      <c r="G22123" s="2">
        <v>0.86004599999999998</v>
      </c>
      <c r="H22123" s="2">
        <v>0.57560699999999998</v>
      </c>
      <c r="J22123" s="2">
        <v>20.515059999999998</v>
      </c>
      <c r="K22123" s="2">
        <v>0.20094100000000001</v>
      </c>
      <c r="L22123" s="2">
        <v>0.36752899999999999</v>
      </c>
    </row>
    <row r="22124" spans="1:12" x14ac:dyDescent="0.2">
      <c r="A22124" s="2">
        <v>20.51576</v>
      </c>
      <c r="B22124" s="2">
        <v>74.042150000000007</v>
      </c>
      <c r="C22124" s="2">
        <v>2.9767749999999999</v>
      </c>
      <c r="D22124" s="2">
        <v>2.1737850000000001</v>
      </c>
      <c r="F22124" s="2">
        <v>20.51295</v>
      </c>
      <c r="G22124" s="2">
        <v>0.86055000000000004</v>
      </c>
      <c r="H22124" s="2">
        <v>0.57496599999999998</v>
      </c>
      <c r="J22124" s="2">
        <v>20.51576</v>
      </c>
      <c r="K22124" s="2">
        <v>0.20055899999999999</v>
      </c>
      <c r="L22124" s="2">
        <v>0.367589</v>
      </c>
    </row>
    <row r="22125" spans="1:12" x14ac:dyDescent="0.2">
      <c r="A22125" s="2">
        <v>20.516459999999999</v>
      </c>
      <c r="B22125" s="2">
        <v>73.932940000000002</v>
      </c>
      <c r="C22125" s="2">
        <v>2.975822</v>
      </c>
      <c r="D22125" s="2">
        <v>2.173305</v>
      </c>
      <c r="F22125" s="2">
        <v>20.513649999999998</v>
      </c>
      <c r="G22125" s="2">
        <v>0.86110699999999996</v>
      </c>
      <c r="H22125" s="2">
        <v>0.57474499999999995</v>
      </c>
      <c r="J22125" s="2">
        <v>20.516459999999999</v>
      </c>
      <c r="K22125" s="2">
        <v>0.20173099999999999</v>
      </c>
      <c r="L22125" s="2">
        <v>0.36774499999999999</v>
      </c>
    </row>
    <row r="22126" spans="1:12" x14ac:dyDescent="0.2">
      <c r="A22126" s="2">
        <v>20.517160000000001</v>
      </c>
      <c r="B22126" s="2">
        <v>73.815089999999998</v>
      </c>
      <c r="C22126" s="2">
        <v>2.9744899999999999</v>
      </c>
      <c r="D22126" s="2">
        <v>2.1725949999999998</v>
      </c>
      <c r="F22126" s="2">
        <v>20.51436</v>
      </c>
      <c r="G22126" s="2">
        <v>0.86152600000000001</v>
      </c>
      <c r="H22126" s="2">
        <v>0.57508099999999995</v>
      </c>
      <c r="J22126" s="2">
        <v>20.517160000000001</v>
      </c>
      <c r="K22126" s="2">
        <v>0.20169400000000001</v>
      </c>
      <c r="L22126" s="2">
        <v>0.36807600000000001</v>
      </c>
    </row>
    <row r="22127" spans="1:12" x14ac:dyDescent="0.2">
      <c r="A22127" s="2">
        <v>20.517859999999999</v>
      </c>
      <c r="B22127" s="2">
        <v>73.690250000000006</v>
      </c>
      <c r="C22127" s="2">
        <v>2.9729760000000001</v>
      </c>
      <c r="D22127" s="2">
        <v>2.1719089999999999</v>
      </c>
      <c r="F22127" s="2">
        <v>20.515059999999998</v>
      </c>
      <c r="G22127" s="2">
        <v>0.86192299999999999</v>
      </c>
      <c r="H22127" s="2">
        <v>0.57540899999999995</v>
      </c>
      <c r="J22127" s="2">
        <v>20.517859999999999</v>
      </c>
      <c r="K22127" s="2">
        <v>0.20150699999999999</v>
      </c>
      <c r="L22127" s="2">
        <v>0.36765999999999999</v>
      </c>
    </row>
    <row r="22128" spans="1:12" x14ac:dyDescent="0.2">
      <c r="A22128" s="2">
        <v>20.518560000000001</v>
      </c>
      <c r="B22128" s="2">
        <v>73.564819999999997</v>
      </c>
      <c r="C22128" s="2">
        <v>2.97153</v>
      </c>
      <c r="D22128" s="2">
        <v>2.1711689999999999</v>
      </c>
      <c r="F22128" s="2">
        <v>20.51576</v>
      </c>
      <c r="G22128" s="2">
        <v>0.86228199999999999</v>
      </c>
      <c r="H22128" s="2">
        <v>0.57486700000000002</v>
      </c>
      <c r="J22128" s="2">
        <v>20.518560000000001</v>
      </c>
      <c r="K22128" s="2">
        <v>0.202183</v>
      </c>
      <c r="L22128" s="2">
        <v>0.36782599999999999</v>
      </c>
    </row>
    <row r="22129" spans="1:12" x14ac:dyDescent="0.2">
      <c r="A22129" s="2">
        <v>20.519259999999999</v>
      </c>
      <c r="B22129" s="2">
        <v>73.437799999999996</v>
      </c>
      <c r="C22129" s="2">
        <v>2.9701230000000001</v>
      </c>
      <c r="D22129" s="2">
        <v>2.1704970000000001</v>
      </c>
      <c r="F22129" s="2">
        <v>20.516459999999999</v>
      </c>
      <c r="G22129" s="2">
        <v>0.86281600000000003</v>
      </c>
      <c r="H22129" s="2">
        <v>0.57460800000000001</v>
      </c>
      <c r="J22129" s="2">
        <v>20.519259999999999</v>
      </c>
      <c r="K22129" s="2">
        <v>0.202848</v>
      </c>
      <c r="L22129" s="2">
        <v>0.367757</v>
      </c>
    </row>
    <row r="22130" spans="1:12" x14ac:dyDescent="0.2">
      <c r="A22130" s="2">
        <v>20.519960000000001</v>
      </c>
      <c r="B22130" s="2">
        <v>73.311750000000004</v>
      </c>
      <c r="C22130" s="2">
        <v>2.9684439999999999</v>
      </c>
      <c r="D22130" s="2">
        <v>2.1698179999999998</v>
      </c>
      <c r="F22130" s="2">
        <v>20.517160000000001</v>
      </c>
      <c r="G22130" s="2">
        <v>0.86363999999999996</v>
      </c>
      <c r="H22130" s="2">
        <v>0.57468399999999997</v>
      </c>
      <c r="J22130" s="2">
        <v>20.519960000000001</v>
      </c>
      <c r="K22130" s="2">
        <v>0.203373</v>
      </c>
      <c r="L22130" s="2">
        <v>0.36765100000000001</v>
      </c>
    </row>
    <row r="22131" spans="1:12" x14ac:dyDescent="0.2">
      <c r="A22131" s="2">
        <v>20.520669999999999</v>
      </c>
      <c r="B22131" s="2">
        <v>73.184899999999999</v>
      </c>
      <c r="C22131" s="2">
        <v>2.9668380000000001</v>
      </c>
      <c r="D22131" s="2">
        <v>2.1693600000000002</v>
      </c>
      <c r="F22131" s="2">
        <v>20.517859999999999</v>
      </c>
      <c r="G22131" s="2">
        <v>0.86448700000000001</v>
      </c>
      <c r="H22131" s="2">
        <v>0.57441699999999996</v>
      </c>
      <c r="J22131" s="2">
        <v>20.520669999999999</v>
      </c>
      <c r="K22131" s="2">
        <v>0.20272200000000001</v>
      </c>
      <c r="L22131" s="2">
        <v>0.36758400000000002</v>
      </c>
    </row>
    <row r="22132" spans="1:12" x14ac:dyDescent="0.2">
      <c r="A22132" s="2">
        <v>20.521370000000001</v>
      </c>
      <c r="B22132" s="2">
        <v>73.057770000000005</v>
      </c>
      <c r="C22132" s="2">
        <v>2.9658959999999999</v>
      </c>
      <c r="D22132" s="2">
        <v>2.1693910000000001</v>
      </c>
      <c r="F22132" s="2">
        <v>20.518560000000001</v>
      </c>
      <c r="G22132" s="2">
        <v>0.86485299999999998</v>
      </c>
      <c r="H22132" s="2">
        <v>0.57437899999999997</v>
      </c>
      <c r="J22132" s="2">
        <v>20.521370000000001</v>
      </c>
      <c r="K22132" s="2">
        <v>0.20252800000000001</v>
      </c>
      <c r="L22132" s="2">
        <v>0.36720900000000001</v>
      </c>
    </row>
    <row r="22133" spans="1:12" x14ac:dyDescent="0.2">
      <c r="A22133" s="2">
        <v>20.522069999999999</v>
      </c>
      <c r="B22133" s="2">
        <v>72.932050000000004</v>
      </c>
      <c r="C22133" s="2">
        <v>2.9650409999999998</v>
      </c>
      <c r="D22133" s="2">
        <v>2.1688719999999999</v>
      </c>
      <c r="F22133" s="2">
        <v>20.519259999999999</v>
      </c>
      <c r="G22133" s="2">
        <v>0.86553199999999997</v>
      </c>
      <c r="H22133" s="2">
        <v>0.57450100000000004</v>
      </c>
      <c r="J22133" s="2">
        <v>20.522069999999999</v>
      </c>
      <c r="K22133" s="2">
        <v>0.20297799999999999</v>
      </c>
      <c r="L22133" s="2">
        <v>0.36788900000000002</v>
      </c>
    </row>
    <row r="22134" spans="1:12" x14ac:dyDescent="0.2">
      <c r="A22134" s="2">
        <v>20.522770000000001</v>
      </c>
      <c r="B22134" s="2">
        <v>72.806569999999994</v>
      </c>
      <c r="C22134" s="2">
        <v>2.9640339999999998</v>
      </c>
      <c r="D22134" s="2">
        <v>2.1681170000000001</v>
      </c>
      <c r="F22134" s="2">
        <v>20.519960000000001</v>
      </c>
      <c r="G22134" s="2">
        <v>0.86631800000000003</v>
      </c>
      <c r="H22134" s="2">
        <v>0.57491300000000001</v>
      </c>
      <c r="J22134" s="2">
        <v>20.522770000000001</v>
      </c>
      <c r="K22134" s="2">
        <v>0.20247599999999999</v>
      </c>
      <c r="L22134" s="2">
        <v>0.368255</v>
      </c>
    </row>
    <row r="22135" spans="1:12" x14ac:dyDescent="0.2">
      <c r="A22135" s="2">
        <v>20.52347</v>
      </c>
      <c r="B22135" s="2">
        <v>72.68047</v>
      </c>
      <c r="C22135" s="2">
        <v>2.9626039999999998</v>
      </c>
      <c r="D22135" s="2">
        <v>2.167316</v>
      </c>
      <c r="F22135" s="2">
        <v>20.520669999999999</v>
      </c>
      <c r="G22135" s="2">
        <v>0.86717999999999995</v>
      </c>
      <c r="H22135" s="2">
        <v>0.57511100000000004</v>
      </c>
      <c r="J22135" s="2">
        <v>20.52347</v>
      </c>
      <c r="K22135" s="2">
        <v>0.2026</v>
      </c>
      <c r="L22135" s="2">
        <v>0.368228</v>
      </c>
    </row>
    <row r="22136" spans="1:12" x14ac:dyDescent="0.2">
      <c r="A22136" s="2">
        <v>20.524170000000002</v>
      </c>
      <c r="B22136" s="2">
        <v>72.555080000000004</v>
      </c>
      <c r="C22136" s="2">
        <v>2.96157</v>
      </c>
      <c r="D22136" s="2">
        <v>2.1662089999999998</v>
      </c>
      <c r="F22136" s="2">
        <v>20.521370000000001</v>
      </c>
      <c r="G22136" s="2">
        <v>0.86796600000000002</v>
      </c>
      <c r="H22136" s="2">
        <v>0.57504999999999995</v>
      </c>
      <c r="J22136" s="2">
        <v>20.524170000000002</v>
      </c>
      <c r="K22136" s="2">
        <v>0.202152</v>
      </c>
      <c r="L22136" s="2">
        <v>0.36833399999999999</v>
      </c>
    </row>
    <row r="22137" spans="1:12" x14ac:dyDescent="0.2">
      <c r="A22137" s="2">
        <v>20.52488</v>
      </c>
      <c r="B22137" s="2">
        <v>72.430499999999995</v>
      </c>
      <c r="C22137" s="2">
        <v>2.960715</v>
      </c>
      <c r="D22137" s="2">
        <v>2.1659350000000002</v>
      </c>
      <c r="F22137" s="2">
        <v>20.522069999999999</v>
      </c>
      <c r="G22137" s="2">
        <v>0.86865999999999999</v>
      </c>
      <c r="H22137" s="2">
        <v>0.57511900000000005</v>
      </c>
      <c r="J22137" s="2">
        <v>20.52488</v>
      </c>
      <c r="K22137" s="2">
        <v>0.202179</v>
      </c>
      <c r="L22137" s="2">
        <v>0.36879299999999998</v>
      </c>
    </row>
    <row r="22138" spans="1:12" x14ac:dyDescent="0.2">
      <c r="A22138" s="2">
        <v>20.525580000000001</v>
      </c>
      <c r="B22138" s="2">
        <v>72.306629999999998</v>
      </c>
      <c r="C22138" s="2">
        <v>2.9598800000000001</v>
      </c>
      <c r="D22138" s="2">
        <v>2.1655380000000002</v>
      </c>
      <c r="F22138" s="2">
        <v>20.522770000000001</v>
      </c>
      <c r="G22138" s="2">
        <v>0.86977400000000005</v>
      </c>
      <c r="H22138" s="2">
        <v>0.57501999999999998</v>
      </c>
      <c r="J22138" s="2">
        <v>20.525580000000001</v>
      </c>
      <c r="K22138" s="2">
        <v>0.20244400000000001</v>
      </c>
      <c r="L22138" s="2">
        <v>0.36864400000000003</v>
      </c>
    </row>
    <row r="22139" spans="1:12" x14ac:dyDescent="0.2">
      <c r="A22139" s="2">
        <v>20.52628</v>
      </c>
      <c r="B22139" s="2">
        <v>72.182429999999997</v>
      </c>
      <c r="C22139" s="2">
        <v>2.9582929999999998</v>
      </c>
      <c r="D22139" s="2">
        <v>2.1650339999999999</v>
      </c>
      <c r="F22139" s="2">
        <v>20.52347</v>
      </c>
      <c r="G22139" s="2">
        <v>0.87080400000000002</v>
      </c>
      <c r="H22139" s="2">
        <v>0.57481400000000005</v>
      </c>
      <c r="J22139" s="2">
        <v>20.52628</v>
      </c>
      <c r="K22139" s="2">
        <v>0.202181</v>
      </c>
      <c r="L22139" s="2">
        <v>0.36897999999999997</v>
      </c>
    </row>
    <row r="22140" spans="1:12" x14ac:dyDescent="0.2">
      <c r="A22140" s="2">
        <v>20.526979999999998</v>
      </c>
      <c r="B22140" s="2">
        <v>72.058229999999995</v>
      </c>
      <c r="C22140" s="2">
        <v>2.956893</v>
      </c>
      <c r="D22140" s="2">
        <v>2.1638289999999998</v>
      </c>
      <c r="F22140" s="2">
        <v>20.524170000000002</v>
      </c>
      <c r="G22140" s="2">
        <v>0.87152099999999999</v>
      </c>
      <c r="H22140" s="2">
        <v>0.57468399999999997</v>
      </c>
      <c r="J22140" s="2">
        <v>20.526979999999998</v>
      </c>
      <c r="K22140" s="2">
        <v>0.20219400000000001</v>
      </c>
      <c r="L22140" s="2">
        <v>0.36912400000000001</v>
      </c>
    </row>
    <row r="22141" spans="1:12" x14ac:dyDescent="0.2">
      <c r="A22141" s="2">
        <v>20.52768</v>
      </c>
      <c r="B22141" s="2">
        <v>71.934839999999994</v>
      </c>
      <c r="C22141" s="2">
        <v>2.955238</v>
      </c>
      <c r="D22141" s="2">
        <v>2.162776</v>
      </c>
      <c r="F22141" s="2">
        <v>20.52488</v>
      </c>
      <c r="G22141" s="2">
        <v>0.87237500000000001</v>
      </c>
      <c r="H22141" s="2">
        <v>0.57455400000000001</v>
      </c>
      <c r="J22141" s="2">
        <v>20.52768</v>
      </c>
      <c r="K22141" s="2">
        <v>0.20241300000000001</v>
      </c>
      <c r="L22141" s="2">
        <v>0.36932700000000002</v>
      </c>
    </row>
    <row r="22142" spans="1:12" x14ac:dyDescent="0.2">
      <c r="A22142" s="2">
        <v>20.528379999999999</v>
      </c>
      <c r="B22142" s="2">
        <v>71.811940000000007</v>
      </c>
      <c r="C22142" s="2">
        <v>2.9541050000000002</v>
      </c>
      <c r="D22142" s="2">
        <v>2.1619290000000002</v>
      </c>
      <c r="F22142" s="2">
        <v>20.525580000000001</v>
      </c>
      <c r="G22142" s="2">
        <v>0.87333700000000003</v>
      </c>
      <c r="H22142" s="2">
        <v>0.57447800000000004</v>
      </c>
      <c r="J22142" s="2">
        <v>20.528379999999999</v>
      </c>
      <c r="K22142" s="2">
        <v>0.202095</v>
      </c>
      <c r="L22142" s="2">
        <v>0.36942700000000001</v>
      </c>
    </row>
    <row r="22143" spans="1:12" x14ac:dyDescent="0.2">
      <c r="A22143" s="2">
        <v>20.52908</v>
      </c>
      <c r="B22143" s="2">
        <v>71.68871</v>
      </c>
      <c r="C22143" s="2">
        <v>2.9529719999999999</v>
      </c>
      <c r="D22143" s="2">
        <v>2.1602809999999999</v>
      </c>
      <c r="F22143" s="2">
        <v>20.52628</v>
      </c>
      <c r="G22143" s="2">
        <v>0.87406200000000001</v>
      </c>
      <c r="H22143" s="2">
        <v>0.57458500000000001</v>
      </c>
      <c r="J22143" s="2">
        <v>20.52908</v>
      </c>
      <c r="K22143" s="2">
        <v>0.20171700000000001</v>
      </c>
      <c r="L22143" s="2">
        <v>0.36979200000000001</v>
      </c>
    </row>
    <row r="22144" spans="1:12" x14ac:dyDescent="0.2">
      <c r="A22144" s="2">
        <v>20.529789999999998</v>
      </c>
      <c r="B22144" s="2">
        <v>71.566460000000006</v>
      </c>
      <c r="C22144" s="2">
        <v>2.9516439999999999</v>
      </c>
      <c r="D22144" s="2">
        <v>2.1591520000000002</v>
      </c>
      <c r="F22144" s="2">
        <v>20.526979999999998</v>
      </c>
      <c r="G22144" s="2">
        <v>0.87458800000000003</v>
      </c>
      <c r="H22144" s="2">
        <v>0.574905</v>
      </c>
      <c r="J22144" s="2">
        <v>20.529789999999998</v>
      </c>
      <c r="K22144" s="2">
        <v>0.20124600000000001</v>
      </c>
      <c r="L22144" s="2">
        <v>0.36970900000000001</v>
      </c>
    </row>
    <row r="22145" spans="1:12" x14ac:dyDescent="0.2">
      <c r="A22145" s="2">
        <v>20.53049</v>
      </c>
      <c r="B22145" s="2">
        <v>71.444469999999995</v>
      </c>
      <c r="C22145" s="2">
        <v>2.9506480000000002</v>
      </c>
      <c r="D22145" s="2">
        <v>2.1582210000000002</v>
      </c>
      <c r="F22145" s="2">
        <v>20.52768</v>
      </c>
      <c r="G22145" s="2">
        <v>0.87545799999999996</v>
      </c>
      <c r="H22145" s="2">
        <v>0.57540899999999995</v>
      </c>
      <c r="J22145" s="2">
        <v>20.53049</v>
      </c>
      <c r="K22145" s="2">
        <v>0.20094100000000001</v>
      </c>
      <c r="L22145" s="2">
        <v>0.36962200000000001</v>
      </c>
    </row>
    <row r="22146" spans="1:12" x14ac:dyDescent="0.2">
      <c r="A22146" s="2">
        <v>20.531189999999999</v>
      </c>
      <c r="B22146" s="2">
        <v>71.321629999999999</v>
      </c>
      <c r="C22146" s="2">
        <v>2.9493670000000001</v>
      </c>
      <c r="D22146" s="2">
        <v>2.1570079999999998</v>
      </c>
      <c r="F22146" s="2">
        <v>20.528379999999999</v>
      </c>
      <c r="G22146" s="2">
        <v>0.87673199999999996</v>
      </c>
      <c r="H22146" s="2">
        <v>0.57530199999999998</v>
      </c>
      <c r="J22146" s="2">
        <v>20.531189999999999</v>
      </c>
      <c r="K22146" s="2">
        <v>0.20056099999999999</v>
      </c>
      <c r="L22146" s="2">
        <v>0.36971999999999999</v>
      </c>
    </row>
    <row r="22147" spans="1:12" x14ac:dyDescent="0.2">
      <c r="A22147" s="2">
        <v>20.531890000000001</v>
      </c>
      <c r="B22147" s="2">
        <v>71.19829</v>
      </c>
      <c r="C22147" s="2">
        <v>2.9477000000000002</v>
      </c>
      <c r="D22147" s="2">
        <v>2.1557499999999998</v>
      </c>
      <c r="F22147" s="2">
        <v>20.52908</v>
      </c>
      <c r="G22147" s="2">
        <v>0.87775400000000003</v>
      </c>
      <c r="H22147" s="2">
        <v>0.57521800000000001</v>
      </c>
      <c r="J22147" s="2">
        <v>20.531890000000001</v>
      </c>
      <c r="K22147" s="2">
        <v>0.20080600000000001</v>
      </c>
      <c r="L22147" s="2">
        <v>0.36987300000000001</v>
      </c>
    </row>
    <row r="22148" spans="1:12" x14ac:dyDescent="0.2">
      <c r="A22148" s="2">
        <v>20.532589999999999</v>
      </c>
      <c r="B22148" s="2">
        <v>71.076170000000005</v>
      </c>
      <c r="C22148" s="2">
        <v>2.9461430000000002</v>
      </c>
      <c r="D22148" s="2">
        <v>2.1548419999999999</v>
      </c>
      <c r="F22148" s="2">
        <v>20.529789999999998</v>
      </c>
      <c r="G22148" s="2">
        <v>0.87860899999999997</v>
      </c>
      <c r="H22148" s="2">
        <v>0.575569</v>
      </c>
      <c r="J22148" s="2">
        <v>20.532589999999999</v>
      </c>
      <c r="K22148" s="2">
        <v>0.20082800000000001</v>
      </c>
      <c r="L22148" s="2">
        <v>0.369309</v>
      </c>
    </row>
    <row r="22149" spans="1:12" x14ac:dyDescent="0.2">
      <c r="A22149" s="2">
        <v>20.533290000000001</v>
      </c>
      <c r="B22149" s="2">
        <v>70.954350000000005</v>
      </c>
      <c r="C22149" s="2">
        <v>2.9452240000000001</v>
      </c>
      <c r="D22149" s="2">
        <v>2.1540249999999999</v>
      </c>
      <c r="F22149" s="2">
        <v>20.53049</v>
      </c>
      <c r="G22149" s="2">
        <v>0.87960099999999997</v>
      </c>
      <c r="H22149" s="2">
        <v>0.57568399999999997</v>
      </c>
      <c r="J22149" s="2">
        <v>20.533290000000001</v>
      </c>
      <c r="K22149" s="2">
        <v>0.200464</v>
      </c>
      <c r="L22149" s="2">
        <v>0.369446</v>
      </c>
    </row>
    <row r="22150" spans="1:12" x14ac:dyDescent="0.2">
      <c r="A22150" s="2">
        <v>20.533989999999999</v>
      </c>
      <c r="B22150" s="2">
        <v>70.831639999999993</v>
      </c>
      <c r="C22150" s="2">
        <v>2.9438279999999999</v>
      </c>
      <c r="D22150" s="2">
        <v>2.1530179999999999</v>
      </c>
      <c r="F22150" s="2">
        <v>20.531189999999999</v>
      </c>
      <c r="G22150" s="2">
        <v>0.88082099999999997</v>
      </c>
      <c r="H22150" s="2">
        <v>0.57539399999999996</v>
      </c>
      <c r="J22150" s="2">
        <v>20.533989999999999</v>
      </c>
      <c r="K22150" s="2">
        <v>0.20053699999999999</v>
      </c>
      <c r="L22150" s="2">
        <v>0.36920500000000001</v>
      </c>
    </row>
    <row r="22151" spans="1:12" x14ac:dyDescent="0.2">
      <c r="A22151" s="2">
        <v>20.534700000000001</v>
      </c>
      <c r="B22151" s="2">
        <v>70.709469999999996</v>
      </c>
      <c r="C22151" s="2">
        <v>2.9424619999999999</v>
      </c>
      <c r="D22151" s="2">
        <v>2.1522399999999999</v>
      </c>
      <c r="F22151" s="2">
        <v>20.531890000000001</v>
      </c>
      <c r="G22151" s="2">
        <v>0.88178999999999996</v>
      </c>
      <c r="H22151" s="2">
        <v>0.57494400000000001</v>
      </c>
      <c r="J22151" s="2">
        <v>20.534700000000001</v>
      </c>
      <c r="K22151" s="2">
        <v>0.200014</v>
      </c>
      <c r="L22151" s="2">
        <v>0.36913000000000001</v>
      </c>
    </row>
    <row r="22152" spans="1:12" x14ac:dyDescent="0.2">
      <c r="A22152" s="2">
        <v>20.535399999999999</v>
      </c>
      <c r="B22152" s="2">
        <v>70.587320000000005</v>
      </c>
      <c r="C22152" s="2">
        <v>2.9408370000000001</v>
      </c>
      <c r="D22152" s="2">
        <v>2.151653</v>
      </c>
      <c r="F22152" s="2">
        <v>20.532589999999999</v>
      </c>
      <c r="G22152" s="2">
        <v>0.88283500000000004</v>
      </c>
      <c r="H22152" s="2">
        <v>0.57482100000000003</v>
      </c>
      <c r="J22152" s="2">
        <v>20.535399999999999</v>
      </c>
      <c r="K22152" s="2">
        <v>0.20033100000000001</v>
      </c>
      <c r="L22152" s="2">
        <v>0.36890000000000001</v>
      </c>
    </row>
    <row r="22153" spans="1:12" x14ac:dyDescent="0.2">
      <c r="A22153" s="2">
        <v>20.536100000000001</v>
      </c>
      <c r="B22153" s="2">
        <v>70.465350000000001</v>
      </c>
      <c r="C22153" s="2">
        <v>2.93946</v>
      </c>
      <c r="D22153" s="2">
        <v>2.1511260000000001</v>
      </c>
      <c r="F22153" s="2">
        <v>20.533290000000001</v>
      </c>
      <c r="G22153" s="2">
        <v>0.88356800000000002</v>
      </c>
      <c r="H22153" s="2">
        <v>0.57524900000000001</v>
      </c>
      <c r="J22153" s="2">
        <v>20.536100000000001</v>
      </c>
      <c r="K22153" s="2">
        <v>0.201099</v>
      </c>
      <c r="L22153" s="2">
        <v>0.36832500000000001</v>
      </c>
    </row>
    <row r="22154" spans="1:12" x14ac:dyDescent="0.2">
      <c r="A22154" s="2">
        <v>20.536799999999999</v>
      </c>
      <c r="B22154" s="2">
        <v>70.343509999999995</v>
      </c>
      <c r="C22154" s="2">
        <v>2.9382199999999998</v>
      </c>
      <c r="D22154" s="2">
        <v>2.1501570000000001</v>
      </c>
      <c r="F22154" s="2">
        <v>20.533989999999999</v>
      </c>
      <c r="G22154" s="2">
        <v>0.88439199999999996</v>
      </c>
      <c r="H22154" s="2">
        <v>0.57571399999999995</v>
      </c>
      <c r="J22154" s="2">
        <v>20.536799999999999</v>
      </c>
      <c r="K22154" s="2">
        <v>0.20150899999999999</v>
      </c>
      <c r="L22154" s="2">
        <v>0.36845699999999998</v>
      </c>
    </row>
    <row r="22155" spans="1:12" x14ac:dyDescent="0.2">
      <c r="A22155" s="2">
        <v>20.537500000000001</v>
      </c>
      <c r="B22155" s="2">
        <v>70.221310000000003</v>
      </c>
      <c r="C22155" s="2">
        <v>2.9370609999999999</v>
      </c>
      <c r="D22155" s="2">
        <v>2.1494089999999999</v>
      </c>
      <c r="F22155" s="2">
        <v>20.534700000000001</v>
      </c>
      <c r="G22155" s="2">
        <v>0.88528399999999996</v>
      </c>
      <c r="H22155" s="2">
        <v>0.57598099999999997</v>
      </c>
      <c r="J22155" s="2">
        <v>20.537500000000001</v>
      </c>
      <c r="K22155" s="2">
        <v>0.201818</v>
      </c>
      <c r="L22155" s="2">
        <v>0.36870199999999997</v>
      </c>
    </row>
    <row r="22156" spans="1:12" x14ac:dyDescent="0.2">
      <c r="A22156" s="2">
        <v>20.5382</v>
      </c>
      <c r="B22156" s="2">
        <v>70.100089999999994</v>
      </c>
      <c r="C22156" s="2">
        <v>2.9363169999999998</v>
      </c>
      <c r="D22156" s="2">
        <v>2.1482570000000001</v>
      </c>
      <c r="F22156" s="2">
        <v>20.535399999999999</v>
      </c>
      <c r="G22156" s="2">
        <v>0.88636800000000004</v>
      </c>
      <c r="H22156" s="2">
        <v>0.57615700000000003</v>
      </c>
      <c r="J22156" s="2">
        <v>20.5382</v>
      </c>
      <c r="K22156" s="2">
        <v>0.201242</v>
      </c>
      <c r="L22156" s="2">
        <v>0.36870799999999998</v>
      </c>
    </row>
    <row r="22157" spans="1:12" x14ac:dyDescent="0.2">
      <c r="A22157" s="2">
        <v>20.538900000000002</v>
      </c>
      <c r="B22157" s="2">
        <v>69.977639999999994</v>
      </c>
      <c r="C22157" s="2">
        <v>2.9350849999999999</v>
      </c>
      <c r="D22157" s="2">
        <v>2.1471049999999998</v>
      </c>
      <c r="F22157" s="2">
        <v>20.536100000000001</v>
      </c>
      <c r="G22157" s="2">
        <v>0.88741300000000001</v>
      </c>
      <c r="H22157" s="2">
        <v>0.57611100000000004</v>
      </c>
      <c r="J22157" s="2">
        <v>20.538900000000002</v>
      </c>
      <c r="K22157" s="2">
        <v>0.20130700000000001</v>
      </c>
      <c r="L22157" s="2">
        <v>0.36859799999999998</v>
      </c>
    </row>
    <row r="22158" spans="1:12" x14ac:dyDescent="0.2">
      <c r="A22158" s="2">
        <v>20.5396</v>
      </c>
      <c r="B22158" s="2">
        <v>69.855379999999997</v>
      </c>
      <c r="C22158" s="2">
        <v>2.9337420000000001</v>
      </c>
      <c r="D22158" s="2">
        <v>2.1460910000000002</v>
      </c>
      <c r="F22158" s="2">
        <v>20.536799999999999</v>
      </c>
      <c r="G22158" s="2">
        <v>0.88843499999999997</v>
      </c>
      <c r="H22158" s="2">
        <v>0.57619500000000001</v>
      </c>
      <c r="J22158" s="2">
        <v>20.5396</v>
      </c>
      <c r="K22158" s="2">
        <v>0.20107800000000001</v>
      </c>
      <c r="L22158" s="2">
        <v>0.36838399999999999</v>
      </c>
    </row>
    <row r="22159" spans="1:12" x14ac:dyDescent="0.2">
      <c r="A22159" s="2">
        <v>20.540299999999998</v>
      </c>
      <c r="B22159" s="2">
        <v>69.734099999999998</v>
      </c>
      <c r="C22159" s="2">
        <v>2.9324219999999999</v>
      </c>
      <c r="D22159" s="2">
        <v>2.1453199999999999</v>
      </c>
      <c r="F22159" s="2">
        <v>20.537500000000001</v>
      </c>
      <c r="G22159" s="2">
        <v>0.88946499999999995</v>
      </c>
      <c r="H22159" s="2">
        <v>0.57644700000000004</v>
      </c>
      <c r="J22159" s="2">
        <v>20.540299999999998</v>
      </c>
      <c r="K22159" s="2">
        <v>0.20141400000000001</v>
      </c>
      <c r="L22159" s="2">
        <v>0.36792000000000002</v>
      </c>
    </row>
    <row r="22160" spans="1:12" x14ac:dyDescent="0.2">
      <c r="A22160" s="2">
        <v>20.54101</v>
      </c>
      <c r="B22160" s="2">
        <v>69.611239999999995</v>
      </c>
      <c r="C22160" s="2">
        <v>2.930949</v>
      </c>
      <c r="D22160" s="2">
        <v>2.1443050000000001</v>
      </c>
      <c r="F22160" s="2">
        <v>20.5382</v>
      </c>
      <c r="G22160" s="2">
        <v>0.89038099999999998</v>
      </c>
      <c r="H22160" s="2">
        <v>0.576851</v>
      </c>
      <c r="J22160" s="2">
        <v>20.54101</v>
      </c>
      <c r="K22160" s="2">
        <v>0.201345</v>
      </c>
      <c r="L22160" s="2">
        <v>0.36790899999999999</v>
      </c>
    </row>
    <row r="22161" spans="1:12" x14ac:dyDescent="0.2">
      <c r="A22161" s="2">
        <v>20.541709999999998</v>
      </c>
      <c r="B22161" s="2">
        <v>69.489090000000004</v>
      </c>
      <c r="C22161" s="2">
        <v>2.9301979999999999</v>
      </c>
      <c r="D22161" s="2">
        <v>2.1439010000000001</v>
      </c>
      <c r="F22161" s="2">
        <v>20.538900000000002</v>
      </c>
      <c r="G22161" s="2">
        <v>0.89145700000000005</v>
      </c>
      <c r="H22161" s="2">
        <v>0.57686599999999999</v>
      </c>
      <c r="J22161" s="2">
        <v>20.541709999999998</v>
      </c>
      <c r="K22161" s="2">
        <v>0.20138200000000001</v>
      </c>
      <c r="L22161" s="2">
        <v>0.36781599999999998</v>
      </c>
    </row>
    <row r="22162" spans="1:12" x14ac:dyDescent="0.2">
      <c r="A22162" s="2">
        <v>20.54241</v>
      </c>
      <c r="B22162" s="2">
        <v>69.366709999999998</v>
      </c>
      <c r="C22162" s="2">
        <v>2.9289390000000002</v>
      </c>
      <c r="D22162" s="2">
        <v>2.1435270000000002</v>
      </c>
      <c r="F22162" s="2">
        <v>20.5396</v>
      </c>
      <c r="G22162" s="2">
        <v>0.89266999999999996</v>
      </c>
      <c r="H22162" s="2">
        <v>0.57675900000000002</v>
      </c>
      <c r="J22162" s="2">
        <v>20.54241</v>
      </c>
      <c r="K22162" s="2">
        <v>0.201622</v>
      </c>
      <c r="L22162" s="2">
        <v>0.36805199999999999</v>
      </c>
    </row>
    <row r="22163" spans="1:12" x14ac:dyDescent="0.2">
      <c r="A22163" s="2">
        <v>20.543109999999999</v>
      </c>
      <c r="B22163" s="2">
        <v>69.244960000000006</v>
      </c>
      <c r="C22163" s="2">
        <v>2.9281109999999999</v>
      </c>
      <c r="D22163" s="2">
        <v>2.1432220000000002</v>
      </c>
      <c r="F22163" s="2">
        <v>20.540299999999998</v>
      </c>
      <c r="G22163" s="2">
        <v>0.89327199999999995</v>
      </c>
      <c r="H22163" s="2">
        <v>0.57696499999999995</v>
      </c>
      <c r="J22163" s="2">
        <v>20.543109999999999</v>
      </c>
      <c r="K22163" s="2">
        <v>0.20211000000000001</v>
      </c>
      <c r="L22163" s="2">
        <v>0.36762499999999998</v>
      </c>
    </row>
    <row r="22164" spans="1:12" x14ac:dyDescent="0.2">
      <c r="A22164" s="2">
        <v>20.543810000000001</v>
      </c>
      <c r="B22164" s="2">
        <v>69.121679999999998</v>
      </c>
      <c r="C22164" s="2">
        <v>2.926841</v>
      </c>
      <c r="D22164" s="2">
        <v>2.1428790000000002</v>
      </c>
      <c r="F22164" s="2">
        <v>20.54101</v>
      </c>
      <c r="G22164" s="2">
        <v>0.89359299999999997</v>
      </c>
      <c r="H22164" s="2">
        <v>0.57706500000000005</v>
      </c>
      <c r="J22164" s="2">
        <v>20.543810000000001</v>
      </c>
      <c r="K22164" s="2">
        <v>0.20183899999999999</v>
      </c>
      <c r="L22164" s="2">
        <v>0.36732700000000001</v>
      </c>
    </row>
    <row r="22165" spans="1:12" x14ac:dyDescent="0.2">
      <c r="A22165" s="2">
        <v>20.544509999999999</v>
      </c>
      <c r="B22165" s="2">
        <v>68.999639999999999</v>
      </c>
      <c r="C22165" s="2">
        <v>2.9252729999999998</v>
      </c>
      <c r="D22165" s="2">
        <v>2.1419630000000001</v>
      </c>
      <c r="F22165" s="2">
        <v>20.541709999999998</v>
      </c>
      <c r="G22165" s="2">
        <v>0.89398999999999995</v>
      </c>
      <c r="H22165" s="2">
        <v>0.57692699999999997</v>
      </c>
      <c r="J22165" s="2">
        <v>20.544509999999999</v>
      </c>
      <c r="K22165" s="2">
        <v>0.20210600000000001</v>
      </c>
      <c r="L22165" s="2">
        <v>0.36726799999999998</v>
      </c>
    </row>
    <row r="22166" spans="1:12" x14ac:dyDescent="0.2">
      <c r="A22166" s="2">
        <v>20.54522</v>
      </c>
      <c r="B22166" s="2">
        <v>68.877089999999995</v>
      </c>
      <c r="C22166" s="2">
        <v>2.9232550000000002</v>
      </c>
      <c r="D22166" s="2">
        <v>2.1410779999999998</v>
      </c>
      <c r="F22166" s="2">
        <v>20.54241</v>
      </c>
      <c r="G22166" s="2">
        <v>0.89419599999999999</v>
      </c>
      <c r="H22166" s="2">
        <v>0.57653799999999999</v>
      </c>
      <c r="J22166" s="2">
        <v>20.54522</v>
      </c>
      <c r="K22166" s="2">
        <v>0.20239799999999999</v>
      </c>
      <c r="L22166" s="2">
        <v>0.36710799999999999</v>
      </c>
    </row>
    <row r="22167" spans="1:12" x14ac:dyDescent="0.2">
      <c r="A22167" s="2">
        <v>20.545919999999999</v>
      </c>
      <c r="B22167" s="2">
        <v>68.757159999999999</v>
      </c>
      <c r="C22167" s="2">
        <v>2.9215420000000001</v>
      </c>
      <c r="D22167" s="2">
        <v>2.140063</v>
      </c>
      <c r="F22167" s="2">
        <v>20.543109999999999</v>
      </c>
      <c r="G22167" s="2">
        <v>0.89469900000000002</v>
      </c>
      <c r="H22167" s="2">
        <v>0.57598099999999997</v>
      </c>
      <c r="J22167" s="2">
        <v>20.545919999999999</v>
      </c>
      <c r="K22167" s="2">
        <v>0.20219999999999999</v>
      </c>
      <c r="L22167" s="2">
        <v>0.36693799999999999</v>
      </c>
    </row>
    <row r="22168" spans="1:12" x14ac:dyDescent="0.2">
      <c r="A22168" s="2">
        <v>20.546620000000001</v>
      </c>
      <c r="B22168" s="2">
        <v>68.634219999999999</v>
      </c>
      <c r="C22168" s="2">
        <v>2.9196770000000001</v>
      </c>
      <c r="D22168" s="2">
        <v>2.1387049999999999</v>
      </c>
      <c r="F22168" s="2">
        <v>20.543810000000001</v>
      </c>
      <c r="G22168" s="2">
        <v>0.89566000000000001</v>
      </c>
      <c r="H22168" s="2">
        <v>0.57571399999999995</v>
      </c>
      <c r="J22168" s="2">
        <v>20.546620000000001</v>
      </c>
      <c r="K22168" s="2">
        <v>0.20217299999999999</v>
      </c>
      <c r="L22168" s="2">
        <v>0.36684</v>
      </c>
    </row>
    <row r="22169" spans="1:12" x14ac:dyDescent="0.2">
      <c r="A22169" s="2">
        <v>20.547319999999999</v>
      </c>
      <c r="B22169" s="2">
        <v>68.514390000000006</v>
      </c>
      <c r="C22169" s="2">
        <v>2.91838</v>
      </c>
      <c r="D22169" s="2">
        <v>2.1377820000000001</v>
      </c>
      <c r="F22169" s="2">
        <v>20.544509999999999</v>
      </c>
      <c r="G22169" s="2">
        <v>0.89662200000000003</v>
      </c>
      <c r="H22169" s="2">
        <v>0.57596599999999998</v>
      </c>
      <c r="J22169" s="2">
        <v>20.547319999999999</v>
      </c>
      <c r="K22169" s="2">
        <v>0.20228199999999999</v>
      </c>
      <c r="L22169" s="2">
        <v>0.36648599999999998</v>
      </c>
    </row>
    <row r="22170" spans="1:12" x14ac:dyDescent="0.2">
      <c r="A22170" s="2">
        <v>20.548020000000001</v>
      </c>
      <c r="B22170" s="2">
        <v>68.39255</v>
      </c>
      <c r="C22170" s="2">
        <v>2.9171900000000002</v>
      </c>
      <c r="D22170" s="2">
        <v>2.1372789999999999</v>
      </c>
      <c r="F22170" s="2">
        <v>20.54522</v>
      </c>
      <c r="G22170" s="2">
        <v>0.89720900000000003</v>
      </c>
      <c r="H22170" s="2">
        <v>0.55474900000000005</v>
      </c>
      <c r="J22170" s="2">
        <v>20.548020000000001</v>
      </c>
      <c r="K22170" s="2">
        <v>0.20219200000000001</v>
      </c>
      <c r="L22170" s="2">
        <v>0.36641099999999999</v>
      </c>
    </row>
    <row r="22171" spans="1:12" x14ac:dyDescent="0.2">
      <c r="A22171" s="2">
        <v>20.548719999999999</v>
      </c>
      <c r="B22171" s="2">
        <v>68.272099999999995</v>
      </c>
      <c r="C22171" s="2">
        <v>2.9160759999999999</v>
      </c>
      <c r="D22171" s="2">
        <v>2.136234</v>
      </c>
      <c r="F22171" s="2">
        <v>20.545919999999999</v>
      </c>
      <c r="G22171" s="2">
        <v>0.89847600000000005</v>
      </c>
      <c r="H22171" s="2">
        <v>0.55471800000000004</v>
      </c>
      <c r="J22171" s="2">
        <v>20.548719999999999</v>
      </c>
      <c r="K22171" s="2">
        <v>0.201824</v>
      </c>
      <c r="L22171" s="2">
        <v>0.36625099999999999</v>
      </c>
    </row>
    <row r="22172" spans="1:12" x14ac:dyDescent="0.2">
      <c r="A22172" s="2">
        <v>20.549420000000001</v>
      </c>
      <c r="B22172" s="2">
        <v>68.153630000000007</v>
      </c>
      <c r="C22172" s="2">
        <v>2.914485</v>
      </c>
      <c r="D22172" s="2">
        <v>2.13531</v>
      </c>
      <c r="F22172" s="2">
        <v>20.546620000000001</v>
      </c>
      <c r="G22172" s="2">
        <v>0.89913200000000004</v>
      </c>
      <c r="H22172" s="2">
        <v>0.55413800000000002</v>
      </c>
      <c r="J22172" s="2">
        <v>20.549420000000001</v>
      </c>
      <c r="K22172" s="2">
        <v>0.20224600000000001</v>
      </c>
      <c r="L22172" s="2">
        <v>0.36585499999999999</v>
      </c>
    </row>
    <row r="22173" spans="1:12" x14ac:dyDescent="0.2">
      <c r="A22173" s="2">
        <v>20.550129999999999</v>
      </c>
      <c r="B22173" s="2">
        <v>68.032560000000004</v>
      </c>
      <c r="C22173" s="2">
        <v>2.9126919999999998</v>
      </c>
      <c r="D22173" s="2">
        <v>2.1342729999999999</v>
      </c>
      <c r="F22173" s="2">
        <v>20.547319999999999</v>
      </c>
      <c r="G22173" s="2">
        <v>0.90023799999999998</v>
      </c>
      <c r="H22173" s="2">
        <v>0.554253</v>
      </c>
      <c r="J22173" s="2">
        <v>20.550129999999999</v>
      </c>
      <c r="K22173" s="2">
        <v>0.20235800000000001</v>
      </c>
      <c r="L22173" s="2">
        <v>0.36572900000000003</v>
      </c>
    </row>
    <row r="22174" spans="1:12" x14ac:dyDescent="0.2">
      <c r="A22174" s="2">
        <v>20.550830000000001</v>
      </c>
      <c r="B22174" s="2">
        <v>67.915559999999999</v>
      </c>
      <c r="C22174" s="2">
        <v>2.9112309999999999</v>
      </c>
      <c r="D22174" s="2">
        <v>2.1330520000000002</v>
      </c>
      <c r="F22174" s="2">
        <v>20.548020000000001</v>
      </c>
      <c r="G22174" s="2">
        <v>0.90110000000000001</v>
      </c>
      <c r="H22174" s="2">
        <v>0.55407700000000004</v>
      </c>
      <c r="J22174" s="2">
        <v>20.550830000000001</v>
      </c>
      <c r="K22174" s="2">
        <v>0.202289</v>
      </c>
      <c r="L22174" s="2">
        <v>0.36559599999999998</v>
      </c>
    </row>
    <row r="22175" spans="1:12" x14ac:dyDescent="0.2">
      <c r="A22175" s="2">
        <v>20.55153</v>
      </c>
      <c r="B22175" s="2">
        <v>67.795410000000004</v>
      </c>
      <c r="C22175" s="2">
        <v>2.9095599999999999</v>
      </c>
      <c r="D22175" s="2">
        <v>2.1321590000000001</v>
      </c>
      <c r="F22175" s="2">
        <v>20.548719999999999</v>
      </c>
      <c r="G22175" s="2">
        <v>0.90177200000000002</v>
      </c>
      <c r="H22175" s="2">
        <v>0.55423699999999998</v>
      </c>
      <c r="J22175" s="2">
        <v>20.55153</v>
      </c>
      <c r="K22175" s="2">
        <v>0.20174600000000001</v>
      </c>
      <c r="L22175" s="2">
        <v>0.36525400000000002</v>
      </c>
    </row>
    <row r="22176" spans="1:12" x14ac:dyDescent="0.2">
      <c r="A22176" s="2">
        <v>20.552230000000002</v>
      </c>
      <c r="B22176" s="2">
        <v>67.676599999999993</v>
      </c>
      <c r="C22176" s="2">
        <v>2.9080119999999998</v>
      </c>
      <c r="D22176" s="2">
        <v>2.1310530000000001</v>
      </c>
      <c r="F22176" s="2">
        <v>20.549420000000001</v>
      </c>
      <c r="G22176" s="2">
        <v>0.90245799999999998</v>
      </c>
      <c r="H22176" s="2">
        <v>0.55397799999999997</v>
      </c>
      <c r="J22176" s="2">
        <v>20.552230000000002</v>
      </c>
      <c r="K22176" s="2">
        <v>0.20204</v>
      </c>
      <c r="L22176" s="2">
        <v>0.36475200000000002</v>
      </c>
    </row>
    <row r="22177" spans="1:12" x14ac:dyDescent="0.2">
      <c r="A22177" s="2">
        <v>20.55293</v>
      </c>
      <c r="B22177" s="2">
        <v>67.557509999999994</v>
      </c>
      <c r="C22177" s="2">
        <v>2.9070999999999998</v>
      </c>
      <c r="D22177" s="2">
        <v>2.130611</v>
      </c>
      <c r="F22177" s="2">
        <v>20.550129999999999</v>
      </c>
      <c r="G22177" s="2">
        <v>0.90348799999999996</v>
      </c>
      <c r="H22177" s="2">
        <v>0.55375700000000005</v>
      </c>
      <c r="J22177" s="2">
        <v>20.55293</v>
      </c>
      <c r="K22177" s="2">
        <v>0.20261599999999999</v>
      </c>
      <c r="L22177" s="2">
        <v>0.36515199999999998</v>
      </c>
    </row>
    <row r="22178" spans="1:12" x14ac:dyDescent="0.2">
      <c r="A22178" s="2">
        <v>20.553629999999998</v>
      </c>
      <c r="B22178" s="2">
        <v>67.438509999999994</v>
      </c>
      <c r="C22178" s="2">
        <v>2.90557</v>
      </c>
      <c r="D22178" s="2">
        <v>2.1299320000000002</v>
      </c>
      <c r="F22178" s="2">
        <v>20.550830000000001</v>
      </c>
      <c r="G22178" s="2">
        <v>0.904694</v>
      </c>
      <c r="H22178" s="2">
        <v>0.55391699999999999</v>
      </c>
      <c r="J22178" s="2">
        <v>20.553629999999998</v>
      </c>
      <c r="K22178" s="2">
        <v>0.20242299999999999</v>
      </c>
      <c r="L22178" s="2">
        <v>0.36531599999999997</v>
      </c>
    </row>
    <row r="22179" spans="1:12" x14ac:dyDescent="0.2">
      <c r="A22179" s="2">
        <v>20.55433</v>
      </c>
      <c r="B22179" s="2">
        <v>67.320210000000003</v>
      </c>
      <c r="C22179" s="2">
        <v>2.9038460000000001</v>
      </c>
      <c r="D22179" s="2">
        <v>2.1291760000000002</v>
      </c>
      <c r="F22179" s="2">
        <v>20.55153</v>
      </c>
      <c r="G22179" s="2">
        <v>0.90489200000000003</v>
      </c>
      <c r="H22179" s="2">
        <v>0.55488599999999999</v>
      </c>
      <c r="J22179" s="2">
        <v>20.55433</v>
      </c>
      <c r="K22179" s="2">
        <v>0.202371</v>
      </c>
      <c r="L22179" s="2">
        <v>0.36513099999999998</v>
      </c>
    </row>
    <row r="22180" spans="1:12" x14ac:dyDescent="0.2">
      <c r="A22180" s="2">
        <v>20.555040000000002</v>
      </c>
      <c r="B22180" s="2">
        <v>67.20129</v>
      </c>
      <c r="C22180" s="2">
        <v>2.9026519999999998</v>
      </c>
      <c r="D22180" s="2">
        <v>2.1279940000000002</v>
      </c>
      <c r="F22180" s="2">
        <v>20.552230000000002</v>
      </c>
      <c r="G22180" s="2">
        <v>0.905304</v>
      </c>
      <c r="H22180" s="2">
        <v>0.55503800000000003</v>
      </c>
      <c r="J22180" s="2">
        <v>20.555040000000002</v>
      </c>
      <c r="K22180" s="2">
        <v>0.20257700000000001</v>
      </c>
      <c r="L22180" s="2">
        <v>0.36460100000000001</v>
      </c>
    </row>
    <row r="22181" spans="1:12" x14ac:dyDescent="0.2">
      <c r="A22181" s="2">
        <v>20.55574</v>
      </c>
      <c r="B22181" s="2">
        <v>67.083600000000004</v>
      </c>
      <c r="C22181" s="2">
        <v>2.9020419999999998</v>
      </c>
      <c r="D22181" s="2">
        <v>2.126941</v>
      </c>
      <c r="F22181" s="2">
        <v>20.55293</v>
      </c>
      <c r="G22181" s="2">
        <v>0.90608200000000005</v>
      </c>
      <c r="H22181" s="2">
        <v>0.555176</v>
      </c>
      <c r="J22181" s="2">
        <v>20.55574</v>
      </c>
      <c r="K22181" s="2">
        <v>0.20263100000000001</v>
      </c>
      <c r="L22181" s="2">
        <v>0.36475999999999997</v>
      </c>
    </row>
    <row r="22182" spans="1:12" x14ac:dyDescent="0.2">
      <c r="A22182" s="2">
        <v>20.556439999999998</v>
      </c>
      <c r="B22182" s="2">
        <v>66.964489999999998</v>
      </c>
      <c r="C22182" s="2">
        <v>2.9003100000000002</v>
      </c>
      <c r="D22182" s="2">
        <v>2.1262159999999999</v>
      </c>
      <c r="F22182" s="2">
        <v>20.553629999999998</v>
      </c>
      <c r="G22182" s="2">
        <v>0.90705899999999995</v>
      </c>
      <c r="H22182" s="2">
        <v>0.55484</v>
      </c>
      <c r="J22182" s="2">
        <v>20.556439999999998</v>
      </c>
      <c r="K22182" s="2">
        <v>0.202539</v>
      </c>
      <c r="L22182" s="2">
        <v>0.36513600000000002</v>
      </c>
    </row>
    <row r="22183" spans="1:12" x14ac:dyDescent="0.2">
      <c r="A22183" s="2">
        <v>20.55714</v>
      </c>
      <c r="B22183" s="2">
        <v>66.847369999999998</v>
      </c>
      <c r="C22183" s="2">
        <v>2.8985509999999999</v>
      </c>
      <c r="D22183" s="2">
        <v>2.1258189999999999</v>
      </c>
      <c r="F22183" s="2">
        <v>20.55433</v>
      </c>
      <c r="G22183" s="2">
        <v>0.90793599999999997</v>
      </c>
      <c r="H22183" s="2">
        <v>0.55479400000000001</v>
      </c>
      <c r="J22183" s="2">
        <v>20.55714</v>
      </c>
      <c r="K22183" s="2">
        <v>0.20205699999999999</v>
      </c>
      <c r="L22183" s="2">
        <v>0.36406300000000003</v>
      </c>
    </row>
    <row r="22184" spans="1:12" x14ac:dyDescent="0.2">
      <c r="A22184" s="2">
        <v>20.557839999999999</v>
      </c>
      <c r="B22184" s="2">
        <v>66.730320000000006</v>
      </c>
      <c r="C22184" s="2">
        <v>2.896388</v>
      </c>
      <c r="D22184" s="2">
        <v>2.1246900000000002</v>
      </c>
      <c r="F22184" s="2">
        <v>20.555040000000002</v>
      </c>
      <c r="G22184" s="2">
        <v>0.908752</v>
      </c>
      <c r="H22184" s="2">
        <v>0.55410800000000004</v>
      </c>
      <c r="J22184" s="2">
        <v>20.557839999999999</v>
      </c>
      <c r="K22184" s="2">
        <v>0.20271700000000001</v>
      </c>
      <c r="L22184" s="2">
        <v>0.363987</v>
      </c>
    </row>
    <row r="22185" spans="1:12" x14ac:dyDescent="0.2">
      <c r="A22185" s="2">
        <v>20.558540000000001</v>
      </c>
      <c r="B22185" s="2">
        <v>66.614559999999997</v>
      </c>
      <c r="C22185" s="2">
        <v>2.8952399999999998</v>
      </c>
      <c r="D22185" s="2">
        <v>2.1239810000000001</v>
      </c>
      <c r="F22185" s="2">
        <v>20.55574</v>
      </c>
      <c r="G22185" s="2">
        <v>0.90938600000000003</v>
      </c>
      <c r="H22185" s="2">
        <v>0.55435199999999996</v>
      </c>
      <c r="J22185" s="2">
        <v>20.558540000000001</v>
      </c>
      <c r="K22185" s="2">
        <v>0.20285600000000001</v>
      </c>
      <c r="L22185" s="2">
        <v>0.36363499999999999</v>
      </c>
    </row>
    <row r="22186" spans="1:12" x14ac:dyDescent="0.2">
      <c r="A22186" s="2">
        <v>20.559239999999999</v>
      </c>
      <c r="B22186" s="2">
        <v>66.498000000000005</v>
      </c>
      <c r="C22186" s="2">
        <v>2.8931879999999999</v>
      </c>
      <c r="D22186" s="2">
        <v>2.1228669999999998</v>
      </c>
      <c r="F22186" s="2">
        <v>20.556439999999998</v>
      </c>
      <c r="G22186" s="2">
        <v>0.91014099999999998</v>
      </c>
      <c r="H22186" s="2">
        <v>0.55452699999999999</v>
      </c>
      <c r="J22186" s="2">
        <v>20.559239999999999</v>
      </c>
      <c r="K22186" s="2">
        <v>0.20324300000000001</v>
      </c>
      <c r="L22186" s="2">
        <v>0.363205</v>
      </c>
    </row>
    <row r="22187" spans="1:12" x14ac:dyDescent="0.2">
      <c r="A22187" s="2">
        <v>20.559940000000001</v>
      </c>
      <c r="B22187" s="2">
        <v>66.38082</v>
      </c>
      <c r="C22187" s="2">
        <v>2.8913829999999998</v>
      </c>
      <c r="D22187" s="2">
        <v>2.12202</v>
      </c>
      <c r="F22187" s="2">
        <v>20.55714</v>
      </c>
      <c r="G22187" s="2">
        <v>0.91118600000000005</v>
      </c>
      <c r="H22187" s="2">
        <v>0.55435900000000005</v>
      </c>
      <c r="J22187" s="2">
        <v>20.559940000000001</v>
      </c>
      <c r="K22187" s="2">
        <v>0.20325099999999999</v>
      </c>
      <c r="L22187" s="2">
        <v>0.36308600000000002</v>
      </c>
    </row>
    <row r="22188" spans="1:12" x14ac:dyDescent="0.2">
      <c r="A22188" s="2">
        <v>20.560639999999999</v>
      </c>
      <c r="B22188" s="2">
        <v>66.264539999999997</v>
      </c>
      <c r="C22188" s="2">
        <v>2.8899300000000001</v>
      </c>
      <c r="D22188" s="2">
        <v>2.1209980000000002</v>
      </c>
      <c r="F22188" s="2">
        <v>20.557839999999999</v>
      </c>
      <c r="G22188" s="2">
        <v>0.911659</v>
      </c>
      <c r="H22188" s="2">
        <v>0.55475600000000003</v>
      </c>
      <c r="J22188" s="2">
        <v>20.560639999999999</v>
      </c>
      <c r="K22188" s="2">
        <v>0.203184</v>
      </c>
      <c r="L22188" s="2">
        <v>0.36317300000000002</v>
      </c>
    </row>
    <row r="22189" spans="1:12" x14ac:dyDescent="0.2">
      <c r="A22189" s="2">
        <v>20.561350000000001</v>
      </c>
      <c r="B22189" s="2">
        <v>66.148290000000003</v>
      </c>
      <c r="C22189" s="2">
        <v>2.8881869999999998</v>
      </c>
      <c r="D22189" s="2">
        <v>2.1198610000000002</v>
      </c>
      <c r="F22189" s="2">
        <v>20.558540000000001</v>
      </c>
      <c r="G22189" s="2">
        <v>0.91183499999999995</v>
      </c>
      <c r="H22189" s="2">
        <v>0.55501599999999995</v>
      </c>
      <c r="J22189" s="2">
        <v>20.561350000000001</v>
      </c>
      <c r="K22189" s="2">
        <v>0.20313600000000001</v>
      </c>
      <c r="L22189" s="2">
        <v>0.36257600000000001</v>
      </c>
    </row>
    <row r="22190" spans="1:12" x14ac:dyDescent="0.2">
      <c r="A22190" s="2">
        <v>20.562049999999999</v>
      </c>
      <c r="B22190" s="2">
        <v>66.030479999999997</v>
      </c>
      <c r="C22190" s="2">
        <v>2.8867940000000001</v>
      </c>
      <c r="D22190" s="2">
        <v>2.1185260000000001</v>
      </c>
      <c r="F22190" s="2">
        <v>20.559239999999999</v>
      </c>
      <c r="G22190" s="2">
        <v>0.91216299999999995</v>
      </c>
      <c r="H22190" s="2">
        <v>0.55516799999999999</v>
      </c>
      <c r="J22190" s="2">
        <v>20.562049999999999</v>
      </c>
      <c r="K22190" s="2">
        <v>0.203434</v>
      </c>
      <c r="L22190" s="2">
        <v>0.362346</v>
      </c>
    </row>
    <row r="22191" spans="1:12" x14ac:dyDescent="0.2">
      <c r="A22191" s="2">
        <v>20.562750000000001</v>
      </c>
      <c r="B22191" s="2">
        <v>65.914079999999998</v>
      </c>
      <c r="C22191" s="2">
        <v>2.88544</v>
      </c>
      <c r="D22191" s="2">
        <v>2.1177630000000001</v>
      </c>
      <c r="F22191" s="2">
        <v>20.559940000000001</v>
      </c>
      <c r="G22191" s="2">
        <v>0.91252900000000003</v>
      </c>
      <c r="H22191" s="2">
        <v>0.55561799999999995</v>
      </c>
      <c r="J22191" s="2">
        <v>20.562750000000001</v>
      </c>
      <c r="K22191" s="2">
        <v>0.20346600000000001</v>
      </c>
      <c r="L22191" s="2">
        <v>0.362452</v>
      </c>
    </row>
    <row r="22192" spans="1:12" x14ac:dyDescent="0.2">
      <c r="A22192" s="2">
        <v>20.56345</v>
      </c>
      <c r="B22192" s="2">
        <v>65.797809999999998</v>
      </c>
      <c r="C22192" s="2">
        <v>2.8834300000000002</v>
      </c>
      <c r="D22192" s="2">
        <v>2.117343</v>
      </c>
      <c r="F22192" s="2">
        <v>20.560639999999999</v>
      </c>
      <c r="G22192" s="2">
        <v>0.91333799999999998</v>
      </c>
      <c r="H22192" s="2">
        <v>0.55551899999999999</v>
      </c>
      <c r="J22192" s="2">
        <v>20.56345</v>
      </c>
      <c r="K22192" s="2">
        <v>0.20350799999999999</v>
      </c>
      <c r="L22192" s="2">
        <v>0.36190299999999997</v>
      </c>
    </row>
    <row r="22193" spans="1:12" x14ac:dyDescent="0.2">
      <c r="A22193" s="2">
        <v>20.564150000000001</v>
      </c>
      <c r="B22193" s="2">
        <v>65.679910000000007</v>
      </c>
      <c r="C22193" s="2">
        <v>2.8816440000000001</v>
      </c>
      <c r="D22193" s="2">
        <v>2.1166640000000001</v>
      </c>
      <c r="F22193" s="2">
        <v>20.561350000000001</v>
      </c>
      <c r="G22193" s="2">
        <v>0.91392499999999999</v>
      </c>
      <c r="H22193" s="2">
        <v>0.55507700000000004</v>
      </c>
      <c r="J22193" s="2">
        <v>20.564150000000001</v>
      </c>
      <c r="K22193" s="2">
        <v>0.203934</v>
      </c>
      <c r="L22193" s="2">
        <v>0.36152499999999999</v>
      </c>
    </row>
    <row r="22194" spans="1:12" x14ac:dyDescent="0.2">
      <c r="A22194" s="2">
        <v>20.56485</v>
      </c>
      <c r="B22194" s="2">
        <v>65.561809999999994</v>
      </c>
      <c r="C22194" s="2">
        <v>2.8802789999999998</v>
      </c>
      <c r="D22194" s="2">
        <v>2.1158779999999999</v>
      </c>
      <c r="F22194" s="2">
        <v>20.562049999999999</v>
      </c>
      <c r="G22194" s="2">
        <v>0.915215</v>
      </c>
      <c r="H22194" s="2">
        <v>0.55503100000000005</v>
      </c>
      <c r="J22194" s="2">
        <v>20.56485</v>
      </c>
      <c r="K22194" s="2">
        <v>0.20422699999999999</v>
      </c>
      <c r="L22194" s="2">
        <v>0.36125699999999999</v>
      </c>
    </row>
    <row r="22195" spans="1:12" x14ac:dyDescent="0.2">
      <c r="A22195" s="2">
        <v>20.565550000000002</v>
      </c>
      <c r="B22195" s="2">
        <v>65.444789999999998</v>
      </c>
      <c r="C22195" s="2">
        <v>2.8784969999999999</v>
      </c>
      <c r="D22195" s="2">
        <v>2.1154130000000002</v>
      </c>
      <c r="F22195" s="2">
        <v>20.562750000000001</v>
      </c>
      <c r="G22195" s="2">
        <v>0.916153</v>
      </c>
      <c r="H22195" s="2">
        <v>0.55490899999999999</v>
      </c>
      <c r="J22195" s="2">
        <v>20.565550000000002</v>
      </c>
      <c r="K22195" s="2">
        <v>0.20424999999999999</v>
      </c>
      <c r="L22195" s="2">
        <v>0.361178</v>
      </c>
    </row>
    <row r="22196" spans="1:12" x14ac:dyDescent="0.2">
      <c r="A22196" s="2">
        <v>20.56626</v>
      </c>
      <c r="B22196" s="2">
        <v>65.327629999999999</v>
      </c>
      <c r="C22196" s="2">
        <v>2.8770129999999998</v>
      </c>
      <c r="D22196" s="2">
        <v>2.1150769999999999</v>
      </c>
      <c r="F22196" s="2">
        <v>20.56345</v>
      </c>
      <c r="G22196" s="2">
        <v>0.91677900000000001</v>
      </c>
      <c r="H22196" s="2">
        <v>0.55467200000000005</v>
      </c>
      <c r="J22196" s="2">
        <v>20.56626</v>
      </c>
      <c r="K22196" s="2">
        <v>0.20458200000000001</v>
      </c>
      <c r="L22196" s="2">
        <v>0.36088300000000001</v>
      </c>
    </row>
    <row r="22197" spans="1:12" x14ac:dyDescent="0.2">
      <c r="A22197" s="2">
        <v>20.566960000000002</v>
      </c>
      <c r="B22197" s="2">
        <v>65.209360000000004</v>
      </c>
      <c r="C22197" s="2">
        <v>2.875896</v>
      </c>
      <c r="D22197" s="2">
        <v>2.1141619999999999</v>
      </c>
      <c r="F22197" s="2">
        <v>20.564150000000001</v>
      </c>
      <c r="G22197" s="2">
        <v>0.91711399999999998</v>
      </c>
      <c r="H22197" s="2">
        <v>0.55479400000000001</v>
      </c>
      <c r="J22197" s="2">
        <v>20.566960000000002</v>
      </c>
      <c r="K22197" s="2">
        <v>0.204899</v>
      </c>
      <c r="L22197" s="2">
        <v>0.36110199999999998</v>
      </c>
    </row>
    <row r="22198" spans="1:12" x14ac:dyDescent="0.2">
      <c r="A22198" s="2">
        <v>20.56766</v>
      </c>
      <c r="B22198" s="2">
        <v>65.092029999999994</v>
      </c>
      <c r="C22198" s="2">
        <v>2.873828</v>
      </c>
      <c r="D22198" s="2">
        <v>2.1133000000000002</v>
      </c>
      <c r="F22198" s="2">
        <v>20.56485</v>
      </c>
      <c r="G22198" s="2">
        <v>0.91790000000000005</v>
      </c>
      <c r="H22198" s="2">
        <v>0.55457299999999998</v>
      </c>
      <c r="J22198" s="2">
        <v>20.56766</v>
      </c>
      <c r="K22198" s="2">
        <v>0.20483999999999999</v>
      </c>
      <c r="L22198" s="2">
        <v>0.36119099999999998</v>
      </c>
    </row>
    <row r="22199" spans="1:12" x14ac:dyDescent="0.2">
      <c r="A22199" s="2">
        <v>20.568359999999998</v>
      </c>
      <c r="B22199" s="2">
        <v>64.979550000000003</v>
      </c>
      <c r="C22199" s="2">
        <v>2.871864</v>
      </c>
      <c r="D22199" s="2">
        <v>2.1125210000000001</v>
      </c>
      <c r="F22199" s="2">
        <v>20.565550000000002</v>
      </c>
      <c r="G22199" s="2">
        <v>0.91879999999999995</v>
      </c>
      <c r="H22199" s="2">
        <v>0.55449700000000002</v>
      </c>
      <c r="J22199" s="2">
        <v>20.568359999999998</v>
      </c>
      <c r="K22199" s="2">
        <v>0.205236</v>
      </c>
      <c r="L22199" s="2">
        <v>0.36102099999999998</v>
      </c>
    </row>
    <row r="22200" spans="1:12" x14ac:dyDescent="0.2">
      <c r="A22200" s="2">
        <v>20.56906</v>
      </c>
      <c r="B22200" s="2">
        <v>64.874229999999997</v>
      </c>
      <c r="C22200" s="2">
        <v>2.8700899999999998</v>
      </c>
      <c r="D22200" s="2">
        <v>2.1118190000000001</v>
      </c>
      <c r="F22200" s="2">
        <v>20.56626</v>
      </c>
      <c r="G22200" s="2">
        <v>0.91920500000000005</v>
      </c>
      <c r="H22200" s="2">
        <v>0.55378000000000005</v>
      </c>
      <c r="J22200" s="2">
        <v>20.56906</v>
      </c>
      <c r="K22200" s="2">
        <v>0.20522699999999999</v>
      </c>
      <c r="L22200" s="2">
        <v>0.36105599999999999</v>
      </c>
    </row>
    <row r="22201" spans="1:12" x14ac:dyDescent="0.2">
      <c r="A22201" s="2">
        <v>20.569759999999999</v>
      </c>
      <c r="B22201" s="2">
        <v>64.772049999999993</v>
      </c>
      <c r="C22201" s="2">
        <v>2.8689070000000001</v>
      </c>
      <c r="D22201" s="2">
        <v>2.1107279999999999</v>
      </c>
      <c r="F22201" s="2">
        <v>20.566960000000002</v>
      </c>
      <c r="G22201" s="2">
        <v>0.91922800000000005</v>
      </c>
      <c r="H22201" s="2">
        <v>0.55349700000000002</v>
      </c>
      <c r="J22201" s="2">
        <v>20.569759999999999</v>
      </c>
      <c r="K22201" s="2">
        <v>0.20613100000000001</v>
      </c>
      <c r="L22201" s="2">
        <v>0.36121300000000001</v>
      </c>
    </row>
    <row r="22202" spans="1:12" x14ac:dyDescent="0.2">
      <c r="A22202" s="2">
        <v>20.57047</v>
      </c>
      <c r="B22202" s="2">
        <v>64.662899999999993</v>
      </c>
      <c r="C22202" s="2">
        <v>2.867648</v>
      </c>
      <c r="D22202" s="2">
        <v>2.1093250000000001</v>
      </c>
      <c r="F22202" s="2">
        <v>20.56766</v>
      </c>
      <c r="G22202" s="2">
        <v>0.91983000000000004</v>
      </c>
      <c r="H22202" s="2">
        <v>0.55394699999999997</v>
      </c>
      <c r="J22202" s="2">
        <v>20.57047</v>
      </c>
      <c r="K22202" s="2">
        <v>0.20619899999999999</v>
      </c>
      <c r="L22202" s="2">
        <v>0.36106899999999997</v>
      </c>
    </row>
    <row r="22203" spans="1:12" x14ac:dyDescent="0.2">
      <c r="A22203" s="2">
        <v>20.571169999999999</v>
      </c>
      <c r="B22203" s="2">
        <v>64.548010000000005</v>
      </c>
      <c r="C22203" s="2">
        <v>2.8660459999999999</v>
      </c>
      <c r="D22203" s="2">
        <v>2.1079819999999998</v>
      </c>
      <c r="F22203" s="2">
        <v>20.568359999999998</v>
      </c>
      <c r="G22203" s="2">
        <v>0.92083700000000002</v>
      </c>
      <c r="H22203" s="2">
        <v>0.55437499999999995</v>
      </c>
      <c r="J22203" s="2">
        <v>20.571169999999999</v>
      </c>
      <c r="K22203" s="2">
        <v>0.205868</v>
      </c>
      <c r="L22203" s="2">
        <v>0.36139900000000003</v>
      </c>
    </row>
    <row r="22204" spans="1:12" x14ac:dyDescent="0.2">
      <c r="A22204" s="2">
        <v>20.571870000000001</v>
      </c>
      <c r="B22204" s="2">
        <v>64.432720000000003</v>
      </c>
      <c r="C22204" s="2">
        <v>2.864452</v>
      </c>
      <c r="D22204" s="2">
        <v>2.1069900000000001</v>
      </c>
      <c r="F22204" s="2">
        <v>20.56906</v>
      </c>
      <c r="G22204" s="2">
        <v>0.92156199999999999</v>
      </c>
      <c r="H22204" s="2">
        <v>0.55420700000000001</v>
      </c>
      <c r="J22204" s="2">
        <v>20.571870000000001</v>
      </c>
      <c r="K22204" s="2">
        <v>0.20551900000000001</v>
      </c>
      <c r="L22204" s="2">
        <v>0.36111100000000002</v>
      </c>
    </row>
    <row r="22205" spans="1:12" x14ac:dyDescent="0.2">
      <c r="A22205" s="2">
        <v>20.572569999999999</v>
      </c>
      <c r="B22205" s="2">
        <v>64.317409999999995</v>
      </c>
      <c r="C22205" s="2">
        <v>2.863086</v>
      </c>
      <c r="D22205" s="2">
        <v>2.1063260000000001</v>
      </c>
      <c r="F22205" s="2">
        <v>20.569759999999999</v>
      </c>
      <c r="G22205" s="2">
        <v>0.92267600000000005</v>
      </c>
      <c r="H22205" s="2">
        <v>0.55373399999999995</v>
      </c>
      <c r="J22205" s="2">
        <v>20.572569999999999</v>
      </c>
      <c r="K22205" s="2">
        <v>0.20533499999999999</v>
      </c>
      <c r="L22205" s="2">
        <v>0.36063200000000001</v>
      </c>
    </row>
    <row r="22206" spans="1:12" x14ac:dyDescent="0.2">
      <c r="A22206" s="2">
        <v>20.573270000000001</v>
      </c>
      <c r="B22206" s="2">
        <v>64.202470000000005</v>
      </c>
      <c r="C22206" s="2">
        <v>2.8615330000000001</v>
      </c>
      <c r="D22206" s="2">
        <v>2.1059369999999999</v>
      </c>
      <c r="F22206" s="2">
        <v>20.57047</v>
      </c>
      <c r="G22206" s="2">
        <v>0.92372100000000001</v>
      </c>
      <c r="H22206" s="2">
        <v>0.55402399999999996</v>
      </c>
      <c r="J22206" s="2">
        <v>20.573270000000001</v>
      </c>
      <c r="K22206" s="2">
        <v>0.20575099999999999</v>
      </c>
      <c r="L22206" s="2">
        <v>0.36033799999999999</v>
      </c>
    </row>
    <row r="22207" spans="1:12" x14ac:dyDescent="0.2">
      <c r="A22207" s="2">
        <v>20.573969999999999</v>
      </c>
      <c r="B22207" s="2">
        <v>64.086100000000002</v>
      </c>
      <c r="C22207" s="2">
        <v>2.8599239999999999</v>
      </c>
      <c r="D22207" s="2">
        <v>2.105594</v>
      </c>
      <c r="F22207" s="2">
        <v>20.571169999999999</v>
      </c>
      <c r="G22207" s="2">
        <v>0.924454</v>
      </c>
      <c r="H22207" s="2">
        <v>0.55359599999999998</v>
      </c>
      <c r="J22207" s="2">
        <v>20.573969999999999</v>
      </c>
      <c r="K22207" s="2">
        <v>0.20519999999999999</v>
      </c>
      <c r="L22207" s="2">
        <v>0.36025000000000001</v>
      </c>
    </row>
    <row r="22208" spans="1:12" x14ac:dyDescent="0.2">
      <c r="A22208" s="2">
        <v>20.574670000000001</v>
      </c>
      <c r="B22208" s="2">
        <v>63.971119999999999</v>
      </c>
      <c r="C22208" s="2">
        <v>2.858241</v>
      </c>
      <c r="D22208" s="2">
        <v>2.1050599999999999</v>
      </c>
      <c r="F22208" s="2">
        <v>20.571870000000001</v>
      </c>
      <c r="G22208" s="2">
        <v>0.92551399999999995</v>
      </c>
      <c r="H22208" s="2">
        <v>0.553925</v>
      </c>
      <c r="J22208" s="2">
        <v>20.574670000000001</v>
      </c>
      <c r="K22208" s="2">
        <v>0.205175</v>
      </c>
      <c r="L22208" s="2">
        <v>0.35994799999999999</v>
      </c>
    </row>
    <row r="22209" spans="1:12" x14ac:dyDescent="0.2">
      <c r="A22209" s="2">
        <v>20.575379999999999</v>
      </c>
      <c r="B22209" s="2">
        <v>63.855809999999998</v>
      </c>
      <c r="C22209" s="2">
        <v>2.8568410000000002</v>
      </c>
      <c r="D22209" s="2">
        <v>2.1043660000000002</v>
      </c>
      <c r="F22209" s="2">
        <v>20.572569999999999</v>
      </c>
      <c r="G22209" s="2">
        <v>0.92633799999999999</v>
      </c>
      <c r="H22209" s="2">
        <v>0.55341300000000004</v>
      </c>
      <c r="J22209" s="2">
        <v>20.575379999999999</v>
      </c>
      <c r="K22209" s="2">
        <v>0.20468500000000001</v>
      </c>
      <c r="L22209" s="2">
        <v>0.35994500000000001</v>
      </c>
    </row>
    <row r="22210" spans="1:12" x14ac:dyDescent="0.2">
      <c r="A22210" s="2">
        <v>20.576080000000001</v>
      </c>
      <c r="B22210" s="2">
        <v>63.740859999999998</v>
      </c>
      <c r="C22210" s="2">
        <v>2.8556889999999999</v>
      </c>
      <c r="D22210" s="2">
        <v>2.1029770000000001</v>
      </c>
      <c r="F22210" s="2">
        <v>20.573270000000001</v>
      </c>
      <c r="G22210" s="2">
        <v>0.92674299999999998</v>
      </c>
      <c r="H22210" s="2">
        <v>0.55329899999999999</v>
      </c>
      <c r="J22210" s="2">
        <v>20.576080000000001</v>
      </c>
      <c r="K22210" s="2">
        <v>0.20447000000000001</v>
      </c>
      <c r="L22210" s="2">
        <v>0.36019600000000002</v>
      </c>
    </row>
    <row r="22211" spans="1:12" x14ac:dyDescent="0.2">
      <c r="A22211" s="2">
        <v>20.576779999999999</v>
      </c>
      <c r="B22211" s="2">
        <v>63.627560000000003</v>
      </c>
      <c r="C22211" s="2">
        <v>2.8538890000000001</v>
      </c>
      <c r="D22211" s="2">
        <v>2.1018940000000002</v>
      </c>
      <c r="F22211" s="2">
        <v>20.573969999999999</v>
      </c>
      <c r="G22211" s="2">
        <v>0.92727700000000002</v>
      </c>
      <c r="H22211" s="2">
        <v>0.55351300000000003</v>
      </c>
      <c r="J22211" s="2">
        <v>20.576779999999999</v>
      </c>
      <c r="K22211" s="2">
        <v>0.20436499999999999</v>
      </c>
      <c r="L22211" s="2">
        <v>0.3599</v>
      </c>
    </row>
    <row r="22212" spans="1:12" x14ac:dyDescent="0.2">
      <c r="A22212" s="2">
        <v>20.577480000000001</v>
      </c>
      <c r="B22212" s="2">
        <v>63.514339999999997</v>
      </c>
      <c r="C22212" s="2">
        <v>2.8519199999999998</v>
      </c>
      <c r="D22212" s="2">
        <v>2.1003750000000001</v>
      </c>
      <c r="F22212" s="2">
        <v>20.574670000000001</v>
      </c>
      <c r="G22212" s="2">
        <v>0.92780300000000004</v>
      </c>
      <c r="H22212" s="2">
        <v>0.55364999999999998</v>
      </c>
      <c r="J22212" s="2">
        <v>20.577480000000001</v>
      </c>
      <c r="K22212" s="2">
        <v>0.20450599999999999</v>
      </c>
      <c r="L22212" s="2">
        <v>0.35916399999999998</v>
      </c>
    </row>
    <row r="22213" spans="1:12" x14ac:dyDescent="0.2">
      <c r="A22213" s="2">
        <v>20.57818</v>
      </c>
      <c r="B22213" s="2">
        <v>63.4011</v>
      </c>
      <c r="C22213" s="2">
        <v>2.8500359999999998</v>
      </c>
      <c r="D22213" s="2">
        <v>2.0989260000000001</v>
      </c>
      <c r="F22213" s="2">
        <v>20.575379999999999</v>
      </c>
      <c r="G22213" s="2">
        <v>0.92837499999999995</v>
      </c>
      <c r="H22213" s="2">
        <v>0.55375700000000005</v>
      </c>
      <c r="J22213" s="2">
        <v>20.57818</v>
      </c>
      <c r="K22213" s="2">
        <v>0.203712</v>
      </c>
      <c r="L22213" s="2">
        <v>0.35937200000000002</v>
      </c>
    </row>
    <row r="22214" spans="1:12" x14ac:dyDescent="0.2">
      <c r="A22214" s="2">
        <v>20.578880000000002</v>
      </c>
      <c r="B22214" s="2">
        <v>63.28998</v>
      </c>
      <c r="C22214" s="2">
        <v>2.8483879999999999</v>
      </c>
      <c r="D22214" s="2">
        <v>2.0979570000000001</v>
      </c>
      <c r="F22214" s="2">
        <v>20.576080000000001</v>
      </c>
      <c r="G22214" s="2">
        <v>0.92942000000000002</v>
      </c>
      <c r="H22214" s="2">
        <v>0.553284</v>
      </c>
      <c r="J22214" s="2">
        <v>20.578880000000002</v>
      </c>
      <c r="K22214" s="2">
        <v>0.20336899999999999</v>
      </c>
      <c r="L22214" s="2">
        <v>0.35955999999999999</v>
      </c>
    </row>
    <row r="22215" spans="1:12" x14ac:dyDescent="0.2">
      <c r="A22215" s="2">
        <v>20.57958</v>
      </c>
      <c r="B22215" s="2">
        <v>63.175919999999998</v>
      </c>
      <c r="C22215" s="2">
        <v>2.8475489999999999</v>
      </c>
      <c r="D22215" s="2">
        <v>2.097118</v>
      </c>
      <c r="F22215" s="2">
        <v>20.576779999999999</v>
      </c>
      <c r="G22215" s="2">
        <v>0.93055699999999997</v>
      </c>
      <c r="H22215" s="2">
        <v>0.55315400000000003</v>
      </c>
      <c r="J22215" s="2">
        <v>20.57958</v>
      </c>
      <c r="K22215" s="2">
        <v>0.203239</v>
      </c>
      <c r="L22215" s="2">
        <v>0.35971199999999998</v>
      </c>
    </row>
    <row r="22216" spans="1:12" x14ac:dyDescent="0.2">
      <c r="A22216" s="2">
        <v>20.580279999999998</v>
      </c>
      <c r="B22216" s="2">
        <v>63.062570000000001</v>
      </c>
      <c r="C22216" s="2">
        <v>2.84632</v>
      </c>
      <c r="D22216" s="2">
        <v>2.0962779999999999</v>
      </c>
      <c r="F22216" s="2">
        <v>20.577480000000001</v>
      </c>
      <c r="G22216" s="2">
        <v>0.93172500000000003</v>
      </c>
      <c r="H22216" s="2">
        <v>0.553589</v>
      </c>
      <c r="J22216" s="2">
        <v>20.580279999999998</v>
      </c>
      <c r="K22216" s="2">
        <v>0.20335</v>
      </c>
      <c r="L22216" s="2">
        <v>0.35963200000000001</v>
      </c>
    </row>
    <row r="22217" spans="1:12" x14ac:dyDescent="0.2">
      <c r="A22217" s="2">
        <v>20.58098</v>
      </c>
      <c r="B22217" s="2">
        <v>62.949489999999997</v>
      </c>
      <c r="C22217" s="2">
        <v>2.8453059999999999</v>
      </c>
      <c r="D22217" s="2">
        <v>2.0960570000000001</v>
      </c>
      <c r="F22217" s="2">
        <v>20.57818</v>
      </c>
      <c r="G22217" s="2">
        <v>0.93250999999999995</v>
      </c>
      <c r="H22217" s="2">
        <v>0.55319200000000002</v>
      </c>
      <c r="J22217" s="2">
        <v>20.58098</v>
      </c>
      <c r="K22217" s="2">
        <v>0.20358999999999999</v>
      </c>
      <c r="L22217" s="2">
        <v>0.35932799999999998</v>
      </c>
    </row>
    <row r="22218" spans="1:12" x14ac:dyDescent="0.2">
      <c r="A22218" s="2">
        <v>20.581689999999998</v>
      </c>
      <c r="B22218" s="2">
        <v>62.835549999999998</v>
      </c>
      <c r="C22218" s="2">
        <v>2.8442599999999998</v>
      </c>
      <c r="D22218" s="2">
        <v>2.0950579999999999</v>
      </c>
      <c r="F22218" s="2">
        <v>20.578880000000002</v>
      </c>
      <c r="G22218" s="2">
        <v>0.93329600000000001</v>
      </c>
      <c r="H22218" s="2">
        <v>0.55257400000000001</v>
      </c>
      <c r="J22218" s="2">
        <v>20.581689999999998</v>
      </c>
      <c r="K22218" s="2">
        <v>0.20343800000000001</v>
      </c>
      <c r="L22218" s="2">
        <v>0.35916700000000001</v>
      </c>
    </row>
    <row r="22219" spans="1:12" x14ac:dyDescent="0.2">
      <c r="A22219" s="2">
        <v>20.58239</v>
      </c>
      <c r="B22219" s="2">
        <v>62.721269999999997</v>
      </c>
      <c r="C22219" s="2">
        <v>2.842937</v>
      </c>
      <c r="D22219" s="2">
        <v>2.0940810000000001</v>
      </c>
      <c r="F22219" s="2">
        <v>20.57958</v>
      </c>
      <c r="G22219" s="2">
        <v>0.93382299999999996</v>
      </c>
      <c r="H22219" s="2">
        <v>0.55229200000000001</v>
      </c>
      <c r="J22219" s="2">
        <v>20.58239</v>
      </c>
      <c r="K22219" s="2">
        <v>0.20313400000000001</v>
      </c>
      <c r="L22219" s="2">
        <v>0.35896699999999998</v>
      </c>
    </row>
    <row r="22220" spans="1:12" x14ac:dyDescent="0.2">
      <c r="A22220" s="2">
        <v>20.583089999999999</v>
      </c>
      <c r="B22220" s="2">
        <v>62.607990000000001</v>
      </c>
      <c r="C22220" s="2">
        <v>2.841342</v>
      </c>
      <c r="D22220" s="2">
        <v>2.0937380000000001</v>
      </c>
      <c r="F22220" s="2">
        <v>20.580279999999998</v>
      </c>
      <c r="G22220" s="2">
        <v>0.93487500000000001</v>
      </c>
      <c r="H22220" s="2">
        <v>0.55192600000000003</v>
      </c>
      <c r="J22220" s="2">
        <v>20.583089999999999</v>
      </c>
      <c r="K22220" s="2">
        <v>0.20336099999999999</v>
      </c>
      <c r="L22220" s="2">
        <v>0.35908699999999999</v>
      </c>
    </row>
    <row r="22221" spans="1:12" x14ac:dyDescent="0.2">
      <c r="A22221" s="2">
        <v>20.58379</v>
      </c>
      <c r="B22221" s="2">
        <v>62.494450000000001</v>
      </c>
      <c r="C22221" s="2">
        <v>2.8396140000000001</v>
      </c>
      <c r="D22221" s="2">
        <v>2.0929440000000001</v>
      </c>
      <c r="F22221" s="2">
        <v>20.58098</v>
      </c>
      <c r="G22221" s="2">
        <v>0.93536399999999997</v>
      </c>
      <c r="H22221" s="2">
        <v>0.55178799999999995</v>
      </c>
      <c r="J22221" s="2">
        <v>20.58379</v>
      </c>
      <c r="K22221" s="2">
        <v>0.20338200000000001</v>
      </c>
      <c r="L22221" s="2">
        <v>0.35902499999999998</v>
      </c>
    </row>
    <row r="22222" spans="1:12" x14ac:dyDescent="0.2">
      <c r="A22222" s="2">
        <v>20.584489999999999</v>
      </c>
      <c r="B22222" s="2">
        <v>62.379519999999999</v>
      </c>
      <c r="C22222" s="2">
        <v>2.8380230000000002</v>
      </c>
      <c r="D22222" s="2">
        <v>2.0920139999999998</v>
      </c>
      <c r="F22222" s="2">
        <v>20.581689999999998</v>
      </c>
      <c r="G22222" s="2">
        <v>0.93597399999999997</v>
      </c>
      <c r="H22222" s="2">
        <v>0.55199399999999998</v>
      </c>
      <c r="J22222" s="2">
        <v>20.584489999999999</v>
      </c>
      <c r="K22222" s="2">
        <v>0.20309199999999999</v>
      </c>
      <c r="L22222" s="2">
        <v>0.35911399999999999</v>
      </c>
    </row>
    <row r="22223" spans="1:12" x14ac:dyDescent="0.2">
      <c r="A22223" s="2">
        <v>20.585190000000001</v>
      </c>
      <c r="B22223" s="2">
        <v>62.26502</v>
      </c>
      <c r="C22223" s="2">
        <v>2.8366500000000001</v>
      </c>
      <c r="D22223" s="2">
        <v>2.0910980000000001</v>
      </c>
      <c r="F22223" s="2">
        <v>20.58239</v>
      </c>
      <c r="G22223" s="2">
        <v>0.93626399999999999</v>
      </c>
      <c r="H22223" s="2">
        <v>0.55142199999999997</v>
      </c>
      <c r="J22223" s="2">
        <v>20.585190000000001</v>
      </c>
      <c r="K22223" s="2">
        <v>0.20297200000000001</v>
      </c>
      <c r="L22223" s="2">
        <v>0.35933399999999999</v>
      </c>
    </row>
    <row r="22224" spans="1:12" x14ac:dyDescent="0.2">
      <c r="A22224" s="2">
        <v>20.585889999999999</v>
      </c>
      <c r="B22224" s="2">
        <v>62.150480000000002</v>
      </c>
      <c r="C22224" s="2">
        <v>2.835582</v>
      </c>
      <c r="D22224" s="2">
        <v>2.0900989999999999</v>
      </c>
      <c r="F22224" s="2">
        <v>20.583089999999999</v>
      </c>
      <c r="G22224" s="2">
        <v>0.93659999999999999</v>
      </c>
      <c r="H22224" s="2">
        <v>0.55127700000000002</v>
      </c>
      <c r="J22224" s="2">
        <v>20.585889999999999</v>
      </c>
      <c r="K22224" s="2">
        <v>0.20339599999999999</v>
      </c>
      <c r="L22224" s="2">
        <v>0.359294</v>
      </c>
    </row>
    <row r="22225" spans="1:12" x14ac:dyDescent="0.2">
      <c r="A22225" s="2">
        <v>20.586600000000001</v>
      </c>
      <c r="B22225" s="2">
        <v>62.035820000000001</v>
      </c>
      <c r="C22225" s="2">
        <v>2.8343039999999999</v>
      </c>
      <c r="D22225" s="2">
        <v>2.089191</v>
      </c>
      <c r="F22225" s="2">
        <v>20.58379</v>
      </c>
      <c r="G22225" s="2">
        <v>0.93688199999999999</v>
      </c>
      <c r="H22225" s="2">
        <v>0.55115499999999995</v>
      </c>
      <c r="J22225" s="2">
        <v>20.586600000000001</v>
      </c>
      <c r="K22225" s="2">
        <v>0.20364399999999999</v>
      </c>
      <c r="L22225" s="2">
        <v>0.35952800000000001</v>
      </c>
    </row>
    <row r="22226" spans="1:12" x14ac:dyDescent="0.2">
      <c r="A22226" s="2">
        <v>20.587299999999999</v>
      </c>
      <c r="B22226" s="2">
        <v>61.92004</v>
      </c>
      <c r="C22226" s="2">
        <v>2.8323360000000002</v>
      </c>
      <c r="D22226" s="2">
        <v>2.0878709999999998</v>
      </c>
      <c r="F22226" s="2">
        <v>20.584489999999999</v>
      </c>
      <c r="G22226" s="2">
        <v>0.9375</v>
      </c>
      <c r="H22226" s="2">
        <v>0.55083499999999996</v>
      </c>
      <c r="J22226" s="2">
        <v>20.587299999999999</v>
      </c>
      <c r="K22226" s="2">
        <v>0.20378499999999999</v>
      </c>
      <c r="L22226" s="2">
        <v>0.35917199999999999</v>
      </c>
    </row>
    <row r="22227" spans="1:12" x14ac:dyDescent="0.2">
      <c r="A22227" s="2">
        <v>20.588000000000001</v>
      </c>
      <c r="B22227" s="2">
        <v>61.806100000000001</v>
      </c>
      <c r="C22227" s="2">
        <v>2.8304819999999999</v>
      </c>
      <c r="D22227" s="2">
        <v>2.0863070000000001</v>
      </c>
      <c r="F22227" s="2">
        <v>20.585190000000001</v>
      </c>
      <c r="G22227" s="2">
        <v>0.93767500000000004</v>
      </c>
      <c r="H22227" s="2">
        <v>0.55052199999999996</v>
      </c>
      <c r="J22227" s="2">
        <v>20.588000000000001</v>
      </c>
      <c r="K22227" s="2">
        <v>0.20366799999999999</v>
      </c>
      <c r="L22227" s="2">
        <v>0.359182</v>
      </c>
    </row>
    <row r="22228" spans="1:12" x14ac:dyDescent="0.2">
      <c r="A22228" s="2">
        <v>20.588699999999999</v>
      </c>
      <c r="B22228" s="2">
        <v>61.692599999999999</v>
      </c>
      <c r="C22228" s="2">
        <v>2.8288449999999998</v>
      </c>
      <c r="D22228" s="2">
        <v>2.0856430000000001</v>
      </c>
      <c r="F22228" s="2">
        <v>20.585889999999999</v>
      </c>
      <c r="G22228" s="2">
        <v>0.937836</v>
      </c>
      <c r="H22228" s="2">
        <v>0.55062900000000004</v>
      </c>
      <c r="J22228" s="2">
        <v>20.588699999999999</v>
      </c>
      <c r="K22228" s="2">
        <v>0.20355599999999999</v>
      </c>
      <c r="L22228" s="2">
        <v>0.35857800000000001</v>
      </c>
    </row>
    <row r="22229" spans="1:12" x14ac:dyDescent="0.2">
      <c r="A22229" s="2">
        <v>20.589400000000001</v>
      </c>
      <c r="B22229" s="2">
        <v>61.578060000000001</v>
      </c>
      <c r="C22229" s="2">
        <v>2.8275709999999998</v>
      </c>
      <c r="D22229" s="2">
        <v>2.085483</v>
      </c>
      <c r="F22229" s="2">
        <v>20.586600000000001</v>
      </c>
      <c r="G22229" s="2">
        <v>0.93899500000000002</v>
      </c>
      <c r="H22229" s="2">
        <v>0.54978899999999997</v>
      </c>
      <c r="J22229" s="2">
        <v>20.589400000000001</v>
      </c>
      <c r="K22229" s="2">
        <v>0.203455</v>
      </c>
      <c r="L22229" s="2">
        <v>0.35860900000000001</v>
      </c>
    </row>
    <row r="22230" spans="1:12" x14ac:dyDescent="0.2">
      <c r="A22230" s="2">
        <v>20.5901</v>
      </c>
      <c r="B22230" s="2">
        <v>61.463760000000001</v>
      </c>
      <c r="C22230" s="2">
        <v>2.8257669999999999</v>
      </c>
      <c r="D22230" s="2">
        <v>2.084552</v>
      </c>
      <c r="F22230" s="2">
        <v>20.587299999999999</v>
      </c>
      <c r="G22230" s="2">
        <v>0.93983499999999998</v>
      </c>
      <c r="H22230" s="2">
        <v>0.54960600000000004</v>
      </c>
      <c r="J22230" s="2">
        <v>20.5901</v>
      </c>
      <c r="K22230" s="2">
        <v>0.20288999999999999</v>
      </c>
      <c r="L22230" s="2">
        <v>0.35876599999999997</v>
      </c>
    </row>
    <row r="22231" spans="1:12" x14ac:dyDescent="0.2">
      <c r="A22231" s="2">
        <v>20.590810000000001</v>
      </c>
      <c r="B22231" s="2">
        <v>61.34966</v>
      </c>
      <c r="C22231" s="2">
        <v>2.8236840000000001</v>
      </c>
      <c r="D22231" s="2">
        <v>2.083507</v>
      </c>
      <c r="F22231" s="2">
        <v>20.588000000000001</v>
      </c>
      <c r="G22231" s="2">
        <v>0.94050599999999995</v>
      </c>
      <c r="H22231" s="2">
        <v>0.549126</v>
      </c>
      <c r="J22231" s="2">
        <v>20.590810000000001</v>
      </c>
      <c r="K22231" s="2">
        <v>0.20289599999999999</v>
      </c>
      <c r="L22231" s="2">
        <v>0.35827300000000001</v>
      </c>
    </row>
    <row r="22232" spans="1:12" x14ac:dyDescent="0.2">
      <c r="A22232" s="2">
        <v>20.59151</v>
      </c>
      <c r="B22232" s="2">
        <v>61.236640000000001</v>
      </c>
      <c r="C22232" s="2">
        <v>2.8223259999999999</v>
      </c>
      <c r="D22232" s="2">
        <v>2.082881</v>
      </c>
      <c r="F22232" s="2">
        <v>20.588699999999999</v>
      </c>
      <c r="G22232" s="2">
        <v>0.94096400000000002</v>
      </c>
      <c r="H22232" s="2">
        <v>0.54852299999999998</v>
      </c>
      <c r="J22232" s="2">
        <v>20.59151</v>
      </c>
      <c r="K22232" s="2">
        <v>0.202818</v>
      </c>
      <c r="L22232" s="2">
        <v>0.35786299999999999</v>
      </c>
    </row>
    <row r="22233" spans="1:12" x14ac:dyDescent="0.2">
      <c r="A22233" s="2">
        <v>20.592210000000001</v>
      </c>
      <c r="B22233" s="2">
        <v>61.121299999999998</v>
      </c>
      <c r="C22233" s="2">
        <v>2.820983</v>
      </c>
      <c r="D22233" s="2">
        <v>2.0822780000000001</v>
      </c>
      <c r="F22233" s="2">
        <v>20.589400000000001</v>
      </c>
      <c r="G22233" s="2">
        <v>0.94117700000000004</v>
      </c>
      <c r="H22233" s="2">
        <v>0.54790499999999998</v>
      </c>
      <c r="J22233" s="2">
        <v>20.592210000000001</v>
      </c>
      <c r="K22233" s="2">
        <v>0.2029</v>
      </c>
      <c r="L22233" s="2">
        <v>0.35806100000000002</v>
      </c>
    </row>
    <row r="22234" spans="1:12" x14ac:dyDescent="0.2">
      <c r="A22234" s="2">
        <v>20.59291</v>
      </c>
      <c r="B22234" s="2">
        <v>61.006909999999998</v>
      </c>
      <c r="C22234" s="2">
        <v>2.8196979999999998</v>
      </c>
      <c r="D22234" s="2">
        <v>2.0810650000000002</v>
      </c>
      <c r="F22234" s="2">
        <v>20.5901</v>
      </c>
      <c r="G22234" s="2">
        <v>0.94139099999999998</v>
      </c>
      <c r="H22234" s="2">
        <v>0.54821799999999998</v>
      </c>
      <c r="J22234" s="2">
        <v>20.59291</v>
      </c>
      <c r="K22234" s="2">
        <v>0.20254900000000001</v>
      </c>
      <c r="L22234" s="2">
        <v>0.35752699999999998</v>
      </c>
    </row>
    <row r="22235" spans="1:12" x14ac:dyDescent="0.2">
      <c r="A22235" s="2">
        <v>20.593610000000002</v>
      </c>
      <c r="B22235" s="2">
        <v>60.892710000000001</v>
      </c>
      <c r="C22235" s="2">
        <v>2.817847</v>
      </c>
      <c r="D22235" s="2">
        <v>2.0796160000000001</v>
      </c>
      <c r="F22235" s="2">
        <v>20.590810000000001</v>
      </c>
      <c r="G22235" s="2">
        <v>0.94184100000000004</v>
      </c>
      <c r="H22235" s="2">
        <v>0.54787399999999997</v>
      </c>
      <c r="J22235" s="2">
        <v>20.593610000000002</v>
      </c>
      <c r="K22235" s="2">
        <v>0.203041</v>
      </c>
      <c r="L22235" s="2">
        <v>0.35805500000000001</v>
      </c>
    </row>
    <row r="22236" spans="1:12" x14ac:dyDescent="0.2">
      <c r="A22236" s="2">
        <v>20.59431</v>
      </c>
      <c r="B22236" s="2">
        <v>60.778849999999998</v>
      </c>
      <c r="C22236" s="2">
        <v>2.8161309999999999</v>
      </c>
      <c r="D22236" s="2">
        <v>2.0784259999999999</v>
      </c>
      <c r="F22236" s="2">
        <v>20.59151</v>
      </c>
      <c r="G22236" s="2">
        <v>0.94206199999999995</v>
      </c>
      <c r="H22236" s="2">
        <v>0.54794299999999996</v>
      </c>
      <c r="J22236" s="2">
        <v>20.59431</v>
      </c>
      <c r="K22236" s="2">
        <v>0.20318800000000001</v>
      </c>
      <c r="L22236" s="2">
        <v>0.35842600000000002</v>
      </c>
    </row>
    <row r="22237" spans="1:12" x14ac:dyDescent="0.2">
      <c r="A22237" s="2">
        <v>20.595009999999998</v>
      </c>
      <c r="B22237" s="2">
        <v>60.664670000000001</v>
      </c>
      <c r="C22237" s="2">
        <v>2.8147920000000002</v>
      </c>
      <c r="D22237" s="2">
        <v>2.07748</v>
      </c>
      <c r="F22237" s="2">
        <v>20.592210000000001</v>
      </c>
      <c r="G22237" s="2">
        <v>0.94252800000000003</v>
      </c>
      <c r="H22237" s="2">
        <v>0.54762299999999997</v>
      </c>
      <c r="J22237" s="2">
        <v>20.595009999999998</v>
      </c>
      <c r="K22237" s="2">
        <v>0.203321</v>
      </c>
      <c r="L22237" s="2">
        <v>0.35786499999999999</v>
      </c>
    </row>
    <row r="22238" spans="1:12" x14ac:dyDescent="0.2">
      <c r="A22238" s="2">
        <v>20.59572</v>
      </c>
      <c r="B22238" s="2">
        <v>60.551589999999997</v>
      </c>
      <c r="C22238" s="2">
        <v>2.8129300000000002</v>
      </c>
      <c r="D22238" s="2">
        <v>2.0767699999999998</v>
      </c>
      <c r="F22238" s="2">
        <v>20.59291</v>
      </c>
      <c r="G22238" s="2">
        <v>0.94351200000000002</v>
      </c>
      <c r="H22238" s="2">
        <v>0.54678300000000002</v>
      </c>
      <c r="J22238" s="2">
        <v>20.59572</v>
      </c>
      <c r="K22238" s="2">
        <v>0.20345299999999999</v>
      </c>
      <c r="L22238" s="2">
        <v>0.35757899999999998</v>
      </c>
    </row>
    <row r="22239" spans="1:12" x14ac:dyDescent="0.2">
      <c r="A22239" s="2">
        <v>20.596419999999998</v>
      </c>
      <c r="B22239" s="2">
        <v>60.438740000000003</v>
      </c>
      <c r="C22239" s="2">
        <v>2.8117670000000001</v>
      </c>
      <c r="D22239" s="2">
        <v>2.076511</v>
      </c>
      <c r="F22239" s="2">
        <v>20.593610000000002</v>
      </c>
      <c r="G22239" s="2">
        <v>0.94402299999999995</v>
      </c>
      <c r="H22239" s="2">
        <v>0.54627999999999999</v>
      </c>
      <c r="J22239" s="2">
        <v>20.596419999999998</v>
      </c>
      <c r="K22239" s="2">
        <v>0.20378099999999999</v>
      </c>
      <c r="L22239" s="2">
        <v>0.35818499999999998</v>
      </c>
    </row>
    <row r="22240" spans="1:12" x14ac:dyDescent="0.2">
      <c r="A22240" s="2">
        <v>20.59712</v>
      </c>
      <c r="B22240" s="2">
        <v>60.32591</v>
      </c>
      <c r="C22240" s="2">
        <v>2.8106260000000001</v>
      </c>
      <c r="D22240" s="2">
        <v>2.0755720000000002</v>
      </c>
      <c r="F22240" s="2">
        <v>20.59431</v>
      </c>
      <c r="G22240" s="2">
        <v>0.94506800000000002</v>
      </c>
      <c r="H22240" s="2">
        <v>0.54624200000000001</v>
      </c>
      <c r="J22240" s="2">
        <v>20.59712</v>
      </c>
      <c r="K22240" s="2">
        <v>0.20388400000000001</v>
      </c>
      <c r="L22240" s="2">
        <v>0.35850700000000002</v>
      </c>
    </row>
    <row r="22241" spans="1:12" x14ac:dyDescent="0.2">
      <c r="A22241" s="2">
        <v>20.597819999999999</v>
      </c>
      <c r="B22241" s="2">
        <v>60.213059999999999</v>
      </c>
      <c r="C22241" s="2">
        <v>2.8091689999999998</v>
      </c>
      <c r="D22241" s="2">
        <v>2.0745420000000001</v>
      </c>
      <c r="F22241" s="2">
        <v>20.595009999999998</v>
      </c>
      <c r="G22241" s="2">
        <v>0.94611400000000001</v>
      </c>
      <c r="H22241" s="2">
        <v>0.545319</v>
      </c>
      <c r="J22241" s="2">
        <v>20.597819999999999</v>
      </c>
      <c r="K22241" s="2">
        <v>0.203485</v>
      </c>
      <c r="L22241" s="2">
        <v>0.35752299999999998</v>
      </c>
    </row>
    <row r="22242" spans="1:12" x14ac:dyDescent="0.2">
      <c r="A22242" s="2">
        <v>20.598520000000001</v>
      </c>
      <c r="B22242" s="2">
        <v>60.10125</v>
      </c>
      <c r="C22242" s="2">
        <v>2.8077350000000001</v>
      </c>
      <c r="D22242" s="2">
        <v>2.073283</v>
      </c>
      <c r="F22242" s="2">
        <v>20.59572</v>
      </c>
      <c r="G22242" s="2">
        <v>0.94609799999999999</v>
      </c>
      <c r="H22242" s="2">
        <v>0.54451000000000005</v>
      </c>
      <c r="J22242" s="2">
        <v>20.598520000000001</v>
      </c>
      <c r="K22242" s="2">
        <v>0.203462</v>
      </c>
      <c r="L22242" s="2">
        <v>0.35746699999999998</v>
      </c>
    </row>
    <row r="22243" spans="1:12" x14ac:dyDescent="0.2">
      <c r="A22243" s="2">
        <v>20.599219999999999</v>
      </c>
      <c r="B22243" s="2">
        <v>59.988289999999999</v>
      </c>
      <c r="C22243" s="2">
        <v>2.8061780000000001</v>
      </c>
      <c r="D22243" s="2">
        <v>2.0720019999999999</v>
      </c>
      <c r="F22243" s="2">
        <v>20.596419999999998</v>
      </c>
      <c r="G22243" s="2">
        <v>0.94627399999999995</v>
      </c>
      <c r="H22243" s="2">
        <v>0.54438799999999998</v>
      </c>
      <c r="J22243" s="2">
        <v>20.599219999999999</v>
      </c>
      <c r="K22243" s="2">
        <v>0.20321600000000001</v>
      </c>
      <c r="L22243" s="2">
        <v>0.35727199999999998</v>
      </c>
    </row>
    <row r="22244" spans="1:12" x14ac:dyDescent="0.2">
      <c r="A22244" s="2">
        <v>20.599920000000001</v>
      </c>
      <c r="B22244" s="2">
        <v>59.877090000000003</v>
      </c>
      <c r="C22244" s="2">
        <v>2.8044349999999998</v>
      </c>
      <c r="D22244" s="2">
        <v>2.070789</v>
      </c>
      <c r="F22244" s="2">
        <v>20.59712</v>
      </c>
      <c r="G22244" s="2">
        <v>0.94644899999999998</v>
      </c>
      <c r="H22244" s="2">
        <v>0.54385399999999995</v>
      </c>
      <c r="J22244" s="2">
        <v>20.599920000000001</v>
      </c>
      <c r="K22244" s="2">
        <v>0.20328099999999999</v>
      </c>
      <c r="L22244" s="2">
        <v>0.35659400000000002</v>
      </c>
    </row>
    <row r="22245" spans="1:12" x14ac:dyDescent="0.2">
      <c r="A22245" s="2">
        <v>20.600619999999999</v>
      </c>
      <c r="B22245" s="2">
        <v>59.765590000000003</v>
      </c>
      <c r="C22245" s="2">
        <v>2.8029850000000001</v>
      </c>
      <c r="D22245" s="2">
        <v>2.069598</v>
      </c>
      <c r="F22245" s="2">
        <v>20.597819999999999</v>
      </c>
      <c r="G22245" s="2">
        <v>0.94752499999999995</v>
      </c>
      <c r="H22245" s="2">
        <v>0.54412099999999997</v>
      </c>
      <c r="J22245" s="2">
        <v>20.600619999999999</v>
      </c>
      <c r="K22245" s="2">
        <v>0.20333699999999999</v>
      </c>
      <c r="L22245" s="2">
        <v>0.35696099999999997</v>
      </c>
    </row>
    <row r="22246" spans="1:12" x14ac:dyDescent="0.2">
      <c r="A22246" s="2">
        <v>20.601320000000001</v>
      </c>
      <c r="B22246" s="2">
        <v>59.655360000000002</v>
      </c>
      <c r="C22246" s="2">
        <v>2.801517</v>
      </c>
      <c r="D22246" s="2">
        <v>2.0682399999999999</v>
      </c>
      <c r="F22246" s="2">
        <v>20.598520000000001</v>
      </c>
      <c r="G22246" s="2">
        <v>0.947403</v>
      </c>
      <c r="H22246" s="2">
        <v>0.54423500000000002</v>
      </c>
      <c r="J22246" s="2">
        <v>20.601320000000001</v>
      </c>
      <c r="K22246" s="2">
        <v>0.20347199999999999</v>
      </c>
      <c r="L22246" s="2">
        <v>0.356408</v>
      </c>
    </row>
    <row r="22247" spans="1:12" x14ac:dyDescent="0.2">
      <c r="A22247" s="2">
        <v>20.602029999999999</v>
      </c>
      <c r="B22247" s="2">
        <v>59.54383</v>
      </c>
      <c r="C22247" s="2">
        <v>2.7995640000000002</v>
      </c>
      <c r="D22247" s="2">
        <v>2.0669740000000001</v>
      </c>
      <c r="F22247" s="2">
        <v>20.599219999999999</v>
      </c>
      <c r="G22247" s="2">
        <v>0.94850900000000005</v>
      </c>
      <c r="H22247" s="2">
        <v>0.54428900000000002</v>
      </c>
      <c r="J22247" s="2">
        <v>20.602029999999999</v>
      </c>
      <c r="K22247" s="2">
        <v>0.20314399999999999</v>
      </c>
      <c r="L22247" s="2">
        <v>0.35596699999999998</v>
      </c>
    </row>
    <row r="22248" spans="1:12" x14ac:dyDescent="0.2">
      <c r="A22248" s="2">
        <v>20.602730000000001</v>
      </c>
      <c r="B22248" s="2">
        <v>59.433579999999999</v>
      </c>
      <c r="C22248" s="2">
        <v>2.7983199999999999</v>
      </c>
      <c r="D22248" s="2">
        <v>2.0658829999999999</v>
      </c>
      <c r="F22248" s="2">
        <v>20.599920000000001</v>
      </c>
      <c r="G22248" s="2">
        <v>0.94923400000000002</v>
      </c>
      <c r="H22248" s="2">
        <v>0.544296</v>
      </c>
      <c r="J22248" s="2">
        <v>20.602730000000001</v>
      </c>
      <c r="K22248" s="2">
        <v>0.20375399999999999</v>
      </c>
      <c r="L22248" s="2">
        <v>0.355487</v>
      </c>
    </row>
    <row r="22249" spans="1:12" x14ac:dyDescent="0.2">
      <c r="A22249" s="2">
        <v>20.603429999999999</v>
      </c>
      <c r="B22249" s="2">
        <v>59.323540000000001</v>
      </c>
      <c r="C22249" s="2">
        <v>2.7967520000000001</v>
      </c>
      <c r="D22249" s="2">
        <v>2.0646550000000001</v>
      </c>
      <c r="F22249" s="2">
        <v>20.600619999999999</v>
      </c>
      <c r="G22249" s="2">
        <v>0.94992799999999999</v>
      </c>
      <c r="H22249" s="2">
        <v>0.54418900000000003</v>
      </c>
      <c r="J22249" s="2">
        <v>20.603429999999999</v>
      </c>
      <c r="K22249" s="2">
        <v>0.20453199999999999</v>
      </c>
      <c r="L22249" s="2">
        <v>0.35477500000000001</v>
      </c>
    </row>
    <row r="22250" spans="1:12" x14ac:dyDescent="0.2">
      <c r="A22250" s="2">
        <v>20.604130000000001</v>
      </c>
      <c r="B22250" s="2">
        <v>59.213520000000003</v>
      </c>
      <c r="C22250" s="2">
        <v>2.795512</v>
      </c>
      <c r="D22250" s="2">
        <v>2.063167</v>
      </c>
      <c r="F22250" s="2">
        <v>20.601320000000001</v>
      </c>
      <c r="G22250" s="2">
        <v>0.95064499999999996</v>
      </c>
      <c r="H22250" s="2">
        <v>0.54481500000000005</v>
      </c>
      <c r="J22250" s="2">
        <v>20.604130000000001</v>
      </c>
      <c r="K22250" s="2">
        <v>0.20452300000000001</v>
      </c>
      <c r="L22250" s="2">
        <v>0.35451199999999999</v>
      </c>
    </row>
    <row r="22251" spans="1:12" x14ac:dyDescent="0.2">
      <c r="A22251" s="2">
        <v>20.60483</v>
      </c>
      <c r="B22251" s="2">
        <v>59.10445</v>
      </c>
      <c r="C22251" s="2">
        <v>2.7941509999999998</v>
      </c>
      <c r="D22251" s="2">
        <v>2.0622210000000001</v>
      </c>
      <c r="F22251" s="2">
        <v>20.602029999999999</v>
      </c>
      <c r="G22251" s="2">
        <v>0.95167500000000005</v>
      </c>
      <c r="H22251" s="2">
        <v>0.54540999999999995</v>
      </c>
      <c r="J22251" s="2">
        <v>20.60483</v>
      </c>
      <c r="K22251" s="2">
        <v>0.20407900000000001</v>
      </c>
      <c r="L22251" s="2">
        <v>0.35376299999999999</v>
      </c>
    </row>
    <row r="22252" spans="1:12" x14ac:dyDescent="0.2">
      <c r="A22252" s="2">
        <v>20.605530000000002</v>
      </c>
      <c r="B22252" s="2">
        <v>58.995229999999999</v>
      </c>
      <c r="C22252" s="2">
        <v>2.7926319999999998</v>
      </c>
      <c r="D22252" s="2">
        <v>2.0615570000000001</v>
      </c>
      <c r="F22252" s="2">
        <v>20.602730000000001</v>
      </c>
      <c r="G22252" s="2">
        <v>0.95209500000000002</v>
      </c>
      <c r="H22252" s="2">
        <v>0.54512000000000005</v>
      </c>
      <c r="J22252" s="2">
        <v>20.605530000000002</v>
      </c>
      <c r="K22252" s="2">
        <v>0.20424600000000001</v>
      </c>
      <c r="L22252" s="2">
        <v>0.353601</v>
      </c>
    </row>
    <row r="22253" spans="1:12" x14ac:dyDescent="0.2">
      <c r="A22253" s="2">
        <v>20.60623</v>
      </c>
      <c r="B22253" s="2">
        <v>58.886409999999998</v>
      </c>
      <c r="C22253" s="2">
        <v>2.7911980000000001</v>
      </c>
      <c r="D22253" s="2">
        <v>2.0605880000000001</v>
      </c>
      <c r="F22253" s="2">
        <v>20.603429999999999</v>
      </c>
      <c r="G22253" s="2">
        <v>0.95238500000000004</v>
      </c>
      <c r="H22253" s="2">
        <v>0.544655</v>
      </c>
      <c r="J22253" s="2">
        <v>20.60623</v>
      </c>
      <c r="K22253" s="2">
        <v>0.204599</v>
      </c>
      <c r="L22253" s="2">
        <v>0.353522</v>
      </c>
    </row>
    <row r="22254" spans="1:12" x14ac:dyDescent="0.2">
      <c r="A22254" s="2">
        <v>20.606940000000002</v>
      </c>
      <c r="B22254" s="2">
        <v>58.777250000000002</v>
      </c>
      <c r="C22254" s="2">
        <v>2.7900800000000001</v>
      </c>
      <c r="D22254" s="2">
        <v>2.0596040000000002</v>
      </c>
      <c r="F22254" s="2">
        <v>20.604130000000001</v>
      </c>
      <c r="G22254" s="2">
        <v>0.95262899999999995</v>
      </c>
      <c r="H22254" s="2">
        <v>0.54457900000000004</v>
      </c>
      <c r="J22254" s="2">
        <v>20.606940000000002</v>
      </c>
      <c r="K22254" s="2">
        <v>0.20433000000000001</v>
      </c>
      <c r="L22254" s="2">
        <v>0.35384900000000002</v>
      </c>
    </row>
    <row r="22255" spans="1:12" x14ac:dyDescent="0.2">
      <c r="A22255" s="2">
        <v>20.60764</v>
      </c>
      <c r="B22255" s="2">
        <v>58.668089999999999</v>
      </c>
      <c r="C22255" s="2">
        <v>2.7883749999999998</v>
      </c>
      <c r="D22255" s="2">
        <v>2.0581239999999998</v>
      </c>
      <c r="F22255" s="2">
        <v>20.60483</v>
      </c>
      <c r="G22255" s="2">
        <v>0.95258299999999996</v>
      </c>
      <c r="H22255" s="2">
        <v>0.54493000000000003</v>
      </c>
      <c r="J22255" s="2">
        <v>20.60764</v>
      </c>
      <c r="K22255" s="2">
        <v>0.20438899999999999</v>
      </c>
      <c r="L22255" s="2">
        <v>0.35322799999999999</v>
      </c>
    </row>
    <row r="22256" spans="1:12" x14ac:dyDescent="0.2">
      <c r="A22256" s="2">
        <v>20.608339999999998</v>
      </c>
      <c r="B22256" s="2">
        <v>58.558860000000003</v>
      </c>
      <c r="C22256" s="2">
        <v>2.7868379999999999</v>
      </c>
      <c r="D22256" s="2">
        <v>2.0562239999999998</v>
      </c>
      <c r="F22256" s="2">
        <v>20.605530000000002</v>
      </c>
      <c r="G22256" s="2">
        <v>0.95313999999999999</v>
      </c>
      <c r="H22256" s="2">
        <v>0.54488400000000003</v>
      </c>
      <c r="J22256" s="2">
        <v>20.608339999999998</v>
      </c>
      <c r="K22256" s="2">
        <v>0.20438400000000001</v>
      </c>
      <c r="L22256" s="2">
        <v>0.35311500000000001</v>
      </c>
    </row>
    <row r="22257" spans="1:12" x14ac:dyDescent="0.2">
      <c r="A22257" s="2">
        <v>20.60904</v>
      </c>
      <c r="B22257" s="2">
        <v>58.449689999999997</v>
      </c>
      <c r="C22257" s="2">
        <v>2.7855219999999998</v>
      </c>
      <c r="D22257" s="2">
        <v>2.0547209999999998</v>
      </c>
      <c r="F22257" s="2">
        <v>20.60623</v>
      </c>
      <c r="G22257" s="2">
        <v>0.95395700000000005</v>
      </c>
      <c r="H22257" s="2">
        <v>0.54471599999999998</v>
      </c>
      <c r="J22257" s="2">
        <v>20.60904</v>
      </c>
      <c r="K22257" s="2">
        <v>0.204925</v>
      </c>
      <c r="L22257" s="2">
        <v>0.353244</v>
      </c>
    </row>
    <row r="22258" spans="1:12" x14ac:dyDescent="0.2">
      <c r="A22258" s="2">
        <v>20.609739999999999</v>
      </c>
      <c r="B22258" s="2">
        <v>58.340229999999998</v>
      </c>
      <c r="C22258" s="2">
        <v>2.7840340000000001</v>
      </c>
      <c r="D22258" s="2">
        <v>2.0535079999999999</v>
      </c>
      <c r="F22258" s="2">
        <v>20.606940000000002</v>
      </c>
      <c r="G22258" s="2">
        <v>0.95412399999999997</v>
      </c>
      <c r="H22258" s="2">
        <v>0.544373</v>
      </c>
      <c r="J22258" s="2">
        <v>20.609739999999999</v>
      </c>
      <c r="K22258" s="2">
        <v>0.20488200000000001</v>
      </c>
      <c r="L22258" s="2">
        <v>0.35398800000000002</v>
      </c>
    </row>
    <row r="22259" spans="1:12" x14ac:dyDescent="0.2">
      <c r="A22259" s="2">
        <v>20.610440000000001</v>
      </c>
      <c r="B22259" s="2">
        <v>58.231059999999999</v>
      </c>
      <c r="C22259" s="2">
        <v>2.7825839999999999</v>
      </c>
      <c r="D22259" s="2">
        <v>2.0524019999999998</v>
      </c>
      <c r="F22259" s="2">
        <v>20.60764</v>
      </c>
      <c r="G22259" s="2">
        <v>0.95416299999999998</v>
      </c>
      <c r="H22259" s="2">
        <v>0.54421200000000003</v>
      </c>
      <c r="J22259" s="2">
        <v>20.610440000000001</v>
      </c>
      <c r="K22259" s="2">
        <v>0.20539299999999999</v>
      </c>
      <c r="L22259" s="2">
        <v>0.35433100000000001</v>
      </c>
    </row>
    <row r="22260" spans="1:12" x14ac:dyDescent="0.2">
      <c r="A22260" s="2">
        <v>20.611149999999999</v>
      </c>
      <c r="B22260" s="2">
        <v>58.121670000000002</v>
      </c>
      <c r="C22260" s="2">
        <v>2.7810589999999999</v>
      </c>
      <c r="D22260" s="2">
        <v>2.0514329999999998</v>
      </c>
      <c r="F22260" s="2">
        <v>20.608339999999998</v>
      </c>
      <c r="G22260" s="2">
        <v>0.95506999999999997</v>
      </c>
      <c r="H22260" s="2">
        <v>0.54422000000000004</v>
      </c>
      <c r="J22260" s="2">
        <v>20.611149999999999</v>
      </c>
      <c r="K22260" s="2">
        <v>0.20532600000000001</v>
      </c>
      <c r="L22260" s="2">
        <v>0.354321</v>
      </c>
    </row>
    <row r="22261" spans="1:12" x14ac:dyDescent="0.2">
      <c r="A22261" s="2">
        <v>20.61185</v>
      </c>
      <c r="B22261" s="2">
        <v>58.013039999999997</v>
      </c>
      <c r="C22261" s="2">
        <v>2.7795860000000001</v>
      </c>
      <c r="D22261" s="2">
        <v>2.0503269999999998</v>
      </c>
      <c r="F22261" s="2">
        <v>20.60904</v>
      </c>
      <c r="G22261" s="2">
        <v>0.955399</v>
      </c>
      <c r="H22261" s="2">
        <v>0.544319</v>
      </c>
      <c r="J22261" s="2">
        <v>20.61185</v>
      </c>
      <c r="K22261" s="2">
        <v>0.205654</v>
      </c>
      <c r="L22261" s="2">
        <v>0.35411900000000002</v>
      </c>
    </row>
    <row r="22262" spans="1:12" x14ac:dyDescent="0.2">
      <c r="A22262" s="2">
        <v>20.612549999999999</v>
      </c>
      <c r="B22262" s="2">
        <v>57.903959999999998</v>
      </c>
      <c r="C22262" s="2">
        <v>2.7782239999999998</v>
      </c>
      <c r="D22262" s="2">
        <v>2.0498080000000001</v>
      </c>
      <c r="F22262" s="2">
        <v>20.609739999999999</v>
      </c>
      <c r="G22262" s="2">
        <v>0.95655100000000004</v>
      </c>
      <c r="H22262" s="2">
        <v>0.54444099999999995</v>
      </c>
      <c r="J22262" s="2">
        <v>20.612549999999999</v>
      </c>
      <c r="K22262" s="2">
        <v>0.20556099999999999</v>
      </c>
      <c r="L22262" s="2">
        <v>0.35461399999999998</v>
      </c>
    </row>
    <row r="22263" spans="1:12" x14ac:dyDescent="0.2">
      <c r="A22263" s="2">
        <v>20.613250000000001</v>
      </c>
      <c r="B22263" s="2">
        <v>57.795050000000003</v>
      </c>
      <c r="C22263" s="2">
        <v>2.7767330000000001</v>
      </c>
      <c r="D22263" s="2">
        <v>2.0492360000000001</v>
      </c>
      <c r="F22263" s="2">
        <v>20.610440000000001</v>
      </c>
      <c r="G22263" s="2">
        <v>0.95748900000000003</v>
      </c>
      <c r="H22263" s="2">
        <v>0.54450200000000004</v>
      </c>
      <c r="J22263" s="2">
        <v>20.613250000000001</v>
      </c>
      <c r="K22263" s="2">
        <v>0.20611399999999999</v>
      </c>
      <c r="L22263" s="2">
        <v>0.35454599999999997</v>
      </c>
    </row>
    <row r="22264" spans="1:12" x14ac:dyDescent="0.2">
      <c r="A22264" s="2">
        <v>20.613949999999999</v>
      </c>
      <c r="B22264" s="2">
        <v>57.686450000000001</v>
      </c>
      <c r="C22264" s="2">
        <v>2.7755540000000001</v>
      </c>
      <c r="D22264" s="2">
        <v>2.0489000000000002</v>
      </c>
      <c r="F22264" s="2">
        <v>20.611149999999999</v>
      </c>
      <c r="G22264" s="2">
        <v>0.95770299999999997</v>
      </c>
      <c r="H22264" s="2">
        <v>0.54455600000000004</v>
      </c>
      <c r="J22264" s="2">
        <v>20.613949999999999</v>
      </c>
      <c r="K22264" s="2">
        <v>0.20690900000000001</v>
      </c>
      <c r="L22264" s="2">
        <v>0.35394900000000001</v>
      </c>
    </row>
    <row r="22265" spans="1:12" x14ac:dyDescent="0.2">
      <c r="A22265" s="2">
        <v>20.614650000000001</v>
      </c>
      <c r="B22265" s="2">
        <v>57.577579999999998</v>
      </c>
      <c r="C22265" s="2">
        <v>2.7741159999999998</v>
      </c>
      <c r="D22265" s="2">
        <v>2.048495</v>
      </c>
      <c r="F22265" s="2">
        <v>20.61185</v>
      </c>
      <c r="G22265" s="2">
        <v>0.95732899999999999</v>
      </c>
      <c r="H22265" s="2">
        <v>0.54457900000000004</v>
      </c>
      <c r="J22265" s="2">
        <v>20.614650000000001</v>
      </c>
      <c r="K22265" s="2">
        <v>0.20716699999999999</v>
      </c>
      <c r="L22265" s="2">
        <v>0.353265</v>
      </c>
    </row>
    <row r="22266" spans="1:12" x14ac:dyDescent="0.2">
      <c r="A22266" s="2">
        <v>20.615349999999999</v>
      </c>
      <c r="B22266" s="2">
        <v>57.468899999999998</v>
      </c>
      <c r="C22266" s="2">
        <v>2.7731810000000001</v>
      </c>
      <c r="D22266" s="2">
        <v>2.0469539999999999</v>
      </c>
      <c r="F22266" s="2">
        <v>20.612549999999999</v>
      </c>
      <c r="G22266" s="2">
        <v>0.95730599999999999</v>
      </c>
      <c r="H22266" s="2">
        <v>0.54418200000000005</v>
      </c>
      <c r="J22266" s="2">
        <v>20.615349999999999</v>
      </c>
      <c r="K22266" s="2">
        <v>0.206898</v>
      </c>
      <c r="L22266" s="2">
        <v>0.35312100000000002</v>
      </c>
    </row>
    <row r="22267" spans="1:12" x14ac:dyDescent="0.2">
      <c r="A22267" s="2">
        <v>20.616060000000001</v>
      </c>
      <c r="B22267" s="2">
        <v>57.360430000000001</v>
      </c>
      <c r="C22267" s="2">
        <v>2.771102</v>
      </c>
      <c r="D22267" s="2">
        <v>2.0461610000000001</v>
      </c>
      <c r="F22267" s="2">
        <v>20.613250000000001</v>
      </c>
      <c r="G22267" s="2">
        <v>0.95755000000000001</v>
      </c>
      <c r="H22267" s="2">
        <v>0.54411299999999996</v>
      </c>
      <c r="J22267" s="2">
        <v>20.616060000000001</v>
      </c>
      <c r="K22267" s="2">
        <v>0.20646700000000001</v>
      </c>
      <c r="L22267" s="2">
        <v>0.35300599999999999</v>
      </c>
    </row>
    <row r="22268" spans="1:12" x14ac:dyDescent="0.2">
      <c r="A22268" s="2">
        <v>20.616759999999999</v>
      </c>
      <c r="B22268" s="2">
        <v>57.252049999999997</v>
      </c>
      <c r="C22268" s="2">
        <v>2.769355</v>
      </c>
      <c r="D22268" s="2">
        <v>2.0448789999999999</v>
      </c>
      <c r="F22268" s="2">
        <v>20.613949999999999</v>
      </c>
      <c r="G22268" s="2">
        <v>0.95805399999999996</v>
      </c>
      <c r="H22268" s="2">
        <v>0.54432700000000001</v>
      </c>
      <c r="J22268" s="2">
        <v>20.616759999999999</v>
      </c>
      <c r="K22268" s="2">
        <v>0.20652599999999999</v>
      </c>
      <c r="L22268" s="2">
        <v>0.35306399999999999</v>
      </c>
    </row>
    <row r="22269" spans="1:12" x14ac:dyDescent="0.2">
      <c r="A22269" s="2">
        <v>20.617460000000001</v>
      </c>
      <c r="B22269" s="2">
        <v>57.143949999999997</v>
      </c>
      <c r="C22269" s="2">
        <v>2.7683249999999999</v>
      </c>
      <c r="D22269" s="2">
        <v>2.0432079999999999</v>
      </c>
      <c r="F22269" s="2">
        <v>20.614650000000001</v>
      </c>
      <c r="G22269" s="2">
        <v>0.95899999999999996</v>
      </c>
      <c r="H22269" s="2">
        <v>0.543991</v>
      </c>
      <c r="J22269" s="2">
        <v>20.617460000000001</v>
      </c>
      <c r="K22269" s="2">
        <v>0.20630200000000001</v>
      </c>
      <c r="L22269" s="2">
        <v>0.35351700000000003</v>
      </c>
    </row>
    <row r="22270" spans="1:12" x14ac:dyDescent="0.2">
      <c r="A22270" s="2">
        <v>20.61816</v>
      </c>
      <c r="B22270" s="2">
        <v>57.035179999999997</v>
      </c>
      <c r="C22270" s="2">
        <v>2.7669670000000002</v>
      </c>
      <c r="D22270" s="2">
        <v>2.0423079999999998</v>
      </c>
      <c r="F22270" s="2">
        <v>20.615349999999999</v>
      </c>
      <c r="G22270" s="2">
        <v>0.95899999999999996</v>
      </c>
      <c r="H22270" s="2">
        <v>0.54367799999999999</v>
      </c>
      <c r="J22270" s="2">
        <v>20.61816</v>
      </c>
      <c r="K22270" s="2">
        <v>0.20613999999999999</v>
      </c>
      <c r="L22270" s="2">
        <v>0.35254799999999997</v>
      </c>
    </row>
    <row r="22271" spans="1:12" x14ac:dyDescent="0.2">
      <c r="A22271" s="2">
        <v>20.618860000000002</v>
      </c>
      <c r="B22271" s="2">
        <v>56.926740000000002</v>
      </c>
      <c r="C22271" s="2">
        <v>2.7655479999999999</v>
      </c>
      <c r="D22271" s="2">
        <v>2.0410339999999998</v>
      </c>
      <c r="F22271" s="2">
        <v>20.616060000000001</v>
      </c>
      <c r="G22271" s="2">
        <v>0.95903799999999995</v>
      </c>
      <c r="H22271" s="2">
        <v>0.54313699999999998</v>
      </c>
      <c r="J22271" s="2">
        <v>20.618860000000002</v>
      </c>
      <c r="K22271" s="2">
        <v>0.20643</v>
      </c>
      <c r="L22271" s="2">
        <v>0.35201199999999999</v>
      </c>
    </row>
    <row r="22272" spans="1:12" x14ac:dyDescent="0.2">
      <c r="A22272" s="2">
        <v>20.61956</v>
      </c>
      <c r="B22272" s="2">
        <v>56.818469999999998</v>
      </c>
      <c r="C22272" s="2">
        <v>2.7641249999999999</v>
      </c>
      <c r="D22272" s="2">
        <v>2.0403470000000001</v>
      </c>
      <c r="F22272" s="2">
        <v>20.616759999999999</v>
      </c>
      <c r="G22272" s="2">
        <v>0.95964799999999995</v>
      </c>
      <c r="H22272" s="2">
        <v>0.54329700000000003</v>
      </c>
      <c r="J22272" s="2">
        <v>20.61956</v>
      </c>
      <c r="K22272" s="2">
        <v>0.206404</v>
      </c>
      <c r="L22272" s="2">
        <v>0.35184799999999999</v>
      </c>
    </row>
    <row r="22273" spans="1:12" x14ac:dyDescent="0.2">
      <c r="A22273" s="2">
        <v>20.620259999999998</v>
      </c>
      <c r="B22273" s="2">
        <v>56.710709999999999</v>
      </c>
      <c r="C22273" s="2">
        <v>2.7629039999999998</v>
      </c>
      <c r="D22273" s="2">
        <v>2.03979</v>
      </c>
      <c r="F22273" s="2">
        <v>20.617460000000001</v>
      </c>
      <c r="G22273" s="2">
        <v>0.96044200000000002</v>
      </c>
      <c r="H22273" s="2">
        <v>0.54362500000000002</v>
      </c>
      <c r="J22273" s="2">
        <v>20.620259999999998</v>
      </c>
      <c r="K22273" s="2">
        <v>0.20657900000000001</v>
      </c>
      <c r="L22273" s="2">
        <v>0.35158600000000001</v>
      </c>
    </row>
    <row r="22274" spans="1:12" x14ac:dyDescent="0.2">
      <c r="A22274" s="2">
        <v>20.62096</v>
      </c>
      <c r="B22274" s="2">
        <v>56.603349999999999</v>
      </c>
      <c r="C22274" s="2">
        <v>2.7616339999999999</v>
      </c>
      <c r="D22274" s="2">
        <v>2.0393249999999998</v>
      </c>
      <c r="F22274" s="2">
        <v>20.61816</v>
      </c>
      <c r="G22274" s="2">
        <v>0.96164700000000003</v>
      </c>
      <c r="H22274" s="2">
        <v>0.54353300000000004</v>
      </c>
      <c r="J22274" s="2">
        <v>20.62096</v>
      </c>
      <c r="K22274" s="2">
        <v>0.20637900000000001</v>
      </c>
      <c r="L22274" s="2">
        <v>0.35119899999999998</v>
      </c>
    </row>
    <row r="22275" spans="1:12" x14ac:dyDescent="0.2">
      <c r="A22275" s="2">
        <v>20.621659999999999</v>
      </c>
      <c r="B22275" s="2">
        <v>56.500790000000002</v>
      </c>
      <c r="C22275" s="2">
        <v>2.7602190000000002</v>
      </c>
      <c r="D22275" s="2">
        <v>2.0386000000000002</v>
      </c>
      <c r="F22275" s="2">
        <v>20.618860000000002</v>
      </c>
      <c r="G22275" s="2">
        <v>0.96268500000000001</v>
      </c>
      <c r="H22275" s="2">
        <v>0.543404</v>
      </c>
      <c r="J22275" s="2">
        <v>20.621659999999999</v>
      </c>
      <c r="K22275" s="2">
        <v>0.205925</v>
      </c>
      <c r="L22275" s="2">
        <v>0.34995700000000002</v>
      </c>
    </row>
    <row r="22276" spans="1:12" x14ac:dyDescent="0.2">
      <c r="A22276" s="2">
        <v>20.62237</v>
      </c>
      <c r="B22276" s="2">
        <v>56.405050000000003</v>
      </c>
      <c r="C22276" s="2">
        <v>2.7587079999999999</v>
      </c>
      <c r="D22276" s="2">
        <v>2.038287</v>
      </c>
      <c r="F22276" s="2">
        <v>20.61956</v>
      </c>
      <c r="G22276" s="2">
        <v>0.96357000000000004</v>
      </c>
      <c r="H22276" s="2">
        <v>0.54386900000000005</v>
      </c>
      <c r="J22276" s="2">
        <v>20.62237</v>
      </c>
      <c r="K22276" s="2">
        <v>0.20588899999999999</v>
      </c>
      <c r="L22276" s="2">
        <v>0.35022399999999998</v>
      </c>
    </row>
    <row r="22277" spans="1:12" x14ac:dyDescent="0.2">
      <c r="A22277" s="2">
        <v>20.623069999999998</v>
      </c>
      <c r="B22277" s="2">
        <v>56.310560000000002</v>
      </c>
      <c r="C22277" s="2">
        <v>2.7570299999999999</v>
      </c>
      <c r="D22277" s="2">
        <v>2.037601</v>
      </c>
      <c r="F22277" s="2">
        <v>20.620259999999998</v>
      </c>
      <c r="G22277" s="2">
        <v>0.96443900000000005</v>
      </c>
      <c r="H22277" s="2">
        <v>0.54390700000000003</v>
      </c>
      <c r="J22277" s="2">
        <v>20.623069999999998</v>
      </c>
      <c r="K22277" s="2">
        <v>0.205759</v>
      </c>
      <c r="L22277" s="2">
        <v>0.350138</v>
      </c>
    </row>
    <row r="22278" spans="1:12" x14ac:dyDescent="0.2">
      <c r="A22278" s="2">
        <v>20.62377</v>
      </c>
      <c r="B22278" s="2">
        <v>56.211399999999998</v>
      </c>
      <c r="C22278" s="2">
        <v>2.7553969999999999</v>
      </c>
      <c r="D22278" s="2">
        <v>2.0358309999999999</v>
      </c>
      <c r="F22278" s="2">
        <v>20.62096</v>
      </c>
      <c r="G22278" s="2">
        <v>0.96517200000000003</v>
      </c>
      <c r="H22278" s="2">
        <v>0.54327400000000003</v>
      </c>
      <c r="J22278" s="2">
        <v>20.62377</v>
      </c>
      <c r="K22278" s="2">
        <v>0.20600499999999999</v>
      </c>
      <c r="L22278" s="2">
        <v>0.35050100000000001</v>
      </c>
    </row>
    <row r="22279" spans="1:12" x14ac:dyDescent="0.2">
      <c r="A22279" s="2">
        <v>20.624469999999999</v>
      </c>
      <c r="B22279" s="2">
        <v>56.106319999999997</v>
      </c>
      <c r="C22279" s="2">
        <v>2.7541380000000002</v>
      </c>
      <c r="D22279" s="2">
        <v>2.034869</v>
      </c>
      <c r="F22279" s="2">
        <v>20.621659999999999</v>
      </c>
      <c r="G22279" s="2">
        <v>0.96575900000000003</v>
      </c>
      <c r="H22279" s="2">
        <v>0.54315199999999997</v>
      </c>
      <c r="J22279" s="2">
        <v>20.624469999999999</v>
      </c>
      <c r="K22279" s="2">
        <v>0.20646500000000001</v>
      </c>
      <c r="L22279" s="2">
        <v>0.35009600000000002</v>
      </c>
    </row>
    <row r="22280" spans="1:12" x14ac:dyDescent="0.2">
      <c r="A22280" s="2">
        <v>20.625170000000001</v>
      </c>
      <c r="B22280" s="2">
        <v>55.998919999999998</v>
      </c>
      <c r="C22280" s="2">
        <v>2.7529629999999998</v>
      </c>
      <c r="D22280" s="2">
        <v>2.0334660000000002</v>
      </c>
      <c r="F22280" s="2">
        <v>20.62237</v>
      </c>
      <c r="G22280" s="2">
        <v>0.96609500000000004</v>
      </c>
      <c r="H22280" s="2">
        <v>0.543327</v>
      </c>
      <c r="J22280" s="2">
        <v>20.625170000000001</v>
      </c>
      <c r="K22280" s="2">
        <v>0.20685200000000001</v>
      </c>
      <c r="L22280" s="2">
        <v>0.35001900000000002</v>
      </c>
    </row>
    <row r="22281" spans="1:12" x14ac:dyDescent="0.2">
      <c r="A22281" s="2">
        <v>20.625869999999999</v>
      </c>
      <c r="B22281" s="2">
        <v>55.890920000000001</v>
      </c>
      <c r="C22281" s="2">
        <v>2.7521089999999999</v>
      </c>
      <c r="D22281" s="2">
        <v>2.0320309999999999</v>
      </c>
      <c r="F22281" s="2">
        <v>20.623069999999998</v>
      </c>
      <c r="G22281" s="2">
        <v>0.96659899999999999</v>
      </c>
      <c r="H22281" s="2">
        <v>0.54360200000000003</v>
      </c>
      <c r="J22281" s="2">
        <v>20.625869999999999</v>
      </c>
      <c r="K22281" s="2">
        <v>0.20694100000000001</v>
      </c>
      <c r="L22281" s="2">
        <v>0.35033999999999998</v>
      </c>
    </row>
    <row r="22282" spans="1:12" x14ac:dyDescent="0.2">
      <c r="A22282" s="2">
        <v>20.626570000000001</v>
      </c>
      <c r="B22282" s="2">
        <v>55.783479999999997</v>
      </c>
      <c r="C22282" s="2">
        <v>2.7510180000000002</v>
      </c>
      <c r="D22282" s="2">
        <v>2.031123</v>
      </c>
      <c r="F22282" s="2">
        <v>20.62377</v>
      </c>
      <c r="G22282" s="2">
        <v>0.96697200000000005</v>
      </c>
      <c r="H22282" s="2">
        <v>0.54367100000000002</v>
      </c>
      <c r="J22282" s="2">
        <v>20.626570000000001</v>
      </c>
      <c r="K22282" s="2">
        <v>0.206819</v>
      </c>
      <c r="L22282" s="2">
        <v>0.35011399999999998</v>
      </c>
    </row>
    <row r="22283" spans="1:12" x14ac:dyDescent="0.2">
      <c r="A22283" s="2">
        <v>20.627279999999999</v>
      </c>
      <c r="B22283" s="2">
        <v>55.67577</v>
      </c>
      <c r="C22283" s="2">
        <v>2.7494730000000001</v>
      </c>
      <c r="D22283" s="2">
        <v>2.0302539999999998</v>
      </c>
      <c r="F22283" s="2">
        <v>20.624469999999999</v>
      </c>
      <c r="G22283" s="2">
        <v>0.96826900000000005</v>
      </c>
      <c r="H22283" s="2">
        <v>0.54414399999999996</v>
      </c>
      <c r="J22283" s="2">
        <v>20.627279999999999</v>
      </c>
      <c r="K22283" s="2">
        <v>0.206816</v>
      </c>
      <c r="L22283" s="2">
        <v>0.34976699999999999</v>
      </c>
    </row>
    <row r="22284" spans="1:12" x14ac:dyDescent="0.2">
      <c r="A22284" s="2">
        <v>20.627980000000001</v>
      </c>
      <c r="B22284" s="2">
        <v>55.568530000000003</v>
      </c>
      <c r="C22284" s="2">
        <v>2.7479550000000001</v>
      </c>
      <c r="D22284" s="2">
        <v>2.029239</v>
      </c>
      <c r="F22284" s="2">
        <v>20.625170000000001</v>
      </c>
      <c r="G22284" s="2">
        <v>0.96939799999999998</v>
      </c>
      <c r="H22284" s="2">
        <v>0.54377699999999995</v>
      </c>
      <c r="J22284" s="2">
        <v>20.627980000000001</v>
      </c>
      <c r="K22284" s="2">
        <v>0.20660200000000001</v>
      </c>
      <c r="L22284" s="2">
        <v>0.34934799999999999</v>
      </c>
    </row>
    <row r="22285" spans="1:12" x14ac:dyDescent="0.2">
      <c r="A22285" s="2">
        <v>20.628679999999999</v>
      </c>
      <c r="B22285" s="2">
        <v>55.461150000000004</v>
      </c>
      <c r="C22285" s="2">
        <v>2.7460969999999998</v>
      </c>
      <c r="D22285" s="2">
        <v>2.0282390000000001</v>
      </c>
      <c r="F22285" s="2">
        <v>20.625869999999999</v>
      </c>
      <c r="G22285" s="2">
        <v>0.97027600000000003</v>
      </c>
      <c r="H22285" s="2">
        <v>0.54417400000000005</v>
      </c>
      <c r="J22285" s="2">
        <v>20.628679999999999</v>
      </c>
      <c r="K22285" s="2">
        <v>0.20611199999999999</v>
      </c>
      <c r="L22285" s="2">
        <v>0.34851599999999999</v>
      </c>
    </row>
    <row r="22286" spans="1:12" x14ac:dyDescent="0.2">
      <c r="A22286" s="2">
        <v>20.629380000000001</v>
      </c>
      <c r="B22286" s="2">
        <v>55.354810000000001</v>
      </c>
      <c r="C22286" s="2">
        <v>2.7448610000000002</v>
      </c>
      <c r="D22286" s="2">
        <v>2.0274540000000001</v>
      </c>
      <c r="F22286" s="2">
        <v>20.626570000000001</v>
      </c>
      <c r="G22286" s="2">
        <v>0.97084000000000004</v>
      </c>
      <c r="H22286" s="2">
        <v>0.54402899999999998</v>
      </c>
      <c r="J22286" s="2">
        <v>20.629380000000001</v>
      </c>
      <c r="K22286" s="2">
        <v>0.20599700000000001</v>
      </c>
      <c r="L22286" s="2">
        <v>0.34787299999999999</v>
      </c>
    </row>
    <row r="22287" spans="1:12" x14ac:dyDescent="0.2">
      <c r="A22287" s="2">
        <v>20.63008</v>
      </c>
      <c r="B22287" s="2">
        <v>55.248480000000001</v>
      </c>
      <c r="C22287" s="2">
        <v>2.7437770000000001</v>
      </c>
      <c r="D22287" s="2">
        <v>2.026653</v>
      </c>
      <c r="F22287" s="2">
        <v>20.627279999999999</v>
      </c>
      <c r="G22287" s="2">
        <v>0.97145800000000004</v>
      </c>
      <c r="H22287" s="2">
        <v>0.543991</v>
      </c>
      <c r="J22287" s="2">
        <v>20.63008</v>
      </c>
      <c r="K22287" s="2">
        <v>0.205896</v>
      </c>
      <c r="L22287" s="2">
        <v>0.34765299999999999</v>
      </c>
    </row>
    <row r="22288" spans="1:12" x14ac:dyDescent="0.2">
      <c r="A22288" s="2">
        <v>20.630780000000001</v>
      </c>
      <c r="B22288" s="2">
        <v>55.141800000000003</v>
      </c>
      <c r="C22288" s="2">
        <v>2.7425419999999998</v>
      </c>
      <c r="D22288" s="2">
        <v>2.0255770000000002</v>
      </c>
      <c r="F22288" s="2">
        <v>20.627980000000001</v>
      </c>
      <c r="G22288" s="2">
        <v>0.97154200000000002</v>
      </c>
      <c r="H22288" s="2">
        <v>0.54379299999999997</v>
      </c>
      <c r="J22288" s="2">
        <v>20.630780000000001</v>
      </c>
      <c r="K22288" s="2">
        <v>0.206011</v>
      </c>
      <c r="L22288" s="2">
        <v>0.34775</v>
      </c>
    </row>
    <row r="22289" spans="1:12" x14ac:dyDescent="0.2">
      <c r="A22289" s="2">
        <v>20.631489999999999</v>
      </c>
      <c r="B22289" s="2">
        <v>55.036099999999998</v>
      </c>
      <c r="C22289" s="2">
        <v>2.740939</v>
      </c>
      <c r="D22289" s="2">
        <v>2.0246379999999999</v>
      </c>
      <c r="F22289" s="2">
        <v>20.628679999999999</v>
      </c>
      <c r="G22289" s="2">
        <v>0.97211499999999995</v>
      </c>
      <c r="H22289" s="2">
        <v>0.54376999999999998</v>
      </c>
      <c r="J22289" s="2">
        <v>20.631489999999999</v>
      </c>
      <c r="K22289" s="2">
        <v>0.206009</v>
      </c>
      <c r="L22289" s="2">
        <v>0.34691699999999998</v>
      </c>
    </row>
    <row r="22290" spans="1:12" x14ac:dyDescent="0.2">
      <c r="A22290" s="2">
        <v>20.632190000000001</v>
      </c>
      <c r="B22290" s="2">
        <v>54.930900000000001</v>
      </c>
      <c r="C22290" s="2">
        <v>2.7393139999999998</v>
      </c>
      <c r="D22290" s="2">
        <v>2.0237150000000002</v>
      </c>
      <c r="F22290" s="2">
        <v>20.629380000000001</v>
      </c>
      <c r="G22290" s="2">
        <v>0.97197</v>
      </c>
      <c r="H22290" s="2">
        <v>0.54386900000000005</v>
      </c>
      <c r="J22290" s="2">
        <v>20.632190000000001</v>
      </c>
      <c r="K22290" s="2">
        <v>0.205929</v>
      </c>
      <c r="L22290" s="2">
        <v>0.34642699999999998</v>
      </c>
    </row>
    <row r="22291" spans="1:12" x14ac:dyDescent="0.2">
      <c r="A22291" s="2">
        <v>20.63289</v>
      </c>
      <c r="B22291" s="2">
        <v>54.825809999999997</v>
      </c>
      <c r="C22291" s="2">
        <v>2.7378650000000002</v>
      </c>
      <c r="D22291" s="2">
        <v>2.0233409999999998</v>
      </c>
      <c r="F22291" s="2">
        <v>20.63008</v>
      </c>
      <c r="G22291" s="2">
        <v>0.97243500000000005</v>
      </c>
      <c r="H22291" s="2">
        <v>0.54466999999999999</v>
      </c>
      <c r="J22291" s="2">
        <v>20.63289</v>
      </c>
      <c r="K22291" s="2">
        <v>0.206432</v>
      </c>
      <c r="L22291" s="2">
        <v>0.34671299999999999</v>
      </c>
    </row>
    <row r="22292" spans="1:12" x14ac:dyDescent="0.2">
      <c r="A22292" s="2">
        <v>20.633590000000002</v>
      </c>
      <c r="B22292" s="2">
        <v>54.72146</v>
      </c>
      <c r="C22292" s="2">
        <v>2.7367159999999999</v>
      </c>
      <c r="D22292" s="2">
        <v>2.0229599999999999</v>
      </c>
      <c r="F22292" s="2">
        <v>20.630780000000001</v>
      </c>
      <c r="G22292" s="2">
        <v>0.97338100000000005</v>
      </c>
      <c r="H22292" s="2">
        <v>0.54519700000000004</v>
      </c>
      <c r="J22292" s="2">
        <v>20.633590000000002</v>
      </c>
      <c r="K22292" s="2">
        <v>0.206955</v>
      </c>
      <c r="L22292" s="2">
        <v>0.34627200000000002</v>
      </c>
    </row>
    <row r="22293" spans="1:12" x14ac:dyDescent="0.2">
      <c r="A22293" s="2">
        <v>20.63429</v>
      </c>
      <c r="B22293" s="2">
        <v>54.617150000000002</v>
      </c>
      <c r="C22293" s="2">
        <v>2.7355420000000001</v>
      </c>
      <c r="D22293" s="2">
        <v>2.0222730000000002</v>
      </c>
      <c r="F22293" s="2">
        <v>20.631489999999999</v>
      </c>
      <c r="G22293" s="2">
        <v>0.974464</v>
      </c>
      <c r="H22293" s="2">
        <v>0.54542500000000005</v>
      </c>
      <c r="J22293" s="2">
        <v>20.63429</v>
      </c>
      <c r="K22293" s="2">
        <v>0.207014</v>
      </c>
      <c r="L22293" s="2">
        <v>0.34585900000000003</v>
      </c>
    </row>
    <row r="22294" spans="1:12" x14ac:dyDescent="0.2">
      <c r="A22294" s="2">
        <v>20.634989999999998</v>
      </c>
      <c r="B22294" s="2">
        <v>54.513100000000001</v>
      </c>
      <c r="C22294" s="2">
        <v>2.73455</v>
      </c>
      <c r="D22294" s="2">
        <v>2.0210979999999998</v>
      </c>
      <c r="F22294" s="2">
        <v>20.632190000000001</v>
      </c>
      <c r="G22294" s="2">
        <v>0.97493700000000005</v>
      </c>
      <c r="H22294" s="2">
        <v>0.54603599999999997</v>
      </c>
      <c r="J22294" s="2">
        <v>20.634989999999998</v>
      </c>
      <c r="K22294" s="2">
        <v>0.207174</v>
      </c>
      <c r="L22294" s="2">
        <v>0.34566400000000003</v>
      </c>
    </row>
    <row r="22295" spans="1:12" x14ac:dyDescent="0.2">
      <c r="A22295" s="2">
        <v>20.63569</v>
      </c>
      <c r="B22295" s="2">
        <v>54.409329999999997</v>
      </c>
      <c r="C22295" s="2">
        <v>2.7327149999999998</v>
      </c>
      <c r="D22295" s="2">
        <v>2.020251</v>
      </c>
      <c r="F22295" s="2">
        <v>20.63289</v>
      </c>
      <c r="G22295" s="2">
        <v>0.97506700000000002</v>
      </c>
      <c r="H22295" s="2">
        <v>0.54612000000000005</v>
      </c>
      <c r="J22295" s="2">
        <v>20.63569</v>
      </c>
      <c r="K22295" s="2">
        <v>0.20768700000000001</v>
      </c>
      <c r="L22295" s="2">
        <v>0.34522599999999998</v>
      </c>
    </row>
    <row r="22296" spans="1:12" x14ac:dyDescent="0.2">
      <c r="A22296" s="2">
        <v>20.636399999999998</v>
      </c>
      <c r="B22296" s="2">
        <v>54.305529999999997</v>
      </c>
      <c r="C22296" s="2">
        <v>2.7311619999999999</v>
      </c>
      <c r="D22296" s="2">
        <v>2.0198320000000001</v>
      </c>
      <c r="F22296" s="2">
        <v>20.633590000000002</v>
      </c>
      <c r="G22296" s="2">
        <v>0.97583799999999998</v>
      </c>
      <c r="H22296" s="2">
        <v>0.54611200000000004</v>
      </c>
      <c r="J22296" s="2">
        <v>20.636399999999998</v>
      </c>
      <c r="K22296" s="2">
        <v>0.20794699999999999</v>
      </c>
      <c r="L22296" s="2">
        <v>0.34512700000000002</v>
      </c>
    </row>
    <row r="22297" spans="1:12" x14ac:dyDescent="0.2">
      <c r="A22297" s="2">
        <v>20.637090000000001</v>
      </c>
      <c r="B22297" s="2">
        <v>54.202390000000001</v>
      </c>
      <c r="C22297" s="2">
        <v>2.7294040000000002</v>
      </c>
      <c r="D22297" s="2">
        <v>2.0190079999999999</v>
      </c>
      <c r="F22297" s="2">
        <v>20.63429</v>
      </c>
      <c r="G22297" s="2">
        <v>0.97600600000000004</v>
      </c>
      <c r="H22297" s="2">
        <v>0.54599799999999998</v>
      </c>
      <c r="J22297" s="2">
        <v>20.637090000000001</v>
      </c>
      <c r="K22297" s="2">
        <v>0.20812800000000001</v>
      </c>
      <c r="L22297" s="2">
        <v>0.34478999999999999</v>
      </c>
    </row>
    <row r="22298" spans="1:12" x14ac:dyDescent="0.2">
      <c r="A22298" s="2">
        <v>20.637799999999999</v>
      </c>
      <c r="B22298" s="2">
        <v>54.099110000000003</v>
      </c>
      <c r="C22298" s="2">
        <v>2.7275960000000001</v>
      </c>
      <c r="D22298" s="2">
        <v>2.0185200000000001</v>
      </c>
      <c r="F22298" s="2">
        <v>20.634989999999998</v>
      </c>
      <c r="G22298" s="2">
        <v>0.97608899999999998</v>
      </c>
      <c r="H22298" s="2">
        <v>0.54567699999999997</v>
      </c>
      <c r="J22298" s="2">
        <v>20.637799999999999</v>
      </c>
      <c r="K22298" s="2">
        <v>0.208097</v>
      </c>
      <c r="L22298" s="2">
        <v>0.344754</v>
      </c>
    </row>
    <row r="22299" spans="1:12" x14ac:dyDescent="0.2">
      <c r="A22299" s="2">
        <v>20.638500000000001</v>
      </c>
      <c r="B22299" s="2">
        <v>53.995190000000001</v>
      </c>
      <c r="C22299" s="2">
        <v>2.7256420000000001</v>
      </c>
      <c r="D22299" s="2">
        <v>2.0181230000000001</v>
      </c>
      <c r="F22299" s="2">
        <v>20.63569</v>
      </c>
      <c r="G22299" s="2">
        <v>0.97642499999999999</v>
      </c>
      <c r="H22299" s="2">
        <v>0.54496800000000001</v>
      </c>
      <c r="J22299" s="2">
        <v>20.638500000000001</v>
      </c>
      <c r="K22299" s="2">
        <v>0.20782999999999999</v>
      </c>
      <c r="L22299" s="2">
        <v>0.344945</v>
      </c>
    </row>
    <row r="22300" spans="1:12" x14ac:dyDescent="0.2">
      <c r="A22300" s="2">
        <v>20.639199999999999</v>
      </c>
      <c r="B22300" s="2">
        <v>53.892110000000002</v>
      </c>
      <c r="C22300" s="2">
        <v>2.7241170000000001</v>
      </c>
      <c r="D22300" s="2">
        <v>2.017093</v>
      </c>
      <c r="F22300" s="2">
        <v>20.636399999999998</v>
      </c>
      <c r="G22300" s="2">
        <v>0.97679899999999997</v>
      </c>
      <c r="H22300" s="2">
        <v>0.54460900000000001</v>
      </c>
      <c r="J22300" s="2">
        <v>20.639199999999999</v>
      </c>
      <c r="K22300" s="2">
        <v>0.207487</v>
      </c>
      <c r="L22300" s="2">
        <v>0.34468199999999999</v>
      </c>
    </row>
    <row r="22301" spans="1:12" x14ac:dyDescent="0.2">
      <c r="A22301" s="2">
        <v>20.639900000000001</v>
      </c>
      <c r="B22301" s="2">
        <v>53.788789999999999</v>
      </c>
      <c r="C22301" s="2">
        <v>2.7226669999999999</v>
      </c>
      <c r="D22301" s="2">
        <v>2.0161769999999999</v>
      </c>
      <c r="F22301" s="2">
        <v>20.637090000000001</v>
      </c>
      <c r="G22301" s="2">
        <v>0.97746299999999997</v>
      </c>
      <c r="H22301" s="2">
        <v>0.54438799999999998</v>
      </c>
      <c r="J22301" s="2">
        <v>20.639900000000001</v>
      </c>
      <c r="K22301" s="2">
        <v>0.207371</v>
      </c>
      <c r="L22301" s="2">
        <v>0.34487299999999999</v>
      </c>
    </row>
    <row r="22302" spans="1:12" x14ac:dyDescent="0.2">
      <c r="A22302" s="2">
        <v>20.640599999999999</v>
      </c>
      <c r="B22302" s="2">
        <v>53.685070000000003</v>
      </c>
      <c r="C22302" s="2">
        <v>2.7215910000000001</v>
      </c>
      <c r="D22302" s="2">
        <v>2.015231</v>
      </c>
      <c r="F22302" s="2">
        <v>20.637799999999999</v>
      </c>
      <c r="G22302" s="2">
        <v>0.97800399999999998</v>
      </c>
      <c r="H22302" s="2">
        <v>0.54398299999999999</v>
      </c>
      <c r="J22302" s="2">
        <v>20.640599999999999</v>
      </c>
      <c r="K22302" s="2">
        <v>0.20750199999999999</v>
      </c>
      <c r="L22302" s="2">
        <v>0.34536800000000001</v>
      </c>
    </row>
    <row r="22303" spans="1:12" x14ac:dyDescent="0.2">
      <c r="A22303" s="2">
        <v>20.641300000000001</v>
      </c>
      <c r="B22303" s="2">
        <v>53.580820000000003</v>
      </c>
      <c r="C22303" s="2">
        <v>2.7199200000000001</v>
      </c>
      <c r="D22303" s="2">
        <v>2.0140720000000001</v>
      </c>
      <c r="F22303" s="2">
        <v>20.638500000000001</v>
      </c>
      <c r="G22303" s="2">
        <v>0.97909500000000005</v>
      </c>
      <c r="H22303" s="2">
        <v>0.543991</v>
      </c>
      <c r="J22303" s="2">
        <v>20.641300000000001</v>
      </c>
      <c r="K22303" s="2">
        <v>0.20765900000000001</v>
      </c>
      <c r="L22303" s="2">
        <v>0.345078</v>
      </c>
    </row>
    <row r="22304" spans="1:12" x14ac:dyDescent="0.2">
      <c r="A22304" s="2">
        <v>20.641999999999999</v>
      </c>
      <c r="B22304" s="2">
        <v>53.477809999999998</v>
      </c>
      <c r="C22304" s="2">
        <v>2.71828</v>
      </c>
      <c r="D22304" s="2">
        <v>2.0134919999999998</v>
      </c>
      <c r="F22304" s="2">
        <v>20.639199999999999</v>
      </c>
      <c r="G22304" s="2">
        <v>0.98004899999999995</v>
      </c>
      <c r="H22304" s="2">
        <v>0.54422000000000004</v>
      </c>
      <c r="J22304" s="2">
        <v>20.641999999999999</v>
      </c>
      <c r="K22304" s="2">
        <v>0.20821600000000001</v>
      </c>
      <c r="L22304" s="2">
        <v>0.344717</v>
      </c>
    </row>
    <row r="22305" spans="1:12" x14ac:dyDescent="0.2">
      <c r="A22305" s="2">
        <v>20.642710000000001</v>
      </c>
      <c r="B22305" s="2">
        <v>53.374189999999999</v>
      </c>
      <c r="C22305" s="2">
        <v>2.7165210000000002</v>
      </c>
      <c r="D22305" s="2">
        <v>2.0130340000000002</v>
      </c>
      <c r="F22305" s="2">
        <v>20.639900000000001</v>
      </c>
      <c r="G22305" s="2">
        <v>0.98036199999999996</v>
      </c>
      <c r="H22305" s="2">
        <v>0.54432700000000001</v>
      </c>
      <c r="J22305" s="2">
        <v>20.642710000000001</v>
      </c>
      <c r="K22305" s="2">
        <v>0.20811099999999999</v>
      </c>
      <c r="L22305" s="2">
        <v>0.34495199999999998</v>
      </c>
    </row>
    <row r="22306" spans="1:12" x14ac:dyDescent="0.2">
      <c r="A22306" s="2">
        <v>20.643409999999999</v>
      </c>
      <c r="B22306" s="2">
        <v>53.270789999999998</v>
      </c>
      <c r="C22306" s="2">
        <v>2.714931</v>
      </c>
      <c r="D22306" s="2">
        <v>2.0123319999999998</v>
      </c>
      <c r="F22306" s="2">
        <v>20.640599999999999</v>
      </c>
      <c r="G22306" s="2">
        <v>0.98024699999999998</v>
      </c>
      <c r="H22306" s="2">
        <v>0.54397600000000002</v>
      </c>
      <c r="J22306" s="2">
        <v>20.643409999999999</v>
      </c>
      <c r="K22306" s="2">
        <v>0.208092</v>
      </c>
      <c r="L22306" s="2">
        <v>0.34434399999999998</v>
      </c>
    </row>
    <row r="22307" spans="1:12" x14ac:dyDescent="0.2">
      <c r="A22307" s="2">
        <v>20.644110000000001</v>
      </c>
      <c r="B22307" s="2">
        <v>53.167960000000001</v>
      </c>
      <c r="C22307" s="2">
        <v>2.7131949999999998</v>
      </c>
      <c r="D22307" s="2">
        <v>2.011409</v>
      </c>
      <c r="F22307" s="2">
        <v>20.641300000000001</v>
      </c>
      <c r="G22307" s="2">
        <v>0.98068200000000005</v>
      </c>
      <c r="H22307" s="2">
        <v>0.54425800000000002</v>
      </c>
      <c r="J22307" s="2">
        <v>20.644110000000001</v>
      </c>
      <c r="K22307" s="2">
        <v>0.20804800000000001</v>
      </c>
      <c r="L22307" s="2">
        <v>0.34406300000000001</v>
      </c>
    </row>
    <row r="22308" spans="1:12" x14ac:dyDescent="0.2">
      <c r="A22308" s="2">
        <v>20.64481</v>
      </c>
      <c r="B22308" s="2">
        <v>53.06568</v>
      </c>
      <c r="C22308" s="2">
        <v>2.7115390000000001</v>
      </c>
      <c r="D22308" s="2">
        <v>2.0107759999999999</v>
      </c>
      <c r="F22308" s="2">
        <v>20.641999999999999</v>
      </c>
      <c r="G22308" s="2">
        <v>0.98164399999999996</v>
      </c>
      <c r="H22308" s="2">
        <v>0.54440299999999997</v>
      </c>
      <c r="J22308" s="2">
        <v>20.64481</v>
      </c>
      <c r="K22308" s="2">
        <v>0.20839099999999999</v>
      </c>
      <c r="L22308" s="2">
        <v>0.34350399999999998</v>
      </c>
    </row>
    <row r="22309" spans="1:12" x14ac:dyDescent="0.2">
      <c r="A22309" s="2">
        <v>20.645510000000002</v>
      </c>
      <c r="B22309" s="2">
        <v>52.96134</v>
      </c>
      <c r="C22309" s="2">
        <v>2.7095859999999998</v>
      </c>
      <c r="D22309" s="2">
        <v>2.0097230000000001</v>
      </c>
      <c r="F22309" s="2">
        <v>20.642710000000001</v>
      </c>
      <c r="G22309" s="2">
        <v>0.98218499999999997</v>
      </c>
      <c r="H22309" s="2">
        <v>0.54444099999999995</v>
      </c>
      <c r="J22309" s="2">
        <v>20.645510000000002</v>
      </c>
      <c r="K22309" s="2">
        <v>0.20821400000000001</v>
      </c>
      <c r="L22309" s="2">
        <v>0.34295999999999999</v>
      </c>
    </row>
    <row r="22310" spans="1:12" x14ac:dyDescent="0.2">
      <c r="A22310" s="2">
        <v>20.64621</v>
      </c>
      <c r="B22310" s="2">
        <v>52.858649999999997</v>
      </c>
      <c r="C22310" s="2">
        <v>2.7075719999999999</v>
      </c>
      <c r="D22310" s="2">
        <v>2.0090439999999998</v>
      </c>
      <c r="F22310" s="2">
        <v>20.643409999999999</v>
      </c>
      <c r="G22310" s="2">
        <v>0.98194899999999996</v>
      </c>
      <c r="H22310" s="2">
        <v>0.54434199999999999</v>
      </c>
      <c r="J22310" s="2">
        <v>20.64621</v>
      </c>
      <c r="K22310" s="2">
        <v>0.20838499999999999</v>
      </c>
      <c r="L22310" s="2">
        <v>0.34193499999999999</v>
      </c>
    </row>
    <row r="22311" spans="1:12" x14ac:dyDescent="0.2">
      <c r="A22311" s="2">
        <v>20.646909999999998</v>
      </c>
      <c r="B22311" s="2">
        <v>52.755009999999999</v>
      </c>
      <c r="C22311" s="2">
        <v>2.7058779999999998</v>
      </c>
      <c r="D22311" s="2">
        <v>2.0079609999999999</v>
      </c>
      <c r="F22311" s="2">
        <v>20.644110000000001</v>
      </c>
      <c r="G22311" s="2">
        <v>0.98309299999999999</v>
      </c>
      <c r="H22311" s="2">
        <v>0.54441799999999996</v>
      </c>
      <c r="J22311" s="2">
        <v>20.646909999999998</v>
      </c>
      <c r="K22311" s="2">
        <v>0.208235</v>
      </c>
      <c r="L22311" s="2">
        <v>0.341501</v>
      </c>
    </row>
    <row r="22312" spans="1:12" x14ac:dyDescent="0.2">
      <c r="A22312" s="2">
        <v>20.64762</v>
      </c>
      <c r="B22312" s="2">
        <v>52.651760000000003</v>
      </c>
      <c r="C22312" s="2">
        <v>2.7043180000000002</v>
      </c>
      <c r="D22312" s="2">
        <v>2.0071979999999998</v>
      </c>
      <c r="F22312" s="2">
        <v>20.64481</v>
      </c>
      <c r="G22312" s="2">
        <v>0.98319999999999996</v>
      </c>
      <c r="H22312" s="2">
        <v>0.54383899999999996</v>
      </c>
      <c r="J22312" s="2">
        <v>20.64762</v>
      </c>
      <c r="K22312" s="2">
        <v>0.20836099999999999</v>
      </c>
      <c r="L22312" s="2">
        <v>0.34095999999999999</v>
      </c>
    </row>
    <row r="22313" spans="1:12" x14ac:dyDescent="0.2">
      <c r="A22313" s="2">
        <v>20.648319999999998</v>
      </c>
      <c r="B22313" s="2">
        <v>52.548949999999998</v>
      </c>
      <c r="C22313" s="2">
        <v>2.7026129999999999</v>
      </c>
      <c r="D22313" s="2">
        <v>2.0057330000000002</v>
      </c>
      <c r="F22313" s="2">
        <v>20.645510000000002</v>
      </c>
      <c r="G22313" s="2">
        <v>0.98329900000000003</v>
      </c>
      <c r="H22313" s="2">
        <v>0.54374699999999998</v>
      </c>
      <c r="J22313" s="2">
        <v>20.648319999999998</v>
      </c>
      <c r="K22313" s="2">
        <v>0.20843700000000001</v>
      </c>
      <c r="L22313" s="2">
        <v>0.34039000000000003</v>
      </c>
    </row>
    <row r="22314" spans="1:12" x14ac:dyDescent="0.2">
      <c r="A22314" s="2">
        <v>20.64902</v>
      </c>
      <c r="B22314" s="2">
        <v>52.445700000000002</v>
      </c>
      <c r="C22314" s="2">
        <v>2.7016369999999998</v>
      </c>
      <c r="D22314" s="2">
        <v>2.0044279999999999</v>
      </c>
      <c r="F22314" s="2">
        <v>20.64621</v>
      </c>
      <c r="G22314" s="2">
        <v>0.983406</v>
      </c>
      <c r="H22314" s="2">
        <v>0.54373199999999999</v>
      </c>
      <c r="J22314" s="2">
        <v>20.64902</v>
      </c>
      <c r="K22314" s="2">
        <v>0.20813699999999999</v>
      </c>
      <c r="L22314" s="2">
        <v>0.34028999999999998</v>
      </c>
    </row>
    <row r="22315" spans="1:12" x14ac:dyDescent="0.2">
      <c r="A22315" s="2">
        <v>20.649719999999999</v>
      </c>
      <c r="B22315" s="2">
        <v>52.343690000000002</v>
      </c>
      <c r="C22315" s="2">
        <v>2.699916</v>
      </c>
      <c r="D22315" s="2">
        <v>2.0035810000000001</v>
      </c>
      <c r="F22315" s="2">
        <v>20.646909999999998</v>
      </c>
      <c r="G22315" s="2">
        <v>0.98426800000000003</v>
      </c>
      <c r="H22315" s="2">
        <v>0.543404</v>
      </c>
      <c r="J22315" s="2">
        <v>20.649719999999999</v>
      </c>
      <c r="K22315" s="2">
        <v>0.207788</v>
      </c>
      <c r="L22315" s="2">
        <v>0.34026400000000001</v>
      </c>
    </row>
    <row r="22316" spans="1:12" x14ac:dyDescent="0.2">
      <c r="A22316" s="2">
        <v>20.65042</v>
      </c>
      <c r="B22316" s="2">
        <v>52.242040000000003</v>
      </c>
      <c r="C22316" s="2">
        <v>2.6977069999999999</v>
      </c>
      <c r="D22316" s="2">
        <v>2.0023909999999998</v>
      </c>
      <c r="F22316" s="2">
        <v>20.64762</v>
      </c>
      <c r="G22316" s="2">
        <v>0.98531299999999999</v>
      </c>
      <c r="H22316" s="2">
        <v>0.54359400000000002</v>
      </c>
      <c r="J22316" s="2">
        <v>20.65042</v>
      </c>
      <c r="K22316" s="2">
        <v>0.207371</v>
      </c>
      <c r="L22316" s="2">
        <v>0.33944999999999997</v>
      </c>
    </row>
    <row r="22317" spans="1:12" x14ac:dyDescent="0.2">
      <c r="A22317" s="2">
        <v>20.651119999999999</v>
      </c>
      <c r="B22317" s="2">
        <v>52.140610000000002</v>
      </c>
      <c r="C22317" s="2">
        <v>2.6961780000000002</v>
      </c>
      <c r="D22317" s="2">
        <v>2.0017499999999999</v>
      </c>
      <c r="F22317" s="2">
        <v>20.648319999999998</v>
      </c>
      <c r="G22317" s="2">
        <v>0.98580199999999996</v>
      </c>
      <c r="H22317" s="2">
        <v>0.54357100000000003</v>
      </c>
      <c r="J22317" s="2">
        <v>20.651119999999999</v>
      </c>
      <c r="K22317" s="2">
        <v>0.207514</v>
      </c>
      <c r="L22317" s="2">
        <v>0.33904299999999998</v>
      </c>
    </row>
    <row r="22318" spans="1:12" x14ac:dyDescent="0.2">
      <c r="A22318" s="2">
        <v>20.65183</v>
      </c>
      <c r="B22318" s="2">
        <v>52.038530000000002</v>
      </c>
      <c r="C22318" s="2">
        <v>2.6948080000000001</v>
      </c>
      <c r="D22318" s="2">
        <v>2.0013529999999999</v>
      </c>
      <c r="F22318" s="2">
        <v>20.64902</v>
      </c>
      <c r="G22318" s="2">
        <v>0.98592400000000002</v>
      </c>
      <c r="H22318" s="2">
        <v>0.54349499999999995</v>
      </c>
      <c r="J22318" s="2">
        <v>20.65183</v>
      </c>
      <c r="K22318" s="2">
        <v>0.207567</v>
      </c>
      <c r="L22318" s="2">
        <v>0.33854600000000001</v>
      </c>
    </row>
    <row r="22319" spans="1:12" x14ac:dyDescent="0.2">
      <c r="A22319" s="2">
        <v>20.652529999999999</v>
      </c>
      <c r="B22319" s="2">
        <v>51.936129999999999</v>
      </c>
      <c r="C22319" s="2">
        <v>2.6934269999999998</v>
      </c>
      <c r="D22319" s="2">
        <v>2.0008270000000001</v>
      </c>
      <c r="F22319" s="2">
        <v>20.649719999999999</v>
      </c>
      <c r="G22319" s="2">
        <v>0.98574799999999996</v>
      </c>
      <c r="H22319" s="2">
        <v>0.54390700000000003</v>
      </c>
      <c r="J22319" s="2">
        <v>20.652529999999999</v>
      </c>
      <c r="K22319" s="2">
        <v>0.20794899999999999</v>
      </c>
      <c r="L22319" s="2">
        <v>0.337974</v>
      </c>
    </row>
    <row r="22320" spans="1:12" x14ac:dyDescent="0.2">
      <c r="A22320" s="2">
        <v>20.653230000000001</v>
      </c>
      <c r="B22320" s="2">
        <v>51.835659999999997</v>
      </c>
      <c r="C22320" s="2">
        <v>2.6921339999999998</v>
      </c>
      <c r="D22320" s="2">
        <v>2.0006520000000001</v>
      </c>
      <c r="F22320" s="2">
        <v>20.65042</v>
      </c>
      <c r="G22320" s="2">
        <v>0.986008</v>
      </c>
      <c r="H22320" s="2">
        <v>0.54400599999999999</v>
      </c>
      <c r="J22320" s="2">
        <v>20.653230000000001</v>
      </c>
      <c r="K22320" s="2">
        <v>0.20825399999999999</v>
      </c>
      <c r="L22320" s="2">
        <v>0.33850999999999998</v>
      </c>
    </row>
    <row r="22321" spans="1:12" x14ac:dyDescent="0.2">
      <c r="A22321" s="2">
        <v>20.653929999999999</v>
      </c>
      <c r="B22321" s="2">
        <v>51.735639999999997</v>
      </c>
      <c r="C22321" s="2">
        <v>2.6907000000000001</v>
      </c>
      <c r="D22321" s="2">
        <v>1.999889</v>
      </c>
      <c r="F22321" s="2">
        <v>20.651119999999999</v>
      </c>
      <c r="G22321" s="2">
        <v>0.98649600000000004</v>
      </c>
      <c r="H22321" s="2">
        <v>0.54417400000000005</v>
      </c>
      <c r="J22321" s="2">
        <v>20.653929999999999</v>
      </c>
      <c r="K22321" s="2">
        <v>0.208263</v>
      </c>
      <c r="L22321" s="2">
        <v>0.33826499999999998</v>
      </c>
    </row>
    <row r="22322" spans="1:12" x14ac:dyDescent="0.2">
      <c r="A22322" s="2">
        <v>20.654630000000001</v>
      </c>
      <c r="B22322" s="2">
        <v>51.635599999999997</v>
      </c>
      <c r="C22322" s="2">
        <v>2.6888920000000001</v>
      </c>
      <c r="D22322" s="2">
        <v>1.9988589999999999</v>
      </c>
      <c r="F22322" s="2">
        <v>20.65183</v>
      </c>
      <c r="G22322" s="2">
        <v>0.98636599999999997</v>
      </c>
      <c r="H22322" s="2">
        <v>0.54422000000000004</v>
      </c>
      <c r="J22322" s="2">
        <v>20.654630000000001</v>
      </c>
      <c r="K22322" s="2">
        <v>0.208116</v>
      </c>
      <c r="L22322" s="2">
        <v>0.33784900000000001</v>
      </c>
    </row>
    <row r="22323" spans="1:12" x14ac:dyDescent="0.2">
      <c r="A22323" s="2">
        <v>20.655329999999999</v>
      </c>
      <c r="B22323" s="2">
        <v>51.535310000000003</v>
      </c>
      <c r="C22323" s="2">
        <v>2.6869999999999998</v>
      </c>
      <c r="D22323" s="2">
        <v>1.997752</v>
      </c>
      <c r="F22323" s="2">
        <v>20.652529999999999</v>
      </c>
      <c r="G22323" s="2">
        <v>0.986595</v>
      </c>
      <c r="H22323" s="2">
        <v>0.54420500000000005</v>
      </c>
      <c r="J22323" s="2">
        <v>20.655329999999999</v>
      </c>
      <c r="K22323" s="2">
        <v>0.20735500000000001</v>
      </c>
      <c r="L22323" s="2">
        <v>0.33769900000000003</v>
      </c>
    </row>
    <row r="22324" spans="1:12" x14ac:dyDescent="0.2">
      <c r="A22324" s="2">
        <v>20.656030000000001</v>
      </c>
      <c r="B22324" s="2">
        <v>51.436100000000003</v>
      </c>
      <c r="C22324" s="2">
        <v>2.6847259999999999</v>
      </c>
      <c r="D22324" s="2">
        <v>1.997134</v>
      </c>
      <c r="F22324" s="2">
        <v>20.653230000000001</v>
      </c>
      <c r="G22324" s="2">
        <v>0.98667899999999997</v>
      </c>
      <c r="H22324" s="2">
        <v>0.54435</v>
      </c>
      <c r="J22324" s="2">
        <v>20.656030000000001</v>
      </c>
      <c r="K22324" s="2">
        <v>0.20682900000000001</v>
      </c>
      <c r="L22324" s="2">
        <v>0.33720499999999998</v>
      </c>
    </row>
    <row r="22325" spans="1:12" x14ac:dyDescent="0.2">
      <c r="A22325" s="2">
        <v>20.65673</v>
      </c>
      <c r="B22325" s="2">
        <v>51.337139999999998</v>
      </c>
      <c r="C22325" s="2">
        <v>2.6829329999999998</v>
      </c>
      <c r="D22325" s="2">
        <v>1.9961040000000001</v>
      </c>
      <c r="F22325" s="2">
        <v>20.653929999999999</v>
      </c>
      <c r="G22325" s="2">
        <v>0.98715200000000003</v>
      </c>
      <c r="H22325" s="2">
        <v>0.54373899999999997</v>
      </c>
      <c r="J22325" s="2">
        <v>20.65673</v>
      </c>
      <c r="K22325" s="2">
        <v>0.20724500000000001</v>
      </c>
      <c r="L22325" s="2">
        <v>0.337424</v>
      </c>
    </row>
    <row r="22326" spans="1:12" x14ac:dyDescent="0.2">
      <c r="A22326" s="2">
        <v>20.657430000000002</v>
      </c>
      <c r="B22326" s="2">
        <v>51.238140000000001</v>
      </c>
      <c r="C22326" s="2">
        <v>2.6817009999999999</v>
      </c>
      <c r="D22326" s="2">
        <v>1.9953190000000001</v>
      </c>
      <c r="F22326" s="2">
        <v>20.654630000000001</v>
      </c>
      <c r="G22326" s="2">
        <v>0.98709100000000005</v>
      </c>
      <c r="H22326" s="2">
        <v>0.54369400000000001</v>
      </c>
      <c r="J22326" s="2">
        <v>20.657430000000002</v>
      </c>
      <c r="K22326" s="2">
        <v>0.207043</v>
      </c>
      <c r="L22326" s="2">
        <v>0.33735300000000001</v>
      </c>
    </row>
    <row r="22327" spans="1:12" x14ac:dyDescent="0.2">
      <c r="A22327" s="2">
        <v>20.65814</v>
      </c>
      <c r="B22327" s="2">
        <v>51.139049999999997</v>
      </c>
      <c r="C22327" s="2">
        <v>2.680755</v>
      </c>
      <c r="D22327" s="2">
        <v>1.994502</v>
      </c>
      <c r="F22327" s="2">
        <v>20.655329999999999</v>
      </c>
      <c r="G22327" s="2">
        <v>0.98702199999999995</v>
      </c>
      <c r="H22327" s="2">
        <v>0.54408299999999998</v>
      </c>
      <c r="J22327" s="2">
        <v>20.65814</v>
      </c>
      <c r="K22327" s="2">
        <v>0.20697599999999999</v>
      </c>
      <c r="L22327" s="2">
        <v>0.33693099999999998</v>
      </c>
    </row>
    <row r="22328" spans="1:12" x14ac:dyDescent="0.2">
      <c r="A22328" s="2">
        <v>20.658840000000001</v>
      </c>
      <c r="B22328" s="2">
        <v>51.04045</v>
      </c>
      <c r="C22328" s="2">
        <v>2.6793170000000002</v>
      </c>
      <c r="D22328" s="2">
        <v>1.9934339999999999</v>
      </c>
      <c r="F22328" s="2">
        <v>20.656030000000001</v>
      </c>
      <c r="G22328" s="2">
        <v>0.98748000000000002</v>
      </c>
      <c r="H22328" s="2">
        <v>0.54417400000000005</v>
      </c>
      <c r="J22328" s="2">
        <v>20.658840000000001</v>
      </c>
      <c r="K22328" s="2">
        <v>0.206455</v>
      </c>
      <c r="L22328" s="2">
        <v>0.33634599999999998</v>
      </c>
    </row>
    <row r="22329" spans="1:12" x14ac:dyDescent="0.2">
      <c r="A22329" s="2">
        <v>20.65954</v>
      </c>
      <c r="B22329" s="2">
        <v>50.941800000000001</v>
      </c>
      <c r="C22329" s="2">
        <v>2.677791</v>
      </c>
      <c r="D22329" s="2">
        <v>1.9927170000000001</v>
      </c>
      <c r="F22329" s="2">
        <v>20.65673</v>
      </c>
      <c r="G22329" s="2">
        <v>0.98767099999999997</v>
      </c>
      <c r="H22329" s="2">
        <v>0.54435699999999998</v>
      </c>
      <c r="J22329" s="2">
        <v>20.65954</v>
      </c>
      <c r="K22329" s="2">
        <v>0.20569200000000001</v>
      </c>
      <c r="L22329" s="2">
        <v>0.33598899999999998</v>
      </c>
    </row>
    <row r="22330" spans="1:12" x14ac:dyDescent="0.2">
      <c r="A22330" s="2">
        <v>20.660240000000002</v>
      </c>
      <c r="B22330" s="2">
        <v>50.843710000000002</v>
      </c>
      <c r="C22330" s="2">
        <v>2.676158</v>
      </c>
      <c r="D22330" s="2">
        <v>1.9917940000000001</v>
      </c>
      <c r="F22330" s="2">
        <v>20.657430000000002</v>
      </c>
      <c r="G22330" s="2">
        <v>0.98852499999999999</v>
      </c>
      <c r="H22330" s="2">
        <v>0.54411299999999996</v>
      </c>
      <c r="J22330" s="2">
        <v>20.660240000000002</v>
      </c>
      <c r="K22330" s="2">
        <v>0.20569599999999999</v>
      </c>
      <c r="L22330" s="2">
        <v>0.33585799999999999</v>
      </c>
    </row>
    <row r="22331" spans="1:12" x14ac:dyDescent="0.2">
      <c r="A22331" s="2">
        <v>20.66094</v>
      </c>
      <c r="B22331" s="2">
        <v>50.745840000000001</v>
      </c>
      <c r="C22331" s="2">
        <v>2.6743389999999998</v>
      </c>
      <c r="D22331" s="2">
        <v>1.9907490000000001</v>
      </c>
      <c r="F22331" s="2">
        <v>20.65814</v>
      </c>
      <c r="G22331" s="2">
        <v>0.98873900000000003</v>
      </c>
      <c r="H22331" s="2">
        <v>0.54415100000000005</v>
      </c>
      <c r="J22331" s="2">
        <v>20.66094</v>
      </c>
      <c r="K22331" s="2">
        <v>0.205154</v>
      </c>
      <c r="L22331" s="2">
        <v>0.334648</v>
      </c>
    </row>
    <row r="22332" spans="1:12" x14ac:dyDescent="0.2">
      <c r="A22332" s="2">
        <v>20.661639999999998</v>
      </c>
      <c r="B22332" s="2">
        <v>50.648000000000003</v>
      </c>
      <c r="C22332" s="2">
        <v>2.672809</v>
      </c>
      <c r="D22332" s="2">
        <v>1.9900850000000001</v>
      </c>
      <c r="F22332" s="2">
        <v>20.658840000000001</v>
      </c>
      <c r="G22332" s="2">
        <v>0.98968500000000004</v>
      </c>
      <c r="H22332" s="2">
        <v>0.54407499999999998</v>
      </c>
      <c r="J22332" s="2">
        <v>20.661639999999998</v>
      </c>
      <c r="K22332" s="2">
        <v>0.20480300000000001</v>
      </c>
      <c r="L22332" s="2">
        <v>0.33407599999999998</v>
      </c>
    </row>
    <row r="22333" spans="1:12" x14ac:dyDescent="0.2">
      <c r="A22333" s="2">
        <v>20.66234</v>
      </c>
      <c r="B22333" s="2">
        <v>50.551699999999997</v>
      </c>
      <c r="C22333" s="2">
        <v>2.671554</v>
      </c>
      <c r="D22333" s="2">
        <v>1.989803</v>
      </c>
      <c r="F22333" s="2">
        <v>20.65954</v>
      </c>
      <c r="G22333" s="2">
        <v>0.98928099999999997</v>
      </c>
      <c r="H22333" s="2">
        <v>0.54415100000000005</v>
      </c>
      <c r="J22333" s="2">
        <v>20.66234</v>
      </c>
      <c r="K22333" s="2">
        <v>0.20471900000000001</v>
      </c>
      <c r="L22333" s="2">
        <v>0.33439600000000003</v>
      </c>
    </row>
    <row r="22334" spans="1:12" x14ac:dyDescent="0.2">
      <c r="A22334" s="2">
        <v>20.663049999999998</v>
      </c>
      <c r="B22334" s="2">
        <v>50.45532</v>
      </c>
      <c r="C22334" s="2">
        <v>2.6701229999999998</v>
      </c>
      <c r="D22334" s="2">
        <v>1.9892989999999999</v>
      </c>
      <c r="F22334" s="2">
        <v>20.660240000000002</v>
      </c>
      <c r="G22334" s="2">
        <v>0.98925799999999997</v>
      </c>
      <c r="H22334" s="2">
        <v>0.54419700000000004</v>
      </c>
      <c r="J22334" s="2">
        <v>20.663049999999998</v>
      </c>
      <c r="K22334" s="2">
        <v>0.204599</v>
      </c>
      <c r="L22334" s="2">
        <v>0.334428</v>
      </c>
    </row>
    <row r="22335" spans="1:12" x14ac:dyDescent="0.2">
      <c r="A22335" s="2">
        <v>20.66375</v>
      </c>
      <c r="B22335" s="2">
        <v>50.35857</v>
      </c>
      <c r="C22335" s="2">
        <v>2.6691050000000001</v>
      </c>
      <c r="D22335" s="2">
        <v>1.9886429999999999</v>
      </c>
      <c r="F22335" s="2">
        <v>20.66094</v>
      </c>
      <c r="G22335" s="2">
        <v>0.98918899999999998</v>
      </c>
      <c r="H22335" s="2">
        <v>0.54393800000000003</v>
      </c>
      <c r="J22335" s="2">
        <v>20.66375</v>
      </c>
      <c r="K22335" s="2">
        <v>0.204317</v>
      </c>
      <c r="L22335" s="2">
        <v>0.334177</v>
      </c>
    </row>
    <row r="22336" spans="1:12" x14ac:dyDescent="0.2">
      <c r="A22336" s="2">
        <v>20.664449999999999</v>
      </c>
      <c r="B22336" s="2">
        <v>50.2622</v>
      </c>
      <c r="C22336" s="2">
        <v>2.6677240000000002</v>
      </c>
      <c r="D22336" s="2">
        <v>1.9879709999999999</v>
      </c>
      <c r="F22336" s="2">
        <v>20.661639999999998</v>
      </c>
      <c r="G22336" s="2">
        <v>0.98995200000000005</v>
      </c>
      <c r="H22336" s="2">
        <v>0.54381599999999997</v>
      </c>
      <c r="J22336" s="2">
        <v>20.664449999999999</v>
      </c>
      <c r="K22336" s="2">
        <v>0.204515</v>
      </c>
      <c r="L22336" s="2">
        <v>0.33397199999999999</v>
      </c>
    </row>
    <row r="22337" spans="1:12" x14ac:dyDescent="0.2">
      <c r="A22337" s="2">
        <v>20.665150000000001</v>
      </c>
      <c r="B22337" s="2">
        <v>50.166319999999999</v>
      </c>
      <c r="C22337" s="2">
        <v>2.666255</v>
      </c>
      <c r="D22337" s="2">
        <v>1.9870859999999999</v>
      </c>
      <c r="F22337" s="2">
        <v>20.66234</v>
      </c>
      <c r="G22337" s="2">
        <v>0.99015799999999998</v>
      </c>
      <c r="H22337" s="2">
        <v>0.54431200000000002</v>
      </c>
      <c r="J22337" s="2">
        <v>20.665150000000001</v>
      </c>
      <c r="K22337" s="2">
        <v>0.20477999999999999</v>
      </c>
      <c r="L22337" s="2">
        <v>0.334146</v>
      </c>
    </row>
    <row r="22338" spans="1:12" x14ac:dyDescent="0.2">
      <c r="A22338" s="2">
        <v>20.665849999999999</v>
      </c>
      <c r="B22338" s="2">
        <v>50.070770000000003</v>
      </c>
      <c r="C22338" s="2">
        <v>2.664539</v>
      </c>
      <c r="D22338" s="2">
        <v>1.9863010000000001</v>
      </c>
      <c r="F22338" s="2">
        <v>20.663049999999998</v>
      </c>
      <c r="G22338" s="2">
        <v>0.99092899999999995</v>
      </c>
      <c r="H22338" s="2">
        <v>0.54490700000000003</v>
      </c>
      <c r="J22338" s="2">
        <v>20.665849999999999</v>
      </c>
      <c r="K22338" s="2">
        <v>0.204515</v>
      </c>
      <c r="L22338" s="2">
        <v>0.333486</v>
      </c>
    </row>
    <row r="22339" spans="1:12" x14ac:dyDescent="0.2">
      <c r="A22339" s="2">
        <v>20.666550000000001</v>
      </c>
      <c r="B22339" s="2">
        <v>49.975479999999997</v>
      </c>
      <c r="C22339" s="2">
        <v>2.6634739999999999</v>
      </c>
      <c r="D22339" s="2">
        <v>1.9857130000000001</v>
      </c>
      <c r="F22339" s="2">
        <v>20.66375</v>
      </c>
      <c r="G22339" s="2">
        <v>0.99123399999999995</v>
      </c>
      <c r="H22339" s="2">
        <v>0.54551700000000003</v>
      </c>
      <c r="J22339" s="2">
        <v>20.666550000000001</v>
      </c>
      <c r="K22339" s="2">
        <v>0.204403</v>
      </c>
      <c r="L22339" s="2">
        <v>0.33310899999999999</v>
      </c>
    </row>
    <row r="22340" spans="1:12" x14ac:dyDescent="0.2">
      <c r="A22340" s="2">
        <v>20.667249999999999</v>
      </c>
      <c r="B22340" s="2">
        <v>49.88062</v>
      </c>
      <c r="C22340" s="2">
        <v>2.662048</v>
      </c>
      <c r="D22340" s="2">
        <v>1.9844619999999999</v>
      </c>
      <c r="F22340" s="2">
        <v>20.664449999999999</v>
      </c>
      <c r="G22340" s="2">
        <v>0.99208799999999997</v>
      </c>
      <c r="H22340" s="2">
        <v>0.54546399999999995</v>
      </c>
      <c r="J22340" s="2">
        <v>20.667249999999999</v>
      </c>
      <c r="K22340" s="2">
        <v>0.203962</v>
      </c>
      <c r="L22340" s="2">
        <v>0.332874</v>
      </c>
    </row>
    <row r="22341" spans="1:12" x14ac:dyDescent="0.2">
      <c r="A22341" s="2">
        <v>20.667960000000001</v>
      </c>
      <c r="B22341" s="2">
        <v>49.785449999999997</v>
      </c>
      <c r="C22341" s="2">
        <v>2.660266</v>
      </c>
      <c r="D22341" s="2">
        <v>1.9834780000000001</v>
      </c>
      <c r="F22341" s="2">
        <v>20.665150000000001</v>
      </c>
      <c r="G22341" s="2">
        <v>0.99179799999999996</v>
      </c>
      <c r="H22341" s="2">
        <v>0.54512000000000005</v>
      </c>
      <c r="J22341" s="2">
        <v>20.667960000000001</v>
      </c>
      <c r="K22341" s="2">
        <v>0.20332900000000001</v>
      </c>
      <c r="L22341" s="2">
        <v>0.332623</v>
      </c>
    </row>
    <row r="22342" spans="1:12" x14ac:dyDescent="0.2">
      <c r="A22342" s="2">
        <v>20.668659999999999</v>
      </c>
      <c r="B22342" s="2">
        <v>49.689979999999998</v>
      </c>
      <c r="C22342" s="2">
        <v>2.6585649999999998</v>
      </c>
      <c r="D22342" s="2">
        <v>1.9829209999999999</v>
      </c>
      <c r="F22342" s="2">
        <v>20.665849999999999</v>
      </c>
      <c r="G22342" s="2">
        <v>0.99225600000000003</v>
      </c>
      <c r="H22342" s="2">
        <v>0.54549400000000003</v>
      </c>
      <c r="J22342" s="2">
        <v>20.668659999999999</v>
      </c>
      <c r="K22342" s="2">
        <v>0.202818</v>
      </c>
      <c r="L22342" s="2">
        <v>0.33274599999999999</v>
      </c>
    </row>
    <row r="22343" spans="1:12" x14ac:dyDescent="0.2">
      <c r="A22343" s="2">
        <v>20.669360000000001</v>
      </c>
      <c r="B22343" s="2">
        <v>49.594639999999998</v>
      </c>
      <c r="C22343" s="2">
        <v>2.6570119999999999</v>
      </c>
      <c r="D22343" s="2">
        <v>1.982829</v>
      </c>
      <c r="F22343" s="2">
        <v>20.666550000000001</v>
      </c>
      <c r="G22343" s="2">
        <v>0.99218799999999996</v>
      </c>
      <c r="H22343" s="2">
        <v>0.54543299999999995</v>
      </c>
      <c r="J22343" s="2">
        <v>20.669360000000001</v>
      </c>
      <c r="K22343" s="2">
        <v>0.20271500000000001</v>
      </c>
      <c r="L22343" s="2">
        <v>0.33273000000000003</v>
      </c>
    </row>
    <row r="22344" spans="1:12" x14ac:dyDescent="0.2">
      <c r="A22344" s="2">
        <v>20.670059999999999</v>
      </c>
      <c r="B22344" s="2">
        <v>49.499540000000003</v>
      </c>
      <c r="C22344" s="2">
        <v>2.655475</v>
      </c>
      <c r="D22344" s="2">
        <v>1.982326</v>
      </c>
      <c r="F22344" s="2">
        <v>20.667249999999999</v>
      </c>
      <c r="G22344" s="2">
        <v>0.99239299999999997</v>
      </c>
      <c r="H22344" s="2">
        <v>0.545547</v>
      </c>
      <c r="J22344" s="2">
        <v>20.670059999999999</v>
      </c>
      <c r="K22344" s="2">
        <v>0.20249</v>
      </c>
      <c r="L22344" s="2">
        <v>0.33240900000000001</v>
      </c>
    </row>
    <row r="22345" spans="1:12" x14ac:dyDescent="0.2">
      <c r="A22345" s="2">
        <v>20.670760000000001</v>
      </c>
      <c r="B22345" s="2">
        <v>49.403730000000003</v>
      </c>
      <c r="C22345" s="2">
        <v>2.6547200000000002</v>
      </c>
      <c r="D22345" s="2">
        <v>1.9812650000000001</v>
      </c>
      <c r="F22345" s="2">
        <v>20.667960000000001</v>
      </c>
      <c r="G22345" s="2">
        <v>0.99259900000000001</v>
      </c>
      <c r="H22345" s="2">
        <v>0.54493000000000003</v>
      </c>
      <c r="J22345" s="2">
        <v>20.670760000000001</v>
      </c>
      <c r="K22345" s="2">
        <v>0.20206099999999999</v>
      </c>
      <c r="L22345" s="2">
        <v>0.33232299999999998</v>
      </c>
    </row>
    <row r="22346" spans="1:12" x14ac:dyDescent="0.2">
      <c r="A22346" s="2">
        <v>20.67146</v>
      </c>
      <c r="B22346" s="2">
        <v>49.30791</v>
      </c>
      <c r="C22346" s="2">
        <v>2.6532429999999998</v>
      </c>
      <c r="D22346" s="2">
        <v>1.98064</v>
      </c>
      <c r="F22346" s="2">
        <v>20.668659999999999</v>
      </c>
      <c r="G22346" s="2">
        <v>0.99272199999999999</v>
      </c>
      <c r="H22346" s="2">
        <v>0.54494500000000001</v>
      </c>
      <c r="J22346" s="2">
        <v>20.67146</v>
      </c>
      <c r="K22346" s="2">
        <v>0.20177999999999999</v>
      </c>
      <c r="L22346" s="2">
        <v>0.33217600000000003</v>
      </c>
    </row>
    <row r="22347" spans="1:12" x14ac:dyDescent="0.2">
      <c r="A22347" s="2">
        <v>20.672160000000002</v>
      </c>
      <c r="B22347" s="2">
        <v>49.212409999999998</v>
      </c>
      <c r="C22347" s="2">
        <v>2.6516600000000001</v>
      </c>
      <c r="D22347" s="2">
        <v>1.9800059999999999</v>
      </c>
      <c r="F22347" s="2">
        <v>20.669360000000001</v>
      </c>
      <c r="G22347" s="2">
        <v>0.99357600000000001</v>
      </c>
      <c r="H22347" s="2">
        <v>0.54537199999999997</v>
      </c>
      <c r="J22347" s="2">
        <v>20.672160000000002</v>
      </c>
      <c r="K22347" s="2">
        <v>0.20189099999999999</v>
      </c>
      <c r="L22347" s="2">
        <v>0.33169199999999999</v>
      </c>
    </row>
    <row r="22348" spans="1:12" x14ac:dyDescent="0.2">
      <c r="A22348" s="2">
        <v>20.67287</v>
      </c>
      <c r="B22348" s="2">
        <v>49.116990000000001</v>
      </c>
      <c r="C22348" s="2">
        <v>2.6508780000000001</v>
      </c>
      <c r="D22348" s="2">
        <v>1.97932</v>
      </c>
      <c r="F22348" s="2">
        <v>20.670059999999999</v>
      </c>
      <c r="G22348" s="2">
        <v>0.99369799999999997</v>
      </c>
      <c r="H22348" s="2">
        <v>0.54578400000000005</v>
      </c>
      <c r="J22348" s="2">
        <v>20.67287</v>
      </c>
      <c r="K22348" s="2">
        <v>0.20189499999999999</v>
      </c>
      <c r="L22348" s="2">
        <v>0.331455</v>
      </c>
    </row>
    <row r="22349" spans="1:12" x14ac:dyDescent="0.2">
      <c r="A22349" s="2">
        <v>20.673570000000002</v>
      </c>
      <c r="B22349" s="2">
        <v>49.021659999999997</v>
      </c>
      <c r="C22349" s="2">
        <v>2.6497220000000001</v>
      </c>
      <c r="D22349" s="2">
        <v>1.9787250000000001</v>
      </c>
      <c r="F22349" s="2">
        <v>20.670760000000001</v>
      </c>
      <c r="G22349" s="2">
        <v>0.99405699999999997</v>
      </c>
      <c r="H22349" s="2">
        <v>0.54612000000000005</v>
      </c>
      <c r="J22349" s="2">
        <v>20.673570000000002</v>
      </c>
      <c r="K22349" s="2">
        <v>0.20142199999999999</v>
      </c>
      <c r="L22349" s="2">
        <v>0.33122099999999999</v>
      </c>
    </row>
    <row r="22350" spans="1:12" x14ac:dyDescent="0.2">
      <c r="A22350" s="2">
        <v>20.67427</v>
      </c>
      <c r="B22350" s="2">
        <v>48.926389999999998</v>
      </c>
      <c r="C22350" s="2">
        <v>2.648196</v>
      </c>
      <c r="D22350" s="2">
        <v>1.9782439999999999</v>
      </c>
      <c r="F22350" s="2">
        <v>20.67146</v>
      </c>
      <c r="G22350" s="2">
        <v>0.99491099999999999</v>
      </c>
      <c r="H22350" s="2">
        <v>0.54553200000000002</v>
      </c>
      <c r="J22350" s="2">
        <v>20.67427</v>
      </c>
      <c r="K22350" s="2">
        <v>0.201406</v>
      </c>
      <c r="L22350" s="2">
        <v>0.330764</v>
      </c>
    </row>
    <row r="22351" spans="1:12" x14ac:dyDescent="0.2">
      <c r="A22351" s="2">
        <v>20.674969999999998</v>
      </c>
      <c r="B22351" s="2">
        <v>48.834339999999997</v>
      </c>
      <c r="C22351" s="2">
        <v>2.646541</v>
      </c>
      <c r="D22351" s="2">
        <v>1.97726</v>
      </c>
      <c r="F22351" s="2">
        <v>20.672160000000002</v>
      </c>
      <c r="G22351" s="2">
        <v>0.99479700000000004</v>
      </c>
      <c r="H22351" s="2">
        <v>0.54561599999999999</v>
      </c>
      <c r="J22351" s="2">
        <v>20.674969999999998</v>
      </c>
      <c r="K22351" s="2">
        <v>0.20133400000000001</v>
      </c>
      <c r="L22351" s="2">
        <v>0.33061200000000002</v>
      </c>
    </row>
    <row r="22352" spans="1:12" x14ac:dyDescent="0.2">
      <c r="A22352" s="2">
        <v>20.67567</v>
      </c>
      <c r="B22352" s="2">
        <v>48.748480000000001</v>
      </c>
      <c r="C22352" s="2">
        <v>2.6447820000000002</v>
      </c>
      <c r="D22352" s="2">
        <v>1.9768479999999999</v>
      </c>
      <c r="F22352" s="2">
        <v>20.67287</v>
      </c>
      <c r="G22352" s="2">
        <v>0.99538400000000005</v>
      </c>
      <c r="H22352" s="2">
        <v>0.54619600000000001</v>
      </c>
      <c r="J22352" s="2">
        <v>20.67567</v>
      </c>
      <c r="K22352" s="2">
        <v>0.20113900000000001</v>
      </c>
      <c r="L22352" s="2">
        <v>0.32974900000000001</v>
      </c>
    </row>
    <row r="22353" spans="1:12" x14ac:dyDescent="0.2">
      <c r="A22353" s="2">
        <v>20.676369999999999</v>
      </c>
      <c r="B22353" s="2">
        <v>48.66534</v>
      </c>
      <c r="C22353" s="2">
        <v>2.6435010000000001</v>
      </c>
      <c r="D22353" s="2">
        <v>1.976108</v>
      </c>
      <c r="F22353" s="2">
        <v>20.673570000000002</v>
      </c>
      <c r="G22353" s="2">
        <v>0.99462899999999999</v>
      </c>
      <c r="H22353" s="2">
        <v>0.54610400000000003</v>
      </c>
      <c r="J22353" s="2">
        <v>20.676369999999999</v>
      </c>
      <c r="K22353" s="2">
        <v>0.20072699999999999</v>
      </c>
      <c r="L22353" s="2">
        <v>0.32946999999999999</v>
      </c>
    </row>
    <row r="22354" spans="1:12" x14ac:dyDescent="0.2">
      <c r="A22354" s="2">
        <v>20.677070000000001</v>
      </c>
      <c r="B22354" s="2">
        <v>48.579830000000001</v>
      </c>
      <c r="C22354" s="2">
        <v>2.6421230000000002</v>
      </c>
      <c r="D22354" s="2">
        <v>1.9752529999999999</v>
      </c>
      <c r="F22354" s="2">
        <v>20.67427</v>
      </c>
      <c r="G22354" s="2">
        <v>0.99456</v>
      </c>
      <c r="H22354" s="2">
        <v>0.54613500000000004</v>
      </c>
      <c r="J22354" s="2">
        <v>20.677070000000001</v>
      </c>
      <c r="K22354" s="2">
        <v>0.20012099999999999</v>
      </c>
      <c r="L22354" s="2">
        <v>0.32911200000000002</v>
      </c>
    </row>
    <row r="22355" spans="1:12" x14ac:dyDescent="0.2">
      <c r="A22355" s="2">
        <v>20.677769999999999</v>
      </c>
      <c r="B22355" s="2">
        <v>48.490290000000002</v>
      </c>
      <c r="C22355" s="2">
        <v>2.6407690000000001</v>
      </c>
      <c r="D22355" s="2">
        <v>1.9745740000000001</v>
      </c>
      <c r="F22355" s="2">
        <v>20.674969999999998</v>
      </c>
      <c r="G22355" s="2">
        <v>0.99532299999999996</v>
      </c>
      <c r="H22355" s="2">
        <v>0.54656199999999999</v>
      </c>
      <c r="J22355" s="2">
        <v>20.677769999999999</v>
      </c>
      <c r="K22355" s="2">
        <v>0.199819</v>
      </c>
      <c r="L22355" s="2">
        <v>0.32870899999999997</v>
      </c>
    </row>
    <row r="22356" spans="1:12" x14ac:dyDescent="0.2">
      <c r="A22356" s="2">
        <v>20.67848</v>
      </c>
      <c r="B22356" s="2">
        <v>48.398670000000003</v>
      </c>
      <c r="C22356" s="2">
        <v>2.638843</v>
      </c>
      <c r="D22356" s="2">
        <v>1.973895</v>
      </c>
      <c r="F22356" s="2">
        <v>20.67567</v>
      </c>
      <c r="G22356" s="2">
        <v>0.99556699999999998</v>
      </c>
      <c r="H22356" s="2">
        <v>0.54674500000000004</v>
      </c>
      <c r="J22356" s="2">
        <v>20.67848</v>
      </c>
      <c r="K22356" s="2">
        <v>0.19983100000000001</v>
      </c>
      <c r="L22356" s="2">
        <v>0.32836599999999999</v>
      </c>
    </row>
    <row r="22357" spans="1:12" x14ac:dyDescent="0.2">
      <c r="A22357" s="2">
        <v>20.679179999999999</v>
      </c>
      <c r="B22357" s="2">
        <v>48.306699999999999</v>
      </c>
      <c r="C22357" s="2">
        <v>2.6375799999999998</v>
      </c>
      <c r="D22357" s="2">
        <v>1.9731019999999999</v>
      </c>
      <c r="F22357" s="2">
        <v>20.676369999999999</v>
      </c>
      <c r="G22357" s="2">
        <v>0.99523899999999998</v>
      </c>
      <c r="H22357" s="2">
        <v>0.54621900000000001</v>
      </c>
      <c r="J22357" s="2">
        <v>20.679179999999999</v>
      </c>
      <c r="K22357" s="2">
        <v>0.19959199999999999</v>
      </c>
      <c r="L22357" s="2">
        <v>0.32800000000000001</v>
      </c>
    </row>
    <row r="22358" spans="1:12" x14ac:dyDescent="0.2">
      <c r="A22358" s="2">
        <v>20.679880000000001</v>
      </c>
      <c r="B22358" s="2">
        <v>48.214930000000003</v>
      </c>
      <c r="C22358" s="2">
        <v>2.6364200000000002</v>
      </c>
      <c r="D22358" s="2">
        <v>1.9727889999999999</v>
      </c>
      <c r="F22358" s="2">
        <v>20.677070000000001</v>
      </c>
      <c r="G22358" s="2">
        <v>0.99478900000000003</v>
      </c>
      <c r="H22358" s="2">
        <v>0.54606600000000005</v>
      </c>
      <c r="J22358" s="2">
        <v>20.679880000000001</v>
      </c>
      <c r="K22358" s="2">
        <v>0.199076</v>
      </c>
      <c r="L22358" s="2">
        <v>0.32734099999999999</v>
      </c>
    </row>
    <row r="22359" spans="1:12" x14ac:dyDescent="0.2">
      <c r="A22359" s="2">
        <v>20.680579999999999</v>
      </c>
      <c r="B22359" s="2">
        <v>48.123899999999999</v>
      </c>
      <c r="C22359" s="2">
        <v>2.6353599999999999</v>
      </c>
      <c r="D22359" s="2">
        <v>1.9719880000000001</v>
      </c>
      <c r="F22359" s="2">
        <v>20.677769999999999</v>
      </c>
      <c r="G22359" s="2">
        <v>0.99513200000000002</v>
      </c>
      <c r="H22359" s="2">
        <v>0.54635599999999995</v>
      </c>
      <c r="J22359" s="2">
        <v>20.680579999999999</v>
      </c>
      <c r="K22359" s="2">
        <v>0.198963</v>
      </c>
      <c r="L22359" s="2">
        <v>0.326899</v>
      </c>
    </row>
    <row r="22360" spans="1:12" x14ac:dyDescent="0.2">
      <c r="A22360" s="2">
        <v>20.681280000000001</v>
      </c>
      <c r="B22360" s="2">
        <v>48.032299999999999</v>
      </c>
      <c r="C22360" s="2">
        <v>2.634601</v>
      </c>
      <c r="D22360" s="2">
        <v>1.9712019999999999</v>
      </c>
      <c r="F22360" s="2">
        <v>20.67848</v>
      </c>
      <c r="G22360" s="2">
        <v>0.99548300000000001</v>
      </c>
      <c r="H22360" s="2">
        <v>0.54599799999999998</v>
      </c>
      <c r="J22360" s="2">
        <v>20.681280000000001</v>
      </c>
      <c r="K22360" s="2">
        <v>0.19891200000000001</v>
      </c>
      <c r="L22360" s="2">
        <v>0.32728499999999999</v>
      </c>
    </row>
    <row r="22361" spans="1:12" x14ac:dyDescent="0.2">
      <c r="A22361" s="2">
        <v>20.681979999999999</v>
      </c>
      <c r="B22361" s="2">
        <v>47.94126</v>
      </c>
      <c r="C22361" s="2">
        <v>2.6332080000000002</v>
      </c>
      <c r="D22361" s="2">
        <v>1.970294</v>
      </c>
      <c r="F22361" s="2">
        <v>20.679179999999999</v>
      </c>
      <c r="G22361" s="2">
        <v>0.995865</v>
      </c>
      <c r="H22361" s="2">
        <v>0.54523500000000003</v>
      </c>
      <c r="J22361" s="2">
        <v>20.681979999999999</v>
      </c>
      <c r="K22361" s="2">
        <v>0.198856</v>
      </c>
      <c r="L22361" s="2">
        <v>0.32765100000000003</v>
      </c>
    </row>
    <row r="22362" spans="1:12" x14ac:dyDescent="0.2">
      <c r="A22362" s="2">
        <v>20.682680000000001</v>
      </c>
      <c r="B22362" s="2">
        <v>47.851050000000001</v>
      </c>
      <c r="C22362" s="2">
        <v>2.632018</v>
      </c>
      <c r="D22362" s="2">
        <v>1.9694469999999999</v>
      </c>
      <c r="F22362" s="2">
        <v>20.679880000000001</v>
      </c>
      <c r="G22362" s="2">
        <v>0.99578900000000004</v>
      </c>
      <c r="H22362" s="2">
        <v>0.54494500000000001</v>
      </c>
      <c r="J22362" s="2">
        <v>20.682680000000001</v>
      </c>
      <c r="K22362" s="2">
        <v>0.19872100000000001</v>
      </c>
      <c r="L22362" s="2">
        <v>0.32759100000000002</v>
      </c>
    </row>
    <row r="22363" spans="1:12" x14ac:dyDescent="0.2">
      <c r="A22363" s="2">
        <v>20.683389999999999</v>
      </c>
      <c r="B22363" s="2">
        <v>47.761020000000002</v>
      </c>
      <c r="C22363" s="2">
        <v>2.6307100000000001</v>
      </c>
      <c r="D22363" s="2">
        <v>1.968936</v>
      </c>
      <c r="F22363" s="2">
        <v>20.680579999999999</v>
      </c>
      <c r="G22363" s="2">
        <v>0.99648999999999999</v>
      </c>
      <c r="H22363" s="2">
        <v>0.54464699999999999</v>
      </c>
      <c r="J22363" s="2">
        <v>20.683389999999999</v>
      </c>
      <c r="K22363" s="2">
        <v>0.19826099999999999</v>
      </c>
      <c r="L22363" s="2">
        <v>0.32722200000000001</v>
      </c>
    </row>
    <row r="22364" spans="1:12" x14ac:dyDescent="0.2">
      <c r="A22364" s="2">
        <v>20.684090000000001</v>
      </c>
      <c r="B22364" s="2">
        <v>47.67024</v>
      </c>
      <c r="C22364" s="2">
        <v>2.6288179999999999</v>
      </c>
      <c r="D22364" s="2">
        <v>1.96844</v>
      </c>
      <c r="F22364" s="2">
        <v>20.681280000000001</v>
      </c>
      <c r="G22364" s="2">
        <v>0.99732200000000004</v>
      </c>
      <c r="H22364" s="2">
        <v>0.54463200000000001</v>
      </c>
      <c r="J22364" s="2">
        <v>20.684090000000001</v>
      </c>
      <c r="K22364" s="2">
        <v>0.198021</v>
      </c>
      <c r="L22364" s="2">
        <v>0.32642100000000002</v>
      </c>
    </row>
    <row r="22365" spans="1:12" x14ac:dyDescent="0.2">
      <c r="A22365" s="2">
        <v>20.68479</v>
      </c>
      <c r="B22365" s="2">
        <v>47.580010000000001</v>
      </c>
      <c r="C22365" s="2">
        <v>2.6277689999999998</v>
      </c>
      <c r="D22365" s="2">
        <v>1.9677150000000001</v>
      </c>
      <c r="F22365" s="2">
        <v>20.681979999999999</v>
      </c>
      <c r="G22365" s="2">
        <v>0.99754299999999996</v>
      </c>
      <c r="H22365" s="2">
        <v>0.54473099999999997</v>
      </c>
      <c r="J22365" s="2">
        <v>20.68479</v>
      </c>
      <c r="K22365" s="2">
        <v>0.19836999999999999</v>
      </c>
      <c r="L22365" s="2">
        <v>0.32605600000000001</v>
      </c>
    </row>
    <row r="22366" spans="1:12" x14ac:dyDescent="0.2">
      <c r="A22366" s="2">
        <v>20.685490000000001</v>
      </c>
      <c r="B22366" s="2">
        <v>47.490229999999997</v>
      </c>
      <c r="C22366" s="2">
        <v>2.626754</v>
      </c>
      <c r="D22366" s="2">
        <v>1.9670970000000001</v>
      </c>
      <c r="F22366" s="2">
        <v>20.682680000000001</v>
      </c>
      <c r="G22366" s="2">
        <v>0.99751299999999998</v>
      </c>
      <c r="H22366" s="2">
        <v>0.54444899999999996</v>
      </c>
      <c r="J22366" s="2">
        <v>20.685490000000001</v>
      </c>
      <c r="K22366" s="2">
        <v>0.198688</v>
      </c>
      <c r="L22366" s="2">
        <v>0.32627099999999998</v>
      </c>
    </row>
    <row r="22367" spans="1:12" x14ac:dyDescent="0.2">
      <c r="A22367" s="2">
        <v>20.68619</v>
      </c>
      <c r="B22367" s="2">
        <v>47.400390000000002</v>
      </c>
      <c r="C22367" s="2">
        <v>2.625213</v>
      </c>
      <c r="D22367" s="2">
        <v>1.966159</v>
      </c>
      <c r="F22367" s="2">
        <v>20.683389999999999</v>
      </c>
      <c r="G22367" s="2">
        <v>0.99824500000000005</v>
      </c>
      <c r="H22367" s="2">
        <v>0.54386900000000005</v>
      </c>
      <c r="J22367" s="2">
        <v>20.68619</v>
      </c>
      <c r="K22367" s="2">
        <v>0.19836000000000001</v>
      </c>
      <c r="L22367" s="2">
        <v>0.326131</v>
      </c>
    </row>
    <row r="22368" spans="1:12" x14ac:dyDescent="0.2">
      <c r="A22368" s="2">
        <v>20.686889999999998</v>
      </c>
      <c r="B22368" s="2">
        <v>47.310960000000001</v>
      </c>
      <c r="C22368" s="2">
        <v>2.624641</v>
      </c>
      <c r="D22368" s="2">
        <v>1.964709</v>
      </c>
      <c r="F22368" s="2">
        <v>20.684090000000001</v>
      </c>
      <c r="G22368" s="2">
        <v>0.99843599999999999</v>
      </c>
      <c r="H22368" s="2">
        <v>0.54362500000000002</v>
      </c>
      <c r="J22368" s="2">
        <v>20.686889999999998</v>
      </c>
      <c r="K22368" s="2">
        <v>0.197908</v>
      </c>
      <c r="L22368" s="2">
        <v>0.32584400000000002</v>
      </c>
    </row>
    <row r="22369" spans="1:12" x14ac:dyDescent="0.2">
      <c r="A22369" s="2">
        <v>20.68759</v>
      </c>
      <c r="B22369" s="2">
        <v>47.22025</v>
      </c>
      <c r="C22369" s="2">
        <v>2.6233279999999999</v>
      </c>
      <c r="D22369" s="2">
        <v>1.963435</v>
      </c>
      <c r="F22369" s="2">
        <v>20.68479</v>
      </c>
      <c r="G22369" s="2">
        <v>0.99897000000000002</v>
      </c>
      <c r="H22369" s="2">
        <v>0.54343399999999997</v>
      </c>
      <c r="J22369" s="2">
        <v>20.68759</v>
      </c>
      <c r="K22369" s="2">
        <v>0.197656</v>
      </c>
      <c r="L22369" s="2">
        <v>0.32542599999999999</v>
      </c>
    </row>
    <row r="22370" spans="1:12" x14ac:dyDescent="0.2">
      <c r="A22370" s="2">
        <v>20.688300000000002</v>
      </c>
      <c r="B22370" s="2">
        <v>47.129179999999998</v>
      </c>
      <c r="C22370" s="2">
        <v>2.6212420000000001</v>
      </c>
      <c r="D22370" s="2">
        <v>1.9621459999999999</v>
      </c>
      <c r="F22370" s="2">
        <v>20.685490000000001</v>
      </c>
      <c r="G22370" s="2">
        <v>0.99961100000000003</v>
      </c>
      <c r="H22370" s="2">
        <v>0.54366300000000001</v>
      </c>
      <c r="J22370" s="2">
        <v>20.688300000000002</v>
      </c>
      <c r="K22370" s="2">
        <v>0.197267</v>
      </c>
      <c r="L22370" s="2">
        <v>0.32474799999999998</v>
      </c>
    </row>
    <row r="22371" spans="1:12" x14ac:dyDescent="0.2">
      <c r="A22371" s="2">
        <v>20.689</v>
      </c>
      <c r="B22371" s="2">
        <v>47.038469999999997</v>
      </c>
      <c r="C22371" s="2">
        <v>2.6197689999999998</v>
      </c>
      <c r="D22371" s="2">
        <v>1.9611620000000001</v>
      </c>
      <c r="F22371" s="2">
        <v>20.68619</v>
      </c>
      <c r="G22371" s="2">
        <v>0.99995400000000001</v>
      </c>
      <c r="H22371" s="2">
        <v>0.54415100000000005</v>
      </c>
      <c r="J22371" s="2">
        <v>20.689</v>
      </c>
      <c r="K22371" s="2">
        <v>0.196884</v>
      </c>
      <c r="L22371" s="2">
        <v>0.32457999999999998</v>
      </c>
    </row>
    <row r="22372" spans="1:12" x14ac:dyDescent="0.2">
      <c r="A22372" s="2">
        <v>20.689699999999998</v>
      </c>
      <c r="B22372" s="2">
        <v>46.947850000000003</v>
      </c>
      <c r="C22372" s="2">
        <v>2.619075</v>
      </c>
      <c r="D22372" s="2">
        <v>1.959972</v>
      </c>
      <c r="F22372" s="2">
        <v>20.686889999999998</v>
      </c>
      <c r="G22372" s="2">
        <v>1.000572</v>
      </c>
      <c r="H22372" s="2">
        <v>0.54422800000000005</v>
      </c>
      <c r="J22372" s="2">
        <v>20.689699999999998</v>
      </c>
      <c r="K22372" s="2">
        <v>0.197079</v>
      </c>
      <c r="L22372" s="2">
        <v>0.32464799999999999</v>
      </c>
    </row>
    <row r="22373" spans="1:12" x14ac:dyDescent="0.2">
      <c r="A22373" s="2">
        <v>20.6904</v>
      </c>
      <c r="B22373" s="2">
        <v>46.856900000000003</v>
      </c>
      <c r="C22373" s="2">
        <v>2.6186129999999999</v>
      </c>
      <c r="D22373" s="2">
        <v>1.9587810000000001</v>
      </c>
      <c r="F22373" s="2">
        <v>20.68759</v>
      </c>
      <c r="G22373" s="2">
        <v>1.0009920000000001</v>
      </c>
      <c r="H22373" s="2">
        <v>0.54383899999999996</v>
      </c>
      <c r="J22373" s="2">
        <v>20.6904</v>
      </c>
      <c r="K22373" s="2">
        <v>0.197824</v>
      </c>
      <c r="L22373" s="2">
        <v>0.32396999999999998</v>
      </c>
    </row>
    <row r="22374" spans="1:12" x14ac:dyDescent="0.2">
      <c r="A22374" s="2">
        <v>20.691099999999999</v>
      </c>
      <c r="B22374" s="2">
        <v>46.76634</v>
      </c>
      <c r="C22374" s="2">
        <v>2.6181749999999999</v>
      </c>
      <c r="D22374" s="2">
        <v>1.9580949999999999</v>
      </c>
      <c r="F22374" s="2">
        <v>20.688300000000002</v>
      </c>
      <c r="G22374" s="2">
        <v>1.0010300000000001</v>
      </c>
      <c r="H22374" s="2">
        <v>0.543709</v>
      </c>
      <c r="J22374" s="2">
        <v>20.691099999999999</v>
      </c>
      <c r="K22374" s="2">
        <v>0.198681</v>
      </c>
      <c r="L22374" s="2">
        <v>0.32347999999999999</v>
      </c>
    </row>
    <row r="22375" spans="1:12" x14ac:dyDescent="0.2">
      <c r="A22375" s="2">
        <v>20.691800000000001</v>
      </c>
      <c r="B22375" s="2">
        <v>46.67604</v>
      </c>
      <c r="C22375" s="2">
        <v>2.6167020000000001</v>
      </c>
      <c r="D22375" s="2">
        <v>1.957759</v>
      </c>
      <c r="F22375" s="2">
        <v>20.689</v>
      </c>
      <c r="G22375" s="2">
        <v>1.0010760000000001</v>
      </c>
      <c r="H22375" s="2">
        <v>0.54415100000000005</v>
      </c>
      <c r="J22375" s="2">
        <v>20.691800000000001</v>
      </c>
      <c r="K22375" s="2">
        <v>0.19867299999999999</v>
      </c>
      <c r="L22375" s="2">
        <v>0.32287500000000002</v>
      </c>
    </row>
    <row r="22376" spans="1:12" x14ac:dyDescent="0.2">
      <c r="A22376" s="2">
        <v>20.692499999999999</v>
      </c>
      <c r="B22376" s="2">
        <v>46.585970000000003</v>
      </c>
      <c r="C22376" s="2">
        <v>2.6151339999999998</v>
      </c>
      <c r="D22376" s="2">
        <v>1.957462</v>
      </c>
      <c r="F22376" s="2">
        <v>20.689699999999998</v>
      </c>
      <c r="G22376" s="2">
        <v>1.0016020000000001</v>
      </c>
      <c r="H22376" s="2">
        <v>0.54393800000000003</v>
      </c>
      <c r="J22376" s="2">
        <v>20.692499999999999</v>
      </c>
      <c r="K22376" s="2">
        <v>0.19883700000000001</v>
      </c>
      <c r="L22376" s="2">
        <v>0.322268</v>
      </c>
    </row>
    <row r="22377" spans="1:12" x14ac:dyDescent="0.2">
      <c r="A22377" s="2">
        <v>20.693210000000001</v>
      </c>
      <c r="B22377" s="2">
        <v>46.495820000000002</v>
      </c>
      <c r="C22377" s="2">
        <v>2.6135060000000001</v>
      </c>
      <c r="D22377" s="2">
        <v>1.956798</v>
      </c>
      <c r="F22377" s="2">
        <v>20.6904</v>
      </c>
      <c r="G22377" s="2">
        <v>1.001984</v>
      </c>
      <c r="H22377" s="2">
        <v>0.543381</v>
      </c>
      <c r="J22377" s="2">
        <v>20.693210000000001</v>
      </c>
      <c r="K22377" s="2">
        <v>0.198877</v>
      </c>
      <c r="L22377" s="2">
        <v>0.32206400000000002</v>
      </c>
    </row>
    <row r="22378" spans="1:12" x14ac:dyDescent="0.2">
      <c r="A22378" s="2">
        <v>20.693909999999999</v>
      </c>
      <c r="B22378" s="2">
        <v>46.405169999999998</v>
      </c>
      <c r="C22378" s="2">
        <v>2.6118039999999998</v>
      </c>
      <c r="D22378" s="2">
        <v>1.9560580000000001</v>
      </c>
      <c r="F22378" s="2">
        <v>20.691099999999999</v>
      </c>
      <c r="G22378" s="2">
        <v>1.002151</v>
      </c>
      <c r="H22378" s="2">
        <v>0.54315199999999997</v>
      </c>
      <c r="J22378" s="2">
        <v>20.693909999999999</v>
      </c>
      <c r="K22378" s="2">
        <v>0.199348</v>
      </c>
      <c r="L22378" s="2">
        <v>0.32212200000000002</v>
      </c>
    </row>
    <row r="22379" spans="1:12" x14ac:dyDescent="0.2">
      <c r="A22379" s="2">
        <v>20.694610000000001</v>
      </c>
      <c r="B22379" s="2">
        <v>46.315660000000001</v>
      </c>
      <c r="C22379" s="2">
        <v>2.6104189999999998</v>
      </c>
      <c r="D22379" s="2">
        <v>1.955859</v>
      </c>
      <c r="F22379" s="2">
        <v>20.691800000000001</v>
      </c>
      <c r="G22379" s="2">
        <v>1.002289</v>
      </c>
      <c r="H22379" s="2">
        <v>0.54319799999999996</v>
      </c>
      <c r="J22379" s="2">
        <v>20.694610000000001</v>
      </c>
      <c r="K22379" s="2">
        <v>0.19970299999999999</v>
      </c>
      <c r="L22379" s="2">
        <v>0.32182699999999997</v>
      </c>
    </row>
    <row r="22380" spans="1:12" x14ac:dyDescent="0.2">
      <c r="A22380" s="2">
        <v>20.695309999999999</v>
      </c>
      <c r="B22380" s="2">
        <v>46.22607</v>
      </c>
      <c r="C22380" s="2">
        <v>2.6089470000000001</v>
      </c>
      <c r="D22380" s="2">
        <v>1.9556229999999999</v>
      </c>
      <c r="F22380" s="2">
        <v>20.692499999999999</v>
      </c>
      <c r="G22380" s="2">
        <v>1.0024029999999999</v>
      </c>
      <c r="H22380" s="2">
        <v>0.54311399999999999</v>
      </c>
      <c r="J22380" s="2">
        <v>20.695309999999999</v>
      </c>
      <c r="K22380" s="2">
        <v>0.19953099999999999</v>
      </c>
      <c r="L22380" s="2">
        <v>0.32106899999999999</v>
      </c>
    </row>
    <row r="22381" spans="1:12" x14ac:dyDescent="0.2">
      <c r="A22381" s="2">
        <v>20.696010000000001</v>
      </c>
      <c r="B22381" s="2">
        <v>46.135899999999999</v>
      </c>
      <c r="C22381" s="2">
        <v>2.6080700000000001</v>
      </c>
      <c r="D22381" s="2">
        <v>1.9548829999999999</v>
      </c>
      <c r="F22381" s="2">
        <v>20.693210000000001</v>
      </c>
      <c r="G22381" s="2">
        <v>1.0023420000000001</v>
      </c>
      <c r="H22381" s="2">
        <v>0.54280899999999999</v>
      </c>
      <c r="J22381" s="2">
        <v>20.696010000000001</v>
      </c>
      <c r="K22381" s="2">
        <v>0.19986899999999999</v>
      </c>
      <c r="L22381" s="2">
        <v>0.32106899999999999</v>
      </c>
    </row>
    <row r="22382" spans="1:12" x14ac:dyDescent="0.2">
      <c r="A22382" s="2">
        <v>20.696709999999999</v>
      </c>
      <c r="B22382" s="2">
        <v>46.045839999999998</v>
      </c>
      <c r="C22382" s="2">
        <v>2.6070660000000001</v>
      </c>
      <c r="D22382" s="2">
        <v>1.9537610000000001</v>
      </c>
      <c r="F22382" s="2">
        <v>20.693909999999999</v>
      </c>
      <c r="G22382" s="2">
        <v>1.00206</v>
      </c>
      <c r="H22382" s="2">
        <v>0.54296900000000003</v>
      </c>
      <c r="J22382" s="2">
        <v>20.696709999999999</v>
      </c>
      <c r="K22382" s="2">
        <v>0.20078499999999999</v>
      </c>
      <c r="L22382" s="2">
        <v>0.321079</v>
      </c>
    </row>
    <row r="22383" spans="1:12" x14ac:dyDescent="0.2">
      <c r="A22383" s="2">
        <v>20.697410000000001</v>
      </c>
      <c r="B22383" s="2">
        <v>45.956009999999999</v>
      </c>
      <c r="C22383" s="2">
        <v>2.605613</v>
      </c>
      <c r="D22383" s="2">
        <v>1.9528000000000001</v>
      </c>
      <c r="F22383" s="2">
        <v>20.694610000000001</v>
      </c>
      <c r="G22383" s="2">
        <v>1.0020370000000001</v>
      </c>
      <c r="H22383" s="2">
        <v>0.54263300000000003</v>
      </c>
      <c r="J22383" s="2">
        <v>20.697410000000001</v>
      </c>
      <c r="K22383" s="2">
        <v>0.20138200000000001</v>
      </c>
      <c r="L22383" s="2">
        <v>0.32017299999999999</v>
      </c>
    </row>
    <row r="22384" spans="1:12" x14ac:dyDescent="0.2">
      <c r="A22384" s="2">
        <v>20.69811</v>
      </c>
      <c r="B22384" s="2">
        <v>45.86636</v>
      </c>
      <c r="C22384" s="2">
        <v>2.6040030000000001</v>
      </c>
      <c r="D22384" s="2">
        <v>1.9516249999999999</v>
      </c>
      <c r="F22384" s="2">
        <v>20.695309999999999</v>
      </c>
      <c r="G22384" s="2">
        <v>1.0018689999999999</v>
      </c>
      <c r="H22384" s="2">
        <v>0.54196900000000003</v>
      </c>
      <c r="J22384" s="2">
        <v>20.69811</v>
      </c>
      <c r="K22384" s="2">
        <v>0.20170399999999999</v>
      </c>
      <c r="L22384" s="2">
        <v>0.31982300000000002</v>
      </c>
    </row>
    <row r="22385" spans="1:12" x14ac:dyDescent="0.2">
      <c r="A22385" s="2">
        <v>20.698820000000001</v>
      </c>
      <c r="B22385" s="2">
        <v>45.777329999999999</v>
      </c>
      <c r="C22385" s="2">
        <v>2.6027100000000001</v>
      </c>
      <c r="D22385" s="2">
        <v>1.9503509999999999</v>
      </c>
      <c r="F22385" s="2">
        <v>20.696010000000001</v>
      </c>
      <c r="G22385" s="2">
        <v>1.0020519999999999</v>
      </c>
      <c r="H22385" s="2">
        <v>0.54157299999999997</v>
      </c>
      <c r="J22385" s="2">
        <v>20.698820000000001</v>
      </c>
      <c r="K22385" s="2">
        <v>0.201929</v>
      </c>
      <c r="L22385" s="2">
        <v>0.31977899999999998</v>
      </c>
    </row>
    <row r="22386" spans="1:12" x14ac:dyDescent="0.2">
      <c r="A22386" s="2">
        <v>20.69952</v>
      </c>
      <c r="B22386" s="2">
        <v>45.688540000000003</v>
      </c>
      <c r="C22386" s="2">
        <v>2.6012339999999998</v>
      </c>
      <c r="D22386" s="2">
        <v>1.9494959999999999</v>
      </c>
      <c r="F22386" s="2">
        <v>20.696709999999999</v>
      </c>
      <c r="G22386" s="2">
        <v>1.00206</v>
      </c>
      <c r="H22386" s="2">
        <v>0.54138200000000003</v>
      </c>
      <c r="J22386" s="2">
        <v>20.69952</v>
      </c>
      <c r="K22386" s="2">
        <v>0.20146500000000001</v>
      </c>
      <c r="L22386" s="2">
        <v>0.319498</v>
      </c>
    </row>
    <row r="22387" spans="1:12" x14ac:dyDescent="0.2">
      <c r="A22387" s="2">
        <v>20.700220000000002</v>
      </c>
      <c r="B22387" s="2">
        <v>45.599870000000003</v>
      </c>
      <c r="C22387" s="2">
        <v>2.600196</v>
      </c>
      <c r="D22387" s="2">
        <v>1.949039</v>
      </c>
      <c r="F22387" s="2">
        <v>20.697410000000001</v>
      </c>
      <c r="G22387" s="2">
        <v>1.001884</v>
      </c>
      <c r="H22387" s="2">
        <v>0.54103100000000004</v>
      </c>
      <c r="J22387" s="2">
        <v>20.700220000000002</v>
      </c>
      <c r="K22387" s="2">
        <v>0.20103199999999999</v>
      </c>
      <c r="L22387" s="2">
        <v>0.31900400000000001</v>
      </c>
    </row>
    <row r="22388" spans="1:12" x14ac:dyDescent="0.2">
      <c r="A22388" s="2">
        <v>20.70092</v>
      </c>
      <c r="B22388" s="2">
        <v>45.511020000000002</v>
      </c>
      <c r="C22388" s="2">
        <v>2.5988950000000002</v>
      </c>
      <c r="D22388" s="2">
        <v>1.9479930000000001</v>
      </c>
      <c r="F22388" s="2">
        <v>20.69811</v>
      </c>
      <c r="G22388" s="2">
        <v>1.0022200000000001</v>
      </c>
      <c r="H22388" s="2">
        <v>0.54083999999999999</v>
      </c>
      <c r="J22388" s="2">
        <v>20.70092</v>
      </c>
      <c r="K22388" s="2">
        <v>0.201181</v>
      </c>
      <c r="L22388" s="2">
        <v>0.31909100000000001</v>
      </c>
    </row>
    <row r="22389" spans="1:12" x14ac:dyDescent="0.2">
      <c r="A22389" s="2">
        <v>20.701619999999998</v>
      </c>
      <c r="B22389" s="2">
        <v>45.42277</v>
      </c>
      <c r="C22389" s="2">
        <v>2.5974490000000001</v>
      </c>
      <c r="D22389" s="2">
        <v>1.9471620000000001</v>
      </c>
      <c r="F22389" s="2">
        <v>20.698820000000001</v>
      </c>
      <c r="G22389" s="2">
        <v>1.0026930000000001</v>
      </c>
      <c r="H22389" s="2">
        <v>0.54061899999999996</v>
      </c>
      <c r="J22389" s="2">
        <v>20.701619999999998</v>
      </c>
      <c r="K22389" s="2">
        <v>0.20093900000000001</v>
      </c>
      <c r="L22389" s="2">
        <v>0.31920900000000002</v>
      </c>
    </row>
    <row r="22390" spans="1:12" x14ac:dyDescent="0.2">
      <c r="A22390" s="2">
        <v>20.70232</v>
      </c>
      <c r="B22390" s="2">
        <v>45.334600000000002</v>
      </c>
      <c r="C22390" s="2">
        <v>2.5960299999999998</v>
      </c>
      <c r="D22390" s="2">
        <v>1.946353</v>
      </c>
      <c r="F22390" s="2">
        <v>20.69952</v>
      </c>
      <c r="G22390" s="2">
        <v>1.0025790000000001</v>
      </c>
      <c r="H22390" s="2">
        <v>0.54063399999999995</v>
      </c>
      <c r="J22390" s="2">
        <v>20.70232</v>
      </c>
      <c r="K22390" s="2">
        <v>0.20106299999999999</v>
      </c>
      <c r="L22390" s="2">
        <v>0.31849300000000003</v>
      </c>
    </row>
    <row r="22391" spans="1:12" x14ac:dyDescent="0.2">
      <c r="A22391" s="2">
        <v>20.703019999999999</v>
      </c>
      <c r="B22391" s="2">
        <v>45.246369999999999</v>
      </c>
      <c r="C22391" s="2">
        <v>2.5945689999999999</v>
      </c>
      <c r="D22391" s="2">
        <v>1.9451860000000001</v>
      </c>
      <c r="F22391" s="2">
        <v>20.700220000000002</v>
      </c>
      <c r="G22391" s="2">
        <v>1.00325</v>
      </c>
      <c r="H22391" s="2">
        <v>0.54069500000000004</v>
      </c>
      <c r="J22391" s="2">
        <v>20.703019999999999</v>
      </c>
      <c r="K22391" s="2">
        <v>0.20166400000000001</v>
      </c>
      <c r="L22391" s="2">
        <v>0.317998</v>
      </c>
    </row>
    <row r="22392" spans="1:12" x14ac:dyDescent="0.2">
      <c r="A22392" s="2">
        <v>20.70373</v>
      </c>
      <c r="B22392" s="2">
        <v>45.158459999999998</v>
      </c>
      <c r="C22392" s="2">
        <v>2.5933220000000001</v>
      </c>
      <c r="D22392" s="2">
        <v>1.9440029999999999</v>
      </c>
      <c r="F22392" s="2">
        <v>20.70092</v>
      </c>
      <c r="G22392" s="2">
        <v>1.002823</v>
      </c>
      <c r="H22392" s="2">
        <v>0.54044300000000001</v>
      </c>
      <c r="J22392" s="2">
        <v>20.70373</v>
      </c>
      <c r="K22392" s="2">
        <v>0.20208000000000001</v>
      </c>
      <c r="L22392" s="2">
        <v>0.31768600000000002</v>
      </c>
    </row>
    <row r="22393" spans="1:12" x14ac:dyDescent="0.2">
      <c r="A22393" s="2">
        <v>20.704429999999999</v>
      </c>
      <c r="B22393" s="2">
        <v>45.070889999999999</v>
      </c>
      <c r="C22393" s="2">
        <v>2.5925440000000002</v>
      </c>
      <c r="D22393" s="2">
        <v>1.9430339999999999</v>
      </c>
      <c r="F22393" s="2">
        <v>20.701619999999998</v>
      </c>
      <c r="G22393" s="2">
        <v>1.002937</v>
      </c>
      <c r="H22393" s="2">
        <v>0.54023699999999997</v>
      </c>
      <c r="J22393" s="2">
        <v>20.704429999999999</v>
      </c>
      <c r="K22393" s="2">
        <v>0.20202400000000001</v>
      </c>
      <c r="L22393" s="2">
        <v>0.31761400000000001</v>
      </c>
    </row>
    <row r="22394" spans="1:12" x14ac:dyDescent="0.2">
      <c r="A22394" s="2">
        <v>20.70513</v>
      </c>
      <c r="B22394" s="2">
        <v>44.983809999999998</v>
      </c>
      <c r="C22394" s="2">
        <v>2.5915059999999999</v>
      </c>
      <c r="D22394" s="2">
        <v>1.941951</v>
      </c>
      <c r="F22394" s="2">
        <v>20.70232</v>
      </c>
      <c r="G22394" s="2">
        <v>1.0028760000000001</v>
      </c>
      <c r="H22394" s="2">
        <v>0.53964999999999996</v>
      </c>
      <c r="J22394" s="2">
        <v>20.70513</v>
      </c>
      <c r="K22394" s="2">
        <v>0.20189099999999999</v>
      </c>
      <c r="L22394" s="2">
        <v>0.31793700000000003</v>
      </c>
    </row>
    <row r="22395" spans="1:12" x14ac:dyDescent="0.2">
      <c r="A22395" s="2">
        <v>20.705829999999999</v>
      </c>
      <c r="B22395" s="2">
        <v>44.89687</v>
      </c>
      <c r="C22395" s="2">
        <v>2.5902129999999999</v>
      </c>
      <c r="D22395" s="2">
        <v>1.940761</v>
      </c>
      <c r="F22395" s="2">
        <v>20.703019999999999</v>
      </c>
      <c r="G22395" s="2">
        <v>1.003036</v>
      </c>
      <c r="H22395" s="2">
        <v>0.53955799999999998</v>
      </c>
      <c r="J22395" s="2">
        <v>20.705829999999999</v>
      </c>
      <c r="K22395" s="2">
        <v>0.20194000000000001</v>
      </c>
      <c r="L22395" s="2">
        <v>0.317554</v>
      </c>
    </row>
    <row r="22396" spans="1:12" x14ac:dyDescent="0.2">
      <c r="A22396" s="2">
        <v>20.706530000000001</v>
      </c>
      <c r="B22396" s="2">
        <v>44.809649999999998</v>
      </c>
      <c r="C22396" s="2">
        <v>2.5893009999999999</v>
      </c>
      <c r="D22396" s="2">
        <v>1.939136</v>
      </c>
      <c r="F22396" s="2">
        <v>20.70373</v>
      </c>
      <c r="G22396" s="2">
        <v>1.0033190000000001</v>
      </c>
      <c r="H22396" s="2">
        <v>0.53965799999999997</v>
      </c>
      <c r="J22396" s="2">
        <v>20.706530000000001</v>
      </c>
      <c r="K22396" s="2">
        <v>0.20193800000000001</v>
      </c>
      <c r="L22396" s="2">
        <v>0.31727699999999998</v>
      </c>
    </row>
    <row r="22397" spans="1:12" x14ac:dyDescent="0.2">
      <c r="A22397" s="2">
        <v>20.707229999999999</v>
      </c>
      <c r="B22397" s="2">
        <v>44.72289</v>
      </c>
      <c r="C22397" s="2">
        <v>2.588165</v>
      </c>
      <c r="D22397" s="2">
        <v>1.937648</v>
      </c>
      <c r="F22397" s="2">
        <v>20.704429999999999</v>
      </c>
      <c r="G22397" s="2">
        <v>1.002823</v>
      </c>
      <c r="H22397" s="2">
        <v>0.53918500000000003</v>
      </c>
      <c r="J22397" s="2">
        <v>20.707229999999999</v>
      </c>
      <c r="K22397" s="2">
        <v>0.20166799999999999</v>
      </c>
      <c r="L22397" s="2">
        <v>0.31718000000000002</v>
      </c>
    </row>
    <row r="22398" spans="1:12" x14ac:dyDescent="0.2">
      <c r="A22398" s="2">
        <v>20.707930000000001</v>
      </c>
      <c r="B22398" s="2">
        <v>44.63664</v>
      </c>
      <c r="C22398" s="2">
        <v>2.5870890000000002</v>
      </c>
      <c r="D22398" s="2">
        <v>1.9366099999999999</v>
      </c>
      <c r="F22398" s="2">
        <v>20.70513</v>
      </c>
      <c r="G22398" s="2">
        <v>1.003212</v>
      </c>
      <c r="H22398" s="2">
        <v>0.53884100000000001</v>
      </c>
      <c r="J22398" s="2">
        <v>20.707930000000001</v>
      </c>
      <c r="K22398" s="2">
        <v>0.20113500000000001</v>
      </c>
      <c r="L22398" s="2">
        <v>0.31700400000000001</v>
      </c>
    </row>
    <row r="22399" spans="1:12" x14ac:dyDescent="0.2">
      <c r="A22399" s="2">
        <v>20.708639999999999</v>
      </c>
      <c r="B22399" s="2">
        <v>44.550130000000003</v>
      </c>
      <c r="C22399" s="2">
        <v>2.5857230000000002</v>
      </c>
      <c r="D22399" s="2">
        <v>1.9354739999999999</v>
      </c>
      <c r="F22399" s="2">
        <v>20.705829999999999</v>
      </c>
      <c r="G22399" s="2">
        <v>1.0031129999999999</v>
      </c>
      <c r="H22399" s="2">
        <v>0.538574</v>
      </c>
      <c r="J22399" s="2">
        <v>20.708639999999999</v>
      </c>
      <c r="K22399" s="2">
        <v>0.201242</v>
      </c>
      <c r="L22399" s="2">
        <v>0.31699699999999997</v>
      </c>
    </row>
    <row r="22400" spans="1:12" x14ac:dyDescent="0.2">
      <c r="A22400" s="2">
        <v>20.709340000000001</v>
      </c>
      <c r="B22400" s="2">
        <v>44.464230000000001</v>
      </c>
      <c r="C22400" s="2">
        <v>2.5846239999999998</v>
      </c>
      <c r="D22400" s="2">
        <v>1.93526</v>
      </c>
      <c r="F22400" s="2">
        <v>20.706530000000001</v>
      </c>
      <c r="G22400" s="2">
        <v>1.002991</v>
      </c>
      <c r="H22400" s="2">
        <v>0.53885700000000003</v>
      </c>
      <c r="J22400" s="2">
        <v>20.709340000000001</v>
      </c>
      <c r="K22400" s="2">
        <v>0.20127900000000001</v>
      </c>
      <c r="L22400" s="2">
        <v>0.31736700000000001</v>
      </c>
    </row>
    <row r="22401" spans="1:12" x14ac:dyDescent="0.2">
      <c r="A22401" s="2">
        <v>20.710039999999999</v>
      </c>
      <c r="B22401" s="2">
        <v>44.378590000000003</v>
      </c>
      <c r="C22401" s="2">
        <v>2.5832440000000001</v>
      </c>
      <c r="D22401" s="2">
        <v>1.9351229999999999</v>
      </c>
      <c r="F22401" s="2">
        <v>20.707229999999999</v>
      </c>
      <c r="G22401" s="2">
        <v>1.0036320000000001</v>
      </c>
      <c r="H22401" s="2">
        <v>0.53869599999999995</v>
      </c>
      <c r="J22401" s="2">
        <v>20.710039999999999</v>
      </c>
      <c r="K22401" s="2">
        <v>0.201628</v>
      </c>
      <c r="L22401" s="2">
        <v>0.31721700000000003</v>
      </c>
    </row>
    <row r="22402" spans="1:12" x14ac:dyDescent="0.2">
      <c r="A22402" s="2">
        <v>20.710740000000001</v>
      </c>
      <c r="B22402" s="2">
        <v>44.293289999999999</v>
      </c>
      <c r="C22402" s="2">
        <v>2.5815800000000002</v>
      </c>
      <c r="D22402" s="2">
        <v>1.934787</v>
      </c>
      <c r="F22402" s="2">
        <v>20.707930000000001</v>
      </c>
      <c r="G22402" s="2">
        <v>1.0037160000000001</v>
      </c>
      <c r="H22402" s="2">
        <v>0.53813200000000005</v>
      </c>
      <c r="J22402" s="2">
        <v>20.710740000000001</v>
      </c>
      <c r="K22402" s="2">
        <v>0.202158</v>
      </c>
      <c r="L22402" s="2">
        <v>0.31744099999999997</v>
      </c>
    </row>
    <row r="22403" spans="1:12" x14ac:dyDescent="0.2">
      <c r="A22403" s="2">
        <v>20.71144</v>
      </c>
      <c r="B22403" s="2">
        <v>44.207909999999998</v>
      </c>
      <c r="C22403" s="2">
        <v>2.5803790000000002</v>
      </c>
      <c r="D22403" s="2">
        <v>1.9340999999999999</v>
      </c>
      <c r="F22403" s="2">
        <v>20.708639999999999</v>
      </c>
      <c r="G22403" s="2">
        <v>1.0043260000000001</v>
      </c>
      <c r="H22403" s="2">
        <v>0.53775799999999996</v>
      </c>
      <c r="J22403" s="2">
        <v>20.71144</v>
      </c>
      <c r="K22403" s="2">
        <v>0.20257600000000001</v>
      </c>
      <c r="L22403" s="2">
        <v>0.31718200000000002</v>
      </c>
    </row>
    <row r="22404" spans="1:12" x14ac:dyDescent="0.2">
      <c r="A22404" s="2">
        <v>20.712140000000002</v>
      </c>
      <c r="B22404" s="2">
        <v>44.122889999999998</v>
      </c>
      <c r="C22404" s="2">
        <v>2.57883</v>
      </c>
      <c r="D22404" s="2">
        <v>1.933635</v>
      </c>
      <c r="F22404" s="2">
        <v>20.709340000000001</v>
      </c>
      <c r="G22404" s="2">
        <v>1.0043260000000001</v>
      </c>
      <c r="H22404" s="2">
        <v>0.53742199999999996</v>
      </c>
      <c r="J22404" s="2">
        <v>20.712140000000002</v>
      </c>
      <c r="K22404" s="2">
        <v>0.20263300000000001</v>
      </c>
      <c r="L22404" s="2">
        <v>0.317021</v>
      </c>
    </row>
    <row r="22405" spans="1:12" x14ac:dyDescent="0.2">
      <c r="A22405" s="2">
        <v>20.71284</v>
      </c>
      <c r="B22405" s="2">
        <v>44.03781</v>
      </c>
      <c r="C22405" s="2">
        <v>2.5775790000000001</v>
      </c>
      <c r="D22405" s="2">
        <v>1.9331700000000001</v>
      </c>
      <c r="F22405" s="2">
        <v>20.710039999999999</v>
      </c>
      <c r="G22405" s="2">
        <v>1.0044329999999999</v>
      </c>
      <c r="H22405" s="2">
        <v>0.53702499999999997</v>
      </c>
      <c r="J22405" s="2">
        <v>20.71284</v>
      </c>
      <c r="K22405" s="2">
        <v>0.20274700000000001</v>
      </c>
      <c r="L22405" s="2">
        <v>0.31692500000000001</v>
      </c>
    </row>
    <row r="22406" spans="1:12" x14ac:dyDescent="0.2">
      <c r="A22406" s="2">
        <v>20.713550000000001</v>
      </c>
      <c r="B22406" s="2">
        <v>43.952260000000003</v>
      </c>
      <c r="C22406" s="2">
        <v>2.577121</v>
      </c>
      <c r="D22406" s="2">
        <v>1.932544</v>
      </c>
      <c r="F22406" s="2">
        <v>20.710740000000001</v>
      </c>
      <c r="G22406" s="2">
        <v>1.0043260000000001</v>
      </c>
      <c r="H22406" s="2">
        <v>0.53691100000000003</v>
      </c>
      <c r="J22406" s="2">
        <v>20.713550000000001</v>
      </c>
      <c r="K22406" s="2">
        <v>0.20277600000000001</v>
      </c>
      <c r="L22406" s="2">
        <v>0.31697999999999998</v>
      </c>
    </row>
    <row r="22407" spans="1:12" x14ac:dyDescent="0.2">
      <c r="A22407" s="2">
        <v>20.71425</v>
      </c>
      <c r="B22407" s="2">
        <v>43.867870000000003</v>
      </c>
      <c r="C22407" s="2">
        <v>2.575507</v>
      </c>
      <c r="D22407" s="2">
        <v>1.931583</v>
      </c>
      <c r="F22407" s="2">
        <v>20.71144</v>
      </c>
      <c r="G22407" s="2">
        <v>1.005196</v>
      </c>
      <c r="H22407" s="2">
        <v>0.53713999999999995</v>
      </c>
      <c r="J22407" s="2">
        <v>20.71425</v>
      </c>
      <c r="K22407" s="2">
        <v>0.20290900000000001</v>
      </c>
      <c r="L22407" s="2">
        <v>0.31673600000000002</v>
      </c>
    </row>
    <row r="22408" spans="1:12" x14ac:dyDescent="0.2">
      <c r="A22408" s="2">
        <v>20.714950000000002</v>
      </c>
      <c r="B22408" s="2">
        <v>43.783079999999998</v>
      </c>
      <c r="C22408" s="2">
        <v>2.5742370000000001</v>
      </c>
      <c r="D22408" s="2">
        <v>1.930507</v>
      </c>
      <c r="F22408" s="2">
        <v>20.712140000000002</v>
      </c>
      <c r="G22408" s="2">
        <v>1.005692</v>
      </c>
      <c r="H22408" s="2">
        <v>0.53725400000000001</v>
      </c>
      <c r="J22408" s="2">
        <v>20.714950000000002</v>
      </c>
      <c r="K22408" s="2">
        <v>0.20313100000000001</v>
      </c>
      <c r="L22408" s="2">
        <v>0.31678499999999998</v>
      </c>
    </row>
    <row r="22409" spans="1:12" x14ac:dyDescent="0.2">
      <c r="A22409" s="2">
        <v>20.71565</v>
      </c>
      <c r="B22409" s="2">
        <v>43.699910000000003</v>
      </c>
      <c r="C22409" s="2">
        <v>2.5731229999999998</v>
      </c>
      <c r="D22409" s="2">
        <v>1.92953</v>
      </c>
      <c r="F22409" s="2">
        <v>20.71284</v>
      </c>
      <c r="G22409" s="2">
        <v>1.0056229999999999</v>
      </c>
      <c r="H22409" s="2">
        <v>0.53712499999999996</v>
      </c>
      <c r="J22409" s="2">
        <v>20.71565</v>
      </c>
      <c r="K22409" s="2">
        <v>0.20300799999999999</v>
      </c>
      <c r="L22409" s="2">
        <v>0.31678400000000001</v>
      </c>
    </row>
    <row r="22410" spans="1:12" x14ac:dyDescent="0.2">
      <c r="A22410" s="2">
        <v>20.716349999999998</v>
      </c>
      <c r="B22410" s="2">
        <v>43.61571</v>
      </c>
      <c r="C22410" s="2">
        <v>2.5715170000000001</v>
      </c>
      <c r="D22410" s="2">
        <v>1.928828</v>
      </c>
      <c r="F22410" s="2">
        <v>20.713550000000001</v>
      </c>
      <c r="G22410" s="2">
        <v>1.0060579999999999</v>
      </c>
      <c r="H22410" s="2">
        <v>0.53729199999999999</v>
      </c>
      <c r="J22410" s="2">
        <v>20.716349999999998</v>
      </c>
      <c r="K22410" s="2">
        <v>0.203068</v>
      </c>
      <c r="L22410" s="2">
        <v>0.31651800000000002</v>
      </c>
    </row>
    <row r="22411" spans="1:12" x14ac:dyDescent="0.2">
      <c r="A22411" s="2">
        <v>20.71705</v>
      </c>
      <c r="B22411" s="2">
        <v>43.531010000000002</v>
      </c>
      <c r="C22411" s="2">
        <v>2.570316</v>
      </c>
      <c r="D22411" s="2">
        <v>1.928088</v>
      </c>
      <c r="F22411" s="2">
        <v>20.71425</v>
      </c>
      <c r="G22411" s="2">
        <v>1.005959</v>
      </c>
      <c r="H22411" s="2">
        <v>0.53768899999999997</v>
      </c>
      <c r="J22411" s="2">
        <v>20.71705</v>
      </c>
      <c r="K22411" s="2">
        <v>0.20317399999999999</v>
      </c>
      <c r="L22411" s="2">
        <v>0.31590299999999999</v>
      </c>
    </row>
    <row r="22412" spans="1:12" x14ac:dyDescent="0.2">
      <c r="A22412" s="2">
        <v>20.717749999999999</v>
      </c>
      <c r="B22412" s="2">
        <v>43.445630000000001</v>
      </c>
      <c r="C22412" s="2">
        <v>2.5688810000000002</v>
      </c>
      <c r="D22412" s="2">
        <v>1.9276230000000001</v>
      </c>
      <c r="F22412" s="2">
        <v>20.714950000000002</v>
      </c>
      <c r="G22412" s="2">
        <v>1.0057910000000001</v>
      </c>
      <c r="H22412" s="2">
        <v>0.53822300000000001</v>
      </c>
      <c r="J22412" s="2">
        <v>20.717749999999999</v>
      </c>
      <c r="K22412" s="2">
        <v>0.203123</v>
      </c>
      <c r="L22412" s="2">
        <v>0.31561499999999998</v>
      </c>
    </row>
    <row r="22413" spans="1:12" x14ac:dyDescent="0.2">
      <c r="A22413" s="2">
        <v>20.718450000000001</v>
      </c>
      <c r="B22413" s="2">
        <v>43.362099999999998</v>
      </c>
      <c r="C22413" s="2">
        <v>2.5679430000000001</v>
      </c>
      <c r="D22413" s="2">
        <v>1.926547</v>
      </c>
      <c r="F22413" s="2">
        <v>20.71565</v>
      </c>
      <c r="G22413" s="2">
        <v>1.0051270000000001</v>
      </c>
      <c r="H22413" s="2">
        <v>0.53804799999999997</v>
      </c>
      <c r="J22413" s="2">
        <v>20.718450000000001</v>
      </c>
      <c r="K22413" s="2">
        <v>0.203098</v>
      </c>
      <c r="L22413" s="2">
        <v>0.315523</v>
      </c>
    </row>
    <row r="22414" spans="1:12" x14ac:dyDescent="0.2">
      <c r="A22414" s="2">
        <v>20.719159999999999</v>
      </c>
      <c r="B22414" s="2">
        <v>43.278419999999997</v>
      </c>
      <c r="C22414" s="2">
        <v>2.5669400000000002</v>
      </c>
      <c r="D22414" s="2">
        <v>1.9260969999999999</v>
      </c>
      <c r="F22414" s="2">
        <v>20.716349999999998</v>
      </c>
      <c r="G22414" s="2">
        <v>1.004532</v>
      </c>
      <c r="H22414" s="2">
        <v>0.53795599999999999</v>
      </c>
      <c r="J22414" s="2">
        <v>20.719159999999999</v>
      </c>
      <c r="K22414" s="2">
        <v>0.20294400000000001</v>
      </c>
      <c r="L22414" s="2">
        <v>0.31566899999999998</v>
      </c>
    </row>
    <row r="22415" spans="1:12" x14ac:dyDescent="0.2">
      <c r="A22415" s="2">
        <v>20.719860000000001</v>
      </c>
      <c r="B22415" s="2">
        <v>43.194879999999998</v>
      </c>
      <c r="C22415" s="2">
        <v>2.5654940000000002</v>
      </c>
      <c r="D22415" s="2">
        <v>1.92493</v>
      </c>
      <c r="F22415" s="2">
        <v>20.71705</v>
      </c>
      <c r="G22415" s="2">
        <v>1.0044329999999999</v>
      </c>
      <c r="H22415" s="2">
        <v>0.53813200000000005</v>
      </c>
      <c r="J22415" s="2">
        <v>20.719860000000001</v>
      </c>
      <c r="K22415" s="2">
        <v>0.202434</v>
      </c>
      <c r="L22415" s="2">
        <v>0.31552400000000003</v>
      </c>
    </row>
    <row r="22416" spans="1:12" x14ac:dyDescent="0.2">
      <c r="A22416" s="2">
        <v>20.720559999999999</v>
      </c>
      <c r="B22416" s="2">
        <v>43.11186</v>
      </c>
      <c r="C22416" s="2">
        <v>2.5643799999999999</v>
      </c>
      <c r="D22416" s="2">
        <v>1.923991</v>
      </c>
      <c r="F22416" s="2">
        <v>20.717749999999999</v>
      </c>
      <c r="G22416" s="2">
        <v>1.004364</v>
      </c>
      <c r="H22416" s="2">
        <v>0.53851300000000002</v>
      </c>
      <c r="J22416" s="2">
        <v>20.720559999999999</v>
      </c>
      <c r="K22416" s="2">
        <v>0.202211</v>
      </c>
      <c r="L22416" s="2">
        <v>0.31520900000000002</v>
      </c>
    </row>
    <row r="22417" spans="1:12" x14ac:dyDescent="0.2">
      <c r="A22417" s="2">
        <v>20.721260000000001</v>
      </c>
      <c r="B22417" s="2">
        <v>43.02796</v>
      </c>
      <c r="C22417" s="2">
        <v>2.5629949999999999</v>
      </c>
      <c r="D22417" s="2">
        <v>1.923152</v>
      </c>
      <c r="F22417" s="2">
        <v>20.718450000000001</v>
      </c>
      <c r="G22417" s="2">
        <v>1.003647</v>
      </c>
      <c r="H22417" s="2">
        <v>0.53946700000000003</v>
      </c>
      <c r="J22417" s="2">
        <v>20.721260000000001</v>
      </c>
      <c r="K22417" s="2">
        <v>0.202101</v>
      </c>
      <c r="L22417" s="2">
        <v>0.31557000000000002</v>
      </c>
    </row>
    <row r="22418" spans="1:12" x14ac:dyDescent="0.2">
      <c r="A22418" s="2">
        <v>20.721959999999999</v>
      </c>
      <c r="B22418" s="2">
        <v>42.945610000000002</v>
      </c>
      <c r="C22418" s="2">
        <v>2.561328</v>
      </c>
      <c r="D22418" s="2">
        <v>1.92258</v>
      </c>
      <c r="F22418" s="2">
        <v>20.719159999999999</v>
      </c>
      <c r="G22418" s="2">
        <v>1.0039750000000001</v>
      </c>
      <c r="H22418" s="2">
        <v>0.53965799999999997</v>
      </c>
      <c r="J22418" s="2">
        <v>20.721959999999999</v>
      </c>
      <c r="K22418" s="2">
        <v>0.20209099999999999</v>
      </c>
      <c r="L22418" s="2">
        <v>0.31545400000000001</v>
      </c>
    </row>
    <row r="22419" spans="1:12" x14ac:dyDescent="0.2">
      <c r="A22419" s="2">
        <v>20.722660000000001</v>
      </c>
      <c r="B22419" s="2">
        <v>42.862769999999998</v>
      </c>
      <c r="C22419" s="2">
        <v>2.5599970000000001</v>
      </c>
      <c r="D22419" s="2">
        <v>1.922099</v>
      </c>
      <c r="F22419" s="2">
        <v>20.719860000000001</v>
      </c>
      <c r="G22419" s="2">
        <v>1.003349</v>
      </c>
      <c r="H22419" s="2">
        <v>0.53963499999999998</v>
      </c>
      <c r="J22419" s="2">
        <v>20.722660000000001</v>
      </c>
      <c r="K22419" s="2">
        <v>0.20216000000000001</v>
      </c>
      <c r="L22419" s="2">
        <v>0.31524799999999997</v>
      </c>
    </row>
    <row r="22420" spans="1:12" x14ac:dyDescent="0.2">
      <c r="A22420" s="2">
        <v>20.72336</v>
      </c>
      <c r="B22420" s="2">
        <v>42.780209999999997</v>
      </c>
      <c r="C22420" s="2">
        <v>2.5590510000000002</v>
      </c>
      <c r="D22420" s="2">
        <v>1.921367</v>
      </c>
      <c r="F22420" s="2">
        <v>20.720559999999999</v>
      </c>
      <c r="G22420" s="2">
        <v>1.0035099999999999</v>
      </c>
      <c r="H22420" s="2">
        <v>0.53897899999999999</v>
      </c>
      <c r="J22420" s="2">
        <v>20.72336</v>
      </c>
      <c r="K22420" s="2">
        <v>0.202095</v>
      </c>
      <c r="L22420" s="2">
        <v>0.314946</v>
      </c>
    </row>
    <row r="22421" spans="1:12" x14ac:dyDescent="0.2">
      <c r="A22421" s="2">
        <v>20.724070000000001</v>
      </c>
      <c r="B22421" s="2">
        <v>42.697690000000001</v>
      </c>
      <c r="C22421" s="2">
        <v>2.5585969999999998</v>
      </c>
      <c r="D22421" s="2">
        <v>1.9199710000000001</v>
      </c>
      <c r="F22421" s="2">
        <v>20.721260000000001</v>
      </c>
      <c r="G22421" s="2">
        <v>1.004173</v>
      </c>
      <c r="H22421" s="2">
        <v>0.53839899999999996</v>
      </c>
      <c r="J22421" s="2">
        <v>20.724070000000001</v>
      </c>
      <c r="K22421" s="2">
        <v>0.20238100000000001</v>
      </c>
      <c r="L22421" s="2">
        <v>0.31489800000000001</v>
      </c>
    </row>
    <row r="22422" spans="1:12" x14ac:dyDescent="0.2">
      <c r="A22422" s="2">
        <v>20.724769999999999</v>
      </c>
      <c r="B22422" s="2">
        <v>42.615130000000001</v>
      </c>
      <c r="C22422" s="2">
        <v>2.5576159999999999</v>
      </c>
      <c r="D22422" s="2">
        <v>1.9196120000000001</v>
      </c>
      <c r="F22422" s="2">
        <v>20.721959999999999</v>
      </c>
      <c r="G22422" s="2">
        <v>1.004257</v>
      </c>
      <c r="H22422" s="2">
        <v>0.53816200000000003</v>
      </c>
      <c r="J22422" s="2">
        <v>20.724769999999999</v>
      </c>
      <c r="K22422" s="2">
        <v>0.20245199999999999</v>
      </c>
      <c r="L22422" s="2">
        <v>0.31449199999999999</v>
      </c>
    </row>
    <row r="22423" spans="1:12" x14ac:dyDescent="0.2">
      <c r="A22423" s="2">
        <v>20.725470000000001</v>
      </c>
      <c r="B22423" s="2">
        <v>42.532980000000002</v>
      </c>
      <c r="C22423" s="2">
        <v>2.5562580000000001</v>
      </c>
      <c r="D22423" s="2">
        <v>1.918941</v>
      </c>
      <c r="F22423" s="2">
        <v>20.722660000000001</v>
      </c>
      <c r="G22423" s="2">
        <v>1.0040659999999999</v>
      </c>
      <c r="H22423" s="2">
        <v>0.53810899999999995</v>
      </c>
      <c r="J22423" s="2">
        <v>20.725470000000001</v>
      </c>
      <c r="K22423" s="2">
        <v>0.20209099999999999</v>
      </c>
      <c r="L22423" s="2">
        <v>0.31474800000000003</v>
      </c>
    </row>
    <row r="22424" spans="1:12" x14ac:dyDescent="0.2">
      <c r="A22424" s="2">
        <v>20.72617</v>
      </c>
      <c r="B22424" s="2">
        <v>42.45129</v>
      </c>
      <c r="C22424" s="2">
        <v>2.5547059999999999</v>
      </c>
      <c r="D22424" s="2">
        <v>1.9179109999999999</v>
      </c>
      <c r="F22424" s="2">
        <v>20.72336</v>
      </c>
      <c r="G22424" s="2">
        <v>1.004013</v>
      </c>
      <c r="H22424" s="2">
        <v>0.53820000000000001</v>
      </c>
      <c r="J22424" s="2">
        <v>20.72617</v>
      </c>
      <c r="K22424" s="2">
        <v>0.20186599999999999</v>
      </c>
      <c r="L22424" s="2">
        <v>0.31485600000000002</v>
      </c>
    </row>
    <row r="22425" spans="1:12" x14ac:dyDescent="0.2">
      <c r="A22425" s="2">
        <v>20.726870000000002</v>
      </c>
      <c r="B22425" s="2">
        <v>42.369459999999997</v>
      </c>
      <c r="C22425" s="2">
        <v>2.5534469999999998</v>
      </c>
      <c r="D22425" s="2">
        <v>1.9168810000000001</v>
      </c>
      <c r="F22425" s="2">
        <v>20.724070000000001</v>
      </c>
      <c r="G22425" s="2">
        <v>1.0038450000000001</v>
      </c>
      <c r="H22425" s="2">
        <v>0.53825400000000001</v>
      </c>
      <c r="J22425" s="2">
        <v>20.726870000000002</v>
      </c>
      <c r="K22425" s="2">
        <v>0.20189099999999999</v>
      </c>
      <c r="L22425" s="2">
        <v>0.31506800000000001</v>
      </c>
    </row>
    <row r="22426" spans="1:12" x14ac:dyDescent="0.2">
      <c r="A22426" s="2">
        <v>20.72757</v>
      </c>
      <c r="B22426" s="2">
        <v>42.288159999999998</v>
      </c>
      <c r="C22426" s="2">
        <v>2.5524930000000001</v>
      </c>
      <c r="D22426" s="2">
        <v>1.9160189999999999</v>
      </c>
      <c r="F22426" s="2">
        <v>20.724769999999999</v>
      </c>
      <c r="G22426" s="2">
        <v>1.003174</v>
      </c>
      <c r="H22426" s="2">
        <v>0.53817700000000002</v>
      </c>
      <c r="J22426" s="2">
        <v>20.72757</v>
      </c>
      <c r="K22426" s="2">
        <v>0.201631</v>
      </c>
      <c r="L22426" s="2">
        <v>0.314994</v>
      </c>
    </row>
    <row r="22427" spans="1:12" x14ac:dyDescent="0.2">
      <c r="A22427" s="2">
        <v>20.728269999999998</v>
      </c>
      <c r="B22427" s="2">
        <v>42.208689999999997</v>
      </c>
      <c r="C22427" s="2">
        <v>2.551555</v>
      </c>
      <c r="D22427" s="2">
        <v>1.915286</v>
      </c>
      <c r="F22427" s="2">
        <v>20.725470000000001</v>
      </c>
      <c r="G22427" s="2">
        <v>1.002632</v>
      </c>
      <c r="H22427" s="2">
        <v>0.53858200000000001</v>
      </c>
      <c r="J22427" s="2">
        <v>20.728269999999998</v>
      </c>
      <c r="K22427" s="2">
        <v>0.20124600000000001</v>
      </c>
      <c r="L22427" s="2">
        <v>0.31475799999999998</v>
      </c>
    </row>
    <row r="22428" spans="1:12" x14ac:dyDescent="0.2">
      <c r="A22428" s="2">
        <v>20.72898</v>
      </c>
      <c r="B22428" s="2">
        <v>42.134189999999997</v>
      </c>
      <c r="C22428" s="2">
        <v>2.5507499999999999</v>
      </c>
      <c r="D22428" s="2">
        <v>1.914218</v>
      </c>
      <c r="F22428" s="2">
        <v>20.72617</v>
      </c>
      <c r="G22428" s="2">
        <v>1.0024869999999999</v>
      </c>
      <c r="H22428" s="2">
        <v>0.53907000000000005</v>
      </c>
      <c r="J22428" s="2">
        <v>20.72898</v>
      </c>
      <c r="K22428" s="2">
        <v>0.20098099999999999</v>
      </c>
      <c r="L22428" s="2">
        <v>0.31438100000000002</v>
      </c>
    </row>
    <row r="22429" spans="1:12" x14ac:dyDescent="0.2">
      <c r="A22429" s="2">
        <v>20.729679999999998</v>
      </c>
      <c r="B22429" s="2">
        <v>42.064109999999999</v>
      </c>
      <c r="C22429" s="2">
        <v>2.5496669999999999</v>
      </c>
      <c r="D22429" s="2">
        <v>1.9130659999999999</v>
      </c>
      <c r="F22429" s="2">
        <v>20.726870000000002</v>
      </c>
      <c r="G22429" s="2">
        <v>1.002327</v>
      </c>
      <c r="H22429" s="2">
        <v>0.53913900000000003</v>
      </c>
      <c r="J22429" s="2">
        <v>20.729679999999998</v>
      </c>
      <c r="K22429" s="2">
        <v>0.20111100000000001</v>
      </c>
      <c r="L22429" s="2">
        <v>0.314218</v>
      </c>
    </row>
    <row r="22430" spans="1:12" x14ac:dyDescent="0.2">
      <c r="A22430" s="2">
        <v>20.73038</v>
      </c>
      <c r="B22430" s="2">
        <v>41.991239999999998</v>
      </c>
      <c r="C22430" s="2">
        <v>2.5484420000000001</v>
      </c>
      <c r="D22430" s="2">
        <v>1.9124099999999999</v>
      </c>
      <c r="F22430" s="2">
        <v>20.72757</v>
      </c>
      <c r="G22430" s="2">
        <v>1.0022580000000001</v>
      </c>
      <c r="H22430" s="2">
        <v>0.53916900000000001</v>
      </c>
      <c r="J22430" s="2">
        <v>20.73038</v>
      </c>
      <c r="K22430" s="2">
        <v>0.20130000000000001</v>
      </c>
      <c r="L22430" s="2">
        <v>0.31408399999999997</v>
      </c>
    </row>
    <row r="22431" spans="1:12" x14ac:dyDescent="0.2">
      <c r="A22431" s="2">
        <v>20.731079999999999</v>
      </c>
      <c r="B22431" s="2">
        <v>41.912849999999999</v>
      </c>
      <c r="C22431" s="2">
        <v>2.5471180000000002</v>
      </c>
      <c r="D22431" s="2">
        <v>1.9120360000000001</v>
      </c>
      <c r="F22431" s="2">
        <v>20.728269999999998</v>
      </c>
      <c r="G22431" s="2">
        <v>1.0022660000000001</v>
      </c>
      <c r="H22431" s="2">
        <v>0.53903999999999996</v>
      </c>
      <c r="J22431" s="2">
        <v>20.731079999999999</v>
      </c>
      <c r="K22431" s="2">
        <v>0.201488</v>
      </c>
      <c r="L22431" s="2">
        <v>0.31381700000000001</v>
      </c>
    </row>
    <row r="22432" spans="1:12" x14ac:dyDescent="0.2">
      <c r="A22432" s="2">
        <v>20.731780000000001</v>
      </c>
      <c r="B22432" s="2">
        <v>41.831800000000001</v>
      </c>
      <c r="C22432" s="2">
        <v>2.545299</v>
      </c>
      <c r="D22432" s="2">
        <v>1.9115249999999999</v>
      </c>
      <c r="F22432" s="2">
        <v>20.72898</v>
      </c>
      <c r="G22432" s="2">
        <v>1.002556</v>
      </c>
      <c r="H22432" s="2">
        <v>0.53854400000000002</v>
      </c>
      <c r="J22432" s="2">
        <v>20.731780000000001</v>
      </c>
      <c r="K22432" s="2">
        <v>0.20119999999999999</v>
      </c>
      <c r="L22432" s="2">
        <v>0.31376599999999999</v>
      </c>
    </row>
    <row r="22433" spans="1:12" x14ac:dyDescent="0.2">
      <c r="A22433" s="2">
        <v>20.732479999999999</v>
      </c>
      <c r="B22433" s="2">
        <v>41.750700000000002</v>
      </c>
      <c r="C22433" s="2">
        <v>2.5436890000000001</v>
      </c>
      <c r="D22433" s="2">
        <v>1.9109069999999999</v>
      </c>
      <c r="F22433" s="2">
        <v>20.729679999999998</v>
      </c>
      <c r="G22433" s="2">
        <v>1.0027919999999999</v>
      </c>
      <c r="H22433" s="2">
        <v>0.53849000000000002</v>
      </c>
      <c r="J22433" s="2">
        <v>20.732479999999999</v>
      </c>
      <c r="K22433" s="2">
        <v>0.20064299999999999</v>
      </c>
      <c r="L22433" s="2">
        <v>0.31376599999999999</v>
      </c>
    </row>
    <row r="22434" spans="1:12" x14ac:dyDescent="0.2">
      <c r="A22434" s="2">
        <v>20.733180000000001</v>
      </c>
      <c r="B22434" s="2">
        <v>41.669400000000003</v>
      </c>
      <c r="C22434" s="2">
        <v>2.542373</v>
      </c>
      <c r="D22434" s="2">
        <v>1.9106860000000001</v>
      </c>
      <c r="F22434" s="2">
        <v>20.73038</v>
      </c>
      <c r="G22434" s="2">
        <v>1.0033259999999999</v>
      </c>
      <c r="H22434" s="2">
        <v>0.53916200000000003</v>
      </c>
      <c r="J22434" s="2">
        <v>20.733180000000001</v>
      </c>
      <c r="K22434" s="2">
        <v>0.20014399999999999</v>
      </c>
      <c r="L22434" s="2">
        <v>0.313803</v>
      </c>
    </row>
    <row r="22435" spans="1:12" x14ac:dyDescent="0.2">
      <c r="A22435" s="2">
        <v>20.733889999999999</v>
      </c>
      <c r="B22435" s="2">
        <v>41.587710000000001</v>
      </c>
      <c r="C22435" s="2">
        <v>2.5408200000000001</v>
      </c>
      <c r="D22435" s="2">
        <v>1.9097930000000001</v>
      </c>
      <c r="F22435" s="2">
        <v>20.731079999999999</v>
      </c>
      <c r="G22435" s="2">
        <v>1.0037990000000001</v>
      </c>
      <c r="H22435" s="2">
        <v>0.53952</v>
      </c>
      <c r="J22435" s="2">
        <v>20.733889999999999</v>
      </c>
      <c r="K22435" s="2">
        <v>0.200151</v>
      </c>
      <c r="L22435" s="2">
        <v>0.313747</v>
      </c>
    </row>
    <row r="22436" spans="1:12" x14ac:dyDescent="0.2">
      <c r="A22436" s="2">
        <v>20.734590000000001</v>
      </c>
      <c r="B22436" s="2">
        <v>41.50658</v>
      </c>
      <c r="C22436" s="2">
        <v>2.5396030000000001</v>
      </c>
      <c r="D22436" s="2">
        <v>1.9091899999999999</v>
      </c>
      <c r="F22436" s="2">
        <v>20.731780000000001</v>
      </c>
      <c r="G22436" s="2">
        <v>1.0038149999999999</v>
      </c>
      <c r="H22436" s="2">
        <v>0.53966499999999995</v>
      </c>
      <c r="J22436" s="2">
        <v>20.734590000000001</v>
      </c>
      <c r="K22436" s="2">
        <v>0.20038400000000001</v>
      </c>
      <c r="L22436" s="2">
        <v>0.31345899999999999</v>
      </c>
    </row>
    <row r="22437" spans="1:12" x14ac:dyDescent="0.2">
      <c r="A22437" s="2">
        <v>20.735289999999999</v>
      </c>
      <c r="B22437" s="2">
        <v>41.426090000000002</v>
      </c>
      <c r="C22437" s="2">
        <v>2.5384129999999998</v>
      </c>
      <c r="D22437" s="2">
        <v>1.90845</v>
      </c>
      <c r="F22437" s="2">
        <v>20.732479999999999</v>
      </c>
      <c r="G22437" s="2">
        <v>1.00383</v>
      </c>
      <c r="H22437" s="2">
        <v>0.53990199999999999</v>
      </c>
      <c r="J22437" s="2">
        <v>20.735289999999999</v>
      </c>
      <c r="K22437" s="2">
        <v>0.20025000000000001</v>
      </c>
      <c r="L22437" s="2">
        <v>0.31360700000000002</v>
      </c>
    </row>
    <row r="22438" spans="1:12" x14ac:dyDescent="0.2">
      <c r="A22438" s="2">
        <v>20.735990000000001</v>
      </c>
      <c r="B22438" s="2">
        <v>41.346020000000003</v>
      </c>
      <c r="C22438" s="2">
        <v>2.5369830000000002</v>
      </c>
      <c r="D22438" s="2">
        <v>1.9076949999999999</v>
      </c>
      <c r="F22438" s="2">
        <v>20.733180000000001</v>
      </c>
      <c r="G22438" s="2">
        <v>1.0033570000000001</v>
      </c>
      <c r="H22438" s="2">
        <v>0.54002399999999995</v>
      </c>
      <c r="J22438" s="2">
        <v>20.735990000000001</v>
      </c>
      <c r="K22438" s="2">
        <v>0.199991</v>
      </c>
      <c r="L22438" s="2">
        <v>0.31340600000000002</v>
      </c>
    </row>
    <row r="22439" spans="1:12" x14ac:dyDescent="0.2">
      <c r="A22439" s="2">
        <v>20.736689999999999</v>
      </c>
      <c r="B22439" s="2">
        <v>41.266280000000002</v>
      </c>
      <c r="C22439" s="2">
        <v>2.5358079999999998</v>
      </c>
      <c r="D22439" s="2">
        <v>1.9070849999999999</v>
      </c>
      <c r="F22439" s="2">
        <v>20.733889999999999</v>
      </c>
      <c r="G22439" s="2">
        <v>1.0035400000000001</v>
      </c>
      <c r="H22439" s="2">
        <v>0.53974200000000006</v>
      </c>
      <c r="J22439" s="2">
        <v>20.736689999999999</v>
      </c>
      <c r="K22439" s="2">
        <v>0.19980800000000001</v>
      </c>
      <c r="L22439" s="2">
        <v>0.31278800000000001</v>
      </c>
    </row>
    <row r="22440" spans="1:12" x14ac:dyDescent="0.2">
      <c r="A22440" s="2">
        <v>20.737390000000001</v>
      </c>
      <c r="B22440" s="2">
        <v>41.186500000000002</v>
      </c>
      <c r="C22440" s="2">
        <v>2.534805</v>
      </c>
      <c r="D22440" s="2">
        <v>1.9063289999999999</v>
      </c>
      <c r="F22440" s="2">
        <v>20.734590000000001</v>
      </c>
      <c r="G22440" s="2">
        <v>1.0036769999999999</v>
      </c>
      <c r="H22440" s="2">
        <v>0.53906299999999996</v>
      </c>
      <c r="J22440" s="2">
        <v>20.737390000000001</v>
      </c>
      <c r="K22440" s="2">
        <v>0.199352</v>
      </c>
      <c r="L22440" s="2">
        <v>0.31290299999999999</v>
      </c>
    </row>
    <row r="22441" spans="1:12" x14ac:dyDescent="0.2">
      <c r="A22441" s="2">
        <v>20.73809</v>
      </c>
      <c r="B22441" s="2">
        <v>41.107230000000001</v>
      </c>
      <c r="C22441" s="2">
        <v>2.5339649999999998</v>
      </c>
      <c r="D22441" s="2">
        <v>1.9050480000000001</v>
      </c>
      <c r="F22441" s="2">
        <v>20.735289999999999</v>
      </c>
      <c r="G22441" s="2">
        <v>1.0039370000000001</v>
      </c>
      <c r="H22441" s="2">
        <v>0.53843700000000005</v>
      </c>
      <c r="J22441" s="2">
        <v>20.73809</v>
      </c>
      <c r="K22441" s="2">
        <v>0.19877800000000001</v>
      </c>
      <c r="L22441" s="2">
        <v>0.31302000000000002</v>
      </c>
    </row>
    <row r="22442" spans="1:12" x14ac:dyDescent="0.2">
      <c r="A22442" s="2">
        <v>20.738790000000002</v>
      </c>
      <c r="B22442" s="2">
        <v>41.02881</v>
      </c>
      <c r="C22442" s="2">
        <v>2.5327289999999998</v>
      </c>
      <c r="D22442" s="2">
        <v>1.9042619999999999</v>
      </c>
      <c r="F22442" s="2">
        <v>20.735990000000001</v>
      </c>
      <c r="G22442" s="2">
        <v>1.0047379999999999</v>
      </c>
      <c r="H22442" s="2">
        <v>0.53813900000000003</v>
      </c>
      <c r="J22442" s="2">
        <v>20.738790000000002</v>
      </c>
      <c r="K22442" s="2">
        <v>0.19836999999999999</v>
      </c>
      <c r="L22442" s="2">
        <v>0.31252799999999997</v>
      </c>
    </row>
    <row r="22443" spans="1:12" x14ac:dyDescent="0.2">
      <c r="A22443" s="2">
        <v>20.7395</v>
      </c>
      <c r="B22443" s="2">
        <v>40.950130000000001</v>
      </c>
      <c r="C22443" s="2">
        <v>2.531123</v>
      </c>
      <c r="D22443" s="2">
        <v>1.9035219999999999</v>
      </c>
      <c r="F22443" s="2">
        <v>20.736689999999999</v>
      </c>
      <c r="G22443" s="2">
        <v>1.005188</v>
      </c>
      <c r="H22443" s="2">
        <v>0.53807099999999997</v>
      </c>
      <c r="J22443" s="2">
        <v>20.7395</v>
      </c>
      <c r="K22443" s="2">
        <v>0.19833000000000001</v>
      </c>
      <c r="L22443" s="2">
        <v>0.31205100000000002</v>
      </c>
    </row>
    <row r="22444" spans="1:12" x14ac:dyDescent="0.2">
      <c r="A22444" s="2">
        <v>20.740200000000002</v>
      </c>
      <c r="B22444" s="2">
        <v>40.872720000000001</v>
      </c>
      <c r="C22444" s="2">
        <v>2.529639</v>
      </c>
      <c r="D22444" s="2">
        <v>1.903491</v>
      </c>
      <c r="F22444" s="2">
        <v>20.737390000000001</v>
      </c>
      <c r="G22444" s="2">
        <v>1.005676</v>
      </c>
      <c r="H22444" s="2">
        <v>0.53836799999999996</v>
      </c>
      <c r="J22444" s="2">
        <v>20.740200000000002</v>
      </c>
      <c r="K22444" s="2">
        <v>0.19836599999999999</v>
      </c>
      <c r="L22444" s="2">
        <v>0.31168600000000002</v>
      </c>
    </row>
    <row r="22445" spans="1:12" x14ac:dyDescent="0.2">
      <c r="A22445" s="2">
        <v>20.7409</v>
      </c>
      <c r="B22445" s="2">
        <v>40.795699999999997</v>
      </c>
      <c r="C22445" s="2">
        <v>2.528308</v>
      </c>
      <c r="D22445" s="2">
        <v>1.904163</v>
      </c>
      <c r="F22445" s="2">
        <v>20.73809</v>
      </c>
      <c r="G22445" s="2">
        <v>1.0060579999999999</v>
      </c>
      <c r="H22445" s="2">
        <v>0.53893999999999997</v>
      </c>
      <c r="J22445" s="2">
        <v>20.7409</v>
      </c>
      <c r="K22445" s="2">
        <v>0.19803999999999999</v>
      </c>
      <c r="L22445" s="2">
        <v>0.31145299999999998</v>
      </c>
    </row>
    <row r="22446" spans="1:12" x14ac:dyDescent="0.2">
      <c r="A22446" s="2">
        <v>20.741599999999998</v>
      </c>
      <c r="B22446" s="2">
        <v>40.717489999999998</v>
      </c>
      <c r="C22446" s="2">
        <v>2.5270609999999998</v>
      </c>
      <c r="D22446" s="2">
        <v>1.9038729999999999</v>
      </c>
      <c r="F22446" s="2">
        <v>20.738790000000002</v>
      </c>
      <c r="G22446" s="2">
        <v>1.0058750000000001</v>
      </c>
      <c r="H22446" s="2">
        <v>0.53940600000000005</v>
      </c>
      <c r="J22446" s="2">
        <v>20.741599999999998</v>
      </c>
      <c r="K22446" s="2">
        <v>0.19767899999999999</v>
      </c>
      <c r="L22446" s="2">
        <v>0.31113000000000002</v>
      </c>
    </row>
    <row r="22447" spans="1:12" x14ac:dyDescent="0.2">
      <c r="A22447" s="2">
        <v>20.7423</v>
      </c>
      <c r="B22447" s="2">
        <v>40.639470000000003</v>
      </c>
      <c r="C22447" s="2">
        <v>2.525703</v>
      </c>
      <c r="D22447" s="2">
        <v>1.9036059999999999</v>
      </c>
      <c r="F22447" s="2">
        <v>20.7395</v>
      </c>
      <c r="G22447" s="2">
        <v>1.005722</v>
      </c>
      <c r="H22447" s="2">
        <v>0.53935200000000005</v>
      </c>
      <c r="J22447" s="2">
        <v>20.7423</v>
      </c>
      <c r="K22447" s="2">
        <v>0.197464</v>
      </c>
      <c r="L22447" s="2">
        <v>0.31082500000000002</v>
      </c>
    </row>
    <row r="22448" spans="1:12" x14ac:dyDescent="0.2">
      <c r="A22448" s="2">
        <v>20.742999999999999</v>
      </c>
      <c r="B22448" s="2">
        <v>40.561309999999999</v>
      </c>
      <c r="C22448" s="2">
        <v>2.524184</v>
      </c>
      <c r="D22448" s="2">
        <v>1.9033</v>
      </c>
      <c r="F22448" s="2">
        <v>20.740200000000002</v>
      </c>
      <c r="G22448" s="2">
        <v>1.005363</v>
      </c>
      <c r="H22448" s="2">
        <v>0.539215</v>
      </c>
      <c r="J22448" s="2">
        <v>20.742999999999999</v>
      </c>
      <c r="K22448" s="2">
        <v>0.197521</v>
      </c>
      <c r="L22448" s="2">
        <v>0.31032300000000002</v>
      </c>
    </row>
    <row r="22449" spans="1:12" x14ac:dyDescent="0.2">
      <c r="A22449" s="2">
        <v>20.7437</v>
      </c>
      <c r="B22449" s="2">
        <v>40.484020000000001</v>
      </c>
      <c r="C22449" s="2">
        <v>2.5226009999999999</v>
      </c>
      <c r="D22449" s="2">
        <v>1.901767</v>
      </c>
      <c r="F22449" s="2">
        <v>20.7409</v>
      </c>
      <c r="G22449" s="2">
        <v>1.0052190000000001</v>
      </c>
      <c r="H22449" s="2">
        <v>0.53945200000000004</v>
      </c>
      <c r="J22449" s="2">
        <v>20.7437</v>
      </c>
      <c r="K22449" s="2">
        <v>0.19731099999999999</v>
      </c>
      <c r="L22449" s="2">
        <v>0.309535</v>
      </c>
    </row>
    <row r="22450" spans="1:12" x14ac:dyDescent="0.2">
      <c r="A22450" s="2">
        <v>20.744409999999998</v>
      </c>
      <c r="B22450" s="2">
        <v>40.406399999999998</v>
      </c>
      <c r="C22450" s="2">
        <v>2.5212699999999999</v>
      </c>
      <c r="D22450" s="2">
        <v>1.9005000000000001</v>
      </c>
      <c r="F22450" s="2">
        <v>20.741599999999998</v>
      </c>
      <c r="G22450" s="2">
        <v>1.004456</v>
      </c>
      <c r="H22450" s="2">
        <v>0.53961899999999996</v>
      </c>
      <c r="J22450" s="2">
        <v>20.744409999999998</v>
      </c>
      <c r="K22450" s="2">
        <v>0.197157</v>
      </c>
      <c r="L22450" s="2">
        <v>0.30873200000000001</v>
      </c>
    </row>
    <row r="22451" spans="1:12" x14ac:dyDescent="0.2">
      <c r="A22451" s="2">
        <v>20.74511</v>
      </c>
      <c r="B22451" s="2">
        <v>40.329149999999998</v>
      </c>
      <c r="C22451" s="2">
        <v>2.5203929999999999</v>
      </c>
      <c r="D22451" s="2">
        <v>1.8991119999999999</v>
      </c>
      <c r="F22451" s="2">
        <v>20.7423</v>
      </c>
      <c r="G22451" s="2">
        <v>1.00383</v>
      </c>
      <c r="H22451" s="2">
        <v>0.53998599999999997</v>
      </c>
      <c r="J22451" s="2">
        <v>20.74511</v>
      </c>
      <c r="K22451" s="2">
        <v>0.196796</v>
      </c>
      <c r="L22451" s="2">
        <v>0.30823200000000001</v>
      </c>
    </row>
    <row r="22452" spans="1:12" x14ac:dyDescent="0.2">
      <c r="A22452" s="2">
        <v>20.745809999999999</v>
      </c>
      <c r="B22452" s="2">
        <v>40.252850000000002</v>
      </c>
      <c r="C22452" s="2">
        <v>2.5194049999999999</v>
      </c>
      <c r="D22452" s="2">
        <v>1.8986080000000001</v>
      </c>
      <c r="F22452" s="2">
        <v>20.742999999999999</v>
      </c>
      <c r="G22452" s="2">
        <v>1.003395</v>
      </c>
      <c r="H22452" s="2">
        <v>0.54016900000000001</v>
      </c>
      <c r="J22452" s="2">
        <v>20.745809999999999</v>
      </c>
      <c r="K22452" s="2">
        <v>0.19576399999999999</v>
      </c>
      <c r="L22452" s="2">
        <v>0.30763099999999999</v>
      </c>
    </row>
    <row r="22453" spans="1:12" x14ac:dyDescent="0.2">
      <c r="A22453" s="2">
        <v>20.746510000000001</v>
      </c>
      <c r="B22453" s="2">
        <v>40.176029999999997</v>
      </c>
      <c r="C22453" s="2">
        <v>2.5177719999999999</v>
      </c>
      <c r="D22453" s="2">
        <v>1.8972500000000001</v>
      </c>
      <c r="F22453" s="2">
        <v>20.7437</v>
      </c>
      <c r="G22453" s="2">
        <v>1.003304</v>
      </c>
      <c r="H22453" s="2">
        <v>0.54030599999999995</v>
      </c>
      <c r="J22453" s="2">
        <v>20.746510000000001</v>
      </c>
      <c r="K22453" s="2">
        <v>0.19516700000000001</v>
      </c>
      <c r="L22453" s="2">
        <v>0.30722899999999997</v>
      </c>
    </row>
    <row r="22454" spans="1:12" x14ac:dyDescent="0.2">
      <c r="A22454" s="2">
        <v>20.747209999999999</v>
      </c>
      <c r="B22454" s="2">
        <v>40.09957</v>
      </c>
      <c r="C22454" s="2">
        <v>2.5164629999999999</v>
      </c>
      <c r="D22454" s="2">
        <v>1.8960140000000001</v>
      </c>
      <c r="F22454" s="2">
        <v>20.744409999999998</v>
      </c>
      <c r="G22454" s="2">
        <v>1.0029140000000001</v>
      </c>
      <c r="H22454" s="2">
        <v>0.54077900000000001</v>
      </c>
      <c r="J22454" s="2">
        <v>20.747209999999999</v>
      </c>
      <c r="K22454" s="2">
        <v>0.195377</v>
      </c>
      <c r="L22454" s="2">
        <v>0.30680099999999999</v>
      </c>
    </row>
    <row r="22455" spans="1:12" x14ac:dyDescent="0.2">
      <c r="A22455" s="2">
        <v>20.747910000000001</v>
      </c>
      <c r="B22455" s="2">
        <v>40.023380000000003</v>
      </c>
      <c r="C22455" s="2">
        <v>2.5155820000000002</v>
      </c>
      <c r="D22455" s="2">
        <v>1.8955109999999999</v>
      </c>
      <c r="F22455" s="2">
        <v>20.74511</v>
      </c>
      <c r="G22455" s="2">
        <v>1.002899</v>
      </c>
      <c r="H22455" s="2">
        <v>0.54081699999999999</v>
      </c>
      <c r="J22455" s="2">
        <v>20.747910000000001</v>
      </c>
      <c r="K22455" s="2">
        <v>0.19547600000000001</v>
      </c>
      <c r="L22455" s="2">
        <v>0.30641800000000002</v>
      </c>
    </row>
    <row r="22456" spans="1:12" x14ac:dyDescent="0.2">
      <c r="A22456" s="2">
        <v>20.748609999999999</v>
      </c>
      <c r="B22456" s="2">
        <v>39.94746</v>
      </c>
      <c r="C22456" s="2">
        <v>2.5144419999999998</v>
      </c>
      <c r="D22456" s="2">
        <v>1.8951070000000001</v>
      </c>
      <c r="F22456" s="2">
        <v>20.745809999999999</v>
      </c>
      <c r="G22456" s="2">
        <v>1.003288</v>
      </c>
      <c r="H22456" s="2">
        <v>0.54068000000000005</v>
      </c>
      <c r="J22456" s="2">
        <v>20.748609999999999</v>
      </c>
      <c r="K22456" s="2">
        <v>0.195358</v>
      </c>
      <c r="L22456" s="2">
        <v>0.30617899999999998</v>
      </c>
    </row>
    <row r="22457" spans="1:12" x14ac:dyDescent="0.2">
      <c r="A22457" s="2">
        <v>20.749320000000001</v>
      </c>
      <c r="B22457" s="2">
        <v>39.871220000000001</v>
      </c>
      <c r="C22457" s="2">
        <v>2.5133540000000001</v>
      </c>
      <c r="D22457" s="2">
        <v>1.8947780000000001</v>
      </c>
      <c r="F22457" s="2">
        <v>20.746510000000001</v>
      </c>
      <c r="G22457" s="2">
        <v>1.003036</v>
      </c>
      <c r="H22457" s="2">
        <v>0.54062699999999997</v>
      </c>
      <c r="J22457" s="2">
        <v>20.749320000000001</v>
      </c>
      <c r="K22457" s="2">
        <v>0.19517899999999999</v>
      </c>
      <c r="L22457" s="2">
        <v>0.30607299999999998</v>
      </c>
    </row>
    <row r="22458" spans="1:12" x14ac:dyDescent="0.2">
      <c r="A22458" s="2">
        <v>20.750019999999999</v>
      </c>
      <c r="B22458" s="2">
        <v>39.795110000000001</v>
      </c>
      <c r="C22458" s="2">
        <v>2.5120309999999999</v>
      </c>
      <c r="D22458" s="2">
        <v>1.8943209999999999</v>
      </c>
      <c r="F22458" s="2">
        <v>20.747209999999999</v>
      </c>
      <c r="G22458" s="2">
        <v>1.002594</v>
      </c>
      <c r="H22458" s="2">
        <v>0.54066499999999995</v>
      </c>
      <c r="J22458" s="2">
        <v>20.750019999999999</v>
      </c>
      <c r="K22458" s="2">
        <v>0.195129</v>
      </c>
      <c r="L22458" s="2">
        <v>0.30568899999999999</v>
      </c>
    </row>
    <row r="22459" spans="1:12" x14ac:dyDescent="0.2">
      <c r="A22459" s="2">
        <v>20.750720000000001</v>
      </c>
      <c r="B22459" s="2">
        <v>39.719079999999998</v>
      </c>
      <c r="C22459" s="2">
        <v>2.5103559999999998</v>
      </c>
      <c r="D22459" s="2">
        <v>1.8931990000000001</v>
      </c>
      <c r="F22459" s="2">
        <v>20.747910000000001</v>
      </c>
      <c r="G22459" s="2">
        <v>1.0030060000000001</v>
      </c>
      <c r="H22459" s="2">
        <v>0.54076400000000002</v>
      </c>
      <c r="J22459" s="2">
        <v>20.750720000000001</v>
      </c>
      <c r="K22459" s="2">
        <v>0.19542699999999999</v>
      </c>
      <c r="L22459" s="2">
        <v>0.305315</v>
      </c>
    </row>
    <row r="22460" spans="1:12" x14ac:dyDescent="0.2">
      <c r="A22460" s="2">
        <v>20.75142</v>
      </c>
      <c r="B22460" s="2">
        <v>39.64349</v>
      </c>
      <c r="C22460" s="2">
        <v>2.5089070000000002</v>
      </c>
      <c r="D22460" s="2">
        <v>1.892253</v>
      </c>
      <c r="F22460" s="2">
        <v>20.748609999999999</v>
      </c>
      <c r="G22460" s="2">
        <v>1.0026550000000001</v>
      </c>
      <c r="H22460" s="2">
        <v>0.54100000000000004</v>
      </c>
      <c r="J22460" s="2">
        <v>20.75142</v>
      </c>
      <c r="K22460" s="2">
        <v>0.195358</v>
      </c>
      <c r="L22460" s="2">
        <v>0.30479000000000001</v>
      </c>
    </row>
    <row r="22461" spans="1:12" x14ac:dyDescent="0.2">
      <c r="A22461" s="2">
        <v>20.752120000000001</v>
      </c>
      <c r="B22461" s="2">
        <v>39.568469999999998</v>
      </c>
      <c r="C22461" s="2">
        <v>2.5076130000000001</v>
      </c>
      <c r="D22461" s="2">
        <v>1.89117</v>
      </c>
      <c r="F22461" s="2">
        <v>20.749320000000001</v>
      </c>
      <c r="G22461" s="2">
        <v>1.0022660000000001</v>
      </c>
      <c r="H22461" s="2">
        <v>0.54093899999999995</v>
      </c>
      <c r="J22461" s="2">
        <v>20.752120000000001</v>
      </c>
      <c r="K22461" s="2">
        <v>0.195211</v>
      </c>
      <c r="L22461" s="2">
        <v>0.30463899999999999</v>
      </c>
    </row>
    <row r="22462" spans="1:12" x14ac:dyDescent="0.2">
      <c r="A22462" s="2">
        <v>20.75282</v>
      </c>
      <c r="B22462" s="2">
        <v>39.493389999999998</v>
      </c>
      <c r="C22462" s="2">
        <v>2.506545</v>
      </c>
      <c r="D22462" s="2">
        <v>1.8910480000000001</v>
      </c>
      <c r="F22462" s="2">
        <v>20.750019999999999</v>
      </c>
      <c r="G22462" s="2">
        <v>1.002319</v>
      </c>
      <c r="H22462" s="2">
        <v>0.54072600000000004</v>
      </c>
      <c r="J22462" s="2">
        <v>20.75282</v>
      </c>
      <c r="K22462" s="2">
        <v>0.19534899999999999</v>
      </c>
      <c r="L22462" s="2">
        <v>0.30464200000000002</v>
      </c>
    </row>
    <row r="22463" spans="1:12" x14ac:dyDescent="0.2">
      <c r="A22463" s="2">
        <v>20.753520000000002</v>
      </c>
      <c r="B22463" s="2">
        <v>39.418019999999999</v>
      </c>
      <c r="C22463" s="2">
        <v>2.5053359999999998</v>
      </c>
      <c r="D22463" s="2">
        <v>1.8903840000000001</v>
      </c>
      <c r="F22463" s="2">
        <v>20.750720000000001</v>
      </c>
      <c r="G22463" s="2">
        <v>1.002251</v>
      </c>
      <c r="H22463" s="2">
        <v>0.54107700000000003</v>
      </c>
      <c r="J22463" s="2">
        <v>20.753520000000002</v>
      </c>
      <c r="K22463" s="2">
        <v>0.195377</v>
      </c>
      <c r="L22463" s="2">
        <v>0.304456</v>
      </c>
    </row>
    <row r="22464" spans="1:12" x14ac:dyDescent="0.2">
      <c r="A22464" s="2">
        <v>20.75423</v>
      </c>
      <c r="B22464" s="2">
        <v>39.342579999999998</v>
      </c>
      <c r="C22464" s="2">
        <v>2.5040469999999999</v>
      </c>
      <c r="D22464" s="2">
        <v>1.889743</v>
      </c>
      <c r="F22464" s="2">
        <v>20.75142</v>
      </c>
      <c r="G22464" s="2">
        <v>1.0020450000000001</v>
      </c>
      <c r="H22464" s="2">
        <v>0.54107700000000003</v>
      </c>
      <c r="J22464" s="2">
        <v>20.75423</v>
      </c>
      <c r="K22464" s="2">
        <v>0.19528899999999999</v>
      </c>
      <c r="L22464" s="2">
        <v>0.304315</v>
      </c>
    </row>
    <row r="22465" spans="1:12" x14ac:dyDescent="0.2">
      <c r="A22465" s="2">
        <v>20.754930000000002</v>
      </c>
      <c r="B22465" s="2">
        <v>39.267670000000003</v>
      </c>
      <c r="C22465" s="2">
        <v>2.5030130000000002</v>
      </c>
      <c r="D22465" s="2">
        <v>1.8890180000000001</v>
      </c>
      <c r="F22465" s="2">
        <v>20.752120000000001</v>
      </c>
      <c r="G22465" s="2">
        <v>1.001808</v>
      </c>
      <c r="H22465" s="2">
        <v>0.54045900000000002</v>
      </c>
      <c r="J22465" s="2">
        <v>20.754930000000002</v>
      </c>
      <c r="K22465" s="2">
        <v>0.19515199999999999</v>
      </c>
      <c r="L22465" s="2">
        <v>0.30402000000000001</v>
      </c>
    </row>
    <row r="22466" spans="1:12" x14ac:dyDescent="0.2">
      <c r="A22466" s="2">
        <v>20.75563</v>
      </c>
      <c r="B22466" s="2">
        <v>39.193289999999998</v>
      </c>
      <c r="C22466" s="2">
        <v>2.501922</v>
      </c>
      <c r="D22466" s="2">
        <v>1.888431</v>
      </c>
      <c r="F22466" s="2">
        <v>20.75282</v>
      </c>
      <c r="G22466" s="2">
        <v>1.0019070000000001</v>
      </c>
      <c r="H22466" s="2">
        <v>0.53995499999999996</v>
      </c>
      <c r="J22466" s="2">
        <v>20.75563</v>
      </c>
      <c r="K22466" s="2">
        <v>0.195101</v>
      </c>
      <c r="L22466" s="2">
        <v>0.30368699999999998</v>
      </c>
    </row>
    <row r="22467" spans="1:12" x14ac:dyDescent="0.2">
      <c r="A22467" s="2">
        <v>20.756329999999998</v>
      </c>
      <c r="B22467" s="2">
        <v>39.119219999999999</v>
      </c>
      <c r="C22467" s="2">
        <v>2.5011549999999998</v>
      </c>
      <c r="D22467" s="2">
        <v>1.887759</v>
      </c>
      <c r="F22467" s="2">
        <v>20.753520000000002</v>
      </c>
      <c r="G22467" s="2">
        <v>1.0019149999999999</v>
      </c>
      <c r="H22467" s="2">
        <v>0.53962699999999997</v>
      </c>
      <c r="J22467" s="2">
        <v>20.756329999999998</v>
      </c>
      <c r="K22467" s="2">
        <v>0.19523799999999999</v>
      </c>
      <c r="L22467" s="2">
        <v>0.303066</v>
      </c>
    </row>
    <row r="22468" spans="1:12" x14ac:dyDescent="0.2">
      <c r="A22468" s="2">
        <v>20.75703</v>
      </c>
      <c r="B22468" s="2">
        <v>39.044750000000001</v>
      </c>
      <c r="C22468" s="2">
        <v>2.5003500000000001</v>
      </c>
      <c r="D22468" s="2">
        <v>1.886646</v>
      </c>
      <c r="F22468" s="2">
        <v>20.75423</v>
      </c>
      <c r="G22468" s="2">
        <v>1.0017929999999999</v>
      </c>
      <c r="H22468" s="2">
        <v>0.53954299999999999</v>
      </c>
      <c r="J22468" s="2">
        <v>20.75703</v>
      </c>
      <c r="K22468" s="2">
        <v>0.195017</v>
      </c>
      <c r="L22468" s="2">
        <v>0.30274800000000002</v>
      </c>
    </row>
    <row r="22469" spans="1:12" x14ac:dyDescent="0.2">
      <c r="A22469" s="2">
        <v>20.757729999999999</v>
      </c>
      <c r="B22469" s="2">
        <v>38.970619999999997</v>
      </c>
      <c r="C22469" s="2">
        <v>2.4992740000000002</v>
      </c>
      <c r="D22469" s="2">
        <v>1.8862490000000001</v>
      </c>
      <c r="F22469" s="2">
        <v>20.754930000000002</v>
      </c>
      <c r="G22469" s="2">
        <v>1.0021739999999999</v>
      </c>
      <c r="H22469" s="2">
        <v>0.53943600000000003</v>
      </c>
      <c r="J22469" s="2">
        <v>20.757729999999999</v>
      </c>
      <c r="K22469" s="2">
        <v>0.194715</v>
      </c>
      <c r="L22469" s="2">
        <v>0.30290499999999998</v>
      </c>
    </row>
    <row r="22470" spans="1:12" x14ac:dyDescent="0.2">
      <c r="A22470" s="2">
        <v>20.758430000000001</v>
      </c>
      <c r="B22470" s="2">
        <v>38.896880000000003</v>
      </c>
      <c r="C22470" s="2">
        <v>2.4979049999999998</v>
      </c>
      <c r="D22470" s="2">
        <v>1.8855930000000001</v>
      </c>
      <c r="F22470" s="2">
        <v>20.75563</v>
      </c>
      <c r="G22470" s="2">
        <v>1.0022660000000001</v>
      </c>
      <c r="H22470" s="2">
        <v>0.53958899999999999</v>
      </c>
      <c r="J22470" s="2">
        <v>20.758430000000001</v>
      </c>
      <c r="K22470" s="2">
        <v>0.194961</v>
      </c>
      <c r="L22470" s="2">
        <v>0.30297200000000002</v>
      </c>
    </row>
    <row r="22471" spans="1:12" x14ac:dyDescent="0.2">
      <c r="A22471" s="2">
        <v>20.759129999999999</v>
      </c>
      <c r="B22471" s="2">
        <v>38.825029999999998</v>
      </c>
      <c r="C22471" s="2">
        <v>2.4959560000000001</v>
      </c>
      <c r="D22471" s="2">
        <v>1.884517</v>
      </c>
      <c r="F22471" s="2">
        <v>20.756329999999998</v>
      </c>
      <c r="G22471" s="2">
        <v>1.001892</v>
      </c>
      <c r="H22471" s="2">
        <v>0.53944400000000003</v>
      </c>
      <c r="J22471" s="2">
        <v>20.759129999999999</v>
      </c>
      <c r="K22471" s="2">
        <v>0.19515399999999999</v>
      </c>
      <c r="L22471" s="2">
        <v>0.30287599999999998</v>
      </c>
    </row>
    <row r="22472" spans="1:12" x14ac:dyDescent="0.2">
      <c r="A22472" s="2">
        <v>20.759840000000001</v>
      </c>
      <c r="B22472" s="2">
        <v>38.752859999999998</v>
      </c>
      <c r="C22472" s="2">
        <v>2.4944760000000001</v>
      </c>
      <c r="D22472" s="2">
        <v>1.883937</v>
      </c>
      <c r="F22472" s="2">
        <v>20.75703</v>
      </c>
      <c r="G22472" s="2">
        <v>1.001274</v>
      </c>
      <c r="H22472" s="2">
        <v>0.53905499999999995</v>
      </c>
      <c r="J22472" s="2">
        <v>20.759840000000001</v>
      </c>
      <c r="K22472" s="2">
        <v>0.195047</v>
      </c>
      <c r="L22472" s="2">
        <v>0.302734</v>
      </c>
    </row>
    <row r="22473" spans="1:12" x14ac:dyDescent="0.2">
      <c r="A22473" s="2">
        <v>20.760539999999999</v>
      </c>
      <c r="B22473" s="2">
        <v>38.679470000000002</v>
      </c>
      <c r="C22473" s="2">
        <v>2.4932050000000001</v>
      </c>
      <c r="D22473" s="2">
        <v>1.883281</v>
      </c>
      <c r="F22473" s="2">
        <v>20.757729999999999</v>
      </c>
      <c r="G22473" s="2">
        <v>1.0007779999999999</v>
      </c>
      <c r="H22473" s="2">
        <v>0.53899399999999997</v>
      </c>
      <c r="J22473" s="2">
        <v>20.760539999999999</v>
      </c>
      <c r="K22473" s="2">
        <v>0.194853</v>
      </c>
      <c r="L22473" s="2">
        <v>0.30262</v>
      </c>
    </row>
    <row r="22474" spans="1:12" x14ac:dyDescent="0.2">
      <c r="A22474" s="2">
        <v>20.761240000000001</v>
      </c>
      <c r="B22474" s="2">
        <v>38.606209999999997</v>
      </c>
      <c r="C22474" s="2">
        <v>2.4921790000000001</v>
      </c>
      <c r="D22474" s="2">
        <v>1.8829530000000001</v>
      </c>
      <c r="F22474" s="2">
        <v>20.758430000000001</v>
      </c>
      <c r="G22474" s="2">
        <v>1.0008090000000001</v>
      </c>
      <c r="H22474" s="2">
        <v>0.53855900000000001</v>
      </c>
      <c r="J22474" s="2">
        <v>20.761240000000001</v>
      </c>
      <c r="K22474" s="2">
        <v>0.19445999999999999</v>
      </c>
      <c r="L22474" s="2">
        <v>0.30248199999999997</v>
      </c>
    </row>
    <row r="22475" spans="1:12" x14ac:dyDescent="0.2">
      <c r="A22475" s="2">
        <v>20.761939999999999</v>
      </c>
      <c r="B22475" s="2">
        <v>38.533740000000002</v>
      </c>
      <c r="C22475" s="2">
        <v>2.4911530000000002</v>
      </c>
      <c r="D22475" s="2">
        <v>1.882587</v>
      </c>
      <c r="F22475" s="2">
        <v>20.759129999999999</v>
      </c>
      <c r="G22475" s="2">
        <v>1.0007170000000001</v>
      </c>
      <c r="H22475" s="2">
        <v>0.537964</v>
      </c>
      <c r="J22475" s="2">
        <v>20.761939999999999</v>
      </c>
      <c r="K22475" s="2">
        <v>0.19425799999999999</v>
      </c>
      <c r="L22475" s="2">
        <v>0.30206300000000003</v>
      </c>
    </row>
    <row r="22476" spans="1:12" x14ac:dyDescent="0.2">
      <c r="A22476" s="2">
        <v>20.762640000000001</v>
      </c>
      <c r="B22476" s="2">
        <v>38.46114</v>
      </c>
      <c r="C22476" s="2">
        <v>2.4898750000000001</v>
      </c>
      <c r="D22476" s="2">
        <v>1.881885</v>
      </c>
      <c r="F22476" s="2">
        <v>20.759840000000001</v>
      </c>
      <c r="G22476" s="2">
        <v>1.0005189999999999</v>
      </c>
      <c r="H22476" s="2">
        <v>0.537659</v>
      </c>
      <c r="J22476" s="2">
        <v>20.762640000000001</v>
      </c>
      <c r="K22476" s="2">
        <v>0.19472500000000001</v>
      </c>
      <c r="L22476" s="2">
        <v>0.30162</v>
      </c>
    </row>
    <row r="22477" spans="1:12" x14ac:dyDescent="0.2">
      <c r="A22477" s="2">
        <v>20.763339999999999</v>
      </c>
      <c r="B22477" s="2">
        <v>38.388539999999999</v>
      </c>
      <c r="C22477" s="2">
        <v>2.4887039999999998</v>
      </c>
      <c r="D22477" s="2">
        <v>1.881686</v>
      </c>
      <c r="F22477" s="2">
        <v>20.760539999999999</v>
      </c>
      <c r="G22477" s="2">
        <v>1.000664</v>
      </c>
      <c r="H22477" s="2">
        <v>0.53718600000000005</v>
      </c>
      <c r="J22477" s="2">
        <v>20.763339999999999</v>
      </c>
      <c r="K22477" s="2">
        <v>0.19500100000000001</v>
      </c>
      <c r="L22477" s="2">
        <v>0.30078300000000002</v>
      </c>
    </row>
    <row r="22478" spans="1:12" x14ac:dyDescent="0.2">
      <c r="A22478" s="2">
        <v>20.764040000000001</v>
      </c>
      <c r="B22478" s="2">
        <v>38.316589999999998</v>
      </c>
      <c r="C22478" s="2">
        <v>2.4875820000000002</v>
      </c>
      <c r="D22478" s="2">
        <v>1.8813279999999999</v>
      </c>
      <c r="F22478" s="2">
        <v>20.761240000000001</v>
      </c>
      <c r="G22478" s="2">
        <v>1.0005489999999999</v>
      </c>
      <c r="H22478" s="2">
        <v>0.53676599999999997</v>
      </c>
      <c r="J22478" s="2">
        <v>20.764040000000001</v>
      </c>
      <c r="K22478" s="2">
        <v>0.194656</v>
      </c>
      <c r="L22478" s="2">
        <v>0.29998200000000003</v>
      </c>
    </row>
    <row r="22479" spans="1:12" x14ac:dyDescent="0.2">
      <c r="A22479" s="2">
        <v>20.764749999999999</v>
      </c>
      <c r="B22479" s="2">
        <v>38.244140000000002</v>
      </c>
      <c r="C22479" s="2">
        <v>2.486545</v>
      </c>
      <c r="D22479" s="2">
        <v>1.8808240000000001</v>
      </c>
      <c r="F22479" s="2">
        <v>20.761939999999999</v>
      </c>
      <c r="G22479" s="2">
        <v>1.0005040000000001</v>
      </c>
      <c r="H22479" s="2">
        <v>0.53660600000000003</v>
      </c>
      <c r="J22479" s="2">
        <v>20.764749999999999</v>
      </c>
      <c r="K22479" s="2">
        <v>0.19406100000000001</v>
      </c>
      <c r="L22479" s="2">
        <v>0.29955300000000001</v>
      </c>
    </row>
    <row r="22480" spans="1:12" x14ac:dyDescent="0.2">
      <c r="A22480" s="2">
        <v>20.765450000000001</v>
      </c>
      <c r="B22480" s="2">
        <v>38.17239</v>
      </c>
      <c r="C22480" s="2">
        <v>2.4853429999999999</v>
      </c>
      <c r="D22480" s="2">
        <v>1.87981</v>
      </c>
      <c r="F22480" s="2">
        <v>20.762640000000001</v>
      </c>
      <c r="G22480" s="2">
        <v>1.0001450000000001</v>
      </c>
      <c r="H22480" s="2">
        <v>0.53651400000000005</v>
      </c>
      <c r="J22480" s="2">
        <v>20.765450000000001</v>
      </c>
      <c r="K22480" s="2">
        <v>0.19362799999999999</v>
      </c>
      <c r="L22480" s="2">
        <v>0.299286</v>
      </c>
    </row>
    <row r="22481" spans="1:12" x14ac:dyDescent="0.2">
      <c r="A22481" s="2">
        <v>20.76615</v>
      </c>
      <c r="B22481" s="2">
        <v>38.10127</v>
      </c>
      <c r="C22481" s="2">
        <v>2.4843090000000001</v>
      </c>
      <c r="D22481" s="2">
        <v>1.879138</v>
      </c>
      <c r="F22481" s="2">
        <v>20.763339999999999</v>
      </c>
      <c r="G22481" s="2">
        <v>0.99970999999999999</v>
      </c>
      <c r="H22481" s="2">
        <v>0.53654500000000005</v>
      </c>
      <c r="J22481" s="2">
        <v>20.76615</v>
      </c>
      <c r="K22481" s="2">
        <v>0.19347200000000001</v>
      </c>
      <c r="L22481" s="2">
        <v>0.29922500000000002</v>
      </c>
    </row>
    <row r="22482" spans="1:12" x14ac:dyDescent="0.2">
      <c r="A22482" s="2">
        <v>20.766850000000002</v>
      </c>
      <c r="B22482" s="2">
        <v>38.030059999999999</v>
      </c>
      <c r="C22482" s="2">
        <v>2.4836</v>
      </c>
      <c r="D22482" s="2">
        <v>1.8788180000000001</v>
      </c>
      <c r="F22482" s="2">
        <v>20.764040000000001</v>
      </c>
      <c r="G22482" s="2">
        <v>0.99931300000000001</v>
      </c>
      <c r="H22482" s="2">
        <v>0.536713</v>
      </c>
      <c r="J22482" s="2">
        <v>20.766850000000002</v>
      </c>
      <c r="K22482" s="2">
        <v>0.19340299999999999</v>
      </c>
      <c r="L22482" s="2">
        <v>0.299014</v>
      </c>
    </row>
    <row r="22483" spans="1:12" x14ac:dyDescent="0.2">
      <c r="A22483" s="2">
        <v>20.76755</v>
      </c>
      <c r="B22483" s="2">
        <v>37.959470000000003</v>
      </c>
      <c r="C22483" s="2">
        <v>2.4825849999999998</v>
      </c>
      <c r="D22483" s="2">
        <v>1.877567</v>
      </c>
      <c r="F22483" s="2">
        <v>20.764749999999999</v>
      </c>
      <c r="G22483" s="2">
        <v>0.99889399999999995</v>
      </c>
      <c r="H22483" s="2">
        <v>0.53624700000000003</v>
      </c>
      <c r="J22483" s="2">
        <v>20.76755</v>
      </c>
      <c r="K22483" s="2">
        <v>0.19320499999999999</v>
      </c>
      <c r="L22483" s="2">
        <v>0.298765</v>
      </c>
    </row>
    <row r="22484" spans="1:12" x14ac:dyDescent="0.2">
      <c r="A22484" s="2">
        <v>20.768249999999998</v>
      </c>
      <c r="B22484" s="2">
        <v>37.889339999999997</v>
      </c>
      <c r="C22484" s="2">
        <v>2.481719</v>
      </c>
      <c r="D22484" s="2">
        <v>1.8769180000000001</v>
      </c>
      <c r="F22484" s="2">
        <v>20.765450000000001</v>
      </c>
      <c r="G22484" s="2">
        <v>0.99821499999999996</v>
      </c>
      <c r="H22484" s="2">
        <v>0.53617099999999995</v>
      </c>
      <c r="J22484" s="2">
        <v>20.768249999999998</v>
      </c>
      <c r="K22484" s="2">
        <v>0.19308500000000001</v>
      </c>
      <c r="L22484" s="2">
        <v>0.29863099999999998</v>
      </c>
    </row>
    <row r="22485" spans="1:12" x14ac:dyDescent="0.2">
      <c r="A22485" s="2">
        <v>20.76895</v>
      </c>
      <c r="B22485" s="2">
        <v>37.819279999999999</v>
      </c>
      <c r="C22485" s="2">
        <v>2.4809640000000002</v>
      </c>
      <c r="D22485" s="2">
        <v>1.8757200000000001</v>
      </c>
      <c r="F22485" s="2">
        <v>20.76615</v>
      </c>
      <c r="G22485" s="2">
        <v>0.99778699999999998</v>
      </c>
      <c r="H22485" s="2">
        <v>0.53617899999999996</v>
      </c>
      <c r="J22485" s="2">
        <v>20.76895</v>
      </c>
      <c r="K22485" s="2">
        <v>0.19307099999999999</v>
      </c>
      <c r="L22485" s="2">
        <v>0.29840800000000001</v>
      </c>
    </row>
    <row r="22486" spans="1:12" x14ac:dyDescent="0.2">
      <c r="A22486" s="2">
        <v>20.769659999999998</v>
      </c>
      <c r="B22486" s="2">
        <v>37.748910000000002</v>
      </c>
      <c r="C22486" s="2">
        <v>2.4798390000000001</v>
      </c>
      <c r="D22486" s="2">
        <v>1.8756060000000001</v>
      </c>
      <c r="F22486" s="2">
        <v>20.766850000000002</v>
      </c>
      <c r="G22486" s="2">
        <v>0.99764299999999995</v>
      </c>
      <c r="H22486" s="2">
        <v>0.53636899999999998</v>
      </c>
      <c r="J22486" s="2">
        <v>20.769659999999998</v>
      </c>
      <c r="K22486" s="2">
        <v>0.19286300000000001</v>
      </c>
      <c r="L22486" s="2">
        <v>0.29860999999999999</v>
      </c>
    </row>
    <row r="22487" spans="1:12" x14ac:dyDescent="0.2">
      <c r="A22487" s="2">
        <v>20.77036</v>
      </c>
      <c r="B22487" s="2">
        <v>37.67915</v>
      </c>
      <c r="C22487" s="2">
        <v>2.4785379999999999</v>
      </c>
      <c r="D22487" s="2">
        <v>1.8746670000000001</v>
      </c>
      <c r="F22487" s="2">
        <v>20.76755</v>
      </c>
      <c r="G22487" s="2">
        <v>0.99729900000000005</v>
      </c>
      <c r="H22487" s="2">
        <v>0.53631600000000001</v>
      </c>
      <c r="J22487" s="2">
        <v>20.77036</v>
      </c>
      <c r="K22487" s="2">
        <v>0.19281799999999999</v>
      </c>
      <c r="L22487" s="2">
        <v>0.29847400000000002</v>
      </c>
    </row>
    <row r="22488" spans="1:12" x14ac:dyDescent="0.2">
      <c r="A22488" s="2">
        <v>20.771059999999999</v>
      </c>
      <c r="B22488" s="2">
        <v>37.609439999999999</v>
      </c>
      <c r="C22488" s="2">
        <v>2.4772479999999999</v>
      </c>
      <c r="D22488" s="2">
        <v>1.8744160000000001</v>
      </c>
      <c r="F22488" s="2">
        <v>20.768249999999998</v>
      </c>
      <c r="G22488" s="2">
        <v>0.997116</v>
      </c>
      <c r="H22488" s="2">
        <v>0.53620900000000005</v>
      </c>
      <c r="J22488" s="2">
        <v>20.771059999999999</v>
      </c>
      <c r="K22488" s="2">
        <v>0.19262699999999999</v>
      </c>
      <c r="L22488" s="2">
        <v>0.29797000000000001</v>
      </c>
    </row>
    <row r="22489" spans="1:12" x14ac:dyDescent="0.2">
      <c r="A22489" s="2">
        <v>20.77176</v>
      </c>
      <c r="B22489" s="2">
        <v>37.540570000000002</v>
      </c>
      <c r="C22489" s="2">
        <v>2.4764279999999999</v>
      </c>
      <c r="D22489" s="2">
        <v>1.874179</v>
      </c>
      <c r="F22489" s="2">
        <v>20.76895</v>
      </c>
      <c r="G22489" s="2">
        <v>0.99617800000000001</v>
      </c>
      <c r="H22489" s="2">
        <v>0.53624700000000003</v>
      </c>
      <c r="J22489" s="2">
        <v>20.77176</v>
      </c>
      <c r="K22489" s="2">
        <v>0.192468</v>
      </c>
      <c r="L22489" s="2">
        <v>0.29815799999999998</v>
      </c>
    </row>
    <row r="22490" spans="1:12" x14ac:dyDescent="0.2">
      <c r="A22490" s="2">
        <v>20.772459999999999</v>
      </c>
      <c r="B22490" s="2">
        <v>37.472070000000002</v>
      </c>
      <c r="C22490" s="2">
        <v>2.475387</v>
      </c>
      <c r="D22490" s="2">
        <v>1.874072</v>
      </c>
      <c r="F22490" s="2">
        <v>20.769659999999998</v>
      </c>
      <c r="G22490" s="2">
        <v>0.995811</v>
      </c>
      <c r="H22490" s="2">
        <v>0.53645299999999996</v>
      </c>
      <c r="J22490" s="2">
        <v>20.772459999999999</v>
      </c>
      <c r="K22490" s="2">
        <v>0.192636</v>
      </c>
      <c r="L22490" s="2">
        <v>0.29811500000000002</v>
      </c>
    </row>
    <row r="22491" spans="1:12" x14ac:dyDescent="0.2">
      <c r="A22491" s="2">
        <v>20.773160000000001</v>
      </c>
      <c r="B22491" s="2">
        <v>37.403559999999999</v>
      </c>
      <c r="C22491" s="2">
        <v>2.4740630000000001</v>
      </c>
      <c r="D22491" s="2">
        <v>1.873599</v>
      </c>
      <c r="F22491" s="2">
        <v>20.77036</v>
      </c>
      <c r="G22491" s="2">
        <v>0.99526199999999998</v>
      </c>
      <c r="H22491" s="2">
        <v>0.53675799999999996</v>
      </c>
      <c r="J22491" s="2">
        <v>20.773160000000001</v>
      </c>
      <c r="K22491" s="2">
        <v>0.19294900000000001</v>
      </c>
      <c r="L22491" s="2">
        <v>0.29794300000000001</v>
      </c>
    </row>
    <row r="22492" spans="1:12" x14ac:dyDescent="0.2">
      <c r="A22492" s="2">
        <v>20.773859999999999</v>
      </c>
      <c r="B22492" s="2">
        <v>37.335729999999998</v>
      </c>
      <c r="C22492" s="2">
        <v>2.4728729999999999</v>
      </c>
      <c r="D22492" s="2">
        <v>1.8731340000000001</v>
      </c>
      <c r="F22492" s="2">
        <v>20.771059999999999</v>
      </c>
      <c r="G22492" s="2">
        <v>0.99419400000000002</v>
      </c>
      <c r="H22492" s="2">
        <v>0.53677399999999997</v>
      </c>
      <c r="J22492" s="2">
        <v>20.773859999999999</v>
      </c>
      <c r="K22492" s="2">
        <v>0.19317400000000001</v>
      </c>
      <c r="L22492" s="2">
        <v>0.29795700000000003</v>
      </c>
    </row>
    <row r="22493" spans="1:12" x14ac:dyDescent="0.2">
      <c r="A22493" s="2">
        <v>20.774570000000001</v>
      </c>
      <c r="B22493" s="2">
        <v>37.266730000000003</v>
      </c>
      <c r="C22493" s="2">
        <v>2.4719380000000002</v>
      </c>
      <c r="D22493" s="2">
        <v>1.8718060000000001</v>
      </c>
      <c r="F22493" s="2">
        <v>20.77176</v>
      </c>
      <c r="G22493" s="2">
        <v>0.99330099999999999</v>
      </c>
      <c r="H22493" s="2">
        <v>0.53652200000000005</v>
      </c>
      <c r="J22493" s="2">
        <v>20.774570000000001</v>
      </c>
      <c r="K22493" s="2">
        <v>0.193107</v>
      </c>
      <c r="L22493" s="2">
        <v>0.29781000000000002</v>
      </c>
    </row>
    <row r="22494" spans="1:12" x14ac:dyDescent="0.2">
      <c r="A22494" s="2">
        <v>20.775269999999999</v>
      </c>
      <c r="B22494" s="2">
        <v>37.198</v>
      </c>
      <c r="C22494" s="2">
        <v>2.470809</v>
      </c>
      <c r="D22494" s="2">
        <v>1.8706769999999999</v>
      </c>
      <c r="F22494" s="2">
        <v>20.772459999999999</v>
      </c>
      <c r="G22494" s="2">
        <v>0.99268299999999998</v>
      </c>
      <c r="H22494" s="2">
        <v>0.536354</v>
      </c>
      <c r="J22494" s="2">
        <v>20.775269999999999</v>
      </c>
      <c r="K22494" s="2">
        <v>0.19295499999999999</v>
      </c>
      <c r="L22494" s="2">
        <v>0.29756300000000002</v>
      </c>
    </row>
    <row r="22495" spans="1:12" x14ac:dyDescent="0.2">
      <c r="A22495" s="2">
        <v>20.775970000000001</v>
      </c>
      <c r="B22495" s="2">
        <v>37.130099999999999</v>
      </c>
      <c r="C22495" s="2">
        <v>2.4696530000000001</v>
      </c>
      <c r="D22495" s="2">
        <v>1.8699520000000001</v>
      </c>
      <c r="F22495" s="2">
        <v>20.773160000000001</v>
      </c>
      <c r="G22495" s="2">
        <v>0.99195100000000003</v>
      </c>
      <c r="H22495" s="2">
        <v>0.536049</v>
      </c>
      <c r="J22495" s="2">
        <v>20.775970000000001</v>
      </c>
      <c r="K22495" s="2">
        <v>0.19297800000000001</v>
      </c>
      <c r="L22495" s="2">
        <v>0.29744300000000001</v>
      </c>
    </row>
    <row r="22496" spans="1:12" x14ac:dyDescent="0.2">
      <c r="A22496" s="2">
        <v>20.776669999999999</v>
      </c>
      <c r="B22496" s="2">
        <v>37.062359999999998</v>
      </c>
      <c r="C22496" s="2">
        <v>2.4685969999999999</v>
      </c>
      <c r="D22496" s="2">
        <v>1.8689910000000001</v>
      </c>
      <c r="F22496" s="2">
        <v>20.773859999999999</v>
      </c>
      <c r="G22496" s="2">
        <v>0.99165300000000001</v>
      </c>
      <c r="H22496" s="2">
        <v>0.53546899999999997</v>
      </c>
      <c r="J22496" s="2">
        <v>20.776669999999999</v>
      </c>
      <c r="K22496" s="2">
        <v>0.19292400000000001</v>
      </c>
      <c r="L22496" s="2">
        <v>0.29748400000000003</v>
      </c>
    </row>
    <row r="22497" spans="1:12" x14ac:dyDescent="0.2">
      <c r="A22497" s="2">
        <v>20.777370000000001</v>
      </c>
      <c r="B22497" s="2">
        <v>36.993940000000002</v>
      </c>
      <c r="C22497" s="2">
        <v>2.4676770000000001</v>
      </c>
      <c r="D22497" s="2">
        <v>1.868274</v>
      </c>
      <c r="F22497" s="2">
        <v>20.774570000000001</v>
      </c>
      <c r="G22497" s="2">
        <v>0.99165300000000001</v>
      </c>
      <c r="H22497" s="2">
        <v>0.53508</v>
      </c>
      <c r="J22497" s="2">
        <v>20.777370000000001</v>
      </c>
      <c r="K22497" s="2">
        <v>0.19266900000000001</v>
      </c>
      <c r="L22497" s="2">
        <v>0.297379</v>
      </c>
    </row>
    <row r="22498" spans="1:12" x14ac:dyDescent="0.2">
      <c r="A22498" s="2">
        <v>20.77807</v>
      </c>
      <c r="B22498" s="2">
        <v>36.92586</v>
      </c>
      <c r="C22498" s="2">
        <v>2.4668649999999999</v>
      </c>
      <c r="D22498" s="2">
        <v>1.8680760000000001</v>
      </c>
      <c r="F22498" s="2">
        <v>20.775269999999999</v>
      </c>
      <c r="G22498" s="2">
        <v>0.99136400000000002</v>
      </c>
      <c r="H22498" s="2">
        <v>0.53499600000000003</v>
      </c>
      <c r="J22498" s="2">
        <v>20.77807</v>
      </c>
      <c r="K22498" s="2">
        <v>0.19256000000000001</v>
      </c>
      <c r="L22498" s="2">
        <v>0.29728199999999999</v>
      </c>
    </row>
    <row r="22499" spans="1:12" x14ac:dyDescent="0.2">
      <c r="A22499" s="2">
        <v>20.778770000000002</v>
      </c>
      <c r="B22499" s="2">
        <v>36.857819999999997</v>
      </c>
      <c r="C22499" s="2">
        <v>2.466205</v>
      </c>
      <c r="D22499" s="2">
        <v>1.8682129999999999</v>
      </c>
      <c r="F22499" s="2">
        <v>20.775970000000001</v>
      </c>
      <c r="G22499" s="2">
        <v>0.99104300000000001</v>
      </c>
      <c r="H22499" s="2">
        <v>0.53476699999999999</v>
      </c>
      <c r="J22499" s="2">
        <v>20.778770000000002</v>
      </c>
      <c r="K22499" s="2">
        <v>0.192522</v>
      </c>
      <c r="L22499" s="2">
        <v>0.29738599999999998</v>
      </c>
    </row>
    <row r="22500" spans="1:12" x14ac:dyDescent="0.2">
      <c r="A22500" s="2">
        <v>20.77947</v>
      </c>
      <c r="B22500" s="2">
        <v>36.790570000000002</v>
      </c>
      <c r="C22500" s="2">
        <v>2.465465</v>
      </c>
      <c r="D22500" s="2">
        <v>1.8681589999999999</v>
      </c>
      <c r="F22500" s="2">
        <v>20.776669999999999</v>
      </c>
      <c r="G22500" s="2">
        <v>0.99126400000000003</v>
      </c>
      <c r="H22500" s="2">
        <v>0.53480499999999997</v>
      </c>
      <c r="J22500" s="2">
        <v>20.77947</v>
      </c>
      <c r="K22500" s="2">
        <v>0.192356</v>
      </c>
      <c r="L22500" s="2">
        <v>0.297462</v>
      </c>
    </row>
    <row r="22501" spans="1:12" x14ac:dyDescent="0.2">
      <c r="A22501" s="2">
        <v>20.780180000000001</v>
      </c>
      <c r="B22501" s="2">
        <v>36.722470000000001</v>
      </c>
      <c r="C22501" s="2">
        <v>2.464172</v>
      </c>
      <c r="D22501" s="2">
        <v>1.867496</v>
      </c>
      <c r="F22501" s="2">
        <v>20.777370000000001</v>
      </c>
      <c r="G22501" s="2">
        <v>0.99133300000000002</v>
      </c>
      <c r="H22501" s="2">
        <v>0.53436300000000003</v>
      </c>
      <c r="J22501" s="2">
        <v>20.780180000000001</v>
      </c>
      <c r="K22501" s="2">
        <v>0.19212299999999999</v>
      </c>
      <c r="L22501" s="2">
        <v>0.29743000000000003</v>
      </c>
    </row>
    <row r="22502" spans="1:12" x14ac:dyDescent="0.2">
      <c r="A22502" s="2">
        <v>20.78088</v>
      </c>
      <c r="B22502" s="2">
        <v>36.654470000000003</v>
      </c>
      <c r="C22502" s="2">
        <v>2.462863</v>
      </c>
      <c r="D22502" s="2">
        <v>1.867221</v>
      </c>
      <c r="F22502" s="2">
        <v>20.77807</v>
      </c>
      <c r="G22502" s="2">
        <v>0.99102000000000001</v>
      </c>
      <c r="H22502" s="2">
        <v>0.53376800000000002</v>
      </c>
      <c r="J22502" s="2">
        <v>20.78088</v>
      </c>
      <c r="K22502" s="2">
        <v>0.19218399999999999</v>
      </c>
      <c r="L22502" s="2">
        <v>0.29741299999999998</v>
      </c>
    </row>
    <row r="22503" spans="1:12" x14ac:dyDescent="0.2">
      <c r="A22503" s="2">
        <v>20.781580000000002</v>
      </c>
      <c r="B22503" s="2">
        <v>36.588070000000002</v>
      </c>
      <c r="C22503" s="2">
        <v>2.4620510000000002</v>
      </c>
      <c r="D22503" s="2">
        <v>1.8667400000000001</v>
      </c>
      <c r="F22503" s="2">
        <v>20.778770000000002</v>
      </c>
      <c r="G22503" s="2">
        <v>0.99017299999999997</v>
      </c>
      <c r="H22503" s="2">
        <v>0.53362299999999996</v>
      </c>
      <c r="J22503" s="2">
        <v>20.781580000000002</v>
      </c>
      <c r="K22503" s="2">
        <v>0.192297</v>
      </c>
      <c r="L22503" s="2">
        <v>0.29742299999999999</v>
      </c>
    </row>
    <row r="22504" spans="1:12" x14ac:dyDescent="0.2">
      <c r="A22504" s="2">
        <v>20.78228</v>
      </c>
      <c r="B22504" s="2">
        <v>36.525170000000003</v>
      </c>
      <c r="C22504" s="2">
        <v>2.461379</v>
      </c>
      <c r="D22504" s="2">
        <v>1.866214</v>
      </c>
      <c r="F22504" s="2">
        <v>20.77947</v>
      </c>
      <c r="G22504" s="2">
        <v>0.98967000000000005</v>
      </c>
      <c r="H22504" s="2">
        <v>0.53321799999999997</v>
      </c>
      <c r="J22504" s="2">
        <v>20.78228</v>
      </c>
      <c r="K22504" s="2">
        <v>0.192158</v>
      </c>
      <c r="L22504" s="2">
        <v>0.297344</v>
      </c>
    </row>
    <row r="22505" spans="1:12" x14ac:dyDescent="0.2">
      <c r="A22505" s="2">
        <v>20.782979999999998</v>
      </c>
      <c r="B22505" s="2">
        <v>36.46707</v>
      </c>
      <c r="C22505" s="2">
        <v>2.4605130000000002</v>
      </c>
      <c r="D22505" s="2">
        <v>1.8657490000000001</v>
      </c>
      <c r="F22505" s="2">
        <v>20.780180000000001</v>
      </c>
      <c r="G22505" s="2">
        <v>0.98914299999999999</v>
      </c>
      <c r="H22505" s="2">
        <v>0.53294399999999997</v>
      </c>
      <c r="J22505" s="2">
        <v>20.782979999999998</v>
      </c>
      <c r="K22505" s="2">
        <v>0.191999</v>
      </c>
      <c r="L22505" s="2">
        <v>0.297232</v>
      </c>
    </row>
    <row r="22506" spans="1:12" x14ac:dyDescent="0.2">
      <c r="A22506" s="2">
        <v>20.78368</v>
      </c>
      <c r="B22506" s="2">
        <v>36.407049999999998</v>
      </c>
      <c r="C22506" s="2">
        <v>2.4596629999999999</v>
      </c>
      <c r="D22506" s="2">
        <v>1.865146</v>
      </c>
      <c r="F22506" s="2">
        <v>20.78088</v>
      </c>
      <c r="G22506" s="2">
        <v>0.98819000000000001</v>
      </c>
      <c r="H22506" s="2">
        <v>0.53289799999999998</v>
      </c>
      <c r="J22506" s="2">
        <v>20.78368</v>
      </c>
      <c r="K22506" s="2">
        <v>0.19159300000000001</v>
      </c>
      <c r="L22506" s="2">
        <v>0.29711199999999999</v>
      </c>
    </row>
    <row r="22507" spans="1:12" x14ac:dyDescent="0.2">
      <c r="A22507" s="2">
        <v>20.784379999999999</v>
      </c>
      <c r="B22507" s="2">
        <v>36.34393</v>
      </c>
      <c r="C22507" s="2">
        <v>2.4586139999999999</v>
      </c>
      <c r="D22507" s="2">
        <v>1.864673</v>
      </c>
      <c r="F22507" s="2">
        <v>20.781580000000002</v>
      </c>
      <c r="G22507" s="2">
        <v>0.98761699999999997</v>
      </c>
      <c r="H22507" s="2">
        <v>0.53290599999999999</v>
      </c>
      <c r="J22507" s="2">
        <v>20.784379999999999</v>
      </c>
      <c r="K22507" s="2">
        <v>0.19122900000000001</v>
      </c>
      <c r="L22507" s="2">
        <v>0.29683700000000002</v>
      </c>
    </row>
    <row r="22508" spans="1:12" x14ac:dyDescent="0.2">
      <c r="A22508" s="2">
        <v>20.78509</v>
      </c>
      <c r="B22508" s="2">
        <v>36.278849999999998</v>
      </c>
      <c r="C22508" s="2">
        <v>2.4578280000000001</v>
      </c>
      <c r="D22508" s="2">
        <v>1.8642069999999999</v>
      </c>
      <c r="F22508" s="2">
        <v>20.78228</v>
      </c>
      <c r="G22508" s="2">
        <v>0.98739600000000005</v>
      </c>
      <c r="H22508" s="2">
        <v>0.53286</v>
      </c>
      <c r="J22508" s="2">
        <v>20.78509</v>
      </c>
      <c r="K22508" s="2">
        <v>0.191103</v>
      </c>
      <c r="L22508" s="2">
        <v>0.29645899999999997</v>
      </c>
    </row>
    <row r="22509" spans="1:12" x14ac:dyDescent="0.2">
      <c r="A22509" s="2">
        <v>20.785789999999999</v>
      </c>
      <c r="B22509" s="2">
        <v>36.214419999999997</v>
      </c>
      <c r="C22509" s="2">
        <v>2.4573390000000002</v>
      </c>
      <c r="D22509" s="2">
        <v>1.863918</v>
      </c>
      <c r="F22509" s="2">
        <v>20.782979999999998</v>
      </c>
      <c r="G22509" s="2">
        <v>0.986954</v>
      </c>
      <c r="H22509" s="2">
        <v>0.53279900000000002</v>
      </c>
      <c r="J22509" s="2">
        <v>20.785789999999999</v>
      </c>
      <c r="K22509" s="2">
        <v>0.190967</v>
      </c>
      <c r="L22509" s="2">
        <v>0.29624400000000001</v>
      </c>
    </row>
    <row r="22510" spans="1:12" x14ac:dyDescent="0.2">
      <c r="A22510" s="2">
        <v>20.786490000000001</v>
      </c>
      <c r="B22510" s="2">
        <v>36.150199999999998</v>
      </c>
      <c r="C22510" s="2">
        <v>2.4566379999999999</v>
      </c>
      <c r="D22510" s="2">
        <v>1.86317</v>
      </c>
      <c r="F22510" s="2">
        <v>20.78368</v>
      </c>
      <c r="G22510" s="2">
        <v>0.98648100000000005</v>
      </c>
      <c r="H22510" s="2">
        <v>0.53274500000000002</v>
      </c>
      <c r="J22510" s="2">
        <v>20.786490000000001</v>
      </c>
      <c r="K22510" s="2">
        <v>0.190826</v>
      </c>
      <c r="L22510" s="2">
        <v>0.29641899999999999</v>
      </c>
    </row>
    <row r="22511" spans="1:12" x14ac:dyDescent="0.2">
      <c r="A22511" s="2">
        <v>20.787189999999999</v>
      </c>
      <c r="B22511" s="2">
        <v>36.085230000000003</v>
      </c>
      <c r="C22511" s="2">
        <v>2.4559009999999999</v>
      </c>
      <c r="D22511" s="2">
        <v>1.8623689999999999</v>
      </c>
      <c r="F22511" s="2">
        <v>20.784379999999999</v>
      </c>
      <c r="G22511" s="2">
        <v>0.98612200000000005</v>
      </c>
      <c r="H22511" s="2">
        <v>0.53242500000000004</v>
      </c>
      <c r="J22511" s="2">
        <v>20.787189999999999</v>
      </c>
      <c r="K22511" s="2">
        <v>0.19083800000000001</v>
      </c>
      <c r="L22511" s="2">
        <v>0.29640699999999998</v>
      </c>
    </row>
    <row r="22512" spans="1:12" x14ac:dyDescent="0.2">
      <c r="A22512" s="2">
        <v>20.787890000000001</v>
      </c>
      <c r="B22512" s="2">
        <v>36.020069999999997</v>
      </c>
      <c r="C22512" s="2">
        <v>2.4547759999999998</v>
      </c>
      <c r="D22512" s="2">
        <v>1.8618269999999999</v>
      </c>
      <c r="F22512" s="2">
        <v>20.78509</v>
      </c>
      <c r="G22512" s="2">
        <v>0.98555000000000004</v>
      </c>
      <c r="H22512" s="2">
        <v>0.53207400000000005</v>
      </c>
      <c r="J22512" s="2">
        <v>20.787890000000001</v>
      </c>
      <c r="K22512" s="2">
        <v>0.19072700000000001</v>
      </c>
      <c r="L22512" s="2">
        <v>0.29585</v>
      </c>
    </row>
    <row r="22513" spans="1:12" x14ac:dyDescent="0.2">
      <c r="A22513" s="2">
        <v>20.788589999999999</v>
      </c>
      <c r="B22513" s="2">
        <v>35.955710000000003</v>
      </c>
      <c r="C22513" s="2">
        <v>2.453468</v>
      </c>
      <c r="D22513" s="2">
        <v>1.8613690000000001</v>
      </c>
      <c r="F22513" s="2">
        <v>20.785789999999999</v>
      </c>
      <c r="G22513" s="2">
        <v>0.985039</v>
      </c>
      <c r="H22513" s="2">
        <v>0.53167699999999996</v>
      </c>
      <c r="J22513" s="2">
        <v>20.788589999999999</v>
      </c>
      <c r="K22513" s="2">
        <v>0.19055900000000001</v>
      </c>
      <c r="L22513" s="2">
        <v>0.295518</v>
      </c>
    </row>
    <row r="22514" spans="1:12" x14ac:dyDescent="0.2">
      <c r="A22514" s="2">
        <v>20.789290000000001</v>
      </c>
      <c r="B22514" s="2">
        <v>35.891689999999997</v>
      </c>
      <c r="C22514" s="2">
        <v>2.4523959999999998</v>
      </c>
      <c r="D22514" s="2">
        <v>1.86111</v>
      </c>
      <c r="F22514" s="2">
        <v>20.786490000000001</v>
      </c>
      <c r="G22514" s="2">
        <v>0.98499300000000001</v>
      </c>
      <c r="H22514" s="2">
        <v>0.53166999999999998</v>
      </c>
      <c r="J22514" s="2">
        <v>20.789290000000001</v>
      </c>
      <c r="K22514" s="2">
        <v>0.190637</v>
      </c>
      <c r="L22514" s="2">
        <v>0.295265</v>
      </c>
    </row>
    <row r="22515" spans="1:12" x14ac:dyDescent="0.2">
      <c r="A22515" s="2">
        <v>20.79</v>
      </c>
      <c r="B22515" s="2">
        <v>35.827840000000002</v>
      </c>
      <c r="C22515" s="2">
        <v>2.4513729999999998</v>
      </c>
      <c r="D22515" s="2">
        <v>1.8602099999999999</v>
      </c>
      <c r="F22515" s="2">
        <v>20.787189999999999</v>
      </c>
      <c r="G22515" s="2">
        <v>0.98506199999999999</v>
      </c>
      <c r="H22515" s="2">
        <v>0.53185300000000002</v>
      </c>
      <c r="J22515" s="2">
        <v>20.79</v>
      </c>
      <c r="K22515" s="2">
        <v>0.19084200000000001</v>
      </c>
      <c r="L22515" s="2">
        <v>0.29523500000000003</v>
      </c>
    </row>
    <row r="22516" spans="1:12" x14ac:dyDescent="0.2">
      <c r="A22516" s="2">
        <v>20.790700000000001</v>
      </c>
      <c r="B22516" s="2">
        <v>35.764000000000003</v>
      </c>
      <c r="C22516" s="2">
        <v>2.4504619999999999</v>
      </c>
      <c r="D22516" s="2">
        <v>1.8595539999999999</v>
      </c>
      <c r="F22516" s="2">
        <v>20.787890000000001</v>
      </c>
      <c r="G22516" s="2">
        <v>0.98460400000000003</v>
      </c>
      <c r="H22516" s="2">
        <v>0.53206600000000004</v>
      </c>
      <c r="J22516" s="2">
        <v>20.790700000000001</v>
      </c>
      <c r="K22516" s="2">
        <v>0.190887</v>
      </c>
      <c r="L22516" s="2">
        <v>0.29535800000000001</v>
      </c>
    </row>
    <row r="22517" spans="1:12" x14ac:dyDescent="0.2">
      <c r="A22517" s="2">
        <v>20.791399999999999</v>
      </c>
      <c r="B22517" s="2">
        <v>35.700069999999997</v>
      </c>
      <c r="C22517" s="2">
        <v>2.448909</v>
      </c>
      <c r="D22517" s="2">
        <v>1.8597140000000001</v>
      </c>
      <c r="F22517" s="2">
        <v>20.788589999999999</v>
      </c>
      <c r="G22517" s="2">
        <v>0.98413799999999996</v>
      </c>
      <c r="H22517" s="2">
        <v>0.53196699999999997</v>
      </c>
      <c r="J22517" s="2">
        <v>20.791399999999999</v>
      </c>
      <c r="K22517" s="2">
        <v>0.190994</v>
      </c>
      <c r="L22517" s="2">
        <v>0.295184</v>
      </c>
    </row>
    <row r="22518" spans="1:12" x14ac:dyDescent="0.2">
      <c r="A22518" s="2">
        <v>20.792100000000001</v>
      </c>
      <c r="B22518" s="2">
        <v>35.636600000000001</v>
      </c>
      <c r="C22518" s="2">
        <v>2.4471729999999998</v>
      </c>
      <c r="D22518" s="2">
        <v>1.85937</v>
      </c>
      <c r="F22518" s="2">
        <v>20.789290000000001</v>
      </c>
      <c r="G22518" s="2">
        <v>0.98361200000000004</v>
      </c>
      <c r="H22518" s="2">
        <v>0.53195199999999998</v>
      </c>
      <c r="J22518" s="2">
        <v>20.792100000000001</v>
      </c>
      <c r="K22518" s="2">
        <v>0.19167300000000001</v>
      </c>
      <c r="L22518" s="2">
        <v>0.295047</v>
      </c>
    </row>
    <row r="22519" spans="1:12" x14ac:dyDescent="0.2">
      <c r="A22519" s="2">
        <v>20.7928</v>
      </c>
      <c r="B22519" s="2">
        <v>35.572899999999997</v>
      </c>
      <c r="C22519" s="2">
        <v>2.446037</v>
      </c>
      <c r="D22519" s="2">
        <v>1.8589739999999999</v>
      </c>
      <c r="F22519" s="2">
        <v>20.79</v>
      </c>
      <c r="G22519" s="2">
        <v>0.98295600000000005</v>
      </c>
      <c r="H22519" s="2">
        <v>0.53231799999999996</v>
      </c>
      <c r="J22519" s="2">
        <v>20.7928</v>
      </c>
      <c r="K22519" s="2">
        <v>0.19217999999999999</v>
      </c>
      <c r="L22519" s="2">
        <v>0.29471399999999998</v>
      </c>
    </row>
    <row r="22520" spans="1:12" x14ac:dyDescent="0.2">
      <c r="A22520" s="2">
        <v>20.793500000000002</v>
      </c>
      <c r="B22520" s="2">
        <v>35.509399999999999</v>
      </c>
      <c r="C22520" s="2">
        <v>2.4451930000000002</v>
      </c>
      <c r="D22520" s="2">
        <v>1.8586530000000001</v>
      </c>
      <c r="F22520" s="2">
        <v>20.790700000000001</v>
      </c>
      <c r="G22520" s="2">
        <v>0.982124</v>
      </c>
      <c r="H22520" s="2">
        <v>0.53234899999999996</v>
      </c>
      <c r="J22520" s="2">
        <v>20.793500000000002</v>
      </c>
      <c r="K22520" s="2">
        <v>0.19205700000000001</v>
      </c>
      <c r="L22520" s="2">
        <v>0.294211</v>
      </c>
    </row>
    <row r="22521" spans="1:12" x14ac:dyDescent="0.2">
      <c r="A22521" s="2">
        <v>20.7942</v>
      </c>
      <c r="B22521" s="2">
        <v>35.44538</v>
      </c>
      <c r="C22521" s="2">
        <v>2.4447549999999998</v>
      </c>
      <c r="D22521" s="2">
        <v>1.857707</v>
      </c>
      <c r="F22521" s="2">
        <v>20.791399999999999</v>
      </c>
      <c r="G22521" s="2">
        <v>0.98138400000000003</v>
      </c>
      <c r="H22521" s="2">
        <v>0.53241700000000003</v>
      </c>
      <c r="J22521" s="2">
        <v>20.7942</v>
      </c>
      <c r="K22521" s="2">
        <v>0.19192500000000001</v>
      </c>
      <c r="L22521" s="2">
        <v>0.29357699999999998</v>
      </c>
    </row>
    <row r="22522" spans="1:12" x14ac:dyDescent="0.2">
      <c r="A22522" s="2">
        <v>20.794910000000002</v>
      </c>
      <c r="B22522" s="2">
        <v>35.381129999999999</v>
      </c>
      <c r="C22522" s="2">
        <v>2.4438049999999998</v>
      </c>
      <c r="D22522" s="2">
        <v>1.8566240000000001</v>
      </c>
      <c r="F22522" s="2">
        <v>20.792100000000001</v>
      </c>
      <c r="G22522" s="2">
        <v>0.98136100000000004</v>
      </c>
      <c r="H22522" s="2">
        <v>0.53288999999999997</v>
      </c>
      <c r="J22522" s="2">
        <v>20.794910000000002</v>
      </c>
      <c r="K22522" s="2">
        <v>0.191973</v>
      </c>
      <c r="L22522" s="2">
        <v>0.29300799999999999</v>
      </c>
    </row>
    <row r="22523" spans="1:12" x14ac:dyDescent="0.2">
      <c r="A22523" s="2">
        <v>20.79561</v>
      </c>
      <c r="B22523" s="2">
        <v>35.317320000000002</v>
      </c>
      <c r="C22523" s="2">
        <v>2.4427180000000002</v>
      </c>
      <c r="D22523" s="2">
        <v>1.8557459999999999</v>
      </c>
      <c r="F22523" s="2">
        <v>20.7928</v>
      </c>
      <c r="G22523" s="2">
        <v>0.98162099999999997</v>
      </c>
      <c r="H22523" s="2">
        <v>0.533188</v>
      </c>
      <c r="J22523" s="2">
        <v>20.79561</v>
      </c>
      <c r="K22523" s="2">
        <v>0.19189200000000001</v>
      </c>
      <c r="L22523" s="2">
        <v>0.29264000000000001</v>
      </c>
    </row>
    <row r="22524" spans="1:12" x14ac:dyDescent="0.2">
      <c r="A22524" s="2">
        <v>20.796309999999998</v>
      </c>
      <c r="B22524" s="2">
        <v>35.253959999999999</v>
      </c>
      <c r="C22524" s="2">
        <v>2.4415849999999999</v>
      </c>
      <c r="D22524" s="2">
        <v>1.8550450000000001</v>
      </c>
      <c r="F22524" s="2">
        <v>20.793500000000002</v>
      </c>
      <c r="G22524" s="2">
        <v>0.981186</v>
      </c>
      <c r="H22524" s="2">
        <v>0.53348499999999999</v>
      </c>
      <c r="J22524" s="2">
        <v>20.796309999999998</v>
      </c>
      <c r="K22524" s="2">
        <v>0.19175700000000001</v>
      </c>
      <c r="L22524" s="2">
        <v>0.29213299999999998</v>
      </c>
    </row>
    <row r="22525" spans="1:12" x14ac:dyDescent="0.2">
      <c r="A22525" s="2">
        <v>20.79701</v>
      </c>
      <c r="B22525" s="2">
        <v>35.19061</v>
      </c>
      <c r="C22525" s="2">
        <v>2.4405130000000002</v>
      </c>
      <c r="D22525" s="2">
        <v>1.854503</v>
      </c>
      <c r="F22525" s="2">
        <v>20.7942</v>
      </c>
      <c r="G22525" s="2">
        <v>0.98044600000000004</v>
      </c>
      <c r="H22525" s="2">
        <v>0.53392799999999996</v>
      </c>
      <c r="J22525" s="2">
        <v>20.79701</v>
      </c>
      <c r="K22525" s="2">
        <v>0.19129499999999999</v>
      </c>
      <c r="L22525" s="2">
        <v>0.29216399999999998</v>
      </c>
    </row>
    <row r="22526" spans="1:12" x14ac:dyDescent="0.2">
      <c r="A22526" s="2">
        <v>20.797709999999999</v>
      </c>
      <c r="B22526" s="2">
        <v>35.127380000000002</v>
      </c>
      <c r="C22526" s="2">
        <v>2.4396550000000001</v>
      </c>
      <c r="D22526" s="2">
        <v>1.8534729999999999</v>
      </c>
      <c r="F22526" s="2">
        <v>20.794910000000002</v>
      </c>
      <c r="G22526" s="2">
        <v>0.98044600000000004</v>
      </c>
      <c r="H22526" s="2">
        <v>0.53415699999999999</v>
      </c>
      <c r="J22526" s="2">
        <v>20.797709999999999</v>
      </c>
      <c r="K22526" s="2">
        <v>0.190662</v>
      </c>
      <c r="L22526" s="2">
        <v>0.29224800000000001</v>
      </c>
    </row>
    <row r="22527" spans="1:12" x14ac:dyDescent="0.2">
      <c r="A22527" s="2">
        <v>20.798410000000001</v>
      </c>
      <c r="B22527" s="2">
        <v>35.063650000000003</v>
      </c>
      <c r="C22527" s="2">
        <v>2.4387159999999999</v>
      </c>
      <c r="D22527" s="2">
        <v>1.852779</v>
      </c>
      <c r="F22527" s="2">
        <v>20.79561</v>
      </c>
      <c r="G22527" s="2">
        <v>0.98051500000000003</v>
      </c>
      <c r="H22527" s="2">
        <v>0.53426399999999996</v>
      </c>
      <c r="J22527" s="2">
        <v>20.798410000000001</v>
      </c>
      <c r="K22527" s="2">
        <v>0.190748</v>
      </c>
      <c r="L22527" s="2">
        <v>0.29233500000000001</v>
      </c>
    </row>
    <row r="22528" spans="1:12" x14ac:dyDescent="0.2">
      <c r="A22528" s="2">
        <v>20.799109999999999</v>
      </c>
      <c r="B22528" s="2">
        <v>35.00029</v>
      </c>
      <c r="C22528" s="2">
        <v>2.4378389999999999</v>
      </c>
      <c r="D22528" s="2">
        <v>1.85226</v>
      </c>
      <c r="F22528" s="2">
        <v>20.796309999999998</v>
      </c>
      <c r="G22528" s="2">
        <v>0.98025499999999999</v>
      </c>
      <c r="H22528" s="2">
        <v>0.53456099999999995</v>
      </c>
      <c r="J22528" s="2">
        <v>20.799109999999999</v>
      </c>
      <c r="K22528" s="2">
        <v>0.19133700000000001</v>
      </c>
      <c r="L22528" s="2">
        <v>0.29240699999999997</v>
      </c>
    </row>
    <row r="22529" spans="1:12" x14ac:dyDescent="0.2">
      <c r="A22529" s="2">
        <v>20.799810000000001</v>
      </c>
      <c r="B22529" s="2">
        <v>34.937739999999998</v>
      </c>
      <c r="C22529" s="2">
        <v>2.4370569999999998</v>
      </c>
      <c r="D22529" s="2">
        <v>1.8516109999999999</v>
      </c>
      <c r="F22529" s="2">
        <v>20.79701</v>
      </c>
      <c r="G22529" s="2">
        <v>0.97981300000000005</v>
      </c>
      <c r="H22529" s="2">
        <v>0.53476699999999999</v>
      </c>
      <c r="J22529" s="2">
        <v>20.799810000000001</v>
      </c>
      <c r="K22529" s="2">
        <v>0.19162899999999999</v>
      </c>
      <c r="L22529" s="2">
        <v>0.29273100000000002</v>
      </c>
    </row>
    <row r="22530" spans="1:12" x14ac:dyDescent="0.2">
      <c r="A22530" s="2">
        <v>20.800519999999999</v>
      </c>
      <c r="B22530" s="2">
        <v>34.87473</v>
      </c>
      <c r="C22530" s="2">
        <v>2.4363700000000001</v>
      </c>
      <c r="D22530" s="2">
        <v>1.851299</v>
      </c>
      <c r="F22530" s="2">
        <v>20.797709999999999</v>
      </c>
      <c r="G22530" s="2">
        <v>0.97953800000000002</v>
      </c>
      <c r="H22530" s="2">
        <v>0.534775</v>
      </c>
      <c r="J22530" s="2">
        <v>20.800519999999999</v>
      </c>
      <c r="K22530" s="2">
        <v>0.19173200000000001</v>
      </c>
      <c r="L22530" s="2">
        <v>0.29321999999999998</v>
      </c>
    </row>
    <row r="22531" spans="1:12" x14ac:dyDescent="0.2">
      <c r="A22531" s="2">
        <v>20.801220000000001</v>
      </c>
      <c r="B22531" s="2">
        <v>34.81203</v>
      </c>
      <c r="C22531" s="2">
        <v>2.4355500000000001</v>
      </c>
      <c r="D22531" s="2">
        <v>1.850803</v>
      </c>
      <c r="F22531" s="2">
        <v>20.798410000000001</v>
      </c>
      <c r="G22531" s="2">
        <v>0.97914900000000005</v>
      </c>
      <c r="H22531" s="2">
        <v>0.53482099999999999</v>
      </c>
      <c r="J22531" s="2">
        <v>20.801220000000001</v>
      </c>
      <c r="K22531" s="2">
        <v>0.19146099999999999</v>
      </c>
      <c r="L22531" s="2">
        <v>0.29308000000000001</v>
      </c>
    </row>
    <row r="22532" spans="1:12" x14ac:dyDescent="0.2">
      <c r="A22532" s="2">
        <v>20.801919999999999</v>
      </c>
      <c r="B22532" s="2">
        <v>34.749409999999997</v>
      </c>
      <c r="C22532" s="2">
        <v>2.434596</v>
      </c>
      <c r="D22532" s="2">
        <v>1.850711</v>
      </c>
      <c r="F22532" s="2">
        <v>20.799109999999999</v>
      </c>
      <c r="G22532" s="2">
        <v>0.97866799999999998</v>
      </c>
      <c r="H22532" s="2">
        <v>0.53492700000000004</v>
      </c>
      <c r="J22532" s="2">
        <v>20.801919999999999</v>
      </c>
      <c r="K22532" s="2">
        <v>0.19109899999999999</v>
      </c>
      <c r="L22532" s="2">
        <v>0.29273100000000002</v>
      </c>
    </row>
    <row r="22533" spans="1:12" x14ac:dyDescent="0.2">
      <c r="A22533" s="2">
        <v>20.802620000000001</v>
      </c>
      <c r="B22533" s="2">
        <v>34.686700000000002</v>
      </c>
      <c r="C22533" s="2">
        <v>2.4337070000000001</v>
      </c>
      <c r="D22533" s="2">
        <v>1.8506499999999999</v>
      </c>
      <c r="F22533" s="2">
        <v>20.799810000000001</v>
      </c>
      <c r="G22533" s="2">
        <v>0.978271</v>
      </c>
      <c r="H22533" s="2">
        <v>0.53524799999999995</v>
      </c>
      <c r="J22533" s="2">
        <v>20.802620000000001</v>
      </c>
      <c r="K22533" s="2">
        <v>0.19111</v>
      </c>
      <c r="L22533" s="2">
        <v>0.29274699999999998</v>
      </c>
    </row>
    <row r="22534" spans="1:12" x14ac:dyDescent="0.2">
      <c r="A22534" s="2">
        <v>20.803319999999999</v>
      </c>
      <c r="B22534" s="2">
        <v>34.624479999999998</v>
      </c>
      <c r="C22534" s="2">
        <v>2.4328569999999998</v>
      </c>
      <c r="D22534" s="2">
        <v>1.850352</v>
      </c>
      <c r="F22534" s="2">
        <v>20.800519999999999</v>
      </c>
      <c r="G22534" s="2">
        <v>0.97762300000000002</v>
      </c>
      <c r="H22534" s="2">
        <v>0.53524000000000005</v>
      </c>
      <c r="J22534" s="2">
        <v>20.803319999999999</v>
      </c>
      <c r="K22534" s="2">
        <v>0.19126899999999999</v>
      </c>
      <c r="L22534" s="2">
        <v>0.29247000000000001</v>
      </c>
    </row>
    <row r="22535" spans="1:12" x14ac:dyDescent="0.2">
      <c r="A22535" s="2">
        <v>20.804020000000001</v>
      </c>
      <c r="B22535" s="2">
        <v>34.562069999999999</v>
      </c>
      <c r="C22535" s="2">
        <v>2.4320590000000002</v>
      </c>
      <c r="D22535" s="2">
        <v>1.8496889999999999</v>
      </c>
      <c r="F22535" s="2">
        <v>20.801220000000001</v>
      </c>
      <c r="G22535" s="2">
        <v>0.97698200000000002</v>
      </c>
      <c r="H22535" s="2">
        <v>0.53509499999999999</v>
      </c>
      <c r="J22535" s="2">
        <v>20.804020000000001</v>
      </c>
      <c r="K22535" s="2">
        <v>0.191133</v>
      </c>
      <c r="L22535" s="2">
        <v>0.29218</v>
      </c>
    </row>
    <row r="22536" spans="1:12" x14ac:dyDescent="0.2">
      <c r="A22536" s="2">
        <v>20.80472</v>
      </c>
      <c r="B22536" s="2">
        <v>34.499929999999999</v>
      </c>
      <c r="C22536" s="2">
        <v>2.4309949999999998</v>
      </c>
      <c r="D22536" s="2">
        <v>1.8492</v>
      </c>
      <c r="F22536" s="2">
        <v>20.801919999999999</v>
      </c>
      <c r="G22536" s="2">
        <v>0.97652399999999995</v>
      </c>
      <c r="H22536" s="2">
        <v>0.53449999999999998</v>
      </c>
      <c r="J22536" s="2">
        <v>20.80472</v>
      </c>
      <c r="K22536" s="2">
        <v>0.19092700000000001</v>
      </c>
      <c r="L22536" s="2">
        <v>0.291688</v>
      </c>
    </row>
    <row r="22537" spans="1:12" x14ac:dyDescent="0.2">
      <c r="A22537" s="2">
        <v>20.805430000000001</v>
      </c>
      <c r="B22537" s="2">
        <v>34.438360000000003</v>
      </c>
      <c r="C22537" s="2">
        <v>2.4300109999999999</v>
      </c>
      <c r="D22537" s="2">
        <v>1.8482769999999999</v>
      </c>
      <c r="F22537" s="2">
        <v>20.802620000000001</v>
      </c>
      <c r="G22537" s="2">
        <v>0.97630300000000003</v>
      </c>
      <c r="H22537" s="2">
        <v>0.53403500000000004</v>
      </c>
      <c r="J22537" s="2">
        <v>20.805430000000001</v>
      </c>
      <c r="K22537" s="2">
        <v>0.190883</v>
      </c>
      <c r="L22537" s="2">
        <v>0.29079199999999999</v>
      </c>
    </row>
    <row r="22538" spans="1:12" x14ac:dyDescent="0.2">
      <c r="A22538" s="2">
        <v>20.80613</v>
      </c>
      <c r="B22538" s="2">
        <v>34.375599999999999</v>
      </c>
      <c r="C22538" s="2">
        <v>2.4292669999999998</v>
      </c>
      <c r="D22538" s="2">
        <v>1.8475980000000001</v>
      </c>
      <c r="F22538" s="2">
        <v>20.803319999999999</v>
      </c>
      <c r="G22538" s="2">
        <v>0.97599000000000002</v>
      </c>
      <c r="H22538" s="2">
        <v>0.53395800000000004</v>
      </c>
      <c r="J22538" s="2">
        <v>20.80613</v>
      </c>
      <c r="K22538" s="2">
        <v>0.19090599999999999</v>
      </c>
      <c r="L22538" s="2">
        <v>0.29033100000000001</v>
      </c>
    </row>
    <row r="22539" spans="1:12" x14ac:dyDescent="0.2">
      <c r="A22539" s="2">
        <v>20.806830000000001</v>
      </c>
      <c r="B22539" s="2">
        <v>34.313639999999999</v>
      </c>
      <c r="C22539" s="2">
        <v>2.4282490000000001</v>
      </c>
      <c r="D22539" s="2">
        <v>1.846454</v>
      </c>
      <c r="F22539" s="2">
        <v>20.804020000000001</v>
      </c>
      <c r="G22539" s="2">
        <v>0.97550999999999999</v>
      </c>
      <c r="H22539" s="2">
        <v>0.53400400000000003</v>
      </c>
      <c r="J22539" s="2">
        <v>20.806830000000001</v>
      </c>
      <c r="K22539" s="2">
        <v>0.191326</v>
      </c>
      <c r="L22539" s="2">
        <v>0.28990700000000003</v>
      </c>
    </row>
    <row r="22540" spans="1:12" x14ac:dyDescent="0.2">
      <c r="A22540" s="2">
        <v>20.80753</v>
      </c>
      <c r="B22540" s="2">
        <v>34.25226</v>
      </c>
      <c r="C22540" s="2">
        <v>2.4273560000000001</v>
      </c>
      <c r="D22540" s="2">
        <v>1.846263</v>
      </c>
      <c r="F22540" s="2">
        <v>20.80472</v>
      </c>
      <c r="G22540" s="2">
        <v>0.97522699999999996</v>
      </c>
      <c r="H22540" s="2">
        <v>0.53412599999999999</v>
      </c>
      <c r="J22540" s="2">
        <v>20.80753</v>
      </c>
      <c r="K22540" s="2">
        <v>0.19156999999999999</v>
      </c>
      <c r="L22540" s="2">
        <v>0.28943200000000002</v>
      </c>
    </row>
    <row r="22541" spans="1:12" x14ac:dyDescent="0.2">
      <c r="A22541" s="2">
        <v>20.808229999999998</v>
      </c>
      <c r="B22541" s="2">
        <v>34.191070000000003</v>
      </c>
      <c r="C22541" s="2">
        <v>2.4268299999999998</v>
      </c>
      <c r="D22541" s="2">
        <v>1.8456680000000001</v>
      </c>
      <c r="F22541" s="2">
        <v>20.805430000000001</v>
      </c>
      <c r="G22541" s="2">
        <v>0.97504400000000002</v>
      </c>
      <c r="H22541" s="2">
        <v>0.53412599999999999</v>
      </c>
      <c r="J22541" s="2">
        <v>20.808229999999998</v>
      </c>
      <c r="K22541" s="2">
        <v>0.19119800000000001</v>
      </c>
      <c r="L22541" s="2">
        <v>0.288995</v>
      </c>
    </row>
    <row r="22542" spans="1:12" x14ac:dyDescent="0.2">
      <c r="A22542" s="2">
        <v>20.80893</v>
      </c>
      <c r="B22542" s="2">
        <v>34.130040000000001</v>
      </c>
      <c r="C22542" s="2">
        <v>2.426555</v>
      </c>
      <c r="D22542" s="2">
        <v>1.845607</v>
      </c>
      <c r="F22542" s="2">
        <v>20.80613</v>
      </c>
      <c r="G22542" s="2">
        <v>0.97473100000000001</v>
      </c>
      <c r="H22542" s="2">
        <v>0.534416</v>
      </c>
      <c r="J22542" s="2">
        <v>20.80893</v>
      </c>
      <c r="K22542" s="2">
        <v>0.190777</v>
      </c>
      <c r="L22542" s="2">
        <v>0.28862599999999999</v>
      </c>
    </row>
    <row r="22543" spans="1:12" x14ac:dyDescent="0.2">
      <c r="A22543" s="2">
        <v>20.809629999999999</v>
      </c>
      <c r="B22543" s="2">
        <v>34.070210000000003</v>
      </c>
      <c r="C22543" s="2">
        <v>2.4258950000000001</v>
      </c>
      <c r="D22543" s="2">
        <v>1.845699</v>
      </c>
      <c r="F22543" s="2">
        <v>20.806830000000001</v>
      </c>
      <c r="G22543" s="2">
        <v>0.97450300000000001</v>
      </c>
      <c r="H22543" s="2">
        <v>0.53462200000000004</v>
      </c>
      <c r="J22543" s="2">
        <v>20.809629999999999</v>
      </c>
      <c r="K22543" s="2">
        <v>0.19084000000000001</v>
      </c>
      <c r="L22543" s="2">
        <v>0.28818199999999999</v>
      </c>
    </row>
    <row r="22544" spans="1:12" x14ac:dyDescent="0.2">
      <c r="A22544" s="2">
        <v>20.81034</v>
      </c>
      <c r="B22544" s="2">
        <v>34.009399999999999</v>
      </c>
      <c r="C22544" s="2">
        <v>2.4251320000000001</v>
      </c>
      <c r="D22544" s="2">
        <v>1.8447370000000001</v>
      </c>
      <c r="F22544" s="2">
        <v>20.80753</v>
      </c>
      <c r="G22544" s="2">
        <v>0.97391499999999998</v>
      </c>
      <c r="H22544" s="2">
        <v>0.53453099999999998</v>
      </c>
      <c r="J22544" s="2">
        <v>20.81034</v>
      </c>
      <c r="K22544" s="2">
        <v>0.191027</v>
      </c>
      <c r="L22544" s="2">
        <v>0.28774699999999998</v>
      </c>
    </row>
    <row r="22545" spans="1:12" x14ac:dyDescent="0.2">
      <c r="A22545" s="2">
        <v>20.811039999999998</v>
      </c>
      <c r="B22545" s="2">
        <v>33.949449999999999</v>
      </c>
      <c r="C22545" s="2">
        <v>2.424617</v>
      </c>
      <c r="D22545" s="2">
        <v>1.843845</v>
      </c>
      <c r="F22545" s="2">
        <v>20.808229999999998</v>
      </c>
      <c r="G22545" s="2">
        <v>0.97360199999999997</v>
      </c>
      <c r="H22545" s="2">
        <v>0.53440900000000002</v>
      </c>
      <c r="J22545" s="2">
        <v>20.811039999999998</v>
      </c>
      <c r="K22545" s="2">
        <v>0.191215</v>
      </c>
      <c r="L22545" s="2">
        <v>0.28740300000000002</v>
      </c>
    </row>
    <row r="22546" spans="1:12" x14ac:dyDescent="0.2">
      <c r="A22546" s="2">
        <v>20.81174</v>
      </c>
      <c r="B22546" s="2">
        <v>33.889339999999997</v>
      </c>
      <c r="C22546" s="2">
        <v>2.423721</v>
      </c>
      <c r="D22546" s="2">
        <v>1.8431660000000001</v>
      </c>
      <c r="F22546" s="2">
        <v>20.80893</v>
      </c>
      <c r="G22546" s="2">
        <v>0.97319800000000001</v>
      </c>
      <c r="H22546" s="2">
        <v>0.53454599999999997</v>
      </c>
      <c r="J22546" s="2">
        <v>20.81174</v>
      </c>
      <c r="K22546" s="2">
        <v>0.191353</v>
      </c>
      <c r="L22546" s="2">
        <v>0.28698299999999999</v>
      </c>
    </row>
    <row r="22547" spans="1:12" x14ac:dyDescent="0.2">
      <c r="A22547" s="2">
        <v>20.812439999999999</v>
      </c>
      <c r="B22547" s="2">
        <v>33.82958</v>
      </c>
      <c r="C22547" s="2">
        <v>2.4226869999999998</v>
      </c>
      <c r="D22547" s="2">
        <v>1.84283</v>
      </c>
      <c r="F22547" s="2">
        <v>20.809629999999999</v>
      </c>
      <c r="G22547" s="2">
        <v>0.97235899999999997</v>
      </c>
      <c r="H22547" s="2">
        <v>0.53463700000000003</v>
      </c>
      <c r="J22547" s="2">
        <v>20.812439999999999</v>
      </c>
      <c r="K22547" s="2">
        <v>0.191549</v>
      </c>
      <c r="L22547" s="2">
        <v>0.28677599999999998</v>
      </c>
    </row>
    <row r="22548" spans="1:12" x14ac:dyDescent="0.2">
      <c r="A22548" s="2">
        <v>20.813140000000001</v>
      </c>
      <c r="B22548" s="2">
        <v>33.770330000000001</v>
      </c>
      <c r="C22548" s="2">
        <v>2.4216069999999998</v>
      </c>
      <c r="D22548" s="2">
        <v>1.841502</v>
      </c>
      <c r="F22548" s="2">
        <v>20.81034</v>
      </c>
      <c r="G22548" s="2">
        <v>0.97214500000000004</v>
      </c>
      <c r="H22548" s="2">
        <v>0.53503400000000001</v>
      </c>
      <c r="J22548" s="2">
        <v>20.813140000000001</v>
      </c>
      <c r="K22548" s="2">
        <v>0.191719</v>
      </c>
      <c r="L22548" s="2">
        <v>0.28666399999999997</v>
      </c>
    </row>
    <row r="22549" spans="1:12" x14ac:dyDescent="0.2">
      <c r="A22549" s="2">
        <v>20.813839999999999</v>
      </c>
      <c r="B22549" s="2">
        <v>33.711570000000002</v>
      </c>
      <c r="C22549" s="2">
        <v>2.4204780000000001</v>
      </c>
      <c r="D22549" s="2">
        <v>1.8406709999999999</v>
      </c>
      <c r="F22549" s="2">
        <v>20.811039999999998</v>
      </c>
      <c r="G22549" s="2">
        <v>0.97207600000000005</v>
      </c>
      <c r="H22549" s="2">
        <v>0.53537800000000002</v>
      </c>
      <c r="J22549" s="2">
        <v>20.813839999999999</v>
      </c>
      <c r="K22549" s="2">
        <v>0.19184699999999999</v>
      </c>
      <c r="L22549" s="2">
        <v>0.286408</v>
      </c>
    </row>
    <row r="22550" spans="1:12" x14ac:dyDescent="0.2">
      <c r="A22550" s="2">
        <v>20.814540000000001</v>
      </c>
      <c r="B22550" s="2">
        <v>33.65231</v>
      </c>
      <c r="C22550" s="2">
        <v>2.4195009999999999</v>
      </c>
      <c r="D22550" s="2">
        <v>1.839977</v>
      </c>
      <c r="F22550" s="2">
        <v>20.81174</v>
      </c>
      <c r="G22550" s="2">
        <v>0.97162599999999999</v>
      </c>
      <c r="H22550" s="2">
        <v>0.535057</v>
      </c>
      <c r="J22550" s="2">
        <v>20.814540000000001</v>
      </c>
      <c r="K22550" s="2">
        <v>0.19206200000000001</v>
      </c>
      <c r="L22550" s="2">
        <v>0.28609699999999999</v>
      </c>
    </row>
    <row r="22551" spans="1:12" x14ac:dyDescent="0.2">
      <c r="A22551" s="2">
        <v>20.815249999999999</v>
      </c>
      <c r="B22551" s="2">
        <v>33.593029999999999</v>
      </c>
      <c r="C22551" s="2">
        <v>2.4188260000000001</v>
      </c>
      <c r="D22551" s="2">
        <v>1.8387100000000001</v>
      </c>
      <c r="F22551" s="2">
        <v>20.812439999999999</v>
      </c>
      <c r="G22551" s="2">
        <v>0.97120700000000004</v>
      </c>
      <c r="H22551" s="2">
        <v>0.53490400000000005</v>
      </c>
      <c r="J22551" s="2">
        <v>20.815249999999999</v>
      </c>
      <c r="K22551" s="2">
        <v>0.19225900000000001</v>
      </c>
      <c r="L22551" s="2">
        <v>0.285771</v>
      </c>
    </row>
    <row r="22552" spans="1:12" x14ac:dyDescent="0.2">
      <c r="A22552" s="2">
        <v>20.815950000000001</v>
      </c>
      <c r="B22552" s="2">
        <v>33.534370000000003</v>
      </c>
      <c r="C22552" s="2">
        <v>2.418307</v>
      </c>
      <c r="D22552" s="2">
        <v>1.8376950000000001</v>
      </c>
      <c r="F22552" s="2">
        <v>20.813140000000001</v>
      </c>
      <c r="G22552" s="2">
        <v>0.97097800000000001</v>
      </c>
      <c r="H22552" s="2">
        <v>0.53502700000000003</v>
      </c>
      <c r="J22552" s="2">
        <v>20.815950000000001</v>
      </c>
      <c r="K22552" s="2">
        <v>0.19242100000000001</v>
      </c>
      <c r="L22552" s="2">
        <v>0.28523599999999999</v>
      </c>
    </row>
    <row r="22553" spans="1:12" x14ac:dyDescent="0.2">
      <c r="A22553" s="2">
        <v>20.816649999999999</v>
      </c>
      <c r="B22553" s="2">
        <v>33.475169999999999</v>
      </c>
      <c r="C22553" s="2">
        <v>2.4175939999999998</v>
      </c>
      <c r="D22553" s="2">
        <v>1.8366499999999999</v>
      </c>
      <c r="F22553" s="2">
        <v>20.813839999999999</v>
      </c>
      <c r="G22553" s="2">
        <v>0.97112299999999996</v>
      </c>
      <c r="H22553" s="2">
        <v>0.53503400000000001</v>
      </c>
      <c r="J22553" s="2">
        <v>20.816649999999999</v>
      </c>
      <c r="K22553" s="2">
        <v>0.192243</v>
      </c>
      <c r="L22553" s="2">
        <v>0.28495300000000001</v>
      </c>
    </row>
    <row r="22554" spans="1:12" x14ac:dyDescent="0.2">
      <c r="A22554" s="2">
        <v>20.817350000000001</v>
      </c>
      <c r="B22554" s="2">
        <v>33.416420000000002</v>
      </c>
      <c r="C22554" s="2">
        <v>2.4166629999999998</v>
      </c>
      <c r="D22554" s="2">
        <v>1.8353839999999999</v>
      </c>
      <c r="F22554" s="2">
        <v>20.814540000000001</v>
      </c>
      <c r="G22554" s="2">
        <v>0.97129799999999999</v>
      </c>
      <c r="H22554" s="2">
        <v>0.53469800000000001</v>
      </c>
      <c r="J22554" s="2">
        <v>20.817350000000001</v>
      </c>
      <c r="K22554" s="2">
        <v>0.191936</v>
      </c>
      <c r="L22554" s="2">
        <v>0.28452300000000003</v>
      </c>
    </row>
    <row r="22555" spans="1:12" x14ac:dyDescent="0.2">
      <c r="A22555" s="2">
        <v>20.818049999999999</v>
      </c>
      <c r="B22555" s="2">
        <v>33.35812</v>
      </c>
      <c r="C22555" s="2">
        <v>2.4157519999999999</v>
      </c>
      <c r="D22555" s="2">
        <v>1.8352539999999999</v>
      </c>
      <c r="F22555" s="2">
        <v>20.815249999999999</v>
      </c>
      <c r="G22555" s="2">
        <v>0.97141999999999995</v>
      </c>
      <c r="H22555" s="2">
        <v>0.53424799999999995</v>
      </c>
      <c r="J22555" s="2">
        <v>20.818049999999999</v>
      </c>
      <c r="K22555" s="2">
        <v>0.191971</v>
      </c>
      <c r="L22555" s="2">
        <v>0.283918</v>
      </c>
    </row>
    <row r="22556" spans="1:12" x14ac:dyDescent="0.2">
      <c r="A22556" s="2">
        <v>20.818750000000001</v>
      </c>
      <c r="B22556" s="2">
        <v>33.300609999999999</v>
      </c>
      <c r="C22556" s="2">
        <v>2.4151570000000002</v>
      </c>
      <c r="D22556" s="2">
        <v>1.834773</v>
      </c>
      <c r="F22556" s="2">
        <v>20.815950000000001</v>
      </c>
      <c r="G22556" s="2">
        <v>0.97148100000000004</v>
      </c>
      <c r="H22556" s="2">
        <v>0.53453099999999998</v>
      </c>
      <c r="J22556" s="2">
        <v>20.818750000000001</v>
      </c>
      <c r="K22556" s="2">
        <v>0.19225100000000001</v>
      </c>
      <c r="L22556" s="2">
        <v>0.28322399999999998</v>
      </c>
    </row>
    <row r="22557" spans="1:12" x14ac:dyDescent="0.2">
      <c r="A22557" s="2">
        <v>20.81945</v>
      </c>
      <c r="B22557" s="2">
        <v>33.243119999999998</v>
      </c>
      <c r="C22557" s="2">
        <v>2.414542</v>
      </c>
      <c r="D22557" s="2">
        <v>1.8348720000000001</v>
      </c>
      <c r="F22557" s="2">
        <v>20.816649999999999</v>
      </c>
      <c r="G22557" s="2">
        <v>0.97115300000000004</v>
      </c>
      <c r="H22557" s="2">
        <v>0.53454599999999997</v>
      </c>
      <c r="J22557" s="2">
        <v>20.81945</v>
      </c>
      <c r="K22557" s="2">
        <v>0.19259999999999999</v>
      </c>
      <c r="L22557" s="2">
        <v>0.282939</v>
      </c>
    </row>
    <row r="22558" spans="1:12" x14ac:dyDescent="0.2">
      <c r="A22558" s="2">
        <v>20.820150000000002</v>
      </c>
      <c r="B22558" s="2">
        <v>33.185519999999997</v>
      </c>
      <c r="C22558" s="2">
        <v>2.4141530000000002</v>
      </c>
      <c r="D22558" s="2">
        <v>1.834811</v>
      </c>
      <c r="F22558" s="2">
        <v>20.817350000000001</v>
      </c>
      <c r="G22558" s="2">
        <v>0.97055100000000005</v>
      </c>
      <c r="H22558" s="2">
        <v>0.53440100000000001</v>
      </c>
      <c r="J22558" s="2">
        <v>20.820150000000002</v>
      </c>
      <c r="K22558" s="2">
        <v>0.19269900000000001</v>
      </c>
      <c r="L22558" s="2">
        <v>0.28292499999999998</v>
      </c>
    </row>
    <row r="22559" spans="1:12" x14ac:dyDescent="0.2">
      <c r="A22559" s="2">
        <v>20.82086</v>
      </c>
      <c r="B22559" s="2">
        <v>33.127029999999998</v>
      </c>
      <c r="C22559" s="2">
        <v>2.4128180000000001</v>
      </c>
      <c r="D22559" s="2">
        <v>1.8345670000000001</v>
      </c>
      <c r="F22559" s="2">
        <v>20.818049999999999</v>
      </c>
      <c r="G22559" s="2">
        <v>0.97010799999999997</v>
      </c>
      <c r="H22559" s="2">
        <v>0.53453099999999998</v>
      </c>
      <c r="J22559" s="2">
        <v>20.82086</v>
      </c>
      <c r="K22559" s="2">
        <v>0.19256599999999999</v>
      </c>
      <c r="L22559" s="2">
        <v>0.28273199999999998</v>
      </c>
    </row>
    <row r="22560" spans="1:12" x14ac:dyDescent="0.2">
      <c r="A22560" s="2">
        <v>20.821560000000002</v>
      </c>
      <c r="B22560" s="2">
        <v>33.069130000000001</v>
      </c>
      <c r="C22560" s="2">
        <v>2.4123410000000001</v>
      </c>
      <c r="D22560" s="2">
        <v>1.8340099999999999</v>
      </c>
      <c r="F22560" s="2">
        <v>20.818750000000001</v>
      </c>
      <c r="G22560" s="2">
        <v>0.96979499999999996</v>
      </c>
      <c r="H22560" s="2">
        <v>0.53440100000000001</v>
      </c>
      <c r="J22560" s="2">
        <v>20.821560000000002</v>
      </c>
      <c r="K22560" s="2">
        <v>0.19253000000000001</v>
      </c>
      <c r="L22560" s="2">
        <v>0.28237200000000001</v>
      </c>
    </row>
    <row r="22561" spans="1:12" x14ac:dyDescent="0.2">
      <c r="A22561" s="2">
        <v>20.82226</v>
      </c>
      <c r="B22561" s="2">
        <v>33.011299999999999</v>
      </c>
      <c r="C22561" s="2">
        <v>2.4117389999999999</v>
      </c>
      <c r="D22561" s="2">
        <v>1.8333919999999999</v>
      </c>
      <c r="F22561" s="2">
        <v>20.81945</v>
      </c>
      <c r="G22561" s="2">
        <v>0.96936800000000001</v>
      </c>
      <c r="H22561" s="2">
        <v>0.53485899999999997</v>
      </c>
      <c r="J22561" s="2">
        <v>20.82226</v>
      </c>
      <c r="K22561" s="2">
        <v>0.19258700000000001</v>
      </c>
      <c r="L22561" s="2">
        <v>0.28211399999999998</v>
      </c>
    </row>
    <row r="22562" spans="1:12" x14ac:dyDescent="0.2">
      <c r="A22562" s="2">
        <v>20.822959999999998</v>
      </c>
      <c r="B22562" s="2">
        <v>32.953580000000002</v>
      </c>
      <c r="C22562" s="2">
        <v>2.4108610000000001</v>
      </c>
      <c r="D22562" s="2">
        <v>1.8330340000000001</v>
      </c>
      <c r="F22562" s="2">
        <v>20.820150000000002</v>
      </c>
      <c r="G22562" s="2">
        <v>0.96890299999999996</v>
      </c>
      <c r="H22562" s="2">
        <v>0.53516399999999997</v>
      </c>
      <c r="J22562" s="2">
        <v>20.822959999999998</v>
      </c>
      <c r="K22562" s="2">
        <v>0.19239999999999999</v>
      </c>
      <c r="L22562" s="2">
        <v>0.28194200000000003</v>
      </c>
    </row>
    <row r="22563" spans="1:12" x14ac:dyDescent="0.2">
      <c r="A22563" s="2">
        <v>20.82366</v>
      </c>
      <c r="B22563" s="2">
        <v>32.896169999999998</v>
      </c>
      <c r="C22563" s="2">
        <v>2.4104950000000001</v>
      </c>
      <c r="D22563" s="2">
        <v>1.832919</v>
      </c>
      <c r="F22563" s="2">
        <v>20.82086</v>
      </c>
      <c r="G22563" s="2">
        <v>0.96907799999999999</v>
      </c>
      <c r="H22563" s="2">
        <v>0.53531600000000001</v>
      </c>
      <c r="J22563" s="2">
        <v>20.82366</v>
      </c>
      <c r="K22563" s="2">
        <v>0.19228000000000001</v>
      </c>
      <c r="L22563" s="2">
        <v>0.28159200000000001</v>
      </c>
    </row>
    <row r="22564" spans="1:12" x14ac:dyDescent="0.2">
      <c r="A22564" s="2">
        <v>20.824359999999999</v>
      </c>
      <c r="B22564" s="2">
        <v>32.838560000000001</v>
      </c>
      <c r="C22564" s="2">
        <v>2.409694</v>
      </c>
      <c r="D22564" s="2">
        <v>1.8326899999999999</v>
      </c>
      <c r="F22564" s="2">
        <v>20.821560000000002</v>
      </c>
      <c r="G22564" s="2">
        <v>0.96929900000000002</v>
      </c>
      <c r="H22564" s="2">
        <v>0.53503400000000001</v>
      </c>
      <c r="J22564" s="2">
        <v>20.824359999999999</v>
      </c>
      <c r="K22564" s="2">
        <v>0.19217100000000001</v>
      </c>
      <c r="L22564" s="2">
        <v>0.28133399999999997</v>
      </c>
    </row>
    <row r="22565" spans="1:12" x14ac:dyDescent="0.2">
      <c r="A22565" s="2">
        <v>20.825060000000001</v>
      </c>
      <c r="B22565" s="2">
        <v>32.780990000000003</v>
      </c>
      <c r="C22565" s="2">
        <v>2.4090799999999999</v>
      </c>
      <c r="D22565" s="2">
        <v>1.832454</v>
      </c>
      <c r="F22565" s="2">
        <v>20.82226</v>
      </c>
      <c r="G22565" s="2">
        <v>0.96923099999999995</v>
      </c>
      <c r="H22565" s="2">
        <v>0.53488899999999995</v>
      </c>
      <c r="J22565" s="2">
        <v>20.825060000000001</v>
      </c>
      <c r="K22565" s="2">
        <v>0.191995</v>
      </c>
      <c r="L22565" s="2">
        <v>0.28117599999999998</v>
      </c>
    </row>
    <row r="22566" spans="1:12" x14ac:dyDescent="0.2">
      <c r="A22566" s="2">
        <v>20.825769999999999</v>
      </c>
      <c r="B22566" s="2">
        <v>32.724159999999998</v>
      </c>
      <c r="C22566" s="2">
        <v>2.4086940000000001</v>
      </c>
      <c r="D22566" s="2">
        <v>1.8317829999999999</v>
      </c>
      <c r="F22566" s="2">
        <v>20.822959999999998</v>
      </c>
      <c r="G22566" s="2">
        <v>0.96881899999999999</v>
      </c>
      <c r="H22566" s="2">
        <v>0.53528600000000004</v>
      </c>
      <c r="J22566" s="2">
        <v>20.825769999999999</v>
      </c>
      <c r="K22566" s="2">
        <v>0.191608</v>
      </c>
      <c r="L22566" s="2">
        <v>0.28072599999999998</v>
      </c>
    </row>
    <row r="22567" spans="1:12" x14ac:dyDescent="0.2">
      <c r="A22567" s="2">
        <v>20.82647</v>
      </c>
      <c r="B22567" s="2">
        <v>32.667589999999997</v>
      </c>
      <c r="C22567" s="2">
        <v>2.408309</v>
      </c>
      <c r="D22567" s="2">
        <v>1.8309280000000001</v>
      </c>
      <c r="F22567" s="2">
        <v>20.82366</v>
      </c>
      <c r="G22567" s="2">
        <v>0.96859700000000004</v>
      </c>
      <c r="H22567" s="2">
        <v>0.53549999999999998</v>
      </c>
      <c r="J22567" s="2">
        <v>20.82647</v>
      </c>
      <c r="K22567" s="2">
        <v>0.19129699999999999</v>
      </c>
      <c r="L22567" s="2">
        <v>0.28059000000000001</v>
      </c>
    </row>
    <row r="22568" spans="1:12" x14ac:dyDescent="0.2">
      <c r="A22568" s="2">
        <v>20.827169999999999</v>
      </c>
      <c r="B22568" s="2">
        <v>32.611179999999997</v>
      </c>
      <c r="C22568" s="2">
        <v>2.408706</v>
      </c>
      <c r="D22568" s="2">
        <v>1.8307370000000001</v>
      </c>
      <c r="F22568" s="2">
        <v>20.824359999999999</v>
      </c>
      <c r="G22568" s="2">
        <v>0.96827700000000005</v>
      </c>
      <c r="H22568" s="2">
        <v>0.53553799999999996</v>
      </c>
      <c r="J22568" s="2">
        <v>20.827169999999999</v>
      </c>
      <c r="K22568" s="2">
        <v>0.19047900000000001</v>
      </c>
      <c r="L22568" s="2">
        <v>0.28036699999999998</v>
      </c>
    </row>
    <row r="22569" spans="1:12" x14ac:dyDescent="0.2">
      <c r="A22569" s="2">
        <v>20.827870000000001</v>
      </c>
      <c r="B22569" s="2">
        <v>32.554960000000001</v>
      </c>
      <c r="C22569" s="2">
        <v>2.4085649999999998</v>
      </c>
      <c r="D22569" s="2">
        <v>1.8303100000000001</v>
      </c>
      <c r="F22569" s="2">
        <v>20.825060000000001</v>
      </c>
      <c r="G22569" s="2">
        <v>0.96795699999999996</v>
      </c>
      <c r="H22569" s="2">
        <v>0.53522499999999995</v>
      </c>
      <c r="J22569" s="2">
        <v>20.827870000000001</v>
      </c>
      <c r="K22569" s="2">
        <v>0.18993699999999999</v>
      </c>
      <c r="L22569" s="2">
        <v>0.27969100000000002</v>
      </c>
    </row>
    <row r="22570" spans="1:12" x14ac:dyDescent="0.2">
      <c r="A22570" s="2">
        <v>20.828569999999999</v>
      </c>
      <c r="B22570" s="2">
        <v>32.499119999999998</v>
      </c>
      <c r="C22570" s="2">
        <v>2.4076569999999999</v>
      </c>
      <c r="D22570" s="2">
        <v>1.8300350000000001</v>
      </c>
      <c r="F22570" s="2">
        <v>20.825769999999999</v>
      </c>
      <c r="G22570" s="2">
        <v>0.96771200000000002</v>
      </c>
      <c r="H22570" s="2">
        <v>0.53497300000000003</v>
      </c>
      <c r="J22570" s="2">
        <v>20.828569999999999</v>
      </c>
      <c r="K22570" s="2">
        <v>0.18990099999999999</v>
      </c>
      <c r="L22570" s="2">
        <v>0.27960400000000002</v>
      </c>
    </row>
    <row r="22571" spans="1:12" x14ac:dyDescent="0.2">
      <c r="A22571" s="2">
        <v>20.829270000000001</v>
      </c>
      <c r="B22571" s="2">
        <v>32.443539999999999</v>
      </c>
      <c r="C22571" s="2">
        <v>2.406352</v>
      </c>
      <c r="D22571" s="2">
        <v>1.82989</v>
      </c>
      <c r="F22571" s="2">
        <v>20.82647</v>
      </c>
      <c r="G22571" s="2">
        <v>0.96750599999999998</v>
      </c>
      <c r="H22571" s="2">
        <v>0.53503400000000001</v>
      </c>
      <c r="J22571" s="2">
        <v>20.829270000000001</v>
      </c>
      <c r="K22571" s="2">
        <v>0.189363</v>
      </c>
      <c r="L22571" s="2">
        <v>0.279445</v>
      </c>
    </row>
    <row r="22572" spans="1:12" x14ac:dyDescent="0.2">
      <c r="A22572" s="2">
        <v>20.829969999999999</v>
      </c>
      <c r="B22572" s="2">
        <v>32.38852</v>
      </c>
      <c r="C22572" s="2">
        <v>2.405872</v>
      </c>
      <c r="D22572" s="2">
        <v>1.829585</v>
      </c>
      <c r="F22572" s="2">
        <v>20.827169999999999</v>
      </c>
      <c r="G22572" s="2">
        <v>0.96702600000000005</v>
      </c>
      <c r="H22572" s="2">
        <v>0.53466000000000002</v>
      </c>
      <c r="J22572" s="2">
        <v>20.829969999999999</v>
      </c>
      <c r="K22572" s="2">
        <v>0.18850900000000001</v>
      </c>
      <c r="L22572" s="2">
        <v>0.27903600000000001</v>
      </c>
    </row>
    <row r="22573" spans="1:12" x14ac:dyDescent="0.2">
      <c r="A22573" s="2">
        <v>20.830680000000001</v>
      </c>
      <c r="B22573" s="2">
        <v>32.333320000000001</v>
      </c>
      <c r="C22573" s="2">
        <v>2.405475</v>
      </c>
      <c r="D22573" s="2">
        <v>1.829494</v>
      </c>
      <c r="F22573" s="2">
        <v>20.827870000000001</v>
      </c>
      <c r="G22573" s="2">
        <v>0.96637700000000004</v>
      </c>
      <c r="H22573" s="2">
        <v>0.53417999999999999</v>
      </c>
      <c r="J22573" s="2">
        <v>20.830680000000001</v>
      </c>
      <c r="K22573" s="2">
        <v>0.18831600000000001</v>
      </c>
      <c r="L22573" s="2">
        <v>0.27847100000000002</v>
      </c>
    </row>
    <row r="22574" spans="1:12" x14ac:dyDescent="0.2">
      <c r="A22574" s="2">
        <v>20.831379999999999</v>
      </c>
      <c r="B22574" s="2">
        <v>32.278109999999998</v>
      </c>
      <c r="C22574" s="2">
        <v>2.4048609999999999</v>
      </c>
      <c r="D22574" s="2">
        <v>1.829448</v>
      </c>
      <c r="F22574" s="2">
        <v>20.828569999999999</v>
      </c>
      <c r="G22574" s="2">
        <v>0.96611000000000002</v>
      </c>
      <c r="H22574" s="2">
        <v>0.53393599999999997</v>
      </c>
      <c r="J22574" s="2">
        <v>20.831379999999999</v>
      </c>
      <c r="K22574" s="2">
        <v>0.18829099999999999</v>
      </c>
      <c r="L22574" s="2">
        <v>0.27845500000000001</v>
      </c>
    </row>
    <row r="22575" spans="1:12" x14ac:dyDescent="0.2">
      <c r="A22575" s="2">
        <v>20.832080000000001</v>
      </c>
      <c r="B22575" s="2">
        <v>32.222830000000002</v>
      </c>
      <c r="C22575" s="2">
        <v>2.403842</v>
      </c>
      <c r="D22575" s="2">
        <v>1.8296920000000001</v>
      </c>
      <c r="F22575" s="2">
        <v>20.829270000000001</v>
      </c>
      <c r="G22575" s="2">
        <v>0.96614100000000003</v>
      </c>
      <c r="H22575" s="2">
        <v>0.53389699999999995</v>
      </c>
      <c r="J22575" s="2">
        <v>20.832080000000001</v>
      </c>
      <c r="K22575" s="2">
        <v>0.188467</v>
      </c>
      <c r="L22575" s="2">
        <v>0.27849600000000002</v>
      </c>
    </row>
    <row r="22576" spans="1:12" x14ac:dyDescent="0.2">
      <c r="A22576" s="2">
        <v>20.83278</v>
      </c>
      <c r="B22576" s="2">
        <v>32.168120000000002</v>
      </c>
      <c r="C22576" s="2">
        <v>2.4032200000000001</v>
      </c>
      <c r="D22576" s="2">
        <v>1.8288150000000001</v>
      </c>
      <c r="F22576" s="2">
        <v>20.829969999999999</v>
      </c>
      <c r="G22576" s="2">
        <v>0.96581300000000003</v>
      </c>
      <c r="H22576" s="2">
        <v>0.53386699999999998</v>
      </c>
      <c r="J22576" s="2">
        <v>20.83278</v>
      </c>
      <c r="K22576" s="2">
        <v>0.18853900000000001</v>
      </c>
      <c r="L22576" s="2">
        <v>0.278478</v>
      </c>
    </row>
    <row r="22577" spans="1:12" x14ac:dyDescent="0.2">
      <c r="A22577" s="2">
        <v>20.833480000000002</v>
      </c>
      <c r="B22577" s="2">
        <v>32.113370000000003</v>
      </c>
      <c r="C22577" s="2">
        <v>2.4028689999999999</v>
      </c>
      <c r="D22577" s="2">
        <v>1.82812</v>
      </c>
      <c r="F22577" s="2">
        <v>20.830680000000001</v>
      </c>
      <c r="G22577" s="2">
        <v>0.96517900000000001</v>
      </c>
      <c r="H22577" s="2">
        <v>0.533752</v>
      </c>
      <c r="J22577" s="2">
        <v>20.833480000000002</v>
      </c>
      <c r="K22577" s="2">
        <v>0.187887</v>
      </c>
      <c r="L22577" s="2">
        <v>0.27827600000000002</v>
      </c>
    </row>
    <row r="22578" spans="1:12" x14ac:dyDescent="0.2">
      <c r="A22578" s="2">
        <v>20.83418</v>
      </c>
      <c r="B22578" s="2">
        <v>32.05836</v>
      </c>
      <c r="C22578" s="2">
        <v>2.4020950000000001</v>
      </c>
      <c r="D22578" s="2">
        <v>1.8281810000000001</v>
      </c>
      <c r="F22578" s="2">
        <v>20.831379999999999</v>
      </c>
      <c r="G22578" s="2">
        <v>0.96480600000000005</v>
      </c>
      <c r="H22578" s="2">
        <v>0.533142</v>
      </c>
      <c r="J22578" s="2">
        <v>20.83418</v>
      </c>
      <c r="K22578" s="2">
        <v>0.18735499999999999</v>
      </c>
      <c r="L22578" s="2">
        <v>0.27809400000000001</v>
      </c>
    </row>
    <row r="22579" spans="1:12" x14ac:dyDescent="0.2">
      <c r="A22579" s="2">
        <v>20.834879999999998</v>
      </c>
      <c r="B22579" s="2">
        <v>32.004480000000001</v>
      </c>
      <c r="C22579" s="2">
        <v>2.4016139999999999</v>
      </c>
      <c r="D22579" s="2">
        <v>1.8274030000000001</v>
      </c>
      <c r="F22579" s="2">
        <v>20.832080000000001</v>
      </c>
      <c r="G22579" s="2">
        <v>0.96441699999999997</v>
      </c>
      <c r="H22579" s="2">
        <v>0.53311200000000003</v>
      </c>
      <c r="J22579" s="2">
        <v>20.834879999999998</v>
      </c>
      <c r="K22579" s="2">
        <v>0.18739900000000001</v>
      </c>
      <c r="L22579" s="2">
        <v>0.27747899999999998</v>
      </c>
    </row>
    <row r="22580" spans="1:12" x14ac:dyDescent="0.2">
      <c r="A22580" s="2">
        <v>20.83559</v>
      </c>
      <c r="B22580" s="2">
        <v>31.95346</v>
      </c>
      <c r="C22580" s="2">
        <v>2.400855</v>
      </c>
      <c r="D22580" s="2">
        <v>1.8273269999999999</v>
      </c>
      <c r="F22580" s="2">
        <v>20.83278</v>
      </c>
      <c r="G22580" s="2">
        <v>0.96390500000000001</v>
      </c>
      <c r="H22580" s="2">
        <v>0.53311200000000003</v>
      </c>
      <c r="J22580" s="2">
        <v>20.83559</v>
      </c>
      <c r="K22580" s="2">
        <v>0.18718699999999999</v>
      </c>
      <c r="L22580" s="2">
        <v>0.276754</v>
      </c>
    </row>
    <row r="22581" spans="1:12" x14ac:dyDescent="0.2">
      <c r="A22581" s="2">
        <v>20.836290000000002</v>
      </c>
      <c r="B22581" s="2">
        <v>31.9056</v>
      </c>
      <c r="C22581" s="2">
        <v>2.400439</v>
      </c>
      <c r="D22581" s="2">
        <v>1.826389</v>
      </c>
      <c r="F22581" s="2">
        <v>20.833480000000002</v>
      </c>
      <c r="G22581" s="2">
        <v>0.96346299999999996</v>
      </c>
      <c r="H22581" s="2">
        <v>0.53317300000000001</v>
      </c>
      <c r="J22581" s="2">
        <v>20.836290000000002</v>
      </c>
      <c r="K22581" s="2">
        <v>0.18687599999999999</v>
      </c>
      <c r="L22581" s="2">
        <v>0.27631699999999998</v>
      </c>
    </row>
    <row r="22582" spans="1:12" x14ac:dyDescent="0.2">
      <c r="A22582" s="2">
        <v>20.83699</v>
      </c>
      <c r="B22582" s="2">
        <v>31.85745</v>
      </c>
      <c r="C22582" s="2">
        <v>2.3998140000000001</v>
      </c>
      <c r="D22582" s="2">
        <v>1.8259000000000001</v>
      </c>
      <c r="F22582" s="2">
        <v>20.83418</v>
      </c>
      <c r="G22582" s="2">
        <v>0.96325700000000003</v>
      </c>
      <c r="H22582" s="2">
        <v>0.53366899999999995</v>
      </c>
      <c r="J22582" s="2">
        <v>20.83699</v>
      </c>
      <c r="K22582" s="2">
        <v>0.18687799999999999</v>
      </c>
      <c r="L22582" s="2">
        <v>0.27611400000000003</v>
      </c>
    </row>
    <row r="22583" spans="1:12" x14ac:dyDescent="0.2">
      <c r="A22583" s="2">
        <v>20.837689999999998</v>
      </c>
      <c r="B22583" s="2">
        <v>31.80611</v>
      </c>
      <c r="C22583" s="2">
        <v>2.3993030000000002</v>
      </c>
      <c r="D22583" s="2">
        <v>1.825793</v>
      </c>
      <c r="F22583" s="2">
        <v>20.834879999999998</v>
      </c>
      <c r="G22583" s="2">
        <v>0.96305799999999997</v>
      </c>
      <c r="H22583" s="2">
        <v>0.53337900000000005</v>
      </c>
      <c r="J22583" s="2">
        <v>20.837689999999998</v>
      </c>
      <c r="K22583" s="2">
        <v>0.18660499999999999</v>
      </c>
      <c r="L22583" s="2">
        <v>0.27546599999999999</v>
      </c>
    </row>
    <row r="22584" spans="1:12" x14ac:dyDescent="0.2">
      <c r="A22584" s="2">
        <v>20.83839</v>
      </c>
      <c r="B22584" s="2">
        <v>31.75206</v>
      </c>
      <c r="C22584" s="2">
        <v>2.398895</v>
      </c>
      <c r="D22584" s="2">
        <v>1.8256410000000001</v>
      </c>
      <c r="F22584" s="2">
        <v>20.83559</v>
      </c>
      <c r="G22584" s="2">
        <v>0.963028</v>
      </c>
      <c r="H22584" s="2">
        <v>0.533188</v>
      </c>
      <c r="J22584" s="2">
        <v>20.83839</v>
      </c>
      <c r="K22584" s="2">
        <v>0.18621199999999999</v>
      </c>
      <c r="L22584" s="2">
        <v>0.27487</v>
      </c>
    </row>
    <row r="22585" spans="1:12" x14ac:dyDescent="0.2">
      <c r="A22585" s="2">
        <v>20.839089999999999</v>
      </c>
      <c r="B22585" s="2">
        <v>31.697769999999998</v>
      </c>
      <c r="C22585" s="2">
        <v>2.3984519999999998</v>
      </c>
      <c r="D22585" s="2">
        <v>1.825801</v>
      </c>
      <c r="F22585" s="2">
        <v>20.836290000000002</v>
      </c>
      <c r="G22585" s="2">
        <v>0.96284499999999995</v>
      </c>
      <c r="H22585" s="2">
        <v>0.53320299999999998</v>
      </c>
      <c r="J22585" s="2">
        <v>20.839089999999999</v>
      </c>
      <c r="K22585" s="2">
        <v>0.18612100000000001</v>
      </c>
      <c r="L22585" s="2">
        <v>0.27432800000000002</v>
      </c>
    </row>
    <row r="22586" spans="1:12" x14ac:dyDescent="0.2">
      <c r="A22586" s="2">
        <v>20.839790000000001</v>
      </c>
      <c r="B22586" s="2">
        <v>31.64349</v>
      </c>
      <c r="C22586" s="2">
        <v>2.3986200000000002</v>
      </c>
      <c r="D22586" s="2">
        <v>1.826022</v>
      </c>
      <c r="F22586" s="2">
        <v>20.83699</v>
      </c>
      <c r="G22586" s="2">
        <v>0.96209699999999998</v>
      </c>
      <c r="H22586" s="2">
        <v>0.533134</v>
      </c>
      <c r="J22586" s="2">
        <v>20.839790000000001</v>
      </c>
      <c r="K22586" s="2">
        <v>0.18609999999999999</v>
      </c>
      <c r="L22586" s="2">
        <v>0.27426499999999998</v>
      </c>
    </row>
    <row r="22587" spans="1:12" x14ac:dyDescent="0.2">
      <c r="A22587" s="2">
        <v>20.840489999999999</v>
      </c>
      <c r="B22587" s="2">
        <v>31.58933</v>
      </c>
      <c r="C22587" s="2">
        <v>2.3985629999999998</v>
      </c>
      <c r="D22587" s="2">
        <v>1.82603</v>
      </c>
      <c r="F22587" s="2">
        <v>20.837689999999998</v>
      </c>
      <c r="G22587" s="2">
        <v>0.961121</v>
      </c>
      <c r="H22587" s="2">
        <v>0.53338600000000003</v>
      </c>
      <c r="J22587" s="2">
        <v>20.840489999999999</v>
      </c>
      <c r="K22587" s="2">
        <v>0.18590899999999999</v>
      </c>
      <c r="L22587" s="2">
        <v>0.27430199999999999</v>
      </c>
    </row>
    <row r="22588" spans="1:12" x14ac:dyDescent="0.2">
      <c r="A22588" s="2">
        <v>20.841200000000001</v>
      </c>
      <c r="B22588" s="2">
        <v>31.535319999999999</v>
      </c>
      <c r="C22588" s="2">
        <v>2.3985629999999998</v>
      </c>
      <c r="D22588" s="2">
        <v>1.826236</v>
      </c>
      <c r="F22588" s="2">
        <v>20.83839</v>
      </c>
      <c r="G22588" s="2">
        <v>0.96025799999999994</v>
      </c>
      <c r="H22588" s="2">
        <v>0.53327199999999997</v>
      </c>
      <c r="J22588" s="2">
        <v>20.841200000000001</v>
      </c>
      <c r="K22588" s="2">
        <v>0.185888</v>
      </c>
      <c r="L22588" s="2">
        <v>0.27420099999999997</v>
      </c>
    </row>
    <row r="22589" spans="1:12" x14ac:dyDescent="0.2">
      <c r="A22589" s="2">
        <v>20.841899999999999</v>
      </c>
      <c r="B22589" s="2">
        <v>31.481210000000001</v>
      </c>
      <c r="C22589" s="2">
        <v>2.3982839999999999</v>
      </c>
      <c r="D22589" s="2">
        <v>1.8259609999999999</v>
      </c>
      <c r="F22589" s="2">
        <v>20.839089999999999</v>
      </c>
      <c r="G22589" s="2">
        <v>0.95966300000000004</v>
      </c>
      <c r="H22589" s="2">
        <v>0.53319499999999997</v>
      </c>
      <c r="J22589" s="2">
        <v>20.841899999999999</v>
      </c>
      <c r="K22589" s="2">
        <v>0.18568399999999999</v>
      </c>
      <c r="L22589" s="2">
        <v>0.27404200000000001</v>
      </c>
    </row>
    <row r="22590" spans="1:12" x14ac:dyDescent="0.2">
      <c r="A22590" s="2">
        <v>20.842600000000001</v>
      </c>
      <c r="B22590" s="2">
        <v>31.42726</v>
      </c>
      <c r="C22590" s="2">
        <v>2.3979710000000001</v>
      </c>
      <c r="D22590" s="2">
        <v>1.825496</v>
      </c>
      <c r="F22590" s="2">
        <v>20.839790000000001</v>
      </c>
      <c r="G22590" s="2">
        <v>0.95910600000000001</v>
      </c>
      <c r="H22590" s="2">
        <v>0.53321099999999999</v>
      </c>
      <c r="J22590" s="2">
        <v>20.842600000000001</v>
      </c>
      <c r="K22590" s="2">
        <v>0.18529899999999999</v>
      </c>
      <c r="L22590" s="2">
        <v>0.27393099999999998</v>
      </c>
    </row>
    <row r="22591" spans="1:12" x14ac:dyDescent="0.2">
      <c r="A22591" s="2">
        <v>20.843299999999999</v>
      </c>
      <c r="B22591" s="2">
        <v>31.373470000000001</v>
      </c>
      <c r="C22591" s="2">
        <v>2.397472</v>
      </c>
      <c r="D22591" s="2">
        <v>1.8251139999999999</v>
      </c>
      <c r="F22591" s="2">
        <v>20.840489999999999</v>
      </c>
      <c r="G22591" s="2">
        <v>0.95848800000000001</v>
      </c>
      <c r="H22591" s="2">
        <v>0.53327899999999995</v>
      </c>
      <c r="J22591" s="2">
        <v>20.843299999999999</v>
      </c>
      <c r="K22591" s="2">
        <v>0.18537300000000001</v>
      </c>
      <c r="L22591" s="2">
        <v>0.27393000000000001</v>
      </c>
    </row>
    <row r="22592" spans="1:12" x14ac:dyDescent="0.2">
      <c r="A22592" s="2">
        <v>20.844000000000001</v>
      </c>
      <c r="B22592" s="2">
        <v>31.319859999999998</v>
      </c>
      <c r="C22592" s="2">
        <v>2.396712</v>
      </c>
      <c r="D22592" s="2">
        <v>1.824878</v>
      </c>
      <c r="F22592" s="2">
        <v>20.841200000000001</v>
      </c>
      <c r="G22592" s="2">
        <v>0.95811500000000005</v>
      </c>
      <c r="H22592" s="2">
        <v>0.53293599999999997</v>
      </c>
      <c r="J22592" s="2">
        <v>20.844000000000001</v>
      </c>
      <c r="K22592" s="2">
        <v>0.18540000000000001</v>
      </c>
      <c r="L22592" s="2">
        <v>0.27366400000000002</v>
      </c>
    </row>
    <row r="22593" spans="1:12" x14ac:dyDescent="0.2">
      <c r="A22593" s="2">
        <v>20.8447</v>
      </c>
      <c r="B22593" s="2">
        <v>31.26634</v>
      </c>
      <c r="C22593" s="2">
        <v>2.396007</v>
      </c>
      <c r="D22593" s="2">
        <v>1.825153</v>
      </c>
      <c r="F22593" s="2">
        <v>20.841899999999999</v>
      </c>
      <c r="G22593" s="2">
        <v>0.95762599999999998</v>
      </c>
      <c r="H22593" s="2">
        <v>0.53276800000000002</v>
      </c>
      <c r="J22593" s="2">
        <v>20.8447</v>
      </c>
      <c r="K22593" s="2">
        <v>0.18526400000000001</v>
      </c>
      <c r="L22593" s="2">
        <v>0.27353499999999997</v>
      </c>
    </row>
    <row r="22594" spans="1:12" x14ac:dyDescent="0.2">
      <c r="A22594" s="2">
        <v>20.845400000000001</v>
      </c>
      <c r="B22594" s="2">
        <v>31.21378</v>
      </c>
      <c r="C22594" s="2">
        <v>2.3956179999999998</v>
      </c>
      <c r="D22594" s="2">
        <v>1.825671</v>
      </c>
      <c r="F22594" s="2">
        <v>20.842600000000001</v>
      </c>
      <c r="G22594" s="2">
        <v>0.95717600000000003</v>
      </c>
      <c r="H22594" s="2">
        <v>0.53279100000000001</v>
      </c>
      <c r="J22594" s="2">
        <v>20.845400000000001</v>
      </c>
      <c r="K22594" s="2">
        <v>0.18547</v>
      </c>
      <c r="L22594" s="2">
        <v>0.27343099999999998</v>
      </c>
    </row>
    <row r="22595" spans="1:12" x14ac:dyDescent="0.2">
      <c r="A22595" s="2">
        <v>20.846109999999999</v>
      </c>
      <c r="B22595" s="2">
        <v>31.161239999999999</v>
      </c>
      <c r="C22595" s="2">
        <v>2.395187</v>
      </c>
      <c r="D22595" s="2">
        <v>1.82558</v>
      </c>
      <c r="F22595" s="2">
        <v>20.843299999999999</v>
      </c>
      <c r="G22595" s="2">
        <v>0.95658900000000002</v>
      </c>
      <c r="H22595" s="2">
        <v>0.53253899999999998</v>
      </c>
      <c r="J22595" s="2">
        <v>20.846109999999999</v>
      </c>
      <c r="K22595" s="2">
        <v>0.18540200000000001</v>
      </c>
      <c r="L22595" s="2">
        <v>0.27345900000000001</v>
      </c>
    </row>
    <row r="22596" spans="1:12" x14ac:dyDescent="0.2">
      <c r="A22596" s="2">
        <v>20.846810000000001</v>
      </c>
      <c r="B22596" s="2">
        <v>31.109220000000001</v>
      </c>
      <c r="C22596" s="2">
        <v>2.3947250000000002</v>
      </c>
      <c r="D22596" s="2">
        <v>1.8257019999999999</v>
      </c>
      <c r="F22596" s="2">
        <v>20.844000000000001</v>
      </c>
      <c r="G22596" s="2">
        <v>0.955681</v>
      </c>
      <c r="H22596" s="2">
        <v>0.53243300000000005</v>
      </c>
      <c r="J22596" s="2">
        <v>20.846810000000001</v>
      </c>
      <c r="K22596" s="2">
        <v>0.185173</v>
      </c>
      <c r="L22596" s="2">
        <v>0.27334399999999998</v>
      </c>
    </row>
    <row r="22597" spans="1:12" x14ac:dyDescent="0.2">
      <c r="A22597" s="2">
        <v>20.84751</v>
      </c>
      <c r="B22597" s="2">
        <v>31.057310000000001</v>
      </c>
      <c r="C22597" s="2">
        <v>2.3944239999999999</v>
      </c>
      <c r="D22597" s="2">
        <v>1.825847</v>
      </c>
      <c r="F22597" s="2">
        <v>20.8447</v>
      </c>
      <c r="G22597" s="2">
        <v>0.95521500000000004</v>
      </c>
      <c r="H22597" s="2">
        <v>0.532196</v>
      </c>
      <c r="J22597" s="2">
        <v>20.84751</v>
      </c>
      <c r="K22597" s="2">
        <v>0.18507899999999999</v>
      </c>
      <c r="L22597" s="2">
        <v>0.27325700000000003</v>
      </c>
    </row>
    <row r="22598" spans="1:12" x14ac:dyDescent="0.2">
      <c r="A22598" s="2">
        <v>20.848210000000002</v>
      </c>
      <c r="B22598" s="2">
        <v>31.005510000000001</v>
      </c>
      <c r="C22598" s="2">
        <v>2.394279</v>
      </c>
      <c r="D22598" s="2">
        <v>1.8253809999999999</v>
      </c>
      <c r="F22598" s="2">
        <v>20.845400000000001</v>
      </c>
      <c r="G22598" s="2">
        <v>0.954704</v>
      </c>
      <c r="H22598" s="2">
        <v>0.53166199999999997</v>
      </c>
      <c r="J22598" s="2">
        <v>20.848210000000002</v>
      </c>
      <c r="K22598" s="2">
        <v>0.184944</v>
      </c>
      <c r="L22598" s="2">
        <v>0.27289999999999998</v>
      </c>
    </row>
    <row r="22599" spans="1:12" x14ac:dyDescent="0.2">
      <c r="A22599" s="2">
        <v>20.84891</v>
      </c>
      <c r="B22599" s="2">
        <v>30.954409999999999</v>
      </c>
      <c r="C22599" s="2">
        <v>2.3936839999999999</v>
      </c>
      <c r="D22599" s="2">
        <v>1.82561</v>
      </c>
      <c r="F22599" s="2">
        <v>20.846109999999999</v>
      </c>
      <c r="G22599" s="2">
        <v>0.95393399999999995</v>
      </c>
      <c r="H22599" s="2">
        <v>0.53117400000000004</v>
      </c>
      <c r="J22599" s="2">
        <v>20.84891</v>
      </c>
      <c r="K22599" s="2">
        <v>0.184757</v>
      </c>
      <c r="L22599" s="2">
        <v>0.272677</v>
      </c>
    </row>
    <row r="22600" spans="1:12" x14ac:dyDescent="0.2">
      <c r="A22600" s="2">
        <v>20.849609999999998</v>
      </c>
      <c r="B22600" s="2">
        <v>30.903549999999999</v>
      </c>
      <c r="C22600" s="2">
        <v>2.393424</v>
      </c>
      <c r="D22600" s="2">
        <v>1.8256939999999999</v>
      </c>
      <c r="F22600" s="2">
        <v>20.846810000000001</v>
      </c>
      <c r="G22600" s="2">
        <v>0.95331600000000005</v>
      </c>
      <c r="H22600" s="2">
        <v>0.53097499999999997</v>
      </c>
      <c r="J22600" s="2">
        <v>20.849609999999998</v>
      </c>
      <c r="K22600" s="2">
        <v>0.184755</v>
      </c>
      <c r="L22600" s="2">
        <v>0.27215699999999998</v>
      </c>
    </row>
    <row r="22601" spans="1:12" x14ac:dyDescent="0.2">
      <c r="A22601" s="2">
        <v>20.85031</v>
      </c>
      <c r="B22601" s="2">
        <v>30.852699999999999</v>
      </c>
      <c r="C22601" s="2">
        <v>2.3930889999999998</v>
      </c>
      <c r="D22601" s="2">
        <v>1.8256479999999999</v>
      </c>
      <c r="F22601" s="2">
        <v>20.84751</v>
      </c>
      <c r="G22601" s="2">
        <v>0.95275100000000001</v>
      </c>
      <c r="H22601" s="2">
        <v>0.53115100000000004</v>
      </c>
      <c r="J22601" s="2">
        <v>20.85031</v>
      </c>
      <c r="K22601" s="2">
        <v>0.18481800000000001</v>
      </c>
      <c r="L22601" s="2">
        <v>0.27156000000000002</v>
      </c>
    </row>
    <row r="22602" spans="1:12" x14ac:dyDescent="0.2">
      <c r="A22602" s="2">
        <v>20.851019999999998</v>
      </c>
      <c r="B22602" s="2">
        <v>30.802060000000001</v>
      </c>
      <c r="C22602" s="2">
        <v>2.3925580000000002</v>
      </c>
      <c r="D22602" s="2">
        <v>1.8255950000000001</v>
      </c>
      <c r="F22602" s="2">
        <v>20.848210000000002</v>
      </c>
      <c r="G22602" s="2">
        <v>0.95224799999999998</v>
      </c>
      <c r="H22602" s="2">
        <v>0.53118100000000001</v>
      </c>
      <c r="J22602" s="2">
        <v>20.851019999999998</v>
      </c>
      <c r="K22602" s="2">
        <v>0.184782</v>
      </c>
      <c r="L22602" s="2">
        <v>0.27176699999999998</v>
      </c>
    </row>
    <row r="22603" spans="1:12" x14ac:dyDescent="0.2">
      <c r="A22603" s="2">
        <v>20.85172</v>
      </c>
      <c r="B22603" s="2">
        <v>30.751629999999999</v>
      </c>
      <c r="C22603" s="2">
        <v>2.3920089999999998</v>
      </c>
      <c r="D22603" s="2">
        <v>1.825</v>
      </c>
      <c r="F22603" s="2">
        <v>20.84891</v>
      </c>
      <c r="G22603" s="2">
        <v>0.95169800000000004</v>
      </c>
      <c r="H22603" s="2">
        <v>0.53083800000000003</v>
      </c>
      <c r="J22603" s="2">
        <v>20.85172</v>
      </c>
      <c r="K22603" s="2">
        <v>0.18493599999999999</v>
      </c>
      <c r="L22603" s="2">
        <v>0.27192300000000003</v>
      </c>
    </row>
    <row r="22604" spans="1:12" x14ac:dyDescent="0.2">
      <c r="A22604" s="2">
        <v>20.852419999999999</v>
      </c>
      <c r="B22604" s="2">
        <v>30.701049999999999</v>
      </c>
      <c r="C22604" s="2">
        <v>2.3919589999999999</v>
      </c>
      <c r="D22604" s="2">
        <v>1.824397</v>
      </c>
      <c r="F22604" s="2">
        <v>20.849609999999998</v>
      </c>
      <c r="G22604" s="2">
        <v>0.95091999999999999</v>
      </c>
      <c r="H22604" s="2">
        <v>0.53104399999999996</v>
      </c>
      <c r="J22604" s="2">
        <v>20.852419999999999</v>
      </c>
      <c r="K22604" s="2">
        <v>0.18524499999999999</v>
      </c>
      <c r="L22604" s="2">
        <v>0.27204</v>
      </c>
    </row>
    <row r="22605" spans="1:12" x14ac:dyDescent="0.2">
      <c r="A22605" s="2">
        <v>20.853120000000001</v>
      </c>
      <c r="B22605" s="2">
        <v>30.650010000000002</v>
      </c>
      <c r="C22605" s="2">
        <v>2.3919899999999998</v>
      </c>
      <c r="D22605" s="2">
        <v>1.823779</v>
      </c>
      <c r="F22605" s="2">
        <v>20.85031</v>
      </c>
      <c r="G22605" s="2">
        <v>0.95021100000000003</v>
      </c>
      <c r="H22605" s="2">
        <v>0.53149400000000002</v>
      </c>
      <c r="J22605" s="2">
        <v>20.853120000000001</v>
      </c>
      <c r="K22605" s="2">
        <v>0.18532899999999999</v>
      </c>
      <c r="L22605" s="2">
        <v>0.27223000000000003</v>
      </c>
    </row>
    <row r="22606" spans="1:12" x14ac:dyDescent="0.2">
      <c r="A22606" s="2">
        <v>20.853819999999999</v>
      </c>
      <c r="B22606" s="2">
        <v>30.59976</v>
      </c>
      <c r="C22606" s="2">
        <v>2.3916119999999998</v>
      </c>
      <c r="D22606" s="2">
        <v>1.8231539999999999</v>
      </c>
      <c r="F22606" s="2">
        <v>20.851019999999998</v>
      </c>
      <c r="G22606" s="2">
        <v>0.94937099999999996</v>
      </c>
      <c r="H22606" s="2">
        <v>0.53128799999999998</v>
      </c>
      <c r="J22606" s="2">
        <v>20.853819999999999</v>
      </c>
      <c r="K22606" s="2">
        <v>0.185221</v>
      </c>
      <c r="L22606" s="2">
        <v>0.27259499999999998</v>
      </c>
    </row>
    <row r="22607" spans="1:12" x14ac:dyDescent="0.2">
      <c r="A22607" s="2">
        <v>20.854520000000001</v>
      </c>
      <c r="B22607" s="2">
        <v>30.54898</v>
      </c>
      <c r="C22607" s="2">
        <v>2.3908610000000001</v>
      </c>
      <c r="D22607" s="2">
        <v>1.822643</v>
      </c>
      <c r="F22607" s="2">
        <v>20.85172</v>
      </c>
      <c r="G22607" s="2">
        <v>0.94850900000000005</v>
      </c>
      <c r="H22607" s="2">
        <v>0.53131899999999999</v>
      </c>
      <c r="J22607" s="2">
        <v>20.854520000000001</v>
      </c>
      <c r="K22607" s="2">
        <v>0.18507199999999999</v>
      </c>
      <c r="L22607" s="2">
        <v>0.27249800000000002</v>
      </c>
    </row>
    <row r="22608" spans="1:12" x14ac:dyDescent="0.2">
      <c r="A22608" s="2">
        <v>20.855219999999999</v>
      </c>
      <c r="B22608" s="2">
        <v>30.498550000000002</v>
      </c>
      <c r="C22608" s="2">
        <v>2.389777</v>
      </c>
      <c r="D22608" s="2">
        <v>1.8221540000000001</v>
      </c>
      <c r="F22608" s="2">
        <v>20.852419999999999</v>
      </c>
      <c r="G22608" s="2">
        <v>0.94813499999999995</v>
      </c>
      <c r="H22608" s="2">
        <v>0.53131899999999999</v>
      </c>
      <c r="J22608" s="2">
        <v>20.855219999999999</v>
      </c>
      <c r="K22608" s="2">
        <v>0.18526999999999999</v>
      </c>
      <c r="L22608" s="2">
        <v>0.27202300000000001</v>
      </c>
    </row>
    <row r="22609" spans="1:12" x14ac:dyDescent="0.2">
      <c r="A22609" s="2">
        <v>20.855930000000001</v>
      </c>
      <c r="B22609" s="2">
        <v>30.448440000000002</v>
      </c>
      <c r="C22609" s="2">
        <v>2.389529</v>
      </c>
      <c r="D22609" s="2">
        <v>1.822093</v>
      </c>
      <c r="F22609" s="2">
        <v>20.853120000000001</v>
      </c>
      <c r="G22609" s="2">
        <v>0.94791400000000003</v>
      </c>
      <c r="H22609" s="2">
        <v>0.53099799999999997</v>
      </c>
      <c r="J22609" s="2">
        <v>20.855930000000001</v>
      </c>
      <c r="K22609" s="2">
        <v>0.18529699999999999</v>
      </c>
      <c r="L22609" s="2">
        <v>0.27190999999999999</v>
      </c>
    </row>
    <row r="22610" spans="1:12" x14ac:dyDescent="0.2">
      <c r="A22610" s="2">
        <v>20.856629999999999</v>
      </c>
      <c r="B22610" s="2">
        <v>30.398710000000001</v>
      </c>
      <c r="C22610" s="2">
        <v>2.3891019999999998</v>
      </c>
      <c r="D22610" s="2">
        <v>1.822139</v>
      </c>
      <c r="F22610" s="2">
        <v>20.853819999999999</v>
      </c>
      <c r="G22610" s="2">
        <v>0.947403</v>
      </c>
      <c r="H22610" s="2">
        <v>0.53049500000000005</v>
      </c>
      <c r="J22610" s="2">
        <v>20.856629999999999</v>
      </c>
      <c r="K22610" s="2">
        <v>0.18523999999999999</v>
      </c>
      <c r="L22610" s="2">
        <v>0.27171600000000001</v>
      </c>
    </row>
    <row r="22611" spans="1:12" x14ac:dyDescent="0.2">
      <c r="A22611" s="2">
        <v>20.857330000000001</v>
      </c>
      <c r="B22611" s="2">
        <v>30.349219999999999</v>
      </c>
      <c r="C22611" s="2">
        <v>2.3880840000000001</v>
      </c>
      <c r="D22611" s="2">
        <v>1.8219939999999999</v>
      </c>
      <c r="F22611" s="2">
        <v>20.854520000000001</v>
      </c>
      <c r="G22611" s="2">
        <v>0.94697600000000004</v>
      </c>
      <c r="H22611" s="2">
        <v>0.53043399999999996</v>
      </c>
      <c r="J22611" s="2">
        <v>20.857330000000001</v>
      </c>
      <c r="K22611" s="2">
        <v>0.185196</v>
      </c>
      <c r="L22611" s="2">
        <v>0.271148</v>
      </c>
    </row>
    <row r="22612" spans="1:12" x14ac:dyDescent="0.2">
      <c r="A22612" s="2">
        <v>20.858029999999999</v>
      </c>
      <c r="B22612" s="2">
        <v>30.29935</v>
      </c>
      <c r="C22612" s="2">
        <v>2.3879920000000001</v>
      </c>
      <c r="D22612" s="2">
        <v>1.821628</v>
      </c>
      <c r="F22612" s="2">
        <v>20.855219999999999</v>
      </c>
      <c r="G22612" s="2">
        <v>0.94653299999999996</v>
      </c>
      <c r="H22612" s="2">
        <v>0.53054800000000002</v>
      </c>
      <c r="J22612" s="2">
        <v>20.858029999999999</v>
      </c>
      <c r="K22612" s="2">
        <v>0.185137</v>
      </c>
      <c r="L22612" s="2">
        <v>0.27110400000000001</v>
      </c>
    </row>
    <row r="22613" spans="1:12" x14ac:dyDescent="0.2">
      <c r="A22613" s="2">
        <v>20.858730000000001</v>
      </c>
      <c r="B22613" s="2">
        <v>30.249880000000001</v>
      </c>
      <c r="C22613" s="2">
        <v>2.387756</v>
      </c>
      <c r="D22613" s="2">
        <v>1.8213299999999999</v>
      </c>
      <c r="F22613" s="2">
        <v>20.855930000000001</v>
      </c>
      <c r="G22613" s="2">
        <v>0.94575500000000001</v>
      </c>
      <c r="H22613" s="2">
        <v>0.53083000000000002</v>
      </c>
      <c r="J22613" s="2">
        <v>20.858730000000001</v>
      </c>
      <c r="K22613" s="2">
        <v>0.18546699999999999</v>
      </c>
      <c r="L22613" s="2">
        <v>0.27105299999999999</v>
      </c>
    </row>
    <row r="22614" spans="1:12" x14ac:dyDescent="0.2">
      <c r="A22614" s="2">
        <v>20.85943</v>
      </c>
      <c r="B22614" s="2">
        <v>30.200330000000001</v>
      </c>
      <c r="C22614" s="2">
        <v>2.3876870000000001</v>
      </c>
      <c r="D22614" s="2">
        <v>1.82114</v>
      </c>
      <c r="F22614" s="2">
        <v>20.856629999999999</v>
      </c>
      <c r="G22614" s="2">
        <v>0.94459499999999996</v>
      </c>
      <c r="H22614" s="2">
        <v>0.53104399999999996</v>
      </c>
      <c r="J22614" s="2">
        <v>20.85943</v>
      </c>
      <c r="K22614" s="2">
        <v>0.18576799999999999</v>
      </c>
      <c r="L22614" s="2">
        <v>0.27109100000000003</v>
      </c>
    </row>
    <row r="22615" spans="1:12" x14ac:dyDescent="0.2">
      <c r="A22615" s="2">
        <v>20.860130000000002</v>
      </c>
      <c r="B22615" s="2">
        <v>30.151070000000001</v>
      </c>
      <c r="C22615" s="2">
        <v>2.387572</v>
      </c>
      <c r="D22615" s="2">
        <v>1.8211930000000001</v>
      </c>
      <c r="F22615" s="2">
        <v>20.857330000000001</v>
      </c>
      <c r="G22615" s="2">
        <v>0.94371799999999995</v>
      </c>
      <c r="H22615" s="2">
        <v>0.53105199999999997</v>
      </c>
      <c r="J22615" s="2">
        <v>20.860130000000002</v>
      </c>
      <c r="K22615" s="2">
        <v>0.185922</v>
      </c>
      <c r="L22615" s="2">
        <v>0.271032</v>
      </c>
    </row>
    <row r="22616" spans="1:12" x14ac:dyDescent="0.2">
      <c r="A22616" s="2">
        <v>20.86083</v>
      </c>
      <c r="B22616" s="2">
        <v>30.101690000000001</v>
      </c>
      <c r="C22616" s="2">
        <v>2.3868399999999999</v>
      </c>
      <c r="D22616" s="2">
        <v>1.821407</v>
      </c>
      <c r="F22616" s="2">
        <v>20.858029999999999</v>
      </c>
      <c r="G22616" s="2">
        <v>0.94331399999999999</v>
      </c>
      <c r="H22616" s="2">
        <v>0.53073899999999996</v>
      </c>
      <c r="J22616" s="2">
        <v>20.86083</v>
      </c>
      <c r="K22616" s="2">
        <v>0.186338</v>
      </c>
      <c r="L22616" s="2">
        <v>0.27097199999999999</v>
      </c>
    </row>
    <row r="22617" spans="1:12" x14ac:dyDescent="0.2">
      <c r="A22617" s="2">
        <v>20.861540000000002</v>
      </c>
      <c r="B22617" s="2">
        <v>30.05293</v>
      </c>
      <c r="C22617" s="2">
        <v>2.3863289999999999</v>
      </c>
      <c r="D22617" s="2">
        <v>1.8211010000000001</v>
      </c>
      <c r="F22617" s="2">
        <v>20.858730000000001</v>
      </c>
      <c r="G22617" s="2">
        <v>0.94276400000000005</v>
      </c>
      <c r="H22617" s="2">
        <v>0.53076900000000005</v>
      </c>
      <c r="J22617" s="2">
        <v>20.861540000000002</v>
      </c>
      <c r="K22617" s="2">
        <v>0.18663399999999999</v>
      </c>
      <c r="L22617" s="2">
        <v>0.270814</v>
      </c>
    </row>
    <row r="22618" spans="1:12" x14ac:dyDescent="0.2">
      <c r="A22618" s="2">
        <v>20.86224</v>
      </c>
      <c r="B22618" s="2">
        <v>30.00367</v>
      </c>
      <c r="C22618" s="2">
        <v>2.385516</v>
      </c>
      <c r="D22618" s="2">
        <v>1.8216889999999999</v>
      </c>
      <c r="F22618" s="2">
        <v>20.85943</v>
      </c>
      <c r="G22618" s="2">
        <v>0.94215400000000005</v>
      </c>
      <c r="H22618" s="2">
        <v>0.53070799999999996</v>
      </c>
      <c r="J22618" s="2">
        <v>20.86224</v>
      </c>
      <c r="K22618" s="2">
        <v>0.187275</v>
      </c>
      <c r="L22618" s="2">
        <v>0.27055600000000002</v>
      </c>
    </row>
    <row r="22619" spans="1:12" x14ac:dyDescent="0.2">
      <c r="A22619" s="2">
        <v>20.862939999999998</v>
      </c>
      <c r="B22619" s="2">
        <v>29.954840000000001</v>
      </c>
      <c r="C22619" s="2">
        <v>2.3845049999999999</v>
      </c>
      <c r="D22619" s="2">
        <v>1.821895</v>
      </c>
      <c r="F22619" s="2">
        <v>20.860130000000002</v>
      </c>
      <c r="G22619" s="2">
        <v>0.94132199999999999</v>
      </c>
      <c r="H22619" s="2">
        <v>0.53029599999999999</v>
      </c>
      <c r="J22619" s="2">
        <v>20.862939999999998</v>
      </c>
      <c r="K22619" s="2">
        <v>0.187445</v>
      </c>
      <c r="L22619" s="2">
        <v>0.27062700000000001</v>
      </c>
    </row>
    <row r="22620" spans="1:12" x14ac:dyDescent="0.2">
      <c r="A22620" s="2">
        <v>20.86364</v>
      </c>
      <c r="B22620" s="2">
        <v>29.90579</v>
      </c>
      <c r="C22620" s="2">
        <v>2.3844439999999998</v>
      </c>
      <c r="D22620" s="2">
        <v>1.82175</v>
      </c>
      <c r="F22620" s="2">
        <v>20.86083</v>
      </c>
      <c r="G22620" s="2">
        <v>0.94029200000000002</v>
      </c>
      <c r="H22620" s="2">
        <v>0.53082300000000004</v>
      </c>
      <c r="J22620" s="2">
        <v>20.86364</v>
      </c>
      <c r="K22620" s="2">
        <v>0.18712400000000001</v>
      </c>
      <c r="L22620" s="2">
        <v>0.27021899999999999</v>
      </c>
    </row>
    <row r="22621" spans="1:12" x14ac:dyDescent="0.2">
      <c r="A22621" s="2">
        <v>20.864339999999999</v>
      </c>
      <c r="B22621" s="2">
        <v>29.856870000000001</v>
      </c>
      <c r="C22621" s="2">
        <v>2.384528</v>
      </c>
      <c r="D22621" s="2">
        <v>1.821132</v>
      </c>
      <c r="F22621" s="2">
        <v>20.861540000000002</v>
      </c>
      <c r="G22621" s="2">
        <v>0.93989599999999995</v>
      </c>
      <c r="H22621" s="2">
        <v>0.53068499999999996</v>
      </c>
      <c r="J22621" s="2">
        <v>20.864339999999999</v>
      </c>
      <c r="K22621" s="2">
        <v>0.18720400000000001</v>
      </c>
      <c r="L22621" s="2">
        <v>0.270013</v>
      </c>
    </row>
    <row r="22622" spans="1:12" x14ac:dyDescent="0.2">
      <c r="A22622" s="2">
        <v>20.86504</v>
      </c>
      <c r="B22622" s="2">
        <v>29.808330000000002</v>
      </c>
      <c r="C22622" s="2">
        <v>2.3841510000000001</v>
      </c>
      <c r="D22622" s="2">
        <v>1.8200559999999999</v>
      </c>
      <c r="F22622" s="2">
        <v>20.86224</v>
      </c>
      <c r="G22622" s="2">
        <v>0.93965100000000001</v>
      </c>
      <c r="H22622" s="2">
        <v>0.53111299999999995</v>
      </c>
      <c r="J22622" s="2">
        <v>20.86504</v>
      </c>
      <c r="K22622" s="2">
        <v>0.18765100000000001</v>
      </c>
      <c r="L22622" s="2">
        <v>0.27019399999999999</v>
      </c>
    </row>
    <row r="22623" spans="1:12" x14ac:dyDescent="0.2">
      <c r="A22623" s="2">
        <v>20.865739999999999</v>
      </c>
      <c r="B22623" s="2">
        <v>29.759509999999999</v>
      </c>
      <c r="C22623" s="2">
        <v>2.3828649999999998</v>
      </c>
      <c r="D22623" s="2">
        <v>1.820316</v>
      </c>
      <c r="F22623" s="2">
        <v>20.862939999999998</v>
      </c>
      <c r="G22623" s="2">
        <v>0.93910199999999999</v>
      </c>
      <c r="H22623" s="2">
        <v>0.53161599999999998</v>
      </c>
      <c r="J22623" s="2">
        <v>20.865739999999999</v>
      </c>
      <c r="K22623" s="2">
        <v>0.18802199999999999</v>
      </c>
      <c r="L22623" s="2">
        <v>0.27048499999999998</v>
      </c>
    </row>
    <row r="22624" spans="1:12" x14ac:dyDescent="0.2">
      <c r="A22624" s="2">
        <v>20.86645</v>
      </c>
      <c r="B22624" s="2">
        <v>29.710570000000001</v>
      </c>
      <c r="C22624" s="2">
        <v>2.382533</v>
      </c>
      <c r="D22624" s="2">
        <v>1.820041</v>
      </c>
      <c r="F22624" s="2">
        <v>20.86364</v>
      </c>
      <c r="G22624" s="2">
        <v>0.93802600000000003</v>
      </c>
      <c r="H22624" s="2">
        <v>0.531914</v>
      </c>
      <c r="J22624" s="2">
        <v>20.86645</v>
      </c>
      <c r="K22624" s="2">
        <v>0.18800700000000001</v>
      </c>
      <c r="L22624" s="2">
        <v>0.27058900000000002</v>
      </c>
    </row>
    <row r="22625" spans="1:12" x14ac:dyDescent="0.2">
      <c r="A22625" s="2">
        <v>20.867149999999999</v>
      </c>
      <c r="B22625" s="2">
        <v>29.662289999999999</v>
      </c>
      <c r="C22625" s="2">
        <v>2.3826480000000001</v>
      </c>
      <c r="D22625" s="2">
        <v>1.8205979999999999</v>
      </c>
      <c r="F22625" s="2">
        <v>20.864339999999999</v>
      </c>
      <c r="G22625" s="2">
        <v>0.93696599999999997</v>
      </c>
      <c r="H22625" s="2">
        <v>0.53171500000000005</v>
      </c>
      <c r="J22625" s="2">
        <v>20.867149999999999</v>
      </c>
      <c r="K22625" s="2">
        <v>0.18770000000000001</v>
      </c>
      <c r="L22625" s="2">
        <v>0.27056000000000002</v>
      </c>
    </row>
    <row r="22626" spans="1:12" x14ac:dyDescent="0.2">
      <c r="A22626" s="2">
        <v>20.867850000000001</v>
      </c>
      <c r="B22626" s="2">
        <v>29.613890000000001</v>
      </c>
      <c r="C22626" s="2">
        <v>2.3824869999999998</v>
      </c>
      <c r="D22626" s="2">
        <v>1.8209109999999999</v>
      </c>
      <c r="F22626" s="2">
        <v>20.86504</v>
      </c>
      <c r="G22626" s="2">
        <v>0.93630199999999997</v>
      </c>
      <c r="H22626" s="2">
        <v>0.53173800000000004</v>
      </c>
      <c r="J22626" s="2">
        <v>20.867850000000001</v>
      </c>
      <c r="K22626" s="2">
        <v>0.18762400000000001</v>
      </c>
      <c r="L22626" s="2">
        <v>0.27044899999999999</v>
      </c>
    </row>
    <row r="22627" spans="1:12" x14ac:dyDescent="0.2">
      <c r="A22627" s="2">
        <v>20.868549999999999</v>
      </c>
      <c r="B22627" s="2">
        <v>29.565629999999999</v>
      </c>
      <c r="C22627" s="2">
        <v>2.3821059999999998</v>
      </c>
      <c r="D22627" s="2">
        <v>1.8205899999999999</v>
      </c>
      <c r="F22627" s="2">
        <v>20.865739999999999</v>
      </c>
      <c r="G22627" s="2">
        <v>0.93582900000000002</v>
      </c>
      <c r="H22627" s="2">
        <v>0.53146400000000005</v>
      </c>
      <c r="J22627" s="2">
        <v>20.868549999999999</v>
      </c>
      <c r="K22627" s="2">
        <v>0.187748</v>
      </c>
      <c r="L22627" s="2">
        <v>0.27060000000000001</v>
      </c>
    </row>
    <row r="22628" spans="1:12" x14ac:dyDescent="0.2">
      <c r="A22628" s="2">
        <v>20.869250000000001</v>
      </c>
      <c r="B22628" s="2">
        <v>29.517690000000002</v>
      </c>
      <c r="C22628" s="2">
        <v>2.3819499999999998</v>
      </c>
      <c r="D22628" s="2">
        <v>1.820667</v>
      </c>
      <c r="F22628" s="2">
        <v>20.86645</v>
      </c>
      <c r="G22628" s="2">
        <v>0.93498199999999998</v>
      </c>
      <c r="H22628" s="2">
        <v>0.53174600000000005</v>
      </c>
      <c r="J22628" s="2">
        <v>20.869250000000001</v>
      </c>
      <c r="K22628" s="2">
        <v>0.18770400000000001</v>
      </c>
      <c r="L22628" s="2">
        <v>0.27060400000000001</v>
      </c>
    </row>
    <row r="22629" spans="1:12" x14ac:dyDescent="0.2">
      <c r="A22629" s="2">
        <v>20.869949999999999</v>
      </c>
      <c r="B22629" s="2">
        <v>29.470389999999998</v>
      </c>
      <c r="C22629" s="2">
        <v>2.3815569999999999</v>
      </c>
      <c r="D22629" s="2">
        <v>1.820392</v>
      </c>
      <c r="F22629" s="2">
        <v>20.867149999999999</v>
      </c>
      <c r="G22629" s="2">
        <v>0.93448600000000004</v>
      </c>
      <c r="H22629" s="2">
        <v>0.53150900000000001</v>
      </c>
      <c r="J22629" s="2">
        <v>20.869949999999999</v>
      </c>
      <c r="K22629" s="2">
        <v>0.18728800000000001</v>
      </c>
      <c r="L22629" s="2">
        <v>0.27080500000000002</v>
      </c>
    </row>
    <row r="22630" spans="1:12" x14ac:dyDescent="0.2">
      <c r="A22630" s="2">
        <v>20.870650000000001</v>
      </c>
      <c r="B22630" s="2">
        <v>29.422889999999999</v>
      </c>
      <c r="C22630" s="2">
        <v>2.3810229999999999</v>
      </c>
      <c r="D22630" s="2">
        <v>1.820667</v>
      </c>
      <c r="F22630" s="2">
        <v>20.867850000000001</v>
      </c>
      <c r="G22630" s="2">
        <v>0.93437199999999998</v>
      </c>
      <c r="H22630" s="2">
        <v>0.53095999999999999</v>
      </c>
      <c r="J22630" s="2">
        <v>20.870650000000001</v>
      </c>
      <c r="K22630" s="2">
        <v>0.18729000000000001</v>
      </c>
      <c r="L22630" s="2">
        <v>0.27096399999999998</v>
      </c>
    </row>
    <row r="22631" spans="1:12" x14ac:dyDescent="0.2">
      <c r="A22631" s="2">
        <v>20.871359999999999</v>
      </c>
      <c r="B22631" s="2">
        <v>29.375710000000002</v>
      </c>
      <c r="C22631" s="2">
        <v>2.3807480000000001</v>
      </c>
      <c r="D22631" s="2">
        <v>1.820773</v>
      </c>
      <c r="F22631" s="2">
        <v>20.868549999999999</v>
      </c>
      <c r="G22631" s="2">
        <v>0.93383000000000005</v>
      </c>
      <c r="H22631" s="2">
        <v>0.531555</v>
      </c>
      <c r="J22631" s="2">
        <v>20.871359999999999</v>
      </c>
      <c r="K22631" s="2">
        <v>0.18762999999999999</v>
      </c>
      <c r="L22631" s="2">
        <v>0.27138800000000002</v>
      </c>
    </row>
    <row r="22632" spans="1:12" x14ac:dyDescent="0.2">
      <c r="A22632" s="2">
        <v>20.872060000000001</v>
      </c>
      <c r="B22632" s="2">
        <v>29.32882</v>
      </c>
      <c r="C22632" s="2">
        <v>2.3804159999999999</v>
      </c>
      <c r="D22632" s="2">
        <v>1.820522</v>
      </c>
      <c r="F22632" s="2">
        <v>20.869250000000001</v>
      </c>
      <c r="G22632" s="2">
        <v>0.93354000000000004</v>
      </c>
      <c r="H22632" s="2">
        <v>0.53099099999999999</v>
      </c>
      <c r="J22632" s="2">
        <v>20.872060000000001</v>
      </c>
      <c r="K22632" s="2">
        <v>0.18765200000000001</v>
      </c>
      <c r="L22632" s="2">
        <v>0.27194299999999999</v>
      </c>
    </row>
    <row r="22633" spans="1:12" x14ac:dyDescent="0.2">
      <c r="A22633" s="2">
        <v>20.87276</v>
      </c>
      <c r="B22633" s="2">
        <v>29.281890000000001</v>
      </c>
      <c r="C22633" s="2">
        <v>2.3802439999999998</v>
      </c>
      <c r="D22633" s="2">
        <v>1.8203609999999999</v>
      </c>
      <c r="F22633" s="2">
        <v>20.869949999999999</v>
      </c>
      <c r="G22633" s="2">
        <v>0.93296800000000002</v>
      </c>
      <c r="H22633" s="2">
        <v>0.53083800000000003</v>
      </c>
      <c r="J22633" s="2">
        <v>20.87276</v>
      </c>
      <c r="K22633" s="2">
        <v>0.187498</v>
      </c>
      <c r="L22633" s="2">
        <v>0.27198099999999997</v>
      </c>
    </row>
    <row r="22634" spans="1:12" x14ac:dyDescent="0.2">
      <c r="A22634" s="2">
        <v>20.873460000000001</v>
      </c>
      <c r="B22634" s="2">
        <v>29.235330000000001</v>
      </c>
      <c r="C22634" s="2">
        <v>2.38029</v>
      </c>
      <c r="D22634" s="2">
        <v>1.820071</v>
      </c>
      <c r="F22634" s="2">
        <v>20.870650000000001</v>
      </c>
      <c r="G22634" s="2">
        <v>0.93233500000000002</v>
      </c>
      <c r="H22634" s="2">
        <v>0.53064</v>
      </c>
      <c r="J22634" s="2">
        <v>20.873460000000001</v>
      </c>
      <c r="K22634" s="2">
        <v>0.18740299999999999</v>
      </c>
      <c r="L22634" s="2">
        <v>0.271976</v>
      </c>
    </row>
    <row r="22635" spans="1:12" x14ac:dyDescent="0.2">
      <c r="A22635" s="2">
        <v>20.87416</v>
      </c>
      <c r="B22635" s="2">
        <v>29.1891</v>
      </c>
      <c r="C22635" s="2">
        <v>2.3801190000000001</v>
      </c>
      <c r="D22635" s="2">
        <v>1.8198730000000001</v>
      </c>
      <c r="F22635" s="2">
        <v>20.871359999999999</v>
      </c>
      <c r="G22635" s="2">
        <v>0.93164100000000005</v>
      </c>
      <c r="H22635" s="2">
        <v>0.53076199999999996</v>
      </c>
      <c r="J22635" s="2">
        <v>20.87416</v>
      </c>
      <c r="K22635" s="2">
        <v>0.187277</v>
      </c>
      <c r="L22635" s="2">
        <v>0.272179</v>
      </c>
    </row>
    <row r="22636" spans="1:12" x14ac:dyDescent="0.2">
      <c r="A22636" s="2">
        <v>20.874860000000002</v>
      </c>
      <c r="B22636" s="2">
        <v>29.14263</v>
      </c>
      <c r="C22636" s="2">
        <v>2.3793060000000001</v>
      </c>
      <c r="D22636" s="2">
        <v>1.819888</v>
      </c>
      <c r="F22636" s="2">
        <v>20.872060000000001</v>
      </c>
      <c r="G22636" s="2">
        <v>0.93112899999999998</v>
      </c>
      <c r="H22636" s="2">
        <v>0.53116600000000003</v>
      </c>
      <c r="J22636" s="2">
        <v>20.874860000000002</v>
      </c>
      <c r="K22636" s="2">
        <v>0.18707799999999999</v>
      </c>
      <c r="L22636" s="2">
        <v>0.27214500000000003</v>
      </c>
    </row>
    <row r="22637" spans="1:12" x14ac:dyDescent="0.2">
      <c r="A22637" s="2">
        <v>20.87556</v>
      </c>
      <c r="B22637" s="2">
        <v>29.096730000000001</v>
      </c>
      <c r="C22637" s="2">
        <v>2.3786</v>
      </c>
      <c r="D22637" s="2">
        <v>1.81982</v>
      </c>
      <c r="F22637" s="2">
        <v>20.87276</v>
      </c>
      <c r="G22637" s="2">
        <v>0.931168</v>
      </c>
      <c r="H22637" s="2">
        <v>0.53169999999999995</v>
      </c>
      <c r="J22637" s="2">
        <v>20.87556</v>
      </c>
      <c r="K22637" s="2">
        <v>0.187059</v>
      </c>
      <c r="L22637" s="2">
        <v>0.27246199999999998</v>
      </c>
    </row>
    <row r="22638" spans="1:12" x14ac:dyDescent="0.2">
      <c r="A22638" s="2">
        <v>20.876270000000002</v>
      </c>
      <c r="B22638" s="2">
        <v>29.050799999999999</v>
      </c>
      <c r="C22638" s="2">
        <v>2.377685</v>
      </c>
      <c r="D22638" s="2">
        <v>1.8199110000000001</v>
      </c>
      <c r="F22638" s="2">
        <v>20.873460000000001</v>
      </c>
      <c r="G22638" s="2">
        <v>0.93093899999999996</v>
      </c>
      <c r="H22638" s="2">
        <v>0.53180700000000003</v>
      </c>
      <c r="J22638" s="2">
        <v>20.876270000000002</v>
      </c>
      <c r="K22638" s="2">
        <v>0.187248</v>
      </c>
      <c r="L22638" s="2">
        <v>0.27246399999999998</v>
      </c>
    </row>
    <row r="22639" spans="1:12" x14ac:dyDescent="0.2">
      <c r="A22639" s="2">
        <v>20.87697</v>
      </c>
      <c r="B22639" s="2">
        <v>29.005330000000001</v>
      </c>
      <c r="C22639" s="2">
        <v>2.3770250000000002</v>
      </c>
      <c r="D22639" s="2">
        <v>1.8199419999999999</v>
      </c>
      <c r="F22639" s="2">
        <v>20.87416</v>
      </c>
      <c r="G22639" s="2">
        <v>0.93068700000000004</v>
      </c>
      <c r="H22639" s="2">
        <v>0.53212000000000004</v>
      </c>
      <c r="J22639" s="2">
        <v>20.87697</v>
      </c>
      <c r="K22639" s="2">
        <v>0.18724399999999999</v>
      </c>
      <c r="L22639" s="2">
        <v>0.27266400000000002</v>
      </c>
    </row>
    <row r="22640" spans="1:12" x14ac:dyDescent="0.2">
      <c r="A22640" s="2">
        <v>20.877669999999998</v>
      </c>
      <c r="B22640" s="2">
        <v>28.96088</v>
      </c>
      <c r="C22640" s="2">
        <v>2.3766970000000001</v>
      </c>
      <c r="D22640" s="2">
        <v>1.8194380000000001</v>
      </c>
      <c r="F22640" s="2">
        <v>20.874860000000002</v>
      </c>
      <c r="G22640" s="2">
        <v>0.93031299999999995</v>
      </c>
      <c r="H22640" s="2">
        <v>0.53198999999999996</v>
      </c>
      <c r="J22640" s="2">
        <v>20.877669999999998</v>
      </c>
      <c r="K22640" s="2">
        <v>0.18726699999999999</v>
      </c>
      <c r="L22640" s="2">
        <v>0.272538</v>
      </c>
    </row>
    <row r="22641" spans="1:12" x14ac:dyDescent="0.2">
      <c r="A22641" s="2">
        <v>20.87837</v>
      </c>
      <c r="B22641" s="2">
        <v>28.916180000000001</v>
      </c>
      <c r="C22641" s="2">
        <v>2.3764980000000002</v>
      </c>
      <c r="D22641" s="2">
        <v>1.8190189999999999</v>
      </c>
      <c r="F22641" s="2">
        <v>20.87556</v>
      </c>
      <c r="G22641" s="2">
        <v>0.92967200000000005</v>
      </c>
      <c r="H22641" s="2">
        <v>0.53190599999999999</v>
      </c>
      <c r="J22641" s="2">
        <v>20.87837</v>
      </c>
      <c r="K22641" s="2">
        <v>0.187282</v>
      </c>
      <c r="L22641" s="2">
        <v>0.27254299999999998</v>
      </c>
    </row>
    <row r="22642" spans="1:12" x14ac:dyDescent="0.2">
      <c r="A22642" s="2">
        <v>20.879069999999999</v>
      </c>
      <c r="B22642" s="2">
        <v>28.871559999999999</v>
      </c>
      <c r="C22642" s="2">
        <v>2.3765209999999999</v>
      </c>
      <c r="D22642" s="2">
        <v>1.8183469999999999</v>
      </c>
      <c r="F22642" s="2">
        <v>20.876270000000002</v>
      </c>
      <c r="G22642" s="2">
        <v>0.928871</v>
      </c>
      <c r="H22642" s="2">
        <v>0.53169299999999997</v>
      </c>
      <c r="J22642" s="2">
        <v>20.879069999999999</v>
      </c>
      <c r="K22642" s="2">
        <v>0.187029</v>
      </c>
      <c r="L22642" s="2">
        <v>0.272901</v>
      </c>
    </row>
    <row r="22643" spans="1:12" x14ac:dyDescent="0.2">
      <c r="A22643" s="2">
        <v>20.879770000000001</v>
      </c>
      <c r="B22643" s="2">
        <v>28.827809999999999</v>
      </c>
      <c r="C22643" s="2">
        <v>2.3763459999999998</v>
      </c>
      <c r="D22643" s="2">
        <v>1.8183320000000001</v>
      </c>
      <c r="F22643" s="2">
        <v>20.87697</v>
      </c>
      <c r="G22643" s="2">
        <v>0.92844400000000005</v>
      </c>
      <c r="H22643" s="2">
        <v>0.53142500000000004</v>
      </c>
      <c r="J22643" s="2">
        <v>20.879770000000001</v>
      </c>
      <c r="K22643" s="2">
        <v>0.18678600000000001</v>
      </c>
      <c r="L22643" s="2">
        <v>0.273258</v>
      </c>
    </row>
    <row r="22644" spans="1:12" x14ac:dyDescent="0.2">
      <c r="A22644" s="2">
        <v>20.880469999999999</v>
      </c>
      <c r="B22644" s="2">
        <v>28.78387</v>
      </c>
      <c r="C22644" s="2">
        <v>2.3764259999999999</v>
      </c>
      <c r="D22644" s="2">
        <v>1.8178970000000001</v>
      </c>
      <c r="F22644" s="2">
        <v>20.877669999999998</v>
      </c>
      <c r="G22644" s="2">
        <v>0.92791000000000001</v>
      </c>
      <c r="H22644" s="2">
        <v>0.53135699999999997</v>
      </c>
      <c r="J22644" s="2">
        <v>20.880469999999999</v>
      </c>
      <c r="K22644" s="2">
        <v>0.18612100000000001</v>
      </c>
      <c r="L22644" s="2">
        <v>0.27309</v>
      </c>
    </row>
    <row r="22645" spans="1:12" x14ac:dyDescent="0.2">
      <c r="A22645" s="2">
        <v>20.881170000000001</v>
      </c>
      <c r="B22645" s="2">
        <v>28.739640000000001</v>
      </c>
      <c r="C22645" s="2">
        <v>2.3760669999999999</v>
      </c>
      <c r="D22645" s="2">
        <v>1.817455</v>
      </c>
      <c r="F22645" s="2">
        <v>20.87837</v>
      </c>
      <c r="G22645" s="2">
        <v>0.92737599999999998</v>
      </c>
      <c r="H22645" s="2">
        <v>0.53136399999999995</v>
      </c>
      <c r="J22645" s="2">
        <v>20.881170000000001</v>
      </c>
      <c r="K22645" s="2">
        <v>0.18565899999999999</v>
      </c>
      <c r="L22645" s="2">
        <v>0.27252399999999999</v>
      </c>
    </row>
    <row r="22646" spans="1:12" x14ac:dyDescent="0.2">
      <c r="A22646" s="2">
        <v>20.881879999999999</v>
      </c>
      <c r="B22646" s="2">
        <v>28.695509999999999</v>
      </c>
      <c r="C22646" s="2">
        <v>2.3759990000000002</v>
      </c>
      <c r="D22646" s="2">
        <v>1.817615</v>
      </c>
      <c r="F22646" s="2">
        <v>20.879069999999999</v>
      </c>
      <c r="G22646" s="2">
        <v>0.92729899999999998</v>
      </c>
      <c r="H22646" s="2">
        <v>0.53149400000000002</v>
      </c>
      <c r="J22646" s="2">
        <v>20.881879999999999</v>
      </c>
      <c r="K22646" s="2">
        <v>0.18551000000000001</v>
      </c>
      <c r="L22646" s="2">
        <v>0.272812</v>
      </c>
    </row>
    <row r="22647" spans="1:12" x14ac:dyDescent="0.2">
      <c r="A22647" s="2">
        <v>20.882580000000001</v>
      </c>
      <c r="B22647" s="2">
        <v>28.651499999999999</v>
      </c>
      <c r="C22647" s="2">
        <v>2.3758379999999999</v>
      </c>
      <c r="D22647" s="2">
        <v>1.817302</v>
      </c>
      <c r="F22647" s="2">
        <v>20.879770000000001</v>
      </c>
      <c r="G22647" s="2">
        <v>0.92694100000000001</v>
      </c>
      <c r="H22647" s="2">
        <v>0.53169999999999995</v>
      </c>
      <c r="J22647" s="2">
        <v>20.882580000000001</v>
      </c>
      <c r="K22647" s="2">
        <v>0.18554300000000001</v>
      </c>
      <c r="L22647" s="2">
        <v>0.27285300000000001</v>
      </c>
    </row>
    <row r="22648" spans="1:12" x14ac:dyDescent="0.2">
      <c r="A22648" s="2">
        <v>20.883279999999999</v>
      </c>
      <c r="B22648" s="2">
        <v>28.607510000000001</v>
      </c>
      <c r="C22648" s="2">
        <v>2.374873</v>
      </c>
      <c r="D22648" s="2">
        <v>1.8170729999999999</v>
      </c>
      <c r="F22648" s="2">
        <v>20.880469999999999</v>
      </c>
      <c r="G22648" s="2">
        <v>0.92652900000000005</v>
      </c>
      <c r="H22648" s="2">
        <v>0.53244000000000002</v>
      </c>
      <c r="J22648" s="2">
        <v>20.883279999999999</v>
      </c>
      <c r="K22648" s="2">
        <v>0.18557299999999999</v>
      </c>
      <c r="L22648" s="2">
        <v>0.27323199999999997</v>
      </c>
    </row>
    <row r="22649" spans="1:12" x14ac:dyDescent="0.2">
      <c r="A22649" s="2">
        <v>20.883980000000001</v>
      </c>
      <c r="B22649" s="2">
        <v>28.563210000000002</v>
      </c>
      <c r="C22649" s="2">
        <v>2.3746830000000001</v>
      </c>
      <c r="D22649" s="2">
        <v>1.8168820000000001</v>
      </c>
      <c r="F22649" s="2">
        <v>20.881170000000001</v>
      </c>
      <c r="G22649" s="2">
        <v>0.92616299999999996</v>
      </c>
      <c r="H22649" s="2">
        <v>0.53263099999999997</v>
      </c>
      <c r="J22649" s="2">
        <v>20.883980000000001</v>
      </c>
      <c r="K22649" s="2">
        <v>0.185497</v>
      </c>
      <c r="L22649" s="2">
        <v>0.273455</v>
      </c>
    </row>
    <row r="22650" spans="1:12" x14ac:dyDescent="0.2">
      <c r="A22650" s="2">
        <v>20.884679999999999</v>
      </c>
      <c r="B22650" s="2">
        <v>28.519310000000001</v>
      </c>
      <c r="C22650" s="2">
        <v>2.37487</v>
      </c>
      <c r="D22650" s="2">
        <v>1.81734</v>
      </c>
      <c r="F22650" s="2">
        <v>20.881879999999999</v>
      </c>
      <c r="G22650" s="2">
        <v>0.92546799999999996</v>
      </c>
      <c r="H22650" s="2">
        <v>0.53271500000000005</v>
      </c>
      <c r="J22650" s="2">
        <v>20.884679999999999</v>
      </c>
      <c r="K22650" s="2">
        <v>0.18526100000000001</v>
      </c>
      <c r="L22650" s="2">
        <v>0.27332699999999999</v>
      </c>
    </row>
    <row r="22651" spans="1:12" x14ac:dyDescent="0.2">
      <c r="A22651" s="2">
        <v>20.885380000000001</v>
      </c>
      <c r="B22651" s="2">
        <v>28.47561</v>
      </c>
      <c r="C22651" s="2">
        <v>2.375159</v>
      </c>
      <c r="D22651" s="2">
        <v>1.8182480000000001</v>
      </c>
      <c r="F22651" s="2">
        <v>20.882580000000001</v>
      </c>
      <c r="G22651" s="2">
        <v>0.92490399999999995</v>
      </c>
      <c r="H22651" s="2">
        <v>0.53272200000000003</v>
      </c>
      <c r="J22651" s="2">
        <v>20.885380000000001</v>
      </c>
      <c r="K22651" s="2">
        <v>0.184999</v>
      </c>
      <c r="L22651" s="2">
        <v>0.27349099999999998</v>
      </c>
    </row>
    <row r="22652" spans="1:12" x14ac:dyDescent="0.2">
      <c r="A22652" s="2">
        <v>20.88608</v>
      </c>
      <c r="B22652" s="2">
        <v>28.431799999999999</v>
      </c>
      <c r="C22652" s="2">
        <v>2.3746670000000001</v>
      </c>
      <c r="D22652" s="2">
        <v>1.8186450000000001</v>
      </c>
      <c r="F22652" s="2">
        <v>20.883279999999999</v>
      </c>
      <c r="G22652" s="2">
        <v>0.92425500000000005</v>
      </c>
      <c r="H22652" s="2">
        <v>0.53243300000000005</v>
      </c>
      <c r="J22652" s="2">
        <v>20.88608</v>
      </c>
      <c r="K22652" s="2">
        <v>0.18443699999999999</v>
      </c>
      <c r="L22652" s="2">
        <v>0.27353</v>
      </c>
    </row>
    <row r="22653" spans="1:12" x14ac:dyDescent="0.2">
      <c r="A22653" s="2">
        <v>20.886790000000001</v>
      </c>
      <c r="B22653" s="2">
        <v>28.38767</v>
      </c>
      <c r="C22653" s="2">
        <v>2.3743810000000001</v>
      </c>
      <c r="D22653" s="2">
        <v>1.8188200000000001</v>
      </c>
      <c r="F22653" s="2">
        <v>20.883980000000001</v>
      </c>
      <c r="G22653" s="2">
        <v>0.92324799999999996</v>
      </c>
      <c r="H22653" s="2">
        <v>0.53283700000000001</v>
      </c>
      <c r="J22653" s="2">
        <v>20.886790000000001</v>
      </c>
      <c r="K22653" s="2">
        <v>0.183975</v>
      </c>
      <c r="L22653" s="2">
        <v>0.27370299999999997</v>
      </c>
    </row>
    <row r="22654" spans="1:12" x14ac:dyDescent="0.2">
      <c r="A22654" s="2">
        <v>20.88749</v>
      </c>
      <c r="B22654" s="2">
        <v>28.343509999999998</v>
      </c>
      <c r="C22654" s="2">
        <v>2.3740070000000002</v>
      </c>
      <c r="D22654" s="2">
        <v>1.8192699999999999</v>
      </c>
      <c r="F22654" s="2">
        <v>20.884679999999999</v>
      </c>
      <c r="G22654" s="2">
        <v>0.92281299999999999</v>
      </c>
      <c r="H22654" s="2">
        <v>0.53306600000000004</v>
      </c>
      <c r="J22654" s="2">
        <v>20.88749</v>
      </c>
      <c r="K22654" s="2">
        <v>0.18345600000000001</v>
      </c>
      <c r="L22654" s="2">
        <v>0.27372800000000003</v>
      </c>
    </row>
    <row r="22655" spans="1:12" x14ac:dyDescent="0.2">
      <c r="A22655" s="2">
        <v>20.888190000000002</v>
      </c>
      <c r="B22655" s="2">
        <v>28.299880000000002</v>
      </c>
      <c r="C22655" s="2">
        <v>2.3733590000000002</v>
      </c>
      <c r="D22655" s="2">
        <v>1.819164</v>
      </c>
      <c r="F22655" s="2">
        <v>20.885380000000001</v>
      </c>
      <c r="G22655" s="2">
        <v>0.92234000000000005</v>
      </c>
      <c r="H22655" s="2">
        <v>0.533142</v>
      </c>
      <c r="J22655" s="2">
        <v>20.888190000000002</v>
      </c>
      <c r="K22655" s="2">
        <v>0.18302299999999999</v>
      </c>
      <c r="L22655" s="2">
        <v>0.27363700000000002</v>
      </c>
    </row>
    <row r="22656" spans="1:12" x14ac:dyDescent="0.2">
      <c r="A22656" s="2">
        <v>20.88889</v>
      </c>
      <c r="B22656" s="2">
        <v>28.258130000000001</v>
      </c>
      <c r="C22656" s="2">
        <v>2.3731149999999999</v>
      </c>
      <c r="D22656" s="2">
        <v>1.8191790000000001</v>
      </c>
      <c r="F22656" s="2">
        <v>20.88608</v>
      </c>
      <c r="G22656" s="2">
        <v>0.92172200000000004</v>
      </c>
      <c r="H22656" s="2">
        <v>0.53308100000000003</v>
      </c>
      <c r="J22656" s="2">
        <v>20.88889</v>
      </c>
      <c r="K22656" s="2">
        <v>0.18259400000000001</v>
      </c>
      <c r="L22656" s="2">
        <v>0.27313300000000001</v>
      </c>
    </row>
    <row r="22657" spans="1:12" x14ac:dyDescent="0.2">
      <c r="A22657" s="2">
        <v>20.889589999999998</v>
      </c>
      <c r="B22657" s="2">
        <v>28.21902</v>
      </c>
      <c r="C22657" s="2">
        <v>2.3732639999999998</v>
      </c>
      <c r="D22657" s="2">
        <v>1.8191330000000001</v>
      </c>
      <c r="F22657" s="2">
        <v>20.886790000000001</v>
      </c>
      <c r="G22657" s="2">
        <v>0.92140200000000005</v>
      </c>
      <c r="H22657" s="2">
        <v>0.53305800000000003</v>
      </c>
      <c r="J22657" s="2">
        <v>20.889589999999998</v>
      </c>
      <c r="K22657" s="2">
        <v>0.181948</v>
      </c>
      <c r="L22657" s="2">
        <v>0.273144</v>
      </c>
    </row>
    <row r="22658" spans="1:12" x14ac:dyDescent="0.2">
      <c r="A22658" s="2">
        <v>20.89029</v>
      </c>
      <c r="B22658" s="2">
        <v>28.180250000000001</v>
      </c>
      <c r="C22658" s="2">
        <v>2.3732289999999998</v>
      </c>
      <c r="D22658" s="2">
        <v>1.818973</v>
      </c>
      <c r="F22658" s="2">
        <v>20.88749</v>
      </c>
      <c r="G22658" s="2">
        <v>0.92084500000000002</v>
      </c>
      <c r="H22658" s="2">
        <v>0.53256999999999999</v>
      </c>
      <c r="J22658" s="2">
        <v>20.89029</v>
      </c>
      <c r="K22658" s="2">
        <v>0.18127199999999999</v>
      </c>
      <c r="L22658" s="2">
        <v>0.27359800000000001</v>
      </c>
    </row>
    <row r="22659" spans="1:12" x14ac:dyDescent="0.2">
      <c r="A22659" s="2">
        <v>20.890989999999999</v>
      </c>
      <c r="B22659" s="2">
        <v>28.140139999999999</v>
      </c>
      <c r="C22659" s="2">
        <v>2.3730120000000001</v>
      </c>
      <c r="D22659" s="2">
        <v>1.819583</v>
      </c>
      <c r="F22659" s="2">
        <v>20.888190000000002</v>
      </c>
      <c r="G22659" s="2">
        <v>0.92018100000000003</v>
      </c>
      <c r="H22659" s="2">
        <v>0.53247800000000001</v>
      </c>
      <c r="J22659" s="2">
        <v>20.890989999999999</v>
      </c>
      <c r="K22659" s="2">
        <v>0.181143</v>
      </c>
      <c r="L22659" s="2">
        <v>0.27335100000000001</v>
      </c>
    </row>
    <row r="22660" spans="1:12" x14ac:dyDescent="0.2">
      <c r="A22660" s="2">
        <v>20.8917</v>
      </c>
      <c r="B22660" s="2">
        <v>28.098369999999999</v>
      </c>
      <c r="C22660" s="2">
        <v>2.3727140000000002</v>
      </c>
      <c r="D22660" s="2">
        <v>1.819278</v>
      </c>
      <c r="F22660" s="2">
        <v>20.88889</v>
      </c>
      <c r="G22660" s="2">
        <v>0.91954800000000003</v>
      </c>
      <c r="H22660" s="2">
        <v>0.53277600000000003</v>
      </c>
      <c r="J22660" s="2">
        <v>20.8917</v>
      </c>
      <c r="K22660" s="2">
        <v>0.18128</v>
      </c>
      <c r="L22660" s="2">
        <v>0.27320899999999998</v>
      </c>
    </row>
    <row r="22661" spans="1:12" x14ac:dyDescent="0.2">
      <c r="A22661" s="2">
        <v>20.892399999999999</v>
      </c>
      <c r="B22661" s="2">
        <v>28.056069999999998</v>
      </c>
      <c r="C22661" s="2">
        <v>2.372852</v>
      </c>
      <c r="D22661" s="2">
        <v>1.819186</v>
      </c>
      <c r="F22661" s="2">
        <v>20.889589999999998</v>
      </c>
      <c r="G22661" s="2">
        <v>0.91902200000000001</v>
      </c>
      <c r="H22661" s="2">
        <v>0.53237199999999996</v>
      </c>
      <c r="J22661" s="2">
        <v>20.892399999999999</v>
      </c>
      <c r="K22661" s="2">
        <v>0.18112700000000001</v>
      </c>
      <c r="L22661" s="2">
        <v>0.27332000000000001</v>
      </c>
    </row>
    <row r="22662" spans="1:12" x14ac:dyDescent="0.2">
      <c r="A22662" s="2">
        <v>20.8931</v>
      </c>
      <c r="B22662" s="2">
        <v>28.014420000000001</v>
      </c>
      <c r="C22662" s="2">
        <v>2.3727140000000002</v>
      </c>
      <c r="D22662" s="2">
        <v>1.8195220000000001</v>
      </c>
      <c r="F22662" s="2">
        <v>20.89029</v>
      </c>
      <c r="G22662" s="2">
        <v>0.91792300000000004</v>
      </c>
      <c r="H22662" s="2">
        <v>0.53198999999999996</v>
      </c>
      <c r="J22662" s="2">
        <v>20.8931</v>
      </c>
      <c r="K22662" s="2">
        <v>0.180919</v>
      </c>
      <c r="L22662" s="2">
        <v>0.27328400000000003</v>
      </c>
    </row>
    <row r="22663" spans="1:12" x14ac:dyDescent="0.2">
      <c r="A22663" s="2">
        <v>20.893799999999999</v>
      </c>
      <c r="B22663" s="2">
        <v>27.972259999999999</v>
      </c>
      <c r="C22663" s="2">
        <v>2.3720889999999999</v>
      </c>
      <c r="D22663" s="2">
        <v>1.8193010000000001</v>
      </c>
      <c r="F22663" s="2">
        <v>20.890989999999999</v>
      </c>
      <c r="G22663" s="2">
        <v>0.91706100000000002</v>
      </c>
      <c r="H22663" s="2">
        <v>0.53180700000000003</v>
      </c>
      <c r="J22663" s="2">
        <v>20.893799999999999</v>
      </c>
      <c r="K22663" s="2">
        <v>0.18010899999999999</v>
      </c>
      <c r="L22663" s="2">
        <v>0.27333200000000002</v>
      </c>
    </row>
    <row r="22664" spans="1:12" x14ac:dyDescent="0.2">
      <c r="A22664" s="2">
        <v>20.894500000000001</v>
      </c>
      <c r="B22664" s="2">
        <v>27.930420000000002</v>
      </c>
      <c r="C22664" s="2">
        <v>2.371604</v>
      </c>
      <c r="D22664" s="2">
        <v>1.8197509999999999</v>
      </c>
      <c r="F22664" s="2">
        <v>20.8917</v>
      </c>
      <c r="G22664" s="2">
        <v>0.91638200000000003</v>
      </c>
      <c r="H22664" s="2">
        <v>0.532196</v>
      </c>
      <c r="J22664" s="2">
        <v>20.894500000000001</v>
      </c>
      <c r="K22664" s="2">
        <v>0.17933399999999999</v>
      </c>
      <c r="L22664" s="2">
        <v>0.273337</v>
      </c>
    </row>
    <row r="22665" spans="1:12" x14ac:dyDescent="0.2">
      <c r="A22665" s="2">
        <v>20.895199999999999</v>
      </c>
      <c r="B22665" s="2">
        <v>27.888539999999999</v>
      </c>
      <c r="C22665" s="2">
        <v>2.3715579999999998</v>
      </c>
      <c r="D22665" s="2">
        <v>1.8197970000000001</v>
      </c>
      <c r="F22665" s="2">
        <v>20.892399999999999</v>
      </c>
      <c r="G22665" s="2">
        <v>0.91564199999999996</v>
      </c>
      <c r="H22665" s="2">
        <v>0.53266899999999995</v>
      </c>
      <c r="J22665" s="2">
        <v>20.895199999999999</v>
      </c>
      <c r="K22665" s="2">
        <v>0.17913200000000001</v>
      </c>
      <c r="L22665" s="2">
        <v>0.27290199999999998</v>
      </c>
    </row>
    <row r="22666" spans="1:12" x14ac:dyDescent="0.2">
      <c r="A22666" s="2">
        <v>20.895900000000001</v>
      </c>
      <c r="B22666" s="2">
        <v>27.846720000000001</v>
      </c>
      <c r="C22666" s="2">
        <v>2.3715890000000002</v>
      </c>
      <c r="D22666" s="2">
        <v>1.819766</v>
      </c>
      <c r="F22666" s="2">
        <v>20.8931</v>
      </c>
      <c r="G22666" s="2">
        <v>0.91493999999999998</v>
      </c>
      <c r="H22666" s="2">
        <v>0.53266899999999995</v>
      </c>
      <c r="J22666" s="2">
        <v>20.895900000000001</v>
      </c>
      <c r="K22666" s="2">
        <v>0.17905799999999999</v>
      </c>
      <c r="L22666" s="2">
        <v>0.27238800000000002</v>
      </c>
    </row>
    <row r="22667" spans="1:12" x14ac:dyDescent="0.2">
      <c r="A22667" s="2">
        <v>20.896609999999999</v>
      </c>
      <c r="B22667" s="2">
        <v>27.805240000000001</v>
      </c>
      <c r="C22667" s="2">
        <v>2.3713329999999999</v>
      </c>
      <c r="D22667" s="2">
        <v>1.8195680000000001</v>
      </c>
      <c r="F22667" s="2">
        <v>20.893799999999999</v>
      </c>
      <c r="G22667" s="2">
        <v>0.914497</v>
      </c>
      <c r="H22667" s="2">
        <v>0.53208200000000005</v>
      </c>
      <c r="J22667" s="2">
        <v>20.896609999999999</v>
      </c>
      <c r="K22667" s="2">
        <v>0.17891699999999999</v>
      </c>
      <c r="L22667" s="2">
        <v>0.27204299999999998</v>
      </c>
    </row>
    <row r="22668" spans="1:12" x14ac:dyDescent="0.2">
      <c r="A22668" s="2">
        <v>20.897310000000001</v>
      </c>
      <c r="B22668" s="2">
        <v>27.763760000000001</v>
      </c>
      <c r="C22668" s="2">
        <v>2.3712759999999999</v>
      </c>
      <c r="D22668" s="2">
        <v>1.8195600000000001</v>
      </c>
      <c r="F22668" s="2">
        <v>20.894500000000001</v>
      </c>
      <c r="G22668" s="2">
        <v>0.91389500000000001</v>
      </c>
      <c r="H22668" s="2">
        <v>0.53195199999999998</v>
      </c>
      <c r="J22668" s="2">
        <v>20.897310000000001</v>
      </c>
      <c r="K22668" s="2">
        <v>0.17848600000000001</v>
      </c>
      <c r="L22668" s="2">
        <v>0.27180500000000002</v>
      </c>
    </row>
    <row r="22669" spans="1:12" x14ac:dyDescent="0.2">
      <c r="A22669" s="2">
        <v>20.898009999999999</v>
      </c>
      <c r="B22669" s="2">
        <v>27.72221</v>
      </c>
      <c r="C22669" s="2">
        <v>2.3716650000000001</v>
      </c>
      <c r="D22669" s="2">
        <v>1.819812</v>
      </c>
      <c r="F22669" s="2">
        <v>20.895199999999999</v>
      </c>
      <c r="G22669" s="2">
        <v>0.91365799999999997</v>
      </c>
      <c r="H22669" s="2">
        <v>0.53213500000000002</v>
      </c>
      <c r="J22669" s="2">
        <v>20.898009999999999</v>
      </c>
      <c r="K22669" s="2">
        <v>0.178282</v>
      </c>
      <c r="L22669" s="2">
        <v>0.27212799999999998</v>
      </c>
    </row>
    <row r="22670" spans="1:12" x14ac:dyDescent="0.2">
      <c r="A22670" s="2">
        <v>20.898710000000001</v>
      </c>
      <c r="B22670" s="2">
        <v>27.680630000000001</v>
      </c>
      <c r="C22670" s="2">
        <v>2.3720850000000002</v>
      </c>
      <c r="D22670" s="2">
        <v>1.82043</v>
      </c>
      <c r="F22670" s="2">
        <v>20.895900000000001</v>
      </c>
      <c r="G22670" s="2">
        <v>0.91349000000000002</v>
      </c>
      <c r="H22670" s="2">
        <v>0.531914</v>
      </c>
      <c r="J22670" s="2">
        <v>20.898710000000001</v>
      </c>
      <c r="K22670" s="2">
        <v>0.17810000000000001</v>
      </c>
      <c r="L22670" s="2">
        <v>0.27238000000000001</v>
      </c>
    </row>
    <row r="22671" spans="1:12" x14ac:dyDescent="0.2">
      <c r="A22671" s="2">
        <v>20.89941</v>
      </c>
      <c r="B22671" s="2">
        <v>27.639309999999998</v>
      </c>
      <c r="C22671" s="2">
        <v>2.3717450000000002</v>
      </c>
      <c r="D22671" s="2">
        <v>1.821048</v>
      </c>
      <c r="F22671" s="2">
        <v>20.896609999999999</v>
      </c>
      <c r="G22671" s="2">
        <v>0.91210899999999995</v>
      </c>
      <c r="H22671" s="2">
        <v>0.53208200000000005</v>
      </c>
      <c r="J22671" s="2">
        <v>20.89941</v>
      </c>
      <c r="K22671" s="2">
        <v>0.177818</v>
      </c>
      <c r="L22671" s="2">
        <v>0.27227000000000001</v>
      </c>
    </row>
    <row r="22672" spans="1:12" x14ac:dyDescent="0.2">
      <c r="A22672" s="2">
        <v>20.900110000000002</v>
      </c>
      <c r="B22672" s="2">
        <v>27.59882</v>
      </c>
      <c r="C22672" s="2">
        <v>2.3715009999999999</v>
      </c>
      <c r="D22672" s="2">
        <v>1.820567</v>
      </c>
      <c r="F22672" s="2">
        <v>20.897310000000001</v>
      </c>
      <c r="G22672" s="2">
        <v>0.91098000000000001</v>
      </c>
      <c r="H22672" s="2">
        <v>0.53167699999999996</v>
      </c>
      <c r="J22672" s="2">
        <v>20.900110000000002</v>
      </c>
      <c r="K22672" s="2">
        <v>0.17774000000000001</v>
      </c>
      <c r="L22672" s="2">
        <v>0.27201799999999998</v>
      </c>
    </row>
    <row r="22673" spans="1:12" x14ac:dyDescent="0.2">
      <c r="A22673" s="2">
        <v>20.90081</v>
      </c>
      <c r="B22673" s="2">
        <v>27.558450000000001</v>
      </c>
      <c r="C22673" s="2">
        <v>2.3719169999999998</v>
      </c>
      <c r="D22673" s="2">
        <v>1.8205439999999999</v>
      </c>
      <c r="F22673" s="2">
        <v>20.898009999999999</v>
      </c>
      <c r="G22673" s="2">
        <v>0.91021700000000005</v>
      </c>
      <c r="H22673" s="2">
        <v>0.53140299999999996</v>
      </c>
      <c r="J22673" s="2">
        <v>20.90081</v>
      </c>
      <c r="K22673" s="2">
        <v>0.17688699999999999</v>
      </c>
      <c r="L22673" s="2">
        <v>0.27147500000000002</v>
      </c>
    </row>
    <row r="22674" spans="1:12" x14ac:dyDescent="0.2">
      <c r="A22674" s="2">
        <v>20.901509999999998</v>
      </c>
      <c r="B22674" s="2">
        <v>27.51774</v>
      </c>
      <c r="C22674" s="2">
        <v>2.371909</v>
      </c>
      <c r="D22674" s="2">
        <v>1.820041</v>
      </c>
      <c r="F22674" s="2">
        <v>20.898710000000001</v>
      </c>
      <c r="G22674" s="2">
        <v>0.909721</v>
      </c>
      <c r="H22674" s="2">
        <v>0.53137999999999996</v>
      </c>
      <c r="J22674" s="2">
        <v>20.901509999999998</v>
      </c>
      <c r="K22674" s="2">
        <v>0.17686399999999999</v>
      </c>
      <c r="L22674" s="2">
        <v>0.27142300000000003</v>
      </c>
    </row>
    <row r="22675" spans="1:12" x14ac:dyDescent="0.2">
      <c r="A22675" s="2">
        <v>20.90222</v>
      </c>
      <c r="B22675" s="2">
        <v>27.477080000000001</v>
      </c>
      <c r="C22675" s="2">
        <v>2.3712230000000001</v>
      </c>
      <c r="D22675" s="2">
        <v>1.8196060000000001</v>
      </c>
      <c r="F22675" s="2">
        <v>20.89941</v>
      </c>
      <c r="G22675" s="2">
        <v>0.90945399999999998</v>
      </c>
      <c r="H22675" s="2">
        <v>0.531273</v>
      </c>
      <c r="J22675" s="2">
        <v>20.90222</v>
      </c>
      <c r="K22675" s="2">
        <v>0.17710100000000001</v>
      </c>
      <c r="L22675" s="2">
        <v>0.27093200000000001</v>
      </c>
    </row>
    <row r="22676" spans="1:12" x14ac:dyDescent="0.2">
      <c r="A22676" s="2">
        <v>20.902920000000002</v>
      </c>
      <c r="B22676" s="2">
        <v>27.43638</v>
      </c>
      <c r="C22676" s="2">
        <v>2.37094</v>
      </c>
      <c r="D22676" s="2">
        <v>1.819644</v>
      </c>
      <c r="F22676" s="2">
        <v>20.900110000000002</v>
      </c>
      <c r="G22676" s="2">
        <v>0.90891299999999997</v>
      </c>
      <c r="H22676" s="2">
        <v>0.53123500000000001</v>
      </c>
      <c r="J22676" s="2">
        <v>20.902920000000002</v>
      </c>
      <c r="K22676" s="2">
        <v>0.17687600000000001</v>
      </c>
      <c r="L22676" s="2">
        <v>0.27062399999999998</v>
      </c>
    </row>
    <row r="22677" spans="1:12" x14ac:dyDescent="0.2">
      <c r="A22677" s="2">
        <v>20.90362</v>
      </c>
      <c r="B22677" s="2">
        <v>27.396059999999999</v>
      </c>
      <c r="C22677" s="2">
        <v>2.3708070000000001</v>
      </c>
      <c r="D22677" s="2">
        <v>1.8188580000000001</v>
      </c>
      <c r="F22677" s="2">
        <v>20.90081</v>
      </c>
      <c r="G22677" s="2">
        <v>0.90848499999999999</v>
      </c>
      <c r="H22677" s="2">
        <v>0.53098299999999998</v>
      </c>
      <c r="J22677" s="2">
        <v>20.90362</v>
      </c>
      <c r="K22677" s="2">
        <v>0.17698800000000001</v>
      </c>
      <c r="L22677" s="2">
        <v>0.27075199999999999</v>
      </c>
    </row>
    <row r="22678" spans="1:12" x14ac:dyDescent="0.2">
      <c r="A22678" s="2">
        <v>20.904319999999998</v>
      </c>
      <c r="B22678" s="2">
        <v>27.355409999999999</v>
      </c>
      <c r="C22678" s="2">
        <v>2.3706580000000002</v>
      </c>
      <c r="D22678" s="2">
        <v>1.81911</v>
      </c>
      <c r="F22678" s="2">
        <v>20.901509999999998</v>
      </c>
      <c r="G22678" s="2">
        <v>0.90807300000000002</v>
      </c>
      <c r="H22678" s="2">
        <v>0.53100599999999998</v>
      </c>
      <c r="J22678" s="2">
        <v>20.904319999999998</v>
      </c>
      <c r="K22678" s="2">
        <v>0.17674799999999999</v>
      </c>
      <c r="L22678" s="2">
        <v>0.27064500000000002</v>
      </c>
    </row>
    <row r="22679" spans="1:12" x14ac:dyDescent="0.2">
      <c r="A22679" s="2">
        <v>20.90502</v>
      </c>
      <c r="B22679" s="2">
        <v>27.314509999999999</v>
      </c>
      <c r="C22679" s="2">
        <v>2.3706309999999999</v>
      </c>
      <c r="D22679" s="2">
        <v>1.818584</v>
      </c>
      <c r="F22679" s="2">
        <v>20.90222</v>
      </c>
      <c r="G22679" s="2">
        <v>0.90712000000000004</v>
      </c>
      <c r="H22679" s="2">
        <v>0.53105199999999997</v>
      </c>
      <c r="J22679" s="2">
        <v>20.90502</v>
      </c>
      <c r="K22679" s="2">
        <v>0.17671799999999999</v>
      </c>
      <c r="L22679" s="2">
        <v>0.27026499999999998</v>
      </c>
    </row>
    <row r="22680" spans="1:12" x14ac:dyDescent="0.2">
      <c r="A22680" s="2">
        <v>20.905719999999999</v>
      </c>
      <c r="B22680" s="2">
        <v>27.274280000000001</v>
      </c>
      <c r="C22680" s="2">
        <v>2.3705889999999998</v>
      </c>
      <c r="D22680" s="2">
        <v>1.8184229999999999</v>
      </c>
      <c r="F22680" s="2">
        <v>20.902920000000002</v>
      </c>
      <c r="G22680" s="2">
        <v>0.90589900000000001</v>
      </c>
      <c r="H22680" s="2">
        <v>0.53126499999999999</v>
      </c>
      <c r="J22680" s="2">
        <v>20.905719999999999</v>
      </c>
      <c r="K22680" s="2">
        <v>0.17640500000000001</v>
      </c>
      <c r="L22680" s="2">
        <v>0.269868</v>
      </c>
    </row>
    <row r="22681" spans="1:12" x14ac:dyDescent="0.2">
      <c r="A22681" s="2">
        <v>20.906420000000001</v>
      </c>
      <c r="B22681" s="2">
        <v>27.233889999999999</v>
      </c>
      <c r="C22681" s="2">
        <v>2.3701129999999999</v>
      </c>
      <c r="D22681" s="2">
        <v>1.818721</v>
      </c>
      <c r="F22681" s="2">
        <v>20.90362</v>
      </c>
      <c r="G22681" s="2">
        <v>0.90481599999999995</v>
      </c>
      <c r="H22681" s="2">
        <v>0.53076900000000005</v>
      </c>
      <c r="J22681" s="2">
        <v>20.906420000000001</v>
      </c>
      <c r="K22681" s="2">
        <v>0.175812</v>
      </c>
      <c r="L22681" s="2">
        <v>0.269231</v>
      </c>
    </row>
    <row r="22682" spans="1:12" x14ac:dyDescent="0.2">
      <c r="A22682" s="2">
        <v>20.907129999999999</v>
      </c>
      <c r="B22682" s="2">
        <v>27.193950000000001</v>
      </c>
      <c r="C22682" s="2">
        <v>2.3699140000000001</v>
      </c>
      <c r="D22682" s="2">
        <v>1.818843</v>
      </c>
      <c r="F22682" s="2">
        <v>20.904319999999998</v>
      </c>
      <c r="G22682" s="2">
        <v>0.90373199999999998</v>
      </c>
      <c r="H22682" s="2">
        <v>0.53082300000000004</v>
      </c>
      <c r="J22682" s="2">
        <v>20.907129999999999</v>
      </c>
      <c r="K22682" s="2">
        <v>0.175508</v>
      </c>
      <c r="L22682" s="2">
        <v>0.26862999999999998</v>
      </c>
    </row>
    <row r="22683" spans="1:12" x14ac:dyDescent="0.2">
      <c r="A22683" s="2">
        <v>20.907830000000001</v>
      </c>
      <c r="B22683" s="2">
        <v>27.15436</v>
      </c>
      <c r="C22683" s="2">
        <v>2.3695059999999999</v>
      </c>
      <c r="D22683" s="2">
        <v>1.8189649999999999</v>
      </c>
      <c r="F22683" s="2">
        <v>20.90502</v>
      </c>
      <c r="G22683" s="2">
        <v>0.90341199999999999</v>
      </c>
      <c r="H22683" s="2">
        <v>0.53089900000000001</v>
      </c>
      <c r="J22683" s="2">
        <v>20.907830000000001</v>
      </c>
      <c r="K22683" s="2">
        <v>0.175514</v>
      </c>
      <c r="L22683" s="2">
        <v>0.26831100000000002</v>
      </c>
    </row>
    <row r="22684" spans="1:12" x14ac:dyDescent="0.2">
      <c r="A22684" s="2">
        <v>20.908529999999999</v>
      </c>
      <c r="B22684" s="2">
        <v>27.114540000000002</v>
      </c>
      <c r="C22684" s="2">
        <v>2.368827</v>
      </c>
      <c r="D22684" s="2">
        <v>1.8189649999999999</v>
      </c>
      <c r="F22684" s="2">
        <v>20.905719999999999</v>
      </c>
      <c r="G22684" s="2">
        <v>0.90303</v>
      </c>
      <c r="H22684" s="2">
        <v>0.53163099999999996</v>
      </c>
      <c r="J22684" s="2">
        <v>20.908529999999999</v>
      </c>
      <c r="K22684" s="2">
        <v>0.17560000000000001</v>
      </c>
      <c r="L22684" s="2">
        <v>0.26820100000000002</v>
      </c>
    </row>
    <row r="22685" spans="1:12" x14ac:dyDescent="0.2">
      <c r="A22685" s="2">
        <v>20.909230000000001</v>
      </c>
      <c r="B22685" s="2">
        <v>27.074909999999999</v>
      </c>
      <c r="C22685" s="2">
        <v>2.3685939999999999</v>
      </c>
      <c r="D22685" s="2">
        <v>1.8189120000000001</v>
      </c>
      <c r="F22685" s="2">
        <v>20.906420000000001</v>
      </c>
      <c r="G22685" s="2">
        <v>0.90243499999999999</v>
      </c>
      <c r="H22685" s="2">
        <v>0.53093000000000001</v>
      </c>
      <c r="J22685" s="2">
        <v>20.909230000000001</v>
      </c>
      <c r="K22685" s="2">
        <v>0.17551800000000001</v>
      </c>
      <c r="L22685" s="2">
        <v>0.26796999999999999</v>
      </c>
    </row>
    <row r="22686" spans="1:12" x14ac:dyDescent="0.2">
      <c r="A22686" s="2">
        <v>20.909929999999999</v>
      </c>
      <c r="B22686" s="2">
        <v>27.03547</v>
      </c>
      <c r="C22686" s="2">
        <v>2.3683239999999999</v>
      </c>
      <c r="D22686" s="2">
        <v>1.818881</v>
      </c>
      <c r="F22686" s="2">
        <v>20.907129999999999</v>
      </c>
      <c r="G22686" s="2">
        <v>0.90216099999999999</v>
      </c>
      <c r="H22686" s="2">
        <v>0.53100599999999998</v>
      </c>
      <c r="J22686" s="2">
        <v>20.909929999999999</v>
      </c>
      <c r="K22686" s="2">
        <v>0.17540900000000001</v>
      </c>
      <c r="L22686" s="2">
        <v>0.26754</v>
      </c>
    </row>
    <row r="22687" spans="1:12" x14ac:dyDescent="0.2">
      <c r="A22687" s="2">
        <v>20.910630000000001</v>
      </c>
      <c r="B22687" s="2">
        <v>26.995699999999999</v>
      </c>
      <c r="C22687" s="2">
        <v>2.3688389999999999</v>
      </c>
      <c r="D22687" s="2">
        <v>1.8190409999999999</v>
      </c>
      <c r="F22687" s="2">
        <v>20.907830000000001</v>
      </c>
      <c r="G22687" s="2">
        <v>0.90138200000000002</v>
      </c>
      <c r="H22687" s="2">
        <v>0.53008299999999997</v>
      </c>
      <c r="J22687" s="2">
        <v>20.910630000000001</v>
      </c>
      <c r="K22687" s="2">
        <v>0.17572199999999999</v>
      </c>
      <c r="L22687" s="2">
        <v>0.26670300000000002</v>
      </c>
    </row>
    <row r="22688" spans="1:12" x14ac:dyDescent="0.2">
      <c r="A22688" s="2">
        <v>20.91133</v>
      </c>
      <c r="B22688" s="2">
        <v>26.956630000000001</v>
      </c>
      <c r="C22688" s="2">
        <v>2.36877</v>
      </c>
      <c r="D22688" s="2">
        <v>1.8190949999999999</v>
      </c>
      <c r="F22688" s="2">
        <v>20.908529999999999</v>
      </c>
      <c r="G22688" s="2">
        <v>0.90138200000000002</v>
      </c>
      <c r="H22688" s="2">
        <v>0.52995300000000001</v>
      </c>
      <c r="J22688" s="2">
        <v>20.91133</v>
      </c>
      <c r="K22688" s="2">
        <v>0.175508</v>
      </c>
      <c r="L22688" s="2">
        <v>0.26679700000000001</v>
      </c>
    </row>
    <row r="22689" spans="1:12" x14ac:dyDescent="0.2">
      <c r="A22689" s="2">
        <v>20.912040000000001</v>
      </c>
      <c r="B22689" s="2">
        <v>26.917590000000001</v>
      </c>
      <c r="C22689" s="2">
        <v>2.3683770000000002</v>
      </c>
      <c r="D22689" s="2">
        <v>1.8194760000000001</v>
      </c>
      <c r="F22689" s="2">
        <v>20.909230000000001</v>
      </c>
      <c r="G22689" s="2">
        <v>0.900482</v>
      </c>
      <c r="H22689" s="2">
        <v>0.52976199999999996</v>
      </c>
      <c r="J22689" s="2">
        <v>20.912040000000001</v>
      </c>
      <c r="K22689" s="2">
        <v>0.17527599999999999</v>
      </c>
      <c r="L22689" s="2">
        <v>0.26638400000000001</v>
      </c>
    </row>
    <row r="22690" spans="1:12" x14ac:dyDescent="0.2">
      <c r="A22690" s="2">
        <v>20.912739999999999</v>
      </c>
      <c r="B22690" s="2">
        <v>26.878119999999999</v>
      </c>
      <c r="C22690" s="2">
        <v>2.368179</v>
      </c>
      <c r="D22690" s="2">
        <v>1.819957</v>
      </c>
      <c r="F22690" s="2">
        <v>20.909929999999999</v>
      </c>
      <c r="G22690" s="2">
        <v>0.89949800000000002</v>
      </c>
      <c r="H22690" s="2">
        <v>0.52972399999999997</v>
      </c>
      <c r="J22690" s="2">
        <v>20.912739999999999</v>
      </c>
      <c r="K22690" s="2">
        <v>0.17494399999999999</v>
      </c>
      <c r="L22690" s="2">
        <v>0.26589200000000002</v>
      </c>
    </row>
    <row r="22691" spans="1:12" x14ac:dyDescent="0.2">
      <c r="A22691" s="2">
        <v>20.913440000000001</v>
      </c>
      <c r="B22691" s="2">
        <v>26.83896</v>
      </c>
      <c r="C22691" s="2">
        <v>2.3674580000000001</v>
      </c>
      <c r="D22691" s="2">
        <v>1.8208569999999999</v>
      </c>
      <c r="F22691" s="2">
        <v>20.910630000000001</v>
      </c>
      <c r="G22691" s="2">
        <v>0.89897899999999997</v>
      </c>
      <c r="H22691" s="2">
        <v>0.52941099999999996</v>
      </c>
      <c r="J22691" s="2">
        <v>20.913440000000001</v>
      </c>
      <c r="K22691" s="2">
        <v>0.174454</v>
      </c>
      <c r="L22691" s="2">
        <v>0.26519900000000002</v>
      </c>
    </row>
    <row r="22692" spans="1:12" x14ac:dyDescent="0.2">
      <c r="A22692" s="2">
        <v>20.91414</v>
      </c>
      <c r="B22692" s="2">
        <v>26.79964</v>
      </c>
      <c r="C22692" s="2">
        <v>2.3673769999999998</v>
      </c>
      <c r="D22692" s="2">
        <v>1.821361</v>
      </c>
      <c r="F22692" s="2">
        <v>20.91133</v>
      </c>
      <c r="G22692" s="2">
        <v>0.89843799999999996</v>
      </c>
      <c r="H22692" s="2">
        <v>0.52956400000000003</v>
      </c>
      <c r="J22692" s="2">
        <v>20.91414</v>
      </c>
      <c r="K22692" s="2">
        <v>0.17401700000000001</v>
      </c>
      <c r="L22692" s="2">
        <v>0.26490599999999997</v>
      </c>
    </row>
    <row r="22693" spans="1:12" x14ac:dyDescent="0.2">
      <c r="A22693" s="2">
        <v>20.914840000000002</v>
      </c>
      <c r="B22693" s="2">
        <v>26.75994</v>
      </c>
      <c r="C22693" s="2">
        <v>2.3668550000000002</v>
      </c>
      <c r="D22693" s="2">
        <v>1.821269</v>
      </c>
      <c r="F22693" s="2">
        <v>20.912040000000001</v>
      </c>
      <c r="G22693" s="2">
        <v>0.89803299999999997</v>
      </c>
      <c r="H22693" s="2">
        <v>0.52965499999999999</v>
      </c>
      <c r="J22693" s="2">
        <v>20.914840000000002</v>
      </c>
      <c r="K22693" s="2">
        <v>0.17349600000000001</v>
      </c>
      <c r="L22693" s="2">
        <v>0.26459199999999999</v>
      </c>
    </row>
    <row r="22694" spans="1:12" x14ac:dyDescent="0.2">
      <c r="A22694" s="2">
        <v>20.91554</v>
      </c>
      <c r="B22694" s="2">
        <v>26.720500000000001</v>
      </c>
      <c r="C22694" s="2">
        <v>2.3662179999999999</v>
      </c>
      <c r="D22694" s="2">
        <v>1.8211619999999999</v>
      </c>
      <c r="F22694" s="2">
        <v>20.912739999999999</v>
      </c>
      <c r="G22694" s="2">
        <v>0.89741499999999996</v>
      </c>
      <c r="H22694" s="2">
        <v>0.52974699999999997</v>
      </c>
      <c r="J22694" s="2">
        <v>20.91554</v>
      </c>
      <c r="K22694" s="2">
        <v>0.173233</v>
      </c>
      <c r="L22694" s="2">
        <v>0.26451799999999998</v>
      </c>
    </row>
    <row r="22695" spans="1:12" x14ac:dyDescent="0.2">
      <c r="A22695" s="2">
        <v>20.916239999999998</v>
      </c>
      <c r="B22695" s="2">
        <v>26.681460000000001</v>
      </c>
      <c r="C22695" s="2">
        <v>2.3657680000000001</v>
      </c>
      <c r="D22695" s="2">
        <v>1.8211930000000001</v>
      </c>
      <c r="F22695" s="2">
        <v>20.913440000000001</v>
      </c>
      <c r="G22695" s="2">
        <v>0.89715599999999995</v>
      </c>
      <c r="H22695" s="2">
        <v>0.53012800000000004</v>
      </c>
      <c r="J22695" s="2">
        <v>20.916239999999998</v>
      </c>
      <c r="K22695" s="2">
        <v>0.17313400000000001</v>
      </c>
      <c r="L22695" s="2">
        <v>0.26478600000000002</v>
      </c>
    </row>
    <row r="22696" spans="1:12" x14ac:dyDescent="0.2">
      <c r="A22696" s="2">
        <v>20.91695</v>
      </c>
      <c r="B22696" s="2">
        <v>26.642479999999999</v>
      </c>
      <c r="C22696" s="2">
        <v>2.3652679999999999</v>
      </c>
      <c r="D22696" s="2">
        <v>1.821437</v>
      </c>
      <c r="F22696" s="2">
        <v>20.91414</v>
      </c>
      <c r="G22696" s="2">
        <v>0.89656100000000005</v>
      </c>
      <c r="H22696" s="2">
        <v>0.53000599999999998</v>
      </c>
      <c r="J22696" s="2">
        <v>20.91695</v>
      </c>
      <c r="K22696" s="2">
        <v>0.17288000000000001</v>
      </c>
      <c r="L22696" s="2">
        <v>0.26455499999999998</v>
      </c>
    </row>
    <row r="22697" spans="1:12" x14ac:dyDescent="0.2">
      <c r="A22697" s="2">
        <v>20.917649999999998</v>
      </c>
      <c r="B22697" s="2">
        <v>26.603909999999999</v>
      </c>
      <c r="C22697" s="2">
        <v>2.365062</v>
      </c>
      <c r="D22697" s="2">
        <v>1.8218190000000001</v>
      </c>
      <c r="F22697" s="2">
        <v>20.914840000000002</v>
      </c>
      <c r="G22697" s="2">
        <v>0.89620200000000005</v>
      </c>
      <c r="H22697" s="2">
        <v>0.52929700000000002</v>
      </c>
      <c r="J22697" s="2">
        <v>20.917649999999998</v>
      </c>
      <c r="K22697" s="2">
        <v>0.172623</v>
      </c>
      <c r="L22697" s="2">
        <v>0.26422699999999999</v>
      </c>
    </row>
    <row r="22698" spans="1:12" x14ac:dyDescent="0.2">
      <c r="A22698" s="2">
        <v>20.91835</v>
      </c>
      <c r="B22698" s="2">
        <v>26.565639999999998</v>
      </c>
      <c r="C22698" s="2">
        <v>2.3655879999999998</v>
      </c>
      <c r="D22698" s="2">
        <v>1.822192</v>
      </c>
      <c r="F22698" s="2">
        <v>20.91554</v>
      </c>
      <c r="G22698" s="2">
        <v>0.89564500000000002</v>
      </c>
      <c r="H22698" s="2">
        <v>0.52912899999999996</v>
      </c>
      <c r="J22698" s="2">
        <v>20.91835</v>
      </c>
      <c r="K22698" s="2">
        <v>0.17244499999999999</v>
      </c>
      <c r="L22698" s="2">
        <v>0.263683</v>
      </c>
    </row>
    <row r="22699" spans="1:12" x14ac:dyDescent="0.2">
      <c r="A22699" s="2">
        <v>20.919049999999999</v>
      </c>
      <c r="B22699" s="2">
        <v>26.527719999999999</v>
      </c>
      <c r="C22699" s="2">
        <v>2.3660000000000001</v>
      </c>
      <c r="D22699" s="2">
        <v>1.8224670000000001</v>
      </c>
      <c r="F22699" s="2">
        <v>20.916239999999998</v>
      </c>
      <c r="G22699" s="2">
        <v>0.89505800000000002</v>
      </c>
      <c r="H22699" s="2">
        <v>0.52870899999999998</v>
      </c>
      <c r="J22699" s="2">
        <v>20.919049999999999</v>
      </c>
      <c r="K22699" s="2">
        <v>0.172428</v>
      </c>
      <c r="L22699" s="2">
        <v>0.26386500000000002</v>
      </c>
    </row>
    <row r="22700" spans="1:12" x14ac:dyDescent="0.2">
      <c r="A22700" s="2">
        <v>20.919750000000001</v>
      </c>
      <c r="B22700" s="2">
        <v>26.489460000000001</v>
      </c>
      <c r="C22700" s="2">
        <v>2.3659319999999999</v>
      </c>
      <c r="D22700" s="2">
        <v>1.822513</v>
      </c>
      <c r="F22700" s="2">
        <v>20.91695</v>
      </c>
      <c r="G22700" s="2">
        <v>0.89470700000000003</v>
      </c>
      <c r="H22700" s="2">
        <v>0.52849599999999997</v>
      </c>
      <c r="J22700" s="2">
        <v>20.919750000000001</v>
      </c>
      <c r="K22700" s="2">
        <v>0.17224900000000001</v>
      </c>
      <c r="L22700" s="2">
        <v>0.26455800000000002</v>
      </c>
    </row>
    <row r="22701" spans="1:12" x14ac:dyDescent="0.2">
      <c r="A22701" s="2">
        <v>20.920449999999999</v>
      </c>
      <c r="B22701" s="2">
        <v>26.45129</v>
      </c>
      <c r="C22701" s="2">
        <v>2.365558</v>
      </c>
      <c r="D22701" s="2">
        <v>1.822635</v>
      </c>
      <c r="F22701" s="2">
        <v>20.917649999999998</v>
      </c>
      <c r="G22701" s="2">
        <v>0.894119</v>
      </c>
      <c r="H22701" s="2">
        <v>0.52788500000000005</v>
      </c>
      <c r="J22701" s="2">
        <v>20.920449999999999</v>
      </c>
      <c r="K22701" s="2">
        <v>0.17214199999999999</v>
      </c>
      <c r="L22701" s="2">
        <v>0.26485500000000001</v>
      </c>
    </row>
    <row r="22702" spans="1:12" x14ac:dyDescent="0.2">
      <c r="A22702" s="2">
        <v>20.921150000000001</v>
      </c>
      <c r="B22702" s="2">
        <v>26.4133</v>
      </c>
      <c r="C22702" s="2">
        <v>2.3654470000000001</v>
      </c>
      <c r="D22702" s="2">
        <v>1.822513</v>
      </c>
      <c r="F22702" s="2">
        <v>20.91835</v>
      </c>
      <c r="G22702" s="2">
        <v>0.89366900000000005</v>
      </c>
      <c r="H22702" s="2">
        <v>0.52843499999999999</v>
      </c>
      <c r="J22702" s="2">
        <v>20.921150000000001</v>
      </c>
      <c r="K22702" s="2">
        <v>0.17253299999999999</v>
      </c>
      <c r="L22702" s="2">
        <v>0.26444400000000001</v>
      </c>
    </row>
    <row r="22703" spans="1:12" x14ac:dyDescent="0.2">
      <c r="A22703" s="2">
        <v>20.921849999999999</v>
      </c>
      <c r="B22703" s="2">
        <v>26.375319999999999</v>
      </c>
      <c r="C22703" s="2">
        <v>2.3658100000000002</v>
      </c>
      <c r="D22703" s="2">
        <v>1.822986</v>
      </c>
      <c r="F22703" s="2">
        <v>20.919049999999999</v>
      </c>
      <c r="G22703" s="2">
        <v>0.89363899999999996</v>
      </c>
      <c r="H22703" s="2">
        <v>0.52843499999999999</v>
      </c>
      <c r="J22703" s="2">
        <v>20.921849999999999</v>
      </c>
      <c r="K22703" s="2">
        <v>0.17279800000000001</v>
      </c>
      <c r="L22703" s="2">
        <v>0.26358599999999999</v>
      </c>
    </row>
    <row r="22704" spans="1:12" x14ac:dyDescent="0.2">
      <c r="A22704" s="2">
        <v>20.922560000000001</v>
      </c>
      <c r="B22704" s="2">
        <v>26.338010000000001</v>
      </c>
      <c r="C22704" s="2">
        <v>2.3658939999999999</v>
      </c>
      <c r="D22704" s="2">
        <v>1.823215</v>
      </c>
      <c r="F22704" s="2">
        <v>20.919750000000001</v>
      </c>
      <c r="G22704" s="2">
        <v>0.893127</v>
      </c>
      <c r="H22704" s="2">
        <v>0.52819799999999995</v>
      </c>
      <c r="J22704" s="2">
        <v>20.922560000000001</v>
      </c>
      <c r="K22704" s="2">
        <v>0.172512</v>
      </c>
      <c r="L22704" s="2">
        <v>0.263401</v>
      </c>
    </row>
    <row r="22705" spans="1:12" x14ac:dyDescent="0.2">
      <c r="A22705" s="2">
        <v>20.923259999999999</v>
      </c>
      <c r="B22705" s="2">
        <v>26.30058</v>
      </c>
      <c r="C22705" s="2">
        <v>2.3659129999999999</v>
      </c>
      <c r="D22705" s="2">
        <v>1.823726</v>
      </c>
      <c r="F22705" s="2">
        <v>20.920449999999999</v>
      </c>
      <c r="G22705" s="2">
        <v>0.89265399999999995</v>
      </c>
      <c r="H22705" s="2">
        <v>0.52773999999999999</v>
      </c>
      <c r="J22705" s="2">
        <v>20.923259999999999</v>
      </c>
      <c r="K22705" s="2">
        <v>0.17216100000000001</v>
      </c>
      <c r="L22705" s="2">
        <v>0.26363799999999998</v>
      </c>
    </row>
    <row r="22706" spans="1:12" x14ac:dyDescent="0.2">
      <c r="A22706" s="2">
        <v>20.923960000000001</v>
      </c>
      <c r="B22706" s="2">
        <v>26.263719999999999</v>
      </c>
      <c r="C22706" s="2">
        <v>2.3658100000000002</v>
      </c>
      <c r="D22706" s="2">
        <v>1.8246720000000001</v>
      </c>
      <c r="F22706" s="2">
        <v>20.921150000000001</v>
      </c>
      <c r="G22706" s="2">
        <v>0.89257799999999998</v>
      </c>
      <c r="H22706" s="2">
        <v>0.52742</v>
      </c>
      <c r="J22706" s="2">
        <v>20.923960000000001</v>
      </c>
      <c r="K22706" s="2">
        <v>0.171961</v>
      </c>
      <c r="L22706" s="2">
        <v>0.26369799999999999</v>
      </c>
    </row>
    <row r="22707" spans="1:12" x14ac:dyDescent="0.2">
      <c r="A22707" s="2">
        <v>20.924659999999999</v>
      </c>
      <c r="B22707" s="2">
        <v>26.2271</v>
      </c>
      <c r="C22707" s="2">
        <v>2.36531</v>
      </c>
      <c r="D22707" s="2">
        <v>1.824702</v>
      </c>
      <c r="F22707" s="2">
        <v>20.921849999999999</v>
      </c>
      <c r="G22707" s="2">
        <v>0.89279200000000003</v>
      </c>
      <c r="H22707" s="2">
        <v>0.52703100000000003</v>
      </c>
      <c r="J22707" s="2">
        <v>20.924659999999999</v>
      </c>
      <c r="K22707" s="2">
        <v>0.17224700000000001</v>
      </c>
      <c r="L22707" s="2">
        <v>0.26395099999999999</v>
      </c>
    </row>
    <row r="22708" spans="1:12" x14ac:dyDescent="0.2">
      <c r="A22708" s="2">
        <v>20.925360000000001</v>
      </c>
      <c r="B22708" s="2">
        <v>26.190740000000002</v>
      </c>
      <c r="C22708" s="2">
        <v>2.36531</v>
      </c>
      <c r="D22708" s="2">
        <v>1.8246640000000001</v>
      </c>
      <c r="F22708" s="2">
        <v>20.922560000000001</v>
      </c>
      <c r="G22708" s="2">
        <v>0.89231899999999997</v>
      </c>
      <c r="H22708" s="2">
        <v>0.52758000000000005</v>
      </c>
      <c r="J22708" s="2">
        <v>20.925360000000001</v>
      </c>
      <c r="K22708" s="2">
        <v>0.172293</v>
      </c>
      <c r="L22708" s="2">
        <v>0.26384099999999999</v>
      </c>
    </row>
    <row r="22709" spans="1:12" x14ac:dyDescent="0.2">
      <c r="A22709" s="2">
        <v>20.92606</v>
      </c>
      <c r="B22709" s="2">
        <v>26.154129999999999</v>
      </c>
      <c r="C22709" s="2">
        <v>2.3657140000000001</v>
      </c>
      <c r="D22709" s="2">
        <v>1.8248249999999999</v>
      </c>
      <c r="F22709" s="2">
        <v>20.923259999999999</v>
      </c>
      <c r="G22709" s="2">
        <v>0.89176900000000003</v>
      </c>
      <c r="H22709" s="2">
        <v>0.52740500000000001</v>
      </c>
      <c r="J22709" s="2">
        <v>20.92606</v>
      </c>
      <c r="K22709" s="2">
        <v>0.17208100000000001</v>
      </c>
      <c r="L22709" s="2">
        <v>0.26383099999999998</v>
      </c>
    </row>
    <row r="22710" spans="1:12" x14ac:dyDescent="0.2">
      <c r="A22710" s="2">
        <v>20.926760000000002</v>
      </c>
      <c r="B22710" s="2">
        <v>26.117560000000001</v>
      </c>
      <c r="C22710" s="2">
        <v>2.3657219999999999</v>
      </c>
      <c r="D22710" s="2">
        <v>1.82542</v>
      </c>
      <c r="F22710" s="2">
        <v>20.923960000000001</v>
      </c>
      <c r="G22710" s="2">
        <v>0.89096799999999998</v>
      </c>
      <c r="H22710" s="2">
        <v>0.52806900000000001</v>
      </c>
      <c r="J22710" s="2">
        <v>20.926760000000002</v>
      </c>
      <c r="K22710" s="2">
        <v>0.171572</v>
      </c>
      <c r="L22710" s="2">
        <v>0.26321699999999998</v>
      </c>
    </row>
    <row r="22711" spans="1:12" x14ac:dyDescent="0.2">
      <c r="A22711" s="2">
        <v>20.92747</v>
      </c>
      <c r="B22711" s="2">
        <v>26.080739999999999</v>
      </c>
      <c r="C22711" s="2">
        <v>2.3656419999999998</v>
      </c>
      <c r="D22711" s="2">
        <v>1.8257099999999999</v>
      </c>
      <c r="F22711" s="2">
        <v>20.924659999999999</v>
      </c>
      <c r="G22711" s="2">
        <v>0.89047200000000004</v>
      </c>
      <c r="H22711" s="2">
        <v>0.52807599999999999</v>
      </c>
      <c r="J22711" s="2">
        <v>20.92747</v>
      </c>
      <c r="K22711" s="2">
        <v>0.17124700000000001</v>
      </c>
      <c r="L22711" s="2">
        <v>0.26296999999999998</v>
      </c>
    </row>
    <row r="22712" spans="1:12" x14ac:dyDescent="0.2">
      <c r="A22712" s="2">
        <v>20.928170000000001</v>
      </c>
      <c r="B22712" s="2">
        <v>26.043679999999998</v>
      </c>
      <c r="C22712" s="2">
        <v>2.3657140000000001</v>
      </c>
      <c r="D22712" s="2">
        <v>1.826373</v>
      </c>
      <c r="F22712" s="2">
        <v>20.925360000000001</v>
      </c>
      <c r="G22712" s="2">
        <v>0.89063300000000001</v>
      </c>
      <c r="H22712" s="2">
        <v>0.52812999999999999</v>
      </c>
      <c r="J22712" s="2">
        <v>20.928170000000001</v>
      </c>
      <c r="K22712" s="2">
        <v>0.171234</v>
      </c>
      <c r="L22712" s="2">
        <v>0.26287100000000002</v>
      </c>
    </row>
    <row r="22713" spans="1:12" x14ac:dyDescent="0.2">
      <c r="A22713" s="2">
        <v>20.92887</v>
      </c>
      <c r="B22713" s="2">
        <v>26.008089999999999</v>
      </c>
      <c r="C22713" s="2">
        <v>2.3657180000000002</v>
      </c>
      <c r="D22713" s="2">
        <v>1.8265640000000001</v>
      </c>
      <c r="F22713" s="2">
        <v>20.92606</v>
      </c>
      <c r="G22713" s="2">
        <v>0.89104499999999998</v>
      </c>
      <c r="H22713" s="2">
        <v>0.52840399999999998</v>
      </c>
      <c r="J22713" s="2">
        <v>20.92887</v>
      </c>
      <c r="K22713" s="2">
        <v>0.171821</v>
      </c>
      <c r="L22713" s="2">
        <v>0.26275199999999999</v>
      </c>
    </row>
    <row r="22714" spans="1:12" x14ac:dyDescent="0.2">
      <c r="A22714" s="2">
        <v>20.929569999999998</v>
      </c>
      <c r="B22714" s="2">
        <v>25.971509999999999</v>
      </c>
      <c r="C22714" s="2">
        <v>2.3658399999999999</v>
      </c>
      <c r="D22714" s="2">
        <v>1.8276250000000001</v>
      </c>
      <c r="F22714" s="2">
        <v>20.926760000000002</v>
      </c>
      <c r="G22714" s="2">
        <v>0.89138799999999996</v>
      </c>
      <c r="H22714" s="2">
        <v>0.52773999999999999</v>
      </c>
      <c r="J22714" s="2">
        <v>20.929569999999998</v>
      </c>
      <c r="K22714" s="2">
        <v>0.17236699999999999</v>
      </c>
      <c r="L22714" s="2">
        <v>0.26262000000000002</v>
      </c>
    </row>
    <row r="22715" spans="1:12" x14ac:dyDescent="0.2">
      <c r="A22715" s="2">
        <v>20.93027</v>
      </c>
      <c r="B22715" s="2">
        <v>25.93552</v>
      </c>
      <c r="C22715" s="2">
        <v>2.3659699999999999</v>
      </c>
      <c r="D22715" s="2">
        <v>1.8285020000000001</v>
      </c>
      <c r="F22715" s="2">
        <v>20.92747</v>
      </c>
      <c r="G22715" s="2">
        <v>0.89118200000000003</v>
      </c>
      <c r="H22715" s="2">
        <v>0.52719099999999997</v>
      </c>
      <c r="J22715" s="2">
        <v>20.93027</v>
      </c>
      <c r="K22715" s="2">
        <v>0.172237</v>
      </c>
      <c r="L22715" s="2">
        <v>0.262569</v>
      </c>
    </row>
    <row r="22716" spans="1:12" x14ac:dyDescent="0.2">
      <c r="A22716" s="2">
        <v>20.930969999999999</v>
      </c>
      <c r="B22716" s="2">
        <v>25.899570000000001</v>
      </c>
      <c r="C22716" s="2">
        <v>2.3660920000000001</v>
      </c>
      <c r="D22716" s="2">
        <v>1.8291809999999999</v>
      </c>
      <c r="F22716" s="2">
        <v>20.928170000000001</v>
      </c>
      <c r="G22716" s="2">
        <v>0.890961</v>
      </c>
      <c r="H22716" s="2">
        <v>0.52700800000000003</v>
      </c>
      <c r="J22716" s="2">
        <v>20.930969999999999</v>
      </c>
      <c r="K22716" s="2">
        <v>0.17172799999999999</v>
      </c>
      <c r="L22716" s="2">
        <v>0.26296599999999998</v>
      </c>
    </row>
    <row r="22717" spans="1:12" x14ac:dyDescent="0.2">
      <c r="A22717" s="2">
        <v>20.93167</v>
      </c>
      <c r="B22717" s="2">
        <v>25.864190000000001</v>
      </c>
      <c r="C22717" s="2">
        <v>2.366473</v>
      </c>
      <c r="D22717" s="2">
        <v>1.8301959999999999</v>
      </c>
      <c r="F22717" s="2">
        <v>20.92887</v>
      </c>
      <c r="G22717" s="2">
        <v>0.88996900000000001</v>
      </c>
      <c r="H22717" s="2">
        <v>0.52701600000000004</v>
      </c>
      <c r="J22717" s="2">
        <v>20.93167</v>
      </c>
      <c r="K22717" s="2">
        <v>0.17155799999999999</v>
      </c>
      <c r="L22717" s="2">
        <v>0.26302599999999998</v>
      </c>
    </row>
    <row r="22718" spans="1:12" x14ac:dyDescent="0.2">
      <c r="A22718" s="2">
        <v>20.932379999999998</v>
      </c>
      <c r="B22718" s="2">
        <v>25.827960000000001</v>
      </c>
      <c r="C22718" s="2">
        <v>2.3665419999999999</v>
      </c>
      <c r="D22718" s="2">
        <v>1.8303179999999999</v>
      </c>
      <c r="F22718" s="2">
        <v>20.929569999999998</v>
      </c>
      <c r="G22718" s="2">
        <v>0.88943499999999998</v>
      </c>
      <c r="H22718" s="2">
        <v>0.52748899999999999</v>
      </c>
      <c r="J22718" s="2">
        <v>20.932379999999998</v>
      </c>
      <c r="K22718" s="2">
        <v>0.171787</v>
      </c>
      <c r="L22718" s="2">
        <v>0.26279599999999997</v>
      </c>
    </row>
    <row r="22719" spans="1:12" x14ac:dyDescent="0.2">
      <c r="A22719" s="2">
        <v>20.93308</v>
      </c>
      <c r="B22719" s="2">
        <v>25.792660000000001</v>
      </c>
      <c r="C22719" s="2">
        <v>2.3663249999999998</v>
      </c>
      <c r="D22719" s="2">
        <v>1.830775</v>
      </c>
      <c r="F22719" s="2">
        <v>20.93027</v>
      </c>
      <c r="G22719" s="2">
        <v>0.88960300000000003</v>
      </c>
      <c r="H22719" s="2">
        <v>0.52751899999999996</v>
      </c>
      <c r="J22719" s="2">
        <v>20.93308</v>
      </c>
      <c r="K22719" s="2">
        <v>0.171934</v>
      </c>
      <c r="L22719" s="2">
        <v>0.26232699999999998</v>
      </c>
    </row>
    <row r="22720" spans="1:12" x14ac:dyDescent="0.2">
      <c r="A22720" s="2">
        <v>20.933779999999999</v>
      </c>
      <c r="B22720" s="2">
        <v>25.757210000000001</v>
      </c>
      <c r="C22720" s="2">
        <v>2.3661910000000002</v>
      </c>
      <c r="D22720" s="2">
        <v>1.8318509999999999</v>
      </c>
      <c r="F22720" s="2">
        <v>20.930969999999999</v>
      </c>
      <c r="G22720" s="2">
        <v>0.88927500000000004</v>
      </c>
      <c r="H22720" s="2">
        <v>0.52781699999999998</v>
      </c>
      <c r="J22720" s="2">
        <v>20.933779999999999</v>
      </c>
      <c r="K22720" s="2">
        <v>0.171844</v>
      </c>
      <c r="L22720" s="2">
        <v>0.26216200000000001</v>
      </c>
    </row>
    <row r="22721" spans="1:12" x14ac:dyDescent="0.2">
      <c r="A22721" s="2">
        <v>20.934480000000001</v>
      </c>
      <c r="B22721" s="2">
        <v>25.721699999999998</v>
      </c>
      <c r="C22721" s="2">
        <v>2.365993</v>
      </c>
      <c r="D22721" s="2">
        <v>1.8322860000000001</v>
      </c>
      <c r="F22721" s="2">
        <v>20.93167</v>
      </c>
      <c r="G22721" s="2">
        <v>0.88919800000000004</v>
      </c>
      <c r="H22721" s="2">
        <v>0.52732100000000004</v>
      </c>
      <c r="J22721" s="2">
        <v>20.934480000000001</v>
      </c>
      <c r="K22721" s="2">
        <v>0.17241100000000001</v>
      </c>
      <c r="L22721" s="2">
        <v>0.26181700000000002</v>
      </c>
    </row>
    <row r="22722" spans="1:12" x14ac:dyDescent="0.2">
      <c r="A22722" s="2">
        <v>20.935179999999999</v>
      </c>
      <c r="B22722" s="2">
        <v>25.68608</v>
      </c>
      <c r="C22722" s="2">
        <v>2.3662860000000001</v>
      </c>
      <c r="D22722" s="2">
        <v>1.832973</v>
      </c>
      <c r="F22722" s="2">
        <v>20.932379999999998</v>
      </c>
      <c r="G22722" s="2">
        <v>0.88900800000000002</v>
      </c>
      <c r="H22722" s="2">
        <v>0.527092</v>
      </c>
      <c r="J22722" s="2">
        <v>20.935179999999999</v>
      </c>
      <c r="K22722" s="2">
        <v>0.171766</v>
      </c>
      <c r="L22722" s="2">
        <v>0.26151799999999997</v>
      </c>
    </row>
    <row r="22723" spans="1:12" x14ac:dyDescent="0.2">
      <c r="A22723" s="2">
        <v>20.935880000000001</v>
      </c>
      <c r="B22723" s="2">
        <v>25.651019999999999</v>
      </c>
      <c r="C22723" s="2">
        <v>2.3663820000000002</v>
      </c>
      <c r="D22723" s="2">
        <v>1.8337810000000001</v>
      </c>
      <c r="F22723" s="2">
        <v>20.93308</v>
      </c>
      <c r="G22723" s="2">
        <v>0.88863400000000003</v>
      </c>
      <c r="H22723" s="2">
        <v>0.52712999999999999</v>
      </c>
      <c r="J22723" s="2">
        <v>20.935880000000001</v>
      </c>
      <c r="K22723" s="2">
        <v>0.17165</v>
      </c>
      <c r="L22723" s="2">
        <v>0.26199800000000001</v>
      </c>
    </row>
    <row r="22724" spans="1:12" x14ac:dyDescent="0.2">
      <c r="A22724" s="2">
        <v>20.936579999999999</v>
      </c>
      <c r="B22724" s="2">
        <v>25.6159</v>
      </c>
      <c r="C22724" s="2">
        <v>2.3662749999999999</v>
      </c>
      <c r="D22724" s="2">
        <v>1.8346739999999999</v>
      </c>
      <c r="F22724" s="2">
        <v>20.933779999999999</v>
      </c>
      <c r="G22724" s="2">
        <v>0.88887000000000005</v>
      </c>
      <c r="H22724" s="2">
        <v>0.52712999999999999</v>
      </c>
      <c r="J22724" s="2">
        <v>20.936579999999999</v>
      </c>
      <c r="K22724" s="2">
        <v>0.1714</v>
      </c>
      <c r="L22724" s="2">
        <v>0.26161899999999999</v>
      </c>
    </row>
    <row r="22725" spans="1:12" x14ac:dyDescent="0.2">
      <c r="A22725" s="2">
        <v>20.937280000000001</v>
      </c>
      <c r="B22725" s="2">
        <v>25.580120000000001</v>
      </c>
      <c r="C22725" s="2">
        <v>2.3665150000000001</v>
      </c>
      <c r="D22725" s="2">
        <v>1.8354140000000001</v>
      </c>
      <c r="F22725" s="2">
        <v>20.934480000000001</v>
      </c>
      <c r="G22725" s="2">
        <v>0.88856500000000005</v>
      </c>
      <c r="H22725" s="2">
        <v>0.52736700000000003</v>
      </c>
      <c r="J22725" s="2">
        <v>20.937280000000001</v>
      </c>
      <c r="K22725" s="2">
        <v>0.171266</v>
      </c>
      <c r="L22725" s="2">
        <v>0.262069</v>
      </c>
    </row>
    <row r="22726" spans="1:12" x14ac:dyDescent="0.2">
      <c r="A22726" s="2">
        <v>20.937989999999999</v>
      </c>
      <c r="B22726" s="2">
        <v>25.54411</v>
      </c>
      <c r="C22726" s="2">
        <v>2.3667750000000001</v>
      </c>
      <c r="D22726" s="2">
        <v>1.836322</v>
      </c>
      <c r="F22726" s="2">
        <v>20.935179999999999</v>
      </c>
      <c r="G22726" s="2">
        <v>0.88835900000000001</v>
      </c>
      <c r="H22726" s="2">
        <v>0.52706900000000001</v>
      </c>
      <c r="J22726" s="2">
        <v>20.937989999999999</v>
      </c>
      <c r="K22726" s="2">
        <v>0.171236</v>
      </c>
      <c r="L22726" s="2">
        <v>0.262569</v>
      </c>
    </row>
    <row r="22727" spans="1:12" x14ac:dyDescent="0.2">
      <c r="A22727" s="2">
        <v>20.938690000000001</v>
      </c>
      <c r="B22727" s="2">
        <v>25.509060000000002</v>
      </c>
      <c r="C22727" s="2">
        <v>2.3666450000000001</v>
      </c>
      <c r="D22727" s="2">
        <v>1.8370390000000001</v>
      </c>
      <c r="F22727" s="2">
        <v>20.935880000000001</v>
      </c>
      <c r="G22727" s="2">
        <v>0.88803100000000001</v>
      </c>
      <c r="H22727" s="2">
        <v>0.52789299999999995</v>
      </c>
      <c r="J22727" s="2">
        <v>20.938690000000001</v>
      </c>
      <c r="K22727" s="2">
        <v>0.17122399999999999</v>
      </c>
      <c r="L22727" s="2">
        <v>0.26233099999999998</v>
      </c>
    </row>
    <row r="22728" spans="1:12" x14ac:dyDescent="0.2">
      <c r="A22728" s="2">
        <v>20.93939</v>
      </c>
      <c r="B22728" s="2">
        <v>25.473939999999999</v>
      </c>
      <c r="C22728" s="2">
        <v>2.3664510000000001</v>
      </c>
      <c r="D22728" s="2">
        <v>1.8375429999999999</v>
      </c>
      <c r="F22728" s="2">
        <v>20.936579999999999</v>
      </c>
      <c r="G22728" s="2">
        <v>0.88759600000000005</v>
      </c>
      <c r="H22728" s="2">
        <v>0.52809099999999998</v>
      </c>
      <c r="J22728" s="2">
        <v>20.93939</v>
      </c>
      <c r="K22728" s="2">
        <v>0.171511</v>
      </c>
      <c r="L22728" s="2">
        <v>0.26191999999999999</v>
      </c>
    </row>
    <row r="22729" spans="1:12" x14ac:dyDescent="0.2">
      <c r="A22729" s="2">
        <v>20.940090000000001</v>
      </c>
      <c r="B22729" s="2">
        <v>25.438839999999999</v>
      </c>
      <c r="C22729" s="2">
        <v>2.3663970000000001</v>
      </c>
      <c r="D22729" s="2">
        <v>1.8380080000000001</v>
      </c>
      <c r="F22729" s="2">
        <v>20.937280000000001</v>
      </c>
      <c r="G22729" s="2">
        <v>0.88739800000000002</v>
      </c>
      <c r="H22729" s="2">
        <v>0.52795400000000003</v>
      </c>
      <c r="J22729" s="2">
        <v>20.940090000000001</v>
      </c>
      <c r="K22729" s="2">
        <v>0.17147799999999999</v>
      </c>
      <c r="L22729" s="2">
        <v>0.26199099999999997</v>
      </c>
    </row>
    <row r="22730" spans="1:12" x14ac:dyDescent="0.2">
      <c r="A22730" s="2">
        <v>20.94079</v>
      </c>
      <c r="B22730" s="2">
        <v>25.40456</v>
      </c>
      <c r="C22730" s="2">
        <v>2.3665799999999999</v>
      </c>
      <c r="D22730" s="2">
        <v>1.8385499999999999</v>
      </c>
      <c r="F22730" s="2">
        <v>20.937989999999999</v>
      </c>
      <c r="G22730" s="2">
        <v>0.88768000000000002</v>
      </c>
      <c r="H22730" s="2">
        <v>0.52767200000000003</v>
      </c>
      <c r="J22730" s="2">
        <v>20.94079</v>
      </c>
      <c r="K22730" s="2">
        <v>0.171516</v>
      </c>
      <c r="L22730" s="2">
        <v>0.26192900000000002</v>
      </c>
    </row>
    <row r="22731" spans="1:12" x14ac:dyDescent="0.2">
      <c r="A22731" s="2">
        <v>20.941490000000002</v>
      </c>
      <c r="B22731" s="2">
        <v>25.370450000000002</v>
      </c>
      <c r="C22731" s="2">
        <v>2.36666</v>
      </c>
      <c r="D22731" s="2">
        <v>1.8391139999999999</v>
      </c>
      <c r="F22731" s="2">
        <v>20.938690000000001</v>
      </c>
      <c r="G22731" s="2">
        <v>0.88780199999999998</v>
      </c>
      <c r="H22731" s="2">
        <v>0.52758799999999995</v>
      </c>
      <c r="J22731" s="2">
        <v>20.941490000000002</v>
      </c>
      <c r="K22731" s="2">
        <v>0.17161899999999999</v>
      </c>
      <c r="L22731" s="2">
        <v>0.262351</v>
      </c>
    </row>
    <row r="22732" spans="1:12" x14ac:dyDescent="0.2">
      <c r="A22732" s="2">
        <v>20.94219</v>
      </c>
      <c r="B22732" s="2">
        <v>25.336980000000001</v>
      </c>
      <c r="C22732" s="2">
        <v>2.366832</v>
      </c>
      <c r="D22732" s="2">
        <v>1.8395109999999999</v>
      </c>
      <c r="F22732" s="2">
        <v>20.93939</v>
      </c>
      <c r="G22732" s="2">
        <v>0.88817599999999997</v>
      </c>
      <c r="H22732" s="2">
        <v>0.52762600000000004</v>
      </c>
      <c r="J22732" s="2">
        <v>20.94219</v>
      </c>
      <c r="K22732" s="2">
        <v>0.17166699999999999</v>
      </c>
      <c r="L22732" s="2">
        <v>0.26274900000000001</v>
      </c>
    </row>
    <row r="22733" spans="1:12" x14ac:dyDescent="0.2">
      <c r="A22733" s="2">
        <v>20.942900000000002</v>
      </c>
      <c r="B22733" s="2">
        <v>25.30603</v>
      </c>
      <c r="C22733" s="2">
        <v>2.3669850000000001</v>
      </c>
      <c r="D22733" s="2">
        <v>1.8399080000000001</v>
      </c>
      <c r="F22733" s="2">
        <v>20.940090000000001</v>
      </c>
      <c r="G22733" s="2">
        <v>0.88777200000000001</v>
      </c>
      <c r="H22733" s="2">
        <v>0.52778599999999998</v>
      </c>
      <c r="J22733" s="2">
        <v>20.942900000000002</v>
      </c>
      <c r="K22733" s="2">
        <v>0.171541</v>
      </c>
      <c r="L22733" s="2">
        <v>0.26323400000000002</v>
      </c>
    </row>
    <row r="22734" spans="1:12" x14ac:dyDescent="0.2">
      <c r="A22734" s="2">
        <v>20.9436</v>
      </c>
      <c r="B22734" s="2">
        <v>25.27618</v>
      </c>
      <c r="C22734" s="2">
        <v>2.3669310000000001</v>
      </c>
      <c r="D22734" s="2">
        <v>1.840808</v>
      </c>
      <c r="F22734" s="2">
        <v>20.94079</v>
      </c>
      <c r="G22734" s="2">
        <v>0.88769500000000001</v>
      </c>
      <c r="H22734" s="2">
        <v>0.52781699999999998</v>
      </c>
      <c r="J22734" s="2">
        <v>20.9436</v>
      </c>
      <c r="K22734" s="2">
        <v>0.171848</v>
      </c>
      <c r="L22734" s="2">
        <v>0.263318</v>
      </c>
    </row>
    <row r="22735" spans="1:12" x14ac:dyDescent="0.2">
      <c r="A22735" s="2">
        <v>20.944299999999998</v>
      </c>
      <c r="B22735" s="2">
        <v>25.244800000000001</v>
      </c>
      <c r="C22735" s="2">
        <v>2.3669579999999999</v>
      </c>
      <c r="D22735" s="2">
        <v>1.8415859999999999</v>
      </c>
      <c r="F22735" s="2">
        <v>20.941490000000002</v>
      </c>
      <c r="G22735" s="2">
        <v>0.88770300000000002</v>
      </c>
      <c r="H22735" s="2">
        <v>0.52832000000000001</v>
      </c>
      <c r="J22735" s="2">
        <v>20.944299999999998</v>
      </c>
      <c r="K22735" s="2">
        <v>0.17186499999999999</v>
      </c>
      <c r="L22735" s="2">
        <v>0.26344099999999998</v>
      </c>
    </row>
    <row r="22736" spans="1:12" x14ac:dyDescent="0.2">
      <c r="A22736" s="2">
        <v>20.945</v>
      </c>
      <c r="B22736" s="2">
        <v>25.21142</v>
      </c>
      <c r="C22736" s="2">
        <v>2.367286</v>
      </c>
      <c r="D22736" s="2">
        <v>1.8421430000000001</v>
      </c>
      <c r="F22736" s="2">
        <v>20.94219</v>
      </c>
      <c r="G22736" s="2">
        <v>0.88766500000000004</v>
      </c>
      <c r="H22736" s="2">
        <v>0.52831300000000003</v>
      </c>
      <c r="J22736" s="2">
        <v>20.945</v>
      </c>
      <c r="K22736" s="2">
        <v>0.17225099999999999</v>
      </c>
      <c r="L22736" s="2">
        <v>0.26325199999999999</v>
      </c>
    </row>
    <row r="22737" spans="1:12" x14ac:dyDescent="0.2">
      <c r="A22737" s="2">
        <v>20.945699999999999</v>
      </c>
      <c r="B22737" s="2">
        <v>25.177399999999999</v>
      </c>
      <c r="C22737" s="2">
        <v>2.3677630000000001</v>
      </c>
      <c r="D22737" s="2">
        <v>1.842479</v>
      </c>
      <c r="F22737" s="2">
        <v>20.942900000000002</v>
      </c>
      <c r="G22737" s="2">
        <v>0.88758899999999996</v>
      </c>
      <c r="H22737" s="2">
        <v>0.52850299999999995</v>
      </c>
      <c r="J22737" s="2">
        <v>20.945699999999999</v>
      </c>
      <c r="K22737" s="2">
        <v>0.171654</v>
      </c>
      <c r="L22737" s="2">
        <v>0.26451200000000002</v>
      </c>
    </row>
    <row r="22738" spans="1:12" x14ac:dyDescent="0.2">
      <c r="A22738" s="2">
        <v>20.946400000000001</v>
      </c>
      <c r="B22738" s="2">
        <v>25.142700000000001</v>
      </c>
      <c r="C22738" s="2">
        <v>2.3680340000000002</v>
      </c>
      <c r="D22738" s="2">
        <v>1.843478</v>
      </c>
      <c r="F22738" s="2">
        <v>20.9436</v>
      </c>
      <c r="G22738" s="2">
        <v>0.88690199999999997</v>
      </c>
      <c r="H22738" s="2">
        <v>0.52822100000000005</v>
      </c>
      <c r="J22738" s="2">
        <v>20.946400000000001</v>
      </c>
      <c r="K22738" s="2">
        <v>0.17175799999999999</v>
      </c>
      <c r="L22738" s="2">
        <v>0.26443100000000003</v>
      </c>
    </row>
    <row r="22739" spans="1:12" x14ac:dyDescent="0.2">
      <c r="A22739" s="2">
        <v>20.947099999999999</v>
      </c>
      <c r="B22739" s="2">
        <v>25.108170000000001</v>
      </c>
      <c r="C22739" s="2">
        <v>2.3684880000000001</v>
      </c>
      <c r="D22739" s="2">
        <v>1.844104</v>
      </c>
      <c r="F22739" s="2">
        <v>20.944299999999998</v>
      </c>
      <c r="G22739" s="2">
        <v>0.88744400000000001</v>
      </c>
      <c r="H22739" s="2">
        <v>0.52809899999999999</v>
      </c>
      <c r="J22739" s="2">
        <v>20.947099999999999</v>
      </c>
      <c r="K22739" s="2">
        <v>0.17185400000000001</v>
      </c>
      <c r="L22739" s="2">
        <v>0.26469900000000002</v>
      </c>
    </row>
    <row r="22740" spans="1:12" x14ac:dyDescent="0.2">
      <c r="A22740" s="2">
        <v>20.94781</v>
      </c>
      <c r="B22740" s="2">
        <v>25.074269999999999</v>
      </c>
      <c r="C22740" s="2">
        <v>2.3687390000000001</v>
      </c>
      <c r="D22740" s="2">
        <v>1.8442259999999999</v>
      </c>
      <c r="F22740" s="2">
        <v>20.945</v>
      </c>
      <c r="G22740" s="2">
        <v>0.88757299999999995</v>
      </c>
      <c r="H22740" s="2">
        <v>0.52780199999999999</v>
      </c>
      <c r="J22740" s="2">
        <v>20.94781</v>
      </c>
      <c r="K22740" s="2">
        <v>0.172209</v>
      </c>
      <c r="L22740" s="2">
        <v>0.26495600000000002</v>
      </c>
    </row>
    <row r="22741" spans="1:12" x14ac:dyDescent="0.2">
      <c r="A22741" s="2">
        <v>20.948509999999999</v>
      </c>
      <c r="B22741" s="2">
        <v>25.040590000000002</v>
      </c>
      <c r="C22741" s="2">
        <v>2.3687469999999999</v>
      </c>
      <c r="D22741" s="2">
        <v>1.8448059999999999</v>
      </c>
      <c r="F22741" s="2">
        <v>20.945699999999999</v>
      </c>
      <c r="G22741" s="2">
        <v>0.88720699999999997</v>
      </c>
      <c r="H22741" s="2">
        <v>0.52750399999999997</v>
      </c>
      <c r="J22741" s="2">
        <v>20.948509999999999</v>
      </c>
      <c r="K22741" s="2">
        <v>0.17233599999999999</v>
      </c>
      <c r="L22741" s="2">
        <v>0.26566099999999998</v>
      </c>
    </row>
    <row r="22742" spans="1:12" x14ac:dyDescent="0.2">
      <c r="A22742" s="2">
        <v>20.949210000000001</v>
      </c>
      <c r="B22742" s="2">
        <v>25.00732</v>
      </c>
      <c r="C22742" s="2">
        <v>2.368919</v>
      </c>
      <c r="D22742" s="2">
        <v>1.845729</v>
      </c>
      <c r="F22742" s="2">
        <v>20.946400000000001</v>
      </c>
      <c r="G22742" s="2">
        <v>0.88685599999999998</v>
      </c>
      <c r="H22742" s="2">
        <v>0.52753399999999995</v>
      </c>
      <c r="J22742" s="2">
        <v>20.949210000000001</v>
      </c>
      <c r="K22742" s="2">
        <v>0.17249999999999999</v>
      </c>
      <c r="L22742" s="2">
        <v>0.26555299999999998</v>
      </c>
    </row>
    <row r="22743" spans="1:12" x14ac:dyDescent="0.2">
      <c r="A22743" s="2">
        <v>20.949909999999999</v>
      </c>
      <c r="B22743" s="2">
        <v>24.973980000000001</v>
      </c>
      <c r="C22743" s="2">
        <v>2.3691209999999998</v>
      </c>
      <c r="D22743" s="2">
        <v>1.8465229999999999</v>
      </c>
      <c r="F22743" s="2">
        <v>20.947099999999999</v>
      </c>
      <c r="G22743" s="2">
        <v>0.88664200000000004</v>
      </c>
      <c r="H22743" s="2">
        <v>0.52779399999999999</v>
      </c>
      <c r="J22743" s="2">
        <v>20.949909999999999</v>
      </c>
      <c r="K22743" s="2">
        <v>0.172981</v>
      </c>
      <c r="L22743" s="2">
        <v>0.26553900000000003</v>
      </c>
    </row>
    <row r="22744" spans="1:12" x14ac:dyDescent="0.2">
      <c r="A22744" s="2">
        <v>20.950610000000001</v>
      </c>
      <c r="B22744" s="2">
        <v>24.940829999999998</v>
      </c>
      <c r="C22744" s="2">
        <v>2.3695400000000002</v>
      </c>
      <c r="D22744" s="2">
        <v>1.84724</v>
      </c>
      <c r="F22744" s="2">
        <v>20.94781</v>
      </c>
      <c r="G22744" s="2">
        <v>0.88659699999999997</v>
      </c>
      <c r="H22744" s="2">
        <v>0.52736700000000003</v>
      </c>
      <c r="J22744" s="2">
        <v>20.950610000000001</v>
      </c>
      <c r="K22744" s="2">
        <v>0.17324400000000001</v>
      </c>
      <c r="L22744" s="2">
        <v>0.265683</v>
      </c>
    </row>
    <row r="22745" spans="1:12" x14ac:dyDescent="0.2">
      <c r="A22745" s="2">
        <v>20.951309999999999</v>
      </c>
      <c r="B22745" s="2">
        <v>24.90804</v>
      </c>
      <c r="C22745" s="2">
        <v>2.3700209999999999</v>
      </c>
      <c r="D22745" s="2">
        <v>1.8482160000000001</v>
      </c>
      <c r="F22745" s="2">
        <v>20.948509999999999</v>
      </c>
      <c r="G22745" s="2">
        <v>0.88632200000000005</v>
      </c>
      <c r="H22745" s="2">
        <v>0.52718399999999999</v>
      </c>
      <c r="J22745" s="2">
        <v>20.951309999999999</v>
      </c>
      <c r="K22745" s="2">
        <v>0.173431</v>
      </c>
      <c r="L22745" s="2">
        <v>0.265733</v>
      </c>
    </row>
    <row r="22746" spans="1:12" x14ac:dyDescent="0.2">
      <c r="A22746" s="2">
        <v>20.952010000000001</v>
      </c>
      <c r="B22746" s="2">
        <v>24.87567</v>
      </c>
      <c r="C22746" s="2">
        <v>2.370403</v>
      </c>
      <c r="D22746" s="2">
        <v>1.8492390000000001</v>
      </c>
      <c r="F22746" s="2">
        <v>20.949210000000001</v>
      </c>
      <c r="G22746" s="2">
        <v>0.88613900000000001</v>
      </c>
      <c r="H22746" s="2">
        <v>0.52741199999999999</v>
      </c>
      <c r="J22746" s="2">
        <v>20.952010000000001</v>
      </c>
      <c r="K22746" s="2">
        <v>0.17414299999999999</v>
      </c>
      <c r="L22746" s="2">
        <v>0.26586199999999999</v>
      </c>
    </row>
    <row r="22747" spans="1:12" x14ac:dyDescent="0.2">
      <c r="A22747" s="2">
        <v>20.952719999999999</v>
      </c>
      <c r="B22747" s="2">
        <v>24.842690000000001</v>
      </c>
      <c r="C22747" s="2">
        <v>2.3707500000000001</v>
      </c>
      <c r="D22747" s="2">
        <v>1.849933</v>
      </c>
      <c r="F22747" s="2">
        <v>20.949909999999999</v>
      </c>
      <c r="G22747" s="2">
        <v>0.88609300000000002</v>
      </c>
      <c r="H22747" s="2">
        <v>0.52827500000000005</v>
      </c>
      <c r="J22747" s="2">
        <v>20.952719999999999</v>
      </c>
      <c r="K22747" s="2">
        <v>0.17449200000000001</v>
      </c>
      <c r="L22747" s="2">
        <v>0.26611000000000001</v>
      </c>
    </row>
    <row r="22748" spans="1:12" x14ac:dyDescent="0.2">
      <c r="A22748" s="2">
        <v>20.953420000000001</v>
      </c>
      <c r="B22748" s="2">
        <v>24.80988</v>
      </c>
      <c r="C22748" s="2">
        <v>2.3708979999999999</v>
      </c>
      <c r="D22748" s="2">
        <v>1.8502149999999999</v>
      </c>
      <c r="F22748" s="2">
        <v>20.950610000000001</v>
      </c>
      <c r="G22748" s="2">
        <v>0.88635299999999995</v>
      </c>
      <c r="H22748" s="2">
        <v>0.52854199999999996</v>
      </c>
      <c r="J22748" s="2">
        <v>20.953420000000001</v>
      </c>
      <c r="K22748" s="2">
        <v>0.174877</v>
      </c>
      <c r="L22748" s="2">
        <v>0.26681199999999999</v>
      </c>
    </row>
    <row r="22749" spans="1:12" x14ac:dyDescent="0.2">
      <c r="A22749" s="2">
        <v>20.95412</v>
      </c>
      <c r="B22749" s="2">
        <v>24.777609999999999</v>
      </c>
      <c r="C22749" s="2">
        <v>2.3710399999999998</v>
      </c>
      <c r="D22749" s="2">
        <v>1.850848</v>
      </c>
      <c r="F22749" s="2">
        <v>20.951309999999999</v>
      </c>
      <c r="G22749" s="2">
        <v>0.88639100000000004</v>
      </c>
      <c r="H22749" s="2">
        <v>0.52923600000000004</v>
      </c>
      <c r="J22749" s="2">
        <v>20.95412</v>
      </c>
      <c r="K22749" s="2">
        <v>0.175037</v>
      </c>
      <c r="L22749" s="2">
        <v>0.26682899999999998</v>
      </c>
    </row>
    <row r="22750" spans="1:12" x14ac:dyDescent="0.2">
      <c r="A22750" s="2">
        <v>20.954820000000002</v>
      </c>
      <c r="B22750" s="2">
        <v>24.745539999999998</v>
      </c>
      <c r="C22750" s="2">
        <v>2.3712909999999998</v>
      </c>
      <c r="D22750" s="2">
        <v>1.851413</v>
      </c>
      <c r="F22750" s="2">
        <v>20.952010000000001</v>
      </c>
      <c r="G22750" s="2">
        <v>0.88616200000000001</v>
      </c>
      <c r="H22750" s="2">
        <v>0.52957900000000002</v>
      </c>
      <c r="J22750" s="2">
        <v>20.954820000000002</v>
      </c>
      <c r="K22750" s="2">
        <v>0.174812</v>
      </c>
      <c r="L22750" s="2">
        <v>0.26601000000000002</v>
      </c>
    </row>
    <row r="22751" spans="1:12" x14ac:dyDescent="0.2">
      <c r="A22751" s="2">
        <v>20.95552</v>
      </c>
      <c r="B22751" s="2">
        <v>24.71312</v>
      </c>
      <c r="C22751" s="2">
        <v>2.3717069999999998</v>
      </c>
      <c r="D22751" s="2">
        <v>1.8518019999999999</v>
      </c>
      <c r="F22751" s="2">
        <v>20.952719999999999</v>
      </c>
      <c r="G22751" s="2">
        <v>0.88594099999999998</v>
      </c>
      <c r="H22751" s="2">
        <v>0.53051000000000004</v>
      </c>
      <c r="J22751" s="2">
        <v>20.95552</v>
      </c>
      <c r="K22751" s="2">
        <v>0.17446500000000001</v>
      </c>
      <c r="L22751" s="2">
        <v>0.26593899999999998</v>
      </c>
    </row>
    <row r="22752" spans="1:12" x14ac:dyDescent="0.2">
      <c r="A22752" s="2">
        <v>20.956219999999998</v>
      </c>
      <c r="B22752" s="2">
        <v>24.68112</v>
      </c>
      <c r="C22752" s="2">
        <v>2.37202</v>
      </c>
      <c r="D22752" s="2">
        <v>1.851863</v>
      </c>
      <c r="F22752" s="2">
        <v>20.953420000000001</v>
      </c>
      <c r="G22752" s="2">
        <v>0.88592499999999996</v>
      </c>
      <c r="H22752" s="2">
        <v>0.53073899999999996</v>
      </c>
      <c r="J22752" s="2">
        <v>20.956219999999998</v>
      </c>
      <c r="K22752" s="2">
        <v>0.17453399999999999</v>
      </c>
      <c r="L22752" s="2">
        <v>0.26610099999999998</v>
      </c>
    </row>
    <row r="22753" spans="1:12" x14ac:dyDescent="0.2">
      <c r="A22753" s="2">
        <v>20.95692</v>
      </c>
      <c r="B22753" s="2">
        <v>24.649480000000001</v>
      </c>
      <c r="C22753" s="2">
        <v>2.3722370000000002</v>
      </c>
      <c r="D22753" s="2">
        <v>1.852252</v>
      </c>
      <c r="F22753" s="2">
        <v>20.95412</v>
      </c>
      <c r="G22753" s="2">
        <v>0.885849</v>
      </c>
      <c r="H22753" s="2">
        <v>0.53061700000000001</v>
      </c>
      <c r="J22753" s="2">
        <v>20.95692</v>
      </c>
      <c r="K22753" s="2">
        <v>0.174044</v>
      </c>
      <c r="L22753" s="2">
        <v>0.266656</v>
      </c>
    </row>
    <row r="22754" spans="1:12" x14ac:dyDescent="0.2">
      <c r="A22754" s="2">
        <v>20.957619999999999</v>
      </c>
      <c r="B22754" s="2">
        <v>24.617100000000001</v>
      </c>
      <c r="C22754" s="2">
        <v>2.3727369999999999</v>
      </c>
      <c r="D22754" s="2">
        <v>1.852252</v>
      </c>
      <c r="F22754" s="2">
        <v>20.954820000000002</v>
      </c>
      <c r="G22754" s="2">
        <v>0.88616200000000001</v>
      </c>
      <c r="H22754" s="2">
        <v>0.53086100000000003</v>
      </c>
      <c r="J22754" s="2">
        <v>20.957619999999999</v>
      </c>
      <c r="K22754" s="2">
        <v>0.17440600000000001</v>
      </c>
      <c r="L22754" s="2">
        <v>0.267206</v>
      </c>
    </row>
    <row r="22755" spans="1:12" x14ac:dyDescent="0.2">
      <c r="A22755" s="2">
        <v>20.95833</v>
      </c>
      <c r="B22755" s="2">
        <v>24.584720000000001</v>
      </c>
      <c r="C22755" s="2">
        <v>2.372916</v>
      </c>
      <c r="D22755" s="2">
        <v>1.8524119999999999</v>
      </c>
      <c r="F22755" s="2">
        <v>20.95552</v>
      </c>
      <c r="G22755" s="2">
        <v>0.88600199999999996</v>
      </c>
      <c r="H22755" s="2">
        <v>0.53093000000000001</v>
      </c>
      <c r="J22755" s="2">
        <v>20.95833</v>
      </c>
      <c r="K22755" s="2">
        <v>0.17476800000000001</v>
      </c>
      <c r="L22755" s="2">
        <v>0.26691500000000001</v>
      </c>
    </row>
    <row r="22756" spans="1:12" x14ac:dyDescent="0.2">
      <c r="A22756" s="2">
        <v>20.959029999999998</v>
      </c>
      <c r="B22756" s="2">
        <v>24.552420000000001</v>
      </c>
      <c r="C22756" s="2">
        <v>2.3730730000000002</v>
      </c>
      <c r="D22756" s="2">
        <v>1.8535569999999999</v>
      </c>
      <c r="F22756" s="2">
        <v>20.956219999999998</v>
      </c>
      <c r="G22756" s="2">
        <v>0.88587199999999999</v>
      </c>
      <c r="H22756" s="2">
        <v>0.53117400000000004</v>
      </c>
      <c r="J22756" s="2">
        <v>20.959029999999998</v>
      </c>
      <c r="K22756" s="2">
        <v>0.175321</v>
      </c>
      <c r="L22756" s="2">
        <v>0.26725700000000002</v>
      </c>
    </row>
    <row r="22757" spans="1:12" x14ac:dyDescent="0.2">
      <c r="A22757" s="2">
        <v>20.95973</v>
      </c>
      <c r="B22757" s="2">
        <v>24.520679999999999</v>
      </c>
      <c r="C22757" s="2">
        <v>2.3734500000000001</v>
      </c>
      <c r="D22757" s="2">
        <v>1.85432</v>
      </c>
      <c r="F22757" s="2">
        <v>20.95692</v>
      </c>
      <c r="G22757" s="2">
        <v>0.88487199999999999</v>
      </c>
      <c r="H22757" s="2">
        <v>0.53109700000000004</v>
      </c>
      <c r="J22757" s="2">
        <v>20.95973</v>
      </c>
      <c r="K22757" s="2">
        <v>0.17538100000000001</v>
      </c>
      <c r="L22757" s="2">
        <v>0.26715499999999998</v>
      </c>
    </row>
    <row r="22758" spans="1:12" x14ac:dyDescent="0.2">
      <c r="A22758" s="2">
        <v>20.960429999999999</v>
      </c>
      <c r="B22758" s="2">
        <v>24.4893</v>
      </c>
      <c r="C22758" s="2">
        <v>2.3734999999999999</v>
      </c>
      <c r="D22758" s="2">
        <v>1.854846</v>
      </c>
      <c r="F22758" s="2">
        <v>20.957619999999999</v>
      </c>
      <c r="G22758" s="2">
        <v>0.885185</v>
      </c>
      <c r="H22758" s="2">
        <v>0.53095199999999998</v>
      </c>
      <c r="J22758" s="2">
        <v>20.960429999999999</v>
      </c>
      <c r="K22758" s="2">
        <v>0.174932</v>
      </c>
      <c r="L22758" s="2">
        <v>0.26703700000000002</v>
      </c>
    </row>
    <row r="22759" spans="1:12" x14ac:dyDescent="0.2">
      <c r="A22759" s="2">
        <v>20.961130000000001</v>
      </c>
      <c r="B22759" s="2">
        <v>24.457850000000001</v>
      </c>
      <c r="C22759" s="2">
        <v>2.3735309999999998</v>
      </c>
      <c r="D22759" s="2">
        <v>1.8556550000000001</v>
      </c>
      <c r="F22759" s="2">
        <v>20.95833</v>
      </c>
      <c r="G22759" s="2">
        <v>0.88447600000000004</v>
      </c>
      <c r="H22759" s="2">
        <v>0.53141799999999995</v>
      </c>
      <c r="J22759" s="2">
        <v>20.961130000000001</v>
      </c>
      <c r="K22759" s="2">
        <v>0.174757</v>
      </c>
      <c r="L22759" s="2">
        <v>0.26750699999999999</v>
      </c>
    </row>
    <row r="22760" spans="1:12" x14ac:dyDescent="0.2">
      <c r="A22760" s="2">
        <v>20.961829999999999</v>
      </c>
      <c r="B22760" s="2">
        <v>24.426670000000001</v>
      </c>
      <c r="C22760" s="2">
        <v>2.3739460000000001</v>
      </c>
      <c r="D22760" s="2">
        <v>1.856555</v>
      </c>
      <c r="F22760" s="2">
        <v>20.959029999999998</v>
      </c>
      <c r="G22760" s="2">
        <v>0.88472700000000004</v>
      </c>
      <c r="H22760" s="2">
        <v>0.53095999999999999</v>
      </c>
      <c r="J22760" s="2">
        <v>20.961829999999999</v>
      </c>
      <c r="K22760" s="2">
        <v>0.17433299999999999</v>
      </c>
      <c r="L22760" s="2">
        <v>0.268486</v>
      </c>
    </row>
    <row r="22761" spans="1:12" x14ac:dyDescent="0.2">
      <c r="A22761" s="2">
        <v>20.962530000000001</v>
      </c>
      <c r="B22761" s="2">
        <v>24.395810000000001</v>
      </c>
      <c r="C22761" s="2">
        <v>2.3743509999999999</v>
      </c>
      <c r="D22761" s="2">
        <v>1.856975</v>
      </c>
      <c r="F22761" s="2">
        <v>20.95973</v>
      </c>
      <c r="G22761" s="2">
        <v>0.88445300000000004</v>
      </c>
      <c r="H22761" s="2">
        <v>0.53086100000000003</v>
      </c>
      <c r="J22761" s="2">
        <v>20.962530000000001</v>
      </c>
      <c r="K22761" s="2">
        <v>0.17380300000000001</v>
      </c>
      <c r="L22761" s="2">
        <v>0.268988</v>
      </c>
    </row>
    <row r="22762" spans="1:12" x14ac:dyDescent="0.2">
      <c r="A22762" s="2">
        <v>20.963239999999999</v>
      </c>
      <c r="B22762" s="2">
        <v>24.364899999999999</v>
      </c>
      <c r="C22762" s="2">
        <v>2.374492</v>
      </c>
      <c r="D22762" s="2">
        <v>1.8572040000000001</v>
      </c>
      <c r="F22762" s="2">
        <v>20.960429999999999</v>
      </c>
      <c r="G22762" s="2">
        <v>0.88416300000000003</v>
      </c>
      <c r="H22762" s="2">
        <v>0.53099799999999997</v>
      </c>
      <c r="J22762" s="2">
        <v>20.963239999999999</v>
      </c>
      <c r="K22762" s="2">
        <v>0.17356099999999999</v>
      </c>
      <c r="L22762" s="2">
        <v>0.26879199999999998</v>
      </c>
    </row>
    <row r="22763" spans="1:12" x14ac:dyDescent="0.2">
      <c r="A22763" s="2">
        <v>20.963940000000001</v>
      </c>
      <c r="B22763" s="2">
        <v>24.33389</v>
      </c>
      <c r="C22763" s="2">
        <v>2.3744160000000001</v>
      </c>
      <c r="D22763" s="2">
        <v>1.857227</v>
      </c>
      <c r="F22763" s="2">
        <v>20.961130000000001</v>
      </c>
      <c r="G22763" s="2">
        <v>0.88300299999999998</v>
      </c>
      <c r="H22763" s="2">
        <v>0.53067799999999998</v>
      </c>
      <c r="J22763" s="2">
        <v>20.963940000000001</v>
      </c>
      <c r="K22763" s="2">
        <v>0.17316599999999999</v>
      </c>
      <c r="L22763" s="2">
        <v>0.26918900000000001</v>
      </c>
    </row>
    <row r="22764" spans="1:12" x14ac:dyDescent="0.2">
      <c r="A22764" s="2">
        <v>20.964639999999999</v>
      </c>
      <c r="B22764" s="2">
        <v>24.303260000000002</v>
      </c>
      <c r="C22764" s="2">
        <v>2.3744649999999998</v>
      </c>
      <c r="D22764" s="2">
        <v>1.8573489999999999</v>
      </c>
      <c r="F22764" s="2">
        <v>20.961829999999999</v>
      </c>
      <c r="G22764" s="2">
        <v>0.88185100000000005</v>
      </c>
      <c r="H22764" s="2">
        <v>0.53088400000000002</v>
      </c>
      <c r="J22764" s="2">
        <v>20.964639999999999</v>
      </c>
      <c r="K22764" s="2">
        <v>0.17344699999999999</v>
      </c>
      <c r="L22764" s="2">
        <v>0.269098</v>
      </c>
    </row>
    <row r="22765" spans="1:12" x14ac:dyDescent="0.2">
      <c r="A22765" s="2">
        <v>20.965340000000001</v>
      </c>
      <c r="B22765" s="2">
        <v>24.272549999999999</v>
      </c>
      <c r="C22765" s="2">
        <v>2.3744079999999999</v>
      </c>
      <c r="D22765" s="2">
        <v>1.8573789999999999</v>
      </c>
      <c r="F22765" s="2">
        <v>20.962530000000001</v>
      </c>
      <c r="G22765" s="2">
        <v>0.88180499999999995</v>
      </c>
      <c r="H22765" s="2">
        <v>0.53108999999999995</v>
      </c>
      <c r="J22765" s="2">
        <v>20.965340000000001</v>
      </c>
      <c r="K22765" s="2">
        <v>0.17336299999999999</v>
      </c>
      <c r="L22765" s="2">
        <v>0.269621</v>
      </c>
    </row>
    <row r="22766" spans="1:12" x14ac:dyDescent="0.2">
      <c r="A22766" s="2">
        <v>20.96604</v>
      </c>
      <c r="B22766" s="2">
        <v>24.24145</v>
      </c>
      <c r="C22766" s="2">
        <v>2.373958</v>
      </c>
      <c r="D22766" s="2">
        <v>1.8575619999999999</v>
      </c>
      <c r="F22766" s="2">
        <v>20.963239999999999</v>
      </c>
      <c r="G22766" s="2">
        <v>0.88137100000000002</v>
      </c>
      <c r="H22766" s="2">
        <v>0.53133399999999997</v>
      </c>
      <c r="J22766" s="2">
        <v>20.96604</v>
      </c>
      <c r="K22766" s="2">
        <v>0.17390800000000001</v>
      </c>
      <c r="L22766" s="2">
        <v>0.26972600000000002</v>
      </c>
    </row>
    <row r="22767" spans="1:12" x14ac:dyDescent="0.2">
      <c r="A22767" s="2">
        <v>20.966740000000001</v>
      </c>
      <c r="B22767" s="2">
        <v>24.210640000000001</v>
      </c>
      <c r="C22767" s="2">
        <v>2.3736980000000001</v>
      </c>
      <c r="D22767" s="2">
        <v>1.858363</v>
      </c>
      <c r="F22767" s="2">
        <v>20.963940000000001</v>
      </c>
      <c r="G22767" s="2">
        <v>0.88111099999999998</v>
      </c>
      <c r="H22767" s="2">
        <v>0.53124199999999999</v>
      </c>
      <c r="J22767" s="2">
        <v>20.966740000000001</v>
      </c>
      <c r="K22767" s="2">
        <v>0.17349200000000001</v>
      </c>
      <c r="L22767" s="2">
        <v>0.269984</v>
      </c>
    </row>
    <row r="22768" spans="1:12" x14ac:dyDescent="0.2">
      <c r="A22768" s="2">
        <v>20.96744</v>
      </c>
      <c r="B22768" s="2">
        <v>24.180230000000002</v>
      </c>
      <c r="C22768" s="2">
        <v>2.373634</v>
      </c>
      <c r="D22768" s="2">
        <v>1.8583940000000001</v>
      </c>
      <c r="F22768" s="2">
        <v>20.964639999999999</v>
      </c>
      <c r="G22768" s="2">
        <v>0.88109599999999999</v>
      </c>
      <c r="H22768" s="2">
        <v>0.53083000000000002</v>
      </c>
      <c r="J22768" s="2">
        <v>20.96744</v>
      </c>
      <c r="K22768" s="2">
        <v>0.17308399999999999</v>
      </c>
      <c r="L22768" s="2">
        <v>0.27034999999999998</v>
      </c>
    </row>
    <row r="22769" spans="1:12" x14ac:dyDescent="0.2">
      <c r="A22769" s="2">
        <v>20.968150000000001</v>
      </c>
      <c r="B22769" s="2">
        <v>24.149699999999999</v>
      </c>
      <c r="C22769" s="2">
        <v>2.3736410000000001</v>
      </c>
      <c r="D22769" s="2">
        <v>1.8584320000000001</v>
      </c>
      <c r="F22769" s="2">
        <v>20.965340000000001</v>
      </c>
      <c r="G22769" s="2">
        <v>0.88075999999999999</v>
      </c>
      <c r="H22769" s="2">
        <v>0.531227</v>
      </c>
      <c r="J22769" s="2">
        <v>20.968150000000001</v>
      </c>
      <c r="K22769" s="2">
        <v>0.17269899999999999</v>
      </c>
      <c r="L22769" s="2">
        <v>0.27038699999999999</v>
      </c>
    </row>
    <row r="22770" spans="1:12" x14ac:dyDescent="0.2">
      <c r="A22770" s="2">
        <v>20.96885</v>
      </c>
      <c r="B22770" s="2">
        <v>24.119</v>
      </c>
      <c r="C22770" s="2">
        <v>2.37371</v>
      </c>
      <c r="D22770" s="2">
        <v>1.859065</v>
      </c>
      <c r="F22770" s="2">
        <v>20.96604</v>
      </c>
      <c r="G22770" s="2">
        <v>0.88004300000000002</v>
      </c>
      <c r="H22770" s="2">
        <v>0.530609</v>
      </c>
      <c r="J22770" s="2">
        <v>20.96885</v>
      </c>
      <c r="K22770" s="2">
        <v>0.17275399999999999</v>
      </c>
      <c r="L22770" s="2">
        <v>0.27053899999999997</v>
      </c>
    </row>
    <row r="22771" spans="1:12" x14ac:dyDescent="0.2">
      <c r="A22771" s="2">
        <v>20.969550000000002</v>
      </c>
      <c r="B22771" s="2">
        <v>24.08886</v>
      </c>
      <c r="C22771" s="2">
        <v>2.3740610000000002</v>
      </c>
      <c r="D22771" s="2">
        <v>1.859828</v>
      </c>
      <c r="F22771" s="2">
        <v>20.966740000000001</v>
      </c>
      <c r="G22771" s="2">
        <v>0.88012699999999999</v>
      </c>
      <c r="H22771" s="2">
        <v>0.53079200000000004</v>
      </c>
      <c r="J22771" s="2">
        <v>20.969550000000002</v>
      </c>
      <c r="K22771" s="2">
        <v>0.17261099999999999</v>
      </c>
      <c r="L22771" s="2">
        <v>0.27121499999999998</v>
      </c>
    </row>
    <row r="22772" spans="1:12" x14ac:dyDescent="0.2">
      <c r="A22772" s="2">
        <v>20.97025</v>
      </c>
      <c r="B22772" s="2">
        <v>24.058409999999999</v>
      </c>
      <c r="C22772" s="2">
        <v>2.3743319999999999</v>
      </c>
      <c r="D22772" s="2">
        <v>1.859828</v>
      </c>
      <c r="F22772" s="2">
        <v>20.96744</v>
      </c>
      <c r="G22772" s="2">
        <v>0.87971500000000002</v>
      </c>
      <c r="H22772" s="2">
        <v>0.53118100000000001</v>
      </c>
      <c r="J22772" s="2">
        <v>20.97025</v>
      </c>
      <c r="K22772" s="2">
        <v>0.173094</v>
      </c>
      <c r="L22772" s="2">
        <v>0.27245799999999998</v>
      </c>
    </row>
    <row r="22773" spans="1:12" x14ac:dyDescent="0.2">
      <c r="A22773" s="2">
        <v>20.970949999999998</v>
      </c>
      <c r="B22773" s="2">
        <v>24.028269999999999</v>
      </c>
      <c r="C22773" s="2">
        <v>2.3747929999999999</v>
      </c>
      <c r="D22773" s="2">
        <v>1.8604229999999999</v>
      </c>
      <c r="F22773" s="2">
        <v>20.968150000000001</v>
      </c>
      <c r="G22773" s="2">
        <v>0.87964600000000004</v>
      </c>
      <c r="H22773" s="2">
        <v>0.53092200000000001</v>
      </c>
      <c r="J22773" s="2">
        <v>20.970949999999998</v>
      </c>
      <c r="K22773" s="2">
        <v>0.173349</v>
      </c>
      <c r="L22773" s="2">
        <v>0.27256900000000001</v>
      </c>
    </row>
    <row r="22774" spans="1:12" x14ac:dyDescent="0.2">
      <c r="A22774" s="2">
        <v>20.97165</v>
      </c>
      <c r="B22774" s="2">
        <v>23.998470000000001</v>
      </c>
      <c r="C22774" s="2">
        <v>2.3752200000000001</v>
      </c>
      <c r="D22774" s="2">
        <v>1.8611329999999999</v>
      </c>
      <c r="F22774" s="2">
        <v>20.96885</v>
      </c>
      <c r="G22774" s="2">
        <v>0.87921899999999997</v>
      </c>
      <c r="H22774" s="2">
        <v>0.53068499999999996</v>
      </c>
      <c r="J22774" s="2">
        <v>20.97165</v>
      </c>
      <c r="K22774" s="2">
        <v>0.17324100000000001</v>
      </c>
      <c r="L22774" s="2">
        <v>0.27303100000000002</v>
      </c>
    </row>
    <row r="22775" spans="1:12" x14ac:dyDescent="0.2">
      <c r="A22775" s="2">
        <v>20.972349999999999</v>
      </c>
      <c r="B22775" s="2">
        <v>23.969000000000001</v>
      </c>
      <c r="C22775" s="2">
        <v>2.3753389999999999</v>
      </c>
      <c r="D22775" s="2">
        <v>1.861354</v>
      </c>
      <c r="F22775" s="2">
        <v>20.969550000000002</v>
      </c>
      <c r="G22775" s="2">
        <v>0.87903600000000004</v>
      </c>
      <c r="H22775" s="2">
        <v>0.53060200000000002</v>
      </c>
      <c r="J22775" s="2">
        <v>20.972349999999999</v>
      </c>
      <c r="K22775" s="2">
        <v>0.17258799999999999</v>
      </c>
      <c r="L22775" s="2">
        <v>0.27329799999999999</v>
      </c>
    </row>
    <row r="22776" spans="1:12" x14ac:dyDescent="0.2">
      <c r="A22776" s="2">
        <v>20.97306</v>
      </c>
      <c r="B22776" s="2">
        <v>23.93939</v>
      </c>
      <c r="C22776" s="2">
        <v>2.3757160000000002</v>
      </c>
      <c r="D22776" s="2">
        <v>1.862125</v>
      </c>
      <c r="F22776" s="2">
        <v>20.97025</v>
      </c>
      <c r="G22776" s="2">
        <v>0.87841000000000002</v>
      </c>
      <c r="H22776" s="2">
        <v>0.53053300000000003</v>
      </c>
      <c r="J22776" s="2">
        <v>20.97306</v>
      </c>
      <c r="K22776" s="2">
        <v>0.17286499999999999</v>
      </c>
      <c r="L22776" s="2">
        <v>0.27277499999999999</v>
      </c>
    </row>
    <row r="22777" spans="1:12" x14ac:dyDescent="0.2">
      <c r="A22777" s="2">
        <v>20.973759999999999</v>
      </c>
      <c r="B22777" s="2">
        <v>23.909890000000001</v>
      </c>
      <c r="C22777" s="2">
        <v>2.3760859999999999</v>
      </c>
      <c r="D22777" s="2">
        <v>1.862941</v>
      </c>
      <c r="F22777" s="2">
        <v>20.970949999999998</v>
      </c>
      <c r="G22777" s="2">
        <v>0.87815100000000001</v>
      </c>
      <c r="H22777" s="2">
        <v>0.53012099999999995</v>
      </c>
      <c r="J22777" s="2">
        <v>20.973759999999999</v>
      </c>
      <c r="K22777" s="2">
        <v>0.17224300000000001</v>
      </c>
      <c r="L22777" s="2">
        <v>0.27303300000000003</v>
      </c>
    </row>
    <row r="22778" spans="1:12" x14ac:dyDescent="0.2">
      <c r="A22778" s="2">
        <v>20.974460000000001</v>
      </c>
      <c r="B22778" s="2">
        <v>23.88129</v>
      </c>
      <c r="C22778" s="2">
        <v>2.3767429999999998</v>
      </c>
      <c r="D22778" s="2">
        <v>1.863445</v>
      </c>
      <c r="F22778" s="2">
        <v>20.97165</v>
      </c>
      <c r="G22778" s="2">
        <v>0.87756299999999998</v>
      </c>
      <c r="H22778" s="2">
        <v>0.53002899999999997</v>
      </c>
      <c r="J22778" s="2">
        <v>20.974460000000001</v>
      </c>
      <c r="K22778" s="2">
        <v>0.171984</v>
      </c>
      <c r="L22778" s="2">
        <v>0.27408900000000003</v>
      </c>
    </row>
    <row r="22779" spans="1:12" x14ac:dyDescent="0.2">
      <c r="A22779" s="2">
        <v>20.975159999999999</v>
      </c>
      <c r="B22779" s="2">
        <v>23.851790000000001</v>
      </c>
      <c r="C22779" s="2">
        <v>2.377227</v>
      </c>
      <c r="D22779" s="2">
        <v>1.863826</v>
      </c>
      <c r="F22779" s="2">
        <v>20.972349999999999</v>
      </c>
      <c r="G22779" s="2">
        <v>0.87674700000000005</v>
      </c>
      <c r="H22779" s="2">
        <v>0.52995300000000001</v>
      </c>
      <c r="J22779" s="2">
        <v>20.975159999999999</v>
      </c>
      <c r="K22779" s="2">
        <v>0.17158100000000001</v>
      </c>
      <c r="L22779" s="2">
        <v>0.27482699999999999</v>
      </c>
    </row>
    <row r="22780" spans="1:12" x14ac:dyDescent="0.2">
      <c r="A22780" s="2">
        <v>20.975860000000001</v>
      </c>
      <c r="B22780" s="2">
        <v>23.822780000000002</v>
      </c>
      <c r="C22780" s="2">
        <v>2.377399</v>
      </c>
      <c r="D22780" s="2">
        <v>1.864581</v>
      </c>
      <c r="F22780" s="2">
        <v>20.97306</v>
      </c>
      <c r="G22780" s="2">
        <v>0.87625900000000001</v>
      </c>
      <c r="H22780" s="2">
        <v>0.53032699999999999</v>
      </c>
      <c r="J22780" s="2">
        <v>20.975860000000001</v>
      </c>
      <c r="K22780" s="2">
        <v>0.17160600000000001</v>
      </c>
      <c r="L22780" s="2">
        <v>0.27502300000000002</v>
      </c>
    </row>
    <row r="22781" spans="1:12" x14ac:dyDescent="0.2">
      <c r="A22781" s="2">
        <v>20.976559999999999</v>
      </c>
      <c r="B22781" s="2">
        <v>23.793880000000001</v>
      </c>
      <c r="C22781" s="2">
        <v>2.3777729999999999</v>
      </c>
      <c r="D22781" s="2">
        <v>1.8653059999999999</v>
      </c>
      <c r="F22781" s="2">
        <v>20.973759999999999</v>
      </c>
      <c r="G22781" s="2">
        <v>0.87606799999999996</v>
      </c>
      <c r="H22781" s="2">
        <v>0.53031899999999998</v>
      </c>
      <c r="J22781" s="2">
        <v>20.976559999999999</v>
      </c>
      <c r="K22781" s="2">
        <v>0.171787</v>
      </c>
      <c r="L22781" s="2">
        <v>0.27531</v>
      </c>
    </row>
    <row r="22782" spans="1:12" x14ac:dyDescent="0.2">
      <c r="A22782" s="2">
        <v>20.977260000000001</v>
      </c>
      <c r="B22782" s="2">
        <v>23.764720000000001</v>
      </c>
      <c r="C22782" s="2">
        <v>2.3778450000000002</v>
      </c>
      <c r="D22782" s="2">
        <v>1.865543</v>
      </c>
      <c r="F22782" s="2">
        <v>20.974460000000001</v>
      </c>
      <c r="G22782" s="2">
        <v>0.87583900000000003</v>
      </c>
      <c r="H22782" s="2">
        <v>0.52986100000000003</v>
      </c>
      <c r="J22782" s="2">
        <v>20.977260000000001</v>
      </c>
      <c r="K22782" s="2">
        <v>0.17170299999999999</v>
      </c>
      <c r="L22782" s="2">
        <v>0.27540999999999999</v>
      </c>
    </row>
    <row r="22783" spans="1:12" x14ac:dyDescent="0.2">
      <c r="A22783" s="2">
        <v>20.977959999999999</v>
      </c>
      <c r="B22783" s="2">
        <v>23.735610000000001</v>
      </c>
      <c r="C22783" s="2">
        <v>2.3777840000000001</v>
      </c>
      <c r="D22783" s="2">
        <v>1.8657790000000001</v>
      </c>
      <c r="F22783" s="2">
        <v>20.975159999999999</v>
      </c>
      <c r="G22783" s="2">
        <v>0.87557200000000002</v>
      </c>
      <c r="H22783" s="2">
        <v>0.52982300000000004</v>
      </c>
      <c r="J22783" s="2">
        <v>20.977959999999999</v>
      </c>
      <c r="K22783" s="2">
        <v>0.17188100000000001</v>
      </c>
      <c r="L22783" s="2">
        <v>0.27576299999999998</v>
      </c>
    </row>
    <row r="22784" spans="1:12" x14ac:dyDescent="0.2">
      <c r="A22784" s="2">
        <v>20.978670000000001</v>
      </c>
      <c r="B22784" s="2">
        <v>23.706099999999999</v>
      </c>
      <c r="C22784" s="2">
        <v>2.3781810000000001</v>
      </c>
      <c r="D22784" s="2">
        <v>1.8660840000000001</v>
      </c>
      <c r="F22784" s="2">
        <v>20.975860000000001</v>
      </c>
      <c r="G22784" s="2">
        <v>0.87474099999999999</v>
      </c>
      <c r="H22784" s="2">
        <v>0.52971599999999996</v>
      </c>
      <c r="J22784" s="2">
        <v>20.978670000000001</v>
      </c>
      <c r="K22784" s="2">
        <v>0.17147599999999999</v>
      </c>
      <c r="L22784" s="2">
        <v>0.27633099999999999</v>
      </c>
    </row>
    <row r="22785" spans="1:12" x14ac:dyDescent="0.2">
      <c r="A22785" s="2">
        <v>20.979369999999999</v>
      </c>
      <c r="B22785" s="2">
        <v>23.67756</v>
      </c>
      <c r="C22785" s="2">
        <v>2.378555</v>
      </c>
      <c r="D22785" s="2">
        <v>1.866557</v>
      </c>
      <c r="F22785" s="2">
        <v>20.976559999999999</v>
      </c>
      <c r="G22785" s="2">
        <v>0.87365000000000004</v>
      </c>
      <c r="H22785" s="2">
        <v>0.52909099999999998</v>
      </c>
      <c r="J22785" s="2">
        <v>20.979369999999999</v>
      </c>
      <c r="K22785" s="2">
        <v>0.171261</v>
      </c>
      <c r="L22785" s="2">
        <v>0.27637299999999998</v>
      </c>
    </row>
    <row r="22786" spans="1:12" x14ac:dyDescent="0.2">
      <c r="A22786" s="2">
        <v>20.980070000000001</v>
      </c>
      <c r="B22786" s="2">
        <v>23.648530000000001</v>
      </c>
      <c r="C22786" s="2">
        <v>2.3787639999999999</v>
      </c>
      <c r="D22786" s="2">
        <v>1.866954</v>
      </c>
      <c r="F22786" s="2">
        <v>20.977260000000001</v>
      </c>
      <c r="G22786" s="2">
        <v>0.87277199999999999</v>
      </c>
      <c r="H22786" s="2">
        <v>0.52886999999999995</v>
      </c>
      <c r="J22786" s="2">
        <v>20.980070000000001</v>
      </c>
      <c r="K22786" s="2">
        <v>0.17066400000000001</v>
      </c>
      <c r="L22786" s="2">
        <v>0.27637</v>
      </c>
    </row>
    <row r="22787" spans="1:12" x14ac:dyDescent="0.2">
      <c r="A22787" s="2">
        <v>20.98077</v>
      </c>
      <c r="B22787" s="2">
        <v>23.619789999999998</v>
      </c>
      <c r="C22787" s="2">
        <v>2.3788290000000001</v>
      </c>
      <c r="D22787" s="2">
        <v>1.8666339999999999</v>
      </c>
      <c r="F22787" s="2">
        <v>20.977959999999999</v>
      </c>
      <c r="G22787" s="2">
        <v>0.87200900000000003</v>
      </c>
      <c r="H22787" s="2">
        <v>0.528694</v>
      </c>
      <c r="J22787" s="2">
        <v>20.98077</v>
      </c>
      <c r="K22787" s="2">
        <v>0.17074600000000001</v>
      </c>
      <c r="L22787" s="2">
        <v>0.27573399999999998</v>
      </c>
    </row>
    <row r="22788" spans="1:12" x14ac:dyDescent="0.2">
      <c r="A22788" s="2">
        <v>20.981470000000002</v>
      </c>
      <c r="B22788" s="2">
        <v>23.590910000000001</v>
      </c>
      <c r="C22788" s="2">
        <v>2.3788019999999999</v>
      </c>
      <c r="D22788" s="2">
        <v>1.8672519999999999</v>
      </c>
      <c r="F22788" s="2">
        <v>20.978670000000001</v>
      </c>
      <c r="G22788" s="2">
        <v>0.87167399999999995</v>
      </c>
      <c r="H22788" s="2">
        <v>0.52908299999999997</v>
      </c>
      <c r="J22788" s="2">
        <v>20.981470000000002</v>
      </c>
      <c r="K22788" s="2">
        <v>0.1704</v>
      </c>
      <c r="L22788" s="2">
        <v>0.27548699999999998</v>
      </c>
    </row>
    <row r="22789" spans="1:12" x14ac:dyDescent="0.2">
      <c r="A22789" s="2">
        <v>20.98217</v>
      </c>
      <c r="B22789" s="2">
        <v>23.562270000000002</v>
      </c>
      <c r="C22789" s="2">
        <v>2.378463</v>
      </c>
      <c r="D22789" s="2">
        <v>1.868144</v>
      </c>
      <c r="F22789" s="2">
        <v>20.979369999999999</v>
      </c>
      <c r="G22789" s="2">
        <v>0.870811</v>
      </c>
      <c r="H22789" s="2">
        <v>0.52899200000000002</v>
      </c>
      <c r="J22789" s="2">
        <v>20.98217</v>
      </c>
      <c r="K22789" s="2">
        <v>0.16963600000000001</v>
      </c>
      <c r="L22789" s="2">
        <v>0.275619</v>
      </c>
    </row>
    <row r="22790" spans="1:12" x14ac:dyDescent="0.2">
      <c r="A22790" s="2">
        <v>20.982869999999998</v>
      </c>
      <c r="B22790" s="2">
        <v>23.533709999999999</v>
      </c>
      <c r="C22790" s="2">
        <v>2.3785470000000002</v>
      </c>
      <c r="D22790" s="2">
        <v>1.8690599999999999</v>
      </c>
      <c r="F22790" s="2">
        <v>20.980070000000001</v>
      </c>
      <c r="G22790" s="2">
        <v>0.869919</v>
      </c>
      <c r="H22790" s="2">
        <v>0.52915999999999996</v>
      </c>
      <c r="J22790" s="2">
        <v>20.982869999999998</v>
      </c>
      <c r="K22790" s="2">
        <v>0.16906499999999999</v>
      </c>
      <c r="L22790" s="2">
        <v>0.275918</v>
      </c>
    </row>
    <row r="22791" spans="1:12" x14ac:dyDescent="0.2">
      <c r="A22791" s="2">
        <v>20.98358</v>
      </c>
      <c r="B22791" s="2">
        <v>23.504840000000002</v>
      </c>
      <c r="C22791" s="2">
        <v>2.378787</v>
      </c>
      <c r="D22791" s="2">
        <v>1.8699749999999999</v>
      </c>
      <c r="F22791" s="2">
        <v>20.98077</v>
      </c>
      <c r="G22791" s="2">
        <v>0.86916400000000005</v>
      </c>
      <c r="H22791" s="2">
        <v>0.52946499999999996</v>
      </c>
      <c r="J22791" s="2">
        <v>20.98358</v>
      </c>
      <c r="K22791" s="2">
        <v>0.16927900000000001</v>
      </c>
      <c r="L22791" s="2">
        <v>0.275951</v>
      </c>
    </row>
    <row r="22792" spans="1:12" x14ac:dyDescent="0.2">
      <c r="A22792" s="2">
        <v>20.984279999999998</v>
      </c>
      <c r="B22792" s="2">
        <v>23.47634</v>
      </c>
      <c r="C22792" s="2">
        <v>2.3788140000000002</v>
      </c>
      <c r="D22792" s="2">
        <v>1.8708149999999999</v>
      </c>
      <c r="F22792" s="2">
        <v>20.981470000000002</v>
      </c>
      <c r="G22792" s="2">
        <v>0.86891200000000002</v>
      </c>
      <c r="H22792" s="2">
        <v>0.52971599999999996</v>
      </c>
      <c r="J22792" s="2">
        <v>20.984279999999998</v>
      </c>
      <c r="K22792" s="2">
        <v>0.16928099999999999</v>
      </c>
      <c r="L22792" s="2">
        <v>0.27617599999999998</v>
      </c>
    </row>
    <row r="22793" spans="1:12" x14ac:dyDescent="0.2">
      <c r="A22793" s="2">
        <v>20.98498</v>
      </c>
      <c r="B22793" s="2">
        <v>23.44849</v>
      </c>
      <c r="C22793" s="2">
        <v>2.3789889999999998</v>
      </c>
      <c r="D22793" s="2">
        <v>1.8712569999999999</v>
      </c>
      <c r="F22793" s="2">
        <v>20.98217</v>
      </c>
      <c r="G22793" s="2">
        <v>0.86822500000000002</v>
      </c>
      <c r="H22793" s="2">
        <v>0.52909099999999998</v>
      </c>
      <c r="J22793" s="2">
        <v>20.98498</v>
      </c>
      <c r="K22793" s="2">
        <v>0.169018</v>
      </c>
      <c r="L22793" s="2">
        <v>0.27640999999999999</v>
      </c>
    </row>
    <row r="22794" spans="1:12" x14ac:dyDescent="0.2">
      <c r="A22794" s="2">
        <v>20.985679999999999</v>
      </c>
      <c r="B22794" s="2">
        <v>23.420909999999999</v>
      </c>
      <c r="C22794" s="2">
        <v>2.3794590000000002</v>
      </c>
      <c r="D22794" s="2">
        <v>1.871524</v>
      </c>
      <c r="F22794" s="2">
        <v>20.982869999999998</v>
      </c>
      <c r="G22794" s="2">
        <v>0.86747700000000005</v>
      </c>
      <c r="H22794" s="2">
        <v>0.52925100000000003</v>
      </c>
      <c r="J22794" s="2">
        <v>20.985679999999999</v>
      </c>
      <c r="K22794" s="2">
        <v>0.16877900000000001</v>
      </c>
      <c r="L22794" s="2">
        <v>0.27726200000000001</v>
      </c>
    </row>
    <row r="22795" spans="1:12" x14ac:dyDescent="0.2">
      <c r="A22795" s="2">
        <v>20.98638</v>
      </c>
      <c r="B22795" s="2">
        <v>23.392610000000001</v>
      </c>
      <c r="C22795" s="2">
        <v>2.3798550000000001</v>
      </c>
      <c r="D22795" s="2">
        <v>1.87205</v>
      </c>
      <c r="F22795" s="2">
        <v>20.98358</v>
      </c>
      <c r="G22795" s="2">
        <v>0.86687499999999995</v>
      </c>
      <c r="H22795" s="2">
        <v>0.52957900000000002</v>
      </c>
      <c r="J22795" s="2">
        <v>20.98638</v>
      </c>
      <c r="K22795" s="2">
        <v>0.168512</v>
      </c>
      <c r="L22795" s="2">
        <v>0.27749400000000002</v>
      </c>
    </row>
    <row r="22796" spans="1:12" x14ac:dyDescent="0.2">
      <c r="A22796" s="2">
        <v>20.987079999999999</v>
      </c>
      <c r="B22796" s="2">
        <v>23.365030000000001</v>
      </c>
      <c r="C22796" s="2">
        <v>2.380115</v>
      </c>
      <c r="D22796" s="2">
        <v>1.8727830000000001</v>
      </c>
      <c r="F22796" s="2">
        <v>20.984279999999998</v>
      </c>
      <c r="G22796" s="2">
        <v>0.86614199999999997</v>
      </c>
      <c r="H22796" s="2">
        <v>0.52928900000000001</v>
      </c>
      <c r="J22796" s="2">
        <v>20.987079999999999</v>
      </c>
      <c r="K22796" s="2">
        <v>0.16805800000000001</v>
      </c>
      <c r="L22796" s="2">
        <v>0.27722200000000002</v>
      </c>
    </row>
    <row r="22797" spans="1:12" x14ac:dyDescent="0.2">
      <c r="A22797" s="2">
        <v>20.987780000000001</v>
      </c>
      <c r="B22797" s="2">
        <v>23.337969999999999</v>
      </c>
      <c r="C22797" s="2">
        <v>2.3802180000000002</v>
      </c>
      <c r="D22797" s="2">
        <v>1.873416</v>
      </c>
      <c r="F22797" s="2">
        <v>20.98498</v>
      </c>
      <c r="G22797" s="2">
        <v>0.86523399999999995</v>
      </c>
      <c r="H22797" s="2">
        <v>0.52890000000000004</v>
      </c>
      <c r="J22797" s="2">
        <v>20.987780000000001</v>
      </c>
      <c r="K22797" s="2">
        <v>0.16749900000000001</v>
      </c>
      <c r="L22797" s="2">
        <v>0.27693299999999998</v>
      </c>
    </row>
    <row r="22798" spans="1:12" x14ac:dyDescent="0.2">
      <c r="A22798" s="2">
        <v>20.988489999999999</v>
      </c>
      <c r="B22798" s="2">
        <v>23.310680000000001</v>
      </c>
      <c r="C22798" s="2">
        <v>2.3802409999999998</v>
      </c>
      <c r="D22798" s="2">
        <v>1.8743240000000001</v>
      </c>
      <c r="F22798" s="2">
        <v>20.985679999999999</v>
      </c>
      <c r="G22798" s="2">
        <v>0.86451</v>
      </c>
      <c r="H22798" s="2">
        <v>0.52822899999999995</v>
      </c>
      <c r="J22798" s="2">
        <v>20.988489999999999</v>
      </c>
      <c r="K22798" s="2">
        <v>0.166765</v>
      </c>
      <c r="L22798" s="2">
        <v>0.27714299999999997</v>
      </c>
    </row>
    <row r="22799" spans="1:12" x14ac:dyDescent="0.2">
      <c r="A22799" s="2">
        <v>20.989190000000001</v>
      </c>
      <c r="B22799" s="2">
        <v>23.28323</v>
      </c>
      <c r="C22799" s="2">
        <v>2.3804729999999998</v>
      </c>
      <c r="D22799" s="2">
        <v>1.875613</v>
      </c>
      <c r="F22799" s="2">
        <v>20.98638</v>
      </c>
      <c r="G22799" s="2">
        <v>0.86369300000000004</v>
      </c>
      <c r="H22799" s="2">
        <v>0.527451</v>
      </c>
      <c r="J22799" s="2">
        <v>20.989190000000001</v>
      </c>
      <c r="K22799" s="2">
        <v>0.165935</v>
      </c>
      <c r="L22799" s="2">
        <v>0.27679399999999998</v>
      </c>
    </row>
    <row r="22800" spans="1:12" x14ac:dyDescent="0.2">
      <c r="A22800" s="2">
        <v>20.989889999999999</v>
      </c>
      <c r="B22800" s="2">
        <v>23.256329999999998</v>
      </c>
      <c r="C22800" s="2">
        <v>2.3808739999999999</v>
      </c>
      <c r="D22800" s="2">
        <v>1.8770020000000001</v>
      </c>
      <c r="F22800" s="2">
        <v>20.987079999999999</v>
      </c>
      <c r="G22800" s="2">
        <v>0.86286200000000002</v>
      </c>
      <c r="H22800" s="2">
        <v>0.52714499999999997</v>
      </c>
      <c r="J22800" s="2">
        <v>20.989889999999999</v>
      </c>
      <c r="K22800" s="2">
        <v>0.166658</v>
      </c>
      <c r="L22800" s="2">
        <v>0.277646</v>
      </c>
    </row>
    <row r="22801" spans="1:12" x14ac:dyDescent="0.2">
      <c r="A22801" s="2">
        <v>20.990590000000001</v>
      </c>
      <c r="B22801" s="2">
        <v>23.22879</v>
      </c>
      <c r="C22801" s="2">
        <v>2.3809079999999998</v>
      </c>
      <c r="D22801" s="2">
        <v>1.8783069999999999</v>
      </c>
      <c r="F22801" s="2">
        <v>20.987780000000001</v>
      </c>
      <c r="G22801" s="2">
        <v>0.86239600000000005</v>
      </c>
      <c r="H22801" s="2">
        <v>0.52704600000000001</v>
      </c>
      <c r="J22801" s="2">
        <v>20.990590000000001</v>
      </c>
      <c r="K22801" s="2">
        <v>0.16678599999999999</v>
      </c>
      <c r="L22801" s="2">
        <v>0.278109</v>
      </c>
    </row>
    <row r="22802" spans="1:12" x14ac:dyDescent="0.2">
      <c r="A22802" s="2">
        <v>20.991289999999999</v>
      </c>
      <c r="B22802" s="2">
        <v>23.201640000000001</v>
      </c>
      <c r="C22802" s="2">
        <v>2.38124</v>
      </c>
      <c r="D22802" s="2">
        <v>1.879443</v>
      </c>
      <c r="F22802" s="2">
        <v>20.988489999999999</v>
      </c>
      <c r="G22802" s="2">
        <v>0.86129</v>
      </c>
      <c r="H22802" s="2">
        <v>0.52678700000000001</v>
      </c>
      <c r="J22802" s="2">
        <v>20.991289999999999</v>
      </c>
      <c r="K22802" s="2">
        <v>0.167129</v>
      </c>
      <c r="L22802" s="2">
        <v>0.27771800000000002</v>
      </c>
    </row>
    <row r="22803" spans="1:12" x14ac:dyDescent="0.2">
      <c r="A22803" s="2">
        <v>20.991990000000001</v>
      </c>
      <c r="B22803" s="2">
        <v>23.174900000000001</v>
      </c>
      <c r="C22803" s="2">
        <v>2.3818429999999999</v>
      </c>
      <c r="D22803" s="2">
        <v>1.880428</v>
      </c>
      <c r="F22803" s="2">
        <v>20.989190000000001</v>
      </c>
      <c r="G22803" s="2">
        <v>0.86027500000000001</v>
      </c>
      <c r="H22803" s="2">
        <v>0.52731300000000003</v>
      </c>
      <c r="J22803" s="2">
        <v>20.991990000000001</v>
      </c>
      <c r="K22803" s="2">
        <v>0.16770699999999999</v>
      </c>
      <c r="L22803" s="2">
        <v>0.27798200000000001</v>
      </c>
    </row>
    <row r="22804" spans="1:12" x14ac:dyDescent="0.2">
      <c r="A22804" s="2">
        <v>20.99269</v>
      </c>
      <c r="B22804" s="2">
        <v>23.14847</v>
      </c>
      <c r="C22804" s="2">
        <v>2.3820260000000002</v>
      </c>
      <c r="D22804" s="2">
        <v>1.8811519999999999</v>
      </c>
      <c r="F22804" s="2">
        <v>20.989889999999999</v>
      </c>
      <c r="G22804" s="2">
        <v>0.859406</v>
      </c>
      <c r="H22804" s="2">
        <v>0.52729000000000004</v>
      </c>
      <c r="J22804" s="2">
        <v>20.99269</v>
      </c>
      <c r="K22804" s="2">
        <v>0.16744000000000001</v>
      </c>
      <c r="L22804" s="2">
        <v>0.27805299999999999</v>
      </c>
    </row>
    <row r="22805" spans="1:12" x14ac:dyDescent="0.2">
      <c r="A22805" s="2">
        <v>20.993400000000001</v>
      </c>
      <c r="B22805" s="2">
        <v>23.12181</v>
      </c>
      <c r="C22805" s="2">
        <v>2.3825180000000001</v>
      </c>
      <c r="D22805" s="2">
        <v>1.881839</v>
      </c>
      <c r="F22805" s="2">
        <v>20.990590000000001</v>
      </c>
      <c r="G22805" s="2">
        <v>0.85829900000000003</v>
      </c>
      <c r="H22805" s="2">
        <v>0.52778599999999998</v>
      </c>
      <c r="J22805" s="2">
        <v>20.993400000000001</v>
      </c>
      <c r="K22805" s="2">
        <v>0.16727800000000001</v>
      </c>
      <c r="L22805" s="2">
        <v>0.278055</v>
      </c>
    </row>
    <row r="22806" spans="1:12" x14ac:dyDescent="0.2">
      <c r="A22806" s="2">
        <v>20.9941</v>
      </c>
      <c r="B22806" s="2">
        <v>23.095089999999999</v>
      </c>
      <c r="C22806" s="2">
        <v>2.383086</v>
      </c>
      <c r="D22806" s="2">
        <v>1.8825940000000001</v>
      </c>
      <c r="F22806" s="2">
        <v>20.991289999999999</v>
      </c>
      <c r="G22806" s="2">
        <v>0.85754399999999997</v>
      </c>
      <c r="H22806" s="2">
        <v>0.52841899999999997</v>
      </c>
      <c r="J22806" s="2">
        <v>20.9941</v>
      </c>
      <c r="K22806" s="2">
        <v>0.166736</v>
      </c>
      <c r="L22806" s="2">
        <v>0.27819500000000003</v>
      </c>
    </row>
    <row r="22807" spans="1:12" x14ac:dyDescent="0.2">
      <c r="A22807" s="2">
        <v>20.994800000000001</v>
      </c>
      <c r="B22807" s="2">
        <v>23.067959999999999</v>
      </c>
      <c r="C22807" s="2">
        <v>2.3837350000000002</v>
      </c>
      <c r="D22807" s="2">
        <v>1.88354</v>
      </c>
      <c r="F22807" s="2">
        <v>20.991990000000001</v>
      </c>
      <c r="G22807" s="2">
        <v>0.85678900000000002</v>
      </c>
      <c r="H22807" s="2">
        <v>0.52903</v>
      </c>
      <c r="J22807" s="2">
        <v>20.994800000000001</v>
      </c>
      <c r="K22807" s="2">
        <v>0.166708</v>
      </c>
      <c r="L22807" s="2">
        <v>0.27827499999999999</v>
      </c>
    </row>
    <row r="22808" spans="1:12" x14ac:dyDescent="0.2">
      <c r="A22808" s="2">
        <v>20.9955</v>
      </c>
      <c r="B22808" s="2">
        <v>23.041730000000001</v>
      </c>
      <c r="C22808" s="2">
        <v>2.3842729999999999</v>
      </c>
      <c r="D22808" s="2">
        <v>1.8841429999999999</v>
      </c>
      <c r="F22808" s="2">
        <v>20.99269</v>
      </c>
      <c r="G22808" s="2">
        <v>0.85580400000000001</v>
      </c>
      <c r="H22808" s="2">
        <v>0.52893800000000002</v>
      </c>
      <c r="J22808" s="2">
        <v>20.9955</v>
      </c>
      <c r="K22808" s="2">
        <v>0.16700200000000001</v>
      </c>
      <c r="L22808" s="2">
        <v>0.27809299999999998</v>
      </c>
    </row>
    <row r="22809" spans="1:12" x14ac:dyDescent="0.2">
      <c r="A22809" s="2">
        <v>20.996200000000002</v>
      </c>
      <c r="B22809" s="2">
        <v>23.017530000000001</v>
      </c>
      <c r="C22809" s="2">
        <v>2.384944</v>
      </c>
      <c r="D22809" s="2">
        <v>1.8846240000000001</v>
      </c>
      <c r="F22809" s="2">
        <v>20.993400000000001</v>
      </c>
      <c r="G22809" s="2">
        <v>0.855263</v>
      </c>
      <c r="H22809" s="2">
        <v>0.52858700000000003</v>
      </c>
      <c r="J22809" s="2">
        <v>20.996200000000002</v>
      </c>
      <c r="K22809" s="2">
        <v>0.16675899999999999</v>
      </c>
      <c r="L22809" s="2">
        <v>0.27777200000000002</v>
      </c>
    </row>
    <row r="22810" spans="1:12" x14ac:dyDescent="0.2">
      <c r="A22810" s="2">
        <v>20.9969</v>
      </c>
      <c r="B22810" s="2">
        <v>22.99381</v>
      </c>
      <c r="C22810" s="2">
        <v>2.3854359999999999</v>
      </c>
      <c r="D22810" s="2">
        <v>1.8852949999999999</v>
      </c>
      <c r="F22810" s="2">
        <v>20.9941</v>
      </c>
      <c r="G22810" s="2">
        <v>0.85408799999999996</v>
      </c>
      <c r="H22810" s="2">
        <v>0.52822899999999995</v>
      </c>
      <c r="J22810" s="2">
        <v>20.9969</v>
      </c>
      <c r="K22810" s="2">
        <v>0.166883</v>
      </c>
      <c r="L22810" s="2">
        <v>0.27758500000000003</v>
      </c>
    </row>
    <row r="22811" spans="1:12" x14ac:dyDescent="0.2">
      <c r="A22811" s="2">
        <v>20.997599999999998</v>
      </c>
      <c r="B22811" s="2">
        <v>22.969889999999999</v>
      </c>
      <c r="C22811" s="2">
        <v>2.3856380000000001</v>
      </c>
      <c r="D22811" s="2">
        <v>1.8860429999999999</v>
      </c>
      <c r="F22811" s="2">
        <v>20.994800000000001</v>
      </c>
      <c r="G22811" s="2">
        <v>0.85305799999999998</v>
      </c>
      <c r="H22811" s="2">
        <v>0.52831300000000003</v>
      </c>
      <c r="J22811" s="2">
        <v>20.997599999999998</v>
      </c>
      <c r="K22811" s="2">
        <v>0.16772599999999999</v>
      </c>
      <c r="L22811" s="2">
        <v>0.27762700000000001</v>
      </c>
    </row>
    <row r="22812" spans="1:12" x14ac:dyDescent="0.2">
      <c r="A22812" s="2">
        <v>20.9983</v>
      </c>
      <c r="B22812" s="2">
        <v>22.944210000000002</v>
      </c>
      <c r="C22812" s="2">
        <v>2.3861340000000002</v>
      </c>
      <c r="D22812" s="2">
        <v>1.8868210000000001</v>
      </c>
      <c r="F22812" s="2">
        <v>20.9955</v>
      </c>
      <c r="G22812" s="2">
        <v>0.85221100000000005</v>
      </c>
      <c r="H22812" s="2">
        <v>0.52779399999999999</v>
      </c>
      <c r="J22812" s="2">
        <v>20.9983</v>
      </c>
      <c r="K22812" s="2">
        <v>0.16769000000000001</v>
      </c>
      <c r="L22812" s="2">
        <v>0.27806900000000001</v>
      </c>
    </row>
    <row r="22813" spans="1:12" x14ac:dyDescent="0.2">
      <c r="A22813" s="2">
        <v>20.999009999999998</v>
      </c>
      <c r="B22813" s="2">
        <v>22.918389999999999</v>
      </c>
      <c r="C22813" s="2">
        <v>2.3871829999999998</v>
      </c>
      <c r="D22813" s="2">
        <v>1.8876219999999999</v>
      </c>
      <c r="F22813" s="2">
        <v>20.996200000000002</v>
      </c>
      <c r="G22813" s="2">
        <v>0.85221899999999995</v>
      </c>
      <c r="H22813" s="2">
        <v>0.52803</v>
      </c>
      <c r="J22813" s="2">
        <v>20.999009999999998</v>
      </c>
      <c r="K22813" s="2">
        <v>0.16766300000000001</v>
      </c>
      <c r="L22813" s="2">
        <v>0.277754</v>
      </c>
    </row>
    <row r="22814" spans="1:12" x14ac:dyDescent="0.2">
      <c r="A22814" s="2">
        <v>20.99971</v>
      </c>
      <c r="B22814" s="2">
        <v>22.89208</v>
      </c>
      <c r="C22814" s="2">
        <v>2.3877709999999999</v>
      </c>
      <c r="D22814" s="2">
        <v>1.888431</v>
      </c>
      <c r="F22814" s="2">
        <v>20.9969</v>
      </c>
      <c r="G22814" s="2">
        <v>0.85135700000000003</v>
      </c>
      <c r="H22814" s="2">
        <v>0.52815999999999996</v>
      </c>
      <c r="J22814" s="2">
        <v>20.99971</v>
      </c>
      <c r="K22814" s="2">
        <v>0.16747999999999999</v>
      </c>
      <c r="L22814" s="2">
        <v>0.27801700000000001</v>
      </c>
    </row>
    <row r="22815" spans="1:12" x14ac:dyDescent="0.2">
      <c r="A22815" s="2">
        <v>21.000409999999999</v>
      </c>
      <c r="B22815" s="2">
        <v>22.865919999999999</v>
      </c>
      <c r="C22815" s="2">
        <v>2.3884729999999998</v>
      </c>
      <c r="D22815" s="2">
        <v>1.8894150000000001</v>
      </c>
      <c r="F22815" s="2">
        <v>20.997599999999998</v>
      </c>
      <c r="G22815" s="2">
        <v>0.85041800000000001</v>
      </c>
      <c r="H22815" s="2">
        <v>0.52805299999999999</v>
      </c>
      <c r="J22815" s="2">
        <v>21.000409999999999</v>
      </c>
      <c r="K22815" s="2">
        <v>0.16806199999999999</v>
      </c>
      <c r="L22815" s="2">
        <v>0.27795500000000001</v>
      </c>
    </row>
    <row r="22816" spans="1:12" x14ac:dyDescent="0.2">
      <c r="A22816" s="2">
        <v>21.001110000000001</v>
      </c>
      <c r="B22816" s="2">
        <v>22.839700000000001</v>
      </c>
      <c r="C22816" s="2">
        <v>2.388843</v>
      </c>
      <c r="D22816" s="2">
        <v>1.8902920000000001</v>
      </c>
      <c r="F22816" s="2">
        <v>20.9983</v>
      </c>
      <c r="G22816" s="2">
        <v>0.84961699999999996</v>
      </c>
      <c r="H22816" s="2">
        <v>0.52812199999999998</v>
      </c>
      <c r="J22816" s="2">
        <v>21.001110000000001</v>
      </c>
      <c r="K22816" s="2">
        <v>0.16778499999999999</v>
      </c>
      <c r="L22816" s="2">
        <v>0.27812199999999998</v>
      </c>
    </row>
    <row r="22817" spans="1:12" x14ac:dyDescent="0.2">
      <c r="A22817" s="2">
        <v>21.001809999999999</v>
      </c>
      <c r="B22817" s="2">
        <v>22.81363</v>
      </c>
      <c r="C22817" s="2">
        <v>2.389205</v>
      </c>
      <c r="D22817" s="2">
        <v>1.8911849999999999</v>
      </c>
      <c r="F22817" s="2">
        <v>20.999009999999998</v>
      </c>
      <c r="G22817" s="2">
        <v>0.84928899999999996</v>
      </c>
      <c r="H22817" s="2">
        <v>0.52844199999999997</v>
      </c>
      <c r="J22817" s="2">
        <v>21.001809999999999</v>
      </c>
      <c r="K22817" s="2">
        <v>0.168737</v>
      </c>
      <c r="L22817" s="2">
        <v>0.27825499999999997</v>
      </c>
    </row>
    <row r="22818" spans="1:12" x14ac:dyDescent="0.2">
      <c r="A22818" s="2">
        <v>21.002510000000001</v>
      </c>
      <c r="B22818" s="2">
        <v>22.787430000000001</v>
      </c>
      <c r="C22818" s="2">
        <v>2.3900860000000002</v>
      </c>
      <c r="D22818" s="2">
        <v>1.8921159999999999</v>
      </c>
      <c r="F22818" s="2">
        <v>20.99971</v>
      </c>
      <c r="G22818" s="2">
        <v>0.84880800000000001</v>
      </c>
      <c r="H22818" s="2">
        <v>0.52919799999999995</v>
      </c>
      <c r="J22818" s="2">
        <v>21.002510000000001</v>
      </c>
      <c r="K22818" s="2">
        <v>0.16883799999999999</v>
      </c>
      <c r="L22818" s="2">
        <v>0.27870600000000001</v>
      </c>
    </row>
    <row r="22819" spans="1:12" x14ac:dyDescent="0.2">
      <c r="A22819" s="2">
        <v>21.003209999999999</v>
      </c>
      <c r="B22819" s="2">
        <v>22.761679999999998</v>
      </c>
      <c r="C22819" s="2">
        <v>2.3904909999999999</v>
      </c>
      <c r="D22819" s="2">
        <v>1.8929320000000001</v>
      </c>
      <c r="F22819" s="2">
        <v>21.000409999999999</v>
      </c>
      <c r="G22819" s="2">
        <v>0.84767899999999996</v>
      </c>
      <c r="H22819" s="2">
        <v>0.528999</v>
      </c>
      <c r="J22819" s="2">
        <v>21.003209999999999</v>
      </c>
      <c r="K22819" s="2">
        <v>0.168516</v>
      </c>
      <c r="L22819" s="2">
        <v>0.27918300000000001</v>
      </c>
    </row>
    <row r="22820" spans="1:12" x14ac:dyDescent="0.2">
      <c r="A22820" s="2">
        <v>21.003920000000001</v>
      </c>
      <c r="B22820" s="2">
        <v>22.736460000000001</v>
      </c>
      <c r="C22820" s="2">
        <v>2.3905249999999998</v>
      </c>
      <c r="D22820" s="2">
        <v>1.8935580000000001</v>
      </c>
      <c r="F22820" s="2">
        <v>21.001110000000001</v>
      </c>
      <c r="G22820" s="2">
        <v>0.84686300000000003</v>
      </c>
      <c r="H22820" s="2">
        <v>0.52876299999999998</v>
      </c>
      <c r="J22820" s="2">
        <v>21.003920000000001</v>
      </c>
      <c r="K22820" s="2">
        <v>0.16848199999999999</v>
      </c>
      <c r="L22820" s="2">
        <v>0.27946100000000001</v>
      </c>
    </row>
    <row r="22821" spans="1:12" x14ac:dyDescent="0.2">
      <c r="A22821" s="2">
        <v>21.004619999999999</v>
      </c>
      <c r="B22821" s="2">
        <v>22.710719999999998</v>
      </c>
      <c r="C22821" s="2">
        <v>2.3908719999999999</v>
      </c>
      <c r="D22821" s="2">
        <v>1.8946719999999999</v>
      </c>
      <c r="F22821" s="2">
        <v>21.001809999999999</v>
      </c>
      <c r="G22821" s="2">
        <v>0.84575699999999998</v>
      </c>
      <c r="H22821" s="2">
        <v>0.52865600000000001</v>
      </c>
      <c r="J22821" s="2">
        <v>21.004619999999999</v>
      </c>
      <c r="K22821" s="2">
        <v>0.16831399999999999</v>
      </c>
      <c r="L22821" s="2">
        <v>0.27925</v>
      </c>
    </row>
    <row r="22822" spans="1:12" x14ac:dyDescent="0.2">
      <c r="A22822" s="2">
        <v>21.005320000000001</v>
      </c>
      <c r="B22822" s="2">
        <v>22.685269999999999</v>
      </c>
      <c r="C22822" s="2">
        <v>2.3913530000000001</v>
      </c>
      <c r="D22822" s="2">
        <v>1.8957470000000001</v>
      </c>
      <c r="F22822" s="2">
        <v>21.002510000000001</v>
      </c>
      <c r="G22822" s="2">
        <v>0.84433000000000002</v>
      </c>
      <c r="H22822" s="2">
        <v>0.528725</v>
      </c>
      <c r="J22822" s="2">
        <v>21.005320000000001</v>
      </c>
      <c r="K22822" s="2">
        <v>0.16844000000000001</v>
      </c>
      <c r="L22822" s="2">
        <v>0.27884999999999999</v>
      </c>
    </row>
    <row r="22823" spans="1:12" x14ac:dyDescent="0.2">
      <c r="A22823" s="2">
        <v>21.006019999999999</v>
      </c>
      <c r="B22823" s="2">
        <v>22.659690000000001</v>
      </c>
      <c r="C22823" s="2">
        <v>2.3914710000000001</v>
      </c>
      <c r="D22823" s="2">
        <v>1.896701</v>
      </c>
      <c r="F22823" s="2">
        <v>21.003209999999999</v>
      </c>
      <c r="G22823" s="2">
        <v>0.84333000000000002</v>
      </c>
      <c r="H22823" s="2">
        <v>0.52878599999999998</v>
      </c>
      <c r="J22823" s="2">
        <v>21.006019999999999</v>
      </c>
      <c r="K22823" s="2">
        <v>0.16877200000000001</v>
      </c>
      <c r="L22823" s="2">
        <v>0.279173</v>
      </c>
    </row>
    <row r="22824" spans="1:12" x14ac:dyDescent="0.2">
      <c r="A22824" s="2">
        <v>21.006720000000001</v>
      </c>
      <c r="B22824" s="2">
        <v>22.634820000000001</v>
      </c>
      <c r="C22824" s="2">
        <v>2.3918910000000002</v>
      </c>
      <c r="D22824" s="2">
        <v>1.8977619999999999</v>
      </c>
      <c r="F22824" s="2">
        <v>21.003920000000001</v>
      </c>
      <c r="G22824" s="2">
        <v>0.84207900000000002</v>
      </c>
      <c r="H22824" s="2">
        <v>0.52876299999999998</v>
      </c>
      <c r="J22824" s="2">
        <v>21.006720000000001</v>
      </c>
      <c r="K22824" s="2">
        <v>0.16932900000000001</v>
      </c>
      <c r="L22824" s="2">
        <v>0.27924100000000002</v>
      </c>
    </row>
    <row r="22825" spans="1:12" x14ac:dyDescent="0.2">
      <c r="A22825" s="2">
        <v>21.00742</v>
      </c>
      <c r="B22825" s="2">
        <v>22.609490000000001</v>
      </c>
      <c r="C22825" s="2">
        <v>2.39215</v>
      </c>
      <c r="D22825" s="2">
        <v>1.898433</v>
      </c>
      <c r="F22825" s="2">
        <v>21.004619999999999</v>
      </c>
      <c r="G22825" s="2">
        <v>0.84125499999999998</v>
      </c>
      <c r="H22825" s="2">
        <v>0.52831300000000003</v>
      </c>
      <c r="J22825" s="2">
        <v>21.00742</v>
      </c>
      <c r="K22825" s="2">
        <v>0.17010700000000001</v>
      </c>
      <c r="L22825" s="2">
        <v>0.27899200000000002</v>
      </c>
    </row>
    <row r="22826" spans="1:12" x14ac:dyDescent="0.2">
      <c r="A22826" s="2">
        <v>21.008120000000002</v>
      </c>
      <c r="B22826" s="2">
        <v>22.584109999999999</v>
      </c>
      <c r="C22826" s="2">
        <v>2.392719</v>
      </c>
      <c r="D22826" s="2">
        <v>1.89886</v>
      </c>
      <c r="F22826" s="2">
        <v>21.005320000000001</v>
      </c>
      <c r="G22826" s="2">
        <v>0.84073600000000004</v>
      </c>
      <c r="H22826" s="2">
        <v>0.52786999999999995</v>
      </c>
      <c r="J22826" s="2">
        <v>21.008120000000002</v>
      </c>
      <c r="K22826" s="2">
        <v>0.16992599999999999</v>
      </c>
      <c r="L22826" s="2">
        <v>0.27971800000000002</v>
      </c>
    </row>
    <row r="22827" spans="1:12" x14ac:dyDescent="0.2">
      <c r="A22827" s="2">
        <v>21.00883</v>
      </c>
      <c r="B22827" s="2">
        <v>22.558920000000001</v>
      </c>
      <c r="C22827" s="2">
        <v>2.3933900000000001</v>
      </c>
      <c r="D22827" s="2">
        <v>1.8998139999999999</v>
      </c>
      <c r="F22827" s="2">
        <v>21.006019999999999</v>
      </c>
      <c r="G22827" s="2">
        <v>0.84013400000000005</v>
      </c>
      <c r="H22827" s="2">
        <v>0.52791600000000005</v>
      </c>
      <c r="J22827" s="2">
        <v>21.00883</v>
      </c>
      <c r="K22827" s="2">
        <v>0.170212</v>
      </c>
      <c r="L22827" s="2">
        <v>0.27972900000000001</v>
      </c>
    </row>
    <row r="22828" spans="1:12" x14ac:dyDescent="0.2">
      <c r="A22828" s="2">
        <v>21.009530000000002</v>
      </c>
      <c r="B22828" s="2">
        <v>22.533300000000001</v>
      </c>
      <c r="C22828" s="2">
        <v>2.3936000000000002</v>
      </c>
      <c r="D22828" s="2">
        <v>1.9009050000000001</v>
      </c>
      <c r="F22828" s="2">
        <v>21.006720000000001</v>
      </c>
      <c r="G22828" s="2">
        <v>0.83918000000000004</v>
      </c>
      <c r="H22828" s="2">
        <v>0.527725</v>
      </c>
      <c r="J22828" s="2">
        <v>21.009530000000002</v>
      </c>
      <c r="K22828" s="2">
        <v>0.17002100000000001</v>
      </c>
      <c r="L22828" s="2">
        <v>0.27932099999999999</v>
      </c>
    </row>
    <row r="22829" spans="1:12" x14ac:dyDescent="0.2">
      <c r="A22829" s="2">
        <v>21.01023</v>
      </c>
      <c r="B22829" s="2">
        <v>22.508179999999999</v>
      </c>
      <c r="C22829" s="2">
        <v>2.3940959999999998</v>
      </c>
      <c r="D22829" s="2">
        <v>1.9018200000000001</v>
      </c>
      <c r="F22829" s="2">
        <v>21.00742</v>
      </c>
      <c r="G22829" s="2">
        <v>0.83877599999999997</v>
      </c>
      <c r="H22829" s="2">
        <v>0.52739000000000003</v>
      </c>
      <c r="J22829" s="2">
        <v>21.01023</v>
      </c>
      <c r="K22829" s="2">
        <v>0.16963</v>
      </c>
      <c r="L22829" s="2">
        <v>0.27889599999999998</v>
      </c>
    </row>
    <row r="22830" spans="1:12" x14ac:dyDescent="0.2">
      <c r="A22830" s="2">
        <v>21.010929999999998</v>
      </c>
      <c r="B22830" s="2">
        <v>22.48244</v>
      </c>
      <c r="C22830" s="2">
        <v>2.3949009999999999</v>
      </c>
      <c r="D22830" s="2">
        <v>1.9030560000000001</v>
      </c>
      <c r="F22830" s="2">
        <v>21.008120000000002</v>
      </c>
      <c r="G22830" s="2">
        <v>0.83794400000000002</v>
      </c>
      <c r="H22830" s="2">
        <v>0.52722199999999997</v>
      </c>
      <c r="J22830" s="2">
        <v>21.010929999999998</v>
      </c>
      <c r="K22830" s="2">
        <v>0.16927500000000001</v>
      </c>
      <c r="L22830" s="2">
        <v>0.278831</v>
      </c>
    </row>
    <row r="22831" spans="1:12" x14ac:dyDescent="0.2">
      <c r="A22831" s="2">
        <v>21.01163</v>
      </c>
      <c r="B22831" s="2">
        <v>22.45758</v>
      </c>
      <c r="C22831" s="2">
        <v>2.3954650000000002</v>
      </c>
      <c r="D22831" s="2">
        <v>1.9041699999999999</v>
      </c>
      <c r="F22831" s="2">
        <v>21.00883</v>
      </c>
      <c r="G22831" s="2">
        <v>0.83684499999999995</v>
      </c>
      <c r="H22831" s="2">
        <v>0.52737400000000001</v>
      </c>
      <c r="J22831" s="2">
        <v>21.01163</v>
      </c>
      <c r="K22831" s="2">
        <v>0.16916500000000001</v>
      </c>
      <c r="L22831" s="2">
        <v>0.27868399999999999</v>
      </c>
    </row>
    <row r="22832" spans="1:12" x14ac:dyDescent="0.2">
      <c r="A22832" s="2">
        <v>21.012329999999999</v>
      </c>
      <c r="B22832" s="2">
        <v>22.432569999999998</v>
      </c>
      <c r="C22832" s="2">
        <v>2.3959990000000002</v>
      </c>
      <c r="D22832" s="2">
        <v>1.9053599999999999</v>
      </c>
      <c r="F22832" s="2">
        <v>21.009530000000002</v>
      </c>
      <c r="G22832" s="2">
        <v>0.83543400000000001</v>
      </c>
      <c r="H22832" s="2">
        <v>0.52783199999999997</v>
      </c>
      <c r="J22832" s="2">
        <v>21.012329999999999</v>
      </c>
      <c r="K22832" s="2">
        <v>0.16914499999999999</v>
      </c>
      <c r="L22832" s="2">
        <v>0.27885700000000002</v>
      </c>
    </row>
    <row r="22833" spans="1:12" x14ac:dyDescent="0.2">
      <c r="A22833" s="2">
        <v>21.013030000000001</v>
      </c>
      <c r="B22833" s="2">
        <v>22.408270000000002</v>
      </c>
      <c r="C22833" s="2">
        <v>2.3965679999999998</v>
      </c>
      <c r="D22833" s="2">
        <v>1.906352</v>
      </c>
      <c r="F22833" s="2">
        <v>21.01023</v>
      </c>
      <c r="G22833" s="2">
        <v>0.834511</v>
      </c>
      <c r="H22833" s="2">
        <v>0.52740500000000001</v>
      </c>
      <c r="J22833" s="2">
        <v>21.013030000000001</v>
      </c>
      <c r="K22833" s="2">
        <v>0.16925000000000001</v>
      </c>
      <c r="L22833" s="2">
        <v>0.27882400000000002</v>
      </c>
    </row>
    <row r="22834" spans="1:12" x14ac:dyDescent="0.2">
      <c r="A22834" s="2">
        <v>21.013739999999999</v>
      </c>
      <c r="B22834" s="2">
        <v>22.383790000000001</v>
      </c>
      <c r="C22834" s="2">
        <v>2.3973230000000001</v>
      </c>
      <c r="D22834" s="2">
        <v>1.907581</v>
      </c>
      <c r="F22834" s="2">
        <v>21.010929999999998</v>
      </c>
      <c r="G22834" s="2">
        <v>0.83310700000000004</v>
      </c>
      <c r="H22834" s="2">
        <v>0.52722899999999995</v>
      </c>
      <c r="J22834" s="2">
        <v>21.013739999999999</v>
      </c>
      <c r="K22834" s="2">
        <v>0.16997100000000001</v>
      </c>
      <c r="L22834" s="2">
        <v>0.27867599999999998</v>
      </c>
    </row>
    <row r="22835" spans="1:12" x14ac:dyDescent="0.2">
      <c r="A22835" s="2">
        <v>21.01444</v>
      </c>
      <c r="B22835" s="2">
        <v>22.359269999999999</v>
      </c>
      <c r="C22835" s="2">
        <v>2.3979140000000001</v>
      </c>
      <c r="D22835" s="2">
        <v>1.9086719999999999</v>
      </c>
      <c r="F22835" s="2">
        <v>21.01163</v>
      </c>
      <c r="G22835" s="2">
        <v>0.83268699999999995</v>
      </c>
      <c r="H22835" s="2">
        <v>0.52760300000000004</v>
      </c>
      <c r="J22835" s="2">
        <v>21.01444</v>
      </c>
      <c r="K22835" s="2">
        <v>0.17046</v>
      </c>
      <c r="L22835" s="2">
        <v>0.27887099999999998</v>
      </c>
    </row>
    <row r="22836" spans="1:12" x14ac:dyDescent="0.2">
      <c r="A22836" s="2">
        <v>21.015139999999999</v>
      </c>
      <c r="B22836" s="2">
        <v>22.33474</v>
      </c>
      <c r="C22836" s="2">
        <v>2.398002</v>
      </c>
      <c r="D22836" s="2">
        <v>1.910007</v>
      </c>
      <c r="F22836" s="2">
        <v>21.012329999999999</v>
      </c>
      <c r="G22836" s="2">
        <v>0.83158900000000002</v>
      </c>
      <c r="H22836" s="2">
        <v>0.52796900000000002</v>
      </c>
      <c r="J22836" s="2">
        <v>21.015139999999999</v>
      </c>
      <c r="K22836" s="2">
        <v>0.17116899999999999</v>
      </c>
      <c r="L22836" s="2">
        <v>0.27953099999999997</v>
      </c>
    </row>
    <row r="22837" spans="1:12" x14ac:dyDescent="0.2">
      <c r="A22837" s="2">
        <v>21.015840000000001</v>
      </c>
      <c r="B22837" s="2">
        <v>22.310169999999999</v>
      </c>
      <c r="C22837" s="2">
        <v>2.398231</v>
      </c>
      <c r="D22837" s="2">
        <v>1.9105559999999999</v>
      </c>
      <c r="F22837" s="2">
        <v>21.013030000000001</v>
      </c>
      <c r="G22837" s="2">
        <v>0.830627</v>
      </c>
      <c r="H22837" s="2">
        <v>0.52780199999999999</v>
      </c>
      <c r="J22837" s="2">
        <v>21.015840000000001</v>
      </c>
      <c r="K22837" s="2">
        <v>0.17154700000000001</v>
      </c>
      <c r="L22837" s="2">
        <v>0.28025099999999997</v>
      </c>
    </row>
    <row r="22838" spans="1:12" x14ac:dyDescent="0.2">
      <c r="A22838" s="2">
        <v>21.016539999999999</v>
      </c>
      <c r="B22838" s="2">
        <v>22.28558</v>
      </c>
      <c r="C22838" s="2">
        <v>2.3986619999999998</v>
      </c>
      <c r="D22838" s="2">
        <v>1.9114180000000001</v>
      </c>
      <c r="F22838" s="2">
        <v>21.013739999999999</v>
      </c>
      <c r="G22838" s="2">
        <v>0.829453</v>
      </c>
      <c r="H22838" s="2">
        <v>0.52778599999999998</v>
      </c>
      <c r="J22838" s="2">
        <v>21.016539999999999</v>
      </c>
      <c r="K22838" s="2">
        <v>0.171629</v>
      </c>
      <c r="L22838" s="2">
        <v>0.281111</v>
      </c>
    </row>
    <row r="22839" spans="1:12" x14ac:dyDescent="0.2">
      <c r="A22839" s="2">
        <v>21.017240000000001</v>
      </c>
      <c r="B22839" s="2">
        <v>22.261320000000001</v>
      </c>
      <c r="C22839" s="2">
        <v>2.3998330000000001</v>
      </c>
      <c r="D22839" s="2">
        <v>1.9123410000000001</v>
      </c>
      <c r="F22839" s="2">
        <v>21.01444</v>
      </c>
      <c r="G22839" s="2">
        <v>0.82798000000000005</v>
      </c>
      <c r="H22839" s="2">
        <v>0.52769500000000003</v>
      </c>
      <c r="J22839" s="2">
        <v>21.017240000000001</v>
      </c>
      <c r="K22839" s="2">
        <v>0.172209</v>
      </c>
      <c r="L22839" s="2">
        <v>0.28151599999999999</v>
      </c>
    </row>
    <row r="22840" spans="1:12" x14ac:dyDescent="0.2">
      <c r="A22840" s="2">
        <v>21.017939999999999</v>
      </c>
      <c r="B22840" s="2">
        <v>22.237629999999999</v>
      </c>
      <c r="C22840" s="2">
        <v>2.400325</v>
      </c>
      <c r="D22840" s="2">
        <v>1.9130659999999999</v>
      </c>
      <c r="F22840" s="2">
        <v>21.015139999999999</v>
      </c>
      <c r="G22840" s="2">
        <v>0.82722499999999999</v>
      </c>
      <c r="H22840" s="2">
        <v>0.52768700000000002</v>
      </c>
      <c r="J22840" s="2">
        <v>21.017939999999999</v>
      </c>
      <c r="K22840" s="2">
        <v>0.17225599999999999</v>
      </c>
      <c r="L22840" s="2">
        <v>0.281551</v>
      </c>
    </row>
    <row r="22841" spans="1:12" x14ac:dyDescent="0.2">
      <c r="A22841" s="2">
        <v>21.018640000000001</v>
      </c>
      <c r="B22841" s="2">
        <v>22.214040000000001</v>
      </c>
      <c r="C22841" s="2">
        <v>2.4013589999999998</v>
      </c>
      <c r="D22841" s="2">
        <v>1.9141950000000001</v>
      </c>
      <c r="F22841" s="2">
        <v>21.015840000000001</v>
      </c>
      <c r="G22841" s="2">
        <v>0.82708700000000002</v>
      </c>
      <c r="H22841" s="2">
        <v>0.52813699999999997</v>
      </c>
      <c r="J22841" s="2">
        <v>21.018640000000001</v>
      </c>
      <c r="K22841" s="2">
        <v>0.172071</v>
      </c>
      <c r="L22841" s="2">
        <v>0.28192400000000001</v>
      </c>
    </row>
    <row r="22842" spans="1:12" x14ac:dyDescent="0.2">
      <c r="A22842" s="2">
        <v>21.019349999999999</v>
      </c>
      <c r="B22842" s="2">
        <v>22.19</v>
      </c>
      <c r="C22842" s="2">
        <v>2.4024570000000001</v>
      </c>
      <c r="D22842" s="2">
        <v>1.914882</v>
      </c>
      <c r="F22842" s="2">
        <v>21.016539999999999</v>
      </c>
      <c r="G22842" s="2">
        <v>0.82582900000000004</v>
      </c>
      <c r="H22842" s="2">
        <v>0.52786999999999995</v>
      </c>
      <c r="J22842" s="2">
        <v>21.019349999999999</v>
      </c>
      <c r="K22842" s="2">
        <v>0.17211499999999999</v>
      </c>
      <c r="L22842" s="2">
        <v>0.28255999999999998</v>
      </c>
    </row>
    <row r="22843" spans="1:12" x14ac:dyDescent="0.2">
      <c r="A22843" s="2">
        <v>21.020050000000001</v>
      </c>
      <c r="B22843" s="2">
        <v>22.166039999999999</v>
      </c>
      <c r="C22843" s="2">
        <v>2.402644</v>
      </c>
      <c r="D22843" s="2">
        <v>1.9162250000000001</v>
      </c>
      <c r="F22843" s="2">
        <v>21.017240000000001</v>
      </c>
      <c r="G22843" s="2">
        <v>0.82486000000000004</v>
      </c>
      <c r="H22843" s="2">
        <v>0.52825900000000003</v>
      </c>
      <c r="J22843" s="2">
        <v>21.020050000000001</v>
      </c>
      <c r="K22843" s="2">
        <v>0.17266599999999999</v>
      </c>
      <c r="L22843" s="2">
        <v>0.28246900000000003</v>
      </c>
    </row>
    <row r="22844" spans="1:12" x14ac:dyDescent="0.2">
      <c r="A22844" s="2">
        <v>21.02075</v>
      </c>
      <c r="B22844" s="2">
        <v>22.141749999999998</v>
      </c>
      <c r="C22844" s="2">
        <v>2.403041</v>
      </c>
      <c r="D22844" s="2">
        <v>1.917354</v>
      </c>
      <c r="F22844" s="2">
        <v>21.017939999999999</v>
      </c>
      <c r="G22844" s="2">
        <v>0.82374599999999998</v>
      </c>
      <c r="H22844" s="2">
        <v>0.52834300000000001</v>
      </c>
      <c r="J22844" s="2">
        <v>21.02075</v>
      </c>
      <c r="K22844" s="2">
        <v>0.17280899999999999</v>
      </c>
      <c r="L22844" s="2">
        <v>0.28234799999999999</v>
      </c>
    </row>
    <row r="22845" spans="1:12" x14ac:dyDescent="0.2">
      <c r="A22845" s="2">
        <v>21.021450000000002</v>
      </c>
      <c r="B22845" s="2">
        <v>22.11778</v>
      </c>
      <c r="C22845" s="2">
        <v>2.4033920000000002</v>
      </c>
      <c r="D22845" s="2">
        <v>1.918102</v>
      </c>
      <c r="F22845" s="2">
        <v>21.018640000000001</v>
      </c>
      <c r="G22845" s="2">
        <v>0.82322700000000004</v>
      </c>
      <c r="H22845" s="2">
        <v>0.52837400000000001</v>
      </c>
      <c r="J22845" s="2">
        <v>21.021450000000002</v>
      </c>
      <c r="K22845" s="2">
        <v>0.17306099999999999</v>
      </c>
      <c r="L22845" s="2">
        <v>0.282358</v>
      </c>
    </row>
    <row r="22846" spans="1:12" x14ac:dyDescent="0.2">
      <c r="A22846" s="2">
        <v>21.02215</v>
      </c>
      <c r="B22846" s="2">
        <v>22.093699999999998</v>
      </c>
      <c r="C22846" s="2">
        <v>2.4045749999999999</v>
      </c>
      <c r="D22846" s="2">
        <v>1.918712</v>
      </c>
      <c r="F22846" s="2">
        <v>21.019349999999999</v>
      </c>
      <c r="G22846" s="2">
        <v>0.82202900000000001</v>
      </c>
      <c r="H22846" s="2">
        <v>0.52812999999999999</v>
      </c>
      <c r="J22846" s="2">
        <v>21.02215</v>
      </c>
      <c r="K22846" s="2">
        <v>0.17310500000000001</v>
      </c>
      <c r="L22846" s="2">
        <v>0.28289199999999998</v>
      </c>
    </row>
    <row r="22847" spans="1:12" x14ac:dyDescent="0.2">
      <c r="A22847" s="2">
        <v>21.022849999999998</v>
      </c>
      <c r="B22847" s="2">
        <v>22.06934</v>
      </c>
      <c r="C22847" s="2">
        <v>2.4053680000000002</v>
      </c>
      <c r="D22847" s="2">
        <v>1.919505</v>
      </c>
      <c r="F22847" s="2">
        <v>21.020050000000001</v>
      </c>
      <c r="G22847" s="2">
        <v>0.82127399999999995</v>
      </c>
      <c r="H22847" s="2">
        <v>0.52796900000000002</v>
      </c>
      <c r="J22847" s="2">
        <v>21.022849999999998</v>
      </c>
      <c r="K22847" s="2">
        <v>0.17329</v>
      </c>
      <c r="L22847" s="2">
        <v>0.28339300000000001</v>
      </c>
    </row>
    <row r="22848" spans="1:12" x14ac:dyDescent="0.2">
      <c r="A22848" s="2">
        <v>21.02355</v>
      </c>
      <c r="B22848" s="2">
        <v>22.04523</v>
      </c>
      <c r="C22848" s="2">
        <v>2.406444</v>
      </c>
      <c r="D22848" s="2">
        <v>1.920253</v>
      </c>
      <c r="F22848" s="2">
        <v>21.02075</v>
      </c>
      <c r="G22848" s="2">
        <v>0.82030499999999995</v>
      </c>
      <c r="H22848" s="2">
        <v>0.52802300000000002</v>
      </c>
      <c r="J22848" s="2">
        <v>21.02355</v>
      </c>
      <c r="K22848" s="2">
        <v>0.17347899999999999</v>
      </c>
      <c r="L22848" s="2">
        <v>0.283584</v>
      </c>
    </row>
    <row r="22849" spans="1:12" x14ac:dyDescent="0.2">
      <c r="A22849" s="2">
        <v>21.024260000000002</v>
      </c>
      <c r="B22849" s="2">
        <v>22.021100000000001</v>
      </c>
      <c r="C22849" s="2">
        <v>2.4070809999999998</v>
      </c>
      <c r="D22849" s="2">
        <v>1.921146</v>
      </c>
      <c r="F22849" s="2">
        <v>21.021450000000002</v>
      </c>
      <c r="G22849" s="2">
        <v>0.818604</v>
      </c>
      <c r="H22849" s="2">
        <v>0.52833600000000003</v>
      </c>
      <c r="J22849" s="2">
        <v>21.024260000000002</v>
      </c>
      <c r="K22849" s="2">
        <v>0.17386199999999999</v>
      </c>
      <c r="L22849" s="2">
        <v>0.28348400000000001</v>
      </c>
    </row>
    <row r="22850" spans="1:12" x14ac:dyDescent="0.2">
      <c r="A22850" s="2">
        <v>21.02496</v>
      </c>
      <c r="B22850" s="2">
        <v>21.99738</v>
      </c>
      <c r="C22850" s="2">
        <v>2.4071950000000002</v>
      </c>
      <c r="D22850" s="2">
        <v>1.9216489999999999</v>
      </c>
      <c r="F22850" s="2">
        <v>21.02215</v>
      </c>
      <c r="G22850" s="2">
        <v>0.81797799999999998</v>
      </c>
      <c r="H22850" s="2">
        <v>0.52833600000000003</v>
      </c>
      <c r="J22850" s="2">
        <v>21.02496</v>
      </c>
      <c r="K22850" s="2">
        <v>0.173847</v>
      </c>
      <c r="L22850" s="2">
        <v>0.28360200000000002</v>
      </c>
    </row>
    <row r="22851" spans="1:12" x14ac:dyDescent="0.2">
      <c r="A22851" s="2">
        <v>21.025659999999998</v>
      </c>
      <c r="B22851" s="2">
        <v>21.974319999999999</v>
      </c>
      <c r="C22851" s="2">
        <v>2.4075880000000001</v>
      </c>
      <c r="D22851" s="2">
        <v>1.922336</v>
      </c>
      <c r="F22851" s="2">
        <v>21.022849999999998</v>
      </c>
      <c r="G22851" s="2">
        <v>0.81695600000000002</v>
      </c>
      <c r="H22851" s="2">
        <v>0.52796900000000002</v>
      </c>
      <c r="J22851" s="2">
        <v>21.025659999999998</v>
      </c>
      <c r="K22851" s="2">
        <v>0.17388100000000001</v>
      </c>
      <c r="L22851" s="2">
        <v>0.28357700000000002</v>
      </c>
    </row>
    <row r="22852" spans="1:12" x14ac:dyDescent="0.2">
      <c r="A22852" s="2">
        <v>21.02636</v>
      </c>
      <c r="B22852" s="2">
        <v>21.951039999999999</v>
      </c>
      <c r="C22852" s="2">
        <v>2.408569</v>
      </c>
      <c r="D22852" s="2">
        <v>1.923373</v>
      </c>
      <c r="F22852" s="2">
        <v>21.02355</v>
      </c>
      <c r="G22852" s="2">
        <v>0.81597900000000001</v>
      </c>
      <c r="H22852" s="2">
        <v>0.52759599999999995</v>
      </c>
      <c r="J22852" s="2">
        <v>21.02636</v>
      </c>
      <c r="K22852" s="2">
        <v>0.173376</v>
      </c>
      <c r="L22852" s="2">
        <v>0.28451199999999999</v>
      </c>
    </row>
    <row r="22853" spans="1:12" x14ac:dyDescent="0.2">
      <c r="A22853" s="2">
        <v>21.027059999999999</v>
      </c>
      <c r="B22853" s="2">
        <v>21.927129999999998</v>
      </c>
      <c r="C22853" s="2">
        <v>2.4085380000000001</v>
      </c>
      <c r="D22853" s="2">
        <v>1.9244570000000001</v>
      </c>
      <c r="F22853" s="2">
        <v>21.024260000000002</v>
      </c>
      <c r="G22853" s="2">
        <v>0.81514699999999995</v>
      </c>
      <c r="H22853" s="2">
        <v>0.52693199999999996</v>
      </c>
      <c r="J22853" s="2">
        <v>21.027059999999999</v>
      </c>
      <c r="K22853" s="2">
        <v>0.172962</v>
      </c>
      <c r="L22853" s="2">
        <v>0.28471800000000003</v>
      </c>
    </row>
    <row r="22854" spans="1:12" x14ac:dyDescent="0.2">
      <c r="A22854" s="2">
        <v>21.027760000000001</v>
      </c>
      <c r="B22854" s="2">
        <v>21.90372</v>
      </c>
      <c r="C22854" s="2">
        <v>2.4089</v>
      </c>
      <c r="D22854" s="2">
        <v>1.925494</v>
      </c>
      <c r="F22854" s="2">
        <v>21.02496</v>
      </c>
      <c r="G22854" s="2">
        <v>0.81401100000000004</v>
      </c>
      <c r="H22854" s="2">
        <v>0.52665700000000004</v>
      </c>
      <c r="J22854" s="2">
        <v>21.027760000000001</v>
      </c>
      <c r="K22854" s="2">
        <v>0.172767</v>
      </c>
      <c r="L22854" s="2">
        <v>0.28415499999999999</v>
      </c>
    </row>
    <row r="22855" spans="1:12" x14ac:dyDescent="0.2">
      <c r="A22855" s="2">
        <v>21.028459999999999</v>
      </c>
      <c r="B22855" s="2">
        <v>21.880140000000001</v>
      </c>
      <c r="C22855" s="2">
        <v>2.4089960000000001</v>
      </c>
      <c r="D22855" s="2">
        <v>1.9259980000000001</v>
      </c>
      <c r="F22855" s="2">
        <v>21.025659999999998</v>
      </c>
      <c r="G22855" s="2">
        <v>0.81332400000000005</v>
      </c>
      <c r="H22855" s="2">
        <v>0.52610000000000001</v>
      </c>
      <c r="J22855" s="2">
        <v>21.028459999999999</v>
      </c>
      <c r="K22855" s="2">
        <v>0.172815</v>
      </c>
      <c r="L22855" s="2">
        <v>0.28503200000000001</v>
      </c>
    </row>
    <row r="22856" spans="1:12" x14ac:dyDescent="0.2">
      <c r="A22856" s="2">
        <v>21.029170000000001</v>
      </c>
      <c r="B22856" s="2">
        <v>21.856860000000001</v>
      </c>
      <c r="C22856" s="2">
        <v>2.4094540000000002</v>
      </c>
      <c r="D22856" s="2">
        <v>1.9269590000000001</v>
      </c>
      <c r="F22856" s="2">
        <v>21.02636</v>
      </c>
      <c r="G22856" s="2">
        <v>0.81214900000000001</v>
      </c>
      <c r="H22856" s="2">
        <v>0.52520800000000001</v>
      </c>
      <c r="J22856" s="2">
        <v>21.029170000000001</v>
      </c>
      <c r="K22856" s="2">
        <v>0.17338500000000001</v>
      </c>
      <c r="L22856" s="2">
        <v>0.28545700000000002</v>
      </c>
    </row>
    <row r="22857" spans="1:12" x14ac:dyDescent="0.2">
      <c r="A22857" s="2">
        <v>21.029869999999999</v>
      </c>
      <c r="B22857" s="2">
        <v>21.834019999999999</v>
      </c>
      <c r="C22857" s="2">
        <v>2.409999</v>
      </c>
      <c r="D22857" s="2">
        <v>1.9280349999999999</v>
      </c>
      <c r="F22857" s="2">
        <v>21.027059999999999</v>
      </c>
      <c r="G22857" s="2">
        <v>0.81146200000000002</v>
      </c>
      <c r="H22857" s="2">
        <v>0.52416200000000002</v>
      </c>
      <c r="J22857" s="2">
        <v>21.029869999999999</v>
      </c>
      <c r="K22857" s="2">
        <v>0.17330899999999999</v>
      </c>
      <c r="L22857" s="2">
        <v>0.285831</v>
      </c>
    </row>
    <row r="22858" spans="1:12" x14ac:dyDescent="0.2">
      <c r="A22858" s="2">
        <v>21.030570000000001</v>
      </c>
      <c r="B22858" s="2">
        <v>21.811229999999998</v>
      </c>
      <c r="C22858" s="2">
        <v>2.410285</v>
      </c>
      <c r="D22858" s="2">
        <v>1.929729</v>
      </c>
      <c r="F22858" s="2">
        <v>21.027760000000001</v>
      </c>
      <c r="G22858" s="2">
        <v>0.81042499999999995</v>
      </c>
      <c r="H22858" s="2">
        <v>0.52421600000000002</v>
      </c>
      <c r="J22858" s="2">
        <v>21.030570000000001</v>
      </c>
      <c r="K22858" s="2">
        <v>0.17333000000000001</v>
      </c>
      <c r="L22858" s="2">
        <v>0.28634500000000002</v>
      </c>
    </row>
    <row r="22859" spans="1:12" x14ac:dyDescent="0.2">
      <c r="A22859" s="2">
        <v>21.031269999999999</v>
      </c>
      <c r="B22859" s="2">
        <v>21.78875</v>
      </c>
      <c r="C22859" s="2">
        <v>2.4112429999999998</v>
      </c>
      <c r="D22859" s="2">
        <v>1.930766</v>
      </c>
      <c r="F22859" s="2">
        <v>21.028459999999999</v>
      </c>
      <c r="G22859" s="2">
        <v>0.80988300000000002</v>
      </c>
      <c r="H22859" s="2">
        <v>0.52411700000000006</v>
      </c>
      <c r="J22859" s="2">
        <v>21.031269999999999</v>
      </c>
      <c r="K22859" s="2">
        <v>0.17322499999999999</v>
      </c>
      <c r="L22859" s="2">
        <v>0.28651700000000002</v>
      </c>
    </row>
    <row r="22860" spans="1:12" x14ac:dyDescent="0.2">
      <c r="A22860" s="2">
        <v>21.031970000000001</v>
      </c>
      <c r="B22860" s="2">
        <v>21.765879999999999</v>
      </c>
      <c r="C22860" s="2">
        <v>2.4113690000000001</v>
      </c>
      <c r="D22860" s="2">
        <v>1.9314</v>
      </c>
      <c r="F22860" s="2">
        <v>21.029170000000001</v>
      </c>
      <c r="G22860" s="2">
        <v>0.80931900000000001</v>
      </c>
      <c r="H22860" s="2">
        <v>0.52422299999999999</v>
      </c>
      <c r="J22860" s="2">
        <v>21.031970000000001</v>
      </c>
      <c r="K22860" s="2">
        <v>0.17314299999999999</v>
      </c>
      <c r="L22860" s="2">
        <v>0.28666599999999998</v>
      </c>
    </row>
    <row r="22861" spans="1:12" x14ac:dyDescent="0.2">
      <c r="A22861" s="2">
        <v>21.03267</v>
      </c>
      <c r="B22861" s="2">
        <v>21.742570000000001</v>
      </c>
      <c r="C22861" s="2">
        <v>2.4119830000000002</v>
      </c>
      <c r="D22861" s="2">
        <v>1.932552</v>
      </c>
      <c r="F22861" s="2">
        <v>21.029869999999999</v>
      </c>
      <c r="G22861" s="2">
        <v>0.80892200000000003</v>
      </c>
      <c r="H22861" s="2">
        <v>0.52407800000000004</v>
      </c>
      <c r="J22861" s="2">
        <v>21.03267</v>
      </c>
      <c r="K22861" s="2">
        <v>0.17271</v>
      </c>
      <c r="L22861" s="2">
        <v>0.28671600000000003</v>
      </c>
    </row>
    <row r="22862" spans="1:12" x14ac:dyDescent="0.2">
      <c r="A22862" s="2">
        <v>21.033370000000001</v>
      </c>
      <c r="B22862" s="2">
        <v>21.71978</v>
      </c>
      <c r="C22862" s="2">
        <v>2.412128</v>
      </c>
      <c r="D22862" s="2">
        <v>1.933376</v>
      </c>
      <c r="F22862" s="2">
        <v>21.030570000000001</v>
      </c>
      <c r="G22862" s="2">
        <v>0.80839499999999997</v>
      </c>
      <c r="H22862" s="2">
        <v>0.52459</v>
      </c>
      <c r="J22862" s="2">
        <v>21.033370000000001</v>
      </c>
      <c r="K22862" s="2">
        <v>0.172657</v>
      </c>
      <c r="L22862" s="2">
        <v>0.28690300000000002</v>
      </c>
    </row>
    <row r="22863" spans="1:12" x14ac:dyDescent="0.2">
      <c r="A22863" s="2">
        <v>21.034079999999999</v>
      </c>
      <c r="B22863" s="2">
        <v>21.697430000000001</v>
      </c>
      <c r="C22863" s="2">
        <v>2.4125890000000001</v>
      </c>
      <c r="D22863" s="2">
        <v>1.934291</v>
      </c>
      <c r="F22863" s="2">
        <v>21.031269999999999</v>
      </c>
      <c r="G22863" s="2">
        <v>0.807365</v>
      </c>
      <c r="H22863" s="2">
        <v>0.52374299999999996</v>
      </c>
      <c r="J22863" s="2">
        <v>21.034079999999999</v>
      </c>
      <c r="K22863" s="2">
        <v>0.17246600000000001</v>
      </c>
      <c r="L22863" s="2">
        <v>0.28721200000000002</v>
      </c>
    </row>
    <row r="22864" spans="1:12" x14ac:dyDescent="0.2">
      <c r="A22864" s="2">
        <v>21.034780000000001</v>
      </c>
      <c r="B22864" s="2">
        <v>21.675190000000001</v>
      </c>
      <c r="C22864" s="2">
        <v>2.4128829999999999</v>
      </c>
      <c r="D22864" s="2">
        <v>1.935573</v>
      </c>
      <c r="F22864" s="2">
        <v>21.031970000000001</v>
      </c>
      <c r="G22864" s="2">
        <v>0.80664800000000003</v>
      </c>
      <c r="H22864" s="2">
        <v>0.52336899999999997</v>
      </c>
      <c r="J22864" s="2">
        <v>21.034780000000001</v>
      </c>
      <c r="K22864" s="2">
        <v>0.17219899999999999</v>
      </c>
      <c r="L22864" s="2">
        <v>0.287186</v>
      </c>
    </row>
    <row r="22865" spans="1:12" x14ac:dyDescent="0.2">
      <c r="A22865" s="2">
        <v>21.03548</v>
      </c>
      <c r="B22865" s="2">
        <v>21.65305</v>
      </c>
      <c r="C22865" s="2">
        <v>2.4135200000000001</v>
      </c>
      <c r="D22865" s="2">
        <v>1.9367479999999999</v>
      </c>
      <c r="F22865" s="2">
        <v>21.03267</v>
      </c>
      <c r="G22865" s="2">
        <v>0.80585499999999999</v>
      </c>
      <c r="H22865" s="2">
        <v>0.523262</v>
      </c>
      <c r="J22865" s="2">
        <v>21.03548</v>
      </c>
      <c r="K22865" s="2">
        <v>0.17117299999999999</v>
      </c>
      <c r="L22865" s="2">
        <v>0.28718100000000002</v>
      </c>
    </row>
    <row r="22866" spans="1:12" x14ac:dyDescent="0.2">
      <c r="A22866" s="2">
        <v>21.036180000000002</v>
      </c>
      <c r="B22866" s="2">
        <v>21.63109</v>
      </c>
      <c r="C22866" s="2">
        <v>2.4143970000000001</v>
      </c>
      <c r="D22866" s="2">
        <v>1.9380679999999999</v>
      </c>
      <c r="F22866" s="2">
        <v>21.033370000000001</v>
      </c>
      <c r="G22866" s="2">
        <v>0.80467999999999995</v>
      </c>
      <c r="H22866" s="2">
        <v>0.52320900000000004</v>
      </c>
      <c r="J22866" s="2">
        <v>21.036180000000002</v>
      </c>
      <c r="K22866" s="2">
        <v>0.171097</v>
      </c>
      <c r="L22866" s="2">
        <v>0.287464</v>
      </c>
    </row>
    <row r="22867" spans="1:12" x14ac:dyDescent="0.2">
      <c r="A22867" s="2">
        <v>21.03688</v>
      </c>
      <c r="B22867" s="2">
        <v>21.60924</v>
      </c>
      <c r="C22867" s="2">
        <v>2.4154460000000002</v>
      </c>
      <c r="D22867" s="2">
        <v>1.939487</v>
      </c>
      <c r="F22867" s="2">
        <v>21.034079999999999</v>
      </c>
      <c r="G22867" s="2">
        <v>0.80369599999999997</v>
      </c>
      <c r="H22867" s="2">
        <v>0.52298</v>
      </c>
      <c r="J22867" s="2">
        <v>21.03688</v>
      </c>
      <c r="K22867" s="2">
        <v>0.17047300000000001</v>
      </c>
      <c r="L22867" s="2">
        <v>0.28803499999999999</v>
      </c>
    </row>
    <row r="22868" spans="1:12" x14ac:dyDescent="0.2">
      <c r="A22868" s="2">
        <v>21.037579999999998</v>
      </c>
      <c r="B22868" s="2">
        <v>21.587140000000002</v>
      </c>
      <c r="C22868" s="2">
        <v>2.4162129999999999</v>
      </c>
      <c r="D22868" s="2">
        <v>1.9405399999999999</v>
      </c>
      <c r="F22868" s="2">
        <v>21.034780000000001</v>
      </c>
      <c r="G22868" s="2">
        <v>0.80262800000000001</v>
      </c>
      <c r="H22868" s="2">
        <v>0.52204099999999998</v>
      </c>
      <c r="J22868" s="2">
        <v>21.037579999999998</v>
      </c>
      <c r="K22868" s="2">
        <v>0.170238</v>
      </c>
      <c r="L22868" s="2">
        <v>0.287912</v>
      </c>
    </row>
    <row r="22869" spans="1:12" x14ac:dyDescent="0.2">
      <c r="A22869" s="2">
        <v>21.03828</v>
      </c>
      <c r="B22869" s="2">
        <v>21.565010000000001</v>
      </c>
      <c r="C22869" s="2">
        <v>2.417163</v>
      </c>
      <c r="D22869" s="2">
        <v>1.9422790000000001</v>
      </c>
      <c r="F22869" s="2">
        <v>21.03548</v>
      </c>
      <c r="G22869" s="2">
        <v>0.80172699999999997</v>
      </c>
      <c r="H22869" s="2">
        <v>0.52191900000000002</v>
      </c>
      <c r="J22869" s="2">
        <v>21.03828</v>
      </c>
      <c r="K22869" s="2">
        <v>0.17048099999999999</v>
      </c>
      <c r="L22869" s="2">
        <v>0.28818300000000002</v>
      </c>
    </row>
    <row r="22870" spans="1:12" x14ac:dyDescent="0.2">
      <c r="A22870" s="2">
        <v>21.038979999999999</v>
      </c>
      <c r="B22870" s="2">
        <v>21.542860000000001</v>
      </c>
      <c r="C22870" s="2">
        <v>2.418231</v>
      </c>
      <c r="D22870" s="2">
        <v>1.943767</v>
      </c>
      <c r="F22870" s="2">
        <v>21.036180000000002</v>
      </c>
      <c r="G22870" s="2">
        <v>0.80071300000000001</v>
      </c>
      <c r="H22870" s="2">
        <v>0.52258300000000002</v>
      </c>
      <c r="J22870" s="2">
        <v>21.038979999999999</v>
      </c>
      <c r="K22870" s="2">
        <v>0.170265</v>
      </c>
      <c r="L22870" s="2">
        <v>0.28808499999999998</v>
      </c>
    </row>
    <row r="22871" spans="1:12" x14ac:dyDescent="0.2">
      <c r="A22871" s="2">
        <v>21.03969</v>
      </c>
      <c r="B22871" s="2">
        <v>21.520949999999999</v>
      </c>
      <c r="C22871" s="2">
        <v>2.419276</v>
      </c>
      <c r="D22871" s="2">
        <v>1.945049</v>
      </c>
      <c r="F22871" s="2">
        <v>21.03688</v>
      </c>
      <c r="G22871" s="2">
        <v>0.80039199999999999</v>
      </c>
      <c r="H22871" s="2">
        <v>0.52225500000000002</v>
      </c>
      <c r="J22871" s="2">
        <v>21.03969</v>
      </c>
      <c r="K22871" s="2">
        <v>0.170074</v>
      </c>
      <c r="L22871" s="2">
        <v>0.28844900000000001</v>
      </c>
    </row>
    <row r="22872" spans="1:12" x14ac:dyDescent="0.2">
      <c r="A22872" s="2">
        <v>21.040389999999999</v>
      </c>
      <c r="B22872" s="2">
        <v>21.499410000000001</v>
      </c>
      <c r="C22872" s="2">
        <v>2.419997</v>
      </c>
      <c r="D22872" s="2">
        <v>1.945972</v>
      </c>
      <c r="F22872" s="2">
        <v>21.037579999999998</v>
      </c>
      <c r="G22872" s="2">
        <v>0.80020899999999995</v>
      </c>
      <c r="H22872" s="2">
        <v>0.52202599999999999</v>
      </c>
      <c r="J22872" s="2">
        <v>21.040389999999999</v>
      </c>
      <c r="K22872" s="2">
        <v>0.16944100000000001</v>
      </c>
      <c r="L22872" s="2">
        <v>0.28881899999999999</v>
      </c>
    </row>
    <row r="22873" spans="1:12" x14ac:dyDescent="0.2">
      <c r="A22873" s="2">
        <v>21.041090000000001</v>
      </c>
      <c r="B22873" s="2">
        <v>21.477530000000002</v>
      </c>
      <c r="C22873" s="2">
        <v>2.4205239999999999</v>
      </c>
      <c r="D22873" s="2">
        <v>1.9469099999999999</v>
      </c>
      <c r="F22873" s="2">
        <v>21.03828</v>
      </c>
      <c r="G22873" s="2">
        <v>0.79992700000000005</v>
      </c>
      <c r="H22873" s="2">
        <v>0.52155300000000004</v>
      </c>
      <c r="J22873" s="2">
        <v>21.041090000000001</v>
      </c>
      <c r="K22873" s="2">
        <v>0.16966000000000001</v>
      </c>
      <c r="L22873" s="2">
        <v>0.28883999999999999</v>
      </c>
    </row>
    <row r="22874" spans="1:12" x14ac:dyDescent="0.2">
      <c r="A22874" s="2">
        <v>21.041789999999999</v>
      </c>
      <c r="B22874" s="2">
        <v>21.455929999999999</v>
      </c>
      <c r="C22874" s="2">
        <v>2.4214660000000001</v>
      </c>
      <c r="D22874" s="2">
        <v>1.948482</v>
      </c>
      <c r="F22874" s="2">
        <v>21.038979999999999</v>
      </c>
      <c r="G22874" s="2">
        <v>0.79941600000000002</v>
      </c>
      <c r="H22874" s="2">
        <v>0.52137800000000001</v>
      </c>
      <c r="J22874" s="2">
        <v>21.041789999999999</v>
      </c>
      <c r="K22874" s="2">
        <v>0.16939299999999999</v>
      </c>
      <c r="L22874" s="2">
        <v>0.28903899999999999</v>
      </c>
    </row>
    <row r="22875" spans="1:12" x14ac:dyDescent="0.2">
      <c r="A22875" s="2">
        <v>21.042490000000001</v>
      </c>
      <c r="B22875" s="2">
        <v>21.434349999999998</v>
      </c>
      <c r="C22875" s="2">
        <v>2.4220799999999998</v>
      </c>
      <c r="D22875" s="2">
        <v>1.9494739999999999</v>
      </c>
      <c r="F22875" s="2">
        <v>21.03969</v>
      </c>
      <c r="G22875" s="2">
        <v>0.79795099999999997</v>
      </c>
      <c r="H22875" s="2">
        <v>0.52166699999999999</v>
      </c>
      <c r="J22875" s="2">
        <v>21.042490000000001</v>
      </c>
      <c r="K22875" s="2">
        <v>0.16889399999999999</v>
      </c>
      <c r="L22875" s="2">
        <v>0.289188</v>
      </c>
    </row>
    <row r="22876" spans="1:12" x14ac:dyDescent="0.2">
      <c r="A22876" s="2">
        <v>21.043189999999999</v>
      </c>
      <c r="B22876" s="2">
        <v>21.412489999999998</v>
      </c>
      <c r="C22876" s="2">
        <v>2.423324</v>
      </c>
      <c r="D22876" s="2">
        <v>1.9507319999999999</v>
      </c>
      <c r="F22876" s="2">
        <v>21.040389999999999</v>
      </c>
      <c r="G22876" s="2">
        <v>0.79708900000000005</v>
      </c>
      <c r="H22876" s="2">
        <v>0.52191200000000004</v>
      </c>
      <c r="J22876" s="2">
        <v>21.043189999999999</v>
      </c>
      <c r="K22876" s="2">
        <v>0.168512</v>
      </c>
      <c r="L22876" s="2">
        <v>0.28907500000000003</v>
      </c>
    </row>
    <row r="22877" spans="1:12" x14ac:dyDescent="0.2">
      <c r="A22877" s="2">
        <v>21.043890000000001</v>
      </c>
      <c r="B22877" s="2">
        <v>21.39057</v>
      </c>
      <c r="C22877" s="2">
        <v>2.4238040000000001</v>
      </c>
      <c r="D22877" s="2">
        <v>1.952007</v>
      </c>
      <c r="F22877" s="2">
        <v>21.041090000000001</v>
      </c>
      <c r="G22877" s="2">
        <v>0.79587600000000003</v>
      </c>
      <c r="H22877" s="2">
        <v>0.52252200000000004</v>
      </c>
      <c r="J22877" s="2">
        <v>21.043890000000001</v>
      </c>
      <c r="K22877" s="2">
        <v>0.16900599999999999</v>
      </c>
      <c r="L22877" s="2">
        <v>0.288966</v>
      </c>
    </row>
    <row r="22878" spans="1:12" x14ac:dyDescent="0.2">
      <c r="A22878" s="2">
        <v>21.044599999999999</v>
      </c>
      <c r="B22878" s="2">
        <v>21.368739999999999</v>
      </c>
      <c r="C22878" s="2">
        <v>2.4236900000000001</v>
      </c>
      <c r="D22878" s="2">
        <v>1.9531430000000001</v>
      </c>
      <c r="F22878" s="2">
        <v>21.041789999999999</v>
      </c>
      <c r="G22878" s="2">
        <v>0.79527999999999999</v>
      </c>
      <c r="H22878" s="2">
        <v>0.52283500000000005</v>
      </c>
      <c r="J22878" s="2">
        <v>21.044599999999999</v>
      </c>
      <c r="K22878" s="2">
        <v>0.16945099999999999</v>
      </c>
      <c r="L22878" s="2">
        <v>0.289462</v>
      </c>
    </row>
    <row r="22879" spans="1:12" x14ac:dyDescent="0.2">
      <c r="A22879" s="2">
        <v>21.045300000000001</v>
      </c>
      <c r="B22879" s="2">
        <v>21.34741</v>
      </c>
      <c r="C22879" s="2">
        <v>2.4241899999999998</v>
      </c>
      <c r="D22879" s="2">
        <v>1.9539979999999999</v>
      </c>
      <c r="F22879" s="2">
        <v>21.042490000000001</v>
      </c>
      <c r="G22879" s="2">
        <v>0.79432700000000001</v>
      </c>
      <c r="H22879" s="2">
        <v>0.52323200000000003</v>
      </c>
      <c r="J22879" s="2">
        <v>21.045300000000001</v>
      </c>
      <c r="K22879" s="2">
        <v>0.16994300000000001</v>
      </c>
      <c r="L22879" s="2">
        <v>0.28989100000000001</v>
      </c>
    </row>
    <row r="22880" spans="1:12" x14ac:dyDescent="0.2">
      <c r="A22880" s="2">
        <v>21.045999999999999</v>
      </c>
      <c r="B22880" s="2">
        <v>21.326039999999999</v>
      </c>
      <c r="C22880" s="2">
        <v>2.4244759999999999</v>
      </c>
      <c r="D22880" s="2">
        <v>1.9550129999999999</v>
      </c>
      <c r="F22880" s="2">
        <v>21.043189999999999</v>
      </c>
      <c r="G22880" s="2">
        <v>0.79325900000000005</v>
      </c>
      <c r="H22880" s="2">
        <v>0.52329300000000001</v>
      </c>
      <c r="J22880" s="2">
        <v>21.045999999999999</v>
      </c>
      <c r="K22880" s="2">
        <v>0.16981299999999999</v>
      </c>
      <c r="L22880" s="2">
        <v>0.29039300000000001</v>
      </c>
    </row>
    <row r="22881" spans="1:12" x14ac:dyDescent="0.2">
      <c r="A22881" s="2">
        <v>21.046700000000001</v>
      </c>
      <c r="B22881" s="2">
        <v>21.304120000000001</v>
      </c>
      <c r="C22881" s="2">
        <v>2.425071</v>
      </c>
      <c r="D22881" s="2">
        <v>1.955875</v>
      </c>
      <c r="F22881" s="2">
        <v>21.043890000000001</v>
      </c>
      <c r="G22881" s="2">
        <v>0.79263300000000003</v>
      </c>
      <c r="H22881" s="2">
        <v>0.52293400000000001</v>
      </c>
      <c r="J22881" s="2">
        <v>21.046700000000001</v>
      </c>
      <c r="K22881" s="2">
        <v>0.16955700000000001</v>
      </c>
      <c r="L22881" s="2">
        <v>0.290798</v>
      </c>
    </row>
    <row r="22882" spans="1:12" x14ac:dyDescent="0.2">
      <c r="A22882" s="2">
        <v>21.0474</v>
      </c>
      <c r="B22882" s="2">
        <v>21.2821</v>
      </c>
      <c r="C22882" s="2">
        <v>2.4256890000000002</v>
      </c>
      <c r="D22882" s="2">
        <v>1.957179</v>
      </c>
      <c r="F22882" s="2">
        <v>21.044599999999999</v>
      </c>
      <c r="G22882" s="2">
        <v>0.79208400000000001</v>
      </c>
      <c r="H22882" s="2">
        <v>0.52255200000000002</v>
      </c>
      <c r="J22882" s="2">
        <v>21.0474</v>
      </c>
      <c r="K22882" s="2">
        <v>0.16974800000000001</v>
      </c>
      <c r="L22882" s="2">
        <v>0.29050399999999998</v>
      </c>
    </row>
    <row r="22883" spans="1:12" x14ac:dyDescent="0.2">
      <c r="A22883" s="2">
        <v>21.048100000000002</v>
      </c>
      <c r="B22883" s="2">
        <v>21.26071</v>
      </c>
      <c r="C22883" s="2">
        <v>2.4268749999999999</v>
      </c>
      <c r="D22883" s="2">
        <v>1.958453</v>
      </c>
      <c r="F22883" s="2">
        <v>21.045300000000001</v>
      </c>
      <c r="G22883" s="2">
        <v>0.79099299999999995</v>
      </c>
      <c r="H22883" s="2">
        <v>0.52298699999999998</v>
      </c>
      <c r="J22883" s="2">
        <v>21.048100000000002</v>
      </c>
      <c r="K22883" s="2">
        <v>0.16972000000000001</v>
      </c>
      <c r="L22883" s="2">
        <v>0.290412</v>
      </c>
    </row>
    <row r="22884" spans="1:12" x14ac:dyDescent="0.2">
      <c r="A22884" s="2">
        <v>21.0488</v>
      </c>
      <c r="B22884" s="2">
        <v>21.240079999999999</v>
      </c>
      <c r="C22884" s="2">
        <v>2.4275660000000001</v>
      </c>
      <c r="D22884" s="2">
        <v>1.960094</v>
      </c>
      <c r="F22884" s="2">
        <v>21.045999999999999</v>
      </c>
      <c r="G22884" s="2">
        <v>0.78993999999999998</v>
      </c>
      <c r="H22884" s="2">
        <v>0.52314799999999995</v>
      </c>
      <c r="J22884" s="2">
        <v>21.0488</v>
      </c>
      <c r="K22884" s="2">
        <v>0.16898099999999999</v>
      </c>
      <c r="L22884" s="2">
        <v>0.29022500000000001</v>
      </c>
    </row>
    <row r="22885" spans="1:12" x14ac:dyDescent="0.2">
      <c r="A22885" s="2">
        <v>21.049510000000001</v>
      </c>
      <c r="B22885" s="2">
        <v>21.220279999999999</v>
      </c>
      <c r="C22885" s="2">
        <v>2.4277030000000002</v>
      </c>
      <c r="D22885" s="2">
        <v>1.961894</v>
      </c>
      <c r="F22885" s="2">
        <v>21.046700000000001</v>
      </c>
      <c r="G22885" s="2">
        <v>0.78881800000000002</v>
      </c>
      <c r="H22885" s="2">
        <v>0.52329300000000001</v>
      </c>
      <c r="J22885" s="2">
        <v>21.049510000000001</v>
      </c>
      <c r="K22885" s="2">
        <v>0.16803499999999999</v>
      </c>
      <c r="L22885" s="2">
        <v>0.29056300000000002</v>
      </c>
    </row>
    <row r="22886" spans="1:12" x14ac:dyDescent="0.2">
      <c r="A22886" s="2">
        <v>21.05021</v>
      </c>
      <c r="B22886" s="2">
        <v>21.201720000000002</v>
      </c>
      <c r="C22886" s="2">
        <v>2.4286759999999998</v>
      </c>
      <c r="D22886" s="2">
        <v>1.963184</v>
      </c>
      <c r="F22886" s="2">
        <v>21.0474</v>
      </c>
      <c r="G22886" s="2">
        <v>0.78817700000000002</v>
      </c>
      <c r="H22886" s="2">
        <v>0.52318600000000004</v>
      </c>
      <c r="J22886" s="2">
        <v>21.05021</v>
      </c>
      <c r="K22886" s="2">
        <v>0.16788700000000001</v>
      </c>
      <c r="L22886" s="2">
        <v>0.29105500000000001</v>
      </c>
    </row>
    <row r="22887" spans="1:12" x14ac:dyDescent="0.2">
      <c r="A22887" s="2">
        <v>21.050909999999998</v>
      </c>
      <c r="B22887" s="2">
        <v>21.183</v>
      </c>
      <c r="C22887" s="2">
        <v>2.4297710000000001</v>
      </c>
      <c r="D22887" s="2">
        <v>1.9639470000000001</v>
      </c>
      <c r="F22887" s="2">
        <v>21.048100000000002</v>
      </c>
      <c r="G22887" s="2">
        <v>0.78736099999999998</v>
      </c>
      <c r="H22887" s="2">
        <v>0.523621</v>
      </c>
      <c r="J22887" s="2">
        <v>21.050909999999998</v>
      </c>
      <c r="K22887" s="2">
        <v>0.16722899999999999</v>
      </c>
      <c r="L22887" s="2">
        <v>0.290682</v>
      </c>
    </row>
    <row r="22888" spans="1:12" x14ac:dyDescent="0.2">
      <c r="A22888" s="2">
        <v>21.05161</v>
      </c>
      <c r="B22888" s="2">
        <v>21.162669999999999</v>
      </c>
      <c r="C22888" s="2">
        <v>2.4308689999999999</v>
      </c>
      <c r="D22888" s="2">
        <v>1.965022</v>
      </c>
      <c r="F22888" s="2">
        <v>21.0488</v>
      </c>
      <c r="G22888" s="2">
        <v>0.78691100000000003</v>
      </c>
      <c r="H22888" s="2">
        <v>0.52388800000000002</v>
      </c>
      <c r="J22888" s="2">
        <v>21.05161</v>
      </c>
      <c r="K22888" s="2">
        <v>0.167293</v>
      </c>
      <c r="L22888" s="2">
        <v>0.29042400000000002</v>
      </c>
    </row>
    <row r="22889" spans="1:12" x14ac:dyDescent="0.2">
      <c r="A22889" s="2">
        <v>21.052309999999999</v>
      </c>
      <c r="B22889" s="2">
        <v>21.141529999999999</v>
      </c>
      <c r="C22889" s="2">
        <v>2.4315859999999998</v>
      </c>
      <c r="D22889" s="2">
        <v>1.96638</v>
      </c>
      <c r="F22889" s="2">
        <v>21.049510000000001</v>
      </c>
      <c r="G22889" s="2">
        <v>0.78584299999999996</v>
      </c>
      <c r="H22889" s="2">
        <v>0.52391100000000002</v>
      </c>
      <c r="J22889" s="2">
        <v>21.052309999999999</v>
      </c>
      <c r="K22889" s="2">
        <v>0.16691400000000001</v>
      </c>
      <c r="L22889" s="2">
        <v>0.290686</v>
      </c>
    </row>
    <row r="22890" spans="1:12" x14ac:dyDescent="0.2">
      <c r="A22890" s="2">
        <v>21.05301</v>
      </c>
      <c r="B22890" s="2">
        <v>21.120200000000001</v>
      </c>
      <c r="C22890" s="2">
        <v>2.4328069999999999</v>
      </c>
      <c r="D22890" s="2">
        <v>1.967838</v>
      </c>
      <c r="F22890" s="2">
        <v>21.05021</v>
      </c>
      <c r="G22890" s="2">
        <v>0.78501900000000002</v>
      </c>
      <c r="H22890" s="2">
        <v>0.52371199999999996</v>
      </c>
      <c r="J22890" s="2">
        <v>21.05301</v>
      </c>
      <c r="K22890" s="2">
        <v>0.16717099999999999</v>
      </c>
      <c r="L22890" s="2">
        <v>0.29105599999999998</v>
      </c>
    </row>
    <row r="22891" spans="1:12" x14ac:dyDescent="0.2">
      <c r="A22891" s="2">
        <v>21.053709999999999</v>
      </c>
      <c r="B22891" s="2">
        <v>21.098990000000001</v>
      </c>
      <c r="C22891" s="2">
        <v>2.433719</v>
      </c>
      <c r="D22891" s="2">
        <v>1.9689970000000001</v>
      </c>
      <c r="F22891" s="2">
        <v>21.050909999999998</v>
      </c>
      <c r="G22891" s="2">
        <v>0.78457600000000005</v>
      </c>
      <c r="H22891" s="2">
        <v>0.52337599999999995</v>
      </c>
      <c r="J22891" s="2">
        <v>21.053709999999999</v>
      </c>
      <c r="K22891" s="2">
        <v>0.16717499999999999</v>
      </c>
      <c r="L22891" s="2">
        <v>0.29114499999999999</v>
      </c>
    </row>
    <row r="22892" spans="1:12" x14ac:dyDescent="0.2">
      <c r="A22892" s="2">
        <v>21.05442</v>
      </c>
      <c r="B22892" s="2">
        <v>21.077829999999999</v>
      </c>
      <c r="C22892" s="2">
        <v>2.4344929999999998</v>
      </c>
      <c r="D22892" s="2">
        <v>1.969913</v>
      </c>
      <c r="F22892" s="2">
        <v>21.05161</v>
      </c>
      <c r="G22892" s="2">
        <v>0.78428600000000004</v>
      </c>
      <c r="H22892" s="2">
        <v>0.52348300000000003</v>
      </c>
      <c r="J22892" s="2">
        <v>21.05442</v>
      </c>
      <c r="K22892" s="2">
        <v>0.16761200000000001</v>
      </c>
      <c r="L22892" s="2">
        <v>0.29106100000000001</v>
      </c>
    </row>
    <row r="22893" spans="1:12" x14ac:dyDescent="0.2">
      <c r="A22893" s="2">
        <v>21.055119999999999</v>
      </c>
      <c r="B22893" s="2">
        <v>21.056799999999999</v>
      </c>
      <c r="C22893" s="2">
        <v>2.4359310000000001</v>
      </c>
      <c r="D22893" s="2">
        <v>1.9714389999999999</v>
      </c>
      <c r="F22893" s="2">
        <v>21.052309999999999</v>
      </c>
      <c r="G22893" s="2">
        <v>0.783775</v>
      </c>
      <c r="H22893" s="2">
        <v>0.52342200000000005</v>
      </c>
      <c r="J22893" s="2">
        <v>21.055119999999999</v>
      </c>
      <c r="K22893" s="2">
        <v>0.166736</v>
      </c>
      <c r="L22893" s="2">
        <v>0.29138900000000001</v>
      </c>
    </row>
    <row r="22894" spans="1:12" x14ac:dyDescent="0.2">
      <c r="A22894" s="2">
        <v>21.055820000000001</v>
      </c>
      <c r="B22894" s="2">
        <v>21.035920000000001</v>
      </c>
      <c r="C22894" s="2">
        <v>2.4367549999999998</v>
      </c>
      <c r="D22894" s="2">
        <v>1.97343</v>
      </c>
      <c r="F22894" s="2">
        <v>21.05301</v>
      </c>
      <c r="G22894" s="2">
        <v>0.78340100000000001</v>
      </c>
      <c r="H22894" s="2">
        <v>0.52336099999999997</v>
      </c>
      <c r="J22894" s="2">
        <v>21.055820000000001</v>
      </c>
      <c r="K22894" s="2">
        <v>0.16650599999999999</v>
      </c>
      <c r="L22894" s="2">
        <v>0.29145700000000002</v>
      </c>
    </row>
    <row r="22895" spans="1:12" x14ac:dyDescent="0.2">
      <c r="A22895" s="2">
        <v>21.056519999999999</v>
      </c>
      <c r="B22895" s="2">
        <v>21.015180000000001</v>
      </c>
      <c r="C22895" s="2">
        <v>2.4372929999999999</v>
      </c>
      <c r="D22895" s="2">
        <v>1.9748110000000001</v>
      </c>
      <c r="F22895" s="2">
        <v>21.053709999999999</v>
      </c>
      <c r="G22895" s="2">
        <v>0.78244000000000002</v>
      </c>
      <c r="H22895" s="2">
        <v>0.52316300000000004</v>
      </c>
      <c r="J22895" s="2">
        <v>21.056519999999999</v>
      </c>
      <c r="K22895" s="2">
        <v>0.16600000000000001</v>
      </c>
      <c r="L22895" s="2">
        <v>0.29189100000000001</v>
      </c>
    </row>
    <row r="22896" spans="1:12" x14ac:dyDescent="0.2">
      <c r="A22896" s="2">
        <v>21.057220000000001</v>
      </c>
      <c r="B22896" s="2">
        <v>20.995010000000001</v>
      </c>
      <c r="C22896" s="2">
        <v>2.4373119999999999</v>
      </c>
      <c r="D22896" s="2">
        <v>1.975711</v>
      </c>
      <c r="F22896" s="2">
        <v>21.05442</v>
      </c>
      <c r="G22896" s="2">
        <v>0.78163099999999996</v>
      </c>
      <c r="H22896" s="2">
        <v>0.52345299999999995</v>
      </c>
      <c r="J22896" s="2">
        <v>21.057220000000001</v>
      </c>
      <c r="K22896" s="2">
        <v>0.16611799999999999</v>
      </c>
      <c r="L22896" s="2">
        <v>0.29192699999999999</v>
      </c>
    </row>
    <row r="22897" spans="1:12" x14ac:dyDescent="0.2">
      <c r="A22897" s="2">
        <v>21.057919999999999</v>
      </c>
      <c r="B22897" s="2">
        <v>20.974820000000001</v>
      </c>
      <c r="C22897" s="2">
        <v>2.4377170000000001</v>
      </c>
      <c r="D22897" s="2">
        <v>1.9768479999999999</v>
      </c>
      <c r="F22897" s="2">
        <v>21.055119999999999</v>
      </c>
      <c r="G22897" s="2">
        <v>0.78105199999999997</v>
      </c>
      <c r="H22897" s="2">
        <v>0.52371999999999996</v>
      </c>
      <c r="J22897" s="2">
        <v>21.057919999999999</v>
      </c>
      <c r="K22897" s="2">
        <v>0.16594900000000001</v>
      </c>
      <c r="L22897" s="2">
        <v>0.29161300000000001</v>
      </c>
    </row>
    <row r="22898" spans="1:12" x14ac:dyDescent="0.2">
      <c r="A22898" s="2">
        <v>21.058620000000001</v>
      </c>
      <c r="B22898" s="2">
        <v>20.954699999999999</v>
      </c>
      <c r="C22898" s="2">
        <v>2.4376250000000002</v>
      </c>
      <c r="D22898" s="2">
        <v>1.9780530000000001</v>
      </c>
      <c r="F22898" s="2">
        <v>21.055820000000001</v>
      </c>
      <c r="G22898" s="2">
        <v>0.78019700000000003</v>
      </c>
      <c r="H22898" s="2">
        <v>0.52355200000000002</v>
      </c>
      <c r="J22898" s="2">
        <v>21.058620000000001</v>
      </c>
      <c r="K22898" s="2">
        <v>0.16624800000000001</v>
      </c>
      <c r="L22898" s="2">
        <v>0.29118699999999997</v>
      </c>
    </row>
    <row r="22899" spans="1:12" x14ac:dyDescent="0.2">
      <c r="A22899" s="2">
        <v>21.05932</v>
      </c>
      <c r="B22899" s="2">
        <v>20.934280000000001</v>
      </c>
      <c r="C22899" s="2">
        <v>2.43851</v>
      </c>
      <c r="D22899" s="2">
        <v>1.9793050000000001</v>
      </c>
      <c r="F22899" s="2">
        <v>21.056519999999999</v>
      </c>
      <c r="G22899" s="2">
        <v>0.78015900000000005</v>
      </c>
      <c r="H22899" s="2">
        <v>0.52333099999999999</v>
      </c>
      <c r="J22899" s="2">
        <v>21.05932</v>
      </c>
      <c r="K22899" s="2">
        <v>0.16634399999999999</v>
      </c>
      <c r="L22899" s="2">
        <v>0.291495</v>
      </c>
    </row>
    <row r="22900" spans="1:12" x14ac:dyDescent="0.2">
      <c r="A22900" s="2">
        <v>21.060030000000001</v>
      </c>
      <c r="B22900" s="2">
        <v>20.914439999999999</v>
      </c>
      <c r="C22900" s="2">
        <v>2.439727</v>
      </c>
      <c r="D22900" s="2">
        <v>1.9806630000000001</v>
      </c>
      <c r="F22900" s="2">
        <v>21.057220000000001</v>
      </c>
      <c r="G22900" s="2">
        <v>0.779945</v>
      </c>
      <c r="H22900" s="2">
        <v>0.52338399999999996</v>
      </c>
      <c r="J22900" s="2">
        <v>21.060030000000001</v>
      </c>
      <c r="K22900" s="2">
        <v>0.16617199999999999</v>
      </c>
      <c r="L22900" s="2">
        <v>0.29214800000000002</v>
      </c>
    </row>
    <row r="22901" spans="1:12" x14ac:dyDescent="0.2">
      <c r="A22901" s="2">
        <v>21.06073</v>
      </c>
      <c r="B22901" s="2">
        <v>20.894259999999999</v>
      </c>
      <c r="C22901" s="2">
        <v>2.4403410000000001</v>
      </c>
      <c r="D22901" s="2">
        <v>1.982043</v>
      </c>
      <c r="F22901" s="2">
        <v>21.057919999999999</v>
      </c>
      <c r="G22901" s="2">
        <v>0.77888500000000005</v>
      </c>
      <c r="H22901" s="2">
        <v>0.52322400000000002</v>
      </c>
      <c r="J22901" s="2">
        <v>21.06073</v>
      </c>
      <c r="K22901" s="2">
        <v>0.16644999999999999</v>
      </c>
      <c r="L22901" s="2">
        <v>0.29232000000000002</v>
      </c>
    </row>
    <row r="22902" spans="1:12" x14ac:dyDescent="0.2">
      <c r="A22902" s="2">
        <v>21.061430000000001</v>
      </c>
      <c r="B22902" s="2">
        <v>20.874739999999999</v>
      </c>
      <c r="C22902" s="2">
        <v>2.4409670000000001</v>
      </c>
      <c r="D22902" s="2">
        <v>1.983195</v>
      </c>
      <c r="F22902" s="2">
        <v>21.058620000000001</v>
      </c>
      <c r="G22902" s="2">
        <v>0.77809099999999998</v>
      </c>
      <c r="H22902" s="2">
        <v>0.52316300000000004</v>
      </c>
      <c r="J22902" s="2">
        <v>21.061430000000001</v>
      </c>
      <c r="K22902" s="2">
        <v>0.16670199999999999</v>
      </c>
      <c r="L22902" s="2">
        <v>0.29226400000000002</v>
      </c>
    </row>
    <row r="22903" spans="1:12" x14ac:dyDescent="0.2">
      <c r="A22903" s="2">
        <v>21.06213</v>
      </c>
      <c r="B22903" s="2">
        <v>20.854790000000001</v>
      </c>
      <c r="C22903" s="2">
        <v>2.4416799999999999</v>
      </c>
      <c r="D22903" s="2">
        <v>1.9843630000000001</v>
      </c>
      <c r="F22903" s="2">
        <v>21.05932</v>
      </c>
      <c r="G22903" s="2">
        <v>0.77729000000000004</v>
      </c>
      <c r="H22903" s="2">
        <v>0.523285</v>
      </c>
      <c r="J22903" s="2">
        <v>21.06213</v>
      </c>
      <c r="K22903" s="2">
        <v>0.16680300000000001</v>
      </c>
      <c r="L22903" s="2">
        <v>0.29226000000000002</v>
      </c>
    </row>
    <row r="22904" spans="1:12" x14ac:dyDescent="0.2">
      <c r="A22904" s="2">
        <v>21.062830000000002</v>
      </c>
      <c r="B22904" s="2">
        <v>20.834890000000001</v>
      </c>
      <c r="C22904" s="2">
        <v>2.442329</v>
      </c>
      <c r="D22904" s="2">
        <v>1.986354</v>
      </c>
      <c r="F22904" s="2">
        <v>21.060030000000001</v>
      </c>
      <c r="G22904" s="2">
        <v>0.77660399999999996</v>
      </c>
      <c r="H22904" s="2">
        <v>0.52353700000000003</v>
      </c>
      <c r="J22904" s="2">
        <v>21.062830000000002</v>
      </c>
      <c r="K22904" s="2">
        <v>0.167078</v>
      </c>
      <c r="L22904" s="2">
        <v>0.29281000000000001</v>
      </c>
    </row>
    <row r="22905" spans="1:12" x14ac:dyDescent="0.2">
      <c r="A22905" s="2">
        <v>21.06353</v>
      </c>
      <c r="B22905" s="2">
        <v>20.815539999999999</v>
      </c>
      <c r="C22905" s="2">
        <v>2.4432860000000001</v>
      </c>
      <c r="D22905" s="2">
        <v>1.987247</v>
      </c>
      <c r="F22905" s="2">
        <v>21.06073</v>
      </c>
      <c r="G22905" s="2">
        <v>0.77639800000000003</v>
      </c>
      <c r="H22905" s="2">
        <v>0.52336899999999997</v>
      </c>
      <c r="J22905" s="2">
        <v>21.06353</v>
      </c>
      <c r="K22905" s="2">
        <v>0.166883</v>
      </c>
      <c r="L22905" s="2">
        <v>0.29267300000000002</v>
      </c>
    </row>
    <row r="22906" spans="1:12" x14ac:dyDescent="0.2">
      <c r="A22906" s="2">
        <v>21.064229999999998</v>
      </c>
      <c r="B22906" s="2">
        <v>20.796040000000001</v>
      </c>
      <c r="C22906" s="2">
        <v>2.4442780000000002</v>
      </c>
      <c r="D22906" s="2">
        <v>1.9884980000000001</v>
      </c>
      <c r="F22906" s="2">
        <v>21.061430000000001</v>
      </c>
      <c r="G22906" s="2">
        <v>0.775864</v>
      </c>
      <c r="H22906" s="2">
        <v>0.52344500000000005</v>
      </c>
      <c r="J22906" s="2">
        <v>21.064229999999998</v>
      </c>
      <c r="K22906" s="2">
        <v>0.166212</v>
      </c>
      <c r="L22906" s="2">
        <v>0.292356</v>
      </c>
    </row>
    <row r="22907" spans="1:12" x14ac:dyDescent="0.2">
      <c r="A22907" s="2">
        <v>21.06494</v>
      </c>
      <c r="B22907" s="2">
        <v>20.776630000000001</v>
      </c>
      <c r="C22907" s="2">
        <v>2.444553</v>
      </c>
      <c r="D22907" s="2">
        <v>1.989322</v>
      </c>
      <c r="F22907" s="2">
        <v>21.06213</v>
      </c>
      <c r="G22907" s="2">
        <v>0.77532199999999996</v>
      </c>
      <c r="H22907" s="2">
        <v>0.52372700000000005</v>
      </c>
      <c r="J22907" s="2">
        <v>21.06494</v>
      </c>
      <c r="K22907" s="2">
        <v>0.166321</v>
      </c>
      <c r="L22907" s="2">
        <v>0.29216700000000001</v>
      </c>
    </row>
    <row r="22908" spans="1:12" x14ac:dyDescent="0.2">
      <c r="A22908" s="2">
        <v>21.065639999999998</v>
      </c>
      <c r="B22908" s="2">
        <v>20.756910000000001</v>
      </c>
      <c r="C22908" s="2">
        <v>2.4454720000000001</v>
      </c>
      <c r="D22908" s="2">
        <v>1.991107</v>
      </c>
      <c r="F22908" s="2">
        <v>21.062830000000002</v>
      </c>
      <c r="G22908" s="2">
        <v>0.77471199999999996</v>
      </c>
      <c r="H22908" s="2">
        <v>0.52365899999999999</v>
      </c>
      <c r="J22908" s="2">
        <v>21.065639999999998</v>
      </c>
      <c r="K22908" s="2">
        <v>0.16611300000000001</v>
      </c>
      <c r="L22908" s="2">
        <v>0.29205300000000001</v>
      </c>
    </row>
    <row r="22909" spans="1:12" x14ac:dyDescent="0.2">
      <c r="A22909" s="2">
        <v>21.06634</v>
      </c>
      <c r="B22909" s="2">
        <v>20.737279999999998</v>
      </c>
      <c r="C22909" s="2">
        <v>2.4455439999999999</v>
      </c>
      <c r="D22909" s="2">
        <v>1.9931589999999999</v>
      </c>
      <c r="F22909" s="2">
        <v>21.06353</v>
      </c>
      <c r="G22909" s="2">
        <v>0.773926</v>
      </c>
      <c r="H22909" s="2">
        <v>0.52335399999999999</v>
      </c>
      <c r="J22909" s="2">
        <v>21.06634</v>
      </c>
      <c r="K22909" s="2">
        <v>0.166965</v>
      </c>
      <c r="L22909" s="2">
        <v>0.29259800000000002</v>
      </c>
    </row>
    <row r="22910" spans="1:12" x14ac:dyDescent="0.2">
      <c r="A22910" s="2">
        <v>21.067039999999999</v>
      </c>
      <c r="B22910" s="2">
        <v>20.718450000000001</v>
      </c>
      <c r="C22910" s="2">
        <v>2.446078</v>
      </c>
      <c r="D22910" s="2">
        <v>1.9946470000000001</v>
      </c>
      <c r="F22910" s="2">
        <v>21.064229999999998</v>
      </c>
      <c r="G22910" s="2">
        <v>0.77303299999999997</v>
      </c>
      <c r="H22910" s="2">
        <v>0.52367399999999997</v>
      </c>
      <c r="J22910" s="2">
        <v>21.067039999999999</v>
      </c>
      <c r="K22910" s="2">
        <v>0.16713500000000001</v>
      </c>
      <c r="L22910" s="2">
        <v>0.29281800000000002</v>
      </c>
    </row>
    <row r="22911" spans="1:12" x14ac:dyDescent="0.2">
      <c r="A22911" s="2">
        <v>21.067740000000001</v>
      </c>
      <c r="B22911" s="2">
        <v>20.699439999999999</v>
      </c>
      <c r="C22911" s="2">
        <v>2.4469479999999999</v>
      </c>
      <c r="D22911" s="2">
        <v>1.9964170000000001</v>
      </c>
      <c r="F22911" s="2">
        <v>21.06494</v>
      </c>
      <c r="G22911" s="2">
        <v>0.77179699999999996</v>
      </c>
      <c r="H22911" s="2">
        <v>0.52381900000000003</v>
      </c>
      <c r="J22911" s="2">
        <v>21.067740000000001</v>
      </c>
      <c r="K22911" s="2">
        <v>0.16742699999999999</v>
      </c>
      <c r="L22911" s="2">
        <v>0.29295199999999999</v>
      </c>
    </row>
    <row r="22912" spans="1:12" x14ac:dyDescent="0.2">
      <c r="A22912" s="2">
        <v>21.068439999999999</v>
      </c>
      <c r="B22912" s="2">
        <v>20.68009</v>
      </c>
      <c r="C22912" s="2">
        <v>2.4479440000000001</v>
      </c>
      <c r="D22912" s="2">
        <v>1.9981260000000001</v>
      </c>
      <c r="F22912" s="2">
        <v>21.065639999999998</v>
      </c>
      <c r="G22912" s="2">
        <v>0.77105699999999999</v>
      </c>
      <c r="H22912" s="2">
        <v>0.52375000000000005</v>
      </c>
      <c r="J22912" s="2">
        <v>21.068439999999999</v>
      </c>
      <c r="K22912" s="2">
        <v>0.16761599999999999</v>
      </c>
      <c r="L22912" s="2">
        <v>0.293182</v>
      </c>
    </row>
    <row r="22913" spans="1:12" x14ac:dyDescent="0.2">
      <c r="A22913" s="2">
        <v>21.069140000000001</v>
      </c>
      <c r="B22913" s="2">
        <v>20.660550000000001</v>
      </c>
      <c r="C22913" s="2">
        <v>2.4485920000000001</v>
      </c>
      <c r="D22913" s="2">
        <v>1.9995069999999999</v>
      </c>
      <c r="F22913" s="2">
        <v>21.06634</v>
      </c>
      <c r="G22913" s="2">
        <v>0.77033200000000002</v>
      </c>
      <c r="H22913" s="2">
        <v>0.524254</v>
      </c>
      <c r="J22913" s="2">
        <v>21.069140000000001</v>
      </c>
      <c r="K22913" s="2">
        <v>0.167938</v>
      </c>
      <c r="L22913" s="2">
        <v>0.29337099999999999</v>
      </c>
    </row>
    <row r="22914" spans="1:12" x14ac:dyDescent="0.2">
      <c r="A22914" s="2">
        <v>21.069849999999999</v>
      </c>
      <c r="B22914" s="2">
        <v>20.64106</v>
      </c>
      <c r="C22914" s="2">
        <v>2.4489550000000002</v>
      </c>
      <c r="D22914" s="2">
        <v>2.0007809999999999</v>
      </c>
      <c r="F22914" s="2">
        <v>21.067039999999999</v>
      </c>
      <c r="G22914" s="2">
        <v>0.76962299999999995</v>
      </c>
      <c r="H22914" s="2">
        <v>0.52475700000000003</v>
      </c>
      <c r="J22914" s="2">
        <v>21.069849999999999</v>
      </c>
      <c r="K22914" s="2">
        <v>0.16791900000000001</v>
      </c>
      <c r="L22914" s="2">
        <v>0.29378900000000002</v>
      </c>
    </row>
    <row r="22915" spans="1:12" x14ac:dyDescent="0.2">
      <c r="A22915" s="2">
        <v>21.070550000000001</v>
      </c>
      <c r="B22915" s="2">
        <v>20.621980000000001</v>
      </c>
      <c r="C22915" s="2">
        <v>2.4497330000000002</v>
      </c>
      <c r="D22915" s="2">
        <v>2.0022310000000001</v>
      </c>
      <c r="F22915" s="2">
        <v>21.067740000000001</v>
      </c>
      <c r="G22915" s="2">
        <v>0.76865399999999995</v>
      </c>
      <c r="H22915" s="2">
        <v>0.52492499999999997</v>
      </c>
      <c r="J22915" s="2">
        <v>21.070550000000001</v>
      </c>
      <c r="K22915" s="2">
        <v>0.16794200000000001</v>
      </c>
      <c r="L22915" s="2">
        <v>0.294215</v>
      </c>
    </row>
    <row r="22916" spans="1:12" x14ac:dyDescent="0.2">
      <c r="A22916" s="2">
        <v>21.071249999999999</v>
      </c>
      <c r="B22916" s="2">
        <v>20.602879999999999</v>
      </c>
      <c r="C22916" s="2">
        <v>2.450034</v>
      </c>
      <c r="D22916" s="2">
        <v>2.0033829999999999</v>
      </c>
      <c r="F22916" s="2">
        <v>21.068439999999999</v>
      </c>
      <c r="G22916" s="2">
        <v>0.76819599999999999</v>
      </c>
      <c r="H22916" s="2">
        <v>0.52487899999999998</v>
      </c>
      <c r="J22916" s="2">
        <v>21.071249999999999</v>
      </c>
      <c r="K22916" s="2">
        <v>0.16813600000000001</v>
      </c>
      <c r="L22916" s="2">
        <v>0.29459099999999999</v>
      </c>
    </row>
    <row r="22917" spans="1:12" x14ac:dyDescent="0.2">
      <c r="A22917" s="2">
        <v>21.071950000000001</v>
      </c>
      <c r="B22917" s="2">
        <v>20.583629999999999</v>
      </c>
      <c r="C22917" s="2">
        <v>2.4506640000000002</v>
      </c>
      <c r="D22917" s="2">
        <v>2.0045350000000002</v>
      </c>
      <c r="F22917" s="2">
        <v>21.069140000000001</v>
      </c>
      <c r="G22917" s="2">
        <v>0.76719700000000002</v>
      </c>
      <c r="H22917" s="2">
        <v>0.525169</v>
      </c>
      <c r="J22917" s="2">
        <v>21.071950000000001</v>
      </c>
      <c r="K22917" s="2">
        <v>0.16839199999999999</v>
      </c>
      <c r="L22917" s="2">
        <v>0.29436800000000002</v>
      </c>
    </row>
    <row r="22918" spans="1:12" x14ac:dyDescent="0.2">
      <c r="A22918" s="2">
        <v>21.072649999999999</v>
      </c>
      <c r="B22918" s="2">
        <v>20.56381</v>
      </c>
      <c r="C22918" s="2">
        <v>2.4513959999999999</v>
      </c>
      <c r="D22918" s="2">
        <v>2.005382</v>
      </c>
      <c r="F22918" s="2">
        <v>21.069849999999999</v>
      </c>
      <c r="G22918" s="2">
        <v>0.76647900000000002</v>
      </c>
      <c r="H22918" s="2">
        <v>0.52555799999999997</v>
      </c>
      <c r="J22918" s="2">
        <v>21.072649999999999</v>
      </c>
      <c r="K22918" s="2">
        <v>0.16841700000000001</v>
      </c>
      <c r="L22918" s="2">
        <v>0.29448800000000003</v>
      </c>
    </row>
    <row r="22919" spans="1:12" x14ac:dyDescent="0.2">
      <c r="A22919" s="2">
        <v>21.073350000000001</v>
      </c>
      <c r="B22919" s="2">
        <v>20.545100000000001</v>
      </c>
      <c r="C22919" s="2">
        <v>2.4518390000000001</v>
      </c>
      <c r="D22919" s="2">
        <v>2.006297</v>
      </c>
      <c r="F22919" s="2">
        <v>21.070550000000001</v>
      </c>
      <c r="G22919" s="2">
        <v>0.76597599999999999</v>
      </c>
      <c r="H22919" s="2">
        <v>0.52571100000000004</v>
      </c>
      <c r="J22919" s="2">
        <v>21.073350000000001</v>
      </c>
      <c r="K22919" s="2">
        <v>0.16875999999999999</v>
      </c>
      <c r="L22919" s="2">
        <v>0.29452600000000001</v>
      </c>
    </row>
    <row r="22920" spans="1:12" x14ac:dyDescent="0.2">
      <c r="A22920" s="2">
        <v>21.07405</v>
      </c>
      <c r="B22920" s="2">
        <v>20.526409999999998</v>
      </c>
      <c r="C22920" s="2">
        <v>2.4523799999999998</v>
      </c>
      <c r="D22920" s="2">
        <v>2.0077769999999999</v>
      </c>
      <c r="F22920" s="2">
        <v>21.071249999999999</v>
      </c>
      <c r="G22920" s="2">
        <v>0.76581600000000005</v>
      </c>
      <c r="H22920" s="2">
        <v>0.52528399999999997</v>
      </c>
      <c r="J22920" s="2">
        <v>21.07405</v>
      </c>
      <c r="K22920" s="2">
        <v>0.16916800000000001</v>
      </c>
      <c r="L22920" s="2">
        <v>0.29479499999999997</v>
      </c>
    </row>
    <row r="22921" spans="1:12" x14ac:dyDescent="0.2">
      <c r="A22921" s="2">
        <v>21.074760000000001</v>
      </c>
      <c r="B22921" s="2">
        <v>20.507180000000002</v>
      </c>
      <c r="C22921" s="2">
        <v>2.4531429999999999</v>
      </c>
      <c r="D22921" s="2">
        <v>2.0092349999999999</v>
      </c>
      <c r="F22921" s="2">
        <v>21.071950000000001</v>
      </c>
      <c r="G22921" s="2">
        <v>0.76461800000000002</v>
      </c>
      <c r="H22921" s="2">
        <v>0.52545200000000003</v>
      </c>
      <c r="J22921" s="2">
        <v>21.074760000000001</v>
      </c>
      <c r="K22921" s="2">
        <v>0.16914000000000001</v>
      </c>
      <c r="L22921" s="2">
        <v>0.29524600000000001</v>
      </c>
    </row>
    <row r="22922" spans="1:12" x14ac:dyDescent="0.2">
      <c r="A22922" s="2">
        <v>21.07546</v>
      </c>
      <c r="B22922" s="2">
        <v>20.487950000000001</v>
      </c>
      <c r="C22922" s="2">
        <v>2.4533420000000001</v>
      </c>
      <c r="D22922" s="2">
        <v>2.0103409999999999</v>
      </c>
      <c r="F22922" s="2">
        <v>21.072649999999999</v>
      </c>
      <c r="G22922" s="2">
        <v>0.76341999999999999</v>
      </c>
      <c r="H22922" s="2">
        <v>0.52556599999999998</v>
      </c>
      <c r="J22922" s="2">
        <v>21.07546</v>
      </c>
      <c r="K22922" s="2">
        <v>0.16903299999999999</v>
      </c>
      <c r="L22922" s="2">
        <v>0.29575000000000001</v>
      </c>
    </row>
    <row r="22923" spans="1:12" x14ac:dyDescent="0.2">
      <c r="A22923" s="2">
        <v>21.076160000000002</v>
      </c>
      <c r="B22923" s="2">
        <v>20.468800000000002</v>
      </c>
      <c r="C22923" s="2">
        <v>2.454272</v>
      </c>
      <c r="D22923" s="2">
        <v>2.0122179999999998</v>
      </c>
      <c r="F22923" s="2">
        <v>21.073350000000001</v>
      </c>
      <c r="G22923" s="2">
        <v>0.76266500000000004</v>
      </c>
      <c r="H22923" s="2">
        <v>0.526115</v>
      </c>
      <c r="J22923" s="2">
        <v>21.076160000000002</v>
      </c>
      <c r="K22923" s="2">
        <v>0.16869500000000001</v>
      </c>
      <c r="L22923" s="2">
        <v>0.29595199999999999</v>
      </c>
    </row>
    <row r="22924" spans="1:12" x14ac:dyDescent="0.2">
      <c r="A22924" s="2">
        <v>21.07686</v>
      </c>
      <c r="B22924" s="2">
        <v>20.449190000000002</v>
      </c>
      <c r="C22924" s="2">
        <v>2.4553440000000002</v>
      </c>
      <c r="D22924" s="2">
        <v>2.0137209999999999</v>
      </c>
      <c r="F22924" s="2">
        <v>21.07405</v>
      </c>
      <c r="G22924" s="2">
        <v>0.76180999999999999</v>
      </c>
      <c r="H22924" s="2">
        <v>0.52640500000000001</v>
      </c>
      <c r="J22924" s="2">
        <v>21.07686</v>
      </c>
      <c r="K22924" s="2">
        <v>0.16852</v>
      </c>
      <c r="L22924" s="2">
        <v>0.29633300000000001</v>
      </c>
    </row>
    <row r="22925" spans="1:12" x14ac:dyDescent="0.2">
      <c r="A22925" s="2">
        <v>21.077559999999998</v>
      </c>
      <c r="B22925" s="2">
        <v>20.430150000000001</v>
      </c>
      <c r="C22925" s="2">
        <v>2.4560689999999998</v>
      </c>
      <c r="D22925" s="2">
        <v>2.0149029999999999</v>
      </c>
      <c r="F22925" s="2">
        <v>21.074760000000001</v>
      </c>
      <c r="G22925" s="2">
        <v>0.76176500000000003</v>
      </c>
      <c r="H22925" s="2">
        <v>0.52633700000000005</v>
      </c>
      <c r="J22925" s="2">
        <v>21.077559999999998</v>
      </c>
      <c r="K22925" s="2">
        <v>0.168854</v>
      </c>
      <c r="L22925" s="2">
        <v>0.29701899999999998</v>
      </c>
    </row>
    <row r="22926" spans="1:12" x14ac:dyDescent="0.2">
      <c r="A22926" s="2">
        <v>21.07826</v>
      </c>
      <c r="B22926" s="2">
        <v>20.41142</v>
      </c>
      <c r="C22926" s="2">
        <v>2.4563630000000001</v>
      </c>
      <c r="D22926" s="2">
        <v>2.016032</v>
      </c>
      <c r="F22926" s="2">
        <v>21.07546</v>
      </c>
      <c r="G22926" s="2">
        <v>0.76101700000000005</v>
      </c>
      <c r="H22926" s="2">
        <v>0.52694700000000005</v>
      </c>
      <c r="J22926" s="2">
        <v>21.07826</v>
      </c>
      <c r="K22926" s="2">
        <v>0.16906199999999999</v>
      </c>
      <c r="L22926" s="2">
        <v>0.29717500000000002</v>
      </c>
    </row>
    <row r="22927" spans="1:12" x14ac:dyDescent="0.2">
      <c r="A22927" s="2">
        <v>21.078959999999999</v>
      </c>
      <c r="B22927" s="2">
        <v>20.392209999999999</v>
      </c>
      <c r="C22927" s="2">
        <v>2.456969</v>
      </c>
      <c r="D22927" s="2">
        <v>2.0178790000000002</v>
      </c>
      <c r="F22927" s="2">
        <v>21.076160000000002</v>
      </c>
      <c r="G22927" s="2">
        <v>0.76013900000000001</v>
      </c>
      <c r="H22927" s="2">
        <v>0.52667200000000003</v>
      </c>
      <c r="J22927" s="2">
        <v>21.078959999999999</v>
      </c>
      <c r="K22927" s="2">
        <v>0.168848</v>
      </c>
      <c r="L22927" s="2">
        <v>0.29736299999999999</v>
      </c>
    </row>
    <row r="22928" spans="1:12" x14ac:dyDescent="0.2">
      <c r="A22928" s="2">
        <v>21.079660000000001</v>
      </c>
      <c r="B22928" s="2">
        <v>20.373380000000001</v>
      </c>
      <c r="C22928" s="2">
        <v>2.4583390000000001</v>
      </c>
      <c r="D22928" s="2">
        <v>2.0194890000000001</v>
      </c>
      <c r="F22928" s="2">
        <v>21.07686</v>
      </c>
      <c r="G22928" s="2">
        <v>0.75947600000000004</v>
      </c>
      <c r="H22928" s="2">
        <v>0.52658099999999997</v>
      </c>
      <c r="J22928" s="2">
        <v>21.079660000000001</v>
      </c>
      <c r="K22928" s="2">
        <v>0.16847400000000001</v>
      </c>
      <c r="L22928" s="2">
        <v>0.29749999999999999</v>
      </c>
    </row>
    <row r="22929" spans="1:12" x14ac:dyDescent="0.2">
      <c r="A22929" s="2">
        <v>21.080369999999998</v>
      </c>
      <c r="B22929" s="2">
        <v>20.354299999999999</v>
      </c>
      <c r="C22929" s="2">
        <v>2.459117</v>
      </c>
      <c r="D22929" s="2">
        <v>2.0208309999999998</v>
      </c>
      <c r="F22929" s="2">
        <v>21.077559999999998</v>
      </c>
      <c r="G22929" s="2">
        <v>0.75878900000000005</v>
      </c>
      <c r="H22929" s="2">
        <v>0.52682499999999999</v>
      </c>
      <c r="J22929" s="2">
        <v>21.080369999999998</v>
      </c>
      <c r="K22929" s="2">
        <v>0.168598</v>
      </c>
      <c r="L22929" s="2">
        <v>0.29769200000000001</v>
      </c>
    </row>
    <row r="22930" spans="1:12" x14ac:dyDescent="0.2">
      <c r="A22930" s="2">
        <v>21.08107</v>
      </c>
      <c r="B22930" s="2">
        <v>20.335660000000001</v>
      </c>
      <c r="C22930" s="2">
        <v>2.4597889999999998</v>
      </c>
      <c r="D22930" s="2">
        <v>2.0223040000000001</v>
      </c>
      <c r="F22930" s="2">
        <v>21.07826</v>
      </c>
      <c r="G22930" s="2">
        <v>0.75808699999999996</v>
      </c>
      <c r="H22930" s="2">
        <v>0.52688599999999997</v>
      </c>
      <c r="J22930" s="2">
        <v>21.08107</v>
      </c>
      <c r="K22930" s="2">
        <v>0.16885</v>
      </c>
      <c r="L22930" s="2">
        <v>0.298095</v>
      </c>
    </row>
    <row r="22931" spans="1:12" x14ac:dyDescent="0.2">
      <c r="A22931" s="2">
        <v>21.081769999999999</v>
      </c>
      <c r="B22931" s="2">
        <v>20.317869999999999</v>
      </c>
      <c r="C22931" s="2">
        <v>2.4606659999999998</v>
      </c>
      <c r="D22931" s="2">
        <v>2.0239440000000002</v>
      </c>
      <c r="F22931" s="2">
        <v>21.078959999999999</v>
      </c>
      <c r="G22931" s="2">
        <v>0.75685899999999995</v>
      </c>
      <c r="H22931" s="2">
        <v>0.52710699999999999</v>
      </c>
      <c r="J22931" s="2">
        <v>21.081769999999999</v>
      </c>
      <c r="K22931" s="2">
        <v>0.16903099999999999</v>
      </c>
      <c r="L22931" s="2">
        <v>0.29798799999999998</v>
      </c>
    </row>
    <row r="22932" spans="1:12" x14ac:dyDescent="0.2">
      <c r="A22932" s="2">
        <v>21.082470000000001</v>
      </c>
      <c r="B22932" s="2">
        <v>20.29956</v>
      </c>
      <c r="C22932" s="2">
        <v>2.4616920000000002</v>
      </c>
      <c r="D22932" s="2">
        <v>2.0255000000000001</v>
      </c>
      <c r="F22932" s="2">
        <v>21.079660000000001</v>
      </c>
      <c r="G22932" s="2">
        <v>0.75590500000000005</v>
      </c>
      <c r="H22932" s="2">
        <v>0.52723699999999996</v>
      </c>
      <c r="J22932" s="2">
        <v>21.082470000000001</v>
      </c>
      <c r="K22932" s="2">
        <v>0.16910700000000001</v>
      </c>
      <c r="L22932" s="2">
        <v>0.298182</v>
      </c>
    </row>
    <row r="22933" spans="1:12" x14ac:dyDescent="0.2">
      <c r="A22933" s="2">
        <v>21.083169999999999</v>
      </c>
      <c r="B22933" s="2">
        <v>20.280750000000001</v>
      </c>
      <c r="C22933" s="2">
        <v>2.462272</v>
      </c>
      <c r="D22933" s="2">
        <v>2.0262859999999998</v>
      </c>
      <c r="F22933" s="2">
        <v>21.080369999999998</v>
      </c>
      <c r="G22933" s="2">
        <v>0.75481399999999998</v>
      </c>
      <c r="H22933" s="2">
        <v>0.526779</v>
      </c>
      <c r="J22933" s="2">
        <v>21.083169999999999</v>
      </c>
      <c r="K22933" s="2">
        <v>0.168964</v>
      </c>
      <c r="L22933" s="2">
        <v>0.29855500000000001</v>
      </c>
    </row>
    <row r="22934" spans="1:12" x14ac:dyDescent="0.2">
      <c r="A22934" s="2">
        <v>21.083870000000001</v>
      </c>
      <c r="B22934" s="2">
        <v>20.262650000000001</v>
      </c>
      <c r="C22934" s="2">
        <v>2.4634429999999998</v>
      </c>
      <c r="D22934" s="2">
        <v>2.0277820000000002</v>
      </c>
      <c r="F22934" s="2">
        <v>21.08107</v>
      </c>
      <c r="G22934" s="2">
        <v>0.75517299999999998</v>
      </c>
      <c r="H22934" s="2">
        <v>0.52664200000000005</v>
      </c>
      <c r="J22934" s="2">
        <v>21.083870000000001</v>
      </c>
      <c r="K22934" s="2">
        <v>0.16895499999999999</v>
      </c>
      <c r="L22934" s="2">
        <v>0.29896899999999998</v>
      </c>
    </row>
    <row r="22935" spans="1:12" x14ac:dyDescent="0.2">
      <c r="A22935" s="2">
        <v>21.084569999999999</v>
      </c>
      <c r="B22935" s="2">
        <v>20.24493</v>
      </c>
      <c r="C22935" s="2">
        <v>2.464744</v>
      </c>
      <c r="D22935" s="2">
        <v>2.0299260000000001</v>
      </c>
      <c r="F22935" s="2">
        <v>21.081769999999999</v>
      </c>
      <c r="G22935" s="2">
        <v>0.75492099999999995</v>
      </c>
      <c r="H22935" s="2">
        <v>0.52681</v>
      </c>
      <c r="J22935" s="2">
        <v>21.084569999999999</v>
      </c>
      <c r="K22935" s="2">
        <v>0.169235</v>
      </c>
      <c r="L22935" s="2">
        <v>0.29902600000000001</v>
      </c>
    </row>
    <row r="22936" spans="1:12" x14ac:dyDescent="0.2">
      <c r="A22936" s="2">
        <v>21.085280000000001</v>
      </c>
      <c r="B22936" s="2">
        <v>20.226929999999999</v>
      </c>
      <c r="C22936" s="2">
        <v>2.4655830000000001</v>
      </c>
      <c r="D22936" s="2">
        <v>2.0319090000000002</v>
      </c>
      <c r="F22936" s="2">
        <v>21.082470000000001</v>
      </c>
      <c r="G22936" s="2">
        <v>0.75459299999999996</v>
      </c>
      <c r="H22936" s="2">
        <v>0.52690099999999995</v>
      </c>
      <c r="J22936" s="2">
        <v>21.085280000000001</v>
      </c>
      <c r="K22936" s="2">
        <v>0.168569</v>
      </c>
      <c r="L22936" s="2">
        <v>0.29882799999999998</v>
      </c>
    </row>
    <row r="22937" spans="1:12" x14ac:dyDescent="0.2">
      <c r="A22937" s="2">
        <v>21.085979999999999</v>
      </c>
      <c r="B22937" s="2">
        <v>20.209060000000001</v>
      </c>
      <c r="C22937" s="2">
        <v>2.4659149999999999</v>
      </c>
      <c r="D22937" s="2">
        <v>2.0333969999999999</v>
      </c>
      <c r="F22937" s="2">
        <v>21.083169999999999</v>
      </c>
      <c r="G22937" s="2">
        <v>0.75408900000000001</v>
      </c>
      <c r="H22937" s="2">
        <v>0.52664900000000003</v>
      </c>
      <c r="J22937" s="2">
        <v>21.085979999999999</v>
      </c>
      <c r="K22937" s="2">
        <v>0.169239</v>
      </c>
      <c r="L22937" s="2">
        <v>0.29905399999999999</v>
      </c>
    </row>
    <row r="22938" spans="1:12" x14ac:dyDescent="0.2">
      <c r="A22938" s="2">
        <v>21.086680000000001</v>
      </c>
      <c r="B22938" s="2">
        <v>20.190770000000001</v>
      </c>
      <c r="C22938" s="2">
        <v>2.4663759999999999</v>
      </c>
      <c r="D22938" s="2">
        <v>2.0343119999999999</v>
      </c>
      <c r="F22938" s="2">
        <v>21.083870000000001</v>
      </c>
      <c r="G22938" s="2">
        <v>0.75298299999999996</v>
      </c>
      <c r="H22938" s="2">
        <v>0.52655799999999997</v>
      </c>
      <c r="J22938" s="2">
        <v>21.086680000000001</v>
      </c>
      <c r="K22938" s="2">
        <v>0.16920299999999999</v>
      </c>
      <c r="L22938" s="2">
        <v>0.29896</v>
      </c>
    </row>
    <row r="22939" spans="1:12" x14ac:dyDescent="0.2">
      <c r="A22939" s="2">
        <v>21.08738</v>
      </c>
      <c r="B22939" s="2">
        <v>20.17277</v>
      </c>
      <c r="C22939" s="2">
        <v>2.4671699999999999</v>
      </c>
      <c r="D22939" s="2">
        <v>2.0356700000000001</v>
      </c>
      <c r="F22939" s="2">
        <v>21.084569999999999</v>
      </c>
      <c r="G22939" s="2">
        <v>0.75345600000000001</v>
      </c>
      <c r="H22939" s="2">
        <v>0.52662699999999996</v>
      </c>
      <c r="J22939" s="2">
        <v>21.08738</v>
      </c>
      <c r="K22939" s="2">
        <v>0.16916100000000001</v>
      </c>
      <c r="L22939" s="2">
        <v>0.29863499999999998</v>
      </c>
    </row>
    <row r="22940" spans="1:12" x14ac:dyDescent="0.2">
      <c r="A22940" s="2">
        <v>21.088080000000001</v>
      </c>
      <c r="B22940" s="2">
        <v>20.154810000000001</v>
      </c>
      <c r="C22940" s="2">
        <v>2.4677039999999999</v>
      </c>
      <c r="D22940" s="2">
        <v>2.0368300000000001</v>
      </c>
      <c r="F22940" s="2">
        <v>21.085280000000001</v>
      </c>
      <c r="G22940" s="2">
        <v>0.75271600000000005</v>
      </c>
      <c r="H22940" s="2">
        <v>0.52667200000000003</v>
      </c>
      <c r="J22940" s="2">
        <v>21.088080000000001</v>
      </c>
      <c r="K22940" s="2">
        <v>0.16925200000000001</v>
      </c>
      <c r="L22940" s="2">
        <v>0.298628</v>
      </c>
    </row>
    <row r="22941" spans="1:12" x14ac:dyDescent="0.2">
      <c r="A22941" s="2">
        <v>21.08878</v>
      </c>
      <c r="B22941" s="2">
        <v>20.136759999999999</v>
      </c>
      <c r="C22941" s="2">
        <v>2.468337</v>
      </c>
      <c r="D22941" s="2">
        <v>2.0382259999999999</v>
      </c>
      <c r="F22941" s="2">
        <v>21.085979999999999</v>
      </c>
      <c r="G22941" s="2">
        <v>0.75157200000000002</v>
      </c>
      <c r="H22941" s="2">
        <v>0.52691699999999997</v>
      </c>
      <c r="J22941" s="2">
        <v>21.08878</v>
      </c>
      <c r="K22941" s="2">
        <v>0.169512</v>
      </c>
      <c r="L22941" s="2">
        <v>0.29863499999999998</v>
      </c>
    </row>
    <row r="22942" spans="1:12" x14ac:dyDescent="0.2">
      <c r="A22942" s="2">
        <v>21.089479999999998</v>
      </c>
      <c r="B22942" s="2">
        <v>20.118739999999999</v>
      </c>
      <c r="C22942" s="2">
        <v>2.4691800000000002</v>
      </c>
      <c r="D22942" s="2">
        <v>2.0392109999999999</v>
      </c>
      <c r="F22942" s="2">
        <v>21.086680000000001</v>
      </c>
      <c r="G22942" s="2">
        <v>0.750664</v>
      </c>
      <c r="H22942" s="2">
        <v>0.52700000000000002</v>
      </c>
      <c r="J22942" s="2">
        <v>21.089479999999998</v>
      </c>
      <c r="K22942" s="2">
        <v>0.169155</v>
      </c>
      <c r="L22942" s="2">
        <v>0.29894100000000001</v>
      </c>
    </row>
    <row r="22943" spans="1:12" x14ac:dyDescent="0.2">
      <c r="A22943" s="2">
        <v>21.09019</v>
      </c>
      <c r="B22943" s="2">
        <v>20.101109999999998</v>
      </c>
      <c r="C22943" s="2">
        <v>2.4697300000000002</v>
      </c>
      <c r="D22943" s="2">
        <v>2.0402939999999998</v>
      </c>
      <c r="F22943" s="2">
        <v>21.08738</v>
      </c>
      <c r="G22943" s="2">
        <v>0.75001499999999999</v>
      </c>
      <c r="H22943" s="2">
        <v>0.52701600000000004</v>
      </c>
      <c r="J22943" s="2">
        <v>21.09019</v>
      </c>
      <c r="K22943" s="2">
        <v>0.16975000000000001</v>
      </c>
      <c r="L22943" s="2">
        <v>0.29913000000000001</v>
      </c>
    </row>
    <row r="22944" spans="1:12" x14ac:dyDescent="0.2">
      <c r="A22944" s="2">
        <v>21.090890000000002</v>
      </c>
      <c r="B22944" s="2">
        <v>20.083770000000001</v>
      </c>
      <c r="C22944" s="2">
        <v>2.470485</v>
      </c>
      <c r="D22944" s="2">
        <v>2.0416059999999998</v>
      </c>
      <c r="F22944" s="2">
        <v>21.088080000000001</v>
      </c>
      <c r="G22944" s="2">
        <v>0.74917599999999995</v>
      </c>
      <c r="H22944" s="2">
        <v>0.52727500000000005</v>
      </c>
      <c r="J22944" s="2">
        <v>21.090890000000002</v>
      </c>
      <c r="K22944" s="2">
        <v>0.17008799999999999</v>
      </c>
      <c r="L22944" s="2">
        <v>0.29940099999999997</v>
      </c>
    </row>
    <row r="22945" spans="1:12" x14ac:dyDescent="0.2">
      <c r="A22945" s="2">
        <v>21.09159</v>
      </c>
      <c r="B22945" s="2">
        <v>20.066079999999999</v>
      </c>
      <c r="C22945" s="2">
        <v>2.4714809999999998</v>
      </c>
      <c r="D22945" s="2">
        <v>2.0435129999999999</v>
      </c>
      <c r="F22945" s="2">
        <v>21.08878</v>
      </c>
      <c r="G22945" s="2">
        <v>0.74819199999999997</v>
      </c>
      <c r="H22945" s="2">
        <v>0.52757299999999996</v>
      </c>
      <c r="J22945" s="2">
        <v>21.09159</v>
      </c>
      <c r="K22945" s="2">
        <v>0.170463</v>
      </c>
      <c r="L22945" s="2">
        <v>0.29957499999999998</v>
      </c>
    </row>
    <row r="22946" spans="1:12" x14ac:dyDescent="0.2">
      <c r="A22946" s="2">
        <v>21.092289999999998</v>
      </c>
      <c r="B22946" s="2">
        <v>20.048120000000001</v>
      </c>
      <c r="C22946" s="2">
        <v>2.4722590000000002</v>
      </c>
      <c r="D22946" s="2">
        <v>2.0445509999999998</v>
      </c>
      <c r="F22946" s="2">
        <v>21.089479999999998</v>
      </c>
      <c r="G22946" s="2">
        <v>0.74763500000000005</v>
      </c>
      <c r="H22946" s="2">
        <v>0.52745799999999998</v>
      </c>
      <c r="J22946" s="2">
        <v>21.092289999999998</v>
      </c>
      <c r="K22946" s="2">
        <v>0.170236</v>
      </c>
      <c r="L22946" s="2">
        <v>0.29981099999999999</v>
      </c>
    </row>
    <row r="22947" spans="1:12" x14ac:dyDescent="0.2">
      <c r="A22947" s="2">
        <v>21.09299</v>
      </c>
      <c r="B22947" s="2">
        <v>20.03077</v>
      </c>
      <c r="C22947" s="2">
        <v>2.473014</v>
      </c>
      <c r="D22947" s="2">
        <v>2.045871</v>
      </c>
      <c r="F22947" s="2">
        <v>21.09019</v>
      </c>
      <c r="G22947" s="2">
        <v>0.74675000000000002</v>
      </c>
      <c r="H22947" s="2">
        <v>0.52712999999999999</v>
      </c>
      <c r="J22947" s="2">
        <v>21.09299</v>
      </c>
      <c r="K22947" s="2">
        <v>0.170492</v>
      </c>
      <c r="L22947" s="2">
        <v>0.30013200000000001</v>
      </c>
    </row>
    <row r="22948" spans="1:12" x14ac:dyDescent="0.2">
      <c r="A22948" s="2">
        <v>21.093689999999999</v>
      </c>
      <c r="B22948" s="2">
        <v>20.013629999999999</v>
      </c>
      <c r="C22948" s="2">
        <v>2.4739450000000001</v>
      </c>
      <c r="D22948" s="2">
        <v>2.0478779999999999</v>
      </c>
      <c r="F22948" s="2">
        <v>21.090890000000002</v>
      </c>
      <c r="G22948" s="2">
        <v>0.74572000000000005</v>
      </c>
      <c r="H22948" s="2">
        <v>0.52734400000000003</v>
      </c>
      <c r="J22948" s="2">
        <v>21.093689999999999</v>
      </c>
      <c r="K22948" s="2">
        <v>0.17039499999999999</v>
      </c>
      <c r="L22948" s="2">
        <v>0.30065999999999998</v>
      </c>
    </row>
    <row r="22949" spans="1:12" x14ac:dyDescent="0.2">
      <c r="A22949" s="2">
        <v>21.094390000000001</v>
      </c>
      <c r="B22949" s="2">
        <v>19.995999999999999</v>
      </c>
      <c r="C22949" s="2">
        <v>2.474475</v>
      </c>
      <c r="D22949" s="2">
        <v>2.0492970000000001</v>
      </c>
      <c r="F22949" s="2">
        <v>21.09159</v>
      </c>
      <c r="G22949" s="2">
        <v>0.744278</v>
      </c>
      <c r="H22949" s="2">
        <v>0.52761800000000003</v>
      </c>
      <c r="J22949" s="2">
        <v>21.094390000000001</v>
      </c>
      <c r="K22949" s="2">
        <v>0.17052800000000001</v>
      </c>
      <c r="L22949" s="2">
        <v>0.30058299999999999</v>
      </c>
    </row>
    <row r="22950" spans="1:12" x14ac:dyDescent="0.2">
      <c r="A22950" s="2">
        <v>21.095099999999999</v>
      </c>
      <c r="B22950" s="2">
        <v>19.978619999999999</v>
      </c>
      <c r="C22950" s="2">
        <v>2.4750049999999999</v>
      </c>
      <c r="D22950" s="2">
        <v>2.0510739999999998</v>
      </c>
      <c r="F22950" s="2">
        <v>21.092289999999998</v>
      </c>
      <c r="G22950" s="2">
        <v>0.74278999999999995</v>
      </c>
      <c r="H22950" s="2">
        <v>0.52787799999999996</v>
      </c>
      <c r="J22950" s="2">
        <v>21.095099999999999</v>
      </c>
      <c r="K22950" s="2">
        <v>0.17002999999999999</v>
      </c>
      <c r="L22950" s="2">
        <v>0.300151</v>
      </c>
    </row>
    <row r="22951" spans="1:12" x14ac:dyDescent="0.2">
      <c r="A22951" s="2">
        <v>21.095800000000001</v>
      </c>
      <c r="B22951" s="2">
        <v>19.96162</v>
      </c>
      <c r="C22951" s="2">
        <v>2.4758830000000001</v>
      </c>
      <c r="D22951" s="2">
        <v>2.052638</v>
      </c>
      <c r="F22951" s="2">
        <v>21.09299</v>
      </c>
      <c r="G22951" s="2">
        <v>0.74187499999999995</v>
      </c>
      <c r="H22951" s="2">
        <v>0.52848099999999998</v>
      </c>
      <c r="J22951" s="2">
        <v>21.095800000000001</v>
      </c>
      <c r="K22951" s="2">
        <v>0.16943900000000001</v>
      </c>
      <c r="L22951" s="2">
        <v>0.30021500000000001</v>
      </c>
    </row>
    <row r="22952" spans="1:12" x14ac:dyDescent="0.2">
      <c r="A22952" s="2">
        <v>21.096499999999999</v>
      </c>
      <c r="B22952" s="2">
        <v>19.94453</v>
      </c>
      <c r="C22952" s="2">
        <v>2.4767109999999999</v>
      </c>
      <c r="D22952" s="2">
        <v>2.054027</v>
      </c>
      <c r="F22952" s="2">
        <v>21.093689999999999</v>
      </c>
      <c r="G22952" s="2">
        <v>0.74104300000000001</v>
      </c>
      <c r="H22952" s="2">
        <v>0.529366</v>
      </c>
      <c r="J22952" s="2">
        <v>21.096499999999999</v>
      </c>
      <c r="K22952" s="2">
        <v>0.169405</v>
      </c>
      <c r="L22952" s="2">
        <v>0.300568</v>
      </c>
    </row>
    <row r="22953" spans="1:12" x14ac:dyDescent="0.2">
      <c r="A22953" s="2">
        <v>21.097200000000001</v>
      </c>
      <c r="B22953" s="2">
        <v>19.927409999999998</v>
      </c>
      <c r="C22953" s="2">
        <v>2.477306</v>
      </c>
      <c r="D22953" s="2">
        <v>2.0552929999999998</v>
      </c>
      <c r="F22953" s="2">
        <v>21.094390000000001</v>
      </c>
      <c r="G22953" s="2">
        <v>0.74031100000000005</v>
      </c>
      <c r="H22953" s="2">
        <v>0.52975499999999998</v>
      </c>
      <c r="J22953" s="2">
        <v>21.097200000000001</v>
      </c>
      <c r="K22953" s="2">
        <v>0.169517</v>
      </c>
      <c r="L22953" s="2">
        <v>0.30057200000000001</v>
      </c>
    </row>
    <row r="22954" spans="1:12" x14ac:dyDescent="0.2">
      <c r="A22954" s="2">
        <v>21.097899999999999</v>
      </c>
      <c r="B22954" s="2">
        <v>19.910150000000002</v>
      </c>
      <c r="C22954" s="2">
        <v>2.478145</v>
      </c>
      <c r="D22954" s="2">
        <v>2.05714</v>
      </c>
      <c r="F22954" s="2">
        <v>21.095099999999999</v>
      </c>
      <c r="G22954" s="2">
        <v>0.73947099999999999</v>
      </c>
      <c r="H22954" s="2">
        <v>0.52938099999999999</v>
      </c>
      <c r="J22954" s="2">
        <v>21.097899999999999</v>
      </c>
      <c r="K22954" s="2">
        <v>0.16894899999999999</v>
      </c>
      <c r="L22954" s="2">
        <v>0.300452</v>
      </c>
    </row>
    <row r="22955" spans="1:12" x14ac:dyDescent="0.2">
      <c r="A22955" s="2">
        <v>21.098600000000001</v>
      </c>
      <c r="B22955" s="2">
        <v>19.892769999999999</v>
      </c>
      <c r="C22955" s="2">
        <v>2.4789379999999999</v>
      </c>
      <c r="D22955" s="2">
        <v>2.0583979999999999</v>
      </c>
      <c r="F22955" s="2">
        <v>21.095800000000001</v>
      </c>
      <c r="G22955" s="2">
        <v>0.73813600000000001</v>
      </c>
      <c r="H22955" s="2">
        <v>0.52956400000000003</v>
      </c>
      <c r="J22955" s="2">
        <v>21.098600000000001</v>
      </c>
      <c r="K22955" s="2">
        <v>0.16877300000000001</v>
      </c>
      <c r="L22955" s="2">
        <v>0.30043599999999998</v>
      </c>
    </row>
    <row r="22956" spans="1:12" x14ac:dyDescent="0.2">
      <c r="A22956" s="2">
        <v>21.099299999999999</v>
      </c>
      <c r="B22956" s="2">
        <v>19.875830000000001</v>
      </c>
      <c r="C22956" s="2">
        <v>2.4797660000000001</v>
      </c>
      <c r="D22956" s="2">
        <v>2.0598019999999999</v>
      </c>
      <c r="F22956" s="2">
        <v>21.096499999999999</v>
      </c>
      <c r="G22956" s="2">
        <v>0.73699999999999999</v>
      </c>
      <c r="H22956" s="2">
        <v>0.53000599999999998</v>
      </c>
      <c r="J22956" s="2">
        <v>21.099299999999999</v>
      </c>
      <c r="K22956" s="2">
        <v>0.168627</v>
      </c>
      <c r="L22956" s="2">
        <v>0.300734</v>
      </c>
    </row>
    <row r="22957" spans="1:12" x14ac:dyDescent="0.2">
      <c r="A22957" s="2">
        <v>21.1</v>
      </c>
      <c r="B22957" s="2">
        <v>19.858699999999999</v>
      </c>
      <c r="C22957" s="2">
        <v>2.4805600000000001</v>
      </c>
      <c r="D22957" s="2">
        <v>2.0609920000000002</v>
      </c>
      <c r="F22957" s="2">
        <v>21.097200000000001</v>
      </c>
      <c r="G22957" s="2">
        <v>0.73632799999999998</v>
      </c>
      <c r="H22957" s="2">
        <v>0.53045699999999996</v>
      </c>
      <c r="J22957" s="2">
        <v>21.1</v>
      </c>
      <c r="K22957" s="2">
        <v>0.16800899999999999</v>
      </c>
      <c r="L22957" s="2">
        <v>0.301342</v>
      </c>
    </row>
    <row r="22958" spans="1:12" x14ac:dyDescent="0.2">
      <c r="A22958" s="2">
        <v>21.100709999999999</v>
      </c>
      <c r="B22958" s="2">
        <v>19.841670000000001</v>
      </c>
      <c r="C22958" s="2">
        <v>2.481223</v>
      </c>
      <c r="D22958" s="2">
        <v>2.0620989999999999</v>
      </c>
      <c r="F22958" s="2">
        <v>21.097899999999999</v>
      </c>
      <c r="G22958" s="2">
        <v>0.73546599999999995</v>
      </c>
      <c r="H22958" s="2">
        <v>0.53078499999999995</v>
      </c>
      <c r="J22958" s="2">
        <v>21.100709999999999</v>
      </c>
      <c r="K22958" s="2">
        <v>0.167936</v>
      </c>
      <c r="L22958" s="2">
        <v>0.30188599999999999</v>
      </c>
    </row>
    <row r="22959" spans="1:12" x14ac:dyDescent="0.2">
      <c r="A22959" s="2">
        <v>21.101410000000001</v>
      </c>
      <c r="B22959" s="2">
        <v>19.824400000000001</v>
      </c>
      <c r="C22959" s="2">
        <v>2.4820820000000001</v>
      </c>
      <c r="D22959" s="2">
        <v>2.0633189999999999</v>
      </c>
      <c r="F22959" s="2">
        <v>21.098600000000001</v>
      </c>
      <c r="G22959" s="2">
        <v>0.73451999999999995</v>
      </c>
      <c r="H22959" s="2">
        <v>0.53093000000000001</v>
      </c>
      <c r="J22959" s="2">
        <v>21.101410000000001</v>
      </c>
      <c r="K22959" s="2">
        <v>0.16714100000000001</v>
      </c>
      <c r="L22959" s="2">
        <v>0.30204399999999998</v>
      </c>
    </row>
    <row r="22960" spans="1:12" x14ac:dyDescent="0.2">
      <c r="A22960" s="2">
        <v>21.10211</v>
      </c>
      <c r="B22960" s="2">
        <v>19.80707</v>
      </c>
      <c r="C22960" s="2">
        <v>2.4826160000000002</v>
      </c>
      <c r="D22960" s="2">
        <v>2.0647229999999999</v>
      </c>
      <c r="F22960" s="2">
        <v>21.099299999999999</v>
      </c>
      <c r="G22960" s="2">
        <v>0.73382599999999998</v>
      </c>
      <c r="H22960" s="2">
        <v>0.53072399999999997</v>
      </c>
      <c r="J22960" s="2">
        <v>21.10211</v>
      </c>
      <c r="K22960" s="2">
        <v>0.166935</v>
      </c>
      <c r="L22960" s="2">
        <v>0.30197800000000002</v>
      </c>
    </row>
    <row r="22961" spans="1:12" x14ac:dyDescent="0.2">
      <c r="A22961" s="2">
        <v>21.102810000000002</v>
      </c>
      <c r="B22961" s="2">
        <v>19.791129999999999</v>
      </c>
      <c r="C22961" s="2">
        <v>2.4832450000000001</v>
      </c>
      <c r="D22961" s="2">
        <v>2.0655399999999999</v>
      </c>
      <c r="F22961" s="2">
        <v>21.1</v>
      </c>
      <c r="G22961" s="2">
        <v>0.73328400000000005</v>
      </c>
      <c r="H22961" s="2">
        <v>0.53063199999999999</v>
      </c>
      <c r="J22961" s="2">
        <v>21.102810000000002</v>
      </c>
      <c r="K22961" s="2">
        <v>0.16678000000000001</v>
      </c>
      <c r="L22961" s="2">
        <v>0.30230600000000002</v>
      </c>
    </row>
    <row r="22962" spans="1:12" x14ac:dyDescent="0.2">
      <c r="A22962" s="2">
        <v>21.10351</v>
      </c>
      <c r="B22962" s="2">
        <v>19.776319999999998</v>
      </c>
      <c r="C22962" s="2">
        <v>2.484073</v>
      </c>
      <c r="D22962" s="2">
        <v>2.0668139999999999</v>
      </c>
      <c r="F22962" s="2">
        <v>21.100709999999999</v>
      </c>
      <c r="G22962" s="2">
        <v>0.73260499999999995</v>
      </c>
      <c r="H22962" s="2">
        <v>0.53095999999999999</v>
      </c>
      <c r="J22962" s="2">
        <v>21.10351</v>
      </c>
      <c r="K22962" s="2">
        <v>0.16678599999999999</v>
      </c>
      <c r="L22962" s="2">
        <v>0.30248199999999997</v>
      </c>
    </row>
    <row r="22963" spans="1:12" x14ac:dyDescent="0.2">
      <c r="A22963" s="2">
        <v>21.104209999999998</v>
      </c>
      <c r="B22963" s="2">
        <v>19.761479999999999</v>
      </c>
      <c r="C22963" s="2">
        <v>2.48508</v>
      </c>
      <c r="D22963" s="2">
        <v>2.0685380000000002</v>
      </c>
      <c r="F22963" s="2">
        <v>21.101410000000001</v>
      </c>
      <c r="G22963" s="2">
        <v>0.73159799999999997</v>
      </c>
      <c r="H22963" s="2">
        <v>0.53141000000000005</v>
      </c>
      <c r="J22963" s="2">
        <v>21.104209999999998</v>
      </c>
      <c r="K22963" s="2">
        <v>0.16658400000000001</v>
      </c>
      <c r="L22963" s="2">
        <v>0.30273</v>
      </c>
    </row>
    <row r="22964" spans="1:12" x14ac:dyDescent="0.2">
      <c r="A22964" s="2">
        <v>21.10491</v>
      </c>
      <c r="B22964" s="2">
        <v>19.745619999999999</v>
      </c>
      <c r="C22964" s="2">
        <v>2.4863270000000002</v>
      </c>
      <c r="D22964" s="2">
        <v>2.0696289999999999</v>
      </c>
      <c r="F22964" s="2">
        <v>21.10211</v>
      </c>
      <c r="G22964" s="2">
        <v>0.73070500000000005</v>
      </c>
      <c r="H22964" s="2">
        <v>0.53146400000000005</v>
      </c>
      <c r="J22964" s="2">
        <v>21.10491</v>
      </c>
      <c r="K22964" s="2">
        <v>0.16667000000000001</v>
      </c>
      <c r="L22964" s="2">
        <v>0.30285400000000001</v>
      </c>
    </row>
    <row r="22965" spans="1:12" x14ac:dyDescent="0.2">
      <c r="A22965" s="2">
        <v>21.105619999999998</v>
      </c>
      <c r="B22965" s="2">
        <v>19.728860000000001</v>
      </c>
      <c r="C22965" s="2">
        <v>2.487025</v>
      </c>
      <c r="D22965" s="2">
        <v>2.0715210000000002</v>
      </c>
      <c r="F22965" s="2">
        <v>21.102810000000002</v>
      </c>
      <c r="G22965" s="2">
        <v>0.72997299999999998</v>
      </c>
      <c r="H22965" s="2">
        <v>0.53115100000000004</v>
      </c>
      <c r="J22965" s="2">
        <v>21.105619999999998</v>
      </c>
      <c r="K22965" s="2">
        <v>0.16680300000000001</v>
      </c>
      <c r="L22965" s="2">
        <v>0.30305399999999999</v>
      </c>
    </row>
    <row r="22966" spans="1:12" x14ac:dyDescent="0.2">
      <c r="A22966" s="2">
        <v>21.10632</v>
      </c>
      <c r="B22966" s="2">
        <v>19.71209</v>
      </c>
      <c r="C22966" s="2">
        <v>2.4877660000000001</v>
      </c>
      <c r="D22966" s="2">
        <v>2.0732529999999998</v>
      </c>
      <c r="F22966" s="2">
        <v>21.10351</v>
      </c>
      <c r="G22966" s="2">
        <v>0.72924</v>
      </c>
      <c r="H22966" s="2">
        <v>0.53089900000000001</v>
      </c>
      <c r="J22966" s="2">
        <v>21.10632</v>
      </c>
      <c r="K22966" s="2">
        <v>0.166046</v>
      </c>
      <c r="L22966" s="2">
        <v>0.30289300000000002</v>
      </c>
    </row>
    <row r="22967" spans="1:12" x14ac:dyDescent="0.2">
      <c r="A22967" s="2">
        <v>21.107019999999999</v>
      </c>
      <c r="B22967" s="2">
        <v>19.69614</v>
      </c>
      <c r="C22967" s="2">
        <v>2.4884940000000002</v>
      </c>
      <c r="D22967" s="2">
        <v>2.0746259999999999</v>
      </c>
      <c r="F22967" s="2">
        <v>21.104209999999998</v>
      </c>
      <c r="G22967" s="2">
        <v>0.72895100000000002</v>
      </c>
      <c r="H22967" s="2">
        <v>0.53074600000000005</v>
      </c>
      <c r="J22967" s="2">
        <v>21.107019999999999</v>
      </c>
      <c r="K22967" s="2">
        <v>0.16542999999999999</v>
      </c>
      <c r="L22967" s="2">
        <v>0.30286299999999999</v>
      </c>
    </row>
    <row r="22968" spans="1:12" x14ac:dyDescent="0.2">
      <c r="A22968" s="2">
        <v>21.10772</v>
      </c>
      <c r="B22968" s="2">
        <v>19.680230000000002</v>
      </c>
      <c r="C22968" s="2">
        <v>2.4894129999999999</v>
      </c>
      <c r="D22968" s="2">
        <v>2.0762360000000002</v>
      </c>
      <c r="F22968" s="2">
        <v>21.10491</v>
      </c>
      <c r="G22968" s="2">
        <v>0.72824100000000003</v>
      </c>
      <c r="H22968" s="2">
        <v>0.53047900000000003</v>
      </c>
      <c r="J22968" s="2">
        <v>21.10772</v>
      </c>
      <c r="K22968" s="2">
        <v>0.16486200000000001</v>
      </c>
      <c r="L22968" s="2">
        <v>0.30281400000000003</v>
      </c>
    </row>
    <row r="22969" spans="1:12" x14ac:dyDescent="0.2">
      <c r="A22969" s="2">
        <v>21.108419999999999</v>
      </c>
      <c r="B22969" s="2">
        <v>19.663879999999999</v>
      </c>
      <c r="C22969" s="2">
        <v>2.4905879999999998</v>
      </c>
      <c r="D22969" s="2">
        <v>2.07748</v>
      </c>
      <c r="F22969" s="2">
        <v>21.105619999999998</v>
      </c>
      <c r="G22969" s="2">
        <v>0.72700500000000001</v>
      </c>
      <c r="H22969" s="2">
        <v>0.530304</v>
      </c>
      <c r="J22969" s="2">
        <v>21.108419999999999</v>
      </c>
      <c r="K22969" s="2">
        <v>0.16397500000000001</v>
      </c>
      <c r="L22969" s="2">
        <v>0.30282999999999999</v>
      </c>
    </row>
    <row r="22970" spans="1:12" x14ac:dyDescent="0.2">
      <c r="A22970" s="2">
        <v>21.109120000000001</v>
      </c>
      <c r="B22970" s="2">
        <v>19.64751</v>
      </c>
      <c r="C22970" s="2">
        <v>2.4910540000000001</v>
      </c>
      <c r="D22970" s="2">
        <v>2.0791050000000002</v>
      </c>
      <c r="F22970" s="2">
        <v>21.10632</v>
      </c>
      <c r="G22970" s="2">
        <v>0.72567700000000002</v>
      </c>
      <c r="H22970" s="2">
        <v>0.530586</v>
      </c>
      <c r="J22970" s="2">
        <v>21.109120000000001</v>
      </c>
      <c r="K22970" s="2">
        <v>0.163887</v>
      </c>
      <c r="L22970" s="2">
        <v>0.30327799999999999</v>
      </c>
    </row>
    <row r="22971" spans="1:12" x14ac:dyDescent="0.2">
      <c r="A22971" s="2">
        <v>21.109819999999999</v>
      </c>
      <c r="B22971" s="2">
        <v>19.631260000000001</v>
      </c>
      <c r="C22971" s="2">
        <v>2.491584</v>
      </c>
      <c r="D22971" s="2">
        <v>2.0811190000000002</v>
      </c>
      <c r="F22971" s="2">
        <v>21.107019999999999</v>
      </c>
      <c r="G22971" s="2">
        <v>0.72480800000000001</v>
      </c>
      <c r="H22971" s="2">
        <v>0.53067799999999998</v>
      </c>
      <c r="J22971" s="2">
        <v>21.109819999999999</v>
      </c>
      <c r="K22971" s="2">
        <v>0.16364500000000001</v>
      </c>
      <c r="L22971" s="2">
        <v>0.30359599999999998</v>
      </c>
    </row>
    <row r="22972" spans="1:12" x14ac:dyDescent="0.2">
      <c r="A22972" s="2">
        <v>21.110530000000001</v>
      </c>
      <c r="B22972" s="2">
        <v>19.615459999999999</v>
      </c>
      <c r="C22972" s="2">
        <v>2.4922780000000002</v>
      </c>
      <c r="D22972" s="2">
        <v>2.0829499999999999</v>
      </c>
      <c r="F22972" s="2">
        <v>21.10772</v>
      </c>
      <c r="G22972" s="2">
        <v>0.72470100000000004</v>
      </c>
      <c r="H22972" s="2">
        <v>0.53068499999999996</v>
      </c>
      <c r="J22972" s="2">
        <v>21.110530000000001</v>
      </c>
      <c r="K22972" s="2">
        <v>0.163717</v>
      </c>
      <c r="L22972" s="2">
        <v>0.30349500000000001</v>
      </c>
    </row>
    <row r="22973" spans="1:12" x14ac:dyDescent="0.2">
      <c r="A22973" s="2">
        <v>21.111229999999999</v>
      </c>
      <c r="B22973" s="2">
        <v>19.599550000000001</v>
      </c>
      <c r="C22973" s="2">
        <v>2.492702</v>
      </c>
      <c r="D22973" s="2">
        <v>2.0842239999999999</v>
      </c>
      <c r="F22973" s="2">
        <v>21.108419999999999</v>
      </c>
      <c r="G22973" s="2">
        <v>0.72377000000000002</v>
      </c>
      <c r="H22973" s="2">
        <v>0.53067799999999998</v>
      </c>
      <c r="J22973" s="2">
        <v>21.111229999999999</v>
      </c>
      <c r="K22973" s="2">
        <v>0.163414</v>
      </c>
      <c r="L22973" s="2">
        <v>0.30348900000000001</v>
      </c>
    </row>
    <row r="22974" spans="1:12" x14ac:dyDescent="0.2">
      <c r="A22974" s="2">
        <v>21.111930000000001</v>
      </c>
      <c r="B22974" s="2">
        <v>19.58371</v>
      </c>
      <c r="C22974" s="2">
        <v>2.4932509999999999</v>
      </c>
      <c r="D22974" s="2">
        <v>2.0857350000000001</v>
      </c>
      <c r="F22974" s="2">
        <v>21.109120000000001</v>
      </c>
      <c r="G22974" s="2">
        <v>0.72299999999999998</v>
      </c>
      <c r="H22974" s="2">
        <v>0.53079200000000004</v>
      </c>
      <c r="J22974" s="2">
        <v>21.111930000000001</v>
      </c>
      <c r="K22974" s="2">
        <v>0.16350000000000001</v>
      </c>
      <c r="L22974" s="2">
        <v>0.30346099999999998</v>
      </c>
    </row>
    <row r="22975" spans="1:12" x14ac:dyDescent="0.2">
      <c r="A22975" s="2">
        <v>21.112629999999999</v>
      </c>
      <c r="B22975" s="2">
        <v>19.567630000000001</v>
      </c>
      <c r="C22975" s="2">
        <v>2.4940410000000002</v>
      </c>
      <c r="D22975" s="2">
        <v>2.0870700000000002</v>
      </c>
      <c r="F22975" s="2">
        <v>21.109819999999999</v>
      </c>
      <c r="G22975" s="2">
        <v>0.72158800000000001</v>
      </c>
      <c r="H22975" s="2">
        <v>0.53110500000000005</v>
      </c>
      <c r="J22975" s="2">
        <v>21.112629999999999</v>
      </c>
      <c r="K22975" s="2">
        <v>0.16259599999999999</v>
      </c>
      <c r="L22975" s="2">
        <v>0.30346800000000002</v>
      </c>
    </row>
    <row r="22976" spans="1:12" x14ac:dyDescent="0.2">
      <c r="A22976" s="2">
        <v>21.113330000000001</v>
      </c>
      <c r="B22976" s="2">
        <v>19.551500000000001</v>
      </c>
      <c r="C22976" s="2">
        <v>2.494964</v>
      </c>
      <c r="D22976" s="2">
        <v>2.0879240000000001</v>
      </c>
      <c r="F22976" s="2">
        <v>21.110530000000001</v>
      </c>
      <c r="G22976" s="2">
        <v>0.72065000000000001</v>
      </c>
      <c r="H22976" s="2">
        <v>0.530891</v>
      </c>
      <c r="J22976" s="2">
        <v>21.113330000000001</v>
      </c>
      <c r="K22976" s="2">
        <v>0.162081</v>
      </c>
      <c r="L22976" s="2">
        <v>0.303784</v>
      </c>
    </row>
    <row r="22977" spans="1:12" x14ac:dyDescent="0.2">
      <c r="A22977" s="2">
        <v>21.11403</v>
      </c>
      <c r="B22977" s="2">
        <v>19.536169999999998</v>
      </c>
      <c r="C22977" s="2">
        <v>2.4957880000000001</v>
      </c>
      <c r="D22977" s="2">
        <v>2.0889009999999999</v>
      </c>
      <c r="F22977" s="2">
        <v>21.111229999999999</v>
      </c>
      <c r="G22977" s="2">
        <v>0.71974199999999999</v>
      </c>
      <c r="H22977" s="2">
        <v>0.53043399999999996</v>
      </c>
      <c r="J22977" s="2">
        <v>21.11403</v>
      </c>
      <c r="K22977" s="2">
        <v>0.16137699999999999</v>
      </c>
      <c r="L22977" s="2">
        <v>0.30415999999999999</v>
      </c>
    </row>
    <row r="22978" spans="1:12" x14ac:dyDescent="0.2">
      <c r="A22978" s="2">
        <v>21.114730000000002</v>
      </c>
      <c r="B22978" s="2">
        <v>19.520409999999998</v>
      </c>
      <c r="C22978" s="2">
        <v>2.4968029999999999</v>
      </c>
      <c r="D22978" s="2">
        <v>2.0903659999999999</v>
      </c>
      <c r="F22978" s="2">
        <v>21.111930000000001</v>
      </c>
      <c r="G22978" s="2">
        <v>0.71857499999999996</v>
      </c>
      <c r="H22978" s="2">
        <v>0.53016700000000005</v>
      </c>
      <c r="J22978" s="2">
        <v>21.114730000000002</v>
      </c>
      <c r="K22978" s="2">
        <v>0.161083</v>
      </c>
      <c r="L22978" s="2">
        <v>0.30416799999999999</v>
      </c>
    </row>
    <row r="22979" spans="1:12" x14ac:dyDescent="0.2">
      <c r="A22979" s="2">
        <v>21.11544</v>
      </c>
      <c r="B22979" s="2">
        <v>19.50442</v>
      </c>
      <c r="C22979" s="2">
        <v>2.497401</v>
      </c>
      <c r="D22979" s="2">
        <v>2.0916399999999999</v>
      </c>
      <c r="F22979" s="2">
        <v>21.112629999999999</v>
      </c>
      <c r="G22979" s="2">
        <v>0.717445</v>
      </c>
      <c r="H22979" s="2">
        <v>0.53016700000000005</v>
      </c>
      <c r="J22979" s="2">
        <v>21.11544</v>
      </c>
      <c r="K22979" s="2">
        <v>0.16090599999999999</v>
      </c>
      <c r="L22979" s="2">
        <v>0.30419200000000002</v>
      </c>
    </row>
    <row r="22980" spans="1:12" x14ac:dyDescent="0.2">
      <c r="A22980" s="2">
        <v>21.116140000000001</v>
      </c>
      <c r="B22980" s="2">
        <v>19.488430000000001</v>
      </c>
      <c r="C22980" s="2">
        <v>2.4981719999999998</v>
      </c>
      <c r="D22980" s="2">
        <v>2.093242</v>
      </c>
      <c r="F22980" s="2">
        <v>21.113330000000001</v>
      </c>
      <c r="G22980" s="2">
        <v>0.71646900000000002</v>
      </c>
      <c r="H22980" s="2">
        <v>0.53054000000000001</v>
      </c>
      <c r="J22980" s="2">
        <v>21.116140000000001</v>
      </c>
      <c r="K22980" s="2">
        <v>0.16015599999999999</v>
      </c>
      <c r="L22980" s="2">
        <v>0.30409599999999998</v>
      </c>
    </row>
    <row r="22981" spans="1:12" x14ac:dyDescent="0.2">
      <c r="A22981" s="2">
        <v>21.11684</v>
      </c>
      <c r="B22981" s="2">
        <v>19.4726</v>
      </c>
      <c r="C22981" s="2">
        <v>2.4990420000000002</v>
      </c>
      <c r="D22981" s="2">
        <v>2.0939589999999999</v>
      </c>
      <c r="F22981" s="2">
        <v>21.11403</v>
      </c>
      <c r="G22981" s="2">
        <v>0.71589700000000001</v>
      </c>
      <c r="H22981" s="2">
        <v>0.53068499999999996</v>
      </c>
      <c r="J22981" s="2">
        <v>21.11684</v>
      </c>
      <c r="K22981" s="2">
        <v>0.160076</v>
      </c>
      <c r="L22981" s="2">
        <v>0.30430600000000002</v>
      </c>
    </row>
    <row r="22982" spans="1:12" x14ac:dyDescent="0.2">
      <c r="A22982" s="2">
        <v>21.117540000000002</v>
      </c>
      <c r="B22982" s="2">
        <v>19.456900000000001</v>
      </c>
      <c r="C22982" s="2">
        <v>2.4995829999999999</v>
      </c>
      <c r="D22982" s="2">
        <v>2.0953249999999999</v>
      </c>
      <c r="F22982" s="2">
        <v>21.114730000000002</v>
      </c>
      <c r="G22982" s="2">
        <v>0.71530899999999997</v>
      </c>
      <c r="H22982" s="2">
        <v>0.530586</v>
      </c>
      <c r="J22982" s="2">
        <v>21.117540000000002</v>
      </c>
      <c r="K22982" s="2">
        <v>0.15983800000000001</v>
      </c>
      <c r="L22982" s="2">
        <v>0.30485400000000001</v>
      </c>
    </row>
    <row r="22983" spans="1:12" x14ac:dyDescent="0.2">
      <c r="A22983" s="2">
        <v>21.11824</v>
      </c>
      <c r="B22983" s="2">
        <v>19.441089999999999</v>
      </c>
      <c r="C22983" s="2">
        <v>2.500041</v>
      </c>
      <c r="D22983" s="2">
        <v>2.0965530000000001</v>
      </c>
      <c r="F22983" s="2">
        <v>21.11544</v>
      </c>
      <c r="G22983" s="2">
        <v>0.71497299999999997</v>
      </c>
      <c r="H22983" s="2">
        <v>0.53068499999999996</v>
      </c>
      <c r="J22983" s="2">
        <v>21.11824</v>
      </c>
      <c r="K22983" s="2">
        <v>0.15950800000000001</v>
      </c>
      <c r="L22983" s="2">
        <v>0.30528100000000002</v>
      </c>
    </row>
    <row r="22984" spans="1:12" x14ac:dyDescent="0.2">
      <c r="A22984" s="2">
        <v>21.118939999999998</v>
      </c>
      <c r="B22984" s="2">
        <v>19.4251</v>
      </c>
      <c r="C22984" s="2">
        <v>2.499911</v>
      </c>
      <c r="D22984" s="2">
        <v>2.0978500000000002</v>
      </c>
      <c r="F22984" s="2">
        <v>21.116140000000001</v>
      </c>
      <c r="G22984" s="2">
        <v>0.71388200000000002</v>
      </c>
      <c r="H22984" s="2">
        <v>0.53061700000000001</v>
      </c>
      <c r="J22984" s="2">
        <v>21.118939999999998</v>
      </c>
      <c r="K22984" s="2">
        <v>0.15933600000000001</v>
      </c>
      <c r="L22984" s="2">
        <v>0.30552699999999999</v>
      </c>
    </row>
    <row r="22985" spans="1:12" x14ac:dyDescent="0.2">
      <c r="A22985" s="2">
        <v>21.11964</v>
      </c>
      <c r="B22985" s="2">
        <v>19.408709999999999</v>
      </c>
      <c r="C22985" s="2">
        <v>2.500289</v>
      </c>
      <c r="D22985" s="2">
        <v>2.0988950000000002</v>
      </c>
      <c r="F22985" s="2">
        <v>21.11684</v>
      </c>
      <c r="G22985" s="2">
        <v>0.71269199999999999</v>
      </c>
      <c r="H22985" s="2">
        <v>0.53002199999999999</v>
      </c>
      <c r="J22985" s="2">
        <v>21.11964</v>
      </c>
      <c r="K22985" s="2">
        <v>0.15935099999999999</v>
      </c>
      <c r="L22985" s="2">
        <v>0.30584499999999998</v>
      </c>
    </row>
    <row r="22986" spans="1:12" x14ac:dyDescent="0.2">
      <c r="A22986" s="2">
        <v>21.120339999999999</v>
      </c>
      <c r="B22986" s="2">
        <v>19.39245</v>
      </c>
      <c r="C22986" s="2">
        <v>2.5007280000000001</v>
      </c>
      <c r="D22986" s="2">
        <v>2.1002230000000002</v>
      </c>
      <c r="F22986" s="2">
        <v>21.117540000000002</v>
      </c>
      <c r="G22986" s="2">
        <v>0.71166200000000002</v>
      </c>
      <c r="H22986" s="2">
        <v>0.52991500000000002</v>
      </c>
      <c r="J22986" s="2">
        <v>21.120339999999999</v>
      </c>
      <c r="K22986" s="2">
        <v>0.159023</v>
      </c>
      <c r="L22986" s="2">
        <v>0.30597800000000003</v>
      </c>
    </row>
    <row r="22987" spans="1:12" x14ac:dyDescent="0.2">
      <c r="A22987" s="2">
        <v>21.12105</v>
      </c>
      <c r="B22987" s="2">
        <v>19.37677</v>
      </c>
      <c r="C22987" s="2">
        <v>2.5019140000000002</v>
      </c>
      <c r="D22987" s="2">
        <v>2.1021070000000002</v>
      </c>
      <c r="F22987" s="2">
        <v>21.11824</v>
      </c>
      <c r="G22987" s="2">
        <v>0.71063200000000004</v>
      </c>
      <c r="H22987" s="2">
        <v>0.52983100000000005</v>
      </c>
      <c r="J22987" s="2">
        <v>21.12105</v>
      </c>
      <c r="K22987" s="2">
        <v>0.15812999999999999</v>
      </c>
      <c r="L22987" s="2">
        <v>0.30599999999999999</v>
      </c>
    </row>
    <row r="22988" spans="1:12" x14ac:dyDescent="0.2">
      <c r="A22988" s="2">
        <v>21.121749999999999</v>
      </c>
      <c r="B22988" s="2">
        <v>19.361080000000001</v>
      </c>
      <c r="C22988" s="2">
        <v>2.5022120000000001</v>
      </c>
      <c r="D22988" s="2">
        <v>2.1037319999999999</v>
      </c>
      <c r="F22988" s="2">
        <v>21.118939999999998</v>
      </c>
      <c r="G22988" s="2">
        <v>0.70992999999999995</v>
      </c>
      <c r="H22988" s="2">
        <v>0.52928200000000003</v>
      </c>
      <c r="J22988" s="2">
        <v>21.121749999999999</v>
      </c>
      <c r="K22988" s="2">
        <v>0.15793599999999999</v>
      </c>
      <c r="L22988" s="2">
        <v>0.30607000000000001</v>
      </c>
    </row>
    <row r="22989" spans="1:12" x14ac:dyDescent="0.2">
      <c r="A22989" s="2">
        <v>21.122450000000001</v>
      </c>
      <c r="B22989" s="2">
        <v>19.345410000000001</v>
      </c>
      <c r="C22989" s="2">
        <v>2.502685</v>
      </c>
      <c r="D22989" s="2">
        <v>2.1059139999999998</v>
      </c>
      <c r="F22989" s="2">
        <v>21.11964</v>
      </c>
      <c r="G22989" s="2">
        <v>0.708534</v>
      </c>
      <c r="H22989" s="2">
        <v>0.52925900000000003</v>
      </c>
      <c r="J22989" s="2">
        <v>21.122450000000001</v>
      </c>
      <c r="K22989" s="2">
        <v>0.157772</v>
      </c>
      <c r="L22989" s="2">
        <v>0.30642799999999998</v>
      </c>
    </row>
    <row r="22990" spans="1:12" x14ac:dyDescent="0.2">
      <c r="A22990" s="2">
        <v>21.123149999999999</v>
      </c>
      <c r="B22990" s="2">
        <v>19.330120000000001</v>
      </c>
      <c r="C22990" s="2">
        <v>2.5031880000000002</v>
      </c>
      <c r="D22990" s="2">
        <v>2.1080199999999998</v>
      </c>
      <c r="F22990" s="2">
        <v>21.120339999999999</v>
      </c>
      <c r="G22990" s="2">
        <v>0.70762599999999998</v>
      </c>
      <c r="H22990" s="2">
        <v>0.52954100000000004</v>
      </c>
      <c r="J22990" s="2">
        <v>21.123149999999999</v>
      </c>
      <c r="K22990" s="2">
        <v>0.15708900000000001</v>
      </c>
      <c r="L22990" s="2">
        <v>0.30682599999999999</v>
      </c>
    </row>
    <row r="22991" spans="1:12" x14ac:dyDescent="0.2">
      <c r="A22991" s="2">
        <v>21.123850000000001</v>
      </c>
      <c r="B22991" s="2">
        <v>19.314910000000001</v>
      </c>
      <c r="C22991" s="2">
        <v>2.503555</v>
      </c>
      <c r="D22991" s="2">
        <v>2.1098509999999999</v>
      </c>
      <c r="F22991" s="2">
        <v>21.12105</v>
      </c>
      <c r="G22991" s="2">
        <v>0.70643599999999995</v>
      </c>
      <c r="H22991" s="2">
        <v>0.52942699999999998</v>
      </c>
      <c r="J22991" s="2">
        <v>21.123850000000001</v>
      </c>
      <c r="K22991" s="2">
        <v>0.156385</v>
      </c>
      <c r="L22991" s="2">
        <v>0.30741000000000002</v>
      </c>
    </row>
    <row r="22992" spans="1:12" x14ac:dyDescent="0.2">
      <c r="A22992" s="2">
        <v>21.124549999999999</v>
      </c>
      <c r="B22992" s="2">
        <v>19.299420000000001</v>
      </c>
      <c r="C22992" s="2">
        <v>2.5039129999999998</v>
      </c>
      <c r="D22992" s="2">
        <v>2.11124</v>
      </c>
      <c r="F22992" s="2">
        <v>21.121749999999999</v>
      </c>
      <c r="G22992" s="2">
        <v>0.70576499999999998</v>
      </c>
      <c r="H22992" s="2">
        <v>0.52961000000000003</v>
      </c>
      <c r="J22992" s="2">
        <v>21.124549999999999</v>
      </c>
      <c r="K22992" s="2">
        <v>0.15598100000000001</v>
      </c>
      <c r="L22992" s="2">
        <v>0.30794700000000003</v>
      </c>
    </row>
    <row r="22993" spans="1:12" x14ac:dyDescent="0.2">
      <c r="A22993" s="2">
        <v>21.125250000000001</v>
      </c>
      <c r="B22993" s="2">
        <v>19.283760000000001</v>
      </c>
      <c r="C22993" s="2">
        <v>2.5049579999999998</v>
      </c>
      <c r="D22993" s="2">
        <v>2.1125370000000001</v>
      </c>
      <c r="F22993" s="2">
        <v>21.122450000000001</v>
      </c>
      <c r="G22993" s="2">
        <v>0.70529200000000003</v>
      </c>
      <c r="H22993" s="2">
        <v>0.52953300000000003</v>
      </c>
      <c r="J22993" s="2">
        <v>21.125250000000001</v>
      </c>
      <c r="K22993" s="2">
        <v>0.15565899999999999</v>
      </c>
      <c r="L22993" s="2">
        <v>0.30825399999999997</v>
      </c>
    </row>
    <row r="22994" spans="1:12" x14ac:dyDescent="0.2">
      <c r="A22994" s="2">
        <v>21.125959999999999</v>
      </c>
      <c r="B22994" s="2">
        <v>19.268180000000001</v>
      </c>
      <c r="C22994" s="2">
        <v>2.5053930000000002</v>
      </c>
      <c r="D22994" s="2">
        <v>2.113826</v>
      </c>
      <c r="F22994" s="2">
        <v>21.123149999999999</v>
      </c>
      <c r="G22994" s="2">
        <v>0.70491000000000004</v>
      </c>
      <c r="H22994" s="2">
        <v>0.52914399999999995</v>
      </c>
      <c r="J22994" s="2">
        <v>21.125959999999999</v>
      </c>
      <c r="K22994" s="2">
        <v>0.155277</v>
      </c>
      <c r="L22994" s="2">
        <v>0.30825599999999997</v>
      </c>
    </row>
    <row r="22995" spans="1:12" x14ac:dyDescent="0.2">
      <c r="A22995" s="2">
        <v>21.126660000000001</v>
      </c>
      <c r="B22995" s="2">
        <v>19.253019999999999</v>
      </c>
      <c r="C22995" s="2">
        <v>2.5061290000000001</v>
      </c>
      <c r="D22995" s="2">
        <v>2.1155650000000001</v>
      </c>
      <c r="F22995" s="2">
        <v>21.123850000000001</v>
      </c>
      <c r="G22995" s="2">
        <v>0.70433800000000002</v>
      </c>
      <c r="H22995" s="2">
        <v>0.528725</v>
      </c>
      <c r="J22995" s="2">
        <v>21.126660000000001</v>
      </c>
      <c r="K22995" s="2">
        <v>0.15504599999999999</v>
      </c>
      <c r="L22995" s="2">
        <v>0.30810799999999999</v>
      </c>
    </row>
    <row r="22996" spans="1:12" x14ac:dyDescent="0.2">
      <c r="A22996" s="2">
        <v>21.127359999999999</v>
      </c>
      <c r="B22996" s="2">
        <v>19.237850000000002</v>
      </c>
      <c r="C22996" s="2">
        <v>2.5068769999999998</v>
      </c>
      <c r="D22996" s="2">
        <v>2.1172740000000001</v>
      </c>
      <c r="F22996" s="2">
        <v>21.124549999999999</v>
      </c>
      <c r="G22996" s="2">
        <v>0.70334600000000003</v>
      </c>
      <c r="H22996" s="2">
        <v>0.52870899999999998</v>
      </c>
      <c r="J22996" s="2">
        <v>21.127359999999999</v>
      </c>
      <c r="K22996" s="2">
        <v>0.15476400000000001</v>
      </c>
      <c r="L22996" s="2">
        <v>0.308502</v>
      </c>
    </row>
    <row r="22997" spans="1:12" x14ac:dyDescent="0.2">
      <c r="A22997" s="2">
        <v>21.128060000000001</v>
      </c>
      <c r="B22997" s="2">
        <v>19.22221</v>
      </c>
      <c r="C22997" s="2">
        <v>2.507682</v>
      </c>
      <c r="D22997" s="2">
        <v>2.1188920000000002</v>
      </c>
      <c r="F22997" s="2">
        <v>21.125250000000001</v>
      </c>
      <c r="G22997" s="2">
        <v>0.70278200000000002</v>
      </c>
      <c r="H22997" s="2">
        <v>0.52890000000000004</v>
      </c>
      <c r="J22997" s="2">
        <v>21.128060000000001</v>
      </c>
      <c r="K22997" s="2">
        <v>0.15470300000000001</v>
      </c>
      <c r="L22997" s="2">
        <v>0.30929499999999999</v>
      </c>
    </row>
    <row r="22998" spans="1:12" x14ac:dyDescent="0.2">
      <c r="A22998" s="2">
        <v>21.12876</v>
      </c>
      <c r="B22998" s="2">
        <v>19.206759999999999</v>
      </c>
      <c r="C22998" s="2">
        <v>2.5081859999999998</v>
      </c>
      <c r="D22998" s="2">
        <v>2.1203340000000002</v>
      </c>
      <c r="F22998" s="2">
        <v>21.125959999999999</v>
      </c>
      <c r="G22998" s="2">
        <v>0.70204900000000003</v>
      </c>
      <c r="H22998" s="2">
        <v>0.52879299999999996</v>
      </c>
      <c r="J22998" s="2">
        <v>21.12876</v>
      </c>
      <c r="K22998" s="2">
        <v>0.154644</v>
      </c>
      <c r="L22998" s="2">
        <v>0.309724</v>
      </c>
    </row>
    <row r="22999" spans="1:12" x14ac:dyDescent="0.2">
      <c r="A22999" s="2">
        <v>21.129460000000002</v>
      </c>
      <c r="B22999" s="2">
        <v>19.191669999999998</v>
      </c>
      <c r="C22999" s="2">
        <v>2.5087079999999999</v>
      </c>
      <c r="D22999" s="2">
        <v>2.121661</v>
      </c>
      <c r="F22999" s="2">
        <v>21.126660000000001</v>
      </c>
      <c r="G22999" s="2">
        <v>0.70153799999999999</v>
      </c>
      <c r="H22999" s="2">
        <v>0.52829000000000004</v>
      </c>
      <c r="J22999" s="2">
        <v>21.129460000000002</v>
      </c>
      <c r="K22999" s="2">
        <v>0.154699</v>
      </c>
      <c r="L22999" s="2">
        <v>0.31009900000000001</v>
      </c>
    </row>
    <row r="23000" spans="1:12" x14ac:dyDescent="0.2">
      <c r="A23000" s="2">
        <v>21.13016</v>
      </c>
      <c r="B23000" s="2">
        <v>19.176189999999998</v>
      </c>
      <c r="C23000" s="2">
        <v>2.509547</v>
      </c>
      <c r="D23000" s="2">
        <v>2.1234090000000001</v>
      </c>
      <c r="F23000" s="2">
        <v>21.127359999999999</v>
      </c>
      <c r="G23000" s="2">
        <v>0.70077500000000004</v>
      </c>
      <c r="H23000" s="2">
        <v>0.52783199999999997</v>
      </c>
      <c r="J23000" s="2">
        <v>21.13016</v>
      </c>
      <c r="K23000" s="2">
        <v>0.15504999999999999</v>
      </c>
      <c r="L23000" s="2">
        <v>0.31045200000000001</v>
      </c>
    </row>
    <row r="23001" spans="1:12" x14ac:dyDescent="0.2">
      <c r="A23001" s="2">
        <v>21.130870000000002</v>
      </c>
      <c r="B23001" s="2">
        <v>19.160969999999999</v>
      </c>
      <c r="C23001" s="2">
        <v>2.510516</v>
      </c>
      <c r="D23001" s="2">
        <v>2.1253229999999999</v>
      </c>
      <c r="F23001" s="2">
        <v>21.128060000000001</v>
      </c>
      <c r="G23001" s="2">
        <v>0.70040899999999995</v>
      </c>
      <c r="H23001" s="2">
        <v>0.52732100000000004</v>
      </c>
      <c r="J23001" s="2">
        <v>21.130870000000002</v>
      </c>
      <c r="K23001" s="2">
        <v>0.155275</v>
      </c>
      <c r="L23001" s="2">
        <v>0.31057499999999999</v>
      </c>
    </row>
    <row r="23002" spans="1:12" x14ac:dyDescent="0.2">
      <c r="A23002" s="2">
        <v>21.13157</v>
      </c>
      <c r="B23002" s="2">
        <v>19.145879999999998</v>
      </c>
      <c r="C23002" s="2">
        <v>2.5112220000000001</v>
      </c>
      <c r="D23002" s="2">
        <v>2.126941</v>
      </c>
      <c r="F23002" s="2">
        <v>21.12876</v>
      </c>
      <c r="G23002" s="2">
        <v>0.70000499999999999</v>
      </c>
      <c r="H23002" s="2">
        <v>0.52690899999999996</v>
      </c>
      <c r="J23002" s="2">
        <v>21.13157</v>
      </c>
      <c r="K23002" s="2">
        <v>0.155254</v>
      </c>
      <c r="L23002" s="2">
        <v>0.31060700000000002</v>
      </c>
    </row>
    <row r="23003" spans="1:12" x14ac:dyDescent="0.2">
      <c r="A23003" s="2">
        <v>21.132269999999998</v>
      </c>
      <c r="B23003" s="2">
        <v>19.1309</v>
      </c>
      <c r="C23003" s="2">
        <v>2.5123700000000002</v>
      </c>
      <c r="D23003" s="2">
        <v>2.1282070000000002</v>
      </c>
      <c r="F23003" s="2">
        <v>21.129460000000002</v>
      </c>
      <c r="G23003" s="2">
        <v>0.69920300000000002</v>
      </c>
      <c r="H23003" s="2">
        <v>0.52660399999999996</v>
      </c>
      <c r="J23003" s="2">
        <v>21.132269999999998</v>
      </c>
      <c r="K23003" s="2">
        <v>0.15520300000000001</v>
      </c>
      <c r="L23003" s="2">
        <v>0.31082199999999999</v>
      </c>
    </row>
    <row r="23004" spans="1:12" x14ac:dyDescent="0.2">
      <c r="A23004" s="2">
        <v>21.13297</v>
      </c>
      <c r="B23004" s="2">
        <v>19.115950000000002</v>
      </c>
      <c r="C23004" s="2">
        <v>2.5135109999999998</v>
      </c>
      <c r="D23004" s="2">
        <v>2.1294659999999999</v>
      </c>
      <c r="F23004" s="2">
        <v>21.13016</v>
      </c>
      <c r="G23004" s="2">
        <v>0.69800600000000002</v>
      </c>
      <c r="H23004" s="2">
        <v>0.52666500000000005</v>
      </c>
      <c r="J23004" s="2">
        <v>21.13297</v>
      </c>
      <c r="K23004" s="2">
        <v>0.15545999999999999</v>
      </c>
      <c r="L23004" s="2">
        <v>0.31137700000000001</v>
      </c>
    </row>
    <row r="23005" spans="1:12" x14ac:dyDescent="0.2">
      <c r="A23005" s="2">
        <v>21.133669999999999</v>
      </c>
      <c r="B23005" s="2">
        <v>19.10098</v>
      </c>
      <c r="C23005" s="2">
        <v>2.514392</v>
      </c>
      <c r="D23005" s="2">
        <v>2.1312289999999998</v>
      </c>
      <c r="F23005" s="2">
        <v>21.130870000000002</v>
      </c>
      <c r="G23005" s="2">
        <v>0.69693000000000005</v>
      </c>
      <c r="H23005" s="2">
        <v>0.52691699999999997</v>
      </c>
      <c r="J23005" s="2">
        <v>21.133669999999999</v>
      </c>
      <c r="K23005" s="2">
        <v>0.155443</v>
      </c>
      <c r="L23005" s="2">
        <v>0.31206400000000001</v>
      </c>
    </row>
    <row r="23006" spans="1:12" x14ac:dyDescent="0.2">
      <c r="A23006" s="2">
        <v>21.134370000000001</v>
      </c>
      <c r="B23006" s="2">
        <v>19.085660000000001</v>
      </c>
      <c r="C23006" s="2">
        <v>2.5149720000000002</v>
      </c>
      <c r="D23006" s="2">
        <v>2.1328459999999998</v>
      </c>
      <c r="F23006" s="2">
        <v>21.13157</v>
      </c>
      <c r="G23006" s="2">
        <v>0.69628900000000005</v>
      </c>
      <c r="H23006" s="2">
        <v>0.52678700000000001</v>
      </c>
      <c r="J23006" s="2">
        <v>21.134370000000001</v>
      </c>
      <c r="K23006" s="2">
        <v>0.15553800000000001</v>
      </c>
      <c r="L23006" s="2">
        <v>0.312274</v>
      </c>
    </row>
    <row r="23007" spans="1:12" x14ac:dyDescent="0.2">
      <c r="A23007" s="2">
        <v>21.135069999999999</v>
      </c>
      <c r="B23007" s="2">
        <v>19.07066</v>
      </c>
      <c r="C23007" s="2">
        <v>2.5156320000000001</v>
      </c>
      <c r="D23007" s="2">
        <v>2.1339679999999999</v>
      </c>
      <c r="F23007" s="2">
        <v>21.132269999999998</v>
      </c>
      <c r="G23007" s="2">
        <v>0.69554899999999997</v>
      </c>
      <c r="H23007" s="2">
        <v>0.52656599999999998</v>
      </c>
      <c r="J23007" s="2">
        <v>21.135069999999999</v>
      </c>
      <c r="K23007" s="2">
        <v>0.15559000000000001</v>
      </c>
      <c r="L23007" s="2">
        <v>0.31219000000000002</v>
      </c>
    </row>
    <row r="23008" spans="1:12" x14ac:dyDescent="0.2">
      <c r="A23008" s="2">
        <v>21.13578</v>
      </c>
      <c r="B23008" s="2">
        <v>19.055669999999999</v>
      </c>
      <c r="C23008" s="2">
        <v>2.5162800000000001</v>
      </c>
      <c r="D23008" s="2">
        <v>2.1349819999999999</v>
      </c>
      <c r="F23008" s="2">
        <v>21.13297</v>
      </c>
      <c r="G23008" s="2">
        <v>0.69471000000000005</v>
      </c>
      <c r="H23008" s="2">
        <v>0.52619899999999997</v>
      </c>
      <c r="J23008" s="2">
        <v>21.13578</v>
      </c>
      <c r="K23008" s="2">
        <v>0.15570400000000001</v>
      </c>
      <c r="L23008" s="2">
        <v>0.31231199999999998</v>
      </c>
    </row>
    <row r="23009" spans="1:12" x14ac:dyDescent="0.2">
      <c r="A23009" s="2">
        <v>21.136479999999999</v>
      </c>
      <c r="B23009" s="2">
        <v>19.041</v>
      </c>
      <c r="C23009" s="2">
        <v>2.5175770000000002</v>
      </c>
      <c r="D23009" s="2">
        <v>2.1369579999999999</v>
      </c>
      <c r="F23009" s="2">
        <v>21.133669999999999</v>
      </c>
      <c r="G23009" s="2">
        <v>0.69404600000000005</v>
      </c>
      <c r="H23009" s="2">
        <v>0.52606200000000003</v>
      </c>
      <c r="J23009" s="2">
        <v>21.136479999999999</v>
      </c>
      <c r="K23009" s="2">
        <v>0.156032</v>
      </c>
      <c r="L23009" s="2">
        <v>0.31263000000000002</v>
      </c>
    </row>
    <row r="23010" spans="1:12" x14ac:dyDescent="0.2">
      <c r="A23010" s="2">
        <v>21.137180000000001</v>
      </c>
      <c r="B23010" s="2">
        <v>19.026890000000002</v>
      </c>
      <c r="C23010" s="2">
        <v>2.5189539999999999</v>
      </c>
      <c r="D23010" s="2">
        <v>2.1384080000000001</v>
      </c>
      <c r="F23010" s="2">
        <v>21.134370000000001</v>
      </c>
      <c r="G23010" s="2">
        <v>0.69306199999999996</v>
      </c>
      <c r="H23010" s="2">
        <v>0.52622199999999997</v>
      </c>
      <c r="J23010" s="2">
        <v>21.137180000000001</v>
      </c>
      <c r="K23010" s="2">
        <v>0.15589900000000001</v>
      </c>
      <c r="L23010" s="2">
        <v>0.31324999999999997</v>
      </c>
    </row>
    <row r="23011" spans="1:12" x14ac:dyDescent="0.2">
      <c r="A23011" s="2">
        <v>21.137879999999999</v>
      </c>
      <c r="B23011" s="2">
        <v>19.012060000000002</v>
      </c>
      <c r="C23011" s="2">
        <v>2.5200680000000002</v>
      </c>
      <c r="D23011" s="2">
        <v>2.1393689999999999</v>
      </c>
      <c r="F23011" s="2">
        <v>21.135069999999999</v>
      </c>
      <c r="G23011" s="2">
        <v>0.69212300000000004</v>
      </c>
      <c r="H23011" s="2">
        <v>0.52636000000000005</v>
      </c>
      <c r="J23011" s="2">
        <v>21.137879999999999</v>
      </c>
      <c r="K23011" s="2">
        <v>0.15573699999999999</v>
      </c>
      <c r="L23011" s="2">
        <v>0.31354399999999999</v>
      </c>
    </row>
    <row r="23012" spans="1:12" x14ac:dyDescent="0.2">
      <c r="A23012" s="2">
        <v>21.138580000000001</v>
      </c>
      <c r="B23012" s="2">
        <v>18.997039999999998</v>
      </c>
      <c r="C23012" s="2">
        <v>2.5205760000000001</v>
      </c>
      <c r="D23012" s="2">
        <v>2.1413449999999998</v>
      </c>
      <c r="F23012" s="2">
        <v>21.13578</v>
      </c>
      <c r="G23012" s="2">
        <v>0.69113199999999997</v>
      </c>
      <c r="H23012" s="2">
        <v>0.52642100000000003</v>
      </c>
      <c r="J23012" s="2">
        <v>21.138580000000001</v>
      </c>
      <c r="K23012" s="2">
        <v>0.15575</v>
      </c>
      <c r="L23012" s="2">
        <v>0.31375500000000001</v>
      </c>
    </row>
    <row r="23013" spans="1:12" x14ac:dyDescent="0.2">
      <c r="A23013" s="2">
        <v>21.139279999999999</v>
      </c>
      <c r="B23013" s="2">
        <v>18.982309999999998</v>
      </c>
      <c r="C23013" s="2">
        <v>2.5214840000000001</v>
      </c>
      <c r="D23013" s="2">
        <v>2.1427489999999998</v>
      </c>
      <c r="F23013" s="2">
        <v>21.136479999999999</v>
      </c>
      <c r="G23013" s="2">
        <v>0.69023900000000005</v>
      </c>
      <c r="H23013" s="2">
        <v>0.52585599999999999</v>
      </c>
      <c r="J23013" s="2">
        <v>21.139279999999999</v>
      </c>
      <c r="K23013" s="2">
        <v>0.15578800000000001</v>
      </c>
      <c r="L23013" s="2">
        <v>0.31411600000000001</v>
      </c>
    </row>
    <row r="23014" spans="1:12" x14ac:dyDescent="0.2">
      <c r="A23014" s="2">
        <v>21.139980000000001</v>
      </c>
      <c r="B23014" s="2">
        <v>18.96846</v>
      </c>
      <c r="C23014" s="2">
        <v>2.5220210000000001</v>
      </c>
      <c r="D23014" s="2">
        <v>2.1436190000000002</v>
      </c>
      <c r="F23014" s="2">
        <v>21.137180000000001</v>
      </c>
      <c r="G23014" s="2">
        <v>0.68949099999999997</v>
      </c>
      <c r="H23014" s="2">
        <v>0.525482</v>
      </c>
      <c r="J23014" s="2">
        <v>21.139980000000001</v>
      </c>
      <c r="K23014" s="2">
        <v>0.15543399999999999</v>
      </c>
      <c r="L23014" s="2">
        <v>0.314359</v>
      </c>
    </row>
    <row r="23015" spans="1:12" x14ac:dyDescent="0.2">
      <c r="A23015" s="2">
        <v>21.14068</v>
      </c>
      <c r="B23015" s="2">
        <v>18.954090000000001</v>
      </c>
      <c r="C23015" s="2">
        <v>2.522491</v>
      </c>
      <c r="D23015" s="2">
        <v>2.1453509999999998</v>
      </c>
      <c r="F23015" s="2">
        <v>21.137879999999999</v>
      </c>
      <c r="G23015" s="2">
        <v>0.68881199999999998</v>
      </c>
      <c r="H23015" s="2">
        <v>0.52566500000000005</v>
      </c>
      <c r="J23015" s="2">
        <v>21.14068</v>
      </c>
      <c r="K23015" s="2">
        <v>0.15570400000000001</v>
      </c>
      <c r="L23015" s="2">
        <v>0.31456400000000001</v>
      </c>
    </row>
    <row r="23016" spans="1:12" x14ac:dyDescent="0.2">
      <c r="A23016" s="2">
        <v>21.141390000000001</v>
      </c>
      <c r="B23016" s="2">
        <v>18.939859999999999</v>
      </c>
      <c r="C23016" s="2">
        <v>2.523536</v>
      </c>
      <c r="D23016" s="2">
        <v>2.1468539999999998</v>
      </c>
      <c r="F23016" s="2">
        <v>21.138580000000001</v>
      </c>
      <c r="G23016" s="2">
        <v>0.68822499999999998</v>
      </c>
      <c r="H23016" s="2">
        <v>0.52567299999999995</v>
      </c>
      <c r="J23016" s="2">
        <v>21.141390000000001</v>
      </c>
      <c r="K23016" s="2">
        <v>0.15615999999999999</v>
      </c>
      <c r="L23016" s="2">
        <v>0.31513200000000002</v>
      </c>
    </row>
    <row r="23017" spans="1:12" x14ac:dyDescent="0.2">
      <c r="A23017" s="2">
        <v>21.14209</v>
      </c>
      <c r="B23017" s="2">
        <v>18.925219999999999</v>
      </c>
      <c r="C23017" s="2">
        <v>2.524165</v>
      </c>
      <c r="D23017" s="2">
        <v>2.148784</v>
      </c>
      <c r="F23017" s="2">
        <v>21.139279999999999</v>
      </c>
      <c r="G23017" s="2">
        <v>0.68724799999999997</v>
      </c>
      <c r="H23017" s="2">
        <v>0.52520800000000001</v>
      </c>
      <c r="J23017" s="2">
        <v>21.14209</v>
      </c>
      <c r="K23017" s="2">
        <v>0.15595400000000001</v>
      </c>
      <c r="L23017" s="2">
        <v>0.31597399999999998</v>
      </c>
    </row>
    <row r="23018" spans="1:12" x14ac:dyDescent="0.2">
      <c r="A23018" s="2">
        <v>21.142790000000002</v>
      </c>
      <c r="B23018" s="2">
        <v>18.91038</v>
      </c>
      <c r="C23018" s="2">
        <v>2.524718</v>
      </c>
      <c r="D23018" s="2">
        <v>2.150439</v>
      </c>
      <c r="F23018" s="2">
        <v>21.139980000000001</v>
      </c>
      <c r="G23018" s="2">
        <v>0.68630199999999997</v>
      </c>
      <c r="H23018" s="2">
        <v>0.52481800000000001</v>
      </c>
      <c r="J23018" s="2">
        <v>21.142790000000002</v>
      </c>
      <c r="K23018" s="2">
        <v>0.15620000000000001</v>
      </c>
      <c r="L23018" s="2">
        <v>0.31687300000000002</v>
      </c>
    </row>
    <row r="23019" spans="1:12" x14ac:dyDescent="0.2">
      <c r="A23019" s="2">
        <v>21.14349</v>
      </c>
      <c r="B23019" s="2">
        <v>18.89593</v>
      </c>
      <c r="C23019" s="2">
        <v>2.524829</v>
      </c>
      <c r="D23019" s="2">
        <v>2.151859</v>
      </c>
      <c r="F23019" s="2">
        <v>21.14068</v>
      </c>
      <c r="G23019" s="2">
        <v>0.68573799999999996</v>
      </c>
      <c r="H23019" s="2">
        <v>0.52473400000000003</v>
      </c>
      <c r="J23019" s="2">
        <v>21.14349</v>
      </c>
      <c r="K23019" s="2">
        <v>0.15676100000000001</v>
      </c>
      <c r="L23019" s="2">
        <v>0.31777499999999997</v>
      </c>
    </row>
    <row r="23020" spans="1:12" x14ac:dyDescent="0.2">
      <c r="A23020" s="2">
        <v>21.144189999999998</v>
      </c>
      <c r="B23020" s="2">
        <v>18.881229999999999</v>
      </c>
      <c r="C23020" s="2">
        <v>2.525779</v>
      </c>
      <c r="D23020" s="2">
        <v>2.1529950000000002</v>
      </c>
      <c r="F23020" s="2">
        <v>21.141390000000001</v>
      </c>
      <c r="G23020" s="2">
        <v>0.684975</v>
      </c>
      <c r="H23020" s="2">
        <v>0.52439899999999995</v>
      </c>
      <c r="J23020" s="2">
        <v>21.144189999999998</v>
      </c>
      <c r="K23020" s="2">
        <v>0.15664500000000001</v>
      </c>
      <c r="L23020" s="2">
        <v>0.31823400000000002</v>
      </c>
    </row>
    <row r="23021" spans="1:12" x14ac:dyDescent="0.2">
      <c r="A23021" s="2">
        <v>21.14489</v>
      </c>
      <c r="B23021" s="2">
        <v>18.866389999999999</v>
      </c>
      <c r="C23021" s="2">
        <v>2.5266639999999998</v>
      </c>
      <c r="D23021" s="2">
        <v>2.1540629999999998</v>
      </c>
      <c r="F23021" s="2">
        <v>21.14209</v>
      </c>
      <c r="G23021" s="2">
        <v>0.68408199999999997</v>
      </c>
      <c r="H23021" s="2">
        <v>0.52432999999999996</v>
      </c>
      <c r="J23021" s="2">
        <v>21.14489</v>
      </c>
      <c r="K23021" s="2">
        <v>0.15642</v>
      </c>
      <c r="L23021" s="2">
        <v>0.31852599999999998</v>
      </c>
    </row>
    <row r="23022" spans="1:12" x14ac:dyDescent="0.2">
      <c r="A23022" s="2">
        <v>21.145589999999999</v>
      </c>
      <c r="B23022" s="2">
        <v>18.851929999999999</v>
      </c>
      <c r="C23022" s="2">
        <v>2.5275340000000002</v>
      </c>
      <c r="D23022" s="2">
        <v>2.1560779999999999</v>
      </c>
      <c r="F23022" s="2">
        <v>21.142790000000002</v>
      </c>
      <c r="G23022" s="2">
        <v>0.68302200000000002</v>
      </c>
      <c r="H23022" s="2">
        <v>0.52456700000000001</v>
      </c>
      <c r="J23022" s="2">
        <v>21.145589999999999</v>
      </c>
      <c r="K23022" s="2">
        <v>0.15646699999999999</v>
      </c>
      <c r="L23022" s="2">
        <v>0.31889299999999998</v>
      </c>
    </row>
    <row r="23023" spans="1:12" x14ac:dyDescent="0.2">
      <c r="A23023" s="2">
        <v>21.1463</v>
      </c>
      <c r="B23023" s="2">
        <v>18.83756</v>
      </c>
      <c r="C23023" s="2">
        <v>2.5287090000000001</v>
      </c>
      <c r="D23023" s="2">
        <v>2.1574970000000002</v>
      </c>
      <c r="F23023" s="2">
        <v>21.14349</v>
      </c>
      <c r="G23023" s="2">
        <v>0.68189999999999995</v>
      </c>
      <c r="H23023" s="2">
        <v>0.52464299999999997</v>
      </c>
      <c r="J23023" s="2">
        <v>21.1463</v>
      </c>
      <c r="K23023" s="2">
        <v>0.156671</v>
      </c>
      <c r="L23023" s="2">
        <v>0.31934899999999999</v>
      </c>
    </row>
    <row r="23024" spans="1:12" x14ac:dyDescent="0.2">
      <c r="A23024" s="2">
        <v>21.146999999999998</v>
      </c>
      <c r="B23024" s="2">
        <v>18.823350000000001</v>
      </c>
      <c r="C23024" s="2">
        <v>2.5295480000000001</v>
      </c>
      <c r="D23024" s="2">
        <v>2.159259</v>
      </c>
      <c r="F23024" s="2">
        <v>21.144189999999998</v>
      </c>
      <c r="G23024" s="2">
        <v>0.68071000000000004</v>
      </c>
      <c r="H23024" s="2">
        <v>0.52452100000000002</v>
      </c>
      <c r="J23024" s="2">
        <v>21.146999999999998</v>
      </c>
      <c r="K23024" s="2">
        <v>0.156668</v>
      </c>
      <c r="L23024" s="2">
        <v>0.31979800000000003</v>
      </c>
    </row>
    <row r="23025" spans="1:12" x14ac:dyDescent="0.2">
      <c r="A23025" s="2">
        <v>21.1477</v>
      </c>
      <c r="B23025" s="2">
        <v>18.809760000000001</v>
      </c>
      <c r="C23025" s="2">
        <v>2.530097</v>
      </c>
      <c r="D23025" s="2">
        <v>2.1614719999999998</v>
      </c>
      <c r="F23025" s="2">
        <v>21.14489</v>
      </c>
      <c r="G23025" s="2">
        <v>0.68018299999999998</v>
      </c>
      <c r="H23025" s="2">
        <v>0.52418500000000001</v>
      </c>
      <c r="J23025" s="2">
        <v>21.1477</v>
      </c>
      <c r="K23025" s="2">
        <v>0.15735199999999999</v>
      </c>
      <c r="L23025" s="2">
        <v>0.31985999999999998</v>
      </c>
    </row>
    <row r="23026" spans="1:12" x14ac:dyDescent="0.2">
      <c r="A23026" s="2">
        <v>21.148399999999999</v>
      </c>
      <c r="B23026" s="2">
        <v>18.79562</v>
      </c>
      <c r="C23026" s="2">
        <v>2.5307379999999999</v>
      </c>
      <c r="D23026" s="2">
        <v>2.163303</v>
      </c>
      <c r="F23026" s="2">
        <v>21.145589999999999</v>
      </c>
      <c r="G23026" s="2">
        <v>0.67945100000000003</v>
      </c>
      <c r="H23026" s="2">
        <v>0.52396399999999999</v>
      </c>
      <c r="J23026" s="2">
        <v>21.148399999999999</v>
      </c>
      <c r="K23026" s="2">
        <v>0.15784999999999999</v>
      </c>
      <c r="L23026" s="2">
        <v>0.31976399999999999</v>
      </c>
    </row>
    <row r="23027" spans="1:12" x14ac:dyDescent="0.2">
      <c r="A23027" s="2">
        <v>21.149100000000001</v>
      </c>
      <c r="B23027" s="2">
        <v>18.781700000000001</v>
      </c>
      <c r="C23027" s="2">
        <v>2.531123</v>
      </c>
      <c r="D23027" s="2">
        <v>2.16479</v>
      </c>
      <c r="F23027" s="2">
        <v>21.1463</v>
      </c>
      <c r="G23027" s="2">
        <v>0.67862699999999998</v>
      </c>
      <c r="H23027" s="2">
        <v>0.52397199999999999</v>
      </c>
      <c r="J23027" s="2">
        <v>21.149100000000001</v>
      </c>
      <c r="K23027" s="2">
        <v>0.157968</v>
      </c>
      <c r="L23027" s="2">
        <v>0.32021500000000003</v>
      </c>
    </row>
    <row r="23028" spans="1:12" x14ac:dyDescent="0.2">
      <c r="A23028" s="2">
        <v>21.149799999999999</v>
      </c>
      <c r="B23028" s="2">
        <v>18.767749999999999</v>
      </c>
      <c r="C23028" s="2">
        <v>2.5315430000000001</v>
      </c>
      <c r="D23028" s="2">
        <v>2.1662020000000002</v>
      </c>
      <c r="F23028" s="2">
        <v>21.146999999999998</v>
      </c>
      <c r="G23028" s="2">
        <v>0.677979</v>
      </c>
      <c r="H23028" s="2">
        <v>0.52420800000000001</v>
      </c>
      <c r="J23028" s="2">
        <v>21.149799999999999</v>
      </c>
      <c r="K23028" s="2">
        <v>0.157753</v>
      </c>
      <c r="L23028" s="2">
        <v>0.32095299999999999</v>
      </c>
    </row>
    <row r="23029" spans="1:12" x14ac:dyDescent="0.2">
      <c r="A23029" s="2">
        <v>21.150500000000001</v>
      </c>
      <c r="B23029" s="2">
        <v>18.753879999999999</v>
      </c>
      <c r="C23029" s="2">
        <v>2.5324810000000002</v>
      </c>
      <c r="D23029" s="2">
        <v>2.1673689999999999</v>
      </c>
      <c r="F23029" s="2">
        <v>21.1477</v>
      </c>
      <c r="G23029" s="2">
        <v>0.67744400000000005</v>
      </c>
      <c r="H23029" s="2">
        <v>0.52404799999999996</v>
      </c>
      <c r="J23029" s="2">
        <v>21.150500000000001</v>
      </c>
      <c r="K23029" s="2">
        <v>0.15769900000000001</v>
      </c>
      <c r="L23029" s="2">
        <v>0.32130900000000001</v>
      </c>
    </row>
    <row r="23030" spans="1:12" x14ac:dyDescent="0.2">
      <c r="A23030" s="2">
        <v>21.151209999999999</v>
      </c>
      <c r="B23030" s="2">
        <v>18.739850000000001</v>
      </c>
      <c r="C23030" s="2">
        <v>2.532886</v>
      </c>
      <c r="D23030" s="2">
        <v>2.1696119999999999</v>
      </c>
      <c r="F23030" s="2">
        <v>21.148399999999999</v>
      </c>
      <c r="G23030" s="2">
        <v>0.67665900000000001</v>
      </c>
      <c r="H23030" s="2">
        <v>0.52351400000000003</v>
      </c>
      <c r="J23030" s="2">
        <v>21.151209999999999</v>
      </c>
      <c r="K23030" s="2">
        <v>0.15840699999999999</v>
      </c>
      <c r="L23030" s="2">
        <v>0.32143500000000003</v>
      </c>
    </row>
    <row r="23031" spans="1:12" x14ac:dyDescent="0.2">
      <c r="A23031" s="2">
        <v>21.151910000000001</v>
      </c>
      <c r="B23031" s="2">
        <v>18.725950000000001</v>
      </c>
      <c r="C23031" s="2">
        <v>2.5337019999999999</v>
      </c>
      <c r="D23031" s="2">
        <v>2.1716869999999999</v>
      </c>
      <c r="F23031" s="2">
        <v>21.149100000000001</v>
      </c>
      <c r="G23031" s="2">
        <v>0.67569000000000001</v>
      </c>
      <c r="H23031" s="2">
        <v>0.52338399999999996</v>
      </c>
      <c r="J23031" s="2">
        <v>21.151910000000001</v>
      </c>
      <c r="K23031" s="2">
        <v>0.15859400000000001</v>
      </c>
      <c r="L23031" s="2">
        <v>0.32185900000000001</v>
      </c>
    </row>
    <row r="23032" spans="1:12" x14ac:dyDescent="0.2">
      <c r="A23032" s="2">
        <v>21.152609999999999</v>
      </c>
      <c r="B23032" s="2">
        <v>18.712319999999998</v>
      </c>
      <c r="C23032" s="2">
        <v>2.5347780000000002</v>
      </c>
      <c r="D23032" s="2">
        <v>2.1734040000000001</v>
      </c>
      <c r="F23032" s="2">
        <v>21.149799999999999</v>
      </c>
      <c r="G23032" s="2">
        <v>0.67481199999999997</v>
      </c>
      <c r="H23032" s="2">
        <v>0.52370499999999998</v>
      </c>
      <c r="J23032" s="2">
        <v>21.152609999999999</v>
      </c>
      <c r="K23032" s="2">
        <v>0.15879399999999999</v>
      </c>
      <c r="L23032" s="2">
        <v>0.32210499999999997</v>
      </c>
    </row>
    <row r="23033" spans="1:12" x14ac:dyDescent="0.2">
      <c r="A23033" s="2">
        <v>21.153310000000001</v>
      </c>
      <c r="B23033" s="2">
        <v>18.698239999999998</v>
      </c>
      <c r="C23033" s="2">
        <v>2.5358079999999998</v>
      </c>
      <c r="D23033" s="2">
        <v>2.1752349999999998</v>
      </c>
      <c r="F23033" s="2">
        <v>21.150500000000001</v>
      </c>
      <c r="G23033" s="2">
        <v>0.67382799999999998</v>
      </c>
      <c r="H23033" s="2">
        <v>0.52377300000000004</v>
      </c>
      <c r="J23033" s="2">
        <v>21.153310000000001</v>
      </c>
      <c r="K23033" s="2">
        <v>0.158916</v>
      </c>
      <c r="L23033" s="2">
        <v>0.32220599999999999</v>
      </c>
    </row>
    <row r="23034" spans="1:12" x14ac:dyDescent="0.2">
      <c r="A23034" s="2">
        <v>21.15401</v>
      </c>
      <c r="B23034" s="2">
        <v>18.68449</v>
      </c>
      <c r="C23034" s="2">
        <v>2.536861</v>
      </c>
      <c r="D23034" s="2">
        <v>2.1773940000000001</v>
      </c>
      <c r="F23034" s="2">
        <v>21.151209999999999</v>
      </c>
      <c r="G23034" s="2">
        <v>0.67305000000000004</v>
      </c>
      <c r="H23034" s="2">
        <v>0.52364299999999997</v>
      </c>
      <c r="J23034" s="2">
        <v>21.15401</v>
      </c>
      <c r="K23034" s="2">
        <v>0.158947</v>
      </c>
      <c r="L23034" s="2">
        <v>0.32230999999999999</v>
      </c>
    </row>
    <row r="23035" spans="1:12" x14ac:dyDescent="0.2">
      <c r="A23035" s="2">
        <v>21.154710000000001</v>
      </c>
      <c r="B23035" s="2">
        <v>18.671289999999999</v>
      </c>
      <c r="C23035" s="2">
        <v>2.5374819999999998</v>
      </c>
      <c r="D23035" s="2">
        <v>2.1792630000000002</v>
      </c>
      <c r="F23035" s="2">
        <v>21.151910000000001</v>
      </c>
      <c r="G23035" s="2">
        <v>0.67264599999999997</v>
      </c>
      <c r="H23035" s="2">
        <v>0.52342999999999995</v>
      </c>
      <c r="J23035" s="2">
        <v>21.154710000000001</v>
      </c>
      <c r="K23035" s="2">
        <v>0.15884200000000001</v>
      </c>
      <c r="L23035" s="2">
        <v>0.32239200000000001</v>
      </c>
    </row>
    <row r="23036" spans="1:12" x14ac:dyDescent="0.2">
      <c r="A23036" s="2">
        <v>21.15541</v>
      </c>
      <c r="B23036" s="2">
        <v>18.658100000000001</v>
      </c>
      <c r="C23036" s="2">
        <v>2.5383100000000001</v>
      </c>
      <c r="D23036" s="2">
        <v>2.1810939999999999</v>
      </c>
      <c r="F23036" s="2">
        <v>21.152609999999999</v>
      </c>
      <c r="G23036" s="2">
        <v>0.67218</v>
      </c>
      <c r="H23036" s="2">
        <v>0.52275799999999994</v>
      </c>
      <c r="J23036" s="2">
        <v>21.15541</v>
      </c>
      <c r="K23036" s="2">
        <v>0.15922500000000001</v>
      </c>
      <c r="L23036" s="2">
        <v>0.32266800000000001</v>
      </c>
    </row>
    <row r="23037" spans="1:12" x14ac:dyDescent="0.2">
      <c r="A23037" s="2">
        <v>21.156120000000001</v>
      </c>
      <c r="B23037" s="2">
        <v>18.645510000000002</v>
      </c>
      <c r="C23037" s="2">
        <v>2.5386649999999999</v>
      </c>
      <c r="D23037" s="2">
        <v>2.1827960000000002</v>
      </c>
      <c r="F23037" s="2">
        <v>21.153310000000001</v>
      </c>
      <c r="G23037" s="2">
        <v>0.67158499999999999</v>
      </c>
      <c r="H23037" s="2">
        <v>0.522316</v>
      </c>
      <c r="J23037" s="2">
        <v>21.156120000000001</v>
      </c>
      <c r="K23037" s="2">
        <v>0.15939500000000001</v>
      </c>
      <c r="L23037" s="2">
        <v>0.323411</v>
      </c>
    </row>
    <row r="23038" spans="1:12" x14ac:dyDescent="0.2">
      <c r="A23038" s="2">
        <v>21.15682</v>
      </c>
      <c r="B23038" s="2">
        <v>18.63382</v>
      </c>
      <c r="C23038" s="2">
        <v>2.5396839999999998</v>
      </c>
      <c r="D23038" s="2">
        <v>2.1837339999999998</v>
      </c>
      <c r="F23038" s="2">
        <v>21.15401</v>
      </c>
      <c r="G23038" s="2">
        <v>0.67066999999999999</v>
      </c>
      <c r="H23038" s="2">
        <v>0.52278100000000005</v>
      </c>
      <c r="J23038" s="2">
        <v>21.15682</v>
      </c>
      <c r="K23038" s="2">
        <v>0.15957099999999999</v>
      </c>
      <c r="L23038" s="2">
        <v>0.32418400000000003</v>
      </c>
    </row>
    <row r="23039" spans="1:12" x14ac:dyDescent="0.2">
      <c r="A23039" s="2">
        <v>21.157520000000002</v>
      </c>
      <c r="B23039" s="2">
        <v>18.622129999999999</v>
      </c>
      <c r="C23039" s="2">
        <v>2.5405989999999998</v>
      </c>
      <c r="D23039" s="2">
        <v>2.184787</v>
      </c>
      <c r="F23039" s="2">
        <v>21.154710000000001</v>
      </c>
      <c r="G23039" s="2">
        <v>0.66964699999999999</v>
      </c>
      <c r="H23039" s="2">
        <v>0.52272799999999997</v>
      </c>
      <c r="J23039" s="2">
        <v>21.157520000000002</v>
      </c>
      <c r="K23039" s="2">
        <v>0.15992500000000001</v>
      </c>
      <c r="L23039" s="2">
        <v>0.324569</v>
      </c>
    </row>
    <row r="23040" spans="1:12" x14ac:dyDescent="0.2">
      <c r="A23040" s="2">
        <v>21.15822</v>
      </c>
      <c r="B23040" s="2">
        <v>18.608820000000001</v>
      </c>
      <c r="C23040" s="2">
        <v>2.5416599999999998</v>
      </c>
      <c r="D23040" s="2">
        <v>2.186366</v>
      </c>
      <c r="F23040" s="2">
        <v>21.15541</v>
      </c>
      <c r="G23040" s="2">
        <v>0.66863300000000003</v>
      </c>
      <c r="H23040" s="2">
        <v>0.52232400000000001</v>
      </c>
      <c r="J23040" s="2">
        <v>21.15822</v>
      </c>
      <c r="K23040" s="2">
        <v>0.16015399999999999</v>
      </c>
      <c r="L23040" s="2">
        <v>0.32476500000000003</v>
      </c>
    </row>
    <row r="23041" spans="1:12" x14ac:dyDescent="0.2">
      <c r="A23041" s="2">
        <v>21.158919999999998</v>
      </c>
      <c r="B23041" s="2">
        <v>18.594950000000001</v>
      </c>
      <c r="C23041" s="2">
        <v>2.5423460000000002</v>
      </c>
      <c r="D23041" s="2">
        <v>2.1884570000000001</v>
      </c>
      <c r="F23041" s="2">
        <v>21.156120000000001</v>
      </c>
      <c r="G23041" s="2">
        <v>0.66814399999999996</v>
      </c>
      <c r="H23041" s="2">
        <v>0.52223200000000003</v>
      </c>
      <c r="J23041" s="2">
        <v>21.158919999999998</v>
      </c>
      <c r="K23041" s="2">
        <v>0.160299</v>
      </c>
      <c r="L23041" s="2">
        <v>0.32512400000000002</v>
      </c>
    </row>
    <row r="23042" spans="1:12" x14ac:dyDescent="0.2">
      <c r="A23042" s="2">
        <v>21.15962</v>
      </c>
      <c r="B23042" s="2">
        <v>18.58175</v>
      </c>
      <c r="C23042" s="2">
        <v>2.5431970000000002</v>
      </c>
      <c r="D23042" s="2">
        <v>2.1904400000000002</v>
      </c>
      <c r="F23042" s="2">
        <v>21.15682</v>
      </c>
      <c r="G23042" s="2">
        <v>0.66705300000000001</v>
      </c>
      <c r="H23042" s="2">
        <v>0.52178199999999997</v>
      </c>
      <c r="J23042" s="2">
        <v>21.15962</v>
      </c>
      <c r="K23042" s="2">
        <v>0.160362</v>
      </c>
      <c r="L23042" s="2">
        <v>0.32508799999999999</v>
      </c>
    </row>
    <row r="23043" spans="1:12" x14ac:dyDescent="0.2">
      <c r="A23043" s="2">
        <v>21.160319999999999</v>
      </c>
      <c r="B23043" s="2">
        <v>18.567679999999999</v>
      </c>
      <c r="C23043" s="2">
        <v>2.5436619999999999</v>
      </c>
      <c r="D23043" s="2">
        <v>2.192256</v>
      </c>
      <c r="F23043" s="2">
        <v>21.157520000000002</v>
      </c>
      <c r="G23043" s="2">
        <v>0.66519200000000001</v>
      </c>
      <c r="H23043" s="2">
        <v>0.52150700000000005</v>
      </c>
      <c r="J23043" s="2">
        <v>21.160319999999999</v>
      </c>
      <c r="K23043" s="2">
        <v>0.16023999999999999</v>
      </c>
      <c r="L23043" s="2">
        <v>0.32517800000000002</v>
      </c>
    </row>
    <row r="23044" spans="1:12" x14ac:dyDescent="0.2">
      <c r="A23044" s="2">
        <v>21.161020000000001</v>
      </c>
      <c r="B23044" s="2">
        <v>18.55463</v>
      </c>
      <c r="C23044" s="2">
        <v>2.5442650000000002</v>
      </c>
      <c r="D23044" s="2">
        <v>2.1939500000000001</v>
      </c>
      <c r="F23044" s="2">
        <v>21.15822</v>
      </c>
      <c r="G23044" s="2">
        <v>0.66350600000000004</v>
      </c>
      <c r="H23044" s="2">
        <v>0.52138499999999999</v>
      </c>
      <c r="J23044" s="2">
        <v>21.161020000000001</v>
      </c>
      <c r="K23044" s="2">
        <v>0.16023999999999999</v>
      </c>
      <c r="L23044" s="2">
        <v>0.325791</v>
      </c>
    </row>
    <row r="23045" spans="1:12" x14ac:dyDescent="0.2">
      <c r="A23045" s="2">
        <v>21.161729999999999</v>
      </c>
      <c r="B23045" s="2">
        <v>18.540990000000001</v>
      </c>
      <c r="C23045" s="2">
        <v>2.5447609999999998</v>
      </c>
      <c r="D23045" s="2">
        <v>2.1954530000000001</v>
      </c>
      <c r="F23045" s="2">
        <v>21.158919999999998</v>
      </c>
      <c r="G23045" s="2">
        <v>0.66237599999999996</v>
      </c>
      <c r="H23045" s="2">
        <v>0.52114899999999997</v>
      </c>
      <c r="J23045" s="2">
        <v>21.161729999999999</v>
      </c>
      <c r="K23045" s="2">
        <v>0.160105</v>
      </c>
      <c r="L23045" s="2">
        <v>0.32620300000000002</v>
      </c>
    </row>
    <row r="23046" spans="1:12" x14ac:dyDescent="0.2">
      <c r="A23046" s="2">
        <v>21.162430000000001</v>
      </c>
      <c r="B23046" s="2">
        <v>18.527529999999999</v>
      </c>
      <c r="C23046" s="2">
        <v>2.545642</v>
      </c>
      <c r="D23046" s="2">
        <v>2.196437</v>
      </c>
      <c r="F23046" s="2">
        <v>21.15962</v>
      </c>
      <c r="G23046" s="2">
        <v>0.66151400000000005</v>
      </c>
      <c r="H23046" s="2">
        <v>0.52096600000000004</v>
      </c>
      <c r="J23046" s="2">
        <v>21.162430000000001</v>
      </c>
      <c r="K23046" s="2">
        <v>0.15981100000000001</v>
      </c>
      <c r="L23046" s="2">
        <v>0.32626699999999997</v>
      </c>
    </row>
    <row r="23047" spans="1:12" x14ac:dyDescent="0.2">
      <c r="A23047" s="2">
        <v>21.163129999999999</v>
      </c>
      <c r="B23047" s="2">
        <v>18.514019999999999</v>
      </c>
      <c r="C23047" s="2">
        <v>2.5461149999999999</v>
      </c>
      <c r="D23047" s="2">
        <v>2.198337</v>
      </c>
      <c r="F23047" s="2">
        <v>21.160319999999999</v>
      </c>
      <c r="G23047" s="2">
        <v>0.660408</v>
      </c>
      <c r="H23047" s="2">
        <v>0.52066800000000002</v>
      </c>
      <c r="J23047" s="2">
        <v>21.163129999999999</v>
      </c>
      <c r="K23047" s="2">
        <v>0.15937799999999999</v>
      </c>
      <c r="L23047" s="2">
        <v>0.32610600000000001</v>
      </c>
    </row>
    <row r="23048" spans="1:12" x14ac:dyDescent="0.2">
      <c r="A23048" s="2">
        <v>21.163830000000001</v>
      </c>
      <c r="B23048" s="2">
        <v>18.50065</v>
      </c>
      <c r="C23048" s="2">
        <v>2.547088</v>
      </c>
      <c r="D23048" s="2">
        <v>2.1998319999999998</v>
      </c>
      <c r="F23048" s="2">
        <v>21.161020000000001</v>
      </c>
      <c r="G23048" s="2">
        <v>0.65948499999999999</v>
      </c>
      <c r="H23048" s="2">
        <v>0.52032500000000004</v>
      </c>
      <c r="J23048" s="2">
        <v>21.163830000000001</v>
      </c>
      <c r="K23048" s="2">
        <v>0.15915699999999999</v>
      </c>
      <c r="L23048" s="2">
        <v>0.32598300000000002</v>
      </c>
    </row>
    <row r="23049" spans="1:12" x14ac:dyDescent="0.2">
      <c r="A23049" s="2">
        <v>21.164529999999999</v>
      </c>
      <c r="B23049" s="2">
        <v>18.487259999999999</v>
      </c>
      <c r="C23049" s="2">
        <v>2.5479919999999998</v>
      </c>
      <c r="D23049" s="2">
        <v>2.2013199999999999</v>
      </c>
      <c r="F23049" s="2">
        <v>21.161729999999999</v>
      </c>
      <c r="G23049" s="2">
        <v>0.65890499999999996</v>
      </c>
      <c r="H23049" s="2">
        <v>0.52029400000000003</v>
      </c>
      <c r="J23049" s="2">
        <v>21.164529999999999</v>
      </c>
      <c r="K23049" s="2">
        <v>0.15872</v>
      </c>
      <c r="L23049" s="2">
        <v>0.32640799999999998</v>
      </c>
    </row>
    <row r="23050" spans="1:12" x14ac:dyDescent="0.2">
      <c r="A23050" s="2">
        <v>21.165230000000001</v>
      </c>
      <c r="B23050" s="2">
        <v>18.47373</v>
      </c>
      <c r="C23050" s="2">
        <v>2.5484879999999999</v>
      </c>
      <c r="D23050" s="2">
        <v>2.202617</v>
      </c>
      <c r="F23050" s="2">
        <v>21.162430000000001</v>
      </c>
      <c r="G23050" s="2">
        <v>0.65809600000000001</v>
      </c>
      <c r="H23050" s="2">
        <v>0.52028700000000005</v>
      </c>
      <c r="J23050" s="2">
        <v>21.165230000000001</v>
      </c>
      <c r="K23050" s="2">
        <v>0.15826000000000001</v>
      </c>
      <c r="L23050" s="2">
        <v>0.326934</v>
      </c>
    </row>
    <row r="23051" spans="1:12" x14ac:dyDescent="0.2">
      <c r="A23051" s="2">
        <v>21.165929999999999</v>
      </c>
      <c r="B23051" s="2">
        <v>18.460180000000001</v>
      </c>
      <c r="C23051" s="2">
        <v>2.5489839999999999</v>
      </c>
      <c r="D23051" s="2">
        <v>2.204189</v>
      </c>
      <c r="F23051" s="2">
        <v>21.163129999999999</v>
      </c>
      <c r="G23051" s="2">
        <v>0.65712000000000004</v>
      </c>
      <c r="H23051" s="2">
        <v>0.52024099999999995</v>
      </c>
      <c r="J23051" s="2">
        <v>21.165929999999999</v>
      </c>
      <c r="K23051" s="2">
        <v>0.158554</v>
      </c>
      <c r="L23051" s="2">
        <v>0.32719799999999999</v>
      </c>
    </row>
    <row r="23052" spans="1:12" x14ac:dyDescent="0.2">
      <c r="A23052" s="2">
        <v>21.166640000000001</v>
      </c>
      <c r="B23052" s="2">
        <v>18.446850000000001</v>
      </c>
      <c r="C23052" s="2">
        <v>2.5495369999999999</v>
      </c>
      <c r="D23052" s="2">
        <v>2.205981</v>
      </c>
      <c r="F23052" s="2">
        <v>21.163830000000001</v>
      </c>
      <c r="G23052" s="2">
        <v>0.65625</v>
      </c>
      <c r="H23052" s="2">
        <v>0.52020299999999997</v>
      </c>
      <c r="J23052" s="2">
        <v>21.166640000000001</v>
      </c>
      <c r="K23052" s="2">
        <v>0.15819</v>
      </c>
      <c r="L23052" s="2">
        <v>0.32749099999999998</v>
      </c>
    </row>
    <row r="23053" spans="1:12" x14ac:dyDescent="0.2">
      <c r="A23053" s="2">
        <v>21.167339999999999</v>
      </c>
      <c r="B23053" s="2">
        <v>18.433710000000001</v>
      </c>
      <c r="C23053" s="2">
        <v>2.5499489999999998</v>
      </c>
      <c r="D23053" s="2">
        <v>2.2078739999999999</v>
      </c>
      <c r="F23053" s="2">
        <v>21.164529999999999</v>
      </c>
      <c r="G23053" s="2">
        <v>0.65541799999999995</v>
      </c>
      <c r="H23053" s="2">
        <v>0.52031700000000003</v>
      </c>
      <c r="J23053" s="2">
        <v>21.167339999999999</v>
      </c>
      <c r="K23053" s="2">
        <v>0.15798000000000001</v>
      </c>
      <c r="L23053" s="2">
        <v>0.32810299999999998</v>
      </c>
    </row>
    <row r="23054" spans="1:12" x14ac:dyDescent="0.2">
      <c r="A23054" s="2">
        <v>21.168040000000001</v>
      </c>
      <c r="B23054" s="2">
        <v>18.420770000000001</v>
      </c>
      <c r="C23054" s="2">
        <v>2.5503650000000002</v>
      </c>
      <c r="D23054" s="2">
        <v>2.209476</v>
      </c>
      <c r="F23054" s="2">
        <v>21.165230000000001</v>
      </c>
      <c r="G23054" s="2">
        <v>0.65490000000000004</v>
      </c>
      <c r="H23054" s="2">
        <v>0.52082099999999998</v>
      </c>
      <c r="J23054" s="2">
        <v>21.168040000000001</v>
      </c>
      <c r="K23054" s="2">
        <v>0.15789</v>
      </c>
      <c r="L23054" s="2">
        <v>0.32850600000000002</v>
      </c>
    </row>
    <row r="23055" spans="1:12" x14ac:dyDescent="0.2">
      <c r="A23055" s="2">
        <v>21.16874</v>
      </c>
      <c r="B23055" s="2">
        <v>18.407959999999999</v>
      </c>
      <c r="C23055" s="2">
        <v>2.550735</v>
      </c>
      <c r="D23055" s="2">
        <v>2.2110780000000001</v>
      </c>
      <c r="F23055" s="2">
        <v>21.165929999999999</v>
      </c>
      <c r="G23055" s="2">
        <v>0.65476999999999996</v>
      </c>
      <c r="H23055" s="2">
        <v>0.52068300000000001</v>
      </c>
      <c r="J23055" s="2">
        <v>21.16874</v>
      </c>
      <c r="K23055" s="2">
        <v>0.157781</v>
      </c>
      <c r="L23055" s="2">
        <v>0.32829000000000003</v>
      </c>
    </row>
    <row r="23056" spans="1:12" x14ac:dyDescent="0.2">
      <c r="A23056" s="2">
        <v>21.169440000000002</v>
      </c>
      <c r="B23056" s="2">
        <v>18.394829999999999</v>
      </c>
      <c r="C23056" s="2">
        <v>2.5509140000000001</v>
      </c>
      <c r="D23056" s="2">
        <v>2.2133289999999999</v>
      </c>
      <c r="F23056" s="2">
        <v>21.166640000000001</v>
      </c>
      <c r="G23056" s="2">
        <v>0.65385400000000005</v>
      </c>
      <c r="H23056" s="2">
        <v>0.52037</v>
      </c>
      <c r="J23056" s="2">
        <v>21.169440000000002</v>
      </c>
      <c r="K23056" s="2">
        <v>0.157448</v>
      </c>
      <c r="L23056" s="2">
        <v>0.328403</v>
      </c>
    </row>
    <row r="23057" spans="1:12" x14ac:dyDescent="0.2">
      <c r="A23057" s="2">
        <v>21.17014</v>
      </c>
      <c r="B23057" s="2">
        <v>18.381720000000001</v>
      </c>
      <c r="C23057" s="2">
        <v>2.551345</v>
      </c>
      <c r="D23057" s="2">
        <v>2.214839</v>
      </c>
      <c r="F23057" s="2">
        <v>21.167339999999999</v>
      </c>
      <c r="G23057" s="2">
        <v>0.65232800000000002</v>
      </c>
      <c r="H23057" s="2">
        <v>0.52028700000000005</v>
      </c>
      <c r="J23057" s="2">
        <v>21.17014</v>
      </c>
      <c r="K23057" s="2">
        <v>0.15770899999999999</v>
      </c>
      <c r="L23057" s="2">
        <v>0.32886700000000002</v>
      </c>
    </row>
    <row r="23058" spans="1:12" x14ac:dyDescent="0.2">
      <c r="A23058" s="2">
        <v>21.170839999999998</v>
      </c>
      <c r="B23058" s="2">
        <v>18.368539999999999</v>
      </c>
      <c r="C23058" s="2">
        <v>2.5524629999999999</v>
      </c>
      <c r="D23058" s="2">
        <v>2.2165330000000001</v>
      </c>
      <c r="F23058" s="2">
        <v>21.168040000000001</v>
      </c>
      <c r="G23058" s="2">
        <v>0.65109300000000003</v>
      </c>
      <c r="H23058" s="2">
        <v>0.52017999999999998</v>
      </c>
      <c r="J23058" s="2">
        <v>21.170839999999998</v>
      </c>
      <c r="K23058" s="2">
        <v>0.15776999999999999</v>
      </c>
      <c r="L23058" s="2">
        <v>0.32885199999999998</v>
      </c>
    </row>
    <row r="23059" spans="1:12" x14ac:dyDescent="0.2">
      <c r="A23059" s="2">
        <v>21.17155</v>
      </c>
      <c r="B23059" s="2">
        <v>18.355409999999999</v>
      </c>
      <c r="C23059" s="2">
        <v>2.553058</v>
      </c>
      <c r="D23059" s="2">
        <v>2.2187299999999999</v>
      </c>
      <c r="F23059" s="2">
        <v>21.16874</v>
      </c>
      <c r="G23059" s="2">
        <v>0.64982600000000001</v>
      </c>
      <c r="H23059" s="2">
        <v>0.52031700000000003</v>
      </c>
      <c r="J23059" s="2">
        <v>21.17155</v>
      </c>
      <c r="K23059" s="2">
        <v>0.15789600000000001</v>
      </c>
      <c r="L23059" s="2">
        <v>0.32872800000000002</v>
      </c>
    </row>
    <row r="23060" spans="1:12" x14ac:dyDescent="0.2">
      <c r="A23060" s="2">
        <v>21.172249999999998</v>
      </c>
      <c r="B23060" s="2">
        <v>18.342269999999999</v>
      </c>
      <c r="C23060" s="2">
        <v>2.5536150000000002</v>
      </c>
      <c r="D23060" s="2">
        <v>2.220424</v>
      </c>
      <c r="F23060" s="2">
        <v>21.169440000000002</v>
      </c>
      <c r="G23060" s="2">
        <v>0.648895</v>
      </c>
      <c r="H23060" s="2">
        <v>0.52024099999999995</v>
      </c>
      <c r="J23060" s="2">
        <v>21.172249999999998</v>
      </c>
      <c r="K23060" s="2">
        <v>0.157995</v>
      </c>
      <c r="L23060" s="2">
        <v>0.32878000000000002</v>
      </c>
    </row>
    <row r="23061" spans="1:12" x14ac:dyDescent="0.2">
      <c r="A23061" s="2">
        <v>21.17295</v>
      </c>
      <c r="B23061" s="2">
        <v>18.329750000000001</v>
      </c>
      <c r="C23061" s="2">
        <v>2.5544009999999999</v>
      </c>
      <c r="D23061" s="2">
        <v>2.2216140000000002</v>
      </c>
      <c r="F23061" s="2">
        <v>21.17014</v>
      </c>
      <c r="G23061" s="2">
        <v>0.64793400000000001</v>
      </c>
      <c r="H23061" s="2">
        <v>0.519791</v>
      </c>
      <c r="J23061" s="2">
        <v>21.17295</v>
      </c>
      <c r="K23061" s="2">
        <v>0.158058</v>
      </c>
      <c r="L23061" s="2">
        <v>0.32923999999999998</v>
      </c>
    </row>
    <row r="23062" spans="1:12" x14ac:dyDescent="0.2">
      <c r="A23062" s="2">
        <v>21.173649999999999</v>
      </c>
      <c r="B23062" s="2">
        <v>18.317250000000001</v>
      </c>
      <c r="C23062" s="2">
        <v>2.5555370000000002</v>
      </c>
      <c r="D23062" s="2">
        <v>2.2233079999999998</v>
      </c>
      <c r="F23062" s="2">
        <v>21.170839999999998</v>
      </c>
      <c r="G23062" s="2">
        <v>0.64701799999999998</v>
      </c>
      <c r="H23062" s="2">
        <v>0.51983599999999996</v>
      </c>
      <c r="J23062" s="2">
        <v>21.173649999999999</v>
      </c>
      <c r="K23062" s="2">
        <v>0.15768399999999999</v>
      </c>
      <c r="L23062" s="2">
        <v>0.32985100000000001</v>
      </c>
    </row>
    <row r="23063" spans="1:12" x14ac:dyDescent="0.2">
      <c r="A23063" s="2">
        <v>21.17435</v>
      </c>
      <c r="B23063" s="2">
        <v>18.304200000000002</v>
      </c>
      <c r="C23063" s="2">
        <v>2.5563539999999998</v>
      </c>
      <c r="D23063" s="2">
        <v>2.2249940000000001</v>
      </c>
      <c r="F23063" s="2">
        <v>21.17155</v>
      </c>
      <c r="G23063" s="2">
        <v>0.64607199999999998</v>
      </c>
      <c r="H23063" s="2">
        <v>0.520119</v>
      </c>
      <c r="J23063" s="2">
        <v>21.17435</v>
      </c>
      <c r="K23063" s="2">
        <v>0.15729299999999999</v>
      </c>
      <c r="L23063" s="2">
        <v>0.330152</v>
      </c>
    </row>
    <row r="23064" spans="1:12" x14ac:dyDescent="0.2">
      <c r="A23064" s="2">
        <v>21.175049999999999</v>
      </c>
      <c r="B23064" s="2">
        <v>18.291460000000001</v>
      </c>
      <c r="C23064" s="2">
        <v>2.5574300000000001</v>
      </c>
      <c r="D23064" s="2">
        <v>2.2264819999999999</v>
      </c>
      <c r="F23064" s="2">
        <v>21.172249999999998</v>
      </c>
      <c r="G23064" s="2">
        <v>0.64550799999999997</v>
      </c>
      <c r="H23064" s="2">
        <v>0.520065</v>
      </c>
      <c r="J23064" s="2">
        <v>21.175049999999999</v>
      </c>
      <c r="K23064" s="2">
        <v>0.15728700000000001</v>
      </c>
      <c r="L23064" s="2">
        <v>0.33042100000000002</v>
      </c>
    </row>
    <row r="23065" spans="1:12" x14ac:dyDescent="0.2">
      <c r="A23065" s="2">
        <v>21.175750000000001</v>
      </c>
      <c r="B23065" s="2">
        <v>18.278929999999999</v>
      </c>
      <c r="C23065" s="2">
        <v>2.5579290000000001</v>
      </c>
      <c r="D23065" s="2">
        <v>2.228008</v>
      </c>
      <c r="F23065" s="2">
        <v>21.17295</v>
      </c>
      <c r="G23065" s="2">
        <v>0.64473000000000003</v>
      </c>
      <c r="H23065" s="2">
        <v>0.51999700000000004</v>
      </c>
      <c r="J23065" s="2">
        <v>21.175750000000001</v>
      </c>
      <c r="K23065" s="2">
        <v>0.15706200000000001</v>
      </c>
      <c r="L23065" s="2">
        <v>0.33064100000000002</v>
      </c>
    </row>
    <row r="23066" spans="1:12" x14ac:dyDescent="0.2">
      <c r="A23066" s="2">
        <v>21.176459999999999</v>
      </c>
      <c r="B23066" s="2">
        <v>18.265920000000001</v>
      </c>
      <c r="C23066" s="2">
        <v>2.5586579999999999</v>
      </c>
      <c r="D23066" s="2">
        <v>2.2297009999999999</v>
      </c>
      <c r="F23066" s="2">
        <v>21.173649999999999</v>
      </c>
      <c r="G23066" s="2">
        <v>0.64358499999999996</v>
      </c>
      <c r="H23066" s="2">
        <v>0.52028700000000005</v>
      </c>
      <c r="J23066" s="2">
        <v>21.176459999999999</v>
      </c>
      <c r="K23066" s="2">
        <v>0.156719</v>
      </c>
      <c r="L23066" s="2">
        <v>0.33046700000000001</v>
      </c>
    </row>
    <row r="23067" spans="1:12" x14ac:dyDescent="0.2">
      <c r="A23067" s="2">
        <v>21.177160000000001</v>
      </c>
      <c r="B23067" s="2">
        <v>18.253340000000001</v>
      </c>
      <c r="C23067" s="2">
        <v>2.5594209999999999</v>
      </c>
      <c r="D23067" s="2">
        <v>2.2315930000000002</v>
      </c>
      <c r="F23067" s="2">
        <v>21.17435</v>
      </c>
      <c r="G23067" s="2">
        <v>0.64278400000000002</v>
      </c>
      <c r="H23067" s="2">
        <v>0.52072099999999999</v>
      </c>
      <c r="J23067" s="2">
        <v>21.177160000000001</v>
      </c>
      <c r="K23067" s="2">
        <v>0.156946</v>
      </c>
      <c r="L23067" s="2">
        <v>0.33038800000000001</v>
      </c>
    </row>
    <row r="23068" spans="1:12" x14ac:dyDescent="0.2">
      <c r="A23068" s="2">
        <v>21.177859999999999</v>
      </c>
      <c r="B23068" s="2">
        <v>18.240839999999999</v>
      </c>
      <c r="C23068" s="2">
        <v>2.5605120000000001</v>
      </c>
      <c r="D23068" s="2">
        <v>2.2337220000000002</v>
      </c>
      <c r="F23068" s="2">
        <v>21.175049999999999</v>
      </c>
      <c r="G23068" s="2">
        <v>0.64224199999999998</v>
      </c>
      <c r="H23068" s="2">
        <v>0.52083599999999997</v>
      </c>
      <c r="J23068" s="2">
        <v>21.177859999999999</v>
      </c>
      <c r="K23068" s="2">
        <v>0.156916</v>
      </c>
      <c r="L23068" s="2">
        <v>0.33041100000000001</v>
      </c>
    </row>
    <row r="23069" spans="1:12" x14ac:dyDescent="0.2">
      <c r="A23069" s="2">
        <v>21.178560000000001</v>
      </c>
      <c r="B23069" s="2">
        <v>18.228290000000001</v>
      </c>
      <c r="C23069" s="2">
        <v>2.560638</v>
      </c>
      <c r="D23069" s="2">
        <v>2.235446</v>
      </c>
      <c r="F23069" s="2">
        <v>21.175750000000001</v>
      </c>
      <c r="G23069" s="2">
        <v>0.64151800000000003</v>
      </c>
      <c r="H23069" s="2">
        <v>0.52054599999999995</v>
      </c>
      <c r="J23069" s="2">
        <v>21.178560000000001</v>
      </c>
      <c r="K23069" s="2">
        <v>0.15667500000000001</v>
      </c>
      <c r="L23069" s="2">
        <v>0.33008700000000002</v>
      </c>
    </row>
    <row r="23070" spans="1:12" x14ac:dyDescent="0.2">
      <c r="A23070" s="2">
        <v>21.179259999999999</v>
      </c>
      <c r="B23070" s="2">
        <v>18.216010000000001</v>
      </c>
      <c r="C23070" s="2">
        <v>2.561591</v>
      </c>
      <c r="D23070" s="2">
        <v>2.2369340000000002</v>
      </c>
      <c r="F23070" s="2">
        <v>21.176459999999999</v>
      </c>
      <c r="G23070" s="2">
        <v>0.64076999999999995</v>
      </c>
      <c r="H23070" s="2">
        <v>0.52024099999999995</v>
      </c>
      <c r="J23070" s="2">
        <v>21.179259999999999</v>
      </c>
      <c r="K23070" s="2">
        <v>0.156833</v>
      </c>
      <c r="L23070" s="2">
        <v>0.32978200000000002</v>
      </c>
    </row>
    <row r="23071" spans="1:12" x14ac:dyDescent="0.2">
      <c r="A23071" s="2">
        <v>21.179960000000001</v>
      </c>
      <c r="B23071" s="2">
        <v>18.203530000000001</v>
      </c>
      <c r="C23071" s="2">
        <v>2.5625300000000002</v>
      </c>
      <c r="D23071" s="2">
        <v>2.2383380000000002</v>
      </c>
      <c r="F23071" s="2">
        <v>21.177160000000001</v>
      </c>
      <c r="G23071" s="2">
        <v>0.64016700000000004</v>
      </c>
      <c r="H23071" s="2">
        <v>0.52007300000000001</v>
      </c>
      <c r="J23071" s="2">
        <v>21.179960000000001</v>
      </c>
      <c r="K23071" s="2">
        <v>0.157389</v>
      </c>
      <c r="L23071" s="2">
        <v>0.329841</v>
      </c>
    </row>
    <row r="23072" spans="1:12" x14ac:dyDescent="0.2">
      <c r="A23072" s="2">
        <v>21.18066</v>
      </c>
      <c r="B23072" s="2">
        <v>18.19125</v>
      </c>
      <c r="C23072" s="2">
        <v>2.56359</v>
      </c>
      <c r="D23072" s="2">
        <v>2.2403900000000001</v>
      </c>
      <c r="F23072" s="2">
        <v>21.177859999999999</v>
      </c>
      <c r="G23072" s="2">
        <v>0.63917500000000005</v>
      </c>
      <c r="H23072" s="2">
        <v>0.51958499999999996</v>
      </c>
      <c r="J23072" s="2">
        <v>21.18066</v>
      </c>
      <c r="K23072" s="2">
        <v>0.15717100000000001</v>
      </c>
      <c r="L23072" s="2">
        <v>0.33017299999999999</v>
      </c>
    </row>
    <row r="23073" spans="1:12" x14ac:dyDescent="0.2">
      <c r="A23073" s="2">
        <v>21.181360000000002</v>
      </c>
      <c r="B23073" s="2">
        <v>18.17925</v>
      </c>
      <c r="C23073" s="2">
        <v>2.5639259999999999</v>
      </c>
      <c r="D23073" s="2">
        <v>2.2418239999999998</v>
      </c>
      <c r="F23073" s="2">
        <v>21.178560000000001</v>
      </c>
      <c r="G23073" s="2">
        <v>0.63824499999999995</v>
      </c>
      <c r="H23073" s="2">
        <v>0.51939400000000002</v>
      </c>
      <c r="J23073" s="2">
        <v>21.181360000000002</v>
      </c>
      <c r="K23073" s="2">
        <v>0.15703800000000001</v>
      </c>
      <c r="L23073" s="2">
        <v>0.33045000000000002</v>
      </c>
    </row>
    <row r="23074" spans="1:12" x14ac:dyDescent="0.2">
      <c r="A23074" s="2">
        <v>21.18207</v>
      </c>
      <c r="B23074" s="2">
        <v>18.167110000000001</v>
      </c>
      <c r="C23074" s="2">
        <v>2.564559</v>
      </c>
      <c r="D23074" s="2">
        <v>2.243236</v>
      </c>
      <c r="F23074" s="2">
        <v>21.179259999999999</v>
      </c>
      <c r="G23074" s="2">
        <v>0.63757299999999995</v>
      </c>
      <c r="H23074" s="2">
        <v>0.51976800000000001</v>
      </c>
      <c r="J23074" s="2">
        <v>21.18207</v>
      </c>
      <c r="K23074" s="2">
        <v>0.15690200000000001</v>
      </c>
      <c r="L23074" s="2">
        <v>0.33051199999999997</v>
      </c>
    </row>
    <row r="23075" spans="1:12" x14ac:dyDescent="0.2">
      <c r="A23075" s="2">
        <v>21.182770000000001</v>
      </c>
      <c r="B23075" s="2">
        <v>18.154589999999999</v>
      </c>
      <c r="C23075" s="2">
        <v>2.5650400000000002</v>
      </c>
      <c r="D23075" s="2">
        <v>2.2454329999999998</v>
      </c>
      <c r="F23075" s="2">
        <v>21.179960000000001</v>
      </c>
      <c r="G23075" s="2">
        <v>0.63654299999999997</v>
      </c>
      <c r="H23075" s="2">
        <v>0.51996600000000004</v>
      </c>
      <c r="J23075" s="2">
        <v>21.182770000000001</v>
      </c>
      <c r="K23075" s="2">
        <v>0.15615999999999999</v>
      </c>
      <c r="L23075" s="2">
        <v>0.331067</v>
      </c>
    </row>
    <row r="23076" spans="1:12" x14ac:dyDescent="0.2">
      <c r="A23076" s="2">
        <v>21.18347</v>
      </c>
      <c r="B23076" s="2">
        <v>18.14228</v>
      </c>
      <c r="C23076" s="2">
        <v>2.5655739999999998</v>
      </c>
      <c r="D23076" s="2">
        <v>2.2470889999999999</v>
      </c>
      <c r="F23076" s="2">
        <v>21.18066</v>
      </c>
      <c r="G23076" s="2">
        <v>0.63550600000000002</v>
      </c>
      <c r="H23076" s="2">
        <v>0.520042</v>
      </c>
      <c r="J23076" s="2">
        <v>21.18347</v>
      </c>
      <c r="K23076" s="2">
        <v>0.155607</v>
      </c>
      <c r="L23076" s="2">
        <v>0.33195400000000003</v>
      </c>
    </row>
    <row r="23077" spans="1:12" x14ac:dyDescent="0.2">
      <c r="A23077" s="2">
        <v>21.184170000000002</v>
      </c>
      <c r="B23077" s="2">
        <v>18.129940000000001</v>
      </c>
      <c r="C23077" s="2">
        <v>2.5667140000000002</v>
      </c>
      <c r="D23077" s="2">
        <v>2.2487140000000001</v>
      </c>
      <c r="F23077" s="2">
        <v>21.181360000000002</v>
      </c>
      <c r="G23077" s="2">
        <v>0.63498699999999997</v>
      </c>
      <c r="H23077" s="2">
        <v>0.52041599999999999</v>
      </c>
      <c r="J23077" s="2">
        <v>21.184170000000002</v>
      </c>
      <c r="K23077" s="2">
        <v>0.155941</v>
      </c>
      <c r="L23077" s="2">
        <v>0.33236500000000002</v>
      </c>
    </row>
    <row r="23078" spans="1:12" x14ac:dyDescent="0.2">
      <c r="A23078" s="2">
        <v>21.18487</v>
      </c>
      <c r="B23078" s="2">
        <v>18.117640000000002</v>
      </c>
      <c r="C23078" s="2">
        <v>2.567558</v>
      </c>
      <c r="D23078" s="2">
        <v>2.2501709999999999</v>
      </c>
      <c r="F23078" s="2">
        <v>21.18207</v>
      </c>
      <c r="G23078" s="2">
        <v>0.63428499999999999</v>
      </c>
      <c r="H23078" s="2">
        <v>0.52026399999999995</v>
      </c>
      <c r="J23078" s="2">
        <v>21.18487</v>
      </c>
      <c r="K23078" s="2">
        <v>0.15645999999999999</v>
      </c>
      <c r="L23078" s="2">
        <v>0.33225399999999999</v>
      </c>
    </row>
    <row r="23079" spans="1:12" x14ac:dyDescent="0.2">
      <c r="A23079" s="2">
        <v>21.185569999999998</v>
      </c>
      <c r="B23079" s="2">
        <v>18.105509999999999</v>
      </c>
      <c r="C23079" s="2">
        <v>2.5687250000000001</v>
      </c>
      <c r="D23079" s="2">
        <v>2.2510940000000002</v>
      </c>
      <c r="F23079" s="2">
        <v>21.182770000000001</v>
      </c>
      <c r="G23079" s="2">
        <v>0.63314099999999995</v>
      </c>
      <c r="H23079" s="2">
        <v>0.520424</v>
      </c>
      <c r="J23079" s="2">
        <v>21.185569999999998</v>
      </c>
      <c r="K23079" s="2">
        <v>0.156385</v>
      </c>
      <c r="L23079" s="2">
        <v>0.33264500000000002</v>
      </c>
    </row>
    <row r="23080" spans="1:12" x14ac:dyDescent="0.2">
      <c r="A23080" s="2">
        <v>21.18627</v>
      </c>
      <c r="B23080" s="2">
        <v>18.092939999999999</v>
      </c>
      <c r="C23080" s="2">
        <v>2.5698500000000002</v>
      </c>
      <c r="D23080" s="2">
        <v>2.2521770000000001</v>
      </c>
      <c r="F23080" s="2">
        <v>21.18347</v>
      </c>
      <c r="G23080" s="2">
        <v>0.63188200000000005</v>
      </c>
      <c r="H23080" s="2">
        <v>0.52091200000000004</v>
      </c>
      <c r="J23080" s="2">
        <v>21.18627</v>
      </c>
      <c r="K23080" s="2">
        <v>0.15592</v>
      </c>
      <c r="L23080" s="2">
        <v>0.33326499999999998</v>
      </c>
    </row>
    <row r="23081" spans="1:12" x14ac:dyDescent="0.2">
      <c r="A23081" s="2">
        <v>21.186979999999998</v>
      </c>
      <c r="B23081" s="2">
        <v>18.08013</v>
      </c>
      <c r="C23081" s="2">
        <v>2.5703649999999998</v>
      </c>
      <c r="D23081" s="2">
        <v>2.2535509999999999</v>
      </c>
      <c r="F23081" s="2">
        <v>21.184170000000002</v>
      </c>
      <c r="G23081" s="2">
        <v>0.63093600000000005</v>
      </c>
      <c r="H23081" s="2">
        <v>0.52100400000000002</v>
      </c>
      <c r="J23081" s="2">
        <v>21.186979999999998</v>
      </c>
      <c r="K23081" s="2">
        <v>0.15568000000000001</v>
      </c>
      <c r="L23081" s="2">
        <v>0.33397199999999999</v>
      </c>
    </row>
    <row r="23082" spans="1:12" x14ac:dyDescent="0.2">
      <c r="A23082" s="2">
        <v>21.18768</v>
      </c>
      <c r="B23082" s="2">
        <v>18.06804</v>
      </c>
      <c r="C23082" s="2">
        <v>2.5709870000000001</v>
      </c>
      <c r="D23082" s="2">
        <v>2.254985</v>
      </c>
      <c r="F23082" s="2">
        <v>21.18487</v>
      </c>
      <c r="G23082" s="2">
        <v>0.62963100000000005</v>
      </c>
      <c r="H23082" s="2">
        <v>0.52088199999999996</v>
      </c>
      <c r="J23082" s="2">
        <v>21.18768</v>
      </c>
      <c r="K23082" s="2">
        <v>0.15526599999999999</v>
      </c>
      <c r="L23082" s="2">
        <v>0.33452999999999999</v>
      </c>
    </row>
    <row r="23083" spans="1:12" x14ac:dyDescent="0.2">
      <c r="A23083" s="2">
        <v>21.188379999999999</v>
      </c>
      <c r="B23083" s="2">
        <v>18.055389999999999</v>
      </c>
      <c r="C23083" s="2">
        <v>2.5714139999999999</v>
      </c>
      <c r="D23083" s="2">
        <v>2.2558699999999998</v>
      </c>
      <c r="F23083" s="2">
        <v>21.185569999999998</v>
      </c>
      <c r="G23083" s="2">
        <v>0.62900500000000004</v>
      </c>
      <c r="H23083" s="2">
        <v>0.521034</v>
      </c>
      <c r="J23083" s="2">
        <v>21.188379999999999</v>
      </c>
      <c r="K23083" s="2">
        <v>0.15487799999999999</v>
      </c>
      <c r="L23083" s="2">
        <v>0.33517799999999998</v>
      </c>
    </row>
    <row r="23084" spans="1:12" x14ac:dyDescent="0.2">
      <c r="A23084" s="2">
        <v>21.189080000000001</v>
      </c>
      <c r="B23084" s="2">
        <v>18.042850000000001</v>
      </c>
      <c r="C23084" s="2">
        <v>2.5717349999999999</v>
      </c>
      <c r="D23084" s="2">
        <v>2.2570830000000002</v>
      </c>
      <c r="F23084" s="2">
        <v>21.18627</v>
      </c>
      <c r="G23084" s="2">
        <v>0.62810500000000002</v>
      </c>
      <c r="H23084" s="2">
        <v>0.521034</v>
      </c>
      <c r="J23084" s="2">
        <v>21.189080000000001</v>
      </c>
      <c r="K23084" s="2">
        <v>0.154613</v>
      </c>
      <c r="L23084" s="2">
        <v>0.33605400000000002</v>
      </c>
    </row>
    <row r="23085" spans="1:12" x14ac:dyDescent="0.2">
      <c r="A23085" s="2">
        <v>21.189779999999999</v>
      </c>
      <c r="B23085" s="2">
        <v>18.030550000000002</v>
      </c>
      <c r="C23085" s="2">
        <v>2.5726119999999999</v>
      </c>
      <c r="D23085" s="2">
        <v>2.2578459999999998</v>
      </c>
      <c r="F23085" s="2">
        <v>21.186979999999998</v>
      </c>
      <c r="G23085" s="2">
        <v>0.62703699999999996</v>
      </c>
      <c r="H23085" s="2">
        <v>0.52119400000000005</v>
      </c>
      <c r="J23085" s="2">
        <v>21.189779999999999</v>
      </c>
      <c r="K23085" s="2">
        <v>0.154333</v>
      </c>
      <c r="L23085" s="2">
        <v>0.33652900000000002</v>
      </c>
    </row>
    <row r="23086" spans="1:12" x14ac:dyDescent="0.2">
      <c r="A23086" s="2">
        <v>21.190480000000001</v>
      </c>
      <c r="B23086" s="2">
        <v>18.017659999999999</v>
      </c>
      <c r="C23086" s="2">
        <v>2.5732910000000002</v>
      </c>
      <c r="D23086" s="2">
        <v>2.2593190000000001</v>
      </c>
      <c r="F23086" s="2">
        <v>21.18768</v>
      </c>
      <c r="G23086" s="2">
        <v>0.62612900000000005</v>
      </c>
      <c r="H23086" s="2">
        <v>0.52197300000000002</v>
      </c>
      <c r="J23086" s="2">
        <v>21.190480000000001</v>
      </c>
      <c r="K23086" s="2">
        <v>0.15418200000000001</v>
      </c>
      <c r="L23086" s="2">
        <v>0.33691599999999999</v>
      </c>
    </row>
    <row r="23087" spans="1:12" x14ac:dyDescent="0.2">
      <c r="A23087" s="2">
        <v>21.191179999999999</v>
      </c>
      <c r="B23087" s="2">
        <v>18.006019999999999</v>
      </c>
      <c r="C23087" s="2">
        <v>2.5745990000000001</v>
      </c>
      <c r="D23087" s="2">
        <v>2.2609509999999999</v>
      </c>
      <c r="F23087" s="2">
        <v>21.188379999999999</v>
      </c>
      <c r="G23087" s="2">
        <v>0.62508399999999997</v>
      </c>
      <c r="H23087" s="2">
        <v>0.52256800000000003</v>
      </c>
      <c r="J23087" s="2">
        <v>21.191179999999999</v>
      </c>
      <c r="K23087" s="2">
        <v>0.154005</v>
      </c>
      <c r="L23087" s="2">
        <v>0.33700600000000003</v>
      </c>
    </row>
    <row r="23088" spans="1:12" x14ac:dyDescent="0.2">
      <c r="A23088" s="2">
        <v>21.191890000000001</v>
      </c>
      <c r="B23088" s="2">
        <v>17.993359999999999</v>
      </c>
      <c r="C23088" s="2">
        <v>2.5754540000000001</v>
      </c>
      <c r="D23088" s="2">
        <v>2.2623470000000001</v>
      </c>
      <c r="F23088" s="2">
        <v>21.189080000000001</v>
      </c>
      <c r="G23088" s="2">
        <v>0.62393200000000004</v>
      </c>
      <c r="H23088" s="2">
        <v>0.52244599999999997</v>
      </c>
      <c r="J23088" s="2">
        <v>21.191890000000001</v>
      </c>
      <c r="K23088" s="2">
        <v>0.15345700000000001</v>
      </c>
      <c r="L23088" s="2">
        <v>0.33719500000000002</v>
      </c>
    </row>
    <row r="23089" spans="1:12" x14ac:dyDescent="0.2">
      <c r="A23089" s="2">
        <v>21.192589999999999</v>
      </c>
      <c r="B23089" s="2">
        <v>17.981570000000001</v>
      </c>
      <c r="C23089" s="2">
        <v>2.5759460000000001</v>
      </c>
      <c r="D23089" s="2">
        <v>2.2643010000000001</v>
      </c>
      <c r="F23089" s="2">
        <v>21.189779999999999</v>
      </c>
      <c r="G23089" s="2">
        <v>0.62305500000000003</v>
      </c>
      <c r="H23089" s="2">
        <v>0.522621</v>
      </c>
      <c r="J23089" s="2">
        <v>21.192589999999999</v>
      </c>
      <c r="K23089" s="2">
        <v>0.153002</v>
      </c>
      <c r="L23089" s="2">
        <v>0.33727800000000002</v>
      </c>
    </row>
    <row r="23090" spans="1:12" x14ac:dyDescent="0.2">
      <c r="A23090" s="2">
        <v>21.193290000000001</v>
      </c>
      <c r="B23090" s="2">
        <v>17.969329999999999</v>
      </c>
      <c r="C23090" s="2">
        <v>2.5764309999999999</v>
      </c>
      <c r="D23090" s="2">
        <v>2.2655979999999998</v>
      </c>
      <c r="F23090" s="2">
        <v>21.190480000000001</v>
      </c>
      <c r="G23090" s="2">
        <v>0.62256599999999995</v>
      </c>
      <c r="H23090" s="2">
        <v>0.52324700000000002</v>
      </c>
      <c r="J23090" s="2">
        <v>21.193290000000001</v>
      </c>
      <c r="K23090" s="2">
        <v>0.15257999999999999</v>
      </c>
      <c r="L23090" s="2">
        <v>0.33785300000000001</v>
      </c>
    </row>
    <row r="23091" spans="1:12" x14ac:dyDescent="0.2">
      <c r="A23091" s="2">
        <v>21.193989999999999</v>
      </c>
      <c r="B23091" s="2">
        <v>17.956800000000001</v>
      </c>
      <c r="C23091" s="2">
        <v>2.5774759999999999</v>
      </c>
      <c r="D23091" s="2">
        <v>2.2668949999999999</v>
      </c>
      <c r="F23091" s="2">
        <v>21.191179999999999</v>
      </c>
      <c r="G23091" s="2">
        <v>0.621834</v>
      </c>
      <c r="H23091" s="2">
        <v>0.52323200000000003</v>
      </c>
      <c r="J23091" s="2">
        <v>21.193989999999999</v>
      </c>
      <c r="K23091" s="2">
        <v>0.15240300000000001</v>
      </c>
      <c r="L23091" s="2">
        <v>0.33802199999999999</v>
      </c>
    </row>
    <row r="23092" spans="1:12" x14ac:dyDescent="0.2">
      <c r="A23092" s="2">
        <v>21.194690000000001</v>
      </c>
      <c r="B23092" s="2">
        <v>17.94491</v>
      </c>
      <c r="C23092" s="2">
        <v>2.578166</v>
      </c>
      <c r="D23092" s="2">
        <v>2.2680159999999998</v>
      </c>
      <c r="F23092" s="2">
        <v>21.191890000000001</v>
      </c>
      <c r="G23092" s="2">
        <v>0.62097199999999997</v>
      </c>
      <c r="H23092" s="2">
        <v>0.52304799999999996</v>
      </c>
      <c r="J23092" s="2">
        <v>21.194690000000001</v>
      </c>
      <c r="K23092" s="2">
        <v>0.15226200000000001</v>
      </c>
      <c r="L23092" s="2">
        <v>0.338119</v>
      </c>
    </row>
    <row r="23093" spans="1:12" x14ac:dyDescent="0.2">
      <c r="A23093" s="2">
        <v>21.19539</v>
      </c>
      <c r="B23093" s="2">
        <v>17.93253</v>
      </c>
      <c r="C23093" s="2">
        <v>2.5790169999999999</v>
      </c>
      <c r="D23093" s="2">
        <v>2.2687789999999999</v>
      </c>
      <c r="F23093" s="2">
        <v>21.192589999999999</v>
      </c>
      <c r="G23093" s="2">
        <v>0.62046800000000002</v>
      </c>
      <c r="H23093" s="2">
        <v>0.52307899999999996</v>
      </c>
      <c r="J23093" s="2">
        <v>21.19539</v>
      </c>
      <c r="K23093" s="2">
        <v>0.15234600000000001</v>
      </c>
      <c r="L23093" s="2">
        <v>0.33855400000000002</v>
      </c>
    </row>
    <row r="23094" spans="1:12" x14ac:dyDescent="0.2">
      <c r="A23094" s="2">
        <v>21.196090000000002</v>
      </c>
      <c r="B23094" s="2">
        <v>17.92089</v>
      </c>
      <c r="C23094" s="2">
        <v>2.5802070000000001</v>
      </c>
      <c r="D23094" s="2">
        <v>2.2702969999999998</v>
      </c>
      <c r="F23094" s="2">
        <v>21.193290000000001</v>
      </c>
      <c r="G23094" s="2">
        <v>0.61994899999999997</v>
      </c>
      <c r="H23094" s="2">
        <v>0.52395599999999998</v>
      </c>
      <c r="J23094" s="2">
        <v>21.196090000000002</v>
      </c>
      <c r="K23094" s="2">
        <v>0.15212000000000001</v>
      </c>
      <c r="L23094" s="2">
        <v>0.33889900000000001</v>
      </c>
    </row>
    <row r="23095" spans="1:12" x14ac:dyDescent="0.2">
      <c r="A23095" s="2">
        <v>21.1968</v>
      </c>
      <c r="B23095" s="2">
        <v>17.909379999999999</v>
      </c>
      <c r="C23095" s="2">
        <v>2.580905</v>
      </c>
      <c r="D23095" s="2">
        <v>2.272357</v>
      </c>
      <c r="F23095" s="2">
        <v>21.193989999999999</v>
      </c>
      <c r="G23095" s="2">
        <v>0.61935399999999996</v>
      </c>
      <c r="H23095" s="2">
        <v>0.52481100000000003</v>
      </c>
      <c r="J23095" s="2">
        <v>21.1968</v>
      </c>
      <c r="K23095" s="2">
        <v>0.15173900000000001</v>
      </c>
      <c r="L23095" s="2">
        <v>0.33912100000000001</v>
      </c>
    </row>
    <row r="23096" spans="1:12" x14ac:dyDescent="0.2">
      <c r="A23096" s="2">
        <v>21.197500000000002</v>
      </c>
      <c r="B23096" s="2">
        <v>17.89798</v>
      </c>
      <c r="C23096" s="2">
        <v>2.5815570000000001</v>
      </c>
      <c r="D23096" s="2">
        <v>2.2730060000000001</v>
      </c>
      <c r="F23096" s="2">
        <v>21.194690000000001</v>
      </c>
      <c r="G23096" s="2">
        <v>0.61843099999999995</v>
      </c>
      <c r="H23096" s="2">
        <v>0.52475700000000003</v>
      </c>
      <c r="J23096" s="2">
        <v>21.197500000000002</v>
      </c>
      <c r="K23096" s="2">
        <v>0.151666</v>
      </c>
      <c r="L23096" s="2">
        <v>0.33962799999999999</v>
      </c>
    </row>
    <row r="23097" spans="1:12" x14ac:dyDescent="0.2">
      <c r="A23097" s="2">
        <v>21.1982</v>
      </c>
      <c r="B23097" s="2">
        <v>17.886399999999998</v>
      </c>
      <c r="C23097" s="2">
        <v>2.5823659999999999</v>
      </c>
      <c r="D23097" s="2">
        <v>2.274051</v>
      </c>
      <c r="F23097" s="2">
        <v>21.19539</v>
      </c>
      <c r="G23097" s="2">
        <v>0.61772199999999999</v>
      </c>
      <c r="H23097" s="2">
        <v>0.52481100000000003</v>
      </c>
      <c r="J23097" s="2">
        <v>21.1982</v>
      </c>
      <c r="K23097" s="2">
        <v>0.15127199999999999</v>
      </c>
      <c r="L23097" s="2">
        <v>0.339945</v>
      </c>
    </row>
    <row r="23098" spans="1:12" x14ac:dyDescent="0.2">
      <c r="A23098" s="2">
        <v>21.198899999999998</v>
      </c>
      <c r="B23098" s="2">
        <v>17.875109999999999</v>
      </c>
      <c r="C23098" s="2">
        <v>2.582687</v>
      </c>
      <c r="D23098" s="2">
        <v>2.2753100000000002</v>
      </c>
      <c r="F23098" s="2">
        <v>21.196090000000002</v>
      </c>
      <c r="G23098" s="2">
        <v>0.61692000000000002</v>
      </c>
      <c r="H23098" s="2">
        <v>0.52536000000000005</v>
      </c>
      <c r="J23098" s="2">
        <v>21.198899999999998</v>
      </c>
      <c r="K23098" s="2">
        <v>0.15066499999999999</v>
      </c>
      <c r="L23098" s="2">
        <v>0.34042600000000001</v>
      </c>
    </row>
    <row r="23099" spans="1:12" x14ac:dyDescent="0.2">
      <c r="A23099" s="2">
        <v>21.1996</v>
      </c>
      <c r="B23099" s="2">
        <v>17.86411</v>
      </c>
      <c r="C23099" s="2">
        <v>2.5833689999999998</v>
      </c>
      <c r="D23099" s="2">
        <v>2.2762479999999998</v>
      </c>
      <c r="F23099" s="2">
        <v>21.1968</v>
      </c>
      <c r="G23099" s="2">
        <v>0.61624100000000004</v>
      </c>
      <c r="H23099" s="2">
        <v>0.52596299999999996</v>
      </c>
      <c r="J23099" s="2">
        <v>21.1996</v>
      </c>
      <c r="K23099" s="2">
        <v>0.15033099999999999</v>
      </c>
      <c r="L23099" s="2">
        <v>0.34065200000000001</v>
      </c>
    </row>
    <row r="23100" spans="1:12" x14ac:dyDescent="0.2">
      <c r="A23100" s="2">
        <v>21.200299999999999</v>
      </c>
      <c r="B23100" s="2">
        <v>17.853169999999999</v>
      </c>
      <c r="C23100" s="2">
        <v>2.5840450000000001</v>
      </c>
      <c r="D23100" s="2">
        <v>2.2777889999999998</v>
      </c>
      <c r="F23100" s="2">
        <v>21.197500000000002</v>
      </c>
      <c r="G23100" s="2">
        <v>0.61566200000000004</v>
      </c>
      <c r="H23100" s="2">
        <v>0.52651199999999998</v>
      </c>
      <c r="J23100" s="2">
        <v>21.200299999999999</v>
      </c>
      <c r="K23100" s="2">
        <v>0.149973</v>
      </c>
      <c r="L23100" s="2">
        <v>0.34070299999999998</v>
      </c>
    </row>
    <row r="23101" spans="1:12" x14ac:dyDescent="0.2">
      <c r="A23101" s="2">
        <v>21.201000000000001</v>
      </c>
      <c r="B23101" s="2">
        <v>17.842220000000001</v>
      </c>
      <c r="C23101" s="2">
        <v>2.5845630000000002</v>
      </c>
      <c r="D23101" s="2">
        <v>2.2792849999999998</v>
      </c>
      <c r="F23101" s="2">
        <v>21.1982</v>
      </c>
      <c r="G23101" s="2">
        <v>0.61485299999999998</v>
      </c>
      <c r="H23101" s="2">
        <v>0.52682499999999999</v>
      </c>
      <c r="J23101" s="2">
        <v>21.201000000000001</v>
      </c>
      <c r="K23101" s="2">
        <v>0.14935300000000001</v>
      </c>
      <c r="L23101" s="2">
        <v>0.34109299999999998</v>
      </c>
    </row>
    <row r="23102" spans="1:12" x14ac:dyDescent="0.2">
      <c r="A23102" s="2">
        <v>21.201699999999999</v>
      </c>
      <c r="B23102" s="2">
        <v>17.831289999999999</v>
      </c>
      <c r="C23102" s="2">
        <v>2.5850559999999998</v>
      </c>
      <c r="D23102" s="2">
        <v>2.280818</v>
      </c>
      <c r="F23102" s="2">
        <v>21.198899999999998</v>
      </c>
      <c r="G23102" s="2">
        <v>0.61352499999999999</v>
      </c>
      <c r="H23102" s="2">
        <v>0.52690099999999995</v>
      </c>
      <c r="J23102" s="2">
        <v>21.201699999999999</v>
      </c>
      <c r="K23102" s="2">
        <v>0.14879200000000001</v>
      </c>
      <c r="L23102" s="2">
        <v>0.34155000000000002</v>
      </c>
    </row>
    <row r="23103" spans="1:12" x14ac:dyDescent="0.2">
      <c r="A23103" s="2">
        <v>21.20241</v>
      </c>
      <c r="B23103" s="2">
        <v>17.820139999999999</v>
      </c>
      <c r="C23103" s="2">
        <v>2.5861200000000002</v>
      </c>
      <c r="D23103" s="2">
        <v>2.281444</v>
      </c>
      <c r="F23103" s="2">
        <v>21.1996</v>
      </c>
      <c r="G23103" s="2">
        <v>0.61242700000000005</v>
      </c>
      <c r="H23103" s="2">
        <v>0.52673300000000001</v>
      </c>
      <c r="J23103" s="2">
        <v>21.20241</v>
      </c>
      <c r="K23103" s="2">
        <v>0.14806</v>
      </c>
      <c r="L23103" s="2">
        <v>0.34209299999999998</v>
      </c>
    </row>
    <row r="23104" spans="1:12" x14ac:dyDescent="0.2">
      <c r="A23104" s="2">
        <v>21.203109999999999</v>
      </c>
      <c r="B23104" s="2">
        <v>17.808869999999999</v>
      </c>
      <c r="C23104" s="2">
        <v>2.5870120000000001</v>
      </c>
      <c r="D23104" s="2">
        <v>2.2832819999999998</v>
      </c>
      <c r="F23104" s="2">
        <v>21.200299999999999</v>
      </c>
      <c r="G23104" s="2">
        <v>0.61185500000000004</v>
      </c>
      <c r="H23104" s="2">
        <v>0.52642800000000001</v>
      </c>
      <c r="J23104" s="2">
        <v>21.203109999999999</v>
      </c>
      <c r="K23104" s="2">
        <v>0.14733299999999999</v>
      </c>
      <c r="L23104" s="2">
        <v>0.34248499999999998</v>
      </c>
    </row>
    <row r="23105" spans="1:12" x14ac:dyDescent="0.2">
      <c r="A23105" s="2">
        <v>21.203810000000001</v>
      </c>
      <c r="B23105" s="2">
        <v>17.797789999999999</v>
      </c>
      <c r="C23105" s="2">
        <v>2.5878329999999998</v>
      </c>
      <c r="D23105" s="2">
        <v>2.2851439999999998</v>
      </c>
      <c r="F23105" s="2">
        <v>21.201000000000001</v>
      </c>
      <c r="G23105" s="2">
        <v>0.61106899999999997</v>
      </c>
      <c r="H23105" s="2">
        <v>0.52625299999999997</v>
      </c>
      <c r="J23105" s="2">
        <v>21.203810000000001</v>
      </c>
      <c r="K23105" s="2">
        <v>0.14679300000000001</v>
      </c>
      <c r="L23105" s="2">
        <v>0.34292899999999998</v>
      </c>
    </row>
    <row r="23106" spans="1:12" x14ac:dyDescent="0.2">
      <c r="A23106" s="2">
        <v>21.204509999999999</v>
      </c>
      <c r="B23106" s="2">
        <v>17.78678</v>
      </c>
      <c r="C23106" s="2">
        <v>2.5885690000000001</v>
      </c>
      <c r="D23106" s="2">
        <v>2.2869220000000001</v>
      </c>
      <c r="F23106" s="2">
        <v>21.201699999999999</v>
      </c>
      <c r="G23106" s="2">
        <v>0.60982499999999995</v>
      </c>
      <c r="H23106" s="2">
        <v>0.52656599999999998</v>
      </c>
      <c r="J23106" s="2">
        <v>21.204509999999999</v>
      </c>
      <c r="K23106" s="2">
        <v>0.14659900000000001</v>
      </c>
      <c r="L23106" s="2">
        <v>0.34362500000000001</v>
      </c>
    </row>
    <row r="23107" spans="1:12" x14ac:dyDescent="0.2">
      <c r="A23107" s="2">
        <v>21.205210000000001</v>
      </c>
      <c r="B23107" s="2">
        <v>17.775929999999999</v>
      </c>
      <c r="C23107" s="2">
        <v>2.5893510000000002</v>
      </c>
      <c r="D23107" s="2">
        <v>2.2885010000000001</v>
      </c>
      <c r="F23107" s="2">
        <v>21.20241</v>
      </c>
      <c r="G23107" s="2">
        <v>0.60897800000000002</v>
      </c>
      <c r="H23107" s="2">
        <v>0.526474</v>
      </c>
      <c r="J23107" s="2">
        <v>21.205210000000001</v>
      </c>
      <c r="K23107" s="2">
        <v>0.14621500000000001</v>
      </c>
      <c r="L23107" s="2">
        <v>0.34416999999999998</v>
      </c>
    </row>
    <row r="23108" spans="1:12" x14ac:dyDescent="0.2">
      <c r="A23108" s="2">
        <v>21.205909999999999</v>
      </c>
      <c r="B23108" s="2">
        <v>17.76474</v>
      </c>
      <c r="C23108" s="2">
        <v>2.5895649999999999</v>
      </c>
      <c r="D23108" s="2">
        <v>2.289539</v>
      </c>
      <c r="F23108" s="2">
        <v>21.203109999999999</v>
      </c>
      <c r="G23108" s="2">
        <v>0.60829200000000005</v>
      </c>
      <c r="H23108" s="2">
        <v>0.52661100000000005</v>
      </c>
      <c r="J23108" s="2">
        <v>21.205909999999999</v>
      </c>
      <c r="K23108" s="2">
        <v>0.14577699999999999</v>
      </c>
      <c r="L23108" s="2">
        <v>0.34451999999999999</v>
      </c>
    </row>
    <row r="23109" spans="1:12" x14ac:dyDescent="0.2">
      <c r="A23109" s="2">
        <v>21.206610000000001</v>
      </c>
      <c r="B23109" s="2">
        <v>17.753810000000001</v>
      </c>
      <c r="C23109" s="2">
        <v>2.5897399999999999</v>
      </c>
      <c r="D23109" s="2">
        <v>2.2909039999999998</v>
      </c>
      <c r="F23109" s="2">
        <v>21.203810000000001</v>
      </c>
      <c r="G23109" s="2">
        <v>0.60781099999999999</v>
      </c>
      <c r="H23109" s="2">
        <v>0.52677200000000002</v>
      </c>
      <c r="J23109" s="2">
        <v>21.206610000000001</v>
      </c>
      <c r="K23109" s="2">
        <v>0.144926</v>
      </c>
      <c r="L23109" s="2">
        <v>0.34530300000000003</v>
      </c>
    </row>
    <row r="23110" spans="1:12" x14ac:dyDescent="0.2">
      <c r="A23110" s="2">
        <v>21.207319999999999</v>
      </c>
      <c r="B23110" s="2">
        <v>17.74269</v>
      </c>
      <c r="C23110" s="2">
        <v>2.59016</v>
      </c>
      <c r="D23110" s="2">
        <v>2.2926739999999999</v>
      </c>
      <c r="F23110" s="2">
        <v>21.204509999999999</v>
      </c>
      <c r="G23110" s="2">
        <v>0.60732299999999995</v>
      </c>
      <c r="H23110" s="2">
        <v>0.52692399999999995</v>
      </c>
      <c r="J23110" s="2">
        <v>21.207319999999999</v>
      </c>
      <c r="K23110" s="2">
        <v>0.14452300000000001</v>
      </c>
      <c r="L23110" s="2">
        <v>0.34615499999999999</v>
      </c>
    </row>
    <row r="23111" spans="1:12" x14ac:dyDescent="0.2">
      <c r="A23111" s="2">
        <v>21.208020000000001</v>
      </c>
      <c r="B23111" s="2">
        <v>17.7317</v>
      </c>
      <c r="C23111" s="2">
        <v>2.590659</v>
      </c>
      <c r="D23111" s="2">
        <v>2.294063</v>
      </c>
      <c r="F23111" s="2">
        <v>21.205210000000001</v>
      </c>
      <c r="G23111" s="2">
        <v>0.60688799999999998</v>
      </c>
      <c r="H23111" s="2">
        <v>0.52751199999999998</v>
      </c>
      <c r="J23111" s="2">
        <v>21.208020000000001</v>
      </c>
      <c r="K23111" s="2">
        <v>0.14396100000000001</v>
      </c>
      <c r="L23111" s="2">
        <v>0.34609200000000001</v>
      </c>
    </row>
    <row r="23112" spans="1:12" x14ac:dyDescent="0.2">
      <c r="A23112" s="2">
        <v>21.20872</v>
      </c>
      <c r="B23112" s="2">
        <v>17.720610000000001</v>
      </c>
      <c r="C23112" s="2">
        <v>2.5907170000000002</v>
      </c>
      <c r="D23112" s="2">
        <v>2.2952300000000001</v>
      </c>
      <c r="F23112" s="2">
        <v>21.205909999999999</v>
      </c>
      <c r="G23112" s="2">
        <v>0.60660599999999998</v>
      </c>
      <c r="H23112" s="2">
        <v>0.52742</v>
      </c>
      <c r="J23112" s="2">
        <v>21.20872</v>
      </c>
      <c r="K23112" s="2">
        <v>0.143288</v>
      </c>
      <c r="L23112" s="2">
        <v>0.345723</v>
      </c>
    </row>
    <row r="23113" spans="1:12" x14ac:dyDescent="0.2">
      <c r="A23113" s="2">
        <v>21.209420000000001</v>
      </c>
      <c r="B23113" s="2">
        <v>17.709630000000001</v>
      </c>
      <c r="C23113" s="2">
        <v>2.5913379999999999</v>
      </c>
      <c r="D23113" s="2">
        <v>2.296573</v>
      </c>
      <c r="F23113" s="2">
        <v>21.206610000000001</v>
      </c>
      <c r="G23113" s="2">
        <v>0.60599499999999995</v>
      </c>
      <c r="H23113" s="2">
        <v>0.527092</v>
      </c>
      <c r="J23113" s="2">
        <v>21.209420000000001</v>
      </c>
      <c r="K23113" s="2">
        <v>0.14288500000000001</v>
      </c>
      <c r="L23113" s="2">
        <v>0.345522</v>
      </c>
    </row>
    <row r="23114" spans="1:12" x14ac:dyDescent="0.2">
      <c r="A23114" s="2">
        <v>21.21012</v>
      </c>
      <c r="B23114" s="2">
        <v>17.69904</v>
      </c>
      <c r="C23114" s="2">
        <v>2.591777</v>
      </c>
      <c r="D23114" s="2">
        <v>2.29819</v>
      </c>
      <c r="F23114" s="2">
        <v>21.207319999999999</v>
      </c>
      <c r="G23114" s="2">
        <v>0.60540799999999995</v>
      </c>
      <c r="H23114" s="2">
        <v>0.52692399999999995</v>
      </c>
      <c r="J23114" s="2">
        <v>21.21012</v>
      </c>
      <c r="K23114" s="2">
        <v>0.142567</v>
      </c>
      <c r="L23114" s="2">
        <v>0.34569</v>
      </c>
    </row>
    <row r="23115" spans="1:12" x14ac:dyDescent="0.2">
      <c r="A23115" s="2">
        <v>21.210819999999998</v>
      </c>
      <c r="B23115" s="2">
        <v>17.689160000000001</v>
      </c>
      <c r="C23115" s="2">
        <v>2.5927609999999999</v>
      </c>
      <c r="D23115" s="2">
        <v>2.3000289999999999</v>
      </c>
      <c r="F23115" s="2">
        <v>21.208020000000001</v>
      </c>
      <c r="G23115" s="2">
        <v>0.60481300000000005</v>
      </c>
      <c r="H23115" s="2">
        <v>0.52688599999999997</v>
      </c>
      <c r="J23115" s="2">
        <v>21.210819999999998</v>
      </c>
      <c r="K23115" s="2">
        <v>0.142071</v>
      </c>
      <c r="L23115" s="2">
        <v>0.34625600000000001</v>
      </c>
    </row>
    <row r="23116" spans="1:12" x14ac:dyDescent="0.2">
      <c r="A23116" s="2">
        <v>21.21152</v>
      </c>
      <c r="B23116" s="2">
        <v>17.67915</v>
      </c>
      <c r="C23116" s="2">
        <v>2.5937679999999999</v>
      </c>
      <c r="D23116" s="2">
        <v>2.3012950000000001</v>
      </c>
      <c r="F23116" s="2">
        <v>21.20872</v>
      </c>
      <c r="G23116" s="2">
        <v>0.60378299999999996</v>
      </c>
      <c r="H23116" s="2">
        <v>0.52689399999999997</v>
      </c>
      <c r="J23116" s="2">
        <v>21.21152</v>
      </c>
      <c r="K23116" s="2">
        <v>0.14168500000000001</v>
      </c>
      <c r="L23116" s="2">
        <v>0.34688600000000003</v>
      </c>
    </row>
    <row r="23117" spans="1:12" x14ac:dyDescent="0.2">
      <c r="A23117" s="2">
        <v>21.212230000000002</v>
      </c>
      <c r="B23117" s="2">
        <v>17.668030000000002</v>
      </c>
      <c r="C23117" s="2">
        <v>2.5940850000000002</v>
      </c>
      <c r="D23117" s="2">
        <v>2.3019590000000001</v>
      </c>
      <c r="F23117" s="2">
        <v>21.209420000000001</v>
      </c>
      <c r="G23117" s="2">
        <v>0.60250899999999996</v>
      </c>
      <c r="H23117" s="2">
        <v>0.52668000000000004</v>
      </c>
      <c r="J23117" s="2">
        <v>21.212230000000002</v>
      </c>
      <c r="K23117" s="2">
        <v>0.141065</v>
      </c>
      <c r="L23117" s="2">
        <v>0.34701799999999999</v>
      </c>
    </row>
    <row r="23118" spans="1:12" x14ac:dyDescent="0.2">
      <c r="A23118" s="2">
        <v>21.21293</v>
      </c>
      <c r="B23118" s="2">
        <v>17.657109999999999</v>
      </c>
      <c r="C23118" s="2">
        <v>2.594608</v>
      </c>
      <c r="D23118" s="2">
        <v>2.3037830000000001</v>
      </c>
      <c r="F23118" s="2">
        <v>21.21012</v>
      </c>
      <c r="G23118" s="2">
        <v>0.60125700000000004</v>
      </c>
      <c r="H23118" s="2">
        <v>0.52681699999999998</v>
      </c>
      <c r="J23118" s="2">
        <v>21.21293</v>
      </c>
      <c r="K23118" s="2">
        <v>0.140852</v>
      </c>
      <c r="L23118" s="2">
        <v>0.34725299999999998</v>
      </c>
    </row>
    <row r="23119" spans="1:12" x14ac:dyDescent="0.2">
      <c r="A23119" s="2">
        <v>21.213629999999998</v>
      </c>
      <c r="B23119" s="2">
        <v>17.64639</v>
      </c>
      <c r="C23119" s="2">
        <v>2.5953629999999999</v>
      </c>
      <c r="D23119" s="2">
        <v>2.3056209999999999</v>
      </c>
      <c r="F23119" s="2">
        <v>21.210819999999998</v>
      </c>
      <c r="G23119" s="2">
        <v>0.600136</v>
      </c>
      <c r="H23119" s="2">
        <v>0.52738200000000002</v>
      </c>
      <c r="J23119" s="2">
        <v>21.213629999999998</v>
      </c>
      <c r="K23119" s="2">
        <v>0.140318</v>
      </c>
      <c r="L23119" s="2">
        <v>0.34763699999999997</v>
      </c>
    </row>
    <row r="23120" spans="1:12" x14ac:dyDescent="0.2">
      <c r="A23120" s="2">
        <v>21.21433</v>
      </c>
      <c r="B23120" s="2">
        <v>17.635719999999999</v>
      </c>
      <c r="C23120" s="2">
        <v>2.595504</v>
      </c>
      <c r="D23120" s="2">
        <v>2.3072689999999998</v>
      </c>
      <c r="F23120" s="2">
        <v>21.21152</v>
      </c>
      <c r="G23120" s="2">
        <v>0.59953299999999998</v>
      </c>
      <c r="H23120" s="2">
        <v>0.52758799999999995</v>
      </c>
      <c r="J23120" s="2">
        <v>21.21433</v>
      </c>
      <c r="K23120" s="2">
        <v>0.139597</v>
      </c>
      <c r="L23120" s="2">
        <v>0.34817599999999999</v>
      </c>
    </row>
    <row r="23121" spans="1:12" x14ac:dyDescent="0.2">
      <c r="A23121" s="2">
        <v>21.215029999999999</v>
      </c>
      <c r="B23121" s="2">
        <v>17.625</v>
      </c>
      <c r="C23121" s="2">
        <v>2.5958130000000001</v>
      </c>
      <c r="D23121" s="2">
        <v>2.3085049999999998</v>
      </c>
      <c r="F23121" s="2">
        <v>21.212230000000002</v>
      </c>
      <c r="G23121" s="2">
        <v>0.59892999999999996</v>
      </c>
      <c r="H23121" s="2">
        <v>0.52710000000000001</v>
      </c>
      <c r="J23121" s="2">
        <v>21.215029999999999</v>
      </c>
      <c r="K23121" s="2">
        <v>0.138512</v>
      </c>
      <c r="L23121" s="2">
        <v>0.34863100000000002</v>
      </c>
    </row>
    <row r="23122" spans="1:12" x14ac:dyDescent="0.2">
      <c r="A23122" s="2">
        <v>21.215730000000001</v>
      </c>
      <c r="B23122" s="2">
        <v>17.614070000000002</v>
      </c>
      <c r="C23122" s="2">
        <v>2.596282</v>
      </c>
      <c r="D23122" s="2">
        <v>2.3098480000000001</v>
      </c>
      <c r="F23122" s="2">
        <v>21.21293</v>
      </c>
      <c r="G23122" s="2">
        <v>0.59825099999999998</v>
      </c>
      <c r="H23122" s="2">
        <v>0.52720599999999995</v>
      </c>
      <c r="J23122" s="2">
        <v>21.215730000000001</v>
      </c>
      <c r="K23122" s="2">
        <v>0.137987</v>
      </c>
      <c r="L23122" s="2">
        <v>0.34894599999999998</v>
      </c>
    </row>
    <row r="23123" spans="1:12" x14ac:dyDescent="0.2">
      <c r="A23123" s="2">
        <v>21.216429999999999</v>
      </c>
      <c r="B23123" s="2">
        <v>17.603100000000001</v>
      </c>
      <c r="C23123" s="2">
        <v>2.5965379999999998</v>
      </c>
      <c r="D23123" s="2">
        <v>2.3114880000000002</v>
      </c>
      <c r="F23123" s="2">
        <v>21.213629999999998</v>
      </c>
      <c r="G23123" s="2">
        <v>0.59784700000000002</v>
      </c>
      <c r="H23123" s="2">
        <v>0.52721399999999996</v>
      </c>
      <c r="J23123" s="2">
        <v>21.216429999999999</v>
      </c>
      <c r="K23123" s="2">
        <v>0.137707</v>
      </c>
      <c r="L23123" s="2">
        <v>0.34899599999999997</v>
      </c>
    </row>
    <row r="23124" spans="1:12" x14ac:dyDescent="0.2">
      <c r="A23124" s="2">
        <v>21.217130000000001</v>
      </c>
      <c r="B23124" s="2">
        <v>17.592369999999999</v>
      </c>
      <c r="C23124" s="2">
        <v>2.5972780000000002</v>
      </c>
      <c r="D23124" s="2">
        <v>2.3127239999999998</v>
      </c>
      <c r="F23124" s="2">
        <v>21.21433</v>
      </c>
      <c r="G23124" s="2">
        <v>0.59697699999999998</v>
      </c>
      <c r="H23124" s="2">
        <v>0.526833</v>
      </c>
      <c r="J23124" s="2">
        <v>21.217130000000001</v>
      </c>
      <c r="K23124" s="2">
        <v>0.13722599999999999</v>
      </c>
      <c r="L23124" s="2">
        <v>0.349499</v>
      </c>
    </row>
    <row r="23125" spans="1:12" x14ac:dyDescent="0.2">
      <c r="A23125" s="2">
        <v>21.217829999999999</v>
      </c>
      <c r="B23125" s="2">
        <v>17.581890000000001</v>
      </c>
      <c r="C23125" s="2">
        <v>2.5981480000000001</v>
      </c>
      <c r="D23125" s="2">
        <v>2.3140670000000001</v>
      </c>
      <c r="F23125" s="2">
        <v>21.215029999999999</v>
      </c>
      <c r="G23125" s="2">
        <v>0.59597</v>
      </c>
      <c r="H23125" s="2">
        <v>0.52662699999999996</v>
      </c>
      <c r="J23125" s="2">
        <v>21.217829999999999</v>
      </c>
      <c r="K23125" s="2">
        <v>0.137712</v>
      </c>
      <c r="L23125" s="2">
        <v>0.34962300000000002</v>
      </c>
    </row>
    <row r="23126" spans="1:12" x14ac:dyDescent="0.2">
      <c r="A23126" s="2">
        <v>21.218540000000001</v>
      </c>
      <c r="B23126" s="2">
        <v>17.570869999999999</v>
      </c>
      <c r="C23126" s="2">
        <v>2.5991469999999999</v>
      </c>
      <c r="D23126" s="2">
        <v>2.3158370000000001</v>
      </c>
      <c r="F23126" s="2">
        <v>21.215730000000001</v>
      </c>
      <c r="G23126" s="2">
        <v>0.59529100000000001</v>
      </c>
      <c r="H23126" s="2">
        <v>0.52658799999999995</v>
      </c>
      <c r="J23126" s="2">
        <v>21.218540000000001</v>
      </c>
      <c r="K23126" s="2">
        <v>0.13794100000000001</v>
      </c>
      <c r="L23126" s="2">
        <v>0.34945599999999999</v>
      </c>
    </row>
    <row r="23127" spans="1:12" x14ac:dyDescent="0.2">
      <c r="A23127" s="2">
        <v>21.219239999999999</v>
      </c>
      <c r="B23127" s="2">
        <v>17.56054</v>
      </c>
      <c r="C23127" s="2">
        <v>2.599548</v>
      </c>
      <c r="D23127" s="2">
        <v>2.316989</v>
      </c>
      <c r="F23127" s="2">
        <v>21.216429999999999</v>
      </c>
      <c r="G23127" s="2">
        <v>0.59414699999999998</v>
      </c>
      <c r="H23127" s="2">
        <v>0.52670300000000003</v>
      </c>
      <c r="J23127" s="2">
        <v>21.219239999999999</v>
      </c>
      <c r="K23127" s="2">
        <v>0.137132</v>
      </c>
      <c r="L23127" s="2">
        <v>0.34932400000000002</v>
      </c>
    </row>
    <row r="23128" spans="1:12" x14ac:dyDescent="0.2">
      <c r="A23128" s="2">
        <v>21.219940000000001</v>
      </c>
      <c r="B23128" s="2">
        <v>17.550129999999999</v>
      </c>
      <c r="C23128" s="2">
        <v>2.599647</v>
      </c>
      <c r="D23128" s="2">
        <v>2.318454</v>
      </c>
      <c r="F23128" s="2">
        <v>21.217130000000001</v>
      </c>
      <c r="G23128" s="2">
        <v>0.59330000000000005</v>
      </c>
      <c r="H23128" s="2">
        <v>0.52688599999999997</v>
      </c>
      <c r="J23128" s="2">
        <v>21.219940000000001</v>
      </c>
      <c r="K23128" s="2">
        <v>0.136431</v>
      </c>
      <c r="L23128" s="2">
        <v>0.34931899999999999</v>
      </c>
    </row>
    <row r="23129" spans="1:12" x14ac:dyDescent="0.2">
      <c r="A23129" s="2">
        <v>21.22064</v>
      </c>
      <c r="B23129" s="2">
        <v>17.539619999999999</v>
      </c>
      <c r="C23129" s="2">
        <v>2.5997150000000002</v>
      </c>
      <c r="D23129" s="2">
        <v>2.320316</v>
      </c>
      <c r="F23129" s="2">
        <v>21.217829999999999</v>
      </c>
      <c r="G23129" s="2">
        <v>0.59301800000000005</v>
      </c>
      <c r="H23129" s="2">
        <v>0.52670300000000003</v>
      </c>
      <c r="J23129" s="2">
        <v>21.22064</v>
      </c>
      <c r="K23129" s="2">
        <v>0.135961</v>
      </c>
      <c r="L23129" s="2">
        <v>0.34923500000000002</v>
      </c>
    </row>
    <row r="23130" spans="1:12" x14ac:dyDescent="0.2">
      <c r="A23130" s="2">
        <v>21.221340000000001</v>
      </c>
      <c r="B23130" s="2">
        <v>17.529440000000001</v>
      </c>
      <c r="C23130" s="2">
        <v>2.6005129999999999</v>
      </c>
      <c r="D23130" s="2">
        <v>2.3217270000000001</v>
      </c>
      <c r="F23130" s="2">
        <v>21.218540000000001</v>
      </c>
      <c r="G23130" s="2">
        <v>0.59241500000000002</v>
      </c>
      <c r="H23130" s="2">
        <v>0.52659599999999995</v>
      </c>
      <c r="J23130" s="2">
        <v>21.221340000000001</v>
      </c>
      <c r="K23130" s="2">
        <v>0.135631</v>
      </c>
      <c r="L23130" s="2">
        <v>0.34958499999999998</v>
      </c>
    </row>
    <row r="23131" spans="1:12" x14ac:dyDescent="0.2">
      <c r="A23131" s="2">
        <v>21.22204</v>
      </c>
      <c r="B23131" s="2">
        <v>17.519179999999999</v>
      </c>
      <c r="C23131" s="2">
        <v>2.6010469999999999</v>
      </c>
      <c r="D23131" s="2">
        <v>2.3231839999999999</v>
      </c>
      <c r="F23131" s="2">
        <v>21.219239999999999</v>
      </c>
      <c r="G23131" s="2">
        <v>0.59213300000000002</v>
      </c>
      <c r="H23131" s="2">
        <v>0.52642800000000001</v>
      </c>
      <c r="J23131" s="2">
        <v>21.22204</v>
      </c>
      <c r="K23131" s="2">
        <v>0.13477700000000001</v>
      </c>
      <c r="L23131" s="2">
        <v>0.34925</v>
      </c>
    </row>
    <row r="23132" spans="1:12" x14ac:dyDescent="0.2">
      <c r="A23132" s="2">
        <v>21.222750000000001</v>
      </c>
      <c r="B23132" s="2">
        <v>17.508929999999999</v>
      </c>
      <c r="C23132" s="2">
        <v>2.6012369999999998</v>
      </c>
      <c r="D23132" s="2">
        <v>2.3244050000000001</v>
      </c>
      <c r="F23132" s="2">
        <v>21.219940000000001</v>
      </c>
      <c r="G23132" s="2">
        <v>0.59165199999999996</v>
      </c>
      <c r="H23132" s="2">
        <v>0.52609300000000003</v>
      </c>
      <c r="J23132" s="2">
        <v>21.222750000000001</v>
      </c>
      <c r="K23132" s="2">
        <v>0.133966</v>
      </c>
      <c r="L23132" s="2">
        <v>0.348935</v>
      </c>
    </row>
    <row r="23133" spans="1:12" x14ac:dyDescent="0.2">
      <c r="A23133" s="2">
        <v>21.22345</v>
      </c>
      <c r="B23133" s="2">
        <v>17.498799999999999</v>
      </c>
      <c r="C23133" s="2">
        <v>2.6014849999999998</v>
      </c>
      <c r="D23133" s="2">
        <v>2.3258770000000002</v>
      </c>
      <c r="F23133" s="2">
        <v>21.22064</v>
      </c>
      <c r="G23133" s="2">
        <v>0.59067499999999995</v>
      </c>
      <c r="H23133" s="2">
        <v>0.52571100000000004</v>
      </c>
      <c r="J23133" s="2">
        <v>21.22345</v>
      </c>
      <c r="K23133" s="2">
        <v>0.133604</v>
      </c>
      <c r="L23133" s="2">
        <v>0.34879199999999999</v>
      </c>
    </row>
    <row r="23134" spans="1:12" x14ac:dyDescent="0.2">
      <c r="A23134" s="2">
        <v>21.224150000000002</v>
      </c>
      <c r="B23134" s="2">
        <v>17.48799</v>
      </c>
      <c r="C23134" s="2">
        <v>2.6023019999999999</v>
      </c>
      <c r="D23134" s="2">
        <v>2.3269679999999999</v>
      </c>
      <c r="F23134" s="2">
        <v>21.221340000000001</v>
      </c>
      <c r="G23134" s="2">
        <v>0.58989000000000003</v>
      </c>
      <c r="H23134" s="2">
        <v>0.52566500000000005</v>
      </c>
      <c r="J23134" s="2">
        <v>21.224150000000002</v>
      </c>
      <c r="K23134" s="2">
        <v>0.133299</v>
      </c>
      <c r="L23134" s="2">
        <v>0.34865499999999999</v>
      </c>
    </row>
    <row r="23135" spans="1:12" x14ac:dyDescent="0.2">
      <c r="A23135" s="2">
        <v>21.22485</v>
      </c>
      <c r="B23135" s="2">
        <v>17.477429999999998</v>
      </c>
      <c r="C23135" s="2">
        <v>2.6029049999999998</v>
      </c>
      <c r="D23135" s="2">
        <v>2.3281200000000002</v>
      </c>
      <c r="F23135" s="2">
        <v>21.22204</v>
      </c>
      <c r="G23135" s="2">
        <v>0.58908099999999997</v>
      </c>
      <c r="H23135" s="2">
        <v>0.52592499999999998</v>
      </c>
      <c r="J23135" s="2">
        <v>21.22485</v>
      </c>
      <c r="K23135" s="2">
        <v>0.13315199999999999</v>
      </c>
      <c r="L23135" s="2">
        <v>0.348744</v>
      </c>
    </row>
    <row r="23136" spans="1:12" x14ac:dyDescent="0.2">
      <c r="A23136" s="2">
        <v>21.225549999999998</v>
      </c>
      <c r="B23136" s="2">
        <v>17.467220000000001</v>
      </c>
      <c r="C23136" s="2">
        <v>2.6040369999999999</v>
      </c>
      <c r="D23136" s="2">
        <v>2.329539</v>
      </c>
      <c r="F23136" s="2">
        <v>21.222750000000001</v>
      </c>
      <c r="G23136" s="2">
        <v>0.58776099999999998</v>
      </c>
      <c r="H23136" s="2">
        <v>0.52513900000000002</v>
      </c>
      <c r="J23136" s="2">
        <v>21.225549999999998</v>
      </c>
      <c r="K23136" s="2">
        <v>0.13281399999999999</v>
      </c>
      <c r="L23136" s="2">
        <v>0.34889199999999998</v>
      </c>
    </row>
    <row r="23137" spans="1:12" x14ac:dyDescent="0.2">
      <c r="A23137" s="2">
        <v>21.22625</v>
      </c>
      <c r="B23137" s="2">
        <v>17.456569999999999</v>
      </c>
      <c r="C23137" s="2">
        <v>2.6043050000000001</v>
      </c>
      <c r="D23137" s="2">
        <v>2.3310499999999998</v>
      </c>
      <c r="F23137" s="2">
        <v>21.22345</v>
      </c>
      <c r="G23137" s="2">
        <v>0.58670800000000001</v>
      </c>
      <c r="H23137" s="2">
        <v>0.52465099999999998</v>
      </c>
      <c r="J23137" s="2">
        <v>21.22625</v>
      </c>
      <c r="K23137" s="2">
        <v>0.13240199999999999</v>
      </c>
      <c r="L23137" s="2">
        <v>0.349468</v>
      </c>
    </row>
    <row r="23138" spans="1:12" x14ac:dyDescent="0.2">
      <c r="A23138" s="2">
        <v>21.226949999999999</v>
      </c>
      <c r="B23138" s="2">
        <v>17.446249999999999</v>
      </c>
      <c r="C23138" s="2">
        <v>2.6046710000000002</v>
      </c>
      <c r="D23138" s="2">
        <v>2.332484</v>
      </c>
      <c r="F23138" s="2">
        <v>21.224150000000002</v>
      </c>
      <c r="G23138" s="2">
        <v>0.58579300000000001</v>
      </c>
      <c r="H23138" s="2">
        <v>0.52427699999999999</v>
      </c>
      <c r="J23138" s="2">
        <v>21.226949999999999</v>
      </c>
      <c r="K23138" s="2">
        <v>0.131832</v>
      </c>
      <c r="L23138" s="2">
        <v>0.34946700000000003</v>
      </c>
    </row>
    <row r="23139" spans="1:12" x14ac:dyDescent="0.2">
      <c r="A23139" s="2">
        <v>21.22766</v>
      </c>
      <c r="B23139" s="2">
        <v>17.436260000000001</v>
      </c>
      <c r="C23139" s="2">
        <v>2.605731</v>
      </c>
      <c r="D23139" s="2">
        <v>2.3337430000000001</v>
      </c>
      <c r="F23139" s="2">
        <v>21.22485</v>
      </c>
      <c r="G23139" s="2">
        <v>0.58515200000000001</v>
      </c>
      <c r="H23139" s="2">
        <v>0.52381100000000003</v>
      </c>
      <c r="J23139" s="2">
        <v>21.22766</v>
      </c>
      <c r="K23139" s="2">
        <v>0.131277</v>
      </c>
      <c r="L23139" s="2">
        <v>0.34972900000000001</v>
      </c>
    </row>
    <row r="23140" spans="1:12" x14ac:dyDescent="0.2">
      <c r="A23140" s="2">
        <v>21.228359999999999</v>
      </c>
      <c r="B23140" s="2">
        <v>17.426079999999999</v>
      </c>
      <c r="C23140" s="2">
        <v>2.6064560000000001</v>
      </c>
      <c r="D23140" s="2">
        <v>2.335445</v>
      </c>
      <c r="F23140" s="2">
        <v>21.225549999999998</v>
      </c>
      <c r="G23140" s="2">
        <v>0.58425899999999997</v>
      </c>
      <c r="H23140" s="2">
        <v>0.52366599999999996</v>
      </c>
      <c r="J23140" s="2">
        <v>21.228359999999999</v>
      </c>
      <c r="K23140" s="2">
        <v>0.13109399999999999</v>
      </c>
      <c r="L23140" s="2">
        <v>0.34987000000000001</v>
      </c>
    </row>
    <row r="23141" spans="1:12" x14ac:dyDescent="0.2">
      <c r="A23141" s="2">
        <v>21.22906</v>
      </c>
      <c r="B23141" s="2">
        <v>17.41638</v>
      </c>
      <c r="C23141" s="2">
        <v>2.606738</v>
      </c>
      <c r="D23141" s="2">
        <v>2.3370160000000002</v>
      </c>
      <c r="F23141" s="2">
        <v>21.22625</v>
      </c>
      <c r="G23141" s="2">
        <v>0.583511</v>
      </c>
      <c r="H23141" s="2">
        <v>0.52342999999999995</v>
      </c>
      <c r="J23141" s="2">
        <v>21.22906</v>
      </c>
      <c r="K23141" s="2">
        <v>0.13090099999999999</v>
      </c>
      <c r="L23141" s="2">
        <v>0.35012900000000002</v>
      </c>
    </row>
    <row r="23142" spans="1:12" x14ac:dyDescent="0.2">
      <c r="A23142" s="2">
        <v>21.229759999999999</v>
      </c>
      <c r="B23142" s="2">
        <v>17.40597</v>
      </c>
      <c r="C23142" s="2">
        <v>2.6070700000000002</v>
      </c>
      <c r="D23142" s="2">
        <v>2.3382290000000001</v>
      </c>
      <c r="F23142" s="2">
        <v>21.226949999999999</v>
      </c>
      <c r="G23142" s="2">
        <v>0.58278700000000005</v>
      </c>
      <c r="H23142" s="2">
        <v>0.52365099999999998</v>
      </c>
      <c r="J23142" s="2">
        <v>21.229759999999999</v>
      </c>
      <c r="K23142" s="2">
        <v>0.130497</v>
      </c>
      <c r="L23142" s="2">
        <v>0.35017300000000001</v>
      </c>
    </row>
    <row r="23143" spans="1:12" x14ac:dyDescent="0.2">
      <c r="A23143" s="2">
        <v>21.230460000000001</v>
      </c>
      <c r="B23143" s="2">
        <v>17.39573</v>
      </c>
      <c r="C23143" s="2">
        <v>2.6073490000000001</v>
      </c>
      <c r="D23143" s="2">
        <v>2.3389310000000001</v>
      </c>
      <c r="F23143" s="2">
        <v>21.22766</v>
      </c>
      <c r="G23143" s="2">
        <v>0.58191700000000002</v>
      </c>
      <c r="H23143" s="2">
        <v>0.52368199999999998</v>
      </c>
      <c r="J23143" s="2">
        <v>21.230460000000001</v>
      </c>
      <c r="K23143" s="2">
        <v>0.129858</v>
      </c>
      <c r="L23143" s="2">
        <v>0.349771</v>
      </c>
    </row>
    <row r="23144" spans="1:12" x14ac:dyDescent="0.2">
      <c r="A23144" s="2">
        <v>21.231159999999999</v>
      </c>
      <c r="B23144" s="2">
        <v>17.385090000000002</v>
      </c>
      <c r="C23144" s="2">
        <v>2.6075620000000002</v>
      </c>
      <c r="D23144" s="2">
        <v>2.3401139999999998</v>
      </c>
      <c r="F23144" s="2">
        <v>21.228359999999999</v>
      </c>
      <c r="G23144" s="2">
        <v>0.58116100000000004</v>
      </c>
      <c r="H23144" s="2">
        <v>0.52277399999999996</v>
      </c>
      <c r="J23144" s="2">
        <v>21.231159999999999</v>
      </c>
      <c r="K23144" s="2">
        <v>0.129686</v>
      </c>
      <c r="L23144" s="2">
        <v>0.34919099999999997</v>
      </c>
    </row>
    <row r="23145" spans="1:12" x14ac:dyDescent="0.2">
      <c r="A23145" s="2">
        <v>21.231860000000001</v>
      </c>
      <c r="B23145" s="2">
        <v>17.37415</v>
      </c>
      <c r="C23145" s="2">
        <v>2.6078290000000002</v>
      </c>
      <c r="D23145" s="2">
        <v>2.3415330000000001</v>
      </c>
      <c r="F23145" s="2">
        <v>21.22906</v>
      </c>
      <c r="G23145" s="2">
        <v>0.57991000000000004</v>
      </c>
      <c r="H23145" s="2">
        <v>0.522316</v>
      </c>
      <c r="J23145" s="2">
        <v>21.231860000000001</v>
      </c>
      <c r="K23145" s="2">
        <v>0.12961400000000001</v>
      </c>
      <c r="L23145" s="2">
        <v>0.34938900000000001</v>
      </c>
    </row>
    <row r="23146" spans="1:12" x14ac:dyDescent="0.2">
      <c r="A23146" s="2">
        <v>21.232569999999999</v>
      </c>
      <c r="B23146" s="2">
        <v>17.363340000000001</v>
      </c>
      <c r="C23146" s="2">
        <v>2.6081539999999999</v>
      </c>
      <c r="D23146" s="2">
        <v>2.3428450000000001</v>
      </c>
      <c r="F23146" s="2">
        <v>21.229759999999999</v>
      </c>
      <c r="G23146" s="2">
        <v>0.57901800000000003</v>
      </c>
      <c r="H23146" s="2">
        <v>0.52243799999999996</v>
      </c>
      <c r="J23146" s="2">
        <v>21.232569999999999</v>
      </c>
      <c r="K23146" s="2">
        <v>0.129581</v>
      </c>
      <c r="L23146" s="2">
        <v>0.34948000000000001</v>
      </c>
    </row>
    <row r="23147" spans="1:12" x14ac:dyDescent="0.2">
      <c r="A23147" s="2">
        <v>21.233270000000001</v>
      </c>
      <c r="B23147" s="2">
        <v>17.353169999999999</v>
      </c>
      <c r="C23147" s="2">
        <v>2.6081460000000001</v>
      </c>
      <c r="D23147" s="2">
        <v>2.344722</v>
      </c>
      <c r="F23147" s="2">
        <v>21.230460000000001</v>
      </c>
      <c r="G23147" s="2">
        <v>0.57805600000000001</v>
      </c>
      <c r="H23147" s="2">
        <v>0.52204099999999998</v>
      </c>
      <c r="J23147" s="2">
        <v>21.233270000000001</v>
      </c>
      <c r="K23147" s="2">
        <v>0.12956599999999999</v>
      </c>
      <c r="L23147" s="2">
        <v>0.34958299999999998</v>
      </c>
    </row>
    <row r="23148" spans="1:12" x14ac:dyDescent="0.2">
      <c r="A23148" s="2">
        <v>21.233969999999999</v>
      </c>
      <c r="B23148" s="2">
        <v>17.342379999999999</v>
      </c>
      <c r="C23148" s="2">
        <v>2.6090499999999999</v>
      </c>
      <c r="D23148" s="2">
        <v>2.3464689999999999</v>
      </c>
      <c r="F23148" s="2">
        <v>21.231159999999999</v>
      </c>
      <c r="G23148" s="2">
        <v>0.57727799999999996</v>
      </c>
      <c r="H23148" s="2">
        <v>0.52182799999999996</v>
      </c>
      <c r="J23148" s="2">
        <v>21.233969999999999</v>
      </c>
      <c r="K23148" s="2">
        <v>0.12948399999999999</v>
      </c>
      <c r="L23148" s="2">
        <v>0.34985500000000003</v>
      </c>
    </row>
    <row r="23149" spans="1:12" x14ac:dyDescent="0.2">
      <c r="A23149" s="2">
        <v>21.234670000000001</v>
      </c>
      <c r="B23149" s="2">
        <v>17.331890000000001</v>
      </c>
      <c r="C23149" s="2">
        <v>2.6093359999999999</v>
      </c>
      <c r="D23149" s="2">
        <v>2.3479570000000001</v>
      </c>
      <c r="F23149" s="2">
        <v>21.231860000000001</v>
      </c>
      <c r="G23149" s="2">
        <v>0.57644700000000004</v>
      </c>
      <c r="H23149" s="2">
        <v>0.52168300000000001</v>
      </c>
      <c r="J23149" s="2">
        <v>21.234670000000001</v>
      </c>
      <c r="K23149" s="2">
        <v>0.129362</v>
      </c>
      <c r="L23149" s="2">
        <v>0.34991100000000003</v>
      </c>
    </row>
    <row r="23150" spans="1:12" x14ac:dyDescent="0.2">
      <c r="A23150" s="2">
        <v>21.23537</v>
      </c>
      <c r="B23150" s="2">
        <v>17.321290000000001</v>
      </c>
      <c r="C23150" s="2">
        <v>2.6097790000000001</v>
      </c>
      <c r="D23150" s="2">
        <v>2.349361</v>
      </c>
      <c r="F23150" s="2">
        <v>21.232569999999999</v>
      </c>
      <c r="G23150" s="2">
        <v>0.57535599999999998</v>
      </c>
      <c r="H23150" s="2">
        <v>0.52156800000000003</v>
      </c>
      <c r="J23150" s="2">
        <v>21.23537</v>
      </c>
      <c r="K23150" s="2">
        <v>0.129276</v>
      </c>
      <c r="L23150" s="2">
        <v>0.35003299999999998</v>
      </c>
    </row>
    <row r="23151" spans="1:12" x14ac:dyDescent="0.2">
      <c r="A23151" s="2">
        <v>21.236070000000002</v>
      </c>
      <c r="B23151" s="2">
        <v>17.310649999999999</v>
      </c>
      <c r="C23151" s="2">
        <v>2.6104120000000002</v>
      </c>
      <c r="D23151" s="2">
        <v>2.3510239999999998</v>
      </c>
      <c r="F23151" s="2">
        <v>21.233270000000001</v>
      </c>
      <c r="G23151" s="2">
        <v>0.57435599999999998</v>
      </c>
      <c r="H23151" s="2">
        <v>0.52151499999999995</v>
      </c>
      <c r="J23151" s="2">
        <v>21.236070000000002</v>
      </c>
      <c r="K23151" s="2">
        <v>0.129242</v>
      </c>
      <c r="L23151" s="2">
        <v>0.35010999999999998</v>
      </c>
    </row>
    <row r="23152" spans="1:12" x14ac:dyDescent="0.2">
      <c r="A23152" s="2">
        <v>21.23677</v>
      </c>
      <c r="B23152" s="2">
        <v>17.3002</v>
      </c>
      <c r="C23152" s="2">
        <v>2.6110720000000001</v>
      </c>
      <c r="D23152" s="2">
        <v>2.3521990000000002</v>
      </c>
      <c r="F23152" s="2">
        <v>21.233969999999999</v>
      </c>
      <c r="G23152" s="2">
        <v>0.57399</v>
      </c>
      <c r="H23152" s="2">
        <v>0.52088199999999996</v>
      </c>
      <c r="J23152" s="2">
        <v>21.23677</v>
      </c>
      <c r="K23152" s="2">
        <v>0.129024</v>
      </c>
      <c r="L23152" s="2">
        <v>0.35029199999999999</v>
      </c>
    </row>
    <row r="23153" spans="1:12" x14ac:dyDescent="0.2">
      <c r="A23153" s="2">
        <v>21.237469999999998</v>
      </c>
      <c r="B23153" s="2">
        <v>17.290199999999999</v>
      </c>
      <c r="C23153" s="2">
        <v>2.6113270000000002</v>
      </c>
      <c r="D23153" s="2">
        <v>2.3532139999999999</v>
      </c>
      <c r="F23153" s="2">
        <v>21.234670000000001</v>
      </c>
      <c r="G23153" s="2">
        <v>0.57321900000000003</v>
      </c>
      <c r="H23153" s="2">
        <v>0.52111799999999997</v>
      </c>
      <c r="J23153" s="2">
        <v>21.237469999999998</v>
      </c>
      <c r="K23153" s="2">
        <v>0.12876499999999999</v>
      </c>
      <c r="L23153" s="2">
        <v>0.34952499999999997</v>
      </c>
    </row>
    <row r="23154" spans="1:12" x14ac:dyDescent="0.2">
      <c r="A23154" s="2">
        <v>21.23817</v>
      </c>
      <c r="B23154" s="2">
        <v>17.28049</v>
      </c>
      <c r="C23154" s="2">
        <v>2.6112630000000001</v>
      </c>
      <c r="D23154" s="2">
        <v>2.3541750000000001</v>
      </c>
      <c r="F23154" s="2">
        <v>21.23537</v>
      </c>
      <c r="G23154" s="2">
        <v>0.57217399999999996</v>
      </c>
      <c r="H23154" s="2">
        <v>0.52095000000000002</v>
      </c>
      <c r="J23154" s="2">
        <v>21.23817</v>
      </c>
      <c r="K23154" s="2">
        <v>0.12862599999999999</v>
      </c>
      <c r="L23154" s="2">
        <v>0.34900799999999998</v>
      </c>
    </row>
    <row r="23155" spans="1:12" x14ac:dyDescent="0.2">
      <c r="A23155" s="2">
        <v>21.238880000000002</v>
      </c>
      <c r="B23155" s="2">
        <v>17.270320000000002</v>
      </c>
      <c r="C23155" s="2">
        <v>2.6111369999999998</v>
      </c>
      <c r="D23155" s="2">
        <v>2.355693</v>
      </c>
      <c r="F23155" s="2">
        <v>21.236070000000002</v>
      </c>
      <c r="G23155" s="2">
        <v>0.57094599999999995</v>
      </c>
      <c r="H23155" s="2">
        <v>0.52095000000000002</v>
      </c>
      <c r="J23155" s="2">
        <v>21.238880000000002</v>
      </c>
      <c r="K23155" s="2">
        <v>0.12872700000000001</v>
      </c>
      <c r="L23155" s="2">
        <v>0.34882800000000003</v>
      </c>
    </row>
    <row r="23156" spans="1:12" x14ac:dyDescent="0.2">
      <c r="A23156" s="2">
        <v>21.23958</v>
      </c>
      <c r="B23156" s="2">
        <v>17.260000000000002</v>
      </c>
      <c r="C23156" s="2">
        <v>2.6123379999999998</v>
      </c>
      <c r="D23156" s="2">
        <v>2.3574480000000002</v>
      </c>
      <c r="F23156" s="2">
        <v>21.23677</v>
      </c>
      <c r="G23156" s="2">
        <v>0.57035800000000003</v>
      </c>
      <c r="H23156" s="2">
        <v>0.52113299999999996</v>
      </c>
      <c r="J23156" s="2">
        <v>21.23958</v>
      </c>
      <c r="K23156" s="2">
        <v>0.12875500000000001</v>
      </c>
      <c r="L23156" s="2">
        <v>0.348661</v>
      </c>
    </row>
    <row r="23157" spans="1:12" x14ac:dyDescent="0.2">
      <c r="A23157" s="2">
        <v>21.240279999999998</v>
      </c>
      <c r="B23157" s="2">
        <v>17.249780000000001</v>
      </c>
      <c r="C23157" s="2">
        <v>2.6125060000000002</v>
      </c>
      <c r="D23157" s="2">
        <v>2.3585850000000002</v>
      </c>
      <c r="F23157" s="2">
        <v>21.237469999999998</v>
      </c>
      <c r="G23157" s="2">
        <v>0.56999200000000005</v>
      </c>
      <c r="H23157" s="2">
        <v>0.52110299999999998</v>
      </c>
      <c r="J23157" s="2">
        <v>21.240279999999998</v>
      </c>
      <c r="K23157" s="2">
        <v>0.12842200000000001</v>
      </c>
      <c r="L23157" s="2">
        <v>0.34851700000000002</v>
      </c>
    </row>
    <row r="23158" spans="1:12" x14ac:dyDescent="0.2">
      <c r="A23158" s="2">
        <v>21.24098</v>
      </c>
      <c r="B23158" s="2">
        <v>17.24014</v>
      </c>
      <c r="C23158" s="2">
        <v>2.6133419999999998</v>
      </c>
      <c r="D23158" s="2">
        <v>2.3602400000000001</v>
      </c>
      <c r="F23158" s="2">
        <v>21.23817</v>
      </c>
      <c r="G23158" s="2">
        <v>0.56967199999999996</v>
      </c>
      <c r="H23158" s="2">
        <v>0.52094300000000004</v>
      </c>
      <c r="J23158" s="2">
        <v>21.24098</v>
      </c>
      <c r="K23158" s="2">
        <v>0.12807099999999999</v>
      </c>
      <c r="L23158" s="2">
        <v>0.348777</v>
      </c>
    </row>
    <row r="23159" spans="1:12" x14ac:dyDescent="0.2">
      <c r="A23159" s="2">
        <v>21.241679999999999</v>
      </c>
      <c r="B23159" s="2">
        <v>17.230180000000001</v>
      </c>
      <c r="C23159" s="2">
        <v>2.6142650000000001</v>
      </c>
      <c r="D23159" s="2">
        <v>2.3613240000000002</v>
      </c>
      <c r="F23159" s="2">
        <v>21.238880000000002</v>
      </c>
      <c r="G23159" s="2">
        <v>0.56895399999999996</v>
      </c>
      <c r="H23159" s="2">
        <v>0.52061500000000005</v>
      </c>
      <c r="J23159" s="2">
        <v>21.241679999999999</v>
      </c>
      <c r="K23159" s="2">
        <v>0.12795999999999999</v>
      </c>
      <c r="L23159" s="2">
        <v>0.348804</v>
      </c>
    </row>
    <row r="23160" spans="1:12" x14ac:dyDescent="0.2">
      <c r="A23160" s="2">
        <v>21.242380000000001</v>
      </c>
      <c r="B23160" s="2">
        <v>17.220179999999999</v>
      </c>
      <c r="C23160" s="2">
        <v>2.6149089999999999</v>
      </c>
      <c r="D23160" s="2">
        <v>2.3621249999999998</v>
      </c>
      <c r="F23160" s="2">
        <v>21.23958</v>
      </c>
      <c r="G23160" s="2">
        <v>0.56775699999999996</v>
      </c>
      <c r="H23160" s="2">
        <v>0.52011099999999999</v>
      </c>
      <c r="J23160" s="2">
        <v>21.242380000000001</v>
      </c>
      <c r="K23160" s="2">
        <v>0.128027</v>
      </c>
      <c r="L23160" s="2">
        <v>0.348215</v>
      </c>
    </row>
    <row r="23161" spans="1:12" x14ac:dyDescent="0.2">
      <c r="A23161" s="2">
        <v>21.243089999999999</v>
      </c>
      <c r="B23161" s="2">
        <v>17.210429999999999</v>
      </c>
      <c r="C23161" s="2">
        <v>2.6155689999999998</v>
      </c>
      <c r="D23161" s="2">
        <v>2.3633380000000002</v>
      </c>
      <c r="F23161" s="2">
        <v>21.240279999999998</v>
      </c>
      <c r="G23161" s="2">
        <v>0.56645999999999996</v>
      </c>
      <c r="H23161" s="2">
        <v>0.51993599999999995</v>
      </c>
      <c r="J23161" s="2">
        <v>21.243089999999999</v>
      </c>
      <c r="K23161" s="2">
        <v>0.12809200000000001</v>
      </c>
      <c r="L23161" s="2">
        <v>0.34859699999999999</v>
      </c>
    </row>
    <row r="23162" spans="1:12" x14ac:dyDescent="0.2">
      <c r="A23162" s="2">
        <v>21.243790000000001</v>
      </c>
      <c r="B23162" s="2">
        <v>17.200330000000001</v>
      </c>
      <c r="C23162" s="2">
        <v>2.6164849999999999</v>
      </c>
      <c r="D23162" s="2">
        <v>2.3642759999999998</v>
      </c>
      <c r="F23162" s="2">
        <v>21.24098</v>
      </c>
      <c r="G23162" s="2">
        <v>0.56524700000000005</v>
      </c>
      <c r="H23162" s="2">
        <v>0.52007300000000001</v>
      </c>
      <c r="J23162" s="2">
        <v>21.243790000000001</v>
      </c>
      <c r="K23162" s="2">
        <v>0.128021</v>
      </c>
      <c r="L23162" s="2">
        <v>0.34882099999999999</v>
      </c>
    </row>
    <row r="23163" spans="1:12" x14ac:dyDescent="0.2">
      <c r="A23163" s="2">
        <v>21.244489999999999</v>
      </c>
      <c r="B23163" s="2">
        <v>17.190290000000001</v>
      </c>
      <c r="C23163" s="2">
        <v>2.616695</v>
      </c>
      <c r="D23163" s="2">
        <v>2.3649779999999998</v>
      </c>
      <c r="F23163" s="2">
        <v>21.241679999999999</v>
      </c>
      <c r="G23163" s="2">
        <v>0.56417099999999998</v>
      </c>
      <c r="H23163" s="2">
        <v>0.52093500000000004</v>
      </c>
      <c r="J23163" s="2">
        <v>21.244489999999999</v>
      </c>
      <c r="K23163" s="2">
        <v>0.127827</v>
      </c>
      <c r="L23163" s="2">
        <v>0.34877000000000002</v>
      </c>
    </row>
    <row r="23164" spans="1:12" x14ac:dyDescent="0.2">
      <c r="A23164" s="2">
        <v>21.245190000000001</v>
      </c>
      <c r="B23164" s="2">
        <v>17.180610000000001</v>
      </c>
      <c r="C23164" s="2">
        <v>2.6172900000000001</v>
      </c>
      <c r="D23164" s="2">
        <v>2.3653369999999998</v>
      </c>
      <c r="F23164" s="2">
        <v>21.242380000000001</v>
      </c>
      <c r="G23164" s="2">
        <v>0.56327799999999995</v>
      </c>
      <c r="H23164" s="2">
        <v>0.52113299999999996</v>
      </c>
      <c r="J23164" s="2">
        <v>21.245190000000001</v>
      </c>
      <c r="K23164" s="2">
        <v>0.12725800000000001</v>
      </c>
      <c r="L23164" s="2">
        <v>0.34867900000000002</v>
      </c>
    </row>
    <row r="23165" spans="1:12" x14ac:dyDescent="0.2">
      <c r="A23165" s="2">
        <v>21.245889999999999</v>
      </c>
      <c r="B23165" s="2">
        <v>17.170909999999999</v>
      </c>
      <c r="C23165" s="2">
        <v>2.6175639999999998</v>
      </c>
      <c r="D23165" s="2">
        <v>2.3669389999999999</v>
      </c>
      <c r="F23165" s="2">
        <v>21.243089999999999</v>
      </c>
      <c r="G23165" s="2">
        <v>0.56198099999999995</v>
      </c>
      <c r="H23165" s="2">
        <v>0.52121700000000004</v>
      </c>
      <c r="J23165" s="2">
        <v>21.245889999999999</v>
      </c>
      <c r="K23165" s="2">
        <v>0.126831</v>
      </c>
      <c r="L23165" s="2">
        <v>0.34860000000000002</v>
      </c>
    </row>
    <row r="23166" spans="1:12" x14ac:dyDescent="0.2">
      <c r="A23166" s="2">
        <v>21.246590000000001</v>
      </c>
      <c r="B23166" s="2">
        <v>17.160900000000002</v>
      </c>
      <c r="C23166" s="2">
        <v>2.6176900000000001</v>
      </c>
      <c r="D23166" s="2">
        <v>2.3679839999999999</v>
      </c>
      <c r="F23166" s="2">
        <v>21.243790000000001</v>
      </c>
      <c r="G23166" s="2">
        <v>0.56138600000000005</v>
      </c>
      <c r="H23166" s="2">
        <v>0.52094300000000004</v>
      </c>
      <c r="J23166" s="2">
        <v>21.246590000000001</v>
      </c>
      <c r="K23166" s="2">
        <v>0.12671499999999999</v>
      </c>
      <c r="L23166" s="2">
        <v>0.34843800000000003</v>
      </c>
    </row>
    <row r="23167" spans="1:12" x14ac:dyDescent="0.2">
      <c r="A23167" s="2">
        <v>21.24729</v>
      </c>
      <c r="B23167" s="2">
        <v>17.15109</v>
      </c>
      <c r="C23167" s="2">
        <v>2.6188310000000001</v>
      </c>
      <c r="D23167" s="2">
        <v>2.3682889999999999</v>
      </c>
      <c r="F23167" s="2">
        <v>21.244489999999999</v>
      </c>
      <c r="G23167" s="2">
        <v>0.56115700000000002</v>
      </c>
      <c r="H23167" s="2">
        <v>0.52101900000000001</v>
      </c>
      <c r="J23167" s="2">
        <v>21.24729</v>
      </c>
      <c r="K23167" s="2">
        <v>0.12685399999999999</v>
      </c>
      <c r="L23167" s="2">
        <v>0.34843400000000002</v>
      </c>
    </row>
    <row r="23168" spans="1:12" x14ac:dyDescent="0.2">
      <c r="A23168" s="2">
        <v>21.248000000000001</v>
      </c>
      <c r="B23168" s="2">
        <v>17.14143</v>
      </c>
      <c r="C23168" s="2">
        <v>2.618865</v>
      </c>
      <c r="D23168" s="2">
        <v>2.3690519999999999</v>
      </c>
      <c r="F23168" s="2">
        <v>21.245190000000001</v>
      </c>
      <c r="G23168" s="2">
        <v>0.56030999999999997</v>
      </c>
      <c r="H23168" s="2">
        <v>0.52135500000000001</v>
      </c>
      <c r="J23168" s="2">
        <v>21.248000000000001</v>
      </c>
      <c r="K23168" s="2">
        <v>0.12659400000000001</v>
      </c>
      <c r="L23168" s="2">
        <v>0.34887499999999999</v>
      </c>
    </row>
    <row r="23169" spans="1:12" x14ac:dyDescent="0.2">
      <c r="A23169" s="2">
        <v>21.248699999999999</v>
      </c>
      <c r="B23169" s="2">
        <v>17.13184</v>
      </c>
      <c r="C23169" s="2">
        <v>2.6197240000000002</v>
      </c>
      <c r="D23169" s="2">
        <v>2.3699750000000002</v>
      </c>
      <c r="F23169" s="2">
        <v>21.245889999999999</v>
      </c>
      <c r="G23169" s="2">
        <v>0.55953200000000003</v>
      </c>
      <c r="H23169" s="2">
        <v>0.52130100000000001</v>
      </c>
      <c r="J23169" s="2">
        <v>21.248699999999999</v>
      </c>
      <c r="K23169" s="2">
        <v>0.12710399999999999</v>
      </c>
      <c r="L23169" s="2">
        <v>0.349219</v>
      </c>
    </row>
    <row r="23170" spans="1:12" x14ac:dyDescent="0.2">
      <c r="A23170" s="2">
        <v>21.249400000000001</v>
      </c>
      <c r="B23170" s="2">
        <v>17.12227</v>
      </c>
      <c r="C23170" s="2">
        <v>2.6204290000000001</v>
      </c>
      <c r="D23170" s="2">
        <v>2.3717450000000002</v>
      </c>
      <c r="F23170" s="2">
        <v>21.246590000000001</v>
      </c>
      <c r="G23170" s="2">
        <v>0.55868499999999999</v>
      </c>
      <c r="H23170" s="2">
        <v>0.52149999999999996</v>
      </c>
      <c r="J23170" s="2">
        <v>21.249400000000001</v>
      </c>
      <c r="K23170" s="2">
        <v>0.12747700000000001</v>
      </c>
      <c r="L23170" s="2">
        <v>0.34905799999999998</v>
      </c>
    </row>
    <row r="23171" spans="1:12" x14ac:dyDescent="0.2">
      <c r="A23171" s="2">
        <v>21.2501</v>
      </c>
      <c r="B23171" s="2">
        <v>17.11253</v>
      </c>
      <c r="C23171" s="2">
        <v>2.6206200000000002</v>
      </c>
      <c r="D23171" s="2">
        <v>2.3732099999999998</v>
      </c>
      <c r="F23171" s="2">
        <v>21.24729</v>
      </c>
      <c r="G23171" s="2">
        <v>0.55747199999999997</v>
      </c>
      <c r="H23171" s="2">
        <v>0.52249100000000004</v>
      </c>
      <c r="J23171" s="2">
        <v>21.2501</v>
      </c>
      <c r="K23171" s="2">
        <v>0.12770799999999999</v>
      </c>
      <c r="L23171" s="2">
        <v>0.34828100000000001</v>
      </c>
    </row>
    <row r="23172" spans="1:12" x14ac:dyDescent="0.2">
      <c r="A23172" s="2">
        <v>21.250800000000002</v>
      </c>
      <c r="B23172" s="2">
        <v>17.102889999999999</v>
      </c>
      <c r="C23172" s="2">
        <v>2.620784</v>
      </c>
      <c r="D23172" s="2">
        <v>2.3740420000000002</v>
      </c>
      <c r="F23172" s="2">
        <v>21.248000000000001</v>
      </c>
      <c r="G23172" s="2">
        <v>0.55669400000000002</v>
      </c>
      <c r="H23172" s="2">
        <v>0.52278100000000005</v>
      </c>
      <c r="J23172" s="2">
        <v>21.250800000000002</v>
      </c>
      <c r="K23172" s="2">
        <v>0.127663</v>
      </c>
      <c r="L23172" s="2">
        <v>0.34803899999999999</v>
      </c>
    </row>
    <row r="23173" spans="1:12" x14ac:dyDescent="0.2">
      <c r="A23173" s="2">
        <v>21.2515</v>
      </c>
      <c r="B23173" s="2">
        <v>17.093029999999999</v>
      </c>
      <c r="C23173" s="2">
        <v>2.6210469999999999</v>
      </c>
      <c r="D23173" s="2">
        <v>2.3754</v>
      </c>
      <c r="F23173" s="2">
        <v>21.248699999999999</v>
      </c>
      <c r="G23173" s="2">
        <v>0.55557999999999996</v>
      </c>
      <c r="H23173" s="2">
        <v>0.522675</v>
      </c>
      <c r="J23173" s="2">
        <v>21.2515</v>
      </c>
      <c r="K23173" s="2">
        <v>0.12715099999999999</v>
      </c>
      <c r="L23173" s="2">
        <v>0.34829500000000002</v>
      </c>
    </row>
    <row r="23174" spans="1:12" x14ac:dyDescent="0.2">
      <c r="A23174" s="2">
        <v>21.252199999999998</v>
      </c>
      <c r="B23174" s="2">
        <v>17.08314</v>
      </c>
      <c r="C23174" s="2">
        <v>2.6207569999999998</v>
      </c>
      <c r="D23174" s="2">
        <v>2.3767879999999999</v>
      </c>
      <c r="F23174" s="2">
        <v>21.249400000000001</v>
      </c>
      <c r="G23174" s="2">
        <v>0.55465699999999996</v>
      </c>
      <c r="H23174" s="2">
        <v>0.52273599999999998</v>
      </c>
      <c r="J23174" s="2">
        <v>21.252199999999998</v>
      </c>
      <c r="K23174" s="2">
        <v>0.12694</v>
      </c>
      <c r="L23174" s="2">
        <v>0.34851500000000002</v>
      </c>
    </row>
    <row r="23175" spans="1:12" x14ac:dyDescent="0.2">
      <c r="A23175" s="2">
        <v>21.25291</v>
      </c>
      <c r="B23175" s="2">
        <v>17.073509999999999</v>
      </c>
      <c r="C23175" s="2">
        <v>2.6211959999999999</v>
      </c>
      <c r="D23175" s="2">
        <v>2.3778869999999999</v>
      </c>
      <c r="F23175" s="2">
        <v>21.2501</v>
      </c>
      <c r="G23175" s="2">
        <v>0.55413800000000002</v>
      </c>
      <c r="H23175" s="2">
        <v>0.52317000000000002</v>
      </c>
      <c r="J23175" s="2">
        <v>21.25291</v>
      </c>
      <c r="K23175" s="2">
        <v>0.126335</v>
      </c>
      <c r="L23175" s="2">
        <v>0.34841499999999997</v>
      </c>
    </row>
    <row r="23176" spans="1:12" x14ac:dyDescent="0.2">
      <c r="A23176" s="2">
        <v>21.253609999999998</v>
      </c>
      <c r="B23176" s="2">
        <v>17.063690000000001</v>
      </c>
      <c r="C23176" s="2">
        <v>2.6215389999999998</v>
      </c>
      <c r="D23176" s="2">
        <v>2.3792369999999998</v>
      </c>
      <c r="F23176" s="2">
        <v>21.250800000000002</v>
      </c>
      <c r="G23176" s="2">
        <v>0.55351300000000003</v>
      </c>
      <c r="H23176" s="2">
        <v>0.52310199999999996</v>
      </c>
      <c r="J23176" s="2">
        <v>21.253609999999998</v>
      </c>
      <c r="K23176" s="2">
        <v>0.125969</v>
      </c>
      <c r="L23176" s="2">
        <v>0.34820499999999999</v>
      </c>
    </row>
    <row r="23177" spans="1:12" x14ac:dyDescent="0.2">
      <c r="A23177" s="2">
        <v>21.25431</v>
      </c>
      <c r="B23177" s="2">
        <v>17.053909999999998</v>
      </c>
      <c r="C23177" s="2">
        <v>2.622306</v>
      </c>
      <c r="D23177" s="2">
        <v>2.3804349999999999</v>
      </c>
      <c r="F23177" s="2">
        <v>21.2515</v>
      </c>
      <c r="G23177" s="2">
        <v>0.55268099999999998</v>
      </c>
      <c r="H23177" s="2">
        <v>0.52308699999999997</v>
      </c>
      <c r="J23177" s="2">
        <v>21.25431</v>
      </c>
      <c r="K23177" s="2">
        <v>0.126024</v>
      </c>
      <c r="L23177" s="2">
        <v>0.34819899999999998</v>
      </c>
    </row>
    <row r="23178" spans="1:12" x14ac:dyDescent="0.2">
      <c r="A23178" s="2">
        <v>21.255009999999999</v>
      </c>
      <c r="B23178" s="2">
        <v>17.044370000000001</v>
      </c>
      <c r="C23178" s="2">
        <v>2.6233399999999998</v>
      </c>
      <c r="D23178" s="2">
        <v>2.381259</v>
      </c>
      <c r="F23178" s="2">
        <v>21.252199999999998</v>
      </c>
      <c r="G23178" s="2">
        <v>0.55192600000000003</v>
      </c>
      <c r="H23178" s="2">
        <v>0.52336899999999997</v>
      </c>
      <c r="J23178" s="2">
        <v>21.255009999999999</v>
      </c>
      <c r="K23178" s="2">
        <v>0.12584699999999999</v>
      </c>
      <c r="L23178" s="2">
        <v>0.349049</v>
      </c>
    </row>
    <row r="23179" spans="1:12" x14ac:dyDescent="0.2">
      <c r="A23179" s="2">
        <v>21.255710000000001</v>
      </c>
      <c r="B23179" s="2">
        <v>17.034410000000001</v>
      </c>
      <c r="C23179" s="2">
        <v>2.62358</v>
      </c>
      <c r="D23179" s="2">
        <v>2.3822359999999998</v>
      </c>
      <c r="F23179" s="2">
        <v>21.25291</v>
      </c>
      <c r="G23179" s="2">
        <v>0.55090300000000003</v>
      </c>
      <c r="H23179" s="2">
        <v>0.52377300000000004</v>
      </c>
      <c r="J23179" s="2">
        <v>21.255710000000001</v>
      </c>
      <c r="K23179" s="2">
        <v>0.12578800000000001</v>
      </c>
      <c r="L23179" s="2">
        <v>0.34920699999999999</v>
      </c>
    </row>
    <row r="23180" spans="1:12" x14ac:dyDescent="0.2">
      <c r="A23180" s="2">
        <v>21.256409999999999</v>
      </c>
      <c r="B23180" s="2">
        <v>17.024560000000001</v>
      </c>
      <c r="C23180" s="2">
        <v>2.6239499999999998</v>
      </c>
      <c r="D23180" s="2">
        <v>2.3830900000000002</v>
      </c>
      <c r="F23180" s="2">
        <v>21.253609999999998</v>
      </c>
      <c r="G23180" s="2">
        <v>0.55016299999999996</v>
      </c>
      <c r="H23180" s="2">
        <v>0.52354400000000001</v>
      </c>
      <c r="J23180" s="2">
        <v>21.256409999999999</v>
      </c>
      <c r="K23180" s="2">
        <v>0.12559699999999999</v>
      </c>
      <c r="L23180" s="2">
        <v>0.349134</v>
      </c>
    </row>
    <row r="23181" spans="1:12" x14ac:dyDescent="0.2">
      <c r="A23181" s="2">
        <v>21.257110000000001</v>
      </c>
      <c r="B23181" s="2">
        <v>17.014610000000001</v>
      </c>
      <c r="C23181" s="2">
        <v>2.6244730000000001</v>
      </c>
      <c r="D23181" s="2">
        <v>2.3838680000000001</v>
      </c>
      <c r="F23181" s="2">
        <v>21.25431</v>
      </c>
      <c r="G23181" s="2">
        <v>0.54879800000000001</v>
      </c>
      <c r="H23181" s="2">
        <v>0.52359</v>
      </c>
      <c r="J23181" s="2">
        <v>21.257110000000001</v>
      </c>
      <c r="K23181" s="2">
        <v>0.12625700000000001</v>
      </c>
      <c r="L23181" s="2">
        <v>0.34920000000000001</v>
      </c>
    </row>
    <row r="23182" spans="1:12" x14ac:dyDescent="0.2">
      <c r="A23182" s="2">
        <v>21.257809999999999</v>
      </c>
      <c r="B23182" s="2">
        <v>17.005009999999999</v>
      </c>
      <c r="C23182" s="2">
        <v>2.6252849999999999</v>
      </c>
      <c r="D23182" s="2">
        <v>2.3852869999999999</v>
      </c>
      <c r="F23182" s="2">
        <v>21.255009999999999</v>
      </c>
      <c r="G23182" s="2">
        <v>0.54772200000000004</v>
      </c>
      <c r="H23182" s="2">
        <v>0.523949</v>
      </c>
      <c r="J23182" s="2">
        <v>21.257809999999999</v>
      </c>
      <c r="K23182" s="2">
        <v>0.12667999999999999</v>
      </c>
      <c r="L23182" s="2">
        <v>0.349296</v>
      </c>
    </row>
    <row r="23183" spans="1:12" x14ac:dyDescent="0.2">
      <c r="A23183" s="2">
        <v>21.258510000000001</v>
      </c>
      <c r="B23183" s="2">
        <v>16.995699999999999</v>
      </c>
      <c r="C23183" s="2">
        <v>2.6263649999999998</v>
      </c>
      <c r="D23183" s="2">
        <v>2.387019</v>
      </c>
      <c r="F23183" s="2">
        <v>21.255710000000001</v>
      </c>
      <c r="G23183" s="2">
        <v>0.546516</v>
      </c>
      <c r="H23183" s="2">
        <v>0.52410900000000005</v>
      </c>
      <c r="J23183" s="2">
        <v>21.258510000000001</v>
      </c>
      <c r="K23183" s="2">
        <v>0.12662899999999999</v>
      </c>
      <c r="L23183" s="2">
        <v>0.34962100000000002</v>
      </c>
    </row>
    <row r="23184" spans="1:12" x14ac:dyDescent="0.2">
      <c r="A23184" s="2">
        <v>21.259219999999999</v>
      </c>
      <c r="B23184" s="2">
        <v>16.986239999999999</v>
      </c>
      <c r="C23184" s="2">
        <v>2.6270129999999998</v>
      </c>
      <c r="D23184" s="2">
        <v>2.3885070000000002</v>
      </c>
      <c r="F23184" s="2">
        <v>21.256409999999999</v>
      </c>
      <c r="G23184" s="2">
        <v>0.54531099999999999</v>
      </c>
      <c r="H23184" s="2">
        <v>0.52438399999999996</v>
      </c>
      <c r="J23184" s="2">
        <v>21.259219999999999</v>
      </c>
      <c r="K23184" s="2">
        <v>0.126388</v>
      </c>
      <c r="L23184" s="2">
        <v>0.34987699999999999</v>
      </c>
    </row>
    <row r="23185" spans="1:12" x14ac:dyDescent="0.2">
      <c r="A23185" s="2">
        <v>21.259920000000001</v>
      </c>
      <c r="B23185" s="2">
        <v>16.976800000000001</v>
      </c>
      <c r="C23185" s="2">
        <v>2.6270020000000001</v>
      </c>
      <c r="D23185" s="2">
        <v>2.3902079999999999</v>
      </c>
      <c r="F23185" s="2">
        <v>21.257110000000001</v>
      </c>
      <c r="G23185" s="2">
        <v>0.54423500000000002</v>
      </c>
      <c r="H23185" s="2">
        <v>0.52500199999999997</v>
      </c>
      <c r="J23185" s="2">
        <v>21.259920000000001</v>
      </c>
      <c r="K23185" s="2">
        <v>0.12612899999999999</v>
      </c>
      <c r="L23185" s="2">
        <v>0.35041899999999998</v>
      </c>
    </row>
    <row r="23186" spans="1:12" x14ac:dyDescent="0.2">
      <c r="A23186" s="2">
        <v>21.260619999999999</v>
      </c>
      <c r="B23186" s="2">
        <v>16.96734</v>
      </c>
      <c r="C23186" s="2">
        <v>2.6268530000000001</v>
      </c>
      <c r="D23186" s="2">
        <v>2.3910480000000001</v>
      </c>
      <c r="F23186" s="2">
        <v>21.257809999999999</v>
      </c>
      <c r="G23186" s="2">
        <v>0.543404</v>
      </c>
      <c r="H23186" s="2">
        <v>0.52562699999999996</v>
      </c>
      <c r="J23186" s="2">
        <v>21.260619999999999</v>
      </c>
      <c r="K23186" s="2">
        <v>0.126053</v>
      </c>
      <c r="L23186" s="2">
        <v>0.35099900000000001</v>
      </c>
    </row>
    <row r="23187" spans="1:12" x14ac:dyDescent="0.2">
      <c r="A23187" s="2">
        <v>21.261320000000001</v>
      </c>
      <c r="B23187" s="2">
        <v>16.957820000000002</v>
      </c>
      <c r="C23187" s="2">
        <v>2.6271810000000002</v>
      </c>
      <c r="D23187" s="2">
        <v>2.392436</v>
      </c>
      <c r="F23187" s="2">
        <v>21.258510000000001</v>
      </c>
      <c r="G23187" s="2">
        <v>0.542717</v>
      </c>
      <c r="H23187" s="2">
        <v>0.52603900000000003</v>
      </c>
      <c r="J23187" s="2">
        <v>21.261320000000001</v>
      </c>
      <c r="K23187" s="2">
        <v>0.12615999999999999</v>
      </c>
      <c r="L23187" s="2">
        <v>0.350823</v>
      </c>
    </row>
    <row r="23188" spans="1:12" x14ac:dyDescent="0.2">
      <c r="A23188" s="2">
        <v>21.26202</v>
      </c>
      <c r="B23188" s="2">
        <v>16.947880000000001</v>
      </c>
      <c r="C23188" s="2">
        <v>2.6272540000000002</v>
      </c>
      <c r="D23188" s="2">
        <v>2.3940000000000001</v>
      </c>
      <c r="F23188" s="2">
        <v>21.259219999999999</v>
      </c>
      <c r="G23188" s="2">
        <v>0.54235100000000003</v>
      </c>
      <c r="H23188" s="2">
        <v>0.52640500000000001</v>
      </c>
      <c r="J23188" s="2">
        <v>21.26202</v>
      </c>
      <c r="K23188" s="2">
        <v>0.12648000000000001</v>
      </c>
      <c r="L23188" s="2">
        <v>0.35110000000000002</v>
      </c>
    </row>
    <row r="23189" spans="1:12" x14ac:dyDescent="0.2">
      <c r="A23189" s="2">
        <v>21.262720000000002</v>
      </c>
      <c r="B23189" s="2">
        <v>16.9389</v>
      </c>
      <c r="C23189" s="2">
        <v>2.6271200000000001</v>
      </c>
      <c r="D23189" s="2">
        <v>2.3950909999999999</v>
      </c>
      <c r="F23189" s="2">
        <v>21.259920000000001</v>
      </c>
      <c r="G23189" s="2">
        <v>0.54151899999999997</v>
      </c>
      <c r="H23189" s="2">
        <v>0.52652699999999997</v>
      </c>
      <c r="J23189" s="2">
        <v>21.262720000000002</v>
      </c>
      <c r="K23189" s="2">
        <v>0.12676000000000001</v>
      </c>
      <c r="L23189" s="2">
        <v>0.35153299999999998</v>
      </c>
    </row>
    <row r="23190" spans="1:12" x14ac:dyDescent="0.2">
      <c r="A23190" s="2">
        <v>21.26343</v>
      </c>
      <c r="B23190" s="2">
        <v>16.930299999999999</v>
      </c>
      <c r="C23190" s="2">
        <v>2.6274410000000001</v>
      </c>
      <c r="D23190" s="2">
        <v>2.3966090000000002</v>
      </c>
      <c r="F23190" s="2">
        <v>21.260619999999999</v>
      </c>
      <c r="G23190" s="2">
        <v>0.540771</v>
      </c>
      <c r="H23190" s="2">
        <v>0.52664200000000005</v>
      </c>
      <c r="J23190" s="2">
        <v>21.26343</v>
      </c>
      <c r="K23190" s="2">
        <v>0.12715099999999999</v>
      </c>
      <c r="L23190" s="2">
        <v>0.35188199999999997</v>
      </c>
    </row>
    <row r="23191" spans="1:12" x14ac:dyDescent="0.2">
      <c r="A23191" s="2">
        <v>21.264130000000002</v>
      </c>
      <c r="B23191" s="2">
        <v>16.9222</v>
      </c>
      <c r="C23191" s="2">
        <v>2.6274220000000001</v>
      </c>
      <c r="D23191" s="2">
        <v>2.398463</v>
      </c>
      <c r="F23191" s="2">
        <v>21.261320000000001</v>
      </c>
      <c r="G23191" s="2">
        <v>0.53986400000000001</v>
      </c>
      <c r="H23191" s="2">
        <v>0.52694700000000005</v>
      </c>
      <c r="J23191" s="2">
        <v>21.264130000000002</v>
      </c>
      <c r="K23191" s="2">
        <v>0.12731200000000001</v>
      </c>
      <c r="L23191" s="2">
        <v>0.35191600000000001</v>
      </c>
    </row>
    <row r="23192" spans="1:12" x14ac:dyDescent="0.2">
      <c r="A23192" s="2">
        <v>21.26483</v>
      </c>
      <c r="B23192" s="2">
        <v>16.913540000000001</v>
      </c>
      <c r="C23192" s="2">
        <v>2.6279520000000001</v>
      </c>
      <c r="D23192" s="2">
        <v>2.400188</v>
      </c>
      <c r="F23192" s="2">
        <v>21.26202</v>
      </c>
      <c r="G23192" s="2">
        <v>0.53879500000000002</v>
      </c>
      <c r="H23192" s="2">
        <v>0.52679399999999998</v>
      </c>
      <c r="J23192" s="2">
        <v>21.26483</v>
      </c>
      <c r="K23192" s="2">
        <v>0.127439</v>
      </c>
      <c r="L23192" s="2">
        <v>0.35215800000000003</v>
      </c>
    </row>
    <row r="23193" spans="1:12" x14ac:dyDescent="0.2">
      <c r="A23193" s="2">
        <v>21.265529999999998</v>
      </c>
      <c r="B23193" s="2">
        <v>16.904630000000001</v>
      </c>
      <c r="C23193" s="2">
        <v>2.6283180000000002</v>
      </c>
      <c r="D23193" s="2">
        <v>2.4014920000000002</v>
      </c>
      <c r="F23193" s="2">
        <v>21.262720000000002</v>
      </c>
      <c r="G23193" s="2">
        <v>0.53813200000000005</v>
      </c>
      <c r="H23193" s="2">
        <v>0.52721399999999996</v>
      </c>
      <c r="J23193" s="2">
        <v>21.265529999999998</v>
      </c>
      <c r="K23193" s="2">
        <v>0.12737799999999999</v>
      </c>
      <c r="L23193" s="2">
        <v>0.35273599999999999</v>
      </c>
    </row>
    <row r="23194" spans="1:12" x14ac:dyDescent="0.2">
      <c r="A23194" s="2">
        <v>21.26623</v>
      </c>
      <c r="B23194" s="2">
        <v>16.895630000000001</v>
      </c>
      <c r="C23194" s="2">
        <v>2.6287609999999999</v>
      </c>
      <c r="D23194" s="2">
        <v>2.402606</v>
      </c>
      <c r="F23194" s="2">
        <v>21.26343</v>
      </c>
      <c r="G23194" s="2">
        <v>0.53751400000000005</v>
      </c>
      <c r="H23194" s="2">
        <v>0.52727500000000005</v>
      </c>
      <c r="J23194" s="2">
        <v>21.26623</v>
      </c>
      <c r="K23194" s="2">
        <v>0.12694900000000001</v>
      </c>
      <c r="L23194" s="2">
        <v>0.35366700000000001</v>
      </c>
    </row>
    <row r="23195" spans="1:12" x14ac:dyDescent="0.2">
      <c r="A23195" s="2">
        <v>21.266929999999999</v>
      </c>
      <c r="B23195" s="2">
        <v>16.886620000000001</v>
      </c>
      <c r="C23195" s="2">
        <v>2.6289210000000001</v>
      </c>
      <c r="D23195" s="2">
        <v>2.403384</v>
      </c>
      <c r="F23195" s="2">
        <v>21.264130000000002</v>
      </c>
      <c r="G23195" s="2">
        <v>0.53698699999999999</v>
      </c>
      <c r="H23195" s="2">
        <v>0.52699300000000004</v>
      </c>
      <c r="J23195" s="2">
        <v>21.266929999999999</v>
      </c>
      <c r="K23195" s="2">
        <v>0.12697</v>
      </c>
      <c r="L23195" s="2">
        <v>0.35422999999999999</v>
      </c>
    </row>
    <row r="23196" spans="1:12" x14ac:dyDescent="0.2">
      <c r="A23196" s="2">
        <v>21.26763</v>
      </c>
      <c r="B23196" s="2">
        <v>16.877079999999999</v>
      </c>
      <c r="C23196" s="2">
        <v>2.629508</v>
      </c>
      <c r="D23196" s="2">
        <v>2.4042159999999999</v>
      </c>
      <c r="F23196" s="2">
        <v>21.26483</v>
      </c>
      <c r="G23196" s="2">
        <v>0.53649899999999995</v>
      </c>
      <c r="H23196" s="2">
        <v>0.52714499999999997</v>
      </c>
      <c r="J23196" s="2">
        <v>21.26763</v>
      </c>
      <c r="K23196" s="2">
        <v>0.12721399999999999</v>
      </c>
      <c r="L23196" s="2">
        <v>0.35442899999999999</v>
      </c>
    </row>
    <row r="23197" spans="1:12" x14ac:dyDescent="0.2">
      <c r="A23197" s="2">
        <v>21.268339999999998</v>
      </c>
      <c r="B23197" s="2">
        <v>16.867529999999999</v>
      </c>
      <c r="C23197" s="2">
        <v>2.6300159999999999</v>
      </c>
      <c r="D23197" s="2">
        <v>2.4054289999999998</v>
      </c>
      <c r="F23197" s="2">
        <v>21.265529999999998</v>
      </c>
      <c r="G23197" s="2">
        <v>0.53581199999999995</v>
      </c>
      <c r="H23197" s="2">
        <v>0.52783199999999997</v>
      </c>
      <c r="J23197" s="2">
        <v>21.268339999999998</v>
      </c>
      <c r="K23197" s="2">
        <v>0.12717000000000001</v>
      </c>
      <c r="L23197" s="2">
        <v>0.354547</v>
      </c>
    </row>
    <row r="23198" spans="1:12" x14ac:dyDescent="0.2">
      <c r="A23198" s="2">
        <v>21.26904</v>
      </c>
      <c r="B23198" s="2">
        <v>16.858329999999999</v>
      </c>
      <c r="C23198" s="2">
        <v>2.6302599999999998</v>
      </c>
      <c r="D23198" s="2">
        <v>2.4067259999999999</v>
      </c>
      <c r="F23198" s="2">
        <v>21.26623</v>
      </c>
      <c r="G23198" s="2">
        <v>0.53513299999999997</v>
      </c>
      <c r="H23198" s="2">
        <v>0.52774799999999999</v>
      </c>
      <c r="J23198" s="2">
        <v>21.26904</v>
      </c>
      <c r="K23198" s="2">
        <v>0.12717800000000001</v>
      </c>
      <c r="L23198" s="2">
        <v>0.35487299999999999</v>
      </c>
    </row>
    <row r="23199" spans="1:12" x14ac:dyDescent="0.2">
      <c r="A23199" s="2">
        <v>21.269739999999999</v>
      </c>
      <c r="B23199" s="2">
        <v>16.84956</v>
      </c>
      <c r="C23199" s="2">
        <v>2.6306340000000001</v>
      </c>
      <c r="D23199" s="2">
        <v>2.4077709999999999</v>
      </c>
      <c r="F23199" s="2">
        <v>21.266929999999999</v>
      </c>
      <c r="G23199" s="2">
        <v>0.53398900000000005</v>
      </c>
      <c r="H23199" s="2">
        <v>0.52781699999999998</v>
      </c>
      <c r="J23199" s="2">
        <v>21.269739999999999</v>
      </c>
      <c r="K23199" s="2">
        <v>0.127161</v>
      </c>
      <c r="L23199" s="2">
        <v>0.35557299999999997</v>
      </c>
    </row>
    <row r="23200" spans="1:12" x14ac:dyDescent="0.2">
      <c r="A23200" s="2">
        <v>21.270440000000001</v>
      </c>
      <c r="B23200" s="2">
        <v>16.840779999999999</v>
      </c>
      <c r="C23200" s="2">
        <v>2.630649</v>
      </c>
      <c r="D23200" s="2">
        <v>2.4089309999999999</v>
      </c>
      <c r="F23200" s="2">
        <v>21.26763</v>
      </c>
      <c r="G23200" s="2">
        <v>0.53292099999999998</v>
      </c>
      <c r="H23200" s="2">
        <v>0.52700000000000002</v>
      </c>
      <c r="J23200" s="2">
        <v>21.270440000000001</v>
      </c>
      <c r="K23200" s="2">
        <v>0.127188</v>
      </c>
      <c r="L23200" s="2">
        <v>0.355715</v>
      </c>
    </row>
    <row r="23201" spans="1:12" x14ac:dyDescent="0.2">
      <c r="A23201" s="2">
        <v>21.271139999999999</v>
      </c>
      <c r="B23201" s="2">
        <v>16.830970000000001</v>
      </c>
      <c r="C23201" s="2">
        <v>2.630576</v>
      </c>
      <c r="D23201" s="2">
        <v>2.4101900000000001</v>
      </c>
      <c r="F23201" s="2">
        <v>21.268339999999998</v>
      </c>
      <c r="G23201" s="2">
        <v>0.53182200000000002</v>
      </c>
      <c r="H23201" s="2">
        <v>0.52724499999999996</v>
      </c>
      <c r="J23201" s="2">
        <v>21.271139999999999</v>
      </c>
      <c r="K23201" s="2">
        <v>0.12709799999999999</v>
      </c>
      <c r="L23201" s="2">
        <v>0.35601899999999997</v>
      </c>
    </row>
    <row r="23202" spans="1:12" x14ac:dyDescent="0.2">
      <c r="A23202" s="2">
        <v>21.271840000000001</v>
      </c>
      <c r="B23202" s="2">
        <v>16.821809999999999</v>
      </c>
      <c r="C23202" s="2">
        <v>2.6305459999999998</v>
      </c>
      <c r="D23202" s="2">
        <v>2.4113039999999999</v>
      </c>
      <c r="F23202" s="2">
        <v>21.26904</v>
      </c>
      <c r="G23202" s="2">
        <v>0.53056300000000001</v>
      </c>
      <c r="H23202" s="2">
        <v>0.52756499999999995</v>
      </c>
      <c r="J23202" s="2">
        <v>21.271840000000001</v>
      </c>
      <c r="K23202" s="2">
        <v>0.127132</v>
      </c>
      <c r="L23202" s="2">
        <v>0.35592600000000002</v>
      </c>
    </row>
    <row r="23203" spans="1:12" x14ac:dyDescent="0.2">
      <c r="A23203" s="2">
        <v>21.272539999999999</v>
      </c>
      <c r="B23203" s="2">
        <v>16.81212</v>
      </c>
      <c r="C23203" s="2">
        <v>2.631068</v>
      </c>
      <c r="D23203" s="2">
        <v>2.4121809999999999</v>
      </c>
      <c r="F23203" s="2">
        <v>21.269739999999999</v>
      </c>
      <c r="G23203" s="2">
        <v>0.52993800000000002</v>
      </c>
      <c r="H23203" s="2">
        <v>0.52789299999999995</v>
      </c>
      <c r="J23203" s="2">
        <v>21.272539999999999</v>
      </c>
      <c r="K23203" s="2">
        <v>0.127027</v>
      </c>
      <c r="L23203" s="2">
        <v>0.35652699999999998</v>
      </c>
    </row>
    <row r="23204" spans="1:12" x14ac:dyDescent="0.2">
      <c r="A23204" s="2">
        <v>21.273250000000001</v>
      </c>
      <c r="B23204" s="2">
        <v>16.803139999999999</v>
      </c>
      <c r="C23204" s="2">
        <v>2.6317590000000002</v>
      </c>
      <c r="D23204" s="2">
        <v>2.4124859999999999</v>
      </c>
      <c r="F23204" s="2">
        <v>21.270440000000001</v>
      </c>
      <c r="G23204" s="2">
        <v>0.52943399999999996</v>
      </c>
      <c r="H23204" s="2">
        <v>0.52829000000000004</v>
      </c>
      <c r="J23204" s="2">
        <v>21.273250000000001</v>
      </c>
      <c r="K23204" s="2">
        <v>0.12706400000000001</v>
      </c>
      <c r="L23204" s="2">
        <v>0.35713400000000001</v>
      </c>
    </row>
    <row r="23205" spans="1:12" x14ac:dyDescent="0.2">
      <c r="A23205" s="2">
        <v>21.273949999999999</v>
      </c>
      <c r="B23205" s="2">
        <v>16.793900000000001</v>
      </c>
      <c r="C23205" s="2">
        <v>2.6322130000000001</v>
      </c>
      <c r="D23205" s="2">
        <v>2.4136229999999999</v>
      </c>
      <c r="F23205" s="2">
        <v>21.271139999999999</v>
      </c>
      <c r="G23205" s="2">
        <v>0.52868700000000002</v>
      </c>
      <c r="H23205" s="2">
        <v>0.52846499999999996</v>
      </c>
      <c r="J23205" s="2">
        <v>21.273949999999999</v>
      </c>
      <c r="K23205" s="2">
        <v>0.12709599999999999</v>
      </c>
      <c r="L23205" s="2">
        <v>0.35735600000000001</v>
      </c>
    </row>
    <row r="23206" spans="1:12" x14ac:dyDescent="0.2">
      <c r="A23206" s="2">
        <v>21.274650000000001</v>
      </c>
      <c r="B23206" s="2">
        <v>16.784610000000001</v>
      </c>
      <c r="C23206" s="2">
        <v>2.6320070000000002</v>
      </c>
      <c r="D23206" s="2">
        <v>2.4147059999999998</v>
      </c>
      <c r="F23206" s="2">
        <v>21.271840000000001</v>
      </c>
      <c r="G23206" s="2">
        <v>0.52822899999999995</v>
      </c>
      <c r="H23206" s="2">
        <v>0.52903699999999998</v>
      </c>
      <c r="J23206" s="2">
        <v>21.274650000000001</v>
      </c>
      <c r="K23206" s="2">
        <v>0.12731500000000001</v>
      </c>
      <c r="L23206" s="2">
        <v>0.35822399999999999</v>
      </c>
    </row>
    <row r="23207" spans="1:12" x14ac:dyDescent="0.2">
      <c r="A23207" s="2">
        <v>21.27535</v>
      </c>
      <c r="B23207" s="2">
        <v>16.77563</v>
      </c>
      <c r="C23207" s="2">
        <v>2.6324040000000002</v>
      </c>
      <c r="D23207" s="2">
        <v>2.4154620000000002</v>
      </c>
      <c r="F23207" s="2">
        <v>21.272539999999999</v>
      </c>
      <c r="G23207" s="2">
        <v>0.52733600000000003</v>
      </c>
      <c r="H23207" s="2">
        <v>0.52957900000000002</v>
      </c>
      <c r="J23207" s="2">
        <v>21.27535</v>
      </c>
      <c r="K23207" s="2">
        <v>0.127359</v>
      </c>
      <c r="L23207" s="2">
        <v>0.35854200000000003</v>
      </c>
    </row>
    <row r="23208" spans="1:12" x14ac:dyDescent="0.2">
      <c r="A23208" s="2">
        <v>21.276050000000001</v>
      </c>
      <c r="B23208" s="2">
        <v>16.76614</v>
      </c>
      <c r="C23208" s="2">
        <v>2.6324529999999999</v>
      </c>
      <c r="D23208" s="2">
        <v>2.4172159999999998</v>
      </c>
      <c r="F23208" s="2">
        <v>21.273250000000001</v>
      </c>
      <c r="G23208" s="2">
        <v>0.52655799999999997</v>
      </c>
      <c r="H23208" s="2">
        <v>0.53011299999999995</v>
      </c>
      <c r="J23208" s="2">
        <v>21.276050000000001</v>
      </c>
      <c r="K23208" s="2">
        <v>0.12734200000000001</v>
      </c>
      <c r="L23208" s="2">
        <v>0.35871399999999998</v>
      </c>
    </row>
    <row r="23209" spans="1:12" x14ac:dyDescent="0.2">
      <c r="A23209" s="2">
        <v>21.27675</v>
      </c>
      <c r="B23209" s="2">
        <v>16.75723</v>
      </c>
      <c r="C23209" s="2">
        <v>2.6322239999999999</v>
      </c>
      <c r="D23209" s="2">
        <v>2.4186130000000001</v>
      </c>
      <c r="F23209" s="2">
        <v>21.273949999999999</v>
      </c>
      <c r="G23209" s="2">
        <v>0.5252</v>
      </c>
      <c r="H23209" s="2">
        <v>0.53034199999999998</v>
      </c>
      <c r="J23209" s="2">
        <v>21.27675</v>
      </c>
      <c r="K23209" s="2">
        <v>0.12759200000000001</v>
      </c>
      <c r="L23209" s="2">
        <v>0.35871199999999998</v>
      </c>
    </row>
    <row r="23210" spans="1:12" x14ac:dyDescent="0.2">
      <c r="A23210" s="2">
        <v>21.277450000000002</v>
      </c>
      <c r="B23210" s="2">
        <v>16.748180000000001</v>
      </c>
      <c r="C23210" s="2">
        <v>2.6318429999999999</v>
      </c>
      <c r="D23210" s="2">
        <v>2.4197489999999999</v>
      </c>
      <c r="F23210" s="2">
        <v>21.274650000000001</v>
      </c>
      <c r="G23210" s="2">
        <v>0.52446000000000004</v>
      </c>
      <c r="H23210" s="2">
        <v>0.53029599999999999</v>
      </c>
      <c r="J23210" s="2">
        <v>21.277450000000002</v>
      </c>
      <c r="K23210" s="2">
        <v>0.12731700000000001</v>
      </c>
      <c r="L23210" s="2">
        <v>0.35921399999999998</v>
      </c>
    </row>
    <row r="23211" spans="1:12" x14ac:dyDescent="0.2">
      <c r="A23211" s="2">
        <v>21.27815</v>
      </c>
      <c r="B23211" s="2">
        <v>16.739460000000001</v>
      </c>
      <c r="C23211" s="2">
        <v>2.631694</v>
      </c>
      <c r="D23211" s="2">
        <v>2.4211299999999998</v>
      </c>
      <c r="F23211" s="2">
        <v>21.27535</v>
      </c>
      <c r="G23211" s="2">
        <v>0.52406299999999995</v>
      </c>
      <c r="H23211" s="2">
        <v>0.529976</v>
      </c>
      <c r="J23211" s="2">
        <v>21.27815</v>
      </c>
      <c r="K23211" s="2">
        <v>0.12714400000000001</v>
      </c>
      <c r="L23211" s="2">
        <v>0.35930299999999998</v>
      </c>
    </row>
    <row r="23212" spans="1:12" x14ac:dyDescent="0.2">
      <c r="A23212" s="2">
        <v>21.278849999999998</v>
      </c>
      <c r="B23212" s="2">
        <v>16.731100000000001</v>
      </c>
      <c r="C23212" s="2">
        <v>2.6316670000000002</v>
      </c>
      <c r="D23212" s="2">
        <v>2.4222600000000001</v>
      </c>
      <c r="F23212" s="2">
        <v>21.276050000000001</v>
      </c>
      <c r="G23212" s="2">
        <v>0.52313200000000004</v>
      </c>
      <c r="H23212" s="2">
        <v>0.53005999999999998</v>
      </c>
      <c r="J23212" s="2">
        <v>21.278849999999998</v>
      </c>
      <c r="K23212" s="2">
        <v>0.12762999999999999</v>
      </c>
      <c r="L23212" s="2">
        <v>0.360037</v>
      </c>
    </row>
    <row r="23213" spans="1:12" x14ac:dyDescent="0.2">
      <c r="A23213" s="2">
        <v>21.27956</v>
      </c>
      <c r="B23213" s="2">
        <v>16.722529999999999</v>
      </c>
      <c r="C23213" s="2">
        <v>2.6320760000000001</v>
      </c>
      <c r="D23213" s="2">
        <v>2.4235180000000001</v>
      </c>
      <c r="F23213" s="2">
        <v>21.27675</v>
      </c>
      <c r="G23213" s="2">
        <v>0.52259100000000003</v>
      </c>
      <c r="H23213" s="2">
        <v>0.52904499999999999</v>
      </c>
      <c r="J23213" s="2">
        <v>21.27956</v>
      </c>
      <c r="K23213" s="2">
        <v>0.128021</v>
      </c>
      <c r="L23213" s="2">
        <v>0.36126000000000003</v>
      </c>
    </row>
    <row r="23214" spans="1:12" x14ac:dyDescent="0.2">
      <c r="A23214" s="2">
        <v>21.280259999999998</v>
      </c>
      <c r="B23214" s="2">
        <v>16.71339</v>
      </c>
      <c r="C23214" s="2">
        <v>2.6323159999999999</v>
      </c>
      <c r="D23214" s="2">
        <v>2.4245939999999999</v>
      </c>
      <c r="F23214" s="2">
        <v>21.277450000000002</v>
      </c>
      <c r="G23214" s="2">
        <v>0.52156800000000003</v>
      </c>
      <c r="H23214" s="2">
        <v>0.52893100000000004</v>
      </c>
      <c r="J23214" s="2">
        <v>21.280259999999998</v>
      </c>
      <c r="K23214" s="2">
        <v>0.12862000000000001</v>
      </c>
      <c r="L23214" s="2">
        <v>0.36203800000000003</v>
      </c>
    </row>
    <row r="23215" spans="1:12" x14ac:dyDescent="0.2">
      <c r="A23215" s="2">
        <v>21.28096</v>
      </c>
      <c r="B23215" s="2">
        <v>16.70504</v>
      </c>
      <c r="C23215" s="2">
        <v>2.6325409999999998</v>
      </c>
      <c r="D23215" s="2">
        <v>2.4254030000000002</v>
      </c>
      <c r="F23215" s="2">
        <v>21.27815</v>
      </c>
      <c r="G23215" s="2">
        <v>0.52026399999999995</v>
      </c>
      <c r="H23215" s="2">
        <v>0.52870899999999998</v>
      </c>
      <c r="J23215" s="2">
        <v>21.28096</v>
      </c>
      <c r="K23215" s="2">
        <v>0.12934300000000001</v>
      </c>
      <c r="L23215" s="2">
        <v>0.36263200000000001</v>
      </c>
    </row>
    <row r="23216" spans="1:12" x14ac:dyDescent="0.2">
      <c r="A23216" s="2">
        <v>21.281659999999999</v>
      </c>
      <c r="B23216" s="2">
        <v>16.6966</v>
      </c>
      <c r="C23216" s="2">
        <v>2.6327660000000002</v>
      </c>
      <c r="D23216" s="2">
        <v>2.4265089999999998</v>
      </c>
      <c r="F23216" s="2">
        <v>21.278849999999998</v>
      </c>
      <c r="G23216" s="2">
        <v>0.51928700000000005</v>
      </c>
      <c r="H23216" s="2">
        <v>0.528671</v>
      </c>
      <c r="J23216" s="2">
        <v>21.281659999999999</v>
      </c>
      <c r="K23216" s="2">
        <v>0.12971099999999999</v>
      </c>
      <c r="L23216" s="2">
        <v>0.363062</v>
      </c>
    </row>
    <row r="23217" spans="1:12" x14ac:dyDescent="0.2">
      <c r="A23217" s="2">
        <v>21.282360000000001</v>
      </c>
      <c r="B23217" s="2">
        <v>16.68806</v>
      </c>
      <c r="C23217" s="2">
        <v>2.632587</v>
      </c>
      <c r="D23217" s="2">
        <v>2.427791</v>
      </c>
      <c r="F23217" s="2">
        <v>21.27956</v>
      </c>
      <c r="G23217" s="2">
        <v>0.51853899999999997</v>
      </c>
      <c r="H23217" s="2">
        <v>0.529053</v>
      </c>
      <c r="J23217" s="2">
        <v>21.282360000000001</v>
      </c>
      <c r="K23217" s="2">
        <v>0.129852</v>
      </c>
      <c r="L23217" s="2">
        <v>0.36451</v>
      </c>
    </row>
    <row r="23218" spans="1:12" x14ac:dyDescent="0.2">
      <c r="A23218" s="2">
        <v>21.283059999999999</v>
      </c>
      <c r="B23218" s="2">
        <v>16.67916</v>
      </c>
      <c r="C23218" s="2">
        <v>2.6327090000000002</v>
      </c>
      <c r="D23218" s="2">
        <v>2.4289350000000001</v>
      </c>
      <c r="F23218" s="2">
        <v>21.280259999999998</v>
      </c>
      <c r="G23218" s="2">
        <v>0.51808200000000004</v>
      </c>
      <c r="H23218" s="2">
        <v>0.52877799999999997</v>
      </c>
      <c r="J23218" s="2">
        <v>21.283059999999999</v>
      </c>
      <c r="K23218" s="2">
        <v>0.129774</v>
      </c>
      <c r="L23218" s="2">
        <v>0.36473</v>
      </c>
    </row>
    <row r="23219" spans="1:12" x14ac:dyDescent="0.2">
      <c r="A23219" s="2">
        <v>21.283770000000001</v>
      </c>
      <c r="B23219" s="2">
        <v>16.669969999999999</v>
      </c>
      <c r="C23219" s="2">
        <v>2.63259</v>
      </c>
      <c r="D23219" s="2">
        <v>2.4295149999999999</v>
      </c>
      <c r="F23219" s="2">
        <v>21.28096</v>
      </c>
      <c r="G23219" s="2">
        <v>0.517235</v>
      </c>
      <c r="H23219" s="2">
        <v>0.52882399999999996</v>
      </c>
      <c r="J23219" s="2">
        <v>21.283770000000001</v>
      </c>
      <c r="K23219" s="2">
        <v>0.129139</v>
      </c>
      <c r="L23219" s="2">
        <v>0.36514400000000002</v>
      </c>
    </row>
    <row r="23220" spans="1:12" x14ac:dyDescent="0.2">
      <c r="A23220" s="2">
        <v>21.284469999999999</v>
      </c>
      <c r="B23220" s="2">
        <v>16.661059999999999</v>
      </c>
      <c r="C23220" s="2">
        <v>2.6325750000000001</v>
      </c>
      <c r="D23220" s="2">
        <v>2.4308649999999998</v>
      </c>
      <c r="F23220" s="2">
        <v>21.281659999999999</v>
      </c>
      <c r="G23220" s="2">
        <v>0.51641800000000004</v>
      </c>
      <c r="H23220" s="2">
        <v>0.52811399999999997</v>
      </c>
      <c r="J23220" s="2">
        <v>21.284469999999999</v>
      </c>
      <c r="K23220" s="2">
        <v>0.12884899999999999</v>
      </c>
      <c r="L23220" s="2">
        <v>0.36584899999999998</v>
      </c>
    </row>
    <row r="23221" spans="1:12" x14ac:dyDescent="0.2">
      <c r="A23221" s="2">
        <v>21.285170000000001</v>
      </c>
      <c r="B23221" s="2">
        <v>16.652190000000001</v>
      </c>
      <c r="C23221" s="2">
        <v>2.6330019999999998</v>
      </c>
      <c r="D23221" s="2">
        <v>2.4318420000000001</v>
      </c>
      <c r="F23221" s="2">
        <v>21.282360000000001</v>
      </c>
      <c r="G23221" s="2">
        <v>0.51593</v>
      </c>
      <c r="H23221" s="2">
        <v>0.52759599999999995</v>
      </c>
      <c r="J23221" s="2">
        <v>21.285170000000001</v>
      </c>
      <c r="K23221" s="2">
        <v>0.12884300000000001</v>
      </c>
      <c r="L23221" s="2">
        <v>0.36658200000000002</v>
      </c>
    </row>
    <row r="23222" spans="1:12" x14ac:dyDescent="0.2">
      <c r="A23222" s="2">
        <v>21.285869999999999</v>
      </c>
      <c r="B23222" s="2">
        <v>16.6433</v>
      </c>
      <c r="C23222" s="2">
        <v>2.6329799999999999</v>
      </c>
      <c r="D23222" s="2">
        <v>2.4327269999999999</v>
      </c>
      <c r="F23222" s="2">
        <v>21.283059999999999</v>
      </c>
      <c r="G23222" s="2">
        <v>0.51513699999999996</v>
      </c>
      <c r="H23222" s="2">
        <v>0.52723699999999996</v>
      </c>
      <c r="J23222" s="2">
        <v>21.285869999999999</v>
      </c>
      <c r="K23222" s="2">
        <v>0.128973</v>
      </c>
      <c r="L23222" s="2">
        <v>0.36624400000000001</v>
      </c>
    </row>
    <row r="23223" spans="1:12" x14ac:dyDescent="0.2">
      <c r="A23223" s="2">
        <v>21.286570000000001</v>
      </c>
      <c r="B23223" s="2">
        <v>16.634620000000002</v>
      </c>
      <c r="C23223" s="2">
        <v>2.6334300000000002</v>
      </c>
      <c r="D23223" s="2">
        <v>2.4340850000000001</v>
      </c>
      <c r="F23223" s="2">
        <v>21.283770000000001</v>
      </c>
      <c r="G23223" s="2">
        <v>0.51402300000000001</v>
      </c>
      <c r="H23223" s="2">
        <v>0.52743499999999999</v>
      </c>
      <c r="J23223" s="2">
        <v>21.286570000000001</v>
      </c>
      <c r="K23223" s="2">
        <v>0.129076</v>
      </c>
      <c r="L23223" s="2">
        <v>0.36584499999999998</v>
      </c>
    </row>
    <row r="23224" spans="1:12" x14ac:dyDescent="0.2">
      <c r="A23224" s="2">
        <v>21.287269999999999</v>
      </c>
      <c r="B23224" s="2">
        <v>16.625830000000001</v>
      </c>
      <c r="C23224" s="2">
        <v>2.6339260000000002</v>
      </c>
      <c r="D23224" s="2">
        <v>2.4356949999999999</v>
      </c>
      <c r="F23224" s="2">
        <v>21.284469999999999</v>
      </c>
      <c r="G23224" s="2">
        <v>0.51307700000000001</v>
      </c>
      <c r="H23224" s="2">
        <v>0.52751899999999996</v>
      </c>
      <c r="J23224" s="2">
        <v>21.287269999999999</v>
      </c>
      <c r="K23224" s="2">
        <v>0.12906999999999999</v>
      </c>
      <c r="L23224" s="2">
        <v>0.36559199999999997</v>
      </c>
    </row>
    <row r="23225" spans="1:12" x14ac:dyDescent="0.2">
      <c r="A23225" s="2">
        <v>21.287970000000001</v>
      </c>
      <c r="B23225" s="2">
        <v>16.617239999999999</v>
      </c>
      <c r="C23225" s="2">
        <v>2.6337079999999999</v>
      </c>
      <c r="D23225" s="2">
        <v>2.4365649999999999</v>
      </c>
      <c r="F23225" s="2">
        <v>21.285170000000001</v>
      </c>
      <c r="G23225" s="2">
        <v>0.51251199999999997</v>
      </c>
      <c r="H23225" s="2">
        <v>0.52684799999999998</v>
      </c>
      <c r="J23225" s="2">
        <v>21.287970000000001</v>
      </c>
      <c r="K23225" s="2">
        <v>0.12908</v>
      </c>
      <c r="L23225" s="2">
        <v>0.36570200000000003</v>
      </c>
    </row>
    <row r="23226" spans="1:12" x14ac:dyDescent="0.2">
      <c r="A23226" s="2">
        <v>21.288679999999999</v>
      </c>
      <c r="B23226" s="2">
        <v>16.608899999999998</v>
      </c>
      <c r="C23226" s="2">
        <v>2.633842</v>
      </c>
      <c r="D23226" s="2">
        <v>2.4377469999999999</v>
      </c>
      <c r="F23226" s="2">
        <v>21.285869999999999</v>
      </c>
      <c r="G23226" s="2">
        <v>0.511208</v>
      </c>
      <c r="H23226" s="2">
        <v>0.52685499999999996</v>
      </c>
      <c r="J23226" s="2">
        <v>21.288679999999999</v>
      </c>
      <c r="K23226" s="2">
        <v>0.12895599999999999</v>
      </c>
      <c r="L23226" s="2">
        <v>0.366035</v>
      </c>
    </row>
    <row r="23227" spans="1:12" x14ac:dyDescent="0.2">
      <c r="A23227" s="2">
        <v>21.289380000000001</v>
      </c>
      <c r="B23227" s="2">
        <v>16.6004</v>
      </c>
      <c r="C23227" s="2">
        <v>2.63375</v>
      </c>
      <c r="D23227" s="2">
        <v>2.4389219999999998</v>
      </c>
      <c r="F23227" s="2">
        <v>21.286570000000001</v>
      </c>
      <c r="G23227" s="2">
        <v>0.51036800000000004</v>
      </c>
      <c r="H23227" s="2">
        <v>0.52682499999999999</v>
      </c>
      <c r="J23227" s="2">
        <v>21.289380000000001</v>
      </c>
      <c r="K23227" s="2">
        <v>0.128828</v>
      </c>
      <c r="L23227" s="2">
        <v>0.36650700000000003</v>
      </c>
    </row>
    <row r="23228" spans="1:12" x14ac:dyDescent="0.2">
      <c r="A23228" s="2">
        <v>21.29008</v>
      </c>
      <c r="B23228" s="2">
        <v>16.59177</v>
      </c>
      <c r="C23228" s="2">
        <v>2.6337540000000002</v>
      </c>
      <c r="D23228" s="2">
        <v>2.4400740000000001</v>
      </c>
      <c r="F23228" s="2">
        <v>21.287269999999999</v>
      </c>
      <c r="G23228" s="2">
        <v>0.50985000000000003</v>
      </c>
      <c r="H23228" s="2">
        <v>0.52634400000000003</v>
      </c>
      <c r="J23228" s="2">
        <v>21.29008</v>
      </c>
      <c r="K23228" s="2">
        <v>0.12893099999999999</v>
      </c>
      <c r="L23228" s="2">
        <v>0.36646800000000002</v>
      </c>
    </row>
    <row r="23229" spans="1:12" x14ac:dyDescent="0.2">
      <c r="A23229" s="2">
        <v>21.290780000000002</v>
      </c>
      <c r="B23229" s="2">
        <v>16.583179999999999</v>
      </c>
      <c r="C23229" s="2">
        <v>2.6339290000000002</v>
      </c>
      <c r="D23229" s="2">
        <v>2.4417599999999999</v>
      </c>
      <c r="F23229" s="2">
        <v>21.287970000000001</v>
      </c>
      <c r="G23229" s="2">
        <v>0.50887300000000002</v>
      </c>
      <c r="H23229" s="2">
        <v>0.52620699999999998</v>
      </c>
      <c r="J23229" s="2">
        <v>21.290780000000002</v>
      </c>
      <c r="K23229" s="2">
        <v>0.129133</v>
      </c>
      <c r="L23229" s="2">
        <v>0.366817</v>
      </c>
    </row>
    <row r="23230" spans="1:12" x14ac:dyDescent="0.2">
      <c r="A23230" s="2">
        <v>21.29148</v>
      </c>
      <c r="B23230" s="2">
        <v>16.57441</v>
      </c>
      <c r="C23230" s="2">
        <v>2.63367</v>
      </c>
      <c r="D23230" s="2">
        <v>2.4436369999999998</v>
      </c>
      <c r="F23230" s="2">
        <v>21.288679999999999</v>
      </c>
      <c r="G23230" s="2">
        <v>0.50829299999999999</v>
      </c>
      <c r="H23230" s="2">
        <v>0.52624499999999996</v>
      </c>
      <c r="J23230" s="2">
        <v>21.29148</v>
      </c>
      <c r="K23230" s="2">
        <v>0.12937100000000001</v>
      </c>
      <c r="L23230" s="2">
        <v>0.36720999999999998</v>
      </c>
    </row>
    <row r="23231" spans="1:12" x14ac:dyDescent="0.2">
      <c r="A23231" s="2">
        <v>21.292179999999998</v>
      </c>
      <c r="B23231" s="2">
        <v>16.565809999999999</v>
      </c>
      <c r="C23231" s="2">
        <v>2.6333000000000002</v>
      </c>
      <c r="D23231" s="2">
        <v>2.4446819999999998</v>
      </c>
      <c r="F23231" s="2">
        <v>21.289380000000001</v>
      </c>
      <c r="G23231" s="2">
        <v>0.50788900000000003</v>
      </c>
      <c r="H23231" s="2">
        <v>0.52669500000000002</v>
      </c>
      <c r="J23231" s="2">
        <v>21.292179999999998</v>
      </c>
      <c r="K23231" s="2">
        <v>0.12914500000000001</v>
      </c>
      <c r="L23231" s="2">
        <v>0.36810199999999998</v>
      </c>
    </row>
    <row r="23232" spans="1:12" x14ac:dyDescent="0.2">
      <c r="A23232" s="2">
        <v>21.29288</v>
      </c>
      <c r="B23232" s="2">
        <v>16.55743</v>
      </c>
      <c r="C23232" s="2">
        <v>2.63314</v>
      </c>
      <c r="D23232" s="2">
        <v>2.445071</v>
      </c>
      <c r="F23232" s="2">
        <v>21.29008</v>
      </c>
      <c r="G23232" s="2">
        <v>0.50725600000000004</v>
      </c>
      <c r="H23232" s="2">
        <v>0.52664200000000005</v>
      </c>
      <c r="J23232" s="2">
        <v>21.29288</v>
      </c>
      <c r="K23232" s="2">
        <v>0.12922800000000001</v>
      </c>
      <c r="L23232" s="2">
        <v>0.36859399999999998</v>
      </c>
    </row>
    <row r="23233" spans="1:12" x14ac:dyDescent="0.2">
      <c r="A23233" s="2">
        <v>21.293589999999998</v>
      </c>
      <c r="B23233" s="2">
        <v>16.548960000000001</v>
      </c>
      <c r="C23233" s="2">
        <v>2.6330439999999999</v>
      </c>
      <c r="D23233" s="2">
        <v>2.445506</v>
      </c>
      <c r="F23233" s="2">
        <v>21.290780000000002</v>
      </c>
      <c r="G23233" s="2">
        <v>0.50654600000000005</v>
      </c>
      <c r="H23233" s="2">
        <v>0.52653499999999998</v>
      </c>
      <c r="J23233" s="2">
        <v>21.293589999999998</v>
      </c>
      <c r="K23233" s="2">
        <v>0.12952</v>
      </c>
      <c r="L23233" s="2">
        <v>0.36848399999999998</v>
      </c>
    </row>
    <row r="23234" spans="1:12" x14ac:dyDescent="0.2">
      <c r="A23234" s="2">
        <v>21.29429</v>
      </c>
      <c r="B23234" s="2">
        <v>16.540420000000001</v>
      </c>
      <c r="C23234" s="2">
        <v>2.6329639999999999</v>
      </c>
      <c r="D23234" s="2">
        <v>2.445872</v>
      </c>
      <c r="F23234" s="2">
        <v>21.29148</v>
      </c>
      <c r="G23234" s="2">
        <v>0.50567600000000001</v>
      </c>
      <c r="H23234" s="2">
        <v>0.52659599999999995</v>
      </c>
      <c r="J23234" s="2">
        <v>21.29429</v>
      </c>
      <c r="K23234" s="2">
        <v>0.129972</v>
      </c>
      <c r="L23234" s="2">
        <v>0.368896</v>
      </c>
    </row>
    <row r="23235" spans="1:12" x14ac:dyDescent="0.2">
      <c r="A23235" s="2">
        <v>21.294989999999999</v>
      </c>
      <c r="B23235" s="2">
        <v>16.53172</v>
      </c>
      <c r="C23235" s="2">
        <v>2.633067</v>
      </c>
      <c r="D23235" s="2">
        <v>2.4465059999999998</v>
      </c>
      <c r="F23235" s="2">
        <v>21.292179999999998</v>
      </c>
      <c r="G23235" s="2">
        <v>0.50473000000000001</v>
      </c>
      <c r="H23235" s="2">
        <v>0.52672600000000003</v>
      </c>
      <c r="J23235" s="2">
        <v>21.294989999999999</v>
      </c>
      <c r="K23235" s="2">
        <v>0.130497</v>
      </c>
      <c r="L23235" s="2">
        <v>0.369363</v>
      </c>
    </row>
    <row r="23236" spans="1:12" x14ac:dyDescent="0.2">
      <c r="A23236" s="2">
        <v>21.29569</v>
      </c>
      <c r="B23236" s="2">
        <v>16.52328</v>
      </c>
      <c r="C23236" s="2">
        <v>2.6332309999999999</v>
      </c>
      <c r="D23236" s="2">
        <v>2.4462079999999999</v>
      </c>
      <c r="F23236" s="2">
        <v>21.29288</v>
      </c>
      <c r="G23236" s="2">
        <v>0.50434100000000004</v>
      </c>
      <c r="H23236" s="2">
        <v>0.52666500000000005</v>
      </c>
      <c r="J23236" s="2">
        <v>21.29569</v>
      </c>
      <c r="K23236" s="2">
        <v>0.13075100000000001</v>
      </c>
      <c r="L23236" s="2">
        <v>0.369278</v>
      </c>
    </row>
    <row r="23237" spans="1:12" x14ac:dyDescent="0.2">
      <c r="A23237" s="2">
        <v>21.296389999999999</v>
      </c>
      <c r="B23237" s="2">
        <v>16.514790000000001</v>
      </c>
      <c r="C23237" s="2">
        <v>2.6334300000000002</v>
      </c>
      <c r="D23237" s="2">
        <v>2.4461930000000001</v>
      </c>
      <c r="F23237" s="2">
        <v>21.293589999999998</v>
      </c>
      <c r="G23237" s="2">
        <v>0.50383</v>
      </c>
      <c r="H23237" s="2">
        <v>0.52694700000000005</v>
      </c>
      <c r="J23237" s="2">
        <v>21.296389999999999</v>
      </c>
      <c r="K23237" s="2">
        <v>0.13080600000000001</v>
      </c>
      <c r="L23237" s="2">
        <v>0.36935099999999998</v>
      </c>
    </row>
    <row r="23238" spans="1:12" x14ac:dyDescent="0.2">
      <c r="A23238" s="2">
        <v>21.297090000000001</v>
      </c>
      <c r="B23238" s="2">
        <v>16.506060000000002</v>
      </c>
      <c r="C23238" s="2">
        <v>2.6336200000000001</v>
      </c>
      <c r="D23238" s="2">
        <v>2.4470019999999999</v>
      </c>
      <c r="F23238" s="2">
        <v>21.29429</v>
      </c>
      <c r="G23238" s="2">
        <v>0.50299099999999997</v>
      </c>
      <c r="H23238" s="2">
        <v>0.52732800000000002</v>
      </c>
      <c r="J23238" s="2">
        <v>21.297090000000001</v>
      </c>
      <c r="K23238" s="2">
        <v>0.13054099999999999</v>
      </c>
      <c r="L23238" s="2">
        <v>0.36924600000000002</v>
      </c>
    </row>
    <row r="23239" spans="1:12" x14ac:dyDescent="0.2">
      <c r="A23239" s="2">
        <v>21.297789999999999</v>
      </c>
      <c r="B23239" s="2">
        <v>16.49738</v>
      </c>
      <c r="C23239" s="2">
        <v>2.6336240000000002</v>
      </c>
      <c r="D23239" s="2">
        <v>2.4470930000000002</v>
      </c>
      <c r="F23239" s="2">
        <v>21.294989999999999</v>
      </c>
      <c r="G23239" s="2">
        <v>0.50270800000000004</v>
      </c>
      <c r="H23239" s="2">
        <v>0.52790800000000004</v>
      </c>
      <c r="J23239" s="2">
        <v>21.297789999999999</v>
      </c>
      <c r="K23239" s="2">
        <v>0.13040099999999999</v>
      </c>
      <c r="L23239" s="2">
        <v>0.36934</v>
      </c>
    </row>
    <row r="23240" spans="1:12" x14ac:dyDescent="0.2">
      <c r="A23240" s="2">
        <v>21.298490000000001</v>
      </c>
      <c r="B23240" s="2">
        <v>16.488910000000001</v>
      </c>
      <c r="C23240" s="2">
        <v>2.6338680000000001</v>
      </c>
      <c r="D23240" s="2">
        <v>2.447803</v>
      </c>
      <c r="F23240" s="2">
        <v>21.29569</v>
      </c>
      <c r="G23240" s="2">
        <v>0.50198399999999999</v>
      </c>
      <c r="H23240" s="2">
        <v>0.52766400000000002</v>
      </c>
      <c r="J23240" s="2">
        <v>21.298490000000001</v>
      </c>
      <c r="K23240" s="2">
        <v>0.12998899999999999</v>
      </c>
      <c r="L23240" s="2">
        <v>0.36916900000000002</v>
      </c>
    </row>
    <row r="23241" spans="1:12" x14ac:dyDescent="0.2">
      <c r="A23241" s="2">
        <v>21.299189999999999</v>
      </c>
      <c r="B23241" s="2">
        <v>16.48067</v>
      </c>
      <c r="C23241" s="2">
        <v>2.6341049999999999</v>
      </c>
      <c r="D23241" s="2">
        <v>2.44868</v>
      </c>
      <c r="F23241" s="2">
        <v>21.296389999999999</v>
      </c>
      <c r="G23241" s="2">
        <v>0.50082400000000005</v>
      </c>
      <c r="H23241" s="2">
        <v>0.52745799999999998</v>
      </c>
      <c r="J23241" s="2">
        <v>21.299189999999999</v>
      </c>
      <c r="K23241" s="2">
        <v>0.12964800000000001</v>
      </c>
      <c r="L23241" s="2">
        <v>0.36939100000000002</v>
      </c>
    </row>
    <row r="23242" spans="1:12" x14ac:dyDescent="0.2">
      <c r="A23242" s="2">
        <v>21.299900000000001</v>
      </c>
      <c r="B23242" s="2">
        <v>16.472239999999999</v>
      </c>
      <c r="C23242" s="2">
        <v>2.6342840000000001</v>
      </c>
      <c r="D23242" s="2">
        <v>2.4498929999999999</v>
      </c>
      <c r="F23242" s="2">
        <v>21.297090000000001</v>
      </c>
      <c r="G23242" s="2">
        <v>0.49968000000000001</v>
      </c>
      <c r="H23242" s="2">
        <v>0.52786299999999997</v>
      </c>
      <c r="J23242" s="2">
        <v>21.299900000000001</v>
      </c>
      <c r="K23242" s="2">
        <v>0.12978500000000001</v>
      </c>
      <c r="L23242" s="2">
        <v>0.369946</v>
      </c>
    </row>
    <row r="23243" spans="1:12" x14ac:dyDescent="0.2">
      <c r="A23243" s="2">
        <v>21.300599999999999</v>
      </c>
      <c r="B23243" s="2">
        <v>16.463799999999999</v>
      </c>
      <c r="C23243" s="2">
        <v>2.634719</v>
      </c>
      <c r="D23243" s="2">
        <v>2.451587</v>
      </c>
      <c r="F23243" s="2">
        <v>21.297789999999999</v>
      </c>
      <c r="G23243" s="2">
        <v>0.49879499999999999</v>
      </c>
      <c r="H23243" s="2">
        <v>0.527756</v>
      </c>
      <c r="J23243" s="2">
        <v>21.300599999999999</v>
      </c>
      <c r="K23243" s="2">
        <v>0.13008700000000001</v>
      </c>
      <c r="L23243" s="2">
        <v>0.37065900000000002</v>
      </c>
    </row>
    <row r="23244" spans="1:12" x14ac:dyDescent="0.2">
      <c r="A23244" s="2">
        <v>21.301300000000001</v>
      </c>
      <c r="B23244" s="2">
        <v>16.455480000000001</v>
      </c>
      <c r="C23244" s="2">
        <v>2.6350549999999999</v>
      </c>
      <c r="D23244" s="2">
        <v>2.4524110000000001</v>
      </c>
      <c r="F23244" s="2">
        <v>21.298490000000001</v>
      </c>
      <c r="G23244" s="2">
        <v>0.49816100000000002</v>
      </c>
      <c r="H23244" s="2">
        <v>0.52780199999999999</v>
      </c>
      <c r="J23244" s="2">
        <v>21.301300000000001</v>
      </c>
      <c r="K23244" s="2">
        <v>0.13031899999999999</v>
      </c>
      <c r="L23244" s="2">
        <v>0.37071500000000002</v>
      </c>
    </row>
    <row r="23245" spans="1:12" x14ac:dyDescent="0.2">
      <c r="A23245" s="2">
        <v>21.302</v>
      </c>
      <c r="B23245" s="2">
        <v>16.44717</v>
      </c>
      <c r="C23245" s="2">
        <v>2.6350169999999999</v>
      </c>
      <c r="D23245" s="2">
        <v>2.4527619999999999</v>
      </c>
      <c r="F23245" s="2">
        <v>21.299189999999999</v>
      </c>
      <c r="G23245" s="2">
        <v>0.497253</v>
      </c>
      <c r="H23245" s="2">
        <v>0.52821399999999996</v>
      </c>
      <c r="J23245" s="2">
        <v>21.302</v>
      </c>
      <c r="K23245" s="2">
        <v>0.130083</v>
      </c>
      <c r="L23245" s="2">
        <v>0.37107499999999999</v>
      </c>
    </row>
    <row r="23246" spans="1:12" x14ac:dyDescent="0.2">
      <c r="A23246" s="2">
        <v>21.302700000000002</v>
      </c>
      <c r="B23246" s="2">
        <v>16.439029999999999</v>
      </c>
      <c r="C23246" s="2">
        <v>2.6346080000000001</v>
      </c>
      <c r="D23246" s="2">
        <v>2.4529529999999999</v>
      </c>
      <c r="F23246" s="2">
        <v>21.299900000000001</v>
      </c>
      <c r="G23246" s="2">
        <v>0.496193</v>
      </c>
      <c r="H23246" s="2">
        <v>0.52822100000000005</v>
      </c>
      <c r="J23246" s="2">
        <v>21.302700000000002</v>
      </c>
      <c r="K23246" s="2">
        <v>0.12969</v>
      </c>
      <c r="L23246" s="2">
        <v>0.371784</v>
      </c>
    </row>
    <row r="23247" spans="1:12" x14ac:dyDescent="0.2">
      <c r="A23247" s="2">
        <v>21.3034</v>
      </c>
      <c r="B23247" s="2">
        <v>16.43074</v>
      </c>
      <c r="C23247" s="2">
        <v>2.634566</v>
      </c>
      <c r="D23247" s="2">
        <v>2.453624</v>
      </c>
      <c r="F23247" s="2">
        <v>21.300599999999999</v>
      </c>
      <c r="G23247" s="2">
        <v>0.49589499999999997</v>
      </c>
      <c r="H23247" s="2">
        <v>0.52833600000000003</v>
      </c>
      <c r="J23247" s="2">
        <v>21.3034</v>
      </c>
      <c r="K23247" s="2">
        <v>0.12973999999999999</v>
      </c>
      <c r="L23247" s="2">
        <v>0.37230099999999999</v>
      </c>
    </row>
    <row r="23248" spans="1:12" x14ac:dyDescent="0.2">
      <c r="A23248" s="2">
        <v>21.304110000000001</v>
      </c>
      <c r="B23248" s="2">
        <v>16.422029999999999</v>
      </c>
      <c r="C23248" s="2">
        <v>2.634868</v>
      </c>
      <c r="D23248" s="2">
        <v>2.4545699999999999</v>
      </c>
      <c r="F23248" s="2">
        <v>21.301300000000001</v>
      </c>
      <c r="G23248" s="2">
        <v>0.49519299999999999</v>
      </c>
      <c r="H23248" s="2">
        <v>0.52824400000000005</v>
      </c>
      <c r="J23248" s="2">
        <v>21.304110000000001</v>
      </c>
      <c r="K23248" s="2">
        <v>0.12975700000000001</v>
      </c>
      <c r="L23248" s="2">
        <v>0.37225999999999998</v>
      </c>
    </row>
    <row r="23249" spans="1:12" x14ac:dyDescent="0.2">
      <c r="A23249" s="2">
        <v>21.30481</v>
      </c>
      <c r="B23249" s="2">
        <v>16.413509999999999</v>
      </c>
      <c r="C23249" s="2">
        <v>2.635303</v>
      </c>
      <c r="D23249" s="2">
        <v>2.4554930000000001</v>
      </c>
      <c r="F23249" s="2">
        <v>21.302</v>
      </c>
      <c r="G23249" s="2">
        <v>0.49463699999999999</v>
      </c>
      <c r="H23249" s="2">
        <v>0.52800800000000003</v>
      </c>
      <c r="J23249" s="2">
        <v>21.30481</v>
      </c>
      <c r="K23249" s="2">
        <v>0.12955800000000001</v>
      </c>
      <c r="L23249" s="2">
        <v>0.37203199999999997</v>
      </c>
    </row>
    <row r="23250" spans="1:12" x14ac:dyDescent="0.2">
      <c r="A23250" s="2">
        <v>21.305510000000002</v>
      </c>
      <c r="B23250" s="2">
        <v>16.405539999999998</v>
      </c>
      <c r="C23250" s="2">
        <v>2.6356989999999998</v>
      </c>
      <c r="D23250" s="2">
        <v>2.456493</v>
      </c>
      <c r="F23250" s="2">
        <v>21.302700000000002</v>
      </c>
      <c r="G23250" s="2">
        <v>0.49433100000000002</v>
      </c>
      <c r="H23250" s="2">
        <v>0.52841899999999997</v>
      </c>
      <c r="J23250" s="2">
        <v>21.305510000000002</v>
      </c>
      <c r="K23250" s="2">
        <v>0.12947400000000001</v>
      </c>
      <c r="L23250" s="2">
        <v>0.37286999999999998</v>
      </c>
    </row>
    <row r="23251" spans="1:12" x14ac:dyDescent="0.2">
      <c r="A23251" s="2">
        <v>21.30621</v>
      </c>
      <c r="B23251" s="2">
        <v>16.397030000000001</v>
      </c>
      <c r="C23251" s="2">
        <v>2.6362220000000001</v>
      </c>
      <c r="D23251" s="2">
        <v>2.4573930000000002</v>
      </c>
      <c r="F23251" s="2">
        <v>21.3034</v>
      </c>
      <c r="G23251" s="2">
        <v>0.494064</v>
      </c>
      <c r="H23251" s="2">
        <v>0.52822899999999995</v>
      </c>
      <c r="J23251" s="2">
        <v>21.30621</v>
      </c>
      <c r="K23251" s="2">
        <v>0.12925500000000001</v>
      </c>
      <c r="L23251" s="2">
        <v>0.37340899999999999</v>
      </c>
    </row>
    <row r="23252" spans="1:12" x14ac:dyDescent="0.2">
      <c r="A23252" s="2">
        <v>21.306909999999998</v>
      </c>
      <c r="B23252" s="2">
        <v>16.38899</v>
      </c>
      <c r="C23252" s="2">
        <v>2.636485</v>
      </c>
      <c r="D23252" s="2">
        <v>2.4583620000000002</v>
      </c>
      <c r="F23252" s="2">
        <v>21.304110000000001</v>
      </c>
      <c r="G23252" s="2">
        <v>0.49353799999999998</v>
      </c>
      <c r="H23252" s="2">
        <v>0.52791600000000005</v>
      </c>
      <c r="J23252" s="2">
        <v>21.306909999999998</v>
      </c>
      <c r="K23252" s="2">
        <v>0.129251</v>
      </c>
      <c r="L23252" s="2">
        <v>0.37440299999999999</v>
      </c>
    </row>
    <row r="23253" spans="1:12" x14ac:dyDescent="0.2">
      <c r="A23253" s="2">
        <v>21.30761</v>
      </c>
      <c r="B23253" s="2">
        <v>16.381</v>
      </c>
      <c r="C23253" s="2">
        <v>2.6362869999999998</v>
      </c>
      <c r="D23253" s="2">
        <v>2.459247</v>
      </c>
      <c r="F23253" s="2">
        <v>21.30481</v>
      </c>
      <c r="G23253" s="2">
        <v>0.49295</v>
      </c>
      <c r="H23253" s="2">
        <v>0.52757299999999996</v>
      </c>
      <c r="J23253" s="2">
        <v>21.30761</v>
      </c>
      <c r="K23253" s="2">
        <v>0.12970300000000001</v>
      </c>
      <c r="L23253" s="2">
        <v>0.37482100000000002</v>
      </c>
    </row>
    <row r="23254" spans="1:12" x14ac:dyDescent="0.2">
      <c r="A23254" s="2">
        <v>21.308309999999999</v>
      </c>
      <c r="B23254" s="2">
        <v>16.373190000000001</v>
      </c>
      <c r="C23254" s="2">
        <v>2.6361110000000001</v>
      </c>
      <c r="D23254" s="2">
        <v>2.459857</v>
      </c>
      <c r="F23254" s="2">
        <v>21.305510000000002</v>
      </c>
      <c r="G23254" s="2">
        <v>0.49202699999999999</v>
      </c>
      <c r="H23254" s="2">
        <v>0.527451</v>
      </c>
      <c r="J23254" s="2">
        <v>21.308309999999999</v>
      </c>
      <c r="K23254" s="2">
        <v>0.129881</v>
      </c>
      <c r="L23254" s="2">
        <v>0.37461499999999998</v>
      </c>
    </row>
    <row r="23255" spans="1:12" x14ac:dyDescent="0.2">
      <c r="A23255" s="2">
        <v>21.30902</v>
      </c>
      <c r="B23255" s="2">
        <v>16.36534</v>
      </c>
      <c r="C23255" s="2">
        <v>2.6361309999999998</v>
      </c>
      <c r="D23255" s="2">
        <v>2.4605969999999999</v>
      </c>
      <c r="F23255" s="2">
        <v>21.30621</v>
      </c>
      <c r="G23255" s="2">
        <v>0.49131799999999998</v>
      </c>
      <c r="H23255" s="2">
        <v>0.52706900000000001</v>
      </c>
      <c r="J23255" s="2">
        <v>21.30902</v>
      </c>
      <c r="K23255" s="2">
        <v>0.129831</v>
      </c>
      <c r="L23255" s="2">
        <v>0.37490200000000001</v>
      </c>
    </row>
    <row r="23256" spans="1:12" x14ac:dyDescent="0.2">
      <c r="A23256" s="2">
        <v>21.309719999999999</v>
      </c>
      <c r="B23256" s="2">
        <v>16.357230000000001</v>
      </c>
      <c r="C23256" s="2">
        <v>2.6362869999999998</v>
      </c>
      <c r="D23256" s="2">
        <v>2.46149</v>
      </c>
      <c r="F23256" s="2">
        <v>21.306909999999998</v>
      </c>
      <c r="G23256" s="2">
        <v>0.49054700000000001</v>
      </c>
      <c r="H23256" s="2">
        <v>0.52623699999999995</v>
      </c>
      <c r="J23256" s="2">
        <v>21.309719999999999</v>
      </c>
      <c r="K23256" s="2">
        <v>0.129637</v>
      </c>
      <c r="L23256" s="2">
        <v>0.37476900000000002</v>
      </c>
    </row>
    <row r="23257" spans="1:12" x14ac:dyDescent="0.2">
      <c r="A23257" s="2">
        <v>21.310420000000001</v>
      </c>
      <c r="B23257" s="2">
        <v>16.349530000000001</v>
      </c>
      <c r="C23257" s="2">
        <v>2.6365620000000001</v>
      </c>
      <c r="D23257" s="2">
        <v>2.4620389999999999</v>
      </c>
      <c r="F23257" s="2">
        <v>21.30761</v>
      </c>
      <c r="G23257" s="2">
        <v>0.48968499999999998</v>
      </c>
      <c r="H23257" s="2">
        <v>0.52540600000000004</v>
      </c>
      <c r="J23257" s="2">
        <v>21.310420000000001</v>
      </c>
      <c r="K23257" s="2">
        <v>0.12973999999999999</v>
      </c>
      <c r="L23257" s="2">
        <v>0.37513999999999997</v>
      </c>
    </row>
    <row r="23258" spans="1:12" x14ac:dyDescent="0.2">
      <c r="A23258" s="2">
        <v>21.311119999999999</v>
      </c>
      <c r="B23258" s="2">
        <v>16.341390000000001</v>
      </c>
      <c r="C23258" s="2">
        <v>2.636504</v>
      </c>
      <c r="D23258" s="2">
        <v>2.462726</v>
      </c>
      <c r="F23258" s="2">
        <v>21.308309999999999</v>
      </c>
      <c r="G23258" s="2">
        <v>0.48888399999999999</v>
      </c>
      <c r="H23258" s="2">
        <v>0.52495599999999998</v>
      </c>
      <c r="J23258" s="2">
        <v>21.311119999999999</v>
      </c>
      <c r="K23258" s="2">
        <v>0.12994800000000001</v>
      </c>
      <c r="L23258" s="2">
        <v>0.37565599999999999</v>
      </c>
    </row>
    <row r="23259" spans="1:12" x14ac:dyDescent="0.2">
      <c r="A23259" s="2">
        <v>21.311820000000001</v>
      </c>
      <c r="B23259" s="2">
        <v>16.33276</v>
      </c>
      <c r="C23259" s="2">
        <v>2.6363669999999999</v>
      </c>
      <c r="D23259" s="2">
        <v>2.4634580000000001</v>
      </c>
      <c r="F23259" s="2">
        <v>21.30902</v>
      </c>
      <c r="G23259" s="2">
        <v>0.48849500000000001</v>
      </c>
      <c r="H23259" s="2">
        <v>0.52503200000000005</v>
      </c>
      <c r="J23259" s="2">
        <v>21.311820000000001</v>
      </c>
      <c r="K23259" s="2">
        <v>0.129885</v>
      </c>
      <c r="L23259" s="2">
        <v>0.37601699999999999</v>
      </c>
    </row>
    <row r="23260" spans="1:12" x14ac:dyDescent="0.2">
      <c r="A23260" s="2">
        <v>21.312519999999999</v>
      </c>
      <c r="B23260" s="2">
        <v>16.32452</v>
      </c>
      <c r="C23260" s="2">
        <v>2.6365810000000001</v>
      </c>
      <c r="D23260" s="2">
        <v>2.463908</v>
      </c>
      <c r="F23260" s="2">
        <v>21.309719999999999</v>
      </c>
      <c r="G23260" s="2">
        <v>0.48792999999999997</v>
      </c>
      <c r="H23260" s="2">
        <v>0.52565799999999996</v>
      </c>
      <c r="J23260" s="2">
        <v>21.312519999999999</v>
      </c>
      <c r="K23260" s="2">
        <v>0.13020100000000001</v>
      </c>
      <c r="L23260" s="2">
        <v>0.37613600000000003</v>
      </c>
    </row>
    <row r="23261" spans="1:12" x14ac:dyDescent="0.2">
      <c r="A23261" s="2">
        <v>21.313220000000001</v>
      </c>
      <c r="B23261" s="2">
        <v>16.316240000000001</v>
      </c>
      <c r="C23261" s="2">
        <v>2.6362869999999998</v>
      </c>
      <c r="D23261" s="2">
        <v>2.4644810000000001</v>
      </c>
      <c r="F23261" s="2">
        <v>21.310420000000001</v>
      </c>
      <c r="G23261" s="2">
        <v>0.487091</v>
      </c>
      <c r="H23261" s="2">
        <v>0.52592499999999998</v>
      </c>
      <c r="J23261" s="2">
        <v>21.313220000000001</v>
      </c>
      <c r="K23261" s="2">
        <v>0.130442</v>
      </c>
      <c r="L23261" s="2">
        <v>0.37650899999999998</v>
      </c>
    </row>
    <row r="23262" spans="1:12" x14ac:dyDescent="0.2">
      <c r="A23262" s="2">
        <v>21.313929999999999</v>
      </c>
      <c r="B23262" s="2">
        <v>16.308029999999999</v>
      </c>
      <c r="C23262" s="2">
        <v>2.6361460000000001</v>
      </c>
      <c r="D23262" s="2">
        <v>2.4650150000000002</v>
      </c>
      <c r="F23262" s="2">
        <v>21.311119999999999</v>
      </c>
      <c r="G23262" s="2">
        <v>0.48629800000000001</v>
      </c>
      <c r="H23262" s="2">
        <v>0.52576400000000001</v>
      </c>
      <c r="J23262" s="2">
        <v>21.313929999999999</v>
      </c>
      <c r="K23262" s="2">
        <v>0.13031799999999999</v>
      </c>
      <c r="L23262" s="2">
        <v>0.37633</v>
      </c>
    </row>
    <row r="23263" spans="1:12" x14ac:dyDescent="0.2">
      <c r="A23263" s="2">
        <v>21.314630000000001</v>
      </c>
      <c r="B23263" s="2">
        <v>16.300059999999998</v>
      </c>
      <c r="C23263" s="2">
        <v>2.6354739999999999</v>
      </c>
      <c r="D23263" s="2">
        <v>2.4656169999999999</v>
      </c>
      <c r="F23263" s="2">
        <v>21.311820000000001</v>
      </c>
      <c r="G23263" s="2">
        <v>0.48561100000000001</v>
      </c>
      <c r="H23263" s="2">
        <v>0.52637500000000004</v>
      </c>
      <c r="J23263" s="2">
        <v>21.314630000000001</v>
      </c>
      <c r="K23263" s="2">
        <v>0.13045300000000001</v>
      </c>
      <c r="L23263" s="2">
        <v>0.375863</v>
      </c>
    </row>
    <row r="23264" spans="1:12" x14ac:dyDescent="0.2">
      <c r="A23264" s="2">
        <v>21.315329999999999</v>
      </c>
      <c r="B23264" s="2">
        <v>16.291630000000001</v>
      </c>
      <c r="C23264" s="2">
        <v>2.6355240000000002</v>
      </c>
      <c r="D23264" s="2">
        <v>2.466647</v>
      </c>
      <c r="F23264" s="2">
        <v>21.312519999999999</v>
      </c>
      <c r="G23264" s="2">
        <v>0.484657</v>
      </c>
      <c r="H23264" s="2">
        <v>0.52641300000000002</v>
      </c>
      <c r="J23264" s="2">
        <v>21.315329999999999</v>
      </c>
      <c r="K23264" s="2">
        <v>0.130382</v>
      </c>
      <c r="L23264" s="2">
        <v>0.376114</v>
      </c>
    </row>
    <row r="23265" spans="1:12" x14ac:dyDescent="0.2">
      <c r="A23265" s="2">
        <v>21.316030000000001</v>
      </c>
      <c r="B23265" s="2">
        <v>16.283370000000001</v>
      </c>
      <c r="C23265" s="2">
        <v>2.635383</v>
      </c>
      <c r="D23265" s="2">
        <v>2.4674939999999999</v>
      </c>
      <c r="F23265" s="2">
        <v>21.313220000000001</v>
      </c>
      <c r="G23265" s="2">
        <v>0.484512</v>
      </c>
      <c r="H23265" s="2">
        <v>0.52673300000000001</v>
      </c>
      <c r="J23265" s="2">
        <v>21.316030000000001</v>
      </c>
      <c r="K23265" s="2">
        <v>0.130028</v>
      </c>
      <c r="L23265" s="2">
        <v>0.37585400000000002</v>
      </c>
    </row>
    <row r="23266" spans="1:12" x14ac:dyDescent="0.2">
      <c r="A23266" s="2">
        <v>21.31673</v>
      </c>
      <c r="B23266" s="2">
        <v>16.27571</v>
      </c>
      <c r="C23266" s="2">
        <v>2.635246</v>
      </c>
      <c r="D23266" s="2">
        <v>2.468448</v>
      </c>
      <c r="F23266" s="2">
        <v>21.313929999999999</v>
      </c>
      <c r="G23266" s="2">
        <v>0.484207</v>
      </c>
      <c r="H23266" s="2">
        <v>0.52696200000000004</v>
      </c>
      <c r="J23266" s="2">
        <v>21.31673</v>
      </c>
      <c r="K23266" s="2">
        <v>0.12992500000000001</v>
      </c>
      <c r="L23266" s="2">
        <v>0.37598700000000002</v>
      </c>
    </row>
    <row r="23267" spans="1:12" x14ac:dyDescent="0.2">
      <c r="A23267" s="2">
        <v>21.317430000000002</v>
      </c>
      <c r="B23267" s="2">
        <v>16.268519999999999</v>
      </c>
      <c r="C23267" s="2">
        <v>2.6346690000000001</v>
      </c>
      <c r="D23267" s="2">
        <v>2.468639</v>
      </c>
      <c r="F23267" s="2">
        <v>21.314630000000001</v>
      </c>
      <c r="G23267" s="2">
        <v>0.483238</v>
      </c>
      <c r="H23267" s="2">
        <v>0.52643600000000002</v>
      </c>
      <c r="J23267" s="2">
        <v>21.317430000000002</v>
      </c>
      <c r="K23267" s="2">
        <v>0.129885</v>
      </c>
      <c r="L23267" s="2">
        <v>0.37554900000000002</v>
      </c>
    </row>
    <row r="23268" spans="1:12" x14ac:dyDescent="0.2">
      <c r="A23268" s="2">
        <v>21.31813</v>
      </c>
      <c r="B23268" s="2">
        <v>16.26135</v>
      </c>
      <c r="C23268" s="2">
        <v>2.6348259999999999</v>
      </c>
      <c r="D23268" s="2">
        <v>2.4697369999999998</v>
      </c>
      <c r="F23268" s="2">
        <v>21.315329999999999</v>
      </c>
      <c r="G23268" s="2">
        <v>0.48236800000000002</v>
      </c>
      <c r="H23268" s="2">
        <v>0.52640500000000001</v>
      </c>
      <c r="J23268" s="2">
        <v>21.31813</v>
      </c>
      <c r="K23268" s="2">
        <v>0.130134</v>
      </c>
      <c r="L23268" s="2">
        <v>0.37510700000000002</v>
      </c>
    </row>
    <row r="23269" spans="1:12" x14ac:dyDescent="0.2">
      <c r="A23269" s="2">
        <v>21.318829999999998</v>
      </c>
      <c r="B23269" s="2">
        <v>16.253969999999999</v>
      </c>
      <c r="C23269" s="2">
        <v>2.6344180000000001</v>
      </c>
      <c r="D23269" s="2">
        <v>2.470119</v>
      </c>
      <c r="F23269" s="2">
        <v>21.316030000000001</v>
      </c>
      <c r="G23269" s="2">
        <v>0.48225400000000002</v>
      </c>
      <c r="H23269" s="2">
        <v>0.52609300000000003</v>
      </c>
      <c r="J23269" s="2">
        <v>21.318829999999998</v>
      </c>
      <c r="K23269" s="2">
        <v>0.13054499999999999</v>
      </c>
      <c r="L23269" s="2">
        <v>0.37473600000000001</v>
      </c>
    </row>
    <row r="23270" spans="1:12" x14ac:dyDescent="0.2">
      <c r="A23270" s="2">
        <v>21.31953</v>
      </c>
      <c r="B23270" s="2">
        <v>16.24643</v>
      </c>
      <c r="C23270" s="2">
        <v>2.634509</v>
      </c>
      <c r="D23270" s="2">
        <v>2.47079</v>
      </c>
      <c r="F23270" s="2">
        <v>21.31673</v>
      </c>
      <c r="G23270" s="2">
        <v>0.48085</v>
      </c>
      <c r="H23270" s="2">
        <v>0.52610000000000001</v>
      </c>
      <c r="J23270" s="2">
        <v>21.31953</v>
      </c>
      <c r="K23270" s="2">
        <v>0.13055800000000001</v>
      </c>
      <c r="L23270" s="2">
        <v>0.37481700000000001</v>
      </c>
    </row>
    <row r="23271" spans="1:12" x14ac:dyDescent="0.2">
      <c r="A23271" s="2">
        <v>21.320239999999998</v>
      </c>
      <c r="B23271" s="2">
        <v>16.238600000000002</v>
      </c>
      <c r="C23271" s="2">
        <v>2.6346470000000002</v>
      </c>
      <c r="D23271" s="2">
        <v>2.4711409999999998</v>
      </c>
      <c r="F23271" s="2">
        <v>21.317430000000002</v>
      </c>
      <c r="G23271" s="2">
        <v>0.47898099999999999</v>
      </c>
      <c r="H23271" s="2">
        <v>0.52615400000000001</v>
      </c>
      <c r="J23271" s="2">
        <v>21.320239999999998</v>
      </c>
      <c r="K23271" s="2">
        <v>0.13032099999999999</v>
      </c>
      <c r="L23271" s="2">
        <v>0.37501200000000001</v>
      </c>
    </row>
    <row r="23272" spans="1:12" x14ac:dyDescent="0.2">
      <c r="A23272" s="2">
        <v>21.32094</v>
      </c>
      <c r="B23272" s="2">
        <v>16.230540000000001</v>
      </c>
      <c r="C23272" s="2">
        <v>2.6347649999999998</v>
      </c>
      <c r="D23272" s="2">
        <v>2.471263</v>
      </c>
      <c r="F23272" s="2">
        <v>21.31813</v>
      </c>
      <c r="G23272" s="2">
        <v>0.477715</v>
      </c>
      <c r="H23272" s="2">
        <v>0.52627599999999997</v>
      </c>
      <c r="J23272" s="2">
        <v>21.32094</v>
      </c>
      <c r="K23272" s="2">
        <v>0.13015399999999999</v>
      </c>
      <c r="L23272" s="2">
        <v>0.37651200000000001</v>
      </c>
    </row>
    <row r="23273" spans="1:12" x14ac:dyDescent="0.2">
      <c r="A23273" s="2">
        <v>21.321639999999999</v>
      </c>
      <c r="B23273" s="2">
        <v>16.222570000000001</v>
      </c>
      <c r="C23273" s="2">
        <v>2.6349330000000002</v>
      </c>
      <c r="D23273" s="2">
        <v>2.471393</v>
      </c>
      <c r="F23273" s="2">
        <v>21.318829999999998</v>
      </c>
      <c r="G23273" s="2">
        <v>0.47748600000000002</v>
      </c>
      <c r="H23273" s="2">
        <v>0.52649699999999999</v>
      </c>
      <c r="J23273" s="2">
        <v>21.321639999999999</v>
      </c>
      <c r="K23273" s="2">
        <v>0.129991</v>
      </c>
      <c r="L23273" s="2">
        <v>0.37720300000000001</v>
      </c>
    </row>
    <row r="23274" spans="1:12" x14ac:dyDescent="0.2">
      <c r="A23274" s="2">
        <v>21.322340000000001</v>
      </c>
      <c r="B23274" s="2">
        <v>16.214839999999999</v>
      </c>
      <c r="C23274" s="2">
        <v>2.6344979999999998</v>
      </c>
      <c r="D23274" s="2">
        <v>2.471965</v>
      </c>
      <c r="F23274" s="2">
        <v>21.31953</v>
      </c>
      <c r="G23274" s="2">
        <v>0.47695900000000002</v>
      </c>
      <c r="H23274" s="2">
        <v>0.52634400000000003</v>
      </c>
      <c r="J23274" s="2">
        <v>21.322340000000001</v>
      </c>
      <c r="K23274" s="2">
        <v>0.12969800000000001</v>
      </c>
      <c r="L23274" s="2">
        <v>0.37797500000000001</v>
      </c>
    </row>
    <row r="23275" spans="1:12" x14ac:dyDescent="0.2">
      <c r="A23275" s="2">
        <v>21.323039999999999</v>
      </c>
      <c r="B23275" s="2">
        <v>16.20692</v>
      </c>
      <c r="C23275" s="2">
        <v>2.635135</v>
      </c>
      <c r="D23275" s="2">
        <v>2.4727130000000002</v>
      </c>
      <c r="F23275" s="2">
        <v>21.320239999999998</v>
      </c>
      <c r="G23275" s="2">
        <v>0.47677599999999998</v>
      </c>
      <c r="H23275" s="2">
        <v>0.52664200000000005</v>
      </c>
      <c r="J23275" s="2">
        <v>21.323039999999999</v>
      </c>
      <c r="K23275" s="2">
        <v>0.12973000000000001</v>
      </c>
      <c r="L23275" s="2">
        <v>0.37826199999999999</v>
      </c>
    </row>
    <row r="23276" spans="1:12" x14ac:dyDescent="0.2">
      <c r="A23276" s="2">
        <v>21.323740000000001</v>
      </c>
      <c r="B23276" s="2">
        <v>16.19875</v>
      </c>
      <c r="C23276" s="2">
        <v>2.6347040000000002</v>
      </c>
      <c r="D23276" s="2">
        <v>2.4740859999999998</v>
      </c>
      <c r="F23276" s="2">
        <v>21.32094</v>
      </c>
      <c r="G23276" s="2">
        <v>0.476273</v>
      </c>
      <c r="H23276" s="2">
        <v>0.526756</v>
      </c>
      <c r="J23276" s="2">
        <v>21.323740000000001</v>
      </c>
      <c r="K23276" s="2">
        <v>0.13008700000000001</v>
      </c>
      <c r="L23276" s="2">
        <v>0.378552</v>
      </c>
    </row>
    <row r="23277" spans="1:12" x14ac:dyDescent="0.2">
      <c r="A23277" s="2">
        <v>21.324439999999999</v>
      </c>
      <c r="B23277" s="2">
        <v>16.190760000000001</v>
      </c>
      <c r="C23277" s="2">
        <v>2.6345589999999999</v>
      </c>
      <c r="D23277" s="2">
        <v>2.474612</v>
      </c>
      <c r="F23277" s="2">
        <v>21.321639999999999</v>
      </c>
      <c r="G23277" s="2">
        <v>0.47595999999999999</v>
      </c>
      <c r="H23277" s="2">
        <v>0.52636000000000005</v>
      </c>
      <c r="J23277" s="2">
        <v>21.324439999999999</v>
      </c>
      <c r="K23277" s="2">
        <v>0.130161</v>
      </c>
      <c r="L23277" s="2">
        <v>0.37857800000000003</v>
      </c>
    </row>
    <row r="23278" spans="1:12" x14ac:dyDescent="0.2">
      <c r="A23278" s="2">
        <v>21.325150000000001</v>
      </c>
      <c r="B23278" s="2">
        <v>16.183029999999999</v>
      </c>
      <c r="C23278" s="2">
        <v>2.6346769999999999</v>
      </c>
      <c r="D23278" s="2">
        <v>2.4750930000000002</v>
      </c>
      <c r="F23278" s="2">
        <v>21.322340000000001</v>
      </c>
      <c r="G23278" s="2">
        <v>0.47461700000000001</v>
      </c>
      <c r="H23278" s="2">
        <v>0.52572600000000003</v>
      </c>
      <c r="J23278" s="2">
        <v>21.325150000000001</v>
      </c>
      <c r="K23278" s="2">
        <v>0.130359</v>
      </c>
      <c r="L23278" s="2">
        <v>0.37869700000000001</v>
      </c>
    </row>
    <row r="23279" spans="1:12" x14ac:dyDescent="0.2">
      <c r="A23279" s="2">
        <v>21.325849999999999</v>
      </c>
      <c r="B23279" s="2">
        <v>16.175419999999999</v>
      </c>
      <c r="C23279" s="2">
        <v>2.6340170000000001</v>
      </c>
      <c r="D23279" s="2">
        <v>2.475009</v>
      </c>
      <c r="F23279" s="2">
        <v>21.323039999999999</v>
      </c>
      <c r="G23279" s="2">
        <v>0.47410600000000003</v>
      </c>
      <c r="H23279" s="2">
        <v>0.52526899999999999</v>
      </c>
      <c r="J23279" s="2">
        <v>21.325849999999999</v>
      </c>
      <c r="K23279" s="2">
        <v>0.13033500000000001</v>
      </c>
      <c r="L23279" s="2">
        <v>0.37925300000000001</v>
      </c>
    </row>
    <row r="23280" spans="1:12" x14ac:dyDescent="0.2">
      <c r="A23280" s="2">
        <v>21.326550000000001</v>
      </c>
      <c r="B23280" s="2">
        <v>16.167919999999999</v>
      </c>
      <c r="C23280" s="2">
        <v>2.6333799999999998</v>
      </c>
      <c r="D23280" s="2">
        <v>2.4756499999999999</v>
      </c>
      <c r="F23280" s="2">
        <v>21.323740000000001</v>
      </c>
      <c r="G23280" s="2">
        <v>0.47341899999999998</v>
      </c>
      <c r="H23280" s="2">
        <v>0.52459699999999998</v>
      </c>
      <c r="J23280" s="2">
        <v>21.326550000000001</v>
      </c>
      <c r="K23280" s="2">
        <v>0.13023199999999999</v>
      </c>
      <c r="L23280" s="2">
        <v>0.37973699999999999</v>
      </c>
    </row>
    <row r="23281" spans="1:12" x14ac:dyDescent="0.2">
      <c r="A23281" s="2">
        <v>21.327249999999999</v>
      </c>
      <c r="B23281" s="2">
        <v>16.16019</v>
      </c>
      <c r="C23281" s="2">
        <v>2.6335860000000002</v>
      </c>
      <c r="D23281" s="2">
        <v>2.4766270000000001</v>
      </c>
      <c r="F23281" s="2">
        <v>21.324439999999999</v>
      </c>
      <c r="G23281" s="2">
        <v>0.47308299999999998</v>
      </c>
      <c r="H23281" s="2">
        <v>0.52415500000000004</v>
      </c>
      <c r="J23281" s="2">
        <v>21.327249999999999</v>
      </c>
      <c r="K23281" s="2">
        <v>0.13039999999999999</v>
      </c>
      <c r="L23281" s="2">
        <v>0.37970300000000001</v>
      </c>
    </row>
    <row r="23282" spans="1:12" x14ac:dyDescent="0.2">
      <c r="A23282" s="2">
        <v>21.327950000000001</v>
      </c>
      <c r="B23282" s="2">
        <v>16.152249999999999</v>
      </c>
      <c r="C23282" s="2">
        <v>2.6337160000000002</v>
      </c>
      <c r="D23282" s="2">
        <v>2.4772750000000001</v>
      </c>
      <c r="F23282" s="2">
        <v>21.325150000000001</v>
      </c>
      <c r="G23282" s="2">
        <v>0.47218300000000002</v>
      </c>
      <c r="H23282" s="2">
        <v>0.52409399999999995</v>
      </c>
      <c r="J23282" s="2">
        <v>21.327950000000001</v>
      </c>
      <c r="K23282" s="2">
        <v>0.13022</v>
      </c>
      <c r="L23282" s="2">
        <v>0.379604</v>
      </c>
    </row>
    <row r="23283" spans="1:12" x14ac:dyDescent="0.2">
      <c r="A23283" s="2">
        <v>21.32865</v>
      </c>
      <c r="B23283" s="2">
        <v>16.144760000000002</v>
      </c>
      <c r="C23283" s="2">
        <v>2.6336010000000001</v>
      </c>
      <c r="D23283" s="2">
        <v>2.4777179999999999</v>
      </c>
      <c r="F23283" s="2">
        <v>21.325849999999999</v>
      </c>
      <c r="G23283" s="2">
        <v>0.47183999999999998</v>
      </c>
      <c r="H23283" s="2">
        <v>0.52415500000000004</v>
      </c>
      <c r="J23283" s="2">
        <v>21.32865</v>
      </c>
      <c r="K23283" s="2">
        <v>0.13000999999999999</v>
      </c>
      <c r="L23283" s="2">
        <v>0.38018099999999999</v>
      </c>
    </row>
    <row r="23284" spans="1:12" x14ac:dyDescent="0.2">
      <c r="A23284" s="2">
        <v>21.329360000000001</v>
      </c>
      <c r="B23284" s="2">
        <v>16.13693</v>
      </c>
      <c r="C23284" s="2">
        <v>2.6336360000000001</v>
      </c>
      <c r="D23284" s="2">
        <v>2.4788009999999998</v>
      </c>
      <c r="F23284" s="2">
        <v>21.326550000000001</v>
      </c>
      <c r="G23284" s="2">
        <v>0.47128300000000001</v>
      </c>
      <c r="H23284" s="2">
        <v>0.52412400000000003</v>
      </c>
      <c r="J23284" s="2">
        <v>21.329360000000001</v>
      </c>
      <c r="K23284" s="2">
        <v>0.12982399999999999</v>
      </c>
      <c r="L23284" s="2">
        <v>0.38016699999999998</v>
      </c>
    </row>
    <row r="23285" spans="1:12" x14ac:dyDescent="0.2">
      <c r="A23285" s="2">
        <v>21.33006</v>
      </c>
      <c r="B23285" s="2">
        <v>16.12894</v>
      </c>
      <c r="C23285" s="2">
        <v>2.633559</v>
      </c>
      <c r="D23285" s="2">
        <v>2.4803799999999998</v>
      </c>
      <c r="F23285" s="2">
        <v>21.327249999999999</v>
      </c>
      <c r="G23285" s="2">
        <v>0.47124500000000002</v>
      </c>
      <c r="H23285" s="2">
        <v>0.52337599999999995</v>
      </c>
      <c r="J23285" s="2">
        <v>21.33006</v>
      </c>
      <c r="K23285" s="2">
        <v>0.12936</v>
      </c>
      <c r="L23285" s="2">
        <v>0.38017200000000001</v>
      </c>
    </row>
    <row r="23286" spans="1:12" x14ac:dyDescent="0.2">
      <c r="A23286" s="2">
        <v>21.330760000000001</v>
      </c>
      <c r="B23286" s="2">
        <v>16.12107</v>
      </c>
      <c r="C23286" s="2">
        <v>2.633521</v>
      </c>
      <c r="D23286" s="2">
        <v>2.4814479999999999</v>
      </c>
      <c r="F23286" s="2">
        <v>21.327950000000001</v>
      </c>
      <c r="G23286" s="2">
        <v>0.47022199999999997</v>
      </c>
      <c r="H23286" s="2">
        <v>0.52321600000000001</v>
      </c>
      <c r="J23286" s="2">
        <v>21.330760000000001</v>
      </c>
      <c r="K23286" s="2">
        <v>0.12903999999999999</v>
      </c>
      <c r="L23286" s="2">
        <v>0.38037799999999999</v>
      </c>
    </row>
    <row r="23287" spans="1:12" x14ac:dyDescent="0.2">
      <c r="A23287" s="2">
        <v>21.33146</v>
      </c>
      <c r="B23287" s="2">
        <v>16.113440000000001</v>
      </c>
      <c r="C23287" s="2">
        <v>2.6333950000000002</v>
      </c>
      <c r="D23287" s="2">
        <v>2.4824480000000002</v>
      </c>
      <c r="F23287" s="2">
        <v>21.32865</v>
      </c>
      <c r="G23287" s="2">
        <v>0.46951300000000001</v>
      </c>
      <c r="H23287" s="2">
        <v>0.52260600000000001</v>
      </c>
      <c r="J23287" s="2">
        <v>21.33146</v>
      </c>
      <c r="K23287" s="2">
        <v>0.12872900000000001</v>
      </c>
      <c r="L23287" s="2">
        <v>0.38044</v>
      </c>
    </row>
    <row r="23288" spans="1:12" x14ac:dyDescent="0.2">
      <c r="A23288" s="2">
        <v>21.332159999999998</v>
      </c>
      <c r="B23288" s="2">
        <v>16.106000000000002</v>
      </c>
      <c r="C23288" s="2">
        <v>2.63293</v>
      </c>
      <c r="D23288" s="2">
        <v>2.4836149999999999</v>
      </c>
      <c r="F23288" s="2">
        <v>21.329360000000001</v>
      </c>
      <c r="G23288" s="2">
        <v>0.46881099999999998</v>
      </c>
      <c r="H23288" s="2">
        <v>0.52202599999999999</v>
      </c>
      <c r="J23288" s="2">
        <v>21.332159999999998</v>
      </c>
      <c r="K23288" s="2">
        <v>0.12870599999999999</v>
      </c>
      <c r="L23288" s="2">
        <v>0.38120700000000002</v>
      </c>
    </row>
    <row r="23289" spans="1:12" x14ac:dyDescent="0.2">
      <c r="A23289" s="2">
        <v>21.33286</v>
      </c>
      <c r="B23289" s="2">
        <v>16.09845</v>
      </c>
      <c r="C23289" s="2">
        <v>2.632663</v>
      </c>
      <c r="D23289" s="2">
        <v>2.4840040000000001</v>
      </c>
      <c r="F23289" s="2">
        <v>21.33006</v>
      </c>
      <c r="G23289" s="2">
        <v>0.46817799999999998</v>
      </c>
      <c r="H23289" s="2">
        <v>0.52110299999999998</v>
      </c>
      <c r="J23289" s="2">
        <v>21.33286</v>
      </c>
      <c r="K23289" s="2">
        <v>0.12853999999999999</v>
      </c>
      <c r="L23289" s="2">
        <v>0.38191700000000001</v>
      </c>
    </row>
    <row r="23290" spans="1:12" x14ac:dyDescent="0.2">
      <c r="A23290" s="2">
        <v>21.333559999999999</v>
      </c>
      <c r="B23290" s="2">
        <v>16.090869999999999</v>
      </c>
      <c r="C23290" s="2">
        <v>2.6322779999999999</v>
      </c>
      <c r="D23290" s="2">
        <v>2.48421</v>
      </c>
      <c r="F23290" s="2">
        <v>21.330760000000001</v>
      </c>
      <c r="G23290" s="2">
        <v>0.467667</v>
      </c>
      <c r="H23290" s="2">
        <v>0.52078199999999997</v>
      </c>
      <c r="J23290" s="2">
        <v>21.333559999999999</v>
      </c>
      <c r="K23290" s="2">
        <v>0.128355</v>
      </c>
      <c r="L23290" s="2">
        <v>0.382496</v>
      </c>
    </row>
    <row r="23291" spans="1:12" x14ac:dyDescent="0.2">
      <c r="A23291" s="2">
        <v>21.33427</v>
      </c>
      <c r="B23291" s="2">
        <v>16.083069999999999</v>
      </c>
      <c r="C23291" s="2">
        <v>2.631656</v>
      </c>
      <c r="D23291" s="2">
        <v>2.4847440000000001</v>
      </c>
      <c r="F23291" s="2">
        <v>21.33146</v>
      </c>
      <c r="G23291" s="2">
        <v>0.46757500000000002</v>
      </c>
      <c r="H23291" s="2">
        <v>0.52077499999999999</v>
      </c>
      <c r="J23291" s="2">
        <v>21.33427</v>
      </c>
      <c r="K23291" s="2">
        <v>0.128551</v>
      </c>
      <c r="L23291" s="2">
        <v>0.38264700000000001</v>
      </c>
    </row>
    <row r="23292" spans="1:12" x14ac:dyDescent="0.2">
      <c r="A23292" s="2">
        <v>21.334969999999998</v>
      </c>
      <c r="B23292" s="2">
        <v>16.074909999999999</v>
      </c>
      <c r="C23292" s="2">
        <v>2.631297</v>
      </c>
      <c r="D23292" s="2">
        <v>2.4859420000000001</v>
      </c>
      <c r="F23292" s="2">
        <v>21.332159999999998</v>
      </c>
      <c r="G23292" s="2">
        <v>0.46777299999999999</v>
      </c>
      <c r="H23292" s="2">
        <v>0.52061500000000005</v>
      </c>
      <c r="J23292" s="2">
        <v>21.334969999999998</v>
      </c>
      <c r="K23292" s="2">
        <v>0.12834300000000001</v>
      </c>
      <c r="L23292" s="2">
        <v>0.382687</v>
      </c>
    </row>
    <row r="23293" spans="1:12" x14ac:dyDescent="0.2">
      <c r="A23293" s="2">
        <v>21.33567</v>
      </c>
      <c r="B23293" s="2">
        <v>16.067039999999999</v>
      </c>
      <c r="C23293" s="2">
        <v>2.6303320000000001</v>
      </c>
      <c r="D23293" s="2">
        <v>2.487209</v>
      </c>
      <c r="F23293" s="2">
        <v>21.33286</v>
      </c>
      <c r="G23293" s="2">
        <v>0.46724700000000002</v>
      </c>
      <c r="H23293" s="2">
        <v>0.52067600000000003</v>
      </c>
      <c r="J23293" s="2">
        <v>21.33567</v>
      </c>
      <c r="K23293" s="2">
        <v>0.12804599999999999</v>
      </c>
      <c r="L23293" s="2">
        <v>0.38302900000000001</v>
      </c>
    </row>
    <row r="23294" spans="1:12" x14ac:dyDescent="0.2">
      <c r="A23294" s="2">
        <v>21.336369999999999</v>
      </c>
      <c r="B23294" s="2">
        <v>16.059460000000001</v>
      </c>
      <c r="C23294" s="2">
        <v>2.6298970000000002</v>
      </c>
      <c r="D23294" s="2">
        <v>2.4882610000000001</v>
      </c>
      <c r="F23294" s="2">
        <v>21.333559999999999</v>
      </c>
      <c r="G23294" s="2">
        <v>0.466812</v>
      </c>
      <c r="H23294" s="2">
        <v>0.52114899999999997</v>
      </c>
      <c r="J23294" s="2">
        <v>21.336369999999999</v>
      </c>
      <c r="K23294" s="2">
        <v>0.127827</v>
      </c>
      <c r="L23294" s="2">
        <v>0.38331700000000002</v>
      </c>
    </row>
    <row r="23295" spans="1:12" x14ac:dyDescent="0.2">
      <c r="A23295" s="2">
        <v>21.337070000000001</v>
      </c>
      <c r="B23295" s="2">
        <v>16.052510000000002</v>
      </c>
      <c r="C23295" s="2">
        <v>2.6293440000000001</v>
      </c>
      <c r="D23295" s="2">
        <v>2.4887419999999998</v>
      </c>
      <c r="F23295" s="2">
        <v>21.33427</v>
      </c>
      <c r="G23295" s="2">
        <v>0.46606399999999998</v>
      </c>
      <c r="H23295" s="2">
        <v>0.52112599999999998</v>
      </c>
      <c r="J23295" s="2">
        <v>21.337070000000001</v>
      </c>
      <c r="K23295" s="2">
        <v>0.12789700000000001</v>
      </c>
      <c r="L23295" s="2">
        <v>0.38318600000000003</v>
      </c>
    </row>
    <row r="23296" spans="1:12" x14ac:dyDescent="0.2">
      <c r="A23296" s="2">
        <v>21.337769999999999</v>
      </c>
      <c r="B23296" s="2">
        <v>16.045079999999999</v>
      </c>
      <c r="C23296" s="2">
        <v>2.6295229999999998</v>
      </c>
      <c r="D23296" s="2">
        <v>2.48875</v>
      </c>
      <c r="F23296" s="2">
        <v>21.334969999999998</v>
      </c>
      <c r="G23296" s="2">
        <v>0.46559099999999998</v>
      </c>
      <c r="H23296" s="2">
        <v>0.52109499999999997</v>
      </c>
      <c r="J23296" s="2">
        <v>21.337769999999999</v>
      </c>
      <c r="K23296" s="2">
        <v>0.12811800000000001</v>
      </c>
      <c r="L23296" s="2">
        <v>0.38280500000000001</v>
      </c>
    </row>
    <row r="23297" spans="1:12" x14ac:dyDescent="0.2">
      <c r="A23297" s="2">
        <v>21.338470000000001</v>
      </c>
      <c r="B23297" s="2">
        <v>16.03736</v>
      </c>
      <c r="C23297" s="2">
        <v>2.6294200000000001</v>
      </c>
      <c r="D23297" s="2">
        <v>2.4889480000000002</v>
      </c>
      <c r="F23297" s="2">
        <v>21.33567</v>
      </c>
      <c r="G23297" s="2">
        <v>0.46454600000000001</v>
      </c>
      <c r="H23297" s="2">
        <v>0.52039299999999999</v>
      </c>
      <c r="J23297" s="2">
        <v>21.338470000000001</v>
      </c>
      <c r="K23297" s="2">
        <v>0.12822700000000001</v>
      </c>
      <c r="L23297" s="2">
        <v>0.382772</v>
      </c>
    </row>
    <row r="23298" spans="1:12" x14ac:dyDescent="0.2">
      <c r="A23298" s="2">
        <v>21.339169999999999</v>
      </c>
      <c r="B23298" s="2">
        <v>16.029820000000001</v>
      </c>
      <c r="C23298" s="2">
        <v>2.6287530000000001</v>
      </c>
      <c r="D23298" s="2">
        <v>2.4889559999999999</v>
      </c>
      <c r="F23298" s="2">
        <v>21.336369999999999</v>
      </c>
      <c r="G23298" s="2">
        <v>0.46379100000000001</v>
      </c>
      <c r="H23298" s="2">
        <v>0.52050799999999997</v>
      </c>
      <c r="J23298" s="2">
        <v>21.339169999999999</v>
      </c>
      <c r="K23298" s="2">
        <v>0.12840799999999999</v>
      </c>
      <c r="L23298" s="2">
        <v>0.383548</v>
      </c>
    </row>
    <row r="23299" spans="1:12" x14ac:dyDescent="0.2">
      <c r="A23299" s="2">
        <v>21.339870000000001</v>
      </c>
      <c r="B23299" s="2">
        <v>16.022580000000001</v>
      </c>
      <c r="C23299" s="2">
        <v>2.6282260000000002</v>
      </c>
      <c r="D23299" s="2">
        <v>2.4891390000000002</v>
      </c>
      <c r="F23299" s="2">
        <v>21.337070000000001</v>
      </c>
      <c r="G23299" s="2">
        <v>0.46341700000000002</v>
      </c>
      <c r="H23299" s="2">
        <v>0.52083599999999997</v>
      </c>
      <c r="J23299" s="2">
        <v>21.339870000000001</v>
      </c>
      <c r="K23299" s="2">
        <v>0.12842700000000001</v>
      </c>
      <c r="L23299" s="2">
        <v>0.38369500000000001</v>
      </c>
    </row>
    <row r="23300" spans="1:12" x14ac:dyDescent="0.2">
      <c r="A23300" s="2">
        <v>21.340579999999999</v>
      </c>
      <c r="B23300" s="2">
        <v>16.015429999999999</v>
      </c>
      <c r="C23300" s="2">
        <v>2.6276769999999998</v>
      </c>
      <c r="D23300" s="2">
        <v>2.4894820000000002</v>
      </c>
      <c r="F23300" s="2">
        <v>21.337769999999999</v>
      </c>
      <c r="G23300" s="2">
        <v>0.46278399999999997</v>
      </c>
      <c r="H23300" s="2">
        <v>0.52138499999999999</v>
      </c>
      <c r="J23300" s="2">
        <v>21.340579999999999</v>
      </c>
      <c r="K23300" s="2">
        <v>0.128355</v>
      </c>
      <c r="L23300" s="2">
        <v>0.38388600000000001</v>
      </c>
    </row>
    <row r="23301" spans="1:12" x14ac:dyDescent="0.2">
      <c r="A23301" s="2">
        <v>21.341280000000001</v>
      </c>
      <c r="B23301" s="2">
        <v>16.008410000000001</v>
      </c>
      <c r="C23301" s="2">
        <v>2.6275740000000001</v>
      </c>
      <c r="D23301" s="2">
        <v>2.490062</v>
      </c>
      <c r="F23301" s="2">
        <v>21.338470000000001</v>
      </c>
      <c r="G23301" s="2">
        <v>0.461899</v>
      </c>
      <c r="H23301" s="2">
        <v>0.52133200000000002</v>
      </c>
      <c r="J23301" s="2">
        <v>21.341280000000001</v>
      </c>
      <c r="K23301" s="2">
        <v>0.12833800000000001</v>
      </c>
      <c r="L23301" s="2">
        <v>0.38363599999999998</v>
      </c>
    </row>
    <row r="23302" spans="1:12" x14ac:dyDescent="0.2">
      <c r="A23302" s="2">
        <v>21.34198</v>
      </c>
      <c r="B23302" s="2">
        <v>16.000689999999999</v>
      </c>
      <c r="C23302" s="2">
        <v>2.6271580000000001</v>
      </c>
      <c r="D23302" s="2">
        <v>2.4904660000000001</v>
      </c>
      <c r="F23302" s="2">
        <v>21.339169999999999</v>
      </c>
      <c r="G23302" s="2">
        <v>0.46148699999999998</v>
      </c>
      <c r="H23302" s="2">
        <v>0.52205699999999999</v>
      </c>
      <c r="J23302" s="2">
        <v>21.34198</v>
      </c>
      <c r="K23302" s="2">
        <v>0.128443</v>
      </c>
      <c r="L23302" s="2">
        <v>0.38324599999999998</v>
      </c>
    </row>
    <row r="23303" spans="1:12" x14ac:dyDescent="0.2">
      <c r="A23303" s="2">
        <v>21.342680000000001</v>
      </c>
      <c r="B23303" s="2">
        <v>15.99306</v>
      </c>
      <c r="C23303" s="2">
        <v>2.626674</v>
      </c>
      <c r="D23303" s="2">
        <v>2.4905349999999999</v>
      </c>
      <c r="F23303" s="2">
        <v>21.339870000000001</v>
      </c>
      <c r="G23303" s="2">
        <v>0.46112799999999998</v>
      </c>
      <c r="H23303" s="2">
        <v>0.52199600000000002</v>
      </c>
      <c r="J23303" s="2">
        <v>21.342680000000001</v>
      </c>
      <c r="K23303" s="2">
        <v>0.128692</v>
      </c>
      <c r="L23303" s="2">
        <v>0.38326500000000002</v>
      </c>
    </row>
    <row r="23304" spans="1:12" x14ac:dyDescent="0.2">
      <c r="A23304" s="2">
        <v>21.34338</v>
      </c>
      <c r="B23304" s="2">
        <v>15.9856</v>
      </c>
      <c r="C23304" s="2">
        <v>2.62643</v>
      </c>
      <c r="D23304" s="2">
        <v>2.4909319999999999</v>
      </c>
      <c r="F23304" s="2">
        <v>21.340579999999999</v>
      </c>
      <c r="G23304" s="2">
        <v>0.460617</v>
      </c>
      <c r="H23304" s="2">
        <v>0.52206399999999997</v>
      </c>
      <c r="J23304" s="2">
        <v>21.34338</v>
      </c>
      <c r="K23304" s="2">
        <v>0.12906300000000001</v>
      </c>
      <c r="L23304" s="2">
        <v>0.38441399999999998</v>
      </c>
    </row>
    <row r="23305" spans="1:12" x14ac:dyDescent="0.2">
      <c r="A23305" s="2">
        <v>21.344080000000002</v>
      </c>
      <c r="B23305" s="2">
        <v>15.97809</v>
      </c>
      <c r="C23305" s="2">
        <v>2.626277</v>
      </c>
      <c r="D23305" s="2">
        <v>2.4915500000000002</v>
      </c>
      <c r="F23305" s="2">
        <v>21.341280000000001</v>
      </c>
      <c r="G23305" s="2">
        <v>0.45948</v>
      </c>
      <c r="H23305" s="2">
        <v>0.52246099999999995</v>
      </c>
      <c r="J23305" s="2">
        <v>21.344080000000002</v>
      </c>
      <c r="K23305" s="2">
        <v>0.12920400000000001</v>
      </c>
      <c r="L23305" s="2">
        <v>0.38478299999999999</v>
      </c>
    </row>
    <row r="23306" spans="1:12" x14ac:dyDescent="0.2">
      <c r="A23306" s="2">
        <v>21.34478</v>
      </c>
      <c r="B23306" s="2">
        <v>15.970789999999999</v>
      </c>
      <c r="C23306" s="2">
        <v>2.626071</v>
      </c>
      <c r="D23306" s="2">
        <v>2.492213</v>
      </c>
      <c r="F23306" s="2">
        <v>21.34198</v>
      </c>
      <c r="G23306" s="2">
        <v>0.45860299999999998</v>
      </c>
      <c r="H23306" s="2">
        <v>0.52242999999999995</v>
      </c>
      <c r="J23306" s="2">
        <v>21.34478</v>
      </c>
      <c r="K23306" s="2">
        <v>0.12926099999999999</v>
      </c>
      <c r="L23306" s="2">
        <v>0.38494099999999998</v>
      </c>
    </row>
    <row r="23307" spans="1:12" x14ac:dyDescent="0.2">
      <c r="A23307" s="2">
        <v>21.345490000000002</v>
      </c>
      <c r="B23307" s="2">
        <v>15.963100000000001</v>
      </c>
      <c r="C23307" s="2">
        <v>2.6252849999999999</v>
      </c>
      <c r="D23307" s="2">
        <v>2.4928309999999998</v>
      </c>
      <c r="F23307" s="2">
        <v>21.342680000000001</v>
      </c>
      <c r="G23307" s="2">
        <v>0.45810699999999999</v>
      </c>
      <c r="H23307" s="2">
        <v>0.52340699999999996</v>
      </c>
      <c r="J23307" s="2">
        <v>21.345490000000002</v>
      </c>
      <c r="K23307" s="2">
        <v>0.129417</v>
      </c>
      <c r="L23307" s="2">
        <v>0.38467299999999999</v>
      </c>
    </row>
    <row r="23308" spans="1:12" x14ac:dyDescent="0.2">
      <c r="A23308" s="2">
        <v>21.34619</v>
      </c>
      <c r="B23308" s="2">
        <v>15.95589</v>
      </c>
      <c r="C23308" s="2">
        <v>2.6250830000000001</v>
      </c>
      <c r="D23308" s="2">
        <v>2.493404</v>
      </c>
      <c r="F23308" s="2">
        <v>21.34338</v>
      </c>
      <c r="G23308" s="2">
        <v>0.45729799999999998</v>
      </c>
      <c r="H23308" s="2">
        <v>0.52375000000000005</v>
      </c>
      <c r="J23308" s="2">
        <v>21.34619</v>
      </c>
      <c r="K23308" s="2">
        <v>0.12969800000000001</v>
      </c>
      <c r="L23308" s="2">
        <v>0.38467899999999999</v>
      </c>
    </row>
    <row r="23309" spans="1:12" x14ac:dyDescent="0.2">
      <c r="A23309" s="2">
        <v>21.346889999999998</v>
      </c>
      <c r="B23309" s="2">
        <v>15.948919999999999</v>
      </c>
      <c r="C23309" s="2">
        <v>2.6245949999999998</v>
      </c>
      <c r="D23309" s="2">
        <v>2.4942890000000002</v>
      </c>
      <c r="F23309" s="2">
        <v>21.344080000000002</v>
      </c>
      <c r="G23309" s="2">
        <v>0.45665699999999998</v>
      </c>
      <c r="H23309" s="2">
        <v>0.52376599999999995</v>
      </c>
      <c r="J23309" s="2">
        <v>21.346889999999998</v>
      </c>
      <c r="K23309" s="2">
        <v>0.12976399999999999</v>
      </c>
      <c r="L23309" s="2">
        <v>0.38530999999999999</v>
      </c>
    </row>
    <row r="23310" spans="1:12" x14ac:dyDescent="0.2">
      <c r="A23310" s="2">
        <v>21.34759</v>
      </c>
      <c r="B23310" s="2">
        <v>15.94211</v>
      </c>
      <c r="C23310" s="2">
        <v>2.624358</v>
      </c>
      <c r="D23310" s="2">
        <v>2.4945940000000002</v>
      </c>
      <c r="F23310" s="2">
        <v>21.34478</v>
      </c>
      <c r="G23310" s="2">
        <v>0.45542899999999997</v>
      </c>
      <c r="H23310" s="2">
        <v>0.52365899999999999</v>
      </c>
      <c r="J23310" s="2">
        <v>21.34759</v>
      </c>
      <c r="K23310" s="2">
        <v>0.12952</v>
      </c>
      <c r="L23310" s="2">
        <v>0.38562400000000002</v>
      </c>
    </row>
    <row r="23311" spans="1:12" x14ac:dyDescent="0.2">
      <c r="A23311" s="2">
        <v>21.348289999999999</v>
      </c>
      <c r="B23311" s="2">
        <v>15.93501</v>
      </c>
      <c r="C23311" s="2">
        <v>2.6242169999999998</v>
      </c>
      <c r="D23311" s="2">
        <v>2.4954480000000001</v>
      </c>
      <c r="F23311" s="2">
        <v>21.345490000000002</v>
      </c>
      <c r="G23311" s="2">
        <v>0.45479599999999998</v>
      </c>
      <c r="H23311" s="2">
        <v>0.52333099999999999</v>
      </c>
      <c r="J23311" s="2">
        <v>21.348289999999999</v>
      </c>
      <c r="K23311" s="2">
        <v>0.12936400000000001</v>
      </c>
      <c r="L23311" s="2">
        <v>0.38587199999999999</v>
      </c>
    </row>
    <row r="23312" spans="1:12" x14ac:dyDescent="0.2">
      <c r="A23312" s="2">
        <v>21.348990000000001</v>
      </c>
      <c r="B23312" s="2">
        <v>15.927949999999999</v>
      </c>
      <c r="C23312" s="2">
        <v>2.6241940000000001</v>
      </c>
      <c r="D23312" s="2">
        <v>2.4959060000000002</v>
      </c>
      <c r="F23312" s="2">
        <v>21.34619</v>
      </c>
      <c r="G23312" s="2">
        <v>0.45429199999999997</v>
      </c>
      <c r="H23312" s="2">
        <v>0.52397199999999999</v>
      </c>
      <c r="J23312" s="2">
        <v>21.348990000000001</v>
      </c>
      <c r="K23312" s="2">
        <v>0.129251</v>
      </c>
      <c r="L23312" s="2">
        <v>0.38637100000000002</v>
      </c>
    </row>
    <row r="23313" spans="1:12" x14ac:dyDescent="0.2">
      <c r="A23313" s="2">
        <v>21.349699999999999</v>
      </c>
      <c r="B23313" s="2">
        <v>15.920529999999999</v>
      </c>
      <c r="C23313" s="2">
        <v>2.6241910000000002</v>
      </c>
      <c r="D23313" s="2">
        <v>2.4965160000000002</v>
      </c>
      <c r="F23313" s="2">
        <v>21.346889999999998</v>
      </c>
      <c r="G23313" s="2">
        <v>0.45384999999999998</v>
      </c>
      <c r="H23313" s="2">
        <v>0.52323200000000003</v>
      </c>
      <c r="J23313" s="2">
        <v>21.349699999999999</v>
      </c>
      <c r="K23313" s="2">
        <v>0.12892100000000001</v>
      </c>
      <c r="L23313" s="2">
        <v>0.38695000000000002</v>
      </c>
    </row>
    <row r="23314" spans="1:12" x14ac:dyDescent="0.2">
      <c r="A23314" s="2">
        <v>21.3504</v>
      </c>
      <c r="B23314" s="2">
        <v>15.9138</v>
      </c>
      <c r="C23314" s="2">
        <v>2.6234540000000002</v>
      </c>
      <c r="D23314" s="2">
        <v>2.4967679999999999</v>
      </c>
      <c r="F23314" s="2">
        <v>21.34759</v>
      </c>
      <c r="G23314" s="2">
        <v>0.45344499999999999</v>
      </c>
      <c r="H23314" s="2">
        <v>0.52327000000000001</v>
      </c>
      <c r="J23314" s="2">
        <v>21.3504</v>
      </c>
      <c r="K23314" s="2">
        <v>0.128445</v>
      </c>
      <c r="L23314" s="2">
        <v>0.38666400000000001</v>
      </c>
    </row>
    <row r="23315" spans="1:12" x14ac:dyDescent="0.2">
      <c r="A23315" s="2">
        <v>21.351099999999999</v>
      </c>
      <c r="B23315" s="2">
        <v>15.9064</v>
      </c>
      <c r="C23315" s="2">
        <v>2.6230190000000002</v>
      </c>
      <c r="D23315" s="2">
        <v>2.4968900000000001</v>
      </c>
      <c r="F23315" s="2">
        <v>21.348289999999999</v>
      </c>
      <c r="G23315" s="2">
        <v>0.452957</v>
      </c>
      <c r="H23315" s="2">
        <v>0.52286500000000002</v>
      </c>
      <c r="J23315" s="2">
        <v>21.351099999999999</v>
      </c>
      <c r="K23315" s="2">
        <v>0.12826299999999999</v>
      </c>
      <c r="L23315" s="2">
        <v>0.38690400000000003</v>
      </c>
    </row>
    <row r="23316" spans="1:12" x14ac:dyDescent="0.2">
      <c r="A23316" s="2">
        <v>21.351800000000001</v>
      </c>
      <c r="B23316" s="2">
        <v>15.89922</v>
      </c>
      <c r="C23316" s="2">
        <v>2.6226379999999998</v>
      </c>
      <c r="D23316" s="2">
        <v>2.4975230000000002</v>
      </c>
      <c r="F23316" s="2">
        <v>21.348990000000001</v>
      </c>
      <c r="G23316" s="2">
        <v>0.45203399999999999</v>
      </c>
      <c r="H23316" s="2">
        <v>0.52335399999999999</v>
      </c>
      <c r="J23316" s="2">
        <v>21.351800000000001</v>
      </c>
      <c r="K23316" s="2">
        <v>0.12820000000000001</v>
      </c>
      <c r="L23316" s="2">
        <v>0.38678499999999999</v>
      </c>
    </row>
    <row r="23317" spans="1:12" x14ac:dyDescent="0.2">
      <c r="A23317" s="2">
        <v>21.352499999999999</v>
      </c>
      <c r="B23317" s="2">
        <v>15.89193</v>
      </c>
      <c r="C23317" s="2">
        <v>2.622131</v>
      </c>
      <c r="D23317" s="2">
        <v>2.497493</v>
      </c>
      <c r="F23317" s="2">
        <v>21.349699999999999</v>
      </c>
      <c r="G23317" s="2">
        <v>0.451378</v>
      </c>
      <c r="H23317" s="2">
        <v>0.523926</v>
      </c>
      <c r="J23317" s="2">
        <v>21.352499999999999</v>
      </c>
      <c r="K23317" s="2">
        <v>0.128025</v>
      </c>
      <c r="L23317" s="2">
        <v>0.38699899999999998</v>
      </c>
    </row>
    <row r="23318" spans="1:12" x14ac:dyDescent="0.2">
      <c r="A23318" s="2">
        <v>21.353200000000001</v>
      </c>
      <c r="B23318" s="2">
        <v>15.88528</v>
      </c>
      <c r="C23318" s="2">
        <v>2.6215549999999999</v>
      </c>
      <c r="D23318" s="2">
        <v>2.4979580000000001</v>
      </c>
      <c r="F23318" s="2">
        <v>21.3504</v>
      </c>
      <c r="G23318" s="2">
        <v>0.45033299999999998</v>
      </c>
      <c r="H23318" s="2">
        <v>0.52407099999999995</v>
      </c>
      <c r="J23318" s="2">
        <v>21.353200000000001</v>
      </c>
      <c r="K23318" s="2">
        <v>0.12740699999999999</v>
      </c>
      <c r="L23318" s="2">
        <v>0.38740000000000002</v>
      </c>
    </row>
    <row r="23319" spans="1:12" x14ac:dyDescent="0.2">
      <c r="A23319" s="2">
        <v>21.353899999999999</v>
      </c>
      <c r="B23319" s="2">
        <v>15.87837</v>
      </c>
      <c r="C23319" s="2">
        <v>2.6211389999999999</v>
      </c>
      <c r="D23319" s="2">
        <v>2.4979429999999998</v>
      </c>
      <c r="F23319" s="2">
        <v>21.351099999999999</v>
      </c>
      <c r="G23319" s="2">
        <v>0.44933299999999998</v>
      </c>
      <c r="H23319" s="2">
        <v>0.52413900000000002</v>
      </c>
      <c r="J23319" s="2">
        <v>21.353899999999999</v>
      </c>
      <c r="K23319" s="2">
        <v>0.12690499999999999</v>
      </c>
      <c r="L23319" s="2">
        <v>0.38783800000000002</v>
      </c>
    </row>
    <row r="23320" spans="1:12" x14ac:dyDescent="0.2">
      <c r="A23320" s="2">
        <v>21.354610000000001</v>
      </c>
      <c r="B23320" s="2">
        <v>15.87139</v>
      </c>
      <c r="C23320" s="2">
        <v>2.6206429999999998</v>
      </c>
      <c r="D23320" s="2">
        <v>2.4986830000000002</v>
      </c>
      <c r="F23320" s="2">
        <v>21.351800000000001</v>
      </c>
      <c r="G23320" s="2">
        <v>0.44962299999999999</v>
      </c>
      <c r="H23320" s="2">
        <v>0.52439100000000005</v>
      </c>
      <c r="J23320" s="2">
        <v>21.354610000000001</v>
      </c>
      <c r="K23320" s="2">
        <v>0.12659799999999999</v>
      </c>
      <c r="L23320" s="2">
        <v>0.38790400000000003</v>
      </c>
    </row>
    <row r="23321" spans="1:12" x14ac:dyDescent="0.2">
      <c r="A23321" s="2">
        <v>21.355309999999999</v>
      </c>
      <c r="B23321" s="2">
        <v>15.864890000000001</v>
      </c>
      <c r="C23321" s="2">
        <v>2.6199029999999999</v>
      </c>
      <c r="D23321" s="2">
        <v>2.4988739999999998</v>
      </c>
      <c r="F23321" s="2">
        <v>21.352499999999999</v>
      </c>
      <c r="G23321" s="2">
        <v>0.44987500000000002</v>
      </c>
      <c r="H23321" s="2">
        <v>0.52467299999999994</v>
      </c>
      <c r="J23321" s="2">
        <v>21.355309999999999</v>
      </c>
      <c r="K23321" s="2">
        <v>0.126665</v>
      </c>
      <c r="L23321" s="2">
        <v>0.388629</v>
      </c>
    </row>
    <row r="23322" spans="1:12" x14ac:dyDescent="0.2">
      <c r="A23322" s="2">
        <v>21.356010000000001</v>
      </c>
      <c r="B23322" s="2">
        <v>15.85829</v>
      </c>
      <c r="C23322" s="2">
        <v>2.6195819999999999</v>
      </c>
      <c r="D23322" s="2">
        <v>2.4993470000000002</v>
      </c>
      <c r="F23322" s="2">
        <v>21.353200000000001</v>
      </c>
      <c r="G23322" s="2">
        <v>0.44959300000000002</v>
      </c>
      <c r="H23322" s="2">
        <v>0.52490199999999998</v>
      </c>
      <c r="J23322" s="2">
        <v>21.356010000000001</v>
      </c>
      <c r="K23322" s="2">
        <v>0.12665899999999999</v>
      </c>
      <c r="L23322" s="2">
        <v>0.38833600000000001</v>
      </c>
    </row>
    <row r="23323" spans="1:12" x14ac:dyDescent="0.2">
      <c r="A23323" s="2">
        <v>21.35671</v>
      </c>
      <c r="B23323" s="2">
        <v>15.85162</v>
      </c>
      <c r="C23323" s="2">
        <v>2.6189450000000001</v>
      </c>
      <c r="D23323" s="2">
        <v>2.499622</v>
      </c>
      <c r="F23323" s="2">
        <v>21.353899999999999</v>
      </c>
      <c r="G23323" s="2">
        <v>0.44889800000000002</v>
      </c>
      <c r="H23323" s="2">
        <v>0.52499399999999996</v>
      </c>
      <c r="J23323" s="2">
        <v>21.35671</v>
      </c>
      <c r="K23323" s="2">
        <v>0.12653300000000001</v>
      </c>
      <c r="L23323" s="2">
        <v>0.38839200000000002</v>
      </c>
    </row>
    <row r="23324" spans="1:12" x14ac:dyDescent="0.2">
      <c r="A23324" s="2">
        <v>21.357410000000002</v>
      </c>
      <c r="B23324" s="2">
        <v>15.844849999999999</v>
      </c>
      <c r="C23324" s="2">
        <v>2.618182</v>
      </c>
      <c r="D23324" s="2">
        <v>2.499698</v>
      </c>
      <c r="F23324" s="2">
        <v>21.354610000000001</v>
      </c>
      <c r="G23324" s="2">
        <v>0.44801299999999999</v>
      </c>
      <c r="H23324" s="2">
        <v>0.52519199999999999</v>
      </c>
      <c r="J23324" s="2">
        <v>21.357410000000002</v>
      </c>
      <c r="K23324" s="2">
        <v>0.12694</v>
      </c>
      <c r="L23324" s="2">
        <v>0.38864599999999999</v>
      </c>
    </row>
    <row r="23325" spans="1:12" x14ac:dyDescent="0.2">
      <c r="A23325" s="2">
        <v>21.35811</v>
      </c>
      <c r="B23325" s="2">
        <v>15.83836</v>
      </c>
      <c r="C23325" s="2">
        <v>2.617442</v>
      </c>
      <c r="D23325" s="2">
        <v>2.4993699999999999</v>
      </c>
      <c r="F23325" s="2">
        <v>21.355309999999999</v>
      </c>
      <c r="G23325" s="2">
        <v>0.44677</v>
      </c>
      <c r="H23325" s="2">
        <v>0.525482</v>
      </c>
      <c r="J23325" s="2">
        <v>21.35811</v>
      </c>
      <c r="K23325" s="2">
        <v>0.12692600000000001</v>
      </c>
      <c r="L23325" s="2">
        <v>0.38894099999999998</v>
      </c>
    </row>
    <row r="23326" spans="1:12" x14ac:dyDescent="0.2">
      <c r="A23326" s="2">
        <v>21.358809999999998</v>
      </c>
      <c r="B23326" s="2">
        <v>15.83142</v>
      </c>
      <c r="C23326" s="2">
        <v>2.6172019999999998</v>
      </c>
      <c r="D23326" s="2">
        <v>2.4991940000000001</v>
      </c>
      <c r="F23326" s="2">
        <v>21.356010000000001</v>
      </c>
      <c r="G23326" s="2">
        <v>0.44628899999999999</v>
      </c>
      <c r="H23326" s="2">
        <v>0.52568800000000004</v>
      </c>
      <c r="J23326" s="2">
        <v>21.358809999999998</v>
      </c>
      <c r="K23326" s="2">
        <v>0.12659100000000001</v>
      </c>
      <c r="L23326" s="2">
        <v>0.389627</v>
      </c>
    </row>
    <row r="23327" spans="1:12" x14ac:dyDescent="0.2">
      <c r="A23327" s="2">
        <v>21.35951</v>
      </c>
      <c r="B23327" s="2">
        <v>15.824339999999999</v>
      </c>
      <c r="C23327" s="2">
        <v>2.6167820000000002</v>
      </c>
      <c r="D23327" s="2">
        <v>2.4994839999999998</v>
      </c>
      <c r="F23327" s="2">
        <v>21.35671</v>
      </c>
      <c r="G23327" s="2">
        <v>0.44547999999999999</v>
      </c>
      <c r="H23327" s="2">
        <v>0.52598599999999995</v>
      </c>
      <c r="J23327" s="2">
        <v>21.35951</v>
      </c>
      <c r="K23327" s="2">
        <v>0.12667300000000001</v>
      </c>
      <c r="L23327" s="2">
        <v>0.39028400000000002</v>
      </c>
    </row>
    <row r="23328" spans="1:12" x14ac:dyDescent="0.2">
      <c r="A23328" s="2">
        <v>21.360209999999999</v>
      </c>
      <c r="B23328" s="2">
        <v>15.817019999999999</v>
      </c>
      <c r="C23328" s="2">
        <v>2.6158709999999998</v>
      </c>
      <c r="D23328" s="2">
        <v>2.499797</v>
      </c>
      <c r="F23328" s="2">
        <v>21.357410000000002</v>
      </c>
      <c r="G23328" s="2">
        <v>0.44494600000000001</v>
      </c>
      <c r="H23328" s="2">
        <v>0.52678700000000001</v>
      </c>
      <c r="J23328" s="2">
        <v>21.360209999999999</v>
      </c>
      <c r="K23328" s="2">
        <v>0.12653700000000001</v>
      </c>
      <c r="L23328" s="2">
        <v>0.39034000000000002</v>
      </c>
    </row>
    <row r="23329" spans="1:12" x14ac:dyDescent="0.2">
      <c r="A23329" s="2">
        <v>21.36092</v>
      </c>
      <c r="B23329" s="2">
        <v>15.80964</v>
      </c>
      <c r="C23329" s="2">
        <v>2.61592</v>
      </c>
      <c r="D23329" s="2">
        <v>2.5000559999999998</v>
      </c>
      <c r="F23329" s="2">
        <v>21.35811</v>
      </c>
      <c r="G23329" s="2">
        <v>0.444328</v>
      </c>
      <c r="H23329" s="2">
        <v>0.52739000000000003</v>
      </c>
      <c r="J23329" s="2">
        <v>21.36092</v>
      </c>
      <c r="K23329" s="2">
        <v>0.12643199999999999</v>
      </c>
      <c r="L23329" s="2">
        <v>0.39032600000000001</v>
      </c>
    </row>
    <row r="23330" spans="1:12" x14ac:dyDescent="0.2">
      <c r="A23330" s="2">
        <v>21.361619999999998</v>
      </c>
      <c r="B23330" s="2">
        <v>15.802490000000001</v>
      </c>
      <c r="C23330" s="2">
        <v>2.615691</v>
      </c>
      <c r="D23330" s="2">
        <v>2.500232</v>
      </c>
      <c r="F23330" s="2">
        <v>21.358809999999998</v>
      </c>
      <c r="G23330" s="2">
        <v>0.44359599999999999</v>
      </c>
      <c r="H23330" s="2">
        <v>0.52851099999999995</v>
      </c>
      <c r="J23330" s="2">
        <v>21.361619999999998</v>
      </c>
      <c r="K23330" s="2">
        <v>0.12639400000000001</v>
      </c>
      <c r="L23330" s="2">
        <v>0.39015100000000003</v>
      </c>
    </row>
    <row r="23331" spans="1:12" x14ac:dyDescent="0.2">
      <c r="A23331" s="2">
        <v>21.36232</v>
      </c>
      <c r="B23331" s="2">
        <v>15.79575</v>
      </c>
      <c r="C23331" s="2">
        <v>2.6150120000000001</v>
      </c>
      <c r="D23331" s="2">
        <v>2.5004840000000002</v>
      </c>
      <c r="F23331" s="2">
        <v>21.35951</v>
      </c>
      <c r="G23331" s="2">
        <v>0.44238300000000003</v>
      </c>
      <c r="H23331" s="2">
        <v>0.52858700000000003</v>
      </c>
      <c r="J23331" s="2">
        <v>21.36232</v>
      </c>
      <c r="K23331" s="2">
        <v>0.125995</v>
      </c>
      <c r="L23331" s="2">
        <v>0.390376</v>
      </c>
    </row>
    <row r="23332" spans="1:12" x14ac:dyDescent="0.2">
      <c r="A23332" s="2">
        <v>21.363019999999999</v>
      </c>
      <c r="B23332" s="2">
        <v>15.788690000000001</v>
      </c>
      <c r="C23332" s="2">
        <v>2.614608</v>
      </c>
      <c r="D23332" s="2">
        <v>2.5009489999999999</v>
      </c>
      <c r="F23332" s="2">
        <v>21.360209999999999</v>
      </c>
      <c r="G23332" s="2">
        <v>0.44175700000000001</v>
      </c>
      <c r="H23332" s="2">
        <v>0.52807599999999999</v>
      </c>
      <c r="J23332" s="2">
        <v>21.363019999999999</v>
      </c>
      <c r="K23332" s="2">
        <v>0.12595700000000001</v>
      </c>
      <c r="L23332" s="2">
        <v>0.39070899999999997</v>
      </c>
    </row>
    <row r="23333" spans="1:12" x14ac:dyDescent="0.2">
      <c r="A23333" s="2">
        <v>21.363720000000001</v>
      </c>
      <c r="B23333" s="2">
        <v>15.781370000000001</v>
      </c>
      <c r="C23333" s="2">
        <v>2.6140240000000001</v>
      </c>
      <c r="D23333" s="2">
        <v>2.5011019999999999</v>
      </c>
      <c r="F23333" s="2">
        <v>21.36092</v>
      </c>
      <c r="G23333" s="2">
        <v>0.441139</v>
      </c>
      <c r="H23333" s="2">
        <v>0.52767200000000003</v>
      </c>
      <c r="J23333" s="2">
        <v>21.363720000000001</v>
      </c>
      <c r="K23333" s="2">
        <v>0.12604699999999999</v>
      </c>
      <c r="L23333" s="2">
        <v>0.39020199999999999</v>
      </c>
    </row>
    <row r="23334" spans="1:12" x14ac:dyDescent="0.2">
      <c r="A23334" s="2">
        <v>21.364419999999999</v>
      </c>
      <c r="B23334" s="2">
        <v>15.775309999999999</v>
      </c>
      <c r="C23334" s="2">
        <v>2.6135169999999999</v>
      </c>
      <c r="D23334" s="2">
        <v>2.5013459999999998</v>
      </c>
      <c r="F23334" s="2">
        <v>21.361619999999998</v>
      </c>
      <c r="G23334" s="2">
        <v>0.44086500000000001</v>
      </c>
      <c r="H23334" s="2">
        <v>0.52763400000000005</v>
      </c>
      <c r="J23334" s="2">
        <v>21.364419999999999</v>
      </c>
      <c r="K23334" s="2">
        <v>0.126251</v>
      </c>
      <c r="L23334" s="2">
        <v>0.390287</v>
      </c>
    </row>
    <row r="23335" spans="1:12" x14ac:dyDescent="0.2">
      <c r="A23335" s="2">
        <v>21.365120000000001</v>
      </c>
      <c r="B23335" s="2">
        <v>15.768140000000001</v>
      </c>
      <c r="C23335" s="2">
        <v>2.6132689999999998</v>
      </c>
      <c r="D23335" s="2">
        <v>2.5018189999999998</v>
      </c>
      <c r="F23335" s="2">
        <v>21.36232</v>
      </c>
      <c r="G23335" s="2">
        <v>0.44026900000000002</v>
      </c>
      <c r="H23335" s="2">
        <v>0.527779</v>
      </c>
      <c r="J23335" s="2">
        <v>21.365120000000001</v>
      </c>
      <c r="K23335" s="2">
        <v>0.12648799999999999</v>
      </c>
      <c r="L23335" s="2">
        <v>0.39033099999999998</v>
      </c>
    </row>
    <row r="23336" spans="1:12" x14ac:dyDescent="0.2">
      <c r="A23336" s="2">
        <v>21.365829999999999</v>
      </c>
      <c r="B23336" s="2">
        <v>15.76125</v>
      </c>
      <c r="C23336" s="2">
        <v>2.6130939999999998</v>
      </c>
      <c r="D23336" s="2">
        <v>2.5016820000000002</v>
      </c>
      <c r="F23336" s="2">
        <v>21.363019999999999</v>
      </c>
      <c r="G23336" s="2">
        <v>0.43966699999999997</v>
      </c>
      <c r="H23336" s="2">
        <v>0.52785499999999996</v>
      </c>
      <c r="J23336" s="2">
        <v>21.365829999999999</v>
      </c>
      <c r="K23336" s="2">
        <v>0.12703900000000001</v>
      </c>
      <c r="L23336" s="2">
        <v>0.39073000000000002</v>
      </c>
    </row>
    <row r="23337" spans="1:12" x14ac:dyDescent="0.2">
      <c r="A23337" s="2">
        <v>21.366530000000001</v>
      </c>
      <c r="B23337" s="2">
        <v>15.754200000000001</v>
      </c>
      <c r="C23337" s="2">
        <v>2.6127919999999998</v>
      </c>
      <c r="D23337" s="2">
        <v>2.50162</v>
      </c>
      <c r="F23337" s="2">
        <v>21.363720000000001</v>
      </c>
      <c r="G23337" s="2">
        <v>0.43904900000000002</v>
      </c>
      <c r="H23337" s="2">
        <v>0.52828200000000003</v>
      </c>
      <c r="J23337" s="2">
        <v>21.366530000000001</v>
      </c>
      <c r="K23337" s="2">
        <v>0.12776599999999999</v>
      </c>
      <c r="L23337" s="2">
        <v>0.39162200000000003</v>
      </c>
    </row>
    <row r="23338" spans="1:12" x14ac:dyDescent="0.2">
      <c r="A23338" s="2">
        <v>21.367229999999999</v>
      </c>
      <c r="B23338" s="2">
        <v>15.7476</v>
      </c>
      <c r="C23338" s="2">
        <v>2.6124679999999998</v>
      </c>
      <c r="D23338" s="2">
        <v>2.5019330000000002</v>
      </c>
      <c r="F23338" s="2">
        <v>21.364419999999999</v>
      </c>
      <c r="G23338" s="2">
        <v>0.437836</v>
      </c>
      <c r="H23338" s="2">
        <v>0.52864800000000001</v>
      </c>
      <c r="J23338" s="2">
        <v>21.367229999999999</v>
      </c>
      <c r="K23338" s="2">
        <v>0.12801199999999999</v>
      </c>
      <c r="L23338" s="2">
        <v>0.39201999999999998</v>
      </c>
    </row>
    <row r="23339" spans="1:12" x14ac:dyDescent="0.2">
      <c r="A23339" s="2">
        <v>21.367930000000001</v>
      </c>
      <c r="B23339" s="2">
        <v>15.74075</v>
      </c>
      <c r="C23339" s="2">
        <v>2.6121889999999999</v>
      </c>
      <c r="D23339" s="2">
        <v>2.5022540000000002</v>
      </c>
      <c r="F23339" s="2">
        <v>21.365120000000001</v>
      </c>
      <c r="G23339" s="2">
        <v>0.43663000000000002</v>
      </c>
      <c r="H23339" s="2">
        <v>0.528694</v>
      </c>
      <c r="J23339" s="2">
        <v>21.367930000000001</v>
      </c>
      <c r="K23339" s="2">
        <v>0.12820000000000001</v>
      </c>
      <c r="L23339" s="2">
        <v>0.39226699999999998</v>
      </c>
    </row>
    <row r="23340" spans="1:12" x14ac:dyDescent="0.2">
      <c r="A23340" s="2">
        <v>21.36863</v>
      </c>
      <c r="B23340" s="2">
        <v>15.734019999999999</v>
      </c>
      <c r="C23340" s="2">
        <v>2.6123340000000002</v>
      </c>
      <c r="D23340" s="2">
        <v>2.5020020000000001</v>
      </c>
      <c r="F23340" s="2">
        <v>21.365829999999999</v>
      </c>
      <c r="G23340" s="2">
        <v>0.43573000000000001</v>
      </c>
      <c r="H23340" s="2">
        <v>0.52882399999999996</v>
      </c>
      <c r="J23340" s="2">
        <v>21.36863</v>
      </c>
      <c r="K23340" s="2">
        <v>0.128605</v>
      </c>
      <c r="L23340" s="2">
        <v>0.39226299999999997</v>
      </c>
    </row>
    <row r="23341" spans="1:12" x14ac:dyDescent="0.2">
      <c r="A23341" s="2">
        <v>21.369330000000001</v>
      </c>
      <c r="B23341" s="2">
        <v>15.72794</v>
      </c>
      <c r="C23341" s="2">
        <v>2.6122049999999999</v>
      </c>
      <c r="D23341" s="2">
        <v>2.5018570000000002</v>
      </c>
      <c r="F23341" s="2">
        <v>21.366530000000001</v>
      </c>
      <c r="G23341" s="2">
        <v>0.43448599999999998</v>
      </c>
      <c r="H23341" s="2">
        <v>0.52905999999999997</v>
      </c>
      <c r="J23341" s="2">
        <v>21.369330000000001</v>
      </c>
      <c r="K23341" s="2">
        <v>0.1285</v>
      </c>
      <c r="L23341" s="2">
        <v>0.39276299999999997</v>
      </c>
    </row>
    <row r="23342" spans="1:12" x14ac:dyDescent="0.2">
      <c r="A23342" s="2">
        <v>21.370039999999999</v>
      </c>
      <c r="B23342" s="2">
        <v>15.722020000000001</v>
      </c>
      <c r="C23342" s="2">
        <v>2.6115870000000001</v>
      </c>
      <c r="D23342" s="2">
        <v>2.5024440000000001</v>
      </c>
      <c r="F23342" s="2">
        <v>21.367229999999999</v>
      </c>
      <c r="G23342" s="2">
        <v>0.43344899999999997</v>
      </c>
      <c r="H23342" s="2">
        <v>0.52930500000000003</v>
      </c>
      <c r="J23342" s="2">
        <v>21.370039999999999</v>
      </c>
      <c r="K23342" s="2">
        <v>0.12835299999999999</v>
      </c>
      <c r="L23342" s="2">
        <v>0.39312799999999998</v>
      </c>
    </row>
    <row r="23343" spans="1:12" x14ac:dyDescent="0.2">
      <c r="A23343" s="2">
        <v>21.370740000000001</v>
      </c>
      <c r="B23343" s="2">
        <v>15.71618</v>
      </c>
      <c r="C23343" s="2">
        <v>2.610957</v>
      </c>
      <c r="D23343" s="2">
        <v>2.5029249999999998</v>
      </c>
      <c r="F23343" s="2">
        <v>21.367930000000001</v>
      </c>
      <c r="G23343" s="2">
        <v>0.432869</v>
      </c>
      <c r="H23343" s="2">
        <v>0.52912099999999995</v>
      </c>
      <c r="J23343" s="2">
        <v>21.370740000000001</v>
      </c>
      <c r="K23343" s="2">
        <v>0.12843299999999999</v>
      </c>
      <c r="L23343" s="2">
        <v>0.392899</v>
      </c>
    </row>
    <row r="23344" spans="1:12" x14ac:dyDescent="0.2">
      <c r="A23344" s="2">
        <v>21.37144</v>
      </c>
      <c r="B23344" s="2">
        <v>15.709960000000001</v>
      </c>
      <c r="C23344" s="2">
        <v>2.6105800000000001</v>
      </c>
      <c r="D23344" s="2">
        <v>2.5036960000000001</v>
      </c>
      <c r="F23344" s="2">
        <v>21.36863</v>
      </c>
      <c r="G23344" s="2">
        <v>0.43146499999999999</v>
      </c>
      <c r="H23344" s="2">
        <v>0.52870899999999998</v>
      </c>
      <c r="J23344" s="2">
        <v>21.37144</v>
      </c>
      <c r="K23344" s="2">
        <v>0.12854599999999999</v>
      </c>
      <c r="L23344" s="2">
        <v>0.39344000000000001</v>
      </c>
    </row>
    <row r="23345" spans="1:12" x14ac:dyDescent="0.2">
      <c r="A23345" s="2">
        <v>21.372140000000002</v>
      </c>
      <c r="B23345" s="2">
        <v>15.702909999999999</v>
      </c>
      <c r="C23345" s="2">
        <v>2.6106289999999999</v>
      </c>
      <c r="D23345" s="2">
        <v>2.5042759999999999</v>
      </c>
      <c r="F23345" s="2">
        <v>21.369330000000001</v>
      </c>
      <c r="G23345" s="2">
        <v>0.43093900000000002</v>
      </c>
      <c r="H23345" s="2">
        <v>0.52816799999999997</v>
      </c>
      <c r="J23345" s="2">
        <v>21.372140000000002</v>
      </c>
      <c r="K23345" s="2">
        <v>0.12875</v>
      </c>
      <c r="L23345" s="2">
        <v>0.39394800000000002</v>
      </c>
    </row>
    <row r="23346" spans="1:12" x14ac:dyDescent="0.2">
      <c r="A23346" s="2">
        <v>21.37284</v>
      </c>
      <c r="B23346" s="2">
        <v>15.696109999999999</v>
      </c>
      <c r="C23346" s="2">
        <v>2.6104189999999998</v>
      </c>
      <c r="D23346" s="2">
        <v>2.5046490000000001</v>
      </c>
      <c r="F23346" s="2">
        <v>21.370039999999999</v>
      </c>
      <c r="G23346" s="2">
        <v>0.43070999999999998</v>
      </c>
      <c r="H23346" s="2">
        <v>0.52793900000000005</v>
      </c>
      <c r="J23346" s="2">
        <v>21.37284</v>
      </c>
      <c r="K23346" s="2">
        <v>0.12865099999999999</v>
      </c>
      <c r="L23346" s="2">
        <v>0.39427699999999999</v>
      </c>
    </row>
    <row r="23347" spans="1:12" x14ac:dyDescent="0.2">
      <c r="A23347" s="2">
        <v>21.373539999999998</v>
      </c>
      <c r="B23347" s="2">
        <v>15.689080000000001</v>
      </c>
      <c r="C23347" s="2">
        <v>2.60995</v>
      </c>
      <c r="D23347" s="2">
        <v>2.5054120000000002</v>
      </c>
      <c r="F23347" s="2">
        <v>21.370740000000001</v>
      </c>
      <c r="G23347" s="2">
        <v>0.42984800000000001</v>
      </c>
      <c r="H23347" s="2">
        <v>0.528389</v>
      </c>
      <c r="J23347" s="2">
        <v>21.373539999999998</v>
      </c>
      <c r="K23347" s="2">
        <v>0.12831100000000001</v>
      </c>
      <c r="L23347" s="2">
        <v>0.39493</v>
      </c>
    </row>
    <row r="23348" spans="1:12" x14ac:dyDescent="0.2">
      <c r="A23348" s="2">
        <v>21.37424</v>
      </c>
      <c r="B23348" s="2">
        <v>15.68224</v>
      </c>
      <c r="C23348" s="2">
        <v>2.6095839999999999</v>
      </c>
      <c r="D23348" s="2">
        <v>2.5058400000000001</v>
      </c>
      <c r="F23348" s="2">
        <v>21.37144</v>
      </c>
      <c r="G23348" s="2">
        <v>0.42911500000000002</v>
      </c>
      <c r="H23348" s="2">
        <v>0.52839700000000001</v>
      </c>
      <c r="J23348" s="2">
        <v>21.37424</v>
      </c>
      <c r="K23348" s="2">
        <v>0.12803800000000001</v>
      </c>
      <c r="L23348" s="2">
        <v>0.39511800000000002</v>
      </c>
    </row>
    <row r="23349" spans="1:12" x14ac:dyDescent="0.2">
      <c r="A23349" s="2">
        <v>21.374949999999998</v>
      </c>
      <c r="B23349" s="2">
        <v>15.67496</v>
      </c>
      <c r="C23349" s="2">
        <v>2.6093169999999999</v>
      </c>
      <c r="D23349" s="2">
        <v>2.506389</v>
      </c>
      <c r="F23349" s="2">
        <v>21.372140000000002</v>
      </c>
      <c r="G23349" s="2">
        <v>0.42802400000000002</v>
      </c>
      <c r="H23349" s="2">
        <v>0.52825900000000003</v>
      </c>
      <c r="J23349" s="2">
        <v>21.374949999999998</v>
      </c>
      <c r="K23349" s="2">
        <v>0.12805</v>
      </c>
      <c r="L23349" s="2">
        <v>0.395399</v>
      </c>
    </row>
    <row r="23350" spans="1:12" x14ac:dyDescent="0.2">
      <c r="A23350" s="2">
        <v>21.37565</v>
      </c>
      <c r="B23350" s="2">
        <v>15.667730000000001</v>
      </c>
      <c r="C23350" s="2">
        <v>2.609092</v>
      </c>
      <c r="D23350" s="2">
        <v>2.5067699999999999</v>
      </c>
      <c r="F23350" s="2">
        <v>21.37284</v>
      </c>
      <c r="G23350" s="2">
        <v>0.42732999999999999</v>
      </c>
      <c r="H23350" s="2">
        <v>0.52824400000000005</v>
      </c>
      <c r="J23350" s="2">
        <v>21.37565</v>
      </c>
      <c r="K23350" s="2">
        <v>0.128023</v>
      </c>
      <c r="L23350" s="2">
        <v>0.395681</v>
      </c>
    </row>
    <row r="23351" spans="1:12" x14ac:dyDescent="0.2">
      <c r="A23351" s="2">
        <v>21.376349999999999</v>
      </c>
      <c r="B23351" s="2">
        <v>15.66112</v>
      </c>
      <c r="C23351" s="2">
        <v>2.608222</v>
      </c>
      <c r="D23351" s="2">
        <v>2.5072130000000001</v>
      </c>
      <c r="F23351" s="2">
        <v>21.373539999999998</v>
      </c>
      <c r="G23351" s="2">
        <v>0.426369</v>
      </c>
      <c r="H23351" s="2">
        <v>0.52809899999999999</v>
      </c>
      <c r="J23351" s="2">
        <v>21.376349999999999</v>
      </c>
      <c r="K23351" s="2">
        <v>0.12797500000000001</v>
      </c>
      <c r="L23351" s="2">
        <v>0.39565400000000001</v>
      </c>
    </row>
    <row r="23352" spans="1:12" x14ac:dyDescent="0.2">
      <c r="A23352" s="2">
        <v>21.377050000000001</v>
      </c>
      <c r="B23352" s="2">
        <v>15.65469</v>
      </c>
      <c r="C23352" s="2">
        <v>2.6075159999999999</v>
      </c>
      <c r="D23352" s="2">
        <v>2.507549</v>
      </c>
      <c r="F23352" s="2">
        <v>21.37424</v>
      </c>
      <c r="G23352" s="2">
        <v>0.42525499999999999</v>
      </c>
      <c r="H23352" s="2">
        <v>0.52806900000000001</v>
      </c>
      <c r="J23352" s="2">
        <v>21.377050000000001</v>
      </c>
      <c r="K23352" s="2">
        <v>0.12765499999999999</v>
      </c>
      <c r="L23352" s="2">
        <v>0.39593699999999998</v>
      </c>
    </row>
    <row r="23353" spans="1:12" x14ac:dyDescent="0.2">
      <c r="A23353" s="2">
        <v>21.377749999999999</v>
      </c>
      <c r="B23353" s="2">
        <v>15.6479</v>
      </c>
      <c r="C23353" s="2">
        <v>2.6070129999999998</v>
      </c>
      <c r="D23353" s="2">
        <v>2.5077929999999999</v>
      </c>
      <c r="F23353" s="2">
        <v>21.374949999999998</v>
      </c>
      <c r="G23353" s="2">
        <v>0.42398799999999998</v>
      </c>
      <c r="H23353" s="2">
        <v>0.52807599999999999</v>
      </c>
      <c r="J23353" s="2">
        <v>21.377749999999999</v>
      </c>
      <c r="K23353" s="2">
        <v>0.12735199999999999</v>
      </c>
      <c r="L23353" s="2">
        <v>0.39624300000000001</v>
      </c>
    </row>
    <row r="23354" spans="1:12" x14ac:dyDescent="0.2">
      <c r="A23354" s="2">
        <v>21.378450000000001</v>
      </c>
      <c r="B23354" s="2">
        <v>15.640840000000001</v>
      </c>
      <c r="C23354" s="2">
        <v>2.6066729999999998</v>
      </c>
      <c r="D23354" s="2">
        <v>2.5078839999999998</v>
      </c>
      <c r="F23354" s="2">
        <v>21.37565</v>
      </c>
      <c r="G23354" s="2">
        <v>0.42343900000000001</v>
      </c>
      <c r="H23354" s="2">
        <v>0.52800800000000003</v>
      </c>
      <c r="J23354" s="2">
        <v>21.378450000000001</v>
      </c>
      <c r="K23354" s="2">
        <v>0.127308</v>
      </c>
      <c r="L23354" s="2">
        <v>0.39654600000000001</v>
      </c>
    </row>
    <row r="23355" spans="1:12" x14ac:dyDescent="0.2">
      <c r="A23355" s="2">
        <v>21.379149999999999</v>
      </c>
      <c r="B23355" s="2">
        <v>15.63416</v>
      </c>
      <c r="C23355" s="2">
        <v>2.6061049999999999</v>
      </c>
      <c r="D23355" s="2">
        <v>2.5081359999999999</v>
      </c>
      <c r="F23355" s="2">
        <v>21.376349999999999</v>
      </c>
      <c r="G23355" s="2">
        <v>0.42313400000000001</v>
      </c>
      <c r="H23355" s="2">
        <v>0.52764900000000003</v>
      </c>
      <c r="J23355" s="2">
        <v>21.379149999999999</v>
      </c>
      <c r="K23355" s="2">
        <v>0.12740699999999999</v>
      </c>
      <c r="L23355" s="2">
        <v>0.39678600000000003</v>
      </c>
    </row>
    <row r="23356" spans="1:12" x14ac:dyDescent="0.2">
      <c r="A23356" s="2">
        <v>21.379850000000001</v>
      </c>
      <c r="B23356" s="2">
        <v>15.62712</v>
      </c>
      <c r="C23356" s="2">
        <v>2.6055480000000002</v>
      </c>
      <c r="D23356" s="2">
        <v>2.5085099999999998</v>
      </c>
      <c r="F23356" s="2">
        <v>21.377050000000001</v>
      </c>
      <c r="G23356" s="2">
        <v>0.42295100000000002</v>
      </c>
      <c r="H23356" s="2">
        <v>0.52776299999999998</v>
      </c>
      <c r="J23356" s="2">
        <v>21.379850000000001</v>
      </c>
      <c r="K23356" s="2">
        <v>0.12748899999999999</v>
      </c>
      <c r="L23356" s="2">
        <v>0.39705600000000002</v>
      </c>
    </row>
    <row r="23357" spans="1:12" x14ac:dyDescent="0.2">
      <c r="A23357" s="2">
        <v>21.380549999999999</v>
      </c>
      <c r="B23357" s="2">
        <v>15.620660000000001</v>
      </c>
      <c r="C23357" s="2">
        <v>2.604873</v>
      </c>
      <c r="D23357" s="2">
        <v>2.5089290000000002</v>
      </c>
      <c r="F23357" s="2">
        <v>21.377749999999999</v>
      </c>
      <c r="G23357" s="2">
        <v>0.422516</v>
      </c>
      <c r="H23357" s="2">
        <v>0.52747299999999997</v>
      </c>
      <c r="J23357" s="2">
        <v>21.380549999999999</v>
      </c>
      <c r="K23357" s="2">
        <v>0.12720999999999999</v>
      </c>
      <c r="L23357" s="2">
        <v>0.397563</v>
      </c>
    </row>
    <row r="23358" spans="1:12" x14ac:dyDescent="0.2">
      <c r="A23358" s="2">
        <v>21.381260000000001</v>
      </c>
      <c r="B23358" s="2">
        <v>15.614129999999999</v>
      </c>
      <c r="C23358" s="2">
        <v>2.6044339999999999</v>
      </c>
      <c r="D23358" s="2">
        <v>2.5093260000000002</v>
      </c>
      <c r="F23358" s="2">
        <v>21.378450000000001</v>
      </c>
      <c r="G23358" s="2">
        <v>0.42259200000000002</v>
      </c>
      <c r="H23358" s="2">
        <v>0.52750399999999997</v>
      </c>
      <c r="J23358" s="2">
        <v>21.381260000000001</v>
      </c>
      <c r="K23358" s="2">
        <v>0.12709000000000001</v>
      </c>
      <c r="L23358" s="2">
        <v>0.39770499999999998</v>
      </c>
    </row>
    <row r="23359" spans="1:12" x14ac:dyDescent="0.2">
      <c r="A23359" s="2">
        <v>21.381959999999999</v>
      </c>
      <c r="B23359" s="2">
        <v>15.60741</v>
      </c>
      <c r="C23359" s="2">
        <v>2.6041560000000001</v>
      </c>
      <c r="D23359" s="2">
        <v>2.50928</v>
      </c>
      <c r="F23359" s="2">
        <v>21.379149999999999</v>
      </c>
      <c r="G23359" s="2">
        <v>0.421989</v>
      </c>
      <c r="H23359" s="2">
        <v>0.52761100000000005</v>
      </c>
      <c r="J23359" s="2">
        <v>21.381959999999999</v>
      </c>
      <c r="K23359" s="2">
        <v>0.12706400000000001</v>
      </c>
      <c r="L23359" s="2">
        <v>0.39737099999999997</v>
      </c>
    </row>
    <row r="23360" spans="1:12" x14ac:dyDescent="0.2">
      <c r="A23360" s="2">
        <v>21.382660000000001</v>
      </c>
      <c r="B23360" s="2">
        <v>15.60066</v>
      </c>
      <c r="C23360" s="2">
        <v>2.6036410000000001</v>
      </c>
      <c r="D23360" s="2">
        <v>2.5090210000000002</v>
      </c>
      <c r="F23360" s="2">
        <v>21.379850000000001</v>
      </c>
      <c r="G23360" s="2">
        <v>0.42175299999999999</v>
      </c>
      <c r="H23360" s="2">
        <v>0.52790099999999995</v>
      </c>
      <c r="J23360" s="2">
        <v>21.382660000000001</v>
      </c>
      <c r="K23360" s="2">
        <v>0.127359</v>
      </c>
      <c r="L23360" s="2">
        <v>0.39723199999999997</v>
      </c>
    </row>
    <row r="23361" spans="1:12" x14ac:dyDescent="0.2">
      <c r="A23361" s="2">
        <v>21.38336</v>
      </c>
      <c r="B23361" s="2">
        <v>15.594279999999999</v>
      </c>
      <c r="C23361" s="2">
        <v>2.6031330000000001</v>
      </c>
      <c r="D23361" s="2">
        <v>2.509258</v>
      </c>
      <c r="F23361" s="2">
        <v>21.380549999999999</v>
      </c>
      <c r="G23361" s="2">
        <v>0.421265</v>
      </c>
      <c r="H23361" s="2">
        <v>0.52850299999999995</v>
      </c>
      <c r="J23361" s="2">
        <v>21.38336</v>
      </c>
      <c r="K23361" s="2">
        <v>0.12748899999999999</v>
      </c>
      <c r="L23361" s="2">
        <v>0.39758500000000002</v>
      </c>
    </row>
    <row r="23362" spans="1:12" x14ac:dyDescent="0.2">
      <c r="A23362" s="2">
        <v>21.384060000000002</v>
      </c>
      <c r="B23362" s="2">
        <v>15.58785</v>
      </c>
      <c r="C23362" s="2">
        <v>2.6024850000000002</v>
      </c>
      <c r="D23362" s="2">
        <v>2.5096769999999999</v>
      </c>
      <c r="F23362" s="2">
        <v>21.381260000000001</v>
      </c>
      <c r="G23362" s="2">
        <v>0.42092099999999999</v>
      </c>
      <c r="H23362" s="2">
        <v>0.52809899999999999</v>
      </c>
      <c r="J23362" s="2">
        <v>21.384060000000002</v>
      </c>
      <c r="K23362" s="2">
        <v>0.12751599999999999</v>
      </c>
      <c r="L23362" s="2">
        <v>0.39779399999999998</v>
      </c>
    </row>
    <row r="23363" spans="1:12" x14ac:dyDescent="0.2">
      <c r="A23363" s="2">
        <v>21.38476</v>
      </c>
      <c r="B23363" s="2">
        <v>15.581440000000001</v>
      </c>
      <c r="C23363" s="2">
        <v>2.6021990000000002</v>
      </c>
      <c r="D23363" s="2">
        <v>2.5096539999999998</v>
      </c>
      <c r="F23363" s="2">
        <v>21.381959999999999</v>
      </c>
      <c r="G23363" s="2">
        <v>0.41968499999999997</v>
      </c>
      <c r="H23363" s="2">
        <v>0.52784699999999996</v>
      </c>
      <c r="J23363" s="2">
        <v>21.38476</v>
      </c>
      <c r="K23363" s="2">
        <v>0.12742999999999999</v>
      </c>
      <c r="L23363" s="2">
        <v>0.39794099999999999</v>
      </c>
    </row>
    <row r="23364" spans="1:12" x14ac:dyDescent="0.2">
      <c r="A23364" s="2">
        <v>21.385459999999998</v>
      </c>
      <c r="B23364" s="2">
        <v>15.57494</v>
      </c>
      <c r="C23364" s="2">
        <v>2.6021070000000002</v>
      </c>
      <c r="D23364" s="2">
        <v>2.5095550000000002</v>
      </c>
      <c r="F23364" s="2">
        <v>21.382660000000001</v>
      </c>
      <c r="G23364" s="2">
        <v>0.41932700000000001</v>
      </c>
      <c r="H23364" s="2">
        <v>0.52809099999999998</v>
      </c>
      <c r="J23364" s="2">
        <v>21.385459999999998</v>
      </c>
      <c r="K23364" s="2">
        <v>0.12751899999999999</v>
      </c>
      <c r="L23364" s="2">
        <v>0.39871600000000001</v>
      </c>
    </row>
    <row r="23365" spans="1:12" x14ac:dyDescent="0.2">
      <c r="A23365" s="2">
        <v>21.38617</v>
      </c>
      <c r="B23365" s="2">
        <v>15.568910000000001</v>
      </c>
      <c r="C23365" s="2">
        <v>2.6014819999999999</v>
      </c>
      <c r="D23365" s="2">
        <v>2.5093869999999998</v>
      </c>
      <c r="F23365" s="2">
        <v>21.38336</v>
      </c>
      <c r="G23365" s="2">
        <v>0.41815200000000002</v>
      </c>
      <c r="H23365" s="2">
        <v>0.52830500000000002</v>
      </c>
      <c r="J23365" s="2">
        <v>21.38617</v>
      </c>
      <c r="K23365" s="2">
        <v>0.12765099999999999</v>
      </c>
      <c r="L23365" s="2">
        <v>0.398733</v>
      </c>
    </row>
    <row r="23366" spans="1:12" x14ac:dyDescent="0.2">
      <c r="A23366" s="2">
        <v>21.386869999999998</v>
      </c>
      <c r="B23366" s="2">
        <v>15.56268</v>
      </c>
      <c r="C23366" s="2">
        <v>2.60107</v>
      </c>
      <c r="D23366" s="2">
        <v>2.5091350000000001</v>
      </c>
      <c r="F23366" s="2">
        <v>21.384060000000002</v>
      </c>
      <c r="G23366" s="2">
        <v>0.41718300000000003</v>
      </c>
      <c r="H23366" s="2">
        <v>0.52780199999999999</v>
      </c>
      <c r="J23366" s="2">
        <v>21.386869999999998</v>
      </c>
      <c r="K23366" s="2">
        <v>0.12742999999999999</v>
      </c>
      <c r="L23366" s="2">
        <v>0.39909600000000001</v>
      </c>
    </row>
    <row r="23367" spans="1:12" x14ac:dyDescent="0.2">
      <c r="A23367" s="2">
        <v>21.38757</v>
      </c>
      <c r="B23367" s="2">
        <v>15.556660000000001</v>
      </c>
      <c r="C23367" s="2">
        <v>2.6009129999999998</v>
      </c>
      <c r="D23367" s="2">
        <v>2.5096470000000002</v>
      </c>
      <c r="F23367" s="2">
        <v>21.38476</v>
      </c>
      <c r="G23367" s="2">
        <v>0.41669499999999998</v>
      </c>
      <c r="H23367" s="2">
        <v>0.52767900000000001</v>
      </c>
      <c r="J23367" s="2">
        <v>21.38757</v>
      </c>
      <c r="K23367" s="2">
        <v>0.12726999999999999</v>
      </c>
      <c r="L23367" s="2">
        <v>0.39879599999999998</v>
      </c>
    </row>
    <row r="23368" spans="1:12" x14ac:dyDescent="0.2">
      <c r="A23368" s="2">
        <v>21.388269999999999</v>
      </c>
      <c r="B23368" s="2">
        <v>15.550090000000001</v>
      </c>
      <c r="C23368" s="2">
        <v>2.6008450000000001</v>
      </c>
      <c r="D23368" s="2">
        <v>2.5092120000000002</v>
      </c>
      <c r="F23368" s="2">
        <v>21.385459999999998</v>
      </c>
      <c r="G23368" s="2">
        <v>0.41638900000000001</v>
      </c>
      <c r="H23368" s="2">
        <v>0.52753399999999995</v>
      </c>
      <c r="J23368" s="2">
        <v>21.388269999999999</v>
      </c>
      <c r="K23368" s="2">
        <v>0.12774099999999999</v>
      </c>
      <c r="L23368" s="2">
        <v>0.399395</v>
      </c>
    </row>
    <row r="23369" spans="1:12" x14ac:dyDescent="0.2">
      <c r="A23369" s="2">
        <v>21.38897</v>
      </c>
      <c r="B23369" s="2">
        <v>15.543670000000001</v>
      </c>
      <c r="C23369" s="2">
        <v>2.600517</v>
      </c>
      <c r="D23369" s="2">
        <v>2.5093719999999999</v>
      </c>
      <c r="F23369" s="2">
        <v>21.38617</v>
      </c>
      <c r="G23369" s="2">
        <v>0.415825</v>
      </c>
      <c r="H23369" s="2">
        <v>0.52766400000000002</v>
      </c>
      <c r="J23369" s="2">
        <v>21.38897</v>
      </c>
      <c r="K23369" s="2">
        <v>0.128826</v>
      </c>
      <c r="L23369" s="2">
        <v>0.40009600000000001</v>
      </c>
    </row>
    <row r="23370" spans="1:12" x14ac:dyDescent="0.2">
      <c r="A23370" s="2">
        <v>21.389669999999999</v>
      </c>
      <c r="B23370" s="2">
        <v>15.537039999999999</v>
      </c>
      <c r="C23370" s="2">
        <v>2.6003940000000001</v>
      </c>
      <c r="D23370" s="2">
        <v>2.5093489999999998</v>
      </c>
      <c r="F23370" s="2">
        <v>21.386869999999998</v>
      </c>
      <c r="G23370" s="2">
        <v>0.415161</v>
      </c>
      <c r="H23370" s="2">
        <v>0.52797700000000003</v>
      </c>
      <c r="J23370" s="2">
        <v>21.389669999999999</v>
      </c>
      <c r="K23370" s="2">
        <v>0.129577</v>
      </c>
      <c r="L23370" s="2">
        <v>0.40044099999999999</v>
      </c>
    </row>
    <row r="23371" spans="1:12" x14ac:dyDescent="0.2">
      <c r="A23371" s="2">
        <v>21.39038</v>
      </c>
      <c r="B23371" s="2">
        <v>15.5303</v>
      </c>
      <c r="C23371" s="2">
        <v>2.5999669999999999</v>
      </c>
      <c r="D23371" s="2">
        <v>2.5094479999999999</v>
      </c>
      <c r="F23371" s="2">
        <v>21.38757</v>
      </c>
      <c r="G23371" s="2">
        <v>0.41467999999999999</v>
      </c>
      <c r="H23371" s="2">
        <v>0.52806900000000001</v>
      </c>
      <c r="J23371" s="2">
        <v>21.39038</v>
      </c>
      <c r="K23371" s="2">
        <v>0.12966900000000001</v>
      </c>
      <c r="L23371" s="2">
        <v>0.40053499999999997</v>
      </c>
    </row>
    <row r="23372" spans="1:12" x14ac:dyDescent="0.2">
      <c r="A23372" s="2">
        <v>21.391079999999999</v>
      </c>
      <c r="B23372" s="2">
        <v>15.523669999999999</v>
      </c>
      <c r="C23372" s="2">
        <v>2.5992389999999999</v>
      </c>
      <c r="D23372" s="2">
        <v>2.5094180000000001</v>
      </c>
      <c r="F23372" s="2">
        <v>21.388269999999999</v>
      </c>
      <c r="G23372" s="2">
        <v>0.41382600000000003</v>
      </c>
      <c r="H23372" s="2">
        <v>0.52773300000000001</v>
      </c>
      <c r="J23372" s="2">
        <v>21.391079999999999</v>
      </c>
      <c r="K23372" s="2">
        <v>0.13001799999999999</v>
      </c>
      <c r="L23372" s="2">
        <v>0.40112300000000001</v>
      </c>
    </row>
    <row r="23373" spans="1:12" x14ac:dyDescent="0.2">
      <c r="A23373" s="2">
        <v>21.391780000000001</v>
      </c>
      <c r="B23373" s="2">
        <v>15.51674</v>
      </c>
      <c r="C23373" s="2">
        <v>2.5987390000000001</v>
      </c>
      <c r="D23373" s="2">
        <v>2.5096919999999998</v>
      </c>
      <c r="F23373" s="2">
        <v>21.38897</v>
      </c>
      <c r="G23373" s="2">
        <v>0.41275800000000001</v>
      </c>
      <c r="H23373" s="2">
        <v>0.52752699999999997</v>
      </c>
      <c r="J23373" s="2">
        <v>21.391780000000001</v>
      </c>
      <c r="K23373" s="2">
        <v>0.13062299999999999</v>
      </c>
      <c r="L23373" s="2">
        <v>0.401393</v>
      </c>
    </row>
    <row r="23374" spans="1:12" x14ac:dyDescent="0.2">
      <c r="A23374" s="2">
        <v>21.392479999999999</v>
      </c>
      <c r="B23374" s="2">
        <v>15.509600000000001</v>
      </c>
      <c r="C23374" s="2">
        <v>2.5985520000000002</v>
      </c>
      <c r="D23374" s="2">
        <v>2.5099369999999999</v>
      </c>
      <c r="F23374" s="2">
        <v>21.389669999999999</v>
      </c>
      <c r="G23374" s="2">
        <v>0.412468</v>
      </c>
      <c r="H23374" s="2">
        <v>0.52752699999999997</v>
      </c>
      <c r="J23374" s="2">
        <v>21.392479999999999</v>
      </c>
      <c r="K23374" s="2">
        <v>0.13066700000000001</v>
      </c>
      <c r="L23374" s="2">
        <v>0.40109299999999998</v>
      </c>
    </row>
    <row r="23375" spans="1:12" x14ac:dyDescent="0.2">
      <c r="A23375" s="2">
        <v>21.393180000000001</v>
      </c>
      <c r="B23375" s="2">
        <v>15.50277</v>
      </c>
      <c r="C23375" s="2">
        <v>2.5982959999999999</v>
      </c>
      <c r="D23375" s="2">
        <v>2.5102869999999999</v>
      </c>
      <c r="F23375" s="2">
        <v>21.39038</v>
      </c>
      <c r="G23375" s="2">
        <v>0.412323</v>
      </c>
      <c r="H23375" s="2">
        <v>0.52703100000000003</v>
      </c>
      <c r="J23375" s="2">
        <v>21.393180000000001</v>
      </c>
      <c r="K23375" s="2">
        <v>0.13073899999999999</v>
      </c>
      <c r="L23375" s="2">
        <v>0.40126099999999998</v>
      </c>
    </row>
    <row r="23376" spans="1:12" x14ac:dyDescent="0.2">
      <c r="A23376" s="2">
        <v>21.393879999999999</v>
      </c>
      <c r="B23376" s="2">
        <v>15.49635</v>
      </c>
      <c r="C23376" s="2">
        <v>2.5977739999999998</v>
      </c>
      <c r="D23376" s="2">
        <v>2.5103789999999999</v>
      </c>
      <c r="F23376" s="2">
        <v>21.391079999999999</v>
      </c>
      <c r="G23376" s="2">
        <v>0.41176600000000002</v>
      </c>
      <c r="H23376" s="2">
        <v>0.52681</v>
      </c>
      <c r="J23376" s="2">
        <v>21.393879999999999</v>
      </c>
      <c r="K23376" s="2">
        <v>0.130855</v>
      </c>
      <c r="L23376" s="2">
        <v>0.40145999999999998</v>
      </c>
    </row>
    <row r="23377" spans="1:12" x14ac:dyDescent="0.2">
      <c r="A23377" s="2">
        <v>21.394580000000001</v>
      </c>
      <c r="B23377" s="2">
        <v>15.49</v>
      </c>
      <c r="C23377" s="2">
        <v>2.5974110000000001</v>
      </c>
      <c r="D23377" s="2">
        <v>2.510783</v>
      </c>
      <c r="F23377" s="2">
        <v>21.391780000000001</v>
      </c>
      <c r="G23377" s="2">
        <v>0.41128500000000001</v>
      </c>
      <c r="H23377" s="2">
        <v>0.52712999999999999</v>
      </c>
      <c r="J23377" s="2">
        <v>21.394580000000001</v>
      </c>
      <c r="K23377" s="2">
        <v>0.130913</v>
      </c>
      <c r="L23377" s="2">
        <v>0.40160600000000002</v>
      </c>
    </row>
    <row r="23378" spans="1:12" x14ac:dyDescent="0.2">
      <c r="A23378" s="2">
        <v>21.395289999999999</v>
      </c>
      <c r="B23378" s="2">
        <v>15.483750000000001</v>
      </c>
      <c r="C23378" s="2">
        <v>2.5971139999999999</v>
      </c>
      <c r="D23378" s="2">
        <v>2.5109590000000002</v>
      </c>
      <c r="F23378" s="2">
        <v>21.392479999999999</v>
      </c>
      <c r="G23378" s="2">
        <v>0.41143000000000002</v>
      </c>
      <c r="H23378" s="2">
        <v>0.52684799999999998</v>
      </c>
      <c r="J23378" s="2">
        <v>21.395289999999999</v>
      </c>
      <c r="K23378" s="2">
        <v>0.13101199999999999</v>
      </c>
      <c r="L23378" s="2">
        <v>0.40187699999999998</v>
      </c>
    </row>
    <row r="23379" spans="1:12" x14ac:dyDescent="0.2">
      <c r="A23379" s="2">
        <v>21.395990000000001</v>
      </c>
      <c r="B23379" s="2">
        <v>15.477359999999999</v>
      </c>
      <c r="C23379" s="2">
        <v>2.5967210000000001</v>
      </c>
      <c r="D23379" s="2">
        <v>2.5114320000000001</v>
      </c>
      <c r="F23379" s="2">
        <v>21.393180000000001</v>
      </c>
      <c r="G23379" s="2">
        <v>0.41076699999999999</v>
      </c>
      <c r="H23379" s="2">
        <v>0.52667200000000003</v>
      </c>
      <c r="J23379" s="2">
        <v>21.395990000000001</v>
      </c>
      <c r="K23379" s="2">
        <v>0.13129199999999999</v>
      </c>
      <c r="L23379" s="2">
        <v>0.40171600000000002</v>
      </c>
    </row>
    <row r="23380" spans="1:12" x14ac:dyDescent="0.2">
      <c r="A23380" s="2">
        <v>21.39669</v>
      </c>
      <c r="B23380" s="2">
        <v>15.47077</v>
      </c>
      <c r="C23380" s="2">
        <v>2.596603</v>
      </c>
      <c r="D23380" s="2">
        <v>2.511676</v>
      </c>
      <c r="F23380" s="2">
        <v>21.393879999999999</v>
      </c>
      <c r="G23380" s="2">
        <v>0.409248</v>
      </c>
      <c r="H23380" s="2">
        <v>0.52599300000000004</v>
      </c>
      <c r="J23380" s="2">
        <v>21.39669</v>
      </c>
      <c r="K23380" s="2">
        <v>0.131323</v>
      </c>
      <c r="L23380" s="2">
        <v>0.40173599999999998</v>
      </c>
    </row>
    <row r="23381" spans="1:12" x14ac:dyDescent="0.2">
      <c r="A23381" s="2">
        <v>21.397390000000001</v>
      </c>
      <c r="B23381" s="2">
        <v>15.46442</v>
      </c>
      <c r="C23381" s="2">
        <v>2.5961409999999998</v>
      </c>
      <c r="D23381" s="2">
        <v>2.5121639999999998</v>
      </c>
      <c r="F23381" s="2">
        <v>21.394580000000001</v>
      </c>
      <c r="G23381" s="2">
        <v>0.40901199999999999</v>
      </c>
      <c r="H23381" s="2">
        <v>0.52622999999999998</v>
      </c>
      <c r="J23381" s="2">
        <v>21.397390000000001</v>
      </c>
      <c r="K23381" s="2">
        <v>0.13148699999999999</v>
      </c>
      <c r="L23381" s="2">
        <v>0.40157599999999999</v>
      </c>
    </row>
    <row r="23382" spans="1:12" x14ac:dyDescent="0.2">
      <c r="A23382" s="2">
        <v>21.39809</v>
      </c>
      <c r="B23382" s="2">
        <v>15.458410000000001</v>
      </c>
      <c r="C23382" s="2">
        <v>2.5954660000000001</v>
      </c>
      <c r="D23382" s="2">
        <v>2.5120800000000001</v>
      </c>
      <c r="F23382" s="2">
        <v>21.395289999999999</v>
      </c>
      <c r="G23382" s="2">
        <v>0.408142</v>
      </c>
      <c r="H23382" s="2">
        <v>0.52641300000000002</v>
      </c>
      <c r="J23382" s="2">
        <v>21.39809</v>
      </c>
      <c r="K23382" s="2">
        <v>0.13114700000000001</v>
      </c>
      <c r="L23382" s="2">
        <v>0.40154400000000001</v>
      </c>
    </row>
    <row r="23383" spans="1:12" x14ac:dyDescent="0.2">
      <c r="A23383" s="2">
        <v>21.398790000000002</v>
      </c>
      <c r="B23383" s="2">
        <v>15.452</v>
      </c>
      <c r="C23383" s="2">
        <v>2.5950350000000002</v>
      </c>
      <c r="D23383" s="2">
        <v>2.5114399999999999</v>
      </c>
      <c r="F23383" s="2">
        <v>21.395990000000001</v>
      </c>
      <c r="G23383" s="2">
        <v>0.40765400000000002</v>
      </c>
      <c r="H23383" s="2">
        <v>0.52651199999999998</v>
      </c>
      <c r="J23383" s="2">
        <v>21.398790000000002</v>
      </c>
      <c r="K23383" s="2">
        <v>0.13136100000000001</v>
      </c>
      <c r="L23383" s="2">
        <v>0.40221099999999999</v>
      </c>
    </row>
    <row r="23384" spans="1:12" x14ac:dyDescent="0.2">
      <c r="A23384" s="2">
        <v>21.39949</v>
      </c>
      <c r="B23384" s="2">
        <v>15.44586</v>
      </c>
      <c r="C23384" s="2">
        <v>2.594665</v>
      </c>
      <c r="D23384" s="2">
        <v>2.5111720000000002</v>
      </c>
      <c r="F23384" s="2">
        <v>21.39669</v>
      </c>
      <c r="G23384" s="2">
        <v>0.40667700000000001</v>
      </c>
      <c r="H23384" s="2">
        <v>0.52631399999999995</v>
      </c>
      <c r="J23384" s="2">
        <v>21.39949</v>
      </c>
      <c r="K23384" s="2">
        <v>0.131574</v>
      </c>
      <c r="L23384" s="2">
        <v>0.40269199999999999</v>
      </c>
    </row>
    <row r="23385" spans="1:12" x14ac:dyDescent="0.2">
      <c r="A23385" s="2">
        <v>21.400189999999998</v>
      </c>
      <c r="B23385" s="2">
        <v>15.43966</v>
      </c>
      <c r="C23385" s="2">
        <v>2.5939860000000001</v>
      </c>
      <c r="D23385" s="2">
        <v>2.511317</v>
      </c>
      <c r="F23385" s="2">
        <v>21.397390000000001</v>
      </c>
      <c r="G23385" s="2">
        <v>0.40595999999999999</v>
      </c>
      <c r="H23385" s="2">
        <v>0.52637500000000004</v>
      </c>
      <c r="J23385" s="2">
        <v>21.400189999999998</v>
      </c>
      <c r="K23385" s="2">
        <v>0.13172700000000001</v>
      </c>
      <c r="L23385" s="2">
        <v>0.40300599999999998</v>
      </c>
    </row>
    <row r="23386" spans="1:12" x14ac:dyDescent="0.2">
      <c r="A23386" s="2">
        <v>21.40089</v>
      </c>
      <c r="B23386" s="2">
        <v>15.43341</v>
      </c>
      <c r="C23386" s="2">
        <v>2.5934210000000002</v>
      </c>
      <c r="D23386" s="2">
        <v>2.511012</v>
      </c>
      <c r="F23386" s="2">
        <v>21.39809</v>
      </c>
      <c r="G23386" s="2">
        <v>0.40537299999999998</v>
      </c>
      <c r="H23386" s="2">
        <v>0.52630600000000005</v>
      </c>
      <c r="J23386" s="2">
        <v>21.40089</v>
      </c>
      <c r="K23386" s="2">
        <v>0.13138</v>
      </c>
      <c r="L23386" s="2">
        <v>0.40368500000000002</v>
      </c>
    </row>
    <row r="23387" spans="1:12" x14ac:dyDescent="0.2">
      <c r="A23387" s="2">
        <v>21.401599999999998</v>
      </c>
      <c r="B23387" s="2">
        <v>15.427110000000001</v>
      </c>
      <c r="C23387" s="2">
        <v>2.5930970000000002</v>
      </c>
      <c r="D23387" s="2">
        <v>2.5109439999999998</v>
      </c>
      <c r="F23387" s="2">
        <v>21.398790000000002</v>
      </c>
      <c r="G23387" s="2">
        <v>0.40479300000000001</v>
      </c>
      <c r="H23387" s="2">
        <v>0.52626799999999996</v>
      </c>
      <c r="J23387" s="2">
        <v>21.401599999999998</v>
      </c>
      <c r="K23387" s="2">
        <v>0.13062699999999999</v>
      </c>
      <c r="L23387" s="2">
        <v>0.40376499999999999</v>
      </c>
    </row>
    <row r="23388" spans="1:12" x14ac:dyDescent="0.2">
      <c r="A23388" s="2">
        <v>21.4023</v>
      </c>
      <c r="B23388" s="2">
        <v>15.42099</v>
      </c>
      <c r="C23388" s="2">
        <v>2.5930209999999998</v>
      </c>
      <c r="D23388" s="2">
        <v>2.5109210000000002</v>
      </c>
      <c r="F23388" s="2">
        <v>21.39949</v>
      </c>
      <c r="G23388" s="2">
        <v>0.40440399999999999</v>
      </c>
      <c r="H23388" s="2">
        <v>0.52590899999999996</v>
      </c>
      <c r="J23388" s="2">
        <v>21.4023</v>
      </c>
      <c r="K23388" s="2">
        <v>0.13023899999999999</v>
      </c>
      <c r="L23388" s="2">
        <v>0.40347499999999997</v>
      </c>
    </row>
    <row r="23389" spans="1:12" x14ac:dyDescent="0.2">
      <c r="A23389" s="2">
        <v>21.402999999999999</v>
      </c>
      <c r="B23389" s="2">
        <v>15.41497</v>
      </c>
      <c r="C23389" s="2">
        <v>2.592616</v>
      </c>
      <c r="D23389" s="2">
        <v>2.511104</v>
      </c>
      <c r="F23389" s="2">
        <v>21.400189999999998</v>
      </c>
      <c r="G23389" s="2">
        <v>0.40396100000000001</v>
      </c>
      <c r="H23389" s="2">
        <v>0.52684799999999998</v>
      </c>
      <c r="J23389" s="2">
        <v>21.402999999999999</v>
      </c>
      <c r="K23389" s="2">
        <v>0.130163</v>
      </c>
      <c r="L23389" s="2">
        <v>0.40340900000000002</v>
      </c>
    </row>
    <row r="23390" spans="1:12" x14ac:dyDescent="0.2">
      <c r="A23390" s="2">
        <v>21.403700000000001</v>
      </c>
      <c r="B23390" s="2">
        <v>15.408469999999999</v>
      </c>
      <c r="C23390" s="2">
        <v>2.591888</v>
      </c>
      <c r="D23390" s="2">
        <v>2.5116230000000002</v>
      </c>
      <c r="F23390" s="2">
        <v>21.40089</v>
      </c>
      <c r="G23390" s="2">
        <v>0.40318300000000001</v>
      </c>
      <c r="H23390" s="2">
        <v>0.52739000000000003</v>
      </c>
      <c r="J23390" s="2">
        <v>21.403700000000001</v>
      </c>
      <c r="K23390" s="2">
        <v>0.13020699999999999</v>
      </c>
      <c r="L23390" s="2">
        <v>0.403895</v>
      </c>
    </row>
    <row r="23391" spans="1:12" x14ac:dyDescent="0.2">
      <c r="A23391" s="2">
        <v>21.404399999999999</v>
      </c>
      <c r="B23391" s="2">
        <v>15.4023</v>
      </c>
      <c r="C23391" s="2">
        <v>2.5916399999999999</v>
      </c>
      <c r="D23391" s="2">
        <v>2.5112030000000001</v>
      </c>
      <c r="F23391" s="2">
        <v>21.401599999999998</v>
      </c>
      <c r="G23391" s="2">
        <v>0.40296900000000002</v>
      </c>
      <c r="H23391" s="2">
        <v>0.52729800000000004</v>
      </c>
      <c r="J23391" s="2">
        <v>21.404399999999999</v>
      </c>
      <c r="K23391" s="2">
        <v>0.130438</v>
      </c>
      <c r="L23391" s="2">
        <v>0.40389799999999998</v>
      </c>
    </row>
    <row r="23392" spans="1:12" x14ac:dyDescent="0.2">
      <c r="A23392" s="2">
        <v>21.405100000000001</v>
      </c>
      <c r="B23392" s="2">
        <v>15.395989999999999</v>
      </c>
      <c r="C23392" s="2">
        <v>2.5915979999999998</v>
      </c>
      <c r="D23392" s="2">
        <v>2.5109970000000001</v>
      </c>
      <c r="F23392" s="2">
        <v>21.4023</v>
      </c>
      <c r="G23392" s="2">
        <v>0.402756</v>
      </c>
      <c r="H23392" s="2">
        <v>0.52723699999999996</v>
      </c>
      <c r="J23392" s="2">
        <v>21.405100000000001</v>
      </c>
      <c r="K23392" s="2">
        <v>0.13031000000000001</v>
      </c>
      <c r="L23392" s="2">
        <v>0.40400399999999997</v>
      </c>
    </row>
    <row r="23393" spans="1:12" x14ac:dyDescent="0.2">
      <c r="A23393" s="2">
        <v>21.405799999999999</v>
      </c>
      <c r="B23393" s="2">
        <v>15.389950000000001</v>
      </c>
      <c r="C23393" s="2">
        <v>2.5909909999999998</v>
      </c>
      <c r="D23393" s="2">
        <v>2.5108290000000002</v>
      </c>
      <c r="F23393" s="2">
        <v>21.402999999999999</v>
      </c>
      <c r="G23393" s="2">
        <v>0.40224500000000002</v>
      </c>
      <c r="H23393" s="2">
        <v>0.52769500000000003</v>
      </c>
      <c r="J23393" s="2">
        <v>21.405799999999999</v>
      </c>
      <c r="K23393" s="2">
        <v>0.129854</v>
      </c>
      <c r="L23393" s="2">
        <v>0.40443899999999999</v>
      </c>
    </row>
    <row r="23394" spans="1:12" x14ac:dyDescent="0.2">
      <c r="A23394" s="2">
        <v>21.406510000000001</v>
      </c>
      <c r="B23394" s="2">
        <v>15.383900000000001</v>
      </c>
      <c r="C23394" s="2">
        <v>2.5902129999999999</v>
      </c>
      <c r="D23394" s="2">
        <v>2.5102799999999998</v>
      </c>
      <c r="F23394" s="2">
        <v>21.403700000000001</v>
      </c>
      <c r="G23394" s="2">
        <v>0.40199299999999999</v>
      </c>
      <c r="H23394" s="2">
        <v>0.52793900000000005</v>
      </c>
      <c r="J23394" s="2">
        <v>21.406510000000001</v>
      </c>
      <c r="K23394" s="2">
        <v>0.12978700000000001</v>
      </c>
      <c r="L23394" s="2">
        <v>0.40413199999999999</v>
      </c>
    </row>
    <row r="23395" spans="1:12" x14ac:dyDescent="0.2">
      <c r="A23395" s="2">
        <v>21.407209999999999</v>
      </c>
      <c r="B23395" s="2">
        <v>15.377750000000001</v>
      </c>
      <c r="C23395" s="2">
        <v>2.5894119999999998</v>
      </c>
      <c r="D23395" s="2">
        <v>2.510249</v>
      </c>
      <c r="F23395" s="2">
        <v>21.404399999999999</v>
      </c>
      <c r="G23395" s="2">
        <v>0.40170299999999998</v>
      </c>
      <c r="H23395" s="2">
        <v>0.528389</v>
      </c>
      <c r="J23395" s="2">
        <v>21.407209999999999</v>
      </c>
      <c r="K23395" s="2">
        <v>0.12959699999999999</v>
      </c>
      <c r="L23395" s="2">
        <v>0.40408699999999997</v>
      </c>
    </row>
    <row r="23396" spans="1:12" x14ac:dyDescent="0.2">
      <c r="A23396" s="2">
        <v>21.407910000000001</v>
      </c>
      <c r="B23396" s="2">
        <v>15.37153</v>
      </c>
      <c r="C23396" s="2">
        <v>2.5887410000000002</v>
      </c>
      <c r="D23396" s="2">
        <v>2.5093640000000001</v>
      </c>
      <c r="F23396" s="2">
        <v>21.405100000000001</v>
      </c>
      <c r="G23396" s="2">
        <v>0.40107700000000002</v>
      </c>
      <c r="H23396" s="2">
        <v>0.52876999999999996</v>
      </c>
      <c r="J23396" s="2">
        <v>21.407910000000001</v>
      </c>
      <c r="K23396" s="2">
        <v>0.12931599999999999</v>
      </c>
      <c r="L23396" s="2">
        <v>0.40440900000000002</v>
      </c>
    </row>
    <row r="23397" spans="1:12" x14ac:dyDescent="0.2">
      <c r="A23397" s="2">
        <v>21.408609999999999</v>
      </c>
      <c r="B23397" s="2">
        <v>15.36538</v>
      </c>
      <c r="C23397" s="2">
        <v>2.5883400000000001</v>
      </c>
      <c r="D23397" s="2">
        <v>2.509074</v>
      </c>
      <c r="F23397" s="2">
        <v>21.405799999999999</v>
      </c>
      <c r="G23397" s="2">
        <v>0.40056599999999998</v>
      </c>
      <c r="H23397" s="2">
        <v>0.52870200000000001</v>
      </c>
      <c r="J23397" s="2">
        <v>21.408609999999999</v>
      </c>
      <c r="K23397" s="2">
        <v>0.12953600000000001</v>
      </c>
      <c r="L23397" s="2">
        <v>0.40417700000000001</v>
      </c>
    </row>
    <row r="23398" spans="1:12" x14ac:dyDescent="0.2">
      <c r="A23398" s="2">
        <v>21.409310000000001</v>
      </c>
      <c r="B23398" s="2">
        <v>15.359059999999999</v>
      </c>
      <c r="C23398" s="2">
        <v>2.5879889999999999</v>
      </c>
      <c r="D23398" s="2">
        <v>2.5091739999999998</v>
      </c>
      <c r="F23398" s="2">
        <v>21.406510000000001</v>
      </c>
      <c r="G23398" s="2">
        <v>0.40035999999999999</v>
      </c>
      <c r="H23398" s="2">
        <v>0.52854900000000005</v>
      </c>
      <c r="J23398" s="2">
        <v>21.409310000000001</v>
      </c>
      <c r="K23398" s="2">
        <v>0.12965399999999999</v>
      </c>
      <c r="L23398" s="2">
        <v>0.40409699999999998</v>
      </c>
    </row>
    <row r="23399" spans="1:12" x14ac:dyDescent="0.2">
      <c r="A23399" s="2">
        <v>21.41001</v>
      </c>
      <c r="B23399" s="2">
        <v>15.3529</v>
      </c>
      <c r="C23399" s="2">
        <v>2.5873210000000002</v>
      </c>
      <c r="D23399" s="2">
        <v>2.5090970000000001</v>
      </c>
      <c r="F23399" s="2">
        <v>21.407209999999999</v>
      </c>
      <c r="G23399" s="2">
        <v>0.40005499999999999</v>
      </c>
      <c r="H23399" s="2">
        <v>0.52843499999999999</v>
      </c>
      <c r="J23399" s="2">
        <v>21.41001</v>
      </c>
      <c r="K23399" s="2">
        <v>0.12975100000000001</v>
      </c>
      <c r="L23399" s="2">
        <v>0.40405400000000002</v>
      </c>
    </row>
    <row r="23400" spans="1:12" x14ac:dyDescent="0.2">
      <c r="A23400" s="2">
        <v>21.410720000000001</v>
      </c>
      <c r="B23400" s="2">
        <v>15.34647</v>
      </c>
      <c r="C23400" s="2">
        <v>2.5867070000000001</v>
      </c>
      <c r="D23400" s="2">
        <v>2.508899</v>
      </c>
      <c r="F23400" s="2">
        <v>21.407910000000001</v>
      </c>
      <c r="G23400" s="2">
        <v>0.39968100000000001</v>
      </c>
      <c r="H23400" s="2">
        <v>0.52813699999999997</v>
      </c>
      <c r="J23400" s="2">
        <v>21.410720000000001</v>
      </c>
      <c r="K23400" s="2">
        <v>0.12992799999999999</v>
      </c>
      <c r="L23400" s="2">
        <v>0.40382600000000002</v>
      </c>
    </row>
    <row r="23401" spans="1:12" x14ac:dyDescent="0.2">
      <c r="A23401" s="2">
        <v>21.41142</v>
      </c>
      <c r="B23401" s="2">
        <v>15.340070000000001</v>
      </c>
      <c r="C23401" s="2">
        <v>2.5867149999999999</v>
      </c>
      <c r="D23401" s="2">
        <v>2.5084789999999999</v>
      </c>
      <c r="F23401" s="2">
        <v>21.408609999999999</v>
      </c>
      <c r="G23401" s="2">
        <v>0.39976499999999998</v>
      </c>
      <c r="H23401" s="2">
        <v>0.52771800000000002</v>
      </c>
      <c r="J23401" s="2">
        <v>21.41142</v>
      </c>
      <c r="K23401" s="2">
        <v>0.129963</v>
      </c>
      <c r="L23401" s="2">
        <v>0.40397499999999997</v>
      </c>
    </row>
    <row r="23402" spans="1:12" x14ac:dyDescent="0.2">
      <c r="A23402" s="2">
        <v>21.412120000000002</v>
      </c>
      <c r="B23402" s="2">
        <v>15.3344</v>
      </c>
      <c r="C23402" s="2">
        <v>2.5867529999999999</v>
      </c>
      <c r="D23402" s="2">
        <v>2.508426</v>
      </c>
      <c r="F23402" s="2">
        <v>21.409310000000001</v>
      </c>
      <c r="G23402" s="2">
        <v>0.39948299999999998</v>
      </c>
      <c r="H23402" s="2">
        <v>0.52757299999999996</v>
      </c>
      <c r="J23402" s="2">
        <v>21.412120000000002</v>
      </c>
      <c r="K23402" s="2">
        <v>0.13017400000000001</v>
      </c>
      <c r="L23402" s="2">
        <v>0.40421099999999999</v>
      </c>
    </row>
    <row r="23403" spans="1:12" x14ac:dyDescent="0.2">
      <c r="A23403" s="2">
        <v>21.41282</v>
      </c>
      <c r="B23403" s="2">
        <v>15.32851</v>
      </c>
      <c r="C23403" s="2">
        <v>2.5864400000000001</v>
      </c>
      <c r="D23403" s="2">
        <v>2.508365</v>
      </c>
      <c r="F23403" s="2">
        <v>21.41001</v>
      </c>
      <c r="G23403" s="2">
        <v>0.39877299999999999</v>
      </c>
      <c r="H23403" s="2">
        <v>0.52755700000000005</v>
      </c>
      <c r="J23403" s="2">
        <v>21.41282</v>
      </c>
      <c r="K23403" s="2">
        <v>0.13026799999999999</v>
      </c>
      <c r="L23403" s="2">
        <v>0.40444799999999997</v>
      </c>
    </row>
    <row r="23404" spans="1:12" x14ac:dyDescent="0.2">
      <c r="A23404" s="2">
        <v>21.413519999999998</v>
      </c>
      <c r="B23404" s="2">
        <v>15.32246</v>
      </c>
      <c r="C23404" s="2">
        <v>2.5857230000000002</v>
      </c>
      <c r="D23404" s="2">
        <v>2.5079150000000001</v>
      </c>
      <c r="F23404" s="2">
        <v>21.410720000000001</v>
      </c>
      <c r="G23404" s="2">
        <v>0.39785799999999999</v>
      </c>
      <c r="H23404" s="2">
        <v>0.52741199999999999</v>
      </c>
      <c r="J23404" s="2">
        <v>21.413519999999998</v>
      </c>
      <c r="K23404" s="2">
        <v>0.12989200000000001</v>
      </c>
      <c r="L23404" s="2">
        <v>0.40394400000000003</v>
      </c>
    </row>
    <row r="23405" spans="1:12" x14ac:dyDescent="0.2">
      <c r="A23405" s="2">
        <v>21.41422</v>
      </c>
      <c r="B23405" s="2">
        <v>15.31709</v>
      </c>
      <c r="C23405" s="2">
        <v>2.5852689999999998</v>
      </c>
      <c r="D23405" s="2">
        <v>2.507587</v>
      </c>
      <c r="F23405" s="2">
        <v>21.41142</v>
      </c>
      <c r="G23405" s="2">
        <v>0.39775100000000002</v>
      </c>
      <c r="H23405" s="2">
        <v>0.52734400000000003</v>
      </c>
      <c r="J23405" s="2">
        <v>21.41422</v>
      </c>
      <c r="K23405" s="2">
        <v>0.12984999999999999</v>
      </c>
      <c r="L23405" s="2">
        <v>0.40401999999999999</v>
      </c>
    </row>
    <row r="23406" spans="1:12" x14ac:dyDescent="0.2">
      <c r="A23406" s="2">
        <v>21.414919999999999</v>
      </c>
      <c r="B23406" s="2">
        <v>15.31127</v>
      </c>
      <c r="C23406" s="2">
        <v>2.585162</v>
      </c>
      <c r="D23406" s="2">
        <v>2.5074719999999999</v>
      </c>
      <c r="F23406" s="2">
        <v>21.412120000000002</v>
      </c>
      <c r="G23406" s="2">
        <v>0.396729</v>
      </c>
      <c r="H23406" s="2">
        <v>0.52723699999999996</v>
      </c>
      <c r="J23406" s="2">
        <v>21.414919999999999</v>
      </c>
      <c r="K23406" s="2">
        <v>0.129888</v>
      </c>
      <c r="L23406" s="2">
        <v>0.40449600000000002</v>
      </c>
    </row>
    <row r="23407" spans="1:12" x14ac:dyDescent="0.2">
      <c r="A23407" s="2">
        <v>21.41563</v>
      </c>
      <c r="B23407" s="2">
        <v>15.30532</v>
      </c>
      <c r="C23407" s="2">
        <v>2.5850360000000001</v>
      </c>
      <c r="D23407" s="2">
        <v>2.5074190000000001</v>
      </c>
      <c r="F23407" s="2">
        <v>21.41282</v>
      </c>
      <c r="G23407" s="2">
        <v>0.39585900000000002</v>
      </c>
      <c r="H23407" s="2">
        <v>0.52734400000000003</v>
      </c>
      <c r="J23407" s="2">
        <v>21.41563</v>
      </c>
      <c r="K23407" s="2">
        <v>0.12975500000000001</v>
      </c>
      <c r="L23407" s="2">
        <v>0.40466099999999999</v>
      </c>
    </row>
    <row r="23408" spans="1:12" x14ac:dyDescent="0.2">
      <c r="A23408" s="2">
        <v>21.416329999999999</v>
      </c>
      <c r="B23408" s="2">
        <v>15.2988</v>
      </c>
      <c r="C23408" s="2">
        <v>2.584533</v>
      </c>
      <c r="D23408" s="2">
        <v>2.5076710000000002</v>
      </c>
      <c r="F23408" s="2">
        <v>21.413519999999998</v>
      </c>
      <c r="G23408" s="2">
        <v>0.39461499999999999</v>
      </c>
      <c r="H23408" s="2">
        <v>0.52729000000000004</v>
      </c>
      <c r="J23408" s="2">
        <v>21.416329999999999</v>
      </c>
      <c r="K23408" s="2">
        <v>0.129608</v>
      </c>
      <c r="L23408" s="2">
        <v>0.40505099999999999</v>
      </c>
    </row>
    <row r="23409" spans="1:12" x14ac:dyDescent="0.2">
      <c r="A23409" s="2">
        <v>21.41703</v>
      </c>
      <c r="B23409" s="2">
        <v>15.2928</v>
      </c>
      <c r="C23409" s="2">
        <v>2.5840830000000001</v>
      </c>
      <c r="D23409" s="2">
        <v>2.5078610000000001</v>
      </c>
      <c r="F23409" s="2">
        <v>21.41422</v>
      </c>
      <c r="G23409" s="2">
        <v>0.39382899999999998</v>
      </c>
      <c r="H23409" s="2">
        <v>0.52710699999999999</v>
      </c>
      <c r="J23409" s="2">
        <v>21.41703</v>
      </c>
      <c r="K23409" s="2">
        <v>0.12946299999999999</v>
      </c>
      <c r="L23409" s="2">
        <v>0.40556599999999998</v>
      </c>
    </row>
    <row r="23410" spans="1:12" x14ac:dyDescent="0.2">
      <c r="A23410" s="2">
        <v>21.417729999999999</v>
      </c>
      <c r="B23410" s="2">
        <v>15.28642</v>
      </c>
      <c r="C23410" s="2">
        <v>2.5836250000000001</v>
      </c>
      <c r="D23410" s="2">
        <v>2.5076710000000002</v>
      </c>
      <c r="F23410" s="2">
        <v>21.414919999999999</v>
      </c>
      <c r="G23410" s="2">
        <v>0.39330300000000001</v>
      </c>
      <c r="H23410" s="2">
        <v>0.52690099999999995</v>
      </c>
      <c r="J23410" s="2">
        <v>21.417729999999999</v>
      </c>
      <c r="K23410" s="2">
        <v>0.129049</v>
      </c>
      <c r="L23410" s="2">
        <v>0.40650700000000001</v>
      </c>
    </row>
    <row r="23411" spans="1:12" x14ac:dyDescent="0.2">
      <c r="A23411" s="2">
        <v>21.418430000000001</v>
      </c>
      <c r="B23411" s="2">
        <v>15.280480000000001</v>
      </c>
      <c r="C23411" s="2">
        <v>2.5831629999999999</v>
      </c>
      <c r="D23411" s="2">
        <v>2.507396</v>
      </c>
      <c r="F23411" s="2">
        <v>21.41563</v>
      </c>
      <c r="G23411" s="2">
        <v>0.392876</v>
      </c>
      <c r="H23411" s="2">
        <v>0.52667200000000003</v>
      </c>
      <c r="J23411" s="2">
        <v>21.418430000000001</v>
      </c>
      <c r="K23411" s="2">
        <v>0.12892700000000001</v>
      </c>
      <c r="L23411" s="2">
        <v>0.40659899999999999</v>
      </c>
    </row>
    <row r="23412" spans="1:12" x14ac:dyDescent="0.2">
      <c r="A23412" s="2">
        <v>21.419129999999999</v>
      </c>
      <c r="B23412" s="2">
        <v>15.273949999999999</v>
      </c>
      <c r="C23412" s="2">
        <v>2.5827059999999999</v>
      </c>
      <c r="D23412" s="2">
        <v>2.5075639999999999</v>
      </c>
      <c r="F23412" s="2">
        <v>21.416329999999999</v>
      </c>
      <c r="G23412" s="2">
        <v>0.392258</v>
      </c>
      <c r="H23412" s="2">
        <v>0.52668800000000005</v>
      </c>
      <c r="J23412" s="2">
        <v>21.419129999999999</v>
      </c>
      <c r="K23412" s="2">
        <v>0.128889</v>
      </c>
      <c r="L23412" s="2">
        <v>0.40676699999999999</v>
      </c>
    </row>
    <row r="23413" spans="1:12" x14ac:dyDescent="0.2">
      <c r="A23413" s="2">
        <v>21.419830000000001</v>
      </c>
      <c r="B23413" s="2">
        <v>15.26811</v>
      </c>
      <c r="C23413" s="2">
        <v>2.5821559999999999</v>
      </c>
      <c r="D23413" s="2">
        <v>2.507457</v>
      </c>
      <c r="F23413" s="2">
        <v>21.41703</v>
      </c>
      <c r="G23413" s="2">
        <v>0.39196799999999998</v>
      </c>
      <c r="H23413" s="2">
        <v>0.52702300000000002</v>
      </c>
      <c r="J23413" s="2">
        <v>21.419830000000001</v>
      </c>
      <c r="K23413" s="2">
        <v>0.12887399999999999</v>
      </c>
      <c r="L23413" s="2">
        <v>0.40710400000000002</v>
      </c>
    </row>
    <row r="23414" spans="1:12" x14ac:dyDescent="0.2">
      <c r="A23414" s="2">
        <v>21.420529999999999</v>
      </c>
      <c r="B23414" s="2">
        <v>15.26205</v>
      </c>
      <c r="C23414" s="2">
        <v>2.5814089999999998</v>
      </c>
      <c r="D23414" s="2">
        <v>2.507228</v>
      </c>
      <c r="F23414" s="2">
        <v>21.417729999999999</v>
      </c>
      <c r="G23414" s="2">
        <v>0.39178499999999999</v>
      </c>
      <c r="H23414" s="2">
        <v>0.52716799999999997</v>
      </c>
      <c r="J23414" s="2">
        <v>21.420529999999999</v>
      </c>
      <c r="K23414" s="2">
        <v>0.128998</v>
      </c>
      <c r="L23414" s="2">
        <v>0.40715099999999999</v>
      </c>
    </row>
    <row r="23415" spans="1:12" x14ac:dyDescent="0.2">
      <c r="A23415" s="2">
        <v>21.421230000000001</v>
      </c>
      <c r="B23415" s="2">
        <v>15.25658</v>
      </c>
      <c r="C23415" s="2">
        <v>2.5807220000000002</v>
      </c>
      <c r="D23415" s="2">
        <v>2.5075259999999999</v>
      </c>
      <c r="F23415" s="2">
        <v>21.418430000000001</v>
      </c>
      <c r="G23415" s="2">
        <v>0.39170100000000002</v>
      </c>
      <c r="H23415" s="2">
        <v>0.52719099999999997</v>
      </c>
      <c r="J23415" s="2">
        <v>21.421230000000001</v>
      </c>
      <c r="K23415" s="2">
        <v>0.12851899999999999</v>
      </c>
      <c r="L23415" s="2">
        <v>0.40747100000000003</v>
      </c>
    </row>
    <row r="23416" spans="1:12" x14ac:dyDescent="0.2">
      <c r="A23416" s="2">
        <v>21.421939999999999</v>
      </c>
      <c r="B23416" s="2">
        <v>15.24958</v>
      </c>
      <c r="C23416" s="2">
        <v>2.5804589999999998</v>
      </c>
      <c r="D23416" s="2">
        <v>2.5072199999999998</v>
      </c>
      <c r="F23416" s="2">
        <v>21.419129999999999</v>
      </c>
      <c r="G23416" s="2">
        <v>0.39183000000000001</v>
      </c>
      <c r="H23416" s="2">
        <v>0.52710699999999999</v>
      </c>
      <c r="J23416" s="2">
        <v>21.421939999999999</v>
      </c>
      <c r="K23416" s="2">
        <v>0.12840099999999999</v>
      </c>
      <c r="L23416" s="2">
        <v>0.40786600000000001</v>
      </c>
    </row>
    <row r="23417" spans="1:12" x14ac:dyDescent="0.2">
      <c r="A23417" s="2">
        <v>21.422640000000001</v>
      </c>
      <c r="B23417" s="2">
        <v>15.243460000000001</v>
      </c>
      <c r="C23417" s="2">
        <v>2.580104</v>
      </c>
      <c r="D23417" s="2">
        <v>2.5071289999999999</v>
      </c>
      <c r="F23417" s="2">
        <v>21.419830000000001</v>
      </c>
      <c r="G23417" s="2">
        <v>0.39134200000000002</v>
      </c>
      <c r="H23417" s="2">
        <v>0.52702300000000002</v>
      </c>
      <c r="J23417" s="2">
        <v>21.422640000000001</v>
      </c>
      <c r="K23417" s="2">
        <v>0.128578</v>
      </c>
      <c r="L23417" s="2">
        <v>0.408549</v>
      </c>
    </row>
    <row r="23418" spans="1:12" x14ac:dyDescent="0.2">
      <c r="A23418" s="2">
        <v>21.42334</v>
      </c>
      <c r="B23418" s="2">
        <v>15.23695</v>
      </c>
      <c r="C23418" s="2">
        <v>2.579555</v>
      </c>
      <c r="D23418" s="2">
        <v>2.5072359999999998</v>
      </c>
      <c r="F23418" s="2">
        <v>21.420529999999999</v>
      </c>
      <c r="G23418" s="2">
        <v>0.39078499999999999</v>
      </c>
      <c r="H23418" s="2">
        <v>0.52686299999999997</v>
      </c>
      <c r="J23418" s="2">
        <v>21.42334</v>
      </c>
      <c r="K23418" s="2">
        <v>0.128744</v>
      </c>
      <c r="L23418" s="2">
        <v>0.40851399999999999</v>
      </c>
    </row>
    <row r="23419" spans="1:12" x14ac:dyDescent="0.2">
      <c r="A23419" s="2">
        <v>21.424040000000002</v>
      </c>
      <c r="B23419" s="2">
        <v>15.231769999999999</v>
      </c>
      <c r="C23419" s="2">
        <v>2.5788760000000002</v>
      </c>
      <c r="D23419" s="2">
        <v>2.5068700000000002</v>
      </c>
      <c r="F23419" s="2">
        <v>21.421230000000001</v>
      </c>
      <c r="G23419" s="2">
        <v>0.39053300000000002</v>
      </c>
      <c r="H23419" s="2">
        <v>0.52657299999999996</v>
      </c>
      <c r="J23419" s="2">
        <v>21.424040000000002</v>
      </c>
      <c r="K23419" s="2">
        <v>0.12804599999999999</v>
      </c>
      <c r="L23419" s="2">
        <v>0.40820800000000002</v>
      </c>
    </row>
    <row r="23420" spans="1:12" x14ac:dyDescent="0.2">
      <c r="A23420" s="2">
        <v>21.42474</v>
      </c>
      <c r="B23420" s="2">
        <v>15.226699999999999</v>
      </c>
      <c r="C23420" s="2">
        <v>2.5780750000000001</v>
      </c>
      <c r="D23420" s="2">
        <v>2.5070299999999999</v>
      </c>
      <c r="F23420" s="2">
        <v>21.421939999999999</v>
      </c>
      <c r="G23420" s="2">
        <v>0.39016000000000001</v>
      </c>
      <c r="H23420" s="2">
        <v>0.52649699999999999</v>
      </c>
      <c r="J23420" s="2">
        <v>21.42474</v>
      </c>
      <c r="K23420" s="2">
        <v>0.12726599999999999</v>
      </c>
      <c r="L23420" s="2">
        <v>0.408134</v>
      </c>
    </row>
    <row r="23421" spans="1:12" x14ac:dyDescent="0.2">
      <c r="A23421" s="2">
        <v>21.425439999999998</v>
      </c>
      <c r="B23421" s="2">
        <v>15.22138</v>
      </c>
      <c r="C23421" s="2">
        <v>2.5776129999999999</v>
      </c>
      <c r="D23421" s="2">
        <v>2.506793</v>
      </c>
      <c r="F23421" s="2">
        <v>21.422640000000001</v>
      </c>
      <c r="G23421" s="2">
        <v>0.38978600000000002</v>
      </c>
      <c r="H23421" s="2">
        <v>0.52636000000000005</v>
      </c>
      <c r="J23421" s="2">
        <v>21.425439999999998</v>
      </c>
      <c r="K23421" s="2">
        <v>0.12705</v>
      </c>
      <c r="L23421" s="2">
        <v>0.408028</v>
      </c>
    </row>
    <row r="23422" spans="1:12" x14ac:dyDescent="0.2">
      <c r="A23422" s="2">
        <v>21.42614</v>
      </c>
      <c r="B23422" s="2">
        <v>15.21569</v>
      </c>
      <c r="C23422" s="2">
        <v>2.577674</v>
      </c>
      <c r="D23422" s="2">
        <v>2.506427</v>
      </c>
      <c r="F23422" s="2">
        <v>21.42334</v>
      </c>
      <c r="G23422" s="2">
        <v>0.38980100000000001</v>
      </c>
      <c r="H23422" s="2">
        <v>0.526505</v>
      </c>
      <c r="J23422" s="2">
        <v>21.42614</v>
      </c>
      <c r="K23422" s="2">
        <v>0.12651599999999999</v>
      </c>
      <c r="L23422" s="2">
        <v>0.40797299999999997</v>
      </c>
    </row>
    <row r="23423" spans="1:12" x14ac:dyDescent="0.2">
      <c r="A23423" s="2">
        <v>21.426850000000002</v>
      </c>
      <c r="B23423" s="2">
        <v>15.21034</v>
      </c>
      <c r="C23423" s="2">
        <v>2.577388</v>
      </c>
      <c r="D23423" s="2">
        <v>2.5064039999999999</v>
      </c>
      <c r="F23423" s="2">
        <v>21.424040000000002</v>
      </c>
      <c r="G23423" s="2">
        <v>0.38938899999999999</v>
      </c>
      <c r="H23423" s="2">
        <v>0.52629899999999996</v>
      </c>
      <c r="J23423" s="2">
        <v>21.426850000000002</v>
      </c>
      <c r="K23423" s="2">
        <v>0.126304</v>
      </c>
      <c r="L23423" s="2">
        <v>0.40845199999999998</v>
      </c>
    </row>
    <row r="23424" spans="1:12" x14ac:dyDescent="0.2">
      <c r="A23424" s="2">
        <v>21.42755</v>
      </c>
      <c r="B23424" s="2">
        <v>15.20485</v>
      </c>
      <c r="C23424" s="2">
        <v>2.576743</v>
      </c>
      <c r="D23424" s="2">
        <v>2.5062519999999999</v>
      </c>
      <c r="F23424" s="2">
        <v>21.42474</v>
      </c>
      <c r="G23424" s="2">
        <v>0.38897700000000002</v>
      </c>
      <c r="H23424" s="2">
        <v>0.52574900000000002</v>
      </c>
      <c r="J23424" s="2">
        <v>21.42755</v>
      </c>
      <c r="K23424" s="2">
        <v>0.126303</v>
      </c>
      <c r="L23424" s="2">
        <v>0.40911399999999998</v>
      </c>
    </row>
    <row r="23425" spans="1:12" x14ac:dyDescent="0.2">
      <c r="A23425" s="2">
        <v>21.428249999999998</v>
      </c>
      <c r="B23425" s="2">
        <v>15.199199999999999</v>
      </c>
      <c r="C23425" s="2">
        <v>2.5761409999999998</v>
      </c>
      <c r="D23425" s="2">
        <v>2.506221</v>
      </c>
      <c r="F23425" s="2">
        <v>21.425439999999998</v>
      </c>
      <c r="G23425" s="2">
        <v>0.38846599999999998</v>
      </c>
      <c r="H23425" s="2">
        <v>0.52536799999999995</v>
      </c>
      <c r="J23425" s="2">
        <v>21.428249999999998</v>
      </c>
      <c r="K23425" s="2">
        <v>0.125862</v>
      </c>
      <c r="L23425" s="2">
        <v>0.40942400000000001</v>
      </c>
    </row>
    <row r="23426" spans="1:12" x14ac:dyDescent="0.2">
      <c r="A23426" s="2">
        <v>21.42895</v>
      </c>
      <c r="B23426" s="2">
        <v>15.1937</v>
      </c>
      <c r="C23426" s="2">
        <v>2.5756519999999998</v>
      </c>
      <c r="D23426" s="2">
        <v>2.5060609999999999</v>
      </c>
      <c r="F23426" s="2">
        <v>21.42614</v>
      </c>
      <c r="G23426" s="2">
        <v>0.38751200000000002</v>
      </c>
      <c r="H23426" s="2">
        <v>0.52505500000000005</v>
      </c>
      <c r="J23426" s="2">
        <v>21.42895</v>
      </c>
      <c r="K23426" s="2">
        <v>0.12570700000000001</v>
      </c>
      <c r="L23426" s="2">
        <v>0.40919699999999998</v>
      </c>
    </row>
    <row r="23427" spans="1:12" x14ac:dyDescent="0.2">
      <c r="A23427" s="2">
        <v>21.429649999999999</v>
      </c>
      <c r="B23427" s="2">
        <v>15.18824</v>
      </c>
      <c r="C23427" s="2">
        <v>2.5750920000000002</v>
      </c>
      <c r="D23427" s="2">
        <v>2.5056259999999999</v>
      </c>
      <c r="F23427" s="2">
        <v>21.426850000000002</v>
      </c>
      <c r="G23427" s="2">
        <v>0.386932</v>
      </c>
      <c r="H23427" s="2">
        <v>0.524536</v>
      </c>
      <c r="J23427" s="2">
        <v>21.429649999999999</v>
      </c>
      <c r="K23427" s="2">
        <v>0.12531999999999999</v>
      </c>
      <c r="L23427" s="2">
        <v>0.40882299999999999</v>
      </c>
    </row>
    <row r="23428" spans="1:12" x14ac:dyDescent="0.2">
      <c r="A23428" s="2">
        <v>21.430350000000001</v>
      </c>
      <c r="B23428" s="2">
        <v>15.1823</v>
      </c>
      <c r="C23428" s="2">
        <v>2.5744009999999999</v>
      </c>
      <c r="D23428" s="2">
        <v>2.5054500000000002</v>
      </c>
      <c r="F23428" s="2">
        <v>21.42755</v>
      </c>
      <c r="G23428" s="2">
        <v>0.38616200000000001</v>
      </c>
      <c r="H23428" s="2">
        <v>0.52458199999999999</v>
      </c>
      <c r="J23428" s="2">
        <v>21.430350000000001</v>
      </c>
      <c r="K23428" s="2">
        <v>0.12479800000000001</v>
      </c>
      <c r="L23428" s="2">
        <v>0.40850900000000001</v>
      </c>
    </row>
    <row r="23429" spans="1:12" x14ac:dyDescent="0.2">
      <c r="A23429" s="2">
        <v>21.431049999999999</v>
      </c>
      <c r="B23429" s="2">
        <v>15.176780000000001</v>
      </c>
      <c r="C23429" s="2">
        <v>2.573604</v>
      </c>
      <c r="D23429" s="2">
        <v>2.5049090000000001</v>
      </c>
      <c r="F23429" s="2">
        <v>21.428249999999998</v>
      </c>
      <c r="G23429" s="2">
        <v>0.38558199999999998</v>
      </c>
      <c r="H23429" s="2">
        <v>0.52452100000000002</v>
      </c>
      <c r="J23429" s="2">
        <v>21.431049999999999</v>
      </c>
      <c r="K23429" s="2">
        <v>0.124443</v>
      </c>
      <c r="L23429" s="2">
        <v>0.40897299999999998</v>
      </c>
    </row>
    <row r="23430" spans="1:12" x14ac:dyDescent="0.2">
      <c r="A23430" s="2">
        <v>21.431760000000001</v>
      </c>
      <c r="B23430" s="2">
        <v>15.171329999999999</v>
      </c>
      <c r="C23430" s="2">
        <v>2.5731160000000002</v>
      </c>
      <c r="D23430" s="2">
        <v>2.5043899999999999</v>
      </c>
      <c r="F23430" s="2">
        <v>21.42895</v>
      </c>
      <c r="G23430" s="2">
        <v>0.38588699999999998</v>
      </c>
      <c r="H23430" s="2">
        <v>0.52445200000000003</v>
      </c>
      <c r="J23430" s="2">
        <v>21.431760000000001</v>
      </c>
      <c r="K23430" s="2">
        <v>0.124069</v>
      </c>
      <c r="L23430" s="2">
        <v>0.40970800000000002</v>
      </c>
    </row>
    <row r="23431" spans="1:12" x14ac:dyDescent="0.2">
      <c r="A23431" s="2">
        <v>21.432459999999999</v>
      </c>
      <c r="B23431" s="2">
        <v>15.165889999999999</v>
      </c>
      <c r="C23431" s="2">
        <v>2.5725739999999999</v>
      </c>
      <c r="D23431" s="2">
        <v>2.5042369999999998</v>
      </c>
      <c r="F23431" s="2">
        <v>21.429649999999999</v>
      </c>
      <c r="G23431" s="2">
        <v>0.38586399999999998</v>
      </c>
      <c r="H23431" s="2">
        <v>0.52436799999999995</v>
      </c>
      <c r="J23431" s="2">
        <v>21.432459999999999</v>
      </c>
      <c r="K23431" s="2">
        <v>0.123907</v>
      </c>
      <c r="L23431" s="2">
        <v>0.41035899999999997</v>
      </c>
    </row>
    <row r="23432" spans="1:12" x14ac:dyDescent="0.2">
      <c r="A23432" s="2">
        <v>21.433160000000001</v>
      </c>
      <c r="B23432" s="2">
        <v>15.160209999999999</v>
      </c>
      <c r="C23432" s="2">
        <v>2.5719560000000001</v>
      </c>
      <c r="D23432" s="2">
        <v>2.5040770000000001</v>
      </c>
      <c r="F23432" s="2">
        <v>21.430350000000001</v>
      </c>
      <c r="G23432" s="2">
        <v>0.38605499999999998</v>
      </c>
      <c r="H23432" s="2">
        <v>0.52449800000000002</v>
      </c>
      <c r="J23432" s="2">
        <v>21.433160000000001</v>
      </c>
      <c r="K23432" s="2">
        <v>0.124082</v>
      </c>
      <c r="L23432" s="2">
        <v>0.41091499999999997</v>
      </c>
    </row>
    <row r="23433" spans="1:12" x14ac:dyDescent="0.2">
      <c r="A23433" s="2">
        <v>21.433859999999999</v>
      </c>
      <c r="B23433" s="2">
        <v>15.15413</v>
      </c>
      <c r="C23433" s="2">
        <v>2.5712920000000001</v>
      </c>
      <c r="D23433" s="2">
        <v>2.503749</v>
      </c>
      <c r="F23433" s="2">
        <v>21.431049999999999</v>
      </c>
      <c r="G23433" s="2">
        <v>0.38542199999999999</v>
      </c>
      <c r="H23433" s="2">
        <v>0.52447500000000002</v>
      </c>
      <c r="J23433" s="2">
        <v>21.433859999999999</v>
      </c>
      <c r="K23433" s="2">
        <v>0.123819</v>
      </c>
      <c r="L23433" s="2">
        <v>0.41126299999999999</v>
      </c>
    </row>
    <row r="23434" spans="1:12" x14ac:dyDescent="0.2">
      <c r="A23434" s="2">
        <v>21.434560000000001</v>
      </c>
      <c r="B23434" s="2">
        <v>15.14819</v>
      </c>
      <c r="C23434" s="2">
        <v>2.5705900000000002</v>
      </c>
      <c r="D23434" s="2">
        <v>2.5039090000000002</v>
      </c>
      <c r="F23434" s="2">
        <v>21.431760000000001</v>
      </c>
      <c r="G23434" s="2">
        <v>0.38509399999999999</v>
      </c>
      <c r="H23434" s="2">
        <v>0.52468099999999995</v>
      </c>
      <c r="J23434" s="2">
        <v>21.434560000000001</v>
      </c>
      <c r="K23434" s="2">
        <v>0.12345100000000001</v>
      </c>
      <c r="L23434" s="2">
        <v>0.41164899999999999</v>
      </c>
    </row>
    <row r="23435" spans="1:12" x14ac:dyDescent="0.2">
      <c r="A23435" s="2">
        <v>21.43526</v>
      </c>
      <c r="B23435" s="2">
        <v>15.142200000000001</v>
      </c>
      <c r="C23435" s="2">
        <v>2.5696439999999998</v>
      </c>
      <c r="D23435" s="2">
        <v>2.5040390000000001</v>
      </c>
      <c r="F23435" s="2">
        <v>21.432459999999999</v>
      </c>
      <c r="G23435" s="2">
        <v>0.38503999999999999</v>
      </c>
      <c r="H23435" s="2">
        <v>0.52478000000000002</v>
      </c>
      <c r="J23435" s="2">
        <v>21.43526</v>
      </c>
      <c r="K23435" s="2">
        <v>0.123142</v>
      </c>
      <c r="L23435" s="2">
        <v>0.41156999999999999</v>
      </c>
    </row>
    <row r="23436" spans="1:12" x14ac:dyDescent="0.2">
      <c r="A23436" s="2">
        <v>21.435970000000001</v>
      </c>
      <c r="B23436" s="2">
        <v>15.136430000000001</v>
      </c>
      <c r="C23436" s="2">
        <v>2.568778</v>
      </c>
      <c r="D23436" s="2">
        <v>2.5035889999999998</v>
      </c>
      <c r="F23436" s="2">
        <v>21.433160000000001</v>
      </c>
      <c r="G23436" s="2">
        <v>0.38464399999999999</v>
      </c>
      <c r="H23436" s="2">
        <v>0.52482600000000001</v>
      </c>
      <c r="J23436" s="2">
        <v>21.435970000000001</v>
      </c>
      <c r="K23436" s="2">
        <v>0.12304900000000001</v>
      </c>
      <c r="L23436" s="2">
        <v>0.41089199999999998</v>
      </c>
    </row>
    <row r="23437" spans="1:12" x14ac:dyDescent="0.2">
      <c r="A23437" s="2">
        <v>21.436669999999999</v>
      </c>
      <c r="B23437" s="2">
        <v>15.131</v>
      </c>
      <c r="C23437" s="2">
        <v>2.5681910000000001</v>
      </c>
      <c r="D23437" s="2">
        <v>2.503352</v>
      </c>
      <c r="F23437" s="2">
        <v>21.433859999999999</v>
      </c>
      <c r="G23437" s="2">
        <v>0.384071</v>
      </c>
      <c r="H23437" s="2">
        <v>0.52423900000000001</v>
      </c>
      <c r="J23437" s="2">
        <v>21.436669999999999</v>
      </c>
      <c r="K23437" s="2">
        <v>0.123485</v>
      </c>
      <c r="L23437" s="2">
        <v>0.41067799999999999</v>
      </c>
    </row>
    <row r="23438" spans="1:12" x14ac:dyDescent="0.2">
      <c r="A23438" s="2">
        <v>21.437370000000001</v>
      </c>
      <c r="B23438" s="2">
        <v>15.125540000000001</v>
      </c>
      <c r="C23438" s="2">
        <v>2.5672600000000001</v>
      </c>
      <c r="D23438" s="2">
        <v>2.502704</v>
      </c>
      <c r="F23438" s="2">
        <v>21.434560000000001</v>
      </c>
      <c r="G23438" s="2">
        <v>0.38401800000000003</v>
      </c>
      <c r="H23438" s="2">
        <v>0.52401699999999996</v>
      </c>
      <c r="J23438" s="2">
        <v>21.437370000000001</v>
      </c>
      <c r="K23438" s="2">
        <v>0.123819</v>
      </c>
      <c r="L23438" s="2">
        <v>0.41091899999999998</v>
      </c>
    </row>
    <row r="23439" spans="1:12" x14ac:dyDescent="0.2">
      <c r="A23439" s="2">
        <v>21.43807</v>
      </c>
      <c r="B23439" s="2">
        <v>15.11961</v>
      </c>
      <c r="C23439" s="2">
        <v>2.5662069999999999</v>
      </c>
      <c r="D23439" s="2">
        <v>2.5024220000000001</v>
      </c>
      <c r="F23439" s="2">
        <v>21.43526</v>
      </c>
      <c r="G23439" s="2">
        <v>0.38352999999999998</v>
      </c>
      <c r="H23439" s="2">
        <v>0.52349100000000004</v>
      </c>
      <c r="J23439" s="2">
        <v>21.43807</v>
      </c>
      <c r="K23439" s="2">
        <v>0.124101</v>
      </c>
      <c r="L23439" s="2">
        <v>0.41078900000000002</v>
      </c>
    </row>
    <row r="23440" spans="1:12" x14ac:dyDescent="0.2">
      <c r="A23440" s="2">
        <v>21.438770000000002</v>
      </c>
      <c r="B23440" s="2">
        <v>15.11369</v>
      </c>
      <c r="C23440" s="2">
        <v>2.5656539999999999</v>
      </c>
      <c r="D23440" s="2">
        <v>2.5017879999999999</v>
      </c>
      <c r="F23440" s="2">
        <v>21.435970000000001</v>
      </c>
      <c r="G23440" s="2">
        <v>0.38358300000000001</v>
      </c>
      <c r="H23440" s="2">
        <v>0.52324700000000002</v>
      </c>
      <c r="J23440" s="2">
        <v>21.438770000000002</v>
      </c>
      <c r="K23440" s="2">
        <v>0.123905</v>
      </c>
      <c r="L23440" s="2">
        <v>0.41024100000000002</v>
      </c>
    </row>
    <row r="23441" spans="1:12" x14ac:dyDescent="0.2">
      <c r="A23441" s="2">
        <v>21.43947</v>
      </c>
      <c r="B23441" s="2">
        <v>15.108459999999999</v>
      </c>
      <c r="C23441" s="2">
        <v>2.5648110000000002</v>
      </c>
      <c r="D23441" s="2">
        <v>2.5014219999999998</v>
      </c>
      <c r="F23441" s="2">
        <v>21.436669999999999</v>
      </c>
      <c r="G23441" s="2">
        <v>0.38330799999999998</v>
      </c>
      <c r="H23441" s="2">
        <v>0.52327000000000001</v>
      </c>
      <c r="J23441" s="2">
        <v>21.43947</v>
      </c>
      <c r="K23441" s="2">
        <v>0.12357899999999999</v>
      </c>
      <c r="L23441" s="2">
        <v>0.41014200000000001</v>
      </c>
    </row>
    <row r="23442" spans="1:12" x14ac:dyDescent="0.2">
      <c r="A23442" s="2">
        <v>21.440169999999998</v>
      </c>
      <c r="B23442" s="2">
        <v>15.10281</v>
      </c>
      <c r="C23442" s="2">
        <v>2.5639759999999998</v>
      </c>
      <c r="D23442" s="2">
        <v>2.5013079999999999</v>
      </c>
      <c r="F23442" s="2">
        <v>21.437370000000001</v>
      </c>
      <c r="G23442" s="2">
        <v>0.38311000000000001</v>
      </c>
      <c r="H23442" s="2">
        <v>0.52317800000000003</v>
      </c>
      <c r="J23442" s="2">
        <v>21.440169999999998</v>
      </c>
      <c r="K23442" s="2">
        <v>0.12373000000000001</v>
      </c>
      <c r="L23442" s="2">
        <v>0.41012599999999999</v>
      </c>
    </row>
    <row r="23443" spans="1:12" x14ac:dyDescent="0.2">
      <c r="A23443" s="2">
        <v>21.44087</v>
      </c>
      <c r="B23443" s="2">
        <v>15.096959999999999</v>
      </c>
      <c r="C23443" s="2">
        <v>2.5634760000000001</v>
      </c>
      <c r="D23443" s="2">
        <v>2.5010940000000002</v>
      </c>
      <c r="F23443" s="2">
        <v>21.43807</v>
      </c>
      <c r="G23443" s="2">
        <v>0.38295699999999999</v>
      </c>
      <c r="H23443" s="2">
        <v>0.52261400000000002</v>
      </c>
      <c r="J23443" s="2">
        <v>21.44087</v>
      </c>
      <c r="K23443" s="2">
        <v>0.124206</v>
      </c>
      <c r="L23443" s="2">
        <v>0.41038000000000002</v>
      </c>
    </row>
    <row r="23444" spans="1:12" x14ac:dyDescent="0.2">
      <c r="A23444" s="2">
        <v>21.441569999999999</v>
      </c>
      <c r="B23444" s="2">
        <v>15.09079</v>
      </c>
      <c r="C23444" s="2">
        <v>2.562926</v>
      </c>
      <c r="D23444" s="2">
        <v>2.501071</v>
      </c>
      <c r="F23444" s="2">
        <v>21.438770000000002</v>
      </c>
      <c r="G23444" s="2">
        <v>0.38243100000000002</v>
      </c>
      <c r="H23444" s="2">
        <v>0.52271299999999998</v>
      </c>
      <c r="J23444" s="2">
        <v>21.441569999999999</v>
      </c>
      <c r="K23444" s="2">
        <v>0.12431300000000001</v>
      </c>
      <c r="L23444" s="2">
        <v>0.410806</v>
      </c>
    </row>
    <row r="23445" spans="1:12" x14ac:dyDescent="0.2">
      <c r="A23445" s="2">
        <v>21.44228</v>
      </c>
      <c r="B23445" s="2">
        <v>15.08508</v>
      </c>
      <c r="C23445" s="2">
        <v>2.5624150000000001</v>
      </c>
      <c r="D23445" s="2">
        <v>2.500896</v>
      </c>
      <c r="F23445" s="2">
        <v>21.43947</v>
      </c>
      <c r="G23445" s="2">
        <v>0.38196600000000003</v>
      </c>
      <c r="H23445" s="2">
        <v>0.52286500000000002</v>
      </c>
      <c r="J23445" s="2">
        <v>21.44228</v>
      </c>
      <c r="K23445" s="2">
        <v>0.124542</v>
      </c>
      <c r="L23445" s="2">
        <v>0.410885</v>
      </c>
    </row>
    <row r="23446" spans="1:12" x14ac:dyDescent="0.2">
      <c r="A23446" s="2">
        <v>21.442979999999999</v>
      </c>
      <c r="B23446" s="2">
        <v>15.07962</v>
      </c>
      <c r="C23446" s="2">
        <v>2.5620530000000001</v>
      </c>
      <c r="D23446" s="2">
        <v>2.5002779999999998</v>
      </c>
      <c r="F23446" s="2">
        <v>21.440169999999998</v>
      </c>
      <c r="G23446" s="2">
        <v>0.38125599999999998</v>
      </c>
      <c r="H23446" s="2">
        <v>0.52307099999999995</v>
      </c>
      <c r="J23446" s="2">
        <v>21.442979999999999</v>
      </c>
      <c r="K23446" s="2">
        <v>0.124754</v>
      </c>
      <c r="L23446" s="2">
        <v>0.41070800000000002</v>
      </c>
    </row>
    <row r="23447" spans="1:12" x14ac:dyDescent="0.2">
      <c r="A23447" s="2">
        <v>21.443680000000001</v>
      </c>
      <c r="B23447" s="2">
        <v>15.074</v>
      </c>
      <c r="C23447" s="2">
        <v>2.5613700000000001</v>
      </c>
      <c r="D23447" s="2">
        <v>2.4993470000000002</v>
      </c>
      <c r="F23447" s="2">
        <v>21.44087</v>
      </c>
      <c r="G23447" s="2">
        <v>0.38120999999999999</v>
      </c>
      <c r="H23447" s="2">
        <v>0.52321600000000001</v>
      </c>
      <c r="J23447" s="2">
        <v>21.443680000000001</v>
      </c>
      <c r="K23447" s="2">
        <v>0.12512000000000001</v>
      </c>
      <c r="L23447" s="2">
        <v>0.41007900000000003</v>
      </c>
    </row>
    <row r="23448" spans="1:12" x14ac:dyDescent="0.2">
      <c r="A23448" s="2">
        <v>21.444379999999999</v>
      </c>
      <c r="B23448" s="2">
        <v>15.068630000000001</v>
      </c>
      <c r="C23448" s="2">
        <v>2.5605690000000001</v>
      </c>
      <c r="D23448" s="2">
        <v>2.4987439999999999</v>
      </c>
      <c r="F23448" s="2">
        <v>21.441569999999999</v>
      </c>
      <c r="G23448" s="2">
        <v>0.38077499999999997</v>
      </c>
      <c r="H23448" s="2">
        <v>0.52352900000000002</v>
      </c>
      <c r="J23448" s="2">
        <v>21.444379999999999</v>
      </c>
      <c r="K23448" s="2">
        <v>0.12515200000000001</v>
      </c>
      <c r="L23448" s="2">
        <v>0.40998000000000001</v>
      </c>
    </row>
    <row r="23449" spans="1:12" x14ac:dyDescent="0.2">
      <c r="A23449" s="2">
        <v>21.445080000000001</v>
      </c>
      <c r="B23449" s="2">
        <v>15.062810000000001</v>
      </c>
      <c r="C23449" s="2">
        <v>2.559974</v>
      </c>
      <c r="D23449" s="2">
        <v>2.4989880000000002</v>
      </c>
      <c r="F23449" s="2">
        <v>21.44228</v>
      </c>
      <c r="G23449" s="2">
        <v>0.38044</v>
      </c>
      <c r="H23449" s="2">
        <v>0.52382700000000004</v>
      </c>
      <c r="J23449" s="2">
        <v>21.445080000000001</v>
      </c>
      <c r="K23449" s="2">
        <v>0.124971</v>
      </c>
      <c r="L23449" s="2">
        <v>0.41023399999999999</v>
      </c>
    </row>
    <row r="23450" spans="1:12" x14ac:dyDescent="0.2">
      <c r="A23450" s="2">
        <v>21.445779999999999</v>
      </c>
      <c r="B23450" s="2">
        <v>15.057219999999999</v>
      </c>
      <c r="C23450" s="2">
        <v>2.558929</v>
      </c>
      <c r="D23450" s="2">
        <v>2.4985759999999999</v>
      </c>
      <c r="F23450" s="2">
        <v>21.442979999999999</v>
      </c>
      <c r="G23450" s="2">
        <v>0.38028699999999999</v>
      </c>
      <c r="H23450" s="2">
        <v>0.52365899999999999</v>
      </c>
      <c r="J23450" s="2">
        <v>21.445779999999999</v>
      </c>
      <c r="K23450" s="2">
        <v>0.125107</v>
      </c>
      <c r="L23450" s="2">
        <v>0.410381</v>
      </c>
    </row>
    <row r="23451" spans="1:12" x14ac:dyDescent="0.2">
      <c r="A23451" s="2">
        <v>21.446480000000001</v>
      </c>
      <c r="B23451" s="2">
        <v>15.05158</v>
      </c>
      <c r="C23451" s="2">
        <v>2.5579670000000001</v>
      </c>
      <c r="D23451" s="2">
        <v>2.4975619999999998</v>
      </c>
      <c r="F23451" s="2">
        <v>21.443680000000001</v>
      </c>
      <c r="G23451" s="2">
        <v>0.38021100000000002</v>
      </c>
      <c r="H23451" s="2">
        <v>0.523895</v>
      </c>
      <c r="J23451" s="2">
        <v>21.446480000000001</v>
      </c>
      <c r="K23451" s="2">
        <v>0.12537000000000001</v>
      </c>
      <c r="L23451" s="2">
        <v>0.41050500000000001</v>
      </c>
    </row>
    <row r="23452" spans="1:12" x14ac:dyDescent="0.2">
      <c r="A23452" s="2">
        <v>21.447189999999999</v>
      </c>
      <c r="B23452" s="2">
        <v>15.04557</v>
      </c>
      <c r="C23452" s="2">
        <v>2.556972</v>
      </c>
      <c r="D23452" s="2">
        <v>2.4973019999999999</v>
      </c>
      <c r="F23452" s="2">
        <v>21.444379999999999</v>
      </c>
      <c r="G23452" s="2">
        <v>0.38028000000000001</v>
      </c>
      <c r="H23452" s="2">
        <v>0.52388000000000001</v>
      </c>
      <c r="J23452" s="2">
        <v>21.447189999999999</v>
      </c>
      <c r="K23452" s="2">
        <v>0.125418</v>
      </c>
      <c r="L23452" s="2">
        <v>0.410275</v>
      </c>
    </row>
    <row r="23453" spans="1:12" x14ac:dyDescent="0.2">
      <c r="A23453" s="2">
        <v>21.447890000000001</v>
      </c>
      <c r="B23453" s="2">
        <v>15.0403</v>
      </c>
      <c r="C23453" s="2">
        <v>2.5559270000000001</v>
      </c>
      <c r="D23453" s="2">
        <v>2.4970729999999999</v>
      </c>
      <c r="F23453" s="2">
        <v>21.445080000000001</v>
      </c>
      <c r="G23453" s="2">
        <v>0.38037900000000002</v>
      </c>
      <c r="H23453" s="2">
        <v>0.523872</v>
      </c>
      <c r="J23453" s="2">
        <v>21.447890000000001</v>
      </c>
      <c r="K23453" s="2">
        <v>0.125028</v>
      </c>
      <c r="L23453" s="2">
        <v>0.41013899999999998</v>
      </c>
    </row>
    <row r="23454" spans="1:12" x14ac:dyDescent="0.2">
      <c r="A23454" s="2">
        <v>21.448589999999999</v>
      </c>
      <c r="B23454" s="2">
        <v>15.03462</v>
      </c>
      <c r="C23454" s="2">
        <v>2.5551219999999999</v>
      </c>
      <c r="D23454" s="2">
        <v>2.4961039999999999</v>
      </c>
      <c r="F23454" s="2">
        <v>21.445779999999999</v>
      </c>
      <c r="G23454" s="2">
        <v>0.38082100000000002</v>
      </c>
      <c r="H23454" s="2">
        <v>0.52400199999999997</v>
      </c>
      <c r="J23454" s="2">
        <v>21.448589999999999</v>
      </c>
      <c r="K23454" s="2">
        <v>0.12512599999999999</v>
      </c>
      <c r="L23454" s="2">
        <v>0.41007500000000002</v>
      </c>
    </row>
    <row r="23455" spans="1:12" x14ac:dyDescent="0.2">
      <c r="A23455" s="2">
        <v>21.449290000000001</v>
      </c>
      <c r="B23455" s="2">
        <v>15.02894</v>
      </c>
      <c r="C23455" s="2">
        <v>2.5542590000000001</v>
      </c>
      <c r="D23455" s="2">
        <v>2.4951660000000002</v>
      </c>
      <c r="F23455" s="2">
        <v>21.446480000000001</v>
      </c>
      <c r="G23455" s="2">
        <v>0.38050099999999998</v>
      </c>
      <c r="H23455" s="2">
        <v>0.52436799999999995</v>
      </c>
      <c r="J23455" s="2">
        <v>21.449290000000001</v>
      </c>
      <c r="K23455" s="2">
        <v>0.12513099999999999</v>
      </c>
      <c r="L23455" s="2">
        <v>0.40954200000000002</v>
      </c>
    </row>
    <row r="23456" spans="1:12" x14ac:dyDescent="0.2">
      <c r="A23456" s="2">
        <v>21.44999</v>
      </c>
      <c r="B23456" s="2">
        <v>15.02277</v>
      </c>
      <c r="C23456" s="2">
        <v>2.5531799999999998</v>
      </c>
      <c r="D23456" s="2">
        <v>2.4944790000000001</v>
      </c>
      <c r="F23456" s="2">
        <v>21.447189999999999</v>
      </c>
      <c r="G23456" s="2">
        <v>0.380135</v>
      </c>
      <c r="H23456" s="2">
        <v>0.52465099999999998</v>
      </c>
      <c r="J23456" s="2">
        <v>21.44999</v>
      </c>
      <c r="K23456" s="2">
        <v>0.124914</v>
      </c>
      <c r="L23456" s="2">
        <v>0.40925</v>
      </c>
    </row>
    <row r="23457" spans="1:12" x14ac:dyDescent="0.2">
      <c r="A23457" s="2">
        <v>21.450690000000002</v>
      </c>
      <c r="B23457" s="2">
        <v>15.0167</v>
      </c>
      <c r="C23457" s="2">
        <v>2.552791</v>
      </c>
      <c r="D23457" s="2">
        <v>2.494189</v>
      </c>
      <c r="F23457" s="2">
        <v>21.447890000000001</v>
      </c>
      <c r="G23457" s="2">
        <v>0.379913</v>
      </c>
      <c r="H23457" s="2">
        <v>0.52445200000000003</v>
      </c>
      <c r="J23457" s="2">
        <v>21.450690000000002</v>
      </c>
      <c r="K23457" s="2">
        <v>0.12506900000000001</v>
      </c>
      <c r="L23457" s="2">
        <v>0.40932499999999999</v>
      </c>
    </row>
    <row r="23458" spans="1:12" x14ac:dyDescent="0.2">
      <c r="A23458" s="2">
        <v>21.45139</v>
      </c>
      <c r="B23458" s="2">
        <v>15.01126</v>
      </c>
      <c r="C23458" s="2">
        <v>2.5522420000000001</v>
      </c>
      <c r="D23458" s="2">
        <v>2.4942199999999999</v>
      </c>
      <c r="F23458" s="2">
        <v>21.448589999999999</v>
      </c>
      <c r="G23458" s="2">
        <v>0.37964599999999998</v>
      </c>
      <c r="H23458" s="2">
        <v>0.52414700000000003</v>
      </c>
      <c r="J23458" s="2">
        <v>21.45139</v>
      </c>
      <c r="K23458" s="2">
        <v>0.124624</v>
      </c>
      <c r="L23458" s="2">
        <v>0.40866999999999998</v>
      </c>
    </row>
    <row r="23459" spans="1:12" x14ac:dyDescent="0.2">
      <c r="A23459" s="2">
        <v>21.452100000000002</v>
      </c>
      <c r="B23459" s="2">
        <v>15.00586</v>
      </c>
      <c r="C23459" s="2">
        <v>2.5515780000000001</v>
      </c>
      <c r="D23459" s="2">
        <v>2.4939300000000002</v>
      </c>
      <c r="F23459" s="2">
        <v>21.449290000000001</v>
      </c>
      <c r="G23459" s="2">
        <v>0.37923400000000002</v>
      </c>
      <c r="H23459" s="2">
        <v>0.52405500000000005</v>
      </c>
      <c r="J23459" s="2">
        <v>21.452100000000002</v>
      </c>
      <c r="K23459" s="2">
        <v>0.12459000000000001</v>
      </c>
      <c r="L23459" s="2">
        <v>0.40870000000000001</v>
      </c>
    </row>
    <row r="23460" spans="1:12" x14ac:dyDescent="0.2">
      <c r="A23460" s="2">
        <v>21.4528</v>
      </c>
      <c r="B23460" s="2">
        <v>15.000209999999999</v>
      </c>
      <c r="C23460" s="2">
        <v>2.5508419999999998</v>
      </c>
      <c r="D23460" s="2">
        <v>2.4937010000000002</v>
      </c>
      <c r="F23460" s="2">
        <v>21.44999</v>
      </c>
      <c r="G23460" s="2">
        <v>0.37857800000000003</v>
      </c>
      <c r="H23460" s="2">
        <v>0.52394099999999999</v>
      </c>
      <c r="J23460" s="2">
        <v>21.4528</v>
      </c>
      <c r="K23460" s="2">
        <v>0.124447</v>
      </c>
      <c r="L23460" s="2">
        <v>0.40839399999999998</v>
      </c>
    </row>
    <row r="23461" spans="1:12" x14ac:dyDescent="0.2">
      <c r="A23461" s="2">
        <v>21.453499999999998</v>
      </c>
      <c r="B23461" s="2">
        <v>14.99404</v>
      </c>
      <c r="C23461" s="2">
        <v>2.5501550000000002</v>
      </c>
      <c r="D23461" s="2">
        <v>2.4932820000000002</v>
      </c>
      <c r="F23461" s="2">
        <v>21.450690000000002</v>
      </c>
      <c r="G23461" s="2">
        <v>0.37764700000000001</v>
      </c>
      <c r="H23461" s="2">
        <v>0.52366599999999996</v>
      </c>
      <c r="J23461" s="2">
        <v>21.453499999999998</v>
      </c>
      <c r="K23461" s="2">
        <v>0.12445199999999999</v>
      </c>
      <c r="L23461" s="2">
        <v>0.40822700000000001</v>
      </c>
    </row>
    <row r="23462" spans="1:12" x14ac:dyDescent="0.2">
      <c r="A23462" s="2">
        <v>21.4542</v>
      </c>
      <c r="B23462" s="2">
        <v>14.988939999999999</v>
      </c>
      <c r="C23462" s="2">
        <v>2.5493459999999999</v>
      </c>
      <c r="D23462" s="2">
        <v>2.4932970000000001</v>
      </c>
      <c r="F23462" s="2">
        <v>21.45139</v>
      </c>
      <c r="G23462" s="2">
        <v>0.37720500000000001</v>
      </c>
      <c r="H23462" s="2">
        <v>0.523567</v>
      </c>
      <c r="J23462" s="2">
        <v>21.4542</v>
      </c>
      <c r="K23462" s="2">
        <v>0.12433</v>
      </c>
      <c r="L23462" s="2">
        <v>0.40806100000000001</v>
      </c>
    </row>
    <row r="23463" spans="1:12" x14ac:dyDescent="0.2">
      <c r="A23463" s="2">
        <v>21.454899999999999</v>
      </c>
      <c r="B23463" s="2">
        <v>14.982900000000001</v>
      </c>
      <c r="C23463" s="2">
        <v>2.5481370000000001</v>
      </c>
      <c r="D23463" s="2">
        <v>2.4932210000000001</v>
      </c>
      <c r="F23463" s="2">
        <v>21.452100000000002</v>
      </c>
      <c r="G23463" s="2">
        <v>0.37748700000000002</v>
      </c>
      <c r="H23463" s="2">
        <v>0.52351400000000003</v>
      </c>
      <c r="J23463" s="2">
        <v>21.454899999999999</v>
      </c>
      <c r="K23463" s="2">
        <v>0.124155</v>
      </c>
      <c r="L23463" s="2">
        <v>0.40761199999999997</v>
      </c>
    </row>
    <row r="23464" spans="1:12" x14ac:dyDescent="0.2">
      <c r="A23464" s="2">
        <v>21.4556</v>
      </c>
      <c r="B23464" s="2">
        <v>14.97733</v>
      </c>
      <c r="C23464" s="2">
        <v>2.5474389999999998</v>
      </c>
      <c r="D23464" s="2">
        <v>2.493274</v>
      </c>
      <c r="F23464" s="2">
        <v>21.4528</v>
      </c>
      <c r="G23464" s="2">
        <v>0.37690000000000001</v>
      </c>
      <c r="H23464" s="2">
        <v>0.52339199999999997</v>
      </c>
      <c r="J23464" s="2">
        <v>21.4556</v>
      </c>
      <c r="K23464" s="2">
        <v>0.123691</v>
      </c>
      <c r="L23464" s="2">
        <v>0.40745399999999998</v>
      </c>
    </row>
    <row r="23465" spans="1:12" x14ac:dyDescent="0.2">
      <c r="A23465" s="2">
        <v>21.456309999999998</v>
      </c>
      <c r="B23465" s="2">
        <v>14.97091</v>
      </c>
      <c r="C23465" s="2">
        <v>2.5465460000000002</v>
      </c>
      <c r="D23465" s="2">
        <v>2.4933649999999998</v>
      </c>
      <c r="F23465" s="2">
        <v>21.453499999999998</v>
      </c>
      <c r="G23465" s="2">
        <v>0.375809</v>
      </c>
      <c r="H23465" s="2">
        <v>0.52338399999999996</v>
      </c>
      <c r="J23465" s="2">
        <v>21.456309999999998</v>
      </c>
      <c r="K23465" s="2">
        <v>0.12398099999999999</v>
      </c>
      <c r="L23465" s="2">
        <v>0.40774300000000002</v>
      </c>
    </row>
    <row r="23466" spans="1:12" x14ac:dyDescent="0.2">
      <c r="A23466" s="2">
        <v>21.45701</v>
      </c>
      <c r="B23466" s="2">
        <v>14.96588</v>
      </c>
      <c r="C23466" s="2">
        <v>2.5454210000000002</v>
      </c>
      <c r="D23466" s="2">
        <v>2.4931369999999999</v>
      </c>
      <c r="F23466" s="2">
        <v>21.4542</v>
      </c>
      <c r="G23466" s="2">
        <v>0.37521399999999999</v>
      </c>
      <c r="H23466" s="2">
        <v>0.523567</v>
      </c>
      <c r="J23466" s="2">
        <v>21.45701</v>
      </c>
      <c r="K23466" s="2">
        <v>0.123863</v>
      </c>
      <c r="L23466" s="2">
        <v>0.40772599999999998</v>
      </c>
    </row>
    <row r="23467" spans="1:12" x14ac:dyDescent="0.2">
      <c r="A23467" s="2">
        <v>21.457709999999999</v>
      </c>
      <c r="B23467" s="2">
        <v>14.960179999999999</v>
      </c>
      <c r="C23467" s="2">
        <v>2.5442990000000001</v>
      </c>
      <c r="D23467" s="2">
        <v>2.4927169999999998</v>
      </c>
      <c r="F23467" s="2">
        <v>21.454899999999999</v>
      </c>
      <c r="G23467" s="2">
        <v>0.37468000000000001</v>
      </c>
      <c r="H23467" s="2">
        <v>0.52375000000000005</v>
      </c>
      <c r="J23467" s="2">
        <v>21.457709999999999</v>
      </c>
      <c r="K23467" s="2">
        <v>0.123529</v>
      </c>
      <c r="L23467" s="2">
        <v>0.40770099999999998</v>
      </c>
    </row>
    <row r="23468" spans="1:12" x14ac:dyDescent="0.2">
      <c r="A23468" s="2">
        <v>21.458410000000001</v>
      </c>
      <c r="B23468" s="2">
        <v>14.95548</v>
      </c>
      <c r="C23468" s="2">
        <v>2.5435479999999999</v>
      </c>
      <c r="D23468" s="2">
        <v>2.4920070000000001</v>
      </c>
      <c r="F23468" s="2">
        <v>21.4556</v>
      </c>
      <c r="G23468" s="2">
        <v>0.37364199999999997</v>
      </c>
      <c r="H23468" s="2">
        <v>0.52388800000000002</v>
      </c>
      <c r="J23468" s="2">
        <v>21.458410000000001</v>
      </c>
      <c r="K23468" s="2">
        <v>0.123361</v>
      </c>
      <c r="L23468" s="2">
        <v>0.40786800000000001</v>
      </c>
    </row>
    <row r="23469" spans="1:12" x14ac:dyDescent="0.2">
      <c r="A23469" s="2">
        <v>21.459109999999999</v>
      </c>
      <c r="B23469" s="2">
        <v>14.94999</v>
      </c>
      <c r="C23469" s="2">
        <v>2.5427430000000002</v>
      </c>
      <c r="D23469" s="2">
        <v>2.491374</v>
      </c>
      <c r="F23469" s="2">
        <v>21.456309999999998</v>
      </c>
      <c r="G23469" s="2">
        <v>0.37259700000000001</v>
      </c>
      <c r="H23469" s="2">
        <v>0.52417800000000003</v>
      </c>
      <c r="J23469" s="2">
        <v>21.459109999999999</v>
      </c>
      <c r="K23469" s="2">
        <v>0.123442</v>
      </c>
      <c r="L23469" s="2">
        <v>0.40795199999999998</v>
      </c>
    </row>
    <row r="23470" spans="1:12" x14ac:dyDescent="0.2">
      <c r="A23470" s="2">
        <v>21.459810000000001</v>
      </c>
      <c r="B23470" s="2">
        <v>14.94392</v>
      </c>
      <c r="C23470" s="2">
        <v>2.5418539999999998</v>
      </c>
      <c r="D23470" s="2">
        <v>2.4909159999999999</v>
      </c>
      <c r="F23470" s="2">
        <v>21.45701</v>
      </c>
      <c r="G23470" s="2">
        <v>0.37178800000000001</v>
      </c>
      <c r="H23470" s="2">
        <v>0.52426899999999999</v>
      </c>
      <c r="J23470" s="2">
        <v>21.459810000000001</v>
      </c>
      <c r="K23470" s="2">
        <v>0.12336900000000001</v>
      </c>
      <c r="L23470" s="2">
        <v>0.40827200000000002</v>
      </c>
    </row>
    <row r="23471" spans="1:12" x14ac:dyDescent="0.2">
      <c r="A23471" s="2">
        <v>21.460509999999999</v>
      </c>
      <c r="B23471" s="2">
        <v>14.93806</v>
      </c>
      <c r="C23471" s="2">
        <v>2.5408430000000002</v>
      </c>
      <c r="D23471" s="2">
        <v>2.490192</v>
      </c>
      <c r="F23471" s="2">
        <v>21.457709999999999</v>
      </c>
      <c r="G23471" s="2">
        <v>0.370979</v>
      </c>
      <c r="H23471" s="2">
        <v>0.52454400000000001</v>
      </c>
      <c r="J23471" s="2">
        <v>21.460509999999999</v>
      </c>
      <c r="K23471" s="2">
        <v>0.123358</v>
      </c>
      <c r="L23471" s="2">
        <v>0.40817599999999998</v>
      </c>
    </row>
    <row r="23472" spans="1:12" x14ac:dyDescent="0.2">
      <c r="A23472" s="2">
        <v>21.461210000000001</v>
      </c>
      <c r="B23472" s="2">
        <v>14.931979999999999</v>
      </c>
      <c r="C23472" s="2">
        <v>2.5398170000000002</v>
      </c>
      <c r="D23472" s="2">
        <v>2.4898180000000001</v>
      </c>
      <c r="F23472" s="2">
        <v>21.458410000000001</v>
      </c>
      <c r="G23472" s="2">
        <v>0.37010199999999999</v>
      </c>
      <c r="H23472" s="2">
        <v>0.52475700000000003</v>
      </c>
      <c r="J23472" s="2">
        <v>21.461210000000001</v>
      </c>
      <c r="K23472" s="2">
        <v>0.123928</v>
      </c>
      <c r="L23472" s="2">
        <v>0.40760999999999997</v>
      </c>
    </row>
    <row r="23473" spans="1:12" x14ac:dyDescent="0.2">
      <c r="A23473" s="2">
        <v>21.46191</v>
      </c>
      <c r="B23473" s="2">
        <v>14.92648</v>
      </c>
      <c r="C23473" s="2">
        <v>2.5392450000000002</v>
      </c>
      <c r="D23473" s="2">
        <v>2.488918</v>
      </c>
      <c r="F23473" s="2">
        <v>21.459109999999999</v>
      </c>
      <c r="G23473" s="2">
        <v>0.36967499999999998</v>
      </c>
      <c r="H23473" s="2">
        <v>0.52443700000000004</v>
      </c>
      <c r="J23473" s="2">
        <v>21.46191</v>
      </c>
      <c r="K23473" s="2">
        <v>0.124069</v>
      </c>
      <c r="L23473" s="2">
        <v>0.40739999999999998</v>
      </c>
    </row>
    <row r="23474" spans="1:12" x14ac:dyDescent="0.2">
      <c r="A23474" s="2">
        <v>21.462620000000001</v>
      </c>
      <c r="B23474" s="2">
        <v>14.920959999999999</v>
      </c>
      <c r="C23474" s="2">
        <v>2.538478</v>
      </c>
      <c r="D23474" s="2">
        <v>2.487895</v>
      </c>
      <c r="F23474" s="2">
        <v>21.459810000000001</v>
      </c>
      <c r="G23474" s="2">
        <v>0.36917899999999998</v>
      </c>
      <c r="H23474" s="2">
        <v>0.52459699999999998</v>
      </c>
      <c r="J23474" s="2">
        <v>21.462620000000001</v>
      </c>
      <c r="K23474" s="2">
        <v>0.12425799999999999</v>
      </c>
      <c r="L23474" s="2">
        <v>0.407223</v>
      </c>
    </row>
    <row r="23475" spans="1:12" x14ac:dyDescent="0.2">
      <c r="A23475" s="2">
        <v>21.46332</v>
      </c>
      <c r="B23475" s="2">
        <v>14.915290000000001</v>
      </c>
      <c r="C23475" s="2">
        <v>2.537471</v>
      </c>
      <c r="D23475" s="2">
        <v>2.487498</v>
      </c>
      <c r="F23475" s="2">
        <v>21.460509999999999</v>
      </c>
      <c r="G23475" s="2">
        <v>0.36872899999999997</v>
      </c>
      <c r="H23475" s="2">
        <v>0.52515400000000001</v>
      </c>
      <c r="J23475" s="2">
        <v>21.46332</v>
      </c>
      <c r="K23475" s="2">
        <v>0.124906</v>
      </c>
      <c r="L23475" s="2">
        <v>0.40703299999999998</v>
      </c>
    </row>
    <row r="23476" spans="1:12" x14ac:dyDescent="0.2">
      <c r="A23476" s="2">
        <v>21.464020000000001</v>
      </c>
      <c r="B23476" s="2">
        <v>14.90936</v>
      </c>
      <c r="C23476" s="2">
        <v>2.5366430000000002</v>
      </c>
      <c r="D23476" s="2">
        <v>2.4863240000000002</v>
      </c>
      <c r="F23476" s="2">
        <v>21.461210000000001</v>
      </c>
      <c r="G23476" s="2">
        <v>0.36867499999999997</v>
      </c>
      <c r="H23476" s="2">
        <v>0.525528</v>
      </c>
      <c r="J23476" s="2">
        <v>21.464020000000001</v>
      </c>
      <c r="K23476" s="2">
        <v>0.124941</v>
      </c>
      <c r="L23476" s="2">
        <v>0.407356</v>
      </c>
    </row>
    <row r="23477" spans="1:12" x14ac:dyDescent="0.2">
      <c r="A23477" s="2">
        <v>21.46472</v>
      </c>
      <c r="B23477" s="2">
        <v>14.903919999999999</v>
      </c>
      <c r="C23477" s="2">
        <v>2.535625</v>
      </c>
      <c r="D23477" s="2">
        <v>2.4860259999999998</v>
      </c>
      <c r="F23477" s="2">
        <v>21.46191</v>
      </c>
      <c r="G23477" s="2">
        <v>0.36831700000000001</v>
      </c>
      <c r="H23477" s="2">
        <v>0.52568800000000004</v>
      </c>
      <c r="J23477" s="2">
        <v>21.46472</v>
      </c>
      <c r="K23477" s="2">
        <v>0.12509300000000001</v>
      </c>
      <c r="L23477" s="2">
        <v>0.407476</v>
      </c>
    </row>
    <row r="23478" spans="1:12" x14ac:dyDescent="0.2">
      <c r="A23478" s="2">
        <v>21.465420000000002</v>
      </c>
      <c r="B23478" s="2">
        <v>14.89893</v>
      </c>
      <c r="C23478" s="2">
        <v>2.5351970000000001</v>
      </c>
      <c r="D23478" s="2">
        <v>2.485271</v>
      </c>
      <c r="F23478" s="2">
        <v>21.462620000000001</v>
      </c>
      <c r="G23478" s="2">
        <v>0.36770599999999998</v>
      </c>
      <c r="H23478" s="2">
        <v>0.52558899999999997</v>
      </c>
      <c r="J23478" s="2">
        <v>21.465420000000002</v>
      </c>
      <c r="K23478" s="2">
        <v>0.12557399999999999</v>
      </c>
      <c r="L23478" s="2">
        <v>0.40749200000000002</v>
      </c>
    </row>
    <row r="23479" spans="1:12" x14ac:dyDescent="0.2">
      <c r="A23479" s="2">
        <v>21.46612</v>
      </c>
      <c r="B23479" s="2">
        <v>14.893409999999999</v>
      </c>
      <c r="C23479" s="2">
        <v>2.534427</v>
      </c>
      <c r="D23479" s="2">
        <v>2.4844849999999998</v>
      </c>
      <c r="F23479" s="2">
        <v>21.46332</v>
      </c>
      <c r="G23479" s="2">
        <v>0.367203</v>
      </c>
      <c r="H23479" s="2">
        <v>0.52561199999999997</v>
      </c>
      <c r="J23479" s="2">
        <v>21.46612</v>
      </c>
      <c r="K23479" s="2">
        <v>0.125717</v>
      </c>
      <c r="L23479" s="2">
        <v>0.40734199999999998</v>
      </c>
    </row>
    <row r="23480" spans="1:12" x14ac:dyDescent="0.2">
      <c r="A23480" s="2">
        <v>21.466819999999998</v>
      </c>
      <c r="B23480" s="2">
        <v>14.88738</v>
      </c>
      <c r="C23480" s="2">
        <v>2.533496</v>
      </c>
      <c r="D23480" s="2">
        <v>2.484073</v>
      </c>
      <c r="F23480" s="2">
        <v>21.464020000000001</v>
      </c>
      <c r="G23480" s="2">
        <v>0.36678300000000003</v>
      </c>
      <c r="H23480" s="2">
        <v>0.525787</v>
      </c>
      <c r="J23480" s="2">
        <v>21.466819999999998</v>
      </c>
      <c r="K23480" s="2">
        <v>0.12634999999999999</v>
      </c>
      <c r="L23480" s="2">
        <v>0.40667199999999998</v>
      </c>
    </row>
    <row r="23481" spans="1:12" x14ac:dyDescent="0.2">
      <c r="A23481" s="2">
        <v>21.46753</v>
      </c>
      <c r="B23481" s="2">
        <v>14.881489999999999</v>
      </c>
      <c r="C23481" s="2">
        <v>2.5324049999999998</v>
      </c>
      <c r="D23481" s="2">
        <v>2.4834849999999999</v>
      </c>
      <c r="F23481" s="2">
        <v>21.46472</v>
      </c>
      <c r="G23481" s="2">
        <v>0.36614200000000002</v>
      </c>
      <c r="H23481" s="2">
        <v>0.52574900000000002</v>
      </c>
      <c r="J23481" s="2">
        <v>21.46753</v>
      </c>
      <c r="K23481" s="2">
        <v>0.12701599999999999</v>
      </c>
      <c r="L23481" s="2">
        <v>0.40594000000000002</v>
      </c>
    </row>
    <row r="23482" spans="1:12" x14ac:dyDescent="0.2">
      <c r="A23482" s="2">
        <v>21.468229999999998</v>
      </c>
      <c r="B23482" s="2">
        <v>14.87602</v>
      </c>
      <c r="C23482" s="2">
        <v>2.5313180000000002</v>
      </c>
      <c r="D23482" s="2">
        <v>2.4825620000000002</v>
      </c>
      <c r="F23482" s="2">
        <v>21.465420000000002</v>
      </c>
      <c r="G23482" s="2">
        <v>0.364952</v>
      </c>
      <c r="H23482" s="2">
        <v>0.52561999999999998</v>
      </c>
      <c r="J23482" s="2">
        <v>21.468229999999998</v>
      </c>
      <c r="K23482" s="2">
        <v>0.12753300000000001</v>
      </c>
      <c r="L23482" s="2">
        <v>0.40552899999999997</v>
      </c>
    </row>
    <row r="23483" spans="1:12" x14ac:dyDescent="0.2">
      <c r="A23483" s="2">
        <v>21.46893</v>
      </c>
      <c r="B23483" s="2">
        <v>14.870710000000001</v>
      </c>
      <c r="C23483" s="2">
        <v>2.5301770000000001</v>
      </c>
      <c r="D23483" s="2">
        <v>2.4818910000000001</v>
      </c>
      <c r="F23483" s="2">
        <v>21.46612</v>
      </c>
      <c r="G23483" s="2">
        <v>0.36451699999999998</v>
      </c>
      <c r="H23483" s="2">
        <v>0.52591699999999997</v>
      </c>
      <c r="J23483" s="2">
        <v>21.46893</v>
      </c>
      <c r="K23483" s="2">
        <v>0.127661</v>
      </c>
      <c r="L23483" s="2">
        <v>0.40525099999999997</v>
      </c>
    </row>
    <row r="23484" spans="1:12" x14ac:dyDescent="0.2">
      <c r="A23484" s="2">
        <v>21.469629999999999</v>
      </c>
      <c r="B23484" s="2">
        <v>14.865130000000001</v>
      </c>
      <c r="C23484" s="2">
        <v>2.5291739999999998</v>
      </c>
      <c r="D23484" s="2">
        <v>2.481792</v>
      </c>
      <c r="F23484" s="2">
        <v>21.466819999999998</v>
      </c>
      <c r="G23484" s="2">
        <v>0.36420400000000003</v>
      </c>
      <c r="H23484" s="2">
        <v>0.52620699999999998</v>
      </c>
      <c r="J23484" s="2">
        <v>21.469629999999999</v>
      </c>
      <c r="K23484" s="2">
        <v>0.12768299999999999</v>
      </c>
      <c r="L23484" s="2">
        <v>0.40470800000000001</v>
      </c>
    </row>
    <row r="23485" spans="1:12" x14ac:dyDescent="0.2">
      <c r="A23485" s="2">
        <v>21.470330000000001</v>
      </c>
      <c r="B23485" s="2">
        <v>14.85962</v>
      </c>
      <c r="C23485" s="2">
        <v>2.5282550000000001</v>
      </c>
      <c r="D23485" s="2">
        <v>2.4813420000000002</v>
      </c>
      <c r="F23485" s="2">
        <v>21.46753</v>
      </c>
      <c r="G23485" s="2">
        <v>0.36325099999999999</v>
      </c>
      <c r="H23485" s="2">
        <v>0.52625999999999995</v>
      </c>
      <c r="J23485" s="2">
        <v>21.470330000000001</v>
      </c>
      <c r="K23485" s="2">
        <v>0.12769900000000001</v>
      </c>
      <c r="L23485" s="2">
        <v>0.40450900000000001</v>
      </c>
    </row>
    <row r="23486" spans="1:12" x14ac:dyDescent="0.2">
      <c r="A23486" s="2">
        <v>21.471029999999999</v>
      </c>
      <c r="B23486" s="2">
        <v>14.85361</v>
      </c>
      <c r="C23486" s="2">
        <v>2.5272779999999999</v>
      </c>
      <c r="D23486" s="2">
        <v>2.4805100000000002</v>
      </c>
      <c r="F23486" s="2">
        <v>21.468229999999998</v>
      </c>
      <c r="G23486" s="2">
        <v>0.36274699999999999</v>
      </c>
      <c r="H23486" s="2">
        <v>0.52639000000000002</v>
      </c>
      <c r="J23486" s="2">
        <v>21.471029999999999</v>
      </c>
      <c r="K23486" s="2">
        <v>0.127411</v>
      </c>
      <c r="L23486" s="2">
        <v>0.40481299999999998</v>
      </c>
    </row>
    <row r="23487" spans="1:12" x14ac:dyDescent="0.2">
      <c r="A23487" s="2">
        <v>21.471730000000001</v>
      </c>
      <c r="B23487" s="2">
        <v>14.847490000000001</v>
      </c>
      <c r="C23487" s="2">
        <v>2.5263019999999998</v>
      </c>
      <c r="D23487" s="2">
        <v>2.480083</v>
      </c>
      <c r="F23487" s="2">
        <v>21.46893</v>
      </c>
      <c r="G23487" s="2">
        <v>0.36229699999999998</v>
      </c>
      <c r="H23487" s="2">
        <v>0.52686299999999997</v>
      </c>
      <c r="J23487" s="2">
        <v>21.471730000000001</v>
      </c>
      <c r="K23487" s="2">
        <v>0.12668399999999999</v>
      </c>
      <c r="L23487" s="2">
        <v>0.40519699999999997</v>
      </c>
    </row>
    <row r="23488" spans="1:12" x14ac:dyDescent="0.2">
      <c r="A23488" s="2">
        <v>21.472439999999999</v>
      </c>
      <c r="B23488" s="2">
        <v>14.84174</v>
      </c>
      <c r="C23488" s="2">
        <v>2.5254319999999999</v>
      </c>
      <c r="D23488" s="2">
        <v>2.4797319999999998</v>
      </c>
      <c r="F23488" s="2">
        <v>21.469629999999999</v>
      </c>
      <c r="G23488" s="2">
        <v>0.36174000000000001</v>
      </c>
      <c r="H23488" s="2">
        <v>0.52748099999999998</v>
      </c>
      <c r="J23488" s="2">
        <v>21.472439999999999</v>
      </c>
      <c r="K23488" s="2">
        <v>0.12637300000000001</v>
      </c>
      <c r="L23488" s="2">
        <v>0.40543299999999999</v>
      </c>
    </row>
    <row r="23489" spans="1:12" x14ac:dyDescent="0.2">
      <c r="A23489" s="2">
        <v>21.473140000000001</v>
      </c>
      <c r="B23489" s="2">
        <v>14.83633</v>
      </c>
      <c r="C23489" s="2">
        <v>2.5249969999999999</v>
      </c>
      <c r="D23489" s="2">
        <v>2.4796779999999998</v>
      </c>
      <c r="F23489" s="2">
        <v>21.470330000000001</v>
      </c>
      <c r="G23489" s="2">
        <v>0.36124400000000001</v>
      </c>
      <c r="H23489" s="2">
        <v>0.52791600000000005</v>
      </c>
      <c r="J23489" s="2">
        <v>21.473140000000001</v>
      </c>
      <c r="K23489" s="2">
        <v>0.125803</v>
      </c>
      <c r="L23489" s="2">
        <v>0.405476</v>
      </c>
    </row>
    <row r="23490" spans="1:12" x14ac:dyDescent="0.2">
      <c r="A23490" s="2">
        <v>21.473839999999999</v>
      </c>
      <c r="B23490" s="2">
        <v>14.83038</v>
      </c>
      <c r="C23490" s="2">
        <v>2.5239479999999999</v>
      </c>
      <c r="D23490" s="2">
        <v>2.4793270000000001</v>
      </c>
      <c r="F23490" s="2">
        <v>21.471029999999999</v>
      </c>
      <c r="G23490" s="2">
        <v>0.36060300000000001</v>
      </c>
      <c r="H23490" s="2">
        <v>0.52805299999999999</v>
      </c>
      <c r="J23490" s="2">
        <v>21.473839999999999</v>
      </c>
      <c r="K23490" s="2">
        <v>0.12565999999999999</v>
      </c>
      <c r="L23490" s="2">
        <v>0.40588999999999997</v>
      </c>
    </row>
    <row r="23491" spans="1:12" x14ac:dyDescent="0.2">
      <c r="A23491" s="2">
        <v>21.474540000000001</v>
      </c>
      <c r="B23491" s="2">
        <v>14.82469</v>
      </c>
      <c r="C23491" s="2">
        <v>2.523193</v>
      </c>
      <c r="D23491" s="2">
        <v>2.479015</v>
      </c>
      <c r="F23491" s="2">
        <v>21.471730000000001</v>
      </c>
      <c r="G23491" s="2">
        <v>0.360039</v>
      </c>
      <c r="H23491" s="2">
        <v>0.52801500000000001</v>
      </c>
      <c r="J23491" s="2">
        <v>21.474540000000001</v>
      </c>
      <c r="K23491" s="2">
        <v>0.12562000000000001</v>
      </c>
      <c r="L23491" s="2">
        <v>0.406169</v>
      </c>
    </row>
    <row r="23492" spans="1:12" x14ac:dyDescent="0.2">
      <c r="A23492" s="2">
        <v>21.475239999999999</v>
      </c>
      <c r="B23492" s="2">
        <v>14.8195</v>
      </c>
      <c r="C23492" s="2">
        <v>2.5221469999999999</v>
      </c>
      <c r="D23492" s="2">
        <v>2.4785339999999998</v>
      </c>
      <c r="F23492" s="2">
        <v>21.472439999999999</v>
      </c>
      <c r="G23492" s="2">
        <v>0.35917700000000002</v>
      </c>
      <c r="H23492" s="2">
        <v>0.528061</v>
      </c>
      <c r="J23492" s="2">
        <v>21.475239999999999</v>
      </c>
      <c r="K23492" s="2">
        <v>0.12589400000000001</v>
      </c>
      <c r="L23492" s="2">
        <v>0.40612999999999999</v>
      </c>
    </row>
    <row r="23493" spans="1:12" x14ac:dyDescent="0.2">
      <c r="A23493" s="2">
        <v>21.475940000000001</v>
      </c>
      <c r="B23493" s="2">
        <v>14.8139</v>
      </c>
      <c r="C23493" s="2">
        <v>2.521461</v>
      </c>
      <c r="D23493" s="2">
        <v>2.4783050000000002</v>
      </c>
      <c r="F23493" s="2">
        <v>21.473140000000001</v>
      </c>
      <c r="G23493" s="2">
        <v>0.358238</v>
      </c>
      <c r="H23493" s="2">
        <v>0.52803</v>
      </c>
      <c r="J23493" s="2">
        <v>21.475940000000001</v>
      </c>
      <c r="K23493" s="2">
        <v>0.12587200000000001</v>
      </c>
      <c r="L23493" s="2">
        <v>0.40592099999999998</v>
      </c>
    </row>
    <row r="23494" spans="1:12" x14ac:dyDescent="0.2">
      <c r="A23494" s="2">
        <v>21.476649999999999</v>
      </c>
      <c r="B23494" s="2">
        <v>14.8087</v>
      </c>
      <c r="C23494" s="2">
        <v>2.5204080000000002</v>
      </c>
      <c r="D23494" s="2">
        <v>2.4776720000000001</v>
      </c>
      <c r="F23494" s="2">
        <v>21.473839999999999</v>
      </c>
      <c r="G23494" s="2">
        <v>0.35785699999999998</v>
      </c>
      <c r="H23494" s="2">
        <v>0.52804600000000002</v>
      </c>
      <c r="J23494" s="2">
        <v>21.476649999999999</v>
      </c>
      <c r="K23494" s="2">
        <v>0.12559100000000001</v>
      </c>
      <c r="L23494" s="2">
        <v>0.40577000000000002</v>
      </c>
    </row>
    <row r="23495" spans="1:12" x14ac:dyDescent="0.2">
      <c r="A23495" s="2">
        <v>21.477350000000001</v>
      </c>
      <c r="B23495" s="2">
        <v>14.80391</v>
      </c>
      <c r="C23495" s="2">
        <v>2.51892</v>
      </c>
      <c r="D23495" s="2">
        <v>2.4771299999999998</v>
      </c>
      <c r="F23495" s="2">
        <v>21.474540000000001</v>
      </c>
      <c r="G23495" s="2">
        <v>0.35769699999999999</v>
      </c>
      <c r="H23495" s="2">
        <v>0.52771000000000001</v>
      </c>
      <c r="J23495" s="2">
        <v>21.477350000000001</v>
      </c>
      <c r="K23495" s="2">
        <v>0.125412</v>
      </c>
      <c r="L23495" s="2">
        <v>0.40589700000000001</v>
      </c>
    </row>
    <row r="23496" spans="1:12" x14ac:dyDescent="0.2">
      <c r="A23496" s="2">
        <v>21.47805</v>
      </c>
      <c r="B23496" s="2">
        <v>14.798999999999999</v>
      </c>
      <c r="C23496" s="2">
        <v>2.518081</v>
      </c>
      <c r="D23496" s="2">
        <v>2.4766949999999999</v>
      </c>
      <c r="F23496" s="2">
        <v>21.475239999999999</v>
      </c>
      <c r="G23496" s="2">
        <v>0.35787999999999998</v>
      </c>
      <c r="H23496" s="2">
        <v>0.52717599999999998</v>
      </c>
      <c r="J23496" s="2">
        <v>21.47805</v>
      </c>
      <c r="K23496" s="2">
        <v>0.12512400000000001</v>
      </c>
      <c r="L23496" s="2">
        <v>0.40616099999999999</v>
      </c>
    </row>
    <row r="23497" spans="1:12" x14ac:dyDescent="0.2">
      <c r="A23497" s="2">
        <v>21.478750000000002</v>
      </c>
      <c r="B23497" s="2">
        <v>14.793889999999999</v>
      </c>
      <c r="C23497" s="2">
        <v>2.5174249999999998</v>
      </c>
      <c r="D23497" s="2">
        <v>2.4755129999999999</v>
      </c>
      <c r="F23497" s="2">
        <v>21.475940000000001</v>
      </c>
      <c r="G23497" s="2">
        <v>0.35725400000000002</v>
      </c>
      <c r="H23497" s="2">
        <v>0.52704600000000001</v>
      </c>
      <c r="J23497" s="2">
        <v>21.478750000000002</v>
      </c>
      <c r="K23497" s="2">
        <v>0.124241</v>
      </c>
      <c r="L23497" s="2">
        <v>0.40674300000000002</v>
      </c>
    </row>
    <row r="23498" spans="1:12" x14ac:dyDescent="0.2">
      <c r="A23498" s="2">
        <v>21.47945</v>
      </c>
      <c r="B23498" s="2">
        <v>14.78837</v>
      </c>
      <c r="C23498" s="2">
        <v>2.5169480000000002</v>
      </c>
      <c r="D23498" s="2">
        <v>2.4745819999999998</v>
      </c>
      <c r="F23498" s="2">
        <v>21.476649999999999</v>
      </c>
      <c r="G23498" s="2">
        <v>0.356628</v>
      </c>
      <c r="H23498" s="2">
        <v>0.52683999999999997</v>
      </c>
      <c r="J23498" s="2">
        <v>21.47945</v>
      </c>
      <c r="K23498" s="2">
        <v>0.12402299999999999</v>
      </c>
      <c r="L23498" s="2">
        <v>0.40696900000000003</v>
      </c>
    </row>
    <row r="23499" spans="1:12" x14ac:dyDescent="0.2">
      <c r="A23499" s="2">
        <v>21.480149999999998</v>
      </c>
      <c r="B23499" s="2">
        <v>14.783160000000001</v>
      </c>
      <c r="C23499" s="2">
        <v>2.5159560000000001</v>
      </c>
      <c r="D23499" s="2">
        <v>2.4740479999999998</v>
      </c>
      <c r="F23499" s="2">
        <v>21.477350000000001</v>
      </c>
      <c r="G23499" s="2">
        <v>0.35642200000000002</v>
      </c>
      <c r="H23499" s="2">
        <v>0.52661100000000005</v>
      </c>
      <c r="J23499" s="2">
        <v>21.480149999999998</v>
      </c>
      <c r="K23499" s="2">
        <v>0.124052</v>
      </c>
      <c r="L23499" s="2">
        <v>0.40659400000000001</v>
      </c>
    </row>
    <row r="23500" spans="1:12" x14ac:dyDescent="0.2">
      <c r="A23500" s="2">
        <v>21.48085</v>
      </c>
      <c r="B23500" s="2">
        <v>14.77753</v>
      </c>
      <c r="C23500" s="2">
        <v>2.515155</v>
      </c>
      <c r="D23500" s="2">
        <v>2.4732319999999999</v>
      </c>
      <c r="F23500" s="2">
        <v>21.47805</v>
      </c>
      <c r="G23500" s="2">
        <v>0.35565200000000002</v>
      </c>
      <c r="H23500" s="2">
        <v>0.52660399999999996</v>
      </c>
      <c r="J23500" s="2">
        <v>21.48085</v>
      </c>
      <c r="K23500" s="2">
        <v>0.123976</v>
      </c>
      <c r="L23500" s="2">
        <v>0.40649000000000002</v>
      </c>
    </row>
    <row r="23501" spans="1:12" x14ac:dyDescent="0.2">
      <c r="A23501" s="2">
        <v>21.481549999999999</v>
      </c>
      <c r="B23501" s="2">
        <v>14.772080000000001</v>
      </c>
      <c r="C23501" s="2">
        <v>2.513763</v>
      </c>
      <c r="D23501" s="2">
        <v>2.4726140000000001</v>
      </c>
      <c r="F23501" s="2">
        <v>21.478750000000002</v>
      </c>
      <c r="G23501" s="2">
        <v>0.35453800000000002</v>
      </c>
      <c r="H23501" s="2">
        <v>0.52659599999999995</v>
      </c>
      <c r="J23501" s="2">
        <v>21.481549999999999</v>
      </c>
      <c r="K23501" s="2">
        <v>0.123749</v>
      </c>
      <c r="L23501" s="2">
        <v>0.40653800000000001</v>
      </c>
    </row>
    <row r="23502" spans="1:12" x14ac:dyDescent="0.2">
      <c r="A23502" s="2">
        <v>21.482250000000001</v>
      </c>
      <c r="B23502" s="2">
        <v>14.766489999999999</v>
      </c>
      <c r="C23502" s="2">
        <v>2.5128360000000001</v>
      </c>
      <c r="D23502" s="2">
        <v>2.4720409999999999</v>
      </c>
      <c r="F23502" s="2">
        <v>21.47945</v>
      </c>
      <c r="G23502" s="2">
        <v>0.35370600000000002</v>
      </c>
      <c r="H23502" s="2">
        <v>0.52640500000000001</v>
      </c>
      <c r="J23502" s="2">
        <v>21.482250000000001</v>
      </c>
      <c r="K23502" s="2">
        <v>0.123861</v>
      </c>
      <c r="L23502" s="2">
        <v>0.40678900000000001</v>
      </c>
    </row>
    <row r="23503" spans="1:12" x14ac:dyDescent="0.2">
      <c r="A23503" s="2">
        <v>21.482959999999999</v>
      </c>
      <c r="B23503" s="2">
        <v>14.76083</v>
      </c>
      <c r="C23503" s="2">
        <v>2.512321</v>
      </c>
      <c r="D23503" s="2">
        <v>2.471393</v>
      </c>
      <c r="F23503" s="2">
        <v>21.480149999999998</v>
      </c>
      <c r="G23503" s="2">
        <v>0.35303499999999999</v>
      </c>
      <c r="H23503" s="2">
        <v>0.52609300000000003</v>
      </c>
      <c r="J23503" s="2">
        <v>21.482959999999999</v>
      </c>
      <c r="K23503" s="2">
        <v>0.12422</v>
      </c>
      <c r="L23503" s="2">
        <v>0.40692</v>
      </c>
    </row>
    <row r="23504" spans="1:12" x14ac:dyDescent="0.2">
      <c r="A23504" s="2">
        <v>21.48366</v>
      </c>
      <c r="B23504" s="2">
        <v>14.7554</v>
      </c>
      <c r="C23504" s="2">
        <v>2.5114169999999998</v>
      </c>
      <c r="D23504" s="2">
        <v>2.471149</v>
      </c>
      <c r="F23504" s="2">
        <v>21.48085</v>
      </c>
      <c r="G23504" s="2">
        <v>0.35198200000000002</v>
      </c>
      <c r="H23504" s="2">
        <v>0.525787</v>
      </c>
      <c r="J23504" s="2">
        <v>21.48366</v>
      </c>
      <c r="K23504" s="2">
        <v>0.124573</v>
      </c>
      <c r="L23504" s="2">
        <v>0.407109</v>
      </c>
    </row>
    <row r="23505" spans="1:12" x14ac:dyDescent="0.2">
      <c r="A23505" s="2">
        <v>21.484359999999999</v>
      </c>
      <c r="B23505" s="2">
        <v>14.750299999999999</v>
      </c>
      <c r="C23505" s="2">
        <v>2.510551</v>
      </c>
      <c r="D23505" s="2">
        <v>2.4706760000000001</v>
      </c>
      <c r="F23505" s="2">
        <v>21.481549999999999</v>
      </c>
      <c r="G23505" s="2">
        <v>0.35101300000000002</v>
      </c>
      <c r="H23505" s="2">
        <v>0.52568800000000004</v>
      </c>
      <c r="J23505" s="2">
        <v>21.484359999999999</v>
      </c>
      <c r="K23505" s="2">
        <v>0.124519</v>
      </c>
      <c r="L23505" s="2">
        <v>0.40735700000000002</v>
      </c>
    </row>
    <row r="23506" spans="1:12" x14ac:dyDescent="0.2">
      <c r="A23506" s="2">
        <v>21.485060000000001</v>
      </c>
      <c r="B23506" s="2">
        <v>14.745290000000001</v>
      </c>
      <c r="C23506" s="2">
        <v>2.5096349999999998</v>
      </c>
      <c r="D23506" s="2">
        <v>2.469592</v>
      </c>
      <c r="F23506" s="2">
        <v>21.482250000000001</v>
      </c>
      <c r="G23506" s="2">
        <v>0.35003699999999999</v>
      </c>
      <c r="H23506" s="2">
        <v>0.52568800000000004</v>
      </c>
      <c r="J23506" s="2">
        <v>21.485060000000001</v>
      </c>
      <c r="K23506" s="2">
        <v>0.124637</v>
      </c>
      <c r="L23506" s="2">
        <v>0.40723199999999998</v>
      </c>
    </row>
    <row r="23507" spans="1:12" x14ac:dyDescent="0.2">
      <c r="A23507" s="2">
        <v>21.485759999999999</v>
      </c>
      <c r="B23507" s="2">
        <v>14.73991</v>
      </c>
      <c r="C23507" s="2">
        <v>2.5081359999999999</v>
      </c>
      <c r="D23507" s="2">
        <v>2.4684780000000002</v>
      </c>
      <c r="F23507" s="2">
        <v>21.482959999999999</v>
      </c>
      <c r="G23507" s="2">
        <v>0.34905999999999998</v>
      </c>
      <c r="H23507" s="2">
        <v>0.52549699999999999</v>
      </c>
      <c r="J23507" s="2">
        <v>21.485759999999999</v>
      </c>
      <c r="K23507" s="2">
        <v>0.124773</v>
      </c>
      <c r="L23507" s="2">
        <v>0.40693099999999999</v>
      </c>
    </row>
    <row r="23508" spans="1:12" x14ac:dyDescent="0.2">
      <c r="A23508" s="2">
        <v>21.486460000000001</v>
      </c>
      <c r="B23508" s="2">
        <v>14.73428</v>
      </c>
      <c r="C23508" s="2">
        <v>2.5069569999999999</v>
      </c>
      <c r="D23508" s="2">
        <v>2.4675020000000001</v>
      </c>
      <c r="F23508" s="2">
        <v>21.48366</v>
      </c>
      <c r="G23508" s="2">
        <v>0.34848800000000002</v>
      </c>
      <c r="H23508" s="2">
        <v>0.52547500000000003</v>
      </c>
      <c r="J23508" s="2">
        <v>21.486460000000001</v>
      </c>
      <c r="K23508" s="2">
        <v>0.12529499999999999</v>
      </c>
      <c r="L23508" s="2">
        <v>0.40720800000000001</v>
      </c>
    </row>
    <row r="23509" spans="1:12" x14ac:dyDescent="0.2">
      <c r="A23509" s="2">
        <v>21.487159999999999</v>
      </c>
      <c r="B23509" s="2">
        <v>14.728899999999999</v>
      </c>
      <c r="C23509" s="2">
        <v>2.5058929999999999</v>
      </c>
      <c r="D23509" s="2">
        <v>2.4671889999999999</v>
      </c>
      <c r="F23509" s="2">
        <v>21.484359999999999</v>
      </c>
      <c r="G23509" s="2">
        <v>0.34819</v>
      </c>
      <c r="H23509" s="2">
        <v>0.52542100000000003</v>
      </c>
      <c r="J23509" s="2">
        <v>21.487159999999999</v>
      </c>
      <c r="K23509" s="2">
        <v>0.12573799999999999</v>
      </c>
      <c r="L23509" s="2">
        <v>0.407356</v>
      </c>
    </row>
    <row r="23510" spans="1:12" x14ac:dyDescent="0.2">
      <c r="A23510" s="2">
        <v>21.487870000000001</v>
      </c>
      <c r="B23510" s="2">
        <v>14.72343</v>
      </c>
      <c r="C23510" s="2">
        <v>2.5047869999999999</v>
      </c>
      <c r="D23510" s="2">
        <v>2.466472</v>
      </c>
      <c r="F23510" s="2">
        <v>21.485060000000001</v>
      </c>
      <c r="G23510" s="2">
        <v>0.347916</v>
      </c>
      <c r="H23510" s="2">
        <v>0.52549699999999999</v>
      </c>
      <c r="J23510" s="2">
        <v>21.487870000000001</v>
      </c>
      <c r="K23510" s="2">
        <v>0.12612699999999999</v>
      </c>
      <c r="L23510" s="2">
        <v>0.40729700000000002</v>
      </c>
    </row>
    <row r="23511" spans="1:12" x14ac:dyDescent="0.2">
      <c r="A23511" s="2">
        <v>21.488569999999999</v>
      </c>
      <c r="B23511" s="2">
        <v>14.717790000000001</v>
      </c>
      <c r="C23511" s="2">
        <v>2.5040239999999998</v>
      </c>
      <c r="D23511" s="2">
        <v>2.4658310000000001</v>
      </c>
      <c r="F23511" s="2">
        <v>21.485759999999999</v>
      </c>
      <c r="G23511" s="2">
        <v>0.34756500000000001</v>
      </c>
      <c r="H23511" s="2">
        <v>0.52571100000000004</v>
      </c>
      <c r="J23511" s="2">
        <v>21.488569999999999</v>
      </c>
      <c r="K23511" s="2">
        <v>0.12653300000000001</v>
      </c>
      <c r="L23511" s="2">
        <v>0.40755999999999998</v>
      </c>
    </row>
    <row r="23512" spans="1:12" x14ac:dyDescent="0.2">
      <c r="A23512" s="2">
        <v>21.489270000000001</v>
      </c>
      <c r="B23512" s="2">
        <v>14.71245</v>
      </c>
      <c r="C23512" s="2">
        <v>2.5028950000000001</v>
      </c>
      <c r="D23512" s="2">
        <v>2.4646789999999998</v>
      </c>
      <c r="F23512" s="2">
        <v>21.486460000000001</v>
      </c>
      <c r="G23512" s="2">
        <v>0.34712199999999999</v>
      </c>
      <c r="H23512" s="2">
        <v>0.52527599999999997</v>
      </c>
      <c r="J23512" s="2">
        <v>21.489270000000001</v>
      </c>
      <c r="K23512" s="2">
        <v>0.12648000000000001</v>
      </c>
      <c r="L23512" s="2">
        <v>0.40743000000000001</v>
      </c>
    </row>
    <row r="23513" spans="1:12" x14ac:dyDescent="0.2">
      <c r="A23513" s="2">
        <v>21.48997</v>
      </c>
      <c r="B23513" s="2">
        <v>14.70716</v>
      </c>
      <c r="C23513" s="2">
        <v>2.5020319999999998</v>
      </c>
      <c r="D23513" s="2">
        <v>2.463962</v>
      </c>
      <c r="F23513" s="2">
        <v>21.487159999999999</v>
      </c>
      <c r="G23513" s="2">
        <v>0.34622999999999998</v>
      </c>
      <c r="H23513" s="2">
        <v>0.52507000000000004</v>
      </c>
      <c r="J23513" s="2">
        <v>21.48997</v>
      </c>
      <c r="K23513" s="2">
        <v>0.12656400000000001</v>
      </c>
      <c r="L23513" s="2">
        <v>0.40725299999999998</v>
      </c>
    </row>
    <row r="23514" spans="1:12" x14ac:dyDescent="0.2">
      <c r="A23514" s="2">
        <v>21.490670000000001</v>
      </c>
      <c r="B23514" s="2">
        <v>14.70219</v>
      </c>
      <c r="C23514" s="2">
        <v>2.5010409999999998</v>
      </c>
      <c r="D23514" s="2">
        <v>2.4634510000000001</v>
      </c>
      <c r="F23514" s="2">
        <v>21.487870000000001</v>
      </c>
      <c r="G23514" s="2">
        <v>0.34584799999999999</v>
      </c>
      <c r="H23514" s="2">
        <v>0.52513900000000002</v>
      </c>
      <c r="J23514" s="2">
        <v>21.490670000000001</v>
      </c>
      <c r="K23514" s="2">
        <v>0.126999</v>
      </c>
      <c r="L23514" s="2">
        <v>0.40706100000000001</v>
      </c>
    </row>
    <row r="23515" spans="1:12" x14ac:dyDescent="0.2">
      <c r="A23515" s="2">
        <v>21.49137</v>
      </c>
      <c r="B23515" s="2">
        <v>14.69692</v>
      </c>
      <c r="C23515" s="2">
        <v>2.500785</v>
      </c>
      <c r="D23515" s="2">
        <v>2.4625499999999998</v>
      </c>
      <c r="F23515" s="2">
        <v>21.488569999999999</v>
      </c>
      <c r="G23515" s="2">
        <v>0.34579500000000002</v>
      </c>
      <c r="H23515" s="2">
        <v>0.52488699999999999</v>
      </c>
      <c r="J23515" s="2">
        <v>21.49137</v>
      </c>
      <c r="K23515" s="2">
        <v>0.12725400000000001</v>
      </c>
      <c r="L23515" s="2">
        <v>0.40679700000000002</v>
      </c>
    </row>
    <row r="23516" spans="1:12" x14ac:dyDescent="0.2">
      <c r="A23516" s="2">
        <v>21.492069999999998</v>
      </c>
      <c r="B23516" s="2">
        <v>14.69162</v>
      </c>
      <c r="C23516" s="2">
        <v>2.500159</v>
      </c>
      <c r="D23516" s="2">
        <v>2.462367</v>
      </c>
      <c r="F23516" s="2">
        <v>21.489270000000001</v>
      </c>
      <c r="G23516" s="2">
        <v>0.345528</v>
      </c>
      <c r="H23516" s="2">
        <v>0.52498599999999995</v>
      </c>
      <c r="J23516" s="2">
        <v>21.492069999999998</v>
      </c>
      <c r="K23516" s="2">
        <v>0.12758</v>
      </c>
      <c r="L23516" s="2">
        <v>0.40695799999999999</v>
      </c>
    </row>
    <row r="23517" spans="1:12" x14ac:dyDescent="0.2">
      <c r="A23517" s="2">
        <v>21.49278</v>
      </c>
      <c r="B23517" s="2">
        <v>14.686310000000001</v>
      </c>
      <c r="C23517" s="2">
        <v>2.4992519999999998</v>
      </c>
      <c r="D23517" s="2">
        <v>2.461719</v>
      </c>
      <c r="F23517" s="2">
        <v>21.48997</v>
      </c>
      <c r="G23517" s="2">
        <v>0.34491699999999997</v>
      </c>
      <c r="H23517" s="2">
        <v>0.52513900000000002</v>
      </c>
      <c r="J23517" s="2">
        <v>21.49278</v>
      </c>
      <c r="K23517" s="2">
        <v>0.12800800000000001</v>
      </c>
      <c r="L23517" s="2">
        <v>0.40691899999999998</v>
      </c>
    </row>
    <row r="23518" spans="1:12" x14ac:dyDescent="0.2">
      <c r="A23518" s="2">
        <v>21.493480000000002</v>
      </c>
      <c r="B23518" s="2">
        <v>14.68092</v>
      </c>
      <c r="C23518" s="2">
        <v>2.4981260000000001</v>
      </c>
      <c r="D23518" s="2">
        <v>2.461017</v>
      </c>
      <c r="F23518" s="2">
        <v>21.490670000000001</v>
      </c>
      <c r="G23518" s="2">
        <v>0.34490199999999999</v>
      </c>
      <c r="H23518" s="2">
        <v>0.524918</v>
      </c>
      <c r="J23518" s="2">
        <v>21.493480000000002</v>
      </c>
      <c r="K23518" s="2">
        <v>0.12820799999999999</v>
      </c>
      <c r="L23518" s="2">
        <v>0.40658300000000003</v>
      </c>
    </row>
    <row r="23519" spans="1:12" x14ac:dyDescent="0.2">
      <c r="A23519" s="2">
        <v>21.49418</v>
      </c>
      <c r="B23519" s="2">
        <v>14.67577</v>
      </c>
      <c r="C23519" s="2">
        <v>2.4973749999999999</v>
      </c>
      <c r="D23519" s="2">
        <v>2.4604370000000002</v>
      </c>
      <c r="F23519" s="2">
        <v>21.49137</v>
      </c>
      <c r="G23519" s="2">
        <v>0.34490999999999999</v>
      </c>
      <c r="H23519" s="2">
        <v>0.52443700000000004</v>
      </c>
      <c r="J23519" s="2">
        <v>21.49418</v>
      </c>
      <c r="K23519" s="2">
        <v>0.12805900000000001</v>
      </c>
      <c r="L23519" s="2">
        <v>0.40636299999999997</v>
      </c>
    </row>
    <row r="23520" spans="1:12" x14ac:dyDescent="0.2">
      <c r="A23520" s="2">
        <v>21.494879999999998</v>
      </c>
      <c r="B23520" s="2">
        <v>14.670439999999999</v>
      </c>
      <c r="C23520" s="2">
        <v>2.4962840000000002</v>
      </c>
      <c r="D23520" s="2">
        <v>2.4602539999999999</v>
      </c>
      <c r="F23520" s="2">
        <v>21.492069999999998</v>
      </c>
      <c r="G23520" s="2">
        <v>0.34450500000000001</v>
      </c>
      <c r="H23520" s="2">
        <v>0.52407099999999995</v>
      </c>
      <c r="J23520" s="2">
        <v>21.494879999999998</v>
      </c>
      <c r="K23520" s="2">
        <v>0.12810299999999999</v>
      </c>
      <c r="L23520" s="2">
        <v>0.40610499999999999</v>
      </c>
    </row>
    <row r="23521" spans="1:12" x14ac:dyDescent="0.2">
      <c r="A23521" s="2">
        <v>21.49558</v>
      </c>
      <c r="B23521" s="2">
        <v>14.665319999999999</v>
      </c>
      <c r="C23521" s="2">
        <v>2.4949910000000002</v>
      </c>
      <c r="D23521" s="2">
        <v>2.4592010000000002</v>
      </c>
      <c r="F23521" s="2">
        <v>21.49278</v>
      </c>
      <c r="G23521" s="2">
        <v>0.343864</v>
      </c>
      <c r="H23521" s="2">
        <v>0.52381100000000003</v>
      </c>
      <c r="J23521" s="2">
        <v>21.49558</v>
      </c>
      <c r="K23521" s="2">
        <v>0.128219</v>
      </c>
      <c r="L23521" s="2">
        <v>0.406167</v>
      </c>
    </row>
    <row r="23522" spans="1:12" x14ac:dyDescent="0.2">
      <c r="A23522" s="2">
        <v>21.496279999999999</v>
      </c>
      <c r="B23522" s="2">
        <v>14.660410000000001</v>
      </c>
      <c r="C23522" s="2">
        <v>2.493579</v>
      </c>
      <c r="D23522" s="2">
        <v>2.4584609999999998</v>
      </c>
      <c r="F23522" s="2">
        <v>21.493480000000002</v>
      </c>
      <c r="G23522" s="2">
        <v>0.34338400000000002</v>
      </c>
      <c r="H23522" s="2">
        <v>0.52324700000000002</v>
      </c>
      <c r="J23522" s="2">
        <v>21.496279999999999</v>
      </c>
      <c r="K23522" s="2">
        <v>0.12794700000000001</v>
      </c>
      <c r="L23522" s="2">
        <v>0.40643600000000002</v>
      </c>
    </row>
    <row r="23523" spans="1:12" x14ac:dyDescent="0.2">
      <c r="A23523" s="2">
        <v>21.496980000000001</v>
      </c>
      <c r="B23523" s="2">
        <v>14.655139999999999</v>
      </c>
      <c r="C23523" s="2">
        <v>2.4929649999999999</v>
      </c>
      <c r="D23523" s="2">
        <v>2.457576</v>
      </c>
      <c r="F23523" s="2">
        <v>21.49418</v>
      </c>
      <c r="G23523" s="2">
        <v>0.34336899999999998</v>
      </c>
      <c r="H23523" s="2">
        <v>0.52359</v>
      </c>
      <c r="J23523" s="2">
        <v>21.496980000000001</v>
      </c>
      <c r="K23523" s="2">
        <v>0.127916</v>
      </c>
      <c r="L23523" s="2">
        <v>0.40606399999999998</v>
      </c>
    </row>
    <row r="23524" spans="1:12" x14ac:dyDescent="0.2">
      <c r="A23524" s="2">
        <v>21.497679999999999</v>
      </c>
      <c r="B23524" s="2">
        <v>14.64969</v>
      </c>
      <c r="C23524" s="2">
        <v>2.4922330000000001</v>
      </c>
      <c r="D23524" s="2">
        <v>2.4568509999999999</v>
      </c>
      <c r="F23524" s="2">
        <v>21.494879999999998</v>
      </c>
      <c r="G23524" s="2">
        <v>0.34331499999999998</v>
      </c>
      <c r="H23524" s="2">
        <v>0.52367399999999997</v>
      </c>
      <c r="J23524" s="2">
        <v>21.497679999999999</v>
      </c>
      <c r="K23524" s="2">
        <v>0.12772900000000001</v>
      </c>
      <c r="L23524" s="2">
        <v>0.40582299999999999</v>
      </c>
    </row>
    <row r="23525" spans="1:12" x14ac:dyDescent="0.2">
      <c r="A23525" s="2">
        <v>21.498390000000001</v>
      </c>
      <c r="B23525" s="2">
        <v>14.644550000000001</v>
      </c>
      <c r="C23525" s="2">
        <v>2.4910999999999999</v>
      </c>
      <c r="D23525" s="2">
        <v>2.456569</v>
      </c>
      <c r="F23525" s="2">
        <v>21.49558</v>
      </c>
      <c r="G23525" s="2">
        <v>0.34259000000000001</v>
      </c>
      <c r="H23525" s="2">
        <v>0.52343799999999996</v>
      </c>
      <c r="J23525" s="2">
        <v>21.498390000000001</v>
      </c>
      <c r="K23525" s="2">
        <v>0.12765099999999999</v>
      </c>
      <c r="L23525" s="2">
        <v>0.406051</v>
      </c>
    </row>
    <row r="23526" spans="1:12" x14ac:dyDescent="0.2">
      <c r="A23526" s="2">
        <v>21.499089999999999</v>
      </c>
      <c r="B23526" s="2">
        <v>14.63944</v>
      </c>
      <c r="C23526" s="2">
        <v>2.4901990000000001</v>
      </c>
      <c r="D23526" s="2">
        <v>2.4559660000000001</v>
      </c>
      <c r="F23526" s="2">
        <v>21.496279999999999</v>
      </c>
      <c r="G23526" s="2">
        <v>0.34175899999999998</v>
      </c>
      <c r="H23526" s="2">
        <v>0.52344500000000005</v>
      </c>
      <c r="J23526" s="2">
        <v>21.499089999999999</v>
      </c>
      <c r="K23526" s="2">
        <v>0.12776199999999999</v>
      </c>
      <c r="L23526" s="2">
        <v>0.40574399999999999</v>
      </c>
    </row>
    <row r="23527" spans="1:12" x14ac:dyDescent="0.2">
      <c r="A23527" s="2">
        <v>21.499790000000001</v>
      </c>
      <c r="B23527" s="2">
        <v>14.633889999999999</v>
      </c>
      <c r="C23527" s="2">
        <v>2.489341</v>
      </c>
      <c r="D23527" s="2">
        <v>2.4558979999999999</v>
      </c>
      <c r="F23527" s="2">
        <v>21.496980000000001</v>
      </c>
      <c r="G23527" s="2">
        <v>0.34120200000000001</v>
      </c>
      <c r="H23527" s="2">
        <v>0.52342999999999995</v>
      </c>
      <c r="J23527" s="2">
        <v>21.499790000000001</v>
      </c>
      <c r="K23527" s="2">
        <v>0.12781699999999999</v>
      </c>
      <c r="L23527" s="2">
        <v>0.40563300000000002</v>
      </c>
    </row>
    <row r="23528" spans="1:12" x14ac:dyDescent="0.2">
      <c r="A23528" s="2">
        <v>21.500489999999999</v>
      </c>
      <c r="B23528" s="2">
        <v>14.62833</v>
      </c>
      <c r="C23528" s="2">
        <v>2.4879030000000002</v>
      </c>
      <c r="D23528" s="2">
        <v>2.4553790000000002</v>
      </c>
      <c r="F23528" s="2">
        <v>21.497679999999999</v>
      </c>
      <c r="G23528" s="2">
        <v>0.340721</v>
      </c>
      <c r="H23528" s="2">
        <v>0.52364299999999997</v>
      </c>
      <c r="J23528" s="2">
        <v>21.500489999999999</v>
      </c>
      <c r="K23528" s="2">
        <v>0.12787799999999999</v>
      </c>
      <c r="L23528" s="2">
        <v>0.40607100000000002</v>
      </c>
    </row>
    <row r="23529" spans="1:12" x14ac:dyDescent="0.2">
      <c r="A23529" s="2">
        <v>21.501190000000001</v>
      </c>
      <c r="B23529" s="2">
        <v>14.623379999999999</v>
      </c>
      <c r="C23529" s="2">
        <v>2.4871859999999999</v>
      </c>
      <c r="D23529" s="2">
        <v>2.454539</v>
      </c>
      <c r="F23529" s="2">
        <v>21.498390000000001</v>
      </c>
      <c r="G23529" s="2">
        <v>0.34074399999999999</v>
      </c>
      <c r="H23529" s="2">
        <v>0.52343799999999996</v>
      </c>
      <c r="J23529" s="2">
        <v>21.501190000000001</v>
      </c>
      <c r="K23529" s="2">
        <v>0.12787000000000001</v>
      </c>
      <c r="L23529" s="2">
        <v>0.40635100000000002</v>
      </c>
    </row>
    <row r="23530" spans="1:12" x14ac:dyDescent="0.2">
      <c r="A23530" s="2">
        <v>21.50189</v>
      </c>
      <c r="B23530" s="2">
        <v>14.61797</v>
      </c>
      <c r="C23530" s="2">
        <v>2.486259</v>
      </c>
      <c r="D23530" s="2">
        <v>2.4534099999999999</v>
      </c>
      <c r="F23530" s="2">
        <v>21.499089999999999</v>
      </c>
      <c r="G23530" s="2">
        <v>0.34062999999999999</v>
      </c>
      <c r="H23530" s="2">
        <v>0.52336099999999997</v>
      </c>
      <c r="J23530" s="2">
        <v>21.50189</v>
      </c>
      <c r="K23530" s="2">
        <v>0.127891</v>
      </c>
      <c r="L23530" s="2">
        <v>0.40638400000000002</v>
      </c>
    </row>
    <row r="23531" spans="1:12" x14ac:dyDescent="0.2">
      <c r="A23531" s="2">
        <v>21.502590000000001</v>
      </c>
      <c r="B23531" s="2">
        <v>14.61276</v>
      </c>
      <c r="C23531" s="2">
        <v>2.485465</v>
      </c>
      <c r="D23531" s="2">
        <v>2.4534479999999999</v>
      </c>
      <c r="F23531" s="2">
        <v>21.499790000000001</v>
      </c>
      <c r="G23531" s="2">
        <v>0.34017199999999997</v>
      </c>
      <c r="H23531" s="2">
        <v>0.52337599999999995</v>
      </c>
      <c r="J23531" s="2">
        <v>21.502590000000001</v>
      </c>
      <c r="K23531" s="2">
        <v>0.127495</v>
      </c>
      <c r="L23531" s="2">
        <v>0.40618399999999999</v>
      </c>
    </row>
    <row r="23532" spans="1:12" x14ac:dyDescent="0.2">
      <c r="A23532" s="2">
        <v>21.503299999999999</v>
      </c>
      <c r="B23532" s="2">
        <v>14.60745</v>
      </c>
      <c r="C23532" s="2">
        <v>2.4849619999999999</v>
      </c>
      <c r="D23532" s="2">
        <v>2.4522279999999999</v>
      </c>
      <c r="F23532" s="2">
        <v>21.500489999999999</v>
      </c>
      <c r="G23532" s="2">
        <v>0.34009600000000001</v>
      </c>
      <c r="H23532" s="2">
        <v>0.52366599999999996</v>
      </c>
      <c r="J23532" s="2">
        <v>21.503299999999999</v>
      </c>
      <c r="K23532" s="2">
        <v>0.12712300000000001</v>
      </c>
      <c r="L23532" s="2">
        <v>0.40642600000000001</v>
      </c>
    </row>
    <row r="23533" spans="1:12" x14ac:dyDescent="0.2">
      <c r="A23533" s="2">
        <v>21.504000000000001</v>
      </c>
      <c r="B23533" s="2">
        <v>14.60271</v>
      </c>
      <c r="C23533" s="2">
        <v>2.484321</v>
      </c>
      <c r="D23533" s="2">
        <v>2.4513120000000002</v>
      </c>
      <c r="F23533" s="2">
        <v>21.501190000000001</v>
      </c>
      <c r="G23533" s="2">
        <v>0.33970600000000001</v>
      </c>
      <c r="H23533" s="2">
        <v>0.52344500000000005</v>
      </c>
      <c r="J23533" s="2">
        <v>21.504000000000001</v>
      </c>
      <c r="K23533" s="2">
        <v>0.12704799999999999</v>
      </c>
      <c r="L23533" s="2">
        <v>0.40678799999999998</v>
      </c>
    </row>
    <row r="23534" spans="1:12" x14ac:dyDescent="0.2">
      <c r="A23534" s="2">
        <v>21.5047</v>
      </c>
      <c r="B23534" s="2">
        <v>14.59745</v>
      </c>
      <c r="C23534" s="2">
        <v>2.4834510000000001</v>
      </c>
      <c r="D23534" s="2">
        <v>2.4509840000000001</v>
      </c>
      <c r="F23534" s="2">
        <v>21.50189</v>
      </c>
      <c r="G23534" s="2">
        <v>0.33932499999999999</v>
      </c>
      <c r="H23534" s="2">
        <v>0.52294200000000002</v>
      </c>
      <c r="J23534" s="2">
        <v>21.5047</v>
      </c>
      <c r="K23534" s="2">
        <v>0.127025</v>
      </c>
      <c r="L23534" s="2">
        <v>0.40670200000000001</v>
      </c>
    </row>
    <row r="23535" spans="1:12" x14ac:dyDescent="0.2">
      <c r="A23535" s="2">
        <v>21.505400000000002</v>
      </c>
      <c r="B23535" s="2">
        <v>14.592409999999999</v>
      </c>
      <c r="C23535" s="2">
        <v>2.482856</v>
      </c>
      <c r="D23535" s="2">
        <v>2.4503050000000002</v>
      </c>
      <c r="F23535" s="2">
        <v>21.502590000000001</v>
      </c>
      <c r="G23535" s="2">
        <v>0.33927200000000002</v>
      </c>
      <c r="H23535" s="2">
        <v>0.52300999999999997</v>
      </c>
      <c r="J23535" s="2">
        <v>21.505400000000002</v>
      </c>
      <c r="K23535" s="2">
        <v>0.127081</v>
      </c>
      <c r="L23535" s="2">
        <v>0.40662100000000001</v>
      </c>
    </row>
    <row r="23536" spans="1:12" x14ac:dyDescent="0.2">
      <c r="A23536" s="2">
        <v>21.5061</v>
      </c>
      <c r="B23536" s="2">
        <v>14.587669999999999</v>
      </c>
      <c r="C23536" s="2">
        <v>2.481738</v>
      </c>
      <c r="D23536" s="2">
        <v>2.449138</v>
      </c>
      <c r="F23536" s="2">
        <v>21.503299999999999</v>
      </c>
      <c r="G23536" s="2">
        <v>0.338974</v>
      </c>
      <c r="H23536" s="2">
        <v>0.52302599999999999</v>
      </c>
      <c r="J23536" s="2">
        <v>21.5061</v>
      </c>
      <c r="K23536" s="2">
        <v>0.12728500000000001</v>
      </c>
      <c r="L23536" s="2">
        <v>0.40638400000000002</v>
      </c>
    </row>
    <row r="23537" spans="1:12" x14ac:dyDescent="0.2">
      <c r="A23537" s="2">
        <v>21.506799999999998</v>
      </c>
      <c r="B23537" s="2">
        <v>14.582700000000001</v>
      </c>
      <c r="C23537" s="2">
        <v>2.4808270000000001</v>
      </c>
      <c r="D23537" s="2">
        <v>2.44807</v>
      </c>
      <c r="F23537" s="2">
        <v>21.504000000000001</v>
      </c>
      <c r="G23537" s="2">
        <v>0.33872200000000002</v>
      </c>
      <c r="H23537" s="2">
        <v>0.52261400000000002</v>
      </c>
      <c r="J23537" s="2">
        <v>21.506799999999998</v>
      </c>
      <c r="K23537" s="2">
        <v>0.127552</v>
      </c>
      <c r="L23537" s="2">
        <v>0.40590999999999999</v>
      </c>
    </row>
    <row r="23538" spans="1:12" x14ac:dyDescent="0.2">
      <c r="A23538" s="2">
        <v>21.5075</v>
      </c>
      <c r="B23538" s="2">
        <v>14.577389999999999</v>
      </c>
      <c r="C23538" s="2">
        <v>2.4799639999999998</v>
      </c>
      <c r="D23538" s="2">
        <v>2.4472990000000001</v>
      </c>
      <c r="F23538" s="2">
        <v>21.5047</v>
      </c>
      <c r="G23538" s="2">
        <v>0.33846999999999999</v>
      </c>
      <c r="H23538" s="2">
        <v>0.52249900000000005</v>
      </c>
      <c r="J23538" s="2">
        <v>21.5075</v>
      </c>
      <c r="K23538" s="2">
        <v>0.12754399999999999</v>
      </c>
      <c r="L23538" s="2">
        <v>0.40557599999999999</v>
      </c>
    </row>
    <row r="23539" spans="1:12" x14ac:dyDescent="0.2">
      <c r="A23539" s="2">
        <v>21.508209999999998</v>
      </c>
      <c r="B23539" s="2">
        <v>14.572380000000001</v>
      </c>
      <c r="C23539" s="2">
        <v>2.4783469999999999</v>
      </c>
      <c r="D23539" s="2">
        <v>2.4467189999999999</v>
      </c>
      <c r="F23539" s="2">
        <v>21.505400000000002</v>
      </c>
      <c r="G23539" s="2">
        <v>0.33808899999999997</v>
      </c>
      <c r="H23539" s="2">
        <v>0.52246099999999995</v>
      </c>
      <c r="J23539" s="2">
        <v>21.508209999999998</v>
      </c>
      <c r="K23539" s="2">
        <v>0.128082</v>
      </c>
      <c r="L23539" s="2">
        <v>0.40578799999999998</v>
      </c>
    </row>
    <row r="23540" spans="1:12" x14ac:dyDescent="0.2">
      <c r="A23540" s="2">
        <v>21.50891</v>
      </c>
      <c r="B23540" s="2">
        <v>14.56732</v>
      </c>
      <c r="C23540" s="2">
        <v>2.477077</v>
      </c>
      <c r="D23540" s="2">
        <v>2.445964</v>
      </c>
      <c r="F23540" s="2">
        <v>21.5061</v>
      </c>
      <c r="G23540" s="2">
        <v>0.33783000000000002</v>
      </c>
      <c r="H23540" s="2">
        <v>0.52220900000000003</v>
      </c>
      <c r="J23540" s="2">
        <v>21.50891</v>
      </c>
      <c r="K23540" s="2">
        <v>0.12832399999999999</v>
      </c>
      <c r="L23540" s="2">
        <v>0.40611599999999998</v>
      </c>
    </row>
    <row r="23541" spans="1:12" x14ac:dyDescent="0.2">
      <c r="A23541" s="2">
        <v>21.509609999999999</v>
      </c>
      <c r="B23541" s="2">
        <v>14.561909999999999</v>
      </c>
      <c r="C23541" s="2">
        <v>2.4761799999999998</v>
      </c>
      <c r="D23541" s="2">
        <v>2.445316</v>
      </c>
      <c r="F23541" s="2">
        <v>21.506799999999998</v>
      </c>
      <c r="G23541" s="2">
        <v>0.33713500000000002</v>
      </c>
      <c r="H23541" s="2">
        <v>0.52191900000000002</v>
      </c>
      <c r="J23541" s="2">
        <v>21.509609999999999</v>
      </c>
      <c r="K23541" s="2">
        <v>0.128605</v>
      </c>
      <c r="L23541" s="2">
        <v>0.40603699999999998</v>
      </c>
    </row>
    <row r="23542" spans="1:12" x14ac:dyDescent="0.2">
      <c r="A23542" s="2">
        <v>21.51031</v>
      </c>
      <c r="B23542" s="2">
        <v>14.55711</v>
      </c>
      <c r="C23542" s="2">
        <v>2.475501</v>
      </c>
      <c r="D23542" s="2">
        <v>2.4446590000000001</v>
      </c>
      <c r="F23542" s="2">
        <v>21.5075</v>
      </c>
      <c r="G23542" s="2">
        <v>0.336594</v>
      </c>
      <c r="H23542" s="2">
        <v>0.52207199999999998</v>
      </c>
      <c r="J23542" s="2">
        <v>21.51031</v>
      </c>
      <c r="K23542" s="2">
        <v>0.12839700000000001</v>
      </c>
      <c r="L23542" s="2">
        <v>0.40603400000000001</v>
      </c>
    </row>
    <row r="23543" spans="1:12" x14ac:dyDescent="0.2">
      <c r="A23543" s="2">
        <v>21.511009999999999</v>
      </c>
      <c r="B23543" s="2">
        <v>14.552440000000001</v>
      </c>
      <c r="C23543" s="2">
        <v>2.4744410000000001</v>
      </c>
      <c r="D23543" s="2">
        <v>2.4438279999999999</v>
      </c>
      <c r="F23543" s="2">
        <v>21.508209999999998</v>
      </c>
      <c r="G23543" s="2">
        <v>0.33635700000000002</v>
      </c>
      <c r="H23543" s="2">
        <v>0.52233099999999999</v>
      </c>
      <c r="J23543" s="2">
        <v>21.511009999999999</v>
      </c>
      <c r="K23543" s="2">
        <v>0.12801699999999999</v>
      </c>
      <c r="L23543" s="2">
        <v>0.40606500000000001</v>
      </c>
    </row>
    <row r="23544" spans="1:12" x14ac:dyDescent="0.2">
      <c r="A23544" s="2">
        <v>21.511710000000001</v>
      </c>
      <c r="B23544" s="2">
        <v>14.547280000000001</v>
      </c>
      <c r="C23544" s="2">
        <v>2.4735399999999998</v>
      </c>
      <c r="D23544" s="2">
        <v>2.442653</v>
      </c>
      <c r="F23544" s="2">
        <v>21.50891</v>
      </c>
      <c r="G23544" s="2">
        <v>0.33566299999999999</v>
      </c>
      <c r="H23544" s="2">
        <v>0.52247600000000005</v>
      </c>
      <c r="J23544" s="2">
        <v>21.511710000000001</v>
      </c>
      <c r="K23544" s="2">
        <v>0.12806300000000001</v>
      </c>
      <c r="L23544" s="2">
        <v>0.40581499999999998</v>
      </c>
    </row>
    <row r="23545" spans="1:12" x14ac:dyDescent="0.2">
      <c r="A23545" s="2">
        <v>21.512409999999999</v>
      </c>
      <c r="B23545" s="2">
        <v>14.542540000000001</v>
      </c>
      <c r="C23545" s="2">
        <v>2.4729869999999998</v>
      </c>
      <c r="D23545" s="2">
        <v>2.4422259999999998</v>
      </c>
      <c r="F23545" s="2">
        <v>21.509609999999999</v>
      </c>
      <c r="G23545" s="2">
        <v>0.33477000000000001</v>
      </c>
      <c r="H23545" s="2">
        <v>0.52226300000000003</v>
      </c>
      <c r="J23545" s="2">
        <v>21.512409999999999</v>
      </c>
      <c r="K23545" s="2">
        <v>0.127968</v>
      </c>
      <c r="L23545" s="2">
        <v>0.40538600000000002</v>
      </c>
    </row>
    <row r="23546" spans="1:12" x14ac:dyDescent="0.2">
      <c r="A23546" s="2">
        <v>21.513120000000001</v>
      </c>
      <c r="B23546" s="2">
        <v>14.53778</v>
      </c>
      <c r="C23546" s="2">
        <v>2.4717929999999999</v>
      </c>
      <c r="D23546" s="2">
        <v>2.4419590000000002</v>
      </c>
      <c r="F23546" s="2">
        <v>21.51031</v>
      </c>
      <c r="G23546" s="2">
        <v>0.33399200000000001</v>
      </c>
      <c r="H23546" s="2">
        <v>0.52237699999999998</v>
      </c>
      <c r="J23546" s="2">
        <v>21.513120000000001</v>
      </c>
      <c r="K23546" s="2">
        <v>0.127914</v>
      </c>
      <c r="L23546" s="2">
        <v>0.40516000000000002</v>
      </c>
    </row>
    <row r="23547" spans="1:12" x14ac:dyDescent="0.2">
      <c r="A23547" s="2">
        <v>21.513819999999999</v>
      </c>
      <c r="B23547" s="2">
        <v>14.532999999999999</v>
      </c>
      <c r="C23547" s="2">
        <v>2.4708779999999999</v>
      </c>
      <c r="D23547" s="2">
        <v>2.441478</v>
      </c>
      <c r="F23547" s="2">
        <v>21.511009999999999</v>
      </c>
      <c r="G23547" s="2">
        <v>0.33359499999999997</v>
      </c>
      <c r="H23547" s="2">
        <v>0.522339</v>
      </c>
      <c r="J23547" s="2">
        <v>21.513819999999999</v>
      </c>
      <c r="K23547" s="2">
        <v>0.12820200000000001</v>
      </c>
      <c r="L23547" s="2">
        <v>0.405526</v>
      </c>
    </row>
    <row r="23548" spans="1:12" x14ac:dyDescent="0.2">
      <c r="A23548" s="2">
        <v>21.514520000000001</v>
      </c>
      <c r="B23548" s="2">
        <v>14.52791</v>
      </c>
      <c r="C23548" s="2">
        <v>2.4696609999999999</v>
      </c>
      <c r="D23548" s="2">
        <v>2.4406159999999999</v>
      </c>
      <c r="F23548" s="2">
        <v>21.511710000000001</v>
      </c>
      <c r="G23548" s="2">
        <v>0.33332800000000001</v>
      </c>
      <c r="H23548" s="2">
        <v>0.52213299999999996</v>
      </c>
      <c r="J23548" s="2">
        <v>21.514520000000001</v>
      </c>
      <c r="K23548" s="2">
        <v>0.12837799999999999</v>
      </c>
      <c r="L23548" s="2">
        <v>0.40596900000000002</v>
      </c>
    </row>
    <row r="23549" spans="1:12" x14ac:dyDescent="0.2">
      <c r="A23549" s="2">
        <v>21.515219999999999</v>
      </c>
      <c r="B23549" s="2">
        <v>14.523059999999999</v>
      </c>
      <c r="C23549" s="2">
        <v>2.4687679999999999</v>
      </c>
      <c r="D23549" s="2">
        <v>2.4402879999999998</v>
      </c>
      <c r="F23549" s="2">
        <v>21.512409999999999</v>
      </c>
      <c r="G23549" s="2">
        <v>0.33304600000000001</v>
      </c>
      <c r="H23549" s="2">
        <v>0.52214799999999995</v>
      </c>
      <c r="J23549" s="2">
        <v>21.515219999999999</v>
      </c>
      <c r="K23549" s="2">
        <v>0.128383</v>
      </c>
      <c r="L23549" s="2">
        <v>0.40630100000000002</v>
      </c>
    </row>
    <row r="23550" spans="1:12" x14ac:dyDescent="0.2">
      <c r="A23550" s="2">
        <v>21.515920000000001</v>
      </c>
      <c r="B23550" s="2">
        <v>14.518129999999999</v>
      </c>
      <c r="C23550" s="2">
        <v>2.4679060000000002</v>
      </c>
      <c r="D23550" s="2">
        <v>2.439746</v>
      </c>
      <c r="F23550" s="2">
        <v>21.513120000000001</v>
      </c>
      <c r="G23550" s="2">
        <v>0.33281699999999997</v>
      </c>
      <c r="H23550" s="2">
        <v>0.52230100000000002</v>
      </c>
      <c r="J23550" s="2">
        <v>21.515920000000001</v>
      </c>
      <c r="K23550" s="2">
        <v>0.12826699999999999</v>
      </c>
      <c r="L23550" s="2">
        <v>0.40662500000000001</v>
      </c>
    </row>
    <row r="23551" spans="1:12" x14ac:dyDescent="0.2">
      <c r="A23551" s="2">
        <v>21.51662</v>
      </c>
      <c r="B23551" s="2">
        <v>14.5128</v>
      </c>
      <c r="C23551" s="2">
        <v>2.4671620000000001</v>
      </c>
      <c r="D23551" s="2">
        <v>2.4394260000000001</v>
      </c>
      <c r="F23551" s="2">
        <v>21.513819999999999</v>
      </c>
      <c r="G23551" s="2">
        <v>0.33222200000000002</v>
      </c>
      <c r="H23551" s="2">
        <v>0.52291100000000001</v>
      </c>
      <c r="J23551" s="2">
        <v>21.51662</v>
      </c>
      <c r="K23551" s="2">
        <v>0.128389</v>
      </c>
      <c r="L23551" s="2">
        <v>0.40640399999999999</v>
      </c>
    </row>
    <row r="23552" spans="1:12" x14ac:dyDescent="0.2">
      <c r="A23552" s="2">
        <v>21.517320000000002</v>
      </c>
      <c r="B23552" s="2">
        <v>14.50759</v>
      </c>
      <c r="C23552" s="2">
        <v>2.466243</v>
      </c>
      <c r="D23552" s="2">
        <v>2.4385940000000002</v>
      </c>
      <c r="F23552" s="2">
        <v>21.514520000000001</v>
      </c>
      <c r="G23552" s="2">
        <v>0.331619</v>
      </c>
      <c r="H23552" s="2">
        <v>0.52313200000000004</v>
      </c>
      <c r="J23552" s="2">
        <v>21.517320000000002</v>
      </c>
      <c r="K23552" s="2">
        <v>0.12829199999999999</v>
      </c>
      <c r="L23552" s="2">
        <v>0.40607700000000002</v>
      </c>
    </row>
    <row r="23553" spans="1:12" x14ac:dyDescent="0.2">
      <c r="A23553" s="2">
        <v>21.51802</v>
      </c>
      <c r="B23553" s="2">
        <v>14.50244</v>
      </c>
      <c r="C23553" s="2">
        <v>2.4653049999999999</v>
      </c>
      <c r="D23553" s="2">
        <v>2.437068</v>
      </c>
      <c r="F23553" s="2">
        <v>21.515219999999999</v>
      </c>
      <c r="G23553" s="2">
        <v>0.331146</v>
      </c>
      <c r="H23553" s="2">
        <v>0.52322400000000002</v>
      </c>
      <c r="J23553" s="2">
        <v>21.51802</v>
      </c>
      <c r="K23553" s="2">
        <v>0.12825800000000001</v>
      </c>
      <c r="L23553" s="2">
        <v>0.40598499999999998</v>
      </c>
    </row>
    <row r="23554" spans="1:12" x14ac:dyDescent="0.2">
      <c r="A23554" s="2">
        <v>21.518730000000001</v>
      </c>
      <c r="B23554" s="2">
        <v>14.497249999999999</v>
      </c>
      <c r="C23554" s="2">
        <v>2.464385</v>
      </c>
      <c r="D23554" s="2">
        <v>2.4359540000000002</v>
      </c>
      <c r="F23554" s="2">
        <v>21.515920000000001</v>
      </c>
      <c r="G23554" s="2">
        <v>0.33069599999999999</v>
      </c>
      <c r="H23554" s="2">
        <v>0.52339899999999995</v>
      </c>
      <c r="J23554" s="2">
        <v>21.518730000000001</v>
      </c>
      <c r="K23554" s="2">
        <v>0.127493</v>
      </c>
      <c r="L23554" s="2">
        <v>0.40607500000000002</v>
      </c>
    </row>
    <row r="23555" spans="1:12" x14ac:dyDescent="0.2">
      <c r="A23555" s="2">
        <v>21.51943</v>
      </c>
      <c r="B23555" s="2">
        <v>14.492229999999999</v>
      </c>
      <c r="C23555" s="2">
        <v>2.4633479999999999</v>
      </c>
      <c r="D23555" s="2">
        <v>2.4352290000000001</v>
      </c>
      <c r="F23555" s="2">
        <v>21.51662</v>
      </c>
      <c r="G23555" s="2">
        <v>0.33039099999999999</v>
      </c>
      <c r="H23555" s="2">
        <v>0.52310199999999996</v>
      </c>
      <c r="J23555" s="2">
        <v>21.51943</v>
      </c>
      <c r="K23555" s="2">
        <v>0.127447</v>
      </c>
      <c r="L23555" s="2">
        <v>0.406273</v>
      </c>
    </row>
    <row r="23556" spans="1:12" x14ac:dyDescent="0.2">
      <c r="A23556" s="2">
        <v>21.520130000000002</v>
      </c>
      <c r="B23556" s="2">
        <v>14.48784</v>
      </c>
      <c r="C23556" s="2">
        <v>2.4618259999999998</v>
      </c>
      <c r="D23556" s="2">
        <v>2.434955</v>
      </c>
      <c r="F23556" s="2">
        <v>21.517320000000002</v>
      </c>
      <c r="G23556" s="2">
        <v>0.33010099999999998</v>
      </c>
      <c r="H23556" s="2">
        <v>0.52304799999999996</v>
      </c>
      <c r="J23556" s="2">
        <v>21.520130000000002</v>
      </c>
      <c r="K23556" s="2">
        <v>0.12751599999999999</v>
      </c>
      <c r="L23556" s="2">
        <v>0.40647800000000001</v>
      </c>
    </row>
    <row r="23557" spans="1:12" x14ac:dyDescent="0.2">
      <c r="A23557" s="2">
        <v>21.52083</v>
      </c>
      <c r="B23557" s="2">
        <v>14.4831</v>
      </c>
      <c r="C23557" s="2">
        <v>2.4608379999999999</v>
      </c>
      <c r="D23557" s="2">
        <v>2.4344510000000001</v>
      </c>
      <c r="F23557" s="2">
        <v>21.51802</v>
      </c>
      <c r="G23557" s="2">
        <v>0.32965899999999998</v>
      </c>
      <c r="H23557" s="2">
        <v>0.52336899999999997</v>
      </c>
      <c r="J23557" s="2">
        <v>21.52083</v>
      </c>
      <c r="K23557" s="2">
        <v>0.12689800000000001</v>
      </c>
      <c r="L23557" s="2">
        <v>0.40655999999999998</v>
      </c>
    </row>
    <row r="23558" spans="1:12" x14ac:dyDescent="0.2">
      <c r="A23558" s="2">
        <v>21.521529999999998</v>
      </c>
      <c r="B23558" s="2">
        <v>14.478109999999999</v>
      </c>
      <c r="C23558" s="2">
        <v>2.4599449999999998</v>
      </c>
      <c r="D23558" s="2">
        <v>2.4337800000000001</v>
      </c>
      <c r="F23558" s="2">
        <v>21.518730000000001</v>
      </c>
      <c r="G23558" s="2">
        <v>0.32906299999999999</v>
      </c>
      <c r="H23558" s="2">
        <v>0.52368199999999998</v>
      </c>
      <c r="J23558" s="2">
        <v>21.521529999999998</v>
      </c>
      <c r="K23558" s="2">
        <v>0.126718</v>
      </c>
      <c r="L23558" s="2">
        <v>0.407001</v>
      </c>
    </row>
    <row r="23559" spans="1:12" x14ac:dyDescent="0.2">
      <c r="A23559" s="2">
        <v>21.52223</v>
      </c>
      <c r="B23559" s="2">
        <v>14.47339</v>
      </c>
      <c r="C23559" s="2">
        <v>2.4592740000000002</v>
      </c>
      <c r="D23559" s="2">
        <v>2.4330400000000001</v>
      </c>
      <c r="F23559" s="2">
        <v>21.51943</v>
      </c>
      <c r="G23559" s="2">
        <v>0.32860600000000001</v>
      </c>
      <c r="H23559" s="2">
        <v>0.52363599999999999</v>
      </c>
      <c r="J23559" s="2">
        <v>21.52223</v>
      </c>
      <c r="K23559" s="2">
        <v>0.12665000000000001</v>
      </c>
      <c r="L23559" s="2">
        <v>0.40703299999999998</v>
      </c>
    </row>
    <row r="23560" spans="1:12" x14ac:dyDescent="0.2">
      <c r="A23560" s="2">
        <v>21.522929999999999</v>
      </c>
      <c r="B23560" s="2">
        <v>14.46904</v>
      </c>
      <c r="C23560" s="2">
        <v>2.4585140000000001</v>
      </c>
      <c r="D23560" s="2">
        <v>2.43275</v>
      </c>
      <c r="F23560" s="2">
        <v>21.520130000000002</v>
      </c>
      <c r="G23560" s="2">
        <v>0.32830799999999999</v>
      </c>
      <c r="H23560" s="2">
        <v>0.52383400000000002</v>
      </c>
      <c r="J23560" s="2">
        <v>21.522929999999999</v>
      </c>
      <c r="K23560" s="2">
        <v>0.12665499999999999</v>
      </c>
      <c r="L23560" s="2">
        <v>0.40679199999999999</v>
      </c>
    </row>
    <row r="23561" spans="1:12" x14ac:dyDescent="0.2">
      <c r="A23561" s="2">
        <v>21.52364</v>
      </c>
      <c r="B23561" s="2">
        <v>14.464309999999999</v>
      </c>
      <c r="C23561" s="2">
        <v>2.4568509999999999</v>
      </c>
      <c r="D23561" s="2">
        <v>2.4322849999999998</v>
      </c>
      <c r="F23561" s="2">
        <v>21.52083</v>
      </c>
      <c r="G23561" s="2">
        <v>0.328262</v>
      </c>
      <c r="H23561" s="2">
        <v>0.52375000000000005</v>
      </c>
      <c r="J23561" s="2">
        <v>21.52364</v>
      </c>
      <c r="K23561" s="2">
        <v>0.125999</v>
      </c>
      <c r="L23561" s="2">
        <v>0.406358</v>
      </c>
    </row>
    <row r="23562" spans="1:12" x14ac:dyDescent="0.2">
      <c r="A23562" s="2">
        <v>21.524339999999999</v>
      </c>
      <c r="B23562" s="2">
        <v>14.45969</v>
      </c>
      <c r="C23562" s="2">
        <v>2.4558779999999998</v>
      </c>
      <c r="D23562" s="2">
        <v>2.4311479999999999</v>
      </c>
      <c r="F23562" s="2">
        <v>21.521529999999998</v>
      </c>
      <c r="G23562" s="2">
        <v>0.32803300000000002</v>
      </c>
      <c r="H23562" s="2">
        <v>0.52403299999999997</v>
      </c>
      <c r="J23562" s="2">
        <v>21.524339999999999</v>
      </c>
      <c r="K23562" s="2">
        <v>0.12565399999999999</v>
      </c>
      <c r="L23562" s="2">
        <v>0.40617500000000001</v>
      </c>
    </row>
    <row r="23563" spans="1:12" x14ac:dyDescent="0.2">
      <c r="A23563" s="2">
        <v>21.525040000000001</v>
      </c>
      <c r="B23563" s="2">
        <v>14.4549</v>
      </c>
      <c r="C23563" s="2">
        <v>2.454704</v>
      </c>
      <c r="D23563" s="2">
        <v>2.4301179999999998</v>
      </c>
      <c r="F23563" s="2">
        <v>21.52223</v>
      </c>
      <c r="G23563" s="2">
        <v>0.32740799999999998</v>
      </c>
      <c r="H23563" s="2">
        <v>0.52429999999999999</v>
      </c>
      <c r="J23563" s="2">
        <v>21.525040000000001</v>
      </c>
      <c r="K23563" s="2">
        <v>0.12567500000000001</v>
      </c>
      <c r="L23563" s="2">
        <v>0.40618599999999999</v>
      </c>
    </row>
    <row r="23564" spans="1:12" x14ac:dyDescent="0.2">
      <c r="A23564" s="2">
        <v>21.525739999999999</v>
      </c>
      <c r="B23564" s="2">
        <v>14.44997</v>
      </c>
      <c r="C23564" s="2">
        <v>2.4538679999999999</v>
      </c>
      <c r="D23564" s="2">
        <v>2.429767</v>
      </c>
      <c r="F23564" s="2">
        <v>21.522929999999999</v>
      </c>
      <c r="G23564" s="2">
        <v>0.32673600000000003</v>
      </c>
      <c r="H23564" s="2">
        <v>0.52397899999999997</v>
      </c>
      <c r="J23564" s="2">
        <v>21.525739999999999</v>
      </c>
      <c r="K23564" s="2">
        <v>0.12573799999999999</v>
      </c>
      <c r="L23564" s="2">
        <v>0.406219</v>
      </c>
    </row>
    <row r="23565" spans="1:12" x14ac:dyDescent="0.2">
      <c r="A23565" s="2">
        <v>21.526440000000001</v>
      </c>
      <c r="B23565" s="2">
        <v>14.445180000000001</v>
      </c>
      <c r="C23565" s="2">
        <v>2.452445</v>
      </c>
      <c r="D23565" s="2">
        <v>2.4291109999999998</v>
      </c>
      <c r="F23565" s="2">
        <v>21.52364</v>
      </c>
      <c r="G23565" s="2">
        <v>0.32620199999999999</v>
      </c>
      <c r="H23565" s="2">
        <v>0.52397199999999999</v>
      </c>
      <c r="J23565" s="2">
        <v>21.526440000000001</v>
      </c>
      <c r="K23565" s="2">
        <v>0.12573599999999999</v>
      </c>
      <c r="L23565" s="2">
        <v>0.406418</v>
      </c>
    </row>
    <row r="23566" spans="1:12" x14ac:dyDescent="0.2">
      <c r="A23566" s="2">
        <v>21.527139999999999</v>
      </c>
      <c r="B23566" s="2">
        <v>14.44022</v>
      </c>
      <c r="C23566" s="2">
        <v>2.4515639999999999</v>
      </c>
      <c r="D23566" s="2">
        <v>2.4289200000000002</v>
      </c>
      <c r="F23566" s="2">
        <v>21.524339999999999</v>
      </c>
      <c r="G23566" s="2">
        <v>0.32564500000000002</v>
      </c>
      <c r="H23566" s="2">
        <v>0.52399399999999996</v>
      </c>
      <c r="J23566" s="2">
        <v>21.527139999999999</v>
      </c>
      <c r="K23566" s="2">
        <v>0.12586</v>
      </c>
      <c r="L23566" s="2">
        <v>0.40599499999999999</v>
      </c>
    </row>
    <row r="23567" spans="1:12" x14ac:dyDescent="0.2">
      <c r="A23567" s="2">
        <v>21.527840000000001</v>
      </c>
      <c r="B23567" s="2">
        <v>14.435269999999999</v>
      </c>
      <c r="C23567" s="2">
        <v>2.4506290000000002</v>
      </c>
      <c r="D23567" s="2">
        <v>2.428569</v>
      </c>
      <c r="F23567" s="2">
        <v>21.525040000000001</v>
      </c>
      <c r="G23567" s="2">
        <v>0.32519500000000001</v>
      </c>
      <c r="H23567" s="2">
        <v>0.52367399999999997</v>
      </c>
      <c r="J23567" s="2">
        <v>21.527840000000001</v>
      </c>
      <c r="K23567" s="2">
        <v>0.12571499999999999</v>
      </c>
      <c r="L23567" s="2">
        <v>0.40551799999999999</v>
      </c>
    </row>
    <row r="23568" spans="1:12" x14ac:dyDescent="0.2">
      <c r="A23568" s="2">
        <v>21.528549999999999</v>
      </c>
      <c r="B23568" s="2">
        <v>14.430440000000001</v>
      </c>
      <c r="C23568" s="2">
        <v>2.4495</v>
      </c>
      <c r="D23568" s="2">
        <v>2.4277449999999998</v>
      </c>
      <c r="F23568" s="2">
        <v>21.525739999999999</v>
      </c>
      <c r="G23568" s="2">
        <v>0.32498899999999997</v>
      </c>
      <c r="H23568" s="2">
        <v>0.52391100000000002</v>
      </c>
      <c r="J23568" s="2">
        <v>21.528549999999999</v>
      </c>
      <c r="K23568" s="2">
        <v>0.125917</v>
      </c>
      <c r="L23568" s="2">
        <v>0.405445</v>
      </c>
    </row>
    <row r="23569" spans="1:12" x14ac:dyDescent="0.2">
      <c r="A23569" s="2">
        <v>21.529250000000001</v>
      </c>
      <c r="B23569" s="2">
        <v>14.42562</v>
      </c>
      <c r="C23569" s="2">
        <v>2.4483709999999999</v>
      </c>
      <c r="D23569" s="2">
        <v>2.426685</v>
      </c>
      <c r="F23569" s="2">
        <v>21.526440000000001</v>
      </c>
      <c r="G23569" s="2">
        <v>0.32485199999999997</v>
      </c>
      <c r="H23569" s="2">
        <v>0.524559</v>
      </c>
      <c r="J23569" s="2">
        <v>21.529250000000001</v>
      </c>
      <c r="K23569" s="2">
        <v>0.12592300000000001</v>
      </c>
      <c r="L23569" s="2">
        <v>0.40521000000000001</v>
      </c>
    </row>
    <row r="23570" spans="1:12" x14ac:dyDescent="0.2">
      <c r="A23570" s="2">
        <v>21.529949999999999</v>
      </c>
      <c r="B23570" s="2">
        <v>14.420820000000001</v>
      </c>
      <c r="C23570" s="2">
        <v>2.4468909999999999</v>
      </c>
      <c r="D23570" s="2">
        <v>2.4255629999999999</v>
      </c>
      <c r="F23570" s="2">
        <v>21.527139999999999</v>
      </c>
      <c r="G23570" s="2">
        <v>0.324654</v>
      </c>
      <c r="H23570" s="2">
        <v>0.52483400000000002</v>
      </c>
      <c r="J23570" s="2">
        <v>21.529949999999999</v>
      </c>
      <c r="K23570" s="2">
        <v>0.12631200000000001</v>
      </c>
      <c r="L23570" s="2">
        <v>0.40486299999999997</v>
      </c>
    </row>
    <row r="23571" spans="1:12" x14ac:dyDescent="0.2">
      <c r="A23571" s="2">
        <v>21.530650000000001</v>
      </c>
      <c r="B23571" s="2">
        <v>14.41592</v>
      </c>
      <c r="C23571" s="2">
        <v>2.4458229999999999</v>
      </c>
      <c r="D23571" s="2">
        <v>2.4246400000000001</v>
      </c>
      <c r="F23571" s="2">
        <v>21.527840000000001</v>
      </c>
      <c r="G23571" s="2">
        <v>0.32449299999999998</v>
      </c>
      <c r="H23571" s="2">
        <v>0.52523799999999998</v>
      </c>
      <c r="J23571" s="2">
        <v>21.530650000000001</v>
      </c>
      <c r="K23571" s="2">
        <v>0.12645700000000001</v>
      </c>
      <c r="L23571" s="2">
        <v>0.40471400000000002</v>
      </c>
    </row>
    <row r="23572" spans="1:12" x14ac:dyDescent="0.2">
      <c r="A23572" s="2">
        <v>21.53135</v>
      </c>
      <c r="B23572" s="2">
        <v>14.41132</v>
      </c>
      <c r="C23572" s="2">
        <v>2.4449000000000001</v>
      </c>
      <c r="D23572" s="2">
        <v>2.4238620000000002</v>
      </c>
      <c r="F23572" s="2">
        <v>21.528549999999999</v>
      </c>
      <c r="G23572" s="2">
        <v>0.32425700000000002</v>
      </c>
      <c r="H23572" s="2">
        <v>0.52571900000000005</v>
      </c>
      <c r="J23572" s="2">
        <v>21.53135</v>
      </c>
      <c r="K23572" s="2">
        <v>0.12637699999999999</v>
      </c>
      <c r="L23572" s="2">
        <v>0.40487899999999999</v>
      </c>
    </row>
    <row r="23573" spans="1:12" x14ac:dyDescent="0.2">
      <c r="A23573" s="2">
        <v>21.532050000000002</v>
      </c>
      <c r="B23573" s="2">
        <v>14.40709</v>
      </c>
      <c r="C23573" s="2">
        <v>2.4432140000000002</v>
      </c>
      <c r="D23573" s="2">
        <v>2.4230610000000001</v>
      </c>
      <c r="F23573" s="2">
        <v>21.529250000000001</v>
      </c>
      <c r="G23573" s="2">
        <v>0.32327299999999998</v>
      </c>
      <c r="H23573" s="2">
        <v>0.52581</v>
      </c>
      <c r="J23573" s="2">
        <v>21.532050000000002</v>
      </c>
      <c r="K23573" s="2">
        <v>0.12593299999999999</v>
      </c>
      <c r="L23573" s="2">
        <v>0.40543600000000002</v>
      </c>
    </row>
    <row r="23574" spans="1:12" x14ac:dyDescent="0.2">
      <c r="A23574" s="2">
        <v>21.53275</v>
      </c>
      <c r="B23574" s="2">
        <v>14.40263</v>
      </c>
      <c r="C23574" s="2">
        <v>2.4421719999999998</v>
      </c>
      <c r="D23574" s="2">
        <v>2.4220760000000001</v>
      </c>
      <c r="F23574" s="2">
        <v>21.529949999999999</v>
      </c>
      <c r="G23574" s="2">
        <v>0.32260899999999998</v>
      </c>
      <c r="H23574" s="2">
        <v>0.52598599999999995</v>
      </c>
      <c r="J23574" s="2">
        <v>21.53275</v>
      </c>
      <c r="K23574" s="2">
        <v>0.126163</v>
      </c>
      <c r="L23574" s="2">
        <v>0.40584599999999998</v>
      </c>
    </row>
    <row r="23575" spans="1:12" x14ac:dyDescent="0.2">
      <c r="A23575" s="2">
        <v>21.533460000000002</v>
      </c>
      <c r="B23575" s="2">
        <v>14.397930000000001</v>
      </c>
      <c r="C23575" s="2">
        <v>2.441405</v>
      </c>
      <c r="D23575" s="2">
        <v>2.420512</v>
      </c>
      <c r="F23575" s="2">
        <v>21.530650000000001</v>
      </c>
      <c r="G23575" s="2">
        <v>0.32261699999999999</v>
      </c>
      <c r="H23575" s="2">
        <v>0.52607700000000002</v>
      </c>
      <c r="J23575" s="2">
        <v>21.533460000000002</v>
      </c>
      <c r="K23575" s="2">
        <v>0.12629699999999999</v>
      </c>
      <c r="L23575" s="2">
        <v>0.405553</v>
      </c>
    </row>
    <row r="23576" spans="1:12" x14ac:dyDescent="0.2">
      <c r="A23576" s="2">
        <v>21.53416</v>
      </c>
      <c r="B23576" s="2">
        <v>14.393370000000001</v>
      </c>
      <c r="C23576" s="2">
        <v>2.44007</v>
      </c>
      <c r="D23576" s="2">
        <v>2.4199860000000002</v>
      </c>
      <c r="F23576" s="2">
        <v>21.53135</v>
      </c>
      <c r="G23576" s="2">
        <v>0.32247900000000002</v>
      </c>
      <c r="H23576" s="2">
        <v>0.52620699999999998</v>
      </c>
      <c r="J23576" s="2">
        <v>21.53416</v>
      </c>
      <c r="K23576" s="2">
        <v>0.12610199999999999</v>
      </c>
      <c r="L23576" s="2">
        <v>0.40525800000000001</v>
      </c>
    </row>
    <row r="23577" spans="1:12" x14ac:dyDescent="0.2">
      <c r="A23577" s="2">
        <v>21.534859999999998</v>
      </c>
      <c r="B23577" s="2">
        <v>14.38922</v>
      </c>
      <c r="C23577" s="2">
        <v>2.4389530000000001</v>
      </c>
      <c r="D23577" s="2">
        <v>2.4195359999999999</v>
      </c>
      <c r="F23577" s="2">
        <v>21.532050000000002</v>
      </c>
      <c r="G23577" s="2">
        <v>0.32238</v>
      </c>
      <c r="H23577" s="2">
        <v>0.52600899999999995</v>
      </c>
      <c r="J23577" s="2">
        <v>21.534859999999998</v>
      </c>
      <c r="K23577" s="2">
        <v>0.125667</v>
      </c>
      <c r="L23577" s="2">
        <v>0.40514800000000001</v>
      </c>
    </row>
    <row r="23578" spans="1:12" x14ac:dyDescent="0.2">
      <c r="A23578" s="2">
        <v>21.53556</v>
      </c>
      <c r="B23578" s="2">
        <v>14.38471</v>
      </c>
      <c r="C23578" s="2">
        <v>2.4379680000000001</v>
      </c>
      <c r="D23578" s="2">
        <v>2.4194979999999999</v>
      </c>
      <c r="F23578" s="2">
        <v>21.53275</v>
      </c>
      <c r="G23578" s="2">
        <v>0.32177699999999998</v>
      </c>
      <c r="H23578" s="2">
        <v>0.52579500000000001</v>
      </c>
      <c r="J23578" s="2">
        <v>21.53556</v>
      </c>
      <c r="K23578" s="2">
        <v>0.125227</v>
      </c>
      <c r="L23578" s="2">
        <v>0.40502500000000002</v>
      </c>
    </row>
    <row r="23579" spans="1:12" x14ac:dyDescent="0.2">
      <c r="A23579" s="2">
        <v>21.536259999999999</v>
      </c>
      <c r="B23579" s="2">
        <v>14.380100000000001</v>
      </c>
      <c r="C23579" s="2">
        <v>2.4368699999999999</v>
      </c>
      <c r="D23579" s="2">
        <v>2.4185129999999999</v>
      </c>
      <c r="F23579" s="2">
        <v>21.533460000000002</v>
      </c>
      <c r="G23579" s="2">
        <v>0.32070199999999999</v>
      </c>
      <c r="H23579" s="2">
        <v>0.52583299999999999</v>
      </c>
      <c r="J23579" s="2">
        <v>21.536259999999999</v>
      </c>
      <c r="K23579" s="2">
        <v>0.124851</v>
      </c>
      <c r="L23579" s="2">
        <v>0.40457700000000002</v>
      </c>
    </row>
    <row r="23580" spans="1:12" x14ac:dyDescent="0.2">
      <c r="A23580" s="2">
        <v>21.536960000000001</v>
      </c>
      <c r="B23580" s="2">
        <v>14.37579</v>
      </c>
      <c r="C23580" s="2">
        <v>2.435149</v>
      </c>
      <c r="D23580" s="2">
        <v>2.4180329999999999</v>
      </c>
      <c r="F23580" s="2">
        <v>21.53416</v>
      </c>
      <c r="G23580" s="2">
        <v>0.320129</v>
      </c>
      <c r="H23580" s="2">
        <v>0.52574900000000002</v>
      </c>
      <c r="J23580" s="2">
        <v>21.536960000000001</v>
      </c>
      <c r="K23580" s="2">
        <v>0.124655</v>
      </c>
      <c r="L23580" s="2">
        <v>0.40439000000000003</v>
      </c>
    </row>
    <row r="23581" spans="1:12" x14ac:dyDescent="0.2">
      <c r="A23581" s="2">
        <v>21.537659999999999</v>
      </c>
      <c r="B23581" s="2">
        <v>14.37163</v>
      </c>
      <c r="C23581" s="2">
        <v>2.4342760000000001</v>
      </c>
      <c r="D23581" s="2">
        <v>2.4170259999999999</v>
      </c>
      <c r="F23581" s="2">
        <v>21.534859999999998</v>
      </c>
      <c r="G23581" s="2">
        <v>0.319656</v>
      </c>
      <c r="H23581" s="2">
        <v>0.52563499999999996</v>
      </c>
      <c r="J23581" s="2">
        <v>21.537659999999999</v>
      </c>
      <c r="K23581" s="2">
        <v>0.124678</v>
      </c>
      <c r="L23581" s="2">
        <v>0.40489199999999997</v>
      </c>
    </row>
    <row r="23582" spans="1:12" x14ac:dyDescent="0.2">
      <c r="A23582" s="2">
        <v>21.538360000000001</v>
      </c>
      <c r="B23582" s="2">
        <v>14.3674</v>
      </c>
      <c r="C23582" s="2">
        <v>2.432922</v>
      </c>
      <c r="D23582" s="2">
        <v>2.4155229999999999</v>
      </c>
      <c r="F23582" s="2">
        <v>21.53556</v>
      </c>
      <c r="G23582" s="2">
        <v>0.31945000000000001</v>
      </c>
      <c r="H23582" s="2">
        <v>0.52542100000000003</v>
      </c>
      <c r="J23582" s="2">
        <v>21.538360000000001</v>
      </c>
      <c r="K23582" s="2">
        <v>0.124311</v>
      </c>
      <c r="L23582" s="2">
        <v>0.40481200000000001</v>
      </c>
    </row>
    <row r="23583" spans="1:12" x14ac:dyDescent="0.2">
      <c r="A23583" s="2">
        <v>21.539069999999999</v>
      </c>
      <c r="B23583" s="2">
        <v>14.362959999999999</v>
      </c>
      <c r="C23583" s="2">
        <v>2.4315370000000001</v>
      </c>
      <c r="D23583" s="2">
        <v>2.4146679999999998</v>
      </c>
      <c r="F23583" s="2">
        <v>21.536259999999999</v>
      </c>
      <c r="G23583" s="2">
        <v>0.31933600000000001</v>
      </c>
      <c r="H23583" s="2">
        <v>0.52580300000000002</v>
      </c>
      <c r="J23583" s="2">
        <v>21.539069999999999</v>
      </c>
      <c r="K23583" s="2">
        <v>0.124445</v>
      </c>
      <c r="L23583" s="2">
        <v>0.40437400000000001</v>
      </c>
    </row>
    <row r="23584" spans="1:12" x14ac:dyDescent="0.2">
      <c r="A23584" s="2">
        <v>21.539770000000001</v>
      </c>
      <c r="B23584" s="2">
        <v>14.358890000000001</v>
      </c>
      <c r="C23584" s="2">
        <v>2.4304730000000001</v>
      </c>
      <c r="D23584" s="2">
        <v>2.4139819999999999</v>
      </c>
      <c r="F23584" s="2">
        <v>21.536960000000001</v>
      </c>
      <c r="G23584" s="2">
        <v>0.31880199999999997</v>
      </c>
      <c r="H23584" s="2">
        <v>0.52624499999999996</v>
      </c>
      <c r="J23584" s="2">
        <v>21.539770000000001</v>
      </c>
      <c r="K23584" s="2">
        <v>0.124075</v>
      </c>
      <c r="L23584" s="2">
        <v>0.404306</v>
      </c>
    </row>
    <row r="23585" spans="1:12" x14ac:dyDescent="0.2">
      <c r="A23585" s="2">
        <v>21.540469999999999</v>
      </c>
      <c r="B23585" s="2">
        <v>14.354340000000001</v>
      </c>
      <c r="C23585" s="2">
        <v>2.4292099999999999</v>
      </c>
      <c r="D23585" s="2">
        <v>2.4130199999999999</v>
      </c>
      <c r="F23585" s="2">
        <v>21.537659999999999</v>
      </c>
      <c r="G23585" s="2">
        <v>0.31812299999999999</v>
      </c>
      <c r="H23585" s="2">
        <v>0.526474</v>
      </c>
      <c r="J23585" s="2">
        <v>21.540469999999999</v>
      </c>
      <c r="K23585" s="2">
        <v>0.123888</v>
      </c>
      <c r="L23585" s="2">
        <v>0.40413900000000003</v>
      </c>
    </row>
    <row r="23586" spans="1:12" x14ac:dyDescent="0.2">
      <c r="A23586" s="2">
        <v>21.541170000000001</v>
      </c>
      <c r="B23586" s="2">
        <v>14.349460000000001</v>
      </c>
      <c r="C23586" s="2">
        <v>2.4284509999999999</v>
      </c>
      <c r="D23586" s="2">
        <v>2.4118529999999998</v>
      </c>
      <c r="F23586" s="2">
        <v>21.538360000000001</v>
      </c>
      <c r="G23586" s="2">
        <v>0.31778699999999999</v>
      </c>
      <c r="H23586" s="2">
        <v>0.52622199999999997</v>
      </c>
      <c r="J23586" s="2">
        <v>21.541170000000001</v>
      </c>
      <c r="K23586" s="2">
        <v>0.124101</v>
      </c>
      <c r="L23586" s="2">
        <v>0.403833</v>
      </c>
    </row>
    <row r="23587" spans="1:12" x14ac:dyDescent="0.2">
      <c r="A23587" s="2">
        <v>21.541869999999999</v>
      </c>
      <c r="B23587" s="2">
        <v>14.34477</v>
      </c>
      <c r="C23587" s="2">
        <v>2.4270239999999998</v>
      </c>
      <c r="D23587" s="2">
        <v>2.4103810000000001</v>
      </c>
      <c r="F23587" s="2">
        <v>21.539069999999999</v>
      </c>
      <c r="G23587" s="2">
        <v>0.31687900000000002</v>
      </c>
      <c r="H23587" s="2">
        <v>0.52668800000000005</v>
      </c>
      <c r="J23587" s="2">
        <v>21.541869999999999</v>
      </c>
      <c r="K23587" s="2">
        <v>0.12420399999999999</v>
      </c>
      <c r="L23587" s="2">
        <v>0.40340599999999999</v>
      </c>
    </row>
    <row r="23588" spans="1:12" x14ac:dyDescent="0.2">
      <c r="A23588" s="2">
        <v>21.542570000000001</v>
      </c>
      <c r="B23588" s="2">
        <v>14.340350000000001</v>
      </c>
      <c r="C23588" s="2">
        <v>2.4259249999999999</v>
      </c>
      <c r="D23588" s="2">
        <v>2.4092739999999999</v>
      </c>
      <c r="F23588" s="2">
        <v>21.539770000000001</v>
      </c>
      <c r="G23588" s="2">
        <v>0.31574200000000002</v>
      </c>
      <c r="H23588" s="2">
        <v>0.52639000000000002</v>
      </c>
      <c r="J23588" s="2">
        <v>21.542570000000001</v>
      </c>
      <c r="K23588" s="2">
        <v>0.12477100000000001</v>
      </c>
      <c r="L23588" s="2">
        <v>0.40317799999999998</v>
      </c>
    </row>
    <row r="23589" spans="1:12" x14ac:dyDescent="0.2">
      <c r="A23589" s="2">
        <v>21.54327</v>
      </c>
      <c r="B23589" s="2">
        <v>14.335739999999999</v>
      </c>
      <c r="C23589" s="2">
        <v>2.4250400000000001</v>
      </c>
      <c r="D23589" s="2">
        <v>2.4083969999999999</v>
      </c>
      <c r="F23589" s="2">
        <v>21.540469999999999</v>
      </c>
      <c r="G23589" s="2">
        <v>0.31531500000000001</v>
      </c>
      <c r="H23589" s="2">
        <v>0.52619199999999999</v>
      </c>
      <c r="J23589" s="2">
        <v>21.54327</v>
      </c>
      <c r="K23589" s="2">
        <v>0.12568099999999999</v>
      </c>
      <c r="L23589" s="2">
        <v>0.40278399999999998</v>
      </c>
    </row>
    <row r="23590" spans="1:12" x14ac:dyDescent="0.2">
      <c r="A23590" s="2">
        <v>21.543980000000001</v>
      </c>
      <c r="B23590" s="2">
        <v>14.33104</v>
      </c>
      <c r="C23590" s="2">
        <v>2.4240409999999999</v>
      </c>
      <c r="D23590" s="2">
        <v>2.4073899999999999</v>
      </c>
      <c r="F23590" s="2">
        <v>21.541170000000001</v>
      </c>
      <c r="G23590" s="2">
        <v>0.31497999999999998</v>
      </c>
      <c r="H23590" s="2">
        <v>0.52613799999999999</v>
      </c>
      <c r="J23590" s="2">
        <v>21.543980000000001</v>
      </c>
      <c r="K23590" s="2">
        <v>0.12611800000000001</v>
      </c>
      <c r="L23590" s="2">
        <v>0.40171800000000002</v>
      </c>
    </row>
    <row r="23591" spans="1:12" x14ac:dyDescent="0.2">
      <c r="A23591" s="2">
        <v>21.54468</v>
      </c>
      <c r="B23591" s="2">
        <v>14.326599999999999</v>
      </c>
      <c r="C23591" s="2">
        <v>2.4230109999999998</v>
      </c>
      <c r="D23591" s="2">
        <v>2.4064589999999999</v>
      </c>
      <c r="F23591" s="2">
        <v>21.541869999999999</v>
      </c>
      <c r="G23591" s="2">
        <v>0.31456800000000001</v>
      </c>
      <c r="H23591" s="2">
        <v>0.52645900000000001</v>
      </c>
      <c r="J23591" s="2">
        <v>21.54468</v>
      </c>
      <c r="K23591" s="2">
        <v>0.126196</v>
      </c>
      <c r="L23591" s="2">
        <v>0.40088699999999999</v>
      </c>
    </row>
    <row r="23592" spans="1:12" x14ac:dyDescent="0.2">
      <c r="A23592" s="2">
        <v>21.545380000000002</v>
      </c>
      <c r="B23592" s="2">
        <v>14.322139999999999</v>
      </c>
      <c r="C23592" s="2">
        <v>2.421729</v>
      </c>
      <c r="D23592" s="2">
        <v>2.406123</v>
      </c>
      <c r="F23592" s="2">
        <v>21.542570000000001</v>
      </c>
      <c r="G23592" s="2">
        <v>0.31424000000000002</v>
      </c>
      <c r="H23592" s="2">
        <v>0.52622199999999997</v>
      </c>
      <c r="J23592" s="2">
        <v>21.545380000000002</v>
      </c>
      <c r="K23592" s="2">
        <v>0.12659999999999999</v>
      </c>
      <c r="L23592" s="2">
        <v>0.40057399999999999</v>
      </c>
    </row>
    <row r="23593" spans="1:12" x14ac:dyDescent="0.2">
      <c r="A23593" s="2">
        <v>21.54608</v>
      </c>
      <c r="B23593" s="2">
        <v>14.31756</v>
      </c>
      <c r="C23593" s="2">
        <v>2.4210039999999999</v>
      </c>
      <c r="D23593" s="2">
        <v>2.405208</v>
      </c>
      <c r="F23593" s="2">
        <v>21.54327</v>
      </c>
      <c r="G23593" s="2">
        <v>0.31416300000000003</v>
      </c>
      <c r="H23593" s="2">
        <v>0.526146</v>
      </c>
      <c r="J23593" s="2">
        <v>21.54608</v>
      </c>
      <c r="K23593" s="2">
        <v>0.127058</v>
      </c>
      <c r="L23593" s="2">
        <v>0.39999899999999999</v>
      </c>
    </row>
    <row r="23594" spans="1:12" x14ac:dyDescent="0.2">
      <c r="A23594" s="2">
        <v>21.546779999999998</v>
      </c>
      <c r="B23594" s="2">
        <v>14.313079999999999</v>
      </c>
      <c r="C23594" s="2">
        <v>2.4201160000000002</v>
      </c>
      <c r="D23594" s="2">
        <v>2.4037510000000002</v>
      </c>
      <c r="F23594" s="2">
        <v>21.543980000000001</v>
      </c>
      <c r="G23594" s="2">
        <v>0.31409500000000001</v>
      </c>
      <c r="H23594" s="2">
        <v>0.52622999999999998</v>
      </c>
      <c r="J23594" s="2">
        <v>21.546779999999998</v>
      </c>
      <c r="K23594" s="2">
        <v>0.127308</v>
      </c>
      <c r="L23594" s="2">
        <v>0.39954200000000001</v>
      </c>
    </row>
    <row r="23595" spans="1:12" x14ac:dyDescent="0.2">
      <c r="A23595" s="2">
        <v>21.54748</v>
      </c>
      <c r="B23595" s="2">
        <v>14.308210000000001</v>
      </c>
      <c r="C23595" s="2">
        <v>2.4191159999999998</v>
      </c>
      <c r="D23595" s="2">
        <v>2.4029039999999999</v>
      </c>
      <c r="F23595" s="2">
        <v>21.54468</v>
      </c>
      <c r="G23595" s="2">
        <v>0.31369000000000002</v>
      </c>
      <c r="H23595" s="2">
        <v>0.52642800000000001</v>
      </c>
      <c r="J23595" s="2">
        <v>21.54748</v>
      </c>
      <c r="K23595" s="2">
        <v>0.12706899999999999</v>
      </c>
      <c r="L23595" s="2">
        <v>0.39955499999999999</v>
      </c>
    </row>
    <row r="23596" spans="1:12" x14ac:dyDescent="0.2">
      <c r="A23596" s="2">
        <v>21.548179999999999</v>
      </c>
      <c r="B23596" s="2">
        <v>14.3035</v>
      </c>
      <c r="C23596" s="2">
        <v>2.4181659999999998</v>
      </c>
      <c r="D23596" s="2">
        <v>2.4017819999999999</v>
      </c>
      <c r="F23596" s="2">
        <v>21.545380000000002</v>
      </c>
      <c r="G23596" s="2">
        <v>0.31315599999999999</v>
      </c>
      <c r="H23596" s="2">
        <v>0.52685499999999996</v>
      </c>
      <c r="J23596" s="2">
        <v>21.548179999999999</v>
      </c>
      <c r="K23596" s="2">
        <v>0.12668599999999999</v>
      </c>
      <c r="L23596" s="2">
        <v>0.39938400000000002</v>
      </c>
    </row>
    <row r="23597" spans="1:12" x14ac:dyDescent="0.2">
      <c r="A23597" s="2">
        <v>21.54889</v>
      </c>
      <c r="B23597" s="2">
        <v>14.29903</v>
      </c>
      <c r="C23597" s="2">
        <v>2.4169800000000001</v>
      </c>
      <c r="D23597" s="2">
        <v>2.4009740000000002</v>
      </c>
      <c r="F23597" s="2">
        <v>21.54608</v>
      </c>
      <c r="G23597" s="2">
        <v>0.312614</v>
      </c>
      <c r="H23597" s="2">
        <v>0.52658799999999995</v>
      </c>
      <c r="J23597" s="2">
        <v>21.54889</v>
      </c>
      <c r="K23597" s="2">
        <v>0.12667300000000001</v>
      </c>
      <c r="L23597" s="2">
        <v>0.39865299999999998</v>
      </c>
    </row>
    <row r="23598" spans="1:12" x14ac:dyDescent="0.2">
      <c r="A23598" s="2">
        <v>21.549589999999998</v>
      </c>
      <c r="B23598" s="2">
        <v>14.29443</v>
      </c>
      <c r="C23598" s="2">
        <v>2.4159920000000001</v>
      </c>
      <c r="D23598" s="2">
        <v>2.3999280000000001</v>
      </c>
      <c r="F23598" s="2">
        <v>21.546779999999998</v>
      </c>
      <c r="G23598" s="2">
        <v>0.312195</v>
      </c>
      <c r="H23598" s="2">
        <v>0.52667200000000003</v>
      </c>
      <c r="J23598" s="2">
        <v>21.549589999999998</v>
      </c>
      <c r="K23598" s="2">
        <v>0.12664</v>
      </c>
      <c r="L23598" s="2">
        <v>0.39806799999999998</v>
      </c>
    </row>
    <row r="23599" spans="1:12" x14ac:dyDescent="0.2">
      <c r="A23599" s="2">
        <v>21.55029</v>
      </c>
      <c r="B23599" s="2">
        <v>14.289440000000001</v>
      </c>
      <c r="C23599" s="2">
        <v>2.4151530000000001</v>
      </c>
      <c r="D23599" s="2">
        <v>2.399089</v>
      </c>
      <c r="F23599" s="2">
        <v>21.54748</v>
      </c>
      <c r="G23599" s="2">
        <v>0.311668</v>
      </c>
      <c r="H23599" s="2">
        <v>0.52671100000000004</v>
      </c>
      <c r="J23599" s="2">
        <v>21.55029</v>
      </c>
      <c r="K23599" s="2">
        <v>0.12636</v>
      </c>
      <c r="L23599" s="2">
        <v>0.39782699999999999</v>
      </c>
    </row>
    <row r="23600" spans="1:12" x14ac:dyDescent="0.2">
      <c r="A23600" s="2">
        <v>21.550989999999999</v>
      </c>
      <c r="B23600" s="2">
        <v>14.284840000000001</v>
      </c>
      <c r="C23600" s="2">
        <v>2.4142489999999999</v>
      </c>
      <c r="D23600" s="2">
        <v>2.398593</v>
      </c>
      <c r="F23600" s="2">
        <v>21.548179999999999</v>
      </c>
      <c r="G23600" s="2">
        <v>0.31107299999999999</v>
      </c>
      <c r="H23600" s="2">
        <v>0.52665700000000004</v>
      </c>
      <c r="J23600" s="2">
        <v>21.550989999999999</v>
      </c>
      <c r="K23600" s="2">
        <v>0.12612300000000001</v>
      </c>
      <c r="L23600" s="2">
        <v>0.39749000000000001</v>
      </c>
    </row>
    <row r="23601" spans="1:12" x14ac:dyDescent="0.2">
      <c r="A23601" s="2">
        <v>21.551690000000001</v>
      </c>
      <c r="B23601" s="2">
        <v>14.28049</v>
      </c>
      <c r="C23601" s="2">
        <v>2.4133369999999998</v>
      </c>
      <c r="D23601" s="2">
        <v>2.3979140000000001</v>
      </c>
      <c r="F23601" s="2">
        <v>21.54889</v>
      </c>
      <c r="G23601" s="2">
        <v>0.31098199999999998</v>
      </c>
      <c r="H23601" s="2">
        <v>0.52605400000000002</v>
      </c>
      <c r="J23601" s="2">
        <v>21.551690000000001</v>
      </c>
      <c r="K23601" s="2">
        <v>0.12665000000000001</v>
      </c>
      <c r="L23601" s="2">
        <v>0.39737800000000001</v>
      </c>
    </row>
    <row r="23602" spans="1:12" x14ac:dyDescent="0.2">
      <c r="A23602" s="2">
        <v>21.552389999999999</v>
      </c>
      <c r="B23602" s="2">
        <v>14.276020000000001</v>
      </c>
      <c r="C23602" s="2">
        <v>2.4124979999999998</v>
      </c>
      <c r="D23602" s="2">
        <v>2.3972579999999999</v>
      </c>
      <c r="F23602" s="2">
        <v>21.549589999999998</v>
      </c>
      <c r="G23602" s="2">
        <v>0.31098900000000002</v>
      </c>
      <c r="H23602" s="2">
        <v>0.52597799999999995</v>
      </c>
      <c r="J23602" s="2">
        <v>21.552389999999999</v>
      </c>
      <c r="K23602" s="2">
        <v>0.12674299999999999</v>
      </c>
      <c r="L23602" s="2">
        <v>0.39741700000000002</v>
      </c>
    </row>
    <row r="23603" spans="1:12" x14ac:dyDescent="0.2">
      <c r="A23603" s="2">
        <v>21.553090000000001</v>
      </c>
      <c r="B23603" s="2">
        <v>14.27172</v>
      </c>
      <c r="C23603" s="2">
        <v>2.4111660000000001</v>
      </c>
      <c r="D23603" s="2">
        <v>2.3968769999999999</v>
      </c>
      <c r="F23603" s="2">
        <v>21.55029</v>
      </c>
      <c r="G23603" s="2">
        <v>0.31048599999999998</v>
      </c>
      <c r="H23603" s="2">
        <v>0.52632100000000004</v>
      </c>
      <c r="J23603" s="2">
        <v>21.553090000000001</v>
      </c>
      <c r="K23603" s="2">
        <v>0.12667999999999999</v>
      </c>
      <c r="L23603" s="2">
        <v>0.39705800000000002</v>
      </c>
    </row>
    <row r="23604" spans="1:12" x14ac:dyDescent="0.2">
      <c r="A23604" s="2">
        <v>21.553799999999999</v>
      </c>
      <c r="B23604" s="2">
        <v>14.26764</v>
      </c>
      <c r="C23604" s="2">
        <v>2.4098809999999999</v>
      </c>
      <c r="D23604" s="2">
        <v>2.3957630000000001</v>
      </c>
      <c r="F23604" s="2">
        <v>21.550989999999999</v>
      </c>
      <c r="G23604" s="2">
        <v>0.309998</v>
      </c>
      <c r="H23604" s="2">
        <v>0.52639000000000002</v>
      </c>
      <c r="J23604" s="2">
        <v>21.553799999999999</v>
      </c>
      <c r="K23604" s="2">
        <v>0.12726799999999999</v>
      </c>
      <c r="L23604" s="2">
        <v>0.39649499999999999</v>
      </c>
    </row>
    <row r="23605" spans="1:12" x14ac:dyDescent="0.2">
      <c r="A23605" s="2">
        <v>21.554500000000001</v>
      </c>
      <c r="B23605" s="2">
        <v>14.26314</v>
      </c>
      <c r="C23605" s="2">
        <v>2.408881</v>
      </c>
      <c r="D23605" s="2">
        <v>2.3942749999999999</v>
      </c>
      <c r="F23605" s="2">
        <v>21.551690000000001</v>
      </c>
      <c r="G23605" s="2">
        <v>0.309471</v>
      </c>
      <c r="H23605" s="2">
        <v>0.52669500000000002</v>
      </c>
      <c r="J23605" s="2">
        <v>21.554500000000001</v>
      </c>
      <c r="K23605" s="2">
        <v>0.12754399999999999</v>
      </c>
      <c r="L23605" s="2">
        <v>0.39602500000000002</v>
      </c>
    </row>
    <row r="23606" spans="1:12" x14ac:dyDescent="0.2">
      <c r="A23606" s="2">
        <v>21.555199999999999</v>
      </c>
      <c r="B23606" s="2">
        <v>14.257770000000001</v>
      </c>
      <c r="C23606" s="2">
        <v>2.4083320000000001</v>
      </c>
      <c r="D23606" s="2">
        <v>2.3931610000000001</v>
      </c>
      <c r="F23606" s="2">
        <v>21.552389999999999</v>
      </c>
      <c r="G23606" s="2">
        <v>0.30912800000000001</v>
      </c>
      <c r="H23606" s="2">
        <v>0.52671100000000004</v>
      </c>
      <c r="J23606" s="2">
        <v>21.555199999999999</v>
      </c>
      <c r="K23606" s="2">
        <v>0.1275</v>
      </c>
      <c r="L23606" s="2">
        <v>0.39578099999999999</v>
      </c>
    </row>
    <row r="23607" spans="1:12" x14ac:dyDescent="0.2">
      <c r="A23607" s="2">
        <v>21.555900000000001</v>
      </c>
      <c r="B23607" s="2">
        <v>14.253119999999999</v>
      </c>
      <c r="C23607" s="2">
        <v>2.4074779999999998</v>
      </c>
      <c r="D23607" s="2">
        <v>2.391902</v>
      </c>
      <c r="F23607" s="2">
        <v>21.553090000000001</v>
      </c>
      <c r="G23607" s="2">
        <v>0.30918099999999998</v>
      </c>
      <c r="H23607" s="2">
        <v>0.52678700000000001</v>
      </c>
      <c r="J23607" s="2">
        <v>21.555900000000001</v>
      </c>
      <c r="K23607" s="2">
        <v>0.128248</v>
      </c>
      <c r="L23607" s="2">
        <v>0.39552900000000002</v>
      </c>
    </row>
    <row r="23608" spans="1:12" x14ac:dyDescent="0.2">
      <c r="A23608" s="2">
        <v>21.5566</v>
      </c>
      <c r="B23608" s="2">
        <v>14.24849</v>
      </c>
      <c r="C23608" s="2">
        <v>2.406577</v>
      </c>
      <c r="D23608" s="2">
        <v>2.390269</v>
      </c>
      <c r="F23608" s="2">
        <v>21.553799999999999</v>
      </c>
      <c r="G23608" s="2">
        <v>0.30931900000000001</v>
      </c>
      <c r="H23608" s="2">
        <v>0.52659599999999995</v>
      </c>
      <c r="J23608" s="2">
        <v>21.5566</v>
      </c>
      <c r="K23608" s="2">
        <v>0.12837200000000001</v>
      </c>
      <c r="L23608" s="2">
        <v>0.39502799999999999</v>
      </c>
    </row>
    <row r="23609" spans="1:12" x14ac:dyDescent="0.2">
      <c r="A23609" s="2">
        <v>21.557300000000001</v>
      </c>
      <c r="B23609" s="2">
        <v>14.243880000000001</v>
      </c>
      <c r="C23609" s="2">
        <v>2.4052539999999998</v>
      </c>
      <c r="D23609" s="2">
        <v>2.3888120000000002</v>
      </c>
      <c r="F23609" s="2">
        <v>21.554500000000001</v>
      </c>
      <c r="G23609" s="2">
        <v>0.309029</v>
      </c>
      <c r="H23609" s="2">
        <v>0.52683999999999997</v>
      </c>
      <c r="J23609" s="2">
        <v>21.557300000000001</v>
      </c>
      <c r="K23609" s="2">
        <v>0.12840099999999999</v>
      </c>
      <c r="L23609" s="2">
        <v>0.39488499999999999</v>
      </c>
    </row>
    <row r="23610" spans="1:12" x14ac:dyDescent="0.2">
      <c r="A23610" s="2">
        <v>21.558</v>
      </c>
      <c r="B23610" s="2">
        <v>14.239380000000001</v>
      </c>
      <c r="C23610" s="2">
        <v>2.4039679999999999</v>
      </c>
      <c r="D23610" s="2">
        <v>2.3877060000000001</v>
      </c>
      <c r="F23610" s="2">
        <v>21.555199999999999</v>
      </c>
      <c r="G23610" s="2">
        <v>0.30865500000000001</v>
      </c>
      <c r="H23610" s="2">
        <v>0.52694700000000005</v>
      </c>
      <c r="J23610" s="2">
        <v>21.558</v>
      </c>
      <c r="K23610" s="2">
        <v>0.12805</v>
      </c>
      <c r="L23610" s="2">
        <v>0.39435500000000001</v>
      </c>
    </row>
    <row r="23611" spans="1:12" x14ac:dyDescent="0.2">
      <c r="A23611" s="2">
        <v>21.558700000000002</v>
      </c>
      <c r="B23611" s="2">
        <v>14.2347</v>
      </c>
      <c r="C23611" s="2">
        <v>2.4037090000000001</v>
      </c>
      <c r="D23611" s="2">
        <v>2.3873859999999998</v>
      </c>
      <c r="F23611" s="2">
        <v>21.555900000000001</v>
      </c>
      <c r="G23611" s="2">
        <v>0.30844899999999997</v>
      </c>
      <c r="H23611" s="2">
        <v>0.52702300000000002</v>
      </c>
      <c r="J23611" s="2">
        <v>21.558700000000002</v>
      </c>
      <c r="K23611" s="2">
        <v>0.12812000000000001</v>
      </c>
      <c r="L23611" s="2">
        <v>0.394123</v>
      </c>
    </row>
    <row r="23612" spans="1:12" x14ac:dyDescent="0.2">
      <c r="A23612" s="2">
        <v>21.55941</v>
      </c>
      <c r="B23612" s="2">
        <v>14.23016</v>
      </c>
      <c r="C23612" s="2">
        <v>2.4028659999999999</v>
      </c>
      <c r="D23612" s="2">
        <v>2.3864169999999998</v>
      </c>
      <c r="F23612" s="2">
        <v>21.5566</v>
      </c>
      <c r="G23612" s="2">
        <v>0.30801400000000001</v>
      </c>
      <c r="H23612" s="2">
        <v>0.52755700000000005</v>
      </c>
      <c r="J23612" s="2">
        <v>21.55941</v>
      </c>
      <c r="K23612" s="2">
        <v>0.128387</v>
      </c>
      <c r="L23612" s="2">
        <v>0.394069</v>
      </c>
    </row>
    <row r="23613" spans="1:12" x14ac:dyDescent="0.2">
      <c r="A23613" s="2">
        <v>21.560110000000002</v>
      </c>
      <c r="B23613" s="2">
        <v>14.22575</v>
      </c>
      <c r="C23613" s="2">
        <v>2.4021599999999999</v>
      </c>
      <c r="D23613" s="2">
        <v>2.3854099999999998</v>
      </c>
      <c r="F23613" s="2">
        <v>21.557300000000001</v>
      </c>
      <c r="G23613" s="2">
        <v>0.307724</v>
      </c>
      <c r="H23613" s="2">
        <v>0.52771000000000001</v>
      </c>
      <c r="J23613" s="2">
        <v>21.560110000000002</v>
      </c>
      <c r="K23613" s="2">
        <v>0.128275</v>
      </c>
      <c r="L23613" s="2">
        <v>0.39375199999999999</v>
      </c>
    </row>
    <row r="23614" spans="1:12" x14ac:dyDescent="0.2">
      <c r="A23614" s="2">
        <v>21.56081</v>
      </c>
      <c r="B23614" s="2">
        <v>14.221120000000001</v>
      </c>
      <c r="C23614" s="2">
        <v>2.4009510000000001</v>
      </c>
      <c r="D23614" s="2">
        <v>2.383632</v>
      </c>
      <c r="F23614" s="2">
        <v>21.558</v>
      </c>
      <c r="G23614" s="2">
        <v>0.30747999999999998</v>
      </c>
      <c r="H23614" s="2">
        <v>0.52771800000000002</v>
      </c>
      <c r="J23614" s="2">
        <v>21.56081</v>
      </c>
      <c r="K23614" s="2">
        <v>0.12803600000000001</v>
      </c>
      <c r="L23614" s="2">
        <v>0.39332</v>
      </c>
    </row>
    <row r="23615" spans="1:12" x14ac:dyDescent="0.2">
      <c r="A23615" s="2">
        <v>21.561509999999998</v>
      </c>
      <c r="B23615" s="2">
        <v>14.21632</v>
      </c>
      <c r="C23615" s="2">
        <v>2.3997830000000002</v>
      </c>
      <c r="D23615" s="2">
        <v>2.3821979999999998</v>
      </c>
      <c r="F23615" s="2">
        <v>21.558700000000002</v>
      </c>
      <c r="G23615" s="2">
        <v>0.30723600000000001</v>
      </c>
      <c r="H23615" s="2">
        <v>0.52735100000000001</v>
      </c>
      <c r="J23615" s="2">
        <v>21.561509999999998</v>
      </c>
      <c r="K23615" s="2">
        <v>0.12831699999999999</v>
      </c>
      <c r="L23615" s="2">
        <v>0.39268900000000001</v>
      </c>
    </row>
    <row r="23616" spans="1:12" x14ac:dyDescent="0.2">
      <c r="A23616" s="2">
        <v>21.56221</v>
      </c>
      <c r="B23616" s="2">
        <v>14.211819999999999</v>
      </c>
      <c r="C23616" s="2">
        <v>2.3986499999999999</v>
      </c>
      <c r="D23616" s="2">
        <v>2.3807710000000002</v>
      </c>
      <c r="F23616" s="2">
        <v>21.55941</v>
      </c>
      <c r="G23616" s="2">
        <v>0.30679299999999998</v>
      </c>
      <c r="H23616" s="2">
        <v>0.52679399999999998</v>
      </c>
      <c r="J23616" s="2">
        <v>21.56221</v>
      </c>
      <c r="K23616" s="2">
        <v>0.12772500000000001</v>
      </c>
      <c r="L23616" s="2">
        <v>0.39221400000000001</v>
      </c>
    </row>
    <row r="23617" spans="1:12" x14ac:dyDescent="0.2">
      <c r="A23617" s="2">
        <v>21.562909999999999</v>
      </c>
      <c r="B23617" s="2">
        <v>14.20744</v>
      </c>
      <c r="C23617" s="2">
        <v>2.3976199999999999</v>
      </c>
      <c r="D23617" s="2">
        <v>2.3795959999999998</v>
      </c>
      <c r="F23617" s="2">
        <v>21.560110000000002</v>
      </c>
      <c r="G23617" s="2">
        <v>0.30640400000000001</v>
      </c>
      <c r="H23617" s="2">
        <v>0.52632900000000005</v>
      </c>
      <c r="J23617" s="2">
        <v>21.562909999999999</v>
      </c>
      <c r="K23617" s="2">
        <v>0.12784799999999999</v>
      </c>
      <c r="L23617" s="2">
        <v>0.39224500000000001</v>
      </c>
    </row>
    <row r="23618" spans="1:12" x14ac:dyDescent="0.2">
      <c r="A23618" s="2">
        <v>21.563610000000001</v>
      </c>
      <c r="B23618" s="2">
        <v>14.203150000000001</v>
      </c>
      <c r="C23618" s="2">
        <v>2.396579</v>
      </c>
      <c r="D23618" s="2">
        <v>2.378787</v>
      </c>
      <c r="F23618" s="2">
        <v>21.56081</v>
      </c>
      <c r="G23618" s="2">
        <v>0.30624400000000002</v>
      </c>
      <c r="H23618" s="2">
        <v>0.52625999999999995</v>
      </c>
      <c r="J23618" s="2">
        <v>21.563610000000001</v>
      </c>
      <c r="K23618" s="2">
        <v>0.127497</v>
      </c>
      <c r="L23618" s="2">
        <v>0.39200099999999999</v>
      </c>
    </row>
    <row r="23619" spans="1:12" x14ac:dyDescent="0.2">
      <c r="A23619" s="2">
        <v>21.564319999999999</v>
      </c>
      <c r="B23619" s="2">
        <v>14.19862</v>
      </c>
      <c r="C23619" s="2">
        <v>2.3956750000000002</v>
      </c>
      <c r="D23619" s="2">
        <v>2.3782070000000002</v>
      </c>
      <c r="F23619" s="2">
        <v>21.561509999999998</v>
      </c>
      <c r="G23619" s="2">
        <v>0.30600699999999997</v>
      </c>
      <c r="H23619" s="2">
        <v>0.52600899999999995</v>
      </c>
      <c r="J23619" s="2">
        <v>21.564319999999999</v>
      </c>
      <c r="K23619" s="2">
        <v>0.127502</v>
      </c>
      <c r="L23619" s="2">
        <v>0.39221200000000001</v>
      </c>
    </row>
    <row r="23620" spans="1:12" x14ac:dyDescent="0.2">
      <c r="A23620" s="2">
        <v>21.565020000000001</v>
      </c>
      <c r="B23620" s="2">
        <v>14.194570000000001</v>
      </c>
      <c r="C23620" s="2">
        <v>2.3945759999999998</v>
      </c>
      <c r="D23620" s="2">
        <v>2.377246</v>
      </c>
      <c r="F23620" s="2">
        <v>21.56221</v>
      </c>
      <c r="G23620" s="2">
        <v>0.305977</v>
      </c>
      <c r="H23620" s="2">
        <v>0.526146</v>
      </c>
      <c r="J23620" s="2">
        <v>21.565020000000001</v>
      </c>
      <c r="K23620" s="2">
        <v>0.126806</v>
      </c>
      <c r="L23620" s="2">
        <v>0.392345</v>
      </c>
    </row>
    <row r="23621" spans="1:12" x14ac:dyDescent="0.2">
      <c r="A23621" s="2">
        <v>21.565719999999999</v>
      </c>
      <c r="B23621" s="2">
        <v>14.19103</v>
      </c>
      <c r="C23621" s="2">
        <v>2.3934890000000002</v>
      </c>
      <c r="D23621" s="2">
        <v>2.3759260000000002</v>
      </c>
      <c r="F23621" s="2">
        <v>21.562909999999999</v>
      </c>
      <c r="G23621" s="2">
        <v>0.30571700000000002</v>
      </c>
      <c r="H23621" s="2">
        <v>0.52567299999999995</v>
      </c>
      <c r="J23621" s="2">
        <v>21.565719999999999</v>
      </c>
      <c r="K23621" s="2">
        <v>0.12634300000000001</v>
      </c>
      <c r="L23621" s="2">
        <v>0.39215899999999998</v>
      </c>
    </row>
    <row r="23622" spans="1:12" x14ac:dyDescent="0.2">
      <c r="A23622" s="2">
        <v>21.566420000000001</v>
      </c>
      <c r="B23622" s="2">
        <v>14.18704</v>
      </c>
      <c r="C23622" s="2">
        <v>2.3926569999999998</v>
      </c>
      <c r="D23622" s="2">
        <v>2.3744079999999999</v>
      </c>
      <c r="F23622" s="2">
        <v>21.563610000000001</v>
      </c>
      <c r="G23622" s="2">
        <v>0.30526700000000001</v>
      </c>
      <c r="H23622" s="2">
        <v>0.52483400000000002</v>
      </c>
      <c r="J23622" s="2">
        <v>21.566420000000001</v>
      </c>
      <c r="K23622" s="2">
        <v>0.126329</v>
      </c>
      <c r="L23622" s="2">
        <v>0.39178000000000002</v>
      </c>
    </row>
    <row r="23623" spans="1:12" x14ac:dyDescent="0.2">
      <c r="A23623" s="2">
        <v>21.567119999999999</v>
      </c>
      <c r="B23623" s="2">
        <v>14.182740000000001</v>
      </c>
      <c r="C23623" s="2">
        <v>2.3912230000000001</v>
      </c>
      <c r="D23623" s="2">
        <v>2.3733550000000001</v>
      </c>
      <c r="F23623" s="2">
        <v>21.564319999999999</v>
      </c>
      <c r="G23623" s="2">
        <v>0.30489300000000003</v>
      </c>
      <c r="H23623" s="2">
        <v>0.52430699999999997</v>
      </c>
      <c r="J23623" s="2">
        <v>21.567119999999999</v>
      </c>
      <c r="K23623" s="2">
        <v>0.126642</v>
      </c>
      <c r="L23623" s="2">
        <v>0.39144600000000002</v>
      </c>
    </row>
    <row r="23624" spans="1:12" x14ac:dyDescent="0.2">
      <c r="A23624" s="2">
        <v>21.567820000000001</v>
      </c>
      <c r="B23624" s="2">
        <v>14.178430000000001</v>
      </c>
      <c r="C23624" s="2">
        <v>2.3897050000000002</v>
      </c>
      <c r="D23624" s="2">
        <v>2.3724620000000001</v>
      </c>
      <c r="F23624" s="2">
        <v>21.565020000000001</v>
      </c>
      <c r="G23624" s="2">
        <v>0.30464200000000002</v>
      </c>
      <c r="H23624" s="2">
        <v>0.52442900000000003</v>
      </c>
      <c r="J23624" s="2">
        <v>21.567820000000001</v>
      </c>
      <c r="K23624" s="2">
        <v>0.126135</v>
      </c>
      <c r="L23624" s="2">
        <v>0.39086500000000002</v>
      </c>
    </row>
    <row r="23625" spans="1:12" x14ac:dyDescent="0.2">
      <c r="A23625" s="2">
        <v>21.568519999999999</v>
      </c>
      <c r="B23625" s="2">
        <v>14.174149999999999</v>
      </c>
      <c r="C23625" s="2">
        <v>2.388496</v>
      </c>
      <c r="D23625" s="2">
        <v>2.3709519999999999</v>
      </c>
      <c r="F23625" s="2">
        <v>21.565719999999999</v>
      </c>
      <c r="G23625" s="2">
        <v>0.304031</v>
      </c>
      <c r="H23625" s="2">
        <v>0.52462799999999998</v>
      </c>
      <c r="J23625" s="2">
        <v>21.568519999999999</v>
      </c>
      <c r="K23625" s="2">
        <v>0.12540200000000001</v>
      </c>
      <c r="L23625" s="2">
        <v>0.39091399999999998</v>
      </c>
    </row>
    <row r="23626" spans="1:12" x14ac:dyDescent="0.2">
      <c r="A23626" s="2">
        <v>21.569230000000001</v>
      </c>
      <c r="B23626" s="2">
        <v>14.16925</v>
      </c>
      <c r="C23626" s="2">
        <v>2.387305</v>
      </c>
      <c r="D23626" s="2">
        <v>2.3695789999999999</v>
      </c>
      <c r="F23626" s="2">
        <v>21.566420000000001</v>
      </c>
      <c r="G23626" s="2">
        <v>0.303452</v>
      </c>
      <c r="H23626" s="2">
        <v>0.52458199999999999</v>
      </c>
      <c r="J23626" s="2">
        <v>21.569230000000001</v>
      </c>
      <c r="K23626" s="2">
        <v>0.12534100000000001</v>
      </c>
      <c r="L23626" s="2">
        <v>0.39134099999999999</v>
      </c>
    </row>
    <row r="23627" spans="1:12" x14ac:dyDescent="0.2">
      <c r="A23627" s="2">
        <v>21.569929999999999</v>
      </c>
      <c r="B23627" s="2">
        <v>14.16479</v>
      </c>
      <c r="C23627" s="2">
        <v>2.3860999999999999</v>
      </c>
      <c r="D23627" s="2">
        <v>2.3685100000000001</v>
      </c>
      <c r="F23627" s="2">
        <v>21.567119999999999</v>
      </c>
      <c r="G23627" s="2">
        <v>0.302902</v>
      </c>
      <c r="H23627" s="2">
        <v>0.52519199999999999</v>
      </c>
      <c r="J23627" s="2">
        <v>21.569929999999999</v>
      </c>
      <c r="K23627" s="2">
        <v>0.12584300000000001</v>
      </c>
      <c r="L23627" s="2">
        <v>0.39161299999999999</v>
      </c>
    </row>
    <row r="23628" spans="1:12" x14ac:dyDescent="0.2">
      <c r="A23628" s="2">
        <v>21.570630000000001</v>
      </c>
      <c r="B23628" s="2">
        <v>14.16019</v>
      </c>
      <c r="C23628" s="2">
        <v>2.384925</v>
      </c>
      <c r="D23628" s="2">
        <v>2.3678539999999999</v>
      </c>
      <c r="F23628" s="2">
        <v>21.567820000000001</v>
      </c>
      <c r="G23628" s="2">
        <v>0.30256699999999997</v>
      </c>
      <c r="H23628" s="2">
        <v>0.525864</v>
      </c>
      <c r="J23628" s="2">
        <v>21.570630000000001</v>
      </c>
      <c r="K23628" s="2">
        <v>0.12654499999999999</v>
      </c>
      <c r="L23628" s="2">
        <v>0.39144899999999999</v>
      </c>
    </row>
    <row r="23629" spans="1:12" x14ac:dyDescent="0.2">
      <c r="A23629" s="2">
        <v>21.57133</v>
      </c>
      <c r="B23629" s="2">
        <v>14.155860000000001</v>
      </c>
      <c r="C23629" s="2">
        <v>2.3837959999999998</v>
      </c>
      <c r="D23629" s="2">
        <v>2.3670909999999998</v>
      </c>
      <c r="F23629" s="2">
        <v>21.568519999999999</v>
      </c>
      <c r="G23629" s="2">
        <v>0.30246699999999999</v>
      </c>
      <c r="H23629" s="2">
        <v>0.52593199999999996</v>
      </c>
      <c r="J23629" s="2">
        <v>21.57133</v>
      </c>
      <c r="K23629" s="2">
        <v>0.12654699999999999</v>
      </c>
      <c r="L23629" s="2">
        <v>0.39102599999999998</v>
      </c>
    </row>
    <row r="23630" spans="1:12" x14ac:dyDescent="0.2">
      <c r="A23630" s="2">
        <v>21.572030000000002</v>
      </c>
      <c r="B23630" s="2">
        <v>14.151590000000001</v>
      </c>
      <c r="C23630" s="2">
        <v>2.3825789999999998</v>
      </c>
      <c r="D23630" s="2">
        <v>2.3661759999999998</v>
      </c>
      <c r="F23630" s="2">
        <v>21.569230000000001</v>
      </c>
      <c r="G23630" s="2">
        <v>0.30216199999999999</v>
      </c>
      <c r="H23630" s="2">
        <v>0.52619199999999999</v>
      </c>
      <c r="J23630" s="2">
        <v>21.572030000000002</v>
      </c>
      <c r="K23630" s="2">
        <v>0.126776</v>
      </c>
      <c r="L23630" s="2">
        <v>0.390932</v>
      </c>
    </row>
    <row r="23631" spans="1:12" x14ac:dyDescent="0.2">
      <c r="A23631" s="2">
        <v>21.57273</v>
      </c>
      <c r="B23631" s="2">
        <v>14.1469</v>
      </c>
      <c r="C23631" s="2">
        <v>2.3811070000000001</v>
      </c>
      <c r="D23631" s="2">
        <v>2.3652760000000002</v>
      </c>
      <c r="F23631" s="2">
        <v>21.569929999999999</v>
      </c>
      <c r="G23631" s="2">
        <v>0.30189500000000002</v>
      </c>
      <c r="H23631" s="2">
        <v>0.52598599999999995</v>
      </c>
      <c r="J23631" s="2">
        <v>21.57273</v>
      </c>
      <c r="K23631" s="2">
        <v>0.12726399999999999</v>
      </c>
      <c r="L23631" s="2">
        <v>0.390903</v>
      </c>
    </row>
    <row r="23632" spans="1:12" x14ac:dyDescent="0.2">
      <c r="A23632" s="2">
        <v>21.573429999999998</v>
      </c>
      <c r="B23632" s="2">
        <v>14.14213</v>
      </c>
      <c r="C23632" s="2">
        <v>2.3798400000000002</v>
      </c>
      <c r="D23632" s="2">
        <v>2.3641009999999998</v>
      </c>
      <c r="F23632" s="2">
        <v>21.570630000000001</v>
      </c>
      <c r="G23632" s="2">
        <v>0.30126999999999998</v>
      </c>
      <c r="H23632" s="2">
        <v>0.52587899999999999</v>
      </c>
      <c r="J23632" s="2">
        <v>21.573429999999998</v>
      </c>
      <c r="K23632" s="2">
        <v>0.12833600000000001</v>
      </c>
      <c r="L23632" s="2">
        <v>0.390291</v>
      </c>
    </row>
    <row r="23633" spans="1:12" x14ac:dyDescent="0.2">
      <c r="A23633" s="2">
        <v>21.57414</v>
      </c>
      <c r="B23633" s="2">
        <v>14.136760000000001</v>
      </c>
      <c r="C23633" s="2">
        <v>2.3787759999999998</v>
      </c>
      <c r="D23633" s="2">
        <v>2.3636200000000001</v>
      </c>
      <c r="F23633" s="2">
        <v>21.57133</v>
      </c>
      <c r="G23633" s="2">
        <v>0.30069699999999999</v>
      </c>
      <c r="H23633" s="2">
        <v>0.52581800000000001</v>
      </c>
      <c r="J23633" s="2">
        <v>21.57414</v>
      </c>
      <c r="K23633" s="2">
        <v>0.12790899999999999</v>
      </c>
      <c r="L23633" s="2">
        <v>0.390046</v>
      </c>
    </row>
    <row r="23634" spans="1:12" x14ac:dyDescent="0.2">
      <c r="A23634" s="2">
        <v>21.574839999999998</v>
      </c>
      <c r="B23634" s="2">
        <v>14.132289999999999</v>
      </c>
      <c r="C23634" s="2">
        <v>2.3778030000000001</v>
      </c>
      <c r="D23634" s="2">
        <v>2.3627959999999999</v>
      </c>
      <c r="F23634" s="2">
        <v>21.572030000000002</v>
      </c>
      <c r="G23634" s="2">
        <v>0.300423</v>
      </c>
      <c r="H23634" s="2">
        <v>0.52572600000000003</v>
      </c>
      <c r="J23634" s="2">
        <v>21.574839999999998</v>
      </c>
      <c r="K23634" s="2">
        <v>0.127857</v>
      </c>
      <c r="L23634" s="2">
        <v>0.39005899999999999</v>
      </c>
    </row>
    <row r="23635" spans="1:12" x14ac:dyDescent="0.2">
      <c r="A23635" s="2">
        <v>21.57554</v>
      </c>
      <c r="B23635" s="2">
        <v>14.12782</v>
      </c>
      <c r="C23635" s="2">
        <v>2.376395</v>
      </c>
      <c r="D23635" s="2">
        <v>2.3613689999999998</v>
      </c>
      <c r="F23635" s="2">
        <v>21.57273</v>
      </c>
      <c r="G23635" s="2">
        <v>0.30021700000000001</v>
      </c>
      <c r="H23635" s="2">
        <v>0.525505</v>
      </c>
      <c r="J23635" s="2">
        <v>21.57554</v>
      </c>
      <c r="K23635" s="2">
        <v>0.12803600000000001</v>
      </c>
      <c r="L23635" s="2">
        <v>0.39039200000000002</v>
      </c>
    </row>
    <row r="23636" spans="1:12" x14ac:dyDescent="0.2">
      <c r="A23636" s="2">
        <v>21.576239999999999</v>
      </c>
      <c r="B23636" s="2">
        <v>14.12365</v>
      </c>
      <c r="C23636" s="2">
        <v>2.3751060000000002</v>
      </c>
      <c r="D23636" s="2">
        <v>2.3602479999999999</v>
      </c>
      <c r="F23636" s="2">
        <v>21.573429999999998</v>
      </c>
      <c r="G23636" s="2">
        <v>0.30005599999999999</v>
      </c>
      <c r="H23636" s="2">
        <v>0.52545900000000001</v>
      </c>
      <c r="J23636" s="2">
        <v>21.576239999999999</v>
      </c>
      <c r="K23636" s="2">
        <v>0.127939</v>
      </c>
      <c r="L23636" s="2">
        <v>0.39035700000000001</v>
      </c>
    </row>
    <row r="23637" spans="1:12" x14ac:dyDescent="0.2">
      <c r="A23637" s="2">
        <v>21.57694</v>
      </c>
      <c r="B23637" s="2">
        <v>14.11966</v>
      </c>
      <c r="C23637" s="2">
        <v>2.374053</v>
      </c>
      <c r="D23637" s="2">
        <v>2.3594240000000002</v>
      </c>
      <c r="F23637" s="2">
        <v>21.57414</v>
      </c>
      <c r="G23637" s="2">
        <v>0.300232</v>
      </c>
      <c r="H23637" s="2">
        <v>0.52502400000000005</v>
      </c>
      <c r="J23637" s="2">
        <v>21.57694</v>
      </c>
      <c r="K23637" s="2">
        <v>0.127859</v>
      </c>
      <c r="L23637" s="2">
        <v>0.390241</v>
      </c>
    </row>
    <row r="23638" spans="1:12" x14ac:dyDescent="0.2">
      <c r="A23638" s="2">
        <v>21.577639999999999</v>
      </c>
      <c r="B23638" s="2">
        <v>14.115170000000001</v>
      </c>
      <c r="C23638" s="2">
        <v>2.3729390000000001</v>
      </c>
      <c r="D23638" s="2">
        <v>2.3581270000000001</v>
      </c>
      <c r="F23638" s="2">
        <v>21.574839999999998</v>
      </c>
      <c r="G23638" s="2">
        <v>0.30032300000000001</v>
      </c>
      <c r="H23638" s="2">
        <v>0.52542100000000003</v>
      </c>
      <c r="J23638" s="2">
        <v>21.577639999999999</v>
      </c>
      <c r="K23638" s="2">
        <v>0.127497</v>
      </c>
      <c r="L23638" s="2">
        <v>0.38999400000000001</v>
      </c>
    </row>
    <row r="23639" spans="1:12" x14ac:dyDescent="0.2">
      <c r="A23639" s="2">
        <v>21.578340000000001</v>
      </c>
      <c r="B23639" s="2">
        <v>14.11036</v>
      </c>
      <c r="C23639" s="2">
        <v>2.372058</v>
      </c>
      <c r="D23639" s="2">
        <v>2.3573409999999999</v>
      </c>
      <c r="F23639" s="2">
        <v>21.57554</v>
      </c>
      <c r="G23639" s="2">
        <v>0.29988900000000002</v>
      </c>
      <c r="H23639" s="2">
        <v>0.52579500000000001</v>
      </c>
      <c r="J23639" s="2">
        <v>21.578340000000001</v>
      </c>
      <c r="K23639" s="2">
        <v>0.12612100000000001</v>
      </c>
      <c r="L23639" s="2">
        <v>0.38998500000000003</v>
      </c>
    </row>
    <row r="23640" spans="1:12" x14ac:dyDescent="0.2">
      <c r="A23640" s="2">
        <v>21.579039999999999</v>
      </c>
      <c r="B23640" s="2">
        <v>14.105639999999999</v>
      </c>
      <c r="C23640" s="2">
        <v>2.3708179999999999</v>
      </c>
      <c r="D23640" s="2">
        <v>2.3565019999999999</v>
      </c>
      <c r="F23640" s="2">
        <v>21.576239999999999</v>
      </c>
      <c r="G23640" s="2">
        <v>0.29951499999999998</v>
      </c>
      <c r="H23640" s="2">
        <v>0.52561999999999998</v>
      </c>
      <c r="J23640" s="2">
        <v>21.579039999999999</v>
      </c>
      <c r="K23640" s="2">
        <v>0.12518499999999999</v>
      </c>
      <c r="L23640" s="2">
        <v>0.39040900000000001</v>
      </c>
    </row>
    <row r="23641" spans="1:12" x14ac:dyDescent="0.2">
      <c r="A23641" s="2">
        <v>21.579750000000001</v>
      </c>
      <c r="B23641" s="2">
        <v>14.10042</v>
      </c>
      <c r="C23641" s="2">
        <v>2.3692959999999998</v>
      </c>
      <c r="D23641" s="2">
        <v>2.355807</v>
      </c>
      <c r="F23641" s="2">
        <v>21.57694</v>
      </c>
      <c r="G23641" s="2">
        <v>0.299294</v>
      </c>
      <c r="H23641" s="2">
        <v>0.52525299999999997</v>
      </c>
      <c r="J23641" s="2">
        <v>21.579750000000001</v>
      </c>
      <c r="K23641" s="2">
        <v>0.12515200000000001</v>
      </c>
      <c r="L23641" s="2">
        <v>0.39073099999999999</v>
      </c>
    </row>
    <row r="23642" spans="1:12" x14ac:dyDescent="0.2">
      <c r="A23642" s="2">
        <v>21.580449999999999</v>
      </c>
      <c r="B23642" s="2">
        <v>14.0962</v>
      </c>
      <c r="C23642" s="2">
        <v>2.3680870000000001</v>
      </c>
      <c r="D23642" s="2">
        <v>2.3543959999999999</v>
      </c>
      <c r="F23642" s="2">
        <v>21.577639999999999</v>
      </c>
      <c r="G23642" s="2">
        <v>0.298927</v>
      </c>
      <c r="H23642" s="2">
        <v>0.52508500000000002</v>
      </c>
      <c r="J23642" s="2">
        <v>21.580449999999999</v>
      </c>
      <c r="K23642" s="2">
        <v>0.124796</v>
      </c>
      <c r="L23642" s="2">
        <v>0.39061200000000001</v>
      </c>
    </row>
    <row r="23643" spans="1:12" x14ac:dyDescent="0.2">
      <c r="A23643" s="2">
        <v>21.581150000000001</v>
      </c>
      <c r="B23643" s="2">
        <v>14.09178</v>
      </c>
      <c r="C23643" s="2">
        <v>2.3668089999999999</v>
      </c>
      <c r="D23643" s="2">
        <v>2.353526</v>
      </c>
      <c r="F23643" s="2">
        <v>21.578340000000001</v>
      </c>
      <c r="G23643" s="2">
        <v>0.29818</v>
      </c>
      <c r="H23643" s="2">
        <v>0.52510800000000002</v>
      </c>
      <c r="J23643" s="2">
        <v>21.581150000000001</v>
      </c>
      <c r="K23643" s="2">
        <v>0.124544</v>
      </c>
      <c r="L23643" s="2">
        <v>0.39104</v>
      </c>
    </row>
    <row r="23644" spans="1:12" x14ac:dyDescent="0.2">
      <c r="A23644" s="2">
        <v>21.581849999999999</v>
      </c>
      <c r="B23644" s="2">
        <v>14.087759999999999</v>
      </c>
      <c r="C23644" s="2">
        <v>2.365386</v>
      </c>
      <c r="D23644" s="2">
        <v>2.35284</v>
      </c>
      <c r="F23644" s="2">
        <v>21.579039999999999</v>
      </c>
      <c r="G23644" s="2">
        <v>0.297707</v>
      </c>
      <c r="H23644" s="2">
        <v>0.52498599999999995</v>
      </c>
      <c r="J23644" s="2">
        <v>21.581849999999999</v>
      </c>
      <c r="K23644" s="2">
        <v>0.124378</v>
      </c>
      <c r="L23644" s="2">
        <v>0.39135599999999998</v>
      </c>
    </row>
    <row r="23645" spans="1:12" x14ac:dyDescent="0.2">
      <c r="A23645" s="2">
        <v>21.582550000000001</v>
      </c>
      <c r="B23645" s="2">
        <v>14.083</v>
      </c>
      <c r="C23645" s="2">
        <v>2.3639519999999998</v>
      </c>
      <c r="D23645" s="2">
        <v>2.351855</v>
      </c>
      <c r="F23645" s="2">
        <v>21.579750000000001</v>
      </c>
      <c r="G23645" s="2">
        <v>0.29739399999999999</v>
      </c>
      <c r="H23645" s="2">
        <v>0.52496299999999996</v>
      </c>
      <c r="J23645" s="2">
        <v>21.582550000000001</v>
      </c>
      <c r="K23645" s="2">
        <v>0.12479999999999999</v>
      </c>
      <c r="L23645" s="2">
        <v>0.39102300000000001</v>
      </c>
    </row>
    <row r="23646" spans="1:12" x14ac:dyDescent="0.2">
      <c r="A23646" s="2">
        <v>21.58325</v>
      </c>
      <c r="B23646" s="2">
        <v>14.07888</v>
      </c>
      <c r="C23646" s="2">
        <v>2.3624529999999999</v>
      </c>
      <c r="D23646" s="2">
        <v>2.3507030000000002</v>
      </c>
      <c r="F23646" s="2">
        <v>21.580449999999999</v>
      </c>
      <c r="G23646" s="2">
        <v>0.29727199999999998</v>
      </c>
      <c r="H23646" s="2">
        <v>0.52496299999999996</v>
      </c>
      <c r="J23646" s="2">
        <v>21.58325</v>
      </c>
      <c r="K23646" s="2">
        <v>0.12544</v>
      </c>
      <c r="L23646" s="2">
        <v>0.390538</v>
      </c>
    </row>
    <row r="23647" spans="1:12" x14ac:dyDescent="0.2">
      <c r="A23647" s="2">
        <v>21.583950000000002</v>
      </c>
      <c r="B23647" s="2">
        <v>14.07465</v>
      </c>
      <c r="C23647" s="2">
        <v>2.3607629999999999</v>
      </c>
      <c r="D23647" s="2">
        <v>2.3498640000000002</v>
      </c>
      <c r="F23647" s="2">
        <v>21.581150000000001</v>
      </c>
      <c r="G23647" s="2">
        <v>0.297348</v>
      </c>
      <c r="H23647" s="2">
        <v>0.52518500000000001</v>
      </c>
      <c r="J23647" s="2">
        <v>21.583950000000002</v>
      </c>
      <c r="K23647" s="2">
        <v>0.12569</v>
      </c>
      <c r="L23647" s="2">
        <v>0.39027000000000001</v>
      </c>
    </row>
    <row r="23648" spans="1:12" x14ac:dyDescent="0.2">
      <c r="A23648" s="2">
        <v>21.58466</v>
      </c>
      <c r="B23648" s="2">
        <v>14.07108</v>
      </c>
      <c r="C23648" s="2">
        <v>2.3589319999999998</v>
      </c>
      <c r="D23648" s="2">
        <v>2.348643</v>
      </c>
      <c r="F23648" s="2">
        <v>21.581849999999999</v>
      </c>
      <c r="G23648" s="2">
        <v>0.29727199999999998</v>
      </c>
      <c r="H23648" s="2">
        <v>0.52521499999999999</v>
      </c>
      <c r="J23648" s="2">
        <v>21.58466</v>
      </c>
      <c r="K23648" s="2">
        <v>0.12560299999999999</v>
      </c>
      <c r="L23648" s="2">
        <v>0.38995999999999997</v>
      </c>
    </row>
    <row r="23649" spans="1:12" x14ac:dyDescent="0.2">
      <c r="A23649" s="2">
        <v>21.585360000000001</v>
      </c>
      <c r="B23649" s="2">
        <v>14.067310000000001</v>
      </c>
      <c r="C23649" s="2">
        <v>2.3572000000000002</v>
      </c>
      <c r="D23649" s="2">
        <v>2.3474379999999999</v>
      </c>
      <c r="F23649" s="2">
        <v>21.582550000000001</v>
      </c>
      <c r="G23649" s="2">
        <v>0.29722599999999999</v>
      </c>
      <c r="H23649" s="2">
        <v>0.52559699999999998</v>
      </c>
      <c r="J23649" s="2">
        <v>21.585360000000001</v>
      </c>
      <c r="K23649" s="2">
        <v>0.12590000000000001</v>
      </c>
      <c r="L23649" s="2">
        <v>0.38948700000000003</v>
      </c>
    </row>
    <row r="23650" spans="1:12" x14ac:dyDescent="0.2">
      <c r="A23650" s="2">
        <v>21.58606</v>
      </c>
      <c r="B23650" s="2">
        <v>14.06329</v>
      </c>
      <c r="C23650" s="2">
        <v>2.355842</v>
      </c>
      <c r="D23650" s="2">
        <v>2.346797</v>
      </c>
      <c r="F23650" s="2">
        <v>21.58325</v>
      </c>
      <c r="G23650" s="2">
        <v>0.29670000000000002</v>
      </c>
      <c r="H23650" s="2">
        <v>0.52581800000000001</v>
      </c>
      <c r="J23650" s="2">
        <v>21.58606</v>
      </c>
      <c r="K23650" s="2">
        <v>0.12601299999999999</v>
      </c>
      <c r="L23650" s="2">
        <v>0.38937699999999997</v>
      </c>
    </row>
    <row r="23651" spans="1:12" x14ac:dyDescent="0.2">
      <c r="A23651" s="2">
        <v>21.586760000000002</v>
      </c>
      <c r="B23651" s="2">
        <v>14.0593</v>
      </c>
      <c r="C23651" s="2">
        <v>2.3543270000000001</v>
      </c>
      <c r="D23651" s="2">
        <v>2.3454929999999998</v>
      </c>
      <c r="F23651" s="2">
        <v>21.583950000000002</v>
      </c>
      <c r="G23651" s="2">
        <v>0.29638700000000001</v>
      </c>
      <c r="H23651" s="2">
        <v>0.52600899999999995</v>
      </c>
      <c r="J23651" s="2">
        <v>21.586760000000002</v>
      </c>
      <c r="K23651" s="2">
        <v>0.12477100000000001</v>
      </c>
      <c r="L23651" s="2">
        <v>0.38958300000000001</v>
      </c>
    </row>
    <row r="23652" spans="1:12" x14ac:dyDescent="0.2">
      <c r="A23652" s="2">
        <v>21.58746</v>
      </c>
      <c r="B23652" s="2">
        <v>14.055149999999999</v>
      </c>
      <c r="C23652" s="2">
        <v>2.3528820000000001</v>
      </c>
      <c r="D23652" s="2">
        <v>2.3448289999999998</v>
      </c>
      <c r="F23652" s="2">
        <v>21.58466</v>
      </c>
      <c r="G23652" s="2">
        <v>0.29578399999999999</v>
      </c>
      <c r="H23652" s="2">
        <v>0.52596299999999996</v>
      </c>
      <c r="J23652" s="2">
        <v>21.58746</v>
      </c>
      <c r="K23652" s="2">
        <v>0.12447900000000001</v>
      </c>
      <c r="L23652" s="2">
        <v>0.38941100000000001</v>
      </c>
    </row>
    <row r="23653" spans="1:12" x14ac:dyDescent="0.2">
      <c r="A23653" s="2">
        <v>21.588159999999998</v>
      </c>
      <c r="B23653" s="2">
        <v>14.050660000000001</v>
      </c>
      <c r="C23653" s="2">
        <v>2.3516460000000001</v>
      </c>
      <c r="D23653" s="2">
        <v>2.3444020000000001</v>
      </c>
      <c r="F23653" s="2">
        <v>21.585360000000001</v>
      </c>
      <c r="G23653" s="2">
        <v>0.29598999999999998</v>
      </c>
      <c r="H23653" s="2">
        <v>0.525787</v>
      </c>
      <c r="J23653" s="2">
        <v>21.588159999999998</v>
      </c>
      <c r="K23653" s="2">
        <v>0.123998</v>
      </c>
      <c r="L23653" s="2">
        <v>0.38900800000000002</v>
      </c>
    </row>
    <row r="23654" spans="1:12" x14ac:dyDescent="0.2">
      <c r="A23654" s="2">
        <v>21.58886</v>
      </c>
      <c r="B23654" s="2">
        <v>14.04561</v>
      </c>
      <c r="C23654" s="2">
        <v>2.3505240000000001</v>
      </c>
      <c r="D23654" s="2">
        <v>2.3434780000000002</v>
      </c>
      <c r="F23654" s="2">
        <v>21.58606</v>
      </c>
      <c r="G23654" s="2">
        <v>0.29598999999999998</v>
      </c>
      <c r="H23654" s="2">
        <v>0.52543600000000001</v>
      </c>
      <c r="J23654" s="2">
        <v>21.58886</v>
      </c>
      <c r="K23654" s="2">
        <v>0.123682</v>
      </c>
      <c r="L23654" s="2">
        <v>0.38853599999999999</v>
      </c>
    </row>
    <row r="23655" spans="1:12" x14ac:dyDescent="0.2">
      <c r="A23655" s="2">
        <v>21.589569999999998</v>
      </c>
      <c r="B23655" s="2">
        <v>14.042339999999999</v>
      </c>
      <c r="C23655" s="2">
        <v>2.3492649999999999</v>
      </c>
      <c r="D23655" s="2">
        <v>2.3425929999999999</v>
      </c>
      <c r="F23655" s="2">
        <v>21.586760000000002</v>
      </c>
      <c r="G23655" s="2">
        <v>0.29557800000000001</v>
      </c>
      <c r="H23655" s="2">
        <v>0.52549000000000001</v>
      </c>
      <c r="J23655" s="2">
        <v>21.589569999999998</v>
      </c>
      <c r="K23655" s="2">
        <v>0.123201</v>
      </c>
      <c r="L23655" s="2">
        <v>0.38803799999999999</v>
      </c>
    </row>
    <row r="23656" spans="1:12" x14ac:dyDescent="0.2">
      <c r="A23656" s="2">
        <v>21.59027</v>
      </c>
      <c r="B23656" s="2">
        <v>14.03816</v>
      </c>
      <c r="C23656" s="2">
        <v>2.3476750000000002</v>
      </c>
      <c r="D23656" s="2">
        <v>2.3418990000000002</v>
      </c>
      <c r="F23656" s="2">
        <v>21.58746</v>
      </c>
      <c r="G23656" s="2">
        <v>0.29538700000000001</v>
      </c>
      <c r="H23656" s="2">
        <v>0.525482</v>
      </c>
      <c r="J23656" s="2">
        <v>21.59027</v>
      </c>
      <c r="K23656" s="2">
        <v>0.122948</v>
      </c>
      <c r="L23656" s="2">
        <v>0.38792100000000002</v>
      </c>
    </row>
    <row r="23657" spans="1:12" x14ac:dyDescent="0.2">
      <c r="A23657" s="2">
        <v>21.590969999999999</v>
      </c>
      <c r="B23657" s="2">
        <v>14.03387</v>
      </c>
      <c r="C23657" s="2">
        <v>2.3462550000000002</v>
      </c>
      <c r="D23657" s="2">
        <v>2.340846</v>
      </c>
      <c r="F23657" s="2">
        <v>21.588159999999998</v>
      </c>
      <c r="G23657" s="2">
        <v>0.294983</v>
      </c>
      <c r="H23657" s="2">
        <v>0.524895</v>
      </c>
      <c r="J23657" s="2">
        <v>21.590969999999999</v>
      </c>
      <c r="K23657" s="2">
        <v>0.123117</v>
      </c>
      <c r="L23657" s="2">
        <v>0.38733000000000001</v>
      </c>
    </row>
    <row r="23658" spans="1:12" x14ac:dyDescent="0.2">
      <c r="A23658" s="2">
        <v>21.591670000000001</v>
      </c>
      <c r="B23658" s="2">
        <v>14.02989</v>
      </c>
      <c r="C23658" s="2">
        <v>2.3447070000000001</v>
      </c>
      <c r="D23658" s="2">
        <v>2.339801</v>
      </c>
      <c r="F23658" s="2">
        <v>21.58886</v>
      </c>
      <c r="G23658" s="2">
        <v>0.29450999999999999</v>
      </c>
      <c r="H23658" s="2">
        <v>0.52443700000000004</v>
      </c>
      <c r="J23658" s="2">
        <v>21.591670000000001</v>
      </c>
      <c r="K23658" s="2">
        <v>0.123039</v>
      </c>
      <c r="L23658" s="2">
        <v>0.38657999999999998</v>
      </c>
    </row>
    <row r="23659" spans="1:12" x14ac:dyDescent="0.2">
      <c r="A23659" s="2">
        <v>21.592369999999999</v>
      </c>
      <c r="B23659" s="2">
        <v>14.025700000000001</v>
      </c>
      <c r="C23659" s="2">
        <v>2.3434590000000002</v>
      </c>
      <c r="D23659" s="2">
        <v>2.3389310000000001</v>
      </c>
      <c r="F23659" s="2">
        <v>21.589569999999998</v>
      </c>
      <c r="G23659" s="2">
        <v>0.29400599999999999</v>
      </c>
      <c r="H23659" s="2">
        <v>0.52450600000000003</v>
      </c>
      <c r="J23659" s="2">
        <v>21.592369999999999</v>
      </c>
      <c r="K23659" s="2">
        <v>0.122618</v>
      </c>
      <c r="L23659" s="2">
        <v>0.38563399999999998</v>
      </c>
    </row>
    <row r="23660" spans="1:12" x14ac:dyDescent="0.2">
      <c r="A23660" s="2">
        <v>21.593070000000001</v>
      </c>
      <c r="B23660" s="2">
        <v>14.021470000000001</v>
      </c>
      <c r="C23660" s="2">
        <v>2.341666</v>
      </c>
      <c r="D23660" s="2">
        <v>2.33752</v>
      </c>
      <c r="F23660" s="2">
        <v>21.59027</v>
      </c>
      <c r="G23660" s="2">
        <v>0.29383100000000001</v>
      </c>
      <c r="H23660" s="2">
        <v>0.52368199999999998</v>
      </c>
      <c r="J23660" s="2">
        <v>21.593070000000001</v>
      </c>
      <c r="K23660" s="2">
        <v>0.122547</v>
      </c>
      <c r="L23660" s="2">
        <v>0.38503900000000002</v>
      </c>
    </row>
    <row r="23661" spans="1:12" x14ac:dyDescent="0.2">
      <c r="A23661" s="2">
        <v>21.593769999999999</v>
      </c>
      <c r="B23661" s="2">
        <v>14.017250000000001</v>
      </c>
      <c r="C23661" s="2">
        <v>2.3401939999999999</v>
      </c>
      <c r="D23661" s="2">
        <v>2.336131</v>
      </c>
      <c r="F23661" s="2">
        <v>21.590969999999999</v>
      </c>
      <c r="G23661" s="2">
        <v>0.29342699999999999</v>
      </c>
      <c r="H23661" s="2">
        <v>0.52360499999999999</v>
      </c>
      <c r="J23661" s="2">
        <v>21.593769999999999</v>
      </c>
      <c r="K23661" s="2">
        <v>0.122192</v>
      </c>
      <c r="L23661" s="2">
        <v>0.38467499999999999</v>
      </c>
    </row>
    <row r="23662" spans="1:12" x14ac:dyDescent="0.2">
      <c r="A23662" s="2">
        <v>21.594480000000001</v>
      </c>
      <c r="B23662" s="2">
        <v>14.012890000000001</v>
      </c>
      <c r="C23662" s="2">
        <v>2.338721</v>
      </c>
      <c r="D23662" s="2">
        <v>2.3344450000000001</v>
      </c>
      <c r="F23662" s="2">
        <v>21.591670000000001</v>
      </c>
      <c r="G23662" s="2">
        <v>0.293236</v>
      </c>
      <c r="H23662" s="2">
        <v>0.52310900000000005</v>
      </c>
      <c r="J23662" s="2">
        <v>21.594480000000001</v>
      </c>
      <c r="K23662" s="2">
        <v>0.122602</v>
      </c>
      <c r="L23662" s="2">
        <v>0.384355</v>
      </c>
    </row>
    <row r="23663" spans="1:12" x14ac:dyDescent="0.2">
      <c r="A23663" s="2">
        <v>21.595179999999999</v>
      </c>
      <c r="B23663" s="2">
        <v>14.00867</v>
      </c>
      <c r="C23663" s="2">
        <v>2.337669</v>
      </c>
      <c r="D23663" s="2">
        <v>2.3335979999999998</v>
      </c>
      <c r="F23663" s="2">
        <v>21.592369999999999</v>
      </c>
      <c r="G23663" s="2">
        <v>0.29284700000000002</v>
      </c>
      <c r="H23663" s="2">
        <v>0.52289600000000003</v>
      </c>
      <c r="J23663" s="2">
        <v>21.595179999999999</v>
      </c>
      <c r="K23663" s="2">
        <v>0.122932</v>
      </c>
      <c r="L23663" s="2">
        <v>0.38430799999999998</v>
      </c>
    </row>
    <row r="23664" spans="1:12" x14ac:dyDescent="0.2">
      <c r="A23664" s="2">
        <v>21.595880000000001</v>
      </c>
      <c r="B23664" s="2">
        <v>14.0045</v>
      </c>
      <c r="C23664" s="2">
        <v>2.3365930000000001</v>
      </c>
      <c r="D23664" s="2">
        <v>2.3322560000000001</v>
      </c>
      <c r="F23664" s="2">
        <v>21.593070000000001</v>
      </c>
      <c r="G23664" s="2">
        <v>0.292572</v>
      </c>
      <c r="H23664" s="2">
        <v>0.52332299999999998</v>
      </c>
      <c r="J23664" s="2">
        <v>21.595880000000001</v>
      </c>
      <c r="K23664" s="2">
        <v>0.123127</v>
      </c>
      <c r="L23664" s="2">
        <v>0.38453100000000001</v>
      </c>
    </row>
    <row r="23665" spans="1:12" x14ac:dyDescent="0.2">
      <c r="A23665" s="2">
        <v>21.596579999999999</v>
      </c>
      <c r="B23665" s="2">
        <v>14.000500000000001</v>
      </c>
      <c r="C23665" s="2">
        <v>2.3352460000000002</v>
      </c>
      <c r="D23665" s="2">
        <v>2.3315920000000001</v>
      </c>
      <c r="F23665" s="2">
        <v>21.593769999999999</v>
      </c>
      <c r="G23665" s="2">
        <v>0.29235800000000001</v>
      </c>
      <c r="H23665" s="2">
        <v>0.52417800000000003</v>
      </c>
      <c r="J23665" s="2">
        <v>21.596579999999999</v>
      </c>
      <c r="K23665" s="2">
        <v>0.123228</v>
      </c>
      <c r="L23665" s="2">
        <v>0.38438800000000001</v>
      </c>
    </row>
    <row r="23666" spans="1:12" x14ac:dyDescent="0.2">
      <c r="A23666" s="2">
        <v>21.597280000000001</v>
      </c>
      <c r="B23666" s="2">
        <v>13.99635</v>
      </c>
      <c r="C23666" s="2">
        <v>2.333888</v>
      </c>
      <c r="D23666" s="2">
        <v>2.330829</v>
      </c>
      <c r="F23666" s="2">
        <v>21.594480000000001</v>
      </c>
      <c r="G23666" s="2">
        <v>0.292236</v>
      </c>
      <c r="H23666" s="2">
        <v>0.52477300000000004</v>
      </c>
      <c r="J23666" s="2">
        <v>21.597280000000001</v>
      </c>
      <c r="K23666" s="2">
        <v>0.123083</v>
      </c>
      <c r="L23666" s="2">
        <v>0.38400000000000001</v>
      </c>
    </row>
    <row r="23667" spans="1:12" x14ac:dyDescent="0.2">
      <c r="A23667" s="2">
        <v>21.59798</v>
      </c>
      <c r="B23667" s="2">
        <v>13.99239</v>
      </c>
      <c r="C23667" s="2">
        <v>2.3327930000000001</v>
      </c>
      <c r="D23667" s="2">
        <v>2.3300960000000002</v>
      </c>
      <c r="F23667" s="2">
        <v>21.595179999999999</v>
      </c>
      <c r="G23667" s="2">
        <v>0.291771</v>
      </c>
      <c r="H23667" s="2">
        <v>0.52583299999999999</v>
      </c>
      <c r="J23667" s="2">
        <v>21.59798</v>
      </c>
      <c r="K23667" s="2">
        <v>0.12332899999999999</v>
      </c>
      <c r="L23667" s="2">
        <v>0.38380799999999998</v>
      </c>
    </row>
    <row r="23668" spans="1:12" x14ac:dyDescent="0.2">
      <c r="A23668" s="2">
        <v>21.598680000000002</v>
      </c>
      <c r="B23668" s="2">
        <v>13.9884</v>
      </c>
      <c r="C23668" s="2">
        <v>2.3312680000000001</v>
      </c>
      <c r="D23668" s="2">
        <v>2.3291659999999998</v>
      </c>
      <c r="F23668" s="2">
        <v>21.595880000000001</v>
      </c>
      <c r="G23668" s="2">
        <v>0.29151899999999997</v>
      </c>
      <c r="H23668" s="2">
        <v>0.525864</v>
      </c>
      <c r="J23668" s="2">
        <v>21.598680000000002</v>
      </c>
      <c r="K23668" s="2">
        <v>0.122812</v>
      </c>
      <c r="L23668" s="2">
        <v>0.383411</v>
      </c>
    </row>
    <row r="23669" spans="1:12" x14ac:dyDescent="0.2">
      <c r="A23669" s="2">
        <v>21.59938</v>
      </c>
      <c r="B23669" s="2">
        <v>13.984439999999999</v>
      </c>
      <c r="C23669" s="2">
        <v>2.3301880000000001</v>
      </c>
      <c r="D23669" s="2">
        <v>2.3285019999999998</v>
      </c>
      <c r="F23669" s="2">
        <v>21.596579999999999</v>
      </c>
      <c r="G23669" s="2">
        <v>0.29117599999999999</v>
      </c>
      <c r="H23669" s="2">
        <v>0.52582600000000002</v>
      </c>
      <c r="J23669" s="2">
        <v>21.59938</v>
      </c>
      <c r="K23669" s="2">
        <v>0.12306</v>
      </c>
      <c r="L23669" s="2">
        <v>0.38299</v>
      </c>
    </row>
    <row r="23670" spans="1:12" x14ac:dyDescent="0.2">
      <c r="A23670" s="2">
        <v>21.600090000000002</v>
      </c>
      <c r="B23670" s="2">
        <v>13.980079999999999</v>
      </c>
      <c r="C23670" s="2">
        <v>2.3288799999999998</v>
      </c>
      <c r="D23670" s="2">
        <v>2.3278460000000001</v>
      </c>
      <c r="F23670" s="2">
        <v>21.597280000000001</v>
      </c>
      <c r="G23670" s="2">
        <v>0.290298</v>
      </c>
      <c r="H23670" s="2">
        <v>0.52565799999999996</v>
      </c>
      <c r="J23670" s="2">
        <v>21.600090000000002</v>
      </c>
      <c r="K23670" s="2">
        <v>0.12338200000000001</v>
      </c>
      <c r="L23670" s="2">
        <v>0.38250699999999999</v>
      </c>
    </row>
    <row r="23671" spans="1:12" x14ac:dyDescent="0.2">
      <c r="A23671" s="2">
        <v>21.60079</v>
      </c>
      <c r="B23671" s="2">
        <v>13.97517</v>
      </c>
      <c r="C23671" s="2">
        <v>2.3276319999999999</v>
      </c>
      <c r="D23671" s="2">
        <v>2.3271739999999999</v>
      </c>
      <c r="F23671" s="2">
        <v>21.59798</v>
      </c>
      <c r="G23671" s="2">
        <v>0.28981000000000001</v>
      </c>
      <c r="H23671" s="2">
        <v>0.526451</v>
      </c>
      <c r="J23671" s="2">
        <v>21.60079</v>
      </c>
      <c r="K23671" s="2">
        <v>0.123712</v>
      </c>
      <c r="L23671" s="2">
        <v>0.38228699999999999</v>
      </c>
    </row>
    <row r="23672" spans="1:12" x14ac:dyDescent="0.2">
      <c r="A23672" s="2">
        <v>21.601489999999998</v>
      </c>
      <c r="B23672" s="2">
        <v>13.97086</v>
      </c>
      <c r="C23672" s="2">
        <v>2.3270520000000001</v>
      </c>
      <c r="D23672" s="2">
        <v>2.3261599999999998</v>
      </c>
      <c r="F23672" s="2">
        <v>21.598680000000002</v>
      </c>
      <c r="G23672" s="2">
        <v>0.28942899999999999</v>
      </c>
      <c r="H23672" s="2">
        <v>0.52729800000000004</v>
      </c>
      <c r="J23672" s="2">
        <v>21.601489999999998</v>
      </c>
      <c r="K23672" s="2">
        <v>0.12393</v>
      </c>
      <c r="L23672" s="2">
        <v>0.38213200000000003</v>
      </c>
    </row>
    <row r="23673" spans="1:12" x14ac:dyDescent="0.2">
      <c r="A23673" s="2">
        <v>21.60219</v>
      </c>
      <c r="B23673" s="2">
        <v>13.96698</v>
      </c>
      <c r="C23673" s="2">
        <v>2.326228</v>
      </c>
      <c r="D23673" s="2">
        <v>2.325412</v>
      </c>
      <c r="F23673" s="2">
        <v>21.59938</v>
      </c>
      <c r="G23673" s="2">
        <v>0.28959699999999999</v>
      </c>
      <c r="H23673" s="2">
        <v>0.52799200000000002</v>
      </c>
      <c r="J23673" s="2">
        <v>21.60219</v>
      </c>
      <c r="K23673" s="2">
        <v>0.124122</v>
      </c>
      <c r="L23673" s="2">
        <v>0.38125199999999998</v>
      </c>
    </row>
    <row r="23674" spans="1:12" x14ac:dyDescent="0.2">
      <c r="A23674" s="2">
        <v>21.602889999999999</v>
      </c>
      <c r="B23674" s="2">
        <v>13.96285</v>
      </c>
      <c r="C23674" s="2">
        <v>2.3252250000000001</v>
      </c>
      <c r="D23674" s="2">
        <v>2.3249240000000002</v>
      </c>
      <c r="F23674" s="2">
        <v>21.600090000000002</v>
      </c>
      <c r="G23674" s="2">
        <v>0.28972599999999998</v>
      </c>
      <c r="H23674" s="2">
        <v>0.52854900000000005</v>
      </c>
      <c r="J23674" s="2">
        <v>21.602889999999999</v>
      </c>
      <c r="K23674" s="2">
        <v>0.124153</v>
      </c>
      <c r="L23674" s="2">
        <v>0.38052200000000003</v>
      </c>
    </row>
    <row r="23675" spans="1:12" x14ac:dyDescent="0.2">
      <c r="A23675" s="2">
        <v>21.603590000000001</v>
      </c>
      <c r="B23675" s="2">
        <v>13.958970000000001</v>
      </c>
      <c r="C23675" s="2">
        <v>2.3241839999999998</v>
      </c>
      <c r="D23675" s="2">
        <v>2.3241909999999999</v>
      </c>
      <c r="F23675" s="2">
        <v>21.60079</v>
      </c>
      <c r="G23675" s="2">
        <v>0.289711</v>
      </c>
      <c r="H23675" s="2">
        <v>0.52823600000000004</v>
      </c>
      <c r="J23675" s="2">
        <v>21.603590000000001</v>
      </c>
      <c r="K23675" s="2">
        <v>0.124414</v>
      </c>
      <c r="L23675" s="2">
        <v>0.38004199999999999</v>
      </c>
    </row>
    <row r="23676" spans="1:12" x14ac:dyDescent="0.2">
      <c r="A23676" s="2">
        <v>21.604289999999999</v>
      </c>
      <c r="B23676" s="2">
        <v>13.95562</v>
      </c>
      <c r="C23676" s="2">
        <v>2.3230430000000002</v>
      </c>
      <c r="D23676" s="2">
        <v>2.3229709999999999</v>
      </c>
      <c r="F23676" s="2">
        <v>21.601489999999998</v>
      </c>
      <c r="G23676" s="2">
        <v>0.29003099999999998</v>
      </c>
      <c r="H23676" s="2">
        <v>0.52789299999999995</v>
      </c>
      <c r="J23676" s="2">
        <v>21.604289999999999</v>
      </c>
      <c r="K23676" s="2">
        <v>0.124489</v>
      </c>
      <c r="L23676" s="2">
        <v>0.378944</v>
      </c>
    </row>
    <row r="23677" spans="1:12" x14ac:dyDescent="0.2">
      <c r="A23677" s="2">
        <v>21.605</v>
      </c>
      <c r="B23677" s="2">
        <v>13.95163</v>
      </c>
      <c r="C23677" s="2">
        <v>2.321971</v>
      </c>
      <c r="D23677" s="2">
        <v>2.3215669999999999</v>
      </c>
      <c r="F23677" s="2">
        <v>21.60219</v>
      </c>
      <c r="G23677" s="2">
        <v>0.28996300000000003</v>
      </c>
      <c r="H23677" s="2">
        <v>0.52782399999999996</v>
      </c>
      <c r="J23677" s="2">
        <v>21.605</v>
      </c>
      <c r="K23677" s="2">
        <v>0.124449</v>
      </c>
      <c r="L23677" s="2">
        <v>0.378077</v>
      </c>
    </row>
    <row r="23678" spans="1:12" x14ac:dyDescent="0.2">
      <c r="A23678" s="2">
        <v>21.605699999999999</v>
      </c>
      <c r="B23678" s="2">
        <v>13.94763</v>
      </c>
      <c r="C23678" s="2">
        <v>2.3208950000000002</v>
      </c>
      <c r="D23678" s="2">
        <v>2.3206889999999998</v>
      </c>
      <c r="F23678" s="2">
        <v>21.602889999999999</v>
      </c>
      <c r="G23678" s="2">
        <v>0.289742</v>
      </c>
      <c r="H23678" s="2">
        <v>0.52735100000000001</v>
      </c>
      <c r="J23678" s="2">
        <v>21.605699999999999</v>
      </c>
      <c r="K23678" s="2">
        <v>0.124468</v>
      </c>
      <c r="L23678" s="2">
        <v>0.37740299999999999</v>
      </c>
    </row>
    <row r="23679" spans="1:12" x14ac:dyDescent="0.2">
      <c r="A23679" s="2">
        <v>21.606400000000001</v>
      </c>
      <c r="B23679" s="2">
        <v>13.94328</v>
      </c>
      <c r="C23679" s="2">
        <v>2.3197930000000002</v>
      </c>
      <c r="D23679" s="2">
        <v>2.3195139999999999</v>
      </c>
      <c r="F23679" s="2">
        <v>21.603590000000001</v>
      </c>
      <c r="G23679" s="2">
        <v>0.28951300000000002</v>
      </c>
      <c r="H23679" s="2">
        <v>0.52796900000000002</v>
      </c>
      <c r="J23679" s="2">
        <v>21.606400000000001</v>
      </c>
      <c r="K23679" s="2">
        <v>0.124788</v>
      </c>
      <c r="L23679" s="2">
        <v>0.37715300000000002</v>
      </c>
    </row>
    <row r="23680" spans="1:12" x14ac:dyDescent="0.2">
      <c r="A23680" s="2">
        <v>21.607099999999999</v>
      </c>
      <c r="B23680" s="2">
        <v>13.93886</v>
      </c>
      <c r="C23680" s="2">
        <v>2.3187739999999999</v>
      </c>
      <c r="D23680" s="2">
        <v>2.3181340000000001</v>
      </c>
      <c r="F23680" s="2">
        <v>21.604289999999999</v>
      </c>
      <c r="G23680" s="2">
        <v>0.288879</v>
      </c>
      <c r="H23680" s="2">
        <v>0.52819099999999997</v>
      </c>
      <c r="J23680" s="2">
        <v>21.607099999999999</v>
      </c>
      <c r="K23680" s="2">
        <v>0.124254</v>
      </c>
      <c r="L23680" s="2">
        <v>0.37748900000000002</v>
      </c>
    </row>
    <row r="23681" spans="1:12" x14ac:dyDescent="0.2">
      <c r="A23681" s="2">
        <v>21.607800000000001</v>
      </c>
      <c r="B23681" s="2">
        <v>13.934609999999999</v>
      </c>
      <c r="C23681" s="2">
        <v>2.3176570000000001</v>
      </c>
      <c r="D23681" s="2">
        <v>2.31718</v>
      </c>
      <c r="F23681" s="2">
        <v>21.605</v>
      </c>
      <c r="G23681" s="2">
        <v>0.28830699999999998</v>
      </c>
      <c r="H23681" s="2">
        <v>0.52831300000000003</v>
      </c>
      <c r="J23681" s="2">
        <v>21.607800000000001</v>
      </c>
      <c r="K23681" s="2">
        <v>0.123625</v>
      </c>
      <c r="L23681" s="2">
        <v>0.37672800000000001</v>
      </c>
    </row>
    <row r="23682" spans="1:12" x14ac:dyDescent="0.2">
      <c r="A23682" s="2">
        <v>21.608499999999999</v>
      </c>
      <c r="B23682" s="2">
        <v>13.93092</v>
      </c>
      <c r="C23682" s="2">
        <v>2.316459</v>
      </c>
      <c r="D23682" s="2">
        <v>2.3161800000000001</v>
      </c>
      <c r="F23682" s="2">
        <v>21.605699999999999</v>
      </c>
      <c r="G23682" s="2">
        <v>0.28800999999999999</v>
      </c>
      <c r="H23682" s="2">
        <v>0.52864800000000001</v>
      </c>
      <c r="J23682" s="2">
        <v>21.608499999999999</v>
      </c>
      <c r="K23682" s="2">
        <v>0.122434</v>
      </c>
      <c r="L23682" s="2">
        <v>0.37643900000000002</v>
      </c>
    </row>
    <row r="23683" spans="1:12" x14ac:dyDescent="0.2">
      <c r="A23683" s="2">
        <v>21.609200000000001</v>
      </c>
      <c r="B23683" s="2">
        <v>13.927479999999999</v>
      </c>
      <c r="C23683" s="2">
        <v>2.3150590000000002</v>
      </c>
      <c r="D23683" s="2">
        <v>2.3151280000000001</v>
      </c>
      <c r="F23683" s="2">
        <v>21.606400000000001</v>
      </c>
      <c r="G23683" s="2">
        <v>0.28759800000000002</v>
      </c>
      <c r="H23683" s="2">
        <v>0.52857200000000004</v>
      </c>
      <c r="J23683" s="2">
        <v>21.609200000000001</v>
      </c>
      <c r="K23683" s="2">
        <v>0.122223</v>
      </c>
      <c r="L23683" s="2">
        <v>0.376251</v>
      </c>
    </row>
    <row r="23684" spans="1:12" x14ac:dyDescent="0.2">
      <c r="A23684" s="2">
        <v>21.609909999999999</v>
      </c>
      <c r="B23684" s="2">
        <v>13.923349999999999</v>
      </c>
      <c r="C23684" s="2">
        <v>2.3136670000000001</v>
      </c>
      <c r="D23684" s="2">
        <v>2.314235</v>
      </c>
      <c r="F23684" s="2">
        <v>21.607099999999999</v>
      </c>
      <c r="G23684" s="2">
        <v>0.28728500000000001</v>
      </c>
      <c r="H23684" s="2">
        <v>0.52857200000000004</v>
      </c>
      <c r="J23684" s="2">
        <v>21.609909999999999</v>
      </c>
      <c r="K23684" s="2">
        <v>0.122682</v>
      </c>
      <c r="L23684" s="2">
        <v>0.37591999999999998</v>
      </c>
    </row>
    <row r="23685" spans="1:12" x14ac:dyDescent="0.2">
      <c r="A23685" s="2">
        <v>21.610610000000001</v>
      </c>
      <c r="B23685" s="2">
        <v>13.9194</v>
      </c>
      <c r="C23685" s="2">
        <v>2.3124950000000002</v>
      </c>
      <c r="D23685" s="2">
        <v>2.3129379999999999</v>
      </c>
      <c r="F23685" s="2">
        <v>21.607800000000001</v>
      </c>
      <c r="G23685" s="2">
        <v>0.28721600000000003</v>
      </c>
      <c r="H23685" s="2">
        <v>0.52844199999999997</v>
      </c>
      <c r="J23685" s="2">
        <v>21.610610000000001</v>
      </c>
      <c r="K23685" s="2">
        <v>0.122473</v>
      </c>
      <c r="L23685" s="2">
        <v>0.37498999999999999</v>
      </c>
    </row>
    <row r="23686" spans="1:12" x14ac:dyDescent="0.2">
      <c r="A23686" s="2">
        <v>21.61131</v>
      </c>
      <c r="B23686" s="2">
        <v>13.915229999999999</v>
      </c>
      <c r="C23686" s="2">
        <v>2.311347</v>
      </c>
      <c r="D23686" s="2">
        <v>2.3119540000000001</v>
      </c>
      <c r="F23686" s="2">
        <v>21.608499999999999</v>
      </c>
      <c r="G23686" s="2">
        <v>0.28673599999999999</v>
      </c>
      <c r="H23686" s="2">
        <v>0.52851099999999995</v>
      </c>
      <c r="J23686" s="2">
        <v>21.61131</v>
      </c>
      <c r="K23686" s="2">
        <v>0.12203799999999999</v>
      </c>
      <c r="L23686" s="2">
        <v>0.374529</v>
      </c>
    </row>
    <row r="23687" spans="1:12" x14ac:dyDescent="0.2">
      <c r="A23687" s="2">
        <v>21.612010000000001</v>
      </c>
      <c r="B23687" s="2">
        <v>13.9107</v>
      </c>
      <c r="C23687" s="2">
        <v>2.3104930000000001</v>
      </c>
      <c r="D23687" s="2">
        <v>2.310886</v>
      </c>
      <c r="F23687" s="2">
        <v>21.609200000000001</v>
      </c>
      <c r="G23687" s="2">
        <v>0.28623199999999999</v>
      </c>
      <c r="H23687" s="2">
        <v>0.52899200000000002</v>
      </c>
      <c r="J23687" s="2">
        <v>21.612010000000001</v>
      </c>
      <c r="K23687" s="2">
        <v>0.121973</v>
      </c>
      <c r="L23687" s="2">
        <v>0.37388500000000002</v>
      </c>
    </row>
    <row r="23688" spans="1:12" x14ac:dyDescent="0.2">
      <c r="A23688" s="2">
        <v>21.61271</v>
      </c>
      <c r="B23688" s="2">
        <v>13.9068</v>
      </c>
      <c r="C23688" s="2">
        <v>2.3094320000000002</v>
      </c>
      <c r="D23688" s="2">
        <v>2.30965</v>
      </c>
      <c r="F23688" s="2">
        <v>21.609909999999999</v>
      </c>
      <c r="G23688" s="2">
        <v>0.28597299999999998</v>
      </c>
      <c r="H23688" s="2">
        <v>0.52899200000000002</v>
      </c>
      <c r="J23688" s="2">
        <v>21.61271</v>
      </c>
      <c r="K23688" s="2">
        <v>0.122284</v>
      </c>
      <c r="L23688" s="2">
        <v>0.37356600000000001</v>
      </c>
    </row>
    <row r="23689" spans="1:12" x14ac:dyDescent="0.2">
      <c r="A23689" s="2">
        <v>21.613409999999998</v>
      </c>
      <c r="B23689" s="2">
        <v>13.90329</v>
      </c>
      <c r="C23689" s="2">
        <v>2.307979</v>
      </c>
      <c r="D23689" s="2">
        <v>2.308192</v>
      </c>
      <c r="F23689" s="2">
        <v>21.610610000000001</v>
      </c>
      <c r="G23689" s="2">
        <v>0.28607900000000003</v>
      </c>
      <c r="H23689" s="2">
        <v>0.528999</v>
      </c>
      <c r="J23689" s="2">
        <v>21.613409999999998</v>
      </c>
      <c r="K23689" s="2">
        <v>0.12256599999999999</v>
      </c>
      <c r="L23689" s="2">
        <v>0.37309500000000001</v>
      </c>
    </row>
    <row r="23690" spans="1:12" x14ac:dyDescent="0.2">
      <c r="A23690" s="2">
        <v>21.61411</v>
      </c>
      <c r="B23690" s="2">
        <v>13.899660000000001</v>
      </c>
      <c r="C23690" s="2">
        <v>2.3066059999999999</v>
      </c>
      <c r="D23690" s="2">
        <v>2.3073760000000001</v>
      </c>
      <c r="F23690" s="2">
        <v>21.61131</v>
      </c>
      <c r="G23690" s="2">
        <v>0.286026</v>
      </c>
      <c r="H23690" s="2">
        <v>0.52914399999999995</v>
      </c>
      <c r="J23690" s="2">
        <v>21.61411</v>
      </c>
      <c r="K23690" s="2">
        <v>0.122909</v>
      </c>
      <c r="L23690" s="2">
        <v>0.37247000000000002</v>
      </c>
    </row>
    <row r="23691" spans="1:12" x14ac:dyDescent="0.2">
      <c r="A23691" s="2">
        <v>21.614820000000002</v>
      </c>
      <c r="B23691" s="2">
        <v>13.895820000000001</v>
      </c>
      <c r="C23691" s="2">
        <v>2.305358</v>
      </c>
      <c r="D23691" s="2">
        <v>2.3065600000000002</v>
      </c>
      <c r="F23691" s="2">
        <v>21.612010000000001</v>
      </c>
      <c r="G23691" s="2">
        <v>0.28604099999999999</v>
      </c>
      <c r="H23691" s="2">
        <v>0.52968599999999999</v>
      </c>
      <c r="J23691" s="2">
        <v>21.614820000000002</v>
      </c>
      <c r="K23691" s="2">
        <v>0.122503</v>
      </c>
      <c r="L23691" s="2">
        <v>0.37224200000000002</v>
      </c>
    </row>
    <row r="23692" spans="1:12" x14ac:dyDescent="0.2">
      <c r="A23692" s="2">
        <v>21.61552</v>
      </c>
      <c r="B23692" s="2">
        <v>13.89171</v>
      </c>
      <c r="C23692" s="2">
        <v>2.3039890000000001</v>
      </c>
      <c r="D23692" s="2">
        <v>2.3051179999999998</v>
      </c>
      <c r="F23692" s="2">
        <v>21.61271</v>
      </c>
      <c r="G23692" s="2">
        <v>0.28580499999999998</v>
      </c>
      <c r="H23692" s="2">
        <v>0.52991500000000002</v>
      </c>
      <c r="J23692" s="2">
        <v>21.61552</v>
      </c>
      <c r="K23692" s="2">
        <v>0.12246700000000001</v>
      </c>
      <c r="L23692" s="2">
        <v>0.37222499999999997</v>
      </c>
    </row>
    <row r="23693" spans="1:12" x14ac:dyDescent="0.2">
      <c r="A23693" s="2">
        <v>21.616219999999998</v>
      </c>
      <c r="B23693" s="2">
        <v>13.88775</v>
      </c>
      <c r="C23693" s="2">
        <v>2.302276</v>
      </c>
      <c r="D23693" s="2">
        <v>2.3036300000000001</v>
      </c>
      <c r="F23693" s="2">
        <v>21.613409999999998</v>
      </c>
      <c r="G23693" s="2">
        <v>0.28568300000000002</v>
      </c>
      <c r="H23693" s="2">
        <v>0.52971599999999996</v>
      </c>
      <c r="J23693" s="2">
        <v>21.616219999999998</v>
      </c>
      <c r="K23693" s="2">
        <v>0.122484</v>
      </c>
      <c r="L23693" s="2">
        <v>0.37145800000000001</v>
      </c>
    </row>
    <row r="23694" spans="1:12" x14ac:dyDescent="0.2">
      <c r="A23694" s="2">
        <v>21.61692</v>
      </c>
      <c r="B23694" s="2">
        <v>13.88414</v>
      </c>
      <c r="C23694" s="2">
        <v>2.3008259999999998</v>
      </c>
      <c r="D23694" s="2">
        <v>2.3026309999999999</v>
      </c>
      <c r="F23694" s="2">
        <v>21.61411</v>
      </c>
      <c r="G23694" s="2">
        <v>0.28597299999999998</v>
      </c>
      <c r="H23694" s="2">
        <v>0.52954100000000004</v>
      </c>
      <c r="J23694" s="2">
        <v>21.61692</v>
      </c>
      <c r="K23694" s="2">
        <v>0.122429</v>
      </c>
      <c r="L23694" s="2">
        <v>0.370728</v>
      </c>
    </row>
    <row r="23695" spans="1:12" x14ac:dyDescent="0.2">
      <c r="A23695" s="2">
        <v>21.617619999999999</v>
      </c>
      <c r="B23695" s="2">
        <v>13.88006</v>
      </c>
      <c r="C23695" s="2">
        <v>2.2994870000000001</v>
      </c>
      <c r="D23695" s="2">
        <v>2.301555</v>
      </c>
      <c r="F23695" s="2">
        <v>21.614820000000002</v>
      </c>
      <c r="G23695" s="2">
        <v>0.285995</v>
      </c>
      <c r="H23695" s="2">
        <v>0.52930500000000003</v>
      </c>
      <c r="J23695" s="2">
        <v>21.617619999999999</v>
      </c>
      <c r="K23695" s="2">
        <v>0.122143</v>
      </c>
      <c r="L23695" s="2">
        <v>0.37049500000000002</v>
      </c>
    </row>
    <row r="23696" spans="1:12" x14ac:dyDescent="0.2">
      <c r="A23696" s="2">
        <v>21.618320000000001</v>
      </c>
      <c r="B23696" s="2">
        <v>13.8759</v>
      </c>
      <c r="C23696" s="2">
        <v>2.2980610000000001</v>
      </c>
      <c r="D23696" s="2">
        <v>2.299747</v>
      </c>
      <c r="F23696" s="2">
        <v>21.61552</v>
      </c>
      <c r="G23696" s="2">
        <v>0.28537800000000002</v>
      </c>
      <c r="H23696" s="2">
        <v>0.52900700000000001</v>
      </c>
      <c r="J23696" s="2">
        <v>21.618320000000001</v>
      </c>
      <c r="K23696" s="2">
        <v>0.121937</v>
      </c>
      <c r="L23696" s="2">
        <v>0.37028800000000001</v>
      </c>
    </row>
    <row r="23697" spans="1:12" x14ac:dyDescent="0.2">
      <c r="A23697" s="2">
        <v>21.619019999999999</v>
      </c>
      <c r="B23697" s="2">
        <v>13.871829999999999</v>
      </c>
      <c r="C23697" s="2">
        <v>2.2970229999999998</v>
      </c>
      <c r="D23697" s="2">
        <v>2.298457</v>
      </c>
      <c r="F23697" s="2">
        <v>21.616219999999998</v>
      </c>
      <c r="G23697" s="2">
        <v>0.28459200000000001</v>
      </c>
      <c r="H23697" s="2">
        <v>0.52914399999999995</v>
      </c>
      <c r="J23697" s="2">
        <v>21.619019999999999</v>
      </c>
      <c r="K23697" s="2">
        <v>0.122001</v>
      </c>
      <c r="L23697" s="2">
        <v>0.37002299999999999</v>
      </c>
    </row>
    <row r="23698" spans="1:12" x14ac:dyDescent="0.2">
      <c r="A23698" s="2">
        <v>21.619720000000001</v>
      </c>
      <c r="B23698" s="2">
        <v>13.867620000000001</v>
      </c>
      <c r="C23698" s="2">
        <v>2.296306</v>
      </c>
      <c r="D23698" s="2">
        <v>2.2976559999999999</v>
      </c>
      <c r="F23698" s="2">
        <v>21.61692</v>
      </c>
      <c r="G23698" s="2">
        <v>0.28417199999999998</v>
      </c>
      <c r="H23698" s="2">
        <v>0.52932699999999999</v>
      </c>
      <c r="J23698" s="2">
        <v>21.619720000000001</v>
      </c>
      <c r="K23698" s="2">
        <v>0.121984</v>
      </c>
      <c r="L23698" s="2">
        <v>0.36954700000000001</v>
      </c>
    </row>
    <row r="23699" spans="1:12" x14ac:dyDescent="0.2">
      <c r="A23699" s="2">
        <v>21.620429999999999</v>
      </c>
      <c r="B23699" s="2">
        <v>13.8634</v>
      </c>
      <c r="C23699" s="2">
        <v>2.2952149999999998</v>
      </c>
      <c r="D23699" s="2">
        <v>2.2962980000000002</v>
      </c>
      <c r="F23699" s="2">
        <v>21.617619999999999</v>
      </c>
      <c r="G23699" s="2">
        <v>0.283661</v>
      </c>
      <c r="H23699" s="2">
        <v>0.52901500000000001</v>
      </c>
      <c r="J23699" s="2">
        <v>21.620429999999999</v>
      </c>
      <c r="K23699" s="2">
        <v>0.122448</v>
      </c>
      <c r="L23699" s="2">
        <v>0.36958800000000003</v>
      </c>
    </row>
    <row r="23700" spans="1:12" x14ac:dyDescent="0.2">
      <c r="A23700" s="2">
        <v>21.621130000000001</v>
      </c>
      <c r="B23700" s="2">
        <v>13.859220000000001</v>
      </c>
      <c r="C23700" s="2">
        <v>2.2937609999999999</v>
      </c>
      <c r="D23700" s="2">
        <v>2.2945890000000002</v>
      </c>
      <c r="F23700" s="2">
        <v>21.618320000000001</v>
      </c>
      <c r="G23700" s="2">
        <v>0.28328700000000001</v>
      </c>
      <c r="H23700" s="2">
        <v>0.52896900000000002</v>
      </c>
      <c r="J23700" s="2">
        <v>21.621130000000001</v>
      </c>
      <c r="K23700" s="2">
        <v>0.122791</v>
      </c>
      <c r="L23700" s="2">
        <v>0.36907400000000001</v>
      </c>
    </row>
    <row r="23701" spans="1:12" x14ac:dyDescent="0.2">
      <c r="A23701" s="2">
        <v>21.621829999999999</v>
      </c>
      <c r="B23701" s="2">
        <v>13.85525</v>
      </c>
      <c r="C23701" s="2">
        <v>2.292163</v>
      </c>
      <c r="D23701" s="2">
        <v>2.2931550000000001</v>
      </c>
      <c r="F23701" s="2">
        <v>21.619019999999999</v>
      </c>
      <c r="G23701" s="2">
        <v>0.283142</v>
      </c>
      <c r="H23701" s="2">
        <v>0.52893800000000002</v>
      </c>
      <c r="J23701" s="2">
        <v>21.621829999999999</v>
      </c>
      <c r="K23701" s="2">
        <v>0.123447</v>
      </c>
      <c r="L23701" s="2">
        <v>0.36805500000000002</v>
      </c>
    </row>
    <row r="23702" spans="1:12" x14ac:dyDescent="0.2">
      <c r="A23702" s="2">
        <v>21.622530000000001</v>
      </c>
      <c r="B23702" s="2">
        <v>13.85116</v>
      </c>
      <c r="C23702" s="2">
        <v>2.2910840000000001</v>
      </c>
      <c r="D23702" s="2">
        <v>2.2920029999999998</v>
      </c>
      <c r="F23702" s="2">
        <v>21.619720000000001</v>
      </c>
      <c r="G23702" s="2">
        <v>0.28312700000000002</v>
      </c>
      <c r="H23702" s="2">
        <v>0.52942699999999998</v>
      </c>
      <c r="J23702" s="2">
        <v>21.622530000000001</v>
      </c>
      <c r="K23702" s="2">
        <v>0.12372</v>
      </c>
      <c r="L23702" s="2">
        <v>0.36738599999999999</v>
      </c>
    </row>
    <row r="23703" spans="1:12" x14ac:dyDescent="0.2">
      <c r="A23703" s="2">
        <v>21.62323</v>
      </c>
      <c r="B23703" s="2">
        <v>13.847390000000001</v>
      </c>
      <c r="C23703" s="2">
        <v>2.289901</v>
      </c>
      <c r="D23703" s="2">
        <v>2.2906070000000001</v>
      </c>
      <c r="F23703" s="2">
        <v>21.620429999999999</v>
      </c>
      <c r="G23703" s="2">
        <v>0.28274500000000002</v>
      </c>
      <c r="H23703" s="2">
        <v>0.52957900000000002</v>
      </c>
      <c r="J23703" s="2">
        <v>21.62323</v>
      </c>
      <c r="K23703" s="2">
        <v>0.124294</v>
      </c>
      <c r="L23703" s="2">
        <v>0.36690299999999998</v>
      </c>
    </row>
    <row r="23704" spans="1:12" x14ac:dyDescent="0.2">
      <c r="A23704" s="2">
        <v>21.623930000000001</v>
      </c>
      <c r="B23704" s="2">
        <v>13.843220000000001</v>
      </c>
      <c r="C23704" s="2">
        <v>2.2883559999999998</v>
      </c>
      <c r="D23704" s="2">
        <v>2.2894009999999998</v>
      </c>
      <c r="F23704" s="2">
        <v>21.621130000000001</v>
      </c>
      <c r="G23704" s="2">
        <v>0.28260800000000003</v>
      </c>
      <c r="H23704" s="2">
        <v>0.52960200000000002</v>
      </c>
      <c r="J23704" s="2">
        <v>21.623930000000001</v>
      </c>
      <c r="K23704" s="2">
        <v>0.124294</v>
      </c>
      <c r="L23704" s="2">
        <v>0.36708499999999999</v>
      </c>
    </row>
    <row r="23705" spans="1:12" x14ac:dyDescent="0.2">
      <c r="A23705" s="2">
        <v>21.62463</v>
      </c>
      <c r="B23705" s="2">
        <v>13.839499999999999</v>
      </c>
      <c r="C23705" s="2">
        <v>2.2868569999999999</v>
      </c>
      <c r="D23705" s="2">
        <v>2.2886229999999999</v>
      </c>
      <c r="F23705" s="2">
        <v>21.621829999999999</v>
      </c>
      <c r="G23705" s="2">
        <v>0.282387</v>
      </c>
      <c r="H23705" s="2">
        <v>0.52996100000000002</v>
      </c>
      <c r="J23705" s="2">
        <v>21.62463</v>
      </c>
      <c r="K23705" s="2">
        <v>0.124843</v>
      </c>
      <c r="L23705" s="2">
        <v>0.36734600000000001</v>
      </c>
    </row>
    <row r="23706" spans="1:12" x14ac:dyDescent="0.2">
      <c r="A23706" s="2">
        <v>21.625340000000001</v>
      </c>
      <c r="B23706" s="2">
        <v>13.835559999999999</v>
      </c>
      <c r="C23706" s="2">
        <v>2.2855639999999999</v>
      </c>
      <c r="D23706" s="2">
        <v>2.2873790000000001</v>
      </c>
      <c r="F23706" s="2">
        <v>21.622530000000001</v>
      </c>
      <c r="G23706" s="2">
        <v>0.28221099999999999</v>
      </c>
      <c r="H23706" s="2">
        <v>0.52991500000000002</v>
      </c>
      <c r="J23706" s="2">
        <v>21.625340000000001</v>
      </c>
      <c r="K23706" s="2">
        <v>0.12509300000000001</v>
      </c>
      <c r="L23706" s="2">
        <v>0.36689699999999997</v>
      </c>
    </row>
    <row r="23707" spans="1:12" x14ac:dyDescent="0.2">
      <c r="A23707" s="2">
        <v>21.62604</v>
      </c>
      <c r="B23707" s="2">
        <v>13.83136</v>
      </c>
      <c r="C23707" s="2">
        <v>2.2841179999999999</v>
      </c>
      <c r="D23707" s="2">
        <v>2.286006</v>
      </c>
      <c r="F23707" s="2">
        <v>21.62323</v>
      </c>
      <c r="G23707" s="2">
        <v>0.28225699999999998</v>
      </c>
      <c r="H23707" s="2">
        <v>0.53011299999999995</v>
      </c>
      <c r="J23707" s="2">
        <v>21.62604</v>
      </c>
      <c r="K23707" s="2">
        <v>0.124531</v>
      </c>
      <c r="L23707" s="2">
        <v>0.36694100000000002</v>
      </c>
    </row>
    <row r="23708" spans="1:12" x14ac:dyDescent="0.2">
      <c r="A23708" s="2">
        <v>21.626740000000002</v>
      </c>
      <c r="B23708" s="2">
        <v>13.82733</v>
      </c>
      <c r="C23708" s="2">
        <v>2.2827639999999998</v>
      </c>
      <c r="D23708" s="2">
        <v>2.2848540000000002</v>
      </c>
      <c r="F23708" s="2">
        <v>21.623930000000001</v>
      </c>
      <c r="G23708" s="2">
        <v>0.282356</v>
      </c>
      <c r="H23708" s="2">
        <v>0.53069299999999997</v>
      </c>
      <c r="J23708" s="2">
        <v>21.626740000000002</v>
      </c>
      <c r="K23708" s="2">
        <v>0.12453400000000001</v>
      </c>
      <c r="L23708" s="2">
        <v>0.36696400000000001</v>
      </c>
    </row>
    <row r="23709" spans="1:12" x14ac:dyDescent="0.2">
      <c r="A23709" s="2">
        <v>21.62744</v>
      </c>
      <c r="B23709" s="2">
        <v>13.823729999999999</v>
      </c>
      <c r="C23709" s="2">
        <v>2.281352</v>
      </c>
      <c r="D23709" s="2">
        <v>2.2835570000000001</v>
      </c>
      <c r="F23709" s="2">
        <v>21.62463</v>
      </c>
      <c r="G23709" s="2">
        <v>0.282555</v>
      </c>
      <c r="H23709" s="2">
        <v>0.53098299999999998</v>
      </c>
      <c r="J23709" s="2">
        <v>21.62744</v>
      </c>
      <c r="K23709" s="2">
        <v>0.12483</v>
      </c>
      <c r="L23709" s="2">
        <v>0.36685699999999999</v>
      </c>
    </row>
    <row r="23710" spans="1:12" x14ac:dyDescent="0.2">
      <c r="A23710" s="2">
        <v>21.628139999999998</v>
      </c>
      <c r="B23710" s="2">
        <v>13.82077</v>
      </c>
      <c r="C23710" s="2">
        <v>2.280116</v>
      </c>
      <c r="D23710" s="2">
        <v>2.2830460000000001</v>
      </c>
      <c r="F23710" s="2">
        <v>21.625340000000001</v>
      </c>
      <c r="G23710" s="2">
        <v>0.282196</v>
      </c>
      <c r="H23710" s="2">
        <v>0.53133399999999997</v>
      </c>
      <c r="J23710" s="2">
        <v>21.628139999999998</v>
      </c>
      <c r="K23710" s="2">
        <v>0.124803</v>
      </c>
      <c r="L23710" s="2">
        <v>0.36668400000000001</v>
      </c>
    </row>
    <row r="23711" spans="1:12" x14ac:dyDescent="0.2">
      <c r="A23711" s="2">
        <v>21.62884</v>
      </c>
      <c r="B23711" s="2">
        <v>13.816929999999999</v>
      </c>
      <c r="C23711" s="2">
        <v>2.2789600000000001</v>
      </c>
      <c r="D23711" s="2">
        <v>2.2820079999999998</v>
      </c>
      <c r="F23711" s="2">
        <v>21.62604</v>
      </c>
      <c r="G23711" s="2">
        <v>0.28140300000000001</v>
      </c>
      <c r="H23711" s="2">
        <v>0.53171500000000005</v>
      </c>
      <c r="J23711" s="2">
        <v>21.62884</v>
      </c>
      <c r="K23711" s="2">
        <v>0.12531500000000001</v>
      </c>
      <c r="L23711" s="2">
        <v>0.36611300000000002</v>
      </c>
    </row>
    <row r="23712" spans="1:12" x14ac:dyDescent="0.2">
      <c r="A23712" s="2">
        <v>21.629539999999999</v>
      </c>
      <c r="B23712" s="2">
        <v>13.81339</v>
      </c>
      <c r="C23712" s="2">
        <v>2.2774800000000002</v>
      </c>
      <c r="D23712" s="2">
        <v>2.2809940000000002</v>
      </c>
      <c r="F23712" s="2">
        <v>21.626740000000002</v>
      </c>
      <c r="G23712" s="2">
        <v>0.280609</v>
      </c>
      <c r="H23712" s="2">
        <v>0.53139499999999995</v>
      </c>
      <c r="J23712" s="2">
        <v>21.629539999999999</v>
      </c>
      <c r="K23712" s="2">
        <v>0.12523300000000001</v>
      </c>
      <c r="L23712" s="2">
        <v>0.36544300000000002</v>
      </c>
    </row>
    <row r="23713" spans="1:12" x14ac:dyDescent="0.2">
      <c r="A23713" s="2">
        <v>21.63025</v>
      </c>
      <c r="B23713" s="2">
        <v>13.8102</v>
      </c>
      <c r="C23713" s="2">
        <v>2.2756569999999998</v>
      </c>
      <c r="D23713" s="2">
        <v>2.279636</v>
      </c>
      <c r="F23713" s="2">
        <v>21.62744</v>
      </c>
      <c r="G23713" s="2">
        <v>0.28067799999999998</v>
      </c>
      <c r="H23713" s="2">
        <v>0.53180700000000003</v>
      </c>
      <c r="J23713" s="2">
        <v>21.63025</v>
      </c>
      <c r="K23713" s="2">
        <v>0.12493899999999999</v>
      </c>
      <c r="L23713" s="2">
        <v>0.36492599999999997</v>
      </c>
    </row>
    <row r="23714" spans="1:12" x14ac:dyDescent="0.2">
      <c r="A23714" s="2">
        <v>21.630949999999999</v>
      </c>
      <c r="B23714" s="2">
        <v>13.806929999999999</v>
      </c>
      <c r="C23714" s="2">
        <v>2.2743410000000002</v>
      </c>
      <c r="D23714" s="2">
        <v>2.2784</v>
      </c>
      <c r="F23714" s="2">
        <v>21.628139999999998</v>
      </c>
      <c r="G23714" s="2">
        <v>0.28041100000000002</v>
      </c>
      <c r="H23714" s="2">
        <v>0.53154000000000001</v>
      </c>
      <c r="J23714" s="2">
        <v>21.630949999999999</v>
      </c>
      <c r="K23714" s="2">
        <v>0.12514500000000001</v>
      </c>
      <c r="L23714" s="2">
        <v>0.36469600000000002</v>
      </c>
    </row>
    <row r="23715" spans="1:12" x14ac:dyDescent="0.2">
      <c r="A23715" s="2">
        <v>21.63165</v>
      </c>
      <c r="B23715" s="2">
        <v>13.80311</v>
      </c>
      <c r="C23715" s="2">
        <v>2.2728030000000001</v>
      </c>
      <c r="D23715" s="2">
        <v>2.276408</v>
      </c>
      <c r="F23715" s="2">
        <v>21.62884</v>
      </c>
      <c r="G23715" s="2">
        <v>0.28007500000000002</v>
      </c>
      <c r="H23715" s="2">
        <v>0.53141799999999995</v>
      </c>
      <c r="J23715" s="2">
        <v>21.63165</v>
      </c>
      <c r="K23715" s="2">
        <v>0.12447900000000001</v>
      </c>
      <c r="L23715" s="2">
        <v>0.36384499999999997</v>
      </c>
    </row>
    <row r="23716" spans="1:12" x14ac:dyDescent="0.2">
      <c r="A23716" s="2">
        <v>21.632349999999999</v>
      </c>
      <c r="B23716" s="2">
        <v>13.79941</v>
      </c>
      <c r="C23716" s="2">
        <v>2.271201</v>
      </c>
      <c r="D23716" s="2">
        <v>2.2749510000000002</v>
      </c>
      <c r="F23716" s="2">
        <v>21.629539999999999</v>
      </c>
      <c r="G23716" s="2">
        <v>0.27996799999999999</v>
      </c>
      <c r="H23716" s="2">
        <v>0.53166199999999997</v>
      </c>
      <c r="J23716" s="2">
        <v>21.632349999999999</v>
      </c>
      <c r="K23716" s="2">
        <v>0.12504000000000001</v>
      </c>
      <c r="L23716" s="2">
        <v>0.36380200000000001</v>
      </c>
    </row>
    <row r="23717" spans="1:12" x14ac:dyDescent="0.2">
      <c r="A23717" s="2">
        <v>21.633050000000001</v>
      </c>
      <c r="B23717" s="2">
        <v>13.79569</v>
      </c>
      <c r="C23717" s="2">
        <v>2.26953</v>
      </c>
      <c r="D23717" s="2">
        <v>2.2733639999999999</v>
      </c>
      <c r="F23717" s="2">
        <v>21.63025</v>
      </c>
      <c r="G23717" s="2">
        <v>0.28006700000000001</v>
      </c>
      <c r="H23717" s="2">
        <v>0.53137999999999996</v>
      </c>
      <c r="J23717" s="2">
        <v>21.633050000000001</v>
      </c>
      <c r="K23717" s="2">
        <v>0.124849</v>
      </c>
      <c r="L23717" s="2">
        <v>0.36325600000000002</v>
      </c>
    </row>
    <row r="23718" spans="1:12" x14ac:dyDescent="0.2">
      <c r="A23718" s="2">
        <v>21.633749999999999</v>
      </c>
      <c r="B23718" s="2">
        <v>13.79185</v>
      </c>
      <c r="C23718" s="2">
        <v>2.2682449999999998</v>
      </c>
      <c r="D23718" s="2">
        <v>2.2718919999999998</v>
      </c>
      <c r="F23718" s="2">
        <v>21.630949999999999</v>
      </c>
      <c r="G23718" s="2">
        <v>0.27920499999999998</v>
      </c>
      <c r="H23718" s="2">
        <v>0.53209700000000004</v>
      </c>
      <c r="J23718" s="2">
        <v>21.633749999999999</v>
      </c>
      <c r="K23718" s="2">
        <v>0.125475</v>
      </c>
      <c r="L23718" s="2">
        <v>0.36247800000000002</v>
      </c>
    </row>
    <row r="23719" spans="1:12" x14ac:dyDescent="0.2">
      <c r="A23719" s="2">
        <v>21.634450000000001</v>
      </c>
      <c r="B23719" s="2">
        <v>13.78814</v>
      </c>
      <c r="C23719" s="2">
        <v>2.267261</v>
      </c>
      <c r="D23719" s="2">
        <v>2.270915</v>
      </c>
      <c r="F23719" s="2">
        <v>21.63165</v>
      </c>
      <c r="G23719" s="2">
        <v>0.27857199999999999</v>
      </c>
      <c r="H23719" s="2">
        <v>0.53218799999999999</v>
      </c>
      <c r="J23719" s="2">
        <v>21.634450000000001</v>
      </c>
      <c r="K23719" s="2">
        <v>0.124996</v>
      </c>
      <c r="L23719" s="2">
        <v>0.361597</v>
      </c>
    </row>
    <row r="23720" spans="1:12" x14ac:dyDescent="0.2">
      <c r="A23720" s="2">
        <v>21.635159999999999</v>
      </c>
      <c r="B23720" s="2">
        <v>13.785030000000001</v>
      </c>
      <c r="C23720" s="2">
        <v>2.2660399999999998</v>
      </c>
      <c r="D23720" s="2">
        <v>2.2701069999999999</v>
      </c>
      <c r="F23720" s="2">
        <v>21.632349999999999</v>
      </c>
      <c r="G23720" s="2">
        <v>0.27847300000000003</v>
      </c>
      <c r="H23720" s="2">
        <v>0.53159299999999998</v>
      </c>
      <c r="J23720" s="2">
        <v>21.635159999999999</v>
      </c>
      <c r="K23720" s="2">
        <v>0.12504399999999999</v>
      </c>
      <c r="L23720" s="2">
        <v>0.36066300000000001</v>
      </c>
    </row>
    <row r="23721" spans="1:12" x14ac:dyDescent="0.2">
      <c r="A23721" s="2">
        <v>21.635860000000001</v>
      </c>
      <c r="B23721" s="2">
        <v>13.78135</v>
      </c>
      <c r="C23721" s="2">
        <v>2.2647469999999998</v>
      </c>
      <c r="D23721" s="2">
        <v>2.2686570000000001</v>
      </c>
      <c r="F23721" s="2">
        <v>21.633050000000001</v>
      </c>
      <c r="G23721" s="2">
        <v>0.27867900000000001</v>
      </c>
      <c r="H23721" s="2">
        <v>0.53160099999999999</v>
      </c>
      <c r="J23721" s="2">
        <v>21.635860000000001</v>
      </c>
      <c r="K23721" s="2">
        <v>0.12499399999999999</v>
      </c>
      <c r="L23721" s="2">
        <v>0.35992000000000002</v>
      </c>
    </row>
    <row r="23722" spans="1:12" x14ac:dyDescent="0.2">
      <c r="A23722" s="2">
        <v>21.636559999999999</v>
      </c>
      <c r="B23722" s="2">
        <v>13.77732</v>
      </c>
      <c r="C23722" s="2">
        <v>2.2632859999999999</v>
      </c>
      <c r="D23722" s="2">
        <v>2.2669779999999999</v>
      </c>
      <c r="F23722" s="2">
        <v>21.633749999999999</v>
      </c>
      <c r="G23722" s="2">
        <v>0.27854200000000001</v>
      </c>
      <c r="H23722" s="2">
        <v>0.53130299999999997</v>
      </c>
      <c r="J23722" s="2">
        <v>21.636559999999999</v>
      </c>
      <c r="K23722" s="2">
        <v>0.12498099999999999</v>
      </c>
      <c r="L23722" s="2">
        <v>0.35912300000000003</v>
      </c>
    </row>
    <row r="23723" spans="1:12" x14ac:dyDescent="0.2">
      <c r="A23723" s="2">
        <v>21.637260000000001</v>
      </c>
      <c r="B23723" s="2">
        <v>13.77388</v>
      </c>
      <c r="C23723" s="2">
        <v>2.261565</v>
      </c>
      <c r="D23723" s="2">
        <v>2.2656589999999999</v>
      </c>
      <c r="F23723" s="2">
        <v>21.634450000000001</v>
      </c>
      <c r="G23723" s="2">
        <v>0.277557</v>
      </c>
      <c r="H23723" s="2">
        <v>0.53108200000000005</v>
      </c>
      <c r="J23723" s="2">
        <v>21.637260000000001</v>
      </c>
      <c r="K23723" s="2">
        <v>0.124821</v>
      </c>
      <c r="L23723" s="2">
        <v>0.35901100000000002</v>
      </c>
    </row>
    <row r="23724" spans="1:12" x14ac:dyDescent="0.2">
      <c r="A23724" s="2">
        <v>21.63796</v>
      </c>
      <c r="B23724" s="2">
        <v>13.77069</v>
      </c>
      <c r="C23724" s="2">
        <v>2.259944</v>
      </c>
      <c r="D23724" s="2">
        <v>2.2644069999999998</v>
      </c>
      <c r="F23724" s="2">
        <v>21.635159999999999</v>
      </c>
      <c r="G23724" s="2">
        <v>0.27666499999999999</v>
      </c>
      <c r="H23724" s="2">
        <v>0.53067799999999998</v>
      </c>
      <c r="J23724" s="2">
        <v>21.63796</v>
      </c>
      <c r="K23724" s="2">
        <v>0.124815</v>
      </c>
      <c r="L23724" s="2">
        <v>0.35887200000000002</v>
      </c>
    </row>
    <row r="23725" spans="1:12" x14ac:dyDescent="0.2">
      <c r="A23725" s="2">
        <v>21.638660000000002</v>
      </c>
      <c r="B23725" s="2">
        <v>13.767010000000001</v>
      </c>
      <c r="C23725" s="2">
        <v>2.2588759999999999</v>
      </c>
      <c r="D23725" s="2">
        <v>2.2632479999999999</v>
      </c>
      <c r="F23725" s="2">
        <v>21.635860000000001</v>
      </c>
      <c r="G23725" s="2">
        <v>0.27613799999999999</v>
      </c>
      <c r="H23725" s="2">
        <v>0.53126499999999999</v>
      </c>
      <c r="J23725" s="2">
        <v>21.638660000000002</v>
      </c>
      <c r="K23725" s="2">
        <v>0.12482799999999999</v>
      </c>
      <c r="L23725" s="2">
        <v>0.35834100000000002</v>
      </c>
    </row>
    <row r="23726" spans="1:12" x14ac:dyDescent="0.2">
      <c r="A23726" s="2">
        <v>21.63936</v>
      </c>
      <c r="B23726" s="2">
        <v>13.7631</v>
      </c>
      <c r="C23726" s="2">
        <v>2.257781</v>
      </c>
      <c r="D23726" s="2">
        <v>2.2622710000000001</v>
      </c>
      <c r="F23726" s="2">
        <v>21.636559999999999</v>
      </c>
      <c r="G23726" s="2">
        <v>0.27542100000000003</v>
      </c>
      <c r="H23726" s="2">
        <v>0.53183000000000002</v>
      </c>
      <c r="J23726" s="2">
        <v>21.63936</v>
      </c>
      <c r="K23726" s="2">
        <v>0.12457500000000001</v>
      </c>
      <c r="L23726" s="2">
        <v>0.35793799999999998</v>
      </c>
    </row>
    <row r="23727" spans="1:12" x14ac:dyDescent="0.2">
      <c r="A23727" s="2">
        <v>21.640059999999998</v>
      </c>
      <c r="B23727" s="2">
        <v>13.75919</v>
      </c>
      <c r="C23727" s="2">
        <v>2.2565949999999999</v>
      </c>
      <c r="D23727" s="2">
        <v>2.2613560000000001</v>
      </c>
      <c r="F23727" s="2">
        <v>21.637260000000001</v>
      </c>
      <c r="G23727" s="2">
        <v>0.27464300000000003</v>
      </c>
      <c r="H23727" s="2">
        <v>0.53176100000000004</v>
      </c>
      <c r="J23727" s="2">
        <v>21.640059999999998</v>
      </c>
      <c r="K23727" s="2">
        <v>0.124336</v>
      </c>
      <c r="L23727" s="2">
        <v>0.35797800000000002</v>
      </c>
    </row>
    <row r="23728" spans="1:12" x14ac:dyDescent="0.2">
      <c r="A23728" s="2">
        <v>21.64077</v>
      </c>
      <c r="B23728" s="2">
        <v>13.755710000000001</v>
      </c>
      <c r="C23728" s="2">
        <v>2.2546879999999998</v>
      </c>
      <c r="D23728" s="2">
        <v>2.2606310000000001</v>
      </c>
      <c r="F23728" s="2">
        <v>21.63796</v>
      </c>
      <c r="G23728" s="2">
        <v>0.274422</v>
      </c>
      <c r="H23728" s="2">
        <v>0.53215000000000001</v>
      </c>
      <c r="J23728" s="2">
        <v>21.64077</v>
      </c>
      <c r="K23728" s="2">
        <v>0.124</v>
      </c>
      <c r="L23728" s="2">
        <v>0.35759800000000003</v>
      </c>
    </row>
    <row r="23729" spans="1:12" x14ac:dyDescent="0.2">
      <c r="A23729" s="2">
        <v>21.641470000000002</v>
      </c>
      <c r="B23729" s="2">
        <v>13.75217</v>
      </c>
      <c r="C23729" s="2">
        <v>2.2536160000000001</v>
      </c>
      <c r="D23729" s="2">
        <v>2.2595550000000002</v>
      </c>
      <c r="F23729" s="2">
        <v>21.638660000000002</v>
      </c>
      <c r="G23729" s="2">
        <v>0.27383400000000002</v>
      </c>
      <c r="H23729" s="2">
        <v>0.53131899999999999</v>
      </c>
      <c r="J23729" s="2">
        <v>21.641470000000002</v>
      </c>
      <c r="K23729" s="2">
        <v>0.123936</v>
      </c>
      <c r="L23729" s="2">
        <v>0.35736800000000002</v>
      </c>
    </row>
    <row r="23730" spans="1:12" x14ac:dyDescent="0.2">
      <c r="A23730" s="2">
        <v>21.64217</v>
      </c>
      <c r="B23730" s="2">
        <v>13.748749999999999</v>
      </c>
      <c r="C23730" s="2">
        <v>2.2522380000000002</v>
      </c>
      <c r="D23730" s="2">
        <v>2.2581359999999999</v>
      </c>
      <c r="F23730" s="2">
        <v>21.63936</v>
      </c>
      <c r="G23730" s="2">
        <v>0.27398699999999998</v>
      </c>
      <c r="H23730" s="2">
        <v>0.530945</v>
      </c>
      <c r="J23730" s="2">
        <v>21.64217</v>
      </c>
      <c r="K23730" s="2">
        <v>0.124307</v>
      </c>
      <c r="L23730" s="2">
        <v>0.35641400000000001</v>
      </c>
    </row>
    <row r="23731" spans="1:12" x14ac:dyDescent="0.2">
      <c r="A23731" s="2">
        <v>21.642869999999998</v>
      </c>
      <c r="B23731" s="2">
        <v>13.745189999999999</v>
      </c>
      <c r="C23731" s="2">
        <v>2.250915</v>
      </c>
      <c r="D23731" s="2">
        <v>2.2570450000000002</v>
      </c>
      <c r="F23731" s="2">
        <v>21.640059999999998</v>
      </c>
      <c r="G23731" s="2">
        <v>0.27377299999999999</v>
      </c>
      <c r="H23731" s="2">
        <v>0.53087600000000001</v>
      </c>
      <c r="J23731" s="2">
        <v>21.642869999999998</v>
      </c>
      <c r="K23731" s="2">
        <v>0.12501899999999999</v>
      </c>
      <c r="L23731" s="2">
        <v>0.35575299999999999</v>
      </c>
    </row>
    <row r="23732" spans="1:12" x14ac:dyDescent="0.2">
      <c r="A23732" s="2">
        <v>21.64357</v>
      </c>
      <c r="B23732" s="2">
        <v>13.74141</v>
      </c>
      <c r="C23732" s="2">
        <v>2.2499150000000001</v>
      </c>
      <c r="D23732" s="2">
        <v>2.255862</v>
      </c>
      <c r="F23732" s="2">
        <v>21.64077</v>
      </c>
      <c r="G23732" s="2">
        <v>0.27317799999999998</v>
      </c>
      <c r="H23732" s="2">
        <v>0.53101299999999996</v>
      </c>
      <c r="J23732" s="2">
        <v>21.64357</v>
      </c>
      <c r="K23732" s="2">
        <v>0.125387</v>
      </c>
      <c r="L23732" s="2">
        <v>0.35511199999999998</v>
      </c>
    </row>
    <row r="23733" spans="1:12" x14ac:dyDescent="0.2">
      <c r="A23733" s="2">
        <v>21.644269999999999</v>
      </c>
      <c r="B23733" s="2">
        <v>13.737869999999999</v>
      </c>
      <c r="C23733" s="2">
        <v>2.248939</v>
      </c>
      <c r="D23733" s="2">
        <v>2.2546569999999999</v>
      </c>
      <c r="F23733" s="2">
        <v>21.641470000000002</v>
      </c>
      <c r="G23733" s="2">
        <v>0.27297199999999999</v>
      </c>
      <c r="H23733" s="2">
        <v>0.53115100000000004</v>
      </c>
      <c r="J23733" s="2">
        <v>21.644269999999999</v>
      </c>
      <c r="K23733" s="2">
        <v>0.125717</v>
      </c>
      <c r="L23733" s="2">
        <v>0.35459099999999999</v>
      </c>
    </row>
    <row r="23734" spans="1:12" x14ac:dyDescent="0.2">
      <c r="A23734" s="2">
        <v>21.644970000000001</v>
      </c>
      <c r="B23734" s="2">
        <v>13.734690000000001</v>
      </c>
      <c r="C23734" s="2">
        <v>2.248008</v>
      </c>
      <c r="D23734" s="2">
        <v>2.253123</v>
      </c>
      <c r="F23734" s="2">
        <v>21.64217</v>
      </c>
      <c r="G23734" s="2">
        <v>0.27280399999999999</v>
      </c>
      <c r="H23734" s="2">
        <v>0.53106699999999996</v>
      </c>
      <c r="J23734" s="2">
        <v>21.644970000000001</v>
      </c>
      <c r="K23734" s="2">
        <v>0.12509100000000001</v>
      </c>
      <c r="L23734" s="2">
        <v>0.35402099999999997</v>
      </c>
    </row>
    <row r="23735" spans="1:12" x14ac:dyDescent="0.2">
      <c r="A23735" s="2">
        <v>21.645679999999999</v>
      </c>
      <c r="B23735" s="2">
        <v>13.731210000000001</v>
      </c>
      <c r="C23735" s="2">
        <v>2.2470919999999999</v>
      </c>
      <c r="D23735" s="2">
        <v>2.2513459999999998</v>
      </c>
      <c r="F23735" s="2">
        <v>21.642869999999998</v>
      </c>
      <c r="G23735" s="2">
        <v>0.27259100000000003</v>
      </c>
      <c r="H23735" s="2">
        <v>0.53162399999999999</v>
      </c>
      <c r="J23735" s="2">
        <v>21.645679999999999</v>
      </c>
      <c r="K23735" s="2">
        <v>0.12495199999999999</v>
      </c>
      <c r="L23735" s="2">
        <v>0.35389100000000001</v>
      </c>
    </row>
    <row r="23736" spans="1:12" x14ac:dyDescent="0.2">
      <c r="A23736" s="2">
        <v>21.646380000000001</v>
      </c>
      <c r="B23736" s="2">
        <v>13.72775</v>
      </c>
      <c r="C23736" s="2">
        <v>2.2453449999999999</v>
      </c>
      <c r="D23736" s="2">
        <v>2.249835</v>
      </c>
      <c r="F23736" s="2">
        <v>21.64357</v>
      </c>
      <c r="G23736" s="2">
        <v>0.27200299999999999</v>
      </c>
      <c r="H23736" s="2">
        <v>0.53157799999999999</v>
      </c>
      <c r="J23736" s="2">
        <v>21.646380000000001</v>
      </c>
      <c r="K23736" s="2">
        <v>0.124777</v>
      </c>
      <c r="L23736" s="2">
        <v>0.35362700000000002</v>
      </c>
    </row>
    <row r="23737" spans="1:12" x14ac:dyDescent="0.2">
      <c r="A23737" s="2">
        <v>21.647079999999999</v>
      </c>
      <c r="B23737" s="2">
        <v>13.72438</v>
      </c>
      <c r="C23737" s="2">
        <v>2.2435179999999999</v>
      </c>
      <c r="D23737" s="2">
        <v>2.2484920000000002</v>
      </c>
      <c r="F23737" s="2">
        <v>21.644269999999999</v>
      </c>
      <c r="G23737" s="2">
        <v>0.27197300000000002</v>
      </c>
      <c r="H23737" s="2">
        <v>0.53212000000000004</v>
      </c>
      <c r="J23737" s="2">
        <v>21.647079999999999</v>
      </c>
      <c r="K23737" s="2">
        <v>0.12436999999999999</v>
      </c>
      <c r="L23737" s="2">
        <v>0.35347899999999999</v>
      </c>
    </row>
    <row r="23738" spans="1:12" x14ac:dyDescent="0.2">
      <c r="A23738" s="2">
        <v>21.647780000000001</v>
      </c>
      <c r="B23738" s="2">
        <v>13.72073</v>
      </c>
      <c r="C23738" s="2">
        <v>2.2422939999999998</v>
      </c>
      <c r="D23738" s="2">
        <v>2.24702</v>
      </c>
      <c r="F23738" s="2">
        <v>21.644970000000001</v>
      </c>
      <c r="G23738" s="2">
        <v>0.27171299999999998</v>
      </c>
      <c r="H23738" s="2">
        <v>0.53232599999999997</v>
      </c>
      <c r="J23738" s="2">
        <v>21.647780000000001</v>
      </c>
      <c r="K23738" s="2">
        <v>0.12432699999999999</v>
      </c>
      <c r="L23738" s="2">
        <v>0.35328700000000002</v>
      </c>
    </row>
    <row r="23739" spans="1:12" x14ac:dyDescent="0.2">
      <c r="A23739" s="2">
        <v>21.648479999999999</v>
      </c>
      <c r="B23739" s="2">
        <v>13.71696</v>
      </c>
      <c r="C23739" s="2">
        <v>2.2409129999999999</v>
      </c>
      <c r="D23739" s="2">
        <v>2.2458450000000001</v>
      </c>
      <c r="F23739" s="2">
        <v>21.645679999999999</v>
      </c>
      <c r="G23739" s="2">
        <v>0.27150000000000002</v>
      </c>
      <c r="H23739" s="2">
        <v>0.53178400000000003</v>
      </c>
      <c r="J23739" s="2">
        <v>21.648479999999999</v>
      </c>
      <c r="K23739" s="2">
        <v>0.124544</v>
      </c>
      <c r="L23739" s="2">
        <v>0.35294900000000001</v>
      </c>
    </row>
    <row r="23740" spans="1:12" x14ac:dyDescent="0.2">
      <c r="A23740" s="2">
        <v>21.649180000000001</v>
      </c>
      <c r="B23740" s="2">
        <v>13.713329999999999</v>
      </c>
      <c r="C23740" s="2">
        <v>2.2398250000000002</v>
      </c>
      <c r="D23740" s="2">
        <v>2.2449979999999998</v>
      </c>
      <c r="F23740" s="2">
        <v>21.646380000000001</v>
      </c>
      <c r="G23740" s="2">
        <v>0.271034</v>
      </c>
      <c r="H23740" s="2">
        <v>0.53203599999999995</v>
      </c>
      <c r="J23740" s="2">
        <v>21.649180000000001</v>
      </c>
      <c r="K23740" s="2">
        <v>0.12458</v>
      </c>
      <c r="L23740" s="2">
        <v>0.35234500000000002</v>
      </c>
    </row>
    <row r="23741" spans="1:12" x14ac:dyDescent="0.2">
      <c r="A23741" s="2">
        <v>21.64988</v>
      </c>
      <c r="B23741" s="2">
        <v>13.70961</v>
      </c>
      <c r="C23741" s="2">
        <v>2.2385670000000002</v>
      </c>
      <c r="D23741" s="2">
        <v>2.2443569999999999</v>
      </c>
      <c r="F23741" s="2">
        <v>21.647079999999999</v>
      </c>
      <c r="G23741" s="2">
        <v>0.270592</v>
      </c>
      <c r="H23741" s="2">
        <v>0.53195999999999999</v>
      </c>
      <c r="J23741" s="2">
        <v>21.64988</v>
      </c>
      <c r="K23741" s="2">
        <v>0.12425</v>
      </c>
      <c r="L23741" s="2">
        <v>0.35167900000000002</v>
      </c>
    </row>
    <row r="23742" spans="1:12" x14ac:dyDescent="0.2">
      <c r="A23742" s="2">
        <v>21.650590000000001</v>
      </c>
      <c r="B23742" s="2">
        <v>13.70609</v>
      </c>
      <c r="C23742" s="2">
        <v>2.2376550000000002</v>
      </c>
      <c r="D23742" s="2">
        <v>2.2430759999999998</v>
      </c>
      <c r="F23742" s="2">
        <v>21.647780000000001</v>
      </c>
      <c r="G23742" s="2">
        <v>0.27046999999999999</v>
      </c>
      <c r="H23742" s="2">
        <v>0.53206600000000004</v>
      </c>
      <c r="J23742" s="2">
        <v>21.650590000000001</v>
      </c>
      <c r="K23742" s="2">
        <v>0.124405</v>
      </c>
      <c r="L23742" s="2">
        <v>0.35069600000000001</v>
      </c>
    </row>
    <row r="23743" spans="1:12" x14ac:dyDescent="0.2">
      <c r="A23743" s="2">
        <v>21.651289999999999</v>
      </c>
      <c r="B23743" s="2">
        <v>13.70247</v>
      </c>
      <c r="C23743" s="2">
        <v>2.2366709999999999</v>
      </c>
      <c r="D23743" s="2">
        <v>2.2418469999999999</v>
      </c>
      <c r="F23743" s="2">
        <v>21.648479999999999</v>
      </c>
      <c r="G23743" s="2">
        <v>0.270592</v>
      </c>
      <c r="H23743" s="2">
        <v>0.531914</v>
      </c>
      <c r="J23743" s="2">
        <v>21.651289999999999</v>
      </c>
      <c r="K23743" s="2">
        <v>0.124822</v>
      </c>
      <c r="L23743" s="2">
        <v>0.34973599999999999</v>
      </c>
    </row>
    <row r="23744" spans="1:12" x14ac:dyDescent="0.2">
      <c r="A23744" s="2">
        <v>21.651990000000001</v>
      </c>
      <c r="B23744" s="2">
        <v>13.69863</v>
      </c>
      <c r="C23744" s="2">
        <v>2.235805</v>
      </c>
      <c r="D23744" s="2">
        <v>2.2402600000000001</v>
      </c>
      <c r="F23744" s="2">
        <v>21.649180000000001</v>
      </c>
      <c r="G23744" s="2">
        <v>0.26999699999999999</v>
      </c>
      <c r="H23744" s="2">
        <v>0.53230999999999995</v>
      </c>
      <c r="J23744" s="2">
        <v>21.651990000000001</v>
      </c>
      <c r="K23744" s="2">
        <v>0.125332</v>
      </c>
      <c r="L23744" s="2">
        <v>0.349024</v>
      </c>
    </row>
    <row r="23745" spans="1:12" x14ac:dyDescent="0.2">
      <c r="A23745" s="2">
        <v>21.65269</v>
      </c>
      <c r="B23745" s="2">
        <v>13.69478</v>
      </c>
      <c r="C23745" s="2">
        <v>2.235023</v>
      </c>
      <c r="D23745" s="2">
        <v>2.2389480000000002</v>
      </c>
      <c r="F23745" s="2">
        <v>21.64988</v>
      </c>
      <c r="G23745" s="2">
        <v>0.26957700000000001</v>
      </c>
      <c r="H23745" s="2">
        <v>0.53218100000000002</v>
      </c>
      <c r="J23745" s="2">
        <v>21.65269</v>
      </c>
      <c r="K23745" s="2">
        <v>0.125387</v>
      </c>
      <c r="L23745" s="2">
        <v>0.34825299999999998</v>
      </c>
    </row>
    <row r="23746" spans="1:12" x14ac:dyDescent="0.2">
      <c r="A23746" s="2">
        <v>21.653390000000002</v>
      </c>
      <c r="B23746" s="2">
        <v>13.691319999999999</v>
      </c>
      <c r="C23746" s="2">
        <v>2.2345730000000001</v>
      </c>
      <c r="D23746" s="2">
        <v>2.237247</v>
      </c>
      <c r="F23746" s="2">
        <v>21.650590000000001</v>
      </c>
      <c r="G23746" s="2">
        <v>0.26927200000000001</v>
      </c>
      <c r="H23746" s="2">
        <v>0.53225699999999998</v>
      </c>
      <c r="J23746" s="2">
        <v>21.653390000000002</v>
      </c>
      <c r="K23746" s="2">
        <v>0.12572800000000001</v>
      </c>
      <c r="L23746" s="2">
        <v>0.34787200000000001</v>
      </c>
    </row>
    <row r="23747" spans="1:12" x14ac:dyDescent="0.2">
      <c r="A23747" s="2">
        <v>21.65409</v>
      </c>
      <c r="B23747" s="2">
        <v>13.688000000000001</v>
      </c>
      <c r="C23747" s="2">
        <v>2.2330730000000001</v>
      </c>
      <c r="D23747" s="2">
        <v>2.236049</v>
      </c>
      <c r="F23747" s="2">
        <v>21.651289999999999</v>
      </c>
      <c r="G23747" s="2">
        <v>0.26894400000000002</v>
      </c>
      <c r="H23747" s="2">
        <v>0.532219</v>
      </c>
      <c r="J23747" s="2">
        <v>21.65409</v>
      </c>
      <c r="K23747" s="2">
        <v>0.125969</v>
      </c>
      <c r="L23747" s="2">
        <v>0.34708699999999998</v>
      </c>
    </row>
    <row r="23748" spans="1:12" x14ac:dyDescent="0.2">
      <c r="A23748" s="2">
        <v>21.654789999999998</v>
      </c>
      <c r="B23748" s="2">
        <v>13.684670000000001</v>
      </c>
      <c r="C23748" s="2">
        <v>2.2315170000000002</v>
      </c>
      <c r="D23748" s="2">
        <v>2.2351030000000001</v>
      </c>
      <c r="F23748" s="2">
        <v>21.651990000000001</v>
      </c>
      <c r="G23748" s="2">
        <v>0.268486</v>
      </c>
      <c r="H23748" s="2">
        <v>0.53193699999999999</v>
      </c>
      <c r="J23748" s="2">
        <v>21.654789999999998</v>
      </c>
      <c r="K23748" s="2">
        <v>0.126114</v>
      </c>
      <c r="L23748" s="2">
        <v>0.346945</v>
      </c>
    </row>
    <row r="23749" spans="1:12" x14ac:dyDescent="0.2">
      <c r="A23749" s="2">
        <v>21.6555</v>
      </c>
      <c r="B23749" s="2">
        <v>13.68065</v>
      </c>
      <c r="C23749" s="2">
        <v>2.2303730000000002</v>
      </c>
      <c r="D23749" s="2">
        <v>2.234416</v>
      </c>
      <c r="F23749" s="2">
        <v>21.65269</v>
      </c>
      <c r="G23749" s="2">
        <v>0.26791399999999999</v>
      </c>
      <c r="H23749" s="2">
        <v>0.53197499999999998</v>
      </c>
      <c r="J23749" s="2">
        <v>21.6555</v>
      </c>
      <c r="K23749" s="2">
        <v>0.125717</v>
      </c>
      <c r="L23749" s="2">
        <v>0.34593400000000002</v>
      </c>
    </row>
    <row r="23750" spans="1:12" x14ac:dyDescent="0.2">
      <c r="A23750" s="2">
        <v>21.656199999999998</v>
      </c>
      <c r="B23750" s="2">
        <v>13.677300000000001</v>
      </c>
      <c r="C23750" s="2">
        <v>2.2289460000000001</v>
      </c>
      <c r="D23750" s="2">
        <v>2.232936</v>
      </c>
      <c r="F23750" s="2">
        <v>21.653390000000002</v>
      </c>
      <c r="G23750" s="2">
        <v>0.26735700000000001</v>
      </c>
      <c r="H23750" s="2">
        <v>0.53212700000000002</v>
      </c>
      <c r="J23750" s="2">
        <v>21.656199999999998</v>
      </c>
      <c r="K23750" s="2">
        <v>0.125469</v>
      </c>
      <c r="L23750" s="2">
        <v>0.34511700000000001</v>
      </c>
    </row>
    <row r="23751" spans="1:12" x14ac:dyDescent="0.2">
      <c r="A23751" s="2">
        <v>21.6569</v>
      </c>
      <c r="B23751" s="2">
        <v>13.6737</v>
      </c>
      <c r="C23751" s="2">
        <v>2.2281680000000001</v>
      </c>
      <c r="D23751" s="2">
        <v>2.2319059999999999</v>
      </c>
      <c r="F23751" s="2">
        <v>21.65409</v>
      </c>
      <c r="G23751" s="2">
        <v>0.26712799999999998</v>
      </c>
      <c r="H23751" s="2">
        <v>0.53242500000000004</v>
      </c>
      <c r="J23751" s="2">
        <v>21.6569</v>
      </c>
      <c r="K23751" s="2">
        <v>0.12525900000000001</v>
      </c>
      <c r="L23751" s="2">
        <v>0.344883</v>
      </c>
    </row>
    <row r="23752" spans="1:12" x14ac:dyDescent="0.2">
      <c r="A23752" s="2">
        <v>21.657599999999999</v>
      </c>
      <c r="B23752" s="2">
        <v>13.670450000000001</v>
      </c>
      <c r="C23752" s="2">
        <v>2.2268439999999998</v>
      </c>
      <c r="D23752" s="2">
        <v>2.2309369999999999</v>
      </c>
      <c r="F23752" s="2">
        <v>21.654789999999998</v>
      </c>
      <c r="G23752" s="2">
        <v>0.266739</v>
      </c>
      <c r="H23752" s="2">
        <v>0.53228799999999998</v>
      </c>
      <c r="J23752" s="2">
        <v>21.657599999999999</v>
      </c>
      <c r="K23752" s="2">
        <v>0.124864</v>
      </c>
      <c r="L23752" s="2">
        <v>0.34421299999999999</v>
      </c>
    </row>
    <row r="23753" spans="1:12" x14ac:dyDescent="0.2">
      <c r="A23753" s="2">
        <v>21.658300000000001</v>
      </c>
      <c r="B23753" s="2">
        <v>13.66657</v>
      </c>
      <c r="C23753" s="2">
        <v>2.2259060000000002</v>
      </c>
      <c r="D23753" s="2">
        <v>2.2295180000000001</v>
      </c>
      <c r="F23753" s="2">
        <v>21.6555</v>
      </c>
      <c r="G23753" s="2">
        <v>0.26644899999999999</v>
      </c>
      <c r="H23753" s="2">
        <v>0.53249400000000002</v>
      </c>
      <c r="J23753" s="2">
        <v>21.658300000000001</v>
      </c>
      <c r="K23753" s="2">
        <v>0.124723</v>
      </c>
      <c r="L23753" s="2">
        <v>0.34431099999999998</v>
      </c>
    </row>
    <row r="23754" spans="1:12" x14ac:dyDescent="0.2">
      <c r="A23754" s="2">
        <v>21.658999999999999</v>
      </c>
      <c r="B23754" s="2">
        <v>13.663069999999999</v>
      </c>
      <c r="C23754" s="2">
        <v>2.2249940000000001</v>
      </c>
      <c r="D23754" s="2">
        <v>2.2283279999999999</v>
      </c>
      <c r="F23754" s="2">
        <v>21.656199999999998</v>
      </c>
      <c r="G23754" s="2">
        <v>0.26556400000000002</v>
      </c>
      <c r="H23754" s="2">
        <v>0.53263899999999997</v>
      </c>
      <c r="J23754" s="2">
        <v>21.658999999999999</v>
      </c>
      <c r="K23754" s="2">
        <v>0.12492499999999999</v>
      </c>
      <c r="L23754" s="2">
        <v>0.343613</v>
      </c>
    </row>
    <row r="23755" spans="1:12" x14ac:dyDescent="0.2">
      <c r="A23755" s="2">
        <v>21.659700000000001</v>
      </c>
      <c r="B23755" s="2">
        <v>13.65926</v>
      </c>
      <c r="C23755" s="2">
        <v>2.2242500000000001</v>
      </c>
      <c r="D23755" s="2">
        <v>2.2275649999999998</v>
      </c>
      <c r="F23755" s="2">
        <v>21.6569</v>
      </c>
      <c r="G23755" s="2">
        <v>0.26540399999999997</v>
      </c>
      <c r="H23755" s="2">
        <v>0.53197499999999998</v>
      </c>
      <c r="J23755" s="2">
        <v>21.659700000000001</v>
      </c>
      <c r="K23755" s="2">
        <v>0.12466000000000001</v>
      </c>
      <c r="L23755" s="2">
        <v>0.34335100000000002</v>
      </c>
    </row>
    <row r="23756" spans="1:12" x14ac:dyDescent="0.2">
      <c r="A23756" s="2">
        <v>21.660399999999999</v>
      </c>
      <c r="B23756" s="2">
        <v>13.65606</v>
      </c>
      <c r="C23756" s="2">
        <v>2.2230180000000002</v>
      </c>
      <c r="D23756" s="2">
        <v>2.2260469999999999</v>
      </c>
      <c r="F23756" s="2">
        <v>21.657599999999999</v>
      </c>
      <c r="G23756" s="2">
        <v>0.26547999999999999</v>
      </c>
      <c r="H23756" s="2">
        <v>0.53216600000000003</v>
      </c>
      <c r="J23756" s="2">
        <v>21.660399999999999</v>
      </c>
      <c r="K23756" s="2">
        <v>0.12428599999999999</v>
      </c>
      <c r="L23756" s="2">
        <v>0.34192299999999998</v>
      </c>
    </row>
    <row r="23757" spans="1:12" x14ac:dyDescent="0.2">
      <c r="A23757" s="2">
        <v>21.661110000000001</v>
      </c>
      <c r="B23757" s="2">
        <v>13.6526</v>
      </c>
      <c r="C23757" s="2">
        <v>2.2221980000000001</v>
      </c>
      <c r="D23757" s="2">
        <v>2.2244600000000001</v>
      </c>
      <c r="F23757" s="2">
        <v>21.658300000000001</v>
      </c>
      <c r="G23757" s="2">
        <v>0.26546500000000001</v>
      </c>
      <c r="H23757" s="2">
        <v>0.53249400000000002</v>
      </c>
      <c r="J23757" s="2">
        <v>21.661110000000001</v>
      </c>
      <c r="K23757" s="2">
        <v>0.124666</v>
      </c>
      <c r="L23757" s="2">
        <v>0.341472</v>
      </c>
    </row>
    <row r="23758" spans="1:12" x14ac:dyDescent="0.2">
      <c r="A23758" s="2">
        <v>21.661809999999999</v>
      </c>
      <c r="B23758" s="2">
        <v>13.64954</v>
      </c>
      <c r="C23758" s="2">
        <v>2.220542</v>
      </c>
      <c r="D23758" s="2">
        <v>2.2233309999999999</v>
      </c>
      <c r="F23758" s="2">
        <v>21.658999999999999</v>
      </c>
      <c r="G23758" s="2">
        <v>0.264488</v>
      </c>
      <c r="H23758" s="2">
        <v>0.53215800000000002</v>
      </c>
      <c r="J23758" s="2">
        <v>21.661809999999999</v>
      </c>
      <c r="K23758" s="2">
        <v>0.12488299999999999</v>
      </c>
      <c r="L23758" s="2">
        <v>0.34069100000000002</v>
      </c>
    </row>
    <row r="23759" spans="1:12" x14ac:dyDescent="0.2">
      <c r="A23759" s="2">
        <v>21.662510000000001</v>
      </c>
      <c r="B23759" s="2">
        <v>13.645619999999999</v>
      </c>
      <c r="C23759" s="2">
        <v>2.219249</v>
      </c>
      <c r="D23759" s="2">
        <v>2.2220179999999998</v>
      </c>
      <c r="F23759" s="2">
        <v>21.659700000000001</v>
      </c>
      <c r="G23759" s="2">
        <v>0.263824</v>
      </c>
      <c r="H23759" s="2">
        <v>0.53183000000000002</v>
      </c>
      <c r="J23759" s="2">
        <v>21.662510000000001</v>
      </c>
      <c r="K23759" s="2">
        <v>0.12476</v>
      </c>
      <c r="L23759" s="2">
        <v>0.33977000000000002</v>
      </c>
    </row>
    <row r="23760" spans="1:12" x14ac:dyDescent="0.2">
      <c r="A23760" s="2">
        <v>21.663209999999999</v>
      </c>
      <c r="B23760" s="2">
        <v>13.64132</v>
      </c>
      <c r="C23760" s="2">
        <v>2.218375</v>
      </c>
      <c r="D23760" s="2">
        <v>2.2208510000000001</v>
      </c>
      <c r="F23760" s="2">
        <v>21.660399999999999</v>
      </c>
      <c r="G23760" s="2">
        <v>0.263687</v>
      </c>
      <c r="H23760" s="2">
        <v>0.53208900000000003</v>
      </c>
      <c r="J23760" s="2">
        <v>21.663209999999999</v>
      </c>
      <c r="K23760" s="2">
        <v>0.125334</v>
      </c>
      <c r="L23760" s="2">
        <v>0.33913300000000002</v>
      </c>
    </row>
    <row r="23761" spans="1:12" x14ac:dyDescent="0.2">
      <c r="A23761" s="2">
        <v>21.663910000000001</v>
      </c>
      <c r="B23761" s="2">
        <v>13.63753</v>
      </c>
      <c r="C23761" s="2">
        <v>2.2172390000000002</v>
      </c>
      <c r="D23761" s="2">
        <v>2.2193179999999999</v>
      </c>
      <c r="F23761" s="2">
        <v>21.661110000000001</v>
      </c>
      <c r="G23761" s="2">
        <v>0.26366400000000001</v>
      </c>
      <c r="H23761" s="2">
        <v>0.53196699999999997</v>
      </c>
      <c r="J23761" s="2">
        <v>21.663910000000001</v>
      </c>
      <c r="K23761" s="2">
        <v>0.12520400000000001</v>
      </c>
      <c r="L23761" s="2">
        <v>0.339225</v>
      </c>
    </row>
    <row r="23762" spans="1:12" x14ac:dyDescent="0.2">
      <c r="A23762" s="2">
        <v>21.66461</v>
      </c>
      <c r="B23762" s="2">
        <v>13.63396</v>
      </c>
      <c r="C23762" s="2">
        <v>2.2166090000000001</v>
      </c>
      <c r="D23762" s="2">
        <v>2.2177690000000001</v>
      </c>
      <c r="F23762" s="2">
        <v>21.661809999999999</v>
      </c>
      <c r="G23762" s="2">
        <v>0.26381700000000002</v>
      </c>
      <c r="H23762" s="2">
        <v>0.53230999999999995</v>
      </c>
      <c r="J23762" s="2">
        <v>21.66461</v>
      </c>
      <c r="K23762" s="2">
        <v>0.125303</v>
      </c>
      <c r="L23762" s="2">
        <v>0.33876499999999998</v>
      </c>
    </row>
    <row r="23763" spans="1:12" x14ac:dyDescent="0.2">
      <c r="A23763" s="2">
        <v>21.665310000000002</v>
      </c>
      <c r="B23763" s="2">
        <v>13.63025</v>
      </c>
      <c r="C23763" s="2">
        <v>2.2157170000000002</v>
      </c>
      <c r="D23763" s="2">
        <v>2.2171509999999999</v>
      </c>
      <c r="F23763" s="2">
        <v>21.662510000000001</v>
      </c>
      <c r="G23763" s="2">
        <v>0.263428</v>
      </c>
      <c r="H23763" s="2">
        <v>0.53212000000000004</v>
      </c>
      <c r="J23763" s="2">
        <v>21.665310000000002</v>
      </c>
      <c r="K23763" s="2">
        <v>0.12562699999999999</v>
      </c>
      <c r="L23763" s="2">
        <v>0.33845500000000001</v>
      </c>
    </row>
    <row r="23764" spans="1:12" x14ac:dyDescent="0.2">
      <c r="A23764" s="2">
        <v>21.66602</v>
      </c>
      <c r="B23764" s="2">
        <v>13.6264</v>
      </c>
      <c r="C23764" s="2">
        <v>2.2141600000000001</v>
      </c>
      <c r="D23764" s="2">
        <v>2.2164030000000001</v>
      </c>
      <c r="F23764" s="2">
        <v>21.663209999999999</v>
      </c>
      <c r="G23764" s="2">
        <v>0.26312999999999998</v>
      </c>
      <c r="H23764" s="2">
        <v>0.53223399999999998</v>
      </c>
      <c r="J23764" s="2">
        <v>21.66602</v>
      </c>
      <c r="K23764" s="2">
        <v>0.125892</v>
      </c>
      <c r="L23764" s="2">
        <v>0.33729599999999998</v>
      </c>
    </row>
    <row r="23765" spans="1:12" x14ac:dyDescent="0.2">
      <c r="A23765" s="2">
        <v>21.666720000000002</v>
      </c>
      <c r="B23765" s="2">
        <v>13.623250000000001</v>
      </c>
      <c r="C23765" s="2">
        <v>2.212939</v>
      </c>
      <c r="D23765" s="2">
        <v>2.2154720000000001</v>
      </c>
      <c r="F23765" s="2">
        <v>21.663910000000001</v>
      </c>
      <c r="G23765" s="2">
        <v>0.26294699999999999</v>
      </c>
      <c r="H23765" s="2">
        <v>0.53206600000000004</v>
      </c>
      <c r="J23765" s="2">
        <v>21.666720000000002</v>
      </c>
      <c r="K23765" s="2">
        <v>0.12653</v>
      </c>
      <c r="L23765" s="2">
        <v>0.33724599999999999</v>
      </c>
    </row>
    <row r="23766" spans="1:12" x14ac:dyDescent="0.2">
      <c r="A23766" s="2">
        <v>21.66742</v>
      </c>
      <c r="B23766" s="2">
        <v>13.61905</v>
      </c>
      <c r="C23766" s="2">
        <v>2.2120660000000001</v>
      </c>
      <c r="D23766" s="2">
        <v>2.2145869999999999</v>
      </c>
      <c r="F23766" s="2">
        <v>21.66461</v>
      </c>
      <c r="G23766" s="2">
        <v>0.262268</v>
      </c>
      <c r="H23766" s="2">
        <v>0.53192899999999999</v>
      </c>
      <c r="J23766" s="2">
        <v>21.66742</v>
      </c>
      <c r="K23766" s="2">
        <v>0.12632399999999999</v>
      </c>
      <c r="L23766" s="2">
        <v>0.33668199999999998</v>
      </c>
    </row>
    <row r="23767" spans="1:12" x14ac:dyDescent="0.2">
      <c r="A23767" s="2">
        <v>21.668119999999998</v>
      </c>
      <c r="B23767" s="2">
        <v>13.615180000000001</v>
      </c>
      <c r="C23767" s="2">
        <v>2.2114940000000001</v>
      </c>
      <c r="D23767" s="2">
        <v>2.213069</v>
      </c>
      <c r="F23767" s="2">
        <v>21.665310000000002</v>
      </c>
      <c r="G23767" s="2">
        <v>0.26191700000000001</v>
      </c>
      <c r="H23767" s="2">
        <v>0.53165399999999996</v>
      </c>
      <c r="J23767" s="2">
        <v>21.668119999999998</v>
      </c>
      <c r="K23767" s="2">
        <v>0.12633900000000001</v>
      </c>
      <c r="L23767" s="2">
        <v>0.33602599999999999</v>
      </c>
    </row>
    <row r="23768" spans="1:12" x14ac:dyDescent="0.2">
      <c r="A23768" s="2">
        <v>21.66882</v>
      </c>
      <c r="B23768" s="2">
        <v>13.611940000000001</v>
      </c>
      <c r="C23768" s="2">
        <v>2.2101130000000002</v>
      </c>
      <c r="D23768" s="2">
        <v>2.2116579999999999</v>
      </c>
      <c r="F23768" s="2">
        <v>21.66602</v>
      </c>
      <c r="G23768" s="2">
        <v>0.26223800000000003</v>
      </c>
      <c r="H23768" s="2">
        <v>0.53110500000000005</v>
      </c>
      <c r="J23768" s="2">
        <v>21.66882</v>
      </c>
      <c r="K23768" s="2">
        <v>0.12650500000000001</v>
      </c>
      <c r="L23768" s="2">
        <v>0.33588899999999999</v>
      </c>
    </row>
    <row r="23769" spans="1:12" x14ac:dyDescent="0.2">
      <c r="A23769" s="2">
        <v>21.669519999999999</v>
      </c>
      <c r="B23769" s="2">
        <v>13.60859</v>
      </c>
      <c r="C23769" s="2">
        <v>2.2085110000000001</v>
      </c>
      <c r="D23769" s="2">
        <v>2.2108720000000002</v>
      </c>
      <c r="F23769" s="2">
        <v>21.666720000000002</v>
      </c>
      <c r="G23769" s="2">
        <v>0.26234400000000002</v>
      </c>
      <c r="H23769" s="2">
        <v>0.53142500000000004</v>
      </c>
      <c r="J23769" s="2">
        <v>21.669519999999999</v>
      </c>
      <c r="K23769" s="2">
        <v>0.12699099999999999</v>
      </c>
      <c r="L23769" s="2">
        <v>0.33532000000000001</v>
      </c>
    </row>
    <row r="23770" spans="1:12" x14ac:dyDescent="0.2">
      <c r="A23770" s="2">
        <v>21.67022</v>
      </c>
      <c r="B23770" s="2">
        <v>13.604950000000001</v>
      </c>
      <c r="C23770" s="2">
        <v>2.2070569999999998</v>
      </c>
      <c r="D23770" s="2">
        <v>2.2102390000000001</v>
      </c>
      <c r="F23770" s="2">
        <v>21.66742</v>
      </c>
      <c r="G23770" s="2">
        <v>0.26225300000000001</v>
      </c>
      <c r="H23770" s="2">
        <v>0.53179200000000004</v>
      </c>
      <c r="J23770" s="2">
        <v>21.67022</v>
      </c>
      <c r="K23770" s="2">
        <v>0.127083</v>
      </c>
      <c r="L23770" s="2">
        <v>0.33566600000000002</v>
      </c>
    </row>
    <row r="23771" spans="1:12" x14ac:dyDescent="0.2">
      <c r="A23771" s="2">
        <v>21.670929999999998</v>
      </c>
      <c r="B23771" s="2">
        <v>13.60169</v>
      </c>
      <c r="C23771" s="2">
        <v>2.205581</v>
      </c>
      <c r="D23771" s="2">
        <v>2.209247</v>
      </c>
      <c r="F23771" s="2">
        <v>21.668119999999998</v>
      </c>
      <c r="G23771" s="2">
        <v>0.26173400000000002</v>
      </c>
      <c r="H23771" s="2">
        <v>0.53162399999999999</v>
      </c>
      <c r="J23771" s="2">
        <v>21.670929999999998</v>
      </c>
      <c r="K23771" s="2">
        <v>0.12743399999999999</v>
      </c>
      <c r="L23771" s="2">
        <v>0.33538099999999998</v>
      </c>
    </row>
    <row r="23772" spans="1:12" x14ac:dyDescent="0.2">
      <c r="A23772" s="2">
        <v>21.67163</v>
      </c>
      <c r="B23772" s="2">
        <v>13.5984</v>
      </c>
      <c r="C23772" s="2">
        <v>2.2043029999999999</v>
      </c>
      <c r="D23772" s="2">
        <v>2.2076449999999999</v>
      </c>
      <c r="F23772" s="2">
        <v>21.66882</v>
      </c>
      <c r="G23772" s="2">
        <v>0.26148199999999999</v>
      </c>
      <c r="H23772" s="2">
        <v>0.53176100000000004</v>
      </c>
      <c r="J23772" s="2">
        <v>21.67163</v>
      </c>
      <c r="K23772" s="2">
        <v>0.12732099999999999</v>
      </c>
      <c r="L23772" s="2">
        <v>0.33477400000000002</v>
      </c>
    </row>
    <row r="23773" spans="1:12" x14ac:dyDescent="0.2">
      <c r="A23773" s="2">
        <v>21.672329999999999</v>
      </c>
      <c r="B23773" s="2">
        <v>13.59493</v>
      </c>
      <c r="C23773" s="2">
        <v>2.2034479999999999</v>
      </c>
      <c r="D23773" s="2">
        <v>2.2070650000000001</v>
      </c>
      <c r="F23773" s="2">
        <v>21.669519999999999</v>
      </c>
      <c r="G23773" s="2">
        <v>0.26167299999999999</v>
      </c>
      <c r="H23773" s="2">
        <v>0.53217300000000001</v>
      </c>
      <c r="J23773" s="2">
        <v>21.672329999999999</v>
      </c>
      <c r="K23773" s="2">
        <v>0.12710199999999999</v>
      </c>
      <c r="L23773" s="2">
        <v>0.33429399999999998</v>
      </c>
    </row>
    <row r="23774" spans="1:12" x14ac:dyDescent="0.2">
      <c r="A23774" s="2">
        <v>21.673030000000001</v>
      </c>
      <c r="B23774" s="2">
        <v>13.59145</v>
      </c>
      <c r="C23774" s="2">
        <v>2.202102</v>
      </c>
      <c r="D23774" s="2">
        <v>2.2051419999999999</v>
      </c>
      <c r="F23774" s="2">
        <v>21.67022</v>
      </c>
      <c r="G23774" s="2">
        <v>0.26117699999999999</v>
      </c>
      <c r="H23774" s="2">
        <v>0.53201299999999996</v>
      </c>
      <c r="J23774" s="2">
        <v>21.673030000000001</v>
      </c>
      <c r="K23774" s="2">
        <v>0.127552</v>
      </c>
      <c r="L23774" s="2">
        <v>0.33398800000000001</v>
      </c>
    </row>
    <row r="23775" spans="1:12" x14ac:dyDescent="0.2">
      <c r="A23775" s="2">
        <v>21.673729999999999</v>
      </c>
      <c r="B23775" s="2">
        <v>13.58827</v>
      </c>
      <c r="C23775" s="2">
        <v>2.2003780000000002</v>
      </c>
      <c r="D23775" s="2">
        <v>2.2039369999999998</v>
      </c>
      <c r="F23775" s="2">
        <v>21.670929999999998</v>
      </c>
      <c r="G23775" s="2">
        <v>0.26081799999999999</v>
      </c>
      <c r="H23775" s="2">
        <v>0.53154000000000001</v>
      </c>
      <c r="J23775" s="2">
        <v>21.673729999999999</v>
      </c>
      <c r="K23775" s="2">
        <v>0.12757499999999999</v>
      </c>
      <c r="L23775" s="2">
        <v>0.333567</v>
      </c>
    </row>
    <row r="23776" spans="1:12" x14ac:dyDescent="0.2">
      <c r="A23776" s="2">
        <v>21.674430000000001</v>
      </c>
      <c r="B23776" s="2">
        <v>13.5853</v>
      </c>
      <c r="C23776" s="2">
        <v>2.198718</v>
      </c>
      <c r="D23776" s="2">
        <v>2.2024110000000001</v>
      </c>
      <c r="F23776" s="2">
        <v>21.67163</v>
      </c>
      <c r="G23776" s="2">
        <v>0.26042199999999999</v>
      </c>
      <c r="H23776" s="2">
        <v>0.53184500000000001</v>
      </c>
      <c r="J23776" s="2">
        <v>21.674430000000001</v>
      </c>
      <c r="K23776" s="2">
        <v>0.12776399999999999</v>
      </c>
      <c r="L23776" s="2">
        <v>0.33324199999999998</v>
      </c>
    </row>
    <row r="23777" spans="1:12" x14ac:dyDescent="0.2">
      <c r="A23777" s="2">
        <v>21.675129999999999</v>
      </c>
      <c r="B23777" s="2">
        <v>13.582039999999999</v>
      </c>
      <c r="C23777" s="2">
        <v>2.1974100000000001</v>
      </c>
      <c r="D23777" s="2">
        <v>2.2012130000000001</v>
      </c>
      <c r="F23777" s="2">
        <v>21.672329999999999</v>
      </c>
      <c r="G23777" s="2">
        <v>0.26042199999999999</v>
      </c>
      <c r="H23777" s="2">
        <v>0.53157799999999999</v>
      </c>
      <c r="J23777" s="2">
        <v>21.675129999999999</v>
      </c>
      <c r="K23777" s="2">
        <v>0.127779</v>
      </c>
      <c r="L23777" s="2">
        <v>0.33262599999999998</v>
      </c>
    </row>
    <row r="23778" spans="1:12" x14ac:dyDescent="0.2">
      <c r="A23778" s="2">
        <v>21.675840000000001</v>
      </c>
      <c r="B23778" s="2">
        <v>13.5783</v>
      </c>
      <c r="C23778" s="2">
        <v>2.1960060000000001</v>
      </c>
      <c r="D23778" s="2">
        <v>2.2000000000000002</v>
      </c>
      <c r="F23778" s="2">
        <v>21.673030000000001</v>
      </c>
      <c r="G23778" s="2">
        <v>0.26067400000000002</v>
      </c>
      <c r="H23778" s="2">
        <v>0.53176100000000004</v>
      </c>
      <c r="J23778" s="2">
        <v>21.675840000000001</v>
      </c>
      <c r="K23778" s="2">
        <v>0.12742000000000001</v>
      </c>
      <c r="L23778" s="2">
        <v>0.332125</v>
      </c>
    </row>
    <row r="23779" spans="1:12" x14ac:dyDescent="0.2">
      <c r="A23779" s="2">
        <v>21.676539999999999</v>
      </c>
      <c r="B23779" s="2">
        <v>13.574999999999999</v>
      </c>
      <c r="C23779" s="2">
        <v>2.1945030000000001</v>
      </c>
      <c r="D23779" s="2">
        <v>2.1983220000000001</v>
      </c>
      <c r="F23779" s="2">
        <v>21.673729999999999</v>
      </c>
      <c r="G23779" s="2">
        <v>0.26031500000000002</v>
      </c>
      <c r="H23779" s="2">
        <v>0.53177600000000003</v>
      </c>
      <c r="J23779" s="2">
        <v>21.676539999999999</v>
      </c>
      <c r="K23779" s="2">
        <v>0.12723699999999999</v>
      </c>
      <c r="L23779" s="2">
        <v>0.331785</v>
      </c>
    </row>
    <row r="23780" spans="1:12" x14ac:dyDescent="0.2">
      <c r="A23780" s="2">
        <v>21.677240000000001</v>
      </c>
      <c r="B23780" s="2">
        <v>13.57188</v>
      </c>
      <c r="C23780" s="2">
        <v>2.1934390000000001</v>
      </c>
      <c r="D23780" s="2">
        <v>2.1973980000000002</v>
      </c>
      <c r="F23780" s="2">
        <v>21.674430000000001</v>
      </c>
      <c r="G23780" s="2">
        <v>0.25997900000000002</v>
      </c>
      <c r="H23780" s="2">
        <v>0.53186800000000001</v>
      </c>
      <c r="J23780" s="2">
        <v>21.677240000000001</v>
      </c>
      <c r="K23780" s="2">
        <v>0.12750600000000001</v>
      </c>
      <c r="L23780" s="2">
        <v>0.33147599999999999</v>
      </c>
    </row>
    <row r="23781" spans="1:12" x14ac:dyDescent="0.2">
      <c r="A23781" s="2">
        <v>21.67794</v>
      </c>
      <c r="B23781" s="2">
        <v>13.5684</v>
      </c>
      <c r="C23781" s="2">
        <v>2.192237</v>
      </c>
      <c r="D23781" s="2">
        <v>2.1964220000000001</v>
      </c>
      <c r="F23781" s="2">
        <v>21.675129999999999</v>
      </c>
      <c r="G23781" s="2">
        <v>0.25968200000000002</v>
      </c>
      <c r="H23781" s="2">
        <v>0.53266100000000005</v>
      </c>
      <c r="J23781" s="2">
        <v>21.67794</v>
      </c>
      <c r="K23781" s="2">
        <v>0.12723000000000001</v>
      </c>
      <c r="L23781" s="2">
        <v>0.33146100000000001</v>
      </c>
    </row>
    <row r="23782" spans="1:12" x14ac:dyDescent="0.2">
      <c r="A23782" s="2">
        <v>21.678640000000001</v>
      </c>
      <c r="B23782" s="2">
        <v>13.564780000000001</v>
      </c>
      <c r="C23782" s="2">
        <v>2.1908639999999999</v>
      </c>
      <c r="D23782" s="2">
        <v>2.1955749999999998</v>
      </c>
      <c r="F23782" s="2">
        <v>21.675840000000001</v>
      </c>
      <c r="G23782" s="2">
        <v>0.25983400000000001</v>
      </c>
      <c r="H23782" s="2">
        <v>0.53259999999999996</v>
      </c>
      <c r="J23782" s="2">
        <v>21.678640000000001</v>
      </c>
      <c r="K23782" s="2">
        <v>0.12717000000000001</v>
      </c>
      <c r="L23782" s="2">
        <v>0.331314</v>
      </c>
    </row>
    <row r="23783" spans="1:12" x14ac:dyDescent="0.2">
      <c r="A23783" s="2">
        <v>21.67934</v>
      </c>
      <c r="B23783" s="2">
        <v>13.56122</v>
      </c>
      <c r="C23783" s="2">
        <v>2.1890860000000001</v>
      </c>
      <c r="D23783" s="2">
        <v>2.194957</v>
      </c>
      <c r="F23783" s="2">
        <v>21.676539999999999</v>
      </c>
      <c r="G23783" s="2">
        <v>0.25982699999999997</v>
      </c>
      <c r="H23783" s="2">
        <v>0.53232599999999997</v>
      </c>
      <c r="J23783" s="2">
        <v>21.67934</v>
      </c>
      <c r="K23783" s="2">
        <v>0.12753300000000001</v>
      </c>
      <c r="L23783" s="2">
        <v>0.33118199999999998</v>
      </c>
    </row>
    <row r="23784" spans="1:12" x14ac:dyDescent="0.2">
      <c r="A23784" s="2">
        <v>21.680040000000002</v>
      </c>
      <c r="B23784" s="2">
        <v>13.557510000000001</v>
      </c>
      <c r="C23784" s="2">
        <v>2.1876329999999999</v>
      </c>
      <c r="D23784" s="2">
        <v>2.1939649999999999</v>
      </c>
      <c r="F23784" s="2">
        <v>21.677240000000001</v>
      </c>
      <c r="G23784" s="2">
        <v>0.25931500000000002</v>
      </c>
      <c r="H23784" s="2">
        <v>0.53227999999999998</v>
      </c>
      <c r="J23784" s="2">
        <v>21.680040000000002</v>
      </c>
      <c r="K23784" s="2">
        <v>0.128134</v>
      </c>
      <c r="L23784" s="2">
        <v>0.33057900000000001</v>
      </c>
    </row>
    <row r="23785" spans="1:12" x14ac:dyDescent="0.2">
      <c r="A23785" s="2">
        <v>21.68074</v>
      </c>
      <c r="B23785" s="2">
        <v>13.553979999999999</v>
      </c>
      <c r="C23785" s="2">
        <v>2.1865039999999998</v>
      </c>
      <c r="D23785" s="2">
        <v>2.1927599999999998</v>
      </c>
      <c r="F23785" s="2">
        <v>21.67794</v>
      </c>
      <c r="G23785" s="2">
        <v>0.258575</v>
      </c>
      <c r="H23785" s="2">
        <v>0.53217300000000001</v>
      </c>
      <c r="J23785" s="2">
        <v>21.68074</v>
      </c>
      <c r="K23785" s="2">
        <v>0.128607</v>
      </c>
      <c r="L23785" s="2">
        <v>0.33010800000000001</v>
      </c>
    </row>
    <row r="23786" spans="1:12" x14ac:dyDescent="0.2">
      <c r="A23786" s="2">
        <v>21.681450000000002</v>
      </c>
      <c r="B23786" s="2">
        <v>13.55062</v>
      </c>
      <c r="C23786" s="2">
        <v>2.1854580000000001</v>
      </c>
      <c r="D23786" s="2">
        <v>2.191837</v>
      </c>
      <c r="F23786" s="2">
        <v>21.678640000000001</v>
      </c>
      <c r="G23786" s="2">
        <v>0.259384</v>
      </c>
      <c r="H23786" s="2">
        <v>0.53193699999999999</v>
      </c>
      <c r="J23786" s="2">
        <v>21.681450000000002</v>
      </c>
      <c r="K23786" s="2">
        <v>0.129248</v>
      </c>
      <c r="L23786" s="2">
        <v>0.32947799999999999</v>
      </c>
    </row>
    <row r="23787" spans="1:12" x14ac:dyDescent="0.2">
      <c r="A23787" s="2">
        <v>21.68215</v>
      </c>
      <c r="B23787" s="2">
        <v>13.54748</v>
      </c>
      <c r="C23787" s="2">
        <v>2.184043</v>
      </c>
      <c r="D23787" s="2">
        <v>2.1907839999999998</v>
      </c>
      <c r="F23787" s="2">
        <v>21.67934</v>
      </c>
      <c r="G23787" s="2">
        <v>0.258461</v>
      </c>
      <c r="H23787" s="2">
        <v>0.53104399999999996</v>
      </c>
      <c r="J23787" s="2">
        <v>21.68215</v>
      </c>
      <c r="K23787" s="2">
        <v>0.12992100000000001</v>
      </c>
      <c r="L23787" s="2">
        <v>0.328903</v>
      </c>
    </row>
    <row r="23788" spans="1:12" x14ac:dyDescent="0.2">
      <c r="A23788" s="2">
        <v>21.682849999999998</v>
      </c>
      <c r="B23788" s="2">
        <v>13.54406</v>
      </c>
      <c r="C23788" s="2">
        <v>2.1827230000000002</v>
      </c>
      <c r="D23788" s="2">
        <v>2.189235</v>
      </c>
      <c r="F23788" s="2">
        <v>21.680040000000002</v>
      </c>
      <c r="G23788" s="2">
        <v>0.25801099999999999</v>
      </c>
      <c r="H23788" s="2">
        <v>0.53051800000000005</v>
      </c>
      <c r="J23788" s="2">
        <v>21.682849999999998</v>
      </c>
      <c r="K23788" s="2">
        <v>0.130161</v>
      </c>
      <c r="L23788" s="2">
        <v>0.32792900000000003</v>
      </c>
    </row>
    <row r="23789" spans="1:12" x14ac:dyDescent="0.2">
      <c r="A23789" s="2">
        <v>21.68355</v>
      </c>
      <c r="B23789" s="2">
        <v>13.54044</v>
      </c>
      <c r="C23789" s="2">
        <v>2.1813310000000001</v>
      </c>
      <c r="D23789" s="2">
        <v>2.1878540000000002</v>
      </c>
      <c r="F23789" s="2">
        <v>21.68074</v>
      </c>
      <c r="G23789" s="2">
        <v>0.25775900000000002</v>
      </c>
      <c r="H23789" s="2">
        <v>0.53057100000000001</v>
      </c>
      <c r="J23789" s="2">
        <v>21.68355</v>
      </c>
      <c r="K23789" s="2">
        <v>0.13044500000000001</v>
      </c>
      <c r="L23789" s="2">
        <v>0.327206</v>
      </c>
    </row>
    <row r="23790" spans="1:12" x14ac:dyDescent="0.2">
      <c r="A23790" s="2">
        <v>21.684249999999999</v>
      </c>
      <c r="B23790" s="2">
        <v>13.537000000000001</v>
      </c>
      <c r="C23790" s="2">
        <v>2.1799189999999999</v>
      </c>
      <c r="D23790" s="2">
        <v>2.1869610000000002</v>
      </c>
      <c r="F23790" s="2">
        <v>21.681450000000002</v>
      </c>
      <c r="G23790" s="2">
        <v>0.25723299999999999</v>
      </c>
      <c r="H23790" s="2">
        <v>0.53016700000000005</v>
      </c>
      <c r="J23790" s="2">
        <v>21.684249999999999</v>
      </c>
      <c r="K23790" s="2">
        <v>0.13073299999999999</v>
      </c>
      <c r="L23790" s="2">
        <v>0.32718799999999998</v>
      </c>
    </row>
    <row r="23791" spans="1:12" x14ac:dyDescent="0.2">
      <c r="A23791" s="2">
        <v>21.684950000000001</v>
      </c>
      <c r="B23791" s="2">
        <v>13.5335</v>
      </c>
      <c r="C23791" s="2">
        <v>2.1784240000000001</v>
      </c>
      <c r="D23791" s="2">
        <v>2.1859850000000001</v>
      </c>
      <c r="F23791" s="2">
        <v>21.68215</v>
      </c>
      <c r="G23791" s="2">
        <v>0.256882</v>
      </c>
      <c r="H23791" s="2">
        <v>0.53014399999999995</v>
      </c>
      <c r="J23791" s="2">
        <v>21.684950000000001</v>
      </c>
      <c r="K23791" s="2">
        <v>0.131496</v>
      </c>
      <c r="L23791" s="2">
        <v>0.32658700000000002</v>
      </c>
    </row>
    <row r="23792" spans="1:12" x14ac:dyDescent="0.2">
      <c r="A23792" s="2">
        <v>21.685649999999999</v>
      </c>
      <c r="B23792" s="2">
        <v>13.529920000000001</v>
      </c>
      <c r="C23792" s="2">
        <v>2.1769440000000002</v>
      </c>
      <c r="D23792" s="2">
        <v>2.1856490000000002</v>
      </c>
      <c r="F23792" s="2">
        <v>21.682849999999998</v>
      </c>
      <c r="G23792" s="2">
        <v>0.25648500000000002</v>
      </c>
      <c r="H23792" s="2">
        <v>0.53022000000000002</v>
      </c>
      <c r="J23792" s="2">
        <v>21.685649999999999</v>
      </c>
      <c r="K23792" s="2">
        <v>0.131851</v>
      </c>
      <c r="L23792" s="2">
        <v>0.326353</v>
      </c>
    </row>
    <row r="23793" spans="1:12" x14ac:dyDescent="0.2">
      <c r="A23793" s="2">
        <v>21.686360000000001</v>
      </c>
      <c r="B23793" s="2">
        <v>13.52655</v>
      </c>
      <c r="C23793" s="2">
        <v>2.1755629999999999</v>
      </c>
      <c r="D23793" s="2">
        <v>2.1847949999999998</v>
      </c>
      <c r="F23793" s="2">
        <v>21.68355</v>
      </c>
      <c r="G23793" s="2">
        <v>0.25545499999999999</v>
      </c>
      <c r="H23793" s="2">
        <v>0.530609</v>
      </c>
      <c r="J23793" s="2">
        <v>21.686360000000001</v>
      </c>
      <c r="K23793" s="2">
        <v>0.132496</v>
      </c>
      <c r="L23793" s="2">
        <v>0.32603599999999999</v>
      </c>
    </row>
    <row r="23794" spans="1:12" x14ac:dyDescent="0.2">
      <c r="A23794" s="2">
        <v>21.687059999999999</v>
      </c>
      <c r="B23794" s="2">
        <v>13.523210000000001</v>
      </c>
      <c r="C23794" s="2">
        <v>2.1742240000000002</v>
      </c>
      <c r="D23794" s="2">
        <v>2.1840470000000001</v>
      </c>
      <c r="F23794" s="2">
        <v>21.684249999999999</v>
      </c>
      <c r="G23794" s="2">
        <v>0.25469199999999997</v>
      </c>
      <c r="H23794" s="2">
        <v>0.53031899999999998</v>
      </c>
      <c r="J23794" s="2">
        <v>21.687059999999999</v>
      </c>
      <c r="K23794" s="2">
        <v>0.13225200000000001</v>
      </c>
      <c r="L23794" s="2">
        <v>0.32564799999999999</v>
      </c>
    </row>
    <row r="23795" spans="1:12" x14ac:dyDescent="0.2">
      <c r="A23795" s="2">
        <v>21.687760000000001</v>
      </c>
      <c r="B23795" s="2">
        <v>13.519629999999999</v>
      </c>
      <c r="C23795" s="2">
        <v>2.1725840000000001</v>
      </c>
      <c r="D23795" s="2">
        <v>2.183109</v>
      </c>
      <c r="F23795" s="2">
        <v>21.684950000000001</v>
      </c>
      <c r="G23795" s="2">
        <v>0.25440200000000002</v>
      </c>
      <c r="H23795" s="2">
        <v>0.53082300000000004</v>
      </c>
      <c r="J23795" s="2">
        <v>21.687760000000001</v>
      </c>
      <c r="K23795" s="2">
        <v>0.13272700000000001</v>
      </c>
      <c r="L23795" s="2">
        <v>0.32482499999999997</v>
      </c>
    </row>
    <row r="23796" spans="1:12" x14ac:dyDescent="0.2">
      <c r="A23796" s="2">
        <v>21.688459999999999</v>
      </c>
      <c r="B23796" s="2">
        <v>13.516080000000001</v>
      </c>
      <c r="C23796" s="2">
        <v>2.1710159999999998</v>
      </c>
      <c r="D23796" s="2">
        <v>2.1821090000000001</v>
      </c>
      <c r="F23796" s="2">
        <v>21.685649999999999</v>
      </c>
      <c r="G23796" s="2">
        <v>0.25401299999999999</v>
      </c>
      <c r="H23796" s="2">
        <v>0.53095999999999999</v>
      </c>
      <c r="J23796" s="2">
        <v>21.688459999999999</v>
      </c>
      <c r="K23796" s="2">
        <v>0.13281000000000001</v>
      </c>
      <c r="L23796" s="2">
        <v>0.323961</v>
      </c>
    </row>
    <row r="23797" spans="1:12" x14ac:dyDescent="0.2">
      <c r="A23797" s="2">
        <v>21.689160000000001</v>
      </c>
      <c r="B23797" s="2">
        <v>13.512729999999999</v>
      </c>
      <c r="C23797" s="2">
        <v>2.1696270000000002</v>
      </c>
      <c r="D23797" s="2">
        <v>2.1808350000000001</v>
      </c>
      <c r="F23797" s="2">
        <v>21.686360000000001</v>
      </c>
      <c r="G23797" s="2">
        <v>0.25359300000000001</v>
      </c>
      <c r="H23797" s="2">
        <v>0.53085300000000002</v>
      </c>
      <c r="J23797" s="2">
        <v>21.689160000000001</v>
      </c>
      <c r="K23797" s="2">
        <v>0.13256799999999999</v>
      </c>
      <c r="L23797" s="2">
        <v>0.32392599999999999</v>
      </c>
    </row>
    <row r="23798" spans="1:12" x14ac:dyDescent="0.2">
      <c r="A23798" s="2">
        <v>21.689859999999999</v>
      </c>
      <c r="B23798" s="2">
        <v>13.5098</v>
      </c>
      <c r="C23798" s="2">
        <v>2.1681550000000001</v>
      </c>
      <c r="D23798" s="2">
        <v>2.1791489999999998</v>
      </c>
      <c r="F23798" s="2">
        <v>21.687059999999999</v>
      </c>
      <c r="G23798" s="2">
        <v>0.253326</v>
      </c>
      <c r="H23798" s="2">
        <v>0.53152500000000003</v>
      </c>
      <c r="J23798" s="2">
        <v>21.689859999999999</v>
      </c>
      <c r="K23798" s="2">
        <v>0.132435</v>
      </c>
      <c r="L23798" s="2">
        <v>0.32353199999999999</v>
      </c>
    </row>
    <row r="23799" spans="1:12" x14ac:dyDescent="0.2">
      <c r="A23799" s="2">
        <v>21.690560000000001</v>
      </c>
      <c r="B23799" s="2">
        <v>13.50676</v>
      </c>
      <c r="C23799" s="2">
        <v>2.1670410000000002</v>
      </c>
      <c r="D23799" s="2">
        <v>2.1775699999999998</v>
      </c>
      <c r="F23799" s="2">
        <v>21.687760000000001</v>
      </c>
      <c r="G23799" s="2">
        <v>0.25318099999999999</v>
      </c>
      <c r="H23799" s="2">
        <v>0.53160099999999999</v>
      </c>
      <c r="J23799" s="2">
        <v>21.690560000000001</v>
      </c>
      <c r="K23799" s="2">
        <v>0.13234299999999999</v>
      </c>
      <c r="L23799" s="2">
        <v>0.32338499999999998</v>
      </c>
    </row>
    <row r="23800" spans="1:12" x14ac:dyDescent="0.2">
      <c r="A23800" s="2">
        <v>21.691269999999999</v>
      </c>
      <c r="B23800" s="2">
        <v>13.50356</v>
      </c>
      <c r="C23800" s="2">
        <v>2.1657169999999999</v>
      </c>
      <c r="D23800" s="2">
        <v>2.1760969999999999</v>
      </c>
      <c r="F23800" s="2">
        <v>21.688459999999999</v>
      </c>
      <c r="G23800" s="2">
        <v>0.25343300000000002</v>
      </c>
      <c r="H23800" s="2">
        <v>0.53137199999999996</v>
      </c>
      <c r="J23800" s="2">
        <v>21.691269999999999</v>
      </c>
      <c r="K23800" s="2">
        <v>0.13248399999999999</v>
      </c>
      <c r="L23800" s="2">
        <v>0.32362400000000002</v>
      </c>
    </row>
    <row r="23801" spans="1:12" x14ac:dyDescent="0.2">
      <c r="A23801" s="2">
        <v>21.691970000000001</v>
      </c>
      <c r="B23801" s="2">
        <v>13.50057</v>
      </c>
      <c r="C23801" s="2">
        <v>2.1641270000000001</v>
      </c>
      <c r="D23801" s="2">
        <v>2.1748379999999998</v>
      </c>
      <c r="F23801" s="2">
        <v>21.689160000000001</v>
      </c>
      <c r="G23801" s="2">
        <v>0.252884</v>
      </c>
      <c r="H23801" s="2">
        <v>0.53105199999999997</v>
      </c>
      <c r="J23801" s="2">
        <v>21.691970000000001</v>
      </c>
      <c r="K23801" s="2">
        <v>0.13261400000000001</v>
      </c>
      <c r="L23801" s="2">
        <v>0.32303999999999999</v>
      </c>
    </row>
    <row r="23802" spans="1:12" x14ac:dyDescent="0.2">
      <c r="A23802" s="2">
        <v>21.69267</v>
      </c>
      <c r="B23802" s="2">
        <v>13.497540000000001</v>
      </c>
      <c r="C23802" s="2">
        <v>2.1627909999999999</v>
      </c>
      <c r="D23802" s="2">
        <v>2.1734879999999999</v>
      </c>
      <c r="F23802" s="2">
        <v>21.689859999999999</v>
      </c>
      <c r="G23802" s="2">
        <v>0.252357</v>
      </c>
      <c r="H23802" s="2">
        <v>0.53092200000000001</v>
      </c>
      <c r="J23802" s="2">
        <v>21.69267</v>
      </c>
      <c r="K23802" s="2">
        <v>0.13320499999999999</v>
      </c>
      <c r="L23802" s="2">
        <v>0.32305699999999998</v>
      </c>
    </row>
    <row r="23803" spans="1:12" x14ac:dyDescent="0.2">
      <c r="A23803" s="2">
        <v>21.693370000000002</v>
      </c>
      <c r="B23803" s="2">
        <v>13.494440000000001</v>
      </c>
      <c r="C23803" s="2">
        <v>2.1616240000000002</v>
      </c>
      <c r="D23803" s="2">
        <v>2.1719469999999998</v>
      </c>
      <c r="F23803" s="2">
        <v>21.690560000000001</v>
      </c>
      <c r="G23803" s="2">
        <v>0.251419</v>
      </c>
      <c r="H23803" s="2">
        <v>0.53049500000000005</v>
      </c>
      <c r="J23803" s="2">
        <v>21.693370000000002</v>
      </c>
      <c r="K23803" s="2">
        <v>0.13351199999999999</v>
      </c>
      <c r="L23803" s="2">
        <v>0.322662</v>
      </c>
    </row>
    <row r="23804" spans="1:12" x14ac:dyDescent="0.2">
      <c r="A23804" s="2">
        <v>21.69407</v>
      </c>
      <c r="B23804" s="2">
        <v>13.49098</v>
      </c>
      <c r="C23804" s="2">
        <v>2.1603919999999999</v>
      </c>
      <c r="D23804" s="2">
        <v>2.1706500000000002</v>
      </c>
      <c r="F23804" s="2">
        <v>21.691269999999999</v>
      </c>
      <c r="G23804" s="2">
        <v>0.25119799999999998</v>
      </c>
      <c r="H23804" s="2">
        <v>0.53045699999999996</v>
      </c>
      <c r="J23804" s="2">
        <v>21.69407</v>
      </c>
      <c r="K23804" s="2">
        <v>0.13364999999999999</v>
      </c>
      <c r="L23804" s="2">
        <v>0.321932</v>
      </c>
    </row>
    <row r="23805" spans="1:12" x14ac:dyDescent="0.2">
      <c r="A23805" s="2">
        <v>21.694769999999998</v>
      </c>
      <c r="B23805" s="2">
        <v>13.48738</v>
      </c>
      <c r="C23805" s="2">
        <v>2.1592210000000001</v>
      </c>
      <c r="D23805" s="2">
        <v>2.1697419999999998</v>
      </c>
      <c r="F23805" s="2">
        <v>21.691970000000001</v>
      </c>
      <c r="G23805" s="2">
        <v>0.25143399999999999</v>
      </c>
      <c r="H23805" s="2">
        <v>0.53087600000000001</v>
      </c>
      <c r="J23805" s="2">
        <v>21.694769999999998</v>
      </c>
      <c r="K23805" s="2">
        <v>0.13361200000000001</v>
      </c>
      <c r="L23805" s="2">
        <v>0.321135</v>
      </c>
    </row>
    <row r="23806" spans="1:12" x14ac:dyDescent="0.2">
      <c r="A23806" s="2">
        <v>21.69547</v>
      </c>
      <c r="B23806" s="2">
        <v>13.48391</v>
      </c>
      <c r="C23806" s="2">
        <v>2.1577899999999999</v>
      </c>
      <c r="D23806" s="2">
        <v>2.1686510000000001</v>
      </c>
      <c r="F23806" s="2">
        <v>21.69267</v>
      </c>
      <c r="G23806" s="2">
        <v>0.250946</v>
      </c>
      <c r="H23806" s="2">
        <v>0.53088400000000002</v>
      </c>
      <c r="J23806" s="2">
        <v>21.69547</v>
      </c>
      <c r="K23806" s="2">
        <v>0.133995</v>
      </c>
      <c r="L23806" s="2">
        <v>0.32180799999999998</v>
      </c>
    </row>
    <row r="23807" spans="1:12" x14ac:dyDescent="0.2">
      <c r="A23807" s="2">
        <v>21.696179999999998</v>
      </c>
      <c r="B23807" s="2">
        <v>13.48085</v>
      </c>
      <c r="C23807" s="2">
        <v>2.1567449999999999</v>
      </c>
      <c r="D23807" s="2">
        <v>2.1672470000000001</v>
      </c>
      <c r="F23807" s="2">
        <v>21.693370000000002</v>
      </c>
      <c r="G23807" s="2">
        <v>0.24977099999999999</v>
      </c>
      <c r="H23807" s="2">
        <v>0.53056300000000001</v>
      </c>
      <c r="J23807" s="2">
        <v>21.696179999999998</v>
      </c>
      <c r="K23807" s="2">
        <v>0.13400300000000001</v>
      </c>
      <c r="L23807" s="2">
        <v>0.32107400000000003</v>
      </c>
    </row>
    <row r="23808" spans="1:12" x14ac:dyDescent="0.2">
      <c r="A23808" s="2">
        <v>21.69688</v>
      </c>
      <c r="B23808" s="2">
        <v>13.477600000000001</v>
      </c>
      <c r="C23808" s="2">
        <v>2.1558980000000001</v>
      </c>
      <c r="D23808" s="2">
        <v>2.1661709999999998</v>
      </c>
      <c r="F23808" s="2">
        <v>21.69407</v>
      </c>
      <c r="G23808" s="2">
        <v>0.24985499999999999</v>
      </c>
      <c r="H23808" s="2">
        <v>0.53066999999999998</v>
      </c>
      <c r="J23808" s="2">
        <v>21.69688</v>
      </c>
      <c r="K23808" s="2">
        <v>0.13397600000000001</v>
      </c>
      <c r="L23808" s="2">
        <v>0.32106099999999999</v>
      </c>
    </row>
    <row r="23809" spans="1:12" x14ac:dyDescent="0.2">
      <c r="A23809" s="2">
        <v>21.697579999999999</v>
      </c>
      <c r="B23809" s="2">
        <v>13.47452</v>
      </c>
      <c r="C23809" s="2">
        <v>2.1543109999999999</v>
      </c>
      <c r="D23809" s="2">
        <v>2.1649050000000001</v>
      </c>
      <c r="F23809" s="2">
        <v>21.694769999999998</v>
      </c>
      <c r="G23809" s="2">
        <v>0.24965699999999999</v>
      </c>
      <c r="H23809" s="2">
        <v>0.53098299999999998</v>
      </c>
      <c r="J23809" s="2">
        <v>21.697579999999999</v>
      </c>
      <c r="K23809" s="2">
        <v>0.13372999999999999</v>
      </c>
      <c r="L23809" s="2">
        <v>0.32042300000000001</v>
      </c>
    </row>
    <row r="23810" spans="1:12" x14ac:dyDescent="0.2">
      <c r="A23810" s="2">
        <v>21.69828</v>
      </c>
      <c r="B23810" s="2">
        <v>13.47123</v>
      </c>
      <c r="C23810" s="2">
        <v>2.152488</v>
      </c>
      <c r="D23810" s="2">
        <v>2.1638139999999999</v>
      </c>
      <c r="F23810" s="2">
        <v>21.69547</v>
      </c>
      <c r="G23810" s="2">
        <v>0.24904599999999999</v>
      </c>
      <c r="H23810" s="2">
        <v>0.53112000000000004</v>
      </c>
      <c r="J23810" s="2">
        <v>21.69828</v>
      </c>
      <c r="K23810" s="2">
        <v>0.13373599999999999</v>
      </c>
      <c r="L23810" s="2">
        <v>0.31992399999999999</v>
      </c>
    </row>
    <row r="23811" spans="1:12" x14ac:dyDescent="0.2">
      <c r="A23811" s="2">
        <v>21.698979999999999</v>
      </c>
      <c r="B23811" s="2">
        <v>13.46781</v>
      </c>
      <c r="C23811" s="2">
        <v>2.1508929999999999</v>
      </c>
      <c r="D23811" s="2">
        <v>2.1625549999999998</v>
      </c>
      <c r="F23811" s="2">
        <v>21.696179999999998</v>
      </c>
      <c r="G23811" s="2">
        <v>0.24912999999999999</v>
      </c>
      <c r="H23811" s="2">
        <v>0.53086900000000004</v>
      </c>
      <c r="J23811" s="2">
        <v>21.698979999999999</v>
      </c>
      <c r="K23811" s="2">
        <v>0.13367999999999999</v>
      </c>
      <c r="L23811" s="2">
        <v>0.31918800000000003</v>
      </c>
    </row>
    <row r="23812" spans="1:12" x14ac:dyDescent="0.2">
      <c r="A23812" s="2">
        <v>21.699680000000001</v>
      </c>
      <c r="B23812" s="2">
        <v>13.46452</v>
      </c>
      <c r="C23812" s="2">
        <v>2.1493519999999999</v>
      </c>
      <c r="D23812" s="2">
        <v>2.160663</v>
      </c>
      <c r="F23812" s="2">
        <v>21.69688</v>
      </c>
      <c r="G23812" s="2">
        <v>0.24898500000000001</v>
      </c>
      <c r="H23812" s="2">
        <v>0.53113600000000005</v>
      </c>
      <c r="J23812" s="2">
        <v>21.699680000000001</v>
      </c>
      <c r="K23812" s="2">
        <v>0.133516</v>
      </c>
      <c r="L23812" s="2">
        <v>0.31854300000000002</v>
      </c>
    </row>
    <row r="23813" spans="1:12" x14ac:dyDescent="0.2">
      <c r="A23813" s="2">
        <v>21.700379999999999</v>
      </c>
      <c r="B23813" s="2">
        <v>13.46129</v>
      </c>
      <c r="C23813" s="2">
        <v>2.1477919999999999</v>
      </c>
      <c r="D23813" s="2">
        <v>2.159106</v>
      </c>
      <c r="F23813" s="2">
        <v>21.697579999999999</v>
      </c>
      <c r="G23813" s="2">
        <v>0.24832899999999999</v>
      </c>
      <c r="H23813" s="2">
        <v>0.53115800000000002</v>
      </c>
      <c r="J23813" s="2">
        <v>21.700379999999999</v>
      </c>
      <c r="K23813" s="2">
        <v>0.13331399999999999</v>
      </c>
      <c r="L23813" s="2">
        <v>0.31770599999999999</v>
      </c>
    </row>
    <row r="23814" spans="1:12" x14ac:dyDescent="0.2">
      <c r="A23814" s="2">
        <v>21.701080000000001</v>
      </c>
      <c r="B23814" s="2">
        <v>13.457789999999999</v>
      </c>
      <c r="C23814" s="2">
        <v>2.1467200000000002</v>
      </c>
      <c r="D23814" s="2">
        <v>2.157794</v>
      </c>
      <c r="F23814" s="2">
        <v>21.69828</v>
      </c>
      <c r="G23814" s="2">
        <v>0.24821499999999999</v>
      </c>
      <c r="H23814" s="2">
        <v>0.53151700000000002</v>
      </c>
      <c r="J23814" s="2">
        <v>21.701080000000001</v>
      </c>
      <c r="K23814" s="2">
        <v>0.13325699999999999</v>
      </c>
      <c r="L23814" s="2">
        <v>0.31759399999999999</v>
      </c>
    </row>
    <row r="23815" spans="1:12" x14ac:dyDescent="0.2">
      <c r="A23815" s="2">
        <v>21.701789999999999</v>
      </c>
      <c r="B23815" s="2">
        <v>13.45443</v>
      </c>
      <c r="C23815" s="2">
        <v>2.1456599999999999</v>
      </c>
      <c r="D23815" s="2">
        <v>2.1564130000000001</v>
      </c>
      <c r="F23815" s="2">
        <v>21.698979999999999</v>
      </c>
      <c r="G23815" s="2">
        <v>0.24762000000000001</v>
      </c>
      <c r="H23815" s="2">
        <v>0.53135699999999997</v>
      </c>
      <c r="J23815" s="2">
        <v>21.701789999999999</v>
      </c>
      <c r="K23815" s="2">
        <v>0.13311600000000001</v>
      </c>
      <c r="L23815" s="2">
        <v>0.31725300000000001</v>
      </c>
    </row>
    <row r="23816" spans="1:12" x14ac:dyDescent="0.2">
      <c r="A23816" s="2">
        <v>21.702490000000001</v>
      </c>
      <c r="B23816" s="2">
        <v>13.451589999999999</v>
      </c>
      <c r="C23816" s="2">
        <v>2.143996</v>
      </c>
      <c r="D23816" s="2">
        <v>2.1555819999999999</v>
      </c>
      <c r="F23816" s="2">
        <v>21.699680000000001</v>
      </c>
      <c r="G23816" s="2">
        <v>0.24721499999999999</v>
      </c>
      <c r="H23816" s="2">
        <v>0.53100599999999998</v>
      </c>
      <c r="J23816" s="2">
        <v>21.702490000000001</v>
      </c>
      <c r="K23816" s="2">
        <v>0.13340399999999999</v>
      </c>
      <c r="L23816" s="2">
        <v>0.31681999999999999</v>
      </c>
    </row>
    <row r="23817" spans="1:12" x14ac:dyDescent="0.2">
      <c r="A23817" s="2">
        <v>21.703189999999999</v>
      </c>
      <c r="B23817" s="2">
        <v>13.448869999999999</v>
      </c>
      <c r="C23817" s="2">
        <v>2.1421579999999998</v>
      </c>
      <c r="D23817" s="2">
        <v>2.1541169999999998</v>
      </c>
      <c r="F23817" s="2">
        <v>21.700379999999999</v>
      </c>
      <c r="G23817" s="2">
        <v>0.24723800000000001</v>
      </c>
      <c r="H23817" s="2">
        <v>0.53102099999999997</v>
      </c>
      <c r="J23817" s="2">
        <v>21.703189999999999</v>
      </c>
      <c r="K23817" s="2">
        <v>0.13362299999999999</v>
      </c>
      <c r="L23817" s="2">
        <v>0.31608000000000003</v>
      </c>
    </row>
    <row r="23818" spans="1:12" x14ac:dyDescent="0.2">
      <c r="A23818" s="2">
        <v>21.703890000000001</v>
      </c>
      <c r="B23818" s="2">
        <v>13.445600000000001</v>
      </c>
      <c r="C23818" s="2">
        <v>2.1410550000000002</v>
      </c>
      <c r="D23818" s="2">
        <v>2.1529189999999998</v>
      </c>
      <c r="F23818" s="2">
        <v>21.701080000000001</v>
      </c>
      <c r="G23818" s="2">
        <v>0.24646000000000001</v>
      </c>
      <c r="H23818" s="2">
        <v>0.53093699999999999</v>
      </c>
      <c r="J23818" s="2">
        <v>21.703890000000001</v>
      </c>
      <c r="K23818" s="2">
        <v>0.133938</v>
      </c>
      <c r="L23818" s="2">
        <v>0.31573400000000001</v>
      </c>
    </row>
    <row r="23819" spans="1:12" x14ac:dyDescent="0.2">
      <c r="A23819" s="2">
        <v>21.70459</v>
      </c>
      <c r="B23819" s="2">
        <v>13.44182</v>
      </c>
      <c r="C23819" s="2">
        <v>2.139983</v>
      </c>
      <c r="D23819" s="2">
        <v>2.151233</v>
      </c>
      <c r="F23819" s="2">
        <v>21.701789999999999</v>
      </c>
      <c r="G23819" s="2">
        <v>0.24556</v>
      </c>
      <c r="H23819" s="2">
        <v>0.53085300000000002</v>
      </c>
      <c r="J23819" s="2">
        <v>21.70459</v>
      </c>
      <c r="K23819" s="2">
        <v>0.13415299999999999</v>
      </c>
      <c r="L23819" s="2">
        <v>0.31574799999999997</v>
      </c>
    </row>
    <row r="23820" spans="1:12" x14ac:dyDescent="0.2">
      <c r="A23820" s="2">
        <v>21.705290000000002</v>
      </c>
      <c r="B23820" s="2">
        <v>13.438040000000001</v>
      </c>
      <c r="C23820" s="2">
        <v>2.1392699999999998</v>
      </c>
      <c r="D23820" s="2">
        <v>2.1499510000000002</v>
      </c>
      <c r="F23820" s="2">
        <v>21.702490000000001</v>
      </c>
      <c r="G23820" s="2">
        <v>0.24494199999999999</v>
      </c>
      <c r="H23820" s="2">
        <v>0.53118900000000002</v>
      </c>
      <c r="J23820" s="2">
        <v>21.705290000000002</v>
      </c>
      <c r="K23820" s="2">
        <v>0.13439499999999999</v>
      </c>
      <c r="L23820" s="2">
        <v>0.31508700000000001</v>
      </c>
    </row>
    <row r="23821" spans="1:12" x14ac:dyDescent="0.2">
      <c r="A23821" s="2">
        <v>21.70599</v>
      </c>
      <c r="B23821" s="2">
        <v>13.43432</v>
      </c>
      <c r="C23821" s="2">
        <v>2.1383930000000002</v>
      </c>
      <c r="D23821" s="2">
        <v>2.1486999999999998</v>
      </c>
      <c r="F23821" s="2">
        <v>21.703189999999999</v>
      </c>
      <c r="G23821" s="2">
        <v>0.24434700000000001</v>
      </c>
      <c r="H23821" s="2">
        <v>0.53154800000000002</v>
      </c>
      <c r="J23821" s="2">
        <v>21.70599</v>
      </c>
      <c r="K23821" s="2">
        <v>0.13408100000000001</v>
      </c>
      <c r="L23821" s="2">
        <v>0.31446000000000002</v>
      </c>
    </row>
    <row r="23822" spans="1:12" x14ac:dyDescent="0.2">
      <c r="A23822" s="2">
        <v>21.706700000000001</v>
      </c>
      <c r="B23822" s="2">
        <v>13.43084</v>
      </c>
      <c r="C23822" s="2">
        <v>2.1368209999999999</v>
      </c>
      <c r="D23822" s="2">
        <v>2.1468229999999999</v>
      </c>
      <c r="F23822" s="2">
        <v>21.703890000000001</v>
      </c>
      <c r="G23822" s="2">
        <v>0.24394199999999999</v>
      </c>
      <c r="H23822" s="2">
        <v>0.53137199999999996</v>
      </c>
      <c r="J23822" s="2">
        <v>21.706700000000001</v>
      </c>
      <c r="K23822" s="2">
        <v>0.13400100000000001</v>
      </c>
      <c r="L23822" s="2">
        <v>0.314336</v>
      </c>
    </row>
    <row r="23823" spans="1:12" x14ac:dyDescent="0.2">
      <c r="A23823" s="2">
        <v>21.7074</v>
      </c>
      <c r="B23823" s="2">
        <v>13.427440000000001</v>
      </c>
      <c r="C23823" s="2">
        <v>2.1353369999999998</v>
      </c>
      <c r="D23823" s="2">
        <v>2.1456249999999999</v>
      </c>
      <c r="F23823" s="2">
        <v>21.70459</v>
      </c>
      <c r="G23823" s="2">
        <v>0.24370600000000001</v>
      </c>
      <c r="H23823" s="2">
        <v>0.53151700000000002</v>
      </c>
      <c r="J23823" s="2">
        <v>21.7074</v>
      </c>
      <c r="K23823" s="2">
        <v>0.13459199999999999</v>
      </c>
      <c r="L23823" s="2">
        <v>0.31329299999999999</v>
      </c>
    </row>
    <row r="23824" spans="1:12" x14ac:dyDescent="0.2">
      <c r="A23824" s="2">
        <v>21.708100000000002</v>
      </c>
      <c r="B23824" s="2">
        <v>13.423819999999999</v>
      </c>
      <c r="C23824" s="2">
        <v>2.1338530000000002</v>
      </c>
      <c r="D23824" s="2">
        <v>2.1442209999999999</v>
      </c>
      <c r="F23824" s="2">
        <v>21.705290000000002</v>
      </c>
      <c r="G23824" s="2">
        <v>0.24348400000000001</v>
      </c>
      <c r="H23824" s="2">
        <v>0.53144800000000003</v>
      </c>
      <c r="J23824" s="2">
        <v>21.708100000000002</v>
      </c>
      <c r="K23824" s="2">
        <v>0.13454199999999999</v>
      </c>
      <c r="L23824" s="2">
        <v>0.312249</v>
      </c>
    </row>
    <row r="23825" spans="1:12" x14ac:dyDescent="0.2">
      <c r="A23825" s="2">
        <v>21.7088</v>
      </c>
      <c r="B23825" s="2">
        <v>13.42008</v>
      </c>
      <c r="C23825" s="2">
        <v>2.1327660000000002</v>
      </c>
      <c r="D23825" s="2">
        <v>2.1429019999999999</v>
      </c>
      <c r="F23825" s="2">
        <v>21.70599</v>
      </c>
      <c r="G23825" s="2">
        <v>0.24316399999999999</v>
      </c>
      <c r="H23825" s="2">
        <v>0.53134199999999998</v>
      </c>
      <c r="J23825" s="2">
        <v>21.7088</v>
      </c>
      <c r="K23825" s="2">
        <v>0.13503100000000001</v>
      </c>
      <c r="L23825" s="2">
        <v>0.311116</v>
      </c>
    </row>
    <row r="23826" spans="1:12" x14ac:dyDescent="0.2">
      <c r="A23826" s="2">
        <v>21.709499999999998</v>
      </c>
      <c r="B23826" s="2">
        <v>13.416600000000001</v>
      </c>
      <c r="C23826" s="2">
        <v>2.131732</v>
      </c>
      <c r="D23826" s="2">
        <v>2.1416200000000001</v>
      </c>
      <c r="F23826" s="2">
        <v>21.706700000000001</v>
      </c>
      <c r="G23826" s="2">
        <v>0.24248500000000001</v>
      </c>
      <c r="H23826" s="2">
        <v>0.53114300000000003</v>
      </c>
      <c r="J23826" s="2">
        <v>21.709499999999998</v>
      </c>
      <c r="K23826" s="2">
        <v>0.13521</v>
      </c>
      <c r="L23826" s="2">
        <v>0.31001400000000001</v>
      </c>
    </row>
    <row r="23827" spans="1:12" x14ac:dyDescent="0.2">
      <c r="A23827" s="2">
        <v>21.7102</v>
      </c>
      <c r="B23827" s="2">
        <v>13.41339</v>
      </c>
      <c r="C23827" s="2">
        <v>2.1307290000000001</v>
      </c>
      <c r="D23827" s="2">
        <v>2.1405979999999998</v>
      </c>
      <c r="F23827" s="2">
        <v>21.7074</v>
      </c>
      <c r="G23827" s="2">
        <v>0.242035</v>
      </c>
      <c r="H23827" s="2">
        <v>0.53147100000000003</v>
      </c>
      <c r="J23827" s="2">
        <v>21.7102</v>
      </c>
      <c r="K23827" s="2">
        <v>0.13550699999999999</v>
      </c>
      <c r="L23827" s="2">
        <v>0.30924499999999999</v>
      </c>
    </row>
    <row r="23828" spans="1:12" x14ac:dyDescent="0.2">
      <c r="A23828" s="2">
        <v>21.710899999999999</v>
      </c>
      <c r="B23828" s="2">
        <v>13.41019</v>
      </c>
      <c r="C23828" s="2">
        <v>2.1297290000000002</v>
      </c>
      <c r="D23828" s="2">
        <v>2.1391100000000001</v>
      </c>
      <c r="F23828" s="2">
        <v>21.708100000000002</v>
      </c>
      <c r="G23828" s="2">
        <v>0.24132500000000001</v>
      </c>
      <c r="H23828" s="2">
        <v>0.530914</v>
      </c>
      <c r="J23828" s="2">
        <v>21.710899999999999</v>
      </c>
      <c r="K23828" s="2">
        <v>0.13581499999999999</v>
      </c>
      <c r="L23828" s="2">
        <v>0.308064</v>
      </c>
    </row>
    <row r="23829" spans="1:12" x14ac:dyDescent="0.2">
      <c r="A23829" s="2">
        <v>21.71161</v>
      </c>
      <c r="B23829" s="2">
        <v>13.406779999999999</v>
      </c>
      <c r="C23829" s="2">
        <v>2.1282610000000002</v>
      </c>
      <c r="D23829" s="2">
        <v>2.137057</v>
      </c>
      <c r="F23829" s="2">
        <v>21.7088</v>
      </c>
      <c r="G23829" s="2">
        <v>0.24076800000000001</v>
      </c>
      <c r="H23829" s="2">
        <v>0.53147900000000003</v>
      </c>
      <c r="J23829" s="2">
        <v>21.71161</v>
      </c>
      <c r="K23829" s="2">
        <v>0.136127</v>
      </c>
      <c r="L23829" s="2">
        <v>0.30730200000000002</v>
      </c>
    </row>
    <row r="23830" spans="1:12" x14ac:dyDescent="0.2">
      <c r="A23830" s="2">
        <v>21.712309999999999</v>
      </c>
      <c r="B23830" s="2">
        <v>13.403460000000001</v>
      </c>
      <c r="C23830" s="2">
        <v>2.1266129999999999</v>
      </c>
      <c r="D23830" s="2">
        <v>2.1354929999999999</v>
      </c>
      <c r="F23830" s="2">
        <v>21.709499999999998</v>
      </c>
      <c r="G23830" s="2">
        <v>0.240097</v>
      </c>
      <c r="H23830" s="2">
        <v>0.53145600000000004</v>
      </c>
      <c r="J23830" s="2">
        <v>21.712309999999999</v>
      </c>
      <c r="K23830" s="2">
        <v>0.136322</v>
      </c>
      <c r="L23830" s="2">
        <v>0.30640200000000001</v>
      </c>
    </row>
    <row r="23831" spans="1:12" x14ac:dyDescent="0.2">
      <c r="A23831" s="2">
        <v>21.713010000000001</v>
      </c>
      <c r="B23831" s="2">
        <v>13.40028</v>
      </c>
      <c r="C23831" s="2">
        <v>2.125076</v>
      </c>
      <c r="D23831" s="2">
        <v>2.1339830000000002</v>
      </c>
      <c r="F23831" s="2">
        <v>21.7102</v>
      </c>
      <c r="G23831" s="2">
        <v>0.23982999999999999</v>
      </c>
      <c r="H23831" s="2">
        <v>0.53051800000000005</v>
      </c>
      <c r="J23831" s="2">
        <v>21.713010000000001</v>
      </c>
      <c r="K23831" s="2">
        <v>0.136129</v>
      </c>
      <c r="L23831" s="2">
        <v>0.30549700000000002</v>
      </c>
    </row>
    <row r="23832" spans="1:12" x14ac:dyDescent="0.2">
      <c r="A23832" s="2">
        <v>21.713709999999999</v>
      </c>
      <c r="B23832" s="2">
        <v>13.397410000000001</v>
      </c>
      <c r="C23832" s="2">
        <v>2.12337</v>
      </c>
      <c r="D23832" s="2">
        <v>2.1320299999999999</v>
      </c>
      <c r="F23832" s="2">
        <v>21.710899999999999</v>
      </c>
      <c r="G23832" s="2">
        <v>0.239403</v>
      </c>
      <c r="H23832" s="2">
        <v>0.53073099999999995</v>
      </c>
      <c r="J23832" s="2">
        <v>21.713709999999999</v>
      </c>
      <c r="K23832" s="2">
        <v>0.13589499999999999</v>
      </c>
      <c r="L23832" s="2">
        <v>0.30451099999999998</v>
      </c>
    </row>
    <row r="23833" spans="1:12" x14ac:dyDescent="0.2">
      <c r="A23833" s="2">
        <v>21.714410000000001</v>
      </c>
      <c r="B23833" s="2">
        <v>13.39433</v>
      </c>
      <c r="C23833" s="2">
        <v>2.1222829999999999</v>
      </c>
      <c r="D23833" s="2">
        <v>2.1303130000000001</v>
      </c>
      <c r="F23833" s="2">
        <v>21.71161</v>
      </c>
      <c r="G23833" s="2">
        <v>0.23902899999999999</v>
      </c>
      <c r="H23833" s="2">
        <v>0.53086900000000004</v>
      </c>
      <c r="J23833" s="2">
        <v>21.714410000000001</v>
      </c>
      <c r="K23833" s="2">
        <v>0.13548499999999999</v>
      </c>
      <c r="L23833" s="2">
        <v>0.303873</v>
      </c>
    </row>
    <row r="23834" spans="1:12" x14ac:dyDescent="0.2">
      <c r="A23834" s="2">
        <v>21.715109999999999</v>
      </c>
      <c r="B23834" s="2">
        <v>13.3911</v>
      </c>
      <c r="C23834" s="2">
        <v>2.120635</v>
      </c>
      <c r="D23834" s="2">
        <v>2.1289020000000001</v>
      </c>
      <c r="F23834" s="2">
        <v>21.712309999999999</v>
      </c>
      <c r="G23834" s="2">
        <v>0.239098</v>
      </c>
      <c r="H23834" s="2">
        <v>0.53115800000000002</v>
      </c>
      <c r="J23834" s="2">
        <v>21.715109999999999</v>
      </c>
      <c r="K23834" s="2">
        <v>0.13563700000000001</v>
      </c>
      <c r="L23834" s="2">
        <v>0.302763</v>
      </c>
    </row>
    <row r="23835" spans="1:12" x14ac:dyDescent="0.2">
      <c r="A23835" s="2">
        <v>21.715810000000001</v>
      </c>
      <c r="B23835" s="2">
        <v>13.38818</v>
      </c>
      <c r="C23835" s="2">
        <v>2.1188579999999999</v>
      </c>
      <c r="D23835" s="2">
        <v>2.1271239999999998</v>
      </c>
      <c r="F23835" s="2">
        <v>21.713010000000001</v>
      </c>
      <c r="G23835" s="2">
        <v>0.23897599999999999</v>
      </c>
      <c r="H23835" s="2">
        <v>0.53080700000000003</v>
      </c>
      <c r="J23835" s="2">
        <v>21.715810000000001</v>
      </c>
      <c r="K23835" s="2">
        <v>0.135771</v>
      </c>
      <c r="L23835" s="2">
        <v>0.30178500000000003</v>
      </c>
    </row>
    <row r="23836" spans="1:12" x14ac:dyDescent="0.2">
      <c r="A23836" s="2">
        <v>21.716519999999999</v>
      </c>
      <c r="B23836" s="2">
        <v>13.385300000000001</v>
      </c>
      <c r="C23836" s="2">
        <v>2.1175950000000001</v>
      </c>
      <c r="D23836" s="2">
        <v>2.1256740000000001</v>
      </c>
      <c r="F23836" s="2">
        <v>21.713709999999999</v>
      </c>
      <c r="G23836" s="2">
        <v>0.237846</v>
      </c>
      <c r="H23836" s="2">
        <v>0.53025100000000003</v>
      </c>
      <c r="J23836" s="2">
        <v>21.716519999999999</v>
      </c>
      <c r="K23836" s="2">
        <v>0.13591200000000001</v>
      </c>
      <c r="L23836" s="2">
        <v>0.30074400000000001</v>
      </c>
    </row>
    <row r="23837" spans="1:12" x14ac:dyDescent="0.2">
      <c r="A23837" s="2">
        <v>21.717220000000001</v>
      </c>
      <c r="B23837" s="2">
        <v>13.38212</v>
      </c>
      <c r="C23837" s="2">
        <v>2.116676</v>
      </c>
      <c r="D23837" s="2">
        <v>2.1244689999999999</v>
      </c>
      <c r="F23837" s="2">
        <v>21.714410000000001</v>
      </c>
      <c r="G23837" s="2">
        <v>0.23787700000000001</v>
      </c>
      <c r="H23837" s="2">
        <v>0.53036499999999998</v>
      </c>
      <c r="J23837" s="2">
        <v>21.717220000000001</v>
      </c>
      <c r="K23837" s="2">
        <v>0.135708</v>
      </c>
      <c r="L23837" s="2">
        <v>0.29985499999999998</v>
      </c>
    </row>
    <row r="23838" spans="1:12" x14ac:dyDescent="0.2">
      <c r="A23838" s="2">
        <v>21.717919999999999</v>
      </c>
      <c r="B23838" s="2">
        <v>13.378740000000001</v>
      </c>
      <c r="C23838" s="2">
        <v>2.1151650000000002</v>
      </c>
      <c r="D23838" s="2">
        <v>2.123103</v>
      </c>
      <c r="F23838" s="2">
        <v>21.715109999999999</v>
      </c>
      <c r="G23838" s="2">
        <v>0.23774000000000001</v>
      </c>
      <c r="H23838" s="2">
        <v>0.53054000000000001</v>
      </c>
      <c r="J23838" s="2">
        <v>21.717919999999999</v>
      </c>
      <c r="K23838" s="2">
        <v>0.13569800000000001</v>
      </c>
      <c r="L23838" s="2">
        <v>0.29929</v>
      </c>
    </row>
    <row r="23839" spans="1:12" x14ac:dyDescent="0.2">
      <c r="A23839" s="2">
        <v>21.718620000000001</v>
      </c>
      <c r="B23839" s="2">
        <v>13.37551</v>
      </c>
      <c r="C23839" s="2">
        <v>2.1133869999999999</v>
      </c>
      <c r="D23839" s="2">
        <v>2.1214550000000001</v>
      </c>
      <c r="F23839" s="2">
        <v>21.715810000000001</v>
      </c>
      <c r="G23839" s="2">
        <v>0.236877</v>
      </c>
      <c r="H23839" s="2">
        <v>0.53047900000000003</v>
      </c>
      <c r="J23839" s="2">
        <v>21.718620000000001</v>
      </c>
      <c r="K23839" s="2">
        <v>0.13592099999999999</v>
      </c>
      <c r="L23839" s="2">
        <v>0.29865599999999998</v>
      </c>
    </row>
    <row r="23840" spans="1:12" x14ac:dyDescent="0.2">
      <c r="A23840" s="2">
        <v>21.71932</v>
      </c>
      <c r="B23840" s="2">
        <v>13.3725</v>
      </c>
      <c r="C23840" s="2">
        <v>2.1120480000000001</v>
      </c>
      <c r="D23840" s="2">
        <v>2.119815</v>
      </c>
      <c r="F23840" s="2">
        <v>21.716519999999999</v>
      </c>
      <c r="G23840" s="2">
        <v>0.23668700000000001</v>
      </c>
      <c r="H23840" s="2">
        <v>0.530281</v>
      </c>
      <c r="J23840" s="2">
        <v>21.71932</v>
      </c>
      <c r="K23840" s="2">
        <v>0.13602600000000001</v>
      </c>
      <c r="L23840" s="2">
        <v>0.29758400000000002</v>
      </c>
    </row>
    <row r="23841" spans="1:12" x14ac:dyDescent="0.2">
      <c r="A23841" s="2">
        <v>21.720020000000002</v>
      </c>
      <c r="B23841" s="2">
        <v>13.36937</v>
      </c>
      <c r="C23841" s="2">
        <v>2.1105719999999999</v>
      </c>
      <c r="D23841" s="2">
        <v>2.1177700000000002</v>
      </c>
      <c r="F23841" s="2">
        <v>21.717220000000001</v>
      </c>
      <c r="G23841" s="2">
        <v>0.236397</v>
      </c>
      <c r="H23841" s="2">
        <v>0.52996100000000002</v>
      </c>
      <c r="J23841" s="2">
        <v>21.720020000000002</v>
      </c>
      <c r="K23841" s="2">
        <v>0.135849</v>
      </c>
      <c r="L23841" s="2">
        <v>0.29728700000000002</v>
      </c>
    </row>
    <row r="23842" spans="1:12" x14ac:dyDescent="0.2">
      <c r="A23842" s="2">
        <v>21.72072</v>
      </c>
      <c r="B23842" s="2">
        <v>13.36595</v>
      </c>
      <c r="C23842" s="2">
        <v>2.109054</v>
      </c>
      <c r="D23842" s="2">
        <v>2.1170300000000002</v>
      </c>
      <c r="F23842" s="2">
        <v>21.717919999999999</v>
      </c>
      <c r="G23842" s="2">
        <v>0.23599200000000001</v>
      </c>
      <c r="H23842" s="2">
        <v>0.52983100000000005</v>
      </c>
      <c r="J23842" s="2">
        <v>21.72072</v>
      </c>
      <c r="K23842" s="2">
        <v>0.13560700000000001</v>
      </c>
      <c r="L23842" s="2">
        <v>0.296927</v>
      </c>
    </row>
    <row r="23843" spans="1:12" x14ac:dyDescent="0.2">
      <c r="A23843" s="2">
        <v>21.721419999999998</v>
      </c>
      <c r="B23843" s="2">
        <v>13.36313</v>
      </c>
      <c r="C23843" s="2">
        <v>2.1078749999999999</v>
      </c>
      <c r="D23843" s="2">
        <v>2.1150310000000001</v>
      </c>
      <c r="F23843" s="2">
        <v>21.718620000000001</v>
      </c>
      <c r="G23843" s="2">
        <v>0.236206</v>
      </c>
      <c r="H23843" s="2">
        <v>0.52948799999999996</v>
      </c>
      <c r="J23843" s="2">
        <v>21.721419999999998</v>
      </c>
      <c r="K23843" s="2">
        <v>0.13508999999999999</v>
      </c>
      <c r="L23843" s="2">
        <v>0.29613600000000001</v>
      </c>
    </row>
    <row r="23844" spans="1:12" x14ac:dyDescent="0.2">
      <c r="A23844" s="2">
        <v>21.72213</v>
      </c>
      <c r="B23844" s="2">
        <v>13.36031</v>
      </c>
      <c r="C23844" s="2">
        <v>2.106471</v>
      </c>
      <c r="D23844" s="2">
        <v>2.1130710000000001</v>
      </c>
      <c r="F23844" s="2">
        <v>21.71932</v>
      </c>
      <c r="G23844" s="2">
        <v>0.23599999999999999</v>
      </c>
      <c r="H23844" s="2">
        <v>0.52940399999999999</v>
      </c>
      <c r="J23844" s="2">
        <v>21.72213</v>
      </c>
      <c r="K23844" s="2">
        <v>0.134931</v>
      </c>
      <c r="L23844" s="2">
        <v>0.29561799999999999</v>
      </c>
    </row>
    <row r="23845" spans="1:12" x14ac:dyDescent="0.2">
      <c r="A23845" s="2">
        <v>21.722829999999998</v>
      </c>
      <c r="B23845" s="2">
        <v>13.357839999999999</v>
      </c>
      <c r="C23845" s="2">
        <v>2.1050330000000002</v>
      </c>
      <c r="D23845" s="2">
        <v>2.11172</v>
      </c>
      <c r="F23845" s="2">
        <v>21.720020000000002</v>
      </c>
      <c r="G23845" s="2">
        <v>0.235489</v>
      </c>
      <c r="H23845" s="2">
        <v>0.52919799999999995</v>
      </c>
      <c r="J23845" s="2">
        <v>21.722829999999998</v>
      </c>
      <c r="K23845" s="2">
        <v>0.13441500000000001</v>
      </c>
      <c r="L23845" s="2">
        <v>0.29514000000000001</v>
      </c>
    </row>
    <row r="23846" spans="1:12" x14ac:dyDescent="0.2">
      <c r="A23846" s="2">
        <v>21.72353</v>
      </c>
      <c r="B23846" s="2">
        <v>13.355040000000001</v>
      </c>
      <c r="C23846" s="2">
        <v>2.1039690000000002</v>
      </c>
      <c r="D23846" s="2">
        <v>2.1103320000000001</v>
      </c>
      <c r="F23846" s="2">
        <v>21.72072</v>
      </c>
      <c r="G23846" s="2">
        <v>0.23575599999999999</v>
      </c>
      <c r="H23846" s="2">
        <v>0.52909099999999998</v>
      </c>
      <c r="J23846" s="2">
        <v>21.72353</v>
      </c>
      <c r="K23846" s="2">
        <v>0.133877</v>
      </c>
      <c r="L23846" s="2">
        <v>0.29490300000000003</v>
      </c>
    </row>
    <row r="23847" spans="1:12" x14ac:dyDescent="0.2">
      <c r="A23847" s="2">
        <v>21.724229999999999</v>
      </c>
      <c r="B23847" s="2">
        <v>13.35183</v>
      </c>
      <c r="C23847" s="2">
        <v>2.1028699999999998</v>
      </c>
      <c r="D23847" s="2">
        <v>2.1096979999999999</v>
      </c>
      <c r="F23847" s="2">
        <v>21.721419999999998</v>
      </c>
      <c r="G23847" s="2">
        <v>0.23597699999999999</v>
      </c>
      <c r="H23847" s="2">
        <v>0.52914399999999995</v>
      </c>
      <c r="J23847" s="2">
        <v>21.724229999999999</v>
      </c>
      <c r="K23847" s="2">
        <v>0.13342300000000001</v>
      </c>
      <c r="L23847" s="2">
        <v>0.29443799999999998</v>
      </c>
    </row>
    <row r="23848" spans="1:12" x14ac:dyDescent="0.2">
      <c r="A23848" s="2">
        <v>21.724930000000001</v>
      </c>
      <c r="B23848" s="2">
        <v>13.348649999999999</v>
      </c>
      <c r="C23848" s="2">
        <v>2.1016339999999998</v>
      </c>
      <c r="D23848" s="2">
        <v>2.1085769999999999</v>
      </c>
      <c r="F23848" s="2">
        <v>21.72213</v>
      </c>
      <c r="G23848" s="2">
        <v>0.23558000000000001</v>
      </c>
      <c r="H23848" s="2">
        <v>0.528694</v>
      </c>
      <c r="J23848" s="2">
        <v>21.724930000000001</v>
      </c>
      <c r="K23848" s="2">
        <v>0.13336400000000001</v>
      </c>
      <c r="L23848" s="2">
        <v>0.29345599999999999</v>
      </c>
    </row>
    <row r="23849" spans="1:12" x14ac:dyDescent="0.2">
      <c r="A23849" s="2">
        <v>21.725629999999999</v>
      </c>
      <c r="B23849" s="2">
        <v>13.34553</v>
      </c>
      <c r="C23849" s="2">
        <v>2.0999599999999998</v>
      </c>
      <c r="D23849" s="2">
        <v>2.1068760000000002</v>
      </c>
      <c r="F23849" s="2">
        <v>21.722829999999998</v>
      </c>
      <c r="G23849" s="2">
        <v>0.235542</v>
      </c>
      <c r="H23849" s="2">
        <v>0.528748</v>
      </c>
      <c r="J23849" s="2">
        <v>21.725629999999999</v>
      </c>
      <c r="K23849" s="2">
        <v>0.133493</v>
      </c>
      <c r="L23849" s="2">
        <v>0.29256100000000002</v>
      </c>
    </row>
    <row r="23850" spans="1:12" x14ac:dyDescent="0.2">
      <c r="A23850" s="2">
        <v>21.726330000000001</v>
      </c>
      <c r="B23850" s="2">
        <v>13.342370000000001</v>
      </c>
      <c r="C23850" s="2">
        <v>2.098544</v>
      </c>
      <c r="D23850" s="2">
        <v>2.1051899999999999</v>
      </c>
      <c r="F23850" s="2">
        <v>21.72353</v>
      </c>
      <c r="G23850" s="2">
        <v>0.23505400000000001</v>
      </c>
      <c r="H23850" s="2">
        <v>0.52901500000000001</v>
      </c>
      <c r="J23850" s="2">
        <v>21.726330000000001</v>
      </c>
      <c r="K23850" s="2">
        <v>0.13341900000000001</v>
      </c>
      <c r="L23850" s="2">
        <v>0.29139399999999999</v>
      </c>
    </row>
    <row r="23851" spans="1:12" x14ac:dyDescent="0.2">
      <c r="A23851" s="2">
        <v>21.727039999999999</v>
      </c>
      <c r="B23851" s="2">
        <v>13.3391</v>
      </c>
      <c r="C23851" s="2">
        <v>2.097423</v>
      </c>
      <c r="D23851" s="2">
        <v>2.1038700000000001</v>
      </c>
      <c r="F23851" s="2">
        <v>21.724229999999999</v>
      </c>
      <c r="G23851" s="2">
        <v>0.23453499999999999</v>
      </c>
      <c r="H23851" s="2">
        <v>0.52948799999999996</v>
      </c>
      <c r="J23851" s="2">
        <v>21.727039999999999</v>
      </c>
      <c r="K23851" s="2">
        <v>0.133272</v>
      </c>
      <c r="L23851" s="2">
        <v>0.29070099999999999</v>
      </c>
    </row>
    <row r="23852" spans="1:12" x14ac:dyDescent="0.2">
      <c r="A23852" s="2">
        <v>21.727740000000001</v>
      </c>
      <c r="B23852" s="2">
        <v>13.33601</v>
      </c>
      <c r="C23852" s="2">
        <v>2.0961409999999998</v>
      </c>
      <c r="D23852" s="2">
        <v>2.1028470000000001</v>
      </c>
      <c r="F23852" s="2">
        <v>21.724930000000001</v>
      </c>
      <c r="G23852" s="2">
        <v>0.23429900000000001</v>
      </c>
      <c r="H23852" s="2">
        <v>0.52960200000000002</v>
      </c>
      <c r="J23852" s="2">
        <v>21.727740000000001</v>
      </c>
      <c r="K23852" s="2">
        <v>0.13320699999999999</v>
      </c>
      <c r="L23852" s="2">
        <v>0.28978599999999999</v>
      </c>
    </row>
    <row r="23853" spans="1:12" x14ac:dyDescent="0.2">
      <c r="A23853" s="2">
        <v>21.728439999999999</v>
      </c>
      <c r="B23853" s="2">
        <v>13.332890000000001</v>
      </c>
      <c r="C23853" s="2">
        <v>2.0945309999999999</v>
      </c>
      <c r="D23853" s="2">
        <v>2.101566</v>
      </c>
      <c r="F23853" s="2">
        <v>21.725629999999999</v>
      </c>
      <c r="G23853" s="2">
        <v>0.23414599999999999</v>
      </c>
      <c r="H23853" s="2">
        <v>0.52956400000000003</v>
      </c>
      <c r="J23853" s="2">
        <v>21.728439999999999</v>
      </c>
      <c r="K23853" s="2">
        <v>0.13289599999999999</v>
      </c>
      <c r="L23853" s="2">
        <v>0.28872700000000001</v>
      </c>
    </row>
    <row r="23854" spans="1:12" x14ac:dyDescent="0.2">
      <c r="A23854" s="2">
        <v>21.729140000000001</v>
      </c>
      <c r="B23854" s="2">
        <v>13.329980000000001</v>
      </c>
      <c r="C23854" s="2">
        <v>2.0929180000000001</v>
      </c>
      <c r="D23854" s="2">
        <v>2.100536</v>
      </c>
      <c r="F23854" s="2">
        <v>21.726330000000001</v>
      </c>
      <c r="G23854" s="2">
        <v>0.23427600000000001</v>
      </c>
      <c r="H23854" s="2">
        <v>0.52949500000000005</v>
      </c>
      <c r="J23854" s="2">
        <v>21.729140000000001</v>
      </c>
      <c r="K23854" s="2">
        <v>0.13303200000000001</v>
      </c>
      <c r="L23854" s="2">
        <v>0.28829900000000003</v>
      </c>
    </row>
    <row r="23855" spans="1:12" x14ac:dyDescent="0.2">
      <c r="A23855" s="2">
        <v>21.729839999999999</v>
      </c>
      <c r="B23855" s="2">
        <v>13.32714</v>
      </c>
      <c r="C23855" s="2">
        <v>2.0914489999999999</v>
      </c>
      <c r="D23855" s="2">
        <v>2.0994519999999999</v>
      </c>
      <c r="F23855" s="2">
        <v>21.727039999999999</v>
      </c>
      <c r="G23855" s="2">
        <v>0.233353</v>
      </c>
      <c r="H23855" s="2">
        <v>0.53001399999999999</v>
      </c>
      <c r="J23855" s="2">
        <v>21.729839999999999</v>
      </c>
      <c r="K23855" s="2">
        <v>0.13315399999999999</v>
      </c>
      <c r="L23855" s="2">
        <v>0.28732000000000002</v>
      </c>
    </row>
    <row r="23856" spans="1:12" x14ac:dyDescent="0.2">
      <c r="A23856" s="2">
        <v>21.730540000000001</v>
      </c>
      <c r="B23856" s="2">
        <v>13.323880000000001</v>
      </c>
      <c r="C23856" s="2">
        <v>2.089915</v>
      </c>
      <c r="D23856" s="2">
        <v>2.0981550000000002</v>
      </c>
      <c r="F23856" s="2">
        <v>21.727740000000001</v>
      </c>
      <c r="G23856" s="2">
        <v>0.232681</v>
      </c>
      <c r="H23856" s="2">
        <v>0.53052500000000002</v>
      </c>
      <c r="J23856" s="2">
        <v>21.730540000000001</v>
      </c>
      <c r="K23856" s="2">
        <v>0.132767</v>
      </c>
      <c r="L23856" s="2">
        <v>0.286493</v>
      </c>
    </row>
    <row r="23857" spans="1:12" x14ac:dyDescent="0.2">
      <c r="A23857" s="2">
        <v>21.73124</v>
      </c>
      <c r="B23857" s="2">
        <v>13.32071</v>
      </c>
      <c r="C23857" s="2">
        <v>2.0885189999999998</v>
      </c>
      <c r="D23857" s="2">
        <v>2.0968119999999999</v>
      </c>
      <c r="F23857" s="2">
        <v>21.728439999999999</v>
      </c>
      <c r="G23857" s="2">
        <v>0.23252100000000001</v>
      </c>
      <c r="H23857" s="2">
        <v>0.53087600000000001</v>
      </c>
      <c r="J23857" s="2">
        <v>21.73124</v>
      </c>
      <c r="K23857" s="2">
        <v>0.13272999999999999</v>
      </c>
      <c r="L23857" s="2">
        <v>0.28550599999999998</v>
      </c>
    </row>
    <row r="23858" spans="1:12" x14ac:dyDescent="0.2">
      <c r="A23858" s="2">
        <v>21.731950000000001</v>
      </c>
      <c r="B23858" s="2">
        <v>13.31758</v>
      </c>
      <c r="C23858" s="2">
        <v>2.0872259999999998</v>
      </c>
      <c r="D23858" s="2">
        <v>2.0957819999999998</v>
      </c>
      <c r="F23858" s="2">
        <v>21.729140000000001</v>
      </c>
      <c r="G23858" s="2">
        <v>0.23239099999999999</v>
      </c>
      <c r="H23858" s="2">
        <v>0.530945</v>
      </c>
      <c r="J23858" s="2">
        <v>21.731950000000001</v>
      </c>
      <c r="K23858" s="2">
        <v>0.13259899999999999</v>
      </c>
      <c r="L23858" s="2">
        <v>0.28479900000000002</v>
      </c>
    </row>
    <row r="23859" spans="1:12" x14ac:dyDescent="0.2">
      <c r="A23859" s="2">
        <v>21.73265</v>
      </c>
      <c r="B23859" s="2">
        <v>13.3146</v>
      </c>
      <c r="C23859" s="2">
        <v>2.0861540000000001</v>
      </c>
      <c r="D23859" s="2">
        <v>2.0944850000000002</v>
      </c>
      <c r="F23859" s="2">
        <v>21.729839999999999</v>
      </c>
      <c r="G23859" s="2">
        <v>0.23202500000000001</v>
      </c>
      <c r="H23859" s="2">
        <v>0.53103599999999995</v>
      </c>
      <c r="J23859" s="2">
        <v>21.73265</v>
      </c>
      <c r="K23859" s="2">
        <v>0.13291</v>
      </c>
      <c r="L23859" s="2">
        <v>0.28463300000000002</v>
      </c>
    </row>
    <row r="23860" spans="1:12" x14ac:dyDescent="0.2">
      <c r="A23860" s="2">
        <v>21.733350000000002</v>
      </c>
      <c r="B23860" s="2">
        <v>13.31171</v>
      </c>
      <c r="C23860" s="2">
        <v>2.085216</v>
      </c>
      <c r="D23860" s="2">
        <v>2.0934400000000002</v>
      </c>
      <c r="F23860" s="2">
        <v>21.730540000000001</v>
      </c>
      <c r="G23860" s="2">
        <v>0.23172000000000001</v>
      </c>
      <c r="H23860" s="2">
        <v>0.53104399999999996</v>
      </c>
      <c r="J23860" s="2">
        <v>21.733350000000002</v>
      </c>
      <c r="K23860" s="2">
        <v>0.132572</v>
      </c>
      <c r="L23860" s="2">
        <v>0.28467999999999999</v>
      </c>
    </row>
    <row r="23861" spans="1:12" x14ac:dyDescent="0.2">
      <c r="A23861" s="2">
        <v>21.73405</v>
      </c>
      <c r="B23861" s="2">
        <v>13.3087</v>
      </c>
      <c r="C23861" s="2">
        <v>2.08419</v>
      </c>
      <c r="D23861" s="2">
        <v>2.092479</v>
      </c>
      <c r="F23861" s="2">
        <v>21.73124</v>
      </c>
      <c r="G23861" s="2">
        <v>0.23127700000000001</v>
      </c>
      <c r="H23861" s="2">
        <v>0.530945</v>
      </c>
      <c r="J23861" s="2">
        <v>21.73405</v>
      </c>
      <c r="K23861" s="2">
        <v>0.132324</v>
      </c>
      <c r="L23861" s="2">
        <v>0.28467199999999998</v>
      </c>
    </row>
    <row r="23862" spans="1:12" x14ac:dyDescent="0.2">
      <c r="A23862" s="2">
        <v>21.734749999999998</v>
      </c>
      <c r="B23862" s="2">
        <v>13.305859999999999</v>
      </c>
      <c r="C23862" s="2">
        <v>2.0829960000000001</v>
      </c>
      <c r="D23862" s="2">
        <v>2.0909300000000002</v>
      </c>
      <c r="F23862" s="2">
        <v>21.731950000000001</v>
      </c>
      <c r="G23862" s="2">
        <v>0.23116300000000001</v>
      </c>
      <c r="H23862" s="2">
        <v>0.53074600000000005</v>
      </c>
      <c r="J23862" s="2">
        <v>21.734749999999998</v>
      </c>
      <c r="K23862" s="2">
        <v>0.132017</v>
      </c>
      <c r="L23862" s="2">
        <v>0.28451300000000002</v>
      </c>
    </row>
    <row r="23863" spans="1:12" x14ac:dyDescent="0.2">
      <c r="A23863" s="2">
        <v>21.73545</v>
      </c>
      <c r="B23863" s="2">
        <v>13.3032</v>
      </c>
      <c r="C23863" s="2">
        <v>2.0820189999999998</v>
      </c>
      <c r="D23863" s="2">
        <v>2.0894499999999998</v>
      </c>
      <c r="F23863" s="2">
        <v>21.73265</v>
      </c>
      <c r="G23863" s="2">
        <v>0.230766</v>
      </c>
      <c r="H23863" s="2">
        <v>0.53076199999999996</v>
      </c>
      <c r="J23863" s="2">
        <v>21.73545</v>
      </c>
      <c r="K23863" s="2">
        <v>0.13242100000000001</v>
      </c>
      <c r="L23863" s="2">
        <v>0.28395700000000001</v>
      </c>
    </row>
    <row r="23864" spans="1:12" x14ac:dyDescent="0.2">
      <c r="A23864" s="2">
        <v>21.736149999999999</v>
      </c>
      <c r="B23864" s="2">
        <v>13.300560000000001</v>
      </c>
      <c r="C23864" s="2">
        <v>2.0808749999999998</v>
      </c>
      <c r="D23864" s="2">
        <v>2.08826</v>
      </c>
      <c r="F23864" s="2">
        <v>21.733350000000002</v>
      </c>
      <c r="G23864" s="2">
        <v>0.23077400000000001</v>
      </c>
      <c r="H23864" s="2">
        <v>0.53047900000000003</v>
      </c>
      <c r="J23864" s="2">
        <v>21.736149999999999</v>
      </c>
      <c r="K23864" s="2">
        <v>0.13225300000000001</v>
      </c>
      <c r="L23864" s="2">
        <v>0.28300900000000001</v>
      </c>
    </row>
    <row r="23865" spans="1:12" x14ac:dyDescent="0.2">
      <c r="A23865" s="2">
        <v>21.73686</v>
      </c>
      <c r="B23865" s="2">
        <v>13.297560000000001</v>
      </c>
      <c r="C23865" s="2">
        <v>2.0795360000000001</v>
      </c>
      <c r="D23865" s="2">
        <v>2.0867260000000001</v>
      </c>
      <c r="F23865" s="2">
        <v>21.73405</v>
      </c>
      <c r="G23865" s="2">
        <v>0.230797</v>
      </c>
      <c r="H23865" s="2">
        <v>0.53075399999999995</v>
      </c>
      <c r="J23865" s="2">
        <v>21.73686</v>
      </c>
      <c r="K23865" s="2">
        <v>0.13219400000000001</v>
      </c>
      <c r="L23865" s="2">
        <v>0.28189799999999998</v>
      </c>
    </row>
    <row r="23866" spans="1:12" x14ac:dyDescent="0.2">
      <c r="A23866" s="2">
        <v>21.737559999999998</v>
      </c>
      <c r="B23866" s="2">
        <v>13.294029999999999</v>
      </c>
      <c r="C23866" s="2">
        <v>2.0785670000000001</v>
      </c>
      <c r="D23866" s="2">
        <v>2.0842700000000001</v>
      </c>
      <c r="F23866" s="2">
        <v>21.734749999999998</v>
      </c>
      <c r="G23866" s="2">
        <v>0.230881</v>
      </c>
      <c r="H23866" s="2">
        <v>0.53100599999999998</v>
      </c>
      <c r="J23866" s="2">
        <v>21.737559999999998</v>
      </c>
      <c r="K23866" s="2">
        <v>0.132381</v>
      </c>
      <c r="L23866" s="2">
        <v>0.28101500000000001</v>
      </c>
    </row>
    <row r="23867" spans="1:12" x14ac:dyDescent="0.2">
      <c r="A23867" s="2">
        <v>21.73826</v>
      </c>
      <c r="B23867" s="2">
        <v>13.29096</v>
      </c>
      <c r="C23867" s="2">
        <v>2.0774569999999999</v>
      </c>
      <c r="D23867" s="2">
        <v>2.0823700000000001</v>
      </c>
      <c r="F23867" s="2">
        <v>21.73545</v>
      </c>
      <c r="G23867" s="2">
        <v>0.23087299999999999</v>
      </c>
      <c r="H23867" s="2">
        <v>0.53113600000000005</v>
      </c>
      <c r="J23867" s="2">
        <v>21.73826</v>
      </c>
      <c r="K23867" s="2">
        <v>0.132719</v>
      </c>
      <c r="L23867" s="2">
        <v>0.280889</v>
      </c>
    </row>
    <row r="23868" spans="1:12" x14ac:dyDescent="0.2">
      <c r="A23868" s="2">
        <v>21.738959999999999</v>
      </c>
      <c r="B23868" s="2">
        <v>13.28839</v>
      </c>
      <c r="C23868" s="2">
        <v>2.0761440000000002</v>
      </c>
      <c r="D23868" s="2">
        <v>2.0808059999999999</v>
      </c>
      <c r="F23868" s="2">
        <v>21.736149999999999</v>
      </c>
      <c r="G23868" s="2">
        <v>0.23050699999999999</v>
      </c>
      <c r="H23868" s="2">
        <v>0.53159299999999998</v>
      </c>
      <c r="J23868" s="2">
        <v>21.738959999999999</v>
      </c>
      <c r="K23868" s="2">
        <v>0.13241</v>
      </c>
      <c r="L23868" s="2">
        <v>0.28053400000000001</v>
      </c>
    </row>
    <row r="23869" spans="1:12" x14ac:dyDescent="0.2">
      <c r="A23869" s="2">
        <v>21.739660000000001</v>
      </c>
      <c r="B23869" s="2">
        <v>13.285729999999999</v>
      </c>
      <c r="C23869" s="2">
        <v>2.0746720000000001</v>
      </c>
      <c r="D23869" s="2">
        <v>2.0794779999999999</v>
      </c>
      <c r="F23869" s="2">
        <v>21.73686</v>
      </c>
      <c r="G23869" s="2">
        <v>0.23031599999999999</v>
      </c>
      <c r="H23869" s="2">
        <v>0.53167699999999996</v>
      </c>
      <c r="J23869" s="2">
        <v>21.739660000000001</v>
      </c>
      <c r="K23869" s="2">
        <v>0.13192200000000001</v>
      </c>
      <c r="L23869" s="2">
        <v>0.279557</v>
      </c>
    </row>
    <row r="23870" spans="1:12" x14ac:dyDescent="0.2">
      <c r="A23870" s="2">
        <v>21.740359999999999</v>
      </c>
      <c r="B23870" s="2">
        <v>13.282970000000001</v>
      </c>
      <c r="C23870" s="2">
        <v>2.0728680000000002</v>
      </c>
      <c r="D23870" s="2">
        <v>2.0780210000000001</v>
      </c>
      <c r="F23870" s="2">
        <v>21.737559999999998</v>
      </c>
      <c r="G23870" s="2">
        <v>0.230293</v>
      </c>
      <c r="H23870" s="2">
        <v>0.53134899999999996</v>
      </c>
      <c r="J23870" s="2">
        <v>21.740359999999999</v>
      </c>
      <c r="K23870" s="2">
        <v>0.13142799999999999</v>
      </c>
      <c r="L23870" s="2">
        <v>0.27846900000000002</v>
      </c>
    </row>
    <row r="23871" spans="1:12" x14ac:dyDescent="0.2">
      <c r="A23871" s="2">
        <v>21.741060000000001</v>
      </c>
      <c r="B23871" s="2">
        <v>13.279920000000001</v>
      </c>
      <c r="C23871" s="2">
        <v>2.0713720000000002</v>
      </c>
      <c r="D23871" s="2">
        <v>2.0766100000000001</v>
      </c>
      <c r="F23871" s="2">
        <v>21.73826</v>
      </c>
      <c r="G23871" s="2">
        <v>0.230186</v>
      </c>
      <c r="H23871" s="2">
        <v>0.53063199999999999</v>
      </c>
      <c r="J23871" s="2">
        <v>21.741060000000001</v>
      </c>
      <c r="K23871" s="2">
        <v>0.13175899999999999</v>
      </c>
      <c r="L23871" s="2">
        <v>0.27777400000000002</v>
      </c>
    </row>
    <row r="23872" spans="1:12" x14ac:dyDescent="0.2">
      <c r="A23872" s="2">
        <v>21.741759999999999</v>
      </c>
      <c r="B23872" s="2">
        <v>13.276910000000001</v>
      </c>
      <c r="C23872" s="2">
        <v>2.0696439999999998</v>
      </c>
      <c r="D23872" s="2">
        <v>2.0750609999999998</v>
      </c>
      <c r="F23872" s="2">
        <v>21.738959999999999</v>
      </c>
      <c r="G23872" s="2">
        <v>0.23027</v>
      </c>
      <c r="H23872" s="2">
        <v>0.53065499999999999</v>
      </c>
      <c r="J23872" s="2">
        <v>21.741759999999999</v>
      </c>
      <c r="K23872" s="2">
        <v>0.13228200000000001</v>
      </c>
      <c r="L23872" s="2">
        <v>0.27712700000000001</v>
      </c>
    </row>
    <row r="23873" spans="1:12" x14ac:dyDescent="0.2">
      <c r="A23873" s="2">
        <v>21.742470000000001</v>
      </c>
      <c r="B23873" s="2">
        <v>13.2745</v>
      </c>
      <c r="C23873" s="2">
        <v>2.0682100000000001</v>
      </c>
      <c r="D23873" s="2">
        <v>2.0737559999999999</v>
      </c>
      <c r="F23873" s="2">
        <v>21.739660000000001</v>
      </c>
      <c r="G23873" s="2">
        <v>0.22982</v>
      </c>
      <c r="H23873" s="2">
        <v>0.53047900000000003</v>
      </c>
      <c r="J23873" s="2">
        <v>21.742470000000001</v>
      </c>
      <c r="K23873" s="2">
        <v>0.13227800000000001</v>
      </c>
      <c r="L23873" s="2">
        <v>0.27654299999999998</v>
      </c>
    </row>
    <row r="23874" spans="1:12" x14ac:dyDescent="0.2">
      <c r="A23874" s="2">
        <v>21.743169999999999</v>
      </c>
      <c r="B23874" s="2">
        <v>13.272019999999999</v>
      </c>
      <c r="C23874" s="2">
        <v>2.0669970000000002</v>
      </c>
      <c r="D23874" s="2">
        <v>2.0717880000000002</v>
      </c>
      <c r="F23874" s="2">
        <v>21.740359999999999</v>
      </c>
      <c r="G23874" s="2">
        <v>0.230377</v>
      </c>
      <c r="H23874" s="2">
        <v>0.53034199999999998</v>
      </c>
      <c r="J23874" s="2">
        <v>21.743169999999999</v>
      </c>
      <c r="K23874" s="2">
        <v>0.13267699999999999</v>
      </c>
      <c r="L23874" s="2">
        <v>0.27621600000000002</v>
      </c>
    </row>
    <row r="23875" spans="1:12" x14ac:dyDescent="0.2">
      <c r="A23875" s="2">
        <v>21.743870000000001</v>
      </c>
      <c r="B23875" s="2">
        <v>13.269690000000001</v>
      </c>
      <c r="C23875" s="2">
        <v>2.065753</v>
      </c>
      <c r="D23875" s="2">
        <v>2.0701320000000001</v>
      </c>
      <c r="F23875" s="2">
        <v>21.741060000000001</v>
      </c>
      <c r="G23875" s="2">
        <v>0.23048399999999999</v>
      </c>
      <c r="H23875" s="2">
        <v>0.530304</v>
      </c>
      <c r="J23875" s="2">
        <v>21.743870000000001</v>
      </c>
      <c r="K23875" s="2">
        <v>0.13245000000000001</v>
      </c>
      <c r="L23875" s="2">
        <v>0.27608500000000002</v>
      </c>
    </row>
    <row r="23876" spans="1:12" x14ac:dyDescent="0.2">
      <c r="A23876" s="2">
        <v>21.74457</v>
      </c>
      <c r="B23876" s="2">
        <v>13.267239999999999</v>
      </c>
      <c r="C23876" s="2">
        <v>2.064082</v>
      </c>
      <c r="D23876" s="2">
        <v>2.0685989999999999</v>
      </c>
      <c r="F23876" s="2">
        <v>21.741759999999999</v>
      </c>
      <c r="G23876" s="2">
        <v>0.23059099999999999</v>
      </c>
      <c r="H23876" s="2">
        <v>0.53011299999999995</v>
      </c>
      <c r="J23876" s="2">
        <v>21.74457</v>
      </c>
      <c r="K23876" s="2">
        <v>0.132467</v>
      </c>
      <c r="L23876" s="2">
        <v>0.275945</v>
      </c>
    </row>
    <row r="23877" spans="1:12" x14ac:dyDescent="0.2">
      <c r="A23877" s="2">
        <v>21.745270000000001</v>
      </c>
      <c r="B23877" s="2">
        <v>13.2643</v>
      </c>
      <c r="C23877" s="2">
        <v>2.0622020000000001</v>
      </c>
      <c r="D23877" s="2">
        <v>2.0677140000000001</v>
      </c>
      <c r="F23877" s="2">
        <v>21.742470000000001</v>
      </c>
      <c r="G23877" s="2">
        <v>0.230652</v>
      </c>
      <c r="H23877" s="2">
        <v>0.52979299999999996</v>
      </c>
      <c r="J23877" s="2">
        <v>21.745270000000001</v>
      </c>
      <c r="K23877" s="2">
        <v>0.13256599999999999</v>
      </c>
      <c r="L23877" s="2">
        <v>0.275731</v>
      </c>
    </row>
    <row r="23878" spans="1:12" x14ac:dyDescent="0.2">
      <c r="A23878" s="2">
        <v>21.74597</v>
      </c>
      <c r="B23878" s="2">
        <v>13.261329999999999</v>
      </c>
      <c r="C23878" s="2">
        <v>2.0610569999999999</v>
      </c>
      <c r="D23878" s="2">
        <v>2.0662029999999998</v>
      </c>
      <c r="F23878" s="2">
        <v>21.743169999999999</v>
      </c>
      <c r="G23878" s="2">
        <v>0.23048399999999999</v>
      </c>
      <c r="H23878" s="2">
        <v>0.52976999999999996</v>
      </c>
      <c r="J23878" s="2">
        <v>21.74597</v>
      </c>
      <c r="K23878" s="2">
        <v>0.13269800000000001</v>
      </c>
      <c r="L23878" s="2">
        <v>0.27547899999999997</v>
      </c>
    </row>
    <row r="23879" spans="1:12" x14ac:dyDescent="0.2">
      <c r="A23879" s="2">
        <v>21.746670000000002</v>
      </c>
      <c r="B23879" s="2">
        <v>13.258599999999999</v>
      </c>
      <c r="C23879" s="2">
        <v>2.0599470000000002</v>
      </c>
      <c r="D23879" s="2">
        <v>2.0647000000000002</v>
      </c>
      <c r="F23879" s="2">
        <v>21.743870000000001</v>
      </c>
      <c r="G23879" s="2">
        <v>0.23072799999999999</v>
      </c>
      <c r="H23879" s="2">
        <v>0.52961000000000003</v>
      </c>
      <c r="J23879" s="2">
        <v>21.746670000000002</v>
      </c>
      <c r="K23879" s="2">
        <v>0.133016</v>
      </c>
      <c r="L23879" s="2">
        <v>0.27549600000000002</v>
      </c>
    </row>
    <row r="23880" spans="1:12" x14ac:dyDescent="0.2">
      <c r="A23880" s="2">
        <v>21.74738</v>
      </c>
      <c r="B23880" s="2">
        <v>13.256180000000001</v>
      </c>
      <c r="C23880" s="2">
        <v>2.0588489999999999</v>
      </c>
      <c r="D23880" s="2">
        <v>2.0632809999999999</v>
      </c>
      <c r="F23880" s="2">
        <v>21.74457</v>
      </c>
      <c r="G23880" s="2">
        <v>0.231209</v>
      </c>
      <c r="H23880" s="2">
        <v>0.52975499999999998</v>
      </c>
      <c r="J23880" s="2">
        <v>21.74738</v>
      </c>
      <c r="K23880" s="2">
        <v>0.13294800000000001</v>
      </c>
      <c r="L23880" s="2">
        <v>0.27525300000000003</v>
      </c>
    </row>
    <row r="23881" spans="1:12" x14ac:dyDescent="0.2">
      <c r="A23881" s="2">
        <v>21.748080000000002</v>
      </c>
      <c r="B23881" s="2">
        <v>13.25309</v>
      </c>
      <c r="C23881" s="2">
        <v>2.0577960000000002</v>
      </c>
      <c r="D23881" s="2">
        <v>2.06277</v>
      </c>
      <c r="F23881" s="2">
        <v>21.745270000000001</v>
      </c>
      <c r="G23881" s="2">
        <v>0.230988</v>
      </c>
      <c r="H23881" s="2">
        <v>0.53036499999999998</v>
      </c>
      <c r="J23881" s="2">
        <v>21.748080000000002</v>
      </c>
      <c r="K23881" s="2">
        <v>0.13302</v>
      </c>
      <c r="L23881" s="2">
        <v>0.274752</v>
      </c>
    </row>
    <row r="23882" spans="1:12" x14ac:dyDescent="0.2">
      <c r="A23882" s="2">
        <v>21.74878</v>
      </c>
      <c r="B23882" s="2">
        <v>13.24987</v>
      </c>
      <c r="C23882" s="2">
        <v>2.0565060000000002</v>
      </c>
      <c r="D23882" s="2">
        <v>2.0613739999999998</v>
      </c>
      <c r="F23882" s="2">
        <v>21.74597</v>
      </c>
      <c r="G23882" s="2">
        <v>0.231155</v>
      </c>
      <c r="H23882" s="2">
        <v>0.52995300000000001</v>
      </c>
      <c r="J23882" s="2">
        <v>21.74878</v>
      </c>
      <c r="K23882" s="2">
        <v>0.13333700000000001</v>
      </c>
      <c r="L23882" s="2">
        <v>0.27419500000000002</v>
      </c>
    </row>
    <row r="23883" spans="1:12" x14ac:dyDescent="0.2">
      <c r="A23883" s="2">
        <v>21.749479999999998</v>
      </c>
      <c r="B23883" s="2">
        <v>13.24715</v>
      </c>
      <c r="C23883" s="2">
        <v>2.0555029999999999</v>
      </c>
      <c r="D23883" s="2">
        <v>2.0595430000000001</v>
      </c>
      <c r="F23883" s="2">
        <v>21.746670000000002</v>
      </c>
      <c r="G23883" s="2">
        <v>0.23106399999999999</v>
      </c>
      <c r="H23883" s="2">
        <v>0.529335</v>
      </c>
      <c r="J23883" s="2">
        <v>21.749479999999998</v>
      </c>
      <c r="K23883" s="2">
        <v>0.13365299999999999</v>
      </c>
      <c r="L23883" s="2">
        <v>0.27351999999999999</v>
      </c>
    </row>
    <row r="23884" spans="1:12" x14ac:dyDescent="0.2">
      <c r="A23884" s="2">
        <v>21.75018</v>
      </c>
      <c r="B23884" s="2">
        <v>13.24427</v>
      </c>
      <c r="C23884" s="2">
        <v>2.0545610000000001</v>
      </c>
      <c r="D23884" s="2">
        <v>2.0579939999999999</v>
      </c>
      <c r="F23884" s="2">
        <v>21.74738</v>
      </c>
      <c r="G23884" s="2">
        <v>0.23031599999999999</v>
      </c>
      <c r="H23884" s="2">
        <v>0.52809099999999998</v>
      </c>
      <c r="J23884" s="2">
        <v>21.75018</v>
      </c>
      <c r="K23884" s="2">
        <v>0.13373399999999999</v>
      </c>
      <c r="L23884" s="2">
        <v>0.27372099999999999</v>
      </c>
    </row>
    <row r="23885" spans="1:12" x14ac:dyDescent="0.2">
      <c r="A23885" s="2">
        <v>21.750879999999999</v>
      </c>
      <c r="B23885" s="2">
        <v>13.240880000000001</v>
      </c>
      <c r="C23885" s="2">
        <v>2.053382</v>
      </c>
      <c r="D23885" s="2">
        <v>2.0565370000000001</v>
      </c>
      <c r="F23885" s="2">
        <v>21.748080000000002</v>
      </c>
      <c r="G23885" s="2">
        <v>0.23001099999999999</v>
      </c>
      <c r="H23885" s="2">
        <v>0.52814499999999998</v>
      </c>
      <c r="J23885" s="2">
        <v>21.750879999999999</v>
      </c>
      <c r="K23885" s="2">
        <v>0.13352800000000001</v>
      </c>
      <c r="L23885" s="2">
        <v>0.27325899999999997</v>
      </c>
    </row>
    <row r="23886" spans="1:12" x14ac:dyDescent="0.2">
      <c r="A23886" s="2">
        <v>21.751580000000001</v>
      </c>
      <c r="B23886" s="2">
        <v>13.23771</v>
      </c>
      <c r="C23886" s="2">
        <v>2.0521229999999999</v>
      </c>
      <c r="D23886" s="2">
        <v>2.0550950000000001</v>
      </c>
      <c r="F23886" s="2">
        <v>21.74878</v>
      </c>
      <c r="G23886" s="2">
        <v>0.23008000000000001</v>
      </c>
      <c r="H23886" s="2">
        <v>0.52908299999999997</v>
      </c>
      <c r="J23886" s="2">
        <v>21.751580000000001</v>
      </c>
      <c r="K23886" s="2">
        <v>0.133243</v>
      </c>
      <c r="L23886" s="2">
        <v>0.27278200000000002</v>
      </c>
    </row>
    <row r="23887" spans="1:12" x14ac:dyDescent="0.2">
      <c r="A23887" s="2">
        <v>21.752289999999999</v>
      </c>
      <c r="B23887" s="2">
        <v>13.234959999999999</v>
      </c>
      <c r="C23887" s="2">
        <v>2.0508150000000001</v>
      </c>
      <c r="D23887" s="2">
        <v>2.0533779999999999</v>
      </c>
      <c r="F23887" s="2">
        <v>21.749479999999998</v>
      </c>
      <c r="G23887" s="2">
        <v>0.229988</v>
      </c>
      <c r="H23887" s="2">
        <v>0.52925900000000003</v>
      </c>
      <c r="J23887" s="2">
        <v>21.752289999999999</v>
      </c>
      <c r="K23887" s="2">
        <v>0.13383500000000001</v>
      </c>
      <c r="L23887" s="2">
        <v>0.27263999999999999</v>
      </c>
    </row>
    <row r="23888" spans="1:12" x14ac:dyDescent="0.2">
      <c r="A23888" s="2">
        <v>21.75299</v>
      </c>
      <c r="B23888" s="2">
        <v>13.23288</v>
      </c>
      <c r="C23888" s="2">
        <v>2.0502199999999999</v>
      </c>
      <c r="D23888" s="2">
        <v>2.051768</v>
      </c>
      <c r="F23888" s="2">
        <v>21.75018</v>
      </c>
      <c r="G23888" s="2">
        <v>0.22982</v>
      </c>
      <c r="H23888" s="2">
        <v>0.52943399999999996</v>
      </c>
      <c r="J23888" s="2">
        <v>21.75299</v>
      </c>
      <c r="K23888" s="2">
        <v>0.133823</v>
      </c>
      <c r="L23888" s="2">
        <v>0.272451</v>
      </c>
    </row>
    <row r="23889" spans="1:12" x14ac:dyDescent="0.2">
      <c r="A23889" s="2">
        <v>21.753689999999999</v>
      </c>
      <c r="B23889" s="2">
        <v>13.23028</v>
      </c>
      <c r="C23889" s="2">
        <v>2.0497999999999998</v>
      </c>
      <c r="D23889" s="2">
        <v>2.0504869999999999</v>
      </c>
      <c r="F23889" s="2">
        <v>21.750879999999999</v>
      </c>
      <c r="G23889" s="2">
        <v>0.23008700000000001</v>
      </c>
      <c r="H23889" s="2">
        <v>0.529358</v>
      </c>
      <c r="J23889" s="2">
        <v>21.753689999999999</v>
      </c>
      <c r="K23889" s="2">
        <v>0.133268</v>
      </c>
      <c r="L23889" s="2">
        <v>0.27216099999999999</v>
      </c>
    </row>
    <row r="23890" spans="1:12" x14ac:dyDescent="0.2">
      <c r="A23890" s="2">
        <v>21.754390000000001</v>
      </c>
      <c r="B23890" s="2">
        <v>13.22781</v>
      </c>
      <c r="C23890" s="2">
        <v>2.0483889999999998</v>
      </c>
      <c r="D23890" s="2">
        <v>2.0489839999999999</v>
      </c>
      <c r="F23890" s="2">
        <v>21.751580000000001</v>
      </c>
      <c r="G23890" s="2">
        <v>0.229965</v>
      </c>
      <c r="H23890" s="2">
        <v>0.53009799999999996</v>
      </c>
      <c r="J23890" s="2">
        <v>21.754390000000001</v>
      </c>
      <c r="K23890" s="2">
        <v>0.13281999999999999</v>
      </c>
      <c r="L23890" s="2">
        <v>0.27150800000000003</v>
      </c>
    </row>
    <row r="23891" spans="1:12" x14ac:dyDescent="0.2">
      <c r="A23891" s="2">
        <v>21.755089999999999</v>
      </c>
      <c r="B23891" s="2">
        <v>13.22527</v>
      </c>
      <c r="C23891" s="2">
        <v>2.0472250000000001</v>
      </c>
      <c r="D23891" s="2">
        <v>2.0474429999999999</v>
      </c>
      <c r="F23891" s="2">
        <v>21.752289999999999</v>
      </c>
      <c r="G23891" s="2">
        <v>0.22999600000000001</v>
      </c>
      <c r="H23891" s="2">
        <v>0.53032699999999999</v>
      </c>
      <c r="J23891" s="2">
        <v>21.755089999999999</v>
      </c>
      <c r="K23891" s="2">
        <v>0.132664</v>
      </c>
      <c r="L23891" s="2">
        <v>0.27066800000000002</v>
      </c>
    </row>
    <row r="23892" spans="1:12" x14ac:dyDescent="0.2">
      <c r="A23892" s="2">
        <v>21.755790000000001</v>
      </c>
      <c r="B23892" s="2">
        <v>13.22255</v>
      </c>
      <c r="C23892" s="2">
        <v>2.0457260000000002</v>
      </c>
      <c r="D23892" s="2">
        <v>2.0461689999999999</v>
      </c>
      <c r="F23892" s="2">
        <v>21.75299</v>
      </c>
      <c r="G23892" s="2">
        <v>0.23053699999999999</v>
      </c>
      <c r="H23892" s="2">
        <v>0.53013600000000005</v>
      </c>
      <c r="J23892" s="2">
        <v>21.755790000000001</v>
      </c>
      <c r="K23892" s="2">
        <v>0.132824</v>
      </c>
      <c r="L23892" s="2">
        <v>0.26966600000000002</v>
      </c>
    </row>
    <row r="23893" spans="1:12" x14ac:dyDescent="0.2">
      <c r="A23893" s="2">
        <v>21.756489999999999</v>
      </c>
      <c r="B23893" s="2">
        <v>13.219860000000001</v>
      </c>
      <c r="C23893" s="2">
        <v>2.0445169999999999</v>
      </c>
      <c r="D23893" s="2">
        <v>2.0446270000000002</v>
      </c>
      <c r="F23893" s="2">
        <v>21.753689999999999</v>
      </c>
      <c r="G23893" s="2">
        <v>0.230042</v>
      </c>
      <c r="H23893" s="2">
        <v>0.53055600000000003</v>
      </c>
      <c r="J23893" s="2">
        <v>21.756489999999999</v>
      </c>
      <c r="K23893" s="2">
        <v>0.132877</v>
      </c>
      <c r="L23893" s="2">
        <v>0.26937299999999997</v>
      </c>
    </row>
    <row r="23894" spans="1:12" x14ac:dyDescent="0.2">
      <c r="A23894" s="2">
        <v>21.757200000000001</v>
      </c>
      <c r="B23894" s="2">
        <v>13.21682</v>
      </c>
      <c r="C23894" s="2">
        <v>2.0430630000000001</v>
      </c>
      <c r="D23894" s="2">
        <v>2.0431089999999998</v>
      </c>
      <c r="F23894" s="2">
        <v>21.754390000000001</v>
      </c>
      <c r="G23894" s="2">
        <v>0.23041500000000001</v>
      </c>
      <c r="H23894" s="2">
        <v>0.53085300000000002</v>
      </c>
      <c r="J23894" s="2">
        <v>21.757200000000001</v>
      </c>
      <c r="K23894" s="2">
        <v>0.13289999999999999</v>
      </c>
      <c r="L23894" s="2">
        <v>0.26878600000000002</v>
      </c>
    </row>
    <row r="23895" spans="1:12" x14ac:dyDescent="0.2">
      <c r="A23895" s="2">
        <v>21.757899999999999</v>
      </c>
      <c r="B23895" s="2">
        <v>13.21358</v>
      </c>
      <c r="C23895" s="2">
        <v>2.0419</v>
      </c>
      <c r="D23895" s="2">
        <v>2.0421939999999998</v>
      </c>
      <c r="F23895" s="2">
        <v>21.755089999999999</v>
      </c>
      <c r="G23895" s="2">
        <v>0.23000300000000001</v>
      </c>
      <c r="H23895" s="2">
        <v>0.53124199999999999</v>
      </c>
      <c r="J23895" s="2">
        <v>21.757899999999999</v>
      </c>
      <c r="K23895" s="2">
        <v>0.132995</v>
      </c>
      <c r="L23895" s="2">
        <v>0.26875500000000002</v>
      </c>
    </row>
    <row r="23896" spans="1:12" x14ac:dyDescent="0.2">
      <c r="A23896" s="2">
        <v>21.758600000000001</v>
      </c>
      <c r="B23896" s="2">
        <v>13.21059</v>
      </c>
      <c r="C23896" s="2">
        <v>2.0407519999999999</v>
      </c>
      <c r="D23896" s="2">
        <v>2.0407060000000001</v>
      </c>
      <c r="F23896" s="2">
        <v>21.755790000000001</v>
      </c>
      <c r="G23896" s="2">
        <v>0.22950699999999999</v>
      </c>
      <c r="H23896" s="2">
        <v>0.53114300000000003</v>
      </c>
      <c r="J23896" s="2">
        <v>21.758600000000001</v>
      </c>
      <c r="K23896" s="2">
        <v>0.133322</v>
      </c>
      <c r="L23896" s="2">
        <v>0.26838899999999999</v>
      </c>
    </row>
    <row r="23897" spans="1:12" x14ac:dyDescent="0.2">
      <c r="A23897" s="2">
        <v>21.7593</v>
      </c>
      <c r="B23897" s="2">
        <v>13.20767</v>
      </c>
      <c r="C23897" s="2">
        <v>2.0397289999999999</v>
      </c>
      <c r="D23897" s="2">
        <v>2.0394389999999998</v>
      </c>
      <c r="F23897" s="2">
        <v>21.756489999999999</v>
      </c>
      <c r="G23897" s="2">
        <v>0.22878999999999999</v>
      </c>
      <c r="H23897" s="2">
        <v>0.53124199999999999</v>
      </c>
      <c r="J23897" s="2">
        <v>21.7593</v>
      </c>
      <c r="K23897" s="2">
        <v>0.133802</v>
      </c>
      <c r="L23897" s="2">
        <v>0.26732400000000001</v>
      </c>
    </row>
    <row r="23898" spans="1:12" x14ac:dyDescent="0.2">
      <c r="A23898" s="2">
        <v>21.76</v>
      </c>
      <c r="B23898" s="2">
        <v>13.20504</v>
      </c>
      <c r="C23898" s="2">
        <v>2.0388980000000001</v>
      </c>
      <c r="D23898" s="2">
        <v>2.0381960000000001</v>
      </c>
      <c r="F23898" s="2">
        <v>21.757200000000001</v>
      </c>
      <c r="G23898" s="2">
        <v>0.22895799999999999</v>
      </c>
      <c r="H23898" s="2">
        <v>0.53154000000000001</v>
      </c>
      <c r="J23898" s="2">
        <v>21.76</v>
      </c>
      <c r="K23898" s="2">
        <v>0.13402500000000001</v>
      </c>
      <c r="L23898" s="2">
        <v>0.26667999999999997</v>
      </c>
    </row>
    <row r="23899" spans="1:12" x14ac:dyDescent="0.2">
      <c r="A23899" s="2">
        <v>21.7607</v>
      </c>
      <c r="B23899" s="2">
        <v>13.202209999999999</v>
      </c>
      <c r="C23899" s="2">
        <v>2.0376850000000002</v>
      </c>
      <c r="D23899" s="2">
        <v>2.037112</v>
      </c>
      <c r="F23899" s="2">
        <v>21.757899999999999</v>
      </c>
      <c r="G23899" s="2">
        <v>0.22853899999999999</v>
      </c>
      <c r="H23899" s="2">
        <v>0.53108999999999995</v>
      </c>
      <c r="J23899" s="2">
        <v>21.7607</v>
      </c>
      <c r="K23899" s="2">
        <v>0.134189</v>
      </c>
      <c r="L23899" s="2">
        <v>0.26624300000000001</v>
      </c>
    </row>
    <row r="23900" spans="1:12" x14ac:dyDescent="0.2">
      <c r="A23900" s="2">
        <v>21.761399999999998</v>
      </c>
      <c r="B23900" s="2">
        <v>13.1991</v>
      </c>
      <c r="C23900" s="2">
        <v>2.0366200000000001</v>
      </c>
      <c r="D23900" s="2">
        <v>2.035587</v>
      </c>
      <c r="F23900" s="2">
        <v>21.758600000000001</v>
      </c>
      <c r="G23900" s="2">
        <v>0.22853100000000001</v>
      </c>
      <c r="H23900" s="2">
        <v>0.53103599999999995</v>
      </c>
      <c r="J23900" s="2">
        <v>21.761399999999998</v>
      </c>
      <c r="K23900" s="2">
        <v>0.13438600000000001</v>
      </c>
      <c r="L23900" s="2">
        <v>0.26578299999999999</v>
      </c>
    </row>
    <row r="23901" spans="1:12" x14ac:dyDescent="0.2">
      <c r="A23901" s="2">
        <v>21.7621</v>
      </c>
      <c r="B23901" s="2">
        <v>13.19638</v>
      </c>
      <c r="C23901" s="2">
        <v>2.0352389999999998</v>
      </c>
      <c r="D23901" s="2">
        <v>2.0344190000000002</v>
      </c>
      <c r="F23901" s="2">
        <v>21.7593</v>
      </c>
      <c r="G23901" s="2">
        <v>0.22887399999999999</v>
      </c>
      <c r="H23901" s="2">
        <v>0.53110500000000005</v>
      </c>
      <c r="J23901" s="2">
        <v>21.7621</v>
      </c>
      <c r="K23901" s="2">
        <v>0.13458999999999999</v>
      </c>
      <c r="L23901" s="2">
        <v>0.265013</v>
      </c>
    </row>
    <row r="23902" spans="1:12" x14ac:dyDescent="0.2">
      <c r="A23902" s="2">
        <v>21.762810000000002</v>
      </c>
      <c r="B23902" s="2">
        <v>13.19375</v>
      </c>
      <c r="C23902" s="2">
        <v>2.0338509999999999</v>
      </c>
      <c r="D23902" s="2">
        <v>2.0326110000000002</v>
      </c>
      <c r="F23902" s="2">
        <v>21.76</v>
      </c>
      <c r="G23902" s="2">
        <v>0.22903399999999999</v>
      </c>
      <c r="H23902" s="2">
        <v>0.530968</v>
      </c>
      <c r="J23902" s="2">
        <v>21.762810000000002</v>
      </c>
      <c r="K23902" s="2">
        <v>0.134687</v>
      </c>
      <c r="L23902" s="2">
        <v>0.26472099999999998</v>
      </c>
    </row>
    <row r="23903" spans="1:12" x14ac:dyDescent="0.2">
      <c r="A23903" s="2">
        <v>21.76351</v>
      </c>
      <c r="B23903" s="2">
        <v>13.19111</v>
      </c>
      <c r="C23903" s="2">
        <v>2.0329389999999998</v>
      </c>
      <c r="D23903" s="2">
        <v>2.0307650000000002</v>
      </c>
      <c r="F23903" s="2">
        <v>21.7607</v>
      </c>
      <c r="G23903" s="2">
        <v>0.22961400000000001</v>
      </c>
      <c r="H23903" s="2">
        <v>0.53093000000000001</v>
      </c>
      <c r="J23903" s="2">
        <v>21.76351</v>
      </c>
      <c r="K23903" s="2">
        <v>0.13487199999999999</v>
      </c>
      <c r="L23903" s="2">
        <v>0.264316</v>
      </c>
    </row>
    <row r="23904" spans="1:12" x14ac:dyDescent="0.2">
      <c r="A23904" s="2">
        <v>21.764209999999999</v>
      </c>
      <c r="B23904" s="2">
        <v>13.18873</v>
      </c>
      <c r="C23904" s="2">
        <v>2.031326</v>
      </c>
      <c r="D23904" s="2">
        <v>2.0293459999999999</v>
      </c>
      <c r="F23904" s="2">
        <v>21.761399999999998</v>
      </c>
      <c r="G23904" s="2">
        <v>0.22972100000000001</v>
      </c>
      <c r="H23904" s="2">
        <v>0.53092200000000001</v>
      </c>
      <c r="J23904" s="2">
        <v>21.764209999999999</v>
      </c>
      <c r="K23904" s="2">
        <v>0.134626</v>
      </c>
      <c r="L23904" s="2">
        <v>0.263463</v>
      </c>
    </row>
    <row r="23905" spans="1:12" x14ac:dyDescent="0.2">
      <c r="A23905" s="2">
        <v>21.76491</v>
      </c>
      <c r="B23905" s="2">
        <v>13.18643</v>
      </c>
      <c r="C23905" s="2">
        <v>2.0304600000000002</v>
      </c>
      <c r="D23905" s="2">
        <v>2.028133</v>
      </c>
      <c r="F23905" s="2">
        <v>21.7621</v>
      </c>
      <c r="G23905" s="2">
        <v>0.230263</v>
      </c>
      <c r="H23905" s="2">
        <v>0.53043399999999996</v>
      </c>
      <c r="J23905" s="2">
        <v>21.76491</v>
      </c>
      <c r="K23905" s="2">
        <v>0.134662</v>
      </c>
      <c r="L23905" s="2">
        <v>0.26323299999999999</v>
      </c>
    </row>
    <row r="23906" spans="1:12" x14ac:dyDescent="0.2">
      <c r="A23906" s="2">
        <v>21.765609999999999</v>
      </c>
      <c r="B23906" s="2">
        <v>13.183579999999999</v>
      </c>
      <c r="C23906" s="2">
        <v>2.029372</v>
      </c>
      <c r="D23906" s="2">
        <v>2.0267059999999999</v>
      </c>
      <c r="F23906" s="2">
        <v>21.762810000000002</v>
      </c>
      <c r="G23906" s="2">
        <v>0.23031599999999999</v>
      </c>
      <c r="H23906" s="2">
        <v>0.52968599999999999</v>
      </c>
      <c r="J23906" s="2">
        <v>21.765609999999999</v>
      </c>
      <c r="K23906" s="2">
        <v>0.13456299999999999</v>
      </c>
      <c r="L23906" s="2">
        <v>0.26282299999999997</v>
      </c>
    </row>
    <row r="23907" spans="1:12" x14ac:dyDescent="0.2">
      <c r="A23907" s="2">
        <v>21.766310000000001</v>
      </c>
      <c r="B23907" s="2">
        <v>13.180809999999999</v>
      </c>
      <c r="C23907" s="2">
        <v>2.0279950000000002</v>
      </c>
      <c r="D23907" s="2">
        <v>2.0254699999999999</v>
      </c>
      <c r="F23907" s="2">
        <v>21.76351</v>
      </c>
      <c r="G23907" s="2">
        <v>0.230324</v>
      </c>
      <c r="H23907" s="2">
        <v>0.52928900000000001</v>
      </c>
      <c r="J23907" s="2">
        <v>21.766310000000001</v>
      </c>
      <c r="K23907" s="2">
        <v>0.13438600000000001</v>
      </c>
      <c r="L23907" s="2">
        <v>0.26250899999999999</v>
      </c>
    </row>
    <row r="23908" spans="1:12" x14ac:dyDescent="0.2">
      <c r="A23908" s="2">
        <v>21.767009999999999</v>
      </c>
      <c r="B23908" s="2">
        <v>13.17825</v>
      </c>
      <c r="C23908" s="2">
        <v>2.0267140000000001</v>
      </c>
      <c r="D23908" s="2">
        <v>2.0238909999999999</v>
      </c>
      <c r="F23908" s="2">
        <v>21.764209999999999</v>
      </c>
      <c r="G23908" s="2">
        <v>0.23027</v>
      </c>
      <c r="H23908" s="2">
        <v>0.52947999999999995</v>
      </c>
      <c r="J23908" s="2">
        <v>21.767009999999999</v>
      </c>
      <c r="K23908" s="2">
        <v>0.13412499999999999</v>
      </c>
      <c r="L23908" s="2">
        <v>0.26180300000000001</v>
      </c>
    </row>
    <row r="23909" spans="1:12" x14ac:dyDescent="0.2">
      <c r="A23909" s="2">
        <v>21.767720000000001</v>
      </c>
      <c r="B23909" s="2">
        <v>13.1755</v>
      </c>
      <c r="C23909" s="2">
        <v>2.025722</v>
      </c>
      <c r="D23909" s="2">
        <v>2.0220600000000002</v>
      </c>
      <c r="F23909" s="2">
        <v>21.76491</v>
      </c>
      <c r="G23909" s="2">
        <v>0.23003399999999999</v>
      </c>
      <c r="H23909" s="2">
        <v>0.52951000000000004</v>
      </c>
      <c r="J23909" s="2">
        <v>21.767720000000001</v>
      </c>
      <c r="K23909" s="2">
        <v>0.133797</v>
      </c>
      <c r="L23909" s="2">
        <v>0.26099600000000001</v>
      </c>
    </row>
    <row r="23910" spans="1:12" x14ac:dyDescent="0.2">
      <c r="A23910" s="2">
        <v>21.768419999999999</v>
      </c>
      <c r="B23910" s="2">
        <v>13.172700000000001</v>
      </c>
      <c r="C23910" s="2">
        <v>2.0244740000000001</v>
      </c>
      <c r="D23910" s="2">
        <v>2.0205639999999998</v>
      </c>
      <c r="F23910" s="2">
        <v>21.765609999999999</v>
      </c>
      <c r="G23910" s="2">
        <v>0.229935</v>
      </c>
      <c r="H23910" s="2">
        <v>0.52930500000000003</v>
      </c>
      <c r="J23910" s="2">
        <v>21.768419999999999</v>
      </c>
      <c r="K23910" s="2">
        <v>0.13399900000000001</v>
      </c>
      <c r="L23910" s="2">
        <v>0.26028699999999999</v>
      </c>
    </row>
    <row r="23911" spans="1:12" x14ac:dyDescent="0.2">
      <c r="A23911" s="2">
        <v>21.769120000000001</v>
      </c>
      <c r="B23911" s="2">
        <v>13.16957</v>
      </c>
      <c r="C23911" s="2">
        <v>2.0230670000000002</v>
      </c>
      <c r="D23911" s="2">
        <v>2.0190380000000001</v>
      </c>
      <c r="F23911" s="2">
        <v>21.766310000000001</v>
      </c>
      <c r="G23911" s="2">
        <v>0.229881</v>
      </c>
      <c r="H23911" s="2">
        <v>0.52939599999999998</v>
      </c>
      <c r="J23911" s="2">
        <v>21.769120000000001</v>
      </c>
      <c r="K23911" s="2">
        <v>0.13441800000000001</v>
      </c>
      <c r="L23911" s="2">
        <v>0.25912200000000002</v>
      </c>
    </row>
    <row r="23912" spans="1:12" x14ac:dyDescent="0.2">
      <c r="A23912" s="2">
        <v>21.769819999999999</v>
      </c>
      <c r="B23912" s="2">
        <v>13.16658</v>
      </c>
      <c r="C23912" s="2">
        <v>2.0217999999999998</v>
      </c>
      <c r="D23912" s="2">
        <v>2.01736</v>
      </c>
      <c r="F23912" s="2">
        <v>21.767009999999999</v>
      </c>
      <c r="G23912" s="2">
        <v>0.229378</v>
      </c>
      <c r="H23912" s="2">
        <v>0.52963300000000002</v>
      </c>
      <c r="J23912" s="2">
        <v>21.769819999999999</v>
      </c>
      <c r="K23912" s="2">
        <v>0.134598</v>
      </c>
      <c r="L23912" s="2">
        <v>0.258492</v>
      </c>
    </row>
    <row r="23913" spans="1:12" x14ac:dyDescent="0.2">
      <c r="A23913" s="2">
        <v>21.770520000000001</v>
      </c>
      <c r="B23913" s="2">
        <v>13.163880000000001</v>
      </c>
      <c r="C23913" s="2">
        <v>2.0206209999999998</v>
      </c>
      <c r="D23913" s="2">
        <v>2.016162</v>
      </c>
      <c r="F23913" s="2">
        <v>21.767720000000001</v>
      </c>
      <c r="G23913" s="2">
        <v>0.22901199999999999</v>
      </c>
      <c r="H23913" s="2">
        <v>0.52972399999999997</v>
      </c>
      <c r="J23913" s="2">
        <v>21.770520000000001</v>
      </c>
      <c r="K23913" s="2">
        <v>0.13467999999999999</v>
      </c>
      <c r="L23913" s="2">
        <v>0.25814399999999998</v>
      </c>
    </row>
    <row r="23914" spans="1:12" x14ac:dyDescent="0.2">
      <c r="A23914" s="2">
        <v>21.77122</v>
      </c>
      <c r="B23914" s="2">
        <v>13.16104</v>
      </c>
      <c r="C23914" s="2">
        <v>2.0194350000000001</v>
      </c>
      <c r="D23914" s="2">
        <v>2.015422</v>
      </c>
      <c r="F23914" s="2">
        <v>21.768419999999999</v>
      </c>
      <c r="G23914" s="2">
        <v>0.22881299999999999</v>
      </c>
      <c r="H23914" s="2">
        <v>0.52975499999999998</v>
      </c>
      <c r="J23914" s="2">
        <v>21.77122</v>
      </c>
      <c r="K23914" s="2">
        <v>0.13472500000000001</v>
      </c>
      <c r="L23914" s="2">
        <v>0.25782699999999997</v>
      </c>
    </row>
    <row r="23915" spans="1:12" x14ac:dyDescent="0.2">
      <c r="A23915" s="2">
        <v>21.771920000000001</v>
      </c>
      <c r="B23915" s="2">
        <v>13.158390000000001</v>
      </c>
      <c r="C23915" s="2">
        <v>2.0181110000000002</v>
      </c>
      <c r="D23915" s="2">
        <v>2.0143770000000001</v>
      </c>
      <c r="F23915" s="2">
        <v>21.769120000000001</v>
      </c>
      <c r="G23915" s="2">
        <v>0.22872899999999999</v>
      </c>
      <c r="H23915" s="2">
        <v>0.52977799999999997</v>
      </c>
      <c r="J23915" s="2">
        <v>21.771920000000001</v>
      </c>
      <c r="K23915" s="2">
        <v>0.13448299999999999</v>
      </c>
      <c r="L23915" s="2">
        <v>0.25755299999999998</v>
      </c>
    </row>
    <row r="23916" spans="1:12" x14ac:dyDescent="0.2">
      <c r="A23916" s="2">
        <v>21.772629999999999</v>
      </c>
      <c r="B23916" s="2">
        <v>13.15588</v>
      </c>
      <c r="C23916" s="2">
        <v>2.0169820000000001</v>
      </c>
      <c r="D23916" s="2">
        <v>2.013255</v>
      </c>
      <c r="F23916" s="2">
        <v>21.769819999999999</v>
      </c>
      <c r="G23916" s="2">
        <v>0.228462</v>
      </c>
      <c r="H23916" s="2">
        <v>0.529617</v>
      </c>
      <c r="J23916" s="2">
        <v>21.772629999999999</v>
      </c>
      <c r="K23916" s="2">
        <v>0.13402700000000001</v>
      </c>
      <c r="L23916" s="2">
        <v>0.25725300000000001</v>
      </c>
    </row>
    <row r="23917" spans="1:12" x14ac:dyDescent="0.2">
      <c r="A23917" s="2">
        <v>21.773330000000001</v>
      </c>
      <c r="B23917" s="2">
        <v>13.15297</v>
      </c>
      <c r="C23917" s="2">
        <v>2.0160670000000001</v>
      </c>
      <c r="D23917" s="2">
        <v>2.0121570000000002</v>
      </c>
      <c r="F23917" s="2">
        <v>21.770520000000001</v>
      </c>
      <c r="G23917" s="2">
        <v>0.22781399999999999</v>
      </c>
      <c r="H23917" s="2">
        <v>0.52954900000000005</v>
      </c>
      <c r="J23917" s="2">
        <v>21.773330000000001</v>
      </c>
      <c r="K23917" s="2">
        <v>0.13342999999999999</v>
      </c>
      <c r="L23917" s="2">
        <v>0.25674000000000002</v>
      </c>
    </row>
    <row r="23918" spans="1:12" x14ac:dyDescent="0.2">
      <c r="A23918" s="2">
        <v>21.77403</v>
      </c>
      <c r="B23918" s="2">
        <v>13.15005</v>
      </c>
      <c r="C23918" s="2">
        <v>2.0152079999999999</v>
      </c>
      <c r="D23918" s="2">
        <v>2.0111949999999998</v>
      </c>
      <c r="F23918" s="2">
        <v>21.77122</v>
      </c>
      <c r="G23918" s="2">
        <v>0.227936</v>
      </c>
      <c r="H23918" s="2">
        <v>0.52924300000000002</v>
      </c>
      <c r="J23918" s="2">
        <v>21.77403</v>
      </c>
      <c r="K23918" s="2">
        <v>0.13308900000000001</v>
      </c>
      <c r="L23918" s="2">
        <v>0.25636900000000001</v>
      </c>
    </row>
    <row r="23919" spans="1:12" x14ac:dyDescent="0.2">
      <c r="A23919" s="2">
        <v>21.774730000000002</v>
      </c>
      <c r="B23919" s="2">
        <v>13.1471</v>
      </c>
      <c r="C23919" s="2">
        <v>2.0142090000000001</v>
      </c>
      <c r="D23919" s="2">
        <v>2.0100129999999998</v>
      </c>
      <c r="F23919" s="2">
        <v>21.771920000000001</v>
      </c>
      <c r="G23919" s="2">
        <v>0.228294</v>
      </c>
      <c r="H23919" s="2">
        <v>0.52882399999999996</v>
      </c>
      <c r="J23919" s="2">
        <v>21.774730000000002</v>
      </c>
      <c r="K23919" s="2">
        <v>0.13342699999999999</v>
      </c>
      <c r="L23919" s="2">
        <v>0.25590800000000002</v>
      </c>
    </row>
    <row r="23920" spans="1:12" x14ac:dyDescent="0.2">
      <c r="A23920" s="2">
        <v>21.77543</v>
      </c>
      <c r="B23920" s="2">
        <v>13.143969999999999</v>
      </c>
      <c r="C23920" s="2">
        <v>2.0130720000000002</v>
      </c>
      <c r="D23920" s="2">
        <v>2.008632</v>
      </c>
      <c r="F23920" s="2">
        <v>21.772629999999999</v>
      </c>
      <c r="G23920" s="2">
        <v>0.228134</v>
      </c>
      <c r="H23920" s="2">
        <v>0.52889299999999995</v>
      </c>
      <c r="J23920" s="2">
        <v>21.77543</v>
      </c>
      <c r="K23920" s="2">
        <v>0.13376199999999999</v>
      </c>
      <c r="L23920" s="2">
        <v>0.25550400000000001</v>
      </c>
    </row>
    <row r="23921" spans="1:12" x14ac:dyDescent="0.2">
      <c r="A23921" s="2">
        <v>21.776129999999998</v>
      </c>
      <c r="B23921" s="2">
        <v>13.14174</v>
      </c>
      <c r="C23921" s="2">
        <v>2.0122710000000001</v>
      </c>
      <c r="D23921" s="2">
        <v>2.0072890000000001</v>
      </c>
      <c r="F23921" s="2">
        <v>21.773330000000001</v>
      </c>
      <c r="G23921" s="2">
        <v>0.22814200000000001</v>
      </c>
      <c r="H23921" s="2">
        <v>0.52912899999999996</v>
      </c>
      <c r="J23921" s="2">
        <v>21.776129999999998</v>
      </c>
      <c r="K23921" s="2">
        <v>0.133301</v>
      </c>
      <c r="L23921" s="2">
        <v>0.25523699999999999</v>
      </c>
    </row>
    <row r="23922" spans="1:12" x14ac:dyDescent="0.2">
      <c r="A23922" s="2">
        <v>21.77683</v>
      </c>
      <c r="B23922" s="2">
        <v>13.13904</v>
      </c>
      <c r="C23922" s="2">
        <v>2.011565</v>
      </c>
      <c r="D23922" s="2">
        <v>2.0066099999999998</v>
      </c>
      <c r="F23922" s="2">
        <v>21.77403</v>
      </c>
      <c r="G23922" s="2">
        <v>0.22838600000000001</v>
      </c>
      <c r="H23922" s="2">
        <v>0.52918200000000004</v>
      </c>
      <c r="J23922" s="2">
        <v>21.77683</v>
      </c>
      <c r="K23922" s="2">
        <v>0.13273799999999999</v>
      </c>
      <c r="L23922" s="2">
        <v>0.254498</v>
      </c>
    </row>
    <row r="23923" spans="1:12" x14ac:dyDescent="0.2">
      <c r="A23923" s="2">
        <v>21.777529999999999</v>
      </c>
      <c r="B23923" s="2">
        <v>13.13556</v>
      </c>
      <c r="C23923" s="2">
        <v>2.0099520000000002</v>
      </c>
      <c r="D23923" s="2">
        <v>2.0046719999999998</v>
      </c>
      <c r="F23923" s="2">
        <v>21.774730000000002</v>
      </c>
      <c r="G23923" s="2">
        <v>0.22847700000000001</v>
      </c>
      <c r="H23923" s="2">
        <v>0.52944899999999995</v>
      </c>
      <c r="J23923" s="2">
        <v>21.777529999999999</v>
      </c>
      <c r="K23923" s="2">
        <v>0.13240399999999999</v>
      </c>
      <c r="L23923" s="2">
        <v>0.25420999999999999</v>
      </c>
    </row>
    <row r="23924" spans="1:12" x14ac:dyDescent="0.2">
      <c r="A23924" s="2">
        <v>21.77824</v>
      </c>
      <c r="B23924" s="2">
        <v>13.13251</v>
      </c>
      <c r="C23924" s="2">
        <v>2.0085099999999998</v>
      </c>
      <c r="D23924" s="2">
        <v>2.003009</v>
      </c>
      <c r="F23924" s="2">
        <v>21.77543</v>
      </c>
      <c r="G23924" s="2">
        <v>0.22828699999999999</v>
      </c>
      <c r="H23924" s="2">
        <v>0.52973899999999996</v>
      </c>
      <c r="J23924" s="2">
        <v>21.77824</v>
      </c>
      <c r="K23924" s="2">
        <v>0.131607</v>
      </c>
      <c r="L23924" s="2">
        <v>0.25354300000000002</v>
      </c>
    </row>
    <row r="23925" spans="1:12" x14ac:dyDescent="0.2">
      <c r="A23925" s="2">
        <v>21.778939999999999</v>
      </c>
      <c r="B23925" s="2">
        <v>13.129670000000001</v>
      </c>
      <c r="C23925" s="2">
        <v>2.0073620000000001</v>
      </c>
      <c r="D23925" s="2">
        <v>2.0018720000000001</v>
      </c>
      <c r="F23925" s="2">
        <v>21.776129999999998</v>
      </c>
      <c r="G23925" s="2">
        <v>0.227852</v>
      </c>
      <c r="H23925" s="2">
        <v>0.53015900000000005</v>
      </c>
      <c r="J23925" s="2">
        <v>21.778939999999999</v>
      </c>
      <c r="K23925" s="2">
        <v>0.131464</v>
      </c>
      <c r="L23925" s="2">
        <v>0.25311</v>
      </c>
    </row>
    <row r="23926" spans="1:12" x14ac:dyDescent="0.2">
      <c r="A23926" s="2">
        <v>21.779640000000001</v>
      </c>
      <c r="B23926" s="2">
        <v>13.12731</v>
      </c>
      <c r="C23926" s="2">
        <v>2.006545</v>
      </c>
      <c r="D23926" s="2">
        <v>2.0009410000000001</v>
      </c>
      <c r="F23926" s="2">
        <v>21.77683</v>
      </c>
      <c r="G23926" s="2">
        <v>0.22780600000000001</v>
      </c>
      <c r="H23926" s="2">
        <v>0.53071599999999997</v>
      </c>
      <c r="J23926" s="2">
        <v>21.779640000000001</v>
      </c>
      <c r="K23926" s="2">
        <v>0.13137599999999999</v>
      </c>
      <c r="L23926" s="2">
        <v>0.25257499999999999</v>
      </c>
    </row>
    <row r="23927" spans="1:12" x14ac:dyDescent="0.2">
      <c r="A23927" s="2">
        <v>21.780339999999999</v>
      </c>
      <c r="B23927" s="2">
        <v>13.125120000000001</v>
      </c>
      <c r="C23927" s="2">
        <v>2.005744</v>
      </c>
      <c r="D23927" s="2">
        <v>1.9994540000000001</v>
      </c>
      <c r="F23927" s="2">
        <v>21.777529999999999</v>
      </c>
      <c r="G23927" s="2">
        <v>0.22784399999999999</v>
      </c>
      <c r="H23927" s="2">
        <v>0.53103599999999995</v>
      </c>
      <c r="J23927" s="2">
        <v>21.780339999999999</v>
      </c>
      <c r="K23927" s="2">
        <v>0.13120799999999999</v>
      </c>
      <c r="L23927" s="2">
        <v>0.25173000000000001</v>
      </c>
    </row>
    <row r="23928" spans="1:12" x14ac:dyDescent="0.2">
      <c r="A23928" s="2">
        <v>21.781040000000001</v>
      </c>
      <c r="B23928" s="2">
        <v>13.12242</v>
      </c>
      <c r="C23928" s="2">
        <v>2.0044590000000002</v>
      </c>
      <c r="D23928" s="2">
        <v>1.9977830000000001</v>
      </c>
      <c r="F23928" s="2">
        <v>21.77824</v>
      </c>
      <c r="G23928" s="2">
        <v>0.22769900000000001</v>
      </c>
      <c r="H23928" s="2">
        <v>0.53092200000000001</v>
      </c>
      <c r="J23928" s="2">
        <v>21.781040000000001</v>
      </c>
      <c r="K23928" s="2">
        <v>0.131109</v>
      </c>
      <c r="L23928" s="2">
        <v>0.25103399999999998</v>
      </c>
    </row>
    <row r="23929" spans="1:12" x14ac:dyDescent="0.2">
      <c r="A23929" s="2">
        <v>21.781739999999999</v>
      </c>
      <c r="B23929" s="2">
        <v>13.11961</v>
      </c>
      <c r="C23929" s="2">
        <v>2.0032800000000002</v>
      </c>
      <c r="D23929" s="2">
        <v>1.9958450000000001</v>
      </c>
      <c r="F23929" s="2">
        <v>21.778939999999999</v>
      </c>
      <c r="G23929" s="2">
        <v>0.22741700000000001</v>
      </c>
      <c r="H23929" s="2">
        <v>0.53083800000000003</v>
      </c>
      <c r="J23929" s="2">
        <v>21.781739999999999</v>
      </c>
      <c r="K23929" s="2">
        <v>0.13076599999999999</v>
      </c>
      <c r="L23929" s="2">
        <v>0.25013400000000002</v>
      </c>
    </row>
    <row r="23930" spans="1:12" x14ac:dyDescent="0.2">
      <c r="A23930" s="2">
        <v>21.782440000000001</v>
      </c>
      <c r="B23930" s="2">
        <v>13.11727</v>
      </c>
      <c r="C23930" s="2">
        <v>2.0025019999999998</v>
      </c>
      <c r="D23930" s="2">
        <v>1.9940979999999999</v>
      </c>
      <c r="F23930" s="2">
        <v>21.779640000000001</v>
      </c>
      <c r="G23930" s="2">
        <v>0.226852</v>
      </c>
      <c r="H23930" s="2">
        <v>0.53054000000000001</v>
      </c>
      <c r="J23930" s="2">
        <v>21.782440000000001</v>
      </c>
      <c r="K23930" s="2">
        <v>0.13042999999999999</v>
      </c>
      <c r="L23930" s="2">
        <v>0.24945400000000001</v>
      </c>
    </row>
    <row r="23931" spans="1:12" x14ac:dyDescent="0.2">
      <c r="A23931" s="2">
        <v>21.783149999999999</v>
      </c>
      <c r="B23931" s="2">
        <v>13.114879999999999</v>
      </c>
      <c r="C23931" s="2">
        <v>2.0015670000000001</v>
      </c>
      <c r="D23931" s="2">
        <v>1.993053</v>
      </c>
      <c r="F23931" s="2">
        <v>21.780339999999999</v>
      </c>
      <c r="G23931" s="2">
        <v>0.226547</v>
      </c>
      <c r="H23931" s="2">
        <v>0.53015100000000004</v>
      </c>
      <c r="J23931" s="2">
        <v>21.783149999999999</v>
      </c>
      <c r="K23931" s="2">
        <v>0.130714</v>
      </c>
      <c r="L23931" s="2">
        <v>0.24896699999999999</v>
      </c>
    </row>
    <row r="23932" spans="1:12" x14ac:dyDescent="0.2">
      <c r="A23932" s="2">
        <v>21.783850000000001</v>
      </c>
      <c r="B23932" s="2">
        <v>13.11224</v>
      </c>
      <c r="C23932" s="2">
        <v>2.0004490000000001</v>
      </c>
      <c r="D23932" s="2">
        <v>1.992038</v>
      </c>
      <c r="F23932" s="2">
        <v>21.781040000000001</v>
      </c>
      <c r="G23932" s="2">
        <v>0.22636400000000001</v>
      </c>
      <c r="H23932" s="2">
        <v>0.53039599999999998</v>
      </c>
      <c r="J23932" s="2">
        <v>21.783850000000001</v>
      </c>
      <c r="K23932" s="2">
        <v>0.130552</v>
      </c>
      <c r="L23932" s="2">
        <v>0.24888199999999999</v>
      </c>
    </row>
    <row r="23933" spans="1:12" x14ac:dyDescent="0.2">
      <c r="A23933" s="2">
        <v>21.784549999999999</v>
      </c>
      <c r="B23933" s="2">
        <v>13.109109999999999</v>
      </c>
      <c r="C23933" s="2">
        <v>1.99916</v>
      </c>
      <c r="D23933" s="2">
        <v>1.990543</v>
      </c>
      <c r="F23933" s="2">
        <v>21.781739999999999</v>
      </c>
      <c r="G23933" s="2">
        <v>0.226051</v>
      </c>
      <c r="H23933" s="2">
        <v>0.53114300000000003</v>
      </c>
      <c r="J23933" s="2">
        <v>21.784549999999999</v>
      </c>
      <c r="K23933" s="2">
        <v>0.13045499999999999</v>
      </c>
      <c r="L23933" s="2">
        <v>0.24845800000000001</v>
      </c>
    </row>
    <row r="23934" spans="1:12" x14ac:dyDescent="0.2">
      <c r="A23934" s="2">
        <v>21.785250000000001</v>
      </c>
      <c r="B23934" s="2">
        <v>13.10655</v>
      </c>
      <c r="C23934" s="2">
        <v>1.998203</v>
      </c>
      <c r="D23934" s="2">
        <v>1.9887729999999999</v>
      </c>
      <c r="F23934" s="2">
        <v>21.782440000000001</v>
      </c>
      <c r="G23934" s="2">
        <v>0.22647100000000001</v>
      </c>
      <c r="H23934" s="2">
        <v>0.53229499999999996</v>
      </c>
      <c r="J23934" s="2">
        <v>21.785250000000001</v>
      </c>
      <c r="K23934" s="2">
        <v>0.13045499999999999</v>
      </c>
      <c r="L23934" s="2">
        <v>0.24757699999999999</v>
      </c>
    </row>
    <row r="23935" spans="1:12" x14ac:dyDescent="0.2">
      <c r="A23935" s="2">
        <v>21.78595</v>
      </c>
      <c r="B23935" s="2">
        <v>13.10408</v>
      </c>
      <c r="C23935" s="2">
        <v>1.9971000000000001</v>
      </c>
      <c r="D23935" s="2">
        <v>1.98746</v>
      </c>
      <c r="F23935" s="2">
        <v>21.783149999999999</v>
      </c>
      <c r="G23935" s="2">
        <v>0.22640199999999999</v>
      </c>
      <c r="H23935" s="2">
        <v>0.53295899999999996</v>
      </c>
      <c r="J23935" s="2">
        <v>21.78595</v>
      </c>
      <c r="K23935" s="2">
        <v>0.130466</v>
      </c>
      <c r="L23935" s="2">
        <v>0.246946</v>
      </c>
    </row>
    <row r="23936" spans="1:12" x14ac:dyDescent="0.2">
      <c r="A23936" s="2">
        <v>21.786650000000002</v>
      </c>
      <c r="B23936" s="2">
        <v>13.101430000000001</v>
      </c>
      <c r="C23936" s="2">
        <v>1.9959249999999999</v>
      </c>
      <c r="D23936" s="2">
        <v>1.98627</v>
      </c>
      <c r="F23936" s="2">
        <v>21.783850000000001</v>
      </c>
      <c r="G23936" s="2">
        <v>0.22644</v>
      </c>
      <c r="H23936" s="2">
        <v>0.53284500000000001</v>
      </c>
      <c r="J23936" s="2">
        <v>21.786650000000002</v>
      </c>
      <c r="K23936" s="2">
        <v>0.13073699999999999</v>
      </c>
      <c r="L23936" s="2">
        <v>0.24662500000000001</v>
      </c>
    </row>
    <row r="23937" spans="1:12" x14ac:dyDescent="0.2">
      <c r="A23937" s="2">
        <v>21.78735</v>
      </c>
      <c r="B23937" s="2">
        <v>13.098599999999999</v>
      </c>
      <c r="C23937" s="2">
        <v>1.994621</v>
      </c>
      <c r="D23937" s="2">
        <v>1.984721</v>
      </c>
      <c r="F23937" s="2">
        <v>21.784549999999999</v>
      </c>
      <c r="G23937" s="2">
        <v>0.226357</v>
      </c>
      <c r="H23937" s="2">
        <v>0.53317300000000001</v>
      </c>
      <c r="J23937" s="2">
        <v>21.78735</v>
      </c>
      <c r="K23937" s="2">
        <v>0.13028300000000001</v>
      </c>
      <c r="L23937" s="2">
        <v>0.24623600000000001</v>
      </c>
    </row>
    <row r="23938" spans="1:12" x14ac:dyDescent="0.2">
      <c r="A23938" s="2">
        <v>21.788060000000002</v>
      </c>
      <c r="B23938" s="2">
        <v>13.0962</v>
      </c>
      <c r="C23938" s="2">
        <v>1.9928090000000001</v>
      </c>
      <c r="D23938" s="2">
        <v>1.982883</v>
      </c>
      <c r="F23938" s="2">
        <v>21.785250000000001</v>
      </c>
      <c r="G23938" s="2">
        <v>0.22594500000000001</v>
      </c>
      <c r="H23938" s="2">
        <v>0.53349299999999999</v>
      </c>
      <c r="J23938" s="2">
        <v>21.788060000000002</v>
      </c>
      <c r="K23938" s="2">
        <v>0.130054</v>
      </c>
      <c r="L23938" s="2">
        <v>0.24553800000000001</v>
      </c>
    </row>
    <row r="23939" spans="1:12" x14ac:dyDescent="0.2">
      <c r="A23939" s="2">
        <v>21.78876</v>
      </c>
      <c r="B23939" s="2">
        <v>13.09346</v>
      </c>
      <c r="C23939" s="2">
        <v>1.991584</v>
      </c>
      <c r="D23939" s="2">
        <v>1.9815700000000001</v>
      </c>
      <c r="F23939" s="2">
        <v>21.78595</v>
      </c>
      <c r="G23939" s="2">
        <v>0.225471</v>
      </c>
      <c r="H23939" s="2">
        <v>0.53385199999999999</v>
      </c>
      <c r="J23939" s="2">
        <v>21.78876</v>
      </c>
      <c r="K23939" s="2">
        <v>0.13011900000000001</v>
      </c>
      <c r="L23939" s="2">
        <v>0.244837</v>
      </c>
    </row>
    <row r="23940" spans="1:12" x14ac:dyDescent="0.2">
      <c r="A23940" s="2">
        <v>21.789459999999998</v>
      </c>
      <c r="B23940" s="2">
        <v>13.090490000000001</v>
      </c>
      <c r="C23940" s="2">
        <v>1.990775</v>
      </c>
      <c r="D23940" s="2">
        <v>1.9804949999999999</v>
      </c>
      <c r="F23940" s="2">
        <v>21.786650000000002</v>
      </c>
      <c r="G23940" s="2">
        <v>0.22512099999999999</v>
      </c>
      <c r="H23940" s="2">
        <v>0.53386699999999998</v>
      </c>
      <c r="J23940" s="2">
        <v>21.789459999999998</v>
      </c>
      <c r="K23940" s="2">
        <v>0.130274</v>
      </c>
      <c r="L23940" s="2">
        <v>0.244367</v>
      </c>
    </row>
    <row r="23941" spans="1:12" x14ac:dyDescent="0.2">
      <c r="A23941" s="2">
        <v>21.79016</v>
      </c>
      <c r="B23941" s="2">
        <v>13.08802</v>
      </c>
      <c r="C23941" s="2">
        <v>1.989825</v>
      </c>
      <c r="D23941" s="2">
        <v>1.979678</v>
      </c>
      <c r="F23941" s="2">
        <v>21.78735</v>
      </c>
      <c r="G23941" s="2">
        <v>0.2248</v>
      </c>
      <c r="H23941" s="2">
        <v>0.53427899999999995</v>
      </c>
      <c r="J23941" s="2">
        <v>21.79016</v>
      </c>
      <c r="K23941" s="2">
        <v>0.13037699999999999</v>
      </c>
      <c r="L23941" s="2">
        <v>0.24405499999999999</v>
      </c>
    </row>
    <row r="23942" spans="1:12" x14ac:dyDescent="0.2">
      <c r="A23942" s="2">
        <v>21.790859999999999</v>
      </c>
      <c r="B23942" s="2">
        <v>13.08521</v>
      </c>
      <c r="C23942" s="2">
        <v>1.9886809999999999</v>
      </c>
      <c r="D23942" s="2">
        <v>1.978618</v>
      </c>
      <c r="F23942" s="2">
        <v>21.788060000000002</v>
      </c>
      <c r="G23942" s="2">
        <v>0.224472</v>
      </c>
      <c r="H23942" s="2">
        <v>0.53453099999999998</v>
      </c>
      <c r="J23942" s="2">
        <v>21.790859999999999</v>
      </c>
      <c r="K23942" s="2">
        <v>0.13050800000000001</v>
      </c>
      <c r="L23942" s="2">
        <v>0.24349100000000001</v>
      </c>
    </row>
    <row r="23943" spans="1:12" x14ac:dyDescent="0.2">
      <c r="A23943" s="2">
        <v>21.79156</v>
      </c>
      <c r="B23943" s="2">
        <v>13.082929999999999</v>
      </c>
      <c r="C23943" s="2">
        <v>1.9872620000000001</v>
      </c>
      <c r="D23943" s="2">
        <v>1.9774350000000001</v>
      </c>
      <c r="F23943" s="2">
        <v>21.78876</v>
      </c>
      <c r="G23943" s="2">
        <v>0.22419</v>
      </c>
      <c r="H23943" s="2">
        <v>0.53446199999999999</v>
      </c>
      <c r="J23943" s="2">
        <v>21.79156</v>
      </c>
      <c r="K23943" s="2">
        <v>0.130327</v>
      </c>
      <c r="L23943" s="2">
        <v>0.242785</v>
      </c>
    </row>
    <row r="23944" spans="1:12" x14ac:dyDescent="0.2">
      <c r="A23944" s="2">
        <v>21.792259999999999</v>
      </c>
      <c r="B23944" s="2">
        <v>13.08029</v>
      </c>
      <c r="C23944" s="2">
        <v>1.986137</v>
      </c>
      <c r="D23944" s="2">
        <v>1.975536</v>
      </c>
      <c r="F23944" s="2">
        <v>21.789459999999998</v>
      </c>
      <c r="G23944" s="2">
        <v>0.22375500000000001</v>
      </c>
      <c r="H23944" s="2">
        <v>0.53435500000000002</v>
      </c>
      <c r="J23944" s="2">
        <v>21.792259999999999</v>
      </c>
      <c r="K23944" s="2">
        <v>0.13026199999999999</v>
      </c>
      <c r="L23944" s="2">
        <v>0.24209700000000001</v>
      </c>
    </row>
    <row r="23945" spans="1:12" x14ac:dyDescent="0.2">
      <c r="A23945" s="2">
        <v>21.79297</v>
      </c>
      <c r="B23945" s="2">
        <v>13.07761</v>
      </c>
      <c r="C23945" s="2">
        <v>1.984958</v>
      </c>
      <c r="D23945" s="2">
        <v>1.97417</v>
      </c>
      <c r="F23945" s="2">
        <v>21.79016</v>
      </c>
      <c r="G23945" s="2">
        <v>0.22400700000000001</v>
      </c>
      <c r="H23945" s="2">
        <v>0.53432500000000005</v>
      </c>
      <c r="J23945" s="2">
        <v>21.79297</v>
      </c>
      <c r="K23945" s="2">
        <v>0.130327</v>
      </c>
      <c r="L23945" s="2">
        <v>0.241483</v>
      </c>
    </row>
    <row r="23946" spans="1:12" x14ac:dyDescent="0.2">
      <c r="A23946" s="2">
        <v>21.793669999999999</v>
      </c>
      <c r="B23946" s="2">
        <v>13.07516</v>
      </c>
      <c r="C23946" s="2">
        <v>1.9834970000000001</v>
      </c>
      <c r="D23946" s="2">
        <v>1.972888</v>
      </c>
      <c r="F23946" s="2">
        <v>21.790859999999999</v>
      </c>
      <c r="G23946" s="2">
        <v>0.22417400000000001</v>
      </c>
      <c r="H23946" s="2">
        <v>0.53496600000000005</v>
      </c>
      <c r="J23946" s="2">
        <v>21.793669999999999</v>
      </c>
      <c r="K23946" s="2">
        <v>0.13011700000000001</v>
      </c>
      <c r="L23946" s="2">
        <v>0.240647</v>
      </c>
    </row>
    <row r="23947" spans="1:12" x14ac:dyDescent="0.2">
      <c r="A23947" s="2">
        <v>21.794370000000001</v>
      </c>
      <c r="B23947" s="2">
        <v>13.07235</v>
      </c>
      <c r="C23947" s="2">
        <v>1.981975</v>
      </c>
      <c r="D23947" s="2">
        <v>1.971255</v>
      </c>
      <c r="F23947" s="2">
        <v>21.79156</v>
      </c>
      <c r="G23947" s="2">
        <v>0.22434200000000001</v>
      </c>
      <c r="H23947" s="2">
        <v>0.53520999999999996</v>
      </c>
      <c r="J23947" s="2">
        <v>21.794370000000001</v>
      </c>
      <c r="K23947" s="2">
        <v>0.130304</v>
      </c>
      <c r="L23947" s="2">
        <v>0.24018700000000001</v>
      </c>
    </row>
    <row r="23948" spans="1:12" x14ac:dyDescent="0.2">
      <c r="A23948" s="2">
        <v>21.795069999999999</v>
      </c>
      <c r="B23948" s="2">
        <v>13.069850000000001</v>
      </c>
      <c r="C23948" s="2">
        <v>1.9807920000000001</v>
      </c>
      <c r="D23948" s="2">
        <v>1.9695240000000001</v>
      </c>
      <c r="F23948" s="2">
        <v>21.792259999999999</v>
      </c>
      <c r="G23948" s="2">
        <v>0.223824</v>
      </c>
      <c r="H23948" s="2">
        <v>0.53517199999999998</v>
      </c>
      <c r="J23948" s="2">
        <v>21.795069999999999</v>
      </c>
      <c r="K23948" s="2">
        <v>0.13026399999999999</v>
      </c>
      <c r="L23948" s="2">
        <v>0.23988999999999999</v>
      </c>
    </row>
    <row r="23949" spans="1:12" x14ac:dyDescent="0.2">
      <c r="A23949" s="2">
        <v>21.795770000000001</v>
      </c>
      <c r="B23949" s="2">
        <v>13.06784</v>
      </c>
      <c r="C23949" s="2">
        <v>1.9792430000000001</v>
      </c>
      <c r="D23949" s="2">
        <v>1.967921</v>
      </c>
      <c r="F23949" s="2">
        <v>21.79297</v>
      </c>
      <c r="G23949" s="2">
        <v>0.223305</v>
      </c>
      <c r="H23949" s="2">
        <v>0.53559900000000005</v>
      </c>
      <c r="J23949" s="2">
        <v>21.795770000000001</v>
      </c>
      <c r="K23949" s="2">
        <v>0.13012699999999999</v>
      </c>
      <c r="L23949" s="2">
        <v>0.23932600000000001</v>
      </c>
    </row>
    <row r="23950" spans="1:12" x14ac:dyDescent="0.2">
      <c r="A23950" s="2">
        <v>21.796469999999999</v>
      </c>
      <c r="B23950" s="2">
        <v>13.06535</v>
      </c>
      <c r="C23950" s="2">
        <v>1.9776640000000001</v>
      </c>
      <c r="D23950" s="2">
        <v>1.9669749999999999</v>
      </c>
      <c r="F23950" s="2">
        <v>21.793669999999999</v>
      </c>
      <c r="G23950" s="2">
        <v>0.22298399999999999</v>
      </c>
      <c r="H23950" s="2">
        <v>0.53591900000000003</v>
      </c>
      <c r="J23950" s="2">
        <v>21.796469999999999</v>
      </c>
      <c r="K23950" s="2">
        <v>0.13022600000000001</v>
      </c>
      <c r="L23950" s="2">
        <v>0.239255</v>
      </c>
    </row>
    <row r="23951" spans="1:12" x14ac:dyDescent="0.2">
      <c r="A23951" s="2">
        <v>21.797170000000001</v>
      </c>
      <c r="B23951" s="2">
        <v>13.06246</v>
      </c>
      <c r="C23951" s="2">
        <v>1.9764969999999999</v>
      </c>
      <c r="D23951" s="2">
        <v>1.9656480000000001</v>
      </c>
      <c r="F23951" s="2">
        <v>21.794370000000001</v>
      </c>
      <c r="G23951" s="2">
        <v>0.22272500000000001</v>
      </c>
      <c r="H23951" s="2">
        <v>0.53537000000000001</v>
      </c>
      <c r="J23951" s="2">
        <v>21.797170000000001</v>
      </c>
      <c r="K23951" s="2">
        <v>0.13008700000000001</v>
      </c>
      <c r="L23951" s="2">
        <v>0.239116</v>
      </c>
    </row>
    <row r="23952" spans="1:12" x14ac:dyDescent="0.2">
      <c r="A23952" s="2">
        <v>21.79787</v>
      </c>
      <c r="B23952" s="2">
        <v>13.06005</v>
      </c>
      <c r="C23952" s="2">
        <v>1.9753909999999999</v>
      </c>
      <c r="D23952" s="2">
        <v>1.9640839999999999</v>
      </c>
      <c r="F23952" s="2">
        <v>21.795069999999999</v>
      </c>
      <c r="G23952" s="2">
        <v>0.22209899999999999</v>
      </c>
      <c r="H23952" s="2">
        <v>0.53491200000000005</v>
      </c>
      <c r="J23952" s="2">
        <v>21.79787</v>
      </c>
      <c r="K23952" s="2">
        <v>0.129747</v>
      </c>
      <c r="L23952" s="2">
        <v>0.238178</v>
      </c>
    </row>
    <row r="23953" spans="1:12" x14ac:dyDescent="0.2">
      <c r="A23953" s="2">
        <v>21.798580000000001</v>
      </c>
      <c r="B23953" s="2">
        <v>13.05791</v>
      </c>
      <c r="C23953" s="2">
        <v>1.9745509999999999</v>
      </c>
      <c r="D23953" s="2">
        <v>1.96252</v>
      </c>
      <c r="F23953" s="2">
        <v>21.795770000000001</v>
      </c>
      <c r="G23953" s="2">
        <v>0.22120699999999999</v>
      </c>
      <c r="H23953" s="2">
        <v>0.53475200000000001</v>
      </c>
      <c r="J23953" s="2">
        <v>21.798580000000001</v>
      </c>
      <c r="K23953" s="2">
        <v>0.12956599999999999</v>
      </c>
      <c r="L23953" s="2">
        <v>0.237654</v>
      </c>
    </row>
    <row r="23954" spans="1:12" x14ac:dyDescent="0.2">
      <c r="A23954" s="2">
        <v>21.79928</v>
      </c>
      <c r="B23954" s="2">
        <v>13.054959999999999</v>
      </c>
      <c r="C23954" s="2">
        <v>1.9735750000000001</v>
      </c>
      <c r="D23954" s="2">
        <v>1.9608950000000001</v>
      </c>
      <c r="F23954" s="2">
        <v>21.796469999999999</v>
      </c>
      <c r="G23954" s="2">
        <v>0.22035199999999999</v>
      </c>
      <c r="H23954" s="2">
        <v>0.53493500000000005</v>
      </c>
      <c r="J23954" s="2">
        <v>21.79928</v>
      </c>
      <c r="K23954" s="2">
        <v>0.12975500000000001</v>
      </c>
      <c r="L23954" s="2">
        <v>0.237261</v>
      </c>
    </row>
    <row r="23955" spans="1:12" x14ac:dyDescent="0.2">
      <c r="A23955" s="2">
        <v>21.799980000000001</v>
      </c>
      <c r="B23955" s="2">
        <v>13.05217</v>
      </c>
      <c r="C23955" s="2">
        <v>1.972469</v>
      </c>
      <c r="D23955" s="2">
        <v>1.9590639999999999</v>
      </c>
      <c r="F23955" s="2">
        <v>21.797170000000001</v>
      </c>
      <c r="G23955" s="2">
        <v>0.21936</v>
      </c>
      <c r="H23955" s="2">
        <v>0.53544599999999998</v>
      </c>
      <c r="J23955" s="2">
        <v>21.799980000000001</v>
      </c>
      <c r="K23955" s="2">
        <v>0.12981999999999999</v>
      </c>
      <c r="L23955" s="2">
        <v>0.23683999999999999</v>
      </c>
    </row>
    <row r="23956" spans="1:12" x14ac:dyDescent="0.2">
      <c r="A23956" s="2">
        <v>21.80068</v>
      </c>
      <c r="B23956" s="2">
        <v>13.0495</v>
      </c>
      <c r="C23956" s="2">
        <v>1.971511</v>
      </c>
      <c r="D23956" s="2">
        <v>1.957309</v>
      </c>
      <c r="F23956" s="2">
        <v>21.79787</v>
      </c>
      <c r="G23956" s="2">
        <v>0.219421</v>
      </c>
      <c r="H23956" s="2">
        <v>0.53562900000000002</v>
      </c>
      <c r="J23956" s="2">
        <v>21.80068</v>
      </c>
      <c r="K23956" s="2">
        <v>0.13028699999999999</v>
      </c>
      <c r="L23956" s="2">
        <v>0.236123</v>
      </c>
    </row>
    <row r="23957" spans="1:12" x14ac:dyDescent="0.2">
      <c r="A23957" s="2">
        <v>21.801380000000002</v>
      </c>
      <c r="B23957" s="2">
        <v>13.04659</v>
      </c>
      <c r="C23957" s="2">
        <v>1.9702409999999999</v>
      </c>
      <c r="D23957" s="2">
        <v>1.9561489999999999</v>
      </c>
      <c r="F23957" s="2">
        <v>21.798580000000001</v>
      </c>
      <c r="G23957" s="2">
        <v>0.21899399999999999</v>
      </c>
      <c r="H23957" s="2">
        <v>0.53585799999999995</v>
      </c>
      <c r="J23957" s="2">
        <v>21.801380000000002</v>
      </c>
      <c r="K23957" s="2">
        <v>0.13070899999999999</v>
      </c>
      <c r="L23957" s="2">
        <v>0.23535500000000001</v>
      </c>
    </row>
    <row r="23958" spans="1:12" x14ac:dyDescent="0.2">
      <c r="A23958" s="2">
        <v>21.80208</v>
      </c>
      <c r="B23958" s="2">
        <v>13.043979999999999</v>
      </c>
      <c r="C23958" s="2">
        <v>1.9685889999999999</v>
      </c>
      <c r="D23958" s="2">
        <v>1.9551190000000001</v>
      </c>
      <c r="F23958" s="2">
        <v>21.79928</v>
      </c>
      <c r="G23958" s="2">
        <v>0.218666</v>
      </c>
      <c r="H23958" s="2">
        <v>0.53551499999999996</v>
      </c>
      <c r="J23958" s="2">
        <v>21.80208</v>
      </c>
      <c r="K23958" s="2">
        <v>0.13100800000000001</v>
      </c>
      <c r="L23958" s="2">
        <v>0.23499300000000001</v>
      </c>
    </row>
    <row r="23959" spans="1:12" x14ac:dyDescent="0.2">
      <c r="A23959" s="2">
        <v>21.802779999999998</v>
      </c>
      <c r="B23959" s="2">
        <v>13.041460000000001</v>
      </c>
      <c r="C23959" s="2">
        <v>1.9669140000000001</v>
      </c>
      <c r="D23959" s="2">
        <v>1.9541120000000001</v>
      </c>
      <c r="F23959" s="2">
        <v>21.799980000000001</v>
      </c>
      <c r="G23959" s="2">
        <v>0.21842200000000001</v>
      </c>
      <c r="H23959" s="2">
        <v>0.535049</v>
      </c>
      <c r="J23959" s="2">
        <v>21.802779999999998</v>
      </c>
      <c r="K23959" s="2">
        <v>0.131664</v>
      </c>
      <c r="L23959" s="2">
        <v>0.234766</v>
      </c>
    </row>
    <row r="23960" spans="1:12" x14ac:dyDescent="0.2">
      <c r="A23960" s="2">
        <v>21.80349</v>
      </c>
      <c r="B23960" s="2">
        <v>13.03904</v>
      </c>
      <c r="C23960" s="2">
        <v>1.9652240000000001</v>
      </c>
      <c r="D23960" s="2">
        <v>1.95309</v>
      </c>
      <c r="F23960" s="2">
        <v>21.80068</v>
      </c>
      <c r="G23960" s="2">
        <v>0.217499</v>
      </c>
      <c r="H23960" s="2">
        <v>0.53461499999999995</v>
      </c>
      <c r="J23960" s="2">
        <v>21.80349</v>
      </c>
      <c r="K23960" s="2">
        <v>0.13183600000000001</v>
      </c>
      <c r="L23960" s="2">
        <v>0.23443900000000001</v>
      </c>
    </row>
    <row r="23961" spans="1:12" x14ac:dyDescent="0.2">
      <c r="A23961" s="2">
        <v>21.804189999999998</v>
      </c>
      <c r="B23961" s="2">
        <v>13.036759999999999</v>
      </c>
      <c r="C23961" s="2">
        <v>1.964248</v>
      </c>
      <c r="D23961" s="2">
        <v>1.9516169999999999</v>
      </c>
      <c r="F23961" s="2">
        <v>21.801380000000002</v>
      </c>
      <c r="G23961" s="2">
        <v>0.217194</v>
      </c>
      <c r="H23961" s="2">
        <v>0.53430900000000003</v>
      </c>
      <c r="J23961" s="2">
        <v>21.804189999999998</v>
      </c>
      <c r="K23961" s="2">
        <v>0.13173699999999999</v>
      </c>
      <c r="L23961" s="2">
        <v>0.234019</v>
      </c>
    </row>
    <row r="23962" spans="1:12" x14ac:dyDescent="0.2">
      <c r="A23962" s="2">
        <v>21.80489</v>
      </c>
      <c r="B23962" s="2">
        <v>13.03375</v>
      </c>
      <c r="C23962" s="2">
        <v>1.9630650000000001</v>
      </c>
      <c r="D23962" s="2">
        <v>1.94987</v>
      </c>
      <c r="F23962" s="2">
        <v>21.80208</v>
      </c>
      <c r="G23962" s="2">
        <v>0.21714800000000001</v>
      </c>
      <c r="H23962" s="2">
        <v>0.53411900000000001</v>
      </c>
      <c r="J23962" s="2">
        <v>21.80489</v>
      </c>
      <c r="K23962" s="2">
        <v>0.132025</v>
      </c>
      <c r="L23962" s="2">
        <v>0.23335</v>
      </c>
    </row>
    <row r="23963" spans="1:12" x14ac:dyDescent="0.2">
      <c r="A23963" s="2">
        <v>21.805589999999999</v>
      </c>
      <c r="B23963" s="2">
        <v>13.03112</v>
      </c>
      <c r="C23963" s="2">
        <v>1.961681</v>
      </c>
      <c r="D23963" s="2">
        <v>1.9482600000000001</v>
      </c>
      <c r="F23963" s="2">
        <v>21.802779999999998</v>
      </c>
      <c r="G23963" s="2">
        <v>0.21711</v>
      </c>
      <c r="H23963" s="2">
        <v>0.53418699999999997</v>
      </c>
      <c r="J23963" s="2">
        <v>21.805589999999999</v>
      </c>
      <c r="K23963" s="2">
        <v>0.132133</v>
      </c>
      <c r="L23963" s="2">
        <v>0.23265</v>
      </c>
    </row>
    <row r="23964" spans="1:12" x14ac:dyDescent="0.2">
      <c r="A23964" s="2">
        <v>21.806290000000001</v>
      </c>
      <c r="B23964" s="2">
        <v>13.028689999999999</v>
      </c>
      <c r="C23964" s="2">
        <v>1.9604410000000001</v>
      </c>
      <c r="D23964" s="2">
        <v>1.9471620000000001</v>
      </c>
      <c r="F23964" s="2">
        <v>21.80349</v>
      </c>
      <c r="G23964" s="2">
        <v>0.21665200000000001</v>
      </c>
      <c r="H23964" s="2">
        <v>0.53426399999999996</v>
      </c>
      <c r="J23964" s="2">
        <v>21.806290000000001</v>
      </c>
      <c r="K23964" s="2">
        <v>0.13237599999999999</v>
      </c>
      <c r="L23964" s="2">
        <v>0.232102</v>
      </c>
    </row>
    <row r="23965" spans="1:12" x14ac:dyDescent="0.2">
      <c r="A23965" s="2">
        <v>21.806989999999999</v>
      </c>
      <c r="B23965" s="2">
        <v>13.02628</v>
      </c>
      <c r="C23965" s="2">
        <v>1.9591019999999999</v>
      </c>
      <c r="D23965" s="2">
        <v>1.9453309999999999</v>
      </c>
      <c r="F23965" s="2">
        <v>21.804189999999998</v>
      </c>
      <c r="G23965" s="2">
        <v>0.21579699999999999</v>
      </c>
      <c r="H23965" s="2">
        <v>0.53389699999999995</v>
      </c>
      <c r="J23965" s="2">
        <v>21.806989999999999</v>
      </c>
      <c r="K23965" s="2">
        <v>0.132662</v>
      </c>
      <c r="L23965" s="2">
        <v>0.231682</v>
      </c>
    </row>
    <row r="23966" spans="1:12" x14ac:dyDescent="0.2">
      <c r="A23966" s="2">
        <v>21.807690000000001</v>
      </c>
      <c r="B23966" s="2">
        <v>13.0237</v>
      </c>
      <c r="C23966" s="2">
        <v>1.9576480000000001</v>
      </c>
      <c r="D23966" s="2">
        <v>1.9436519999999999</v>
      </c>
      <c r="F23966" s="2">
        <v>21.80489</v>
      </c>
      <c r="G23966" s="2">
        <v>0.21548500000000001</v>
      </c>
      <c r="H23966" s="2">
        <v>0.53427899999999995</v>
      </c>
      <c r="J23966" s="2">
        <v>21.807690000000001</v>
      </c>
      <c r="K23966" s="2">
        <v>0.13283300000000001</v>
      </c>
      <c r="L23966" s="2">
        <v>0.231595</v>
      </c>
    </row>
    <row r="23967" spans="1:12" x14ac:dyDescent="0.2">
      <c r="A23967" s="2">
        <v>21.808399999999999</v>
      </c>
      <c r="B23967" s="2">
        <v>13.02089</v>
      </c>
      <c r="C23967" s="2">
        <v>1.956207</v>
      </c>
      <c r="D23967" s="2">
        <v>1.9424090000000001</v>
      </c>
      <c r="F23967" s="2">
        <v>21.805589999999999</v>
      </c>
      <c r="G23967" s="2">
        <v>0.21534700000000001</v>
      </c>
      <c r="H23967" s="2">
        <v>0.53481299999999998</v>
      </c>
      <c r="J23967" s="2">
        <v>21.808399999999999</v>
      </c>
      <c r="K23967" s="2">
        <v>0.13316500000000001</v>
      </c>
      <c r="L23967" s="2">
        <v>0.23128000000000001</v>
      </c>
    </row>
    <row r="23968" spans="1:12" x14ac:dyDescent="0.2">
      <c r="A23968" s="2">
        <v>21.809100000000001</v>
      </c>
      <c r="B23968" s="2">
        <v>13.018269999999999</v>
      </c>
      <c r="C23968" s="2">
        <v>1.9545619999999999</v>
      </c>
      <c r="D23968" s="2">
        <v>1.9408289999999999</v>
      </c>
      <c r="F23968" s="2">
        <v>21.806290000000001</v>
      </c>
      <c r="G23968" s="2">
        <v>0.215591</v>
      </c>
      <c r="H23968" s="2">
        <v>0.53502700000000003</v>
      </c>
      <c r="J23968" s="2">
        <v>21.809100000000001</v>
      </c>
      <c r="K23968" s="2">
        <v>0.133238</v>
      </c>
      <c r="L23968" s="2">
        <v>0.23042099999999999</v>
      </c>
    </row>
    <row r="23969" spans="1:12" x14ac:dyDescent="0.2">
      <c r="A23969" s="2">
        <v>21.809799999999999</v>
      </c>
      <c r="B23969" s="2">
        <v>13.016220000000001</v>
      </c>
      <c r="C23969" s="2">
        <v>1.953033</v>
      </c>
      <c r="D23969" s="2">
        <v>1.939174</v>
      </c>
      <c r="F23969" s="2">
        <v>21.806989999999999</v>
      </c>
      <c r="G23969" s="2">
        <v>0.215637</v>
      </c>
      <c r="H23969" s="2">
        <v>0.53514099999999998</v>
      </c>
      <c r="J23969" s="2">
        <v>21.809799999999999</v>
      </c>
      <c r="K23969" s="2">
        <v>0.13286999999999999</v>
      </c>
      <c r="L23969" s="2">
        <v>0.229574</v>
      </c>
    </row>
    <row r="23970" spans="1:12" x14ac:dyDescent="0.2">
      <c r="A23970" s="2">
        <v>21.810500000000001</v>
      </c>
      <c r="B23970" s="2">
        <v>13.01416</v>
      </c>
      <c r="C23970" s="2">
        <v>1.951549</v>
      </c>
      <c r="D23970" s="2">
        <v>1.937816</v>
      </c>
      <c r="F23970" s="2">
        <v>21.807690000000001</v>
      </c>
      <c r="G23970" s="2">
        <v>0.215637</v>
      </c>
      <c r="H23970" s="2">
        <v>0.53522499999999995</v>
      </c>
      <c r="J23970" s="2">
        <v>21.810500000000001</v>
      </c>
      <c r="K23970" s="2">
        <v>0.132801</v>
      </c>
      <c r="L23970" s="2">
        <v>0.22878200000000001</v>
      </c>
    </row>
    <row r="23971" spans="1:12" x14ac:dyDescent="0.2">
      <c r="A23971" s="2">
        <v>21.811199999999999</v>
      </c>
      <c r="B23971" s="2">
        <v>13.011380000000001</v>
      </c>
      <c r="C23971" s="2">
        <v>1.9502710000000001</v>
      </c>
      <c r="D23971" s="2">
        <v>1.9357409999999999</v>
      </c>
      <c r="F23971" s="2">
        <v>21.808399999999999</v>
      </c>
      <c r="G23971" s="2">
        <v>0.21568300000000001</v>
      </c>
      <c r="H23971" s="2">
        <v>0.53524000000000005</v>
      </c>
      <c r="J23971" s="2">
        <v>21.811199999999999</v>
      </c>
      <c r="K23971" s="2">
        <v>0.13344400000000001</v>
      </c>
      <c r="L23971" s="2">
        <v>0.22780400000000001</v>
      </c>
    </row>
    <row r="23972" spans="1:12" x14ac:dyDescent="0.2">
      <c r="A23972" s="2">
        <v>21.811900000000001</v>
      </c>
      <c r="B23972" s="2">
        <v>13.009040000000001</v>
      </c>
      <c r="C23972" s="2">
        <v>1.9490540000000001</v>
      </c>
      <c r="D23972" s="2">
        <v>1.9350080000000001</v>
      </c>
      <c r="F23972" s="2">
        <v>21.809100000000001</v>
      </c>
      <c r="G23972" s="2">
        <v>0.21523300000000001</v>
      </c>
      <c r="H23972" s="2">
        <v>0.53537000000000001</v>
      </c>
      <c r="J23972" s="2">
        <v>21.811900000000001</v>
      </c>
      <c r="K23972" s="2">
        <v>0.134296</v>
      </c>
      <c r="L23972" s="2">
        <v>0.227246</v>
      </c>
    </row>
    <row r="23973" spans="1:12" x14ac:dyDescent="0.2">
      <c r="A23973" s="2">
        <v>21.8126</v>
      </c>
      <c r="B23973" s="2">
        <v>13.00643</v>
      </c>
      <c r="C23973" s="2">
        <v>1.9480090000000001</v>
      </c>
      <c r="D23973" s="2">
        <v>1.9343669999999999</v>
      </c>
      <c r="F23973" s="2">
        <v>21.809799999999999</v>
      </c>
      <c r="G23973" s="2">
        <v>0.21489</v>
      </c>
      <c r="H23973" s="2">
        <v>0.53529400000000005</v>
      </c>
      <c r="J23973" s="2">
        <v>21.8126</v>
      </c>
      <c r="K23973" s="2">
        <v>0.134907</v>
      </c>
      <c r="L23973" s="2">
        <v>0.22700600000000001</v>
      </c>
    </row>
    <row r="23974" spans="1:12" x14ac:dyDescent="0.2">
      <c r="A23974" s="2">
        <v>21.813310000000001</v>
      </c>
      <c r="B23974" s="2">
        <v>13.003780000000001</v>
      </c>
      <c r="C23974" s="2">
        <v>1.9467840000000001</v>
      </c>
      <c r="D23974" s="2">
        <v>1.933101</v>
      </c>
      <c r="F23974" s="2">
        <v>21.810500000000001</v>
      </c>
      <c r="G23974" s="2">
        <v>0.21437100000000001</v>
      </c>
      <c r="H23974" s="2">
        <v>0.53503400000000001</v>
      </c>
      <c r="J23974" s="2">
        <v>21.813310000000001</v>
      </c>
      <c r="K23974" s="2">
        <v>0.13570599999999999</v>
      </c>
      <c r="L23974" s="2">
        <v>0.22725500000000001</v>
      </c>
    </row>
    <row r="23975" spans="1:12" x14ac:dyDescent="0.2">
      <c r="A23975" s="2">
        <v>21.81401</v>
      </c>
      <c r="B23975" s="2">
        <v>13.00109</v>
      </c>
      <c r="C23975" s="2">
        <v>1.9456359999999999</v>
      </c>
      <c r="D23975" s="2">
        <v>1.932323</v>
      </c>
      <c r="F23975" s="2">
        <v>21.811199999999999</v>
      </c>
      <c r="G23975" s="2">
        <v>0.21399699999999999</v>
      </c>
      <c r="H23975" s="2">
        <v>0.53488899999999995</v>
      </c>
      <c r="J23975" s="2">
        <v>21.81401</v>
      </c>
      <c r="K23975" s="2">
        <v>0.13611599999999999</v>
      </c>
      <c r="L23975" s="2">
        <v>0.22674900000000001</v>
      </c>
    </row>
    <row r="23976" spans="1:12" x14ac:dyDescent="0.2">
      <c r="A23976" s="2">
        <v>21.814710000000002</v>
      </c>
      <c r="B23976" s="2">
        <v>12.99869</v>
      </c>
      <c r="C23976" s="2">
        <v>1.944007</v>
      </c>
      <c r="D23976" s="2">
        <v>1.931392</v>
      </c>
      <c r="F23976" s="2">
        <v>21.811900000000001</v>
      </c>
      <c r="G23976" s="2">
        <v>0.21395900000000001</v>
      </c>
      <c r="H23976" s="2">
        <v>0.53489699999999996</v>
      </c>
      <c r="J23976" s="2">
        <v>21.814710000000002</v>
      </c>
      <c r="K23976" s="2">
        <v>0.13602600000000001</v>
      </c>
      <c r="L23976" s="2">
        <v>0.22609199999999999</v>
      </c>
    </row>
    <row r="23977" spans="1:12" x14ac:dyDescent="0.2">
      <c r="A23977" s="2">
        <v>21.81541</v>
      </c>
      <c r="B23977" s="2">
        <v>12.996370000000001</v>
      </c>
      <c r="C23977" s="2">
        <v>1.9423710000000001</v>
      </c>
      <c r="D23977" s="2">
        <v>1.930164</v>
      </c>
      <c r="F23977" s="2">
        <v>21.8126</v>
      </c>
      <c r="G23977" s="2">
        <v>0.21360799999999999</v>
      </c>
      <c r="H23977" s="2">
        <v>0.53517899999999996</v>
      </c>
      <c r="J23977" s="2">
        <v>21.81541</v>
      </c>
      <c r="K23977" s="2">
        <v>0.13594000000000001</v>
      </c>
      <c r="L23977" s="2">
        <v>0.22578300000000001</v>
      </c>
    </row>
    <row r="23978" spans="1:12" x14ac:dyDescent="0.2">
      <c r="A23978" s="2">
        <v>21.816109999999998</v>
      </c>
      <c r="B23978" s="2">
        <v>12.994</v>
      </c>
      <c r="C23978" s="2">
        <v>1.9406270000000001</v>
      </c>
      <c r="D23978" s="2">
        <v>1.929271</v>
      </c>
      <c r="F23978" s="2">
        <v>21.813310000000001</v>
      </c>
      <c r="G23978" s="2">
        <v>0.21326400000000001</v>
      </c>
      <c r="H23978" s="2">
        <v>0.53579699999999997</v>
      </c>
      <c r="J23978" s="2">
        <v>21.816109999999998</v>
      </c>
      <c r="K23978" s="2">
        <v>0.13617699999999999</v>
      </c>
      <c r="L23978" s="2">
        <v>0.22552900000000001</v>
      </c>
    </row>
    <row r="23979" spans="1:12" x14ac:dyDescent="0.2">
      <c r="A23979" s="2">
        <v>21.81681</v>
      </c>
      <c r="B23979" s="2">
        <v>12.991619999999999</v>
      </c>
      <c r="C23979" s="2">
        <v>1.939346</v>
      </c>
      <c r="D23979" s="2">
        <v>1.9282490000000001</v>
      </c>
      <c r="F23979" s="2">
        <v>21.81401</v>
      </c>
      <c r="G23979" s="2">
        <v>0.21316499999999999</v>
      </c>
      <c r="H23979" s="2">
        <v>0.53600300000000001</v>
      </c>
      <c r="J23979" s="2">
        <v>21.81681</v>
      </c>
      <c r="K23979" s="2">
        <v>0.13641700000000001</v>
      </c>
      <c r="L23979" s="2">
        <v>0.22531599999999999</v>
      </c>
    </row>
    <row r="23980" spans="1:12" x14ac:dyDescent="0.2">
      <c r="A23980" s="2">
        <v>21.817509999999999</v>
      </c>
      <c r="B23980" s="2">
        <v>12.988799999999999</v>
      </c>
      <c r="C23980" s="2">
        <v>1.9375599999999999</v>
      </c>
      <c r="D23980" s="2">
        <v>1.9270510000000001</v>
      </c>
      <c r="F23980" s="2">
        <v>21.814710000000002</v>
      </c>
      <c r="G23980" s="2">
        <v>0.21291399999999999</v>
      </c>
      <c r="H23980" s="2">
        <v>0.53584299999999996</v>
      </c>
      <c r="J23980" s="2">
        <v>21.817509999999999</v>
      </c>
      <c r="K23980" s="2">
        <v>0.136299</v>
      </c>
      <c r="L23980" s="2">
        <v>0.22489999999999999</v>
      </c>
    </row>
    <row r="23981" spans="1:12" x14ac:dyDescent="0.2">
      <c r="A23981" s="2">
        <v>21.818210000000001</v>
      </c>
      <c r="B23981" s="2">
        <v>12.98629</v>
      </c>
      <c r="C23981" s="2">
        <v>1.935897</v>
      </c>
      <c r="D23981" s="2">
        <v>1.9257919999999999</v>
      </c>
      <c r="F23981" s="2">
        <v>21.81541</v>
      </c>
      <c r="G23981" s="2">
        <v>0.21285999999999999</v>
      </c>
      <c r="H23981" s="2">
        <v>0.53605700000000001</v>
      </c>
      <c r="J23981" s="2">
        <v>21.818210000000001</v>
      </c>
      <c r="K23981" s="2">
        <v>0.13611400000000001</v>
      </c>
      <c r="L23981" s="2">
        <v>0.22441</v>
      </c>
    </row>
    <row r="23982" spans="1:12" x14ac:dyDescent="0.2">
      <c r="A23982" s="2">
        <v>21.818919999999999</v>
      </c>
      <c r="B23982" s="2">
        <v>12.98352</v>
      </c>
      <c r="C23982" s="2">
        <v>1.934482</v>
      </c>
      <c r="D23982" s="2">
        <v>1.92448</v>
      </c>
      <c r="F23982" s="2">
        <v>21.816109999999998</v>
      </c>
      <c r="G23982" s="2">
        <v>0.21276100000000001</v>
      </c>
      <c r="H23982" s="2">
        <v>0.53633900000000001</v>
      </c>
      <c r="J23982" s="2">
        <v>21.818919999999999</v>
      </c>
      <c r="K23982" s="2">
        <v>0.13614399999999999</v>
      </c>
      <c r="L23982" s="2">
        <v>0.22379499999999999</v>
      </c>
    </row>
    <row r="23983" spans="1:12" x14ac:dyDescent="0.2">
      <c r="A23983" s="2">
        <v>21.81962</v>
      </c>
      <c r="B23983" s="2">
        <v>12.980980000000001</v>
      </c>
      <c r="C23983" s="2">
        <v>1.9332149999999999</v>
      </c>
      <c r="D23983" s="2">
        <v>1.9232819999999999</v>
      </c>
      <c r="F23983" s="2">
        <v>21.81681</v>
      </c>
      <c r="G23983" s="2">
        <v>0.21262400000000001</v>
      </c>
      <c r="H23983" s="2">
        <v>0.53640699999999997</v>
      </c>
      <c r="J23983" s="2">
        <v>21.81962</v>
      </c>
      <c r="K23983" s="2">
        <v>0.13624700000000001</v>
      </c>
      <c r="L23983" s="2">
        <v>0.223497</v>
      </c>
    </row>
    <row r="23984" spans="1:12" x14ac:dyDescent="0.2">
      <c r="A23984" s="2">
        <v>21.820319999999999</v>
      </c>
      <c r="B23984" s="2">
        <v>12.978809999999999</v>
      </c>
      <c r="C23984" s="2">
        <v>1.9318569999999999</v>
      </c>
      <c r="D23984" s="2">
        <v>1.922366</v>
      </c>
      <c r="F23984" s="2">
        <v>21.817509999999999</v>
      </c>
      <c r="G23984" s="2">
        <v>0.21212</v>
      </c>
      <c r="H23984" s="2">
        <v>0.53666700000000001</v>
      </c>
      <c r="J23984" s="2">
        <v>21.820319999999999</v>
      </c>
      <c r="K23984" s="2">
        <v>0.13614799999999999</v>
      </c>
      <c r="L23984" s="2">
        <v>0.22348100000000001</v>
      </c>
    </row>
    <row r="23985" spans="1:12" x14ac:dyDescent="0.2">
      <c r="A23985" s="2">
        <v>21.821020000000001</v>
      </c>
      <c r="B23985" s="2">
        <v>12.97649</v>
      </c>
      <c r="C23985" s="2">
        <v>1.9304650000000001</v>
      </c>
      <c r="D23985" s="2">
        <v>1.921268</v>
      </c>
      <c r="F23985" s="2">
        <v>21.818210000000001</v>
      </c>
      <c r="G23985" s="2">
        <v>0.21151700000000001</v>
      </c>
      <c r="H23985" s="2">
        <v>0.53717000000000004</v>
      </c>
      <c r="J23985" s="2">
        <v>21.821020000000001</v>
      </c>
      <c r="K23985" s="2">
        <v>0.13624</v>
      </c>
      <c r="L23985" s="2">
        <v>0.22320100000000001</v>
      </c>
    </row>
    <row r="23986" spans="1:12" x14ac:dyDescent="0.2">
      <c r="A23986" s="2">
        <v>21.821719999999999</v>
      </c>
      <c r="B23986" s="2">
        <v>12.97378</v>
      </c>
      <c r="C23986" s="2">
        <v>1.9293130000000001</v>
      </c>
      <c r="D23986" s="2">
        <v>1.920291</v>
      </c>
      <c r="F23986" s="2">
        <v>21.818919999999999</v>
      </c>
      <c r="G23986" s="2">
        <v>0.21074699999999999</v>
      </c>
      <c r="H23986" s="2">
        <v>0.53736899999999999</v>
      </c>
      <c r="J23986" s="2">
        <v>21.821719999999999</v>
      </c>
      <c r="K23986" s="2">
        <v>0.13627400000000001</v>
      </c>
      <c r="L23986" s="2">
        <v>0.22283</v>
      </c>
    </row>
    <row r="23987" spans="1:12" x14ac:dyDescent="0.2">
      <c r="A23987" s="2">
        <v>21.822420000000001</v>
      </c>
      <c r="B23987" s="2">
        <v>12.971259999999999</v>
      </c>
      <c r="C23987" s="2">
        <v>1.9278249999999999</v>
      </c>
      <c r="D23987" s="2">
        <v>1.9192149999999999</v>
      </c>
      <c r="F23987" s="2">
        <v>21.81962</v>
      </c>
      <c r="G23987" s="2">
        <v>0.210312</v>
      </c>
      <c r="H23987" s="2">
        <v>0.53752100000000003</v>
      </c>
      <c r="J23987" s="2">
        <v>21.822420000000001</v>
      </c>
      <c r="K23987" s="2">
        <v>0.13656599999999999</v>
      </c>
      <c r="L23987" s="2">
        <v>0.222501</v>
      </c>
    </row>
    <row r="23988" spans="1:12" x14ac:dyDescent="0.2">
      <c r="A23988" s="2">
        <v>21.823119999999999</v>
      </c>
      <c r="B23988" s="2">
        <v>12.96847</v>
      </c>
      <c r="C23988" s="2">
        <v>1.926223</v>
      </c>
      <c r="D23988" s="2">
        <v>1.9179790000000001</v>
      </c>
      <c r="F23988" s="2">
        <v>21.820319999999999</v>
      </c>
      <c r="G23988" s="2">
        <v>0.21019699999999999</v>
      </c>
      <c r="H23988" s="2">
        <v>0.53764299999999998</v>
      </c>
      <c r="J23988" s="2">
        <v>21.823119999999999</v>
      </c>
      <c r="K23988" s="2">
        <v>0.13713600000000001</v>
      </c>
      <c r="L23988" s="2">
        <v>0.222137</v>
      </c>
    </row>
    <row r="23989" spans="1:12" x14ac:dyDescent="0.2">
      <c r="A23989" s="2">
        <v>21.823830000000001</v>
      </c>
      <c r="B23989" s="2">
        <v>12.965859999999999</v>
      </c>
      <c r="C23989" s="2">
        <v>1.92496</v>
      </c>
      <c r="D23989" s="2">
        <v>1.9165760000000001</v>
      </c>
      <c r="F23989" s="2">
        <v>21.821020000000001</v>
      </c>
      <c r="G23989" s="2">
        <v>0.21027399999999999</v>
      </c>
      <c r="H23989" s="2">
        <v>0.53765099999999999</v>
      </c>
      <c r="J23989" s="2">
        <v>21.823830000000001</v>
      </c>
      <c r="K23989" s="2">
        <v>0.13760600000000001</v>
      </c>
      <c r="L23989" s="2">
        <v>0.221636</v>
      </c>
    </row>
    <row r="23990" spans="1:12" x14ac:dyDescent="0.2">
      <c r="A23990" s="2">
        <v>21.824529999999999</v>
      </c>
      <c r="B23990" s="2">
        <v>12.96354</v>
      </c>
      <c r="C23990" s="2">
        <v>1.923457</v>
      </c>
      <c r="D23990" s="2">
        <v>1.9153020000000001</v>
      </c>
      <c r="F23990" s="2">
        <v>21.821719999999999</v>
      </c>
      <c r="G23990" s="2">
        <v>0.21043400000000001</v>
      </c>
      <c r="H23990" s="2">
        <v>0.53744499999999995</v>
      </c>
      <c r="J23990" s="2">
        <v>21.824529999999999</v>
      </c>
      <c r="K23990" s="2">
        <v>0.13816800000000001</v>
      </c>
      <c r="L23990" s="2">
        <v>0.221022</v>
      </c>
    </row>
    <row r="23991" spans="1:12" x14ac:dyDescent="0.2">
      <c r="A23991" s="2">
        <v>21.825230000000001</v>
      </c>
      <c r="B23991" s="2">
        <v>12.96096</v>
      </c>
      <c r="C23991" s="2">
        <v>1.921878</v>
      </c>
      <c r="D23991" s="2">
        <v>1.9138059999999999</v>
      </c>
      <c r="F23991" s="2">
        <v>21.822420000000001</v>
      </c>
      <c r="G23991" s="2">
        <v>0.21046400000000001</v>
      </c>
      <c r="H23991" s="2">
        <v>0.53692600000000001</v>
      </c>
      <c r="J23991" s="2">
        <v>21.825230000000001</v>
      </c>
      <c r="K23991" s="2">
        <v>0.13871</v>
      </c>
      <c r="L23991" s="2">
        <v>0.22034999999999999</v>
      </c>
    </row>
    <row r="23992" spans="1:12" x14ac:dyDescent="0.2">
      <c r="A23992" s="2">
        <v>21.82593</v>
      </c>
      <c r="B23992" s="2">
        <v>12.958209999999999</v>
      </c>
      <c r="C23992" s="2">
        <v>1.920455</v>
      </c>
      <c r="D23992" s="2">
        <v>1.9123570000000001</v>
      </c>
      <c r="F23992" s="2">
        <v>21.823119999999999</v>
      </c>
      <c r="G23992" s="2">
        <v>0.21023600000000001</v>
      </c>
      <c r="H23992" s="2">
        <v>0.53682700000000005</v>
      </c>
      <c r="J23992" s="2">
        <v>21.82593</v>
      </c>
      <c r="K23992" s="2">
        <v>0.13846800000000001</v>
      </c>
      <c r="L23992" s="2">
        <v>0.22001899999999999</v>
      </c>
    </row>
    <row r="23993" spans="1:12" x14ac:dyDescent="0.2">
      <c r="A23993" s="2">
        <v>21.826630000000002</v>
      </c>
      <c r="B23993" s="2">
        <v>12.955830000000001</v>
      </c>
      <c r="C23993" s="2">
        <v>1.919608</v>
      </c>
      <c r="D23993" s="2">
        <v>1.9113420000000001</v>
      </c>
      <c r="F23993" s="2">
        <v>21.823830000000001</v>
      </c>
      <c r="G23993" s="2">
        <v>0.21004500000000001</v>
      </c>
      <c r="H23993" s="2">
        <v>0.53704799999999997</v>
      </c>
      <c r="J23993" s="2">
        <v>21.826630000000002</v>
      </c>
      <c r="K23993" s="2">
        <v>0.13794100000000001</v>
      </c>
      <c r="L23993" s="2">
        <v>0.21996499999999999</v>
      </c>
    </row>
    <row r="23994" spans="1:12" x14ac:dyDescent="0.2">
      <c r="A23994" s="2">
        <v>21.82733</v>
      </c>
      <c r="B23994" s="2">
        <v>12.953440000000001</v>
      </c>
      <c r="C23994" s="2">
        <v>1.918811</v>
      </c>
      <c r="D23994" s="2">
        <v>1.9102129999999999</v>
      </c>
      <c r="F23994" s="2">
        <v>21.824529999999999</v>
      </c>
      <c r="G23994" s="2">
        <v>0.20999899999999999</v>
      </c>
      <c r="H23994" s="2">
        <v>0.53700300000000001</v>
      </c>
      <c r="J23994" s="2">
        <v>21.82733</v>
      </c>
      <c r="K23994" s="2">
        <v>0.13804</v>
      </c>
      <c r="L23994" s="2">
        <v>0.21973799999999999</v>
      </c>
    </row>
    <row r="23995" spans="1:12" x14ac:dyDescent="0.2">
      <c r="A23995" s="2">
        <v>21.828029999999998</v>
      </c>
      <c r="B23995" s="2">
        <v>12.951040000000001</v>
      </c>
      <c r="C23995" s="2">
        <v>1.9176740000000001</v>
      </c>
      <c r="D23995" s="2">
        <v>1.909305</v>
      </c>
      <c r="F23995" s="2">
        <v>21.825230000000001</v>
      </c>
      <c r="G23995" s="2">
        <v>0.20946500000000001</v>
      </c>
      <c r="H23995" s="2">
        <v>0.53691900000000004</v>
      </c>
      <c r="J23995" s="2">
        <v>21.828029999999998</v>
      </c>
      <c r="K23995" s="2">
        <v>0.13858799999999999</v>
      </c>
      <c r="L23995" s="2">
        <v>0.219276</v>
      </c>
    </row>
    <row r="23996" spans="1:12" x14ac:dyDescent="0.2">
      <c r="A23996" s="2">
        <v>21.82874</v>
      </c>
      <c r="B23996" s="2">
        <v>12.948689999999999</v>
      </c>
      <c r="C23996" s="2">
        <v>1.916194</v>
      </c>
      <c r="D23996" s="2">
        <v>1.908366</v>
      </c>
      <c r="F23996" s="2">
        <v>21.82593</v>
      </c>
      <c r="G23996" s="2">
        <v>0.208847</v>
      </c>
      <c r="H23996" s="2">
        <v>0.53675099999999998</v>
      </c>
      <c r="J23996" s="2">
        <v>21.82874</v>
      </c>
      <c r="K23996" s="2">
        <v>0.13928199999999999</v>
      </c>
      <c r="L23996" s="2">
        <v>0.218977</v>
      </c>
    </row>
    <row r="23997" spans="1:12" x14ac:dyDescent="0.2">
      <c r="A23997" s="2">
        <v>21.829440000000002</v>
      </c>
      <c r="B23997" s="2">
        <v>12.94624</v>
      </c>
      <c r="C23997" s="2">
        <v>1.9148130000000001</v>
      </c>
      <c r="D23997" s="2">
        <v>1.9070309999999999</v>
      </c>
      <c r="F23997" s="2">
        <v>21.826630000000002</v>
      </c>
      <c r="G23997" s="2">
        <v>0.208366</v>
      </c>
      <c r="H23997" s="2">
        <v>0.53687300000000004</v>
      </c>
      <c r="J23997" s="2">
        <v>21.829440000000002</v>
      </c>
      <c r="K23997" s="2">
        <v>0.13944400000000001</v>
      </c>
      <c r="L23997" s="2">
        <v>0.218531</v>
      </c>
    </row>
    <row r="23998" spans="1:12" x14ac:dyDescent="0.2">
      <c r="A23998" s="2">
        <v>21.83014</v>
      </c>
      <c r="B23998" s="2">
        <v>12.94379</v>
      </c>
      <c r="C23998" s="2">
        <v>1.9138900000000001</v>
      </c>
      <c r="D23998" s="2">
        <v>1.9050860000000001</v>
      </c>
      <c r="F23998" s="2">
        <v>21.82733</v>
      </c>
      <c r="G23998" s="2">
        <v>0.20813000000000001</v>
      </c>
      <c r="H23998" s="2">
        <v>0.53734599999999999</v>
      </c>
      <c r="J23998" s="2">
        <v>21.83014</v>
      </c>
      <c r="K23998" s="2">
        <v>0.13972999999999999</v>
      </c>
      <c r="L23998" s="2">
        <v>0.21806400000000001</v>
      </c>
    </row>
    <row r="23999" spans="1:12" x14ac:dyDescent="0.2">
      <c r="A23999" s="2">
        <v>21.830839999999998</v>
      </c>
      <c r="B23999" s="2">
        <v>12.94139</v>
      </c>
      <c r="C23999" s="2">
        <v>1.912936</v>
      </c>
      <c r="D23999" s="2">
        <v>1.9040250000000001</v>
      </c>
      <c r="F23999" s="2">
        <v>21.828029999999998</v>
      </c>
      <c r="G23999" s="2">
        <v>0.20774100000000001</v>
      </c>
      <c r="H23999" s="2">
        <v>0.53756700000000002</v>
      </c>
      <c r="J23999" s="2">
        <v>21.830839999999998</v>
      </c>
      <c r="K23999" s="2">
        <v>0.1401</v>
      </c>
      <c r="L23999" s="2">
        <v>0.21779200000000001</v>
      </c>
    </row>
    <row r="24000" spans="1:12" x14ac:dyDescent="0.2">
      <c r="A24000" s="2">
        <v>21.83154</v>
      </c>
      <c r="B24000" s="2">
        <v>12.939209999999999</v>
      </c>
      <c r="C24000" s="2">
        <v>1.911891</v>
      </c>
      <c r="D24000" s="2">
        <v>1.90327</v>
      </c>
      <c r="F24000" s="2">
        <v>21.82874</v>
      </c>
      <c r="G24000" s="2">
        <v>0.20723</v>
      </c>
      <c r="H24000" s="2">
        <v>0.53737599999999996</v>
      </c>
      <c r="J24000" s="2">
        <v>21.83154</v>
      </c>
      <c r="K24000" s="2">
        <v>0.14041100000000001</v>
      </c>
      <c r="L24000" s="2">
        <v>0.216812</v>
      </c>
    </row>
    <row r="24001" spans="1:12" x14ac:dyDescent="0.2">
      <c r="A24001" s="2">
        <v>21.832239999999999</v>
      </c>
      <c r="B24001" s="2">
        <v>12.93683</v>
      </c>
      <c r="C24001" s="2">
        <v>1.9104449999999999</v>
      </c>
      <c r="D24001" s="2">
        <v>1.901996</v>
      </c>
      <c r="F24001" s="2">
        <v>21.829440000000002</v>
      </c>
      <c r="G24001" s="2">
        <v>0.20666499999999999</v>
      </c>
      <c r="H24001" s="2">
        <v>0.53744499999999995</v>
      </c>
      <c r="J24001" s="2">
        <v>21.832239999999999</v>
      </c>
      <c r="K24001" s="2">
        <v>0.140741</v>
      </c>
      <c r="L24001" s="2">
        <v>0.21576000000000001</v>
      </c>
    </row>
    <row r="24002" spans="1:12" x14ac:dyDescent="0.2">
      <c r="A24002" s="2">
        <v>21.832940000000001</v>
      </c>
      <c r="B24002" s="2">
        <v>12.93422</v>
      </c>
      <c r="C24002" s="2">
        <v>1.9089229999999999</v>
      </c>
      <c r="D24002" s="2">
        <v>1.900325</v>
      </c>
      <c r="F24002" s="2">
        <v>21.83014</v>
      </c>
      <c r="G24002" s="2">
        <v>0.20623</v>
      </c>
      <c r="H24002" s="2">
        <v>0.53808599999999995</v>
      </c>
      <c r="J24002" s="2">
        <v>21.832940000000001</v>
      </c>
      <c r="K24002" s="2">
        <v>0.14091100000000001</v>
      </c>
      <c r="L24002" s="2">
        <v>0.215451</v>
      </c>
    </row>
    <row r="24003" spans="1:12" x14ac:dyDescent="0.2">
      <c r="A24003" s="2">
        <v>21.833649999999999</v>
      </c>
      <c r="B24003" s="2">
        <v>12.931990000000001</v>
      </c>
      <c r="C24003" s="2">
        <v>1.9073249999999999</v>
      </c>
      <c r="D24003" s="2">
        <v>1.899211</v>
      </c>
      <c r="F24003" s="2">
        <v>21.830839999999998</v>
      </c>
      <c r="G24003" s="2">
        <v>0.20587900000000001</v>
      </c>
      <c r="H24003" s="2">
        <v>0.53894799999999998</v>
      </c>
      <c r="J24003" s="2">
        <v>21.833649999999999</v>
      </c>
      <c r="K24003" s="2">
        <v>0.14111299999999999</v>
      </c>
      <c r="L24003" s="2">
        <v>0.215034</v>
      </c>
    </row>
    <row r="24004" spans="1:12" x14ac:dyDescent="0.2">
      <c r="A24004" s="2">
        <v>21.834350000000001</v>
      </c>
      <c r="B24004" s="2">
        <v>12.929600000000001</v>
      </c>
      <c r="C24004" s="2">
        <v>1.905948</v>
      </c>
      <c r="D24004" s="2">
        <v>1.8982730000000001</v>
      </c>
      <c r="F24004" s="2">
        <v>21.83154</v>
      </c>
      <c r="G24004" s="2">
        <v>0.205841</v>
      </c>
      <c r="H24004" s="2">
        <v>0.53941300000000003</v>
      </c>
      <c r="J24004" s="2">
        <v>21.834350000000001</v>
      </c>
      <c r="K24004" s="2">
        <v>0.14122199999999999</v>
      </c>
      <c r="L24004" s="2">
        <v>0.214557</v>
      </c>
    </row>
    <row r="24005" spans="1:12" x14ac:dyDescent="0.2">
      <c r="A24005" s="2">
        <v>21.835049999999999</v>
      </c>
      <c r="B24005" s="2">
        <v>12.92747</v>
      </c>
      <c r="C24005" s="2">
        <v>1.9046810000000001</v>
      </c>
      <c r="D24005" s="2">
        <v>1.8970290000000001</v>
      </c>
      <c r="F24005" s="2">
        <v>21.832239999999999</v>
      </c>
      <c r="G24005" s="2">
        <v>0.20588699999999999</v>
      </c>
      <c r="H24005" s="2">
        <v>0.53938299999999995</v>
      </c>
      <c r="J24005" s="2">
        <v>21.835049999999999</v>
      </c>
      <c r="K24005" s="2">
        <v>0.14130000000000001</v>
      </c>
      <c r="L24005" s="2">
        <v>0.2142</v>
      </c>
    </row>
    <row r="24006" spans="1:12" x14ac:dyDescent="0.2">
      <c r="A24006" s="2">
        <v>21.835750000000001</v>
      </c>
      <c r="B24006" s="2">
        <v>12.92544</v>
      </c>
      <c r="C24006" s="2">
        <v>1.9036169999999999</v>
      </c>
      <c r="D24006" s="2">
        <v>1.8954120000000001</v>
      </c>
      <c r="F24006" s="2">
        <v>21.832940000000001</v>
      </c>
      <c r="G24006" s="2">
        <v>0.20555899999999999</v>
      </c>
      <c r="H24006" s="2">
        <v>0.53939800000000004</v>
      </c>
      <c r="J24006" s="2">
        <v>21.835750000000001</v>
      </c>
      <c r="K24006" s="2">
        <v>0.14138600000000001</v>
      </c>
      <c r="L24006" s="2">
        <v>0.21348400000000001</v>
      </c>
    </row>
    <row r="24007" spans="1:12" x14ac:dyDescent="0.2">
      <c r="A24007" s="2">
        <v>21.836449999999999</v>
      </c>
      <c r="B24007" s="2">
        <v>12.923400000000001</v>
      </c>
      <c r="C24007" s="2">
        <v>1.902728</v>
      </c>
      <c r="D24007" s="2">
        <v>1.8936189999999999</v>
      </c>
      <c r="F24007" s="2">
        <v>21.833649999999999</v>
      </c>
      <c r="G24007" s="2">
        <v>0.205261</v>
      </c>
      <c r="H24007" s="2">
        <v>0.53937500000000005</v>
      </c>
      <c r="J24007" s="2">
        <v>21.836449999999999</v>
      </c>
      <c r="K24007" s="2">
        <v>0.141538</v>
      </c>
      <c r="L24007" s="2">
        <v>0.21302399999999999</v>
      </c>
    </row>
    <row r="24008" spans="1:12" x14ac:dyDescent="0.2">
      <c r="A24008" s="2">
        <v>21.837150000000001</v>
      </c>
      <c r="B24008" s="2">
        <v>12.921049999999999</v>
      </c>
      <c r="C24008" s="2">
        <v>1.9019349999999999</v>
      </c>
      <c r="D24008" s="2">
        <v>1.8919710000000001</v>
      </c>
      <c r="F24008" s="2">
        <v>21.834350000000001</v>
      </c>
      <c r="G24008" s="2">
        <v>0.20503199999999999</v>
      </c>
      <c r="H24008" s="2">
        <v>0.53974900000000003</v>
      </c>
      <c r="J24008" s="2">
        <v>21.837150000000001</v>
      </c>
      <c r="K24008" s="2">
        <v>0.141731</v>
      </c>
      <c r="L24008" s="2">
        <v>0.21285499999999999</v>
      </c>
    </row>
    <row r="24009" spans="1:12" x14ac:dyDescent="0.2">
      <c r="A24009" s="2">
        <v>21.83785</v>
      </c>
      <c r="B24009" s="2">
        <v>12.918710000000001</v>
      </c>
      <c r="C24009" s="2">
        <v>1.901275</v>
      </c>
      <c r="D24009" s="2">
        <v>1.890552</v>
      </c>
      <c r="F24009" s="2">
        <v>21.835049999999999</v>
      </c>
      <c r="G24009" s="2">
        <v>0.20521500000000001</v>
      </c>
      <c r="H24009" s="2">
        <v>0.54032899999999995</v>
      </c>
      <c r="J24009" s="2">
        <v>21.83785</v>
      </c>
      <c r="K24009" s="2">
        <v>0.14147399999999999</v>
      </c>
      <c r="L24009" s="2">
        <v>0.21232599999999999</v>
      </c>
    </row>
    <row r="24010" spans="1:12" x14ac:dyDescent="0.2">
      <c r="A24010" s="2">
        <v>21.838550000000001</v>
      </c>
      <c r="B24010" s="2">
        <v>12.916309999999999</v>
      </c>
      <c r="C24010" s="2">
        <v>1.8999889999999999</v>
      </c>
      <c r="D24010" s="2">
        <v>1.8894610000000001</v>
      </c>
      <c r="F24010" s="2">
        <v>21.835750000000001</v>
      </c>
      <c r="G24010" s="2">
        <v>0.20596300000000001</v>
      </c>
      <c r="H24010" s="2">
        <v>0.54083300000000001</v>
      </c>
      <c r="J24010" s="2">
        <v>21.838550000000001</v>
      </c>
      <c r="K24010" s="2">
        <v>0.141321</v>
      </c>
      <c r="L24010" s="2">
        <v>0.21155099999999999</v>
      </c>
    </row>
    <row r="24011" spans="1:12" x14ac:dyDescent="0.2">
      <c r="A24011" s="2">
        <v>21.839259999999999</v>
      </c>
      <c r="B24011" s="2">
        <v>12.9139</v>
      </c>
      <c r="C24011" s="2">
        <v>1.8984669999999999</v>
      </c>
      <c r="D24011" s="2">
        <v>1.8885149999999999</v>
      </c>
      <c r="F24011" s="2">
        <v>21.836449999999999</v>
      </c>
      <c r="G24011" s="2">
        <v>0.20599400000000001</v>
      </c>
      <c r="H24011" s="2">
        <v>0.54117599999999999</v>
      </c>
      <c r="J24011" s="2">
        <v>21.839259999999999</v>
      </c>
      <c r="K24011" s="2">
        <v>0.141405</v>
      </c>
      <c r="L24011" s="2">
        <v>0.211174</v>
      </c>
    </row>
    <row r="24012" spans="1:12" x14ac:dyDescent="0.2">
      <c r="A24012" s="2">
        <v>21.839960000000001</v>
      </c>
      <c r="B24012" s="2">
        <v>12.911300000000001</v>
      </c>
      <c r="C24012" s="2">
        <v>1.8971929999999999</v>
      </c>
      <c r="D24012" s="2">
        <v>1.8874310000000001</v>
      </c>
      <c r="F24012" s="2">
        <v>21.837150000000001</v>
      </c>
      <c r="G24012" s="2">
        <v>0.205566</v>
      </c>
      <c r="H24012" s="2">
        <v>0.54113</v>
      </c>
      <c r="J24012" s="2">
        <v>21.839960000000001</v>
      </c>
      <c r="K24012" s="2">
        <v>0.14152699999999999</v>
      </c>
      <c r="L24012" s="2">
        <v>0.211114</v>
      </c>
    </row>
    <row r="24013" spans="1:12" x14ac:dyDescent="0.2">
      <c r="A24013" s="2">
        <v>21.84066</v>
      </c>
      <c r="B24013" s="2">
        <v>12.90915</v>
      </c>
      <c r="C24013" s="2">
        <v>1.8958539999999999</v>
      </c>
      <c r="D24013" s="2">
        <v>1.886485</v>
      </c>
      <c r="F24013" s="2">
        <v>21.83785</v>
      </c>
      <c r="G24013" s="2">
        <v>0.20549000000000001</v>
      </c>
      <c r="H24013" s="2">
        <v>0.54137400000000002</v>
      </c>
      <c r="J24013" s="2">
        <v>21.84066</v>
      </c>
      <c r="K24013" s="2">
        <v>0.14135300000000001</v>
      </c>
      <c r="L24013" s="2">
        <v>0.21096300000000001</v>
      </c>
    </row>
    <row r="24014" spans="1:12" x14ac:dyDescent="0.2">
      <c r="A24014" s="2">
        <v>21.841360000000002</v>
      </c>
      <c r="B24014" s="2">
        <v>12.906700000000001</v>
      </c>
      <c r="C24014" s="2">
        <v>1.8950070000000001</v>
      </c>
      <c r="D24014" s="2">
        <v>1.885783</v>
      </c>
      <c r="F24014" s="2">
        <v>21.838550000000001</v>
      </c>
      <c r="G24014" s="2">
        <v>0.205429</v>
      </c>
      <c r="H24014" s="2">
        <v>0.54164100000000004</v>
      </c>
      <c r="J24014" s="2">
        <v>21.841360000000002</v>
      </c>
      <c r="K24014" s="2">
        <v>0.14093</v>
      </c>
      <c r="L24014" s="2">
        <v>0.21072399999999999</v>
      </c>
    </row>
    <row r="24015" spans="1:12" x14ac:dyDescent="0.2">
      <c r="A24015" s="2">
        <v>21.84206</v>
      </c>
      <c r="B24015" s="2">
        <v>12.904820000000001</v>
      </c>
      <c r="C24015" s="2">
        <v>1.8939809999999999</v>
      </c>
      <c r="D24015" s="2">
        <v>1.8840669999999999</v>
      </c>
      <c r="F24015" s="2">
        <v>21.839259999999999</v>
      </c>
      <c r="G24015" s="2">
        <v>0.20558199999999999</v>
      </c>
      <c r="H24015" s="2">
        <v>0.54205300000000001</v>
      </c>
      <c r="J24015" s="2">
        <v>21.84206</v>
      </c>
      <c r="K24015" s="2">
        <v>0.140982</v>
      </c>
      <c r="L24015" s="2">
        <v>0.2104</v>
      </c>
    </row>
    <row r="24016" spans="1:12" x14ac:dyDescent="0.2">
      <c r="A24016" s="2">
        <v>21.842759999999998</v>
      </c>
      <c r="B24016" s="2">
        <v>12.90305</v>
      </c>
      <c r="C24016" s="2">
        <v>1.89236</v>
      </c>
      <c r="D24016" s="2">
        <v>1.882549</v>
      </c>
      <c r="F24016" s="2">
        <v>21.839960000000001</v>
      </c>
      <c r="G24016" s="2">
        <v>0.205452</v>
      </c>
      <c r="H24016" s="2">
        <v>0.54219099999999998</v>
      </c>
      <c r="J24016" s="2">
        <v>21.842759999999998</v>
      </c>
      <c r="K24016" s="2">
        <v>0.141125</v>
      </c>
      <c r="L24016" s="2">
        <v>0.20980299999999999</v>
      </c>
    </row>
    <row r="24017" spans="1:12" x14ac:dyDescent="0.2">
      <c r="A24017" s="2">
        <v>21.84346</v>
      </c>
      <c r="B24017" s="2">
        <v>12.901120000000001</v>
      </c>
      <c r="C24017" s="2">
        <v>1.8914219999999999</v>
      </c>
      <c r="D24017" s="2">
        <v>1.8811290000000001</v>
      </c>
      <c r="F24017" s="2">
        <v>21.84066</v>
      </c>
      <c r="G24017" s="2">
        <v>0.20504</v>
      </c>
      <c r="H24017" s="2">
        <v>0.54147299999999998</v>
      </c>
      <c r="J24017" s="2">
        <v>21.84346</v>
      </c>
      <c r="K24017" s="2">
        <v>0.140983</v>
      </c>
      <c r="L24017" s="2">
        <v>0.20927999999999999</v>
      </c>
    </row>
    <row r="24018" spans="1:12" x14ac:dyDescent="0.2">
      <c r="A24018" s="2">
        <v>21.844169999999998</v>
      </c>
      <c r="B24018" s="2">
        <v>12.899100000000001</v>
      </c>
      <c r="C24018" s="2">
        <v>1.8908</v>
      </c>
      <c r="D24018" s="2">
        <v>1.8795729999999999</v>
      </c>
      <c r="F24018" s="2">
        <v>21.841360000000002</v>
      </c>
      <c r="G24018" s="2">
        <v>0.204369</v>
      </c>
      <c r="H24018" s="2">
        <v>0.54132100000000005</v>
      </c>
      <c r="J24018" s="2">
        <v>21.844169999999998</v>
      </c>
      <c r="K24018" s="2">
        <v>0.141237</v>
      </c>
      <c r="L24018" s="2">
        <v>0.209179</v>
      </c>
    </row>
    <row r="24019" spans="1:12" x14ac:dyDescent="0.2">
      <c r="A24019" s="2">
        <v>21.84487</v>
      </c>
      <c r="B24019" s="2">
        <v>12.896470000000001</v>
      </c>
      <c r="C24019" s="2">
        <v>1.889743</v>
      </c>
      <c r="D24019" s="2">
        <v>1.8783909999999999</v>
      </c>
      <c r="F24019" s="2">
        <v>21.84206</v>
      </c>
      <c r="G24019" s="2">
        <v>0.20333100000000001</v>
      </c>
      <c r="H24019" s="2">
        <v>0.54170200000000002</v>
      </c>
      <c r="J24019" s="2">
        <v>21.84487</v>
      </c>
      <c r="K24019" s="2">
        <v>0.14166200000000001</v>
      </c>
      <c r="L24019" s="2">
        <v>0.20930799999999999</v>
      </c>
    </row>
    <row r="24020" spans="1:12" x14ac:dyDescent="0.2">
      <c r="A24020" s="2">
        <v>21.845569999999999</v>
      </c>
      <c r="B24020" s="2">
        <v>12.89418</v>
      </c>
      <c r="C24020" s="2">
        <v>1.8884160000000001</v>
      </c>
      <c r="D24020" s="2">
        <v>1.8769709999999999</v>
      </c>
      <c r="F24020" s="2">
        <v>21.842759999999998</v>
      </c>
      <c r="G24020" s="2">
        <v>0.20300299999999999</v>
      </c>
      <c r="H24020" s="2">
        <v>0.54201500000000002</v>
      </c>
      <c r="J24020" s="2">
        <v>21.845569999999999</v>
      </c>
      <c r="K24020" s="2">
        <v>0.141765</v>
      </c>
      <c r="L24020" s="2">
        <v>0.209365</v>
      </c>
    </row>
    <row r="24021" spans="1:12" x14ac:dyDescent="0.2">
      <c r="A24021" s="2">
        <v>21.846270000000001</v>
      </c>
      <c r="B24021" s="2">
        <v>12.89236</v>
      </c>
      <c r="C24021" s="2">
        <v>1.8869959999999999</v>
      </c>
      <c r="D24021" s="2">
        <v>1.875354</v>
      </c>
      <c r="F24021" s="2">
        <v>21.84346</v>
      </c>
      <c r="G24021" s="2">
        <v>0.20286599999999999</v>
      </c>
      <c r="H24021" s="2">
        <v>0.54187799999999997</v>
      </c>
      <c r="J24021" s="2">
        <v>21.846270000000001</v>
      </c>
      <c r="K24021" s="2">
        <v>0.141565</v>
      </c>
      <c r="L24021" s="2">
        <v>0.209483</v>
      </c>
    </row>
    <row r="24022" spans="1:12" x14ac:dyDescent="0.2">
      <c r="A24022" s="2">
        <v>21.846969999999999</v>
      </c>
      <c r="B24022" s="2">
        <v>12.89066</v>
      </c>
      <c r="C24022" s="2">
        <v>1.8859859999999999</v>
      </c>
      <c r="D24022" s="2">
        <v>1.873729</v>
      </c>
      <c r="F24022" s="2">
        <v>21.844169999999998</v>
      </c>
      <c r="G24022" s="2">
        <v>0.20257600000000001</v>
      </c>
      <c r="H24022" s="2">
        <v>0.54151199999999999</v>
      </c>
      <c r="J24022" s="2">
        <v>21.846969999999999</v>
      </c>
      <c r="K24022" s="2">
        <v>0.141126</v>
      </c>
      <c r="L24022" s="2">
        <v>0.20943999999999999</v>
      </c>
    </row>
    <row r="24023" spans="1:12" x14ac:dyDescent="0.2">
      <c r="A24023" s="2">
        <v>21.847670000000001</v>
      </c>
      <c r="B24023" s="2">
        <v>12.888450000000001</v>
      </c>
      <c r="C24023" s="2">
        <v>1.8850549999999999</v>
      </c>
      <c r="D24023" s="2">
        <v>1.871707</v>
      </c>
      <c r="F24023" s="2">
        <v>21.84487</v>
      </c>
      <c r="G24023" s="2">
        <v>0.20224800000000001</v>
      </c>
      <c r="H24023" s="2">
        <v>0.54158799999999996</v>
      </c>
      <c r="J24023" s="2">
        <v>21.847670000000001</v>
      </c>
      <c r="K24023" s="2">
        <v>0.140512</v>
      </c>
      <c r="L24023" s="2">
        <v>0.20877100000000001</v>
      </c>
    </row>
    <row r="24024" spans="1:12" x14ac:dyDescent="0.2">
      <c r="A24024" s="2">
        <v>21.848369999999999</v>
      </c>
      <c r="B24024" s="2">
        <v>12.886520000000001</v>
      </c>
      <c r="C24024" s="2">
        <v>1.8834029999999999</v>
      </c>
      <c r="D24024" s="2">
        <v>1.8701509999999999</v>
      </c>
      <c r="F24024" s="2">
        <v>21.845569999999999</v>
      </c>
      <c r="G24024" s="2">
        <v>0.20219400000000001</v>
      </c>
      <c r="H24024" s="2">
        <v>0.54201500000000002</v>
      </c>
      <c r="J24024" s="2">
        <v>21.848369999999999</v>
      </c>
      <c r="K24024" s="2">
        <v>0.139822</v>
      </c>
      <c r="L24024" s="2">
        <v>0.207816</v>
      </c>
    </row>
    <row r="24025" spans="1:12" x14ac:dyDescent="0.2">
      <c r="A24025" s="2">
        <v>21.849080000000001</v>
      </c>
      <c r="B24025" s="2">
        <v>12.88396</v>
      </c>
      <c r="C24025" s="2">
        <v>1.8828579999999999</v>
      </c>
      <c r="D24025" s="2">
        <v>1.8688</v>
      </c>
      <c r="F24025" s="2">
        <v>21.846270000000001</v>
      </c>
      <c r="G24025" s="2">
        <v>0.202042</v>
      </c>
      <c r="H24025" s="2">
        <v>0.54219099999999998</v>
      </c>
      <c r="J24025" s="2">
        <v>21.849080000000001</v>
      </c>
      <c r="K24025" s="2">
        <v>0.13968800000000001</v>
      </c>
      <c r="L24025" s="2">
        <v>0.207201</v>
      </c>
    </row>
    <row r="24026" spans="1:12" x14ac:dyDescent="0.2">
      <c r="A24026" s="2">
        <v>21.849779999999999</v>
      </c>
      <c r="B24026" s="2">
        <v>12.881259999999999</v>
      </c>
      <c r="C24026" s="2">
        <v>1.882255</v>
      </c>
      <c r="D24026" s="2">
        <v>1.867213</v>
      </c>
      <c r="F24026" s="2">
        <v>21.846969999999999</v>
      </c>
      <c r="G24026" s="2">
        <v>0.20166000000000001</v>
      </c>
      <c r="H24026" s="2">
        <v>0.54196200000000005</v>
      </c>
      <c r="J24026" s="2">
        <v>21.849779999999999</v>
      </c>
      <c r="K24026" s="2">
        <v>0.13995299999999999</v>
      </c>
      <c r="L24026" s="2">
        <v>0.206654</v>
      </c>
    </row>
    <row r="24027" spans="1:12" x14ac:dyDescent="0.2">
      <c r="A24027" s="2">
        <v>21.850480000000001</v>
      </c>
      <c r="B24027" s="2">
        <v>12.879379999999999</v>
      </c>
      <c r="C24027" s="2">
        <v>1.881408</v>
      </c>
      <c r="D24027" s="2">
        <v>1.866573</v>
      </c>
      <c r="F24027" s="2">
        <v>21.847670000000001</v>
      </c>
      <c r="G24027" s="2">
        <v>0.201241</v>
      </c>
      <c r="H24027" s="2">
        <v>0.54167900000000002</v>
      </c>
      <c r="J24027" s="2">
        <v>21.850480000000001</v>
      </c>
      <c r="K24027" s="2">
        <v>0.140074</v>
      </c>
      <c r="L24027" s="2">
        <v>0.20615700000000001</v>
      </c>
    </row>
    <row r="24028" spans="1:12" x14ac:dyDescent="0.2">
      <c r="A24028" s="2">
        <v>21.851179999999999</v>
      </c>
      <c r="B24028" s="2">
        <v>12.877129999999999</v>
      </c>
      <c r="C24028" s="2">
        <v>1.880298</v>
      </c>
      <c r="D24028" s="2">
        <v>1.865237</v>
      </c>
      <c r="F24028" s="2">
        <v>21.848369999999999</v>
      </c>
      <c r="G24028" s="2">
        <v>0.201126</v>
      </c>
      <c r="H24028" s="2">
        <v>0.54149599999999998</v>
      </c>
      <c r="J24028" s="2">
        <v>21.851179999999999</v>
      </c>
      <c r="K24028" s="2">
        <v>0.14008300000000001</v>
      </c>
      <c r="L24028" s="2">
        <v>0.20571700000000001</v>
      </c>
    </row>
    <row r="24029" spans="1:12" x14ac:dyDescent="0.2">
      <c r="A24029" s="2">
        <v>21.851880000000001</v>
      </c>
      <c r="B24029" s="2">
        <v>12.87533</v>
      </c>
      <c r="C24029" s="2">
        <v>1.879127</v>
      </c>
      <c r="D24029" s="2">
        <v>1.863696</v>
      </c>
      <c r="F24029" s="2">
        <v>21.849080000000001</v>
      </c>
      <c r="G24029" s="2">
        <v>0.20091200000000001</v>
      </c>
      <c r="H24029" s="2">
        <v>0.54182399999999997</v>
      </c>
      <c r="J24029" s="2">
        <v>21.851880000000001</v>
      </c>
      <c r="K24029" s="2">
        <v>0.13986999999999999</v>
      </c>
      <c r="L24029" s="2">
        <v>0.205016</v>
      </c>
    </row>
    <row r="24030" spans="1:12" x14ac:dyDescent="0.2">
      <c r="A24030" s="2">
        <v>21.85258</v>
      </c>
      <c r="B24030" s="2">
        <v>12.87318</v>
      </c>
      <c r="C24030" s="2">
        <v>1.8778109999999999</v>
      </c>
      <c r="D24030" s="2">
        <v>1.862498</v>
      </c>
      <c r="F24030" s="2">
        <v>21.849779999999999</v>
      </c>
      <c r="G24030" s="2">
        <v>0.200684</v>
      </c>
      <c r="H24030" s="2">
        <v>0.54205300000000001</v>
      </c>
      <c r="J24030" s="2">
        <v>21.85258</v>
      </c>
      <c r="K24030" s="2">
        <v>0.139957</v>
      </c>
      <c r="L24030" s="2">
        <v>0.20433499999999999</v>
      </c>
    </row>
    <row r="24031" spans="1:12" x14ac:dyDescent="0.2">
      <c r="A24031" s="2">
        <v>21.853280000000002</v>
      </c>
      <c r="B24031" s="2">
        <v>12.871</v>
      </c>
      <c r="C24031" s="2">
        <v>1.8768609999999999</v>
      </c>
      <c r="D24031" s="2">
        <v>1.861354</v>
      </c>
      <c r="F24031" s="2">
        <v>21.850480000000001</v>
      </c>
      <c r="G24031" s="2">
        <v>0.20003499999999999</v>
      </c>
      <c r="H24031" s="2">
        <v>0.54215999999999998</v>
      </c>
      <c r="J24031" s="2">
        <v>21.853280000000002</v>
      </c>
      <c r="K24031" s="2">
        <v>0.13999200000000001</v>
      </c>
      <c r="L24031" s="2">
        <v>0.203871</v>
      </c>
    </row>
    <row r="24032" spans="1:12" x14ac:dyDescent="0.2">
      <c r="A24032" s="2">
        <v>21.85399</v>
      </c>
      <c r="B24032" s="2">
        <v>12.869210000000001</v>
      </c>
      <c r="C24032" s="2">
        <v>1.8759300000000001</v>
      </c>
      <c r="D24032" s="2">
        <v>1.8598509999999999</v>
      </c>
      <c r="F24032" s="2">
        <v>21.851179999999999</v>
      </c>
      <c r="G24032" s="2">
        <v>0.19963800000000001</v>
      </c>
      <c r="H24032" s="2">
        <v>0.54230500000000004</v>
      </c>
      <c r="J24032" s="2">
        <v>21.85399</v>
      </c>
      <c r="K24032" s="2">
        <v>0.14011599999999999</v>
      </c>
      <c r="L24032" s="2">
        <v>0.20371</v>
      </c>
    </row>
    <row r="24033" spans="1:12" x14ac:dyDescent="0.2">
      <c r="A24033" s="2">
        <v>21.854690000000002</v>
      </c>
      <c r="B24033" s="2">
        <v>12.86697</v>
      </c>
      <c r="C24033" s="2">
        <v>1.8748469999999999</v>
      </c>
      <c r="D24033" s="2">
        <v>1.8586069999999999</v>
      </c>
      <c r="F24033" s="2">
        <v>21.851880000000001</v>
      </c>
      <c r="G24033" s="2">
        <v>0.199272</v>
      </c>
      <c r="H24033" s="2">
        <v>0.542404</v>
      </c>
      <c r="J24033" s="2">
        <v>21.854690000000002</v>
      </c>
      <c r="K24033" s="2">
        <v>0.14028499999999999</v>
      </c>
      <c r="L24033" s="2">
        <v>0.203318</v>
      </c>
    </row>
    <row r="24034" spans="1:12" x14ac:dyDescent="0.2">
      <c r="A24034" s="2">
        <v>21.85539</v>
      </c>
      <c r="B24034" s="2">
        <v>12.864549999999999</v>
      </c>
      <c r="C24034" s="2">
        <v>1.8735569999999999</v>
      </c>
      <c r="D24034" s="2">
        <v>1.8574550000000001</v>
      </c>
      <c r="F24034" s="2">
        <v>21.85258</v>
      </c>
      <c r="G24034" s="2">
        <v>0.198883</v>
      </c>
      <c r="H24034" s="2">
        <v>0.54234300000000002</v>
      </c>
      <c r="J24034" s="2">
        <v>21.85539</v>
      </c>
      <c r="K24034" s="2">
        <v>0.140426</v>
      </c>
      <c r="L24034" s="2">
        <v>0.20241899999999999</v>
      </c>
    </row>
    <row r="24035" spans="1:12" x14ac:dyDescent="0.2">
      <c r="A24035" s="2">
        <v>21.856089999999998</v>
      </c>
      <c r="B24035" s="2">
        <v>12.86248</v>
      </c>
      <c r="C24035" s="2">
        <v>1.872153</v>
      </c>
      <c r="D24035" s="2">
        <v>1.8560749999999999</v>
      </c>
      <c r="F24035" s="2">
        <v>21.853280000000002</v>
      </c>
      <c r="G24035" s="2">
        <v>0.198631</v>
      </c>
      <c r="H24035" s="2">
        <v>0.54186999999999996</v>
      </c>
      <c r="J24035" s="2">
        <v>21.856089999999998</v>
      </c>
      <c r="K24035" s="2">
        <v>0.140957</v>
      </c>
      <c r="L24035" s="2">
        <v>0.20191899999999999</v>
      </c>
    </row>
    <row r="24036" spans="1:12" x14ac:dyDescent="0.2">
      <c r="A24036" s="2">
        <v>21.85679</v>
      </c>
      <c r="B24036" s="2">
        <v>12.86046</v>
      </c>
      <c r="C24036" s="2">
        <v>1.8709180000000001</v>
      </c>
      <c r="D24036" s="2">
        <v>1.8545180000000001</v>
      </c>
      <c r="F24036" s="2">
        <v>21.85399</v>
      </c>
      <c r="G24036" s="2">
        <v>0.19836400000000001</v>
      </c>
      <c r="H24036" s="2">
        <v>0.54191599999999995</v>
      </c>
      <c r="J24036" s="2">
        <v>21.85679</v>
      </c>
      <c r="K24036" s="2">
        <v>0.140961</v>
      </c>
      <c r="L24036" s="2">
        <v>0.20152</v>
      </c>
    </row>
    <row r="24037" spans="1:12" x14ac:dyDescent="0.2">
      <c r="A24037" s="2">
        <v>21.857489999999999</v>
      </c>
      <c r="B24037" s="2">
        <v>12.858230000000001</v>
      </c>
      <c r="C24037" s="2">
        <v>1.8702270000000001</v>
      </c>
      <c r="D24037" s="2">
        <v>1.8527940000000001</v>
      </c>
      <c r="F24037" s="2">
        <v>21.854690000000002</v>
      </c>
      <c r="G24037" s="2">
        <v>0.19803599999999999</v>
      </c>
      <c r="H24037" s="2">
        <v>0.54174800000000001</v>
      </c>
      <c r="J24037" s="2">
        <v>21.857489999999999</v>
      </c>
      <c r="K24037" s="2">
        <v>0.14083999999999999</v>
      </c>
      <c r="L24037" s="2">
        <v>0.20085900000000001</v>
      </c>
    </row>
    <row r="24038" spans="1:12" x14ac:dyDescent="0.2">
      <c r="A24038" s="2">
        <v>21.85819</v>
      </c>
      <c r="B24038" s="2">
        <v>12.856210000000001</v>
      </c>
      <c r="C24038" s="2">
        <v>1.869319</v>
      </c>
      <c r="D24038" s="2">
        <v>1.850948</v>
      </c>
      <c r="F24038" s="2">
        <v>21.85539</v>
      </c>
      <c r="G24038" s="2">
        <v>0.197716</v>
      </c>
      <c r="H24038" s="2">
        <v>0.54103900000000005</v>
      </c>
      <c r="J24038" s="2">
        <v>21.85819</v>
      </c>
      <c r="K24038" s="2">
        <v>0.14063600000000001</v>
      </c>
      <c r="L24038" s="2">
        <v>0.20022499999999999</v>
      </c>
    </row>
    <row r="24039" spans="1:12" x14ac:dyDescent="0.2">
      <c r="A24039" s="2">
        <v>21.858889999999999</v>
      </c>
      <c r="B24039" s="2">
        <v>12.85393</v>
      </c>
      <c r="C24039" s="2">
        <v>1.868484</v>
      </c>
      <c r="D24039" s="2">
        <v>1.849216</v>
      </c>
      <c r="F24039" s="2">
        <v>21.856089999999998</v>
      </c>
      <c r="G24039" s="2">
        <v>0.19722700000000001</v>
      </c>
      <c r="H24039" s="2">
        <v>0.54073300000000002</v>
      </c>
      <c r="J24039" s="2">
        <v>21.858889999999999</v>
      </c>
      <c r="K24039" s="2">
        <v>0.14002400000000001</v>
      </c>
      <c r="L24039" s="2">
        <v>0.199596</v>
      </c>
    </row>
    <row r="24040" spans="1:12" x14ac:dyDescent="0.2">
      <c r="A24040" s="2">
        <v>21.8596</v>
      </c>
      <c r="B24040" s="2">
        <v>12.851470000000001</v>
      </c>
      <c r="C24040" s="2">
        <v>1.867278</v>
      </c>
      <c r="D24040" s="2">
        <v>1.847499</v>
      </c>
      <c r="F24040" s="2">
        <v>21.85679</v>
      </c>
      <c r="G24040" s="2">
        <v>0.196632</v>
      </c>
      <c r="H24040" s="2">
        <v>0.54068000000000005</v>
      </c>
      <c r="J24040" s="2">
        <v>21.8596</v>
      </c>
      <c r="K24040" s="2">
        <v>0.13924800000000001</v>
      </c>
      <c r="L24040" s="2">
        <v>0.19947100000000001</v>
      </c>
    </row>
    <row r="24041" spans="1:12" x14ac:dyDescent="0.2">
      <c r="A24041" s="2">
        <v>21.860299999999999</v>
      </c>
      <c r="B24041" s="2">
        <v>12.84961</v>
      </c>
      <c r="C24041" s="2">
        <v>1.866752</v>
      </c>
      <c r="D24041" s="2">
        <v>1.845882</v>
      </c>
      <c r="F24041" s="2">
        <v>21.857489999999999</v>
      </c>
      <c r="G24041" s="2">
        <v>0.19631999999999999</v>
      </c>
      <c r="H24041" s="2">
        <v>0.541107</v>
      </c>
      <c r="J24041" s="2">
        <v>21.860299999999999</v>
      </c>
      <c r="K24041" s="2">
        <v>0.13886999999999999</v>
      </c>
      <c r="L24041" s="2">
        <v>0.199375</v>
      </c>
    </row>
    <row r="24042" spans="1:12" x14ac:dyDescent="0.2">
      <c r="A24042" s="2">
        <v>21.861000000000001</v>
      </c>
      <c r="B24042" s="2">
        <v>12.84782</v>
      </c>
      <c r="C24042" s="2">
        <v>1.865184</v>
      </c>
      <c r="D24042" s="2">
        <v>1.8439669999999999</v>
      </c>
      <c r="F24042" s="2">
        <v>21.85819</v>
      </c>
      <c r="G24042" s="2">
        <v>0.19617499999999999</v>
      </c>
      <c r="H24042" s="2">
        <v>0.54125199999999996</v>
      </c>
      <c r="J24042" s="2">
        <v>21.861000000000001</v>
      </c>
      <c r="K24042" s="2">
        <v>0.138983</v>
      </c>
      <c r="L24042" s="2">
        <v>0.19897799999999999</v>
      </c>
    </row>
    <row r="24043" spans="1:12" x14ac:dyDescent="0.2">
      <c r="A24043" s="2">
        <v>21.861699999999999</v>
      </c>
      <c r="B24043" s="2">
        <v>12.84567</v>
      </c>
      <c r="C24043" s="2">
        <v>1.8630709999999999</v>
      </c>
      <c r="D24043" s="2">
        <v>1.842136</v>
      </c>
      <c r="F24043" s="2">
        <v>21.858889999999999</v>
      </c>
      <c r="G24043" s="2">
        <v>0.195801</v>
      </c>
      <c r="H24043" s="2">
        <v>0.54096200000000005</v>
      </c>
      <c r="J24043" s="2">
        <v>21.861699999999999</v>
      </c>
      <c r="K24043" s="2">
        <v>0.13947899999999999</v>
      </c>
      <c r="L24043" s="2">
        <v>0.19863800000000001</v>
      </c>
    </row>
    <row r="24044" spans="1:12" x14ac:dyDescent="0.2">
      <c r="A24044" s="2">
        <v>21.862400000000001</v>
      </c>
      <c r="B24044" s="2">
        <v>12.843450000000001</v>
      </c>
      <c r="C24044" s="2">
        <v>1.8610720000000001</v>
      </c>
      <c r="D24044" s="2">
        <v>1.8407549999999999</v>
      </c>
      <c r="F24044" s="2">
        <v>21.8596</v>
      </c>
      <c r="G24044" s="2">
        <v>0.195465</v>
      </c>
      <c r="H24044" s="2">
        <v>0.54092399999999996</v>
      </c>
      <c r="J24044" s="2">
        <v>21.862400000000001</v>
      </c>
      <c r="K24044" s="2">
        <v>0.13999400000000001</v>
      </c>
      <c r="L24044" s="2">
        <v>0.198294</v>
      </c>
    </row>
    <row r="24045" spans="1:12" x14ac:dyDescent="0.2">
      <c r="A24045" s="2">
        <v>21.863099999999999</v>
      </c>
      <c r="B24045" s="2">
        <v>12.84116</v>
      </c>
      <c r="C24045" s="2">
        <v>1.860225</v>
      </c>
      <c r="D24045" s="2">
        <v>1.8398159999999999</v>
      </c>
      <c r="F24045" s="2">
        <v>21.860299999999999</v>
      </c>
      <c r="G24045" s="2">
        <v>0.195267</v>
      </c>
      <c r="H24045" s="2">
        <v>0.54123699999999997</v>
      </c>
      <c r="J24045" s="2">
        <v>21.863099999999999</v>
      </c>
      <c r="K24045" s="2">
        <v>0.13974900000000001</v>
      </c>
      <c r="L24045" s="2">
        <v>0.197773</v>
      </c>
    </row>
    <row r="24046" spans="1:12" x14ac:dyDescent="0.2">
      <c r="A24046" s="2">
        <v>21.863800000000001</v>
      </c>
      <c r="B24046" s="2">
        <v>12.83929</v>
      </c>
      <c r="C24046" s="2">
        <v>1.8598170000000001</v>
      </c>
      <c r="D24046" s="2">
        <v>1.8387789999999999</v>
      </c>
      <c r="F24046" s="2">
        <v>21.861000000000001</v>
      </c>
      <c r="G24046" s="2">
        <v>0.194939</v>
      </c>
      <c r="H24046" s="2">
        <v>0.54142800000000002</v>
      </c>
      <c r="J24046" s="2">
        <v>21.863800000000001</v>
      </c>
      <c r="K24046" s="2">
        <v>0.13935600000000001</v>
      </c>
      <c r="L24046" s="2">
        <v>0.19722799999999999</v>
      </c>
    </row>
    <row r="24047" spans="1:12" x14ac:dyDescent="0.2">
      <c r="A24047" s="2">
        <v>21.864509999999999</v>
      </c>
      <c r="B24047" s="2">
        <v>12.837350000000001</v>
      </c>
      <c r="C24047" s="2">
        <v>1.8587830000000001</v>
      </c>
      <c r="D24047" s="2">
        <v>1.837062</v>
      </c>
      <c r="F24047" s="2">
        <v>21.861699999999999</v>
      </c>
      <c r="G24047" s="2">
        <v>0.194519</v>
      </c>
      <c r="H24047" s="2">
        <v>0.54151199999999999</v>
      </c>
      <c r="J24047" s="2">
        <v>21.864509999999999</v>
      </c>
      <c r="K24047" s="2">
        <v>0.139463</v>
      </c>
      <c r="L24047" s="2">
        <v>0.197182</v>
      </c>
    </row>
    <row r="24048" spans="1:12" x14ac:dyDescent="0.2">
      <c r="A24048" s="2">
        <v>21.865210000000001</v>
      </c>
      <c r="B24048" s="2">
        <v>12.835100000000001</v>
      </c>
      <c r="C24048" s="2">
        <v>1.857658</v>
      </c>
      <c r="D24048" s="2">
        <v>1.8351390000000001</v>
      </c>
      <c r="F24048" s="2">
        <v>21.862400000000001</v>
      </c>
      <c r="G24048" s="2">
        <v>0.19434399999999999</v>
      </c>
      <c r="H24048" s="2">
        <v>0.54162600000000005</v>
      </c>
      <c r="J24048" s="2">
        <v>21.865210000000001</v>
      </c>
      <c r="K24048" s="2">
        <v>0.13980500000000001</v>
      </c>
      <c r="L24048" s="2">
        <v>0.19703899999999999</v>
      </c>
    </row>
    <row r="24049" spans="1:12" x14ac:dyDescent="0.2">
      <c r="A24049" s="2">
        <v>21.86591</v>
      </c>
      <c r="B24049" s="2">
        <v>12.832890000000001</v>
      </c>
      <c r="C24049" s="2">
        <v>1.856643</v>
      </c>
      <c r="D24049" s="2">
        <v>1.8335140000000001</v>
      </c>
      <c r="F24049" s="2">
        <v>21.863099999999999</v>
      </c>
      <c r="G24049" s="2">
        <v>0.19451099999999999</v>
      </c>
      <c r="H24049" s="2">
        <v>0.54170200000000002</v>
      </c>
      <c r="J24049" s="2">
        <v>21.86591</v>
      </c>
      <c r="K24049" s="2">
        <v>0.13983100000000001</v>
      </c>
      <c r="L24049" s="2">
        <v>0.196491</v>
      </c>
    </row>
    <row r="24050" spans="1:12" x14ac:dyDescent="0.2">
      <c r="A24050" s="2">
        <v>21.866610000000001</v>
      </c>
      <c r="B24050" s="2">
        <v>12.830410000000001</v>
      </c>
      <c r="C24050" s="2">
        <v>1.8556049999999999</v>
      </c>
      <c r="D24050" s="2">
        <v>1.8327439999999999</v>
      </c>
      <c r="F24050" s="2">
        <v>21.863800000000001</v>
      </c>
      <c r="G24050" s="2">
        <v>0.19458800000000001</v>
      </c>
      <c r="H24050" s="2">
        <v>0.542076</v>
      </c>
      <c r="J24050" s="2">
        <v>21.866610000000001</v>
      </c>
      <c r="K24050" s="2">
        <v>0.13934299999999999</v>
      </c>
      <c r="L24050" s="2">
        <v>0.196356</v>
      </c>
    </row>
    <row r="24051" spans="1:12" x14ac:dyDescent="0.2">
      <c r="A24051" s="2">
        <v>21.86731</v>
      </c>
      <c r="B24051" s="2">
        <v>12.828469999999999</v>
      </c>
      <c r="C24051" s="2">
        <v>1.855235</v>
      </c>
      <c r="D24051" s="2">
        <v>1.831966</v>
      </c>
      <c r="F24051" s="2">
        <v>21.864509999999999</v>
      </c>
      <c r="G24051" s="2">
        <v>0.19447300000000001</v>
      </c>
      <c r="H24051" s="2">
        <v>0.54251099999999997</v>
      </c>
      <c r="J24051" s="2">
        <v>21.86731</v>
      </c>
      <c r="K24051" s="2">
        <v>0.139015</v>
      </c>
      <c r="L24051" s="2">
        <v>0.196383</v>
      </c>
    </row>
    <row r="24052" spans="1:12" x14ac:dyDescent="0.2">
      <c r="A24052" s="2">
        <v>21.868010000000002</v>
      </c>
      <c r="B24052" s="2">
        <v>12.82644</v>
      </c>
      <c r="C24052" s="2">
        <v>1.854198</v>
      </c>
      <c r="D24052" s="2">
        <v>1.830592</v>
      </c>
      <c r="F24052" s="2">
        <v>21.865210000000001</v>
      </c>
      <c r="G24052" s="2">
        <v>0.19457199999999999</v>
      </c>
      <c r="H24052" s="2">
        <v>0.543045</v>
      </c>
      <c r="J24052" s="2">
        <v>21.868010000000002</v>
      </c>
      <c r="K24052" s="2">
        <v>0.13944200000000001</v>
      </c>
      <c r="L24052" s="2">
        <v>0.196074</v>
      </c>
    </row>
    <row r="24053" spans="1:12" x14ac:dyDescent="0.2">
      <c r="A24053" s="2">
        <v>21.86871</v>
      </c>
      <c r="B24053" s="2">
        <v>12.82395</v>
      </c>
      <c r="C24053" s="2">
        <v>1.8529500000000001</v>
      </c>
      <c r="D24053" s="2">
        <v>1.8289059999999999</v>
      </c>
      <c r="F24053" s="2">
        <v>21.86591</v>
      </c>
      <c r="G24053" s="2">
        <v>0.19454199999999999</v>
      </c>
      <c r="H24053" s="2">
        <v>0.54280099999999998</v>
      </c>
      <c r="J24053" s="2">
        <v>21.86871</v>
      </c>
      <c r="K24053" s="2">
        <v>0.139843</v>
      </c>
      <c r="L24053" s="2">
        <v>0.19567200000000001</v>
      </c>
    </row>
    <row r="24054" spans="1:12" x14ac:dyDescent="0.2">
      <c r="A24054" s="2">
        <v>21.869420000000002</v>
      </c>
      <c r="B24054" s="2">
        <v>12.82198</v>
      </c>
      <c r="C24054" s="2">
        <v>1.8514820000000001</v>
      </c>
      <c r="D24054" s="2">
        <v>1.827518</v>
      </c>
      <c r="F24054" s="2">
        <v>21.866610000000001</v>
      </c>
      <c r="G24054" s="2">
        <v>0.194466</v>
      </c>
      <c r="H24054" s="2">
        <v>0.542717</v>
      </c>
      <c r="J24054" s="2">
        <v>21.869420000000002</v>
      </c>
      <c r="K24054" s="2">
        <v>0.140039</v>
      </c>
      <c r="L24054" s="2">
        <v>0.19523799999999999</v>
      </c>
    </row>
    <row r="24055" spans="1:12" x14ac:dyDescent="0.2">
      <c r="A24055" s="2">
        <v>21.87012</v>
      </c>
      <c r="B24055" s="2">
        <v>12.819459999999999</v>
      </c>
      <c r="C24055" s="2">
        <v>1.8500209999999999</v>
      </c>
      <c r="D24055" s="2">
        <v>1.8264879999999999</v>
      </c>
      <c r="F24055" s="2">
        <v>21.86731</v>
      </c>
      <c r="G24055" s="2">
        <v>0.19428300000000001</v>
      </c>
      <c r="H24055" s="2">
        <v>0.54267900000000002</v>
      </c>
      <c r="J24055" s="2">
        <v>21.87012</v>
      </c>
      <c r="K24055" s="2">
        <v>0.14021500000000001</v>
      </c>
      <c r="L24055" s="2">
        <v>0.19464799999999999</v>
      </c>
    </row>
    <row r="24056" spans="1:12" x14ac:dyDescent="0.2">
      <c r="A24056" s="2">
        <v>21.870819999999998</v>
      </c>
      <c r="B24056" s="2">
        <v>12.817069999999999</v>
      </c>
      <c r="C24056" s="2">
        <v>1.8486400000000001</v>
      </c>
      <c r="D24056" s="2">
        <v>1.8256410000000001</v>
      </c>
      <c r="F24056" s="2">
        <v>21.868010000000002</v>
      </c>
      <c r="G24056" s="2">
        <v>0.19430500000000001</v>
      </c>
      <c r="H24056" s="2">
        <v>0.54293100000000005</v>
      </c>
      <c r="J24056" s="2">
        <v>21.870819999999998</v>
      </c>
      <c r="K24056" s="2">
        <v>0.140232</v>
      </c>
      <c r="L24056" s="2">
        <v>0.19430800000000001</v>
      </c>
    </row>
    <row r="24057" spans="1:12" x14ac:dyDescent="0.2">
      <c r="A24057" s="2">
        <v>21.87152</v>
      </c>
      <c r="B24057" s="2">
        <v>12.8147</v>
      </c>
      <c r="C24057" s="2">
        <v>1.8476630000000001</v>
      </c>
      <c r="D24057" s="2">
        <v>1.8252139999999999</v>
      </c>
      <c r="F24057" s="2">
        <v>21.86871</v>
      </c>
      <c r="G24057" s="2">
        <v>0.19434399999999999</v>
      </c>
      <c r="H24057" s="2">
        <v>0.54320500000000005</v>
      </c>
      <c r="J24057" s="2">
        <v>21.87152</v>
      </c>
      <c r="K24057" s="2">
        <v>0.14003399999999999</v>
      </c>
      <c r="L24057" s="2">
        <v>0.19394500000000001</v>
      </c>
    </row>
    <row r="24058" spans="1:12" x14ac:dyDescent="0.2">
      <c r="A24058" s="2">
        <v>21.872219999999999</v>
      </c>
      <c r="B24058" s="2">
        <v>12.81226</v>
      </c>
      <c r="C24058" s="2">
        <v>1.846355</v>
      </c>
      <c r="D24058" s="2">
        <v>1.8243290000000001</v>
      </c>
      <c r="F24058" s="2">
        <v>21.869420000000002</v>
      </c>
      <c r="G24058" s="2">
        <v>0.19394700000000001</v>
      </c>
      <c r="H24058" s="2">
        <v>0.54301500000000003</v>
      </c>
      <c r="J24058" s="2">
        <v>21.872219999999999</v>
      </c>
      <c r="K24058" s="2">
        <v>0.139681</v>
      </c>
      <c r="L24058" s="2">
        <v>0.19284499999999999</v>
      </c>
    </row>
    <row r="24059" spans="1:12" x14ac:dyDescent="0.2">
      <c r="A24059" s="2">
        <v>21.872920000000001</v>
      </c>
      <c r="B24059" s="2">
        <v>12.81033</v>
      </c>
      <c r="C24059" s="2">
        <v>1.8451759999999999</v>
      </c>
      <c r="D24059" s="2">
        <v>1.8232379999999999</v>
      </c>
      <c r="F24059" s="2">
        <v>21.87012</v>
      </c>
      <c r="G24059" s="2">
        <v>0.193527</v>
      </c>
      <c r="H24059" s="2">
        <v>0.543068</v>
      </c>
      <c r="J24059" s="2">
        <v>21.872920000000001</v>
      </c>
      <c r="K24059" s="2">
        <v>0.13961000000000001</v>
      </c>
      <c r="L24059" s="2">
        <v>0.191909</v>
      </c>
    </row>
    <row r="24060" spans="1:12" x14ac:dyDescent="0.2">
      <c r="A24060" s="2">
        <v>21.873619999999999</v>
      </c>
      <c r="B24060" s="2">
        <v>12.80819</v>
      </c>
      <c r="C24060" s="2">
        <v>1.84378</v>
      </c>
      <c r="D24060" s="2">
        <v>1.8220700000000001</v>
      </c>
      <c r="F24060" s="2">
        <v>21.870819999999998</v>
      </c>
      <c r="G24060" s="2">
        <v>0.19293199999999999</v>
      </c>
      <c r="H24060" s="2">
        <v>0.54347999999999996</v>
      </c>
      <c r="J24060" s="2">
        <v>21.873619999999999</v>
      </c>
      <c r="K24060" s="2">
        <v>0.140154</v>
      </c>
      <c r="L24060" s="2">
        <v>0.191388</v>
      </c>
    </row>
    <row r="24061" spans="1:12" x14ac:dyDescent="0.2">
      <c r="A24061" s="2">
        <v>21.87433</v>
      </c>
      <c r="B24061" s="2">
        <v>12.80612</v>
      </c>
      <c r="C24061" s="2">
        <v>1.8425320000000001</v>
      </c>
      <c r="D24061" s="2">
        <v>1.82056</v>
      </c>
      <c r="F24061" s="2">
        <v>21.87152</v>
      </c>
      <c r="G24061" s="2">
        <v>0.19220000000000001</v>
      </c>
      <c r="H24061" s="2">
        <v>0.54376199999999997</v>
      </c>
      <c r="J24061" s="2">
        <v>21.87433</v>
      </c>
      <c r="K24061" s="2">
        <v>0.14078099999999999</v>
      </c>
      <c r="L24061" s="2">
        <v>0.190722</v>
      </c>
    </row>
    <row r="24062" spans="1:12" x14ac:dyDescent="0.2">
      <c r="A24062" s="2">
        <v>21.875029999999999</v>
      </c>
      <c r="B24062" s="2">
        <v>12.803649999999999</v>
      </c>
      <c r="C24062" s="2">
        <v>1.841167</v>
      </c>
      <c r="D24062" s="2">
        <v>1.819034</v>
      </c>
      <c r="F24062" s="2">
        <v>21.872219999999999</v>
      </c>
      <c r="G24062" s="2">
        <v>0.19184100000000001</v>
      </c>
      <c r="H24062" s="2">
        <v>0.54438799999999998</v>
      </c>
      <c r="J24062" s="2">
        <v>21.875029999999999</v>
      </c>
      <c r="K24062" s="2">
        <v>0.140821</v>
      </c>
      <c r="L24062" s="2">
        <v>0.189966</v>
      </c>
    </row>
    <row r="24063" spans="1:12" x14ac:dyDescent="0.2">
      <c r="A24063" s="2">
        <v>21.875730000000001</v>
      </c>
      <c r="B24063" s="2">
        <v>12.80091</v>
      </c>
      <c r="C24063" s="2">
        <v>1.8395950000000001</v>
      </c>
      <c r="D24063" s="2">
        <v>1.8183849999999999</v>
      </c>
      <c r="F24063" s="2">
        <v>21.872920000000001</v>
      </c>
      <c r="G24063" s="2">
        <v>0.191742</v>
      </c>
      <c r="H24063" s="2">
        <v>0.54482299999999995</v>
      </c>
      <c r="J24063" s="2">
        <v>21.875730000000001</v>
      </c>
      <c r="K24063" s="2">
        <v>0.14095299999999999</v>
      </c>
      <c r="L24063" s="2">
        <v>0.18948699999999999</v>
      </c>
    </row>
    <row r="24064" spans="1:12" x14ac:dyDescent="0.2">
      <c r="A24064" s="2">
        <v>21.876429999999999</v>
      </c>
      <c r="B24064" s="2">
        <v>12.79879</v>
      </c>
      <c r="C24064" s="2">
        <v>1.83813</v>
      </c>
      <c r="D24064" s="2">
        <v>1.8172410000000001</v>
      </c>
      <c r="F24064" s="2">
        <v>21.873619999999999</v>
      </c>
      <c r="G24064" s="2">
        <v>0.19139900000000001</v>
      </c>
      <c r="H24064" s="2">
        <v>0.54486100000000004</v>
      </c>
      <c r="J24064" s="2">
        <v>21.876429999999999</v>
      </c>
      <c r="K24064" s="2">
        <v>0.141294</v>
      </c>
      <c r="L24064" s="2">
        <v>0.18901200000000001</v>
      </c>
    </row>
    <row r="24065" spans="1:12" x14ac:dyDescent="0.2">
      <c r="A24065" s="2">
        <v>21.877130000000001</v>
      </c>
      <c r="B24065" s="2">
        <v>12.79593</v>
      </c>
      <c r="C24065" s="2">
        <v>1.8370470000000001</v>
      </c>
      <c r="D24065" s="2">
        <v>1.8161119999999999</v>
      </c>
      <c r="F24065" s="2">
        <v>21.87433</v>
      </c>
      <c r="G24065" s="2">
        <v>0.190834</v>
      </c>
      <c r="H24065" s="2">
        <v>0.54488400000000003</v>
      </c>
      <c r="J24065" s="2">
        <v>21.877130000000001</v>
      </c>
      <c r="K24065" s="2">
        <v>0.14122599999999999</v>
      </c>
      <c r="L24065" s="2">
        <v>0.188136</v>
      </c>
    </row>
    <row r="24066" spans="1:12" x14ac:dyDescent="0.2">
      <c r="A24066" s="2">
        <v>21.877829999999999</v>
      </c>
      <c r="B24066" s="2">
        <v>12.793329999999999</v>
      </c>
      <c r="C24066" s="2">
        <v>1.8356349999999999</v>
      </c>
      <c r="D24066" s="2">
        <v>1.8150740000000001</v>
      </c>
      <c r="F24066" s="2">
        <v>21.875029999999999</v>
      </c>
      <c r="G24066" s="2">
        <v>0.19059799999999999</v>
      </c>
      <c r="H24066" s="2">
        <v>0.54504399999999997</v>
      </c>
      <c r="J24066" s="2">
        <v>21.877829999999999</v>
      </c>
      <c r="K24066" s="2">
        <v>0.14153099999999999</v>
      </c>
      <c r="L24066" s="2">
        <v>0.18726100000000001</v>
      </c>
    </row>
    <row r="24067" spans="1:12" x14ac:dyDescent="0.2">
      <c r="A24067" s="2">
        <v>21.878530000000001</v>
      </c>
      <c r="B24067" s="2">
        <v>12.7911</v>
      </c>
      <c r="C24067" s="2">
        <v>1.834087</v>
      </c>
      <c r="D24067" s="2">
        <v>1.8135859999999999</v>
      </c>
      <c r="F24067" s="2">
        <v>21.875730000000001</v>
      </c>
      <c r="G24067" s="2">
        <v>0.19072700000000001</v>
      </c>
      <c r="H24067" s="2">
        <v>0.54586000000000001</v>
      </c>
      <c r="J24067" s="2">
        <v>21.878530000000001</v>
      </c>
      <c r="K24067" s="2">
        <v>0.14196</v>
      </c>
      <c r="L24067" s="2">
        <v>0.18629699999999999</v>
      </c>
    </row>
    <row r="24068" spans="1:12" x14ac:dyDescent="0.2">
      <c r="A24068" s="2">
        <v>21.87923</v>
      </c>
      <c r="B24068" s="2">
        <v>12.788399999999999</v>
      </c>
      <c r="C24068" s="2">
        <v>1.832854</v>
      </c>
      <c r="D24068" s="2">
        <v>1.8121750000000001</v>
      </c>
      <c r="F24068" s="2">
        <v>21.876429999999999</v>
      </c>
      <c r="G24068" s="2">
        <v>0.19081899999999999</v>
      </c>
      <c r="H24068" s="2">
        <v>0.54637100000000005</v>
      </c>
      <c r="J24068" s="2">
        <v>21.87923</v>
      </c>
      <c r="K24068" s="2">
        <v>0.142036</v>
      </c>
      <c r="L24068" s="2">
        <v>0.18529200000000001</v>
      </c>
    </row>
    <row r="24069" spans="1:12" x14ac:dyDescent="0.2">
      <c r="A24069" s="2">
        <v>21.879940000000001</v>
      </c>
      <c r="B24069" s="2">
        <v>12.786440000000001</v>
      </c>
      <c r="C24069" s="2">
        <v>1.8316410000000001</v>
      </c>
      <c r="D24069" s="2">
        <v>1.8107329999999999</v>
      </c>
      <c r="F24069" s="2">
        <v>21.877130000000001</v>
      </c>
      <c r="G24069" s="2">
        <v>0.19123100000000001</v>
      </c>
      <c r="H24069" s="2">
        <v>0.54630999999999996</v>
      </c>
      <c r="J24069" s="2">
        <v>21.879940000000001</v>
      </c>
      <c r="K24069" s="2">
        <v>0.142202</v>
      </c>
      <c r="L24069" s="2">
        <v>0.18462300000000001</v>
      </c>
    </row>
    <row r="24070" spans="1:12" x14ac:dyDescent="0.2">
      <c r="A24070" s="2">
        <v>21.88064</v>
      </c>
      <c r="B24070" s="2">
        <v>12.78416</v>
      </c>
      <c r="C24070" s="2">
        <v>1.830665</v>
      </c>
      <c r="D24070" s="2">
        <v>1.8095049999999999</v>
      </c>
      <c r="F24070" s="2">
        <v>21.877829999999999</v>
      </c>
      <c r="G24070" s="2">
        <v>0.191223</v>
      </c>
      <c r="H24070" s="2">
        <v>0.54667699999999997</v>
      </c>
      <c r="J24070" s="2">
        <v>21.88064</v>
      </c>
      <c r="K24070" s="2">
        <v>0.14235700000000001</v>
      </c>
      <c r="L24070" s="2">
        <v>0.18415599999999999</v>
      </c>
    </row>
    <row r="24071" spans="1:12" x14ac:dyDescent="0.2">
      <c r="A24071" s="2">
        <v>21.881340000000002</v>
      </c>
      <c r="B24071" s="2">
        <v>12.78162</v>
      </c>
      <c r="C24071" s="2">
        <v>1.8297760000000001</v>
      </c>
      <c r="D24071" s="2">
        <v>1.8084210000000001</v>
      </c>
      <c r="F24071" s="2">
        <v>21.878530000000001</v>
      </c>
      <c r="G24071" s="2">
        <v>0.19032299999999999</v>
      </c>
      <c r="H24071" s="2">
        <v>0.54701200000000005</v>
      </c>
      <c r="J24071" s="2">
        <v>21.881340000000002</v>
      </c>
      <c r="K24071" s="2">
        <v>0.14232400000000001</v>
      </c>
      <c r="L24071" s="2">
        <v>0.18373200000000001</v>
      </c>
    </row>
    <row r="24072" spans="1:12" x14ac:dyDescent="0.2">
      <c r="A24072" s="2">
        <v>21.88204</v>
      </c>
      <c r="B24072" s="2">
        <v>12.77966</v>
      </c>
      <c r="C24072" s="2">
        <v>1.828651</v>
      </c>
      <c r="D24072" s="2">
        <v>1.807552</v>
      </c>
      <c r="F24072" s="2">
        <v>21.87923</v>
      </c>
      <c r="G24072" s="2">
        <v>0.18984999999999999</v>
      </c>
      <c r="H24072" s="2">
        <v>0.54775200000000002</v>
      </c>
      <c r="J24072" s="2">
        <v>21.88204</v>
      </c>
      <c r="K24072" s="2">
        <v>0.14249999999999999</v>
      </c>
      <c r="L24072" s="2">
        <v>0.18306900000000001</v>
      </c>
    </row>
    <row r="24073" spans="1:12" x14ac:dyDescent="0.2">
      <c r="A24073" s="2">
        <v>21.882739999999998</v>
      </c>
      <c r="B24073" s="2">
        <v>12.777710000000001</v>
      </c>
      <c r="C24073" s="2">
        <v>1.827548</v>
      </c>
      <c r="D24073" s="2">
        <v>1.806773</v>
      </c>
      <c r="F24073" s="2">
        <v>21.879940000000001</v>
      </c>
      <c r="G24073" s="2">
        <v>0.189552</v>
      </c>
      <c r="H24073" s="2">
        <v>0.54810300000000001</v>
      </c>
      <c r="J24073" s="2">
        <v>21.882739999999998</v>
      </c>
      <c r="K24073" s="2">
        <v>0.142757</v>
      </c>
      <c r="L24073" s="2">
        <v>0.182563</v>
      </c>
    </row>
    <row r="24074" spans="1:12" x14ac:dyDescent="0.2">
      <c r="A24074" s="2">
        <v>21.88344</v>
      </c>
      <c r="B24074" s="2">
        <v>12.77528</v>
      </c>
      <c r="C24074" s="2">
        <v>1.826392</v>
      </c>
      <c r="D24074" s="2">
        <v>1.805598</v>
      </c>
      <c r="F24074" s="2">
        <v>21.88064</v>
      </c>
      <c r="G24074" s="2">
        <v>0.18929299999999999</v>
      </c>
      <c r="H24074" s="2">
        <v>0.54788999999999999</v>
      </c>
      <c r="J24074" s="2">
        <v>21.88344</v>
      </c>
      <c r="K24074" s="2">
        <v>0.14253199999999999</v>
      </c>
      <c r="L24074" s="2">
        <v>0.18207400000000001</v>
      </c>
    </row>
    <row r="24075" spans="1:12" x14ac:dyDescent="0.2">
      <c r="A24075" s="2">
        <v>21.884139999999999</v>
      </c>
      <c r="B24075" s="2">
        <v>12.773400000000001</v>
      </c>
      <c r="C24075" s="2">
        <v>1.825072</v>
      </c>
      <c r="D24075" s="2">
        <v>1.804225</v>
      </c>
      <c r="F24075" s="2">
        <v>21.881340000000002</v>
      </c>
      <c r="G24075" s="2">
        <v>0.18920899999999999</v>
      </c>
      <c r="H24075" s="2">
        <v>0.54774500000000004</v>
      </c>
      <c r="J24075" s="2">
        <v>21.884139999999999</v>
      </c>
      <c r="K24075" s="2">
        <v>0.14213899999999999</v>
      </c>
      <c r="L24075" s="2">
        <v>0.181447</v>
      </c>
    </row>
    <row r="24076" spans="1:12" x14ac:dyDescent="0.2">
      <c r="A24076" s="2">
        <v>21.88485</v>
      </c>
      <c r="B24076" s="2">
        <v>12.771570000000001</v>
      </c>
      <c r="C24076" s="2">
        <v>1.8242069999999999</v>
      </c>
      <c r="D24076" s="2">
        <v>1.803043</v>
      </c>
      <c r="F24076" s="2">
        <v>21.88204</v>
      </c>
      <c r="G24076" s="2">
        <v>0.18908700000000001</v>
      </c>
      <c r="H24076" s="2">
        <v>0.54797399999999996</v>
      </c>
      <c r="J24076" s="2">
        <v>21.88485</v>
      </c>
      <c r="K24076" s="2">
        <v>0.14219699999999999</v>
      </c>
      <c r="L24076" s="2">
        <v>0.181005</v>
      </c>
    </row>
    <row r="24077" spans="1:12" x14ac:dyDescent="0.2">
      <c r="A24077" s="2">
        <v>21.885549999999999</v>
      </c>
      <c r="B24077" s="2">
        <v>12.76937</v>
      </c>
      <c r="C24077" s="2">
        <v>1.8235429999999999</v>
      </c>
      <c r="D24077" s="2">
        <v>1.8017460000000001</v>
      </c>
      <c r="F24077" s="2">
        <v>21.882739999999998</v>
      </c>
      <c r="G24077" s="2">
        <v>0.18926999999999999</v>
      </c>
      <c r="H24077" s="2">
        <v>0.54824799999999996</v>
      </c>
      <c r="J24077" s="2">
        <v>21.885549999999999</v>
      </c>
      <c r="K24077" s="2">
        <v>0.14255100000000001</v>
      </c>
      <c r="L24077" s="2">
        <v>0.180507</v>
      </c>
    </row>
    <row r="24078" spans="1:12" x14ac:dyDescent="0.2">
      <c r="A24078" s="2">
        <v>21.88625</v>
      </c>
      <c r="B24078" s="2">
        <v>12.76717</v>
      </c>
      <c r="C24078" s="2">
        <v>1.8228489999999999</v>
      </c>
      <c r="D24078" s="2">
        <v>1.800594</v>
      </c>
      <c r="F24078" s="2">
        <v>21.88344</v>
      </c>
      <c r="G24078" s="2">
        <v>0.189056</v>
      </c>
      <c r="H24078" s="2">
        <v>0.54840100000000003</v>
      </c>
      <c r="J24078" s="2">
        <v>21.88625</v>
      </c>
      <c r="K24078" s="2">
        <v>0.14254900000000001</v>
      </c>
      <c r="L24078" s="2">
        <v>0.18006</v>
      </c>
    </row>
    <row r="24079" spans="1:12" x14ac:dyDescent="0.2">
      <c r="A24079" s="2">
        <v>21.886949999999999</v>
      </c>
      <c r="B24079" s="2">
        <v>12.764810000000001</v>
      </c>
      <c r="C24079" s="2">
        <v>1.822314</v>
      </c>
      <c r="D24079" s="2">
        <v>1.7989459999999999</v>
      </c>
      <c r="F24079" s="2">
        <v>21.884139999999999</v>
      </c>
      <c r="G24079" s="2">
        <v>0.18865199999999999</v>
      </c>
      <c r="H24079" s="2">
        <v>0.54841600000000001</v>
      </c>
      <c r="J24079" s="2">
        <v>21.886949999999999</v>
      </c>
      <c r="K24079" s="2">
        <v>0.142565</v>
      </c>
      <c r="L24079" s="2">
        <v>0.179698</v>
      </c>
    </row>
    <row r="24080" spans="1:12" x14ac:dyDescent="0.2">
      <c r="A24080" s="2">
        <v>21.887650000000001</v>
      </c>
      <c r="B24080" s="2">
        <v>12.76257</v>
      </c>
      <c r="C24080" s="2">
        <v>1.8214600000000001</v>
      </c>
      <c r="D24080" s="2">
        <v>1.7975650000000001</v>
      </c>
      <c r="F24080" s="2">
        <v>21.88485</v>
      </c>
      <c r="G24080" s="2">
        <v>0.188393</v>
      </c>
      <c r="H24080" s="2">
        <v>0.54853099999999999</v>
      </c>
      <c r="J24080" s="2">
        <v>21.887650000000001</v>
      </c>
      <c r="K24080" s="2">
        <v>0.142591</v>
      </c>
      <c r="L24080" s="2">
        <v>0.179065</v>
      </c>
    </row>
    <row r="24081" spans="1:12" x14ac:dyDescent="0.2">
      <c r="A24081" s="2">
        <v>21.888349999999999</v>
      </c>
      <c r="B24081" s="2">
        <v>12.761010000000001</v>
      </c>
      <c r="C24081" s="2">
        <v>1.820319</v>
      </c>
      <c r="D24081" s="2">
        <v>1.796054</v>
      </c>
      <c r="F24081" s="2">
        <v>21.885549999999999</v>
      </c>
      <c r="G24081" s="2">
        <v>0.18804899999999999</v>
      </c>
      <c r="H24081" s="2">
        <v>0.54862200000000005</v>
      </c>
      <c r="J24081" s="2">
        <v>21.888349999999999</v>
      </c>
      <c r="K24081" s="2">
        <v>0.14247499999999999</v>
      </c>
      <c r="L24081" s="2">
        <v>0.178535</v>
      </c>
    </row>
    <row r="24082" spans="1:12" x14ac:dyDescent="0.2">
      <c r="A24082" s="2">
        <v>21.889050000000001</v>
      </c>
      <c r="B24082" s="2">
        <v>12.759080000000001</v>
      </c>
      <c r="C24082" s="2">
        <v>1.818919</v>
      </c>
      <c r="D24082" s="2">
        <v>1.7947109999999999</v>
      </c>
      <c r="F24082" s="2">
        <v>21.88625</v>
      </c>
      <c r="G24082" s="2">
        <v>0.18787400000000001</v>
      </c>
      <c r="H24082" s="2">
        <v>0.54858399999999996</v>
      </c>
      <c r="J24082" s="2">
        <v>21.889050000000001</v>
      </c>
      <c r="K24082" s="2">
        <v>0.14247499999999999</v>
      </c>
      <c r="L24082" s="2">
        <v>0.17774899999999999</v>
      </c>
    </row>
    <row r="24083" spans="1:12" x14ac:dyDescent="0.2">
      <c r="A24083" s="2">
        <v>21.889759999999999</v>
      </c>
      <c r="B24083" s="2">
        <v>12.75698</v>
      </c>
      <c r="C24083" s="2">
        <v>1.817542</v>
      </c>
      <c r="D24083" s="2">
        <v>1.793552</v>
      </c>
      <c r="F24083" s="2">
        <v>21.886949999999999</v>
      </c>
      <c r="G24083" s="2">
        <v>0.18798799999999999</v>
      </c>
      <c r="H24083" s="2">
        <v>0.54871400000000004</v>
      </c>
      <c r="J24083" s="2">
        <v>21.889759999999999</v>
      </c>
      <c r="K24083" s="2">
        <v>0.142404</v>
      </c>
      <c r="L24083" s="2">
        <v>0.17668300000000001</v>
      </c>
    </row>
    <row r="24084" spans="1:12" x14ac:dyDescent="0.2">
      <c r="A24084" s="2">
        <v>21.890460000000001</v>
      </c>
      <c r="B24084" s="2">
        <v>12.754810000000001</v>
      </c>
      <c r="C24084" s="2">
        <v>1.816257</v>
      </c>
      <c r="D24084" s="2">
        <v>1.7922549999999999</v>
      </c>
      <c r="F24084" s="2">
        <v>21.887650000000001</v>
      </c>
      <c r="G24084" s="2">
        <v>0.18806500000000001</v>
      </c>
      <c r="H24084" s="2">
        <v>0.548759</v>
      </c>
      <c r="J24084" s="2">
        <v>21.890460000000001</v>
      </c>
      <c r="K24084" s="2">
        <v>0.142122</v>
      </c>
      <c r="L24084" s="2">
        <v>0.17586399999999999</v>
      </c>
    </row>
    <row r="24085" spans="1:12" x14ac:dyDescent="0.2">
      <c r="A24085" s="2">
        <v>21.891159999999999</v>
      </c>
      <c r="B24085" s="2">
        <v>12.75277</v>
      </c>
      <c r="C24085" s="2">
        <v>1.8150250000000001</v>
      </c>
      <c r="D24085" s="2">
        <v>1.7914760000000001</v>
      </c>
      <c r="F24085" s="2">
        <v>21.888349999999999</v>
      </c>
      <c r="G24085" s="2">
        <v>0.18811</v>
      </c>
      <c r="H24085" s="2">
        <v>0.54893499999999995</v>
      </c>
      <c r="J24085" s="2">
        <v>21.891159999999999</v>
      </c>
      <c r="K24085" s="2">
        <v>0.14166599999999999</v>
      </c>
      <c r="L24085" s="2">
        <v>0.17527200000000001</v>
      </c>
    </row>
    <row r="24086" spans="1:12" x14ac:dyDescent="0.2">
      <c r="A24086" s="2">
        <v>21.891860000000001</v>
      </c>
      <c r="B24086" s="2">
        <v>12.75051</v>
      </c>
      <c r="C24086" s="2">
        <v>1.8137430000000001</v>
      </c>
      <c r="D24086" s="2">
        <v>1.79037</v>
      </c>
      <c r="F24086" s="2">
        <v>21.889050000000001</v>
      </c>
      <c r="G24086" s="2">
        <v>0.18801100000000001</v>
      </c>
      <c r="H24086" s="2">
        <v>0.54910300000000001</v>
      </c>
      <c r="J24086" s="2">
        <v>21.891860000000001</v>
      </c>
      <c r="K24086" s="2">
        <v>0.14180499999999999</v>
      </c>
      <c r="L24086" s="2">
        <v>0.17457300000000001</v>
      </c>
    </row>
    <row r="24087" spans="1:12" x14ac:dyDescent="0.2">
      <c r="A24087" s="2">
        <v>21.89256</v>
      </c>
      <c r="B24087" s="2">
        <v>12.74846</v>
      </c>
      <c r="C24087" s="2">
        <v>1.812457</v>
      </c>
      <c r="D24087" s="2">
        <v>1.7900499999999999</v>
      </c>
      <c r="F24087" s="2">
        <v>21.889759999999999</v>
      </c>
      <c r="G24087" s="2">
        <v>0.187782</v>
      </c>
      <c r="H24087" s="2">
        <v>0.54950699999999997</v>
      </c>
      <c r="J24087" s="2">
        <v>21.89256</v>
      </c>
      <c r="K24087" s="2">
        <v>0.14238700000000001</v>
      </c>
      <c r="L24087" s="2">
        <v>0.173787</v>
      </c>
    </row>
    <row r="24088" spans="1:12" x14ac:dyDescent="0.2">
      <c r="A24088" s="2">
        <v>21.893260000000001</v>
      </c>
      <c r="B24088" s="2">
        <v>12.7462</v>
      </c>
      <c r="C24088" s="2">
        <v>1.8117319999999999</v>
      </c>
      <c r="D24088" s="2">
        <v>1.7892030000000001</v>
      </c>
      <c r="F24088" s="2">
        <v>21.890460000000001</v>
      </c>
      <c r="G24088" s="2">
        <v>0.18770600000000001</v>
      </c>
      <c r="H24088" s="2">
        <v>0.55011699999999997</v>
      </c>
      <c r="J24088" s="2">
        <v>21.893260000000001</v>
      </c>
      <c r="K24088" s="2">
        <v>0.14242299999999999</v>
      </c>
      <c r="L24088" s="2">
        <v>0.173319</v>
      </c>
    </row>
    <row r="24089" spans="1:12" x14ac:dyDescent="0.2">
      <c r="A24089" s="2">
        <v>21.89396</v>
      </c>
      <c r="B24089" s="2">
        <v>12.744450000000001</v>
      </c>
      <c r="C24089" s="2">
        <v>1.811118</v>
      </c>
      <c r="D24089" s="2">
        <v>1.78847</v>
      </c>
      <c r="F24089" s="2">
        <v>21.891159999999999</v>
      </c>
      <c r="G24089" s="2">
        <v>0.18782799999999999</v>
      </c>
      <c r="H24089" s="2">
        <v>0.55065200000000003</v>
      </c>
      <c r="J24089" s="2">
        <v>21.89396</v>
      </c>
      <c r="K24089" s="2">
        <v>0.142874</v>
      </c>
      <c r="L24089" s="2">
        <v>0.17294499999999999</v>
      </c>
    </row>
    <row r="24090" spans="1:12" x14ac:dyDescent="0.2">
      <c r="A24090" s="2">
        <v>21.894670000000001</v>
      </c>
      <c r="B24090" s="2">
        <v>12.74239</v>
      </c>
      <c r="C24090" s="2">
        <v>1.809909</v>
      </c>
      <c r="D24090" s="2">
        <v>1.787128</v>
      </c>
      <c r="F24090" s="2">
        <v>21.891860000000001</v>
      </c>
      <c r="G24090" s="2">
        <v>0.187721</v>
      </c>
      <c r="H24090" s="2">
        <v>0.55095700000000003</v>
      </c>
      <c r="J24090" s="2">
        <v>21.894670000000001</v>
      </c>
      <c r="K24090" s="2">
        <v>0.14377599999999999</v>
      </c>
      <c r="L24090" s="2">
        <v>0.17211899999999999</v>
      </c>
    </row>
    <row r="24091" spans="1:12" x14ac:dyDescent="0.2">
      <c r="A24091" s="2">
        <v>21.89537</v>
      </c>
      <c r="B24091" s="2">
        <v>12.740270000000001</v>
      </c>
      <c r="C24091" s="2">
        <v>1.808837</v>
      </c>
      <c r="D24091" s="2">
        <v>1.7861050000000001</v>
      </c>
      <c r="F24091" s="2">
        <v>21.89256</v>
      </c>
      <c r="G24091" s="2">
        <v>0.187004</v>
      </c>
      <c r="H24091" s="2">
        <v>0.55093400000000003</v>
      </c>
      <c r="J24091" s="2">
        <v>21.89537</v>
      </c>
      <c r="K24091" s="2">
        <v>0.143959</v>
      </c>
      <c r="L24091" s="2">
        <v>0.17149300000000001</v>
      </c>
    </row>
    <row r="24092" spans="1:12" x14ac:dyDescent="0.2">
      <c r="A24092" s="2">
        <v>21.896070000000002</v>
      </c>
      <c r="B24092" s="2">
        <v>12.738049999999999</v>
      </c>
      <c r="C24092" s="2">
        <v>1.808009</v>
      </c>
      <c r="D24092" s="2">
        <v>1.78535</v>
      </c>
      <c r="F24092" s="2">
        <v>21.893260000000001</v>
      </c>
      <c r="G24092" s="2">
        <v>0.18646199999999999</v>
      </c>
      <c r="H24092" s="2">
        <v>0.55120100000000005</v>
      </c>
      <c r="J24092" s="2">
        <v>21.896070000000002</v>
      </c>
      <c r="K24092" s="2">
        <v>0.14358099999999999</v>
      </c>
      <c r="L24092" s="2">
        <v>0.17097499999999999</v>
      </c>
    </row>
    <row r="24093" spans="1:12" x14ac:dyDescent="0.2">
      <c r="A24093" s="2">
        <v>21.89677</v>
      </c>
      <c r="B24093" s="2">
        <v>12.736039999999999</v>
      </c>
      <c r="C24093" s="2">
        <v>1.807391</v>
      </c>
      <c r="D24093" s="2">
        <v>1.7840069999999999</v>
      </c>
      <c r="F24093" s="2">
        <v>21.89396</v>
      </c>
      <c r="G24093" s="2">
        <v>0.18656200000000001</v>
      </c>
      <c r="H24093" s="2">
        <v>0.55173499999999998</v>
      </c>
      <c r="J24093" s="2">
        <v>21.89677</v>
      </c>
      <c r="K24093" s="2">
        <v>0.14357700000000001</v>
      </c>
      <c r="L24093" s="2">
        <v>0.169764</v>
      </c>
    </row>
    <row r="24094" spans="1:12" x14ac:dyDescent="0.2">
      <c r="A24094" s="2">
        <v>21.897469999999998</v>
      </c>
      <c r="B24094" s="2">
        <v>12.73405</v>
      </c>
      <c r="C24094" s="2">
        <v>1.8058730000000001</v>
      </c>
      <c r="D24094" s="2">
        <v>1.7823899999999999</v>
      </c>
      <c r="F24094" s="2">
        <v>21.894670000000001</v>
      </c>
      <c r="G24094" s="2">
        <v>0.186584</v>
      </c>
      <c r="H24094" s="2">
        <v>0.551979</v>
      </c>
      <c r="J24094" s="2">
        <v>21.897469999999998</v>
      </c>
      <c r="K24094" s="2">
        <v>0.143535</v>
      </c>
      <c r="L24094" s="2">
        <v>0.16891300000000001</v>
      </c>
    </row>
    <row r="24095" spans="1:12" x14ac:dyDescent="0.2">
      <c r="A24095" s="2">
        <v>21.89817</v>
      </c>
      <c r="B24095" s="2">
        <v>12.73189</v>
      </c>
      <c r="C24095" s="2">
        <v>1.804527</v>
      </c>
      <c r="D24095" s="2">
        <v>1.7807189999999999</v>
      </c>
      <c r="F24095" s="2">
        <v>21.89537</v>
      </c>
      <c r="G24095" s="2">
        <v>0.186752</v>
      </c>
      <c r="H24095" s="2">
        <v>0.55203999999999998</v>
      </c>
      <c r="J24095" s="2">
        <v>21.89817</v>
      </c>
      <c r="K24095" s="2">
        <v>0.14372199999999999</v>
      </c>
      <c r="L24095" s="2">
        <v>0.16852400000000001</v>
      </c>
    </row>
    <row r="24096" spans="1:12" x14ac:dyDescent="0.2">
      <c r="A24096" s="2">
        <v>21.898869999999999</v>
      </c>
      <c r="B24096" s="2">
        <v>12.72983</v>
      </c>
      <c r="C24096" s="2">
        <v>1.803172</v>
      </c>
      <c r="D24096" s="2">
        <v>1.7793840000000001</v>
      </c>
      <c r="F24096" s="2">
        <v>21.896070000000002</v>
      </c>
      <c r="G24096" s="2">
        <v>0.18704999999999999</v>
      </c>
      <c r="H24096" s="2">
        <v>0.55235299999999998</v>
      </c>
      <c r="J24096" s="2">
        <v>21.898869999999999</v>
      </c>
      <c r="K24096" s="2">
        <v>0.144178</v>
      </c>
      <c r="L24096" s="2">
        <v>0.16809099999999999</v>
      </c>
    </row>
    <row r="24097" spans="1:12" x14ac:dyDescent="0.2">
      <c r="A24097" s="2">
        <v>21.899570000000001</v>
      </c>
      <c r="B24097" s="2">
        <v>12.72789</v>
      </c>
      <c r="C24097" s="2">
        <v>1.8016460000000001</v>
      </c>
      <c r="D24097" s="2">
        <v>1.778033</v>
      </c>
      <c r="F24097" s="2">
        <v>21.89677</v>
      </c>
      <c r="G24097" s="2">
        <v>0.18734000000000001</v>
      </c>
      <c r="H24097" s="2">
        <v>0.55249800000000004</v>
      </c>
      <c r="J24097" s="2">
        <v>21.899570000000001</v>
      </c>
      <c r="K24097" s="2">
        <v>0.14435000000000001</v>
      </c>
      <c r="L24097" s="2">
        <v>0.16717000000000001</v>
      </c>
    </row>
    <row r="24098" spans="1:12" x14ac:dyDescent="0.2">
      <c r="A24098" s="2">
        <v>21.900279999999999</v>
      </c>
      <c r="B24098" s="2">
        <v>12.725669999999999</v>
      </c>
      <c r="C24098" s="2">
        <v>1.8001590000000001</v>
      </c>
      <c r="D24098" s="2">
        <v>1.77708</v>
      </c>
      <c r="F24098" s="2">
        <v>21.897469999999998</v>
      </c>
      <c r="G24098" s="2">
        <v>0.18757599999999999</v>
      </c>
      <c r="H24098" s="2">
        <v>0.55207099999999998</v>
      </c>
      <c r="J24098" s="2">
        <v>21.900279999999999</v>
      </c>
      <c r="K24098" s="2">
        <v>0.14388300000000001</v>
      </c>
      <c r="L24098" s="2">
        <v>0.16635800000000001</v>
      </c>
    </row>
    <row r="24099" spans="1:12" x14ac:dyDescent="0.2">
      <c r="A24099" s="2">
        <v>21.900980000000001</v>
      </c>
      <c r="B24099" s="2">
        <v>12.72345</v>
      </c>
      <c r="C24099" s="2">
        <v>1.7988200000000001</v>
      </c>
      <c r="D24099" s="2">
        <v>1.7757829999999999</v>
      </c>
      <c r="F24099" s="2">
        <v>21.89817</v>
      </c>
      <c r="G24099" s="2">
        <v>0.18757599999999999</v>
      </c>
      <c r="H24099" s="2">
        <v>0.55187200000000003</v>
      </c>
      <c r="J24099" s="2">
        <v>21.900980000000001</v>
      </c>
      <c r="K24099" s="2">
        <v>0.143621</v>
      </c>
      <c r="L24099" s="2">
        <v>0.16581899999999999</v>
      </c>
    </row>
    <row r="24100" spans="1:12" x14ac:dyDescent="0.2">
      <c r="A24100" s="2">
        <v>21.901679999999999</v>
      </c>
      <c r="B24100" s="2">
        <v>12.721439999999999</v>
      </c>
      <c r="C24100" s="2">
        <v>1.7973319999999999</v>
      </c>
      <c r="D24100" s="2">
        <v>1.774051</v>
      </c>
      <c r="F24100" s="2">
        <v>21.898869999999999</v>
      </c>
      <c r="G24100" s="2">
        <v>0.18772900000000001</v>
      </c>
      <c r="H24100" s="2">
        <v>0.55178799999999995</v>
      </c>
      <c r="J24100" s="2">
        <v>21.901679999999999</v>
      </c>
      <c r="K24100" s="2">
        <v>0.144262</v>
      </c>
      <c r="L24100" s="2">
        <v>0.16485</v>
      </c>
    </row>
    <row r="24101" spans="1:12" x14ac:dyDescent="0.2">
      <c r="A24101" s="2">
        <v>21.902380000000001</v>
      </c>
      <c r="B24101" s="2">
        <v>12.719239999999999</v>
      </c>
      <c r="C24101" s="2">
        <v>1.795749</v>
      </c>
      <c r="D24101" s="2">
        <v>1.772464</v>
      </c>
      <c r="F24101" s="2">
        <v>21.899570000000001</v>
      </c>
      <c r="G24101" s="2">
        <v>0.18795799999999999</v>
      </c>
      <c r="H24101" s="2">
        <v>0.55147599999999997</v>
      </c>
      <c r="J24101" s="2">
        <v>21.902380000000001</v>
      </c>
      <c r="K24101" s="2">
        <v>0.144897</v>
      </c>
      <c r="L24101" s="2">
        <v>0.163914</v>
      </c>
    </row>
    <row r="24102" spans="1:12" x14ac:dyDescent="0.2">
      <c r="A24102" s="2">
        <v>21.903079999999999</v>
      </c>
      <c r="B24102" s="2">
        <v>12.71729</v>
      </c>
      <c r="C24102" s="2">
        <v>1.794559</v>
      </c>
      <c r="D24102" s="2">
        <v>1.7716019999999999</v>
      </c>
      <c r="F24102" s="2">
        <v>21.900279999999999</v>
      </c>
      <c r="G24102" s="2">
        <v>0.18757599999999999</v>
      </c>
      <c r="H24102" s="2">
        <v>0.55075799999999997</v>
      </c>
      <c r="J24102" s="2">
        <v>21.903079999999999</v>
      </c>
      <c r="K24102" s="2">
        <v>0.14504</v>
      </c>
      <c r="L24102" s="2">
        <v>0.16308</v>
      </c>
    </row>
    <row r="24103" spans="1:12" x14ac:dyDescent="0.2">
      <c r="A24103" s="2">
        <v>21.903780000000001</v>
      </c>
      <c r="B24103" s="2">
        <v>12.71552</v>
      </c>
      <c r="C24103" s="2">
        <v>1.7935749999999999</v>
      </c>
      <c r="D24103" s="2">
        <v>1.7705949999999999</v>
      </c>
      <c r="F24103" s="2">
        <v>21.900980000000001</v>
      </c>
      <c r="G24103" s="2">
        <v>0.187363</v>
      </c>
      <c r="H24103" s="2">
        <v>0.55058300000000004</v>
      </c>
      <c r="J24103" s="2">
        <v>21.903780000000001</v>
      </c>
      <c r="K24103" s="2">
        <v>0.14482100000000001</v>
      </c>
      <c r="L24103" s="2">
        <v>0.16218099999999999</v>
      </c>
    </row>
    <row r="24104" spans="1:12" x14ac:dyDescent="0.2">
      <c r="A24104" s="2">
        <v>21.90448</v>
      </c>
      <c r="B24104" s="2">
        <v>12.71372</v>
      </c>
      <c r="C24104" s="2">
        <v>1.792651</v>
      </c>
      <c r="D24104" s="2">
        <v>1.769298</v>
      </c>
      <c r="F24104" s="2">
        <v>21.901679999999999</v>
      </c>
      <c r="G24104" s="2">
        <v>0.18706500000000001</v>
      </c>
      <c r="H24104" s="2">
        <v>0.55062100000000003</v>
      </c>
      <c r="J24104" s="2">
        <v>21.90448</v>
      </c>
      <c r="K24104" s="2">
        <v>0.14462800000000001</v>
      </c>
      <c r="L24104" s="2">
        <v>0.16158500000000001</v>
      </c>
    </row>
    <row r="24105" spans="1:12" x14ac:dyDescent="0.2">
      <c r="A24105" s="2">
        <v>21.905190000000001</v>
      </c>
      <c r="B24105" s="2">
        <v>12.71199</v>
      </c>
      <c r="C24105" s="2">
        <v>1.7917050000000001</v>
      </c>
      <c r="D24105" s="2">
        <v>1.7672680000000001</v>
      </c>
      <c r="F24105" s="2">
        <v>21.902380000000001</v>
      </c>
      <c r="G24105" s="2">
        <v>0.18685199999999999</v>
      </c>
      <c r="H24105" s="2">
        <v>0.550682</v>
      </c>
      <c r="J24105" s="2">
        <v>21.905190000000001</v>
      </c>
      <c r="K24105" s="2">
        <v>0.144756</v>
      </c>
      <c r="L24105" s="2">
        <v>0.16114800000000001</v>
      </c>
    </row>
    <row r="24106" spans="1:12" x14ac:dyDescent="0.2">
      <c r="A24106" s="2">
        <v>21.905889999999999</v>
      </c>
      <c r="B24106" s="2">
        <v>12.71022</v>
      </c>
      <c r="C24106" s="2">
        <v>1.7904009999999999</v>
      </c>
      <c r="D24106" s="2">
        <v>1.7651859999999999</v>
      </c>
      <c r="F24106" s="2">
        <v>21.903079999999999</v>
      </c>
      <c r="G24106" s="2">
        <v>0.18682099999999999</v>
      </c>
      <c r="H24106" s="2">
        <v>0.55066700000000002</v>
      </c>
      <c r="J24106" s="2">
        <v>21.905889999999999</v>
      </c>
      <c r="K24106" s="2">
        <v>0.14497699999999999</v>
      </c>
      <c r="L24106" s="2">
        <v>0.160631</v>
      </c>
    </row>
    <row r="24107" spans="1:12" x14ac:dyDescent="0.2">
      <c r="A24107" s="2">
        <v>21.906590000000001</v>
      </c>
      <c r="B24107" s="2">
        <v>12.70848</v>
      </c>
      <c r="C24107" s="2">
        <v>1.7888520000000001</v>
      </c>
      <c r="D24107" s="2">
        <v>1.7635989999999999</v>
      </c>
      <c r="F24107" s="2">
        <v>21.903780000000001</v>
      </c>
      <c r="G24107" s="2">
        <v>0.18657699999999999</v>
      </c>
      <c r="H24107" s="2">
        <v>0.55088800000000004</v>
      </c>
      <c r="J24107" s="2">
        <v>21.906590000000001</v>
      </c>
      <c r="K24107" s="2">
        <v>0.145151</v>
      </c>
      <c r="L24107" s="2">
        <v>0.16029299999999999</v>
      </c>
    </row>
    <row r="24108" spans="1:12" x14ac:dyDescent="0.2">
      <c r="A24108" s="2">
        <v>21.90729</v>
      </c>
      <c r="B24108" s="2">
        <v>12.70702</v>
      </c>
      <c r="C24108" s="2">
        <v>1.7873220000000001</v>
      </c>
      <c r="D24108" s="2">
        <v>1.761798</v>
      </c>
      <c r="F24108" s="2">
        <v>21.90448</v>
      </c>
      <c r="G24108" s="2">
        <v>0.18692</v>
      </c>
      <c r="H24108" s="2">
        <v>0.55144499999999996</v>
      </c>
      <c r="J24108" s="2">
        <v>21.90729</v>
      </c>
      <c r="K24108" s="2">
        <v>0.145283</v>
      </c>
      <c r="L24108" s="2">
        <v>0.160192</v>
      </c>
    </row>
    <row r="24109" spans="1:12" x14ac:dyDescent="0.2">
      <c r="A24109" s="2">
        <v>21.907990000000002</v>
      </c>
      <c r="B24109" s="2">
        <v>12.70501</v>
      </c>
      <c r="C24109" s="2">
        <v>1.7861020000000001</v>
      </c>
      <c r="D24109" s="2">
        <v>1.760173</v>
      </c>
      <c r="F24109" s="2">
        <v>21.905190000000001</v>
      </c>
      <c r="G24109" s="2">
        <v>0.18715699999999999</v>
      </c>
      <c r="H24109" s="2">
        <v>0.55159800000000003</v>
      </c>
      <c r="J24109" s="2">
        <v>21.907990000000002</v>
      </c>
      <c r="K24109" s="2">
        <v>0.145542</v>
      </c>
      <c r="L24109" s="2">
        <v>0.159918</v>
      </c>
    </row>
    <row r="24110" spans="1:12" x14ac:dyDescent="0.2">
      <c r="A24110" s="2">
        <v>21.90869</v>
      </c>
      <c r="B24110" s="2">
        <v>12.70313</v>
      </c>
      <c r="C24110" s="2">
        <v>1.7850600000000001</v>
      </c>
      <c r="D24110" s="2">
        <v>1.7587459999999999</v>
      </c>
      <c r="F24110" s="2">
        <v>21.905889999999999</v>
      </c>
      <c r="G24110" s="2">
        <v>0.18726300000000001</v>
      </c>
      <c r="H24110" s="2">
        <v>0.55151399999999995</v>
      </c>
      <c r="J24110" s="2">
        <v>21.90869</v>
      </c>
      <c r="K24110" s="2">
        <v>0.145506</v>
      </c>
      <c r="L24110" s="2">
        <v>0.159659</v>
      </c>
    </row>
    <row r="24111" spans="1:12" x14ac:dyDescent="0.2">
      <c r="A24111" s="2">
        <v>21.909389999999998</v>
      </c>
      <c r="B24111" s="2">
        <v>12.701370000000001</v>
      </c>
      <c r="C24111" s="2">
        <v>1.783817</v>
      </c>
      <c r="D24111" s="2">
        <v>1.7574419999999999</v>
      </c>
      <c r="F24111" s="2">
        <v>21.906590000000001</v>
      </c>
      <c r="G24111" s="2">
        <v>0.18757599999999999</v>
      </c>
      <c r="H24111" s="2">
        <v>0.55152100000000004</v>
      </c>
      <c r="J24111" s="2">
        <v>21.909389999999998</v>
      </c>
      <c r="K24111" s="2">
        <v>0.14501700000000001</v>
      </c>
      <c r="L24111" s="2">
        <v>0.15936600000000001</v>
      </c>
    </row>
    <row r="24112" spans="1:12" x14ac:dyDescent="0.2">
      <c r="A24112" s="2">
        <v>21.9101</v>
      </c>
      <c r="B24112" s="2">
        <v>12.69984</v>
      </c>
      <c r="C24112" s="2">
        <v>1.7828900000000001</v>
      </c>
      <c r="D24112" s="2">
        <v>1.7553049999999999</v>
      </c>
      <c r="F24112" s="2">
        <v>21.90729</v>
      </c>
      <c r="G24112" s="2">
        <v>0.187859</v>
      </c>
      <c r="H24112" s="2">
        <v>0.55124700000000004</v>
      </c>
      <c r="J24112" s="2">
        <v>21.9101</v>
      </c>
      <c r="K24112" s="2">
        <v>0.145229</v>
      </c>
      <c r="L24112" s="2">
        <v>0.15870600000000001</v>
      </c>
    </row>
    <row r="24113" spans="1:12" x14ac:dyDescent="0.2">
      <c r="A24113" s="2">
        <v>21.910799999999998</v>
      </c>
      <c r="B24113" s="2">
        <v>12.698079999999999</v>
      </c>
      <c r="C24113" s="2">
        <v>1.7822260000000001</v>
      </c>
      <c r="D24113" s="2">
        <v>1.7539629999999999</v>
      </c>
      <c r="F24113" s="2">
        <v>21.907990000000002</v>
      </c>
      <c r="G24113" s="2">
        <v>0.18779000000000001</v>
      </c>
      <c r="H24113" s="2">
        <v>0.55066700000000002</v>
      </c>
      <c r="J24113" s="2">
        <v>21.910799999999998</v>
      </c>
      <c r="K24113" s="2">
        <v>0.14552100000000001</v>
      </c>
      <c r="L24113" s="2">
        <v>0.15798499999999999</v>
      </c>
    </row>
    <row r="24114" spans="1:12" x14ac:dyDescent="0.2">
      <c r="A24114" s="2">
        <v>21.9115</v>
      </c>
      <c r="B24114" s="2">
        <v>12.696350000000001</v>
      </c>
      <c r="C24114" s="2">
        <v>1.781123</v>
      </c>
      <c r="D24114" s="2">
        <v>1.752567</v>
      </c>
      <c r="F24114" s="2">
        <v>21.90869</v>
      </c>
      <c r="G24114" s="2">
        <v>0.18753800000000001</v>
      </c>
      <c r="H24114" s="2">
        <v>0.55055200000000004</v>
      </c>
      <c r="J24114" s="2">
        <v>21.9115</v>
      </c>
      <c r="K24114" s="2">
        <v>0.145429</v>
      </c>
      <c r="L24114" s="2">
        <v>0.15759500000000001</v>
      </c>
    </row>
    <row r="24115" spans="1:12" x14ac:dyDescent="0.2">
      <c r="A24115" s="2">
        <v>21.912199999999999</v>
      </c>
      <c r="B24115" s="2">
        <v>12.694660000000001</v>
      </c>
      <c r="C24115" s="2">
        <v>1.7800320000000001</v>
      </c>
      <c r="D24115" s="2">
        <v>1.7511319999999999</v>
      </c>
      <c r="F24115" s="2">
        <v>21.909389999999998</v>
      </c>
      <c r="G24115" s="2">
        <v>0.18772900000000001</v>
      </c>
      <c r="H24115" s="2">
        <v>0.55074299999999998</v>
      </c>
      <c r="J24115" s="2">
        <v>21.912199999999999</v>
      </c>
      <c r="K24115" s="2">
        <v>0.14582800000000001</v>
      </c>
      <c r="L24115" s="2">
        <v>0.15728400000000001</v>
      </c>
    </row>
    <row r="24116" spans="1:12" x14ac:dyDescent="0.2">
      <c r="A24116" s="2">
        <v>21.9129</v>
      </c>
      <c r="B24116" s="2">
        <v>12.692869999999999</v>
      </c>
      <c r="C24116" s="2">
        <v>1.7793840000000001</v>
      </c>
      <c r="D24116" s="2">
        <v>1.750316</v>
      </c>
      <c r="F24116" s="2">
        <v>21.9101</v>
      </c>
      <c r="G24116" s="2">
        <v>0.18781999999999999</v>
      </c>
      <c r="H24116" s="2">
        <v>0.55065200000000003</v>
      </c>
      <c r="J24116" s="2">
        <v>21.9129</v>
      </c>
      <c r="K24116" s="2">
        <v>0.14580299999999999</v>
      </c>
      <c r="L24116" s="2">
        <v>0.15689800000000001</v>
      </c>
    </row>
    <row r="24117" spans="1:12" x14ac:dyDescent="0.2">
      <c r="A24117" s="2">
        <v>21.913599999999999</v>
      </c>
      <c r="B24117" s="2">
        <v>12.69107</v>
      </c>
      <c r="C24117" s="2">
        <v>1.7784450000000001</v>
      </c>
      <c r="D24117" s="2">
        <v>1.7494080000000001</v>
      </c>
      <c r="F24117" s="2">
        <v>21.910799999999998</v>
      </c>
      <c r="G24117" s="2">
        <v>0.187531</v>
      </c>
      <c r="H24117" s="2">
        <v>0.5504</v>
      </c>
      <c r="J24117" s="2">
        <v>21.913599999999999</v>
      </c>
      <c r="K24117" s="2">
        <v>0.14577899999999999</v>
      </c>
      <c r="L24117" s="2">
        <v>0.156635</v>
      </c>
    </row>
    <row r="24118" spans="1:12" x14ac:dyDescent="0.2">
      <c r="A24118" s="2">
        <v>21.914300000000001</v>
      </c>
      <c r="B24118" s="2">
        <v>12.689170000000001</v>
      </c>
      <c r="C24118" s="2">
        <v>1.7774840000000001</v>
      </c>
      <c r="D24118" s="2">
        <v>1.748103</v>
      </c>
      <c r="F24118" s="2">
        <v>21.9115</v>
      </c>
      <c r="G24118" s="2">
        <v>0.18726300000000001</v>
      </c>
      <c r="H24118" s="2">
        <v>0.55017099999999997</v>
      </c>
      <c r="J24118" s="2">
        <v>21.914300000000001</v>
      </c>
      <c r="K24118" s="2">
        <v>0.14609900000000001</v>
      </c>
      <c r="L24118" s="2">
        <v>0.15659000000000001</v>
      </c>
    </row>
    <row r="24119" spans="1:12" x14ac:dyDescent="0.2">
      <c r="A24119" s="2">
        <v>21.915009999999999</v>
      </c>
      <c r="B24119" s="2">
        <v>12.68708</v>
      </c>
      <c r="C24119" s="2">
        <v>1.77658</v>
      </c>
      <c r="D24119" s="2">
        <v>1.7469589999999999</v>
      </c>
      <c r="F24119" s="2">
        <v>21.912199999999999</v>
      </c>
      <c r="G24119" s="2">
        <v>0.186722</v>
      </c>
      <c r="H24119" s="2">
        <v>0.55037700000000001</v>
      </c>
      <c r="J24119" s="2">
        <v>21.915009999999999</v>
      </c>
      <c r="K24119" s="2">
        <v>0.145979</v>
      </c>
      <c r="L24119" s="2">
        <v>0.155863</v>
      </c>
    </row>
    <row r="24120" spans="1:12" x14ac:dyDescent="0.2">
      <c r="A24120" s="2">
        <v>21.915710000000001</v>
      </c>
      <c r="B24120" s="2">
        <v>12.685129999999999</v>
      </c>
      <c r="C24120" s="2">
        <v>1.7752829999999999</v>
      </c>
      <c r="D24120" s="2">
        <v>1.745654</v>
      </c>
      <c r="F24120" s="2">
        <v>21.9129</v>
      </c>
      <c r="G24120" s="2">
        <v>0.186302</v>
      </c>
      <c r="H24120" s="2">
        <v>0.55041499999999999</v>
      </c>
      <c r="J24120" s="2">
        <v>21.915710000000001</v>
      </c>
      <c r="K24120" s="2">
        <v>0.14605899999999999</v>
      </c>
      <c r="L24120" s="2">
        <v>0.15518799999999999</v>
      </c>
    </row>
    <row r="24121" spans="1:12" x14ac:dyDescent="0.2">
      <c r="A24121" s="2">
        <v>21.916409999999999</v>
      </c>
      <c r="B24121" s="2">
        <v>12.683120000000001</v>
      </c>
      <c r="C24121" s="2">
        <v>1.773933</v>
      </c>
      <c r="D24121" s="2">
        <v>1.744075</v>
      </c>
      <c r="F24121" s="2">
        <v>21.913599999999999</v>
      </c>
      <c r="G24121" s="2">
        <v>0.18623400000000001</v>
      </c>
      <c r="H24121" s="2">
        <v>0.55066700000000002</v>
      </c>
      <c r="J24121" s="2">
        <v>21.916409999999999</v>
      </c>
      <c r="K24121" s="2">
        <v>0.146568</v>
      </c>
      <c r="L24121" s="2">
        <v>0.15479899999999999</v>
      </c>
    </row>
    <row r="24122" spans="1:12" x14ac:dyDescent="0.2">
      <c r="A24122" s="2">
        <v>21.917110000000001</v>
      </c>
      <c r="B24122" s="2">
        <v>12.68079</v>
      </c>
      <c r="C24122" s="2">
        <v>1.7729600000000001</v>
      </c>
      <c r="D24122" s="2">
        <v>1.742931</v>
      </c>
      <c r="F24122" s="2">
        <v>21.914300000000001</v>
      </c>
      <c r="G24122" s="2">
        <v>0.18609600000000001</v>
      </c>
      <c r="H24122" s="2">
        <v>0.55075799999999997</v>
      </c>
      <c r="J24122" s="2">
        <v>21.917110000000001</v>
      </c>
      <c r="K24122" s="2">
        <v>0.146923</v>
      </c>
      <c r="L24122" s="2">
        <v>0.15451400000000001</v>
      </c>
    </row>
    <row r="24123" spans="1:12" x14ac:dyDescent="0.2">
      <c r="A24123" s="2">
        <v>21.917809999999999</v>
      </c>
      <c r="B24123" s="2">
        <v>12.678710000000001</v>
      </c>
      <c r="C24123" s="2">
        <v>1.7723610000000001</v>
      </c>
      <c r="D24123" s="2">
        <v>1.7415039999999999</v>
      </c>
      <c r="F24123" s="2">
        <v>21.915009999999999</v>
      </c>
      <c r="G24123" s="2">
        <v>0.18593599999999999</v>
      </c>
      <c r="H24123" s="2">
        <v>0.55031600000000003</v>
      </c>
      <c r="J24123" s="2">
        <v>21.917809999999999</v>
      </c>
      <c r="K24123" s="2">
        <v>0.147314</v>
      </c>
      <c r="L24123" s="2">
        <v>0.15421699999999999</v>
      </c>
    </row>
    <row r="24124" spans="1:12" x14ac:dyDescent="0.2">
      <c r="A24124" s="2">
        <v>21.918510000000001</v>
      </c>
      <c r="B24124" s="2">
        <v>12.676909999999999</v>
      </c>
      <c r="C24124" s="2">
        <v>1.771274</v>
      </c>
      <c r="D24124" s="2">
        <v>1.7397419999999999</v>
      </c>
      <c r="F24124" s="2">
        <v>21.915710000000001</v>
      </c>
      <c r="G24124" s="2">
        <v>0.18603500000000001</v>
      </c>
      <c r="H24124" s="2">
        <v>0.55018599999999995</v>
      </c>
      <c r="J24124" s="2">
        <v>21.918510000000001</v>
      </c>
      <c r="K24124" s="2">
        <v>0.14796100000000001</v>
      </c>
      <c r="L24124" s="2">
        <v>0.153751</v>
      </c>
    </row>
    <row r="24125" spans="1:12" x14ac:dyDescent="0.2">
      <c r="A24125" s="2">
        <v>21.91921</v>
      </c>
      <c r="B24125" s="2">
        <v>12.67503</v>
      </c>
      <c r="C24125" s="2">
        <v>1.770049</v>
      </c>
      <c r="D24125" s="2">
        <v>1.738475</v>
      </c>
      <c r="F24125" s="2">
        <v>21.916409999999999</v>
      </c>
      <c r="G24125" s="2">
        <v>0.18615699999999999</v>
      </c>
      <c r="H24125" s="2">
        <v>0.55036200000000002</v>
      </c>
      <c r="J24125" s="2">
        <v>21.91921</v>
      </c>
      <c r="K24125" s="2">
        <v>0.148256</v>
      </c>
      <c r="L24125" s="2">
        <v>0.153642</v>
      </c>
    </row>
    <row r="24126" spans="1:12" x14ac:dyDescent="0.2">
      <c r="A24126" s="2">
        <v>21.919910000000002</v>
      </c>
      <c r="B24126" s="2">
        <v>12.67285</v>
      </c>
      <c r="C24126" s="2">
        <v>1.768886</v>
      </c>
      <c r="D24126" s="2">
        <v>1.7370030000000001</v>
      </c>
      <c r="F24126" s="2">
        <v>21.917110000000001</v>
      </c>
      <c r="G24126" s="2">
        <v>0.18612699999999999</v>
      </c>
      <c r="H24126" s="2">
        <v>0.55032300000000001</v>
      </c>
      <c r="J24126" s="2">
        <v>21.919910000000002</v>
      </c>
      <c r="K24126" s="2">
        <v>0.14852699999999999</v>
      </c>
      <c r="L24126" s="2">
        <v>0.15337000000000001</v>
      </c>
    </row>
    <row r="24127" spans="1:12" x14ac:dyDescent="0.2">
      <c r="A24127" s="2">
        <v>21.92062</v>
      </c>
      <c r="B24127" s="2">
        <v>12.670780000000001</v>
      </c>
      <c r="C24127" s="2">
        <v>1.7677639999999999</v>
      </c>
      <c r="D24127" s="2">
        <v>1.7359500000000001</v>
      </c>
      <c r="F24127" s="2">
        <v>21.917809999999999</v>
      </c>
      <c r="G24127" s="2">
        <v>0.18601200000000001</v>
      </c>
      <c r="H24127" s="2">
        <v>0.5504</v>
      </c>
      <c r="J24127" s="2">
        <v>21.92062</v>
      </c>
      <c r="K24127" s="2">
        <v>0.14894499999999999</v>
      </c>
      <c r="L24127" s="2">
        <v>0.153167</v>
      </c>
    </row>
    <row r="24128" spans="1:12" x14ac:dyDescent="0.2">
      <c r="A24128" s="2">
        <v>21.921320000000001</v>
      </c>
      <c r="B24128" s="2">
        <v>12.669119999999999</v>
      </c>
      <c r="C24128" s="2">
        <v>1.7666770000000001</v>
      </c>
      <c r="D24128" s="2">
        <v>1.735187</v>
      </c>
      <c r="F24128" s="2">
        <v>21.918510000000001</v>
      </c>
      <c r="G24128" s="2">
        <v>0.18603500000000001</v>
      </c>
      <c r="H24128" s="2">
        <v>0.55114700000000005</v>
      </c>
      <c r="J24128" s="2">
        <v>21.921320000000001</v>
      </c>
      <c r="K24128" s="2">
        <v>0.149202</v>
      </c>
      <c r="L24128" s="2">
        <v>0.15273200000000001</v>
      </c>
    </row>
    <row r="24129" spans="1:12" x14ac:dyDescent="0.2">
      <c r="A24129" s="2">
        <v>21.92202</v>
      </c>
      <c r="B24129" s="2">
        <v>12.667490000000001</v>
      </c>
      <c r="C24129" s="2">
        <v>1.765563</v>
      </c>
      <c r="D24129" s="2">
        <v>1.733646</v>
      </c>
      <c r="F24129" s="2">
        <v>21.91921</v>
      </c>
      <c r="G24129" s="2">
        <v>0.18603500000000001</v>
      </c>
      <c r="H24129" s="2">
        <v>0.55149099999999995</v>
      </c>
      <c r="J24129" s="2">
        <v>21.92202</v>
      </c>
      <c r="K24129" s="2">
        <v>0.149446</v>
      </c>
      <c r="L24129" s="2">
        <v>0.15234700000000001</v>
      </c>
    </row>
    <row r="24130" spans="1:12" x14ac:dyDescent="0.2">
      <c r="A24130" s="2">
        <v>21.922720000000002</v>
      </c>
      <c r="B24130" s="2">
        <v>12.66549</v>
      </c>
      <c r="C24130" s="2">
        <v>1.764365</v>
      </c>
      <c r="D24130" s="2">
        <v>1.7321580000000001</v>
      </c>
      <c r="F24130" s="2">
        <v>21.919910000000002</v>
      </c>
      <c r="G24130" s="2">
        <v>0.18610399999999999</v>
      </c>
      <c r="H24130" s="2">
        <v>0.55204799999999998</v>
      </c>
      <c r="J24130" s="2">
        <v>21.922720000000002</v>
      </c>
      <c r="K24130" s="2">
        <v>0.149864</v>
      </c>
      <c r="L24130" s="2">
        <v>0.15248400000000001</v>
      </c>
    </row>
    <row r="24131" spans="1:12" x14ac:dyDescent="0.2">
      <c r="A24131" s="2">
        <v>21.92342</v>
      </c>
      <c r="B24131" s="2">
        <v>12.663460000000001</v>
      </c>
      <c r="C24131" s="2">
        <v>1.763053</v>
      </c>
      <c r="D24131" s="2">
        <v>1.7306090000000001</v>
      </c>
      <c r="F24131" s="2">
        <v>21.92062</v>
      </c>
      <c r="G24131" s="2">
        <v>0.186333</v>
      </c>
      <c r="H24131" s="2">
        <v>0.55208599999999997</v>
      </c>
      <c r="J24131" s="2">
        <v>21.92342</v>
      </c>
      <c r="K24131" s="2">
        <v>0.15040400000000001</v>
      </c>
      <c r="L24131" s="2">
        <v>0.15216399999999999</v>
      </c>
    </row>
    <row r="24132" spans="1:12" x14ac:dyDescent="0.2">
      <c r="A24132" s="2">
        <v>21.924119999999998</v>
      </c>
      <c r="B24132" s="2">
        <v>12.661759999999999</v>
      </c>
      <c r="C24132" s="2">
        <v>1.762008</v>
      </c>
      <c r="D24132" s="2">
        <v>1.7297089999999999</v>
      </c>
      <c r="F24132" s="2">
        <v>21.921320000000001</v>
      </c>
      <c r="G24132" s="2">
        <v>0.18657699999999999</v>
      </c>
      <c r="H24132" s="2">
        <v>0.55194900000000002</v>
      </c>
      <c r="J24132" s="2">
        <v>21.924119999999998</v>
      </c>
      <c r="K24132" s="2">
        <v>0.150869</v>
      </c>
      <c r="L24132" s="2">
        <v>0.15188099999999999</v>
      </c>
    </row>
    <row r="24133" spans="1:12" x14ac:dyDescent="0.2">
      <c r="A24133" s="2">
        <v>21.92482</v>
      </c>
      <c r="B24133" s="2">
        <v>12.65987</v>
      </c>
      <c r="C24133" s="2">
        <v>1.76105</v>
      </c>
      <c r="D24133" s="2">
        <v>1.7285189999999999</v>
      </c>
      <c r="F24133" s="2">
        <v>21.92202</v>
      </c>
      <c r="G24133" s="2">
        <v>0.186615</v>
      </c>
      <c r="H24133" s="2">
        <v>0.55178799999999995</v>
      </c>
      <c r="J24133" s="2">
        <v>21.92482</v>
      </c>
      <c r="K24133" s="2">
        <v>0.15113799999999999</v>
      </c>
      <c r="L24133" s="2">
        <v>0.15234900000000001</v>
      </c>
    </row>
    <row r="24134" spans="1:12" x14ac:dyDescent="0.2">
      <c r="A24134" s="2">
        <v>21.925529999999998</v>
      </c>
      <c r="B24134" s="2">
        <v>12.6578</v>
      </c>
      <c r="C24134" s="2">
        <v>1.760211</v>
      </c>
      <c r="D24134" s="2">
        <v>1.7277020000000001</v>
      </c>
      <c r="F24134" s="2">
        <v>21.922720000000002</v>
      </c>
      <c r="G24134" s="2">
        <v>0.18631700000000001</v>
      </c>
      <c r="H24134" s="2">
        <v>0.55204799999999998</v>
      </c>
      <c r="J24134" s="2">
        <v>21.925529999999998</v>
      </c>
      <c r="K24134" s="2">
        <v>0.151749</v>
      </c>
      <c r="L24134" s="2">
        <v>0.15246399999999999</v>
      </c>
    </row>
    <row r="24135" spans="1:12" x14ac:dyDescent="0.2">
      <c r="A24135" s="2">
        <v>21.92623</v>
      </c>
      <c r="B24135" s="2">
        <v>12.65577</v>
      </c>
      <c r="C24135" s="2">
        <v>1.7592540000000001</v>
      </c>
      <c r="D24135" s="2">
        <v>1.7256880000000001</v>
      </c>
      <c r="F24135" s="2">
        <v>21.92342</v>
      </c>
      <c r="G24135" s="2">
        <v>0.18620300000000001</v>
      </c>
      <c r="H24135" s="2">
        <v>0.55207099999999998</v>
      </c>
      <c r="J24135" s="2">
        <v>21.92623</v>
      </c>
      <c r="K24135" s="2">
        <v>0.152256</v>
      </c>
      <c r="L24135" s="2">
        <v>0.15235499999999999</v>
      </c>
    </row>
    <row r="24136" spans="1:12" x14ac:dyDescent="0.2">
      <c r="A24136" s="2">
        <v>21.926929999999999</v>
      </c>
      <c r="B24136" s="2">
        <v>12.654170000000001</v>
      </c>
      <c r="C24136" s="2">
        <v>1.7585170000000001</v>
      </c>
      <c r="D24136" s="2">
        <v>1.7236819999999999</v>
      </c>
      <c r="F24136" s="2">
        <v>21.924119999999998</v>
      </c>
      <c r="G24136" s="2">
        <v>0.186195</v>
      </c>
      <c r="H24136" s="2">
        <v>0.55177299999999996</v>
      </c>
      <c r="J24136" s="2">
        <v>21.926929999999999</v>
      </c>
      <c r="K24136" s="2">
        <v>0.152201</v>
      </c>
      <c r="L24136" s="2">
        <v>0.15179799999999999</v>
      </c>
    </row>
    <row r="24137" spans="1:12" x14ac:dyDescent="0.2">
      <c r="A24137" s="2">
        <v>21.927630000000001</v>
      </c>
      <c r="B24137" s="2">
        <v>12.65263</v>
      </c>
      <c r="C24137" s="2">
        <v>1.7572509999999999</v>
      </c>
      <c r="D24137" s="2">
        <v>1.7217439999999999</v>
      </c>
      <c r="F24137" s="2">
        <v>21.92482</v>
      </c>
      <c r="G24137" s="2">
        <v>0.18643199999999999</v>
      </c>
      <c r="H24137" s="2">
        <v>0.55181100000000005</v>
      </c>
      <c r="J24137" s="2">
        <v>21.927630000000001</v>
      </c>
      <c r="K24137" s="2">
        <v>0.15225</v>
      </c>
      <c r="L24137" s="2">
        <v>0.15168999999999999</v>
      </c>
    </row>
    <row r="24138" spans="1:12" x14ac:dyDescent="0.2">
      <c r="A24138" s="2">
        <v>21.928329999999999</v>
      </c>
      <c r="B24138" s="2">
        <v>12.65062</v>
      </c>
      <c r="C24138" s="2">
        <v>1.7552559999999999</v>
      </c>
      <c r="D24138" s="2">
        <v>1.7205379999999999</v>
      </c>
      <c r="F24138" s="2">
        <v>21.925529999999998</v>
      </c>
      <c r="G24138" s="2">
        <v>0.186394</v>
      </c>
      <c r="H24138" s="2">
        <v>0.55174999999999996</v>
      </c>
      <c r="J24138" s="2">
        <v>21.928329999999999</v>
      </c>
      <c r="K24138" s="2">
        <v>0.15279599999999999</v>
      </c>
      <c r="L24138" s="2">
        <v>0.15182200000000001</v>
      </c>
    </row>
    <row r="24139" spans="1:12" x14ac:dyDescent="0.2">
      <c r="A24139" s="2">
        <v>21.929030000000001</v>
      </c>
      <c r="B24139" s="2">
        <v>12.64869</v>
      </c>
      <c r="C24139" s="2">
        <v>1.753795</v>
      </c>
      <c r="D24139" s="2">
        <v>1.7197979999999999</v>
      </c>
      <c r="F24139" s="2">
        <v>21.92623</v>
      </c>
      <c r="G24139" s="2">
        <v>0.18624099999999999</v>
      </c>
      <c r="H24139" s="2">
        <v>0.55175799999999997</v>
      </c>
      <c r="J24139" s="2">
        <v>21.929030000000001</v>
      </c>
      <c r="K24139" s="2">
        <v>0.15335399999999999</v>
      </c>
      <c r="L24139" s="2">
        <v>0.15190899999999999</v>
      </c>
    </row>
    <row r="24140" spans="1:12" x14ac:dyDescent="0.2">
      <c r="A24140" s="2">
        <v>21.929729999999999</v>
      </c>
      <c r="B24140" s="2">
        <v>12.64639</v>
      </c>
      <c r="C24140" s="2">
        <v>1.7526729999999999</v>
      </c>
      <c r="D24140" s="2">
        <v>1.718143</v>
      </c>
      <c r="F24140" s="2">
        <v>21.926929999999999</v>
      </c>
      <c r="G24140" s="2">
        <v>0.18589800000000001</v>
      </c>
      <c r="H24140" s="2">
        <v>0.55245200000000005</v>
      </c>
      <c r="J24140" s="2">
        <v>21.929729999999999</v>
      </c>
      <c r="K24140" s="2">
        <v>0.15354499999999999</v>
      </c>
      <c r="L24140" s="2">
        <v>0.15201799999999999</v>
      </c>
    </row>
    <row r="24141" spans="1:12" x14ac:dyDescent="0.2">
      <c r="A24141" s="2">
        <v>21.930440000000001</v>
      </c>
      <c r="B24141" s="2">
        <v>12.64415</v>
      </c>
      <c r="C24141" s="2">
        <v>1.7513190000000001</v>
      </c>
      <c r="D24141" s="2">
        <v>1.716426</v>
      </c>
      <c r="F24141" s="2">
        <v>21.927630000000001</v>
      </c>
      <c r="G24141" s="2">
        <v>0.185783</v>
      </c>
      <c r="H24141" s="2">
        <v>0.552948</v>
      </c>
      <c r="J24141" s="2">
        <v>21.930440000000001</v>
      </c>
      <c r="K24141" s="2">
        <v>0.153755</v>
      </c>
      <c r="L24141" s="2">
        <v>0.152056</v>
      </c>
    </row>
    <row r="24142" spans="1:12" x14ac:dyDescent="0.2">
      <c r="A24142" s="2">
        <v>21.931139999999999</v>
      </c>
      <c r="B24142" s="2">
        <v>12.64228</v>
      </c>
      <c r="C24142" s="2">
        <v>1.750159</v>
      </c>
      <c r="D24142" s="2">
        <v>1.7158690000000001</v>
      </c>
      <c r="F24142" s="2">
        <v>21.928329999999999</v>
      </c>
      <c r="G24142" s="2">
        <v>0.18567700000000001</v>
      </c>
      <c r="H24142" s="2">
        <v>0.55318500000000004</v>
      </c>
      <c r="J24142" s="2">
        <v>21.931139999999999</v>
      </c>
      <c r="K24142" s="2">
        <v>0.15423999999999999</v>
      </c>
      <c r="L24142" s="2">
        <v>0.151947</v>
      </c>
    </row>
    <row r="24143" spans="1:12" x14ac:dyDescent="0.2">
      <c r="A24143" s="2">
        <v>21.931840000000001</v>
      </c>
      <c r="B24143" s="2">
        <v>12.6401</v>
      </c>
      <c r="C24143" s="2">
        <v>1.7483059999999999</v>
      </c>
      <c r="D24143" s="2">
        <v>1.715015</v>
      </c>
      <c r="F24143" s="2">
        <v>21.929030000000001</v>
      </c>
      <c r="G24143" s="2">
        <v>0.185532</v>
      </c>
      <c r="H24143" s="2">
        <v>0.55306200000000005</v>
      </c>
      <c r="J24143" s="2">
        <v>21.931840000000001</v>
      </c>
      <c r="K24143" s="2">
        <v>0.15464600000000001</v>
      </c>
      <c r="L24143" s="2">
        <v>0.15229699999999999</v>
      </c>
    </row>
    <row r="24144" spans="1:12" x14ac:dyDescent="0.2">
      <c r="A24144" s="2">
        <v>21.932539999999999</v>
      </c>
      <c r="B24144" s="2">
        <v>12.638249999999999</v>
      </c>
      <c r="C24144" s="2">
        <v>1.747268</v>
      </c>
      <c r="D24144" s="2">
        <v>1.7143660000000001</v>
      </c>
      <c r="F24144" s="2">
        <v>21.929729999999999</v>
      </c>
      <c r="G24144" s="2">
        <v>0.185616</v>
      </c>
      <c r="H24144" s="2">
        <v>0.55312300000000003</v>
      </c>
      <c r="J24144" s="2">
        <v>21.932539999999999</v>
      </c>
      <c r="K24144" s="2">
        <v>0.15453700000000001</v>
      </c>
      <c r="L24144" s="2">
        <v>0.15230199999999999</v>
      </c>
    </row>
    <row r="24145" spans="1:12" x14ac:dyDescent="0.2">
      <c r="A24145" s="2">
        <v>21.933240000000001</v>
      </c>
      <c r="B24145" s="2">
        <v>12.63598</v>
      </c>
      <c r="C24145" s="2">
        <v>1.746478</v>
      </c>
      <c r="D24145" s="2">
        <v>1.7134959999999999</v>
      </c>
      <c r="F24145" s="2">
        <v>21.930440000000001</v>
      </c>
      <c r="G24145" s="2">
        <v>0.18537899999999999</v>
      </c>
      <c r="H24145" s="2">
        <v>0.55318500000000004</v>
      </c>
      <c r="J24145" s="2">
        <v>21.933240000000001</v>
      </c>
      <c r="K24145" s="2">
        <v>0.15465000000000001</v>
      </c>
      <c r="L24145" s="2">
        <v>0.151916</v>
      </c>
    </row>
    <row r="24146" spans="1:12" x14ac:dyDescent="0.2">
      <c r="A24146" s="2">
        <v>21.93394</v>
      </c>
      <c r="B24146" s="2">
        <v>12.633470000000001</v>
      </c>
      <c r="C24146" s="2">
        <v>1.745914</v>
      </c>
      <c r="D24146" s="2">
        <v>1.7121150000000001</v>
      </c>
      <c r="F24146" s="2">
        <v>21.931139999999999</v>
      </c>
      <c r="G24146" s="2">
        <v>0.185089</v>
      </c>
      <c r="H24146" s="2">
        <v>0.55310099999999995</v>
      </c>
      <c r="J24146" s="2">
        <v>21.93394</v>
      </c>
      <c r="K24146" s="2">
        <v>0.15451799999999999</v>
      </c>
      <c r="L24146" s="2">
        <v>0.15146899999999999</v>
      </c>
    </row>
    <row r="24147" spans="1:12" x14ac:dyDescent="0.2">
      <c r="A24147" s="2">
        <v>21.934640000000002</v>
      </c>
      <c r="B24147" s="2">
        <v>12.63134</v>
      </c>
      <c r="C24147" s="2">
        <v>1.7448459999999999</v>
      </c>
      <c r="D24147" s="2">
        <v>1.71088</v>
      </c>
      <c r="F24147" s="2">
        <v>21.931840000000001</v>
      </c>
      <c r="G24147" s="2">
        <v>0.184921</v>
      </c>
      <c r="H24147" s="2">
        <v>0.55300099999999996</v>
      </c>
      <c r="J24147" s="2">
        <v>21.934640000000002</v>
      </c>
      <c r="K24147" s="2">
        <v>0.15413099999999999</v>
      </c>
      <c r="L24147" s="2">
        <v>0.15118100000000001</v>
      </c>
    </row>
    <row r="24148" spans="1:12" x14ac:dyDescent="0.2">
      <c r="A24148" s="2">
        <v>21.93535</v>
      </c>
      <c r="B24148" s="2">
        <v>12.629580000000001</v>
      </c>
      <c r="C24148" s="2">
        <v>1.7437469999999999</v>
      </c>
      <c r="D24148" s="2">
        <v>1.7097659999999999</v>
      </c>
      <c r="F24148" s="2">
        <v>21.932539999999999</v>
      </c>
      <c r="G24148" s="2">
        <v>0.184616</v>
      </c>
      <c r="H24148" s="2">
        <v>0.55323</v>
      </c>
      <c r="J24148" s="2">
        <v>21.93535</v>
      </c>
      <c r="K24148" s="2">
        <v>0.154583</v>
      </c>
      <c r="L24148" s="2">
        <v>0.15093000000000001</v>
      </c>
    </row>
    <row r="24149" spans="1:12" x14ac:dyDescent="0.2">
      <c r="A24149" s="2">
        <v>21.936050000000002</v>
      </c>
      <c r="B24149" s="2">
        <v>12.62787</v>
      </c>
      <c r="C24149" s="2">
        <v>1.742831</v>
      </c>
      <c r="D24149" s="2">
        <v>1.7092160000000001</v>
      </c>
      <c r="F24149" s="2">
        <v>21.933240000000001</v>
      </c>
      <c r="G24149" s="2">
        <v>0.18409</v>
      </c>
      <c r="H24149" s="2">
        <v>0.55342100000000005</v>
      </c>
      <c r="J24149" s="2">
        <v>21.936050000000002</v>
      </c>
      <c r="K24149" s="2">
        <v>0.15537999999999999</v>
      </c>
      <c r="L24149" s="2">
        <v>0.150422</v>
      </c>
    </row>
    <row r="24150" spans="1:12" x14ac:dyDescent="0.2">
      <c r="A24150" s="2">
        <v>21.93675</v>
      </c>
      <c r="B24150" s="2">
        <v>12.625920000000001</v>
      </c>
      <c r="C24150" s="2">
        <v>1.7420530000000001</v>
      </c>
      <c r="D24150" s="2">
        <v>1.7080869999999999</v>
      </c>
      <c r="F24150" s="2">
        <v>21.93394</v>
      </c>
      <c r="G24150" s="2">
        <v>0.18345600000000001</v>
      </c>
      <c r="H24150" s="2">
        <v>0.55320000000000003</v>
      </c>
      <c r="J24150" s="2">
        <v>21.93675</v>
      </c>
      <c r="K24150" s="2">
        <v>0.15549499999999999</v>
      </c>
      <c r="L24150" s="2">
        <v>0.15069199999999999</v>
      </c>
    </row>
    <row r="24151" spans="1:12" x14ac:dyDescent="0.2">
      <c r="A24151" s="2">
        <v>21.937449999999998</v>
      </c>
      <c r="B24151" s="2">
        <v>12.624969999999999</v>
      </c>
      <c r="C24151" s="2">
        <v>1.74105</v>
      </c>
      <c r="D24151" s="2">
        <v>1.7069730000000001</v>
      </c>
      <c r="F24151" s="2">
        <v>21.934640000000002</v>
      </c>
      <c r="G24151" s="2">
        <v>0.18315899999999999</v>
      </c>
      <c r="H24151" s="2">
        <v>0.553871</v>
      </c>
      <c r="J24151" s="2">
        <v>21.937449999999998</v>
      </c>
      <c r="K24151" s="2">
        <v>0.15539700000000001</v>
      </c>
      <c r="L24151" s="2">
        <v>0.15080099999999999</v>
      </c>
    </row>
    <row r="24152" spans="1:12" x14ac:dyDescent="0.2">
      <c r="A24152" s="2">
        <v>21.93815</v>
      </c>
      <c r="B24152" s="2">
        <v>12.62317</v>
      </c>
      <c r="C24152" s="2">
        <v>1.740253</v>
      </c>
      <c r="D24152" s="2">
        <v>1.706035</v>
      </c>
      <c r="F24152" s="2">
        <v>21.93535</v>
      </c>
      <c r="G24152" s="2">
        <v>0.183418</v>
      </c>
      <c r="H24152" s="2">
        <v>0.55434399999999995</v>
      </c>
      <c r="J24152" s="2">
        <v>21.93815</v>
      </c>
      <c r="K24152" s="2">
        <v>0.15554000000000001</v>
      </c>
      <c r="L24152" s="2">
        <v>0.150779</v>
      </c>
    </row>
    <row r="24153" spans="1:12" x14ac:dyDescent="0.2">
      <c r="A24153" s="2">
        <v>21.938849999999999</v>
      </c>
      <c r="B24153" s="2">
        <v>12.621460000000001</v>
      </c>
      <c r="C24153" s="2">
        <v>1.7396160000000001</v>
      </c>
      <c r="D24153" s="2">
        <v>1.7050430000000001</v>
      </c>
      <c r="F24153" s="2">
        <v>21.936050000000002</v>
      </c>
      <c r="G24153" s="2">
        <v>0.183754</v>
      </c>
      <c r="H24153" s="2">
        <v>0.55463399999999996</v>
      </c>
      <c r="J24153" s="2">
        <v>21.938849999999999</v>
      </c>
      <c r="K24153" s="2">
        <v>0.15578800000000001</v>
      </c>
      <c r="L24153" s="2">
        <v>0.15076999999999999</v>
      </c>
    </row>
    <row r="24154" spans="1:12" x14ac:dyDescent="0.2">
      <c r="A24154" s="2">
        <v>21.939550000000001</v>
      </c>
      <c r="B24154" s="2">
        <v>12.61952</v>
      </c>
      <c r="C24154" s="2">
        <v>1.7384900000000001</v>
      </c>
      <c r="D24154" s="2">
        <v>1.7041500000000001</v>
      </c>
      <c r="F24154" s="2">
        <v>21.93675</v>
      </c>
      <c r="G24154" s="2">
        <v>0.18405199999999999</v>
      </c>
      <c r="H24154" s="2">
        <v>0.55477100000000001</v>
      </c>
      <c r="J24154" s="2">
        <v>21.939550000000001</v>
      </c>
      <c r="K24154" s="2">
        <v>0.156051</v>
      </c>
      <c r="L24154" s="2">
        <v>0.15067700000000001</v>
      </c>
    </row>
    <row r="24155" spans="1:12" x14ac:dyDescent="0.2">
      <c r="A24155" s="2">
        <v>21.940249999999999</v>
      </c>
      <c r="B24155" s="2">
        <v>12.61781</v>
      </c>
      <c r="C24155" s="2">
        <v>1.737479</v>
      </c>
      <c r="D24155" s="2">
        <v>1.7029449999999999</v>
      </c>
      <c r="F24155" s="2">
        <v>21.937449999999998</v>
      </c>
      <c r="G24155" s="2">
        <v>0.18382299999999999</v>
      </c>
      <c r="H24155" s="2">
        <v>0.55489299999999997</v>
      </c>
      <c r="J24155" s="2">
        <v>21.940249999999999</v>
      </c>
      <c r="K24155" s="2">
        <v>0.15623300000000001</v>
      </c>
      <c r="L24155" s="2">
        <v>0.150505</v>
      </c>
    </row>
    <row r="24156" spans="1:12" x14ac:dyDescent="0.2">
      <c r="A24156" s="2">
        <v>21.94096</v>
      </c>
      <c r="B24156" s="2">
        <v>12.615449999999999</v>
      </c>
      <c r="C24156" s="2">
        <v>1.7366520000000001</v>
      </c>
      <c r="D24156" s="2">
        <v>1.7023269999999999</v>
      </c>
      <c r="F24156" s="2">
        <v>21.93815</v>
      </c>
      <c r="G24156" s="2">
        <v>0.18344099999999999</v>
      </c>
      <c r="H24156" s="2">
        <v>0.55480200000000002</v>
      </c>
      <c r="J24156" s="2">
        <v>21.94096</v>
      </c>
      <c r="K24156" s="2">
        <v>0.15640999999999999</v>
      </c>
      <c r="L24156" s="2">
        <v>0.15056</v>
      </c>
    </row>
    <row r="24157" spans="1:12" x14ac:dyDescent="0.2">
      <c r="A24157" s="2">
        <v>21.941659999999999</v>
      </c>
      <c r="B24157" s="2">
        <v>12.613</v>
      </c>
      <c r="C24157" s="2">
        <v>1.7357670000000001</v>
      </c>
      <c r="D24157" s="2">
        <v>1.7014800000000001</v>
      </c>
      <c r="F24157" s="2">
        <v>21.938849999999999</v>
      </c>
      <c r="G24157" s="2">
        <v>0.18328900000000001</v>
      </c>
      <c r="H24157" s="2">
        <v>0.55470299999999995</v>
      </c>
      <c r="J24157" s="2">
        <v>21.941659999999999</v>
      </c>
      <c r="K24157" s="2">
        <v>0.15667900000000001</v>
      </c>
      <c r="L24157" s="2">
        <v>0.150806</v>
      </c>
    </row>
    <row r="24158" spans="1:12" x14ac:dyDescent="0.2">
      <c r="A24158" s="2">
        <v>21.942360000000001</v>
      </c>
      <c r="B24158" s="2">
        <v>12.610810000000001</v>
      </c>
      <c r="C24158" s="2">
        <v>1.7347790000000001</v>
      </c>
      <c r="D24158" s="2">
        <v>1.700053</v>
      </c>
      <c r="F24158" s="2">
        <v>21.939550000000001</v>
      </c>
      <c r="G24158" s="2">
        <v>0.18301400000000001</v>
      </c>
      <c r="H24158" s="2">
        <v>0.55465699999999996</v>
      </c>
      <c r="J24158" s="2">
        <v>21.942360000000001</v>
      </c>
      <c r="K24158" s="2">
        <v>0.157329</v>
      </c>
      <c r="L24158" s="2">
        <v>0.15043699999999999</v>
      </c>
    </row>
    <row r="24159" spans="1:12" x14ac:dyDescent="0.2">
      <c r="A24159" s="2">
        <v>21.943059999999999</v>
      </c>
      <c r="B24159" s="2">
        <v>12.60924</v>
      </c>
      <c r="C24159" s="2">
        <v>1.7341420000000001</v>
      </c>
      <c r="D24159" s="2">
        <v>1.69868</v>
      </c>
      <c r="F24159" s="2">
        <v>21.940249999999999</v>
      </c>
      <c r="G24159" s="2">
        <v>0.18259400000000001</v>
      </c>
      <c r="H24159" s="2">
        <v>0.55441300000000004</v>
      </c>
      <c r="J24159" s="2">
        <v>21.943059999999999</v>
      </c>
      <c r="K24159" s="2">
        <v>0.157804</v>
      </c>
      <c r="L24159" s="2">
        <v>0.15032699999999999</v>
      </c>
    </row>
    <row r="24160" spans="1:12" x14ac:dyDescent="0.2">
      <c r="A24160" s="2">
        <v>21.943760000000001</v>
      </c>
      <c r="B24160" s="2">
        <v>12.60702</v>
      </c>
      <c r="C24160" s="2">
        <v>1.733142</v>
      </c>
      <c r="D24160" s="2">
        <v>1.6978489999999999</v>
      </c>
      <c r="F24160" s="2">
        <v>21.94096</v>
      </c>
      <c r="G24160" s="2">
        <v>0.18212100000000001</v>
      </c>
      <c r="H24160" s="2">
        <v>0.55414600000000003</v>
      </c>
      <c r="J24160" s="2">
        <v>21.943760000000001</v>
      </c>
      <c r="K24160" s="2">
        <v>0.15797800000000001</v>
      </c>
      <c r="L24160" s="2">
        <v>0.15049899999999999</v>
      </c>
    </row>
    <row r="24161" spans="1:12" x14ac:dyDescent="0.2">
      <c r="A24161" s="2">
        <v>21.944459999999999</v>
      </c>
      <c r="B24161" s="2">
        <v>12.6051</v>
      </c>
      <c r="C24161" s="2">
        <v>1.731975</v>
      </c>
      <c r="D24161" s="2">
        <v>1.6971240000000001</v>
      </c>
      <c r="F24161" s="2">
        <v>21.941659999999999</v>
      </c>
      <c r="G24161" s="2">
        <v>0.18183099999999999</v>
      </c>
      <c r="H24161" s="2">
        <v>0.55445900000000004</v>
      </c>
      <c r="J24161" s="2">
        <v>21.944459999999999</v>
      </c>
      <c r="K24161" s="2">
        <v>0.158497</v>
      </c>
      <c r="L24161" s="2">
        <v>0.15032699999999999</v>
      </c>
    </row>
    <row r="24162" spans="1:12" x14ac:dyDescent="0.2">
      <c r="A24162" s="2">
        <v>21.945160000000001</v>
      </c>
      <c r="B24162" s="2">
        <v>12.602959999999999</v>
      </c>
      <c r="C24162" s="2">
        <v>1.730769</v>
      </c>
      <c r="D24162" s="2">
        <v>1.6962619999999999</v>
      </c>
      <c r="F24162" s="2">
        <v>21.942360000000001</v>
      </c>
      <c r="G24162" s="2">
        <v>0.181648</v>
      </c>
      <c r="H24162" s="2">
        <v>0.55468799999999996</v>
      </c>
      <c r="J24162" s="2">
        <v>21.945160000000001</v>
      </c>
      <c r="K24162" s="2">
        <v>0.15862299999999999</v>
      </c>
      <c r="L24162" s="2">
        <v>0.150593</v>
      </c>
    </row>
    <row r="24163" spans="1:12" x14ac:dyDescent="0.2">
      <c r="A24163" s="2">
        <v>21.945869999999999</v>
      </c>
      <c r="B24163" s="2">
        <v>12.60064</v>
      </c>
      <c r="C24163" s="2">
        <v>1.729854</v>
      </c>
      <c r="D24163" s="2">
        <v>1.6953990000000001</v>
      </c>
      <c r="F24163" s="2">
        <v>21.943059999999999</v>
      </c>
      <c r="G24163" s="2">
        <v>0.181168</v>
      </c>
      <c r="H24163" s="2">
        <v>0.55526699999999996</v>
      </c>
      <c r="J24163" s="2">
        <v>21.945869999999999</v>
      </c>
      <c r="K24163" s="2">
        <v>0.15876899999999999</v>
      </c>
      <c r="L24163" s="2">
        <v>0.15048400000000001</v>
      </c>
    </row>
    <row r="24164" spans="1:12" x14ac:dyDescent="0.2">
      <c r="A24164" s="2">
        <v>21.946570000000001</v>
      </c>
      <c r="B24164" s="2">
        <v>12.598850000000001</v>
      </c>
      <c r="C24164" s="2">
        <v>1.729236</v>
      </c>
      <c r="D24164" s="2">
        <v>1.6942699999999999</v>
      </c>
      <c r="F24164" s="2">
        <v>21.943760000000001</v>
      </c>
      <c r="G24164" s="2">
        <v>0.18112200000000001</v>
      </c>
      <c r="H24164" s="2">
        <v>0.55509900000000001</v>
      </c>
      <c r="J24164" s="2">
        <v>21.946570000000001</v>
      </c>
      <c r="K24164" s="2">
        <v>0.15970000000000001</v>
      </c>
      <c r="L24164" s="2">
        <v>0.149675</v>
      </c>
    </row>
    <row r="24165" spans="1:12" x14ac:dyDescent="0.2">
      <c r="A24165" s="2">
        <v>21.94727</v>
      </c>
      <c r="B24165" s="2">
        <v>12.59718</v>
      </c>
      <c r="C24165" s="2">
        <v>1.7281679999999999</v>
      </c>
      <c r="D24165" s="2">
        <v>1.6933009999999999</v>
      </c>
      <c r="F24165" s="2">
        <v>21.944459999999999</v>
      </c>
      <c r="G24165" s="2">
        <v>0.18080099999999999</v>
      </c>
      <c r="H24165" s="2">
        <v>0.55516100000000002</v>
      </c>
      <c r="J24165" s="2">
        <v>21.94727</v>
      </c>
      <c r="K24165" s="2">
        <v>0.15981999999999999</v>
      </c>
      <c r="L24165" s="2">
        <v>0.149008</v>
      </c>
    </row>
    <row r="24166" spans="1:12" x14ac:dyDescent="0.2">
      <c r="A24166" s="2">
        <v>21.947970000000002</v>
      </c>
      <c r="B24166" s="2">
        <v>12.59521</v>
      </c>
      <c r="C24166" s="2">
        <v>1.7268250000000001</v>
      </c>
      <c r="D24166" s="2">
        <v>1.69218</v>
      </c>
      <c r="F24166" s="2">
        <v>21.945160000000001</v>
      </c>
      <c r="G24166" s="2">
        <v>0.18074000000000001</v>
      </c>
      <c r="H24166" s="2">
        <v>0.55569500000000005</v>
      </c>
      <c r="J24166" s="2">
        <v>21.947970000000002</v>
      </c>
      <c r="K24166" s="2">
        <v>0.160251</v>
      </c>
      <c r="L24166" s="2">
        <v>0.14874000000000001</v>
      </c>
    </row>
    <row r="24167" spans="1:12" x14ac:dyDescent="0.2">
      <c r="A24167" s="2">
        <v>21.94867</v>
      </c>
      <c r="B24167" s="2">
        <v>12.593389999999999</v>
      </c>
      <c r="C24167" s="2">
        <v>1.725986</v>
      </c>
      <c r="D24167" s="2">
        <v>1.690623</v>
      </c>
      <c r="F24167" s="2">
        <v>21.945869999999999</v>
      </c>
      <c r="G24167" s="2">
        <v>0.180641</v>
      </c>
      <c r="H24167" s="2">
        <v>0.55586199999999997</v>
      </c>
      <c r="J24167" s="2">
        <v>21.94867</v>
      </c>
      <c r="K24167" s="2">
        <v>0.16021099999999999</v>
      </c>
      <c r="L24167" s="2">
        <v>0.148395</v>
      </c>
    </row>
    <row r="24168" spans="1:12" x14ac:dyDescent="0.2">
      <c r="A24168" s="2">
        <v>21.949369999999998</v>
      </c>
      <c r="B24168" s="2">
        <v>12.59216</v>
      </c>
      <c r="C24168" s="2">
        <v>1.725028</v>
      </c>
      <c r="D24168" s="2">
        <v>1.6892579999999999</v>
      </c>
      <c r="F24168" s="2">
        <v>21.946570000000001</v>
      </c>
      <c r="G24168" s="2">
        <v>0.180809</v>
      </c>
      <c r="H24168" s="2">
        <v>0.55612200000000001</v>
      </c>
      <c r="J24168" s="2">
        <v>21.949369999999998</v>
      </c>
      <c r="K24168" s="2">
        <v>0.160057</v>
      </c>
      <c r="L24168" s="2">
        <v>0.147923</v>
      </c>
    </row>
    <row r="24169" spans="1:12" x14ac:dyDescent="0.2">
      <c r="A24169" s="2">
        <v>21.95007</v>
      </c>
      <c r="B24169" s="2">
        <v>12.5908</v>
      </c>
      <c r="C24169" s="2">
        <v>1.7239720000000001</v>
      </c>
      <c r="D24169" s="2">
        <v>1.6882889999999999</v>
      </c>
      <c r="F24169" s="2">
        <v>21.94727</v>
      </c>
      <c r="G24169" s="2">
        <v>0.180725</v>
      </c>
      <c r="H24169" s="2">
        <v>0.55638900000000002</v>
      </c>
      <c r="J24169" s="2">
        <v>21.95007</v>
      </c>
      <c r="K24169" s="2">
        <v>0.16030700000000001</v>
      </c>
      <c r="L24169" s="2">
        <v>0.147901</v>
      </c>
    </row>
    <row r="24170" spans="1:12" x14ac:dyDescent="0.2">
      <c r="A24170" s="2">
        <v>21.950780000000002</v>
      </c>
      <c r="B24170" s="2">
        <v>12.58907</v>
      </c>
      <c r="C24170" s="2">
        <v>1.722987</v>
      </c>
      <c r="D24170" s="2">
        <v>1.687236</v>
      </c>
      <c r="F24170" s="2">
        <v>21.947970000000002</v>
      </c>
      <c r="G24170" s="2">
        <v>0.18032799999999999</v>
      </c>
      <c r="H24170" s="2">
        <v>0.55619799999999997</v>
      </c>
      <c r="J24170" s="2">
        <v>21.950780000000002</v>
      </c>
      <c r="K24170" s="2">
        <v>0.16064999999999999</v>
      </c>
      <c r="L24170" s="2">
        <v>0.148058</v>
      </c>
    </row>
    <row r="24171" spans="1:12" x14ac:dyDescent="0.2">
      <c r="A24171" s="2">
        <v>21.95148</v>
      </c>
      <c r="B24171" s="2">
        <v>12.587389999999999</v>
      </c>
      <c r="C24171" s="2">
        <v>1.7219310000000001</v>
      </c>
      <c r="D24171" s="2">
        <v>1.686404</v>
      </c>
      <c r="F24171" s="2">
        <v>21.94867</v>
      </c>
      <c r="G24171" s="2">
        <v>0.180038</v>
      </c>
      <c r="H24171" s="2">
        <v>0.55664100000000005</v>
      </c>
      <c r="J24171" s="2">
        <v>21.95148</v>
      </c>
      <c r="K24171" s="2">
        <v>0.160829</v>
      </c>
      <c r="L24171" s="2">
        <v>0.14787</v>
      </c>
    </row>
    <row r="24172" spans="1:12" x14ac:dyDescent="0.2">
      <c r="A24172" s="2">
        <v>21.952179999999998</v>
      </c>
      <c r="B24172" s="2">
        <v>12.58582</v>
      </c>
      <c r="C24172" s="2">
        <v>1.7210490000000001</v>
      </c>
      <c r="D24172" s="2">
        <v>1.685703</v>
      </c>
      <c r="F24172" s="2">
        <v>21.949369999999998</v>
      </c>
      <c r="G24172" s="2">
        <v>0.180031</v>
      </c>
      <c r="H24172" s="2">
        <v>0.55654099999999995</v>
      </c>
      <c r="J24172" s="2">
        <v>21.952179999999998</v>
      </c>
      <c r="K24172" s="2">
        <v>0.16094600000000001</v>
      </c>
      <c r="L24172" s="2">
        <v>0.14760499999999999</v>
      </c>
    </row>
    <row r="24173" spans="1:12" x14ac:dyDescent="0.2">
      <c r="A24173" s="2">
        <v>21.95288</v>
      </c>
      <c r="B24173" s="2">
        <v>12.583740000000001</v>
      </c>
      <c r="C24173" s="2">
        <v>1.7198169999999999</v>
      </c>
      <c r="D24173" s="2">
        <v>1.684482</v>
      </c>
      <c r="F24173" s="2">
        <v>21.95007</v>
      </c>
      <c r="G24173" s="2">
        <v>0.179871</v>
      </c>
      <c r="H24173" s="2">
        <v>0.55651099999999998</v>
      </c>
      <c r="J24173" s="2">
        <v>21.95288</v>
      </c>
      <c r="K24173" s="2">
        <v>0.161436</v>
      </c>
      <c r="L24173" s="2">
        <v>0.14736399999999999</v>
      </c>
    </row>
    <row r="24174" spans="1:12" x14ac:dyDescent="0.2">
      <c r="A24174" s="2">
        <v>21.953579999999999</v>
      </c>
      <c r="B24174" s="2">
        <v>12.58173</v>
      </c>
      <c r="C24174" s="2">
        <v>1.7188479999999999</v>
      </c>
      <c r="D24174" s="2">
        <v>1.6838029999999999</v>
      </c>
      <c r="F24174" s="2">
        <v>21.950780000000002</v>
      </c>
      <c r="G24174" s="2">
        <v>0.17977899999999999</v>
      </c>
      <c r="H24174" s="2">
        <v>0.55721299999999996</v>
      </c>
      <c r="J24174" s="2">
        <v>21.953579999999999</v>
      </c>
      <c r="K24174" s="2">
        <v>0.16184799999999999</v>
      </c>
      <c r="L24174" s="2">
        <v>0.14729999999999999</v>
      </c>
    </row>
    <row r="24175" spans="1:12" x14ac:dyDescent="0.2">
      <c r="A24175" s="2">
        <v>21.954280000000001</v>
      </c>
      <c r="B24175" s="2">
        <v>12.58029</v>
      </c>
      <c r="C24175" s="2">
        <v>1.717803</v>
      </c>
      <c r="D24175" s="2">
        <v>1.682849</v>
      </c>
      <c r="F24175" s="2">
        <v>21.95148</v>
      </c>
      <c r="G24175" s="2">
        <v>0.17913799999999999</v>
      </c>
      <c r="H24175" s="2">
        <v>0.55761000000000005</v>
      </c>
      <c r="J24175" s="2">
        <v>21.954280000000001</v>
      </c>
      <c r="K24175" s="2">
        <v>0.162414</v>
      </c>
      <c r="L24175" s="2">
        <v>0.146816</v>
      </c>
    </row>
    <row r="24176" spans="1:12" x14ac:dyDescent="0.2">
      <c r="A24176" s="2">
        <v>21.954979999999999</v>
      </c>
      <c r="B24176" s="2">
        <v>12.57874</v>
      </c>
      <c r="C24176" s="2">
        <v>1.716453</v>
      </c>
      <c r="D24176" s="2">
        <v>1.6815899999999999</v>
      </c>
      <c r="F24176" s="2">
        <v>21.952179999999998</v>
      </c>
      <c r="G24176" s="2">
        <v>0.17871100000000001</v>
      </c>
      <c r="H24176" s="2">
        <v>0.55774699999999999</v>
      </c>
      <c r="J24176" s="2">
        <v>21.954979999999999</v>
      </c>
      <c r="K24176" s="2">
        <v>0.162466</v>
      </c>
      <c r="L24176" s="2">
        <v>0.14646799999999999</v>
      </c>
    </row>
    <row r="24177" spans="1:12" x14ac:dyDescent="0.2">
      <c r="A24177" s="2">
        <v>21.955690000000001</v>
      </c>
      <c r="B24177" s="2">
        <v>12.57686</v>
      </c>
      <c r="C24177" s="2">
        <v>1.715125</v>
      </c>
      <c r="D24177" s="2">
        <v>1.6805680000000001</v>
      </c>
      <c r="F24177" s="2">
        <v>21.95288</v>
      </c>
      <c r="G24177" s="2">
        <v>0.17827599999999999</v>
      </c>
      <c r="H24177" s="2">
        <v>0.55823500000000004</v>
      </c>
      <c r="J24177" s="2">
        <v>21.955690000000001</v>
      </c>
      <c r="K24177" s="2">
        <v>0.16212399999999999</v>
      </c>
      <c r="L24177" s="2">
        <v>0.14646500000000001</v>
      </c>
    </row>
    <row r="24178" spans="1:12" x14ac:dyDescent="0.2">
      <c r="A24178" s="2">
        <v>21.956389999999999</v>
      </c>
      <c r="B24178" s="2">
        <v>12.574809999999999</v>
      </c>
      <c r="C24178" s="2">
        <v>1.7138089999999999</v>
      </c>
      <c r="D24178" s="2">
        <v>1.6799189999999999</v>
      </c>
      <c r="F24178" s="2">
        <v>21.953579999999999</v>
      </c>
      <c r="G24178" s="2">
        <v>0.177902</v>
      </c>
      <c r="H24178" s="2">
        <v>0.55755600000000005</v>
      </c>
      <c r="J24178" s="2">
        <v>21.956389999999999</v>
      </c>
      <c r="K24178" s="2">
        <v>0.16219900000000001</v>
      </c>
      <c r="L24178" s="2">
        <v>0.14638100000000001</v>
      </c>
    </row>
    <row r="24179" spans="1:12" x14ac:dyDescent="0.2">
      <c r="A24179" s="2">
        <v>21.957090000000001</v>
      </c>
      <c r="B24179" s="2">
        <v>12.57283</v>
      </c>
      <c r="C24179" s="2">
        <v>1.7126189999999999</v>
      </c>
      <c r="D24179" s="2">
        <v>1.678928</v>
      </c>
      <c r="F24179" s="2">
        <v>21.954280000000001</v>
      </c>
      <c r="G24179" s="2">
        <v>0.17771100000000001</v>
      </c>
      <c r="H24179" s="2">
        <v>0.55757100000000004</v>
      </c>
      <c r="J24179" s="2">
        <v>21.957090000000001</v>
      </c>
      <c r="K24179" s="2">
        <v>0.16267000000000001</v>
      </c>
      <c r="L24179" s="2">
        <v>0.14633599999999999</v>
      </c>
    </row>
    <row r="24180" spans="1:12" x14ac:dyDescent="0.2">
      <c r="A24180" s="2">
        <v>21.957789999999999</v>
      </c>
      <c r="B24180" s="2">
        <v>12.570919999999999</v>
      </c>
      <c r="C24180" s="2">
        <v>1.7115359999999999</v>
      </c>
      <c r="D24180" s="2">
        <v>1.677943</v>
      </c>
      <c r="F24180" s="2">
        <v>21.954979999999999</v>
      </c>
      <c r="G24180" s="2">
        <v>0.17760500000000001</v>
      </c>
      <c r="H24180" s="2">
        <v>0.55719799999999997</v>
      </c>
      <c r="J24180" s="2">
        <v>21.957789999999999</v>
      </c>
      <c r="K24180" s="2">
        <v>0.16289899999999999</v>
      </c>
      <c r="L24180" s="2">
        <v>0.14583399999999999</v>
      </c>
    </row>
    <row r="24181" spans="1:12" x14ac:dyDescent="0.2">
      <c r="A24181" s="2">
        <v>21.958490000000001</v>
      </c>
      <c r="B24181" s="2">
        <v>12.56922</v>
      </c>
      <c r="C24181" s="2">
        <v>1.710502</v>
      </c>
      <c r="D24181" s="2">
        <v>1.677211</v>
      </c>
      <c r="F24181" s="2">
        <v>21.955690000000001</v>
      </c>
      <c r="G24181" s="2">
        <v>0.177505</v>
      </c>
      <c r="H24181" s="2">
        <v>0.55740400000000001</v>
      </c>
      <c r="J24181" s="2">
        <v>21.958490000000001</v>
      </c>
      <c r="K24181" s="2">
        <v>0.16314899999999999</v>
      </c>
      <c r="L24181" s="2">
        <v>0.14608199999999999</v>
      </c>
    </row>
    <row r="24182" spans="1:12" x14ac:dyDescent="0.2">
      <c r="A24182" s="2">
        <v>21.95919</v>
      </c>
      <c r="B24182" s="2">
        <v>12.56762</v>
      </c>
      <c r="C24182" s="2">
        <v>1.7094069999999999</v>
      </c>
      <c r="D24182" s="2">
        <v>1.6761280000000001</v>
      </c>
      <c r="F24182" s="2">
        <v>21.956389999999999</v>
      </c>
      <c r="G24182" s="2">
        <v>0.177597</v>
      </c>
      <c r="H24182" s="2">
        <v>0.55761000000000005</v>
      </c>
      <c r="J24182" s="2">
        <v>21.95919</v>
      </c>
      <c r="K24182" s="2">
        <v>0.16322500000000001</v>
      </c>
      <c r="L24182" s="2">
        <v>0.14610000000000001</v>
      </c>
    </row>
    <row r="24183" spans="1:12" x14ac:dyDescent="0.2">
      <c r="A24183" s="2">
        <v>21.959890000000001</v>
      </c>
      <c r="B24183" s="2">
        <v>12.56596</v>
      </c>
      <c r="C24183" s="2">
        <v>1.7084269999999999</v>
      </c>
      <c r="D24183" s="2">
        <v>1.6749909999999999</v>
      </c>
      <c r="F24183" s="2">
        <v>21.957090000000001</v>
      </c>
      <c r="G24183" s="2">
        <v>0.17701</v>
      </c>
      <c r="H24183" s="2">
        <v>0.55783099999999997</v>
      </c>
      <c r="J24183" s="2">
        <v>21.959890000000001</v>
      </c>
      <c r="K24183" s="2">
        <v>0.163578</v>
      </c>
      <c r="L24183" s="2">
        <v>0.14541899999999999</v>
      </c>
    </row>
    <row r="24184" spans="1:12" x14ac:dyDescent="0.2">
      <c r="A24184" s="2">
        <v>21.96059</v>
      </c>
      <c r="B24184" s="2">
        <v>12.56438</v>
      </c>
      <c r="C24184" s="2">
        <v>1.707271</v>
      </c>
      <c r="D24184" s="2">
        <v>1.6745859999999999</v>
      </c>
      <c r="F24184" s="2">
        <v>21.957789999999999</v>
      </c>
      <c r="G24184" s="2">
        <v>0.17713200000000001</v>
      </c>
      <c r="H24184" s="2">
        <v>0.55818900000000005</v>
      </c>
      <c r="J24184" s="2">
        <v>21.96059</v>
      </c>
      <c r="K24184" s="2">
        <v>0.16384699999999999</v>
      </c>
      <c r="L24184" s="2">
        <v>0.14501800000000001</v>
      </c>
    </row>
    <row r="24185" spans="1:12" x14ac:dyDescent="0.2">
      <c r="A24185" s="2">
        <v>21.961300000000001</v>
      </c>
      <c r="B24185" s="2">
        <v>12.56283</v>
      </c>
      <c r="C24185" s="2">
        <v>1.7062029999999999</v>
      </c>
      <c r="D24185" s="2">
        <v>1.674129</v>
      </c>
      <c r="F24185" s="2">
        <v>21.958490000000001</v>
      </c>
      <c r="G24185" s="2">
        <v>0.17744399999999999</v>
      </c>
      <c r="H24185" s="2">
        <v>0.558388</v>
      </c>
      <c r="J24185" s="2">
        <v>21.961300000000001</v>
      </c>
      <c r="K24185" s="2">
        <v>0.16367699999999999</v>
      </c>
      <c r="L24185" s="2">
        <v>0.145014</v>
      </c>
    </row>
    <row r="24186" spans="1:12" x14ac:dyDescent="0.2">
      <c r="A24186" s="2">
        <v>21.962</v>
      </c>
      <c r="B24186" s="2">
        <v>12.560650000000001</v>
      </c>
      <c r="C24186" s="2">
        <v>1.705085</v>
      </c>
      <c r="D24186" s="2">
        <v>1.672984</v>
      </c>
      <c r="F24186" s="2">
        <v>21.95919</v>
      </c>
      <c r="G24186" s="2">
        <v>0.17755099999999999</v>
      </c>
      <c r="H24186" s="2">
        <v>0.55886100000000005</v>
      </c>
      <c r="J24186" s="2">
        <v>21.962</v>
      </c>
      <c r="K24186" s="2">
        <v>0.163881</v>
      </c>
      <c r="L24186" s="2">
        <v>0.144873</v>
      </c>
    </row>
    <row r="24187" spans="1:12" x14ac:dyDescent="0.2">
      <c r="A24187" s="2">
        <v>21.962700000000002</v>
      </c>
      <c r="B24187" s="2">
        <v>12.55916</v>
      </c>
      <c r="C24187" s="2">
        <v>1.7041010000000001</v>
      </c>
      <c r="D24187" s="2">
        <v>1.671794</v>
      </c>
      <c r="F24187" s="2">
        <v>21.959890000000001</v>
      </c>
      <c r="G24187" s="2">
        <v>0.1772</v>
      </c>
      <c r="H24187" s="2">
        <v>0.55889100000000003</v>
      </c>
      <c r="J24187" s="2">
        <v>21.962700000000002</v>
      </c>
      <c r="K24187" s="2">
        <v>0.16394400000000001</v>
      </c>
      <c r="L24187" s="2">
        <v>0.14513200000000001</v>
      </c>
    </row>
    <row r="24188" spans="1:12" x14ac:dyDescent="0.2">
      <c r="A24188" s="2">
        <v>21.9634</v>
      </c>
      <c r="B24188" s="2">
        <v>12.557790000000001</v>
      </c>
      <c r="C24188" s="2">
        <v>1.7030749999999999</v>
      </c>
      <c r="D24188" s="2">
        <v>1.671054</v>
      </c>
      <c r="F24188" s="2">
        <v>21.96059</v>
      </c>
      <c r="G24188" s="2">
        <v>0.17713200000000001</v>
      </c>
      <c r="H24188" s="2">
        <v>0.55915800000000004</v>
      </c>
      <c r="J24188" s="2">
        <v>21.9634</v>
      </c>
      <c r="K24188" s="2">
        <v>0.163717</v>
      </c>
      <c r="L24188" s="2">
        <v>0.14455599999999999</v>
      </c>
    </row>
    <row r="24189" spans="1:12" x14ac:dyDescent="0.2">
      <c r="A24189" s="2">
        <v>21.964099999999998</v>
      </c>
      <c r="B24189" s="2">
        <v>12.556050000000001</v>
      </c>
      <c r="C24189" s="2">
        <v>1.7019</v>
      </c>
      <c r="D24189" s="2">
        <v>1.67052</v>
      </c>
      <c r="F24189" s="2">
        <v>21.961300000000001</v>
      </c>
      <c r="G24189" s="2">
        <v>0.17702499999999999</v>
      </c>
      <c r="H24189" s="2">
        <v>0.55928800000000001</v>
      </c>
      <c r="J24189" s="2">
        <v>21.964099999999998</v>
      </c>
      <c r="K24189" s="2">
        <v>0.163683</v>
      </c>
      <c r="L24189" s="2">
        <v>0.14372399999999999</v>
      </c>
    </row>
    <row r="24190" spans="1:12" x14ac:dyDescent="0.2">
      <c r="A24190" s="2">
        <v>21.9648</v>
      </c>
      <c r="B24190" s="2">
        <v>12.554449999999999</v>
      </c>
      <c r="C24190" s="2">
        <v>1.701144</v>
      </c>
      <c r="D24190" s="2">
        <v>1.6694599999999999</v>
      </c>
      <c r="F24190" s="2">
        <v>21.962</v>
      </c>
      <c r="G24190" s="2">
        <v>0.177208</v>
      </c>
      <c r="H24190" s="2">
        <v>0.55882299999999996</v>
      </c>
      <c r="J24190" s="2">
        <v>21.9648</v>
      </c>
      <c r="K24190" s="2">
        <v>0.163442</v>
      </c>
      <c r="L24190" s="2">
        <v>0.14343400000000001</v>
      </c>
    </row>
    <row r="24191" spans="1:12" x14ac:dyDescent="0.2">
      <c r="A24191" s="2">
        <v>21.965499999999999</v>
      </c>
      <c r="B24191" s="2">
        <v>12.55317</v>
      </c>
      <c r="C24191" s="2">
        <v>1.700523</v>
      </c>
      <c r="D24191" s="2">
        <v>1.6684140000000001</v>
      </c>
      <c r="F24191" s="2">
        <v>21.962700000000002</v>
      </c>
      <c r="G24191" s="2">
        <v>0.177727</v>
      </c>
      <c r="H24191" s="2">
        <v>0.55911999999999995</v>
      </c>
      <c r="J24191" s="2">
        <v>21.965499999999999</v>
      </c>
      <c r="K24191" s="2">
        <v>0.163547</v>
      </c>
      <c r="L24191" s="2">
        <v>0.143037</v>
      </c>
    </row>
    <row r="24192" spans="1:12" x14ac:dyDescent="0.2">
      <c r="A24192" s="2">
        <v>21.96621</v>
      </c>
      <c r="B24192" s="2">
        <v>12.551310000000001</v>
      </c>
      <c r="C24192" s="2">
        <v>1.700027</v>
      </c>
      <c r="D24192" s="2">
        <v>1.666606</v>
      </c>
      <c r="F24192" s="2">
        <v>21.9634</v>
      </c>
      <c r="G24192" s="2">
        <v>0.178284</v>
      </c>
      <c r="H24192" s="2">
        <v>0.55907399999999996</v>
      </c>
      <c r="J24192" s="2">
        <v>21.96621</v>
      </c>
      <c r="K24192" s="2">
        <v>0.16392100000000001</v>
      </c>
      <c r="L24192" s="2">
        <v>0.142569</v>
      </c>
    </row>
    <row r="24193" spans="1:12" x14ac:dyDescent="0.2">
      <c r="A24193" s="2">
        <v>21.966909999999999</v>
      </c>
      <c r="B24193" s="2">
        <v>12.55007</v>
      </c>
      <c r="C24193" s="2">
        <v>1.699592</v>
      </c>
      <c r="D24193" s="2">
        <v>1.6651180000000001</v>
      </c>
      <c r="F24193" s="2">
        <v>21.964099999999998</v>
      </c>
      <c r="G24193" s="2">
        <v>0.17804</v>
      </c>
      <c r="H24193" s="2">
        <v>0.55915099999999995</v>
      </c>
      <c r="J24193" s="2">
        <v>21.966909999999999</v>
      </c>
      <c r="K24193" s="2">
        <v>0.164211</v>
      </c>
      <c r="L24193" s="2">
        <v>0.14222699999999999</v>
      </c>
    </row>
    <row r="24194" spans="1:12" x14ac:dyDescent="0.2">
      <c r="A24194" s="2">
        <v>21.967610000000001</v>
      </c>
      <c r="B24194" s="2">
        <v>12.548260000000001</v>
      </c>
      <c r="C24194" s="2">
        <v>1.6985730000000001</v>
      </c>
      <c r="D24194" s="2">
        <v>1.6641490000000001</v>
      </c>
      <c r="F24194" s="2">
        <v>21.9648</v>
      </c>
      <c r="G24194" s="2">
        <v>0.177589</v>
      </c>
      <c r="H24194" s="2">
        <v>0.55951700000000004</v>
      </c>
      <c r="J24194" s="2">
        <v>21.967610000000001</v>
      </c>
      <c r="K24194" s="2">
        <v>0.16497600000000001</v>
      </c>
      <c r="L24194" s="2">
        <v>0.141877</v>
      </c>
    </row>
    <row r="24195" spans="1:12" x14ac:dyDescent="0.2">
      <c r="A24195" s="2">
        <v>21.968309999999999</v>
      </c>
      <c r="B24195" s="2">
        <v>12.54696</v>
      </c>
      <c r="C24195" s="2">
        <v>1.696952</v>
      </c>
      <c r="D24195" s="2">
        <v>1.663203</v>
      </c>
      <c r="F24195" s="2">
        <v>21.965499999999999</v>
      </c>
      <c r="G24195" s="2">
        <v>0.17749000000000001</v>
      </c>
      <c r="H24195" s="2">
        <v>0.559639</v>
      </c>
      <c r="J24195" s="2">
        <v>21.968309999999999</v>
      </c>
      <c r="K24195" s="2">
        <v>0.165079</v>
      </c>
      <c r="L24195" s="2">
        <v>0.14194399999999999</v>
      </c>
    </row>
    <row r="24196" spans="1:12" x14ac:dyDescent="0.2">
      <c r="A24196" s="2">
        <v>21.969010000000001</v>
      </c>
      <c r="B24196" s="2">
        <v>12.545780000000001</v>
      </c>
      <c r="C24196" s="2">
        <v>1.6959219999999999</v>
      </c>
      <c r="D24196" s="2">
        <v>1.661967</v>
      </c>
      <c r="F24196" s="2">
        <v>21.96621</v>
      </c>
      <c r="G24196" s="2">
        <v>0.17744399999999999</v>
      </c>
      <c r="H24196" s="2">
        <v>0.55960799999999999</v>
      </c>
      <c r="J24196" s="2">
        <v>21.969010000000001</v>
      </c>
      <c r="K24196" s="2">
        <v>0.16517999999999999</v>
      </c>
      <c r="L24196" s="2">
        <v>0.141846</v>
      </c>
    </row>
    <row r="24197" spans="1:12" x14ac:dyDescent="0.2">
      <c r="A24197" s="2">
        <v>21.969709999999999</v>
      </c>
      <c r="B24197" s="2">
        <v>12.54405</v>
      </c>
      <c r="C24197" s="2">
        <v>1.695087</v>
      </c>
      <c r="D24197" s="2">
        <v>1.660625</v>
      </c>
      <c r="F24197" s="2">
        <v>21.966909999999999</v>
      </c>
      <c r="G24197" s="2">
        <v>0.17708599999999999</v>
      </c>
      <c r="H24197" s="2">
        <v>0.55958600000000003</v>
      </c>
      <c r="J24197" s="2">
        <v>21.969709999999999</v>
      </c>
      <c r="K24197" s="2">
        <v>0.16552500000000001</v>
      </c>
      <c r="L24197" s="2">
        <v>0.141651</v>
      </c>
    </row>
    <row r="24198" spans="1:12" x14ac:dyDescent="0.2">
      <c r="A24198" s="2">
        <v>21.970410000000001</v>
      </c>
      <c r="B24198" s="2">
        <v>12.54242</v>
      </c>
      <c r="C24198" s="2">
        <v>1.6940379999999999</v>
      </c>
      <c r="D24198" s="2">
        <v>1.659564</v>
      </c>
      <c r="F24198" s="2">
        <v>21.967610000000001</v>
      </c>
      <c r="G24198" s="2">
        <v>0.17710899999999999</v>
      </c>
      <c r="H24198" s="2">
        <v>0.55956300000000003</v>
      </c>
      <c r="J24198" s="2">
        <v>21.970410000000001</v>
      </c>
      <c r="K24198" s="2">
        <v>0.165218</v>
      </c>
      <c r="L24198" s="2">
        <v>0.14153199999999999</v>
      </c>
    </row>
    <row r="24199" spans="1:12" x14ac:dyDescent="0.2">
      <c r="A24199" s="2">
        <v>21.971119999999999</v>
      </c>
      <c r="B24199" s="2">
        <v>12.540789999999999</v>
      </c>
      <c r="C24199" s="2">
        <v>1.6927829999999999</v>
      </c>
      <c r="D24199" s="2">
        <v>1.658145</v>
      </c>
      <c r="F24199" s="2">
        <v>21.968309999999999</v>
      </c>
      <c r="G24199" s="2">
        <v>0.17761199999999999</v>
      </c>
      <c r="H24199" s="2">
        <v>0.55937199999999998</v>
      </c>
      <c r="J24199" s="2">
        <v>21.971119999999999</v>
      </c>
      <c r="K24199" s="2">
        <v>0.16470699999999999</v>
      </c>
      <c r="L24199" s="2">
        <v>0.14127100000000001</v>
      </c>
    </row>
    <row r="24200" spans="1:12" x14ac:dyDescent="0.2">
      <c r="A24200" s="2">
        <v>21.971820000000001</v>
      </c>
      <c r="B24200" s="2">
        <v>12.53922</v>
      </c>
      <c r="C24200" s="2">
        <v>1.691684</v>
      </c>
      <c r="D24200" s="2">
        <v>1.6570240000000001</v>
      </c>
      <c r="F24200" s="2">
        <v>21.969010000000001</v>
      </c>
      <c r="G24200" s="2">
        <v>0.17768900000000001</v>
      </c>
      <c r="H24200" s="2">
        <v>0.56004299999999996</v>
      </c>
      <c r="J24200" s="2">
        <v>21.971820000000001</v>
      </c>
      <c r="K24200" s="2">
        <v>0.164629</v>
      </c>
      <c r="L24200" s="2">
        <v>0.14041500000000001</v>
      </c>
    </row>
    <row r="24201" spans="1:12" x14ac:dyDescent="0.2">
      <c r="A24201" s="2">
        <v>21.972519999999999</v>
      </c>
      <c r="B24201" s="2">
        <v>12.536799999999999</v>
      </c>
      <c r="C24201" s="2">
        <v>1.6903950000000001</v>
      </c>
      <c r="D24201" s="2">
        <v>1.6562840000000001</v>
      </c>
      <c r="F24201" s="2">
        <v>21.969709999999999</v>
      </c>
      <c r="G24201" s="2">
        <v>0.17740600000000001</v>
      </c>
      <c r="H24201" s="2">
        <v>0.56011999999999995</v>
      </c>
      <c r="J24201" s="2">
        <v>21.972519999999999</v>
      </c>
      <c r="K24201" s="2">
        <v>0.16481799999999999</v>
      </c>
      <c r="L24201" s="2">
        <v>0.140235</v>
      </c>
    </row>
    <row r="24202" spans="1:12" x14ac:dyDescent="0.2">
      <c r="A24202" s="2">
        <v>21.973220000000001</v>
      </c>
      <c r="B24202" s="2">
        <v>12.53518</v>
      </c>
      <c r="C24202" s="2">
        <v>1.6886699999999999</v>
      </c>
      <c r="D24202" s="2">
        <v>1.6552610000000001</v>
      </c>
      <c r="F24202" s="2">
        <v>21.970410000000001</v>
      </c>
      <c r="G24202" s="2">
        <v>0.17698700000000001</v>
      </c>
      <c r="H24202" s="2">
        <v>0.56006599999999995</v>
      </c>
      <c r="J24202" s="2">
        <v>21.973220000000001</v>
      </c>
      <c r="K24202" s="2">
        <v>0.16508700000000001</v>
      </c>
      <c r="L24202" s="2">
        <v>0.14039699999999999</v>
      </c>
    </row>
    <row r="24203" spans="1:12" x14ac:dyDescent="0.2">
      <c r="A24203" s="2">
        <v>21.97392</v>
      </c>
      <c r="B24203" s="2">
        <v>12.533099999999999</v>
      </c>
      <c r="C24203" s="2">
        <v>1.6872819999999999</v>
      </c>
      <c r="D24203" s="2">
        <v>1.65385</v>
      </c>
      <c r="F24203" s="2">
        <v>21.971119999999999</v>
      </c>
      <c r="G24203" s="2">
        <v>0.17674999999999999</v>
      </c>
      <c r="H24203" s="2">
        <v>0.56037899999999996</v>
      </c>
      <c r="J24203" s="2">
        <v>21.97392</v>
      </c>
      <c r="K24203" s="2">
        <v>0.165411</v>
      </c>
      <c r="L24203" s="2">
        <v>0.14067099999999999</v>
      </c>
    </row>
    <row r="24204" spans="1:12" x14ac:dyDescent="0.2">
      <c r="A24204" s="2">
        <v>21.974620000000002</v>
      </c>
      <c r="B24204" s="2">
        <v>12.53172</v>
      </c>
      <c r="C24204" s="2">
        <v>1.686256</v>
      </c>
      <c r="D24204" s="2">
        <v>1.6521710000000001</v>
      </c>
      <c r="F24204" s="2">
        <v>21.971820000000001</v>
      </c>
      <c r="G24204" s="2">
        <v>0.176399</v>
      </c>
      <c r="H24204" s="2">
        <v>0.56036399999999997</v>
      </c>
      <c r="J24204" s="2">
        <v>21.974620000000002</v>
      </c>
      <c r="K24204" s="2">
        <v>0.16556499999999999</v>
      </c>
      <c r="L24204" s="2">
        <v>0.14061299999999999</v>
      </c>
    </row>
    <row r="24205" spans="1:12" x14ac:dyDescent="0.2">
      <c r="A24205" s="2">
        <v>21.97532</v>
      </c>
      <c r="B24205" s="2">
        <v>12.529669999999999</v>
      </c>
      <c r="C24205" s="2">
        <v>1.684982</v>
      </c>
      <c r="D24205" s="2">
        <v>1.6509510000000001</v>
      </c>
      <c r="F24205" s="2">
        <v>21.972519999999999</v>
      </c>
      <c r="G24205" s="2">
        <v>0.17576600000000001</v>
      </c>
      <c r="H24205" s="2">
        <v>0.56072200000000005</v>
      </c>
      <c r="J24205" s="2">
        <v>21.97532</v>
      </c>
      <c r="K24205" s="2">
        <v>0.16520099999999999</v>
      </c>
      <c r="L24205" s="2">
        <v>0.140462</v>
      </c>
    </row>
    <row r="24206" spans="1:12" x14ac:dyDescent="0.2">
      <c r="A24206" s="2">
        <v>21.976030000000002</v>
      </c>
      <c r="B24206" s="2">
        <v>12.5284</v>
      </c>
      <c r="C24206" s="2">
        <v>1.684142</v>
      </c>
      <c r="D24206" s="2">
        <v>1.650096</v>
      </c>
      <c r="F24206" s="2">
        <v>21.973220000000001</v>
      </c>
      <c r="G24206" s="2">
        <v>0.17554500000000001</v>
      </c>
      <c r="H24206" s="2">
        <v>0.56095099999999998</v>
      </c>
      <c r="J24206" s="2">
        <v>21.976030000000002</v>
      </c>
      <c r="K24206" s="2">
        <v>0.16506399999999999</v>
      </c>
      <c r="L24206" s="2">
        <v>0.14005100000000001</v>
      </c>
    </row>
    <row r="24207" spans="1:12" x14ac:dyDescent="0.2">
      <c r="A24207" s="2">
        <v>21.97673</v>
      </c>
      <c r="B24207" s="2">
        <v>12.527150000000001</v>
      </c>
      <c r="C24207" s="2">
        <v>1.6833070000000001</v>
      </c>
      <c r="D24207" s="2">
        <v>1.649486</v>
      </c>
      <c r="F24207" s="2">
        <v>21.97392</v>
      </c>
      <c r="G24207" s="2">
        <v>0.17555200000000001</v>
      </c>
      <c r="H24207" s="2">
        <v>0.56092799999999998</v>
      </c>
      <c r="J24207" s="2">
        <v>21.97673</v>
      </c>
      <c r="K24207" s="2">
        <v>0.16535900000000001</v>
      </c>
      <c r="L24207" s="2">
        <v>0.13933400000000001</v>
      </c>
    </row>
    <row r="24208" spans="1:12" x14ac:dyDescent="0.2">
      <c r="A24208" s="2">
        <v>21.977429999999998</v>
      </c>
      <c r="B24208" s="2">
        <v>12.525550000000001</v>
      </c>
      <c r="C24208" s="2">
        <v>1.6821170000000001</v>
      </c>
      <c r="D24208" s="2">
        <v>1.648563</v>
      </c>
      <c r="F24208" s="2">
        <v>21.974620000000002</v>
      </c>
      <c r="G24208" s="2">
        <v>0.175957</v>
      </c>
      <c r="H24208" s="2">
        <v>0.56091299999999999</v>
      </c>
      <c r="J24208" s="2">
        <v>21.977429999999998</v>
      </c>
      <c r="K24208" s="2">
        <v>0.16531199999999999</v>
      </c>
      <c r="L24208" s="2">
        <v>0.139269</v>
      </c>
    </row>
    <row r="24209" spans="1:12" x14ac:dyDescent="0.2">
      <c r="A24209" s="2">
        <v>21.97813</v>
      </c>
      <c r="B24209" s="2">
        <v>12.5235</v>
      </c>
      <c r="C24209" s="2">
        <v>1.6811290000000001</v>
      </c>
      <c r="D24209" s="2">
        <v>1.6471439999999999</v>
      </c>
      <c r="F24209" s="2">
        <v>21.97532</v>
      </c>
      <c r="G24209" s="2">
        <v>0.176064</v>
      </c>
      <c r="H24209" s="2">
        <v>0.56104299999999996</v>
      </c>
      <c r="J24209" s="2">
        <v>21.97813</v>
      </c>
      <c r="K24209" s="2">
        <v>0.16525599999999999</v>
      </c>
      <c r="L24209" s="2">
        <v>0.13905000000000001</v>
      </c>
    </row>
    <row r="24210" spans="1:12" x14ac:dyDescent="0.2">
      <c r="A24210" s="2">
        <v>21.978829999999999</v>
      </c>
      <c r="B24210" s="2">
        <v>12.52197</v>
      </c>
      <c r="C24210" s="2">
        <v>1.6810639999999999</v>
      </c>
      <c r="D24210" s="2">
        <v>1.6455489999999999</v>
      </c>
      <c r="F24210" s="2">
        <v>21.976030000000002</v>
      </c>
      <c r="G24210" s="2">
        <v>0.176201</v>
      </c>
      <c r="H24210" s="2">
        <v>0.56146200000000002</v>
      </c>
      <c r="J24210" s="2">
        <v>21.978829999999999</v>
      </c>
      <c r="K24210" s="2">
        <v>0.16535</v>
      </c>
      <c r="L24210" s="2">
        <v>0.13841200000000001</v>
      </c>
    </row>
    <row r="24211" spans="1:12" x14ac:dyDescent="0.2">
      <c r="A24211" s="2">
        <v>21.97953</v>
      </c>
      <c r="B24211" s="2">
        <v>12.52055</v>
      </c>
      <c r="C24211" s="2">
        <v>1.6798280000000001</v>
      </c>
      <c r="D24211" s="2">
        <v>1.644023</v>
      </c>
      <c r="F24211" s="2">
        <v>21.97673</v>
      </c>
      <c r="G24211" s="2">
        <v>0.175819</v>
      </c>
      <c r="H24211" s="2">
        <v>0.56138600000000005</v>
      </c>
      <c r="J24211" s="2">
        <v>21.97953</v>
      </c>
      <c r="K24211" s="2">
        <v>0.16502900000000001</v>
      </c>
      <c r="L24211" s="2">
        <v>0.138378</v>
      </c>
    </row>
    <row r="24212" spans="1:12" x14ac:dyDescent="0.2">
      <c r="A24212" s="2">
        <v>21.980229999999999</v>
      </c>
      <c r="B24212" s="2">
        <v>12.51909</v>
      </c>
      <c r="C24212" s="2">
        <v>1.6788479999999999</v>
      </c>
      <c r="D24212" s="2">
        <v>1.6429320000000001</v>
      </c>
      <c r="F24212" s="2">
        <v>21.977429999999998</v>
      </c>
      <c r="G24212" s="2">
        <v>0.17582700000000001</v>
      </c>
      <c r="H24212" s="2">
        <v>0.561531</v>
      </c>
      <c r="J24212" s="2">
        <v>21.980229999999999</v>
      </c>
      <c r="K24212" s="2">
        <v>0.165127</v>
      </c>
      <c r="L24212" s="2">
        <v>0.137877</v>
      </c>
    </row>
    <row r="24213" spans="1:12" x14ac:dyDescent="0.2">
      <c r="A24213" s="2">
        <v>21.980930000000001</v>
      </c>
      <c r="B24213" s="2">
        <v>12.5177</v>
      </c>
      <c r="C24213" s="2">
        <v>1.6773560000000001</v>
      </c>
      <c r="D24213" s="2">
        <v>1.6419170000000001</v>
      </c>
      <c r="F24213" s="2">
        <v>21.97813</v>
      </c>
      <c r="G24213" s="2">
        <v>0.176117</v>
      </c>
      <c r="H24213" s="2">
        <v>0.56185200000000002</v>
      </c>
      <c r="J24213" s="2">
        <v>21.980930000000001</v>
      </c>
      <c r="K24213" s="2">
        <v>0.165241</v>
      </c>
      <c r="L24213" s="2">
        <v>0.137321</v>
      </c>
    </row>
    <row r="24214" spans="1:12" x14ac:dyDescent="0.2">
      <c r="A24214" s="2">
        <v>21.981639999999999</v>
      </c>
      <c r="B24214" s="2">
        <v>12.5161</v>
      </c>
      <c r="C24214" s="2">
        <v>1.6760930000000001</v>
      </c>
      <c r="D24214" s="2">
        <v>1.6410709999999999</v>
      </c>
      <c r="F24214" s="2">
        <v>21.978829999999999</v>
      </c>
      <c r="G24214" s="2">
        <v>0.17624699999999999</v>
      </c>
      <c r="H24214" s="2">
        <v>0.56222499999999997</v>
      </c>
      <c r="J24214" s="2">
        <v>21.981639999999999</v>
      </c>
      <c r="K24214" s="2">
        <v>0.164821</v>
      </c>
      <c r="L24214" s="2">
        <v>0.13735900000000001</v>
      </c>
    </row>
    <row r="24215" spans="1:12" x14ac:dyDescent="0.2">
      <c r="A24215" s="2">
        <v>21.982340000000001</v>
      </c>
      <c r="B24215" s="2">
        <v>12.51458</v>
      </c>
      <c r="C24215" s="2">
        <v>1.6750560000000001</v>
      </c>
      <c r="D24215" s="2">
        <v>1.63985</v>
      </c>
      <c r="F24215" s="2">
        <v>21.97953</v>
      </c>
      <c r="G24215" s="2">
        <v>0.17623900000000001</v>
      </c>
      <c r="H24215" s="2">
        <v>0.56258399999999997</v>
      </c>
      <c r="J24215" s="2">
        <v>21.982340000000001</v>
      </c>
      <c r="K24215" s="2">
        <v>0.16478300000000001</v>
      </c>
      <c r="L24215" s="2">
        <v>0.13756099999999999</v>
      </c>
    </row>
    <row r="24216" spans="1:12" x14ac:dyDescent="0.2">
      <c r="A24216" s="2">
        <v>21.983039999999999</v>
      </c>
      <c r="B24216" s="2">
        <v>12.513199999999999</v>
      </c>
      <c r="C24216" s="2">
        <v>1.674064</v>
      </c>
      <c r="D24216" s="2">
        <v>1.639194</v>
      </c>
      <c r="F24216" s="2">
        <v>21.980229999999999</v>
      </c>
      <c r="G24216" s="2">
        <v>0.17607100000000001</v>
      </c>
      <c r="H24216" s="2">
        <v>0.56230899999999995</v>
      </c>
      <c r="J24216" s="2">
        <v>21.983039999999999</v>
      </c>
      <c r="K24216" s="2">
        <v>0.164268</v>
      </c>
      <c r="L24216" s="2">
        <v>0.13755700000000001</v>
      </c>
    </row>
    <row r="24217" spans="1:12" x14ac:dyDescent="0.2">
      <c r="A24217" s="2">
        <v>21.983740000000001</v>
      </c>
      <c r="B24217" s="2">
        <v>12.51196</v>
      </c>
      <c r="C24217" s="2">
        <v>1.672698</v>
      </c>
      <c r="D24217" s="2">
        <v>1.6381330000000001</v>
      </c>
      <c r="F24217" s="2">
        <v>21.980930000000001</v>
      </c>
      <c r="G24217" s="2">
        <v>0.175758</v>
      </c>
      <c r="H24217" s="2">
        <v>0.56189</v>
      </c>
      <c r="J24217" s="2">
        <v>21.983740000000001</v>
      </c>
      <c r="K24217" s="2">
        <v>0.16453200000000001</v>
      </c>
      <c r="L24217" s="2">
        <v>0.13766999999999999</v>
      </c>
    </row>
    <row r="24218" spans="1:12" x14ac:dyDescent="0.2">
      <c r="A24218" s="2">
        <v>21.984439999999999</v>
      </c>
      <c r="B24218" s="2">
        <v>12.509740000000001</v>
      </c>
      <c r="C24218" s="2">
        <v>1.671397</v>
      </c>
      <c r="D24218" s="2">
        <v>1.6369959999999999</v>
      </c>
      <c r="F24218" s="2">
        <v>21.981639999999999</v>
      </c>
      <c r="G24218" s="2">
        <v>0.17527000000000001</v>
      </c>
      <c r="H24218" s="2">
        <v>0.56198899999999996</v>
      </c>
      <c r="J24218" s="2">
        <v>21.984439999999999</v>
      </c>
      <c r="K24218" s="2">
        <v>0.165079</v>
      </c>
      <c r="L24218" s="2">
        <v>0.137465</v>
      </c>
    </row>
    <row r="24219" spans="1:12" x14ac:dyDescent="0.2">
      <c r="A24219" s="2">
        <v>21.985140000000001</v>
      </c>
      <c r="B24219" s="2">
        <v>12.507680000000001</v>
      </c>
      <c r="C24219" s="2">
        <v>1.6706460000000001</v>
      </c>
      <c r="D24219" s="2">
        <v>1.63605</v>
      </c>
      <c r="F24219" s="2">
        <v>21.982340000000001</v>
      </c>
      <c r="G24219" s="2">
        <v>0.17505599999999999</v>
      </c>
      <c r="H24219" s="2">
        <v>0.56175200000000003</v>
      </c>
      <c r="J24219" s="2">
        <v>21.985140000000001</v>
      </c>
      <c r="K24219" s="2">
        <v>0.165161</v>
      </c>
      <c r="L24219" s="2">
        <v>0.137183</v>
      </c>
    </row>
    <row r="24220" spans="1:12" x14ac:dyDescent="0.2">
      <c r="A24220" s="2">
        <v>21.98584</v>
      </c>
      <c r="B24220" s="2">
        <v>12.50609</v>
      </c>
      <c r="C24220" s="2">
        <v>1.66957</v>
      </c>
      <c r="D24220" s="2">
        <v>1.634914</v>
      </c>
      <c r="F24220" s="2">
        <v>21.983039999999999</v>
      </c>
      <c r="G24220" s="2">
        <v>0.175209</v>
      </c>
      <c r="H24220" s="2">
        <v>0.56177500000000002</v>
      </c>
      <c r="J24220" s="2">
        <v>21.98584</v>
      </c>
      <c r="K24220" s="2">
        <v>0.165211</v>
      </c>
      <c r="L24220" s="2">
        <v>0.13705300000000001</v>
      </c>
    </row>
    <row r="24221" spans="1:12" x14ac:dyDescent="0.2">
      <c r="A24221" s="2">
        <v>21.986550000000001</v>
      </c>
      <c r="B24221" s="2">
        <v>12.504580000000001</v>
      </c>
      <c r="C24221" s="2">
        <v>1.6680790000000001</v>
      </c>
      <c r="D24221" s="2">
        <v>1.634029</v>
      </c>
      <c r="F24221" s="2">
        <v>21.983740000000001</v>
      </c>
      <c r="G24221" s="2">
        <v>0.17521700000000001</v>
      </c>
      <c r="H24221" s="2">
        <v>0.56161499999999998</v>
      </c>
      <c r="J24221" s="2">
        <v>21.986550000000001</v>
      </c>
      <c r="K24221" s="2">
        <v>0.16513</v>
      </c>
      <c r="L24221" s="2">
        <v>0.13647000000000001</v>
      </c>
    </row>
    <row r="24222" spans="1:12" x14ac:dyDescent="0.2">
      <c r="A24222" s="2">
        <v>21.98725</v>
      </c>
      <c r="B24222" s="2">
        <v>12.50291</v>
      </c>
      <c r="C24222" s="2">
        <v>1.666412</v>
      </c>
      <c r="D24222" s="2">
        <v>1.6334109999999999</v>
      </c>
      <c r="F24222" s="2">
        <v>21.984439999999999</v>
      </c>
      <c r="G24222" s="2">
        <v>0.175293</v>
      </c>
      <c r="H24222" s="2">
        <v>0.561859</v>
      </c>
      <c r="J24222" s="2">
        <v>21.98725</v>
      </c>
      <c r="K24222" s="2">
        <v>0.16508300000000001</v>
      </c>
      <c r="L24222" s="2">
        <v>0.136128</v>
      </c>
    </row>
    <row r="24223" spans="1:12" x14ac:dyDescent="0.2">
      <c r="A24223" s="2">
        <v>21.987950000000001</v>
      </c>
      <c r="B24223" s="2">
        <v>12.5014</v>
      </c>
      <c r="C24223" s="2">
        <v>1.6653210000000001</v>
      </c>
      <c r="D24223" s="2">
        <v>1.6324650000000001</v>
      </c>
      <c r="F24223" s="2">
        <v>21.985140000000001</v>
      </c>
      <c r="G24223" s="2">
        <v>0.175514</v>
      </c>
      <c r="H24223" s="2">
        <v>0.56245400000000001</v>
      </c>
      <c r="J24223" s="2">
        <v>21.987950000000001</v>
      </c>
      <c r="K24223" s="2">
        <v>0.16466700000000001</v>
      </c>
      <c r="L24223" s="2">
        <v>0.13563900000000001</v>
      </c>
    </row>
    <row r="24224" spans="1:12" x14ac:dyDescent="0.2">
      <c r="A24224" s="2">
        <v>21.98865</v>
      </c>
      <c r="B24224" s="2">
        <v>12.49987</v>
      </c>
      <c r="C24224" s="2">
        <v>1.664428</v>
      </c>
      <c r="D24224" s="2">
        <v>1.6310070000000001</v>
      </c>
      <c r="F24224" s="2">
        <v>21.98584</v>
      </c>
      <c r="G24224" s="2">
        <v>0.17537700000000001</v>
      </c>
      <c r="H24224" s="2">
        <v>0.56270600000000004</v>
      </c>
      <c r="J24224" s="2">
        <v>21.98865</v>
      </c>
      <c r="K24224" s="2">
        <v>0.16450699999999999</v>
      </c>
      <c r="L24224" s="2">
        <v>0.135046</v>
      </c>
    </row>
    <row r="24225" spans="1:12" x14ac:dyDescent="0.2">
      <c r="A24225" s="2">
        <v>21.989350000000002</v>
      </c>
      <c r="B24225" s="2">
        <v>12.49788</v>
      </c>
      <c r="C24225" s="2">
        <v>1.6633450000000001</v>
      </c>
      <c r="D24225" s="2">
        <v>1.6302749999999999</v>
      </c>
      <c r="F24225" s="2">
        <v>21.986550000000001</v>
      </c>
      <c r="G24225" s="2">
        <v>0.17547599999999999</v>
      </c>
      <c r="H24225" s="2">
        <v>0.56322499999999998</v>
      </c>
      <c r="J24225" s="2">
        <v>21.989350000000002</v>
      </c>
      <c r="K24225" s="2">
        <v>0.16462099999999999</v>
      </c>
      <c r="L24225" s="2">
        <v>0.13477700000000001</v>
      </c>
    </row>
    <row r="24226" spans="1:12" x14ac:dyDescent="0.2">
      <c r="A24226" s="2">
        <v>21.99005</v>
      </c>
      <c r="B24226" s="2">
        <v>12.496130000000001</v>
      </c>
      <c r="C24226" s="2">
        <v>1.66212</v>
      </c>
      <c r="D24226" s="2">
        <v>1.629459</v>
      </c>
      <c r="F24226" s="2">
        <v>21.98725</v>
      </c>
      <c r="G24226" s="2">
        <v>0.175514</v>
      </c>
      <c r="H24226" s="2">
        <v>0.56335400000000002</v>
      </c>
      <c r="J24226" s="2">
        <v>21.99005</v>
      </c>
      <c r="K24226" s="2">
        <v>0.16477600000000001</v>
      </c>
      <c r="L24226" s="2">
        <v>0.134962</v>
      </c>
    </row>
    <row r="24227" spans="1:12" x14ac:dyDescent="0.2">
      <c r="A24227" s="2">
        <v>21.990749999999998</v>
      </c>
      <c r="B24227" s="2">
        <v>12.494260000000001</v>
      </c>
      <c r="C24227" s="2">
        <v>1.6610180000000001</v>
      </c>
      <c r="D24227" s="2">
        <v>1.628795</v>
      </c>
      <c r="F24227" s="2">
        <v>21.987950000000001</v>
      </c>
      <c r="G24227" s="2">
        <v>0.17571300000000001</v>
      </c>
      <c r="H24227" s="2">
        <v>0.56281999999999999</v>
      </c>
      <c r="J24227" s="2">
        <v>21.990749999999998</v>
      </c>
      <c r="K24227" s="2">
        <v>0.16494400000000001</v>
      </c>
      <c r="L24227" s="2">
        <v>0.13453599999999999</v>
      </c>
    </row>
    <row r="24228" spans="1:12" x14ac:dyDescent="0.2">
      <c r="A24228" s="2">
        <v>21.99146</v>
      </c>
      <c r="B24228" s="2">
        <v>12.492649999999999</v>
      </c>
      <c r="C24228" s="2">
        <v>1.659743</v>
      </c>
      <c r="D24228" s="2">
        <v>1.628474</v>
      </c>
      <c r="F24228" s="2">
        <v>21.98865</v>
      </c>
      <c r="G24228" s="2">
        <v>0.17482800000000001</v>
      </c>
      <c r="H24228" s="2">
        <v>0.56359899999999996</v>
      </c>
      <c r="J24228" s="2">
        <v>21.99146</v>
      </c>
      <c r="K24228" s="2">
        <v>0.16477600000000001</v>
      </c>
      <c r="L24228" s="2">
        <v>0.13433999999999999</v>
      </c>
    </row>
    <row r="24229" spans="1:12" x14ac:dyDescent="0.2">
      <c r="A24229" s="2">
        <v>21.992159999999998</v>
      </c>
      <c r="B24229" s="2">
        <v>12.491149999999999</v>
      </c>
      <c r="C24229" s="2">
        <v>1.6588240000000001</v>
      </c>
      <c r="D24229" s="2">
        <v>1.6271389999999999</v>
      </c>
      <c r="F24229" s="2">
        <v>21.989350000000002</v>
      </c>
      <c r="G24229" s="2">
        <v>0.174736</v>
      </c>
      <c r="H24229" s="2">
        <v>0.56403400000000004</v>
      </c>
      <c r="J24229" s="2">
        <v>21.992159999999998</v>
      </c>
      <c r="K24229" s="2">
        <v>0.164469</v>
      </c>
      <c r="L24229" s="2">
        <v>0.134353</v>
      </c>
    </row>
    <row r="24230" spans="1:12" x14ac:dyDescent="0.2">
      <c r="A24230" s="2">
        <v>21.99286</v>
      </c>
      <c r="B24230" s="2">
        <v>12.489800000000001</v>
      </c>
      <c r="C24230" s="2">
        <v>1.6578360000000001</v>
      </c>
      <c r="D24230" s="2">
        <v>1.6256900000000001</v>
      </c>
      <c r="F24230" s="2">
        <v>21.99005</v>
      </c>
      <c r="G24230" s="2">
        <v>0.17486599999999999</v>
      </c>
      <c r="H24230" s="2">
        <v>0.56401100000000004</v>
      </c>
      <c r="J24230" s="2">
        <v>21.99286</v>
      </c>
      <c r="K24230" s="2">
        <v>0.164631</v>
      </c>
      <c r="L24230" s="2">
        <v>0.134406</v>
      </c>
    </row>
    <row r="24231" spans="1:12" x14ac:dyDescent="0.2">
      <c r="A24231" s="2">
        <v>21.993559999999999</v>
      </c>
      <c r="B24231" s="2">
        <v>12.488340000000001</v>
      </c>
      <c r="C24231" s="2">
        <v>1.6569849999999999</v>
      </c>
      <c r="D24231" s="2">
        <v>1.6251789999999999</v>
      </c>
      <c r="F24231" s="2">
        <v>21.990749999999998</v>
      </c>
      <c r="G24231" s="2">
        <v>0.175232</v>
      </c>
      <c r="H24231" s="2">
        <v>0.56433900000000004</v>
      </c>
      <c r="J24231" s="2">
        <v>21.993559999999999</v>
      </c>
      <c r="K24231" s="2">
        <v>0.16450100000000001</v>
      </c>
      <c r="L24231" s="2">
        <v>0.13401299999999999</v>
      </c>
    </row>
    <row r="24232" spans="1:12" x14ac:dyDescent="0.2">
      <c r="A24232" s="2">
        <v>21.994260000000001</v>
      </c>
      <c r="B24232" s="2">
        <v>12.486649999999999</v>
      </c>
      <c r="C24232" s="2">
        <v>1.655753</v>
      </c>
      <c r="D24232" s="2">
        <v>1.6242399999999999</v>
      </c>
      <c r="F24232" s="2">
        <v>21.99146</v>
      </c>
      <c r="G24232" s="2">
        <v>0.17497299999999999</v>
      </c>
      <c r="H24232" s="2">
        <v>0.56470500000000001</v>
      </c>
      <c r="J24232" s="2">
        <v>21.994260000000001</v>
      </c>
      <c r="K24232" s="2">
        <v>0.16475100000000001</v>
      </c>
      <c r="L24232" s="2">
        <v>0.133441</v>
      </c>
    </row>
    <row r="24233" spans="1:12" x14ac:dyDescent="0.2">
      <c r="A24233" s="2">
        <v>21.994959999999999</v>
      </c>
      <c r="B24233" s="2">
        <v>12.485049999999999</v>
      </c>
      <c r="C24233" s="2">
        <v>1.654819</v>
      </c>
      <c r="D24233" s="2">
        <v>1.6230119999999999</v>
      </c>
      <c r="F24233" s="2">
        <v>21.992159999999998</v>
      </c>
      <c r="G24233" s="2">
        <v>0.17482800000000001</v>
      </c>
      <c r="H24233" s="2">
        <v>0.56519299999999995</v>
      </c>
      <c r="J24233" s="2">
        <v>21.994959999999999</v>
      </c>
      <c r="K24233" s="2">
        <v>0.16439000000000001</v>
      </c>
      <c r="L24233" s="2">
        <v>0.13312499999999999</v>
      </c>
    </row>
    <row r="24234" spans="1:12" x14ac:dyDescent="0.2">
      <c r="A24234" s="2">
        <v>21.995660000000001</v>
      </c>
      <c r="B24234" s="2">
        <v>12.48324</v>
      </c>
      <c r="C24234" s="2">
        <v>1.6539219999999999</v>
      </c>
      <c r="D24234" s="2">
        <v>1.6222639999999999</v>
      </c>
      <c r="F24234" s="2">
        <v>21.99286</v>
      </c>
      <c r="G24234" s="2">
        <v>0.17499500000000001</v>
      </c>
      <c r="H24234" s="2">
        <v>0.56561300000000003</v>
      </c>
      <c r="J24234" s="2">
        <v>21.995660000000001</v>
      </c>
      <c r="K24234" s="2">
        <v>0.16416</v>
      </c>
      <c r="L24234" s="2">
        <v>0.132878</v>
      </c>
    </row>
    <row r="24235" spans="1:12" x14ac:dyDescent="0.2">
      <c r="A24235" s="2">
        <v>21.996369999999999</v>
      </c>
      <c r="B24235" s="2">
        <v>12.481450000000001</v>
      </c>
      <c r="C24235" s="2">
        <v>1.652946</v>
      </c>
      <c r="D24235" s="2">
        <v>1.6219589999999999</v>
      </c>
      <c r="F24235" s="2">
        <v>21.993559999999999</v>
      </c>
      <c r="G24235" s="2">
        <v>0.17417099999999999</v>
      </c>
      <c r="H24235" s="2">
        <v>0.56589500000000004</v>
      </c>
      <c r="J24235" s="2">
        <v>21.996369999999999</v>
      </c>
      <c r="K24235" s="2">
        <v>0.16387399999999999</v>
      </c>
      <c r="L24235" s="2">
        <v>0.132325</v>
      </c>
    </row>
    <row r="24236" spans="1:12" x14ac:dyDescent="0.2">
      <c r="A24236" s="2">
        <v>21.997070000000001</v>
      </c>
      <c r="B24236" s="2">
        <v>12.47978</v>
      </c>
      <c r="C24236" s="2">
        <v>1.6524570000000001</v>
      </c>
      <c r="D24236" s="2">
        <v>1.6211199999999999</v>
      </c>
      <c r="F24236" s="2">
        <v>21.994260000000001</v>
      </c>
      <c r="G24236" s="2">
        <v>0.17391200000000001</v>
      </c>
      <c r="H24236" s="2">
        <v>0.56559000000000004</v>
      </c>
      <c r="J24236" s="2">
        <v>21.997070000000001</v>
      </c>
      <c r="K24236" s="2">
        <v>0.16397700000000001</v>
      </c>
      <c r="L24236" s="2">
        <v>0.13280700000000001</v>
      </c>
    </row>
    <row r="24237" spans="1:12" x14ac:dyDescent="0.2">
      <c r="A24237" s="2">
        <v>21.997769999999999</v>
      </c>
      <c r="B24237" s="2">
        <v>12.478199999999999</v>
      </c>
      <c r="C24237" s="2">
        <v>1.6515500000000001</v>
      </c>
      <c r="D24237" s="2">
        <v>1.619899</v>
      </c>
      <c r="F24237" s="2">
        <v>21.994959999999999</v>
      </c>
      <c r="G24237" s="2">
        <v>0.17386599999999999</v>
      </c>
      <c r="H24237" s="2">
        <v>0.56589500000000004</v>
      </c>
      <c r="J24237" s="2">
        <v>21.997769999999999</v>
      </c>
      <c r="K24237" s="2">
        <v>0.16381799999999999</v>
      </c>
      <c r="L24237" s="2">
        <v>0.132713</v>
      </c>
    </row>
    <row r="24238" spans="1:12" x14ac:dyDescent="0.2">
      <c r="A24238" s="2">
        <v>21.998470000000001</v>
      </c>
      <c r="B24238" s="2">
        <v>12.476660000000001</v>
      </c>
      <c r="C24238" s="2">
        <v>1.651008</v>
      </c>
      <c r="D24238" s="2">
        <v>1.6188389999999999</v>
      </c>
      <c r="F24238" s="2">
        <v>21.995660000000001</v>
      </c>
      <c r="G24238" s="2">
        <v>0.17399600000000001</v>
      </c>
      <c r="H24238" s="2">
        <v>0.56574999999999998</v>
      </c>
      <c r="J24238" s="2">
        <v>21.998470000000001</v>
      </c>
      <c r="K24238" s="2">
        <v>0.164213</v>
      </c>
      <c r="L24238" s="2">
        <v>0.13232099999999999</v>
      </c>
    </row>
    <row r="24239" spans="1:12" x14ac:dyDescent="0.2">
      <c r="A24239" s="2">
        <v>21.999169999999999</v>
      </c>
      <c r="B24239" s="2">
        <v>12.475009999999999</v>
      </c>
      <c r="C24239" s="2">
        <v>1.650096</v>
      </c>
      <c r="D24239" s="2">
        <v>1.6176410000000001</v>
      </c>
      <c r="F24239" s="2">
        <v>21.996369999999999</v>
      </c>
      <c r="G24239" s="2">
        <v>0.17403399999999999</v>
      </c>
      <c r="H24239" s="2">
        <v>0.56626100000000001</v>
      </c>
      <c r="J24239" s="2">
        <v>21.999169999999999</v>
      </c>
      <c r="K24239" s="2">
        <v>0.16425300000000001</v>
      </c>
      <c r="L24239" s="2">
        <v>0.13245999999999999</v>
      </c>
    </row>
    <row r="24240" spans="1:12" x14ac:dyDescent="0.2">
      <c r="A24240" s="2">
        <v>21.999870000000001</v>
      </c>
      <c r="B24240" s="2">
        <v>12.473549999999999</v>
      </c>
      <c r="C24240" s="2">
        <v>1.6491769999999999</v>
      </c>
      <c r="D24240" s="2">
        <v>1.6167180000000001</v>
      </c>
      <c r="F24240" s="2">
        <v>21.997070000000001</v>
      </c>
      <c r="G24240" s="2">
        <v>0.17403399999999999</v>
      </c>
      <c r="H24240" s="2">
        <v>0.56647499999999995</v>
      </c>
      <c r="J24240" s="2">
        <v>21.999870000000001</v>
      </c>
      <c r="K24240" s="2">
        <v>0.16411999999999999</v>
      </c>
      <c r="L24240" s="2">
        <v>0.132103</v>
      </c>
    </row>
    <row r="24241" spans="1:12" x14ac:dyDescent="0.2">
      <c r="A24241" s="2">
        <v>22.00057</v>
      </c>
      <c r="B24241" s="2">
        <v>12.47212</v>
      </c>
      <c r="C24241" s="2">
        <v>1.6482000000000001</v>
      </c>
      <c r="D24241" s="2">
        <v>1.616328</v>
      </c>
      <c r="F24241" s="2">
        <v>21.997769999999999</v>
      </c>
      <c r="G24241" s="2">
        <v>0.17361499999999999</v>
      </c>
      <c r="H24241" s="2">
        <v>0.56578099999999998</v>
      </c>
      <c r="J24241" s="2">
        <v>22.00057</v>
      </c>
      <c r="K24241" s="2">
        <v>0.16420000000000001</v>
      </c>
      <c r="L24241" s="2">
        <v>0.131438</v>
      </c>
    </row>
    <row r="24242" spans="1:12" x14ac:dyDescent="0.2">
      <c r="A24242" s="2">
        <v>22.001270000000002</v>
      </c>
      <c r="B24242" s="2">
        <v>12.47035</v>
      </c>
      <c r="C24242" s="2">
        <v>1.6474409999999999</v>
      </c>
      <c r="D24242" s="2">
        <v>1.615497</v>
      </c>
      <c r="F24242" s="2">
        <v>21.998470000000001</v>
      </c>
      <c r="G24242" s="2">
        <v>0.17272899999999999</v>
      </c>
      <c r="H24242" s="2">
        <v>0.56642199999999998</v>
      </c>
      <c r="J24242" s="2">
        <v>22.001270000000002</v>
      </c>
      <c r="K24242" s="2">
        <v>0.16437499999999999</v>
      </c>
      <c r="L24242" s="2">
        <v>0.13114400000000001</v>
      </c>
    </row>
    <row r="24243" spans="1:12" x14ac:dyDescent="0.2">
      <c r="A24243" s="2">
        <v>22.00198</v>
      </c>
      <c r="B24243" s="2">
        <v>12.46888</v>
      </c>
      <c r="C24243" s="2">
        <v>1.646674</v>
      </c>
      <c r="D24243" s="2">
        <v>1.6146799999999999</v>
      </c>
      <c r="F24243" s="2">
        <v>21.999169999999999</v>
      </c>
      <c r="G24243" s="2">
        <v>0.172592</v>
      </c>
      <c r="H24243" s="2">
        <v>0.56658200000000003</v>
      </c>
      <c r="J24243" s="2">
        <v>22.00198</v>
      </c>
      <c r="K24243" s="2">
        <v>0.164577</v>
      </c>
      <c r="L24243" s="2">
        <v>0.130774</v>
      </c>
    </row>
    <row r="24244" spans="1:12" x14ac:dyDescent="0.2">
      <c r="A24244" s="2">
        <v>22.002680000000002</v>
      </c>
      <c r="B24244" s="2">
        <v>12.46707</v>
      </c>
      <c r="C24244" s="2">
        <v>1.645923</v>
      </c>
      <c r="D24244" s="2">
        <v>1.6138110000000001</v>
      </c>
      <c r="F24244" s="2">
        <v>21.999870000000001</v>
      </c>
      <c r="G24244" s="2">
        <v>0.172043</v>
      </c>
      <c r="H24244" s="2">
        <v>0.566612</v>
      </c>
      <c r="J24244" s="2">
        <v>22.002680000000002</v>
      </c>
      <c r="K24244" s="2">
        <v>0.16426299999999999</v>
      </c>
      <c r="L24244" s="2">
        <v>0.130389</v>
      </c>
    </row>
    <row r="24245" spans="1:12" x14ac:dyDescent="0.2">
      <c r="A24245" s="2">
        <v>22.00338</v>
      </c>
      <c r="B24245" s="2">
        <v>12.46533</v>
      </c>
      <c r="C24245" s="2">
        <v>1.6453739999999999</v>
      </c>
      <c r="D24245" s="2">
        <v>1.6133150000000001</v>
      </c>
      <c r="F24245" s="2">
        <v>22.00057</v>
      </c>
      <c r="G24245" s="2">
        <v>0.171516</v>
      </c>
      <c r="H24245" s="2">
        <v>0.56649000000000005</v>
      </c>
      <c r="J24245" s="2">
        <v>22.00338</v>
      </c>
      <c r="K24245" s="2">
        <v>0.164106</v>
      </c>
      <c r="L24245" s="2">
        <v>0.12987899999999999</v>
      </c>
    </row>
    <row r="24246" spans="1:12" x14ac:dyDescent="0.2">
      <c r="A24246" s="2">
        <v>22.004079999999998</v>
      </c>
      <c r="B24246" s="2">
        <v>12.46386</v>
      </c>
      <c r="C24246" s="2">
        <v>1.644393</v>
      </c>
      <c r="D24246" s="2">
        <v>1.6124529999999999</v>
      </c>
      <c r="F24246" s="2">
        <v>22.001270000000002</v>
      </c>
      <c r="G24246" s="2">
        <v>0.171181</v>
      </c>
      <c r="H24246" s="2">
        <v>0.56642899999999996</v>
      </c>
      <c r="J24246" s="2">
        <v>22.004079999999998</v>
      </c>
      <c r="K24246" s="2">
        <v>0.164303</v>
      </c>
      <c r="L24246" s="2">
        <v>0.12919800000000001</v>
      </c>
    </row>
    <row r="24247" spans="1:12" x14ac:dyDescent="0.2">
      <c r="A24247" s="2">
        <v>22.00478</v>
      </c>
      <c r="B24247" s="2">
        <v>12.46223</v>
      </c>
      <c r="C24247" s="2">
        <v>1.6435120000000001</v>
      </c>
      <c r="D24247" s="2">
        <v>1.611659</v>
      </c>
      <c r="F24247" s="2">
        <v>22.00198</v>
      </c>
      <c r="G24247" s="2">
        <v>0.17154700000000001</v>
      </c>
      <c r="H24247" s="2">
        <v>0.56710099999999997</v>
      </c>
      <c r="J24247" s="2">
        <v>22.00478</v>
      </c>
      <c r="K24247" s="2">
        <v>0.16489200000000001</v>
      </c>
      <c r="L24247" s="2">
        <v>0.128882</v>
      </c>
    </row>
    <row r="24248" spans="1:12" x14ac:dyDescent="0.2">
      <c r="A24248" s="2">
        <v>22.005479999999999</v>
      </c>
      <c r="B24248" s="2">
        <v>12.46068</v>
      </c>
      <c r="C24248" s="2">
        <v>1.6423099999999999</v>
      </c>
      <c r="D24248" s="2">
        <v>1.6110180000000001</v>
      </c>
      <c r="F24248" s="2">
        <v>22.002680000000002</v>
      </c>
      <c r="G24248" s="2">
        <v>0.17105100000000001</v>
      </c>
      <c r="H24248" s="2">
        <v>0.56761899999999998</v>
      </c>
      <c r="J24248" s="2">
        <v>22.005479999999999</v>
      </c>
      <c r="K24248" s="2">
        <v>0.165245</v>
      </c>
      <c r="L24248" s="2">
        <v>0.12884499999999999</v>
      </c>
    </row>
    <row r="24249" spans="1:12" x14ac:dyDescent="0.2">
      <c r="A24249" s="2">
        <v>22.006180000000001</v>
      </c>
      <c r="B24249" s="2">
        <v>12.459</v>
      </c>
      <c r="C24249" s="2">
        <v>1.6418029999999999</v>
      </c>
      <c r="D24249" s="2">
        <v>1.6099349999999999</v>
      </c>
      <c r="F24249" s="2">
        <v>22.00338</v>
      </c>
      <c r="G24249" s="2">
        <v>0.17044799999999999</v>
      </c>
      <c r="H24249" s="2">
        <v>0.56794</v>
      </c>
      <c r="J24249" s="2">
        <v>22.006180000000001</v>
      </c>
      <c r="K24249" s="2">
        <v>0.16559199999999999</v>
      </c>
      <c r="L24249" s="2">
        <v>0.12879399999999999</v>
      </c>
    </row>
    <row r="24250" spans="1:12" x14ac:dyDescent="0.2">
      <c r="A24250" s="2">
        <v>22.006889999999999</v>
      </c>
      <c r="B24250" s="2">
        <v>12.45758</v>
      </c>
      <c r="C24250" s="2">
        <v>1.640968</v>
      </c>
      <c r="D24250" s="2">
        <v>1.6085769999999999</v>
      </c>
      <c r="F24250" s="2">
        <v>22.004079999999998</v>
      </c>
      <c r="G24250" s="2">
        <v>0.170486</v>
      </c>
      <c r="H24250" s="2">
        <v>0.56772599999999995</v>
      </c>
      <c r="J24250" s="2">
        <v>22.006889999999999</v>
      </c>
      <c r="K24250" s="2">
        <v>0.16547999999999999</v>
      </c>
      <c r="L24250" s="2">
        <v>0.129246</v>
      </c>
    </row>
    <row r="24251" spans="1:12" x14ac:dyDescent="0.2">
      <c r="A24251" s="2">
        <v>22.00759</v>
      </c>
      <c r="B24251" s="2">
        <v>12.456020000000001</v>
      </c>
      <c r="C24251" s="2">
        <v>1.6402890000000001</v>
      </c>
      <c r="D24251" s="2">
        <v>1.607669</v>
      </c>
      <c r="F24251" s="2">
        <v>22.00478</v>
      </c>
      <c r="G24251" s="2">
        <v>0.17105899999999999</v>
      </c>
      <c r="H24251" s="2">
        <v>0.56739799999999996</v>
      </c>
      <c r="J24251" s="2">
        <v>22.00759</v>
      </c>
      <c r="K24251" s="2">
        <v>0.16550200000000001</v>
      </c>
      <c r="L24251" s="2">
        <v>0.12931100000000001</v>
      </c>
    </row>
    <row r="24252" spans="1:12" x14ac:dyDescent="0.2">
      <c r="A24252" s="2">
        <v>22.008289999999999</v>
      </c>
      <c r="B24252" s="2">
        <v>12.454510000000001</v>
      </c>
      <c r="C24252" s="2">
        <v>1.640315</v>
      </c>
      <c r="D24252" s="2">
        <v>1.607005</v>
      </c>
      <c r="F24252" s="2">
        <v>22.005479999999999</v>
      </c>
      <c r="G24252" s="2">
        <v>0.170959</v>
      </c>
      <c r="H24252" s="2">
        <v>0.56786300000000001</v>
      </c>
      <c r="J24252" s="2">
        <v>22.008289999999999</v>
      </c>
      <c r="K24252" s="2">
        <v>0.165047</v>
      </c>
      <c r="L24252" s="2">
        <v>0.12929499999999999</v>
      </c>
    </row>
    <row r="24253" spans="1:12" x14ac:dyDescent="0.2">
      <c r="A24253" s="2">
        <v>22.008990000000001</v>
      </c>
      <c r="B24253" s="2">
        <v>12.452349999999999</v>
      </c>
      <c r="C24253" s="2">
        <v>1.6394</v>
      </c>
      <c r="D24253" s="2">
        <v>1.6060129999999999</v>
      </c>
      <c r="F24253" s="2">
        <v>22.006180000000001</v>
      </c>
      <c r="G24253" s="2">
        <v>0.170067</v>
      </c>
      <c r="H24253" s="2">
        <v>0.56817600000000001</v>
      </c>
      <c r="J24253" s="2">
        <v>22.008990000000001</v>
      </c>
      <c r="K24253" s="2">
        <v>0.16481199999999999</v>
      </c>
      <c r="L24253" s="2">
        <v>0.12889100000000001</v>
      </c>
    </row>
    <row r="24254" spans="1:12" x14ac:dyDescent="0.2">
      <c r="A24254" s="2">
        <v>22.009689999999999</v>
      </c>
      <c r="B24254" s="2">
        <v>12.45079</v>
      </c>
      <c r="C24254" s="2">
        <v>1.6385989999999999</v>
      </c>
      <c r="D24254" s="2">
        <v>1.6052200000000001</v>
      </c>
      <c r="F24254" s="2">
        <v>22.006889999999999</v>
      </c>
      <c r="G24254" s="2">
        <v>0.16989899999999999</v>
      </c>
      <c r="H24254" s="2">
        <v>0.56853500000000001</v>
      </c>
      <c r="J24254" s="2">
        <v>22.009689999999999</v>
      </c>
      <c r="K24254" s="2">
        <v>0.16480400000000001</v>
      </c>
      <c r="L24254" s="2">
        <v>0.128914</v>
      </c>
    </row>
    <row r="24255" spans="1:12" x14ac:dyDescent="0.2">
      <c r="A24255" s="2">
        <v>22.010390000000001</v>
      </c>
      <c r="B24255" s="2">
        <v>12.44895</v>
      </c>
      <c r="C24255" s="2">
        <v>1.6374660000000001</v>
      </c>
      <c r="D24255" s="2">
        <v>1.6040220000000001</v>
      </c>
      <c r="F24255" s="2">
        <v>22.00759</v>
      </c>
      <c r="G24255" s="2">
        <v>0.17074600000000001</v>
      </c>
      <c r="H24255" s="2">
        <v>0.56834399999999996</v>
      </c>
      <c r="J24255" s="2">
        <v>22.010390000000001</v>
      </c>
      <c r="K24255" s="2">
        <v>0.165182</v>
      </c>
      <c r="L24255" s="2">
        <v>0.128585</v>
      </c>
    </row>
    <row r="24256" spans="1:12" x14ac:dyDescent="0.2">
      <c r="A24256" s="2">
        <v>22.011089999999999</v>
      </c>
      <c r="B24256" s="2">
        <v>12.447369999999999</v>
      </c>
      <c r="C24256" s="2">
        <v>1.6366069999999999</v>
      </c>
      <c r="D24256" s="2">
        <v>1.602611</v>
      </c>
      <c r="F24256" s="2">
        <v>22.008289999999999</v>
      </c>
      <c r="G24256" s="2">
        <v>0.17118800000000001</v>
      </c>
      <c r="H24256" s="2">
        <v>0.56900799999999996</v>
      </c>
      <c r="J24256" s="2">
        <v>22.011089999999999</v>
      </c>
      <c r="K24256" s="2">
        <v>0.16562099999999999</v>
      </c>
      <c r="L24256" s="2">
        <v>0.12861300000000001</v>
      </c>
    </row>
    <row r="24257" spans="1:12" x14ac:dyDescent="0.2">
      <c r="A24257" s="2">
        <v>22.011800000000001</v>
      </c>
      <c r="B24257" s="2">
        <v>12.44642</v>
      </c>
      <c r="C24257" s="2">
        <v>1.6352260000000001</v>
      </c>
      <c r="D24257" s="2">
        <v>1.601367</v>
      </c>
      <c r="F24257" s="2">
        <v>22.008990000000001</v>
      </c>
      <c r="G24257" s="2">
        <v>0.171013</v>
      </c>
      <c r="H24257" s="2">
        <v>0.56871799999999995</v>
      </c>
      <c r="J24257" s="2">
        <v>22.011800000000001</v>
      </c>
      <c r="K24257" s="2">
        <v>0.16586699999999999</v>
      </c>
      <c r="L24257" s="2">
        <v>0.128359</v>
      </c>
    </row>
    <row r="24258" spans="1:12" x14ac:dyDescent="0.2">
      <c r="A24258" s="2">
        <v>22.012499999999999</v>
      </c>
      <c r="B24258" s="2">
        <v>12.445169999999999</v>
      </c>
      <c r="C24258" s="2">
        <v>1.6339410000000001</v>
      </c>
      <c r="D24258" s="2">
        <v>1.6004290000000001</v>
      </c>
      <c r="F24258" s="2">
        <v>22.009689999999999</v>
      </c>
      <c r="G24258" s="2">
        <v>0.17036399999999999</v>
      </c>
      <c r="H24258" s="2">
        <v>0.56917600000000002</v>
      </c>
      <c r="J24258" s="2">
        <v>22.012499999999999</v>
      </c>
      <c r="K24258" s="2">
        <v>0.16587199999999999</v>
      </c>
      <c r="L24258" s="2">
        <v>0.12825600000000001</v>
      </c>
    </row>
    <row r="24259" spans="1:12" x14ac:dyDescent="0.2">
      <c r="A24259" s="2">
        <v>22.013200000000001</v>
      </c>
      <c r="B24259" s="2">
        <v>12.443619999999999</v>
      </c>
      <c r="C24259" s="2">
        <v>1.632816</v>
      </c>
      <c r="D24259" s="2">
        <v>1.6000019999999999</v>
      </c>
      <c r="F24259" s="2">
        <v>22.010390000000001</v>
      </c>
      <c r="G24259" s="2">
        <v>0.16997499999999999</v>
      </c>
      <c r="H24259" s="2">
        <v>0.56968700000000005</v>
      </c>
      <c r="J24259" s="2">
        <v>22.013200000000001</v>
      </c>
      <c r="K24259" s="2">
        <v>0.16631099999999999</v>
      </c>
      <c r="L24259" s="2">
        <v>0.127969</v>
      </c>
    </row>
    <row r="24260" spans="1:12" x14ac:dyDescent="0.2">
      <c r="A24260" s="2">
        <v>22.0139</v>
      </c>
      <c r="B24260" s="2">
        <v>12.44186</v>
      </c>
      <c r="C24260" s="2">
        <v>1.6314919999999999</v>
      </c>
      <c r="D24260" s="2">
        <v>1.599818</v>
      </c>
      <c r="F24260" s="2">
        <v>22.011089999999999</v>
      </c>
      <c r="G24260" s="2">
        <v>0.16917399999999999</v>
      </c>
      <c r="H24260" s="2">
        <v>0.56979400000000002</v>
      </c>
      <c r="J24260" s="2">
        <v>22.0139</v>
      </c>
      <c r="K24260" s="2">
        <v>0.16600000000000001</v>
      </c>
      <c r="L24260" s="2">
        <v>0.12790499999999999</v>
      </c>
    </row>
    <row r="24261" spans="1:12" x14ac:dyDescent="0.2">
      <c r="A24261" s="2">
        <v>22.014600000000002</v>
      </c>
      <c r="B24261" s="2">
        <v>12.440160000000001</v>
      </c>
      <c r="C24261" s="2">
        <v>1.6308240000000001</v>
      </c>
      <c r="D24261" s="2">
        <v>1.59843</v>
      </c>
      <c r="F24261" s="2">
        <v>22.011800000000001</v>
      </c>
      <c r="G24261" s="2">
        <v>0.16996800000000001</v>
      </c>
      <c r="H24261" s="2">
        <v>0.56986999999999999</v>
      </c>
      <c r="J24261" s="2">
        <v>22.014600000000002</v>
      </c>
      <c r="K24261" s="2">
        <v>0.16636500000000001</v>
      </c>
      <c r="L24261" s="2">
        <v>0.12766</v>
      </c>
    </row>
    <row r="24262" spans="1:12" x14ac:dyDescent="0.2">
      <c r="A24262" s="2">
        <v>22.0153</v>
      </c>
      <c r="B24262" s="2">
        <v>12.438280000000001</v>
      </c>
      <c r="C24262" s="2">
        <v>1.6300730000000001</v>
      </c>
      <c r="D24262" s="2">
        <v>1.597194</v>
      </c>
      <c r="F24262" s="2">
        <v>22.012499999999999</v>
      </c>
      <c r="G24262" s="2">
        <v>0.16986100000000001</v>
      </c>
      <c r="H24262" s="2">
        <v>0.57036600000000004</v>
      </c>
      <c r="J24262" s="2">
        <v>22.0153</v>
      </c>
      <c r="K24262" s="2">
        <v>0.16617599999999999</v>
      </c>
      <c r="L24262" s="2">
        <v>0.12781999999999999</v>
      </c>
    </row>
    <row r="24263" spans="1:12" x14ac:dyDescent="0.2">
      <c r="A24263" s="2">
        <v>22.015999999999998</v>
      </c>
      <c r="B24263" s="2">
        <v>12.4366</v>
      </c>
      <c r="C24263" s="2">
        <v>1.62944</v>
      </c>
      <c r="D24263" s="2">
        <v>1.5962860000000001</v>
      </c>
      <c r="F24263" s="2">
        <v>22.013200000000001</v>
      </c>
      <c r="G24263" s="2">
        <v>0.169769</v>
      </c>
      <c r="H24263" s="2">
        <v>0.57003000000000004</v>
      </c>
      <c r="J24263" s="2">
        <v>22.015999999999998</v>
      </c>
      <c r="K24263" s="2">
        <v>0.16611500000000001</v>
      </c>
      <c r="L24263" s="2">
        <v>0.12784300000000001</v>
      </c>
    </row>
    <row r="24264" spans="1:12" x14ac:dyDescent="0.2">
      <c r="A24264" s="2">
        <v>22.01671</v>
      </c>
      <c r="B24264" s="2">
        <v>12.434950000000001</v>
      </c>
      <c r="C24264" s="2">
        <v>1.6286309999999999</v>
      </c>
      <c r="D24264" s="2">
        <v>1.5957669999999999</v>
      </c>
      <c r="F24264" s="2">
        <v>22.0139</v>
      </c>
      <c r="G24264" s="2">
        <v>0.16949500000000001</v>
      </c>
      <c r="H24264" s="2">
        <v>0.56998400000000005</v>
      </c>
      <c r="J24264" s="2">
        <v>22.01671</v>
      </c>
      <c r="K24264" s="2">
        <v>0.16592999999999999</v>
      </c>
      <c r="L24264" s="2">
        <v>0.12784799999999999</v>
      </c>
    </row>
    <row r="24265" spans="1:12" x14ac:dyDescent="0.2">
      <c r="A24265" s="2">
        <v>22.017410000000002</v>
      </c>
      <c r="B24265" s="2">
        <v>12.433160000000001</v>
      </c>
      <c r="C24265" s="2">
        <v>1.6275090000000001</v>
      </c>
      <c r="D24265" s="2">
        <v>1.5943560000000001</v>
      </c>
      <c r="F24265" s="2">
        <v>22.014600000000002</v>
      </c>
      <c r="G24265" s="2">
        <v>0.16963200000000001</v>
      </c>
      <c r="H24265" s="2">
        <v>0.57030499999999995</v>
      </c>
      <c r="J24265" s="2">
        <v>22.017410000000002</v>
      </c>
      <c r="K24265" s="2">
        <v>0.16594100000000001</v>
      </c>
      <c r="L24265" s="2">
        <v>0.127913</v>
      </c>
    </row>
    <row r="24266" spans="1:12" x14ac:dyDescent="0.2">
      <c r="A24266" s="2">
        <v>22.01811</v>
      </c>
      <c r="B24266" s="2">
        <v>12.431559999999999</v>
      </c>
      <c r="C24266" s="2">
        <v>1.626315</v>
      </c>
      <c r="D24266" s="2">
        <v>1.593318</v>
      </c>
      <c r="F24266" s="2">
        <v>22.0153</v>
      </c>
      <c r="G24266" s="2">
        <v>0.16938</v>
      </c>
      <c r="H24266" s="2">
        <v>0.57045000000000001</v>
      </c>
      <c r="J24266" s="2">
        <v>22.01811</v>
      </c>
      <c r="K24266" s="2">
        <v>0.166126</v>
      </c>
      <c r="L24266" s="2">
        <v>0.12789</v>
      </c>
    </row>
    <row r="24267" spans="1:12" x14ac:dyDescent="0.2">
      <c r="A24267" s="2">
        <v>22.018809999999998</v>
      </c>
      <c r="B24267" s="2">
        <v>12.430260000000001</v>
      </c>
      <c r="C24267" s="2">
        <v>1.625739</v>
      </c>
      <c r="D24267" s="2">
        <v>1.5919220000000001</v>
      </c>
      <c r="F24267" s="2">
        <v>22.015999999999998</v>
      </c>
      <c r="G24267" s="2">
        <v>0.169907</v>
      </c>
      <c r="H24267" s="2">
        <v>0.57116699999999998</v>
      </c>
      <c r="J24267" s="2">
        <v>22.018809999999998</v>
      </c>
      <c r="K24267" s="2">
        <v>0.166265</v>
      </c>
      <c r="L24267" s="2">
        <v>0.127132</v>
      </c>
    </row>
    <row r="24268" spans="1:12" x14ac:dyDescent="0.2">
      <c r="A24268" s="2">
        <v>22.01951</v>
      </c>
      <c r="B24268" s="2">
        <v>12.42881</v>
      </c>
      <c r="C24268" s="2">
        <v>1.625194</v>
      </c>
      <c r="D24268" s="2">
        <v>1.5907009999999999</v>
      </c>
      <c r="F24268" s="2">
        <v>22.01671</v>
      </c>
      <c r="G24268" s="2">
        <v>0.17011299999999999</v>
      </c>
      <c r="H24268" s="2">
        <v>0.57113599999999998</v>
      </c>
      <c r="J24268" s="2">
        <v>22.01951</v>
      </c>
      <c r="K24268" s="2">
        <v>0.16637199999999999</v>
      </c>
      <c r="L24268" s="2">
        <v>0.12732599999999999</v>
      </c>
    </row>
    <row r="24269" spans="1:12" x14ac:dyDescent="0.2">
      <c r="A24269" s="2">
        <v>22.020209999999999</v>
      </c>
      <c r="B24269" s="2">
        <v>12.427020000000001</v>
      </c>
      <c r="C24269" s="2">
        <v>1.62416</v>
      </c>
      <c r="D24269" s="2">
        <v>1.5895109999999999</v>
      </c>
      <c r="F24269" s="2">
        <v>22.017410000000002</v>
      </c>
      <c r="G24269" s="2">
        <v>0.17047100000000001</v>
      </c>
      <c r="H24269" s="2">
        <v>0.57145699999999999</v>
      </c>
      <c r="J24269" s="2">
        <v>22.020209999999999</v>
      </c>
      <c r="K24269" s="2">
        <v>0.16619500000000001</v>
      </c>
      <c r="L24269" s="2">
        <v>0.127276</v>
      </c>
    </row>
    <row r="24270" spans="1:12" x14ac:dyDescent="0.2">
      <c r="A24270" s="2">
        <v>22.020910000000001</v>
      </c>
      <c r="B24270" s="2">
        <v>12.42557</v>
      </c>
      <c r="C24270" s="2">
        <v>1.6235949999999999</v>
      </c>
      <c r="D24270" s="2">
        <v>1.588184</v>
      </c>
      <c r="F24270" s="2">
        <v>22.01811</v>
      </c>
      <c r="G24270" s="2">
        <v>0.17059299999999999</v>
      </c>
      <c r="H24270" s="2">
        <v>0.57128100000000004</v>
      </c>
      <c r="J24270" s="2">
        <v>22.020910000000001</v>
      </c>
      <c r="K24270" s="2">
        <v>0.16630700000000001</v>
      </c>
      <c r="L24270" s="2">
        <v>0.12737799999999999</v>
      </c>
    </row>
    <row r="24271" spans="1:12" x14ac:dyDescent="0.2">
      <c r="A24271" s="2">
        <v>22.021609999999999</v>
      </c>
      <c r="B24271" s="2">
        <v>12.424020000000001</v>
      </c>
      <c r="C24271" s="2">
        <v>1.622935</v>
      </c>
      <c r="D24271" s="2">
        <v>1.5869169999999999</v>
      </c>
      <c r="F24271" s="2">
        <v>22.018809999999998</v>
      </c>
      <c r="G24271" s="2">
        <v>0.17054</v>
      </c>
      <c r="H24271" s="2">
        <v>0.57130400000000003</v>
      </c>
      <c r="J24271" s="2">
        <v>22.021609999999999</v>
      </c>
      <c r="K24271" s="2">
        <v>0.166271</v>
      </c>
      <c r="L24271" s="2">
        <v>0.12775400000000001</v>
      </c>
    </row>
    <row r="24272" spans="1:12" x14ac:dyDescent="0.2">
      <c r="A24272" s="2">
        <v>22.022320000000001</v>
      </c>
      <c r="B24272" s="2">
        <v>12.42281</v>
      </c>
      <c r="C24272" s="2">
        <v>1.622279</v>
      </c>
      <c r="D24272" s="2">
        <v>1.586368</v>
      </c>
      <c r="F24272" s="2">
        <v>22.01951</v>
      </c>
      <c r="G24272" s="2">
        <v>0.17047100000000001</v>
      </c>
      <c r="H24272" s="2">
        <v>0.57158699999999996</v>
      </c>
      <c r="J24272" s="2">
        <v>22.022320000000001</v>
      </c>
      <c r="K24272" s="2">
        <v>0.16639300000000001</v>
      </c>
      <c r="L24272" s="2">
        <v>0.12714500000000001</v>
      </c>
    </row>
    <row r="24273" spans="1:12" x14ac:dyDescent="0.2">
      <c r="A24273" s="2">
        <v>22.023019999999999</v>
      </c>
      <c r="B24273" s="2">
        <v>12.42099</v>
      </c>
      <c r="C24273" s="2">
        <v>1.621211</v>
      </c>
      <c r="D24273" s="2">
        <v>1.585574</v>
      </c>
      <c r="F24273" s="2">
        <v>22.020209999999999</v>
      </c>
      <c r="G24273" s="2">
        <v>0.170158</v>
      </c>
      <c r="H24273" s="2">
        <v>0.57154099999999997</v>
      </c>
      <c r="J24273" s="2">
        <v>22.023019999999999</v>
      </c>
      <c r="K24273" s="2">
        <v>0.166244</v>
      </c>
      <c r="L24273" s="2">
        <v>0.12728600000000001</v>
      </c>
    </row>
    <row r="24274" spans="1:12" x14ac:dyDescent="0.2">
      <c r="A24274" s="2">
        <v>22.023720000000001</v>
      </c>
      <c r="B24274" s="2">
        <v>12.419639999999999</v>
      </c>
      <c r="C24274" s="2">
        <v>1.6200479999999999</v>
      </c>
      <c r="D24274" s="2">
        <v>1.584308</v>
      </c>
      <c r="F24274" s="2">
        <v>22.020910000000001</v>
      </c>
      <c r="G24274" s="2">
        <v>0.17027999999999999</v>
      </c>
      <c r="H24274" s="2">
        <v>0.57137300000000002</v>
      </c>
      <c r="J24274" s="2">
        <v>22.023720000000001</v>
      </c>
      <c r="K24274" s="2">
        <v>0.166326</v>
      </c>
      <c r="L24274" s="2">
        <v>0.12773100000000001</v>
      </c>
    </row>
    <row r="24275" spans="1:12" x14ac:dyDescent="0.2">
      <c r="A24275" s="2">
        <v>22.024419999999999</v>
      </c>
      <c r="B24275" s="2">
        <v>12.41789</v>
      </c>
      <c r="C24275" s="2">
        <v>1.619067</v>
      </c>
      <c r="D24275" s="2">
        <v>1.583064</v>
      </c>
      <c r="F24275" s="2">
        <v>22.021609999999999</v>
      </c>
      <c r="G24275" s="2">
        <v>0.17038</v>
      </c>
      <c r="H24275" s="2">
        <v>0.57088499999999998</v>
      </c>
      <c r="J24275" s="2">
        <v>22.024419999999999</v>
      </c>
      <c r="K24275" s="2">
        <v>0.16627900000000001</v>
      </c>
      <c r="L24275" s="2">
        <v>0.12784000000000001</v>
      </c>
    </row>
    <row r="24276" spans="1:12" x14ac:dyDescent="0.2">
      <c r="A24276" s="2">
        <v>22.025120000000001</v>
      </c>
      <c r="B24276" s="2">
        <v>12.416740000000001</v>
      </c>
      <c r="C24276" s="2">
        <v>1.6180410000000001</v>
      </c>
      <c r="D24276" s="2">
        <v>1.5815539999999999</v>
      </c>
      <c r="F24276" s="2">
        <v>22.022320000000001</v>
      </c>
      <c r="G24276" s="2">
        <v>0.16997499999999999</v>
      </c>
      <c r="H24276" s="2">
        <v>0.57093799999999995</v>
      </c>
      <c r="J24276" s="2">
        <v>22.025120000000001</v>
      </c>
      <c r="K24276" s="2">
        <v>0.16658999999999999</v>
      </c>
      <c r="L24276" s="2">
        <v>0.12697800000000001</v>
      </c>
    </row>
    <row r="24277" spans="1:12" x14ac:dyDescent="0.2">
      <c r="A24277" s="2">
        <v>22.02582</v>
      </c>
      <c r="B24277" s="2">
        <v>12.41511</v>
      </c>
      <c r="C24277" s="2">
        <v>1.6170949999999999</v>
      </c>
      <c r="D24277" s="2">
        <v>1.580608</v>
      </c>
      <c r="F24277" s="2">
        <v>22.023019999999999</v>
      </c>
      <c r="G24277" s="2">
        <v>0.16969300000000001</v>
      </c>
      <c r="H24277" s="2">
        <v>0.57092299999999996</v>
      </c>
      <c r="J24277" s="2">
        <v>22.02582</v>
      </c>
      <c r="K24277" s="2">
        <v>0.16694999999999999</v>
      </c>
      <c r="L24277" s="2">
        <v>0.12670500000000001</v>
      </c>
    </row>
    <row r="24278" spans="1:12" x14ac:dyDescent="0.2">
      <c r="A24278" s="2">
        <v>22.026520000000001</v>
      </c>
      <c r="B24278" s="2">
        <v>12.414</v>
      </c>
      <c r="C24278" s="2">
        <v>1.6161760000000001</v>
      </c>
      <c r="D24278" s="2">
        <v>1.579898</v>
      </c>
      <c r="F24278" s="2">
        <v>22.023720000000001</v>
      </c>
      <c r="G24278" s="2">
        <v>0.170464</v>
      </c>
      <c r="H24278" s="2">
        <v>0.57032000000000005</v>
      </c>
      <c r="J24278" s="2">
        <v>22.026520000000001</v>
      </c>
      <c r="K24278" s="2">
        <v>0.167356</v>
      </c>
      <c r="L24278" s="2">
        <v>0.126189</v>
      </c>
    </row>
    <row r="24279" spans="1:12" x14ac:dyDescent="0.2">
      <c r="A24279" s="2">
        <v>22.027229999999999</v>
      </c>
      <c r="B24279" s="2">
        <v>12.41254</v>
      </c>
      <c r="C24279" s="2">
        <v>1.615165</v>
      </c>
      <c r="D24279" s="2">
        <v>1.5785709999999999</v>
      </c>
      <c r="F24279" s="2">
        <v>22.024419999999999</v>
      </c>
      <c r="G24279" s="2">
        <v>0.170181</v>
      </c>
      <c r="H24279" s="2">
        <v>0.56999200000000005</v>
      </c>
      <c r="J24279" s="2">
        <v>22.027229999999999</v>
      </c>
      <c r="K24279" s="2">
        <v>0.16756199999999999</v>
      </c>
      <c r="L24279" s="2">
        <v>0.12589500000000001</v>
      </c>
    </row>
    <row r="24280" spans="1:12" x14ac:dyDescent="0.2">
      <c r="A24280" s="2">
        <v>22.027930000000001</v>
      </c>
      <c r="B24280" s="2">
        <v>12.410439999999999</v>
      </c>
      <c r="C24280" s="2">
        <v>1.6141730000000001</v>
      </c>
      <c r="D24280" s="2">
        <v>1.5775410000000001</v>
      </c>
      <c r="F24280" s="2">
        <v>22.025120000000001</v>
      </c>
      <c r="G24280" s="2">
        <v>0.16950200000000001</v>
      </c>
      <c r="H24280" s="2">
        <v>0.570129</v>
      </c>
      <c r="J24280" s="2">
        <v>22.027930000000001</v>
      </c>
      <c r="K24280" s="2">
        <v>0.16739799999999999</v>
      </c>
      <c r="L24280" s="2">
        <v>0.125057</v>
      </c>
    </row>
    <row r="24281" spans="1:12" x14ac:dyDescent="0.2">
      <c r="A24281" s="2">
        <v>22.02863</v>
      </c>
      <c r="B24281" s="2">
        <v>12.40926</v>
      </c>
      <c r="C24281" s="2">
        <v>1.613216</v>
      </c>
      <c r="D24281" s="2">
        <v>1.5766249999999999</v>
      </c>
      <c r="F24281" s="2">
        <v>22.02582</v>
      </c>
      <c r="G24281" s="2">
        <v>0.16922000000000001</v>
      </c>
      <c r="H24281" s="2">
        <v>0.569824</v>
      </c>
      <c r="J24281" s="2">
        <v>22.02863</v>
      </c>
      <c r="K24281" s="2">
        <v>0.16707</v>
      </c>
      <c r="L24281" s="2">
        <v>0.12410599999999999</v>
      </c>
    </row>
    <row r="24282" spans="1:12" x14ac:dyDescent="0.2">
      <c r="A24282" s="2">
        <v>22.029330000000002</v>
      </c>
      <c r="B24282" s="2">
        <v>12.40788</v>
      </c>
      <c r="C24282" s="2">
        <v>1.6126320000000001</v>
      </c>
      <c r="D24282" s="2">
        <v>1.5752820000000001</v>
      </c>
      <c r="F24282" s="2">
        <v>22.026520000000001</v>
      </c>
      <c r="G24282" s="2">
        <v>0.169182</v>
      </c>
      <c r="H24282" s="2">
        <v>0.56990799999999997</v>
      </c>
      <c r="J24282" s="2">
        <v>22.029330000000002</v>
      </c>
      <c r="K24282" s="2">
        <v>0.166328</v>
      </c>
      <c r="L24282" s="2">
        <v>0.123865</v>
      </c>
    </row>
    <row r="24283" spans="1:12" x14ac:dyDescent="0.2">
      <c r="A24283" s="2">
        <v>22.03003</v>
      </c>
      <c r="B24283" s="2">
        <v>12.406599999999999</v>
      </c>
      <c r="C24283" s="2">
        <v>1.611739</v>
      </c>
      <c r="D24283" s="2">
        <v>1.5742370000000001</v>
      </c>
      <c r="F24283" s="2">
        <v>22.027229999999999</v>
      </c>
      <c r="G24283" s="2">
        <v>0.16932700000000001</v>
      </c>
      <c r="H24283" s="2">
        <v>0.56906100000000004</v>
      </c>
      <c r="J24283" s="2">
        <v>22.03003</v>
      </c>
      <c r="K24283" s="2">
        <v>0.16689499999999999</v>
      </c>
      <c r="L24283" s="2">
        <v>0.123473</v>
      </c>
    </row>
    <row r="24284" spans="1:12" x14ac:dyDescent="0.2">
      <c r="A24284" s="2">
        <v>22.030729999999998</v>
      </c>
      <c r="B24284" s="2">
        <v>12.405430000000001</v>
      </c>
      <c r="C24284" s="2">
        <v>1.610805</v>
      </c>
      <c r="D24284" s="2">
        <v>1.5724819999999999</v>
      </c>
      <c r="F24284" s="2">
        <v>22.027930000000001</v>
      </c>
      <c r="G24284" s="2">
        <v>0.168709</v>
      </c>
      <c r="H24284" s="2">
        <v>0.56855800000000001</v>
      </c>
      <c r="J24284" s="2">
        <v>22.030729999999998</v>
      </c>
      <c r="K24284" s="2">
        <v>0.16682</v>
      </c>
      <c r="L24284" s="2">
        <v>0.123557</v>
      </c>
    </row>
    <row r="24285" spans="1:12" x14ac:dyDescent="0.2">
      <c r="A24285" s="2">
        <v>22.03143</v>
      </c>
      <c r="B24285" s="2">
        <v>12.404019999999999</v>
      </c>
      <c r="C24285" s="2">
        <v>1.6098399999999999</v>
      </c>
      <c r="D24285" s="2">
        <v>1.571475</v>
      </c>
      <c r="F24285" s="2">
        <v>22.02863</v>
      </c>
      <c r="G24285" s="2">
        <v>0.16899900000000001</v>
      </c>
      <c r="H24285" s="2">
        <v>0.56864899999999996</v>
      </c>
      <c r="J24285" s="2">
        <v>22.03143</v>
      </c>
      <c r="K24285" s="2">
        <v>0.16719200000000001</v>
      </c>
      <c r="L24285" s="2">
        <v>0.12334000000000001</v>
      </c>
    </row>
    <row r="24286" spans="1:12" x14ac:dyDescent="0.2">
      <c r="A24286" s="2">
        <v>22.032139999999998</v>
      </c>
      <c r="B24286" s="2">
        <v>12.402200000000001</v>
      </c>
      <c r="C24286" s="2">
        <v>1.6087100000000001</v>
      </c>
      <c r="D24286" s="2">
        <v>1.570308</v>
      </c>
      <c r="F24286" s="2">
        <v>22.029330000000002</v>
      </c>
      <c r="G24286" s="2">
        <v>0.16912099999999999</v>
      </c>
      <c r="H24286" s="2">
        <v>0.56928299999999998</v>
      </c>
      <c r="J24286" s="2">
        <v>22.032139999999998</v>
      </c>
      <c r="K24286" s="2">
        <v>0.16769000000000001</v>
      </c>
      <c r="L24286" s="2">
        <v>0.122558</v>
      </c>
    </row>
    <row r="24287" spans="1:12" x14ac:dyDescent="0.2">
      <c r="A24287" s="2">
        <v>22.03284</v>
      </c>
      <c r="B24287" s="2">
        <v>12.40075</v>
      </c>
      <c r="C24287" s="2">
        <v>1.6077570000000001</v>
      </c>
      <c r="D24287" s="2">
        <v>1.5692250000000001</v>
      </c>
      <c r="F24287" s="2">
        <v>22.03003</v>
      </c>
      <c r="G24287" s="2">
        <v>0.16919699999999999</v>
      </c>
      <c r="H24287" s="2">
        <v>0.56939700000000004</v>
      </c>
      <c r="J24287" s="2">
        <v>22.03284</v>
      </c>
      <c r="K24287" s="2">
        <v>0.16835600000000001</v>
      </c>
      <c r="L24287" s="2">
        <v>0.12207999999999999</v>
      </c>
    </row>
    <row r="24288" spans="1:12" x14ac:dyDescent="0.2">
      <c r="A24288" s="2">
        <v>22.033539999999999</v>
      </c>
      <c r="B24288" s="2">
        <v>12.39958</v>
      </c>
      <c r="C24288" s="2">
        <v>1.6070359999999999</v>
      </c>
      <c r="D24288" s="2">
        <v>1.568141</v>
      </c>
      <c r="F24288" s="2">
        <v>22.030729999999998</v>
      </c>
      <c r="G24288" s="2">
        <v>0.169182</v>
      </c>
      <c r="H24288" s="2">
        <v>0.56994599999999995</v>
      </c>
      <c r="J24288" s="2">
        <v>22.033539999999999</v>
      </c>
      <c r="K24288" s="2">
        <v>0.16803499999999999</v>
      </c>
      <c r="L24288" s="2">
        <v>0.12228</v>
      </c>
    </row>
    <row r="24289" spans="1:12" x14ac:dyDescent="0.2">
      <c r="A24289" s="2">
        <v>22.03424</v>
      </c>
      <c r="B24289" s="2">
        <v>12.397970000000001</v>
      </c>
      <c r="C24289" s="2">
        <v>1.606109</v>
      </c>
      <c r="D24289" s="2">
        <v>1.5668439999999999</v>
      </c>
      <c r="F24289" s="2">
        <v>22.03143</v>
      </c>
      <c r="G24289" s="2">
        <v>0.169014</v>
      </c>
      <c r="H24289" s="2">
        <v>0.56928299999999998</v>
      </c>
      <c r="J24289" s="2">
        <v>22.03424</v>
      </c>
      <c r="K24289" s="2">
        <v>0.16820499999999999</v>
      </c>
      <c r="L24289" s="2">
        <v>0.12257800000000001</v>
      </c>
    </row>
    <row r="24290" spans="1:12" x14ac:dyDescent="0.2">
      <c r="A24290" s="2">
        <v>22.034939999999999</v>
      </c>
      <c r="B24290" s="2">
        <v>12.39602</v>
      </c>
      <c r="C24290" s="2">
        <v>1.6049150000000001</v>
      </c>
      <c r="D24290" s="2">
        <v>1.566432</v>
      </c>
      <c r="F24290" s="2">
        <v>22.032139999999998</v>
      </c>
      <c r="G24290" s="2">
        <v>0.168457</v>
      </c>
      <c r="H24290" s="2">
        <v>0.56913800000000003</v>
      </c>
      <c r="J24290" s="2">
        <v>22.034939999999999</v>
      </c>
      <c r="K24290" s="2">
        <v>0.16891800000000001</v>
      </c>
      <c r="L24290" s="2">
        <v>0.12245200000000001</v>
      </c>
    </row>
    <row r="24291" spans="1:12" x14ac:dyDescent="0.2">
      <c r="A24291" s="2">
        <v>22.035640000000001</v>
      </c>
      <c r="B24291" s="2">
        <v>12.39428</v>
      </c>
      <c r="C24291" s="2">
        <v>1.60361</v>
      </c>
      <c r="D24291" s="2">
        <v>1.565242</v>
      </c>
      <c r="F24291" s="2">
        <v>22.03284</v>
      </c>
      <c r="G24291" s="2">
        <v>0.168716</v>
      </c>
      <c r="H24291" s="2">
        <v>0.56933599999999995</v>
      </c>
      <c r="J24291" s="2">
        <v>22.035640000000001</v>
      </c>
      <c r="K24291" s="2">
        <v>0.169262</v>
      </c>
      <c r="L24291" s="2">
        <v>0.123108</v>
      </c>
    </row>
    <row r="24292" spans="1:12" x14ac:dyDescent="0.2">
      <c r="A24292" s="2">
        <v>22.036339999999999</v>
      </c>
      <c r="B24292" s="2">
        <v>12.39255</v>
      </c>
      <c r="C24292" s="2">
        <v>1.601901</v>
      </c>
      <c r="D24292" s="2">
        <v>1.5640590000000001</v>
      </c>
      <c r="F24292" s="2">
        <v>22.033539999999999</v>
      </c>
      <c r="G24292" s="2">
        <v>0.168159</v>
      </c>
      <c r="H24292" s="2">
        <v>0.56898499999999996</v>
      </c>
      <c r="J24292" s="2">
        <v>22.036339999999999</v>
      </c>
      <c r="K24292" s="2">
        <v>0.16966400000000001</v>
      </c>
      <c r="L24292" s="2">
        <v>0.123086</v>
      </c>
    </row>
    <row r="24293" spans="1:12" x14ac:dyDescent="0.2">
      <c r="A24293" s="2">
        <v>22.037050000000001</v>
      </c>
      <c r="B24293" s="2">
        <v>12.391109999999999</v>
      </c>
      <c r="C24293" s="2">
        <v>1.6009629999999999</v>
      </c>
      <c r="D24293" s="2">
        <v>1.5627850000000001</v>
      </c>
      <c r="F24293" s="2">
        <v>22.03424</v>
      </c>
      <c r="G24293" s="2">
        <v>0.167992</v>
      </c>
      <c r="H24293" s="2">
        <v>0.56908400000000003</v>
      </c>
      <c r="J24293" s="2">
        <v>22.037050000000001</v>
      </c>
      <c r="K24293" s="2">
        <v>0.16932700000000001</v>
      </c>
      <c r="L24293" s="2">
        <v>0.122556</v>
      </c>
    </row>
    <row r="24294" spans="1:12" x14ac:dyDescent="0.2">
      <c r="A24294" s="2">
        <v>22.037749999999999</v>
      </c>
      <c r="B24294" s="2">
        <v>12.389670000000001</v>
      </c>
      <c r="C24294" s="2">
        <v>1.6002719999999999</v>
      </c>
      <c r="D24294" s="2">
        <v>1.5617939999999999</v>
      </c>
      <c r="F24294" s="2">
        <v>22.034939999999999</v>
      </c>
      <c r="G24294" s="2">
        <v>0.16842699999999999</v>
      </c>
      <c r="H24294" s="2">
        <v>0.568909</v>
      </c>
      <c r="J24294" s="2">
        <v>22.037749999999999</v>
      </c>
      <c r="K24294" s="2">
        <v>0.16944300000000001</v>
      </c>
      <c r="L24294" s="2">
        <v>0.12266199999999999</v>
      </c>
    </row>
    <row r="24295" spans="1:12" x14ac:dyDescent="0.2">
      <c r="A24295" s="2">
        <v>22.038450000000001</v>
      </c>
      <c r="B24295" s="2">
        <v>12.388019999999999</v>
      </c>
      <c r="C24295" s="2">
        <v>1.598956</v>
      </c>
      <c r="D24295" s="2">
        <v>1.560954</v>
      </c>
      <c r="F24295" s="2">
        <v>22.035640000000001</v>
      </c>
      <c r="G24295" s="2">
        <v>0.16836499999999999</v>
      </c>
      <c r="H24295" s="2">
        <v>0.569496</v>
      </c>
      <c r="J24295" s="2">
        <v>22.038450000000001</v>
      </c>
      <c r="K24295" s="2">
        <v>0.169901</v>
      </c>
      <c r="L24295" s="2">
        <v>0.123001</v>
      </c>
    </row>
    <row r="24296" spans="1:12" x14ac:dyDescent="0.2">
      <c r="A24296" s="2">
        <v>22.039149999999999</v>
      </c>
      <c r="B24296" s="2">
        <v>12.38653</v>
      </c>
      <c r="C24296" s="2">
        <v>1.5983270000000001</v>
      </c>
      <c r="D24296" s="2">
        <v>1.559741</v>
      </c>
      <c r="F24296" s="2">
        <v>22.036339999999999</v>
      </c>
      <c r="G24296" s="2">
        <v>0.16805999999999999</v>
      </c>
      <c r="H24296" s="2">
        <v>0.56986999999999999</v>
      </c>
      <c r="J24296" s="2">
        <v>22.039149999999999</v>
      </c>
      <c r="K24296" s="2">
        <v>0.170267</v>
      </c>
      <c r="L24296" s="2">
        <v>0.123447</v>
      </c>
    </row>
    <row r="24297" spans="1:12" x14ac:dyDescent="0.2">
      <c r="A24297" s="2">
        <v>22.039850000000001</v>
      </c>
      <c r="B24297" s="2">
        <v>12.38496</v>
      </c>
      <c r="C24297" s="2">
        <v>1.598014</v>
      </c>
      <c r="D24297" s="2">
        <v>1.5583830000000001</v>
      </c>
      <c r="F24297" s="2">
        <v>22.037050000000001</v>
      </c>
      <c r="G24297" s="2">
        <v>0.16786200000000001</v>
      </c>
      <c r="H24297" s="2">
        <v>0.57007600000000003</v>
      </c>
      <c r="J24297" s="2">
        <v>22.039850000000001</v>
      </c>
      <c r="K24297" s="2">
        <v>0.17002900000000001</v>
      </c>
      <c r="L24297" s="2">
        <v>0.123472</v>
      </c>
    </row>
    <row r="24298" spans="1:12" x14ac:dyDescent="0.2">
      <c r="A24298" s="2">
        <v>22.04055</v>
      </c>
      <c r="B24298" s="2">
        <v>12.383369999999999</v>
      </c>
      <c r="C24298" s="2">
        <v>1.5970569999999999</v>
      </c>
      <c r="D24298" s="2">
        <v>1.5576810000000001</v>
      </c>
      <c r="F24298" s="2">
        <v>22.037749999999999</v>
      </c>
      <c r="G24298" s="2">
        <v>0.168076</v>
      </c>
      <c r="H24298" s="2">
        <v>0.57039600000000001</v>
      </c>
      <c r="J24298" s="2">
        <v>22.04055</v>
      </c>
      <c r="K24298" s="2">
        <v>0.170242</v>
      </c>
      <c r="L24298" s="2">
        <v>0.122957</v>
      </c>
    </row>
    <row r="24299" spans="1:12" x14ac:dyDescent="0.2">
      <c r="A24299" s="2">
        <v>22.041250000000002</v>
      </c>
      <c r="B24299" s="2">
        <v>12.381959999999999</v>
      </c>
      <c r="C24299" s="2">
        <v>1.596149</v>
      </c>
      <c r="D24299" s="2">
        <v>1.557391</v>
      </c>
      <c r="F24299" s="2">
        <v>22.038450000000001</v>
      </c>
      <c r="G24299" s="2">
        <v>0.167549</v>
      </c>
      <c r="H24299" s="2">
        <v>0.57047300000000001</v>
      </c>
      <c r="J24299" s="2">
        <v>22.041250000000002</v>
      </c>
      <c r="K24299" s="2">
        <v>0.17033799999999999</v>
      </c>
      <c r="L24299" s="2">
        <v>0.122974</v>
      </c>
    </row>
    <row r="24300" spans="1:12" x14ac:dyDescent="0.2">
      <c r="A24300" s="2">
        <v>22.04195</v>
      </c>
      <c r="B24300" s="2">
        <v>12.380369999999999</v>
      </c>
      <c r="C24300" s="2">
        <v>1.5952869999999999</v>
      </c>
      <c r="D24300" s="2">
        <v>1.5564070000000001</v>
      </c>
      <c r="F24300" s="2">
        <v>22.039149999999999</v>
      </c>
      <c r="G24300" s="2">
        <v>0.167488</v>
      </c>
      <c r="H24300" s="2">
        <v>0.57045000000000001</v>
      </c>
      <c r="J24300" s="2">
        <v>22.04195</v>
      </c>
      <c r="K24300" s="2">
        <v>0.17080100000000001</v>
      </c>
      <c r="L24300" s="2">
        <v>0.122752</v>
      </c>
    </row>
    <row r="24301" spans="1:12" x14ac:dyDescent="0.2">
      <c r="A24301" s="2">
        <v>22.042660000000001</v>
      </c>
      <c r="B24301" s="2">
        <v>12.378920000000001</v>
      </c>
      <c r="C24301" s="2">
        <v>1.5938639999999999</v>
      </c>
      <c r="D24301" s="2">
        <v>1.5558959999999999</v>
      </c>
      <c r="F24301" s="2">
        <v>22.039850000000001</v>
      </c>
      <c r="G24301" s="2">
        <v>0.167297</v>
      </c>
      <c r="H24301" s="2">
        <v>0.57068600000000003</v>
      </c>
      <c r="J24301" s="2">
        <v>22.042660000000001</v>
      </c>
      <c r="K24301" s="2">
        <v>0.17108899999999999</v>
      </c>
      <c r="L24301" s="2">
        <v>0.122318</v>
      </c>
    </row>
    <row r="24302" spans="1:12" x14ac:dyDescent="0.2">
      <c r="A24302" s="2">
        <v>22.04336</v>
      </c>
      <c r="B24302" s="2">
        <v>12.378209999999999</v>
      </c>
      <c r="C24302" s="2">
        <v>1.5931200000000001</v>
      </c>
      <c r="D24302" s="2">
        <v>1.554897</v>
      </c>
      <c r="F24302" s="2">
        <v>22.04055</v>
      </c>
      <c r="G24302" s="2">
        <v>0.167152</v>
      </c>
      <c r="H24302" s="2">
        <v>0.57055699999999998</v>
      </c>
      <c r="J24302" s="2">
        <v>22.04336</v>
      </c>
      <c r="K24302" s="2">
        <v>0.17155100000000001</v>
      </c>
      <c r="L24302" s="2">
        <v>0.121527</v>
      </c>
    </row>
    <row r="24303" spans="1:12" x14ac:dyDescent="0.2">
      <c r="A24303" s="2">
        <v>22.044060000000002</v>
      </c>
      <c r="B24303" s="2">
        <v>12.377219999999999</v>
      </c>
      <c r="C24303" s="2">
        <v>1.59209</v>
      </c>
      <c r="D24303" s="2">
        <v>1.553844</v>
      </c>
      <c r="F24303" s="2">
        <v>22.041250000000002</v>
      </c>
      <c r="G24303" s="2">
        <v>0.16744999999999999</v>
      </c>
      <c r="H24303" s="2">
        <v>0.57022099999999998</v>
      </c>
      <c r="J24303" s="2">
        <v>22.044060000000002</v>
      </c>
      <c r="K24303" s="2">
        <v>0.17180599999999999</v>
      </c>
      <c r="L24303" s="2">
        <v>0.121125</v>
      </c>
    </row>
    <row r="24304" spans="1:12" x14ac:dyDescent="0.2">
      <c r="A24304" s="2">
        <v>22.04476</v>
      </c>
      <c r="B24304" s="2">
        <v>12.375690000000001</v>
      </c>
      <c r="C24304" s="2">
        <v>1.591666</v>
      </c>
      <c r="D24304" s="2">
        <v>1.552837</v>
      </c>
      <c r="F24304" s="2">
        <v>22.04195</v>
      </c>
      <c r="G24304" s="2">
        <v>0.167351</v>
      </c>
      <c r="H24304" s="2">
        <v>0.57016800000000001</v>
      </c>
      <c r="J24304" s="2">
        <v>22.04476</v>
      </c>
      <c r="K24304" s="2">
        <v>0.17183300000000001</v>
      </c>
      <c r="L24304" s="2">
        <v>0.12096700000000001</v>
      </c>
    </row>
    <row r="24305" spans="1:12" x14ac:dyDescent="0.2">
      <c r="A24305" s="2">
        <v>22.045459999999999</v>
      </c>
      <c r="B24305" s="2">
        <v>12.374180000000001</v>
      </c>
      <c r="C24305" s="2">
        <v>1.590408</v>
      </c>
      <c r="D24305" s="2">
        <v>1.5517529999999999</v>
      </c>
      <c r="F24305" s="2">
        <v>22.042660000000001</v>
      </c>
      <c r="G24305" s="2">
        <v>0.16661100000000001</v>
      </c>
      <c r="H24305" s="2">
        <v>0.57029700000000005</v>
      </c>
      <c r="J24305" s="2">
        <v>22.045459999999999</v>
      </c>
      <c r="K24305" s="2">
        <v>0.17203499999999999</v>
      </c>
      <c r="L24305" s="2">
        <v>0.12070699999999999</v>
      </c>
    </row>
    <row r="24306" spans="1:12" x14ac:dyDescent="0.2">
      <c r="A24306" s="2">
        <v>22.04616</v>
      </c>
      <c r="B24306" s="2">
        <v>12.37275</v>
      </c>
      <c r="C24306" s="2">
        <v>1.589626</v>
      </c>
      <c r="D24306" s="2">
        <v>1.5506390000000001</v>
      </c>
      <c r="F24306" s="2">
        <v>22.04336</v>
      </c>
      <c r="G24306" s="2">
        <v>0.16597000000000001</v>
      </c>
      <c r="H24306" s="2">
        <v>0.57051799999999997</v>
      </c>
      <c r="J24306" s="2">
        <v>22.04616</v>
      </c>
      <c r="K24306" s="2">
        <v>0.171455</v>
      </c>
      <c r="L24306" s="2">
        <v>0.119588</v>
      </c>
    </row>
    <row r="24307" spans="1:12" x14ac:dyDescent="0.2">
      <c r="A24307" s="2">
        <v>22.046859999999999</v>
      </c>
      <c r="B24307" s="2">
        <v>12.37116</v>
      </c>
      <c r="C24307" s="2">
        <v>1.588924</v>
      </c>
      <c r="D24307" s="2">
        <v>1.549892</v>
      </c>
      <c r="F24307" s="2">
        <v>22.044060000000002</v>
      </c>
      <c r="G24307" s="2">
        <v>0.16567999999999999</v>
      </c>
      <c r="H24307" s="2">
        <v>0.57091499999999995</v>
      </c>
      <c r="J24307" s="2">
        <v>22.046859999999999</v>
      </c>
      <c r="K24307" s="2">
        <v>0.17081399999999999</v>
      </c>
      <c r="L24307" s="2">
        <v>0.119496</v>
      </c>
    </row>
    <row r="24308" spans="1:12" x14ac:dyDescent="0.2">
      <c r="A24308" s="2">
        <v>22.04757</v>
      </c>
      <c r="B24308" s="2">
        <v>12.369759999999999</v>
      </c>
      <c r="C24308" s="2">
        <v>1.587836</v>
      </c>
      <c r="D24308" s="2">
        <v>1.548686</v>
      </c>
      <c r="F24308" s="2">
        <v>22.04476</v>
      </c>
      <c r="G24308" s="2">
        <v>0.16561100000000001</v>
      </c>
      <c r="H24308" s="2">
        <v>0.57106000000000001</v>
      </c>
      <c r="J24308" s="2">
        <v>22.04757</v>
      </c>
      <c r="K24308" s="2">
        <v>0.170847</v>
      </c>
      <c r="L24308" s="2">
        <v>0.11863</v>
      </c>
    </row>
    <row r="24309" spans="1:12" x14ac:dyDescent="0.2">
      <c r="A24309" s="2">
        <v>22.048269999999999</v>
      </c>
      <c r="B24309" s="2">
        <v>12.368679999999999</v>
      </c>
      <c r="C24309" s="2">
        <v>1.5869899999999999</v>
      </c>
      <c r="D24309" s="2">
        <v>1.5475719999999999</v>
      </c>
      <c r="F24309" s="2">
        <v>22.045459999999999</v>
      </c>
      <c r="G24309" s="2">
        <v>0.16567999999999999</v>
      </c>
      <c r="H24309" s="2">
        <v>0.57085399999999997</v>
      </c>
      <c r="J24309" s="2">
        <v>22.048269999999999</v>
      </c>
      <c r="K24309" s="2">
        <v>0.170873</v>
      </c>
      <c r="L24309" s="2">
        <v>0.118452</v>
      </c>
    </row>
    <row r="24310" spans="1:12" x14ac:dyDescent="0.2">
      <c r="A24310" s="2">
        <v>22.048970000000001</v>
      </c>
      <c r="B24310" s="2">
        <v>12.367089999999999</v>
      </c>
      <c r="C24310" s="2">
        <v>1.586322</v>
      </c>
      <c r="D24310" s="2">
        <v>1.5466800000000001</v>
      </c>
      <c r="F24310" s="2">
        <v>22.04616</v>
      </c>
      <c r="G24310" s="2">
        <v>0.16598499999999999</v>
      </c>
      <c r="H24310" s="2">
        <v>0.57083099999999998</v>
      </c>
      <c r="J24310" s="2">
        <v>22.048970000000001</v>
      </c>
      <c r="K24310" s="2">
        <v>0.170927</v>
      </c>
      <c r="L24310" s="2">
        <v>0.118272</v>
      </c>
    </row>
    <row r="24311" spans="1:12" x14ac:dyDescent="0.2">
      <c r="A24311" s="2">
        <v>22.049669999999999</v>
      </c>
      <c r="B24311" s="2">
        <v>12.36551</v>
      </c>
      <c r="C24311" s="2">
        <v>1.5850519999999999</v>
      </c>
      <c r="D24311" s="2">
        <v>1.5458179999999999</v>
      </c>
      <c r="F24311" s="2">
        <v>22.046859999999999</v>
      </c>
      <c r="G24311" s="2">
        <v>0.16503899999999999</v>
      </c>
      <c r="H24311" s="2">
        <v>0.57101400000000002</v>
      </c>
      <c r="J24311" s="2">
        <v>22.049669999999999</v>
      </c>
      <c r="K24311" s="2">
        <v>0.17096900000000001</v>
      </c>
      <c r="L24311" s="2">
        <v>0.117393</v>
      </c>
    </row>
    <row r="24312" spans="1:12" x14ac:dyDescent="0.2">
      <c r="A24312" s="2">
        <v>22.050370000000001</v>
      </c>
      <c r="B24312" s="2">
        <v>12.36383</v>
      </c>
      <c r="C24312" s="2">
        <v>1.5840369999999999</v>
      </c>
      <c r="D24312" s="2">
        <v>1.5447489999999999</v>
      </c>
      <c r="F24312" s="2">
        <v>22.04757</v>
      </c>
      <c r="G24312" s="2">
        <v>0.165077</v>
      </c>
      <c r="H24312" s="2">
        <v>0.57065600000000005</v>
      </c>
      <c r="J24312" s="2">
        <v>22.050370000000001</v>
      </c>
      <c r="K24312" s="2">
        <v>0.171179</v>
      </c>
      <c r="L24312" s="2">
        <v>0.11655600000000001</v>
      </c>
    </row>
    <row r="24313" spans="1:12" x14ac:dyDescent="0.2">
      <c r="A24313" s="2">
        <v>22.051069999999999</v>
      </c>
      <c r="B24313" s="2">
        <v>12.36219</v>
      </c>
      <c r="C24313" s="2">
        <v>1.582824</v>
      </c>
      <c r="D24313" s="2">
        <v>1.5440860000000001</v>
      </c>
      <c r="F24313" s="2">
        <v>22.048269999999999</v>
      </c>
      <c r="G24313" s="2">
        <v>0.16470299999999999</v>
      </c>
      <c r="H24313" s="2">
        <v>0.57077</v>
      </c>
      <c r="J24313" s="2">
        <v>22.051069999999999</v>
      </c>
      <c r="K24313" s="2">
        <v>0.171291</v>
      </c>
      <c r="L24313" s="2">
        <v>0.116454</v>
      </c>
    </row>
    <row r="24314" spans="1:12" x14ac:dyDescent="0.2">
      <c r="A24314" s="2">
        <v>22.051770000000001</v>
      </c>
      <c r="B24314" s="2">
        <v>12.360910000000001</v>
      </c>
      <c r="C24314" s="2">
        <v>1.58213</v>
      </c>
      <c r="D24314" s="2">
        <v>1.5429790000000001</v>
      </c>
      <c r="F24314" s="2">
        <v>22.048970000000001</v>
      </c>
      <c r="G24314" s="2">
        <v>0.16464999999999999</v>
      </c>
      <c r="H24314" s="2">
        <v>0.57087699999999997</v>
      </c>
      <c r="J24314" s="2">
        <v>22.051770000000001</v>
      </c>
      <c r="K24314" s="2">
        <v>0.17163300000000001</v>
      </c>
      <c r="L24314" s="2">
        <v>0.116616</v>
      </c>
    </row>
    <row r="24315" spans="1:12" x14ac:dyDescent="0.2">
      <c r="A24315" s="2">
        <v>22.052479999999999</v>
      </c>
      <c r="B24315" s="2">
        <v>12.359159999999999</v>
      </c>
      <c r="C24315" s="2">
        <v>1.5810390000000001</v>
      </c>
      <c r="D24315" s="2">
        <v>1.5424</v>
      </c>
      <c r="F24315" s="2">
        <v>22.049669999999999</v>
      </c>
      <c r="G24315" s="2">
        <v>0.164352</v>
      </c>
      <c r="H24315" s="2">
        <v>0.57045699999999999</v>
      </c>
      <c r="J24315" s="2">
        <v>22.052479999999999</v>
      </c>
      <c r="K24315" s="2">
        <v>0.17183499999999999</v>
      </c>
      <c r="L24315" s="2">
        <v>0.11695999999999999</v>
      </c>
    </row>
    <row r="24316" spans="1:12" x14ac:dyDescent="0.2">
      <c r="A24316" s="2">
        <v>22.053180000000001</v>
      </c>
      <c r="B24316" s="2">
        <v>12.35745</v>
      </c>
      <c r="C24316" s="2">
        <v>1.57962</v>
      </c>
      <c r="D24316" s="2">
        <v>1.5405530000000001</v>
      </c>
      <c r="F24316" s="2">
        <v>22.050370000000001</v>
      </c>
      <c r="G24316" s="2">
        <v>0.164551</v>
      </c>
      <c r="H24316" s="2">
        <v>0.57032799999999995</v>
      </c>
      <c r="J24316" s="2">
        <v>22.053180000000001</v>
      </c>
      <c r="K24316" s="2">
        <v>0.17233999999999999</v>
      </c>
      <c r="L24316" s="2">
        <v>0.117135</v>
      </c>
    </row>
    <row r="24317" spans="1:12" x14ac:dyDescent="0.2">
      <c r="A24317" s="2">
        <v>22.053879999999999</v>
      </c>
      <c r="B24317" s="2">
        <v>12.35632</v>
      </c>
      <c r="C24317" s="2">
        <v>1.5784640000000001</v>
      </c>
      <c r="D24317" s="2">
        <v>1.5391109999999999</v>
      </c>
      <c r="F24317" s="2">
        <v>22.051069999999999</v>
      </c>
      <c r="G24317" s="2">
        <v>0.16368099999999999</v>
      </c>
      <c r="H24317" s="2">
        <v>0.56999999999999995</v>
      </c>
      <c r="J24317" s="2">
        <v>22.053879999999999</v>
      </c>
      <c r="K24317" s="2">
        <v>0.17216100000000001</v>
      </c>
      <c r="L24317" s="2">
        <v>0.117646</v>
      </c>
    </row>
    <row r="24318" spans="1:12" x14ac:dyDescent="0.2">
      <c r="A24318" s="2">
        <v>22.054580000000001</v>
      </c>
      <c r="B24318" s="2">
        <v>12.355130000000001</v>
      </c>
      <c r="C24318" s="2">
        <v>1.5776129999999999</v>
      </c>
      <c r="D24318" s="2">
        <v>1.53799</v>
      </c>
      <c r="F24318" s="2">
        <v>22.051770000000001</v>
      </c>
      <c r="G24318" s="2">
        <v>0.16300999999999999</v>
      </c>
      <c r="H24318" s="2">
        <v>0.57010700000000003</v>
      </c>
      <c r="J24318" s="2">
        <v>22.054580000000001</v>
      </c>
      <c r="K24318" s="2">
        <v>0.172094</v>
      </c>
      <c r="L24318" s="2">
        <v>0.117476</v>
      </c>
    </row>
    <row r="24319" spans="1:12" x14ac:dyDescent="0.2">
      <c r="A24319" s="2">
        <v>22.05528</v>
      </c>
      <c r="B24319" s="2">
        <v>12.35341</v>
      </c>
      <c r="C24319" s="2">
        <v>1.576087</v>
      </c>
      <c r="D24319" s="2">
        <v>1.537471</v>
      </c>
      <c r="F24319" s="2">
        <v>22.052479999999999</v>
      </c>
      <c r="G24319" s="2">
        <v>0.162468</v>
      </c>
      <c r="H24319" s="2">
        <v>0</v>
      </c>
      <c r="J24319" s="2">
        <v>22.05528</v>
      </c>
      <c r="K24319" s="2">
        <v>0.17271</v>
      </c>
      <c r="L24319" s="2">
        <v>0.11730400000000001</v>
      </c>
    </row>
    <row r="24320" spans="1:12" x14ac:dyDescent="0.2">
      <c r="A24320" s="2">
        <v>22.055980000000002</v>
      </c>
      <c r="B24320" s="2">
        <v>12.351660000000001</v>
      </c>
      <c r="C24320" s="2">
        <v>1.574702</v>
      </c>
      <c r="D24320" s="2">
        <v>1.5362960000000001</v>
      </c>
      <c r="F24320" s="2">
        <v>22.053180000000001</v>
      </c>
      <c r="G24320" s="2">
        <v>0.162468</v>
      </c>
      <c r="H24320" s="2">
        <v>0</v>
      </c>
      <c r="J24320" s="2">
        <v>22.055980000000002</v>
      </c>
      <c r="K24320" s="2">
        <v>0.17280599999999999</v>
      </c>
      <c r="L24320" s="2">
        <v>0.116979</v>
      </c>
    </row>
    <row r="24321" spans="1:12" x14ac:dyDescent="0.2">
      <c r="A24321" s="2">
        <v>22.05668</v>
      </c>
      <c r="B24321" s="2">
        <v>12.350199999999999</v>
      </c>
      <c r="C24321" s="2">
        <v>1.5737220000000001</v>
      </c>
      <c r="D24321" s="2">
        <v>1.5358080000000001</v>
      </c>
      <c r="F24321" s="2">
        <v>22.053879999999999</v>
      </c>
      <c r="G24321" s="2">
        <v>0.162468</v>
      </c>
      <c r="H24321" s="2">
        <v>0</v>
      </c>
      <c r="J24321" s="2">
        <v>22.05668</v>
      </c>
      <c r="K24321" s="2">
        <v>0.172844</v>
      </c>
      <c r="L24321" s="2">
        <v>0.116617</v>
      </c>
    </row>
    <row r="24322" spans="1:12" x14ac:dyDescent="0.2">
      <c r="A24322" s="2">
        <v>22.057379999999998</v>
      </c>
      <c r="B24322" s="2">
        <v>12.348549999999999</v>
      </c>
      <c r="C24322" s="2">
        <v>1.5727420000000001</v>
      </c>
      <c r="D24322" s="2">
        <v>1.5352969999999999</v>
      </c>
      <c r="F24322" s="2">
        <v>22.054580000000001</v>
      </c>
      <c r="G24322" s="2">
        <v>0.162468</v>
      </c>
      <c r="H24322" s="2">
        <v>0</v>
      </c>
      <c r="J24322" s="2">
        <v>22.057379999999998</v>
      </c>
      <c r="K24322" s="2">
        <v>0.17263200000000001</v>
      </c>
      <c r="L24322" s="2">
        <v>0.11708</v>
      </c>
    </row>
    <row r="24323" spans="1:12" x14ac:dyDescent="0.2">
      <c r="A24323" s="2">
        <v>22.05808</v>
      </c>
      <c r="B24323" s="2">
        <v>12.347289999999999</v>
      </c>
      <c r="C24323" s="2">
        <v>1.5717270000000001</v>
      </c>
      <c r="D24323" s="2">
        <v>1.534435</v>
      </c>
      <c r="F24323" s="2">
        <v>22.05528</v>
      </c>
      <c r="G24323" s="2">
        <v>0.162468</v>
      </c>
      <c r="H24323" s="2">
        <v>0</v>
      </c>
      <c r="J24323" s="2">
        <v>22.05808</v>
      </c>
      <c r="K24323" s="2">
        <v>0.17280599999999999</v>
      </c>
      <c r="L24323" s="2">
        <v>0.116731</v>
      </c>
    </row>
    <row r="24324" spans="1:12" x14ac:dyDescent="0.2">
      <c r="A24324" s="2">
        <v>22.058789999999998</v>
      </c>
      <c r="B24324" s="2">
        <v>12.34577</v>
      </c>
      <c r="C24324" s="2">
        <v>1.570983</v>
      </c>
      <c r="D24324" s="2">
        <v>1.533466</v>
      </c>
      <c r="F24324" s="2">
        <v>22.055980000000002</v>
      </c>
      <c r="G24324" s="2">
        <v>0.162468</v>
      </c>
      <c r="H24324" s="2">
        <v>0</v>
      </c>
      <c r="J24324" s="2">
        <v>22.058789999999998</v>
      </c>
      <c r="K24324" s="2">
        <v>0.173067</v>
      </c>
      <c r="L24324" s="2">
        <v>0.116214</v>
      </c>
    </row>
    <row r="24325" spans="1:12" x14ac:dyDescent="0.2">
      <c r="A24325" s="2">
        <v>22.05949</v>
      </c>
      <c r="B24325" s="2">
        <v>12.34407</v>
      </c>
      <c r="C24325" s="2">
        <v>1.5702389999999999</v>
      </c>
      <c r="D24325" s="2">
        <v>1.5322830000000001</v>
      </c>
      <c r="F24325" s="2">
        <v>22.05668</v>
      </c>
      <c r="G24325" s="2">
        <v>0.162468</v>
      </c>
      <c r="H24325" s="2">
        <v>0</v>
      </c>
      <c r="J24325" s="2">
        <v>22.05949</v>
      </c>
      <c r="K24325" s="2">
        <v>0.17360100000000001</v>
      </c>
      <c r="L24325" s="2">
        <v>0.116248</v>
      </c>
    </row>
    <row r="24326" spans="1:12" x14ac:dyDescent="0.2">
      <c r="A24326" s="2">
        <v>22.060189999999999</v>
      </c>
      <c r="B24326" s="2">
        <v>12.34287</v>
      </c>
      <c r="C24326" s="2">
        <v>1.5694950000000001</v>
      </c>
      <c r="D24326" s="2">
        <v>1.530772</v>
      </c>
      <c r="F24326" s="2">
        <v>22.057379999999998</v>
      </c>
      <c r="G24326" s="2">
        <v>0.162468</v>
      </c>
      <c r="H24326" s="2">
        <v>0</v>
      </c>
      <c r="J24326" s="2">
        <v>22.060189999999999</v>
      </c>
      <c r="K24326" s="2">
        <v>0.17389299999999999</v>
      </c>
      <c r="L24326" s="2">
        <v>0.116726</v>
      </c>
    </row>
    <row r="24327" spans="1:12" x14ac:dyDescent="0.2">
      <c r="A24327" s="2">
        <v>22.060890000000001</v>
      </c>
      <c r="B24327" s="2">
        <v>12.34159</v>
      </c>
      <c r="C24327" s="2">
        <v>1.568767</v>
      </c>
      <c r="D24327" s="2">
        <v>1.5297959999999999</v>
      </c>
      <c r="F24327" s="2">
        <v>22.05808</v>
      </c>
      <c r="G24327" s="2">
        <v>0.162468</v>
      </c>
      <c r="H24327" s="2">
        <v>0</v>
      </c>
      <c r="J24327" s="2">
        <v>22.060890000000001</v>
      </c>
      <c r="K24327" s="2">
        <v>0.17401700000000001</v>
      </c>
      <c r="L24327" s="2">
        <v>0.116842</v>
      </c>
    </row>
    <row r="24328" spans="1:12" x14ac:dyDescent="0.2">
      <c r="A24328" s="2">
        <v>22.061589999999999</v>
      </c>
      <c r="B24328" s="2">
        <v>12.34014</v>
      </c>
      <c r="C24328" s="2">
        <v>1.5678700000000001</v>
      </c>
      <c r="D24328" s="2">
        <v>1.528705</v>
      </c>
      <c r="F24328" s="2">
        <v>22.058789999999998</v>
      </c>
      <c r="G24328" s="2">
        <v>0.162468</v>
      </c>
      <c r="H24328" s="2">
        <v>0</v>
      </c>
      <c r="J24328" s="2">
        <v>22.061589999999999</v>
      </c>
      <c r="K24328" s="2">
        <v>0.17448</v>
      </c>
      <c r="L24328" s="2">
        <v>0.116829</v>
      </c>
    </row>
    <row r="24329" spans="1:12" x14ac:dyDescent="0.2">
      <c r="A24329" s="2">
        <v>22.062290000000001</v>
      </c>
      <c r="B24329" s="2">
        <v>12.33888</v>
      </c>
      <c r="C24329" s="2">
        <v>1.566837</v>
      </c>
      <c r="D24329" s="2">
        <v>1.527477</v>
      </c>
      <c r="F24329" s="2">
        <v>22.05949</v>
      </c>
      <c r="G24329" s="2">
        <v>0.162468</v>
      </c>
      <c r="H24329" s="2">
        <v>0</v>
      </c>
      <c r="J24329" s="2">
        <v>22.062290000000001</v>
      </c>
      <c r="K24329" s="2">
        <v>0.174846</v>
      </c>
      <c r="L24329" s="2">
        <v>0.116576</v>
      </c>
    </row>
    <row r="24330" spans="1:12" x14ac:dyDescent="0.2">
      <c r="A24330" s="2">
        <v>22.062999999999999</v>
      </c>
      <c r="B24330" s="2">
        <v>12.337149999999999</v>
      </c>
      <c r="C24330" s="2">
        <v>1.565971</v>
      </c>
      <c r="D24330" s="2">
        <v>1.5262100000000001</v>
      </c>
      <c r="F24330" s="2">
        <v>22.060189999999999</v>
      </c>
      <c r="G24330" s="2">
        <v>0.162468</v>
      </c>
      <c r="H24330" s="2">
        <v>0</v>
      </c>
      <c r="J24330" s="2">
        <v>22.062999999999999</v>
      </c>
      <c r="K24330" s="2">
        <v>0.174709</v>
      </c>
      <c r="L24330" s="2">
        <v>0.117009</v>
      </c>
    </row>
    <row r="24331" spans="1:12" x14ac:dyDescent="0.2">
      <c r="A24331" s="2">
        <v>22.063700000000001</v>
      </c>
      <c r="B24331" s="2">
        <v>12.33563</v>
      </c>
      <c r="C24331" s="2">
        <v>1.565059</v>
      </c>
      <c r="D24331" s="2">
        <v>1.5248900000000001</v>
      </c>
      <c r="F24331" s="2">
        <v>22.060890000000001</v>
      </c>
      <c r="G24331" s="2">
        <v>0.162468</v>
      </c>
      <c r="H24331" s="2">
        <v>0</v>
      </c>
      <c r="J24331" s="2">
        <v>22.063700000000001</v>
      </c>
      <c r="K24331" s="2">
        <v>0.17505799999999999</v>
      </c>
      <c r="L24331" s="2">
        <v>0.11729000000000001</v>
      </c>
    </row>
    <row r="24332" spans="1:12" x14ac:dyDescent="0.2">
      <c r="A24332" s="2">
        <v>22.064399999999999</v>
      </c>
      <c r="B24332" s="2">
        <v>12.334199999999999</v>
      </c>
      <c r="C24332" s="2">
        <v>1.564117</v>
      </c>
      <c r="D24332" s="2">
        <v>1.524295</v>
      </c>
      <c r="F24332" s="2">
        <v>22.061589999999999</v>
      </c>
      <c r="G24332" s="2">
        <v>0.162468</v>
      </c>
      <c r="H24332" s="2">
        <v>0</v>
      </c>
      <c r="J24332" s="2">
        <v>22.064399999999999</v>
      </c>
      <c r="K24332" s="2">
        <v>0.17577699999999999</v>
      </c>
      <c r="L24332" s="2">
        <v>0.117759</v>
      </c>
    </row>
    <row r="24333" spans="1:12" x14ac:dyDescent="0.2">
      <c r="A24333" s="2">
        <v>22.065100000000001</v>
      </c>
      <c r="B24333" s="2">
        <v>12.33281</v>
      </c>
      <c r="C24333" s="2">
        <v>1.563132</v>
      </c>
      <c r="D24333" s="2">
        <v>1.5237529999999999</v>
      </c>
      <c r="F24333" s="2">
        <v>22.062290000000001</v>
      </c>
      <c r="G24333" s="2">
        <v>0.162468</v>
      </c>
      <c r="H24333" s="2">
        <v>0</v>
      </c>
      <c r="J24333" s="2">
        <v>22.065100000000001</v>
      </c>
      <c r="K24333" s="2">
        <v>0.17604</v>
      </c>
      <c r="L24333" s="2">
        <v>0.117686</v>
      </c>
    </row>
    <row r="24334" spans="1:12" x14ac:dyDescent="0.2">
      <c r="A24334" s="2">
        <v>22.065799999999999</v>
      </c>
      <c r="B24334" s="2">
        <v>12.331519999999999</v>
      </c>
      <c r="C24334" s="2">
        <v>1.562103</v>
      </c>
      <c r="D24334" s="2">
        <v>1.523013</v>
      </c>
      <c r="F24334" s="2">
        <v>22.062999999999999</v>
      </c>
      <c r="G24334" s="2">
        <v>0.162468</v>
      </c>
      <c r="H24334" s="2">
        <v>0</v>
      </c>
      <c r="J24334" s="2">
        <v>22.065799999999999</v>
      </c>
      <c r="K24334" s="2">
        <v>0.176763</v>
      </c>
      <c r="L24334" s="2">
        <v>0.117409</v>
      </c>
    </row>
    <row r="24335" spans="1:12" x14ac:dyDescent="0.2">
      <c r="A24335" s="2">
        <v>22.066500000000001</v>
      </c>
      <c r="B24335" s="2">
        <v>12.33023</v>
      </c>
      <c r="C24335" s="2">
        <v>1.561328</v>
      </c>
      <c r="D24335" s="2">
        <v>1.5221279999999999</v>
      </c>
      <c r="F24335" s="2">
        <v>22.063700000000001</v>
      </c>
      <c r="G24335" s="2">
        <v>0.162468</v>
      </c>
      <c r="H24335" s="2">
        <v>0</v>
      </c>
      <c r="J24335" s="2">
        <v>22.066500000000001</v>
      </c>
      <c r="K24335" s="2">
        <v>0.177479</v>
      </c>
      <c r="L24335" s="2">
        <v>0.117233</v>
      </c>
    </row>
    <row r="24336" spans="1:12" x14ac:dyDescent="0.2">
      <c r="A24336" s="2">
        <v>22.0672</v>
      </c>
      <c r="B24336" s="2">
        <v>12.328609999999999</v>
      </c>
      <c r="C24336" s="2">
        <v>1.560287</v>
      </c>
      <c r="D24336" s="2">
        <v>1.521404</v>
      </c>
      <c r="F24336" s="2">
        <v>22.064399999999999</v>
      </c>
      <c r="G24336" s="2">
        <v>0.162468</v>
      </c>
      <c r="H24336" s="2">
        <v>0</v>
      </c>
      <c r="J24336" s="2">
        <v>22.0672</v>
      </c>
      <c r="K24336" s="2">
        <v>0.177284</v>
      </c>
      <c r="L24336" s="2">
        <v>0.11787599999999999</v>
      </c>
    </row>
    <row r="24337" spans="1:12" x14ac:dyDescent="0.2">
      <c r="A24337" s="2">
        <v>22.067910000000001</v>
      </c>
      <c r="B24337" s="2">
        <v>12.326599999999999</v>
      </c>
      <c r="C24337" s="2">
        <v>1.559043</v>
      </c>
      <c r="D24337" s="2">
        <v>1.5206409999999999</v>
      </c>
      <c r="F24337" s="2">
        <v>22.065100000000001</v>
      </c>
      <c r="G24337" s="2">
        <v>0.162468</v>
      </c>
      <c r="H24337" s="2">
        <v>0</v>
      </c>
      <c r="J24337" s="2">
        <v>22.067910000000001</v>
      </c>
      <c r="K24337" s="2">
        <v>0.177479</v>
      </c>
      <c r="L24337" s="2">
        <v>0.117508</v>
      </c>
    </row>
    <row r="24338" spans="1:12" x14ac:dyDescent="0.2">
      <c r="A24338" s="2">
        <v>22.06861</v>
      </c>
      <c r="B24338" s="2">
        <v>12.32474</v>
      </c>
      <c r="C24338" s="2">
        <v>1.558028</v>
      </c>
      <c r="D24338" s="2">
        <v>1.5188250000000001</v>
      </c>
      <c r="F24338" s="2">
        <v>22.065799999999999</v>
      </c>
      <c r="G24338" s="2">
        <v>0.162468</v>
      </c>
      <c r="H24338" s="2">
        <v>0</v>
      </c>
      <c r="J24338" s="2">
        <v>22.06861</v>
      </c>
      <c r="K24338" s="2">
        <v>0.177866</v>
      </c>
      <c r="L24338" s="2">
        <v>0.117426</v>
      </c>
    </row>
    <row r="24339" spans="1:12" x14ac:dyDescent="0.2">
      <c r="A24339" s="2">
        <v>22.069310000000002</v>
      </c>
      <c r="B24339" s="2">
        <v>12.32324</v>
      </c>
      <c r="C24339" s="2">
        <v>1.557388</v>
      </c>
      <c r="D24339" s="2">
        <v>1.517436</v>
      </c>
      <c r="F24339" s="2">
        <v>22.066500000000001</v>
      </c>
      <c r="G24339" s="2">
        <v>0.162468</v>
      </c>
      <c r="H24339" s="2">
        <v>0</v>
      </c>
      <c r="J24339" s="2">
        <v>22.069310000000002</v>
      </c>
      <c r="K24339" s="2">
        <v>0.17793400000000001</v>
      </c>
      <c r="L24339" s="2">
        <v>0.117517</v>
      </c>
    </row>
    <row r="24340" spans="1:12" x14ac:dyDescent="0.2">
      <c r="A24340" s="2">
        <v>22.07001</v>
      </c>
      <c r="B24340" s="2">
        <v>12.32198</v>
      </c>
      <c r="C24340" s="2">
        <v>1.5568</v>
      </c>
      <c r="D24340" s="2">
        <v>1.5162690000000001</v>
      </c>
      <c r="F24340" s="2">
        <v>22.0672</v>
      </c>
      <c r="G24340" s="2">
        <v>0.162468</v>
      </c>
      <c r="H24340" s="2">
        <v>0</v>
      </c>
      <c r="J24340" s="2">
        <v>22.07001</v>
      </c>
      <c r="K24340" s="2">
        <v>0.177955</v>
      </c>
      <c r="L24340" s="2">
        <v>0.117836</v>
      </c>
    </row>
    <row r="24341" spans="1:12" x14ac:dyDescent="0.2">
      <c r="A24341" s="2">
        <v>22.070709999999998</v>
      </c>
      <c r="B24341" s="2">
        <v>12.320779999999999</v>
      </c>
      <c r="C24341" s="2">
        <v>1.556392</v>
      </c>
      <c r="D24341" s="2">
        <v>1.5150410000000001</v>
      </c>
      <c r="F24341" s="2">
        <v>22.067910000000001</v>
      </c>
      <c r="G24341" s="2">
        <v>0.162468</v>
      </c>
      <c r="H24341" s="2">
        <v>0</v>
      </c>
      <c r="J24341" s="2">
        <v>22.070709999999998</v>
      </c>
      <c r="K24341" s="2">
        <v>0.17787500000000001</v>
      </c>
      <c r="L24341" s="2">
        <v>0.117864</v>
      </c>
    </row>
    <row r="24342" spans="1:12" x14ac:dyDescent="0.2">
      <c r="A24342" s="2">
        <v>22.07141</v>
      </c>
      <c r="B24342" s="2">
        <v>12.31945</v>
      </c>
      <c r="C24342" s="2">
        <v>1.555858</v>
      </c>
      <c r="D24342" s="2">
        <v>1.5141629999999999</v>
      </c>
      <c r="F24342" s="2">
        <v>22.06861</v>
      </c>
      <c r="G24342" s="2">
        <v>0.162468</v>
      </c>
      <c r="H24342" s="2">
        <v>0</v>
      </c>
      <c r="J24342" s="2">
        <v>22.07141</v>
      </c>
      <c r="K24342" s="2">
        <v>0.177561</v>
      </c>
      <c r="L24342" s="2">
        <v>0.117768</v>
      </c>
    </row>
    <row r="24343" spans="1:12" x14ac:dyDescent="0.2">
      <c r="A24343" s="2">
        <v>22.072109999999999</v>
      </c>
      <c r="B24343" s="2">
        <v>12.317869999999999</v>
      </c>
      <c r="C24343" s="2">
        <v>1.554748</v>
      </c>
      <c r="D24343" s="2">
        <v>1.513271</v>
      </c>
      <c r="F24343" s="2">
        <v>22.069310000000002</v>
      </c>
      <c r="G24343" s="2">
        <v>0.162468</v>
      </c>
      <c r="H24343" s="2">
        <v>0</v>
      </c>
      <c r="J24343" s="2">
        <v>22.072109999999999</v>
      </c>
      <c r="K24343" s="2">
        <v>0.17791699999999999</v>
      </c>
      <c r="L24343" s="2">
        <v>0.11780400000000001</v>
      </c>
    </row>
    <row r="24344" spans="1:12" x14ac:dyDescent="0.2">
      <c r="A24344" s="2">
        <v>22.07282</v>
      </c>
      <c r="B24344" s="2">
        <v>12.31634</v>
      </c>
      <c r="C24344" s="2">
        <v>1.5537939999999999</v>
      </c>
      <c r="D24344" s="2">
        <v>1.512286</v>
      </c>
      <c r="F24344" s="2">
        <v>22.07001</v>
      </c>
      <c r="G24344" s="2">
        <v>0.162468</v>
      </c>
      <c r="H24344" s="2">
        <v>0</v>
      </c>
      <c r="J24344" s="2">
        <v>22.07282</v>
      </c>
      <c r="K24344" s="2">
        <v>0.17805099999999999</v>
      </c>
      <c r="L24344" s="2">
        <v>0.118156</v>
      </c>
    </row>
    <row r="24345" spans="1:12" x14ac:dyDescent="0.2">
      <c r="A24345" s="2">
        <v>22.073519999999998</v>
      </c>
      <c r="B24345" s="2">
        <v>12.315189999999999</v>
      </c>
      <c r="C24345" s="2">
        <v>1.5530200000000001</v>
      </c>
      <c r="D24345" s="2">
        <v>1.511417</v>
      </c>
      <c r="F24345" s="2">
        <v>22.070709999999998</v>
      </c>
      <c r="G24345" s="2">
        <v>0.162468</v>
      </c>
      <c r="H24345" s="2">
        <v>0</v>
      </c>
      <c r="J24345" s="2">
        <v>22.073519999999998</v>
      </c>
      <c r="K24345" s="2">
        <v>0.17818600000000001</v>
      </c>
      <c r="L24345" s="2">
        <v>0.11770799999999999</v>
      </c>
    </row>
    <row r="24346" spans="1:12" x14ac:dyDescent="0.2">
      <c r="A24346" s="2">
        <v>22.07422</v>
      </c>
      <c r="B24346" s="2">
        <v>12.31405</v>
      </c>
      <c r="C24346" s="2">
        <v>1.5520659999999999</v>
      </c>
      <c r="D24346" s="2">
        <v>1.510081</v>
      </c>
      <c r="F24346" s="2">
        <v>22.07141</v>
      </c>
      <c r="G24346" s="2">
        <v>0.162468</v>
      </c>
      <c r="H24346" s="2">
        <v>0</v>
      </c>
      <c r="J24346" s="2">
        <v>22.07422</v>
      </c>
      <c r="K24346" s="2">
        <v>0.17829700000000001</v>
      </c>
      <c r="L24346" s="2">
        <v>0.117203</v>
      </c>
    </row>
    <row r="24347" spans="1:12" x14ac:dyDescent="0.2">
      <c r="A24347" s="2">
        <v>22.074919999999999</v>
      </c>
      <c r="B24347" s="2">
        <v>12.312900000000001</v>
      </c>
      <c r="C24347" s="2">
        <v>1.5510360000000001</v>
      </c>
      <c r="D24347" s="2">
        <v>1.5089140000000001</v>
      </c>
      <c r="F24347" s="2">
        <v>22.072109999999999</v>
      </c>
      <c r="G24347" s="2">
        <v>0.162468</v>
      </c>
      <c r="H24347" s="2">
        <v>0</v>
      </c>
      <c r="J24347" s="2">
        <v>22.074919999999999</v>
      </c>
      <c r="K24347" s="2">
        <v>0.178367</v>
      </c>
      <c r="L24347" s="2">
        <v>0.117217</v>
      </c>
    </row>
    <row r="24348" spans="1:12" x14ac:dyDescent="0.2">
      <c r="A24348" s="2">
        <v>22.075620000000001</v>
      </c>
      <c r="B24348" s="2">
        <v>12.311669999999999</v>
      </c>
      <c r="C24348" s="2">
        <v>1.550117</v>
      </c>
      <c r="D24348" s="2">
        <v>1.507938</v>
      </c>
      <c r="F24348" s="2">
        <v>22.07282</v>
      </c>
      <c r="G24348" s="2">
        <v>0.162468</v>
      </c>
      <c r="H24348" s="2">
        <v>0</v>
      </c>
      <c r="J24348" s="2">
        <v>22.075620000000001</v>
      </c>
      <c r="K24348" s="2">
        <v>0.17858499999999999</v>
      </c>
      <c r="L24348" s="2">
        <v>0.117012</v>
      </c>
    </row>
    <row r="24349" spans="1:12" x14ac:dyDescent="0.2">
      <c r="A24349" s="2">
        <v>22.076319999999999</v>
      </c>
      <c r="B24349" s="2">
        <v>12.3101</v>
      </c>
      <c r="C24349" s="2">
        <v>1.548969</v>
      </c>
      <c r="D24349" s="2">
        <v>1.5067250000000001</v>
      </c>
      <c r="F24349" s="2">
        <v>22.073519999999998</v>
      </c>
      <c r="G24349" s="2">
        <v>0.162468</v>
      </c>
      <c r="H24349" s="2">
        <v>0</v>
      </c>
      <c r="J24349" s="2">
        <v>22.076319999999999</v>
      </c>
      <c r="K24349" s="2">
        <v>0.178787</v>
      </c>
      <c r="L24349" s="2">
        <v>0.117101</v>
      </c>
    </row>
    <row r="24350" spans="1:12" x14ac:dyDescent="0.2">
      <c r="A24350" s="2">
        <v>22.077020000000001</v>
      </c>
      <c r="B24350" s="2">
        <v>12.30866</v>
      </c>
      <c r="C24350" s="2">
        <v>1.5480719999999999</v>
      </c>
      <c r="D24350" s="2">
        <v>1.5059009999999999</v>
      </c>
      <c r="F24350" s="2">
        <v>22.07422</v>
      </c>
      <c r="G24350" s="2">
        <v>0.162468</v>
      </c>
      <c r="H24350" s="2">
        <v>0</v>
      </c>
      <c r="J24350" s="2">
        <v>22.077020000000001</v>
      </c>
      <c r="K24350" s="2">
        <v>0.17865200000000001</v>
      </c>
      <c r="L24350" s="2">
        <v>0.117268</v>
      </c>
    </row>
    <row r="24351" spans="1:12" x14ac:dyDescent="0.2">
      <c r="A24351" s="2">
        <v>22.077719999999999</v>
      </c>
      <c r="B24351" s="2">
        <v>12.307449999999999</v>
      </c>
      <c r="C24351" s="2">
        <v>1.5469580000000001</v>
      </c>
      <c r="D24351" s="2">
        <v>1.5051380000000001</v>
      </c>
      <c r="F24351" s="2">
        <v>22.074919999999999</v>
      </c>
      <c r="G24351" s="2">
        <v>0.162468</v>
      </c>
      <c r="H24351" s="2">
        <v>0</v>
      </c>
      <c r="J24351" s="2">
        <v>22.077719999999999</v>
      </c>
      <c r="K24351" s="2">
        <v>0.178503</v>
      </c>
      <c r="L24351" s="2">
        <v>0.116906</v>
      </c>
    </row>
    <row r="24352" spans="1:12" x14ac:dyDescent="0.2">
      <c r="A24352" s="2">
        <v>22.078420000000001</v>
      </c>
      <c r="B24352" s="2">
        <v>12.305479999999999</v>
      </c>
      <c r="C24352" s="2">
        <v>1.5459890000000001</v>
      </c>
      <c r="D24352" s="2">
        <v>1.504138</v>
      </c>
      <c r="F24352" s="2">
        <v>22.075620000000001</v>
      </c>
      <c r="G24352" s="2">
        <v>0.162468</v>
      </c>
      <c r="H24352" s="2">
        <v>0</v>
      </c>
      <c r="J24352" s="2">
        <v>22.078420000000001</v>
      </c>
      <c r="K24352" s="2">
        <v>0.17829900000000001</v>
      </c>
      <c r="L24352" s="2">
        <v>0.11733399999999999</v>
      </c>
    </row>
    <row r="24353" spans="1:12" x14ac:dyDescent="0.2">
      <c r="A24353" s="2">
        <v>22.079129999999999</v>
      </c>
      <c r="B24353" s="2">
        <v>12.303839999999999</v>
      </c>
      <c r="C24353" s="2">
        <v>1.5448219999999999</v>
      </c>
      <c r="D24353" s="2">
        <v>1.503566</v>
      </c>
      <c r="F24353" s="2">
        <v>22.076319999999999</v>
      </c>
      <c r="G24353" s="2">
        <v>0.162468</v>
      </c>
      <c r="H24353" s="2">
        <v>0</v>
      </c>
      <c r="J24353" s="2">
        <v>22.079129999999999</v>
      </c>
      <c r="K24353" s="2">
        <v>0.17848</v>
      </c>
      <c r="L24353" s="2">
        <v>0.117268</v>
      </c>
    </row>
    <row r="24354" spans="1:12" x14ac:dyDescent="0.2">
      <c r="A24354" s="2">
        <v>22.079830000000001</v>
      </c>
      <c r="B24354" s="2">
        <v>12.3028</v>
      </c>
      <c r="C24354" s="2">
        <v>1.54409</v>
      </c>
      <c r="D24354" s="2">
        <v>1.5030239999999999</v>
      </c>
      <c r="F24354" s="2">
        <v>22.077020000000001</v>
      </c>
      <c r="G24354" s="2">
        <v>0.162468</v>
      </c>
      <c r="H24354" s="2">
        <v>0</v>
      </c>
      <c r="J24354" s="2">
        <v>22.079830000000001</v>
      </c>
      <c r="K24354" s="2">
        <v>0.17894199999999999</v>
      </c>
      <c r="L24354" s="2">
        <v>0.11656999999999999</v>
      </c>
    </row>
    <row r="24355" spans="1:12" x14ac:dyDescent="0.2">
      <c r="A24355" s="2">
        <v>22.08053</v>
      </c>
      <c r="B24355" s="2">
        <v>12.301819999999999</v>
      </c>
      <c r="C24355" s="2">
        <v>1.5435859999999999</v>
      </c>
      <c r="D24355" s="2">
        <v>1.5018339999999999</v>
      </c>
      <c r="F24355" s="2">
        <v>22.077719999999999</v>
      </c>
      <c r="G24355" s="2">
        <v>0.162468</v>
      </c>
      <c r="H24355" s="2">
        <v>0</v>
      </c>
      <c r="J24355" s="2">
        <v>22.08053</v>
      </c>
      <c r="K24355" s="2">
        <v>0.17913399999999999</v>
      </c>
      <c r="L24355" s="2">
        <v>0.11626300000000001</v>
      </c>
    </row>
    <row r="24356" spans="1:12" x14ac:dyDescent="0.2">
      <c r="A24356" s="2">
        <v>22.081230000000001</v>
      </c>
      <c r="B24356" s="2">
        <v>12.300240000000001</v>
      </c>
      <c r="C24356" s="2">
        <v>1.542751</v>
      </c>
      <c r="D24356" s="2">
        <v>1.50024</v>
      </c>
      <c r="F24356" s="2">
        <v>22.078420000000001</v>
      </c>
      <c r="G24356" s="2">
        <v>0.162468</v>
      </c>
      <c r="H24356" s="2">
        <v>0</v>
      </c>
      <c r="J24356" s="2">
        <v>22.081230000000001</v>
      </c>
      <c r="K24356" s="2">
        <v>0.17984600000000001</v>
      </c>
      <c r="L24356" s="2">
        <v>0.116921</v>
      </c>
    </row>
    <row r="24357" spans="1:12" x14ac:dyDescent="0.2">
      <c r="A24357" s="2">
        <v>22.08193</v>
      </c>
      <c r="B24357" s="2">
        <v>12.29895</v>
      </c>
      <c r="C24357" s="2">
        <v>1.5422199999999999</v>
      </c>
      <c r="D24357" s="2">
        <v>1.499995</v>
      </c>
      <c r="F24357" s="2">
        <v>22.079129999999999</v>
      </c>
      <c r="G24357" s="2">
        <v>0.162468</v>
      </c>
      <c r="H24357" s="2">
        <v>0</v>
      </c>
      <c r="J24357" s="2">
        <v>22.08193</v>
      </c>
      <c r="K24357" s="2">
        <v>0.18044499999999999</v>
      </c>
      <c r="L24357" s="2">
        <v>0.117092</v>
      </c>
    </row>
    <row r="24358" spans="1:12" x14ac:dyDescent="0.2">
      <c r="A24358" s="2">
        <v>22.082630000000002</v>
      </c>
      <c r="B24358" s="2">
        <v>12.29759</v>
      </c>
      <c r="C24358" s="2">
        <v>1.5411060000000001</v>
      </c>
      <c r="D24358" s="2">
        <v>1.499271</v>
      </c>
      <c r="F24358" s="2">
        <v>22.079830000000001</v>
      </c>
      <c r="G24358" s="2">
        <v>0.162468</v>
      </c>
      <c r="H24358" s="2">
        <v>0</v>
      </c>
      <c r="J24358" s="2">
        <v>22.082630000000002</v>
      </c>
      <c r="K24358" s="2">
        <v>0.18104700000000001</v>
      </c>
      <c r="L24358" s="2">
        <v>0.11768199999999999</v>
      </c>
    </row>
    <row r="24359" spans="1:12" x14ac:dyDescent="0.2">
      <c r="A24359" s="2">
        <v>22.08334</v>
      </c>
      <c r="B24359" s="2">
        <v>12.295809999999999</v>
      </c>
      <c r="C24359" s="2">
        <v>1.5399659999999999</v>
      </c>
      <c r="D24359" s="2">
        <v>1.49834</v>
      </c>
      <c r="F24359" s="2">
        <v>22.08053</v>
      </c>
      <c r="G24359" s="2">
        <v>0.162468</v>
      </c>
      <c r="H24359" s="2">
        <v>0</v>
      </c>
      <c r="J24359" s="2">
        <v>22.08334</v>
      </c>
      <c r="K24359" s="2">
        <v>0.18087600000000001</v>
      </c>
      <c r="L24359" s="2">
        <v>0.118176</v>
      </c>
    </row>
    <row r="24360" spans="1:12" x14ac:dyDescent="0.2">
      <c r="A24360" s="2">
        <v>22.084040000000002</v>
      </c>
      <c r="B24360" s="2">
        <v>12.29467</v>
      </c>
      <c r="C24360" s="2">
        <v>1.5393330000000001</v>
      </c>
      <c r="D24360" s="2">
        <v>1.497646</v>
      </c>
      <c r="F24360" s="2">
        <v>22.081230000000001</v>
      </c>
      <c r="G24360" s="2">
        <v>0.162468</v>
      </c>
      <c r="H24360" s="2">
        <v>0</v>
      </c>
      <c r="J24360" s="2">
        <v>22.084040000000002</v>
      </c>
      <c r="K24360" s="2">
        <v>0.18119199999999999</v>
      </c>
      <c r="L24360" s="2">
        <v>0.118216</v>
      </c>
    </row>
    <row r="24361" spans="1:12" x14ac:dyDescent="0.2">
      <c r="A24361" s="2">
        <v>22.08474</v>
      </c>
      <c r="B24361" s="2">
        <v>12.29365</v>
      </c>
      <c r="C24361" s="2">
        <v>1.5382910000000001</v>
      </c>
      <c r="D24361" s="2">
        <v>1.4965619999999999</v>
      </c>
      <c r="F24361" s="2">
        <v>22.08193</v>
      </c>
      <c r="G24361" s="2">
        <v>0.162468</v>
      </c>
      <c r="H24361" s="2">
        <v>0</v>
      </c>
      <c r="J24361" s="2">
        <v>22.08474</v>
      </c>
      <c r="K24361" s="2">
        <v>0.181589</v>
      </c>
      <c r="L24361" s="2">
        <v>0.118654</v>
      </c>
    </row>
    <row r="24362" spans="1:12" x14ac:dyDescent="0.2">
      <c r="A24362" s="2">
        <v>22.085439999999998</v>
      </c>
      <c r="B24362" s="2">
        <v>12.292590000000001</v>
      </c>
      <c r="C24362" s="2">
        <v>1.5374669999999999</v>
      </c>
      <c r="D24362" s="2">
        <v>1.495212</v>
      </c>
      <c r="F24362" s="2">
        <v>22.082630000000002</v>
      </c>
      <c r="G24362" s="2">
        <v>0.162468</v>
      </c>
      <c r="H24362" s="2">
        <v>0</v>
      </c>
      <c r="J24362" s="2">
        <v>22.085439999999998</v>
      </c>
      <c r="K24362" s="2">
        <v>0.182062</v>
      </c>
      <c r="L24362" s="2">
        <v>0.11898</v>
      </c>
    </row>
    <row r="24363" spans="1:12" x14ac:dyDescent="0.2">
      <c r="A24363" s="2">
        <v>22.08614</v>
      </c>
      <c r="B24363" s="2">
        <v>12.29161</v>
      </c>
      <c r="C24363" s="2">
        <v>1.5365819999999999</v>
      </c>
      <c r="D24363" s="2">
        <v>1.4945250000000001</v>
      </c>
      <c r="F24363" s="2">
        <v>22.08334</v>
      </c>
      <c r="G24363" s="2">
        <v>0.162468</v>
      </c>
      <c r="H24363" s="2">
        <v>0</v>
      </c>
      <c r="J24363" s="2">
        <v>22.08614</v>
      </c>
      <c r="K24363" s="2">
        <v>0.182474</v>
      </c>
      <c r="L24363" s="2">
        <v>0.118989</v>
      </c>
    </row>
    <row r="24364" spans="1:12" x14ac:dyDescent="0.2">
      <c r="A24364" s="2">
        <v>22.086839999999999</v>
      </c>
      <c r="B24364" s="2">
        <v>12.2903</v>
      </c>
      <c r="C24364" s="2">
        <v>1.536227</v>
      </c>
      <c r="D24364" s="2">
        <v>1.4945790000000001</v>
      </c>
      <c r="F24364" s="2">
        <v>22.084040000000002</v>
      </c>
      <c r="G24364" s="2">
        <v>0.162468</v>
      </c>
      <c r="H24364" s="2">
        <v>0</v>
      </c>
      <c r="J24364" s="2">
        <v>22.086839999999999</v>
      </c>
      <c r="K24364" s="2">
        <v>0.182754</v>
      </c>
      <c r="L24364" s="2">
        <v>0.11834</v>
      </c>
    </row>
    <row r="24365" spans="1:12" x14ac:dyDescent="0.2">
      <c r="A24365" s="2">
        <v>22.087540000000001</v>
      </c>
      <c r="B24365" s="2">
        <v>12.288819999999999</v>
      </c>
      <c r="C24365" s="2">
        <v>1.5354190000000001</v>
      </c>
      <c r="D24365" s="2">
        <v>1.4940899999999999</v>
      </c>
      <c r="F24365" s="2">
        <v>22.08474</v>
      </c>
      <c r="G24365" s="2">
        <v>0.162468</v>
      </c>
      <c r="H24365" s="2">
        <v>0</v>
      </c>
      <c r="J24365" s="2">
        <v>22.087540000000001</v>
      </c>
      <c r="K24365" s="2">
        <v>0.18317600000000001</v>
      </c>
      <c r="L24365" s="2">
        <v>0.11730500000000001</v>
      </c>
    </row>
    <row r="24366" spans="1:12" x14ac:dyDescent="0.2">
      <c r="A24366" s="2">
        <v>22.088249999999999</v>
      </c>
      <c r="B24366" s="2">
        <v>12.28698</v>
      </c>
      <c r="C24366" s="2">
        <v>1.5345260000000001</v>
      </c>
      <c r="D24366" s="2">
        <v>1.4938689999999999</v>
      </c>
      <c r="F24366" s="2">
        <v>22.085439999999998</v>
      </c>
      <c r="G24366" s="2">
        <v>0.162468</v>
      </c>
      <c r="H24366" s="2">
        <v>0</v>
      </c>
      <c r="J24366" s="2">
        <v>22.088249999999999</v>
      </c>
      <c r="K24366" s="2">
        <v>0.18337400000000001</v>
      </c>
      <c r="L24366" s="2">
        <v>0.11694300000000001</v>
      </c>
    </row>
    <row r="24367" spans="1:12" x14ac:dyDescent="0.2">
      <c r="A24367" s="2">
        <v>22.088950000000001</v>
      </c>
      <c r="B24367" s="2">
        <v>12.28542</v>
      </c>
      <c r="C24367" s="2">
        <v>1.5334429999999999</v>
      </c>
      <c r="D24367" s="2">
        <v>1.4928920000000001</v>
      </c>
      <c r="F24367" s="2">
        <v>22.08614</v>
      </c>
      <c r="G24367" s="2">
        <v>0.162468</v>
      </c>
      <c r="H24367" s="2">
        <v>0</v>
      </c>
      <c r="J24367" s="2">
        <v>22.088950000000001</v>
      </c>
      <c r="K24367" s="2">
        <v>0.18420600000000001</v>
      </c>
      <c r="L24367" s="2">
        <v>0.11611299999999999</v>
      </c>
    </row>
    <row r="24368" spans="1:12" x14ac:dyDescent="0.2">
      <c r="A24368" s="2">
        <v>22.089649999999999</v>
      </c>
      <c r="B24368" s="2">
        <v>12.28415</v>
      </c>
      <c r="C24368" s="2">
        <v>1.532718</v>
      </c>
      <c r="D24368" s="2">
        <v>1.492213</v>
      </c>
      <c r="F24368" s="2">
        <v>22.086839999999999</v>
      </c>
      <c r="G24368" s="2">
        <v>0.162468</v>
      </c>
      <c r="H24368" s="2">
        <v>0</v>
      </c>
      <c r="J24368" s="2">
        <v>22.089649999999999</v>
      </c>
      <c r="K24368" s="2">
        <v>0.183893</v>
      </c>
      <c r="L24368" s="2">
        <v>0.115244</v>
      </c>
    </row>
    <row r="24369" spans="1:12" x14ac:dyDescent="0.2">
      <c r="A24369" s="2">
        <v>22.090350000000001</v>
      </c>
      <c r="B24369" s="2">
        <v>12.282959999999999</v>
      </c>
      <c r="C24369" s="2">
        <v>1.532081</v>
      </c>
      <c r="D24369" s="2">
        <v>1.4905040000000001</v>
      </c>
      <c r="F24369" s="2">
        <v>22.087540000000001</v>
      </c>
      <c r="G24369" s="2">
        <v>0.162468</v>
      </c>
      <c r="H24369" s="2">
        <v>0</v>
      </c>
      <c r="J24369" s="2">
        <v>22.090350000000001</v>
      </c>
      <c r="K24369" s="2">
        <v>0.18317800000000001</v>
      </c>
      <c r="L24369" s="2">
        <v>0.11515</v>
      </c>
    </row>
    <row r="24370" spans="1:12" x14ac:dyDescent="0.2">
      <c r="A24370" s="2">
        <v>22.091049999999999</v>
      </c>
      <c r="B24370" s="2">
        <v>12.28191</v>
      </c>
      <c r="C24370" s="2">
        <v>1.5313600000000001</v>
      </c>
      <c r="D24370" s="2">
        <v>1.4888950000000001</v>
      </c>
      <c r="F24370" s="2">
        <v>22.088249999999999</v>
      </c>
      <c r="G24370" s="2">
        <v>0.162468</v>
      </c>
      <c r="H24370" s="2">
        <v>0</v>
      </c>
      <c r="J24370" s="2">
        <v>22.091049999999999</v>
      </c>
      <c r="K24370" s="2">
        <v>0.18279799999999999</v>
      </c>
      <c r="L24370" s="2">
        <v>0.114924</v>
      </c>
    </row>
    <row r="24371" spans="1:12" x14ac:dyDescent="0.2">
      <c r="A24371" s="2">
        <v>22.091750000000001</v>
      </c>
      <c r="B24371" s="2">
        <v>12.28059</v>
      </c>
      <c r="C24371" s="2">
        <v>1.5310429999999999</v>
      </c>
      <c r="D24371" s="2">
        <v>1.487827</v>
      </c>
      <c r="F24371" s="2">
        <v>22.088950000000001</v>
      </c>
      <c r="G24371" s="2">
        <v>0.162468</v>
      </c>
      <c r="H24371" s="2">
        <v>0</v>
      </c>
      <c r="J24371" s="2">
        <v>22.091750000000001</v>
      </c>
      <c r="K24371" s="2">
        <v>0.18335499999999999</v>
      </c>
      <c r="L24371" s="2">
        <v>0.114888</v>
      </c>
    </row>
    <row r="24372" spans="1:12" x14ac:dyDescent="0.2">
      <c r="A24372" s="2">
        <v>22.092449999999999</v>
      </c>
      <c r="B24372" s="2">
        <v>12.279529999999999</v>
      </c>
      <c r="C24372" s="2">
        <v>1.5301959999999999</v>
      </c>
      <c r="D24372" s="2">
        <v>1.487331</v>
      </c>
      <c r="F24372" s="2">
        <v>22.089649999999999</v>
      </c>
      <c r="G24372" s="2">
        <v>0.162468</v>
      </c>
      <c r="H24372" s="2">
        <v>0</v>
      </c>
      <c r="J24372" s="2">
        <v>22.092449999999999</v>
      </c>
      <c r="K24372" s="2">
        <v>0.18393100000000001</v>
      </c>
      <c r="L24372" s="2">
        <v>0.114872</v>
      </c>
    </row>
    <row r="24373" spans="1:12" x14ac:dyDescent="0.2">
      <c r="A24373" s="2">
        <v>22.093160000000001</v>
      </c>
      <c r="B24373" s="2">
        <v>12.278370000000001</v>
      </c>
      <c r="C24373" s="2">
        <v>1.5289600000000001</v>
      </c>
      <c r="D24373" s="2">
        <v>1.4864299999999999</v>
      </c>
      <c r="F24373" s="2">
        <v>22.090350000000001</v>
      </c>
      <c r="G24373" s="2">
        <v>0.162468</v>
      </c>
      <c r="H24373" s="2">
        <v>0</v>
      </c>
      <c r="J24373" s="2">
        <v>22.093160000000001</v>
      </c>
      <c r="K24373" s="2">
        <v>0.18438099999999999</v>
      </c>
      <c r="L24373" s="2">
        <v>0.11477900000000001</v>
      </c>
    </row>
    <row r="24374" spans="1:12" x14ac:dyDescent="0.2">
      <c r="A24374" s="2">
        <v>22.093859999999999</v>
      </c>
      <c r="B24374" s="2">
        <v>12.2776</v>
      </c>
      <c r="C24374" s="2">
        <v>1.528011</v>
      </c>
      <c r="D24374" s="2">
        <v>1.4854769999999999</v>
      </c>
      <c r="F24374" s="2">
        <v>22.091049999999999</v>
      </c>
      <c r="G24374" s="2">
        <v>0.162468</v>
      </c>
      <c r="H24374" s="2">
        <v>0</v>
      </c>
      <c r="J24374" s="2">
        <v>22.093859999999999</v>
      </c>
      <c r="K24374" s="2">
        <v>0.18417900000000001</v>
      </c>
      <c r="L24374" s="2">
        <v>0.114541</v>
      </c>
    </row>
    <row r="24375" spans="1:12" x14ac:dyDescent="0.2">
      <c r="A24375" s="2">
        <v>22.094560000000001</v>
      </c>
      <c r="B24375" s="2">
        <v>12.27674</v>
      </c>
      <c r="C24375" s="2">
        <v>1.5270490000000001</v>
      </c>
      <c r="D24375" s="2">
        <v>1.4843630000000001</v>
      </c>
      <c r="F24375" s="2">
        <v>22.091750000000001</v>
      </c>
      <c r="G24375" s="2">
        <v>0.162468</v>
      </c>
      <c r="H24375" s="2">
        <v>0</v>
      </c>
      <c r="J24375" s="2">
        <v>22.094560000000001</v>
      </c>
      <c r="K24375" s="2">
        <v>0.184166</v>
      </c>
      <c r="L24375" s="2">
        <v>0.114409</v>
      </c>
    </row>
    <row r="24376" spans="1:12" x14ac:dyDescent="0.2">
      <c r="A24376" s="2">
        <v>22.09526</v>
      </c>
      <c r="B24376" s="2">
        <v>12.275449999999999</v>
      </c>
      <c r="C24376" s="2">
        <v>1.525695</v>
      </c>
      <c r="D24376" s="2">
        <v>1.483417</v>
      </c>
      <c r="F24376" s="2">
        <v>22.092449999999999</v>
      </c>
      <c r="G24376" s="2">
        <v>0.162468</v>
      </c>
      <c r="H24376" s="2">
        <v>0</v>
      </c>
      <c r="J24376" s="2">
        <v>22.09526</v>
      </c>
      <c r="K24376" s="2">
        <v>0.18409300000000001</v>
      </c>
      <c r="L24376" s="2">
        <v>0.11390599999999999</v>
      </c>
    </row>
    <row r="24377" spans="1:12" x14ac:dyDescent="0.2">
      <c r="A24377" s="2">
        <v>22.095960000000002</v>
      </c>
      <c r="B24377" s="2">
        <v>12.274039999999999</v>
      </c>
      <c r="C24377" s="2">
        <v>1.524867</v>
      </c>
      <c r="D24377" s="2">
        <v>1.4824630000000001</v>
      </c>
      <c r="F24377" s="2">
        <v>22.093160000000001</v>
      </c>
      <c r="G24377" s="2">
        <v>0.162468</v>
      </c>
      <c r="H24377" s="2">
        <v>0</v>
      </c>
      <c r="J24377" s="2">
        <v>22.095960000000002</v>
      </c>
      <c r="K24377" s="2">
        <v>0.18399399999999999</v>
      </c>
      <c r="L24377" s="2">
        <v>0.113409</v>
      </c>
    </row>
    <row r="24378" spans="1:12" x14ac:dyDescent="0.2">
      <c r="A24378" s="2">
        <v>22.09666</v>
      </c>
      <c r="B24378" s="2">
        <v>12.272650000000001</v>
      </c>
      <c r="C24378" s="2">
        <v>1.5240549999999999</v>
      </c>
      <c r="D24378" s="2">
        <v>1.4813639999999999</v>
      </c>
      <c r="F24378" s="2">
        <v>22.093859999999999</v>
      </c>
      <c r="G24378" s="2">
        <v>0.162468</v>
      </c>
      <c r="H24378" s="2">
        <v>0</v>
      </c>
      <c r="J24378" s="2">
        <v>22.09666</v>
      </c>
      <c r="K24378" s="2">
        <v>0.18396599999999999</v>
      </c>
      <c r="L24378" s="2">
        <v>0.11332399999999999</v>
      </c>
    </row>
    <row r="24379" spans="1:12" x14ac:dyDescent="0.2">
      <c r="A24379" s="2">
        <v>22.097359999999998</v>
      </c>
      <c r="B24379" s="2">
        <v>12.27158</v>
      </c>
      <c r="C24379" s="2">
        <v>1.5235590000000001</v>
      </c>
      <c r="D24379" s="2">
        <v>1.480952</v>
      </c>
      <c r="F24379" s="2">
        <v>22.094560000000001</v>
      </c>
      <c r="G24379" s="2">
        <v>0.162468</v>
      </c>
      <c r="H24379" s="2">
        <v>0</v>
      </c>
      <c r="J24379" s="2">
        <v>22.097359999999998</v>
      </c>
      <c r="K24379" s="2">
        <v>0.18385899999999999</v>
      </c>
      <c r="L24379" s="2">
        <v>0.113593</v>
      </c>
    </row>
    <row r="24380" spans="1:12" x14ac:dyDescent="0.2">
      <c r="A24380" s="2">
        <v>22.09806</v>
      </c>
      <c r="B24380" s="2">
        <v>12.270440000000001</v>
      </c>
      <c r="C24380" s="2">
        <v>1.522899</v>
      </c>
      <c r="D24380" s="2">
        <v>1.480861</v>
      </c>
      <c r="F24380" s="2">
        <v>22.09526</v>
      </c>
      <c r="G24380" s="2">
        <v>0.162468</v>
      </c>
      <c r="H24380" s="2">
        <v>0</v>
      </c>
      <c r="J24380" s="2">
        <v>22.09806</v>
      </c>
      <c r="K24380" s="2">
        <v>0.184753</v>
      </c>
      <c r="L24380" s="2">
        <v>0.11325300000000001</v>
      </c>
    </row>
    <row r="24381" spans="1:12" x14ac:dyDescent="0.2">
      <c r="A24381" s="2">
        <v>22.098759999999999</v>
      </c>
      <c r="B24381" s="2">
        <v>12.26896</v>
      </c>
      <c r="C24381" s="2">
        <v>1.5220860000000001</v>
      </c>
      <c r="D24381" s="2">
        <v>1.4799610000000001</v>
      </c>
      <c r="F24381" s="2">
        <v>22.095960000000002</v>
      </c>
      <c r="G24381" s="2">
        <v>0.162468</v>
      </c>
      <c r="H24381" s="2">
        <v>0</v>
      </c>
      <c r="J24381" s="2">
        <v>22.098759999999999</v>
      </c>
      <c r="K24381" s="2">
        <v>0.18543799999999999</v>
      </c>
      <c r="L24381" s="2">
        <v>0.113353</v>
      </c>
    </row>
    <row r="24382" spans="1:12" x14ac:dyDescent="0.2">
      <c r="A24382" s="2">
        <v>22.09947</v>
      </c>
      <c r="B24382" s="2">
        <v>12.267860000000001</v>
      </c>
      <c r="C24382" s="2">
        <v>1.5213270000000001</v>
      </c>
      <c r="D24382" s="2">
        <v>1.478618</v>
      </c>
      <c r="F24382" s="2">
        <v>22.09666</v>
      </c>
      <c r="G24382" s="2">
        <v>0.162468</v>
      </c>
      <c r="H24382" s="2">
        <v>0</v>
      </c>
      <c r="J24382" s="2">
        <v>22.09947</v>
      </c>
      <c r="K24382" s="2">
        <v>0.18576999999999999</v>
      </c>
      <c r="L24382" s="2">
        <v>0.113014</v>
      </c>
    </row>
    <row r="24383" spans="1:12" x14ac:dyDescent="0.2">
      <c r="A24383" s="2">
        <v>22.100169999999999</v>
      </c>
      <c r="B24383" s="2">
        <v>12.266550000000001</v>
      </c>
      <c r="C24383" s="2">
        <v>1.5207470000000001</v>
      </c>
      <c r="D24383" s="2">
        <v>1.4777560000000001</v>
      </c>
      <c r="F24383" s="2">
        <v>22.097359999999998</v>
      </c>
      <c r="G24383" s="2">
        <v>0.162468</v>
      </c>
      <c r="H24383" s="2">
        <v>0</v>
      </c>
      <c r="J24383" s="2">
        <v>22.100169999999999</v>
      </c>
      <c r="K24383" s="2">
        <v>0.185692</v>
      </c>
      <c r="L24383" s="2">
        <v>0.112871</v>
      </c>
    </row>
    <row r="24384" spans="1:12" x14ac:dyDescent="0.2">
      <c r="A24384" s="2">
        <v>22.10087</v>
      </c>
      <c r="B24384" s="2">
        <v>12.26516</v>
      </c>
      <c r="C24384" s="2">
        <v>1.5198700000000001</v>
      </c>
      <c r="D24384" s="2">
        <v>1.476817</v>
      </c>
      <c r="F24384" s="2">
        <v>22.09806</v>
      </c>
      <c r="G24384" s="2">
        <v>0.162468</v>
      </c>
      <c r="H24384" s="2">
        <v>0</v>
      </c>
      <c r="J24384" s="2">
        <v>22.10087</v>
      </c>
      <c r="K24384" s="2">
        <v>0.185556</v>
      </c>
      <c r="L24384" s="2">
        <v>0.112645</v>
      </c>
    </row>
    <row r="24385" spans="1:12" x14ac:dyDescent="0.2">
      <c r="A24385" s="2">
        <v>22.101569999999999</v>
      </c>
      <c r="B24385" s="2">
        <v>12.26421</v>
      </c>
      <c r="C24385" s="2">
        <v>1.5188250000000001</v>
      </c>
      <c r="D24385" s="2">
        <v>1.4760390000000001</v>
      </c>
      <c r="F24385" s="2">
        <v>22.098759999999999</v>
      </c>
      <c r="G24385" s="2">
        <v>0.162468</v>
      </c>
      <c r="H24385" s="2">
        <v>0</v>
      </c>
      <c r="J24385" s="2">
        <v>22.101569999999999</v>
      </c>
      <c r="K24385" s="2">
        <v>0.185581</v>
      </c>
      <c r="L24385" s="2">
        <v>0.112358</v>
      </c>
    </row>
    <row r="24386" spans="1:12" x14ac:dyDescent="0.2">
      <c r="A24386" s="2">
        <v>22.102270000000001</v>
      </c>
      <c r="B24386" s="2">
        <v>12.2636</v>
      </c>
      <c r="C24386" s="2">
        <v>1.5179050000000001</v>
      </c>
      <c r="D24386" s="2">
        <v>1.4754210000000001</v>
      </c>
      <c r="F24386" s="2">
        <v>22.09947</v>
      </c>
      <c r="G24386" s="2">
        <v>0.162468</v>
      </c>
      <c r="H24386" s="2">
        <v>0</v>
      </c>
      <c r="J24386" s="2">
        <v>22.102270000000001</v>
      </c>
      <c r="K24386" s="2">
        <v>0.18574499999999999</v>
      </c>
      <c r="L24386" s="2">
        <v>0.11215700000000001</v>
      </c>
    </row>
    <row r="24387" spans="1:12" x14ac:dyDescent="0.2">
      <c r="A24387" s="2">
        <v>22.102969999999999</v>
      </c>
      <c r="B24387" s="2">
        <v>12.26286</v>
      </c>
      <c r="C24387" s="2">
        <v>1.5171460000000001</v>
      </c>
      <c r="D24387" s="2">
        <v>1.475185</v>
      </c>
      <c r="F24387" s="2">
        <v>22.100169999999999</v>
      </c>
      <c r="G24387" s="2">
        <v>0.162468</v>
      </c>
      <c r="H24387" s="2">
        <v>0</v>
      </c>
      <c r="J24387" s="2">
        <v>22.102969999999999</v>
      </c>
      <c r="K24387" s="2">
        <v>0.18552399999999999</v>
      </c>
      <c r="L24387" s="2">
        <v>0.11218500000000001</v>
      </c>
    </row>
    <row r="24388" spans="1:12" x14ac:dyDescent="0.2">
      <c r="A24388" s="2">
        <v>22.103670000000001</v>
      </c>
      <c r="B24388" s="2">
        <v>12.262040000000001</v>
      </c>
      <c r="C24388" s="2">
        <v>1.5163599999999999</v>
      </c>
      <c r="D24388" s="2">
        <v>1.4748870000000001</v>
      </c>
      <c r="F24388" s="2">
        <v>22.10087</v>
      </c>
      <c r="G24388" s="2">
        <v>0.162468</v>
      </c>
      <c r="H24388" s="2">
        <v>0</v>
      </c>
      <c r="J24388" s="2">
        <v>22.103670000000001</v>
      </c>
      <c r="K24388" s="2">
        <v>0.185671</v>
      </c>
      <c r="L24388" s="2">
        <v>0.111639</v>
      </c>
    </row>
    <row r="24389" spans="1:12" x14ac:dyDescent="0.2">
      <c r="A24389" s="2">
        <v>22.104379999999999</v>
      </c>
      <c r="B24389" s="2">
        <v>12.261089999999999</v>
      </c>
      <c r="C24389" s="2">
        <v>1.5150520000000001</v>
      </c>
      <c r="D24389" s="2">
        <v>1.4744219999999999</v>
      </c>
      <c r="F24389" s="2">
        <v>22.101569999999999</v>
      </c>
      <c r="G24389" s="2">
        <v>0.162468</v>
      </c>
      <c r="H24389" s="2">
        <v>0</v>
      </c>
      <c r="J24389" s="2">
        <v>22.104379999999999</v>
      </c>
      <c r="K24389" s="2">
        <v>0.18580199999999999</v>
      </c>
      <c r="L24389" s="2">
        <v>0.11079799999999999</v>
      </c>
    </row>
    <row r="24390" spans="1:12" x14ac:dyDescent="0.2">
      <c r="A24390" s="2">
        <v>22.105080000000001</v>
      </c>
      <c r="B24390" s="2">
        <v>12.25991</v>
      </c>
      <c r="C24390" s="2">
        <v>1.514022</v>
      </c>
      <c r="D24390" s="2">
        <v>1.4733309999999999</v>
      </c>
      <c r="F24390" s="2">
        <v>22.102270000000001</v>
      </c>
      <c r="G24390" s="2">
        <v>0.162468</v>
      </c>
      <c r="H24390" s="2">
        <v>0</v>
      </c>
      <c r="J24390" s="2">
        <v>22.105080000000001</v>
      </c>
      <c r="K24390" s="2">
        <v>0.185472</v>
      </c>
      <c r="L24390" s="2">
        <v>0.109962</v>
      </c>
    </row>
    <row r="24391" spans="1:12" x14ac:dyDescent="0.2">
      <c r="A24391" s="2">
        <v>22.105779999999999</v>
      </c>
      <c r="B24391" s="2">
        <v>12.259130000000001</v>
      </c>
      <c r="C24391" s="2">
        <v>1.512786</v>
      </c>
      <c r="D24391" s="2">
        <v>1.472064</v>
      </c>
      <c r="F24391" s="2">
        <v>22.102969999999999</v>
      </c>
      <c r="G24391" s="2">
        <v>0.162468</v>
      </c>
      <c r="H24391" s="2">
        <v>0</v>
      </c>
      <c r="J24391" s="2">
        <v>22.105779999999999</v>
      </c>
      <c r="K24391" s="2">
        <v>0.18576400000000001</v>
      </c>
      <c r="L24391" s="2">
        <v>0.109014</v>
      </c>
    </row>
    <row r="24392" spans="1:12" x14ac:dyDescent="0.2">
      <c r="A24392" s="2">
        <v>22.106480000000001</v>
      </c>
      <c r="B24392" s="2">
        <v>12.2575</v>
      </c>
      <c r="C24392" s="2">
        <v>1.512038</v>
      </c>
      <c r="D24392" s="2">
        <v>1.471004</v>
      </c>
      <c r="F24392" s="2">
        <v>22.103670000000001</v>
      </c>
      <c r="G24392" s="2">
        <v>0.162468</v>
      </c>
      <c r="H24392" s="2">
        <v>0</v>
      </c>
      <c r="J24392" s="2">
        <v>22.106480000000001</v>
      </c>
      <c r="K24392" s="2">
        <v>0.18591299999999999</v>
      </c>
      <c r="L24392" s="2">
        <v>0.108317</v>
      </c>
    </row>
    <row r="24393" spans="1:12" x14ac:dyDescent="0.2">
      <c r="A24393" s="2">
        <v>22.10718</v>
      </c>
      <c r="B24393" s="2">
        <v>12.25614</v>
      </c>
      <c r="C24393" s="2">
        <v>1.5112749999999999</v>
      </c>
      <c r="D24393" s="2">
        <v>1.4703090000000001</v>
      </c>
      <c r="F24393" s="2">
        <v>22.104379999999999</v>
      </c>
      <c r="G24393" s="2">
        <v>0.162468</v>
      </c>
      <c r="H24393" s="2">
        <v>0</v>
      </c>
      <c r="J24393" s="2">
        <v>22.10718</v>
      </c>
      <c r="K24393" s="2">
        <v>0.186172</v>
      </c>
      <c r="L24393" s="2">
        <v>0.10847900000000001</v>
      </c>
    </row>
    <row r="24394" spans="1:12" x14ac:dyDescent="0.2">
      <c r="A24394" s="2">
        <v>22.107880000000002</v>
      </c>
      <c r="B24394" s="2">
        <v>12.25492</v>
      </c>
      <c r="C24394" s="2">
        <v>1.5105999999999999</v>
      </c>
      <c r="D24394" s="2">
        <v>1.4697830000000001</v>
      </c>
      <c r="F24394" s="2">
        <v>22.105080000000001</v>
      </c>
      <c r="G24394" s="2">
        <v>0.162468</v>
      </c>
      <c r="H24394" s="2">
        <v>0</v>
      </c>
      <c r="J24394" s="2">
        <v>22.107880000000002</v>
      </c>
      <c r="K24394" s="2">
        <v>0.18632499999999999</v>
      </c>
      <c r="L24394" s="2">
        <v>0.107987</v>
      </c>
    </row>
    <row r="24395" spans="1:12" x14ac:dyDescent="0.2">
      <c r="A24395" s="2">
        <v>22.10859</v>
      </c>
      <c r="B24395" s="2">
        <v>12.253729999999999</v>
      </c>
      <c r="C24395" s="2">
        <v>1.5096579999999999</v>
      </c>
      <c r="D24395" s="2">
        <v>1.4689129999999999</v>
      </c>
      <c r="F24395" s="2">
        <v>22.105779999999999</v>
      </c>
      <c r="G24395" s="2">
        <v>0.162468</v>
      </c>
      <c r="H24395" s="2">
        <v>0</v>
      </c>
      <c r="J24395" s="2">
        <v>22.10859</v>
      </c>
      <c r="K24395" s="2">
        <v>0.186525</v>
      </c>
      <c r="L24395" s="2">
        <v>0.107928</v>
      </c>
    </row>
    <row r="24396" spans="1:12" x14ac:dyDescent="0.2">
      <c r="A24396" s="2">
        <v>22.109290000000001</v>
      </c>
      <c r="B24396" s="2">
        <v>12.2524</v>
      </c>
      <c r="C24396" s="2">
        <v>1.5087459999999999</v>
      </c>
      <c r="D24396" s="2">
        <v>1.4675929999999999</v>
      </c>
      <c r="F24396" s="2">
        <v>22.106480000000001</v>
      </c>
      <c r="G24396" s="2">
        <v>0.162468</v>
      </c>
      <c r="H24396" s="2">
        <v>0</v>
      </c>
      <c r="J24396" s="2">
        <v>22.109290000000001</v>
      </c>
      <c r="K24396" s="2">
        <v>0.186117</v>
      </c>
      <c r="L24396" s="2">
        <v>0.107734</v>
      </c>
    </row>
    <row r="24397" spans="1:12" x14ac:dyDescent="0.2">
      <c r="A24397" s="2">
        <v>22.10999</v>
      </c>
      <c r="B24397" s="2">
        <v>12.25137</v>
      </c>
      <c r="C24397" s="2">
        <v>1.50756</v>
      </c>
      <c r="D24397" s="2">
        <v>1.466342</v>
      </c>
      <c r="F24397" s="2">
        <v>22.10718</v>
      </c>
      <c r="G24397" s="2">
        <v>0.162468</v>
      </c>
      <c r="H24397" s="2">
        <v>0</v>
      </c>
      <c r="J24397" s="2">
        <v>22.10999</v>
      </c>
      <c r="K24397" s="2">
        <v>0.18604299999999999</v>
      </c>
      <c r="L24397" s="2">
        <v>0.107879</v>
      </c>
    </row>
    <row r="24398" spans="1:12" x14ac:dyDescent="0.2">
      <c r="A24398" s="2">
        <v>22.110690000000002</v>
      </c>
      <c r="B24398" s="2">
        <v>12.25056</v>
      </c>
      <c r="C24398" s="2">
        <v>1.506286</v>
      </c>
      <c r="D24398" s="2">
        <v>1.465282</v>
      </c>
      <c r="F24398" s="2">
        <v>22.107880000000002</v>
      </c>
      <c r="G24398" s="2">
        <v>0.162468</v>
      </c>
      <c r="H24398" s="2">
        <v>0</v>
      </c>
      <c r="J24398" s="2">
        <v>22.110690000000002</v>
      </c>
      <c r="K24398" s="2">
        <v>0.18595300000000001</v>
      </c>
      <c r="L24398" s="2">
        <v>0.107984</v>
      </c>
    </row>
    <row r="24399" spans="1:12" x14ac:dyDescent="0.2">
      <c r="A24399" s="2">
        <v>22.11139</v>
      </c>
      <c r="B24399" s="2">
        <v>12.24938</v>
      </c>
      <c r="C24399" s="2">
        <v>1.50526</v>
      </c>
      <c r="D24399" s="2">
        <v>1.464618</v>
      </c>
      <c r="F24399" s="2">
        <v>22.10859</v>
      </c>
      <c r="G24399" s="2">
        <v>0.162468</v>
      </c>
      <c r="H24399" s="2">
        <v>0</v>
      </c>
      <c r="J24399" s="2">
        <v>22.11139</v>
      </c>
      <c r="K24399" s="2">
        <v>0.18596799999999999</v>
      </c>
      <c r="L24399" s="2">
        <v>0.10792</v>
      </c>
    </row>
    <row r="24400" spans="1:12" x14ac:dyDescent="0.2">
      <c r="A24400" s="2">
        <v>22.112089999999998</v>
      </c>
      <c r="B24400" s="2">
        <v>12.24797</v>
      </c>
      <c r="C24400" s="2">
        <v>1.5045729999999999</v>
      </c>
      <c r="D24400" s="2">
        <v>1.4637180000000001</v>
      </c>
      <c r="F24400" s="2">
        <v>22.109290000000001</v>
      </c>
      <c r="G24400" s="2">
        <v>0.162468</v>
      </c>
      <c r="H24400" s="2">
        <v>0</v>
      </c>
      <c r="J24400" s="2">
        <v>22.112089999999998</v>
      </c>
      <c r="K24400" s="2">
        <v>0.186275</v>
      </c>
      <c r="L24400" s="2">
        <v>0.10752299999999999</v>
      </c>
    </row>
    <row r="24401" spans="1:12" x14ac:dyDescent="0.2">
      <c r="A24401" s="2">
        <v>22.11279</v>
      </c>
      <c r="B24401" s="2">
        <v>12.24696</v>
      </c>
      <c r="C24401" s="2">
        <v>1.5036769999999999</v>
      </c>
      <c r="D24401" s="2">
        <v>1.463031</v>
      </c>
      <c r="F24401" s="2">
        <v>22.10999</v>
      </c>
      <c r="G24401" s="2">
        <v>0.162468</v>
      </c>
      <c r="H24401" s="2">
        <v>0</v>
      </c>
      <c r="J24401" s="2">
        <v>22.11279</v>
      </c>
      <c r="K24401" s="2">
        <v>0.18664</v>
      </c>
      <c r="L24401" s="2">
        <v>0.10756599999999999</v>
      </c>
    </row>
    <row r="24402" spans="1:12" x14ac:dyDescent="0.2">
      <c r="A24402" s="2">
        <v>22.113499999999998</v>
      </c>
      <c r="B24402" s="2">
        <v>12.246230000000001</v>
      </c>
      <c r="C24402" s="2">
        <v>1.5033639999999999</v>
      </c>
      <c r="D24402" s="2">
        <v>1.46149</v>
      </c>
      <c r="F24402" s="2">
        <v>22.110690000000002</v>
      </c>
      <c r="G24402" s="2">
        <v>0.162468</v>
      </c>
      <c r="H24402" s="2">
        <v>0</v>
      </c>
      <c r="J24402" s="2">
        <v>22.113499999999998</v>
      </c>
      <c r="K24402" s="2">
        <v>0.187164</v>
      </c>
      <c r="L24402" s="2">
        <v>0.107048</v>
      </c>
    </row>
    <row r="24403" spans="1:12" x14ac:dyDescent="0.2">
      <c r="A24403" s="2">
        <v>22.1142</v>
      </c>
      <c r="B24403" s="2">
        <v>12.245100000000001</v>
      </c>
      <c r="C24403" s="2">
        <v>1.502837</v>
      </c>
      <c r="D24403" s="2">
        <v>1.4604600000000001</v>
      </c>
      <c r="F24403" s="2">
        <v>22.11139</v>
      </c>
      <c r="G24403" s="2">
        <v>0.162468</v>
      </c>
      <c r="H24403" s="2">
        <v>0</v>
      </c>
      <c r="J24403" s="2">
        <v>22.1142</v>
      </c>
      <c r="K24403" s="2">
        <v>0.18681700000000001</v>
      </c>
      <c r="L24403" s="2">
        <v>0.106462</v>
      </c>
    </row>
    <row r="24404" spans="1:12" x14ac:dyDescent="0.2">
      <c r="A24404" s="2">
        <v>22.114899999999999</v>
      </c>
      <c r="B24404" s="2">
        <v>12.24385</v>
      </c>
      <c r="C24404" s="2">
        <v>1.501495</v>
      </c>
      <c r="D24404" s="2">
        <v>1.459651</v>
      </c>
      <c r="F24404" s="2">
        <v>22.112089999999998</v>
      </c>
      <c r="G24404" s="2">
        <v>0.162468</v>
      </c>
      <c r="H24404" s="2">
        <v>0</v>
      </c>
      <c r="J24404" s="2">
        <v>22.114899999999999</v>
      </c>
      <c r="K24404" s="2">
        <v>0.18634400000000001</v>
      </c>
      <c r="L24404" s="2">
        <v>0.10621</v>
      </c>
    </row>
    <row r="24405" spans="1:12" x14ac:dyDescent="0.2">
      <c r="A24405" s="2">
        <v>22.115600000000001</v>
      </c>
      <c r="B24405" s="2">
        <v>12.24269</v>
      </c>
      <c r="C24405" s="2">
        <v>1.500621</v>
      </c>
      <c r="D24405" s="2">
        <v>1.459293</v>
      </c>
      <c r="F24405" s="2">
        <v>22.11279</v>
      </c>
      <c r="G24405" s="2">
        <v>0.162468</v>
      </c>
      <c r="H24405" s="2">
        <v>0</v>
      </c>
      <c r="J24405" s="2">
        <v>22.115600000000001</v>
      </c>
      <c r="K24405" s="2">
        <v>0.186746</v>
      </c>
      <c r="L24405" s="2">
        <v>0.106339</v>
      </c>
    </row>
    <row r="24406" spans="1:12" x14ac:dyDescent="0.2">
      <c r="A24406" s="2">
        <v>22.116299999999999</v>
      </c>
      <c r="B24406" s="2">
        <v>12.241429999999999</v>
      </c>
      <c r="C24406" s="2">
        <v>1.5003040000000001</v>
      </c>
      <c r="D24406" s="2">
        <v>1.457881</v>
      </c>
      <c r="F24406" s="2">
        <v>22.113499999999998</v>
      </c>
      <c r="G24406" s="2">
        <v>0.162468</v>
      </c>
      <c r="H24406" s="2">
        <v>0</v>
      </c>
      <c r="J24406" s="2">
        <v>22.116299999999999</v>
      </c>
      <c r="K24406" s="2">
        <v>0.18654200000000001</v>
      </c>
      <c r="L24406" s="2">
        <v>0.106227</v>
      </c>
    </row>
    <row r="24407" spans="1:12" x14ac:dyDescent="0.2">
      <c r="A24407" s="2">
        <v>22.117000000000001</v>
      </c>
      <c r="B24407" s="2">
        <v>12.24006</v>
      </c>
      <c r="C24407" s="2">
        <v>1.4995609999999999</v>
      </c>
      <c r="D24407" s="2">
        <v>1.4570190000000001</v>
      </c>
      <c r="F24407" s="2">
        <v>22.1142</v>
      </c>
      <c r="G24407" s="2">
        <v>0.162468</v>
      </c>
      <c r="H24407" s="2">
        <v>0</v>
      </c>
      <c r="J24407" s="2">
        <v>22.117000000000001</v>
      </c>
      <c r="K24407" s="2">
        <v>0.186615</v>
      </c>
      <c r="L24407" s="2">
        <v>0.105459</v>
      </c>
    </row>
    <row r="24408" spans="1:12" x14ac:dyDescent="0.2">
      <c r="A24408" s="2">
        <v>22.117699999999999</v>
      </c>
      <c r="B24408" s="2">
        <v>12.239560000000001</v>
      </c>
      <c r="C24408" s="2">
        <v>1.4989730000000001</v>
      </c>
      <c r="D24408" s="2">
        <v>1.455867</v>
      </c>
      <c r="F24408" s="2">
        <v>22.114899999999999</v>
      </c>
      <c r="G24408" s="2">
        <v>0.162468</v>
      </c>
      <c r="H24408" s="2">
        <v>0</v>
      </c>
      <c r="J24408" s="2">
        <v>22.117699999999999</v>
      </c>
      <c r="K24408" s="2">
        <v>0.186222</v>
      </c>
      <c r="L24408" s="2">
        <v>0.105056</v>
      </c>
    </row>
    <row r="24409" spans="1:12" x14ac:dyDescent="0.2">
      <c r="A24409" s="2">
        <v>22.118400000000001</v>
      </c>
      <c r="B24409" s="2">
        <v>12.23826</v>
      </c>
      <c r="C24409" s="2">
        <v>1.4972719999999999</v>
      </c>
      <c r="D24409" s="2">
        <v>1.4548220000000001</v>
      </c>
      <c r="F24409" s="2">
        <v>22.115600000000001</v>
      </c>
      <c r="G24409" s="2">
        <v>0.162468</v>
      </c>
      <c r="H24409" s="2">
        <v>0</v>
      </c>
      <c r="J24409" s="2">
        <v>22.118400000000001</v>
      </c>
      <c r="K24409" s="2">
        <v>0.18585199999999999</v>
      </c>
      <c r="L24409" s="2">
        <v>0.104548</v>
      </c>
    </row>
    <row r="24410" spans="1:12" x14ac:dyDescent="0.2">
      <c r="A24410" s="2">
        <v>22.1191</v>
      </c>
      <c r="B24410" s="2">
        <v>12.237170000000001</v>
      </c>
      <c r="C24410" s="2">
        <v>1.496116</v>
      </c>
      <c r="D24410" s="2">
        <v>1.454196</v>
      </c>
      <c r="F24410" s="2">
        <v>22.116299999999999</v>
      </c>
      <c r="G24410" s="2">
        <v>0.162468</v>
      </c>
      <c r="H24410" s="2">
        <v>0</v>
      </c>
      <c r="J24410" s="2">
        <v>22.1191</v>
      </c>
      <c r="K24410" s="2">
        <v>0.186083</v>
      </c>
      <c r="L24410" s="2">
        <v>0.103986</v>
      </c>
    </row>
    <row r="24411" spans="1:12" x14ac:dyDescent="0.2">
      <c r="A24411" s="2">
        <v>22.119810000000001</v>
      </c>
      <c r="B24411" s="2">
        <v>12.236219999999999</v>
      </c>
      <c r="C24411" s="2">
        <v>1.49488</v>
      </c>
      <c r="D24411" s="2">
        <v>1.4537</v>
      </c>
      <c r="F24411" s="2">
        <v>22.117000000000001</v>
      </c>
      <c r="G24411" s="2">
        <v>0.162468</v>
      </c>
      <c r="H24411" s="2">
        <v>0</v>
      </c>
      <c r="J24411" s="2">
        <v>22.119810000000001</v>
      </c>
      <c r="K24411" s="2">
        <v>0.18561</v>
      </c>
      <c r="L24411" s="2">
        <v>0.10377</v>
      </c>
    </row>
    <row r="24412" spans="1:12" x14ac:dyDescent="0.2">
      <c r="A24412" s="2">
        <v>22.120509999999999</v>
      </c>
      <c r="B24412" s="2">
        <v>12.23499</v>
      </c>
      <c r="C24412" s="2">
        <v>1.4942500000000001</v>
      </c>
      <c r="D24412" s="2">
        <v>1.4528080000000001</v>
      </c>
      <c r="F24412" s="2">
        <v>22.117699999999999</v>
      </c>
      <c r="G24412" s="2">
        <v>0.162468</v>
      </c>
      <c r="H24412" s="2">
        <v>0</v>
      </c>
      <c r="J24412" s="2">
        <v>22.120509999999999</v>
      </c>
      <c r="K24412" s="2">
        <v>0.185865</v>
      </c>
      <c r="L24412" s="2">
        <v>0.103534</v>
      </c>
    </row>
    <row r="24413" spans="1:12" x14ac:dyDescent="0.2">
      <c r="A24413" s="2">
        <v>22.121210000000001</v>
      </c>
      <c r="B24413" s="2">
        <v>12.233449999999999</v>
      </c>
      <c r="C24413" s="2">
        <v>1.493625</v>
      </c>
      <c r="D24413" s="2">
        <v>1.452167</v>
      </c>
      <c r="F24413" s="2">
        <v>22.118400000000001</v>
      </c>
      <c r="G24413" s="2">
        <v>0.162468</v>
      </c>
      <c r="H24413" s="2">
        <v>0</v>
      </c>
      <c r="J24413" s="2">
        <v>22.121210000000001</v>
      </c>
      <c r="K24413" s="2">
        <v>0.18546699999999999</v>
      </c>
      <c r="L24413" s="2">
        <v>0.103035</v>
      </c>
    </row>
    <row r="24414" spans="1:12" x14ac:dyDescent="0.2">
      <c r="A24414" s="2">
        <v>22.12191</v>
      </c>
      <c r="B24414" s="2">
        <v>12.23216</v>
      </c>
      <c r="C24414" s="2">
        <v>1.492542</v>
      </c>
      <c r="D24414" s="2">
        <v>1.451778</v>
      </c>
      <c r="F24414" s="2">
        <v>22.1191</v>
      </c>
      <c r="G24414" s="2">
        <v>0.162468</v>
      </c>
      <c r="H24414" s="2">
        <v>0</v>
      </c>
      <c r="J24414" s="2">
        <v>22.12191</v>
      </c>
      <c r="K24414" s="2">
        <v>0.184807</v>
      </c>
      <c r="L24414" s="2">
        <v>0.103356</v>
      </c>
    </row>
    <row r="24415" spans="1:12" x14ac:dyDescent="0.2">
      <c r="A24415" s="2">
        <v>22.122610000000002</v>
      </c>
      <c r="B24415" s="2">
        <v>12.231350000000001</v>
      </c>
      <c r="C24415" s="2">
        <v>1.4917400000000001</v>
      </c>
      <c r="D24415" s="2">
        <v>1.45061</v>
      </c>
      <c r="F24415" s="2">
        <v>22.119810000000001</v>
      </c>
      <c r="G24415" s="2">
        <v>0.162468</v>
      </c>
      <c r="H24415" s="2">
        <v>0</v>
      </c>
      <c r="J24415" s="2">
        <v>22.122610000000002</v>
      </c>
      <c r="K24415" s="2">
        <v>0.185055</v>
      </c>
      <c r="L24415" s="2">
        <v>0.10398399999999999</v>
      </c>
    </row>
    <row r="24416" spans="1:12" x14ac:dyDescent="0.2">
      <c r="A24416" s="2">
        <v>22.12331</v>
      </c>
      <c r="B24416" s="2">
        <v>12.23063</v>
      </c>
      <c r="C24416" s="2">
        <v>1.4901500000000001</v>
      </c>
      <c r="D24416" s="2">
        <v>1.4496800000000001</v>
      </c>
      <c r="F24416" s="2">
        <v>22.120509999999999</v>
      </c>
      <c r="G24416" s="2">
        <v>0.162468</v>
      </c>
      <c r="H24416" s="2">
        <v>0</v>
      </c>
      <c r="J24416" s="2">
        <v>22.12331</v>
      </c>
      <c r="K24416" s="2">
        <v>0.18515599999999999</v>
      </c>
      <c r="L24416" s="2">
        <v>0.10347199999999999</v>
      </c>
    </row>
    <row r="24417" spans="1:12" x14ac:dyDescent="0.2">
      <c r="A24417" s="2">
        <v>22.124009999999998</v>
      </c>
      <c r="B24417" s="2">
        <v>12.22869</v>
      </c>
      <c r="C24417" s="2">
        <v>1.489879</v>
      </c>
      <c r="D24417" s="2">
        <v>1.449168</v>
      </c>
      <c r="F24417" s="2">
        <v>22.121210000000001</v>
      </c>
      <c r="G24417" s="2">
        <v>0.162468</v>
      </c>
      <c r="H24417" s="2">
        <v>0</v>
      </c>
      <c r="J24417" s="2">
        <v>22.124009999999998</v>
      </c>
      <c r="K24417" s="2">
        <v>0.185026</v>
      </c>
      <c r="L24417" s="2">
        <v>0.103561</v>
      </c>
    </row>
    <row r="24418" spans="1:12" x14ac:dyDescent="0.2">
      <c r="A24418" s="2">
        <v>22.12472</v>
      </c>
      <c r="B24418" s="2">
        <v>12.22733</v>
      </c>
      <c r="C24418" s="2">
        <v>1.48936</v>
      </c>
      <c r="D24418" s="2">
        <v>1.4487030000000001</v>
      </c>
      <c r="F24418" s="2">
        <v>22.12191</v>
      </c>
      <c r="G24418" s="2">
        <v>0.162468</v>
      </c>
      <c r="H24418" s="2">
        <v>0</v>
      </c>
      <c r="J24418" s="2">
        <v>22.12472</v>
      </c>
      <c r="K24418" s="2">
        <v>0.18529899999999999</v>
      </c>
      <c r="L24418" s="2">
        <v>0.103923</v>
      </c>
    </row>
    <row r="24419" spans="1:12" x14ac:dyDescent="0.2">
      <c r="A24419" s="2">
        <v>22.125419999999998</v>
      </c>
      <c r="B24419" s="2">
        <v>12.22645</v>
      </c>
      <c r="C24419" s="2">
        <v>1.488807</v>
      </c>
      <c r="D24419" s="2">
        <v>1.4482759999999999</v>
      </c>
      <c r="F24419" s="2">
        <v>22.122610000000002</v>
      </c>
      <c r="G24419" s="2">
        <v>0.162468</v>
      </c>
      <c r="H24419" s="2">
        <v>0</v>
      </c>
      <c r="J24419" s="2">
        <v>22.125419999999998</v>
      </c>
      <c r="K24419" s="2">
        <v>0.186109</v>
      </c>
      <c r="L24419" s="2">
        <v>0.103801</v>
      </c>
    </row>
    <row r="24420" spans="1:12" x14ac:dyDescent="0.2">
      <c r="A24420" s="2">
        <v>22.12612</v>
      </c>
      <c r="B24420" s="2">
        <v>12.22512</v>
      </c>
      <c r="C24420" s="2">
        <v>1.4878800000000001</v>
      </c>
      <c r="D24420" s="2">
        <v>1.4477040000000001</v>
      </c>
      <c r="F24420" s="2">
        <v>22.12331</v>
      </c>
      <c r="G24420" s="2">
        <v>0.162468</v>
      </c>
      <c r="H24420" s="2">
        <v>0</v>
      </c>
      <c r="J24420" s="2">
        <v>22.12612</v>
      </c>
      <c r="K24420" s="2">
        <v>0.186918</v>
      </c>
      <c r="L24420" s="2">
        <v>0.103565</v>
      </c>
    </row>
    <row r="24421" spans="1:12" x14ac:dyDescent="0.2">
      <c r="A24421" s="2">
        <v>22.126819999999999</v>
      </c>
      <c r="B24421" s="2">
        <v>12.22414</v>
      </c>
      <c r="C24421" s="2">
        <v>1.4865409999999999</v>
      </c>
      <c r="D24421" s="2">
        <v>1.447093</v>
      </c>
      <c r="F24421" s="2">
        <v>22.124009999999998</v>
      </c>
      <c r="G24421" s="2">
        <v>0.162468</v>
      </c>
      <c r="H24421" s="2">
        <v>0</v>
      </c>
      <c r="J24421" s="2">
        <v>22.126819999999999</v>
      </c>
      <c r="K24421" s="2">
        <v>0.18693100000000001</v>
      </c>
      <c r="L24421" s="2">
        <v>0.103144</v>
      </c>
    </row>
    <row r="24422" spans="1:12" x14ac:dyDescent="0.2">
      <c r="A24422" s="2">
        <v>22.127520000000001</v>
      </c>
      <c r="B24422" s="2">
        <v>12.222989999999999</v>
      </c>
      <c r="C24422" s="2">
        <v>1.485892</v>
      </c>
      <c r="D24422" s="2">
        <v>1.446895</v>
      </c>
      <c r="F24422" s="2">
        <v>22.12472</v>
      </c>
      <c r="G24422" s="2">
        <v>0.162468</v>
      </c>
      <c r="H24422" s="2">
        <v>0</v>
      </c>
      <c r="J24422" s="2">
        <v>22.127520000000001</v>
      </c>
      <c r="K24422" s="2">
        <v>0.18698899999999999</v>
      </c>
      <c r="L24422" s="2">
        <v>0.102839</v>
      </c>
    </row>
    <row r="24423" spans="1:12" x14ac:dyDescent="0.2">
      <c r="A24423" s="2">
        <v>22.128219999999999</v>
      </c>
      <c r="B24423" s="2">
        <v>12.221539999999999</v>
      </c>
      <c r="C24423" s="2">
        <v>1.4855799999999999</v>
      </c>
      <c r="D24423" s="2">
        <v>1.4464680000000001</v>
      </c>
      <c r="F24423" s="2">
        <v>22.125419999999998</v>
      </c>
      <c r="G24423" s="2">
        <v>0.162468</v>
      </c>
      <c r="H24423" s="2">
        <v>0</v>
      </c>
      <c r="J24423" s="2">
        <v>22.128219999999999</v>
      </c>
      <c r="K24423" s="2">
        <v>0.18674099999999999</v>
      </c>
      <c r="L24423" s="2">
        <v>0.10277600000000001</v>
      </c>
    </row>
    <row r="24424" spans="1:12" x14ac:dyDescent="0.2">
      <c r="A24424" s="2">
        <v>22.12893</v>
      </c>
      <c r="B24424" s="2">
        <v>12.219569999999999</v>
      </c>
      <c r="C24424" s="2">
        <v>1.484977</v>
      </c>
      <c r="D24424" s="2">
        <v>1.4461090000000001</v>
      </c>
      <c r="F24424" s="2">
        <v>22.12612</v>
      </c>
      <c r="G24424" s="2">
        <v>0.162468</v>
      </c>
      <c r="H24424" s="2">
        <v>0</v>
      </c>
      <c r="J24424" s="2">
        <v>22.12893</v>
      </c>
      <c r="K24424" s="2">
        <v>0.18681900000000001</v>
      </c>
      <c r="L24424" s="2">
        <v>0.103177</v>
      </c>
    </row>
    <row r="24425" spans="1:12" x14ac:dyDescent="0.2">
      <c r="A24425" s="2">
        <v>22.129629999999999</v>
      </c>
      <c r="B24425" s="2">
        <v>12.217980000000001</v>
      </c>
      <c r="C24425" s="2">
        <v>1.4843280000000001</v>
      </c>
      <c r="D24425" s="2">
        <v>1.4462919999999999</v>
      </c>
      <c r="F24425" s="2">
        <v>22.126819999999999</v>
      </c>
      <c r="G24425" s="2">
        <v>0.162468</v>
      </c>
      <c r="H24425" s="2">
        <v>0</v>
      </c>
      <c r="J24425" s="2">
        <v>22.129629999999999</v>
      </c>
      <c r="K24425" s="2">
        <v>0.186722</v>
      </c>
      <c r="L24425" s="2">
        <v>0.10284699999999999</v>
      </c>
    </row>
    <row r="24426" spans="1:12" x14ac:dyDescent="0.2">
      <c r="A24426" s="2">
        <v>22.130330000000001</v>
      </c>
      <c r="B24426" s="2">
        <v>12.216950000000001</v>
      </c>
      <c r="C24426" s="2">
        <v>1.483733</v>
      </c>
      <c r="D24426" s="2">
        <v>1.4462619999999999</v>
      </c>
      <c r="F24426" s="2">
        <v>22.127520000000001</v>
      </c>
      <c r="G24426" s="2">
        <v>0.162468</v>
      </c>
      <c r="H24426" s="2">
        <v>0</v>
      </c>
      <c r="J24426" s="2">
        <v>22.130330000000001</v>
      </c>
      <c r="K24426" s="2">
        <v>0.186416</v>
      </c>
      <c r="L24426" s="2">
        <v>0.103143</v>
      </c>
    </row>
    <row r="24427" spans="1:12" x14ac:dyDescent="0.2">
      <c r="A24427" s="2">
        <v>22.131029999999999</v>
      </c>
      <c r="B24427" s="2">
        <v>12.21547</v>
      </c>
      <c r="C24427" s="2">
        <v>1.482974</v>
      </c>
      <c r="D24427" s="2">
        <v>1.4456279999999999</v>
      </c>
      <c r="F24427" s="2">
        <v>22.128219999999999</v>
      </c>
      <c r="G24427" s="2">
        <v>0.162468</v>
      </c>
      <c r="H24427" s="2">
        <v>0</v>
      </c>
      <c r="J24427" s="2">
        <v>22.131029999999999</v>
      </c>
      <c r="K24427" s="2">
        <v>0.18634200000000001</v>
      </c>
      <c r="L24427" s="2">
        <v>0.10345600000000001</v>
      </c>
    </row>
    <row r="24428" spans="1:12" x14ac:dyDescent="0.2">
      <c r="A24428" s="2">
        <v>22.131730000000001</v>
      </c>
      <c r="B24428" s="2">
        <v>12.214320000000001</v>
      </c>
      <c r="C24428" s="2">
        <v>1.481895</v>
      </c>
      <c r="D24428" s="2">
        <v>1.44424</v>
      </c>
      <c r="F24428" s="2">
        <v>22.12893</v>
      </c>
      <c r="G24428" s="2">
        <v>0.162468</v>
      </c>
      <c r="H24428" s="2">
        <v>0</v>
      </c>
      <c r="J24428" s="2">
        <v>22.131730000000001</v>
      </c>
      <c r="K24428" s="2">
        <v>0.18629999999999999</v>
      </c>
      <c r="L24428" s="2">
        <v>0.103273</v>
      </c>
    </row>
    <row r="24429" spans="1:12" x14ac:dyDescent="0.2">
      <c r="A24429" s="2">
        <v>22.132429999999999</v>
      </c>
      <c r="B24429" s="2">
        <v>12.213179999999999</v>
      </c>
      <c r="C24429" s="2">
        <v>1.480945</v>
      </c>
      <c r="D24429" s="2">
        <v>1.4431560000000001</v>
      </c>
      <c r="F24429" s="2">
        <v>22.129629999999999</v>
      </c>
      <c r="G24429" s="2">
        <v>0.162468</v>
      </c>
      <c r="H24429" s="2">
        <v>0</v>
      </c>
      <c r="J24429" s="2">
        <v>22.132429999999999</v>
      </c>
      <c r="K24429" s="2">
        <v>0.186447</v>
      </c>
      <c r="L24429" s="2">
        <v>0.103065</v>
      </c>
    </row>
    <row r="24430" spans="1:12" x14ac:dyDescent="0.2">
      <c r="A24430" s="2">
        <v>22.133130000000001</v>
      </c>
      <c r="B24430" s="2">
        <v>12.212149999999999</v>
      </c>
      <c r="C24430" s="2">
        <v>1.480064</v>
      </c>
      <c r="D24430" s="2">
        <v>1.4428970000000001</v>
      </c>
      <c r="F24430" s="2">
        <v>22.130330000000001</v>
      </c>
      <c r="G24430" s="2">
        <v>0.162468</v>
      </c>
      <c r="H24430" s="2">
        <v>0</v>
      </c>
      <c r="J24430" s="2">
        <v>22.133130000000001</v>
      </c>
      <c r="K24430" s="2">
        <v>0.18588199999999999</v>
      </c>
      <c r="L24430" s="2">
        <v>0.103084</v>
      </c>
    </row>
    <row r="24431" spans="1:12" x14ac:dyDescent="0.2">
      <c r="A24431" s="2">
        <v>22.133839999999999</v>
      </c>
      <c r="B24431" s="2">
        <v>12.21087</v>
      </c>
      <c r="C24431" s="2">
        <v>1.4791939999999999</v>
      </c>
      <c r="D24431" s="2">
        <v>1.442088</v>
      </c>
      <c r="F24431" s="2">
        <v>22.131029999999999</v>
      </c>
      <c r="G24431" s="2">
        <v>0.162468</v>
      </c>
      <c r="H24431" s="2">
        <v>0</v>
      </c>
      <c r="J24431" s="2">
        <v>22.133839999999999</v>
      </c>
      <c r="K24431" s="2">
        <v>0.185812</v>
      </c>
      <c r="L24431" s="2">
        <v>0.102669</v>
      </c>
    </row>
    <row r="24432" spans="1:12" x14ac:dyDescent="0.2">
      <c r="A24432" s="2">
        <v>22.134540000000001</v>
      </c>
      <c r="B24432" s="2">
        <v>12.20966</v>
      </c>
      <c r="C24432" s="2">
        <v>1.478221</v>
      </c>
      <c r="D24432" s="2">
        <v>1.4413180000000001</v>
      </c>
      <c r="F24432" s="2">
        <v>22.131730000000001</v>
      </c>
      <c r="G24432" s="2">
        <v>0.162468</v>
      </c>
      <c r="H24432" s="2">
        <v>0</v>
      </c>
      <c r="J24432" s="2">
        <v>22.134540000000001</v>
      </c>
      <c r="K24432" s="2">
        <v>0.18557000000000001</v>
      </c>
      <c r="L24432" s="2">
        <v>0.102453</v>
      </c>
    </row>
    <row r="24433" spans="1:12" x14ac:dyDescent="0.2">
      <c r="A24433" s="2">
        <v>22.13524</v>
      </c>
      <c r="B24433" s="2">
        <v>12.20852</v>
      </c>
      <c r="C24433" s="2">
        <v>1.477187</v>
      </c>
      <c r="D24433" s="2">
        <v>1.440334</v>
      </c>
      <c r="F24433" s="2">
        <v>22.132429999999999</v>
      </c>
      <c r="G24433" s="2">
        <v>0.162468</v>
      </c>
      <c r="H24433" s="2">
        <v>0</v>
      </c>
      <c r="J24433" s="2">
        <v>22.13524</v>
      </c>
      <c r="K24433" s="2">
        <v>0.18546499999999999</v>
      </c>
      <c r="L24433" s="2">
        <v>0.102224</v>
      </c>
    </row>
    <row r="24434" spans="1:12" x14ac:dyDescent="0.2">
      <c r="A24434" s="2">
        <v>22.135940000000002</v>
      </c>
      <c r="B24434" s="2">
        <v>12.207470000000001</v>
      </c>
      <c r="C24434" s="2">
        <v>1.4764630000000001</v>
      </c>
      <c r="D24434" s="2">
        <v>1.439632</v>
      </c>
      <c r="F24434" s="2">
        <v>22.133130000000001</v>
      </c>
      <c r="G24434" s="2">
        <v>0.162468</v>
      </c>
      <c r="H24434" s="2">
        <v>0</v>
      </c>
      <c r="J24434" s="2">
        <v>22.135940000000002</v>
      </c>
      <c r="K24434" s="2">
        <v>0.18515400000000001</v>
      </c>
      <c r="L24434" s="2">
        <v>0.101814</v>
      </c>
    </row>
    <row r="24435" spans="1:12" x14ac:dyDescent="0.2">
      <c r="A24435" s="2">
        <v>22.13664</v>
      </c>
      <c r="B24435" s="2">
        <v>12.20617</v>
      </c>
      <c r="C24435" s="2">
        <v>1.4759279999999999</v>
      </c>
      <c r="D24435" s="2">
        <v>1.4389369999999999</v>
      </c>
      <c r="F24435" s="2">
        <v>22.133839999999999</v>
      </c>
      <c r="G24435" s="2">
        <v>0.162468</v>
      </c>
      <c r="H24435" s="2">
        <v>0</v>
      </c>
      <c r="J24435" s="2">
        <v>22.13664</v>
      </c>
      <c r="K24435" s="2">
        <v>0.184446</v>
      </c>
      <c r="L24435" s="2">
        <v>0.10173699999999999</v>
      </c>
    </row>
    <row r="24436" spans="1:12" x14ac:dyDescent="0.2">
      <c r="A24436" s="2">
        <v>22.137339999999998</v>
      </c>
      <c r="B24436" s="2">
        <v>12.204800000000001</v>
      </c>
      <c r="C24436" s="2">
        <v>1.4750430000000001</v>
      </c>
      <c r="D24436" s="2">
        <v>1.437953</v>
      </c>
      <c r="F24436" s="2">
        <v>22.134540000000001</v>
      </c>
      <c r="G24436" s="2">
        <v>0.162468</v>
      </c>
      <c r="H24436" s="2">
        <v>0</v>
      </c>
      <c r="J24436" s="2">
        <v>22.137339999999998</v>
      </c>
      <c r="K24436" s="2">
        <v>0.18440999999999999</v>
      </c>
      <c r="L24436" s="2">
        <v>0.101337</v>
      </c>
    </row>
    <row r="24437" spans="1:12" x14ac:dyDescent="0.2">
      <c r="A24437" s="2">
        <v>22.13804</v>
      </c>
      <c r="B24437" s="2">
        <v>12.203720000000001</v>
      </c>
      <c r="C24437" s="2">
        <v>1.47404</v>
      </c>
      <c r="D24437" s="2">
        <v>1.4370989999999999</v>
      </c>
      <c r="F24437" s="2">
        <v>22.13524</v>
      </c>
      <c r="G24437" s="2">
        <v>0.162468</v>
      </c>
      <c r="H24437" s="2">
        <v>0</v>
      </c>
      <c r="J24437" s="2">
        <v>22.13804</v>
      </c>
      <c r="K24437" s="2">
        <v>0.183445</v>
      </c>
      <c r="L24437" s="2">
        <v>0.10115499999999999</v>
      </c>
    </row>
    <row r="24438" spans="1:12" x14ac:dyDescent="0.2">
      <c r="A24438" s="2">
        <v>22.138739999999999</v>
      </c>
      <c r="B24438" s="2">
        <v>12.20233</v>
      </c>
      <c r="C24438" s="2">
        <v>1.473716</v>
      </c>
      <c r="D24438" s="2">
        <v>1.4367099999999999</v>
      </c>
      <c r="F24438" s="2">
        <v>22.135940000000002</v>
      </c>
      <c r="G24438" s="2">
        <v>0.162468</v>
      </c>
      <c r="H24438" s="2">
        <v>0</v>
      </c>
      <c r="J24438" s="2">
        <v>22.138739999999999</v>
      </c>
      <c r="K24438" s="2">
        <v>0.18351300000000001</v>
      </c>
      <c r="L24438" s="2">
        <v>0.10135</v>
      </c>
    </row>
    <row r="24439" spans="1:12" x14ac:dyDescent="0.2">
      <c r="A24439" s="2">
        <v>22.13944</v>
      </c>
      <c r="B24439" s="2">
        <v>12.201219999999999</v>
      </c>
      <c r="C24439" s="2">
        <v>1.473285</v>
      </c>
      <c r="D24439" s="2">
        <v>1.4362980000000001</v>
      </c>
      <c r="F24439" s="2">
        <v>22.13664</v>
      </c>
      <c r="G24439" s="2">
        <v>0.162468</v>
      </c>
      <c r="H24439" s="2">
        <v>0</v>
      </c>
      <c r="J24439" s="2">
        <v>22.13944</v>
      </c>
      <c r="K24439" s="2">
        <v>0.18340999999999999</v>
      </c>
      <c r="L24439" s="2">
        <v>0.101615</v>
      </c>
    </row>
    <row r="24440" spans="1:12" x14ac:dyDescent="0.2">
      <c r="A24440" s="2">
        <v>22.140149999999998</v>
      </c>
      <c r="B24440" s="2">
        <v>12.19998</v>
      </c>
      <c r="C24440" s="2">
        <v>1.4725410000000001</v>
      </c>
      <c r="D24440" s="2">
        <v>1.4358169999999999</v>
      </c>
      <c r="F24440" s="2">
        <v>22.137339999999998</v>
      </c>
      <c r="G24440" s="2">
        <v>0.162468</v>
      </c>
      <c r="H24440" s="2">
        <v>0</v>
      </c>
      <c r="J24440" s="2">
        <v>22.140149999999998</v>
      </c>
      <c r="K24440" s="2">
        <v>0.18345800000000001</v>
      </c>
      <c r="L24440" s="2">
        <v>0.101635</v>
      </c>
    </row>
    <row r="24441" spans="1:12" x14ac:dyDescent="0.2">
      <c r="A24441" s="2">
        <v>22.14085</v>
      </c>
      <c r="B24441" s="2">
        <v>12.19863</v>
      </c>
      <c r="C24441" s="2">
        <v>1.4715609999999999</v>
      </c>
      <c r="D24441" s="2">
        <v>1.4353359999999999</v>
      </c>
      <c r="F24441" s="2">
        <v>22.13804</v>
      </c>
      <c r="G24441" s="2">
        <v>0.162468</v>
      </c>
      <c r="H24441" s="2">
        <v>0</v>
      </c>
      <c r="J24441" s="2">
        <v>22.14085</v>
      </c>
      <c r="K24441" s="2">
        <v>0.18346799999999999</v>
      </c>
      <c r="L24441" s="2">
        <v>0.101812</v>
      </c>
    </row>
    <row r="24442" spans="1:12" x14ac:dyDescent="0.2">
      <c r="A24442" s="2">
        <v>22.141549999999999</v>
      </c>
      <c r="B24442" s="2">
        <v>12.19787</v>
      </c>
      <c r="C24442" s="2">
        <v>1.470985</v>
      </c>
      <c r="D24442" s="2">
        <v>1.4345049999999999</v>
      </c>
      <c r="F24442" s="2">
        <v>22.138739999999999</v>
      </c>
      <c r="G24442" s="2">
        <v>0.162468</v>
      </c>
      <c r="H24442" s="2">
        <v>0</v>
      </c>
      <c r="J24442" s="2">
        <v>22.141549999999999</v>
      </c>
      <c r="K24442" s="2">
        <v>0.183252</v>
      </c>
      <c r="L24442" s="2">
        <v>0.101799</v>
      </c>
    </row>
    <row r="24443" spans="1:12" x14ac:dyDescent="0.2">
      <c r="A24443" s="2">
        <v>22.142250000000001</v>
      </c>
      <c r="B24443" s="2">
        <v>12.19713</v>
      </c>
      <c r="C24443" s="2">
        <v>1.470348</v>
      </c>
      <c r="D24443" s="2">
        <v>1.434016</v>
      </c>
      <c r="F24443" s="2">
        <v>22.13944</v>
      </c>
      <c r="G24443" s="2">
        <v>0.162468</v>
      </c>
      <c r="H24443" s="2">
        <v>0</v>
      </c>
      <c r="J24443" s="2">
        <v>22.142250000000001</v>
      </c>
      <c r="K24443" s="2">
        <v>0.183092</v>
      </c>
      <c r="L24443" s="2">
        <v>0.101496</v>
      </c>
    </row>
    <row r="24444" spans="1:12" x14ac:dyDescent="0.2">
      <c r="A24444" s="2">
        <v>22.142949999999999</v>
      </c>
      <c r="B24444" s="2">
        <v>12.195930000000001</v>
      </c>
      <c r="C24444" s="2">
        <v>1.4694929999999999</v>
      </c>
      <c r="D24444" s="2">
        <v>1.434077</v>
      </c>
      <c r="F24444" s="2">
        <v>22.140149999999998</v>
      </c>
      <c r="G24444" s="2">
        <v>0.162468</v>
      </c>
      <c r="H24444" s="2">
        <v>0</v>
      </c>
      <c r="J24444" s="2">
        <v>22.142949999999999</v>
      </c>
      <c r="K24444" s="2">
        <v>0.18265899999999999</v>
      </c>
      <c r="L24444" s="2">
        <v>0.10163700000000001</v>
      </c>
    </row>
    <row r="24445" spans="1:12" x14ac:dyDescent="0.2">
      <c r="A24445" s="2">
        <v>22.143650000000001</v>
      </c>
      <c r="B24445" s="2">
        <v>12.19469</v>
      </c>
      <c r="C24445" s="2">
        <v>1.468566</v>
      </c>
      <c r="D24445" s="2">
        <v>1.43394</v>
      </c>
      <c r="F24445" s="2">
        <v>22.14085</v>
      </c>
      <c r="G24445" s="2">
        <v>0.162468</v>
      </c>
      <c r="H24445" s="2">
        <v>0</v>
      </c>
      <c r="J24445" s="2">
        <v>22.143650000000001</v>
      </c>
      <c r="K24445" s="2">
        <v>0.18226800000000001</v>
      </c>
      <c r="L24445" s="2">
        <v>0.101856</v>
      </c>
    </row>
    <row r="24446" spans="1:12" x14ac:dyDescent="0.2">
      <c r="A24446" s="2">
        <v>22.144349999999999</v>
      </c>
      <c r="B24446" s="2">
        <v>12.19323</v>
      </c>
      <c r="C24446" s="2">
        <v>1.4682109999999999</v>
      </c>
      <c r="D24446" s="2">
        <v>1.4338029999999999</v>
      </c>
      <c r="F24446" s="2">
        <v>22.141549999999999</v>
      </c>
      <c r="G24446" s="2">
        <v>0.162468</v>
      </c>
      <c r="H24446" s="2">
        <v>0</v>
      </c>
      <c r="J24446" s="2">
        <v>22.144349999999999</v>
      </c>
      <c r="K24446" s="2">
        <v>0.18249899999999999</v>
      </c>
      <c r="L24446" s="2">
        <v>0.10170700000000001</v>
      </c>
    </row>
    <row r="24447" spans="1:12" x14ac:dyDescent="0.2">
      <c r="A24447" s="2">
        <v>22.145060000000001</v>
      </c>
      <c r="B24447" s="2">
        <v>12.19143</v>
      </c>
      <c r="C24447" s="2">
        <v>1.468051</v>
      </c>
      <c r="D24447" s="2">
        <v>1.4335279999999999</v>
      </c>
      <c r="F24447" s="2">
        <v>22.142250000000001</v>
      </c>
      <c r="G24447" s="2">
        <v>0.162468</v>
      </c>
      <c r="H24447" s="2">
        <v>0</v>
      </c>
      <c r="J24447" s="2">
        <v>22.145060000000001</v>
      </c>
      <c r="K24447" s="2">
        <v>0.182472</v>
      </c>
      <c r="L24447" s="2">
        <v>0.101108</v>
      </c>
    </row>
    <row r="24448" spans="1:12" x14ac:dyDescent="0.2">
      <c r="A24448" s="2">
        <v>22.145759999999999</v>
      </c>
      <c r="B24448" s="2">
        <v>12.18993</v>
      </c>
      <c r="C24448" s="2">
        <v>1.467544</v>
      </c>
      <c r="D24448" s="2">
        <v>1.4328799999999999</v>
      </c>
      <c r="F24448" s="2">
        <v>22.142949999999999</v>
      </c>
      <c r="G24448" s="2">
        <v>0.162468</v>
      </c>
      <c r="H24448" s="2">
        <v>0</v>
      </c>
      <c r="J24448" s="2">
        <v>22.145759999999999</v>
      </c>
      <c r="K24448" s="2">
        <v>0.182087</v>
      </c>
      <c r="L24448" s="2">
        <v>0.100922</v>
      </c>
    </row>
    <row r="24449" spans="1:12" x14ac:dyDescent="0.2">
      <c r="A24449" s="2">
        <v>22.146460000000001</v>
      </c>
      <c r="B24449" s="2">
        <v>12.188470000000001</v>
      </c>
      <c r="C24449" s="2">
        <v>1.466731</v>
      </c>
      <c r="D24449" s="2">
        <v>1.4322539999999999</v>
      </c>
      <c r="F24449" s="2">
        <v>22.143650000000001</v>
      </c>
      <c r="G24449" s="2">
        <v>0.162468</v>
      </c>
      <c r="H24449" s="2">
        <v>0</v>
      </c>
      <c r="J24449" s="2">
        <v>22.146460000000001</v>
      </c>
      <c r="K24449" s="2">
        <v>0.18234</v>
      </c>
      <c r="L24449" s="2">
        <v>0.10065200000000001</v>
      </c>
    </row>
    <row r="24450" spans="1:12" x14ac:dyDescent="0.2">
      <c r="A24450" s="2">
        <v>22.14716</v>
      </c>
      <c r="B24450" s="2">
        <v>12.187049999999999</v>
      </c>
      <c r="C24450" s="2">
        <v>1.4661169999999999</v>
      </c>
      <c r="D24450" s="2">
        <v>1.4321470000000001</v>
      </c>
      <c r="F24450" s="2">
        <v>22.144349999999999</v>
      </c>
      <c r="G24450" s="2">
        <v>0.162468</v>
      </c>
      <c r="H24450" s="2">
        <v>0</v>
      </c>
      <c r="J24450" s="2">
        <v>22.14716</v>
      </c>
      <c r="K24450" s="2">
        <v>0.182087</v>
      </c>
      <c r="L24450" s="2">
        <v>0.10045999999999999</v>
      </c>
    </row>
    <row r="24451" spans="1:12" x14ac:dyDescent="0.2">
      <c r="A24451" s="2">
        <v>22.147860000000001</v>
      </c>
      <c r="B24451" s="2">
        <v>12.18563</v>
      </c>
      <c r="C24451" s="2">
        <v>1.465125</v>
      </c>
      <c r="D24451" s="2">
        <v>1.4314910000000001</v>
      </c>
      <c r="F24451" s="2">
        <v>22.145060000000001</v>
      </c>
      <c r="G24451" s="2">
        <v>0.162468</v>
      </c>
      <c r="H24451" s="2">
        <v>0</v>
      </c>
      <c r="J24451" s="2">
        <v>22.147860000000001</v>
      </c>
      <c r="K24451" s="2">
        <v>0.18182499999999999</v>
      </c>
      <c r="L24451" s="2">
        <v>0.10033</v>
      </c>
    </row>
    <row r="24452" spans="1:12" x14ac:dyDescent="0.2">
      <c r="A24452" s="2">
        <v>22.14856</v>
      </c>
      <c r="B24452" s="2">
        <v>12.18425</v>
      </c>
      <c r="C24452" s="2">
        <v>1.464145</v>
      </c>
      <c r="D24452" s="2">
        <v>1.43085</v>
      </c>
      <c r="F24452" s="2">
        <v>22.145759999999999</v>
      </c>
      <c r="G24452" s="2">
        <v>0.162468</v>
      </c>
      <c r="H24452" s="2">
        <v>0</v>
      </c>
      <c r="J24452" s="2">
        <v>22.14856</v>
      </c>
      <c r="K24452" s="2">
        <v>0.18180299999999999</v>
      </c>
      <c r="L24452" s="2">
        <v>0.10019400000000001</v>
      </c>
    </row>
    <row r="24453" spans="1:12" x14ac:dyDescent="0.2">
      <c r="A24453" s="2">
        <v>22.149270000000001</v>
      </c>
      <c r="B24453" s="2">
        <v>12.18308</v>
      </c>
      <c r="C24453" s="2">
        <v>1.463519</v>
      </c>
      <c r="D24453" s="2">
        <v>1.4299500000000001</v>
      </c>
      <c r="F24453" s="2">
        <v>22.146460000000001</v>
      </c>
      <c r="G24453" s="2">
        <v>0.162468</v>
      </c>
      <c r="H24453" s="2">
        <v>0</v>
      </c>
      <c r="J24453" s="2">
        <v>22.149270000000001</v>
      </c>
      <c r="K24453" s="2">
        <v>0.18157000000000001</v>
      </c>
      <c r="L24453" s="2">
        <v>0.100368</v>
      </c>
    </row>
    <row r="24454" spans="1:12" x14ac:dyDescent="0.2">
      <c r="A24454" s="2">
        <v>22.14997</v>
      </c>
      <c r="B24454" s="2">
        <v>12.18173</v>
      </c>
      <c r="C24454" s="2">
        <v>1.4627790000000001</v>
      </c>
      <c r="D24454" s="2">
        <v>1.4300489999999999</v>
      </c>
      <c r="F24454" s="2">
        <v>22.14716</v>
      </c>
      <c r="G24454" s="2">
        <v>0.162468</v>
      </c>
      <c r="H24454" s="2">
        <v>0</v>
      </c>
      <c r="J24454" s="2">
        <v>22.14997</v>
      </c>
      <c r="K24454" s="2">
        <v>0.18235199999999999</v>
      </c>
      <c r="L24454" s="2">
        <v>0.100801</v>
      </c>
    </row>
    <row r="24455" spans="1:12" x14ac:dyDescent="0.2">
      <c r="A24455" s="2">
        <v>22.150670000000002</v>
      </c>
      <c r="B24455" s="2">
        <v>12.180669999999999</v>
      </c>
      <c r="C24455" s="2">
        <v>1.4617610000000001</v>
      </c>
      <c r="D24455" s="2">
        <v>1.429332</v>
      </c>
      <c r="F24455" s="2">
        <v>22.147860000000001</v>
      </c>
      <c r="G24455" s="2">
        <v>0.162468</v>
      </c>
      <c r="H24455" s="2">
        <v>0</v>
      </c>
      <c r="J24455" s="2">
        <v>22.150670000000002</v>
      </c>
      <c r="K24455" s="2">
        <v>0.18141299999999999</v>
      </c>
      <c r="L24455" s="2">
        <v>0.10088</v>
      </c>
    </row>
    <row r="24456" spans="1:12" x14ac:dyDescent="0.2">
      <c r="A24456" s="2">
        <v>22.15137</v>
      </c>
      <c r="B24456" s="2">
        <v>12.17971</v>
      </c>
      <c r="C24456" s="2">
        <v>1.460601</v>
      </c>
      <c r="D24456" s="2">
        <v>1.4286000000000001</v>
      </c>
      <c r="F24456" s="2">
        <v>22.14856</v>
      </c>
      <c r="G24456" s="2">
        <v>0.162468</v>
      </c>
      <c r="H24456" s="2">
        <v>0</v>
      </c>
      <c r="J24456" s="2">
        <v>22.15137</v>
      </c>
      <c r="K24456" s="2">
        <v>0.18141699999999999</v>
      </c>
      <c r="L24456" s="2">
        <v>0.100505</v>
      </c>
    </row>
    <row r="24457" spans="1:12" x14ac:dyDescent="0.2">
      <c r="A24457" s="2">
        <v>22.152069999999998</v>
      </c>
      <c r="B24457" s="2">
        <v>12.178419999999999</v>
      </c>
      <c r="C24457" s="2">
        <v>1.459743</v>
      </c>
      <c r="D24457" s="2">
        <v>1.428523</v>
      </c>
      <c r="F24457" s="2">
        <v>22.149270000000001</v>
      </c>
      <c r="G24457" s="2">
        <v>0.162468</v>
      </c>
      <c r="H24457" s="2">
        <v>0</v>
      </c>
      <c r="J24457" s="2">
        <v>22.152069999999998</v>
      </c>
      <c r="K24457" s="2">
        <v>0.18110299999999999</v>
      </c>
      <c r="L24457" s="2">
        <v>0.100409</v>
      </c>
    </row>
    <row r="24458" spans="1:12" x14ac:dyDescent="0.2">
      <c r="A24458" s="2">
        <v>22.15277</v>
      </c>
      <c r="B24458" s="2">
        <v>12.177569999999999</v>
      </c>
      <c r="C24458" s="2">
        <v>1.4596629999999999</v>
      </c>
      <c r="D24458" s="2">
        <v>1.428104</v>
      </c>
      <c r="F24458" s="2">
        <v>22.14997</v>
      </c>
      <c r="G24458" s="2">
        <v>0.162468</v>
      </c>
      <c r="H24458" s="2">
        <v>0</v>
      </c>
      <c r="J24458" s="2">
        <v>22.15277</v>
      </c>
      <c r="K24458" s="2">
        <v>0.181423</v>
      </c>
      <c r="L24458" s="2">
        <v>0.100317</v>
      </c>
    </row>
    <row r="24459" spans="1:12" x14ac:dyDescent="0.2">
      <c r="A24459" s="2">
        <v>22.153469999999999</v>
      </c>
      <c r="B24459" s="2">
        <v>12.17638</v>
      </c>
      <c r="C24459" s="2">
        <v>1.45956</v>
      </c>
      <c r="D24459" s="2">
        <v>1.4275009999999999</v>
      </c>
      <c r="F24459" s="2">
        <v>22.150670000000002</v>
      </c>
      <c r="G24459" s="2">
        <v>0.162468</v>
      </c>
      <c r="H24459" s="2">
        <v>0</v>
      </c>
      <c r="J24459" s="2">
        <v>22.153469999999999</v>
      </c>
      <c r="K24459" s="2">
        <v>0.181839</v>
      </c>
      <c r="L24459" s="2">
        <v>0.100073</v>
      </c>
    </row>
    <row r="24460" spans="1:12" x14ac:dyDescent="0.2">
      <c r="A24460" s="2">
        <v>22.15418</v>
      </c>
      <c r="B24460" s="2">
        <v>12.1755</v>
      </c>
      <c r="C24460" s="2">
        <v>1.4593499999999999</v>
      </c>
      <c r="D24460" s="2">
        <v>1.426631</v>
      </c>
      <c r="F24460" s="2">
        <v>22.15137</v>
      </c>
      <c r="G24460" s="2">
        <v>0.162468</v>
      </c>
      <c r="H24460" s="2">
        <v>0</v>
      </c>
      <c r="J24460" s="2">
        <v>22.15418</v>
      </c>
      <c r="K24460" s="2">
        <v>0.18193400000000001</v>
      </c>
      <c r="L24460" s="2">
        <v>9.9886000000000003E-2</v>
      </c>
    </row>
    <row r="24461" spans="1:12" x14ac:dyDescent="0.2">
      <c r="A24461" s="2">
        <v>22.154879999999999</v>
      </c>
      <c r="B24461" s="2">
        <v>12.174659999999999</v>
      </c>
      <c r="C24461" s="2">
        <v>1.4587810000000001</v>
      </c>
      <c r="D24461" s="2">
        <v>1.4258759999999999</v>
      </c>
      <c r="F24461" s="2">
        <v>22.152069999999998</v>
      </c>
      <c r="G24461" s="2">
        <v>0.162468</v>
      </c>
      <c r="H24461" s="2">
        <v>0</v>
      </c>
      <c r="J24461" s="2">
        <v>22.154879999999999</v>
      </c>
      <c r="K24461" s="2">
        <v>0.18204300000000001</v>
      </c>
      <c r="L24461" s="2">
        <v>9.9833000000000005E-2</v>
      </c>
    </row>
    <row r="24462" spans="1:12" x14ac:dyDescent="0.2">
      <c r="A24462" s="2">
        <v>22.15558</v>
      </c>
      <c r="B24462" s="2">
        <v>12.17374</v>
      </c>
      <c r="C24462" s="2">
        <v>1.4580409999999999</v>
      </c>
      <c r="D24462" s="2">
        <v>1.4244030000000001</v>
      </c>
      <c r="F24462" s="2">
        <v>22.15277</v>
      </c>
      <c r="G24462" s="2">
        <v>0.162468</v>
      </c>
      <c r="H24462" s="2">
        <v>0</v>
      </c>
      <c r="J24462" s="2">
        <v>22.15558</v>
      </c>
      <c r="K24462" s="2">
        <v>0.181894</v>
      </c>
      <c r="L24462" s="2">
        <v>9.9695000000000006E-2</v>
      </c>
    </row>
    <row r="24463" spans="1:12" x14ac:dyDescent="0.2">
      <c r="A24463" s="2">
        <v>22.156279999999999</v>
      </c>
      <c r="B24463" s="2">
        <v>12.17239</v>
      </c>
      <c r="C24463" s="2">
        <v>1.4569730000000001</v>
      </c>
      <c r="D24463" s="2">
        <v>1.4233579999999999</v>
      </c>
      <c r="F24463" s="2">
        <v>22.153469999999999</v>
      </c>
      <c r="G24463" s="2">
        <v>0.162468</v>
      </c>
      <c r="H24463" s="2">
        <v>0</v>
      </c>
      <c r="J24463" s="2">
        <v>22.156279999999999</v>
      </c>
      <c r="K24463" s="2">
        <v>0.18256900000000001</v>
      </c>
      <c r="L24463" s="2">
        <v>9.9611000000000005E-2</v>
      </c>
    </row>
    <row r="24464" spans="1:12" x14ac:dyDescent="0.2">
      <c r="A24464" s="2">
        <v>22.156980000000001</v>
      </c>
      <c r="B24464" s="2">
        <v>12.171250000000001</v>
      </c>
      <c r="C24464" s="2">
        <v>1.455951</v>
      </c>
      <c r="D24464" s="2">
        <v>1.4226179999999999</v>
      </c>
      <c r="F24464" s="2">
        <v>22.15418</v>
      </c>
      <c r="G24464" s="2">
        <v>0.162468</v>
      </c>
      <c r="H24464" s="2">
        <v>0</v>
      </c>
      <c r="J24464" s="2">
        <v>22.156980000000001</v>
      </c>
      <c r="K24464" s="2">
        <v>0.18326400000000001</v>
      </c>
      <c r="L24464" s="2">
        <v>9.9288000000000001E-2</v>
      </c>
    </row>
    <row r="24465" spans="1:12" x14ac:dyDescent="0.2">
      <c r="A24465" s="2">
        <v>22.157679999999999</v>
      </c>
      <c r="B24465" s="2">
        <v>12.17043</v>
      </c>
      <c r="C24465" s="2">
        <v>1.4551609999999999</v>
      </c>
      <c r="D24465" s="2">
        <v>1.4222600000000001</v>
      </c>
      <c r="F24465" s="2">
        <v>22.154879999999999</v>
      </c>
      <c r="G24465" s="2">
        <v>0.162468</v>
      </c>
      <c r="H24465" s="2">
        <v>0</v>
      </c>
      <c r="J24465" s="2">
        <v>22.157679999999999</v>
      </c>
      <c r="K24465" s="2">
        <v>0.18317</v>
      </c>
      <c r="L24465" s="2">
        <v>9.8865999999999996E-2</v>
      </c>
    </row>
    <row r="24466" spans="1:12" x14ac:dyDescent="0.2">
      <c r="A24466" s="2">
        <v>22.158380000000001</v>
      </c>
      <c r="B24466" s="2">
        <v>12.16985</v>
      </c>
      <c r="C24466" s="2">
        <v>1.454375</v>
      </c>
      <c r="D24466" s="2">
        <v>1.4213210000000001</v>
      </c>
      <c r="F24466" s="2">
        <v>22.15558</v>
      </c>
      <c r="G24466" s="2">
        <v>0.162468</v>
      </c>
      <c r="H24466" s="2">
        <v>0</v>
      </c>
      <c r="J24466" s="2">
        <v>22.158380000000001</v>
      </c>
      <c r="K24466" s="2">
        <v>0.183027</v>
      </c>
      <c r="L24466" s="2">
        <v>9.9001000000000006E-2</v>
      </c>
    </row>
    <row r="24467" spans="1:12" x14ac:dyDescent="0.2">
      <c r="A24467" s="2">
        <v>22.159079999999999</v>
      </c>
      <c r="B24467" s="2">
        <v>12.169320000000001</v>
      </c>
      <c r="C24467" s="2">
        <v>1.45367</v>
      </c>
      <c r="D24467" s="2">
        <v>1.4201999999999999</v>
      </c>
      <c r="F24467" s="2">
        <v>22.156279999999999</v>
      </c>
      <c r="G24467" s="2">
        <v>0.162468</v>
      </c>
      <c r="H24467" s="2">
        <v>0</v>
      </c>
      <c r="J24467" s="2">
        <v>22.159079999999999</v>
      </c>
      <c r="K24467" s="2">
        <v>0.182556</v>
      </c>
      <c r="L24467" s="2">
        <v>9.8957000000000003E-2</v>
      </c>
    </row>
    <row r="24468" spans="1:12" x14ac:dyDescent="0.2">
      <c r="A24468" s="2">
        <v>22.159780000000001</v>
      </c>
      <c r="B24468" s="2">
        <v>12.16821</v>
      </c>
      <c r="C24468" s="2">
        <v>1.4530289999999999</v>
      </c>
      <c r="D24468" s="2">
        <v>1.4192610000000001</v>
      </c>
      <c r="F24468" s="2">
        <v>22.156980000000001</v>
      </c>
      <c r="G24468" s="2">
        <v>0.162468</v>
      </c>
      <c r="H24468" s="2">
        <v>0</v>
      </c>
      <c r="J24468" s="2">
        <v>22.159780000000001</v>
      </c>
      <c r="K24468" s="2">
        <v>0.182424</v>
      </c>
      <c r="L24468" s="2">
        <v>9.8824999999999996E-2</v>
      </c>
    </row>
    <row r="24469" spans="1:12" x14ac:dyDescent="0.2">
      <c r="A24469" s="2">
        <v>22.160489999999999</v>
      </c>
      <c r="B24469" s="2">
        <v>12.16752</v>
      </c>
      <c r="C24469" s="2">
        <v>1.4522619999999999</v>
      </c>
      <c r="D24469" s="2">
        <v>1.418544</v>
      </c>
      <c r="F24469" s="2">
        <v>22.157679999999999</v>
      </c>
      <c r="G24469" s="2">
        <v>0.162468</v>
      </c>
      <c r="H24469" s="2">
        <v>0</v>
      </c>
      <c r="J24469" s="2">
        <v>22.160489999999999</v>
      </c>
      <c r="K24469" s="2">
        <v>0.182001</v>
      </c>
      <c r="L24469" s="2">
        <v>9.8542000000000005E-2</v>
      </c>
    </row>
    <row r="24470" spans="1:12" x14ac:dyDescent="0.2">
      <c r="A24470" s="2">
        <v>22.161190000000001</v>
      </c>
      <c r="B24470" s="2">
        <v>12.16587</v>
      </c>
      <c r="C24470" s="2">
        <v>1.4521550000000001</v>
      </c>
      <c r="D24470" s="2">
        <v>1.417583</v>
      </c>
      <c r="F24470" s="2">
        <v>22.158380000000001</v>
      </c>
      <c r="G24470" s="2">
        <v>0.162468</v>
      </c>
      <c r="H24470" s="2">
        <v>0</v>
      </c>
      <c r="J24470" s="2">
        <v>22.161190000000001</v>
      </c>
      <c r="K24470" s="2">
        <v>0.18165799999999999</v>
      </c>
      <c r="L24470" s="2">
        <v>9.8518999999999995E-2</v>
      </c>
    </row>
    <row r="24471" spans="1:12" x14ac:dyDescent="0.2">
      <c r="A24471" s="2">
        <v>22.16189</v>
      </c>
      <c r="B24471" s="2">
        <v>12.164849999999999</v>
      </c>
      <c r="C24471" s="2">
        <v>1.4518770000000001</v>
      </c>
      <c r="D24471" s="2">
        <v>1.4165989999999999</v>
      </c>
      <c r="F24471" s="2">
        <v>22.159079999999999</v>
      </c>
      <c r="G24471" s="2">
        <v>0.162468</v>
      </c>
      <c r="H24471" s="2">
        <v>0</v>
      </c>
      <c r="J24471" s="2">
        <v>22.16189</v>
      </c>
      <c r="K24471" s="2">
        <v>0.18084900000000001</v>
      </c>
      <c r="L24471" s="2">
        <v>9.8934999999999995E-2</v>
      </c>
    </row>
    <row r="24472" spans="1:12" x14ac:dyDescent="0.2">
      <c r="A24472" s="2">
        <v>22.162590000000002</v>
      </c>
      <c r="B24472" s="2">
        <v>12.16347</v>
      </c>
      <c r="C24472" s="2">
        <v>1.4510719999999999</v>
      </c>
      <c r="D24472" s="2">
        <v>1.4157900000000001</v>
      </c>
      <c r="F24472" s="2">
        <v>22.159780000000001</v>
      </c>
      <c r="G24472" s="2">
        <v>0.162468</v>
      </c>
      <c r="H24472" s="2">
        <v>0</v>
      </c>
      <c r="J24472" s="2">
        <v>22.162590000000002</v>
      </c>
      <c r="K24472" s="2">
        <v>0.18060100000000001</v>
      </c>
      <c r="L24472" s="2">
        <v>9.8741999999999996E-2</v>
      </c>
    </row>
    <row r="24473" spans="1:12" x14ac:dyDescent="0.2">
      <c r="A24473" s="2">
        <v>22.16329</v>
      </c>
      <c r="B24473" s="2">
        <v>12.16258</v>
      </c>
      <c r="C24473" s="2">
        <v>1.4503429999999999</v>
      </c>
      <c r="D24473" s="2">
        <v>1.414355</v>
      </c>
      <c r="F24473" s="2">
        <v>22.160489999999999</v>
      </c>
      <c r="G24473" s="2">
        <v>0.162468</v>
      </c>
      <c r="H24473" s="2">
        <v>0</v>
      </c>
      <c r="J24473" s="2">
        <v>22.16329</v>
      </c>
      <c r="K24473" s="2">
        <v>0.18093500000000001</v>
      </c>
      <c r="L24473" s="2">
        <v>9.8391999999999993E-2</v>
      </c>
    </row>
    <row r="24474" spans="1:12" x14ac:dyDescent="0.2">
      <c r="A24474" s="2">
        <v>22.163989999999998</v>
      </c>
      <c r="B24474" s="2">
        <v>12.16188</v>
      </c>
      <c r="C24474" s="2">
        <v>1.450458</v>
      </c>
      <c r="D24474" s="2">
        <v>1.41344</v>
      </c>
      <c r="F24474" s="2">
        <v>22.161190000000001</v>
      </c>
      <c r="G24474" s="2">
        <v>0.162468</v>
      </c>
      <c r="H24474" s="2">
        <v>0</v>
      </c>
      <c r="J24474" s="2">
        <v>22.163989999999998</v>
      </c>
      <c r="K24474" s="2">
        <v>0.180704</v>
      </c>
      <c r="L24474" s="2">
        <v>9.8576999999999998E-2</v>
      </c>
    </row>
    <row r="24475" spans="1:12" x14ac:dyDescent="0.2">
      <c r="A24475" s="2">
        <v>22.16469</v>
      </c>
      <c r="B24475" s="2">
        <v>12.16085</v>
      </c>
      <c r="C24475" s="2">
        <v>1.4502170000000001</v>
      </c>
      <c r="D24475" s="2">
        <v>1.4127609999999999</v>
      </c>
      <c r="F24475" s="2">
        <v>22.16189</v>
      </c>
      <c r="G24475" s="2">
        <v>0.162468</v>
      </c>
      <c r="H24475" s="2">
        <v>0</v>
      </c>
      <c r="J24475" s="2">
        <v>22.16469</v>
      </c>
      <c r="K24475" s="2">
        <v>0.180614</v>
      </c>
      <c r="L24475" s="2">
        <v>9.8773E-2</v>
      </c>
    </row>
    <row r="24476" spans="1:12" x14ac:dyDescent="0.2">
      <c r="A24476" s="2">
        <v>22.165400000000002</v>
      </c>
      <c r="B24476" s="2">
        <v>12.15985</v>
      </c>
      <c r="C24476" s="2">
        <v>1.4495309999999999</v>
      </c>
      <c r="D24476" s="2">
        <v>1.41212</v>
      </c>
      <c r="F24476" s="2">
        <v>22.162590000000002</v>
      </c>
      <c r="G24476" s="2">
        <v>0.162468</v>
      </c>
      <c r="H24476" s="2">
        <v>0</v>
      </c>
      <c r="J24476" s="2">
        <v>22.165400000000002</v>
      </c>
      <c r="K24476" s="2">
        <v>0.180897</v>
      </c>
      <c r="L24476" s="2">
        <v>9.8472000000000004E-2</v>
      </c>
    </row>
    <row r="24477" spans="1:12" x14ac:dyDescent="0.2">
      <c r="A24477" s="2">
        <v>22.1661</v>
      </c>
      <c r="B24477" s="2">
        <v>12.158910000000001</v>
      </c>
      <c r="C24477" s="2">
        <v>1.44926</v>
      </c>
      <c r="D24477" s="2">
        <v>1.4120820000000001</v>
      </c>
      <c r="F24477" s="2">
        <v>22.16329</v>
      </c>
      <c r="G24477" s="2">
        <v>0.162468</v>
      </c>
      <c r="H24477" s="2">
        <v>0</v>
      </c>
      <c r="J24477" s="2">
        <v>22.1661</v>
      </c>
      <c r="K24477" s="2">
        <v>0.18107599999999999</v>
      </c>
      <c r="L24477" s="2">
        <v>9.8312999999999998E-2</v>
      </c>
    </row>
    <row r="24478" spans="1:12" x14ac:dyDescent="0.2">
      <c r="A24478" s="2">
        <v>22.166799999999999</v>
      </c>
      <c r="B24478" s="2">
        <v>12.1576</v>
      </c>
      <c r="C24478" s="2">
        <v>1.4487300000000001</v>
      </c>
      <c r="D24478" s="2">
        <v>1.411235</v>
      </c>
      <c r="F24478" s="2">
        <v>22.163989999999998</v>
      </c>
      <c r="G24478" s="2">
        <v>0.162468</v>
      </c>
      <c r="H24478" s="2">
        <v>0</v>
      </c>
      <c r="J24478" s="2">
        <v>22.166799999999999</v>
      </c>
      <c r="K24478" s="2">
        <v>0.18074399999999999</v>
      </c>
      <c r="L24478" s="2">
        <v>9.8392999999999994E-2</v>
      </c>
    </row>
    <row r="24479" spans="1:12" x14ac:dyDescent="0.2">
      <c r="A24479" s="2">
        <v>22.1675</v>
      </c>
      <c r="B24479" s="2">
        <v>12.155849999999999</v>
      </c>
      <c r="C24479" s="2">
        <v>1.447913</v>
      </c>
      <c r="D24479" s="2">
        <v>1.41035</v>
      </c>
      <c r="F24479" s="2">
        <v>22.16469</v>
      </c>
      <c r="G24479" s="2">
        <v>0.162468</v>
      </c>
      <c r="H24479" s="2">
        <v>0</v>
      </c>
      <c r="J24479" s="2">
        <v>22.1675</v>
      </c>
      <c r="K24479" s="2">
        <v>0.18062400000000001</v>
      </c>
      <c r="L24479" s="2">
        <v>9.7864999999999994E-2</v>
      </c>
    </row>
    <row r="24480" spans="1:12" x14ac:dyDescent="0.2">
      <c r="A24480" s="2">
        <v>22.168199999999999</v>
      </c>
      <c r="B24480" s="2">
        <v>12.155049999999999</v>
      </c>
      <c r="C24480" s="2">
        <v>1.446979</v>
      </c>
      <c r="D24480" s="2">
        <v>1.4099079999999999</v>
      </c>
      <c r="F24480" s="2">
        <v>22.165400000000002</v>
      </c>
      <c r="G24480" s="2">
        <v>0.162468</v>
      </c>
      <c r="H24480" s="2">
        <v>0</v>
      </c>
      <c r="J24480" s="2">
        <v>22.168199999999999</v>
      </c>
      <c r="K24480" s="2">
        <v>0.18116699999999999</v>
      </c>
      <c r="L24480" s="2">
        <v>9.7413E-2</v>
      </c>
    </row>
    <row r="24481" spans="1:12" x14ac:dyDescent="0.2">
      <c r="A24481" s="2">
        <v>22.168900000000001</v>
      </c>
      <c r="B24481" s="2">
        <v>12.153729999999999</v>
      </c>
      <c r="C24481" s="2">
        <v>1.446258</v>
      </c>
      <c r="D24481" s="2">
        <v>1.4094420000000001</v>
      </c>
      <c r="F24481" s="2">
        <v>22.1661</v>
      </c>
      <c r="G24481" s="2">
        <v>0.162468</v>
      </c>
      <c r="H24481" s="2">
        <v>0</v>
      </c>
      <c r="J24481" s="2">
        <v>22.168900000000001</v>
      </c>
      <c r="K24481" s="2">
        <v>0.18124799999999999</v>
      </c>
      <c r="L24481" s="2">
        <v>9.7459000000000004E-2</v>
      </c>
    </row>
    <row r="24482" spans="1:12" x14ac:dyDescent="0.2">
      <c r="A24482" s="2">
        <v>22.169609999999999</v>
      </c>
      <c r="B24482" s="2">
        <v>12.15265</v>
      </c>
      <c r="C24482" s="2">
        <v>1.445773</v>
      </c>
      <c r="D24482" s="2">
        <v>1.4086179999999999</v>
      </c>
      <c r="F24482" s="2">
        <v>22.166799999999999</v>
      </c>
      <c r="G24482" s="2">
        <v>0.162468</v>
      </c>
      <c r="H24482" s="2">
        <v>0</v>
      </c>
      <c r="J24482" s="2">
        <v>22.169609999999999</v>
      </c>
      <c r="K24482" s="2">
        <v>0.181446</v>
      </c>
      <c r="L24482" s="2">
        <v>9.7469E-2</v>
      </c>
    </row>
    <row r="24483" spans="1:12" x14ac:dyDescent="0.2">
      <c r="A24483" s="2">
        <v>22.170310000000001</v>
      </c>
      <c r="B24483" s="2">
        <v>12.15099</v>
      </c>
      <c r="C24483" s="2">
        <v>1.4452240000000001</v>
      </c>
      <c r="D24483" s="2">
        <v>1.407672</v>
      </c>
      <c r="F24483" s="2">
        <v>22.1675</v>
      </c>
      <c r="G24483" s="2">
        <v>0.162468</v>
      </c>
      <c r="H24483" s="2">
        <v>0</v>
      </c>
      <c r="J24483" s="2">
        <v>22.170310000000001</v>
      </c>
      <c r="K24483" s="2">
        <v>0.18132000000000001</v>
      </c>
      <c r="L24483" s="2">
        <v>9.7143999999999994E-2</v>
      </c>
    </row>
    <row r="24484" spans="1:12" x14ac:dyDescent="0.2">
      <c r="A24484" s="2">
        <v>22.171009999999999</v>
      </c>
      <c r="B24484" s="2">
        <v>12.149900000000001</v>
      </c>
      <c r="C24484" s="2">
        <v>1.4441600000000001</v>
      </c>
      <c r="D24484" s="2">
        <v>1.407184</v>
      </c>
      <c r="F24484" s="2">
        <v>22.168199999999999</v>
      </c>
      <c r="G24484" s="2">
        <v>0.162468</v>
      </c>
      <c r="H24484" s="2">
        <v>0</v>
      </c>
      <c r="J24484" s="2">
        <v>22.171009999999999</v>
      </c>
      <c r="K24484" s="2">
        <v>0.181558</v>
      </c>
      <c r="L24484" s="2">
        <v>9.7458000000000003E-2</v>
      </c>
    </row>
    <row r="24485" spans="1:12" x14ac:dyDescent="0.2">
      <c r="A24485" s="2">
        <v>22.171710000000001</v>
      </c>
      <c r="B24485" s="2">
        <v>12.148849999999999</v>
      </c>
      <c r="C24485" s="2">
        <v>1.4435340000000001</v>
      </c>
      <c r="D24485" s="2">
        <v>1.4069849999999999</v>
      </c>
      <c r="F24485" s="2">
        <v>22.168900000000001</v>
      </c>
      <c r="G24485" s="2">
        <v>0.162468</v>
      </c>
      <c r="H24485" s="2">
        <v>0</v>
      </c>
      <c r="J24485" s="2">
        <v>22.171710000000001</v>
      </c>
      <c r="K24485" s="2">
        <v>0.18143999999999999</v>
      </c>
      <c r="L24485" s="2">
        <v>9.7513000000000002E-2</v>
      </c>
    </row>
    <row r="24486" spans="1:12" x14ac:dyDescent="0.2">
      <c r="A24486" s="2">
        <v>22.172409999999999</v>
      </c>
      <c r="B24486" s="2">
        <v>12.147349999999999</v>
      </c>
      <c r="C24486" s="2">
        <v>1.4427479999999999</v>
      </c>
      <c r="D24486" s="2">
        <v>1.4067339999999999</v>
      </c>
      <c r="F24486" s="2">
        <v>22.169609999999999</v>
      </c>
      <c r="G24486" s="2">
        <v>0.162468</v>
      </c>
      <c r="H24486" s="2">
        <v>0</v>
      </c>
      <c r="J24486" s="2">
        <v>22.172409999999999</v>
      </c>
      <c r="K24486" s="2">
        <v>0.181202</v>
      </c>
      <c r="L24486" s="2">
        <v>9.7655000000000006E-2</v>
      </c>
    </row>
    <row r="24487" spans="1:12" x14ac:dyDescent="0.2">
      <c r="A24487" s="2">
        <v>22.173110000000001</v>
      </c>
      <c r="B24487" s="2">
        <v>12.14634</v>
      </c>
      <c r="C24487" s="2">
        <v>1.4417599999999999</v>
      </c>
      <c r="D24487" s="2">
        <v>1.406169</v>
      </c>
      <c r="F24487" s="2">
        <v>22.170310000000001</v>
      </c>
      <c r="G24487" s="2">
        <v>0.162468</v>
      </c>
      <c r="H24487" s="2">
        <v>0</v>
      </c>
      <c r="J24487" s="2">
        <v>22.173110000000001</v>
      </c>
      <c r="K24487" s="2">
        <v>0.181784</v>
      </c>
      <c r="L24487" s="2">
        <v>9.7698999999999994E-2</v>
      </c>
    </row>
    <row r="24488" spans="1:12" x14ac:dyDescent="0.2">
      <c r="A24488" s="2">
        <v>22.17381</v>
      </c>
      <c r="B24488" s="2">
        <v>12.14509</v>
      </c>
      <c r="C24488" s="2">
        <v>1.440707</v>
      </c>
      <c r="D24488" s="2">
        <v>1.4053599999999999</v>
      </c>
      <c r="F24488" s="2">
        <v>22.171009999999999</v>
      </c>
      <c r="G24488" s="2">
        <v>0.162468</v>
      </c>
      <c r="H24488" s="2">
        <v>0</v>
      </c>
      <c r="J24488" s="2">
        <v>22.17381</v>
      </c>
      <c r="K24488" s="2">
        <v>0.18115000000000001</v>
      </c>
      <c r="L24488" s="2">
        <v>9.7406000000000006E-2</v>
      </c>
    </row>
    <row r="24489" spans="1:12" x14ac:dyDescent="0.2">
      <c r="A24489" s="2">
        <v>22.174520000000001</v>
      </c>
      <c r="B24489" s="2">
        <v>12.14382</v>
      </c>
      <c r="C24489" s="2">
        <v>1.439754</v>
      </c>
      <c r="D24489" s="2">
        <v>1.4045970000000001</v>
      </c>
      <c r="F24489" s="2">
        <v>22.171710000000001</v>
      </c>
      <c r="G24489" s="2">
        <v>0.162468</v>
      </c>
      <c r="H24489" s="2">
        <v>0</v>
      </c>
      <c r="J24489" s="2">
        <v>22.174520000000001</v>
      </c>
      <c r="K24489" s="2">
        <v>0.180946</v>
      </c>
      <c r="L24489" s="2">
        <v>9.6875000000000003E-2</v>
      </c>
    </row>
    <row r="24490" spans="1:12" x14ac:dyDescent="0.2">
      <c r="A24490" s="2">
        <v>22.175219999999999</v>
      </c>
      <c r="B24490" s="2">
        <v>12.14282</v>
      </c>
      <c r="C24490" s="2">
        <v>1.4391510000000001</v>
      </c>
      <c r="D24490" s="2">
        <v>1.4039950000000001</v>
      </c>
      <c r="F24490" s="2">
        <v>22.172409999999999</v>
      </c>
      <c r="G24490" s="2">
        <v>0.162468</v>
      </c>
      <c r="H24490" s="2">
        <v>0</v>
      </c>
      <c r="J24490" s="2">
        <v>22.175219999999999</v>
      </c>
      <c r="K24490" s="2">
        <v>0.18077499999999999</v>
      </c>
      <c r="L24490" s="2">
        <v>9.6659999999999996E-2</v>
      </c>
    </row>
    <row r="24491" spans="1:12" x14ac:dyDescent="0.2">
      <c r="A24491" s="2">
        <v>22.175920000000001</v>
      </c>
      <c r="B24491" s="2">
        <v>12.141719999999999</v>
      </c>
      <c r="C24491" s="2">
        <v>1.4379759999999999</v>
      </c>
      <c r="D24491" s="2">
        <v>1.40327</v>
      </c>
      <c r="F24491" s="2">
        <v>22.173110000000001</v>
      </c>
      <c r="G24491" s="2">
        <v>0.162468</v>
      </c>
      <c r="H24491" s="2">
        <v>0</v>
      </c>
      <c r="J24491" s="2">
        <v>22.175920000000001</v>
      </c>
      <c r="K24491" s="2">
        <v>0.17992</v>
      </c>
      <c r="L24491" s="2">
        <v>9.6851999999999994E-2</v>
      </c>
    </row>
    <row r="24492" spans="1:12" x14ac:dyDescent="0.2">
      <c r="A24492" s="2">
        <v>22.17662</v>
      </c>
      <c r="B24492" s="2">
        <v>12.140359999999999</v>
      </c>
      <c r="C24492" s="2">
        <v>1.4367780000000001</v>
      </c>
      <c r="D24492" s="2">
        <v>1.4025529999999999</v>
      </c>
      <c r="F24492" s="2">
        <v>22.17381</v>
      </c>
      <c r="G24492" s="2">
        <v>0.162468</v>
      </c>
      <c r="H24492" s="2">
        <v>0</v>
      </c>
      <c r="J24492" s="2">
        <v>22.17662</v>
      </c>
      <c r="K24492" s="2">
        <v>0.17979800000000001</v>
      </c>
      <c r="L24492" s="2">
        <v>9.7119999999999998E-2</v>
      </c>
    </row>
    <row r="24493" spans="1:12" x14ac:dyDescent="0.2">
      <c r="A24493" s="2">
        <v>22.177320000000002</v>
      </c>
      <c r="B24493" s="2">
        <v>12.13879</v>
      </c>
      <c r="C24493" s="2">
        <v>1.43597</v>
      </c>
      <c r="D24493" s="2">
        <v>1.401851</v>
      </c>
      <c r="F24493" s="2">
        <v>22.174520000000001</v>
      </c>
      <c r="G24493" s="2">
        <v>0.162468</v>
      </c>
      <c r="H24493" s="2">
        <v>0</v>
      </c>
      <c r="J24493" s="2">
        <v>22.177320000000002</v>
      </c>
      <c r="K24493" s="2">
        <v>0.18010499999999999</v>
      </c>
      <c r="L24493" s="2">
        <v>9.7170000000000006E-2</v>
      </c>
    </row>
    <row r="24494" spans="1:12" x14ac:dyDescent="0.2">
      <c r="A24494" s="2">
        <v>22.17802</v>
      </c>
      <c r="B24494" s="2">
        <v>12.13739</v>
      </c>
      <c r="C24494" s="2">
        <v>1.4351229999999999</v>
      </c>
      <c r="D24494" s="2">
        <v>1.400722</v>
      </c>
      <c r="F24494" s="2">
        <v>22.175219999999999</v>
      </c>
      <c r="G24494" s="2">
        <v>0.162468</v>
      </c>
      <c r="H24494" s="2">
        <v>0</v>
      </c>
      <c r="J24494" s="2">
        <v>22.17802</v>
      </c>
      <c r="K24494" s="2">
        <v>0.180063</v>
      </c>
      <c r="L24494" s="2">
        <v>9.6812999999999996E-2</v>
      </c>
    </row>
    <row r="24495" spans="1:12" x14ac:dyDescent="0.2">
      <c r="A24495" s="2">
        <v>22.178719999999998</v>
      </c>
      <c r="B24495" s="2">
        <v>12.136509999999999</v>
      </c>
      <c r="C24495" s="2">
        <v>1.4342029999999999</v>
      </c>
      <c r="D24495" s="2">
        <v>1.3995010000000001</v>
      </c>
      <c r="F24495" s="2">
        <v>22.175920000000001</v>
      </c>
      <c r="G24495" s="2">
        <v>0.162468</v>
      </c>
      <c r="H24495" s="2">
        <v>0</v>
      </c>
      <c r="J24495" s="2">
        <v>22.178719999999998</v>
      </c>
      <c r="K24495" s="2">
        <v>0.180113</v>
      </c>
      <c r="L24495" s="2">
        <v>9.6283999999999995E-2</v>
      </c>
    </row>
    <row r="24496" spans="1:12" x14ac:dyDescent="0.2">
      <c r="A24496" s="2">
        <v>22.17942</v>
      </c>
      <c r="B24496" s="2">
        <v>12.135540000000001</v>
      </c>
      <c r="C24496" s="2">
        <v>1.433521</v>
      </c>
      <c r="D24496" s="2">
        <v>1.3987609999999999</v>
      </c>
      <c r="F24496" s="2">
        <v>22.17662</v>
      </c>
      <c r="G24496" s="2">
        <v>0.162468</v>
      </c>
      <c r="H24496" s="2">
        <v>0</v>
      </c>
      <c r="J24496" s="2">
        <v>22.17942</v>
      </c>
      <c r="K24496" s="2">
        <v>0.180227</v>
      </c>
      <c r="L24496" s="2">
        <v>9.6273999999999998E-2</v>
      </c>
    </row>
    <row r="24497" spans="1:12" x14ac:dyDescent="0.2">
      <c r="A24497" s="2">
        <v>22.180119999999999</v>
      </c>
      <c r="B24497" s="2">
        <v>12.1348</v>
      </c>
      <c r="C24497" s="2">
        <v>1.4332039999999999</v>
      </c>
      <c r="D24497" s="2">
        <v>1.3979680000000001</v>
      </c>
      <c r="F24497" s="2">
        <v>22.177320000000002</v>
      </c>
      <c r="G24497" s="2">
        <v>0.162468</v>
      </c>
      <c r="H24497" s="2">
        <v>0</v>
      </c>
      <c r="J24497" s="2">
        <v>22.180119999999999</v>
      </c>
      <c r="K24497" s="2">
        <v>0.17974499999999999</v>
      </c>
      <c r="L24497" s="2">
        <v>9.6507999999999997E-2</v>
      </c>
    </row>
    <row r="24498" spans="1:12" x14ac:dyDescent="0.2">
      <c r="A24498" s="2">
        <v>22.18083</v>
      </c>
      <c r="B24498" s="2">
        <v>12.134130000000001</v>
      </c>
      <c r="C24498" s="2">
        <v>1.432571</v>
      </c>
      <c r="D24498" s="2">
        <v>1.3972659999999999</v>
      </c>
      <c r="F24498" s="2">
        <v>22.17802</v>
      </c>
      <c r="G24498" s="2">
        <v>0.162468</v>
      </c>
      <c r="H24498" s="2">
        <v>0</v>
      </c>
      <c r="J24498" s="2">
        <v>22.18083</v>
      </c>
      <c r="K24498" s="2">
        <v>0.17999599999999999</v>
      </c>
      <c r="L24498" s="2">
        <v>9.6577999999999997E-2</v>
      </c>
    </row>
    <row r="24499" spans="1:12" x14ac:dyDescent="0.2">
      <c r="A24499" s="2">
        <v>22.181529999999999</v>
      </c>
      <c r="B24499" s="2">
        <v>12.13322</v>
      </c>
      <c r="C24499" s="2">
        <v>1.431613</v>
      </c>
      <c r="D24499" s="2">
        <v>1.3969450000000001</v>
      </c>
      <c r="F24499" s="2">
        <v>22.178719999999998</v>
      </c>
      <c r="G24499" s="2">
        <v>0.162468</v>
      </c>
      <c r="H24499" s="2">
        <v>0</v>
      </c>
      <c r="J24499" s="2">
        <v>22.181529999999999</v>
      </c>
      <c r="K24499" s="2">
        <v>0.17980599999999999</v>
      </c>
      <c r="L24499" s="2">
        <v>9.6468999999999999E-2</v>
      </c>
    </row>
    <row r="24500" spans="1:12" x14ac:dyDescent="0.2">
      <c r="A24500" s="2">
        <v>22.182230000000001</v>
      </c>
      <c r="B24500" s="2">
        <v>12.132479999999999</v>
      </c>
      <c r="C24500" s="2">
        <v>1.4309069999999999</v>
      </c>
      <c r="D24500" s="2">
        <v>1.395961</v>
      </c>
      <c r="F24500" s="2">
        <v>22.17942</v>
      </c>
      <c r="G24500" s="2">
        <v>0.162468</v>
      </c>
      <c r="H24500" s="2">
        <v>0</v>
      </c>
      <c r="J24500" s="2">
        <v>22.182230000000001</v>
      </c>
      <c r="K24500" s="2">
        <v>0.17941499999999999</v>
      </c>
      <c r="L24500" s="2">
        <v>9.6431000000000003E-2</v>
      </c>
    </row>
    <row r="24501" spans="1:12" x14ac:dyDescent="0.2">
      <c r="A24501" s="2">
        <v>22.182929999999999</v>
      </c>
      <c r="B24501" s="2">
        <v>12.131629999999999</v>
      </c>
      <c r="C24501" s="2">
        <v>1.430072</v>
      </c>
      <c r="D24501" s="2">
        <v>1.3956329999999999</v>
      </c>
      <c r="F24501" s="2">
        <v>22.180119999999999</v>
      </c>
      <c r="G24501" s="2">
        <v>0.162468</v>
      </c>
      <c r="H24501" s="2">
        <v>0</v>
      </c>
      <c r="J24501" s="2">
        <v>22.182929999999999</v>
      </c>
      <c r="K24501" s="2">
        <v>0.17922399999999999</v>
      </c>
      <c r="L24501" s="2">
        <v>9.6019999999999994E-2</v>
      </c>
    </row>
    <row r="24502" spans="1:12" x14ac:dyDescent="0.2">
      <c r="A24502" s="2">
        <v>22.183630000000001</v>
      </c>
      <c r="B24502" s="2">
        <v>12.13034</v>
      </c>
      <c r="C24502" s="2">
        <v>1.429214</v>
      </c>
      <c r="D24502" s="2">
        <v>1.394382</v>
      </c>
      <c r="F24502" s="2">
        <v>22.18083</v>
      </c>
      <c r="G24502" s="2">
        <v>0.162468</v>
      </c>
      <c r="H24502" s="2">
        <v>0</v>
      </c>
      <c r="J24502" s="2">
        <v>22.183630000000001</v>
      </c>
      <c r="K24502" s="2">
        <v>0.17874899999999999</v>
      </c>
      <c r="L24502" s="2">
        <v>9.5712000000000005E-2</v>
      </c>
    </row>
    <row r="24503" spans="1:12" x14ac:dyDescent="0.2">
      <c r="A24503" s="2">
        <v>22.184329999999999</v>
      </c>
      <c r="B24503" s="2">
        <v>12.12903</v>
      </c>
      <c r="C24503" s="2">
        <v>1.428374</v>
      </c>
      <c r="D24503" s="2">
        <v>1.393283</v>
      </c>
      <c r="F24503" s="2">
        <v>22.181529999999999</v>
      </c>
      <c r="G24503" s="2">
        <v>0.162468</v>
      </c>
      <c r="H24503" s="2">
        <v>0</v>
      </c>
      <c r="J24503" s="2">
        <v>22.184329999999999</v>
      </c>
      <c r="K24503" s="2">
        <v>0.17877599999999999</v>
      </c>
      <c r="L24503" s="2">
        <v>9.5840999999999996E-2</v>
      </c>
    </row>
    <row r="24504" spans="1:12" x14ac:dyDescent="0.2">
      <c r="A24504" s="2">
        <v>22.185030000000001</v>
      </c>
      <c r="B24504" s="2">
        <v>12.12792</v>
      </c>
      <c r="C24504" s="2">
        <v>1.4274169999999999</v>
      </c>
      <c r="D24504" s="2">
        <v>1.392566</v>
      </c>
      <c r="F24504" s="2">
        <v>22.182230000000001</v>
      </c>
      <c r="G24504" s="2">
        <v>0.162468</v>
      </c>
      <c r="H24504" s="2">
        <v>0</v>
      </c>
      <c r="J24504" s="2">
        <v>22.185030000000001</v>
      </c>
      <c r="K24504" s="2">
        <v>0.17849300000000001</v>
      </c>
      <c r="L24504" s="2">
        <v>9.5722000000000002E-2</v>
      </c>
    </row>
    <row r="24505" spans="1:12" x14ac:dyDescent="0.2">
      <c r="A24505" s="2">
        <v>22.185739999999999</v>
      </c>
      <c r="B24505" s="2">
        <v>12.12649</v>
      </c>
      <c r="C24505" s="2">
        <v>1.426471</v>
      </c>
      <c r="D24505" s="2">
        <v>1.3914059999999999</v>
      </c>
      <c r="F24505" s="2">
        <v>22.182929999999999</v>
      </c>
      <c r="G24505" s="2">
        <v>0.162468</v>
      </c>
      <c r="H24505" s="2">
        <v>0</v>
      </c>
      <c r="J24505" s="2">
        <v>22.185739999999999</v>
      </c>
      <c r="K24505" s="2">
        <v>0.17849000000000001</v>
      </c>
      <c r="L24505" s="2">
        <v>9.5454999999999998E-2</v>
      </c>
    </row>
    <row r="24506" spans="1:12" x14ac:dyDescent="0.2">
      <c r="A24506" s="2">
        <v>22.186440000000001</v>
      </c>
      <c r="B24506" s="2">
        <v>12.12504</v>
      </c>
      <c r="C24506" s="2">
        <v>1.425773</v>
      </c>
      <c r="D24506" s="2">
        <v>1.3904529999999999</v>
      </c>
      <c r="F24506" s="2">
        <v>22.183630000000001</v>
      </c>
      <c r="G24506" s="2">
        <v>0.162468</v>
      </c>
      <c r="H24506" s="2">
        <v>0</v>
      </c>
      <c r="J24506" s="2">
        <v>22.186440000000001</v>
      </c>
      <c r="K24506" s="2">
        <v>0.17844199999999999</v>
      </c>
      <c r="L24506" s="2">
        <v>9.5587000000000005E-2</v>
      </c>
    </row>
    <row r="24507" spans="1:12" x14ac:dyDescent="0.2">
      <c r="A24507" s="2">
        <v>22.187139999999999</v>
      </c>
      <c r="B24507" s="2">
        <v>12.12384</v>
      </c>
      <c r="C24507" s="2">
        <v>1.424987</v>
      </c>
      <c r="D24507" s="2">
        <v>1.3896820000000001</v>
      </c>
      <c r="F24507" s="2">
        <v>22.184329999999999</v>
      </c>
      <c r="G24507" s="2">
        <v>0.162468</v>
      </c>
      <c r="H24507" s="2">
        <v>0</v>
      </c>
      <c r="J24507" s="2">
        <v>22.187139999999999</v>
      </c>
      <c r="K24507" s="2">
        <v>0.17874300000000001</v>
      </c>
      <c r="L24507" s="2">
        <v>9.6090999999999996E-2</v>
      </c>
    </row>
    <row r="24508" spans="1:12" x14ac:dyDescent="0.2">
      <c r="A24508" s="2">
        <v>22.187840000000001</v>
      </c>
      <c r="B24508" s="2">
        <v>12.122490000000001</v>
      </c>
      <c r="C24508" s="2">
        <v>1.4237820000000001</v>
      </c>
      <c r="D24508" s="2">
        <v>1.389232</v>
      </c>
      <c r="F24508" s="2">
        <v>22.185030000000001</v>
      </c>
      <c r="G24508" s="2">
        <v>0.162468</v>
      </c>
      <c r="H24508" s="2">
        <v>0</v>
      </c>
      <c r="J24508" s="2">
        <v>22.187840000000001</v>
      </c>
      <c r="K24508" s="2">
        <v>0.17857500000000001</v>
      </c>
      <c r="L24508" s="2">
        <v>9.6044000000000004E-2</v>
      </c>
    </row>
    <row r="24509" spans="1:12" x14ac:dyDescent="0.2">
      <c r="A24509" s="2">
        <v>22.18854</v>
      </c>
      <c r="B24509" s="2">
        <v>12.121560000000001</v>
      </c>
      <c r="C24509" s="2">
        <v>1.4227479999999999</v>
      </c>
      <c r="D24509" s="2">
        <v>1.3882779999999999</v>
      </c>
      <c r="F24509" s="2">
        <v>22.185739999999999</v>
      </c>
      <c r="G24509" s="2">
        <v>0.162468</v>
      </c>
      <c r="H24509" s="2">
        <v>0</v>
      </c>
      <c r="J24509" s="2">
        <v>22.18854</v>
      </c>
      <c r="K24509" s="2">
        <v>0.17844399999999999</v>
      </c>
      <c r="L24509" s="2">
        <v>9.5811999999999994E-2</v>
      </c>
    </row>
    <row r="24510" spans="1:12" x14ac:dyDescent="0.2">
      <c r="A24510" s="2">
        <v>22.189240000000002</v>
      </c>
      <c r="B24510" s="2">
        <v>12.11988</v>
      </c>
      <c r="C24510" s="2">
        <v>1.4222669999999999</v>
      </c>
      <c r="D24510" s="2">
        <v>1.3878809999999999</v>
      </c>
      <c r="F24510" s="2">
        <v>22.186440000000001</v>
      </c>
      <c r="G24510" s="2">
        <v>0.162468</v>
      </c>
      <c r="H24510" s="2">
        <v>0</v>
      </c>
      <c r="J24510" s="2">
        <v>22.189240000000002</v>
      </c>
      <c r="K24510" s="2">
        <v>0.178089</v>
      </c>
      <c r="L24510" s="2">
        <v>9.6017000000000005E-2</v>
      </c>
    </row>
    <row r="24511" spans="1:12" x14ac:dyDescent="0.2">
      <c r="A24511" s="2">
        <v>22.18994</v>
      </c>
      <c r="B24511" s="2">
        <v>12.11839</v>
      </c>
      <c r="C24511" s="2">
        <v>1.4216</v>
      </c>
      <c r="D24511" s="2">
        <v>1.38734</v>
      </c>
      <c r="F24511" s="2">
        <v>22.187139999999999</v>
      </c>
      <c r="G24511" s="2">
        <v>0.162468</v>
      </c>
      <c r="H24511" s="2">
        <v>0</v>
      </c>
      <c r="J24511" s="2">
        <v>22.18994</v>
      </c>
      <c r="K24511" s="2">
        <v>0.17851400000000001</v>
      </c>
      <c r="L24511" s="2">
        <v>9.5824000000000006E-2</v>
      </c>
    </row>
    <row r="24512" spans="1:12" x14ac:dyDescent="0.2">
      <c r="A24512" s="2">
        <v>22.190650000000002</v>
      </c>
      <c r="B24512" s="2">
        <v>12.11707</v>
      </c>
      <c r="C24512" s="2">
        <v>1.4209430000000001</v>
      </c>
      <c r="D24512" s="2">
        <v>1.387332</v>
      </c>
      <c r="F24512" s="2">
        <v>22.187840000000001</v>
      </c>
      <c r="G24512" s="2">
        <v>0.162468</v>
      </c>
      <c r="H24512" s="2">
        <v>0</v>
      </c>
      <c r="J24512" s="2">
        <v>22.190650000000002</v>
      </c>
      <c r="K24512" s="2">
        <v>0.17796699999999999</v>
      </c>
      <c r="L24512" s="2">
        <v>9.5741999999999994E-2</v>
      </c>
    </row>
    <row r="24513" spans="1:12" x14ac:dyDescent="0.2">
      <c r="A24513" s="2">
        <v>22.19135</v>
      </c>
      <c r="B24513" s="2">
        <v>12.116160000000001</v>
      </c>
      <c r="C24513" s="2">
        <v>1.4209130000000001</v>
      </c>
      <c r="D24513" s="2">
        <v>1.386401</v>
      </c>
      <c r="F24513" s="2">
        <v>22.18854</v>
      </c>
      <c r="G24513" s="2">
        <v>0.162468</v>
      </c>
      <c r="H24513" s="2">
        <v>0</v>
      </c>
      <c r="J24513" s="2">
        <v>22.19135</v>
      </c>
      <c r="K24513" s="2">
        <v>0.177343</v>
      </c>
      <c r="L24513" s="2">
        <v>9.5935000000000006E-2</v>
      </c>
    </row>
    <row r="24514" spans="1:12" x14ac:dyDescent="0.2">
      <c r="A24514" s="2">
        <v>22.192049999999998</v>
      </c>
      <c r="B24514" s="2">
        <v>12.11538</v>
      </c>
      <c r="C24514" s="2">
        <v>1.420844</v>
      </c>
      <c r="D24514" s="2">
        <v>1.385432</v>
      </c>
      <c r="F24514" s="2">
        <v>22.189240000000002</v>
      </c>
      <c r="G24514" s="2">
        <v>0.162468</v>
      </c>
      <c r="H24514" s="2">
        <v>0</v>
      </c>
      <c r="J24514" s="2">
        <v>22.192049999999998</v>
      </c>
      <c r="K24514" s="2">
        <v>0.176924</v>
      </c>
      <c r="L24514" s="2">
        <v>9.6036999999999997E-2</v>
      </c>
    </row>
    <row r="24515" spans="1:12" x14ac:dyDescent="0.2">
      <c r="A24515" s="2">
        <v>22.19275</v>
      </c>
      <c r="B24515" s="2">
        <v>12.11401</v>
      </c>
      <c r="C24515" s="2">
        <v>1.420261</v>
      </c>
      <c r="D24515" s="2">
        <v>1.384525</v>
      </c>
      <c r="F24515" s="2">
        <v>22.18994</v>
      </c>
      <c r="G24515" s="2">
        <v>0.162468</v>
      </c>
      <c r="H24515" s="2">
        <v>0</v>
      </c>
      <c r="J24515" s="2">
        <v>22.19275</v>
      </c>
      <c r="K24515" s="2">
        <v>0.176761</v>
      </c>
      <c r="L24515" s="2">
        <v>9.5821000000000003E-2</v>
      </c>
    </row>
    <row r="24516" spans="1:12" x14ac:dyDescent="0.2">
      <c r="A24516" s="2">
        <v>22.193449999999999</v>
      </c>
      <c r="B24516" s="2">
        <v>12.112360000000001</v>
      </c>
      <c r="C24516" s="2">
        <v>1.4194290000000001</v>
      </c>
      <c r="D24516" s="2">
        <v>1.3837159999999999</v>
      </c>
      <c r="F24516" s="2">
        <v>22.190650000000002</v>
      </c>
      <c r="G24516" s="2">
        <v>0.162468</v>
      </c>
      <c r="H24516" s="2">
        <v>0</v>
      </c>
      <c r="J24516" s="2">
        <v>22.193449999999999</v>
      </c>
      <c r="K24516" s="2">
        <v>0.17709900000000001</v>
      </c>
      <c r="L24516" s="2">
        <v>9.5574999999999993E-2</v>
      </c>
    </row>
    <row r="24517" spans="1:12" x14ac:dyDescent="0.2">
      <c r="A24517" s="2">
        <v>22.19415</v>
      </c>
      <c r="B24517" s="2">
        <v>12.110910000000001</v>
      </c>
      <c r="C24517" s="2">
        <v>1.4183190000000001</v>
      </c>
      <c r="D24517" s="2">
        <v>1.382503</v>
      </c>
      <c r="F24517" s="2">
        <v>22.19135</v>
      </c>
      <c r="G24517" s="2">
        <v>0.162468</v>
      </c>
      <c r="H24517" s="2">
        <v>0</v>
      </c>
      <c r="J24517" s="2">
        <v>22.19415</v>
      </c>
      <c r="K24517" s="2">
        <v>0.177591</v>
      </c>
      <c r="L24517" s="2">
        <v>9.5673999999999995E-2</v>
      </c>
    </row>
    <row r="24518" spans="1:12" x14ac:dyDescent="0.2">
      <c r="A24518" s="2">
        <v>22.194859999999998</v>
      </c>
      <c r="B24518" s="2">
        <v>12.10904</v>
      </c>
      <c r="C24518" s="2">
        <v>1.4174</v>
      </c>
      <c r="D24518" s="2">
        <v>1.3819760000000001</v>
      </c>
      <c r="F24518" s="2">
        <v>22.192049999999998</v>
      </c>
      <c r="G24518" s="2">
        <v>0.162468</v>
      </c>
      <c r="H24518" s="2">
        <v>0</v>
      </c>
      <c r="J24518" s="2">
        <v>22.194859999999998</v>
      </c>
      <c r="K24518" s="2">
        <v>0.17784900000000001</v>
      </c>
      <c r="L24518" s="2">
        <v>9.5602000000000006E-2</v>
      </c>
    </row>
    <row r="24519" spans="1:12" x14ac:dyDescent="0.2">
      <c r="A24519" s="2">
        <v>22.19556</v>
      </c>
      <c r="B24519" s="2">
        <v>12.10721</v>
      </c>
      <c r="C24519" s="2">
        <v>1.4164570000000001</v>
      </c>
      <c r="D24519" s="2">
        <v>1.3808849999999999</v>
      </c>
      <c r="F24519" s="2">
        <v>22.19275</v>
      </c>
      <c r="G24519" s="2">
        <v>0.162468</v>
      </c>
      <c r="H24519" s="2">
        <v>0</v>
      </c>
      <c r="J24519" s="2">
        <v>22.19556</v>
      </c>
      <c r="K24519" s="2">
        <v>0.17766399999999999</v>
      </c>
      <c r="L24519" s="2">
        <v>9.5630999999999994E-2</v>
      </c>
    </row>
    <row r="24520" spans="1:12" x14ac:dyDescent="0.2">
      <c r="A24520" s="2">
        <v>22.196259999999999</v>
      </c>
      <c r="B24520" s="2">
        <v>12.106490000000001</v>
      </c>
      <c r="C24520" s="2">
        <v>1.4153929999999999</v>
      </c>
      <c r="D24520" s="2">
        <v>1.37984</v>
      </c>
      <c r="F24520" s="2">
        <v>22.193449999999999</v>
      </c>
      <c r="G24520" s="2">
        <v>0.162468</v>
      </c>
      <c r="H24520" s="2">
        <v>0</v>
      </c>
      <c r="J24520" s="2">
        <v>22.196259999999999</v>
      </c>
      <c r="K24520" s="2">
        <v>0.177511</v>
      </c>
      <c r="L24520" s="2">
        <v>9.5305000000000001E-2</v>
      </c>
    </row>
    <row r="24521" spans="1:12" x14ac:dyDescent="0.2">
      <c r="A24521" s="2">
        <v>22.196960000000001</v>
      </c>
      <c r="B24521" s="2">
        <v>12.10549</v>
      </c>
      <c r="C24521" s="2">
        <v>1.4144319999999999</v>
      </c>
      <c r="D24521" s="2">
        <v>1.3789089999999999</v>
      </c>
      <c r="F24521" s="2">
        <v>22.19415</v>
      </c>
      <c r="G24521" s="2">
        <v>0.162468</v>
      </c>
      <c r="H24521" s="2">
        <v>0</v>
      </c>
      <c r="J24521" s="2">
        <v>22.196960000000001</v>
      </c>
      <c r="K24521" s="2">
        <v>0.17827000000000001</v>
      </c>
      <c r="L24521" s="2">
        <v>9.4566999999999998E-2</v>
      </c>
    </row>
    <row r="24522" spans="1:12" x14ac:dyDescent="0.2">
      <c r="A24522" s="2">
        <v>22.197659999999999</v>
      </c>
      <c r="B24522" s="2">
        <v>12.10392</v>
      </c>
      <c r="C24522" s="2">
        <v>1.4137150000000001</v>
      </c>
      <c r="D24522" s="2">
        <v>1.3782000000000001</v>
      </c>
      <c r="F24522" s="2">
        <v>22.194859999999998</v>
      </c>
      <c r="G24522" s="2">
        <v>0.162468</v>
      </c>
      <c r="H24522" s="2">
        <v>0</v>
      </c>
      <c r="J24522" s="2">
        <v>22.197659999999999</v>
      </c>
      <c r="K24522" s="2">
        <v>0.17852799999999999</v>
      </c>
      <c r="L24522" s="2">
        <v>9.4163999999999998E-2</v>
      </c>
    </row>
    <row r="24523" spans="1:12" x14ac:dyDescent="0.2">
      <c r="A24523" s="2">
        <v>22.198360000000001</v>
      </c>
      <c r="B24523" s="2">
        <v>12.10305</v>
      </c>
      <c r="C24523" s="2">
        <v>1.4127879999999999</v>
      </c>
      <c r="D24523" s="2">
        <v>1.3773679999999999</v>
      </c>
      <c r="F24523" s="2">
        <v>22.19556</v>
      </c>
      <c r="G24523" s="2">
        <v>0.162468</v>
      </c>
      <c r="H24523" s="2">
        <v>0</v>
      </c>
      <c r="J24523" s="2">
        <v>22.198360000000001</v>
      </c>
      <c r="K24523" s="2">
        <v>0.178205</v>
      </c>
      <c r="L24523" s="2">
        <v>9.4044000000000003E-2</v>
      </c>
    </row>
    <row r="24524" spans="1:12" x14ac:dyDescent="0.2">
      <c r="A24524" s="2">
        <v>22.199059999999999</v>
      </c>
      <c r="B24524" s="2">
        <v>12.101760000000001</v>
      </c>
      <c r="C24524" s="2">
        <v>1.4117420000000001</v>
      </c>
      <c r="D24524" s="2">
        <v>1.376117</v>
      </c>
      <c r="F24524" s="2">
        <v>22.196259999999999</v>
      </c>
      <c r="G24524" s="2">
        <v>0.162468</v>
      </c>
      <c r="H24524" s="2">
        <v>0</v>
      </c>
      <c r="J24524" s="2">
        <v>22.199059999999999</v>
      </c>
      <c r="K24524" s="2">
        <v>0.17880599999999999</v>
      </c>
      <c r="L24524" s="2">
        <v>9.3651999999999999E-2</v>
      </c>
    </row>
    <row r="24525" spans="1:12" x14ac:dyDescent="0.2">
      <c r="A24525" s="2">
        <v>22.199760000000001</v>
      </c>
      <c r="B24525" s="2">
        <v>12.1004</v>
      </c>
      <c r="C24525" s="2">
        <v>1.410819</v>
      </c>
      <c r="D24525" s="2">
        <v>1.374744</v>
      </c>
      <c r="F24525" s="2">
        <v>22.196960000000001</v>
      </c>
      <c r="G24525" s="2">
        <v>0.162468</v>
      </c>
      <c r="H24525" s="2">
        <v>0</v>
      </c>
      <c r="J24525" s="2">
        <v>22.199760000000001</v>
      </c>
      <c r="K24525" s="2">
        <v>0.17885400000000001</v>
      </c>
      <c r="L24525" s="2">
        <v>9.3127000000000001E-2</v>
      </c>
    </row>
    <row r="24526" spans="1:12" x14ac:dyDescent="0.2">
      <c r="A24526" s="2">
        <v>22.20046</v>
      </c>
      <c r="B24526" s="2">
        <v>12.098850000000001</v>
      </c>
      <c r="C24526" s="2">
        <v>1.4100410000000001</v>
      </c>
      <c r="D24526" s="2">
        <v>1.373561</v>
      </c>
      <c r="F24526" s="2">
        <v>22.197659999999999</v>
      </c>
      <c r="G24526" s="2">
        <v>0.162468</v>
      </c>
      <c r="H24526" s="2">
        <v>0</v>
      </c>
      <c r="J24526" s="2">
        <v>22.20046</v>
      </c>
      <c r="K24526" s="2">
        <v>0.178623</v>
      </c>
      <c r="L24526" s="2">
        <v>9.2814999999999995E-2</v>
      </c>
    </row>
    <row r="24527" spans="1:12" x14ac:dyDescent="0.2">
      <c r="A24527" s="2">
        <v>22.201170000000001</v>
      </c>
      <c r="B24527" s="2">
        <v>12.09745</v>
      </c>
      <c r="C24527" s="2">
        <v>1.40927</v>
      </c>
      <c r="D24527" s="2">
        <v>1.372539</v>
      </c>
      <c r="F24527" s="2">
        <v>22.198360000000001</v>
      </c>
      <c r="G24527" s="2">
        <v>0.162468</v>
      </c>
      <c r="H24527" s="2">
        <v>0</v>
      </c>
      <c r="J24527" s="2">
        <v>22.201170000000001</v>
      </c>
      <c r="K24527" s="2">
        <v>0.178509</v>
      </c>
      <c r="L24527" s="2">
        <v>9.2587000000000003E-2</v>
      </c>
    </row>
    <row r="24528" spans="1:12" x14ac:dyDescent="0.2">
      <c r="A24528" s="2">
        <v>22.20187</v>
      </c>
      <c r="B24528" s="2">
        <v>12.09592</v>
      </c>
      <c r="C24528" s="2">
        <v>1.4083589999999999</v>
      </c>
      <c r="D24528" s="2">
        <v>1.371486</v>
      </c>
      <c r="F24528" s="2">
        <v>22.199059999999999</v>
      </c>
      <c r="G24528" s="2">
        <v>0.162468</v>
      </c>
      <c r="H24528" s="2">
        <v>0</v>
      </c>
      <c r="J24528" s="2">
        <v>22.20187</v>
      </c>
      <c r="K24528" s="2">
        <v>0.178644</v>
      </c>
      <c r="L24528" s="2">
        <v>9.2564999999999995E-2</v>
      </c>
    </row>
    <row r="24529" spans="1:12" x14ac:dyDescent="0.2">
      <c r="A24529" s="2">
        <v>22.202570000000001</v>
      </c>
      <c r="B24529" s="2">
        <v>12.09525</v>
      </c>
      <c r="C24529" s="2">
        <v>1.4075420000000001</v>
      </c>
      <c r="D24529" s="2">
        <v>1.370593</v>
      </c>
      <c r="F24529" s="2">
        <v>22.199760000000001</v>
      </c>
      <c r="G24529" s="2">
        <v>0.162468</v>
      </c>
      <c r="H24529" s="2">
        <v>0</v>
      </c>
      <c r="J24529" s="2">
        <v>22.202570000000001</v>
      </c>
      <c r="K24529" s="2">
        <v>0.17866899999999999</v>
      </c>
      <c r="L24529" s="2">
        <v>9.2697000000000002E-2</v>
      </c>
    </row>
    <row r="24530" spans="1:12" x14ac:dyDescent="0.2">
      <c r="A24530" s="2">
        <v>22.20327</v>
      </c>
      <c r="B24530" s="2">
        <v>12.09369</v>
      </c>
      <c r="C24530" s="2">
        <v>1.4068560000000001</v>
      </c>
      <c r="D24530" s="2">
        <v>1.369731</v>
      </c>
      <c r="F24530" s="2">
        <v>22.20046</v>
      </c>
      <c r="G24530" s="2">
        <v>0.162468</v>
      </c>
      <c r="H24530" s="2">
        <v>0</v>
      </c>
      <c r="J24530" s="2">
        <v>22.20327</v>
      </c>
      <c r="K24530" s="2">
        <v>0.17832600000000001</v>
      </c>
      <c r="L24530" s="2">
        <v>9.2532000000000003E-2</v>
      </c>
    </row>
    <row r="24531" spans="1:12" x14ac:dyDescent="0.2">
      <c r="A24531" s="2">
        <v>22.203970000000002</v>
      </c>
      <c r="B24531" s="2">
        <v>12.09257</v>
      </c>
      <c r="C24531" s="2">
        <v>1.406234</v>
      </c>
      <c r="D24531" s="2">
        <v>1.368663</v>
      </c>
      <c r="F24531" s="2">
        <v>22.201170000000001</v>
      </c>
      <c r="G24531" s="2">
        <v>0.162468</v>
      </c>
      <c r="H24531" s="2">
        <v>0</v>
      </c>
      <c r="J24531" s="2">
        <v>22.203970000000002</v>
      </c>
      <c r="K24531" s="2">
        <v>0.17827599999999999</v>
      </c>
      <c r="L24531" s="2">
        <v>9.2321E-2</v>
      </c>
    </row>
    <row r="24532" spans="1:12" x14ac:dyDescent="0.2">
      <c r="A24532" s="2">
        <v>22.20467</v>
      </c>
      <c r="B24532" s="2">
        <v>12.091609999999999</v>
      </c>
      <c r="C24532" s="2">
        <v>1.4055629999999999</v>
      </c>
      <c r="D24532" s="2">
        <v>1.367564</v>
      </c>
      <c r="F24532" s="2">
        <v>22.20187</v>
      </c>
      <c r="G24532" s="2">
        <v>0.162468</v>
      </c>
      <c r="H24532" s="2">
        <v>0</v>
      </c>
      <c r="J24532" s="2">
        <v>22.20467</v>
      </c>
      <c r="K24532" s="2">
        <v>0.17823</v>
      </c>
      <c r="L24532" s="2">
        <v>9.2269000000000004E-2</v>
      </c>
    </row>
    <row r="24533" spans="1:12" x14ac:dyDescent="0.2">
      <c r="A24533" s="2">
        <v>22.205369999999998</v>
      </c>
      <c r="B24533" s="2">
        <v>12.09057</v>
      </c>
      <c r="C24533" s="2">
        <v>1.405246</v>
      </c>
      <c r="D24533" s="2">
        <v>1.3668089999999999</v>
      </c>
      <c r="F24533" s="2">
        <v>22.202570000000001</v>
      </c>
      <c r="G24533" s="2">
        <v>0.162468</v>
      </c>
      <c r="H24533" s="2">
        <v>0</v>
      </c>
      <c r="J24533" s="2">
        <v>22.205369999999998</v>
      </c>
      <c r="K24533" s="2">
        <v>0.17868000000000001</v>
      </c>
      <c r="L24533" s="2">
        <v>9.2414999999999997E-2</v>
      </c>
    </row>
    <row r="24534" spans="1:12" x14ac:dyDescent="0.2">
      <c r="A24534" s="2">
        <v>22.20608</v>
      </c>
      <c r="B24534" s="2">
        <v>12.089510000000001</v>
      </c>
      <c r="C24534" s="2">
        <v>1.404922</v>
      </c>
      <c r="D24534" s="2">
        <v>1.365848</v>
      </c>
      <c r="F24534" s="2">
        <v>22.20327</v>
      </c>
      <c r="G24534" s="2">
        <v>0.162468</v>
      </c>
      <c r="H24534" s="2">
        <v>0</v>
      </c>
      <c r="J24534" s="2">
        <v>22.20608</v>
      </c>
      <c r="K24534" s="2">
        <v>0.17885000000000001</v>
      </c>
      <c r="L24534" s="2">
        <v>9.2563999999999994E-2</v>
      </c>
    </row>
    <row r="24535" spans="1:12" x14ac:dyDescent="0.2">
      <c r="A24535" s="2">
        <v>22.206779999999998</v>
      </c>
      <c r="B24535" s="2">
        <v>12.08881</v>
      </c>
      <c r="C24535" s="2">
        <v>1.404185</v>
      </c>
      <c r="D24535" s="2">
        <v>1.364703</v>
      </c>
      <c r="F24535" s="2">
        <v>22.203970000000002</v>
      </c>
      <c r="G24535" s="2">
        <v>0.162468</v>
      </c>
      <c r="H24535" s="2">
        <v>0</v>
      </c>
      <c r="J24535" s="2">
        <v>22.206779999999998</v>
      </c>
      <c r="K24535" s="2">
        <v>0.17904800000000001</v>
      </c>
      <c r="L24535" s="2">
        <v>9.2776999999999998E-2</v>
      </c>
    </row>
    <row r="24536" spans="1:12" x14ac:dyDescent="0.2">
      <c r="A24536" s="2">
        <v>22.20748</v>
      </c>
      <c r="B24536" s="2">
        <v>12.087479999999999</v>
      </c>
      <c r="C24536" s="2">
        <v>1.403583</v>
      </c>
      <c r="D24536" s="2">
        <v>1.364055</v>
      </c>
      <c r="F24536" s="2">
        <v>22.20467</v>
      </c>
      <c r="G24536" s="2">
        <v>0.162468</v>
      </c>
      <c r="H24536" s="2">
        <v>0</v>
      </c>
      <c r="J24536" s="2">
        <v>22.20748</v>
      </c>
      <c r="K24536" s="2">
        <v>0.178865</v>
      </c>
      <c r="L24536" s="2">
        <v>9.2622999999999997E-2</v>
      </c>
    </row>
    <row r="24537" spans="1:12" x14ac:dyDescent="0.2">
      <c r="A24537" s="2">
        <v>22.208179999999999</v>
      </c>
      <c r="B24537" s="2">
        <v>12.086370000000001</v>
      </c>
      <c r="C24537" s="2">
        <v>1.4028309999999999</v>
      </c>
      <c r="D24537" s="2">
        <v>1.364093</v>
      </c>
      <c r="F24537" s="2">
        <v>22.205369999999998</v>
      </c>
      <c r="G24537" s="2">
        <v>0.162468</v>
      </c>
      <c r="H24537" s="2">
        <v>0</v>
      </c>
      <c r="J24537" s="2">
        <v>22.208179999999999</v>
      </c>
      <c r="K24537" s="2">
        <v>0.179178</v>
      </c>
      <c r="L24537" s="2">
        <v>9.2252000000000001E-2</v>
      </c>
    </row>
    <row r="24538" spans="1:12" x14ac:dyDescent="0.2">
      <c r="A24538" s="2">
        <v>22.208880000000001</v>
      </c>
      <c r="B24538" s="2">
        <v>12.08522</v>
      </c>
      <c r="C24538" s="2">
        <v>1.402568</v>
      </c>
      <c r="D24538" s="2">
        <v>1.363513</v>
      </c>
      <c r="F24538" s="2">
        <v>22.20608</v>
      </c>
      <c r="G24538" s="2">
        <v>0.162468</v>
      </c>
      <c r="H24538" s="2">
        <v>0</v>
      </c>
      <c r="J24538" s="2">
        <v>22.208880000000001</v>
      </c>
      <c r="K24538" s="2">
        <v>0.179893</v>
      </c>
      <c r="L24538" s="2">
        <v>9.2270000000000005E-2</v>
      </c>
    </row>
    <row r="24539" spans="1:12" x14ac:dyDescent="0.2">
      <c r="A24539" s="2">
        <v>22.209579999999999</v>
      </c>
      <c r="B24539" s="2">
        <v>12.083970000000001</v>
      </c>
      <c r="C24539" s="2">
        <v>1.4018930000000001</v>
      </c>
      <c r="D24539" s="2">
        <v>1.363002</v>
      </c>
      <c r="F24539" s="2">
        <v>22.206779999999998</v>
      </c>
      <c r="G24539" s="2">
        <v>0.162468</v>
      </c>
      <c r="H24539" s="2">
        <v>0</v>
      </c>
      <c r="J24539" s="2">
        <v>22.209579999999999</v>
      </c>
      <c r="K24539" s="2">
        <v>0.18018100000000001</v>
      </c>
      <c r="L24539" s="2">
        <v>9.2411999999999994E-2</v>
      </c>
    </row>
    <row r="24540" spans="1:12" x14ac:dyDescent="0.2">
      <c r="A24540" s="2">
        <v>22.210280000000001</v>
      </c>
      <c r="B24540" s="2">
        <v>12.082549999999999</v>
      </c>
      <c r="C24540" s="2">
        <v>1.401046</v>
      </c>
      <c r="D24540" s="2">
        <v>1.3619490000000001</v>
      </c>
      <c r="F24540" s="2">
        <v>22.20748</v>
      </c>
      <c r="G24540" s="2">
        <v>0.162468</v>
      </c>
      <c r="H24540" s="2">
        <v>0</v>
      </c>
      <c r="J24540" s="2">
        <v>22.210280000000001</v>
      </c>
      <c r="K24540" s="2">
        <v>0.18073600000000001</v>
      </c>
      <c r="L24540" s="2">
        <v>9.2537999999999995E-2</v>
      </c>
    </row>
    <row r="24541" spans="1:12" x14ac:dyDescent="0.2">
      <c r="A24541" s="2">
        <v>22.210989999999999</v>
      </c>
      <c r="B24541" s="2">
        <v>12.08155</v>
      </c>
      <c r="C24541" s="2">
        <v>1.400542</v>
      </c>
      <c r="D24541" s="2">
        <v>1.360797</v>
      </c>
      <c r="F24541" s="2">
        <v>22.208179999999999</v>
      </c>
      <c r="G24541" s="2">
        <v>0.162468</v>
      </c>
      <c r="H24541" s="2">
        <v>0</v>
      </c>
      <c r="J24541" s="2">
        <v>22.210989999999999</v>
      </c>
      <c r="K24541" s="2">
        <v>0.181619</v>
      </c>
      <c r="L24541" s="2">
        <v>9.2348E-2</v>
      </c>
    </row>
    <row r="24542" spans="1:12" x14ac:dyDescent="0.2">
      <c r="A24542" s="2">
        <v>22.211690000000001</v>
      </c>
      <c r="B24542" s="2">
        <v>12.08032</v>
      </c>
      <c r="C24542" s="2">
        <v>1.400077</v>
      </c>
      <c r="D24542" s="2">
        <v>1.359828</v>
      </c>
      <c r="F24542" s="2">
        <v>22.208880000000001</v>
      </c>
      <c r="G24542" s="2">
        <v>0.162468</v>
      </c>
      <c r="H24542" s="2">
        <v>0</v>
      </c>
      <c r="J24542" s="2">
        <v>22.211690000000001</v>
      </c>
      <c r="K24542" s="2">
        <v>0.18210999999999999</v>
      </c>
      <c r="L24542" s="2">
        <v>9.2119000000000006E-2</v>
      </c>
    </row>
    <row r="24543" spans="1:12" x14ac:dyDescent="0.2">
      <c r="A24543" s="2">
        <v>22.212389999999999</v>
      </c>
      <c r="B24543" s="2">
        <v>12.07949</v>
      </c>
      <c r="C24543" s="2">
        <v>1.399505</v>
      </c>
      <c r="D24543" s="2">
        <v>1.3593090000000001</v>
      </c>
      <c r="F24543" s="2">
        <v>22.209579999999999</v>
      </c>
      <c r="G24543" s="2">
        <v>0.162468</v>
      </c>
      <c r="H24543" s="2">
        <v>0</v>
      </c>
      <c r="J24543" s="2">
        <v>22.212389999999999</v>
      </c>
      <c r="K24543" s="2">
        <v>0.18205399999999999</v>
      </c>
      <c r="L24543" s="2">
        <v>9.2154E-2</v>
      </c>
    </row>
    <row r="24544" spans="1:12" x14ac:dyDescent="0.2">
      <c r="A24544" s="2">
        <v>22.213090000000001</v>
      </c>
      <c r="B24544" s="2">
        <v>12.07827</v>
      </c>
      <c r="C24544" s="2">
        <v>1.3991</v>
      </c>
      <c r="D24544" s="2">
        <v>1.3585309999999999</v>
      </c>
      <c r="F24544" s="2">
        <v>22.210280000000001</v>
      </c>
      <c r="G24544" s="2">
        <v>0.162468</v>
      </c>
      <c r="H24544" s="2">
        <v>0</v>
      </c>
      <c r="J24544" s="2">
        <v>22.213090000000001</v>
      </c>
      <c r="K24544" s="2">
        <v>0.18185799999999999</v>
      </c>
      <c r="L24544" s="2">
        <v>9.2608999999999997E-2</v>
      </c>
    </row>
    <row r="24545" spans="1:12" x14ac:dyDescent="0.2">
      <c r="A24545" s="2">
        <v>22.213789999999999</v>
      </c>
      <c r="B24545" s="2">
        <v>12.07685</v>
      </c>
      <c r="C24545" s="2">
        <v>1.3985890000000001</v>
      </c>
      <c r="D24545" s="2">
        <v>1.3579060000000001</v>
      </c>
      <c r="F24545" s="2">
        <v>22.210989999999999</v>
      </c>
      <c r="G24545" s="2">
        <v>0.162468</v>
      </c>
      <c r="H24545" s="2">
        <v>0</v>
      </c>
      <c r="J24545" s="2">
        <v>22.213789999999999</v>
      </c>
      <c r="K24545" s="2">
        <v>0.18189</v>
      </c>
      <c r="L24545" s="2">
        <v>9.2980999999999994E-2</v>
      </c>
    </row>
    <row r="24546" spans="1:12" x14ac:dyDescent="0.2">
      <c r="A24546" s="2">
        <v>22.214490000000001</v>
      </c>
      <c r="B24546" s="2">
        <v>12.075810000000001</v>
      </c>
      <c r="C24546" s="2">
        <v>1.3977649999999999</v>
      </c>
      <c r="D24546" s="2">
        <v>1.3571580000000001</v>
      </c>
      <c r="F24546" s="2">
        <v>22.211690000000001</v>
      </c>
      <c r="G24546" s="2">
        <v>0.162468</v>
      </c>
      <c r="H24546" s="2">
        <v>0</v>
      </c>
      <c r="J24546" s="2">
        <v>22.214490000000001</v>
      </c>
      <c r="K24546" s="2">
        <v>0.18198400000000001</v>
      </c>
      <c r="L24546" s="2">
        <v>9.3289999999999998E-2</v>
      </c>
    </row>
    <row r="24547" spans="1:12" x14ac:dyDescent="0.2">
      <c r="A24547" s="2">
        <v>22.215199999999999</v>
      </c>
      <c r="B24547" s="2">
        <v>12.074450000000001</v>
      </c>
      <c r="C24547" s="2">
        <v>1.396415</v>
      </c>
      <c r="D24547" s="2">
        <v>1.3561430000000001</v>
      </c>
      <c r="F24547" s="2">
        <v>22.212389999999999</v>
      </c>
      <c r="G24547" s="2">
        <v>0.162468</v>
      </c>
      <c r="H24547" s="2">
        <v>0</v>
      </c>
      <c r="J24547" s="2">
        <v>22.215199999999999</v>
      </c>
      <c r="K24547" s="2">
        <v>0.182422</v>
      </c>
      <c r="L24547" s="2">
        <v>9.3491000000000005E-2</v>
      </c>
    </row>
    <row r="24548" spans="1:12" x14ac:dyDescent="0.2">
      <c r="A24548" s="2">
        <v>22.215900000000001</v>
      </c>
      <c r="B24548" s="2">
        <v>12.07319</v>
      </c>
      <c r="C24548" s="2">
        <v>1.395553</v>
      </c>
      <c r="D24548" s="2">
        <v>1.355518</v>
      </c>
      <c r="F24548" s="2">
        <v>22.213090000000001</v>
      </c>
      <c r="G24548" s="2">
        <v>0.162468</v>
      </c>
      <c r="H24548" s="2">
        <v>0</v>
      </c>
      <c r="J24548" s="2">
        <v>22.215900000000001</v>
      </c>
      <c r="K24548" s="2">
        <v>0.18240200000000001</v>
      </c>
      <c r="L24548" s="2">
        <v>9.3475000000000003E-2</v>
      </c>
    </row>
    <row r="24549" spans="1:12" x14ac:dyDescent="0.2">
      <c r="A24549" s="2">
        <v>22.2166</v>
      </c>
      <c r="B24549" s="2">
        <v>12.07198</v>
      </c>
      <c r="C24549" s="2">
        <v>1.394836</v>
      </c>
      <c r="D24549" s="2">
        <v>1.355289</v>
      </c>
      <c r="F24549" s="2">
        <v>22.213789999999999</v>
      </c>
      <c r="G24549" s="2">
        <v>0.162468</v>
      </c>
      <c r="H24549" s="2">
        <v>0</v>
      </c>
      <c r="J24549" s="2">
        <v>22.2166</v>
      </c>
      <c r="K24549" s="2">
        <v>0.18219399999999999</v>
      </c>
      <c r="L24549" s="2">
        <v>9.3165999999999999E-2</v>
      </c>
    </row>
    <row r="24550" spans="1:12" x14ac:dyDescent="0.2">
      <c r="A24550" s="2">
        <v>22.217300000000002</v>
      </c>
      <c r="B24550" s="2">
        <v>12.070119999999999</v>
      </c>
      <c r="C24550" s="2">
        <v>1.3943239999999999</v>
      </c>
      <c r="D24550" s="2">
        <v>1.354503</v>
      </c>
      <c r="F24550" s="2">
        <v>22.214490000000001</v>
      </c>
      <c r="G24550" s="2">
        <v>0.162468</v>
      </c>
      <c r="H24550" s="2">
        <v>0</v>
      </c>
      <c r="J24550" s="2">
        <v>22.217300000000002</v>
      </c>
      <c r="K24550" s="2">
        <v>0.18249299999999999</v>
      </c>
      <c r="L24550" s="2">
        <v>9.3140000000000001E-2</v>
      </c>
    </row>
    <row r="24551" spans="1:12" x14ac:dyDescent="0.2">
      <c r="A24551" s="2">
        <v>22.218</v>
      </c>
      <c r="B24551" s="2">
        <v>12.06884</v>
      </c>
      <c r="C24551" s="2">
        <v>1.3938360000000001</v>
      </c>
      <c r="D24551" s="2">
        <v>1.3539920000000001</v>
      </c>
      <c r="F24551" s="2">
        <v>22.215199999999999</v>
      </c>
      <c r="G24551" s="2">
        <v>0.162468</v>
      </c>
      <c r="H24551" s="2">
        <v>0</v>
      </c>
      <c r="J24551" s="2">
        <v>22.218</v>
      </c>
      <c r="K24551" s="2">
        <v>0.183031</v>
      </c>
      <c r="L24551" s="2">
        <v>9.3495999999999996E-2</v>
      </c>
    </row>
    <row r="24552" spans="1:12" x14ac:dyDescent="0.2">
      <c r="A24552" s="2">
        <v>22.218699999999998</v>
      </c>
      <c r="B24552" s="2">
        <v>12.06818</v>
      </c>
      <c r="C24552" s="2">
        <v>1.393718</v>
      </c>
      <c r="D24552" s="2">
        <v>1.3536250000000001</v>
      </c>
      <c r="F24552" s="2">
        <v>22.215900000000001</v>
      </c>
      <c r="G24552" s="2">
        <v>0.162468</v>
      </c>
      <c r="H24552" s="2">
        <v>0</v>
      </c>
      <c r="J24552" s="2">
        <v>22.218699999999998</v>
      </c>
      <c r="K24552" s="2">
        <v>0.18301200000000001</v>
      </c>
      <c r="L24552" s="2">
        <v>9.3730999999999995E-2</v>
      </c>
    </row>
    <row r="24553" spans="1:12" x14ac:dyDescent="0.2">
      <c r="A24553" s="2">
        <v>22.2194</v>
      </c>
      <c r="B24553" s="2">
        <v>12.067</v>
      </c>
      <c r="C24553" s="2">
        <v>1.3930469999999999</v>
      </c>
      <c r="D24553" s="2">
        <v>1.353191</v>
      </c>
      <c r="F24553" s="2">
        <v>22.2166</v>
      </c>
      <c r="G24553" s="2">
        <v>0.162468</v>
      </c>
      <c r="H24553" s="2">
        <v>0</v>
      </c>
      <c r="J24553" s="2">
        <v>22.2194</v>
      </c>
      <c r="K24553" s="2">
        <v>0.18301799999999999</v>
      </c>
      <c r="L24553" s="2">
        <v>9.3715999999999994E-2</v>
      </c>
    </row>
    <row r="24554" spans="1:12" x14ac:dyDescent="0.2">
      <c r="A24554" s="2">
        <v>22.220099999999999</v>
      </c>
      <c r="B24554" s="2">
        <v>12.06584</v>
      </c>
      <c r="C24554" s="2">
        <v>1.392612</v>
      </c>
      <c r="D24554" s="2">
        <v>1.3524890000000001</v>
      </c>
      <c r="F24554" s="2">
        <v>22.217300000000002</v>
      </c>
      <c r="G24554" s="2">
        <v>0.162468</v>
      </c>
      <c r="H24554" s="2">
        <v>0</v>
      </c>
      <c r="J24554" s="2">
        <v>22.220099999999999</v>
      </c>
      <c r="K24554" s="2">
        <v>0.18284800000000001</v>
      </c>
      <c r="L24554" s="2">
        <v>9.3658000000000005E-2</v>
      </c>
    </row>
    <row r="24555" spans="1:12" x14ac:dyDescent="0.2">
      <c r="A24555" s="2">
        <v>22.220800000000001</v>
      </c>
      <c r="B24555" s="2">
        <v>12.064920000000001</v>
      </c>
      <c r="C24555" s="2">
        <v>1.392844</v>
      </c>
      <c r="D24555" s="2">
        <v>1.3518019999999999</v>
      </c>
      <c r="F24555" s="2">
        <v>22.218</v>
      </c>
      <c r="G24555" s="2">
        <v>0.162468</v>
      </c>
      <c r="H24555" s="2">
        <v>0</v>
      </c>
      <c r="J24555" s="2">
        <v>22.220800000000001</v>
      </c>
      <c r="K24555" s="2">
        <v>0.18284400000000001</v>
      </c>
      <c r="L24555" s="2">
        <v>9.3608999999999998E-2</v>
      </c>
    </row>
    <row r="24556" spans="1:12" x14ac:dyDescent="0.2">
      <c r="A24556" s="2">
        <v>22.221509999999999</v>
      </c>
      <c r="B24556" s="2">
        <v>12.06385</v>
      </c>
      <c r="C24556" s="2">
        <v>1.3918790000000001</v>
      </c>
      <c r="D24556" s="2">
        <v>1.3508869999999999</v>
      </c>
      <c r="F24556" s="2">
        <v>22.218699999999998</v>
      </c>
      <c r="G24556" s="2">
        <v>0.162468</v>
      </c>
      <c r="H24556" s="2">
        <v>0</v>
      </c>
      <c r="J24556" s="2">
        <v>22.221509999999999</v>
      </c>
      <c r="K24556" s="2">
        <v>0.18298900000000001</v>
      </c>
      <c r="L24556" s="2">
        <v>9.3427999999999997E-2</v>
      </c>
    </row>
    <row r="24557" spans="1:12" x14ac:dyDescent="0.2">
      <c r="A24557" s="2">
        <v>22.22221</v>
      </c>
      <c r="B24557" s="2">
        <v>12.06241</v>
      </c>
      <c r="C24557" s="2">
        <v>1.3909830000000001</v>
      </c>
      <c r="D24557" s="2">
        <v>1.3502080000000001</v>
      </c>
      <c r="F24557" s="2">
        <v>22.2194</v>
      </c>
      <c r="G24557" s="2">
        <v>0.162468</v>
      </c>
      <c r="H24557" s="2">
        <v>0</v>
      </c>
      <c r="J24557" s="2">
        <v>22.22221</v>
      </c>
      <c r="K24557" s="2">
        <v>0.18285699999999999</v>
      </c>
      <c r="L24557" s="2">
        <v>9.3009999999999995E-2</v>
      </c>
    </row>
    <row r="24558" spans="1:12" x14ac:dyDescent="0.2">
      <c r="A24558" s="2">
        <v>22.222909999999999</v>
      </c>
      <c r="B24558" s="2">
        <v>12.06114</v>
      </c>
      <c r="C24558" s="2">
        <v>1.390536</v>
      </c>
      <c r="D24558" s="2">
        <v>1.3500319999999999</v>
      </c>
      <c r="F24558" s="2">
        <v>22.220099999999999</v>
      </c>
      <c r="G24558" s="2">
        <v>0.162468</v>
      </c>
      <c r="H24558" s="2">
        <v>0</v>
      </c>
      <c r="J24558" s="2">
        <v>22.222909999999999</v>
      </c>
      <c r="K24558" s="2">
        <v>0.18266099999999999</v>
      </c>
      <c r="L24558" s="2">
        <v>9.2773999999999995E-2</v>
      </c>
    </row>
    <row r="24559" spans="1:12" x14ac:dyDescent="0.2">
      <c r="A24559" s="2">
        <v>22.223610000000001</v>
      </c>
      <c r="B24559" s="2">
        <v>12.0601</v>
      </c>
      <c r="C24559" s="2">
        <v>1.3904529999999999</v>
      </c>
      <c r="D24559" s="2">
        <v>1.3496729999999999</v>
      </c>
      <c r="F24559" s="2">
        <v>22.220800000000001</v>
      </c>
      <c r="G24559" s="2">
        <v>0.162468</v>
      </c>
      <c r="H24559" s="2">
        <v>0</v>
      </c>
      <c r="J24559" s="2">
        <v>22.223610000000001</v>
      </c>
      <c r="K24559" s="2">
        <v>0.182777</v>
      </c>
      <c r="L24559" s="2">
        <v>9.2959E-2</v>
      </c>
    </row>
    <row r="24560" spans="1:12" x14ac:dyDescent="0.2">
      <c r="A24560" s="2">
        <v>22.224309999999999</v>
      </c>
      <c r="B24560" s="2">
        <v>12.059150000000001</v>
      </c>
      <c r="C24560" s="2">
        <v>1.389713</v>
      </c>
      <c r="D24560" s="2">
        <v>1.348735</v>
      </c>
      <c r="F24560" s="2">
        <v>22.221509999999999</v>
      </c>
      <c r="G24560" s="2">
        <v>0.162468</v>
      </c>
      <c r="H24560" s="2">
        <v>0</v>
      </c>
      <c r="J24560" s="2">
        <v>22.224309999999999</v>
      </c>
      <c r="K24560" s="2">
        <v>0.18257100000000001</v>
      </c>
      <c r="L24560" s="2">
        <v>9.2925999999999995E-2</v>
      </c>
    </row>
    <row r="24561" spans="1:12" x14ac:dyDescent="0.2">
      <c r="A24561" s="2">
        <v>22.225010000000001</v>
      </c>
      <c r="B24561" s="2">
        <v>12.05829</v>
      </c>
      <c r="C24561" s="2">
        <v>1.3893880000000001</v>
      </c>
      <c r="D24561" s="2">
        <v>1.3479719999999999</v>
      </c>
      <c r="F24561" s="2">
        <v>22.22221</v>
      </c>
      <c r="G24561" s="2">
        <v>0.162468</v>
      </c>
      <c r="H24561" s="2">
        <v>0</v>
      </c>
      <c r="J24561" s="2">
        <v>22.225010000000001</v>
      </c>
      <c r="K24561" s="2">
        <v>0.18218000000000001</v>
      </c>
      <c r="L24561" s="2">
        <v>9.2989000000000002E-2</v>
      </c>
    </row>
    <row r="24562" spans="1:12" x14ac:dyDescent="0.2">
      <c r="A24562" s="2">
        <v>22.225709999999999</v>
      </c>
      <c r="B24562" s="2">
        <v>12.05739</v>
      </c>
      <c r="C24562" s="2">
        <v>1.389297</v>
      </c>
      <c r="D24562" s="2">
        <v>1.346973</v>
      </c>
      <c r="F24562" s="2">
        <v>22.222909999999999</v>
      </c>
      <c r="G24562" s="2">
        <v>0.162468</v>
      </c>
      <c r="H24562" s="2">
        <v>0</v>
      </c>
      <c r="J24562" s="2">
        <v>22.225709999999999</v>
      </c>
      <c r="K24562" s="2">
        <v>0.18218799999999999</v>
      </c>
      <c r="L24562" s="2">
        <v>9.3118999999999993E-2</v>
      </c>
    </row>
    <row r="24563" spans="1:12" x14ac:dyDescent="0.2">
      <c r="A24563" s="2">
        <v>22.226420000000001</v>
      </c>
      <c r="B24563" s="2">
        <v>12.056179999999999</v>
      </c>
      <c r="C24563" s="2">
        <v>1.388595</v>
      </c>
      <c r="D24563" s="2">
        <v>1.346889</v>
      </c>
      <c r="F24563" s="2">
        <v>22.223610000000001</v>
      </c>
      <c r="G24563" s="2">
        <v>0.162468</v>
      </c>
      <c r="H24563" s="2">
        <v>0</v>
      </c>
      <c r="J24563" s="2">
        <v>22.226420000000001</v>
      </c>
      <c r="K24563" s="2">
        <v>0.182056</v>
      </c>
      <c r="L24563" s="2">
        <v>9.2982999999999996E-2</v>
      </c>
    </row>
    <row r="24564" spans="1:12" x14ac:dyDescent="0.2">
      <c r="A24564" s="2">
        <v>22.227119999999999</v>
      </c>
      <c r="B24564" s="2">
        <v>12.05457</v>
      </c>
      <c r="C24564" s="2">
        <v>1.3881330000000001</v>
      </c>
      <c r="D24564" s="2">
        <v>1.346004</v>
      </c>
      <c r="F24564" s="2">
        <v>22.224309999999999</v>
      </c>
      <c r="G24564" s="2">
        <v>0.162468</v>
      </c>
      <c r="H24564" s="2">
        <v>0</v>
      </c>
      <c r="J24564" s="2">
        <v>22.227119999999999</v>
      </c>
      <c r="K24564" s="2">
        <v>0.181698</v>
      </c>
      <c r="L24564" s="2">
        <v>9.2652999999999999E-2</v>
      </c>
    </row>
    <row r="24565" spans="1:12" x14ac:dyDescent="0.2">
      <c r="A24565" s="2">
        <v>22.227820000000001</v>
      </c>
      <c r="B24565" s="2">
        <v>12.053900000000001</v>
      </c>
      <c r="C24565" s="2">
        <v>1.3875</v>
      </c>
      <c r="D24565" s="2">
        <v>1.345515</v>
      </c>
      <c r="F24565" s="2">
        <v>22.225010000000001</v>
      </c>
      <c r="G24565" s="2">
        <v>0.162468</v>
      </c>
      <c r="H24565" s="2">
        <v>0</v>
      </c>
      <c r="J24565" s="2">
        <v>22.227820000000001</v>
      </c>
      <c r="K24565" s="2">
        <v>0.18179300000000001</v>
      </c>
      <c r="L24565" s="2">
        <v>9.2072000000000001E-2</v>
      </c>
    </row>
    <row r="24566" spans="1:12" x14ac:dyDescent="0.2">
      <c r="A24566" s="2">
        <v>22.22852</v>
      </c>
      <c r="B24566" s="2">
        <v>12.05306</v>
      </c>
      <c r="C24566" s="2">
        <v>1.3870420000000001</v>
      </c>
      <c r="D24566" s="2">
        <v>1.3447979999999999</v>
      </c>
      <c r="F24566" s="2">
        <v>22.225709999999999</v>
      </c>
      <c r="G24566" s="2">
        <v>0.162468</v>
      </c>
      <c r="H24566" s="2">
        <v>0</v>
      </c>
      <c r="J24566" s="2">
        <v>22.22852</v>
      </c>
      <c r="K24566" s="2">
        <v>0.18112500000000001</v>
      </c>
      <c r="L24566" s="2">
        <v>9.1883999999999993E-2</v>
      </c>
    </row>
    <row r="24567" spans="1:12" x14ac:dyDescent="0.2">
      <c r="A24567" s="2">
        <v>22.229220000000002</v>
      </c>
      <c r="B24567" s="2">
        <v>12.051500000000001</v>
      </c>
      <c r="C24567" s="2">
        <v>1.386409</v>
      </c>
      <c r="D24567" s="2">
        <v>1.344554</v>
      </c>
      <c r="F24567" s="2">
        <v>22.226420000000001</v>
      </c>
      <c r="G24567" s="2">
        <v>0.162468</v>
      </c>
      <c r="H24567" s="2">
        <v>0</v>
      </c>
      <c r="J24567" s="2">
        <v>22.229220000000002</v>
      </c>
      <c r="K24567" s="2">
        <v>0.180149</v>
      </c>
      <c r="L24567" s="2">
        <v>9.1830999999999996E-2</v>
      </c>
    </row>
    <row r="24568" spans="1:12" x14ac:dyDescent="0.2">
      <c r="A24568" s="2">
        <v>22.22992</v>
      </c>
      <c r="B24568" s="2">
        <v>12.050800000000001</v>
      </c>
      <c r="C24568" s="2">
        <v>1.3861650000000001</v>
      </c>
      <c r="D24568" s="2">
        <v>1.344417</v>
      </c>
      <c r="F24568" s="2">
        <v>22.227119999999999</v>
      </c>
      <c r="G24568" s="2">
        <v>0.162468</v>
      </c>
      <c r="H24568" s="2">
        <v>0</v>
      </c>
      <c r="J24568" s="2">
        <v>22.22992</v>
      </c>
      <c r="K24568" s="2">
        <v>0.18005199999999999</v>
      </c>
      <c r="L24568" s="2">
        <v>9.2017000000000002E-2</v>
      </c>
    </row>
    <row r="24569" spans="1:12" x14ac:dyDescent="0.2">
      <c r="A24569" s="2">
        <v>22.230619999999998</v>
      </c>
      <c r="B24569" s="2">
        <v>12.04993</v>
      </c>
      <c r="C24569" s="2">
        <v>1.385974</v>
      </c>
      <c r="D24569" s="2">
        <v>1.3440890000000001</v>
      </c>
      <c r="F24569" s="2">
        <v>22.227820000000001</v>
      </c>
      <c r="G24569" s="2">
        <v>0.162468</v>
      </c>
      <c r="H24569" s="2">
        <v>0</v>
      </c>
      <c r="J24569" s="2">
        <v>22.230619999999998</v>
      </c>
      <c r="K24569" s="2">
        <v>0.18024000000000001</v>
      </c>
      <c r="L24569" s="2">
        <v>9.2293E-2</v>
      </c>
    </row>
    <row r="24570" spans="1:12" x14ac:dyDescent="0.2">
      <c r="A24570" s="2">
        <v>22.23133</v>
      </c>
      <c r="B24570" s="2">
        <v>12.048579999999999</v>
      </c>
      <c r="C24570" s="2">
        <v>1.3859360000000001</v>
      </c>
      <c r="D24570" s="2">
        <v>1.343356</v>
      </c>
      <c r="F24570" s="2">
        <v>22.22852</v>
      </c>
      <c r="G24570" s="2">
        <v>0.162468</v>
      </c>
      <c r="H24570" s="2">
        <v>0</v>
      </c>
      <c r="J24570" s="2">
        <v>22.23133</v>
      </c>
      <c r="K24570" s="2">
        <v>0.18048500000000001</v>
      </c>
      <c r="L24570" s="2">
        <v>9.2497999999999997E-2</v>
      </c>
    </row>
    <row r="24571" spans="1:12" x14ac:dyDescent="0.2">
      <c r="A24571" s="2">
        <v>22.232030000000002</v>
      </c>
      <c r="B24571" s="2">
        <v>12.047459999999999</v>
      </c>
      <c r="C24571" s="2">
        <v>1.3853329999999999</v>
      </c>
      <c r="D24571" s="2">
        <v>1.3425320000000001</v>
      </c>
      <c r="F24571" s="2">
        <v>22.229220000000002</v>
      </c>
      <c r="G24571" s="2">
        <v>0.162468</v>
      </c>
      <c r="H24571" s="2">
        <v>0</v>
      </c>
      <c r="J24571" s="2">
        <v>22.232030000000002</v>
      </c>
      <c r="K24571" s="2">
        <v>0.180229</v>
      </c>
      <c r="L24571" s="2">
        <v>9.2777999999999999E-2</v>
      </c>
    </row>
    <row r="24572" spans="1:12" x14ac:dyDescent="0.2">
      <c r="A24572" s="2">
        <v>22.23273</v>
      </c>
      <c r="B24572" s="2">
        <v>12.046670000000001</v>
      </c>
      <c r="C24572" s="2">
        <v>1.384727</v>
      </c>
      <c r="D24572" s="2">
        <v>1.3421890000000001</v>
      </c>
      <c r="F24572" s="2">
        <v>22.22992</v>
      </c>
      <c r="G24572" s="2">
        <v>0.162468</v>
      </c>
      <c r="H24572" s="2">
        <v>0</v>
      </c>
      <c r="J24572" s="2">
        <v>22.23273</v>
      </c>
      <c r="K24572" s="2">
        <v>0.17990500000000001</v>
      </c>
      <c r="L24572" s="2">
        <v>9.3034000000000006E-2</v>
      </c>
    </row>
    <row r="24573" spans="1:12" x14ac:dyDescent="0.2">
      <c r="A24573" s="2">
        <v>22.233429999999998</v>
      </c>
      <c r="B24573" s="2">
        <v>12.04557</v>
      </c>
      <c r="C24573" s="2">
        <v>1.3842920000000001</v>
      </c>
      <c r="D24573" s="2">
        <v>1.3421510000000001</v>
      </c>
      <c r="F24573" s="2">
        <v>22.230619999999998</v>
      </c>
      <c r="G24573" s="2">
        <v>0.162468</v>
      </c>
      <c r="H24573" s="2">
        <v>0</v>
      </c>
      <c r="J24573" s="2">
        <v>22.233429999999998</v>
      </c>
      <c r="K24573" s="2">
        <v>0.17971799999999999</v>
      </c>
      <c r="L24573" s="2">
        <v>9.3375E-2</v>
      </c>
    </row>
    <row r="24574" spans="1:12" x14ac:dyDescent="0.2">
      <c r="A24574" s="2">
        <v>22.23413</v>
      </c>
      <c r="B24574" s="2">
        <v>12.044650000000001</v>
      </c>
      <c r="C24574" s="2">
        <v>1.3839220000000001</v>
      </c>
      <c r="D24574" s="2">
        <v>1.3417539999999999</v>
      </c>
      <c r="F24574" s="2">
        <v>22.23133</v>
      </c>
      <c r="G24574" s="2">
        <v>0.162468</v>
      </c>
      <c r="H24574" s="2">
        <v>0</v>
      </c>
      <c r="J24574" s="2">
        <v>22.23413</v>
      </c>
      <c r="K24574" s="2">
        <v>0.17960300000000001</v>
      </c>
      <c r="L24574" s="2">
        <v>9.3255000000000005E-2</v>
      </c>
    </row>
    <row r="24575" spans="1:12" x14ac:dyDescent="0.2">
      <c r="A24575" s="2">
        <v>22.234829999999999</v>
      </c>
      <c r="B24575" s="2">
        <v>12.04411</v>
      </c>
      <c r="C24575" s="2">
        <v>1.383224</v>
      </c>
      <c r="D24575" s="2">
        <v>1.341785</v>
      </c>
      <c r="F24575" s="2">
        <v>22.232030000000002</v>
      </c>
      <c r="G24575" s="2">
        <v>0.162468</v>
      </c>
      <c r="H24575" s="2">
        <v>0</v>
      </c>
      <c r="J24575" s="2">
        <v>22.234829999999999</v>
      </c>
      <c r="K24575" s="2">
        <v>0.17943400000000001</v>
      </c>
      <c r="L24575" s="2">
        <v>9.3108999999999997E-2</v>
      </c>
    </row>
    <row r="24576" spans="1:12" x14ac:dyDescent="0.2">
      <c r="A24576" s="2">
        <v>22.23554</v>
      </c>
      <c r="B24576" s="2">
        <v>12.043519999999999</v>
      </c>
      <c r="C24576" s="2">
        <v>1.3824460000000001</v>
      </c>
      <c r="D24576" s="2">
        <v>1.3415250000000001</v>
      </c>
      <c r="F24576" s="2">
        <v>22.23273</v>
      </c>
      <c r="G24576" s="2">
        <v>0.162468</v>
      </c>
      <c r="H24576" s="2">
        <v>0</v>
      </c>
      <c r="J24576" s="2">
        <v>22.23554</v>
      </c>
      <c r="K24576" s="2">
        <v>0.17932500000000001</v>
      </c>
      <c r="L24576" s="2">
        <v>9.3259999999999996E-2</v>
      </c>
    </row>
    <row r="24577" spans="1:12" x14ac:dyDescent="0.2">
      <c r="A24577" s="2">
        <v>22.236239999999999</v>
      </c>
      <c r="B24577" s="2">
        <v>12.042669999999999</v>
      </c>
      <c r="C24577" s="2">
        <v>1.3820760000000001</v>
      </c>
      <c r="D24577" s="2">
        <v>1.340984</v>
      </c>
      <c r="F24577" s="2">
        <v>22.233429999999998</v>
      </c>
      <c r="G24577" s="2">
        <v>0.162468</v>
      </c>
      <c r="H24577" s="2">
        <v>0</v>
      </c>
      <c r="J24577" s="2">
        <v>22.236239999999999</v>
      </c>
      <c r="K24577" s="2">
        <v>0.17902199999999999</v>
      </c>
      <c r="L24577" s="2">
        <v>9.3179999999999999E-2</v>
      </c>
    </row>
    <row r="24578" spans="1:12" x14ac:dyDescent="0.2">
      <c r="A24578" s="2">
        <v>22.236940000000001</v>
      </c>
      <c r="B24578" s="2">
        <v>12.04189</v>
      </c>
      <c r="C24578" s="2">
        <v>1.381885</v>
      </c>
      <c r="D24578" s="2">
        <v>1.340633</v>
      </c>
      <c r="F24578" s="2">
        <v>22.23413</v>
      </c>
      <c r="G24578" s="2">
        <v>0.162468</v>
      </c>
      <c r="H24578" s="2">
        <v>0</v>
      </c>
      <c r="J24578" s="2">
        <v>22.236940000000001</v>
      </c>
      <c r="K24578" s="2">
        <v>0.17893400000000001</v>
      </c>
      <c r="L24578" s="2">
        <v>9.2645000000000005E-2</v>
      </c>
    </row>
    <row r="24579" spans="1:12" x14ac:dyDescent="0.2">
      <c r="A24579" s="2">
        <v>22.237639999999999</v>
      </c>
      <c r="B24579" s="2">
        <v>12.040760000000001</v>
      </c>
      <c r="C24579" s="2">
        <v>1.38158</v>
      </c>
      <c r="D24579" s="2">
        <v>1.340465</v>
      </c>
      <c r="F24579" s="2">
        <v>22.234829999999999</v>
      </c>
      <c r="G24579" s="2">
        <v>0.162468</v>
      </c>
      <c r="H24579" s="2">
        <v>0</v>
      </c>
      <c r="J24579" s="2">
        <v>22.237639999999999</v>
      </c>
      <c r="K24579" s="2">
        <v>0.17882899999999999</v>
      </c>
      <c r="L24579" s="2">
        <v>9.2017000000000002E-2</v>
      </c>
    </row>
    <row r="24580" spans="1:12" x14ac:dyDescent="0.2">
      <c r="A24580" s="2">
        <v>22.238340000000001</v>
      </c>
      <c r="B24580" s="2">
        <v>12.03969</v>
      </c>
      <c r="C24580" s="2">
        <v>1.3811709999999999</v>
      </c>
      <c r="D24580" s="2">
        <v>1.3403579999999999</v>
      </c>
      <c r="F24580" s="2">
        <v>22.23554</v>
      </c>
      <c r="G24580" s="2">
        <v>0.162468</v>
      </c>
      <c r="H24580" s="2">
        <v>0</v>
      </c>
      <c r="J24580" s="2">
        <v>22.238340000000001</v>
      </c>
      <c r="K24580" s="2">
        <v>0.178562</v>
      </c>
      <c r="L24580" s="2">
        <v>9.1981999999999994E-2</v>
      </c>
    </row>
    <row r="24581" spans="1:12" x14ac:dyDescent="0.2">
      <c r="A24581" s="2">
        <v>22.239039999999999</v>
      </c>
      <c r="B24581" s="2">
        <v>12.03857</v>
      </c>
      <c r="C24581" s="2">
        <v>1.3806259999999999</v>
      </c>
      <c r="D24581" s="2">
        <v>1.3397859999999999</v>
      </c>
      <c r="F24581" s="2">
        <v>22.236239999999999</v>
      </c>
      <c r="G24581" s="2">
        <v>0.162468</v>
      </c>
      <c r="H24581" s="2">
        <v>0</v>
      </c>
      <c r="J24581" s="2">
        <v>22.239039999999999</v>
      </c>
      <c r="K24581" s="2">
        <v>0.17809900000000001</v>
      </c>
      <c r="L24581" s="2">
        <v>9.2183000000000001E-2</v>
      </c>
    </row>
    <row r="24582" spans="1:12" x14ac:dyDescent="0.2">
      <c r="A24582" s="2">
        <v>22.239740000000001</v>
      </c>
      <c r="B24582" s="2">
        <v>12.037559999999999</v>
      </c>
      <c r="C24582" s="2">
        <v>1.380107</v>
      </c>
      <c r="D24582" s="2">
        <v>1.339091</v>
      </c>
      <c r="F24582" s="2">
        <v>22.236940000000001</v>
      </c>
      <c r="G24582" s="2">
        <v>0.162468</v>
      </c>
      <c r="H24582" s="2">
        <v>0</v>
      </c>
      <c r="J24582" s="2">
        <v>22.239740000000001</v>
      </c>
      <c r="K24582" s="2">
        <v>0.17765800000000001</v>
      </c>
      <c r="L24582" s="2">
        <v>9.2169000000000001E-2</v>
      </c>
    </row>
    <row r="24583" spans="1:12" x14ac:dyDescent="0.2">
      <c r="A24583" s="2">
        <v>22.24044</v>
      </c>
      <c r="B24583" s="2">
        <v>12.036530000000001</v>
      </c>
      <c r="C24583" s="2">
        <v>1.379535</v>
      </c>
      <c r="D24583" s="2">
        <v>1.338794</v>
      </c>
      <c r="F24583" s="2">
        <v>22.237639999999999</v>
      </c>
      <c r="G24583" s="2">
        <v>0.162468</v>
      </c>
      <c r="H24583" s="2">
        <v>0</v>
      </c>
      <c r="J24583" s="2">
        <v>22.24044</v>
      </c>
      <c r="K24583" s="2">
        <v>0.17707600000000001</v>
      </c>
      <c r="L24583" s="2">
        <v>9.2463000000000004E-2</v>
      </c>
    </row>
    <row r="24584" spans="1:12" x14ac:dyDescent="0.2">
      <c r="A24584" s="2">
        <v>22.241140000000001</v>
      </c>
      <c r="B24584" s="2">
        <v>12.035159999999999</v>
      </c>
      <c r="C24584" s="2">
        <v>1.3792340000000001</v>
      </c>
      <c r="D24584" s="2">
        <v>1.338206</v>
      </c>
      <c r="F24584" s="2">
        <v>22.238340000000001</v>
      </c>
      <c r="G24584" s="2">
        <v>0.162468</v>
      </c>
      <c r="H24584" s="2">
        <v>0</v>
      </c>
      <c r="J24584" s="2">
        <v>22.241140000000001</v>
      </c>
      <c r="K24584" s="2">
        <v>0.17635100000000001</v>
      </c>
      <c r="L24584" s="2">
        <v>9.2379000000000003E-2</v>
      </c>
    </row>
    <row r="24585" spans="1:12" x14ac:dyDescent="0.2">
      <c r="A24585" s="2">
        <v>22.241849999999999</v>
      </c>
      <c r="B24585" s="2">
        <v>12.03443</v>
      </c>
      <c r="C24585" s="2">
        <v>1.3789400000000001</v>
      </c>
      <c r="D24585" s="2">
        <v>1.336581</v>
      </c>
      <c r="F24585" s="2">
        <v>22.239039999999999</v>
      </c>
      <c r="G24585" s="2">
        <v>0.162468</v>
      </c>
      <c r="H24585" s="2">
        <v>0</v>
      </c>
      <c r="J24585" s="2">
        <v>22.241849999999999</v>
      </c>
      <c r="K24585" s="2">
        <v>0.176208</v>
      </c>
      <c r="L24585" s="2">
        <v>9.1738E-2</v>
      </c>
    </row>
    <row r="24586" spans="1:12" x14ac:dyDescent="0.2">
      <c r="A24586" s="2">
        <v>22.242550000000001</v>
      </c>
      <c r="B24586" s="2">
        <v>12.03368</v>
      </c>
      <c r="C24586" s="2">
        <v>1.378463</v>
      </c>
      <c r="D24586" s="2">
        <v>1.3350169999999999</v>
      </c>
      <c r="F24586" s="2">
        <v>22.239740000000001</v>
      </c>
      <c r="G24586" s="2">
        <v>0.162468</v>
      </c>
      <c r="H24586" s="2">
        <v>0</v>
      </c>
      <c r="J24586" s="2">
        <v>22.242550000000001</v>
      </c>
      <c r="K24586" s="2">
        <v>0.17612800000000001</v>
      </c>
      <c r="L24586" s="2">
        <v>9.1683000000000001E-2</v>
      </c>
    </row>
    <row r="24587" spans="1:12" x14ac:dyDescent="0.2">
      <c r="A24587" s="2">
        <v>22.24325</v>
      </c>
      <c r="B24587" s="2">
        <v>12.03276</v>
      </c>
      <c r="C24587" s="2">
        <v>1.3778950000000001</v>
      </c>
      <c r="D24587" s="2">
        <v>1.3342620000000001</v>
      </c>
      <c r="F24587" s="2">
        <v>22.24044</v>
      </c>
      <c r="G24587" s="2">
        <v>0.162468</v>
      </c>
      <c r="H24587" s="2">
        <v>0</v>
      </c>
      <c r="J24587" s="2">
        <v>22.24325</v>
      </c>
      <c r="K24587" s="2">
        <v>0.17563799999999999</v>
      </c>
      <c r="L24587" s="2">
        <v>9.1996999999999995E-2</v>
      </c>
    </row>
    <row r="24588" spans="1:12" x14ac:dyDescent="0.2">
      <c r="A24588" s="2">
        <v>22.243950000000002</v>
      </c>
      <c r="B24588" s="2">
        <v>12.03168</v>
      </c>
      <c r="C24588" s="2">
        <v>1.37738</v>
      </c>
      <c r="D24588" s="2">
        <v>1.333453</v>
      </c>
      <c r="F24588" s="2">
        <v>22.241140000000001</v>
      </c>
      <c r="G24588" s="2">
        <v>0.162468</v>
      </c>
      <c r="H24588" s="2">
        <v>0</v>
      </c>
      <c r="J24588" s="2">
        <v>22.243950000000002</v>
      </c>
      <c r="K24588" s="2">
        <v>0.17494000000000001</v>
      </c>
      <c r="L24588" s="2">
        <v>9.2179999999999998E-2</v>
      </c>
    </row>
    <row r="24589" spans="1:12" x14ac:dyDescent="0.2">
      <c r="A24589" s="2">
        <v>22.24465</v>
      </c>
      <c r="B24589" s="2">
        <v>12.030849999999999</v>
      </c>
      <c r="C24589" s="2">
        <v>1.376941</v>
      </c>
      <c r="D24589" s="2">
        <v>1.332843</v>
      </c>
      <c r="F24589" s="2">
        <v>22.241849999999999</v>
      </c>
      <c r="G24589" s="2">
        <v>0.162468</v>
      </c>
      <c r="H24589" s="2">
        <v>0</v>
      </c>
      <c r="J24589" s="2">
        <v>22.24465</v>
      </c>
      <c r="K24589" s="2">
        <v>0.17474000000000001</v>
      </c>
      <c r="L24589" s="2">
        <v>9.2088000000000003E-2</v>
      </c>
    </row>
    <row r="24590" spans="1:12" x14ac:dyDescent="0.2">
      <c r="A24590" s="2">
        <v>22.245349999999998</v>
      </c>
      <c r="B24590" s="2">
        <v>12.03009</v>
      </c>
      <c r="C24590" s="2">
        <v>1.3762239999999999</v>
      </c>
      <c r="D24590" s="2">
        <v>1.332217</v>
      </c>
      <c r="F24590" s="2">
        <v>22.242550000000001</v>
      </c>
      <c r="G24590" s="2">
        <v>0.162468</v>
      </c>
      <c r="H24590" s="2">
        <v>0</v>
      </c>
      <c r="J24590" s="2">
        <v>22.245349999999998</v>
      </c>
      <c r="K24590" s="2">
        <v>0.17369100000000001</v>
      </c>
      <c r="L24590" s="2">
        <v>9.1953999999999994E-2</v>
      </c>
    </row>
    <row r="24591" spans="1:12" x14ac:dyDescent="0.2">
      <c r="A24591" s="2">
        <v>22.24605</v>
      </c>
      <c r="B24591" s="2">
        <v>12.02946</v>
      </c>
      <c r="C24591" s="2">
        <v>1.3757159999999999</v>
      </c>
      <c r="D24591" s="2">
        <v>1.331844</v>
      </c>
      <c r="F24591" s="2">
        <v>22.24325</v>
      </c>
      <c r="G24591" s="2">
        <v>0.162468</v>
      </c>
      <c r="H24591" s="2">
        <v>0</v>
      </c>
      <c r="J24591" s="2">
        <v>22.24605</v>
      </c>
      <c r="K24591" s="2">
        <v>0.17286899999999999</v>
      </c>
      <c r="L24591" s="2">
        <v>9.1979000000000005E-2</v>
      </c>
    </row>
    <row r="24592" spans="1:12" x14ac:dyDescent="0.2">
      <c r="A24592" s="2">
        <v>22.246759999999998</v>
      </c>
      <c r="B24592" s="2">
        <v>12.02895</v>
      </c>
      <c r="C24592" s="2">
        <v>1.3752549999999999</v>
      </c>
      <c r="D24592" s="2">
        <v>1.3315539999999999</v>
      </c>
      <c r="F24592" s="2">
        <v>22.243950000000002</v>
      </c>
      <c r="G24592" s="2">
        <v>0.162468</v>
      </c>
      <c r="H24592" s="2">
        <v>0</v>
      </c>
      <c r="J24592" s="2">
        <v>22.246759999999998</v>
      </c>
      <c r="K24592" s="2">
        <v>0.172182</v>
      </c>
      <c r="L24592" s="2">
        <v>9.2279E-2</v>
      </c>
    </row>
    <row r="24593" spans="1:12" x14ac:dyDescent="0.2">
      <c r="A24593" s="2">
        <v>22.24746</v>
      </c>
      <c r="B24593" s="2">
        <v>12.02816</v>
      </c>
      <c r="C24593" s="2">
        <v>1.3750370000000001</v>
      </c>
      <c r="D24593" s="2">
        <v>1.3310200000000001</v>
      </c>
      <c r="F24593" s="2">
        <v>22.24465</v>
      </c>
      <c r="G24593" s="2">
        <v>0.162468</v>
      </c>
      <c r="H24593" s="2">
        <v>0</v>
      </c>
      <c r="J24593" s="2">
        <v>22.24746</v>
      </c>
      <c r="K24593" s="2">
        <v>0.171789</v>
      </c>
      <c r="L24593" s="2">
        <v>9.2656000000000002E-2</v>
      </c>
    </row>
    <row r="24594" spans="1:12" x14ac:dyDescent="0.2">
      <c r="A24594" s="2">
        <v>22.248159999999999</v>
      </c>
      <c r="B24594" s="2">
        <v>12.027100000000001</v>
      </c>
      <c r="C24594" s="2">
        <v>1.374633</v>
      </c>
      <c r="D24594" s="2">
        <v>1.330592</v>
      </c>
      <c r="F24594" s="2">
        <v>22.245349999999998</v>
      </c>
      <c r="G24594" s="2">
        <v>0.162468</v>
      </c>
      <c r="H24594" s="2">
        <v>0</v>
      </c>
      <c r="J24594" s="2">
        <v>22.248159999999999</v>
      </c>
      <c r="K24594" s="2">
        <v>0.17210900000000001</v>
      </c>
      <c r="L24594" s="2">
        <v>9.2483999999999997E-2</v>
      </c>
    </row>
    <row r="24595" spans="1:12" x14ac:dyDescent="0.2">
      <c r="A24595" s="2">
        <v>22.248860000000001</v>
      </c>
      <c r="B24595" s="2">
        <v>12.025639999999999</v>
      </c>
      <c r="C24595" s="2">
        <v>1.374187</v>
      </c>
      <c r="D24595" s="2">
        <v>1.3301959999999999</v>
      </c>
      <c r="F24595" s="2">
        <v>22.24605</v>
      </c>
      <c r="G24595" s="2">
        <v>0.162468</v>
      </c>
      <c r="H24595" s="2">
        <v>0</v>
      </c>
      <c r="J24595" s="2">
        <v>22.248860000000001</v>
      </c>
      <c r="K24595" s="2">
        <v>0.171406</v>
      </c>
      <c r="L24595" s="2">
        <v>9.2105999999999993E-2</v>
      </c>
    </row>
    <row r="24596" spans="1:12" x14ac:dyDescent="0.2">
      <c r="A24596" s="2">
        <v>22.249559999999999</v>
      </c>
      <c r="B24596" s="2">
        <v>12.02434</v>
      </c>
      <c r="C24596" s="2">
        <v>1.3740680000000001</v>
      </c>
      <c r="D24596" s="2">
        <v>1.3295619999999999</v>
      </c>
      <c r="F24596" s="2">
        <v>22.246759999999998</v>
      </c>
      <c r="G24596" s="2">
        <v>0.162468</v>
      </c>
      <c r="H24596" s="2">
        <v>0</v>
      </c>
      <c r="J24596" s="2">
        <v>22.249559999999999</v>
      </c>
      <c r="K24596" s="2">
        <v>0.17083499999999999</v>
      </c>
      <c r="L24596" s="2">
        <v>9.1745999999999994E-2</v>
      </c>
    </row>
    <row r="24597" spans="1:12" x14ac:dyDescent="0.2">
      <c r="A24597" s="2">
        <v>22.250260000000001</v>
      </c>
      <c r="B24597" s="2">
        <v>12.02284</v>
      </c>
      <c r="C24597" s="2">
        <v>1.373786</v>
      </c>
      <c r="D24597" s="2">
        <v>1.3282039999999999</v>
      </c>
      <c r="F24597" s="2">
        <v>22.24746</v>
      </c>
      <c r="G24597" s="2">
        <v>0.162468</v>
      </c>
      <c r="H24597" s="2">
        <v>0</v>
      </c>
      <c r="J24597" s="2">
        <v>22.250260000000001</v>
      </c>
      <c r="K24597" s="2">
        <v>0.17078199999999999</v>
      </c>
      <c r="L24597" s="2">
        <v>9.1413999999999995E-2</v>
      </c>
    </row>
    <row r="24598" spans="1:12" x14ac:dyDescent="0.2">
      <c r="A24598" s="2">
        <v>22.250959999999999</v>
      </c>
      <c r="B24598" s="2">
        <v>12.02139</v>
      </c>
      <c r="C24598" s="2">
        <v>1.373389</v>
      </c>
      <c r="D24598" s="2">
        <v>1.327769</v>
      </c>
      <c r="F24598" s="2">
        <v>22.248159999999999</v>
      </c>
      <c r="G24598" s="2">
        <v>0.162468</v>
      </c>
      <c r="H24598" s="2">
        <v>0</v>
      </c>
      <c r="J24598" s="2">
        <v>22.250959999999999</v>
      </c>
      <c r="K24598" s="2">
        <v>0.171068</v>
      </c>
      <c r="L24598" s="2">
        <v>9.1385999999999995E-2</v>
      </c>
    </row>
    <row r="24599" spans="1:12" x14ac:dyDescent="0.2">
      <c r="A24599" s="2">
        <v>22.251670000000001</v>
      </c>
      <c r="B24599" s="2">
        <v>12.020289999999999</v>
      </c>
      <c r="C24599" s="2">
        <v>1.3728739999999999</v>
      </c>
      <c r="D24599" s="2">
        <v>1.327007</v>
      </c>
      <c r="F24599" s="2">
        <v>22.248860000000001</v>
      </c>
      <c r="G24599" s="2">
        <v>0.162468</v>
      </c>
      <c r="H24599" s="2">
        <v>0</v>
      </c>
      <c r="J24599" s="2">
        <v>22.251670000000001</v>
      </c>
      <c r="K24599" s="2">
        <v>0.171177</v>
      </c>
      <c r="L24599" s="2">
        <v>9.1662999999999994E-2</v>
      </c>
    </row>
    <row r="24600" spans="1:12" x14ac:dyDescent="0.2">
      <c r="A24600" s="2">
        <v>22.252369999999999</v>
      </c>
      <c r="B24600" s="2">
        <v>12.019600000000001</v>
      </c>
      <c r="C24600" s="2">
        <v>1.3721730000000001</v>
      </c>
      <c r="D24600" s="2">
        <v>1.326587</v>
      </c>
      <c r="F24600" s="2">
        <v>22.249559999999999</v>
      </c>
      <c r="G24600" s="2">
        <v>0.162468</v>
      </c>
      <c r="H24600" s="2">
        <v>0</v>
      </c>
      <c r="J24600" s="2">
        <v>22.252369999999999</v>
      </c>
      <c r="K24600" s="2">
        <v>0.17099600000000001</v>
      </c>
      <c r="L24600" s="2">
        <v>9.1774999999999995E-2</v>
      </c>
    </row>
    <row r="24601" spans="1:12" x14ac:dyDescent="0.2">
      <c r="A24601" s="2">
        <v>22.253070000000001</v>
      </c>
      <c r="B24601" s="2">
        <v>12.01802</v>
      </c>
      <c r="C24601" s="2">
        <v>1.3715740000000001</v>
      </c>
      <c r="D24601" s="2">
        <v>1.3257319999999999</v>
      </c>
      <c r="F24601" s="2">
        <v>22.250260000000001</v>
      </c>
      <c r="G24601" s="2">
        <v>0.162468</v>
      </c>
      <c r="H24601" s="2">
        <v>0</v>
      </c>
      <c r="J24601" s="2">
        <v>22.253070000000001</v>
      </c>
      <c r="K24601" s="2">
        <v>0.17030300000000001</v>
      </c>
      <c r="L24601" s="2">
        <v>9.1577000000000006E-2</v>
      </c>
    </row>
    <row r="24602" spans="1:12" x14ac:dyDescent="0.2">
      <c r="A24602" s="2">
        <v>22.253769999999999</v>
      </c>
      <c r="B24602" s="2">
        <v>12.016500000000001</v>
      </c>
      <c r="C24602" s="2">
        <v>1.3713869999999999</v>
      </c>
      <c r="D24602" s="2">
        <v>1.3253280000000001</v>
      </c>
      <c r="F24602" s="2">
        <v>22.250959999999999</v>
      </c>
      <c r="G24602" s="2">
        <v>0.162468</v>
      </c>
      <c r="H24602" s="2">
        <v>0</v>
      </c>
      <c r="J24602" s="2">
        <v>22.253769999999999</v>
      </c>
      <c r="K24602" s="2">
        <v>0.170431</v>
      </c>
      <c r="L24602" s="2">
        <v>9.1930999999999999E-2</v>
      </c>
    </row>
    <row r="24603" spans="1:12" x14ac:dyDescent="0.2">
      <c r="A24603" s="2">
        <v>22.254470000000001</v>
      </c>
      <c r="B24603" s="2">
        <v>12.01534</v>
      </c>
      <c r="C24603" s="2">
        <v>1.3709899999999999</v>
      </c>
      <c r="D24603" s="2">
        <v>1.3251679999999999</v>
      </c>
      <c r="F24603" s="2">
        <v>22.251670000000001</v>
      </c>
      <c r="G24603" s="2">
        <v>0.162468</v>
      </c>
      <c r="H24603" s="2">
        <v>0</v>
      </c>
      <c r="J24603" s="2">
        <v>22.254470000000001</v>
      </c>
      <c r="K24603" s="2">
        <v>0.17113500000000001</v>
      </c>
      <c r="L24603" s="2">
        <v>9.2178999999999997E-2</v>
      </c>
    </row>
    <row r="24604" spans="1:12" x14ac:dyDescent="0.2">
      <c r="A24604" s="2">
        <v>22.25517</v>
      </c>
      <c r="B24604" s="2">
        <v>12.014150000000001</v>
      </c>
      <c r="C24604" s="2">
        <v>1.3701620000000001</v>
      </c>
      <c r="D24604" s="2">
        <v>1.324695</v>
      </c>
      <c r="F24604" s="2">
        <v>22.252369999999999</v>
      </c>
      <c r="G24604" s="2">
        <v>0.162468</v>
      </c>
      <c r="H24604" s="2">
        <v>0</v>
      </c>
      <c r="J24604" s="2">
        <v>22.25517</v>
      </c>
      <c r="K24604" s="2">
        <v>0.171127</v>
      </c>
      <c r="L24604" s="2">
        <v>9.2154E-2</v>
      </c>
    </row>
    <row r="24605" spans="1:12" x14ac:dyDescent="0.2">
      <c r="A24605" s="2">
        <v>22.255880000000001</v>
      </c>
      <c r="B24605" s="2">
        <v>12.012779999999999</v>
      </c>
      <c r="C24605" s="2">
        <v>1.3697649999999999</v>
      </c>
      <c r="D24605" s="2">
        <v>1.3241069999999999</v>
      </c>
      <c r="F24605" s="2">
        <v>22.253070000000001</v>
      </c>
      <c r="G24605" s="2">
        <v>0.162468</v>
      </c>
      <c r="H24605" s="2">
        <v>0</v>
      </c>
      <c r="J24605" s="2">
        <v>22.255880000000001</v>
      </c>
      <c r="K24605" s="2">
        <v>0.17132</v>
      </c>
      <c r="L24605" s="2">
        <v>9.2224E-2</v>
      </c>
    </row>
    <row r="24606" spans="1:12" x14ac:dyDescent="0.2">
      <c r="A24606" s="2">
        <v>22.25658</v>
      </c>
      <c r="B24606" s="2">
        <v>12.01202</v>
      </c>
      <c r="C24606" s="2">
        <v>1.3694219999999999</v>
      </c>
      <c r="D24606" s="2">
        <v>1.323032</v>
      </c>
      <c r="F24606" s="2">
        <v>22.253769999999999</v>
      </c>
      <c r="G24606" s="2">
        <v>0.162468</v>
      </c>
      <c r="H24606" s="2">
        <v>0</v>
      </c>
      <c r="J24606" s="2">
        <v>22.25658</v>
      </c>
      <c r="K24606" s="2">
        <v>0.17111000000000001</v>
      </c>
      <c r="L24606" s="2">
        <v>9.2415999999999998E-2</v>
      </c>
    </row>
    <row r="24607" spans="1:12" x14ac:dyDescent="0.2">
      <c r="A24607" s="2">
        <v>22.257280000000002</v>
      </c>
      <c r="B24607" s="2">
        <v>12.01168</v>
      </c>
      <c r="C24607" s="2">
        <v>1.368762</v>
      </c>
      <c r="D24607" s="2">
        <v>1.3223450000000001</v>
      </c>
      <c r="F24607" s="2">
        <v>22.254470000000001</v>
      </c>
      <c r="G24607" s="2">
        <v>0.162468</v>
      </c>
      <c r="H24607" s="2">
        <v>0</v>
      </c>
      <c r="J24607" s="2">
        <v>22.257280000000002</v>
      </c>
      <c r="K24607" s="2">
        <v>0.17139199999999999</v>
      </c>
      <c r="L24607" s="2">
        <v>9.2835000000000001E-2</v>
      </c>
    </row>
    <row r="24608" spans="1:12" x14ac:dyDescent="0.2">
      <c r="A24608" s="2">
        <v>22.25798</v>
      </c>
      <c r="B24608" s="2">
        <v>12.01017</v>
      </c>
      <c r="C24608" s="2">
        <v>1.36774</v>
      </c>
      <c r="D24608" s="2">
        <v>1.3220860000000001</v>
      </c>
      <c r="F24608" s="2">
        <v>22.25517</v>
      </c>
      <c r="G24608" s="2">
        <v>0.162468</v>
      </c>
      <c r="H24608" s="2">
        <v>0</v>
      </c>
      <c r="J24608" s="2">
        <v>22.25798</v>
      </c>
      <c r="K24608" s="2">
        <v>0.171152</v>
      </c>
      <c r="L24608" s="2">
        <v>9.3188999999999994E-2</v>
      </c>
    </row>
    <row r="24609" spans="1:12" x14ac:dyDescent="0.2">
      <c r="A24609" s="2">
        <v>22.258679999999998</v>
      </c>
      <c r="B24609" s="2">
        <v>12.009539999999999</v>
      </c>
      <c r="C24609" s="2">
        <v>1.3668739999999999</v>
      </c>
      <c r="D24609" s="2">
        <v>1.321277</v>
      </c>
      <c r="F24609" s="2">
        <v>22.255880000000001</v>
      </c>
      <c r="G24609" s="2">
        <v>0.162468</v>
      </c>
      <c r="H24609" s="2">
        <v>0</v>
      </c>
      <c r="J24609" s="2">
        <v>22.258679999999998</v>
      </c>
      <c r="K24609" s="2">
        <v>0.17086799999999999</v>
      </c>
      <c r="L24609" s="2">
        <v>9.3478000000000006E-2</v>
      </c>
    </row>
    <row r="24610" spans="1:12" x14ac:dyDescent="0.2">
      <c r="A24610" s="2">
        <v>22.25938</v>
      </c>
      <c r="B24610" s="2">
        <v>12.008179999999999</v>
      </c>
      <c r="C24610" s="2">
        <v>1.3660079999999999</v>
      </c>
      <c r="D24610" s="2">
        <v>1.32043</v>
      </c>
      <c r="F24610" s="2">
        <v>22.25658</v>
      </c>
      <c r="G24610" s="2">
        <v>0.162468</v>
      </c>
      <c r="H24610" s="2">
        <v>0</v>
      </c>
      <c r="J24610" s="2">
        <v>22.25938</v>
      </c>
      <c r="K24610" s="2">
        <v>0.17138100000000001</v>
      </c>
      <c r="L24610" s="2">
        <v>9.3803999999999998E-2</v>
      </c>
    </row>
    <row r="24611" spans="1:12" x14ac:dyDescent="0.2">
      <c r="A24611" s="2">
        <v>22.260079999999999</v>
      </c>
      <c r="B24611" s="2">
        <v>12.00703</v>
      </c>
      <c r="C24611" s="2">
        <v>1.3650199999999999</v>
      </c>
      <c r="D24611" s="2">
        <v>1.3195220000000001</v>
      </c>
      <c r="F24611" s="2">
        <v>22.257280000000002</v>
      </c>
      <c r="G24611" s="2">
        <v>0.162468</v>
      </c>
      <c r="H24611" s="2">
        <v>0</v>
      </c>
      <c r="J24611" s="2">
        <v>22.260079999999999</v>
      </c>
      <c r="K24611" s="2">
        <v>0.17125699999999999</v>
      </c>
      <c r="L24611" s="2">
        <v>9.4196000000000002E-2</v>
      </c>
    </row>
    <row r="24612" spans="1:12" x14ac:dyDescent="0.2">
      <c r="A24612" s="2">
        <v>22.26078</v>
      </c>
      <c r="B24612" s="2">
        <v>12.0059</v>
      </c>
      <c r="C24612" s="2">
        <v>1.3642840000000001</v>
      </c>
      <c r="D24612" s="2">
        <v>1.3190029999999999</v>
      </c>
      <c r="F24612" s="2">
        <v>22.25798</v>
      </c>
      <c r="G24612" s="2">
        <v>0.162468</v>
      </c>
      <c r="H24612" s="2">
        <v>0</v>
      </c>
      <c r="J24612" s="2">
        <v>22.26078</v>
      </c>
      <c r="K24612" s="2">
        <v>0.1709</v>
      </c>
      <c r="L24612" s="2">
        <v>9.4224000000000002E-2</v>
      </c>
    </row>
    <row r="24613" spans="1:12" x14ac:dyDescent="0.2">
      <c r="A24613" s="2">
        <v>22.261479999999999</v>
      </c>
      <c r="B24613" s="2">
        <v>12.00517</v>
      </c>
      <c r="C24613" s="2">
        <v>1.363845</v>
      </c>
      <c r="D24613" s="2">
        <v>1.318767</v>
      </c>
      <c r="F24613" s="2">
        <v>22.258679999999998</v>
      </c>
      <c r="G24613" s="2">
        <v>0.162468</v>
      </c>
      <c r="H24613" s="2">
        <v>0</v>
      </c>
      <c r="J24613" s="2">
        <v>22.261479999999999</v>
      </c>
      <c r="K24613" s="2">
        <v>0.171129</v>
      </c>
      <c r="L24613" s="2">
        <v>9.4607999999999998E-2</v>
      </c>
    </row>
    <row r="24614" spans="1:12" x14ac:dyDescent="0.2">
      <c r="A24614" s="2">
        <v>22.26219</v>
      </c>
      <c r="B24614" s="2">
        <v>12.003399999999999</v>
      </c>
      <c r="C24614" s="2">
        <v>1.3634139999999999</v>
      </c>
      <c r="D24614" s="2">
        <v>1.3179430000000001</v>
      </c>
      <c r="F24614" s="2">
        <v>22.25938</v>
      </c>
      <c r="G24614" s="2">
        <v>0.162468</v>
      </c>
      <c r="H24614" s="2">
        <v>0</v>
      </c>
      <c r="J24614" s="2">
        <v>22.26219</v>
      </c>
      <c r="K24614" s="2">
        <v>0.17138999999999999</v>
      </c>
      <c r="L24614" s="2">
        <v>9.4778000000000001E-2</v>
      </c>
    </row>
    <row r="24615" spans="1:12" x14ac:dyDescent="0.2">
      <c r="A24615" s="2">
        <v>22.262889999999999</v>
      </c>
      <c r="B24615" s="2">
        <v>12.00206</v>
      </c>
      <c r="C24615" s="2">
        <v>1.3625940000000001</v>
      </c>
      <c r="D24615" s="2">
        <v>1.3173319999999999</v>
      </c>
      <c r="F24615" s="2">
        <v>22.260079999999999</v>
      </c>
      <c r="G24615" s="2">
        <v>0.162468</v>
      </c>
      <c r="H24615" s="2">
        <v>0</v>
      </c>
      <c r="J24615" s="2">
        <v>22.262889999999999</v>
      </c>
      <c r="K24615" s="2">
        <v>0.17118800000000001</v>
      </c>
      <c r="L24615" s="2">
        <v>9.5157000000000005E-2</v>
      </c>
    </row>
    <row r="24616" spans="1:12" x14ac:dyDescent="0.2">
      <c r="A24616" s="2">
        <v>22.263590000000001</v>
      </c>
      <c r="B24616" s="2">
        <v>12.00179</v>
      </c>
      <c r="C24616" s="2">
        <v>1.3628990000000001</v>
      </c>
      <c r="D24616" s="2">
        <v>1.3167679999999999</v>
      </c>
      <c r="F24616" s="2">
        <v>22.26078</v>
      </c>
      <c r="G24616" s="2">
        <v>0.162468</v>
      </c>
      <c r="H24616" s="2">
        <v>0</v>
      </c>
      <c r="J24616" s="2">
        <v>22.263590000000001</v>
      </c>
      <c r="K24616" s="2">
        <v>0.17130999999999999</v>
      </c>
      <c r="L24616" s="2">
        <v>9.5848000000000003E-2</v>
      </c>
    </row>
    <row r="24617" spans="1:12" x14ac:dyDescent="0.2">
      <c r="A24617" s="2">
        <v>22.264289999999999</v>
      </c>
      <c r="B24617" s="2">
        <v>12.00074</v>
      </c>
      <c r="C24617" s="2">
        <v>1.362384</v>
      </c>
      <c r="D24617" s="2">
        <v>1.315974</v>
      </c>
      <c r="F24617" s="2">
        <v>22.261479999999999</v>
      </c>
      <c r="G24617" s="2">
        <v>0.162468</v>
      </c>
      <c r="H24617" s="2">
        <v>0</v>
      </c>
      <c r="J24617" s="2">
        <v>22.264289999999999</v>
      </c>
      <c r="K24617" s="2">
        <v>0.17186899999999999</v>
      </c>
      <c r="L24617" s="2">
        <v>9.6027000000000001E-2</v>
      </c>
    </row>
    <row r="24618" spans="1:12" x14ac:dyDescent="0.2">
      <c r="A24618" s="2">
        <v>22.264990000000001</v>
      </c>
      <c r="B24618" s="2">
        <v>11.999309999999999</v>
      </c>
      <c r="C24618" s="2">
        <v>1.3616440000000001</v>
      </c>
      <c r="D24618" s="2">
        <v>1.3157840000000001</v>
      </c>
      <c r="F24618" s="2">
        <v>22.26219</v>
      </c>
      <c r="G24618" s="2">
        <v>0.162468</v>
      </c>
      <c r="H24618" s="2">
        <v>0</v>
      </c>
      <c r="J24618" s="2">
        <v>22.264990000000001</v>
      </c>
      <c r="K24618" s="2">
        <v>0.17184199999999999</v>
      </c>
      <c r="L24618" s="2">
        <v>9.6133999999999997E-2</v>
      </c>
    </row>
    <row r="24619" spans="1:12" x14ac:dyDescent="0.2">
      <c r="A24619" s="2">
        <v>22.265689999999999</v>
      </c>
      <c r="B24619" s="2">
        <v>11.99817</v>
      </c>
      <c r="C24619" s="2">
        <v>1.3606830000000001</v>
      </c>
      <c r="D24619" s="2">
        <v>1.315593</v>
      </c>
      <c r="F24619" s="2">
        <v>22.262889999999999</v>
      </c>
      <c r="G24619" s="2">
        <v>0.162468</v>
      </c>
      <c r="H24619" s="2">
        <v>0</v>
      </c>
      <c r="J24619" s="2">
        <v>22.265689999999999</v>
      </c>
      <c r="K24619" s="2">
        <v>0.17182</v>
      </c>
      <c r="L24619" s="2">
        <v>9.5819000000000001E-2</v>
      </c>
    </row>
    <row r="24620" spans="1:12" x14ac:dyDescent="0.2">
      <c r="A24620" s="2">
        <v>22.266390000000001</v>
      </c>
      <c r="B24620" s="2">
        <v>11.99738</v>
      </c>
      <c r="C24620" s="2">
        <v>1.3603320000000001</v>
      </c>
      <c r="D24620" s="2">
        <v>1.3152269999999999</v>
      </c>
      <c r="F24620" s="2">
        <v>22.263590000000001</v>
      </c>
      <c r="G24620" s="2">
        <v>0.162468</v>
      </c>
      <c r="H24620" s="2">
        <v>0</v>
      </c>
      <c r="J24620" s="2">
        <v>22.266390000000001</v>
      </c>
      <c r="K24620" s="2">
        <v>0.17158899999999999</v>
      </c>
      <c r="L24620" s="2">
        <v>9.5849000000000004E-2</v>
      </c>
    </row>
    <row r="24621" spans="1:12" x14ac:dyDescent="0.2">
      <c r="A24621" s="2">
        <v>22.267099999999999</v>
      </c>
      <c r="B24621" s="2">
        <v>11.996130000000001</v>
      </c>
      <c r="C24621" s="2">
        <v>1.3599429999999999</v>
      </c>
      <c r="D24621" s="2">
        <v>1.3144260000000001</v>
      </c>
      <c r="F24621" s="2">
        <v>22.264289999999999</v>
      </c>
      <c r="G24621" s="2">
        <v>0.162468</v>
      </c>
      <c r="H24621" s="2">
        <v>0</v>
      </c>
      <c r="J24621" s="2">
        <v>22.267099999999999</v>
      </c>
      <c r="K24621" s="2">
        <v>0.17144599999999999</v>
      </c>
      <c r="L24621" s="2">
        <v>9.5989000000000005E-2</v>
      </c>
    </row>
    <row r="24622" spans="1:12" x14ac:dyDescent="0.2">
      <c r="A24622" s="2">
        <v>22.267800000000001</v>
      </c>
      <c r="B24622" s="2">
        <v>11.995340000000001</v>
      </c>
      <c r="C24622" s="2">
        <v>1.3596870000000001</v>
      </c>
      <c r="D24622" s="2">
        <v>1.3136779999999999</v>
      </c>
      <c r="F24622" s="2">
        <v>22.264990000000001</v>
      </c>
      <c r="G24622" s="2">
        <v>0.162468</v>
      </c>
      <c r="H24622" s="2">
        <v>0</v>
      </c>
      <c r="J24622" s="2">
        <v>22.267800000000001</v>
      </c>
      <c r="K24622" s="2">
        <v>0.171434</v>
      </c>
      <c r="L24622" s="2">
        <v>9.6028000000000002E-2</v>
      </c>
    </row>
    <row r="24623" spans="1:12" x14ac:dyDescent="0.2">
      <c r="A24623" s="2">
        <v>22.2685</v>
      </c>
      <c r="B24623" s="2">
        <v>11.99405</v>
      </c>
      <c r="C24623" s="2">
        <v>1.35897</v>
      </c>
      <c r="D24623" s="2">
        <v>1.312862</v>
      </c>
      <c r="F24623" s="2">
        <v>22.265689999999999</v>
      </c>
      <c r="G24623" s="2">
        <v>0.162468</v>
      </c>
      <c r="H24623" s="2">
        <v>0</v>
      </c>
      <c r="J24623" s="2">
        <v>22.2685</v>
      </c>
      <c r="K24623" s="2">
        <v>0.17189199999999999</v>
      </c>
      <c r="L24623" s="2">
        <v>9.5924999999999996E-2</v>
      </c>
    </row>
    <row r="24624" spans="1:12" x14ac:dyDescent="0.2">
      <c r="A24624" s="2">
        <v>22.269200000000001</v>
      </c>
      <c r="B24624" s="2">
        <v>11.9931</v>
      </c>
      <c r="C24624" s="2">
        <v>1.3585499999999999</v>
      </c>
      <c r="D24624" s="2">
        <v>1.312503</v>
      </c>
      <c r="F24624" s="2">
        <v>22.266390000000001</v>
      </c>
      <c r="G24624" s="2">
        <v>0.162468</v>
      </c>
      <c r="H24624" s="2">
        <v>0</v>
      </c>
      <c r="J24624" s="2">
        <v>22.269200000000001</v>
      </c>
      <c r="K24624" s="2">
        <v>0.17227700000000001</v>
      </c>
      <c r="L24624" s="2">
        <v>9.5967999999999998E-2</v>
      </c>
    </row>
    <row r="24625" spans="1:12" x14ac:dyDescent="0.2">
      <c r="A24625" s="2">
        <v>22.2699</v>
      </c>
      <c r="B24625" s="2">
        <v>11.991680000000001</v>
      </c>
      <c r="C24625" s="2">
        <v>1.358295</v>
      </c>
      <c r="D24625" s="2">
        <v>1.311633</v>
      </c>
      <c r="F24625" s="2">
        <v>22.267099999999999</v>
      </c>
      <c r="G24625" s="2">
        <v>0.162468</v>
      </c>
      <c r="H24625" s="2">
        <v>0</v>
      </c>
      <c r="J24625" s="2">
        <v>22.2699</v>
      </c>
      <c r="K24625" s="2">
        <v>0.17230000000000001</v>
      </c>
      <c r="L24625" s="2">
        <v>9.6195000000000003E-2</v>
      </c>
    </row>
    <row r="24626" spans="1:12" x14ac:dyDescent="0.2">
      <c r="A24626" s="2">
        <v>22.270600000000002</v>
      </c>
      <c r="B24626" s="2">
        <v>11.9909</v>
      </c>
      <c r="C24626" s="2">
        <v>1.357799</v>
      </c>
      <c r="D24626" s="2">
        <v>1.311099</v>
      </c>
      <c r="F24626" s="2">
        <v>22.267800000000001</v>
      </c>
      <c r="G24626" s="2">
        <v>0.162468</v>
      </c>
      <c r="H24626" s="2">
        <v>0</v>
      </c>
      <c r="J24626" s="2">
        <v>22.270600000000002</v>
      </c>
      <c r="K24626" s="2">
        <v>0.172268</v>
      </c>
      <c r="L24626" s="2">
        <v>9.6424999999999997E-2</v>
      </c>
    </row>
    <row r="24627" spans="1:12" x14ac:dyDescent="0.2">
      <c r="A24627" s="2">
        <v>22.2713</v>
      </c>
      <c r="B24627" s="2">
        <v>11.98996</v>
      </c>
      <c r="C24627" s="2">
        <v>1.357272</v>
      </c>
      <c r="D24627" s="2">
        <v>1.310497</v>
      </c>
      <c r="F24627" s="2">
        <v>22.2685</v>
      </c>
      <c r="G24627" s="2">
        <v>0.162468</v>
      </c>
      <c r="H24627" s="2">
        <v>0</v>
      </c>
      <c r="J24627" s="2">
        <v>22.2713</v>
      </c>
      <c r="K24627" s="2">
        <v>0.172737</v>
      </c>
      <c r="L24627" s="2">
        <v>9.6343999999999999E-2</v>
      </c>
    </row>
    <row r="24628" spans="1:12" x14ac:dyDescent="0.2">
      <c r="A24628" s="2">
        <v>22.272010000000002</v>
      </c>
      <c r="B24628" s="2">
        <v>11.988910000000001</v>
      </c>
      <c r="C24628" s="2">
        <v>1.3566929999999999</v>
      </c>
      <c r="D24628" s="2">
        <v>1.3098559999999999</v>
      </c>
      <c r="F24628" s="2">
        <v>22.269200000000001</v>
      </c>
      <c r="G24628" s="2">
        <v>0.162468</v>
      </c>
      <c r="H24628" s="2">
        <v>0</v>
      </c>
      <c r="J24628" s="2">
        <v>22.272010000000002</v>
      </c>
      <c r="K24628" s="2">
        <v>0.17280899999999999</v>
      </c>
      <c r="L24628" s="2">
        <v>9.6630999999999995E-2</v>
      </c>
    </row>
    <row r="24629" spans="1:12" x14ac:dyDescent="0.2">
      <c r="A24629" s="2">
        <v>22.27271</v>
      </c>
      <c r="B24629" s="2">
        <v>11.98864</v>
      </c>
      <c r="C24629" s="2">
        <v>1.3559030000000001</v>
      </c>
      <c r="D24629" s="2">
        <v>1.3094509999999999</v>
      </c>
      <c r="F24629" s="2">
        <v>22.2699</v>
      </c>
      <c r="G24629" s="2">
        <v>0.162468</v>
      </c>
      <c r="H24629" s="2">
        <v>0</v>
      </c>
      <c r="J24629" s="2">
        <v>22.27271</v>
      </c>
      <c r="K24629" s="2">
        <v>0.172933</v>
      </c>
      <c r="L24629" s="2">
        <v>9.7063999999999998E-2</v>
      </c>
    </row>
    <row r="24630" spans="1:12" x14ac:dyDescent="0.2">
      <c r="A24630" s="2">
        <v>22.273409999999998</v>
      </c>
      <c r="B24630" s="2">
        <v>11.987579999999999</v>
      </c>
      <c r="C24630" s="2">
        <v>1.3553500000000001</v>
      </c>
      <c r="D24630" s="2">
        <v>1.3092760000000001</v>
      </c>
      <c r="F24630" s="2">
        <v>22.270600000000002</v>
      </c>
      <c r="G24630" s="2">
        <v>0.162468</v>
      </c>
      <c r="H24630" s="2">
        <v>0</v>
      </c>
      <c r="J24630" s="2">
        <v>22.273409999999998</v>
      </c>
      <c r="K24630" s="2">
        <v>0.17331299999999999</v>
      </c>
      <c r="L24630" s="2">
        <v>9.7404000000000004E-2</v>
      </c>
    </row>
    <row r="24631" spans="1:12" x14ac:dyDescent="0.2">
      <c r="A24631" s="2">
        <v>22.27411</v>
      </c>
      <c r="B24631" s="2">
        <v>11.9871</v>
      </c>
      <c r="C24631" s="2">
        <v>1.3546750000000001</v>
      </c>
      <c r="D24631" s="2">
        <v>1.3087569999999999</v>
      </c>
      <c r="F24631" s="2">
        <v>22.2713</v>
      </c>
      <c r="G24631" s="2">
        <v>0.162468</v>
      </c>
      <c r="H24631" s="2">
        <v>0</v>
      </c>
      <c r="J24631" s="2">
        <v>22.27411</v>
      </c>
      <c r="K24631" s="2">
        <v>0.17357600000000001</v>
      </c>
      <c r="L24631" s="2">
        <v>9.7817000000000001E-2</v>
      </c>
    </row>
    <row r="24632" spans="1:12" x14ac:dyDescent="0.2">
      <c r="A24632" s="2">
        <v>22.274809999999999</v>
      </c>
      <c r="B24632" s="2">
        <v>11.98592</v>
      </c>
      <c r="C24632" s="2">
        <v>1.3540490000000001</v>
      </c>
      <c r="D24632" s="2">
        <v>1.3081849999999999</v>
      </c>
      <c r="F24632" s="2">
        <v>22.272010000000002</v>
      </c>
      <c r="G24632" s="2">
        <v>0.162468</v>
      </c>
      <c r="H24632" s="2">
        <v>0</v>
      </c>
      <c r="J24632" s="2">
        <v>22.274809999999999</v>
      </c>
      <c r="K24632" s="2">
        <v>0.17375199999999999</v>
      </c>
      <c r="L24632" s="2">
        <v>9.7935999999999995E-2</v>
      </c>
    </row>
    <row r="24633" spans="1:12" x14ac:dyDescent="0.2">
      <c r="A24633" s="2">
        <v>22.275510000000001</v>
      </c>
      <c r="B24633" s="2">
        <v>11.984859999999999</v>
      </c>
      <c r="C24633" s="2">
        <v>1.3534729999999999</v>
      </c>
      <c r="D24633" s="2">
        <v>1.3081849999999999</v>
      </c>
      <c r="F24633" s="2">
        <v>22.27271</v>
      </c>
      <c r="G24633" s="2">
        <v>0.162468</v>
      </c>
      <c r="H24633" s="2">
        <v>0</v>
      </c>
      <c r="J24633" s="2">
        <v>22.275510000000001</v>
      </c>
      <c r="K24633" s="2">
        <v>0.173843</v>
      </c>
      <c r="L24633" s="2">
        <v>9.7586999999999993E-2</v>
      </c>
    </row>
    <row r="24634" spans="1:12" x14ac:dyDescent="0.2">
      <c r="A24634" s="2">
        <v>22.276219999999999</v>
      </c>
      <c r="B24634" s="2">
        <v>11.98385</v>
      </c>
      <c r="C24634" s="2">
        <v>1.352725</v>
      </c>
      <c r="D24634" s="2">
        <v>1.308505</v>
      </c>
      <c r="F24634" s="2">
        <v>22.273409999999998</v>
      </c>
      <c r="G24634" s="2">
        <v>0.162468</v>
      </c>
      <c r="H24634" s="2">
        <v>0</v>
      </c>
      <c r="J24634" s="2">
        <v>22.276219999999999</v>
      </c>
      <c r="K24634" s="2">
        <v>0.17361599999999999</v>
      </c>
      <c r="L24634" s="2">
        <v>9.7394999999999995E-2</v>
      </c>
    </row>
    <row r="24635" spans="1:12" x14ac:dyDescent="0.2">
      <c r="A24635" s="2">
        <v>22.27692</v>
      </c>
      <c r="B24635" s="2">
        <v>11.98254</v>
      </c>
      <c r="C24635" s="2">
        <v>1.3525419999999999</v>
      </c>
      <c r="D24635" s="2">
        <v>1.3082309999999999</v>
      </c>
      <c r="F24635" s="2">
        <v>22.27411</v>
      </c>
      <c r="G24635" s="2">
        <v>0.162468</v>
      </c>
      <c r="H24635" s="2">
        <v>0</v>
      </c>
      <c r="J24635" s="2">
        <v>22.27692</v>
      </c>
      <c r="K24635" s="2">
        <v>0.173786</v>
      </c>
      <c r="L24635" s="2">
        <v>9.7841999999999998E-2</v>
      </c>
    </row>
    <row r="24636" spans="1:12" x14ac:dyDescent="0.2">
      <c r="A24636" s="2">
        <v>22.277619999999999</v>
      </c>
      <c r="B24636" s="2">
        <v>11.981629999999999</v>
      </c>
      <c r="C24636" s="2">
        <v>1.352355</v>
      </c>
      <c r="D24636" s="2">
        <v>1.308162</v>
      </c>
      <c r="F24636" s="2">
        <v>22.274809999999999</v>
      </c>
      <c r="G24636" s="2">
        <v>0.162468</v>
      </c>
      <c r="H24636" s="2">
        <v>0</v>
      </c>
      <c r="J24636" s="2">
        <v>22.277619999999999</v>
      </c>
      <c r="K24636" s="2">
        <v>0.174211</v>
      </c>
      <c r="L24636" s="2">
        <v>9.7822999999999993E-2</v>
      </c>
    </row>
    <row r="24637" spans="1:12" x14ac:dyDescent="0.2">
      <c r="A24637" s="2">
        <v>22.278320000000001</v>
      </c>
      <c r="B24637" s="2">
        <v>11.980589999999999</v>
      </c>
      <c r="C24637" s="2">
        <v>1.3516950000000001</v>
      </c>
      <c r="D24637" s="2">
        <v>1.308047</v>
      </c>
      <c r="F24637" s="2">
        <v>22.275510000000001</v>
      </c>
      <c r="G24637" s="2">
        <v>0.162468</v>
      </c>
      <c r="H24637" s="2">
        <v>0</v>
      </c>
      <c r="J24637" s="2">
        <v>22.278320000000001</v>
      </c>
      <c r="K24637" s="2">
        <v>0.17476800000000001</v>
      </c>
      <c r="L24637" s="2">
        <v>9.7591999999999998E-2</v>
      </c>
    </row>
    <row r="24638" spans="1:12" x14ac:dyDescent="0.2">
      <c r="A24638" s="2">
        <v>22.279019999999999</v>
      </c>
      <c r="B24638" s="2">
        <v>11.97963</v>
      </c>
      <c r="C24638" s="2">
        <v>1.3511960000000001</v>
      </c>
      <c r="D24638" s="2">
        <v>1.3074520000000001</v>
      </c>
      <c r="F24638" s="2">
        <v>22.276219999999999</v>
      </c>
      <c r="G24638" s="2">
        <v>0.162468</v>
      </c>
      <c r="H24638" s="2">
        <v>0</v>
      </c>
      <c r="J24638" s="2">
        <v>22.279019999999999</v>
      </c>
      <c r="K24638" s="2">
        <v>0.17508899999999999</v>
      </c>
      <c r="L24638" s="2">
        <v>9.7529000000000005E-2</v>
      </c>
    </row>
    <row r="24639" spans="1:12" x14ac:dyDescent="0.2">
      <c r="A24639" s="2">
        <v>22.279720000000001</v>
      </c>
      <c r="B24639" s="2">
        <v>11.97847</v>
      </c>
      <c r="C24639" s="2">
        <v>1.3509629999999999</v>
      </c>
      <c r="D24639" s="2">
        <v>1.307048</v>
      </c>
      <c r="F24639" s="2">
        <v>22.27692</v>
      </c>
      <c r="G24639" s="2">
        <v>0.162468</v>
      </c>
      <c r="H24639" s="2">
        <v>0</v>
      </c>
      <c r="J24639" s="2">
        <v>22.279720000000001</v>
      </c>
      <c r="K24639" s="2">
        <v>0.17491899999999999</v>
      </c>
      <c r="L24639" s="2">
        <v>9.7546999999999995E-2</v>
      </c>
    </row>
    <row r="24640" spans="1:12" x14ac:dyDescent="0.2">
      <c r="A24640" s="2">
        <v>22.280419999999999</v>
      </c>
      <c r="B24640" s="2">
        <v>11.9773</v>
      </c>
      <c r="C24640" s="2">
        <v>1.3505739999999999</v>
      </c>
      <c r="D24640" s="2">
        <v>1.3071699999999999</v>
      </c>
      <c r="F24640" s="2">
        <v>22.277619999999999</v>
      </c>
      <c r="G24640" s="2">
        <v>0.162468</v>
      </c>
      <c r="H24640" s="2">
        <v>0</v>
      </c>
      <c r="J24640" s="2">
        <v>22.280419999999999</v>
      </c>
      <c r="K24640" s="2">
        <v>0.17560400000000001</v>
      </c>
      <c r="L24640" s="2">
        <v>9.8146999999999998E-2</v>
      </c>
    </row>
    <row r="24641" spans="1:12" x14ac:dyDescent="0.2">
      <c r="A24641" s="2">
        <v>22.281120000000001</v>
      </c>
      <c r="B24641" s="2">
        <v>11.975849999999999</v>
      </c>
      <c r="C24641" s="2">
        <v>1.3499669999999999</v>
      </c>
      <c r="D24641" s="2">
        <v>1.3067960000000001</v>
      </c>
      <c r="F24641" s="2">
        <v>22.278320000000001</v>
      </c>
      <c r="G24641" s="2">
        <v>0.162468</v>
      </c>
      <c r="H24641" s="2">
        <v>0</v>
      </c>
      <c r="J24641" s="2">
        <v>22.281120000000001</v>
      </c>
      <c r="K24641" s="2">
        <v>0.17618700000000001</v>
      </c>
      <c r="L24641" s="2">
        <v>9.8221000000000003E-2</v>
      </c>
    </row>
    <row r="24642" spans="1:12" x14ac:dyDescent="0.2">
      <c r="A24642" s="2">
        <v>22.28182</v>
      </c>
      <c r="B24642" s="2">
        <v>11.97467</v>
      </c>
      <c r="C24642" s="2">
        <v>1.349048</v>
      </c>
      <c r="D24642" s="2">
        <v>1.3064150000000001</v>
      </c>
      <c r="F24642" s="2">
        <v>22.279019999999999</v>
      </c>
      <c r="G24642" s="2">
        <v>0.162468</v>
      </c>
      <c r="H24642" s="2">
        <v>0</v>
      </c>
      <c r="J24642" s="2">
        <v>22.28182</v>
      </c>
      <c r="K24642" s="2">
        <v>0.17618700000000001</v>
      </c>
      <c r="L24642" s="2">
        <v>9.8138000000000003E-2</v>
      </c>
    </row>
    <row r="24643" spans="1:12" x14ac:dyDescent="0.2">
      <c r="A24643" s="2">
        <v>22.282530000000001</v>
      </c>
      <c r="B24643" s="2">
        <v>11.973660000000001</v>
      </c>
      <c r="C24643" s="2">
        <v>1.3483039999999999</v>
      </c>
      <c r="D24643" s="2">
        <v>1.3064070000000001</v>
      </c>
      <c r="F24643" s="2">
        <v>22.279720000000001</v>
      </c>
      <c r="G24643" s="2">
        <v>0.162468</v>
      </c>
      <c r="H24643" s="2">
        <v>0</v>
      </c>
      <c r="J24643" s="2">
        <v>22.282530000000001</v>
      </c>
      <c r="K24643" s="2">
        <v>0.17601800000000001</v>
      </c>
      <c r="L24643" s="2">
        <v>9.7766000000000006E-2</v>
      </c>
    </row>
    <row r="24644" spans="1:12" x14ac:dyDescent="0.2">
      <c r="A24644" s="2">
        <v>22.28323</v>
      </c>
      <c r="B24644" s="2">
        <v>11.972759999999999</v>
      </c>
      <c r="C24644" s="2">
        <v>1.3477429999999999</v>
      </c>
      <c r="D24644" s="2">
        <v>1.3060560000000001</v>
      </c>
      <c r="F24644" s="2">
        <v>22.280419999999999</v>
      </c>
      <c r="G24644" s="2">
        <v>0.162468</v>
      </c>
      <c r="H24644" s="2">
        <v>0</v>
      </c>
      <c r="J24644" s="2">
        <v>22.28323</v>
      </c>
      <c r="K24644" s="2">
        <v>0.176094</v>
      </c>
      <c r="L24644" s="2">
        <v>9.7406999999999994E-2</v>
      </c>
    </row>
    <row r="24645" spans="1:12" x14ac:dyDescent="0.2">
      <c r="A24645" s="2">
        <v>22.283930000000002</v>
      </c>
      <c r="B24645" s="2">
        <v>11.97226</v>
      </c>
      <c r="C24645" s="2">
        <v>1.347091</v>
      </c>
      <c r="D24645" s="2">
        <v>1.306354</v>
      </c>
      <c r="F24645" s="2">
        <v>22.281120000000001</v>
      </c>
      <c r="G24645" s="2">
        <v>0.162468</v>
      </c>
      <c r="H24645" s="2">
        <v>0</v>
      </c>
      <c r="J24645" s="2">
        <v>22.283930000000002</v>
      </c>
      <c r="K24645" s="2">
        <v>0.17665500000000001</v>
      </c>
      <c r="L24645" s="2">
        <v>9.7293000000000004E-2</v>
      </c>
    </row>
    <row r="24646" spans="1:12" x14ac:dyDescent="0.2">
      <c r="A24646" s="2">
        <v>22.28463</v>
      </c>
      <c r="B24646" s="2">
        <v>11.971579999999999</v>
      </c>
      <c r="C24646" s="2">
        <v>1.3466670000000001</v>
      </c>
      <c r="D24646" s="2">
        <v>1.306163</v>
      </c>
      <c r="F24646" s="2">
        <v>22.28182</v>
      </c>
      <c r="G24646" s="2">
        <v>0.162468</v>
      </c>
      <c r="H24646" s="2">
        <v>0</v>
      </c>
      <c r="J24646" s="2">
        <v>22.28463</v>
      </c>
      <c r="K24646" s="2">
        <v>0.17721500000000001</v>
      </c>
      <c r="L24646" s="2">
        <v>9.7443000000000002E-2</v>
      </c>
    </row>
    <row r="24647" spans="1:12" x14ac:dyDescent="0.2">
      <c r="A24647" s="2">
        <v>22.285329999999998</v>
      </c>
      <c r="B24647" s="2">
        <v>11.97137</v>
      </c>
      <c r="C24647" s="2">
        <v>1.346168</v>
      </c>
      <c r="D24647" s="2">
        <v>1.306071</v>
      </c>
      <c r="F24647" s="2">
        <v>22.282530000000001</v>
      </c>
      <c r="G24647" s="2">
        <v>0.162468</v>
      </c>
      <c r="H24647" s="2">
        <v>0</v>
      </c>
      <c r="J24647" s="2">
        <v>22.285329999999998</v>
      </c>
      <c r="K24647" s="2">
        <v>0.17719599999999999</v>
      </c>
      <c r="L24647" s="2">
        <v>9.7525000000000001E-2</v>
      </c>
    </row>
    <row r="24648" spans="1:12" x14ac:dyDescent="0.2">
      <c r="A24648" s="2">
        <v>22.28603</v>
      </c>
      <c r="B24648" s="2">
        <v>11.9709</v>
      </c>
      <c r="C24648" s="2">
        <v>1.345458</v>
      </c>
      <c r="D24648" s="2">
        <v>1.3054920000000001</v>
      </c>
      <c r="F24648" s="2">
        <v>22.28323</v>
      </c>
      <c r="G24648" s="2">
        <v>0.162468</v>
      </c>
      <c r="H24648" s="2">
        <v>0</v>
      </c>
      <c r="J24648" s="2">
        <v>22.28603</v>
      </c>
      <c r="K24648" s="2">
        <v>0.17714099999999999</v>
      </c>
      <c r="L24648" s="2">
        <v>9.7114000000000006E-2</v>
      </c>
    </row>
    <row r="24649" spans="1:12" x14ac:dyDescent="0.2">
      <c r="A24649" s="2">
        <v>22.286729999999999</v>
      </c>
      <c r="B24649" s="2">
        <v>11.97045</v>
      </c>
      <c r="C24649" s="2">
        <v>1.3449660000000001</v>
      </c>
      <c r="D24649" s="2">
        <v>1.304691</v>
      </c>
      <c r="F24649" s="2">
        <v>22.283930000000002</v>
      </c>
      <c r="G24649" s="2">
        <v>0.162468</v>
      </c>
      <c r="H24649" s="2">
        <v>0</v>
      </c>
      <c r="J24649" s="2">
        <v>22.286729999999999</v>
      </c>
      <c r="K24649" s="2">
        <v>0.17721899999999999</v>
      </c>
      <c r="L24649" s="2">
        <v>9.6946000000000004E-2</v>
      </c>
    </row>
    <row r="24650" spans="1:12" x14ac:dyDescent="0.2">
      <c r="A24650" s="2">
        <v>22.28744</v>
      </c>
      <c r="B24650" s="2">
        <v>11.96974</v>
      </c>
      <c r="C24650" s="2">
        <v>1.344306</v>
      </c>
      <c r="D24650" s="2">
        <v>1.304805</v>
      </c>
      <c r="F24650" s="2">
        <v>22.28463</v>
      </c>
      <c r="G24650" s="2">
        <v>0.162468</v>
      </c>
      <c r="H24650" s="2">
        <v>0</v>
      </c>
      <c r="J24650" s="2">
        <v>22.28744</v>
      </c>
      <c r="K24650" s="2">
        <v>0.177568</v>
      </c>
      <c r="L24650" s="2">
        <v>9.6468999999999999E-2</v>
      </c>
    </row>
    <row r="24651" spans="1:12" x14ac:dyDescent="0.2">
      <c r="A24651" s="2">
        <v>22.288139999999999</v>
      </c>
      <c r="B24651" s="2">
        <v>11.96913</v>
      </c>
      <c r="C24651" s="2">
        <v>1.343513</v>
      </c>
      <c r="D24651" s="2">
        <v>1.3042100000000001</v>
      </c>
      <c r="F24651" s="2">
        <v>22.285329999999998</v>
      </c>
      <c r="G24651" s="2">
        <v>0.162468</v>
      </c>
      <c r="H24651" s="2">
        <v>0</v>
      </c>
      <c r="J24651" s="2">
        <v>22.288139999999999</v>
      </c>
      <c r="K24651" s="2">
        <v>0.17743900000000001</v>
      </c>
      <c r="L24651" s="2">
        <v>9.604E-2</v>
      </c>
    </row>
    <row r="24652" spans="1:12" x14ac:dyDescent="0.2">
      <c r="A24652" s="2">
        <v>22.28884</v>
      </c>
      <c r="B24652" s="2">
        <v>11.96814</v>
      </c>
      <c r="C24652" s="2">
        <v>1.3431660000000001</v>
      </c>
      <c r="D24652" s="2">
        <v>1.304111</v>
      </c>
      <c r="F24652" s="2">
        <v>22.28603</v>
      </c>
      <c r="G24652" s="2">
        <v>0.162468</v>
      </c>
      <c r="H24652" s="2">
        <v>0</v>
      </c>
      <c r="J24652" s="2">
        <v>22.28884</v>
      </c>
      <c r="K24652" s="2">
        <v>0.17685899999999999</v>
      </c>
      <c r="L24652" s="2">
        <v>9.6097000000000002E-2</v>
      </c>
    </row>
    <row r="24653" spans="1:12" x14ac:dyDescent="0.2">
      <c r="A24653" s="2">
        <v>22.289539999999999</v>
      </c>
      <c r="B24653" s="2">
        <v>11.967090000000001</v>
      </c>
      <c r="C24653" s="2">
        <v>1.3427800000000001</v>
      </c>
      <c r="D24653" s="2">
        <v>1.3040419999999999</v>
      </c>
      <c r="F24653" s="2">
        <v>22.286729999999999</v>
      </c>
      <c r="G24653" s="2">
        <v>0.162468</v>
      </c>
      <c r="H24653" s="2">
        <v>0</v>
      </c>
      <c r="J24653" s="2">
        <v>22.289539999999999</v>
      </c>
      <c r="K24653" s="2">
        <v>0.176121</v>
      </c>
      <c r="L24653" s="2">
        <v>9.6190999999999999E-2</v>
      </c>
    </row>
    <row r="24654" spans="1:12" x14ac:dyDescent="0.2">
      <c r="A24654" s="2">
        <v>22.290240000000001</v>
      </c>
      <c r="B24654" s="2">
        <v>11.966150000000001</v>
      </c>
      <c r="C24654" s="2">
        <v>1.342662</v>
      </c>
      <c r="D24654" s="2">
        <v>1.304576</v>
      </c>
      <c r="F24654" s="2">
        <v>22.28744</v>
      </c>
      <c r="G24654" s="2">
        <v>0.162468</v>
      </c>
      <c r="H24654" s="2">
        <v>0</v>
      </c>
      <c r="J24654" s="2">
        <v>22.290240000000001</v>
      </c>
      <c r="K24654" s="2">
        <v>0.176121</v>
      </c>
      <c r="L24654" s="2">
        <v>9.6093999999999999E-2</v>
      </c>
    </row>
    <row r="24655" spans="1:12" x14ac:dyDescent="0.2">
      <c r="A24655" s="2">
        <v>22.290939999999999</v>
      </c>
      <c r="B24655" s="2">
        <v>11.96515</v>
      </c>
      <c r="C24655" s="2">
        <v>1.342265</v>
      </c>
      <c r="D24655" s="2">
        <v>1.304492</v>
      </c>
      <c r="F24655" s="2">
        <v>22.288139999999999</v>
      </c>
      <c r="G24655" s="2">
        <v>0.162468</v>
      </c>
      <c r="H24655" s="2">
        <v>0</v>
      </c>
      <c r="J24655" s="2">
        <v>22.290939999999999</v>
      </c>
      <c r="K24655" s="2">
        <v>0.17587800000000001</v>
      </c>
      <c r="L24655" s="2">
        <v>9.5765000000000003E-2</v>
      </c>
    </row>
    <row r="24656" spans="1:12" x14ac:dyDescent="0.2">
      <c r="A24656" s="2">
        <v>22.291640000000001</v>
      </c>
      <c r="B24656" s="2">
        <v>11.96406</v>
      </c>
      <c r="C24656" s="2">
        <v>1.3420019999999999</v>
      </c>
      <c r="D24656" s="2">
        <v>1.3038970000000001</v>
      </c>
      <c r="F24656" s="2">
        <v>22.28884</v>
      </c>
      <c r="G24656" s="2">
        <v>0.162468</v>
      </c>
      <c r="H24656" s="2">
        <v>0</v>
      </c>
      <c r="J24656" s="2">
        <v>22.291640000000001</v>
      </c>
      <c r="K24656" s="2">
        <v>0.17591100000000001</v>
      </c>
      <c r="L24656" s="2">
        <v>9.5842999999999998E-2</v>
      </c>
    </row>
    <row r="24657" spans="1:12" x14ac:dyDescent="0.2">
      <c r="A24657" s="2">
        <v>22.292349999999999</v>
      </c>
      <c r="B24657" s="2">
        <v>11.962429999999999</v>
      </c>
      <c r="C24657" s="2">
        <v>1.3419300000000001</v>
      </c>
      <c r="D24657" s="2">
        <v>1.3035540000000001</v>
      </c>
      <c r="F24657" s="2">
        <v>22.289539999999999</v>
      </c>
      <c r="G24657" s="2">
        <v>0.162468</v>
      </c>
      <c r="H24657" s="2">
        <v>0</v>
      </c>
      <c r="J24657" s="2">
        <v>22.292349999999999</v>
      </c>
      <c r="K24657" s="2">
        <v>0.17543600000000001</v>
      </c>
      <c r="L24657" s="2">
        <v>9.6003000000000005E-2</v>
      </c>
    </row>
    <row r="24658" spans="1:12" x14ac:dyDescent="0.2">
      <c r="A24658" s="2">
        <v>22.293050000000001</v>
      </c>
      <c r="B24658" s="2">
        <v>11.961130000000001</v>
      </c>
      <c r="C24658" s="2">
        <v>1.3417349999999999</v>
      </c>
      <c r="D24658" s="2">
        <v>1.3038130000000001</v>
      </c>
      <c r="F24658" s="2">
        <v>22.290240000000001</v>
      </c>
      <c r="G24658" s="2">
        <v>0.162468</v>
      </c>
      <c r="H24658" s="2">
        <v>0</v>
      </c>
      <c r="J24658" s="2">
        <v>22.293050000000001</v>
      </c>
      <c r="K24658" s="2">
        <v>0.175264</v>
      </c>
      <c r="L24658" s="2">
        <v>9.6169000000000004E-2</v>
      </c>
    </row>
    <row r="24659" spans="1:12" x14ac:dyDescent="0.2">
      <c r="A24659" s="2">
        <v>22.293749999999999</v>
      </c>
      <c r="B24659" s="2">
        <v>11.959860000000001</v>
      </c>
      <c r="C24659" s="2">
        <v>1.3414029999999999</v>
      </c>
      <c r="D24659" s="2">
        <v>1.3037669999999999</v>
      </c>
      <c r="F24659" s="2">
        <v>22.290939999999999</v>
      </c>
      <c r="G24659" s="2">
        <v>0.162468</v>
      </c>
      <c r="H24659" s="2">
        <v>0</v>
      </c>
      <c r="J24659" s="2">
        <v>22.293749999999999</v>
      </c>
      <c r="K24659" s="2">
        <v>0.17524700000000001</v>
      </c>
      <c r="L24659" s="2">
        <v>9.6188999999999997E-2</v>
      </c>
    </row>
    <row r="24660" spans="1:12" x14ac:dyDescent="0.2">
      <c r="A24660" s="2">
        <v>22.294450000000001</v>
      </c>
      <c r="B24660" s="2">
        <v>11.959199999999999</v>
      </c>
      <c r="C24660" s="2">
        <v>1.341064</v>
      </c>
      <c r="D24660" s="2">
        <v>1.303973</v>
      </c>
      <c r="F24660" s="2">
        <v>22.291640000000001</v>
      </c>
      <c r="G24660" s="2">
        <v>0.162468</v>
      </c>
      <c r="H24660" s="2">
        <v>0</v>
      </c>
      <c r="J24660" s="2">
        <v>22.294450000000001</v>
      </c>
      <c r="K24660" s="2">
        <v>0.17467299999999999</v>
      </c>
      <c r="L24660" s="2">
        <v>9.5963000000000007E-2</v>
      </c>
    </row>
    <row r="24661" spans="1:12" x14ac:dyDescent="0.2">
      <c r="A24661" s="2">
        <v>22.29515</v>
      </c>
      <c r="B24661" s="2">
        <v>11.958159999999999</v>
      </c>
      <c r="C24661" s="2">
        <v>1.340495</v>
      </c>
      <c r="D24661" s="2">
        <v>1.3037669999999999</v>
      </c>
      <c r="F24661" s="2">
        <v>22.292349999999999</v>
      </c>
      <c r="G24661" s="2">
        <v>0.162468</v>
      </c>
      <c r="H24661" s="2">
        <v>0</v>
      </c>
      <c r="J24661" s="2">
        <v>22.29515</v>
      </c>
      <c r="K24661" s="2">
        <v>0.17467299999999999</v>
      </c>
      <c r="L24661" s="2">
        <v>9.5335000000000003E-2</v>
      </c>
    </row>
    <row r="24662" spans="1:12" x14ac:dyDescent="0.2">
      <c r="A24662" s="2">
        <v>22.295850000000002</v>
      </c>
      <c r="B24662" s="2">
        <v>11.95778</v>
      </c>
      <c r="C24662" s="2">
        <v>1.3397289999999999</v>
      </c>
      <c r="D24662" s="2">
        <v>1.303226</v>
      </c>
      <c r="F24662" s="2">
        <v>22.293050000000001</v>
      </c>
      <c r="G24662" s="2">
        <v>0.162468</v>
      </c>
      <c r="H24662" s="2">
        <v>0</v>
      </c>
      <c r="J24662" s="2">
        <v>22.295850000000002</v>
      </c>
      <c r="K24662" s="2">
        <v>0.17510200000000001</v>
      </c>
      <c r="L24662" s="2">
        <v>9.5171000000000006E-2</v>
      </c>
    </row>
    <row r="24663" spans="1:12" x14ac:dyDescent="0.2">
      <c r="A24663" s="2">
        <v>22.29655</v>
      </c>
      <c r="B24663" s="2">
        <v>11.956939999999999</v>
      </c>
      <c r="C24663" s="2">
        <v>1.339145</v>
      </c>
      <c r="D24663" s="2">
        <v>1.302821</v>
      </c>
      <c r="F24663" s="2">
        <v>22.293749999999999</v>
      </c>
      <c r="G24663" s="2">
        <v>0.162468</v>
      </c>
      <c r="H24663" s="2">
        <v>0</v>
      </c>
      <c r="J24663" s="2">
        <v>22.29655</v>
      </c>
      <c r="K24663" s="2">
        <v>0.17507900000000001</v>
      </c>
      <c r="L24663" s="2">
        <v>9.4730999999999996E-2</v>
      </c>
    </row>
    <row r="24664" spans="1:12" x14ac:dyDescent="0.2">
      <c r="A24664" s="2">
        <v>22.297260000000001</v>
      </c>
      <c r="B24664" s="2">
        <v>11.956379999999999</v>
      </c>
      <c r="C24664" s="2">
        <v>1.3389009999999999</v>
      </c>
      <c r="D24664" s="2">
        <v>1.3023940000000001</v>
      </c>
      <c r="F24664" s="2">
        <v>22.294450000000001</v>
      </c>
      <c r="G24664" s="2">
        <v>0.162468</v>
      </c>
      <c r="H24664" s="2">
        <v>0</v>
      </c>
      <c r="J24664" s="2">
        <v>22.297260000000001</v>
      </c>
      <c r="K24664" s="2">
        <v>0.17521300000000001</v>
      </c>
      <c r="L24664" s="2">
        <v>9.4959000000000002E-2</v>
      </c>
    </row>
    <row r="24665" spans="1:12" x14ac:dyDescent="0.2">
      <c r="A24665" s="2">
        <v>22.29796</v>
      </c>
      <c r="B24665" s="2">
        <v>11.95565</v>
      </c>
      <c r="C24665" s="2">
        <v>1.338657</v>
      </c>
      <c r="D24665" s="2">
        <v>1.30199</v>
      </c>
      <c r="F24665" s="2">
        <v>22.29515</v>
      </c>
      <c r="G24665" s="2">
        <v>0.162468</v>
      </c>
      <c r="H24665" s="2">
        <v>0</v>
      </c>
      <c r="J24665" s="2">
        <v>22.29796</v>
      </c>
      <c r="K24665" s="2">
        <v>0.17538100000000001</v>
      </c>
      <c r="L24665" s="2">
        <v>9.5312999999999995E-2</v>
      </c>
    </row>
    <row r="24666" spans="1:12" x14ac:dyDescent="0.2">
      <c r="A24666" s="2">
        <v>22.298660000000002</v>
      </c>
      <c r="B24666" s="2">
        <v>11.95424</v>
      </c>
      <c r="C24666" s="2">
        <v>1.3381799999999999</v>
      </c>
      <c r="D24666" s="2">
        <v>1.301593</v>
      </c>
      <c r="F24666" s="2">
        <v>22.295850000000002</v>
      </c>
      <c r="G24666" s="2">
        <v>0.162468</v>
      </c>
      <c r="H24666" s="2">
        <v>0</v>
      </c>
      <c r="J24666" s="2">
        <v>22.298660000000002</v>
      </c>
      <c r="K24666" s="2">
        <v>0.17494599999999999</v>
      </c>
      <c r="L24666" s="2">
        <v>9.4980999999999996E-2</v>
      </c>
    </row>
    <row r="24667" spans="1:12" x14ac:dyDescent="0.2">
      <c r="A24667" s="2">
        <v>22.29936</v>
      </c>
      <c r="B24667" s="2">
        <v>11.9536</v>
      </c>
      <c r="C24667" s="2">
        <v>1.3378060000000001</v>
      </c>
      <c r="D24667" s="2">
        <v>1.300899</v>
      </c>
      <c r="F24667" s="2">
        <v>22.29655</v>
      </c>
      <c r="G24667" s="2">
        <v>0.162468</v>
      </c>
      <c r="H24667" s="2">
        <v>0</v>
      </c>
      <c r="J24667" s="2">
        <v>22.29936</v>
      </c>
      <c r="K24667" s="2">
        <v>0.17451700000000001</v>
      </c>
      <c r="L24667" s="2">
        <v>9.4639000000000001E-2</v>
      </c>
    </row>
    <row r="24668" spans="1:12" x14ac:dyDescent="0.2">
      <c r="A24668" s="2">
        <v>22.300059999999998</v>
      </c>
      <c r="B24668" s="2">
        <v>11.952809999999999</v>
      </c>
      <c r="C24668" s="2">
        <v>1.3375269999999999</v>
      </c>
      <c r="D24668" s="2">
        <v>1.3005100000000001</v>
      </c>
      <c r="F24668" s="2">
        <v>22.297260000000001</v>
      </c>
      <c r="G24668" s="2">
        <v>0.162468</v>
      </c>
      <c r="H24668" s="2">
        <v>0</v>
      </c>
      <c r="J24668" s="2">
        <v>22.300059999999998</v>
      </c>
      <c r="K24668" s="2">
        <v>0.17430499999999999</v>
      </c>
      <c r="L24668" s="2">
        <v>9.4553999999999999E-2</v>
      </c>
    </row>
    <row r="24669" spans="1:12" x14ac:dyDescent="0.2">
      <c r="A24669" s="2">
        <v>22.30076</v>
      </c>
      <c r="B24669" s="2">
        <v>11.95181</v>
      </c>
      <c r="C24669" s="2">
        <v>1.33728</v>
      </c>
      <c r="D24669" s="2">
        <v>1.300098</v>
      </c>
      <c r="F24669" s="2">
        <v>22.29796</v>
      </c>
      <c r="G24669" s="2">
        <v>0.162468</v>
      </c>
      <c r="H24669" s="2">
        <v>0</v>
      </c>
      <c r="J24669" s="2">
        <v>22.30076</v>
      </c>
      <c r="K24669" s="2">
        <v>0.174372</v>
      </c>
      <c r="L24669" s="2">
        <v>9.4453999999999996E-2</v>
      </c>
    </row>
    <row r="24670" spans="1:12" x14ac:dyDescent="0.2">
      <c r="A24670" s="2">
        <v>22.301459999999999</v>
      </c>
      <c r="B24670" s="2">
        <v>11.950430000000001</v>
      </c>
      <c r="C24670" s="2">
        <v>1.336929</v>
      </c>
      <c r="D24670" s="2">
        <v>1.299998</v>
      </c>
      <c r="F24670" s="2">
        <v>22.298660000000002</v>
      </c>
      <c r="G24670" s="2">
        <v>0.162468</v>
      </c>
      <c r="H24670" s="2">
        <v>0</v>
      </c>
      <c r="J24670" s="2">
        <v>22.301459999999999</v>
      </c>
      <c r="K24670" s="2">
        <v>0.17466899999999999</v>
      </c>
      <c r="L24670" s="2">
        <v>9.4005000000000005E-2</v>
      </c>
    </row>
    <row r="24671" spans="1:12" x14ac:dyDescent="0.2">
      <c r="A24671" s="2">
        <v>22.302160000000001</v>
      </c>
      <c r="B24671" s="2">
        <v>11.949669999999999</v>
      </c>
      <c r="C24671" s="2">
        <v>1.336379</v>
      </c>
      <c r="D24671" s="2">
        <v>1.2998989999999999</v>
      </c>
      <c r="F24671" s="2">
        <v>22.29936</v>
      </c>
      <c r="G24671" s="2">
        <v>0.162468</v>
      </c>
      <c r="H24671" s="2">
        <v>0</v>
      </c>
      <c r="J24671" s="2">
        <v>22.302160000000001</v>
      </c>
      <c r="K24671" s="2">
        <v>0.17488100000000001</v>
      </c>
      <c r="L24671" s="2">
        <v>9.3515000000000001E-2</v>
      </c>
    </row>
    <row r="24672" spans="1:12" x14ac:dyDescent="0.2">
      <c r="A24672" s="2">
        <v>22.302869999999999</v>
      </c>
      <c r="B24672" s="2">
        <v>11.94786</v>
      </c>
      <c r="C24672" s="2">
        <v>1.335723</v>
      </c>
      <c r="D24672" s="2">
        <v>1.299434</v>
      </c>
      <c r="F24672" s="2">
        <v>22.300059999999998</v>
      </c>
      <c r="G24672" s="2">
        <v>0.162468</v>
      </c>
      <c r="H24672" s="2">
        <v>0</v>
      </c>
      <c r="J24672" s="2">
        <v>22.302869999999999</v>
      </c>
      <c r="K24672" s="2">
        <v>0.174625</v>
      </c>
      <c r="L24672" s="2">
        <v>9.3373999999999999E-2</v>
      </c>
    </row>
    <row r="24673" spans="1:12" x14ac:dyDescent="0.2">
      <c r="A24673" s="2">
        <v>22.303570000000001</v>
      </c>
      <c r="B24673" s="2">
        <v>11.946719999999999</v>
      </c>
      <c r="C24673" s="2">
        <v>1.3349869999999999</v>
      </c>
      <c r="D24673" s="2">
        <v>1.299304</v>
      </c>
      <c r="F24673" s="2">
        <v>22.30076</v>
      </c>
      <c r="G24673" s="2">
        <v>0.162468</v>
      </c>
      <c r="H24673" s="2">
        <v>0</v>
      </c>
      <c r="J24673" s="2">
        <v>22.303570000000001</v>
      </c>
      <c r="K24673" s="2">
        <v>0.173874</v>
      </c>
      <c r="L24673" s="2">
        <v>9.3329999999999996E-2</v>
      </c>
    </row>
    <row r="24674" spans="1:12" x14ac:dyDescent="0.2">
      <c r="A24674" s="2">
        <v>22.304269999999999</v>
      </c>
      <c r="B24674" s="2">
        <v>11.94505</v>
      </c>
      <c r="C24674" s="2">
        <v>1.3343119999999999</v>
      </c>
      <c r="D24674" s="2">
        <v>1.2991520000000001</v>
      </c>
      <c r="F24674" s="2">
        <v>22.301459999999999</v>
      </c>
      <c r="G24674" s="2">
        <v>0.162468</v>
      </c>
      <c r="H24674" s="2">
        <v>0</v>
      </c>
      <c r="J24674" s="2">
        <v>22.304269999999999</v>
      </c>
      <c r="K24674" s="2">
        <v>0.17333200000000001</v>
      </c>
      <c r="L24674" s="2">
        <v>9.3157000000000004E-2</v>
      </c>
    </row>
    <row r="24675" spans="1:12" x14ac:dyDescent="0.2">
      <c r="A24675" s="2">
        <v>22.304970000000001</v>
      </c>
      <c r="B24675" s="2">
        <v>11.94431</v>
      </c>
      <c r="C24675" s="2">
        <v>1.333682</v>
      </c>
      <c r="D24675" s="2">
        <v>1.29864</v>
      </c>
      <c r="F24675" s="2">
        <v>22.302160000000001</v>
      </c>
      <c r="G24675" s="2">
        <v>0.162468</v>
      </c>
      <c r="H24675" s="2">
        <v>0</v>
      </c>
      <c r="J24675" s="2">
        <v>22.304970000000001</v>
      </c>
      <c r="K24675" s="2">
        <v>0.173178</v>
      </c>
      <c r="L24675" s="2">
        <v>9.3274999999999997E-2</v>
      </c>
    </row>
    <row r="24676" spans="1:12" x14ac:dyDescent="0.2">
      <c r="A24676" s="2">
        <v>22.305669999999999</v>
      </c>
      <c r="B24676" s="2">
        <v>11.943049999999999</v>
      </c>
      <c r="C24676" s="2">
        <v>1.3332170000000001</v>
      </c>
      <c r="D24676" s="2">
        <v>1.2985949999999999</v>
      </c>
      <c r="F24676" s="2">
        <v>22.302869999999999</v>
      </c>
      <c r="G24676" s="2">
        <v>0.162468</v>
      </c>
      <c r="H24676" s="2">
        <v>0</v>
      </c>
      <c r="J24676" s="2">
        <v>22.305669999999999</v>
      </c>
      <c r="K24676" s="2">
        <v>0.173128</v>
      </c>
      <c r="L24676" s="2">
        <v>9.3154000000000001E-2</v>
      </c>
    </row>
    <row r="24677" spans="1:12" x14ac:dyDescent="0.2">
      <c r="A24677" s="2">
        <v>22.306370000000001</v>
      </c>
      <c r="B24677" s="2">
        <v>11.942130000000001</v>
      </c>
      <c r="C24677" s="2">
        <v>1.3328279999999999</v>
      </c>
      <c r="D24677" s="2">
        <v>1.29864</v>
      </c>
      <c r="F24677" s="2">
        <v>22.303570000000001</v>
      </c>
      <c r="G24677" s="2">
        <v>0.162468</v>
      </c>
      <c r="H24677" s="2">
        <v>0</v>
      </c>
      <c r="J24677" s="2">
        <v>22.306370000000001</v>
      </c>
      <c r="K24677" s="2">
        <v>0.17252300000000001</v>
      </c>
      <c r="L24677" s="2">
        <v>9.3421000000000004E-2</v>
      </c>
    </row>
    <row r="24678" spans="1:12" x14ac:dyDescent="0.2">
      <c r="A24678" s="2">
        <v>22.30707</v>
      </c>
      <c r="B24678" s="2">
        <v>11.940799999999999</v>
      </c>
      <c r="C24678" s="2">
        <v>1.33229</v>
      </c>
      <c r="D24678" s="2">
        <v>1.298381</v>
      </c>
      <c r="F24678" s="2">
        <v>22.304269999999999</v>
      </c>
      <c r="G24678" s="2">
        <v>0.162468</v>
      </c>
      <c r="H24678" s="2">
        <v>0</v>
      </c>
      <c r="J24678" s="2">
        <v>22.30707</v>
      </c>
      <c r="K24678" s="2">
        <v>0.17214599999999999</v>
      </c>
      <c r="L24678" s="2">
        <v>9.3418000000000001E-2</v>
      </c>
    </row>
    <row r="24679" spans="1:12" x14ac:dyDescent="0.2">
      <c r="A24679" s="2">
        <v>22.307780000000001</v>
      </c>
      <c r="B24679" s="2">
        <v>11.939819999999999</v>
      </c>
      <c r="C24679" s="2">
        <v>1.33179</v>
      </c>
      <c r="D24679" s="2">
        <v>1.297496</v>
      </c>
      <c r="F24679" s="2">
        <v>22.304970000000001</v>
      </c>
      <c r="G24679" s="2">
        <v>0.162468</v>
      </c>
      <c r="H24679" s="2">
        <v>0</v>
      </c>
      <c r="J24679" s="2">
        <v>22.307780000000001</v>
      </c>
      <c r="K24679" s="2">
        <v>0.17191500000000001</v>
      </c>
      <c r="L24679" s="2">
        <v>9.3400999999999998E-2</v>
      </c>
    </row>
    <row r="24680" spans="1:12" x14ac:dyDescent="0.2">
      <c r="A24680" s="2">
        <v>22.308479999999999</v>
      </c>
      <c r="B24680" s="2">
        <v>11.93881</v>
      </c>
      <c r="C24680" s="2">
        <v>1.331439</v>
      </c>
      <c r="D24680" s="2">
        <v>1.297534</v>
      </c>
      <c r="F24680" s="2">
        <v>22.305669999999999</v>
      </c>
      <c r="G24680" s="2">
        <v>0.162468</v>
      </c>
      <c r="H24680" s="2">
        <v>0</v>
      </c>
      <c r="J24680" s="2">
        <v>22.308479999999999</v>
      </c>
      <c r="K24680" s="2">
        <v>0.170873</v>
      </c>
      <c r="L24680" s="2">
        <v>9.3704999999999997E-2</v>
      </c>
    </row>
    <row r="24681" spans="1:12" x14ac:dyDescent="0.2">
      <c r="A24681" s="2">
        <v>22.309180000000001</v>
      </c>
      <c r="B24681" s="2">
        <v>11.9377</v>
      </c>
      <c r="C24681" s="2">
        <v>1.331172</v>
      </c>
      <c r="D24681" s="2">
        <v>1.2976559999999999</v>
      </c>
      <c r="F24681" s="2">
        <v>22.306370000000001</v>
      </c>
      <c r="G24681" s="2">
        <v>0.162468</v>
      </c>
      <c r="H24681" s="2">
        <v>0</v>
      </c>
      <c r="J24681" s="2">
        <v>22.309180000000001</v>
      </c>
      <c r="K24681" s="2">
        <v>0.17000799999999999</v>
      </c>
      <c r="L24681" s="2">
        <v>9.3390000000000001E-2</v>
      </c>
    </row>
    <row r="24682" spans="1:12" x14ac:dyDescent="0.2">
      <c r="A24682" s="2">
        <v>22.30988</v>
      </c>
      <c r="B24682" s="2">
        <v>11.9366</v>
      </c>
      <c r="C24682" s="2">
        <v>1.3305469999999999</v>
      </c>
      <c r="D24682" s="2">
        <v>1.2973889999999999</v>
      </c>
      <c r="F24682" s="2">
        <v>22.30707</v>
      </c>
      <c r="G24682" s="2">
        <v>0.162468</v>
      </c>
      <c r="H24682" s="2">
        <v>0</v>
      </c>
      <c r="J24682" s="2">
        <v>22.30988</v>
      </c>
      <c r="K24682" s="2">
        <v>0.169517</v>
      </c>
      <c r="L24682" s="2">
        <v>9.3082999999999999E-2</v>
      </c>
    </row>
    <row r="24683" spans="1:12" x14ac:dyDescent="0.2">
      <c r="A24683" s="2">
        <v>22.310580000000002</v>
      </c>
      <c r="B24683" s="2">
        <v>11.93558</v>
      </c>
      <c r="C24683" s="2">
        <v>1.3300240000000001</v>
      </c>
      <c r="D24683" s="2">
        <v>1.2966800000000001</v>
      </c>
      <c r="F24683" s="2">
        <v>22.307780000000001</v>
      </c>
      <c r="G24683" s="2">
        <v>0.162468</v>
      </c>
      <c r="H24683" s="2">
        <v>0</v>
      </c>
      <c r="J24683" s="2">
        <v>22.310580000000002</v>
      </c>
      <c r="K24683" s="2">
        <v>0.16941400000000001</v>
      </c>
      <c r="L24683" s="2">
        <v>9.3016000000000001E-2</v>
      </c>
    </row>
    <row r="24684" spans="1:12" x14ac:dyDescent="0.2">
      <c r="A24684" s="2">
        <v>22.31128</v>
      </c>
      <c r="B24684" s="2">
        <v>11.934430000000001</v>
      </c>
      <c r="C24684" s="2">
        <v>1.329704</v>
      </c>
      <c r="D24684" s="2">
        <v>1.2962830000000001</v>
      </c>
      <c r="F24684" s="2">
        <v>22.308479999999999</v>
      </c>
      <c r="G24684" s="2">
        <v>0.162468</v>
      </c>
      <c r="H24684" s="2">
        <v>0</v>
      </c>
      <c r="J24684" s="2">
        <v>22.31128</v>
      </c>
      <c r="K24684" s="2">
        <v>0.170011</v>
      </c>
      <c r="L24684" s="2">
        <v>9.2883999999999994E-2</v>
      </c>
    </row>
    <row r="24685" spans="1:12" x14ac:dyDescent="0.2">
      <c r="A24685" s="2">
        <v>22.311979999999998</v>
      </c>
      <c r="B24685" s="2">
        <v>11.932880000000001</v>
      </c>
      <c r="C24685" s="2">
        <v>1.3291390000000001</v>
      </c>
      <c r="D24685" s="2">
        <v>1.2958860000000001</v>
      </c>
      <c r="F24685" s="2">
        <v>22.309180000000001</v>
      </c>
      <c r="G24685" s="2">
        <v>0.162468</v>
      </c>
      <c r="H24685" s="2">
        <v>0</v>
      </c>
      <c r="J24685" s="2">
        <v>22.311979999999998</v>
      </c>
      <c r="K24685" s="2">
        <v>0.16986599999999999</v>
      </c>
      <c r="L24685" s="2">
        <v>9.2513999999999999E-2</v>
      </c>
    </row>
    <row r="24686" spans="1:12" x14ac:dyDescent="0.2">
      <c r="A24686" s="2">
        <v>22.31269</v>
      </c>
      <c r="B24686" s="2">
        <v>11.93155</v>
      </c>
      <c r="C24686" s="2">
        <v>1.3286389999999999</v>
      </c>
      <c r="D24686" s="2">
        <v>1.295207</v>
      </c>
      <c r="F24686" s="2">
        <v>22.30988</v>
      </c>
      <c r="G24686" s="2">
        <v>0.162468</v>
      </c>
      <c r="H24686" s="2">
        <v>0</v>
      </c>
      <c r="J24686" s="2">
        <v>22.31269</v>
      </c>
      <c r="K24686" s="2">
        <v>0.16969699999999999</v>
      </c>
      <c r="L24686" s="2">
        <v>9.2168E-2</v>
      </c>
    </row>
    <row r="24687" spans="1:12" x14ac:dyDescent="0.2">
      <c r="A24687" s="2">
        <v>22.313389999999998</v>
      </c>
      <c r="B24687" s="2">
        <v>11.930490000000001</v>
      </c>
      <c r="C24687" s="2">
        <v>1.328365</v>
      </c>
      <c r="D24687" s="2">
        <v>1.295261</v>
      </c>
      <c r="F24687" s="2">
        <v>22.310580000000002</v>
      </c>
      <c r="G24687" s="2">
        <v>0.162468</v>
      </c>
      <c r="H24687" s="2">
        <v>0</v>
      </c>
      <c r="J24687" s="2">
        <v>22.313389999999998</v>
      </c>
      <c r="K24687" s="2">
        <v>0.16966600000000001</v>
      </c>
      <c r="L24687" s="2">
        <v>9.1803999999999997E-2</v>
      </c>
    </row>
    <row r="24688" spans="1:12" x14ac:dyDescent="0.2">
      <c r="A24688" s="2">
        <v>22.31409</v>
      </c>
      <c r="B24688" s="2">
        <v>11.9297</v>
      </c>
      <c r="C24688" s="2">
        <v>1.3280670000000001</v>
      </c>
      <c r="D24688" s="2">
        <v>1.2944819999999999</v>
      </c>
      <c r="F24688" s="2">
        <v>22.31128</v>
      </c>
      <c r="G24688" s="2">
        <v>0.162468</v>
      </c>
      <c r="H24688" s="2">
        <v>0</v>
      </c>
      <c r="J24688" s="2">
        <v>22.31409</v>
      </c>
      <c r="K24688" s="2">
        <v>0.16983599999999999</v>
      </c>
      <c r="L24688" s="2">
        <v>9.1623999999999997E-2</v>
      </c>
    </row>
    <row r="24689" spans="1:12" x14ac:dyDescent="0.2">
      <c r="A24689" s="2">
        <v>22.314789999999999</v>
      </c>
      <c r="B24689" s="2">
        <v>11.92881</v>
      </c>
      <c r="C24689" s="2">
        <v>1.327483</v>
      </c>
      <c r="D24689" s="2">
        <v>1.2934749999999999</v>
      </c>
      <c r="F24689" s="2">
        <v>22.311979999999998</v>
      </c>
      <c r="G24689" s="2">
        <v>0.162468</v>
      </c>
      <c r="H24689" s="2">
        <v>0</v>
      </c>
      <c r="J24689" s="2">
        <v>22.314789999999999</v>
      </c>
      <c r="K24689" s="2">
        <v>0.170103</v>
      </c>
      <c r="L24689" s="2">
        <v>9.1835E-2</v>
      </c>
    </row>
    <row r="24690" spans="1:12" x14ac:dyDescent="0.2">
      <c r="A24690" s="2">
        <v>22.31549</v>
      </c>
      <c r="B24690" s="2">
        <v>11.927490000000001</v>
      </c>
      <c r="C24690" s="2">
        <v>1.3272539999999999</v>
      </c>
      <c r="D24690" s="2">
        <v>1.2928729999999999</v>
      </c>
      <c r="F24690" s="2">
        <v>22.31269</v>
      </c>
      <c r="G24690" s="2">
        <v>0.162468</v>
      </c>
      <c r="H24690" s="2">
        <v>0</v>
      </c>
      <c r="J24690" s="2">
        <v>22.31549</v>
      </c>
      <c r="K24690" s="2">
        <v>0.16999800000000001</v>
      </c>
      <c r="L24690" s="2">
        <v>9.1652999999999998E-2</v>
      </c>
    </row>
    <row r="24691" spans="1:12" x14ac:dyDescent="0.2">
      <c r="A24691" s="2">
        <v>22.316189999999999</v>
      </c>
      <c r="B24691" s="2">
        <v>11.926349999999999</v>
      </c>
      <c r="C24691" s="2">
        <v>1.3270519999999999</v>
      </c>
      <c r="D24691" s="2">
        <v>1.2921100000000001</v>
      </c>
      <c r="F24691" s="2">
        <v>22.313389999999998</v>
      </c>
      <c r="G24691" s="2">
        <v>0.162468</v>
      </c>
      <c r="H24691" s="2">
        <v>0</v>
      </c>
      <c r="J24691" s="2">
        <v>22.316189999999999</v>
      </c>
      <c r="K24691" s="2">
        <v>0.16961699999999999</v>
      </c>
      <c r="L24691" s="2">
        <v>9.1553999999999996E-2</v>
      </c>
    </row>
    <row r="24692" spans="1:12" x14ac:dyDescent="0.2">
      <c r="A24692" s="2">
        <v>22.316890000000001</v>
      </c>
      <c r="B24692" s="2">
        <v>11.92498</v>
      </c>
      <c r="C24692" s="2">
        <v>1.326511</v>
      </c>
      <c r="D24692" s="2">
        <v>1.2916289999999999</v>
      </c>
      <c r="F24692" s="2">
        <v>22.31409</v>
      </c>
      <c r="G24692" s="2">
        <v>0.162468</v>
      </c>
      <c r="H24692" s="2">
        <v>0</v>
      </c>
      <c r="J24692" s="2">
        <v>22.316890000000001</v>
      </c>
      <c r="K24692" s="2">
        <v>0.16994100000000001</v>
      </c>
      <c r="L24692" s="2">
        <v>9.1649999999999995E-2</v>
      </c>
    </row>
    <row r="24693" spans="1:12" x14ac:dyDescent="0.2">
      <c r="A24693" s="2">
        <v>22.317599999999999</v>
      </c>
      <c r="B24693" s="2">
        <v>11.92379</v>
      </c>
      <c r="C24693" s="2">
        <v>1.3259160000000001</v>
      </c>
      <c r="D24693" s="2">
        <v>1.2912319999999999</v>
      </c>
      <c r="F24693" s="2">
        <v>22.314789999999999</v>
      </c>
      <c r="G24693" s="2">
        <v>0.162468</v>
      </c>
      <c r="H24693" s="2">
        <v>0</v>
      </c>
      <c r="J24693" s="2">
        <v>22.317599999999999</v>
      </c>
      <c r="K24693" s="2">
        <v>0.170017</v>
      </c>
      <c r="L24693" s="2">
        <v>9.2134999999999995E-2</v>
      </c>
    </row>
    <row r="24694" spans="1:12" x14ac:dyDescent="0.2">
      <c r="A24694" s="2">
        <v>22.318300000000001</v>
      </c>
      <c r="B24694" s="2">
        <v>11.92287</v>
      </c>
      <c r="C24694" s="2">
        <v>1.324916</v>
      </c>
      <c r="D24694" s="2">
        <v>1.290233</v>
      </c>
      <c r="F24694" s="2">
        <v>22.31549</v>
      </c>
      <c r="G24694" s="2">
        <v>0.162468</v>
      </c>
      <c r="H24694" s="2">
        <v>0</v>
      </c>
      <c r="J24694" s="2">
        <v>22.318300000000001</v>
      </c>
      <c r="K24694" s="2">
        <v>0.16970399999999999</v>
      </c>
      <c r="L24694" s="2">
        <v>9.2450000000000004E-2</v>
      </c>
    </row>
    <row r="24695" spans="1:12" x14ac:dyDescent="0.2">
      <c r="A24695" s="2">
        <v>22.318999999999999</v>
      </c>
      <c r="B24695" s="2">
        <v>11.921670000000001</v>
      </c>
      <c r="C24695" s="2">
        <v>1.3245119999999999</v>
      </c>
      <c r="D24695" s="2">
        <v>1.2894699999999999</v>
      </c>
      <c r="F24695" s="2">
        <v>22.316189999999999</v>
      </c>
      <c r="G24695" s="2">
        <v>0.162468</v>
      </c>
      <c r="H24695" s="2">
        <v>0</v>
      </c>
      <c r="J24695" s="2">
        <v>22.318999999999999</v>
      </c>
      <c r="K24695" s="2">
        <v>0.169456</v>
      </c>
      <c r="L24695" s="2">
        <v>9.2543E-2</v>
      </c>
    </row>
    <row r="24696" spans="1:12" x14ac:dyDescent="0.2">
      <c r="A24696" s="2">
        <v>22.319700000000001</v>
      </c>
      <c r="B24696" s="2">
        <v>11.920299999999999</v>
      </c>
      <c r="C24696" s="2">
        <v>1.3242940000000001</v>
      </c>
      <c r="D24696" s="2">
        <v>1.2889360000000001</v>
      </c>
      <c r="F24696" s="2">
        <v>22.316890000000001</v>
      </c>
      <c r="G24696" s="2">
        <v>0.162468</v>
      </c>
      <c r="H24696" s="2">
        <v>0</v>
      </c>
      <c r="J24696" s="2">
        <v>22.319700000000001</v>
      </c>
      <c r="K24696" s="2">
        <v>0.16888800000000001</v>
      </c>
      <c r="L24696" s="2">
        <v>9.2618000000000006E-2</v>
      </c>
    </row>
    <row r="24697" spans="1:12" x14ac:dyDescent="0.2">
      <c r="A24697" s="2">
        <v>22.320399999999999</v>
      </c>
      <c r="B24697" s="2">
        <v>11.918889999999999</v>
      </c>
      <c r="C24697" s="2">
        <v>1.323825</v>
      </c>
      <c r="D24697" s="2">
        <v>1.2889280000000001</v>
      </c>
      <c r="F24697" s="2">
        <v>22.317599999999999</v>
      </c>
      <c r="G24697" s="2">
        <v>0.162468</v>
      </c>
      <c r="H24697" s="2">
        <v>0</v>
      </c>
      <c r="J24697" s="2">
        <v>22.320399999999999</v>
      </c>
      <c r="K24697" s="2">
        <v>0.168823</v>
      </c>
      <c r="L24697" s="2">
        <v>9.2899999999999996E-2</v>
      </c>
    </row>
    <row r="24698" spans="1:12" x14ac:dyDescent="0.2">
      <c r="A24698" s="2">
        <v>22.321100000000001</v>
      </c>
      <c r="B24698" s="2">
        <v>11.91765</v>
      </c>
      <c r="C24698" s="2">
        <v>1.323817</v>
      </c>
      <c r="D24698" s="2">
        <v>1.2885310000000001</v>
      </c>
      <c r="F24698" s="2">
        <v>22.318300000000001</v>
      </c>
      <c r="G24698" s="2">
        <v>0.162468</v>
      </c>
      <c r="H24698" s="2">
        <v>0</v>
      </c>
      <c r="J24698" s="2">
        <v>22.321100000000001</v>
      </c>
      <c r="K24698" s="2">
        <v>0.168714</v>
      </c>
      <c r="L24698" s="2">
        <v>9.3216999999999994E-2</v>
      </c>
    </row>
    <row r="24699" spans="1:12" x14ac:dyDescent="0.2">
      <c r="A24699" s="2">
        <v>22.3218</v>
      </c>
      <c r="B24699" s="2">
        <v>11.91662</v>
      </c>
      <c r="C24699" s="2">
        <v>1.323718</v>
      </c>
      <c r="D24699" s="2">
        <v>1.2881039999999999</v>
      </c>
      <c r="F24699" s="2">
        <v>22.318999999999999</v>
      </c>
      <c r="G24699" s="2">
        <v>0.162468</v>
      </c>
      <c r="H24699" s="2">
        <v>0</v>
      </c>
      <c r="J24699" s="2">
        <v>22.3218</v>
      </c>
      <c r="K24699" s="2">
        <v>0.16867199999999999</v>
      </c>
      <c r="L24699" s="2">
        <v>9.3365000000000004E-2</v>
      </c>
    </row>
    <row r="24700" spans="1:12" x14ac:dyDescent="0.2">
      <c r="A24700" s="2">
        <v>22.322500000000002</v>
      </c>
      <c r="B24700" s="2">
        <v>11.915520000000001</v>
      </c>
      <c r="C24700" s="2">
        <v>1.3239129999999999</v>
      </c>
      <c r="D24700" s="2">
        <v>1.2877609999999999</v>
      </c>
      <c r="F24700" s="2">
        <v>22.319700000000001</v>
      </c>
      <c r="G24700" s="2">
        <v>0.162468</v>
      </c>
      <c r="H24700" s="2">
        <v>0</v>
      </c>
      <c r="J24700" s="2">
        <v>22.322500000000002</v>
      </c>
      <c r="K24700" s="2">
        <v>0.16872000000000001</v>
      </c>
      <c r="L24700" s="2">
        <v>9.3800999999999995E-2</v>
      </c>
    </row>
    <row r="24701" spans="1:12" x14ac:dyDescent="0.2">
      <c r="A24701" s="2">
        <v>22.32321</v>
      </c>
      <c r="B24701" s="2">
        <v>11.91452</v>
      </c>
      <c r="C24701" s="2">
        <v>1.3233980000000001</v>
      </c>
      <c r="D24701" s="2">
        <v>1.2870740000000001</v>
      </c>
      <c r="F24701" s="2">
        <v>22.320399999999999</v>
      </c>
      <c r="G24701" s="2">
        <v>0.162468</v>
      </c>
      <c r="H24701" s="2">
        <v>0</v>
      </c>
      <c r="J24701" s="2">
        <v>22.32321</v>
      </c>
      <c r="K24701" s="2">
        <v>0.16886300000000001</v>
      </c>
      <c r="L24701" s="2">
        <v>9.4600000000000004E-2</v>
      </c>
    </row>
    <row r="24702" spans="1:12" x14ac:dyDescent="0.2">
      <c r="A24702" s="2">
        <v>22.323910000000001</v>
      </c>
      <c r="B24702" s="2">
        <v>11.91358</v>
      </c>
      <c r="C24702" s="2">
        <v>1.322883</v>
      </c>
      <c r="D24702" s="2">
        <v>1.286662</v>
      </c>
      <c r="F24702" s="2">
        <v>22.321100000000001</v>
      </c>
      <c r="G24702" s="2">
        <v>0.162468</v>
      </c>
      <c r="H24702" s="2">
        <v>0</v>
      </c>
      <c r="J24702" s="2">
        <v>22.323910000000001</v>
      </c>
      <c r="K24702" s="2">
        <v>0.16872799999999999</v>
      </c>
      <c r="L24702" s="2">
        <v>9.4423000000000007E-2</v>
      </c>
    </row>
    <row r="24703" spans="1:12" x14ac:dyDescent="0.2">
      <c r="A24703" s="2">
        <v>22.32461</v>
      </c>
      <c r="B24703" s="2">
        <v>11.91259</v>
      </c>
      <c r="C24703" s="2">
        <v>1.322803</v>
      </c>
      <c r="D24703" s="2">
        <v>1.285739</v>
      </c>
      <c r="F24703" s="2">
        <v>22.3218</v>
      </c>
      <c r="G24703" s="2">
        <v>0.162468</v>
      </c>
      <c r="H24703" s="2">
        <v>0</v>
      </c>
      <c r="J24703" s="2">
        <v>22.32461</v>
      </c>
      <c r="K24703" s="2">
        <v>0.16914000000000001</v>
      </c>
      <c r="L24703" s="2">
        <v>9.4315999999999997E-2</v>
      </c>
    </row>
    <row r="24704" spans="1:12" x14ac:dyDescent="0.2">
      <c r="A24704" s="2">
        <v>22.325310000000002</v>
      </c>
      <c r="B24704" s="2">
        <v>11.91164</v>
      </c>
      <c r="C24704" s="2">
        <v>1.322227</v>
      </c>
      <c r="D24704" s="2">
        <v>1.285045</v>
      </c>
      <c r="F24704" s="2">
        <v>22.322500000000002</v>
      </c>
      <c r="G24704" s="2">
        <v>0.162468</v>
      </c>
      <c r="H24704" s="2">
        <v>0</v>
      </c>
      <c r="J24704" s="2">
        <v>22.325310000000002</v>
      </c>
      <c r="K24704" s="2">
        <v>0.16935</v>
      </c>
      <c r="L24704" s="2">
        <v>9.4271999999999995E-2</v>
      </c>
    </row>
    <row r="24705" spans="1:12" x14ac:dyDescent="0.2">
      <c r="A24705" s="2">
        <v>22.32601</v>
      </c>
      <c r="B24705" s="2">
        <v>11.910819999999999</v>
      </c>
      <c r="C24705" s="2">
        <v>1.3223560000000001</v>
      </c>
      <c r="D24705" s="2">
        <v>1.285175</v>
      </c>
      <c r="F24705" s="2">
        <v>22.32321</v>
      </c>
      <c r="G24705" s="2">
        <v>0.162468</v>
      </c>
      <c r="H24705" s="2">
        <v>0</v>
      </c>
      <c r="J24705" s="2">
        <v>22.32601</v>
      </c>
      <c r="K24705" s="2">
        <v>0.16950999999999999</v>
      </c>
      <c r="L24705" s="2">
        <v>9.4724000000000003E-2</v>
      </c>
    </row>
    <row r="24706" spans="1:12" x14ac:dyDescent="0.2">
      <c r="A24706" s="2">
        <v>22.326709999999999</v>
      </c>
      <c r="B24706" s="2">
        <v>11.909840000000001</v>
      </c>
      <c r="C24706" s="2">
        <v>1.3219179999999999</v>
      </c>
      <c r="D24706" s="2">
        <v>1.2849839999999999</v>
      </c>
      <c r="F24706" s="2">
        <v>22.323910000000001</v>
      </c>
      <c r="G24706" s="2">
        <v>0.162468</v>
      </c>
      <c r="H24706" s="2">
        <v>0</v>
      </c>
      <c r="J24706" s="2">
        <v>22.326709999999999</v>
      </c>
      <c r="K24706" s="2">
        <v>0.169687</v>
      </c>
      <c r="L24706" s="2">
        <v>9.4506000000000007E-2</v>
      </c>
    </row>
    <row r="24707" spans="1:12" x14ac:dyDescent="0.2">
      <c r="A24707" s="2">
        <v>22.32741</v>
      </c>
      <c r="B24707" s="2">
        <v>11.90917</v>
      </c>
      <c r="C24707" s="2">
        <v>1.3214939999999999</v>
      </c>
      <c r="D24707" s="2">
        <v>1.2850299999999999</v>
      </c>
      <c r="F24707" s="2">
        <v>22.32461</v>
      </c>
      <c r="G24707" s="2">
        <v>0.162468</v>
      </c>
      <c r="H24707" s="2">
        <v>0</v>
      </c>
      <c r="J24707" s="2">
        <v>22.32741</v>
      </c>
      <c r="K24707" s="2">
        <v>0.16937199999999999</v>
      </c>
      <c r="L24707" s="2">
        <v>9.4412999999999997E-2</v>
      </c>
    </row>
    <row r="24708" spans="1:12" x14ac:dyDescent="0.2">
      <c r="A24708" s="2">
        <v>22.328119999999998</v>
      </c>
      <c r="B24708" s="2">
        <v>11.908569999999999</v>
      </c>
      <c r="C24708" s="2">
        <v>1.3211930000000001</v>
      </c>
      <c r="D24708" s="2">
        <v>1.284877</v>
      </c>
      <c r="F24708" s="2">
        <v>22.325310000000002</v>
      </c>
      <c r="G24708" s="2">
        <v>0.162468</v>
      </c>
      <c r="H24708" s="2">
        <v>0</v>
      </c>
      <c r="J24708" s="2">
        <v>22.328119999999998</v>
      </c>
      <c r="K24708" s="2">
        <v>0.16927900000000001</v>
      </c>
      <c r="L24708" s="2">
        <v>9.3965000000000007E-2</v>
      </c>
    </row>
    <row r="24709" spans="1:12" x14ac:dyDescent="0.2">
      <c r="A24709" s="2">
        <v>22.32882</v>
      </c>
      <c r="B24709" s="2">
        <v>11.907299999999999</v>
      </c>
      <c r="C24709" s="2">
        <v>1.320975</v>
      </c>
      <c r="D24709" s="2">
        <v>1.2846630000000001</v>
      </c>
      <c r="F24709" s="2">
        <v>22.32601</v>
      </c>
      <c r="G24709" s="2">
        <v>0.162468</v>
      </c>
      <c r="H24709" s="2">
        <v>0</v>
      </c>
      <c r="J24709" s="2">
        <v>22.32882</v>
      </c>
      <c r="K24709" s="2">
        <v>0.16878499999999999</v>
      </c>
      <c r="L24709" s="2">
        <v>9.3676999999999996E-2</v>
      </c>
    </row>
    <row r="24710" spans="1:12" x14ac:dyDescent="0.2">
      <c r="A24710" s="2">
        <v>22.329519999999999</v>
      </c>
      <c r="B24710" s="2">
        <v>11.906219999999999</v>
      </c>
      <c r="C24710" s="2">
        <v>1.3209599999999999</v>
      </c>
      <c r="D24710" s="2">
        <v>1.2846329999999999</v>
      </c>
      <c r="F24710" s="2">
        <v>22.326709999999999</v>
      </c>
      <c r="G24710" s="2">
        <v>0.162468</v>
      </c>
      <c r="H24710" s="2">
        <v>0</v>
      </c>
      <c r="J24710" s="2">
        <v>22.329519999999999</v>
      </c>
      <c r="K24710" s="2">
        <v>0.16856199999999999</v>
      </c>
      <c r="L24710" s="2">
        <v>9.3669000000000002E-2</v>
      </c>
    </row>
    <row r="24711" spans="1:12" x14ac:dyDescent="0.2">
      <c r="A24711" s="2">
        <v>22.330220000000001</v>
      </c>
      <c r="B24711" s="2">
        <v>11.90503</v>
      </c>
      <c r="C24711" s="2">
        <v>1.3208230000000001</v>
      </c>
      <c r="D24711" s="2">
        <v>1.2843960000000001</v>
      </c>
      <c r="F24711" s="2">
        <v>22.32741</v>
      </c>
      <c r="G24711" s="2">
        <v>0.162468</v>
      </c>
      <c r="H24711" s="2">
        <v>0</v>
      </c>
      <c r="J24711" s="2">
        <v>22.330220000000001</v>
      </c>
      <c r="K24711" s="2">
        <v>0.168238</v>
      </c>
      <c r="L24711" s="2">
        <v>9.4134999999999996E-2</v>
      </c>
    </row>
    <row r="24712" spans="1:12" x14ac:dyDescent="0.2">
      <c r="A24712" s="2">
        <v>22.330919999999999</v>
      </c>
      <c r="B24712" s="2">
        <v>11.90354</v>
      </c>
      <c r="C24712" s="2">
        <v>1.320586</v>
      </c>
      <c r="D24712" s="2">
        <v>1.284564</v>
      </c>
      <c r="F24712" s="2">
        <v>22.328119999999998</v>
      </c>
      <c r="G24712" s="2">
        <v>0.162468</v>
      </c>
      <c r="H24712" s="2">
        <v>0</v>
      </c>
      <c r="J24712" s="2">
        <v>22.330919999999999</v>
      </c>
      <c r="K24712" s="2">
        <v>0.16772300000000001</v>
      </c>
      <c r="L24712" s="2">
        <v>9.4285999999999995E-2</v>
      </c>
    </row>
    <row r="24713" spans="1:12" x14ac:dyDescent="0.2">
      <c r="A24713" s="2">
        <v>22.331620000000001</v>
      </c>
      <c r="B24713" s="2">
        <v>11.90239</v>
      </c>
      <c r="C24713" s="2">
        <v>1.3201780000000001</v>
      </c>
      <c r="D24713" s="2">
        <v>1.2843199999999999</v>
      </c>
      <c r="F24713" s="2">
        <v>22.32882</v>
      </c>
      <c r="G24713" s="2">
        <v>0.162468</v>
      </c>
      <c r="H24713" s="2">
        <v>0</v>
      </c>
      <c r="J24713" s="2">
        <v>22.331620000000001</v>
      </c>
      <c r="K24713" s="2">
        <v>0.167408</v>
      </c>
      <c r="L24713" s="2">
        <v>9.4766000000000003E-2</v>
      </c>
    </row>
    <row r="24714" spans="1:12" x14ac:dyDescent="0.2">
      <c r="A24714" s="2">
        <v>22.332319999999999</v>
      </c>
      <c r="B24714" s="2">
        <v>11.901389999999999</v>
      </c>
      <c r="C24714" s="2">
        <v>1.3196330000000001</v>
      </c>
      <c r="D24714" s="2">
        <v>1.284259</v>
      </c>
      <c r="F24714" s="2">
        <v>22.329519999999999</v>
      </c>
      <c r="G24714" s="2">
        <v>0.162468</v>
      </c>
      <c r="H24714" s="2">
        <v>0</v>
      </c>
      <c r="J24714" s="2">
        <v>22.332319999999999</v>
      </c>
      <c r="K24714" s="2">
        <v>0.167185</v>
      </c>
      <c r="L24714" s="2">
        <v>9.4458E-2</v>
      </c>
    </row>
    <row r="24715" spans="1:12" x14ac:dyDescent="0.2">
      <c r="A24715" s="2">
        <v>22.333030000000001</v>
      </c>
      <c r="B24715" s="2">
        <v>11.90052</v>
      </c>
      <c r="C24715" s="2">
        <v>1.3190679999999999</v>
      </c>
      <c r="D24715" s="2">
        <v>1.284816</v>
      </c>
      <c r="F24715" s="2">
        <v>22.330220000000001</v>
      </c>
      <c r="G24715" s="2">
        <v>0.162468</v>
      </c>
      <c r="H24715" s="2">
        <v>0</v>
      </c>
      <c r="J24715" s="2">
        <v>22.333030000000001</v>
      </c>
      <c r="K24715" s="2">
        <v>0.166736</v>
      </c>
      <c r="L24715" s="2">
        <v>9.4681000000000001E-2</v>
      </c>
    </row>
    <row r="24716" spans="1:12" x14ac:dyDescent="0.2">
      <c r="A24716" s="2">
        <v>22.333729999999999</v>
      </c>
      <c r="B24716" s="2">
        <v>11.8996</v>
      </c>
      <c r="C24716" s="2">
        <v>1.3189839999999999</v>
      </c>
      <c r="D24716" s="2">
        <v>1.284824</v>
      </c>
      <c r="F24716" s="2">
        <v>22.330919999999999</v>
      </c>
      <c r="G24716" s="2">
        <v>0.162468</v>
      </c>
      <c r="H24716" s="2">
        <v>0</v>
      </c>
      <c r="J24716" s="2">
        <v>22.333729999999999</v>
      </c>
      <c r="K24716" s="2">
        <v>0.16630300000000001</v>
      </c>
      <c r="L24716" s="2">
        <v>9.4425999999999996E-2</v>
      </c>
    </row>
    <row r="24717" spans="1:12" x14ac:dyDescent="0.2">
      <c r="A24717" s="2">
        <v>22.334430000000001</v>
      </c>
      <c r="B24717" s="2">
        <v>11.89804</v>
      </c>
      <c r="C24717" s="2">
        <v>1.3190219999999999</v>
      </c>
      <c r="D24717" s="2">
        <v>1.284503</v>
      </c>
      <c r="F24717" s="2">
        <v>22.331620000000001</v>
      </c>
      <c r="G24717" s="2">
        <v>0.162468</v>
      </c>
      <c r="H24717" s="2">
        <v>0</v>
      </c>
      <c r="J24717" s="2">
        <v>22.334430000000001</v>
      </c>
      <c r="K24717" s="2">
        <v>0.16608800000000001</v>
      </c>
      <c r="L24717" s="2">
        <v>9.4105999999999995E-2</v>
      </c>
    </row>
    <row r="24718" spans="1:12" x14ac:dyDescent="0.2">
      <c r="A24718" s="2">
        <v>22.335129999999999</v>
      </c>
      <c r="B24718" s="2">
        <v>11.896929999999999</v>
      </c>
      <c r="C24718" s="2">
        <v>1.3186329999999999</v>
      </c>
      <c r="D24718" s="2">
        <v>1.2842359999999999</v>
      </c>
      <c r="F24718" s="2">
        <v>22.332319999999999</v>
      </c>
      <c r="G24718" s="2">
        <v>0.162468</v>
      </c>
      <c r="H24718" s="2">
        <v>0</v>
      </c>
      <c r="J24718" s="2">
        <v>22.335129999999999</v>
      </c>
      <c r="K24718" s="2">
        <v>0.16594700000000001</v>
      </c>
      <c r="L24718" s="2">
        <v>9.3843999999999997E-2</v>
      </c>
    </row>
    <row r="24719" spans="1:12" x14ac:dyDescent="0.2">
      <c r="A24719" s="2">
        <v>22.335830000000001</v>
      </c>
      <c r="B24719" s="2">
        <v>11.896229999999999</v>
      </c>
      <c r="C24719" s="2">
        <v>1.318492</v>
      </c>
      <c r="D24719" s="2">
        <v>1.284122</v>
      </c>
      <c r="F24719" s="2">
        <v>22.333030000000001</v>
      </c>
      <c r="G24719" s="2">
        <v>0.162468</v>
      </c>
      <c r="H24719" s="2">
        <v>0</v>
      </c>
      <c r="J24719" s="2">
        <v>22.335830000000001</v>
      </c>
      <c r="K24719" s="2">
        <v>0.16567599999999999</v>
      </c>
      <c r="L24719" s="2">
        <v>9.3880000000000005E-2</v>
      </c>
    </row>
    <row r="24720" spans="1:12" x14ac:dyDescent="0.2">
      <c r="A24720" s="2">
        <v>22.33653</v>
      </c>
      <c r="B24720" s="2">
        <v>11.89522</v>
      </c>
      <c r="C24720" s="2">
        <v>1.318225</v>
      </c>
      <c r="D24720" s="2">
        <v>1.2835570000000001</v>
      </c>
      <c r="F24720" s="2">
        <v>22.333729999999999</v>
      </c>
      <c r="G24720" s="2">
        <v>0.162468</v>
      </c>
      <c r="H24720" s="2">
        <v>0</v>
      </c>
      <c r="J24720" s="2">
        <v>22.33653</v>
      </c>
      <c r="K24720" s="2">
        <v>0.16528300000000001</v>
      </c>
      <c r="L24720" s="2">
        <v>9.4248999999999999E-2</v>
      </c>
    </row>
    <row r="24721" spans="1:12" x14ac:dyDescent="0.2">
      <c r="A24721" s="2">
        <v>22.337230000000002</v>
      </c>
      <c r="B24721" s="2">
        <v>11.89439</v>
      </c>
      <c r="C24721" s="2">
        <v>1.3180149999999999</v>
      </c>
      <c r="D24721" s="2">
        <v>1.283199</v>
      </c>
      <c r="F24721" s="2">
        <v>22.334430000000001</v>
      </c>
      <c r="G24721" s="2">
        <v>0.162468</v>
      </c>
      <c r="H24721" s="2">
        <v>0</v>
      </c>
      <c r="J24721" s="2">
        <v>22.337230000000002</v>
      </c>
      <c r="K24721" s="2">
        <v>0.16490299999999999</v>
      </c>
      <c r="L24721" s="2">
        <v>9.443E-2</v>
      </c>
    </row>
    <row r="24722" spans="1:12" x14ac:dyDescent="0.2">
      <c r="A24722" s="2">
        <v>22.33793</v>
      </c>
      <c r="B24722" s="2">
        <v>11.89395</v>
      </c>
      <c r="C24722" s="2">
        <v>1.3179160000000001</v>
      </c>
      <c r="D24722" s="2">
        <v>1.283015</v>
      </c>
      <c r="F24722" s="2">
        <v>22.335129999999999</v>
      </c>
      <c r="G24722" s="2">
        <v>0.162468</v>
      </c>
      <c r="H24722" s="2">
        <v>0</v>
      </c>
      <c r="J24722" s="2">
        <v>22.33793</v>
      </c>
      <c r="K24722" s="2">
        <v>0.16461400000000001</v>
      </c>
      <c r="L24722" s="2">
        <v>9.4645999999999994E-2</v>
      </c>
    </row>
    <row r="24723" spans="1:12" x14ac:dyDescent="0.2">
      <c r="A24723" s="2">
        <v>22.338640000000002</v>
      </c>
      <c r="B24723" s="2">
        <v>11.893330000000001</v>
      </c>
      <c r="C24723" s="2">
        <v>1.31792</v>
      </c>
      <c r="D24723" s="2">
        <v>1.2829090000000001</v>
      </c>
      <c r="F24723" s="2">
        <v>22.335830000000001</v>
      </c>
      <c r="G24723" s="2">
        <v>0.162468</v>
      </c>
      <c r="H24723" s="2">
        <v>0</v>
      </c>
      <c r="J24723" s="2">
        <v>22.338640000000002</v>
      </c>
      <c r="K24723" s="2">
        <v>0.16433500000000001</v>
      </c>
      <c r="L24723" s="2">
        <v>9.4950999999999994E-2</v>
      </c>
    </row>
    <row r="24724" spans="1:12" x14ac:dyDescent="0.2">
      <c r="A24724" s="2">
        <v>22.33934</v>
      </c>
      <c r="B24724" s="2">
        <v>11.892340000000001</v>
      </c>
      <c r="C24724" s="2">
        <v>1.3177289999999999</v>
      </c>
      <c r="D24724" s="2">
        <v>1.2827789999999999</v>
      </c>
      <c r="F24724" s="2">
        <v>22.33653</v>
      </c>
      <c r="G24724" s="2">
        <v>0.162468</v>
      </c>
      <c r="H24724" s="2">
        <v>0</v>
      </c>
      <c r="J24724" s="2">
        <v>22.33934</v>
      </c>
      <c r="K24724" s="2">
        <v>0.16384099999999999</v>
      </c>
      <c r="L24724" s="2">
        <v>9.5675999999999997E-2</v>
      </c>
    </row>
    <row r="24725" spans="1:12" x14ac:dyDescent="0.2">
      <c r="A24725" s="2">
        <v>22.340039999999998</v>
      </c>
      <c r="B24725" s="2">
        <v>11.89142</v>
      </c>
      <c r="C24725" s="2">
        <v>1.3171649999999999</v>
      </c>
      <c r="D24725" s="2">
        <v>1.282108</v>
      </c>
      <c r="F24725" s="2">
        <v>22.337230000000002</v>
      </c>
      <c r="G24725" s="2">
        <v>0.162468</v>
      </c>
      <c r="H24725" s="2">
        <v>0</v>
      </c>
      <c r="J24725" s="2">
        <v>22.340039999999998</v>
      </c>
      <c r="K24725" s="2">
        <v>0.163526</v>
      </c>
      <c r="L24725" s="2">
        <v>9.6204999999999999E-2</v>
      </c>
    </row>
    <row r="24726" spans="1:12" x14ac:dyDescent="0.2">
      <c r="A24726" s="2">
        <v>22.34074</v>
      </c>
      <c r="B24726" s="2">
        <v>11.890230000000001</v>
      </c>
      <c r="C24726" s="2">
        <v>1.3167489999999999</v>
      </c>
      <c r="D24726" s="2">
        <v>1.2816650000000001</v>
      </c>
      <c r="F24726" s="2">
        <v>22.33793</v>
      </c>
      <c r="G24726" s="2">
        <v>0.162468</v>
      </c>
      <c r="H24726" s="2">
        <v>0</v>
      </c>
      <c r="J24726" s="2">
        <v>22.34074</v>
      </c>
      <c r="K24726" s="2">
        <v>0.16295200000000001</v>
      </c>
      <c r="L24726" s="2">
        <v>9.6140000000000003E-2</v>
      </c>
    </row>
    <row r="24727" spans="1:12" x14ac:dyDescent="0.2">
      <c r="A24727" s="2">
        <v>22.341439999999999</v>
      </c>
      <c r="B24727" s="2">
        <v>11.88955</v>
      </c>
      <c r="C24727" s="2">
        <v>1.316646</v>
      </c>
      <c r="D24727" s="2">
        <v>1.2814669999999999</v>
      </c>
      <c r="F24727" s="2">
        <v>22.338640000000002</v>
      </c>
      <c r="G24727" s="2">
        <v>0.162468</v>
      </c>
      <c r="H24727" s="2">
        <v>0</v>
      </c>
      <c r="J24727" s="2">
        <v>22.341439999999999</v>
      </c>
      <c r="K24727" s="2">
        <v>0.16292699999999999</v>
      </c>
      <c r="L24727" s="2">
        <v>9.6494999999999997E-2</v>
      </c>
    </row>
    <row r="24728" spans="1:12" x14ac:dyDescent="0.2">
      <c r="A24728" s="2">
        <v>22.342140000000001</v>
      </c>
      <c r="B24728" s="2">
        <v>11.88847</v>
      </c>
      <c r="C24728" s="2">
        <v>1.3166880000000001</v>
      </c>
      <c r="D24728" s="2">
        <v>1.281444</v>
      </c>
      <c r="F24728" s="2">
        <v>22.33934</v>
      </c>
      <c r="G24728" s="2">
        <v>0.162468</v>
      </c>
      <c r="H24728" s="2">
        <v>0</v>
      </c>
      <c r="J24728" s="2">
        <v>22.342140000000001</v>
      </c>
      <c r="K24728" s="2">
        <v>0.16298899999999999</v>
      </c>
      <c r="L24728" s="2">
        <v>9.6416000000000002E-2</v>
      </c>
    </row>
    <row r="24729" spans="1:12" x14ac:dyDescent="0.2">
      <c r="A24729" s="2">
        <v>22.342839999999999</v>
      </c>
      <c r="B24729" s="2">
        <v>11.88725</v>
      </c>
      <c r="C24729" s="2">
        <v>1.316589</v>
      </c>
      <c r="D24729" s="2">
        <v>1.280894</v>
      </c>
      <c r="F24729" s="2">
        <v>22.340039999999998</v>
      </c>
      <c r="G24729" s="2">
        <v>0.162468</v>
      </c>
      <c r="H24729" s="2">
        <v>0</v>
      </c>
      <c r="J24729" s="2">
        <v>22.342839999999999</v>
      </c>
      <c r="K24729" s="2">
        <v>0.16248299999999999</v>
      </c>
      <c r="L24729" s="2">
        <v>9.6908999999999995E-2</v>
      </c>
    </row>
    <row r="24730" spans="1:12" x14ac:dyDescent="0.2">
      <c r="A24730" s="2">
        <v>22.34355</v>
      </c>
      <c r="B24730" s="2">
        <v>11.88599</v>
      </c>
      <c r="C24730" s="2">
        <v>1.31623</v>
      </c>
      <c r="D24730" s="2">
        <v>1.280505</v>
      </c>
      <c r="F24730" s="2">
        <v>22.34074</v>
      </c>
      <c r="G24730" s="2">
        <v>0.162468</v>
      </c>
      <c r="H24730" s="2">
        <v>0</v>
      </c>
      <c r="J24730" s="2">
        <v>22.34355</v>
      </c>
      <c r="K24730" s="2">
        <v>0.162859</v>
      </c>
      <c r="L24730" s="2">
        <v>9.6809999999999993E-2</v>
      </c>
    </row>
    <row r="24731" spans="1:12" x14ac:dyDescent="0.2">
      <c r="A24731" s="2">
        <v>22.344249999999999</v>
      </c>
      <c r="B24731" s="2">
        <v>11.88472</v>
      </c>
      <c r="C24731" s="2">
        <v>1.3159209999999999</v>
      </c>
      <c r="D24731" s="2">
        <v>1.280238</v>
      </c>
      <c r="F24731" s="2">
        <v>22.341439999999999</v>
      </c>
      <c r="G24731" s="2">
        <v>0.162468</v>
      </c>
      <c r="H24731" s="2">
        <v>0</v>
      </c>
      <c r="J24731" s="2">
        <v>22.344249999999999</v>
      </c>
      <c r="K24731" s="2">
        <v>0.163353</v>
      </c>
      <c r="L24731" s="2">
        <v>9.6887000000000001E-2</v>
      </c>
    </row>
    <row r="24732" spans="1:12" x14ac:dyDescent="0.2">
      <c r="A24732" s="2">
        <v>22.344950000000001</v>
      </c>
      <c r="B24732" s="2">
        <v>11.88395</v>
      </c>
      <c r="C24732" s="2">
        <v>1.315925</v>
      </c>
      <c r="D24732" s="2">
        <v>1.2797959999999999</v>
      </c>
      <c r="F24732" s="2">
        <v>22.342140000000001</v>
      </c>
      <c r="G24732" s="2">
        <v>0.162468</v>
      </c>
      <c r="H24732" s="2">
        <v>0</v>
      </c>
      <c r="J24732" s="2">
        <v>22.344950000000001</v>
      </c>
      <c r="K24732" s="2">
        <v>0.16348799999999999</v>
      </c>
      <c r="L24732" s="2">
        <v>9.6629000000000007E-2</v>
      </c>
    </row>
    <row r="24733" spans="1:12" x14ac:dyDescent="0.2">
      <c r="A24733" s="2">
        <v>22.345649999999999</v>
      </c>
      <c r="B24733" s="2">
        <v>11.8828</v>
      </c>
      <c r="C24733" s="2">
        <v>1.316047</v>
      </c>
      <c r="D24733" s="2">
        <v>1.279536</v>
      </c>
      <c r="F24733" s="2">
        <v>22.342839999999999</v>
      </c>
      <c r="G24733" s="2">
        <v>0.162468</v>
      </c>
      <c r="H24733" s="2">
        <v>0</v>
      </c>
      <c r="J24733" s="2">
        <v>22.345649999999999</v>
      </c>
      <c r="K24733" s="2">
        <v>0.163326</v>
      </c>
      <c r="L24733" s="2">
        <v>9.6916000000000002E-2</v>
      </c>
    </row>
    <row r="24734" spans="1:12" x14ac:dyDescent="0.2">
      <c r="A24734" s="2">
        <v>22.346350000000001</v>
      </c>
      <c r="B24734" s="2">
        <v>11.882239999999999</v>
      </c>
      <c r="C24734" s="2">
        <v>1.315726</v>
      </c>
      <c r="D24734" s="2">
        <v>1.2794300000000001</v>
      </c>
      <c r="F24734" s="2">
        <v>22.34355</v>
      </c>
      <c r="G24734" s="2">
        <v>0.162468</v>
      </c>
      <c r="H24734" s="2">
        <v>0</v>
      </c>
      <c r="J24734" s="2">
        <v>22.346350000000001</v>
      </c>
      <c r="K24734" s="2">
        <v>0.162859</v>
      </c>
      <c r="L24734" s="2">
        <v>9.7518999999999995E-2</v>
      </c>
    </row>
    <row r="24735" spans="1:12" x14ac:dyDescent="0.2">
      <c r="A24735" s="2">
        <v>22.347049999999999</v>
      </c>
      <c r="B24735" s="2">
        <v>11.881830000000001</v>
      </c>
      <c r="C24735" s="2">
        <v>1.3154440000000001</v>
      </c>
      <c r="D24735" s="2">
        <v>1.2790859999999999</v>
      </c>
      <c r="F24735" s="2">
        <v>22.344249999999999</v>
      </c>
      <c r="G24735" s="2">
        <v>0.162468</v>
      </c>
      <c r="H24735" s="2">
        <v>0</v>
      </c>
      <c r="J24735" s="2">
        <v>22.347049999999999</v>
      </c>
      <c r="K24735" s="2">
        <v>0.16259000000000001</v>
      </c>
      <c r="L24735" s="2">
        <v>9.8262000000000002E-2</v>
      </c>
    </row>
    <row r="24736" spans="1:12" x14ac:dyDescent="0.2">
      <c r="A24736" s="2">
        <v>22.347750000000001</v>
      </c>
      <c r="B24736" s="2">
        <v>11.88106</v>
      </c>
      <c r="C24736" s="2">
        <v>1.315448</v>
      </c>
      <c r="D24736" s="2">
        <v>1.278705</v>
      </c>
      <c r="F24736" s="2">
        <v>22.344950000000001</v>
      </c>
      <c r="G24736" s="2">
        <v>0.162468</v>
      </c>
      <c r="H24736" s="2">
        <v>0</v>
      </c>
      <c r="J24736" s="2">
        <v>22.347750000000001</v>
      </c>
      <c r="K24736" s="2">
        <v>0.16238</v>
      </c>
      <c r="L24736" s="2">
        <v>9.8945000000000005E-2</v>
      </c>
    </row>
    <row r="24737" spans="1:12" x14ac:dyDescent="0.2">
      <c r="A24737" s="2">
        <v>22.348459999999999</v>
      </c>
      <c r="B24737" s="2">
        <v>11.88006</v>
      </c>
      <c r="C24737" s="2">
        <v>1.31525</v>
      </c>
      <c r="D24737" s="2">
        <v>1.2786740000000001</v>
      </c>
      <c r="F24737" s="2">
        <v>22.345649999999999</v>
      </c>
      <c r="G24737" s="2">
        <v>0.162468</v>
      </c>
      <c r="H24737" s="2">
        <v>0</v>
      </c>
      <c r="J24737" s="2">
        <v>22.348459999999999</v>
      </c>
      <c r="K24737" s="2">
        <v>0.161999</v>
      </c>
      <c r="L24737" s="2">
        <v>9.9321000000000007E-2</v>
      </c>
    </row>
    <row r="24738" spans="1:12" x14ac:dyDescent="0.2">
      <c r="A24738" s="2">
        <v>22.349160000000001</v>
      </c>
      <c r="B24738" s="2">
        <v>11.87912</v>
      </c>
      <c r="C24738" s="2">
        <v>1.315215</v>
      </c>
      <c r="D24738" s="2">
        <v>1.278178</v>
      </c>
      <c r="F24738" s="2">
        <v>22.346350000000001</v>
      </c>
      <c r="G24738" s="2">
        <v>0.162468</v>
      </c>
      <c r="H24738" s="2">
        <v>0</v>
      </c>
      <c r="J24738" s="2">
        <v>22.349160000000001</v>
      </c>
      <c r="K24738" s="2">
        <v>0.16147800000000001</v>
      </c>
      <c r="L24738" s="2">
        <v>9.9489999999999995E-2</v>
      </c>
    </row>
    <row r="24739" spans="1:12" x14ac:dyDescent="0.2">
      <c r="A24739" s="2">
        <v>22.34986</v>
      </c>
      <c r="B24739" s="2">
        <v>11.87853</v>
      </c>
      <c r="C24739" s="2">
        <v>1.315185</v>
      </c>
      <c r="D24739" s="2">
        <v>1.277644</v>
      </c>
      <c r="F24739" s="2">
        <v>22.347049999999999</v>
      </c>
      <c r="G24739" s="2">
        <v>0.162468</v>
      </c>
      <c r="H24739" s="2">
        <v>0</v>
      </c>
      <c r="J24739" s="2">
        <v>22.34986</v>
      </c>
      <c r="K24739" s="2">
        <v>0.16081000000000001</v>
      </c>
      <c r="L24739" s="2">
        <v>9.9386000000000002E-2</v>
      </c>
    </row>
    <row r="24740" spans="1:12" x14ac:dyDescent="0.2">
      <c r="A24740" s="2">
        <v>22.350560000000002</v>
      </c>
      <c r="B24740" s="2">
        <v>11.877890000000001</v>
      </c>
      <c r="C24740" s="2">
        <v>1.3148489999999999</v>
      </c>
      <c r="D24740" s="2">
        <v>1.2777050000000001</v>
      </c>
      <c r="F24740" s="2">
        <v>22.347750000000001</v>
      </c>
      <c r="G24740" s="2">
        <v>0.162468</v>
      </c>
      <c r="H24740" s="2">
        <v>0</v>
      </c>
      <c r="J24740" s="2">
        <v>22.350560000000002</v>
      </c>
      <c r="K24740" s="2">
        <v>0.16028200000000001</v>
      </c>
      <c r="L24740" s="2">
        <v>9.9171999999999996E-2</v>
      </c>
    </row>
    <row r="24741" spans="1:12" x14ac:dyDescent="0.2">
      <c r="A24741" s="2">
        <v>22.35126</v>
      </c>
      <c r="B24741" s="2">
        <v>11.877370000000001</v>
      </c>
      <c r="C24741" s="2">
        <v>1.3151919999999999</v>
      </c>
      <c r="D24741" s="2">
        <v>1.2775449999999999</v>
      </c>
      <c r="F24741" s="2">
        <v>22.348459999999999</v>
      </c>
      <c r="G24741" s="2">
        <v>0.162468</v>
      </c>
      <c r="H24741" s="2">
        <v>0</v>
      </c>
      <c r="J24741" s="2">
        <v>22.35126</v>
      </c>
      <c r="K24741" s="2">
        <v>0.16006500000000001</v>
      </c>
      <c r="L24741" s="2">
        <v>9.8813999999999999E-2</v>
      </c>
    </row>
    <row r="24742" spans="1:12" x14ac:dyDescent="0.2">
      <c r="A24742" s="2">
        <v>22.351959999999998</v>
      </c>
      <c r="B24742" s="2">
        <v>11.87651</v>
      </c>
      <c r="C24742" s="2">
        <v>1.315391</v>
      </c>
      <c r="D24742" s="2">
        <v>1.27756</v>
      </c>
      <c r="F24742" s="2">
        <v>22.349160000000001</v>
      </c>
      <c r="G24742" s="2">
        <v>0.162468</v>
      </c>
      <c r="H24742" s="2">
        <v>0</v>
      </c>
      <c r="J24742" s="2">
        <v>22.351959999999998</v>
      </c>
      <c r="K24742" s="2">
        <v>0.15975900000000001</v>
      </c>
      <c r="L24742" s="2">
        <v>9.8478999999999997E-2</v>
      </c>
    </row>
    <row r="24743" spans="1:12" x14ac:dyDescent="0.2">
      <c r="A24743" s="2">
        <v>22.35266</v>
      </c>
      <c r="B24743" s="2">
        <v>11.8759</v>
      </c>
      <c r="C24743" s="2">
        <v>1.3156270000000001</v>
      </c>
      <c r="D24743" s="2">
        <v>1.2772479999999999</v>
      </c>
      <c r="F24743" s="2">
        <v>22.34986</v>
      </c>
      <c r="G24743" s="2">
        <v>0.162468</v>
      </c>
      <c r="H24743" s="2">
        <v>0</v>
      </c>
      <c r="J24743" s="2">
        <v>22.35266</v>
      </c>
      <c r="K24743" s="2">
        <v>0.15964500000000001</v>
      </c>
      <c r="L24743" s="2">
        <v>9.8261000000000001E-2</v>
      </c>
    </row>
    <row r="24744" spans="1:12" x14ac:dyDescent="0.2">
      <c r="A24744" s="2">
        <v>22.353370000000002</v>
      </c>
      <c r="B24744" s="2">
        <v>11.875069999999999</v>
      </c>
      <c r="C24744" s="2">
        <v>1.3155969999999999</v>
      </c>
      <c r="D24744" s="2">
        <v>1.2769349999999999</v>
      </c>
      <c r="F24744" s="2">
        <v>22.350560000000002</v>
      </c>
      <c r="G24744" s="2">
        <v>0.162468</v>
      </c>
      <c r="H24744" s="2">
        <v>0</v>
      </c>
      <c r="J24744" s="2">
        <v>22.353370000000002</v>
      </c>
      <c r="K24744" s="2">
        <v>0.159662</v>
      </c>
      <c r="L24744" s="2">
        <v>9.8060999999999995E-2</v>
      </c>
    </row>
    <row r="24745" spans="1:12" x14ac:dyDescent="0.2">
      <c r="A24745" s="2">
        <v>22.35407</v>
      </c>
      <c r="B24745" s="2">
        <v>11.874320000000001</v>
      </c>
      <c r="C24745" s="2">
        <v>1.3152459999999999</v>
      </c>
      <c r="D24745" s="2">
        <v>1.276645</v>
      </c>
      <c r="F24745" s="2">
        <v>22.35126</v>
      </c>
      <c r="G24745" s="2">
        <v>0.162468</v>
      </c>
      <c r="H24745" s="2">
        <v>0</v>
      </c>
      <c r="J24745" s="2">
        <v>22.35407</v>
      </c>
      <c r="K24745" s="2">
        <v>0.15976299999999999</v>
      </c>
      <c r="L24745" s="2">
        <v>9.7892999999999994E-2</v>
      </c>
    </row>
    <row r="24746" spans="1:12" x14ac:dyDescent="0.2">
      <c r="A24746" s="2">
        <v>22.354769999999998</v>
      </c>
      <c r="B24746" s="2">
        <v>11.873060000000001</v>
      </c>
      <c r="C24746" s="2">
        <v>1.315223</v>
      </c>
      <c r="D24746" s="2">
        <v>1.2761800000000001</v>
      </c>
      <c r="F24746" s="2">
        <v>22.351959999999998</v>
      </c>
      <c r="G24746" s="2">
        <v>0.162468</v>
      </c>
      <c r="H24746" s="2">
        <v>0</v>
      </c>
      <c r="J24746" s="2">
        <v>22.354769999999998</v>
      </c>
      <c r="K24746" s="2">
        <v>0.159803</v>
      </c>
      <c r="L24746" s="2">
        <v>9.7407999999999995E-2</v>
      </c>
    </row>
    <row r="24747" spans="1:12" x14ac:dyDescent="0.2">
      <c r="A24747" s="2">
        <v>22.35547</v>
      </c>
      <c r="B24747" s="2">
        <v>11.87209</v>
      </c>
      <c r="C24747" s="2">
        <v>1.315059</v>
      </c>
      <c r="D24747" s="2">
        <v>1.2756609999999999</v>
      </c>
      <c r="F24747" s="2">
        <v>22.35266</v>
      </c>
      <c r="G24747" s="2">
        <v>0.162468</v>
      </c>
      <c r="H24747" s="2">
        <v>0</v>
      </c>
      <c r="J24747" s="2">
        <v>22.35547</v>
      </c>
      <c r="K24747" s="2">
        <v>0.15931899999999999</v>
      </c>
      <c r="L24747" s="2">
        <v>9.7151000000000001E-2</v>
      </c>
    </row>
    <row r="24748" spans="1:12" x14ac:dyDescent="0.2">
      <c r="A24748" s="2">
        <v>22.356169999999999</v>
      </c>
      <c r="B24748" s="2">
        <v>11.870710000000001</v>
      </c>
      <c r="C24748" s="2">
        <v>1.3147120000000001</v>
      </c>
      <c r="D24748" s="2">
        <v>1.27515</v>
      </c>
      <c r="F24748" s="2">
        <v>22.353370000000002</v>
      </c>
      <c r="G24748" s="2">
        <v>0.162468</v>
      </c>
      <c r="H24748" s="2">
        <v>0</v>
      </c>
      <c r="J24748" s="2">
        <v>22.356169999999999</v>
      </c>
      <c r="K24748" s="2">
        <v>0.15870699999999999</v>
      </c>
      <c r="L24748" s="2">
        <v>9.7054000000000001E-2</v>
      </c>
    </row>
    <row r="24749" spans="1:12" x14ac:dyDescent="0.2">
      <c r="A24749" s="2">
        <v>22.356870000000001</v>
      </c>
      <c r="B24749" s="2">
        <v>11.86936</v>
      </c>
      <c r="C24749" s="2">
        <v>1.314292</v>
      </c>
      <c r="D24749" s="2">
        <v>1.2750809999999999</v>
      </c>
      <c r="F24749" s="2">
        <v>22.35407</v>
      </c>
      <c r="G24749" s="2">
        <v>0.162468</v>
      </c>
      <c r="H24749" s="2">
        <v>0</v>
      </c>
      <c r="J24749" s="2">
        <v>22.356870000000001</v>
      </c>
      <c r="K24749" s="2">
        <v>0.15831700000000001</v>
      </c>
      <c r="L24749" s="2">
        <v>9.6572000000000005E-2</v>
      </c>
    </row>
    <row r="24750" spans="1:12" x14ac:dyDescent="0.2">
      <c r="A24750" s="2">
        <v>22.357569999999999</v>
      </c>
      <c r="B24750" s="2">
        <v>11.8681</v>
      </c>
      <c r="C24750" s="2">
        <v>1.3145249999999999</v>
      </c>
      <c r="D24750" s="2">
        <v>1.2745770000000001</v>
      </c>
      <c r="F24750" s="2">
        <v>22.354769999999998</v>
      </c>
      <c r="G24750" s="2">
        <v>0.162468</v>
      </c>
      <c r="H24750" s="2">
        <v>0</v>
      </c>
      <c r="J24750" s="2">
        <v>22.357569999999999</v>
      </c>
      <c r="K24750" s="2">
        <v>0.15792300000000001</v>
      </c>
      <c r="L24750" s="2">
        <v>9.6457000000000001E-2</v>
      </c>
    </row>
    <row r="24751" spans="1:12" x14ac:dyDescent="0.2">
      <c r="A24751" s="2">
        <v>22.358270000000001</v>
      </c>
      <c r="B24751" s="2">
        <v>11.867430000000001</v>
      </c>
      <c r="C24751" s="2">
        <v>1.3143069999999999</v>
      </c>
      <c r="D24751" s="2">
        <v>1.274524</v>
      </c>
      <c r="F24751" s="2">
        <v>22.35547</v>
      </c>
      <c r="G24751" s="2">
        <v>0.162468</v>
      </c>
      <c r="H24751" s="2">
        <v>0</v>
      </c>
      <c r="J24751" s="2">
        <v>22.358270000000001</v>
      </c>
      <c r="K24751" s="2">
        <v>0.157938</v>
      </c>
      <c r="L24751" s="2">
        <v>9.6102999999999994E-2</v>
      </c>
    </row>
    <row r="24752" spans="1:12" x14ac:dyDescent="0.2">
      <c r="A24752" s="2">
        <v>22.358979999999999</v>
      </c>
      <c r="B24752" s="2">
        <v>11.86659</v>
      </c>
      <c r="C24752" s="2">
        <v>1.3139719999999999</v>
      </c>
      <c r="D24752" s="2">
        <v>1.274356</v>
      </c>
      <c r="F24752" s="2">
        <v>22.356169999999999</v>
      </c>
      <c r="G24752" s="2">
        <v>0.162468</v>
      </c>
      <c r="H24752" s="2">
        <v>0</v>
      </c>
      <c r="J24752" s="2">
        <v>22.358979999999999</v>
      </c>
      <c r="K24752" s="2">
        <v>0.15842600000000001</v>
      </c>
      <c r="L24752" s="2">
        <v>9.6199000000000007E-2</v>
      </c>
    </row>
    <row r="24753" spans="1:12" x14ac:dyDescent="0.2">
      <c r="A24753" s="2">
        <v>22.359680000000001</v>
      </c>
      <c r="B24753" s="2">
        <v>11.86586</v>
      </c>
      <c r="C24753" s="2">
        <v>1.3137730000000001</v>
      </c>
      <c r="D24753" s="2">
        <v>1.2739290000000001</v>
      </c>
      <c r="F24753" s="2">
        <v>22.356870000000001</v>
      </c>
      <c r="G24753" s="2">
        <v>0.162468</v>
      </c>
      <c r="H24753" s="2">
        <v>0</v>
      </c>
      <c r="J24753" s="2">
        <v>22.359680000000001</v>
      </c>
      <c r="K24753" s="2">
        <v>0.158335</v>
      </c>
      <c r="L24753" s="2">
        <v>9.5634999999999998E-2</v>
      </c>
    </row>
    <row r="24754" spans="1:12" x14ac:dyDescent="0.2">
      <c r="A24754" s="2">
        <v>22.360379999999999</v>
      </c>
      <c r="B24754" s="2">
        <v>11.86504</v>
      </c>
      <c r="C24754" s="2">
        <v>1.313453</v>
      </c>
      <c r="D24754" s="2">
        <v>1.2732270000000001</v>
      </c>
      <c r="F24754" s="2">
        <v>22.357569999999999</v>
      </c>
      <c r="G24754" s="2">
        <v>0.162468</v>
      </c>
      <c r="H24754" s="2">
        <v>0</v>
      </c>
      <c r="J24754" s="2">
        <v>22.360379999999999</v>
      </c>
      <c r="K24754" s="2">
        <v>0.158106</v>
      </c>
      <c r="L24754" s="2">
        <v>9.5836000000000005E-2</v>
      </c>
    </row>
    <row r="24755" spans="1:12" x14ac:dyDescent="0.2">
      <c r="A24755" s="2">
        <v>22.361080000000001</v>
      </c>
      <c r="B24755" s="2">
        <v>11.863799999999999</v>
      </c>
      <c r="C24755" s="2">
        <v>1.3133729999999999</v>
      </c>
      <c r="D24755" s="2">
        <v>1.272678</v>
      </c>
      <c r="F24755" s="2">
        <v>22.358270000000001</v>
      </c>
      <c r="G24755" s="2">
        <v>0.162468</v>
      </c>
      <c r="H24755" s="2">
        <v>0</v>
      </c>
      <c r="J24755" s="2">
        <v>22.361080000000001</v>
      </c>
      <c r="K24755" s="2">
        <v>0.158359</v>
      </c>
      <c r="L24755" s="2">
        <v>9.5223000000000002E-2</v>
      </c>
    </row>
    <row r="24756" spans="1:12" x14ac:dyDescent="0.2">
      <c r="A24756" s="2">
        <v>22.36178</v>
      </c>
      <c r="B24756" s="2">
        <v>11.86322</v>
      </c>
      <c r="C24756" s="2">
        <v>1.3128040000000001</v>
      </c>
      <c r="D24756" s="2">
        <v>1.27251</v>
      </c>
      <c r="F24756" s="2">
        <v>22.358979999999999</v>
      </c>
      <c r="G24756" s="2">
        <v>0.162468</v>
      </c>
      <c r="H24756" s="2">
        <v>0</v>
      </c>
      <c r="J24756" s="2">
        <v>22.36178</v>
      </c>
      <c r="K24756" s="2">
        <v>0.158472</v>
      </c>
      <c r="L24756" s="2">
        <v>9.5023999999999997E-2</v>
      </c>
    </row>
    <row r="24757" spans="1:12" x14ac:dyDescent="0.2">
      <c r="A24757" s="2">
        <v>22.362480000000001</v>
      </c>
      <c r="B24757" s="2">
        <v>11.86246</v>
      </c>
      <c r="C24757" s="2">
        <v>1.3122590000000001</v>
      </c>
      <c r="D24757" s="2">
        <v>1.272289</v>
      </c>
      <c r="F24757" s="2">
        <v>22.359680000000001</v>
      </c>
      <c r="G24757" s="2">
        <v>0.162468</v>
      </c>
      <c r="H24757" s="2">
        <v>0</v>
      </c>
      <c r="J24757" s="2">
        <v>22.362480000000001</v>
      </c>
      <c r="K24757" s="2">
        <v>0.15871399999999999</v>
      </c>
      <c r="L24757" s="2">
        <v>9.4620999999999997E-2</v>
      </c>
    </row>
    <row r="24758" spans="1:12" x14ac:dyDescent="0.2">
      <c r="A24758" s="2">
        <v>22.36318</v>
      </c>
      <c r="B24758" s="2">
        <v>11.861610000000001</v>
      </c>
      <c r="C24758" s="2">
        <v>1.3120000000000001</v>
      </c>
      <c r="D24758" s="2">
        <v>1.272014</v>
      </c>
      <c r="F24758" s="2">
        <v>22.360379999999999</v>
      </c>
      <c r="G24758" s="2">
        <v>0.162468</v>
      </c>
      <c r="H24758" s="2">
        <v>0</v>
      </c>
      <c r="J24758" s="2">
        <v>22.36318</v>
      </c>
      <c r="K24758" s="2">
        <v>0.15885099999999999</v>
      </c>
      <c r="L24758" s="2">
        <v>9.5116999999999993E-2</v>
      </c>
    </row>
    <row r="24759" spans="1:12" x14ac:dyDescent="0.2">
      <c r="A24759" s="2">
        <v>22.363890000000001</v>
      </c>
      <c r="B24759" s="2">
        <v>11.86084</v>
      </c>
      <c r="C24759" s="2">
        <v>1.311717</v>
      </c>
      <c r="D24759" s="2">
        <v>1.2719910000000001</v>
      </c>
      <c r="F24759" s="2">
        <v>22.361080000000001</v>
      </c>
      <c r="G24759" s="2">
        <v>0.162468</v>
      </c>
      <c r="H24759" s="2">
        <v>0</v>
      </c>
      <c r="J24759" s="2">
        <v>22.363890000000001</v>
      </c>
      <c r="K24759" s="2">
        <v>0.158886</v>
      </c>
      <c r="L24759" s="2">
        <v>9.5425999999999997E-2</v>
      </c>
    </row>
    <row r="24760" spans="1:12" x14ac:dyDescent="0.2">
      <c r="A24760" s="2">
        <v>22.36459</v>
      </c>
      <c r="B24760" s="2">
        <v>11.85966</v>
      </c>
      <c r="C24760" s="2">
        <v>1.3119769999999999</v>
      </c>
      <c r="D24760" s="2">
        <v>1.2714190000000001</v>
      </c>
      <c r="F24760" s="2">
        <v>22.36178</v>
      </c>
      <c r="G24760" s="2">
        <v>0.162468</v>
      </c>
      <c r="H24760" s="2">
        <v>0</v>
      </c>
      <c r="J24760" s="2">
        <v>22.36459</v>
      </c>
      <c r="K24760" s="2">
        <v>0.15909400000000001</v>
      </c>
      <c r="L24760" s="2">
        <v>9.5656000000000005E-2</v>
      </c>
    </row>
    <row r="24761" spans="1:12" x14ac:dyDescent="0.2">
      <c r="A24761" s="2">
        <v>22.365290000000002</v>
      </c>
      <c r="B24761" s="2">
        <v>11.85877</v>
      </c>
      <c r="C24761" s="2">
        <v>1.3119270000000001</v>
      </c>
      <c r="D24761" s="2">
        <v>1.271045</v>
      </c>
      <c r="F24761" s="2">
        <v>22.362480000000001</v>
      </c>
      <c r="G24761" s="2">
        <v>0.162468</v>
      </c>
      <c r="H24761" s="2">
        <v>0</v>
      </c>
      <c r="J24761" s="2">
        <v>22.365290000000002</v>
      </c>
      <c r="K24761" s="2">
        <v>0.15908800000000001</v>
      </c>
      <c r="L24761" s="2">
        <v>9.5066999999999999E-2</v>
      </c>
    </row>
    <row r="24762" spans="1:12" x14ac:dyDescent="0.2">
      <c r="A24762" s="2">
        <v>22.36599</v>
      </c>
      <c r="B24762" s="2">
        <v>11.85826</v>
      </c>
      <c r="C24762" s="2">
        <v>1.312076</v>
      </c>
      <c r="D24762" s="2">
        <v>1.2708919999999999</v>
      </c>
      <c r="F24762" s="2">
        <v>22.36318</v>
      </c>
      <c r="G24762" s="2">
        <v>0.162468</v>
      </c>
      <c r="H24762" s="2">
        <v>0</v>
      </c>
      <c r="J24762" s="2">
        <v>22.36599</v>
      </c>
      <c r="K24762" s="2">
        <v>0.15903300000000001</v>
      </c>
      <c r="L24762" s="2">
        <v>9.5269999999999994E-2</v>
      </c>
    </row>
    <row r="24763" spans="1:12" x14ac:dyDescent="0.2">
      <c r="A24763" s="2">
        <v>22.366689999999998</v>
      </c>
      <c r="B24763" s="2">
        <v>11.85713</v>
      </c>
      <c r="C24763" s="2">
        <v>1.3121860000000001</v>
      </c>
      <c r="D24763" s="2">
        <v>1.269641</v>
      </c>
      <c r="F24763" s="2">
        <v>22.363890000000001</v>
      </c>
      <c r="G24763" s="2">
        <v>0.162468</v>
      </c>
      <c r="H24763" s="2">
        <v>0</v>
      </c>
      <c r="J24763" s="2">
        <v>22.366689999999998</v>
      </c>
      <c r="K24763" s="2">
        <v>0.15890099999999999</v>
      </c>
      <c r="L24763" s="2">
        <v>9.5145999999999994E-2</v>
      </c>
    </row>
    <row r="24764" spans="1:12" x14ac:dyDescent="0.2">
      <c r="A24764" s="2">
        <v>22.36739</v>
      </c>
      <c r="B24764" s="2">
        <v>11.855980000000001</v>
      </c>
      <c r="C24764" s="2">
        <v>1.312141</v>
      </c>
      <c r="D24764" s="2">
        <v>1.269023</v>
      </c>
      <c r="F24764" s="2">
        <v>22.36459</v>
      </c>
      <c r="G24764" s="2">
        <v>0.162468</v>
      </c>
      <c r="H24764" s="2">
        <v>0</v>
      </c>
      <c r="J24764" s="2">
        <v>22.36739</v>
      </c>
      <c r="K24764" s="2">
        <v>0.15860399999999999</v>
      </c>
      <c r="L24764" s="2">
        <v>9.5327999999999996E-2</v>
      </c>
    </row>
    <row r="24765" spans="1:12" x14ac:dyDescent="0.2">
      <c r="A24765" s="2">
        <v>22.368089999999999</v>
      </c>
      <c r="B24765" s="2">
        <v>11.85454</v>
      </c>
      <c r="C24765" s="2">
        <v>1.3118240000000001</v>
      </c>
      <c r="D24765" s="2">
        <v>1.2690459999999999</v>
      </c>
      <c r="F24765" s="2">
        <v>22.365290000000002</v>
      </c>
      <c r="G24765" s="2">
        <v>0.162468</v>
      </c>
      <c r="H24765" s="2">
        <v>0</v>
      </c>
      <c r="J24765" s="2">
        <v>22.368089999999999</v>
      </c>
      <c r="K24765" s="2">
        <v>0.158411</v>
      </c>
      <c r="L24765" s="2">
        <v>9.4868999999999995E-2</v>
      </c>
    </row>
    <row r="24766" spans="1:12" x14ac:dyDescent="0.2">
      <c r="A24766" s="2">
        <v>22.3688</v>
      </c>
      <c r="B24766" s="2">
        <v>11.85394</v>
      </c>
      <c r="C24766" s="2">
        <v>1.3110919999999999</v>
      </c>
      <c r="D24766" s="2">
        <v>1.2687790000000001</v>
      </c>
      <c r="F24766" s="2">
        <v>22.36599</v>
      </c>
      <c r="G24766" s="2">
        <v>0.162468</v>
      </c>
      <c r="H24766" s="2">
        <v>0</v>
      </c>
      <c r="J24766" s="2">
        <v>22.3688</v>
      </c>
      <c r="K24766" s="2">
        <v>0.15867400000000001</v>
      </c>
      <c r="L24766" s="2">
        <v>9.4686999999999993E-2</v>
      </c>
    </row>
    <row r="24767" spans="1:12" x14ac:dyDescent="0.2">
      <c r="A24767" s="2">
        <v>22.369499999999999</v>
      </c>
      <c r="B24767" s="2">
        <v>11.85317</v>
      </c>
      <c r="C24767" s="2">
        <v>1.310989</v>
      </c>
      <c r="D24767" s="2">
        <v>1.268138</v>
      </c>
      <c r="F24767" s="2">
        <v>22.366689999999998</v>
      </c>
      <c r="G24767" s="2">
        <v>0.162468</v>
      </c>
      <c r="H24767" s="2">
        <v>0</v>
      </c>
      <c r="J24767" s="2">
        <v>22.369499999999999</v>
      </c>
      <c r="K24767" s="2">
        <v>0.15887799999999999</v>
      </c>
      <c r="L24767" s="2">
        <v>9.5163999999999999E-2</v>
      </c>
    </row>
    <row r="24768" spans="1:12" x14ac:dyDescent="0.2">
      <c r="A24768" s="2">
        <v>22.370200000000001</v>
      </c>
      <c r="B24768" s="2">
        <v>11.851979999999999</v>
      </c>
      <c r="C24768" s="2">
        <v>1.3106409999999999</v>
      </c>
      <c r="D24768" s="2">
        <v>1.268192</v>
      </c>
      <c r="F24768" s="2">
        <v>22.36739</v>
      </c>
      <c r="G24768" s="2">
        <v>0.162468</v>
      </c>
      <c r="H24768" s="2">
        <v>0</v>
      </c>
      <c r="J24768" s="2">
        <v>22.370200000000001</v>
      </c>
      <c r="K24768" s="2">
        <v>0.158558</v>
      </c>
      <c r="L24768" s="2">
        <v>9.5714999999999995E-2</v>
      </c>
    </row>
    <row r="24769" spans="1:12" x14ac:dyDescent="0.2">
      <c r="A24769" s="2">
        <v>22.370899999999999</v>
      </c>
      <c r="B24769" s="2">
        <v>11.851319999999999</v>
      </c>
      <c r="C24769" s="2">
        <v>1.3103590000000001</v>
      </c>
      <c r="D24769" s="2">
        <v>1.2679240000000001</v>
      </c>
      <c r="F24769" s="2">
        <v>22.368089999999999</v>
      </c>
      <c r="G24769" s="2">
        <v>0.162468</v>
      </c>
      <c r="H24769" s="2">
        <v>0</v>
      </c>
      <c r="J24769" s="2">
        <v>22.370899999999999</v>
      </c>
      <c r="K24769" s="2">
        <v>0.15793599999999999</v>
      </c>
      <c r="L24769" s="2">
        <v>9.5835000000000004E-2</v>
      </c>
    </row>
    <row r="24770" spans="1:12" x14ac:dyDescent="0.2">
      <c r="A24770" s="2">
        <v>22.371600000000001</v>
      </c>
      <c r="B24770" s="2">
        <v>11.85061</v>
      </c>
      <c r="C24770" s="2">
        <v>1.3105119999999999</v>
      </c>
      <c r="D24770" s="2">
        <v>1.267444</v>
      </c>
      <c r="F24770" s="2">
        <v>22.3688</v>
      </c>
      <c r="G24770" s="2">
        <v>0.162468</v>
      </c>
      <c r="H24770" s="2">
        <v>0</v>
      </c>
      <c r="J24770" s="2">
        <v>22.371600000000001</v>
      </c>
      <c r="K24770" s="2">
        <v>0.15743199999999999</v>
      </c>
      <c r="L24770" s="2">
        <v>9.5839999999999995E-2</v>
      </c>
    </row>
    <row r="24771" spans="1:12" x14ac:dyDescent="0.2">
      <c r="A24771" s="2">
        <v>22.372299999999999</v>
      </c>
      <c r="B24771" s="2">
        <v>11.849729999999999</v>
      </c>
      <c r="C24771" s="2">
        <v>1.310519</v>
      </c>
      <c r="D24771" s="2">
        <v>1.267101</v>
      </c>
      <c r="F24771" s="2">
        <v>22.369499999999999</v>
      </c>
      <c r="G24771" s="2">
        <v>0.162468</v>
      </c>
      <c r="H24771" s="2">
        <v>0</v>
      </c>
      <c r="J24771" s="2">
        <v>22.372299999999999</v>
      </c>
      <c r="K24771" s="2">
        <v>0.157274</v>
      </c>
      <c r="L24771" s="2">
        <v>9.5763000000000001E-2</v>
      </c>
    </row>
    <row r="24772" spans="1:12" x14ac:dyDescent="0.2">
      <c r="A24772" s="2">
        <v>22.373000000000001</v>
      </c>
      <c r="B24772" s="2">
        <v>11.848800000000001</v>
      </c>
      <c r="C24772" s="2">
        <v>1.310519</v>
      </c>
      <c r="D24772" s="2">
        <v>1.267169</v>
      </c>
      <c r="F24772" s="2">
        <v>22.370200000000001</v>
      </c>
      <c r="G24772" s="2">
        <v>0.162468</v>
      </c>
      <c r="H24772" s="2">
        <v>0</v>
      </c>
      <c r="J24772" s="2">
        <v>22.373000000000001</v>
      </c>
      <c r="K24772" s="2">
        <v>0.157335</v>
      </c>
      <c r="L24772" s="2">
        <v>9.5701999999999995E-2</v>
      </c>
    </row>
    <row r="24773" spans="1:12" x14ac:dyDescent="0.2">
      <c r="A24773" s="2">
        <v>22.373709999999999</v>
      </c>
      <c r="B24773" s="2">
        <v>11.847670000000001</v>
      </c>
      <c r="C24773" s="2">
        <v>1.3105309999999999</v>
      </c>
      <c r="D24773" s="2">
        <v>1.2664899999999999</v>
      </c>
      <c r="F24773" s="2">
        <v>22.370899999999999</v>
      </c>
      <c r="G24773" s="2">
        <v>0.162468</v>
      </c>
      <c r="H24773" s="2">
        <v>0</v>
      </c>
      <c r="J24773" s="2">
        <v>22.373709999999999</v>
      </c>
      <c r="K24773" s="2">
        <v>0.157501</v>
      </c>
      <c r="L24773" s="2">
        <v>9.5481999999999997E-2</v>
      </c>
    </row>
    <row r="24774" spans="1:12" x14ac:dyDescent="0.2">
      <c r="A24774" s="2">
        <v>22.374410000000001</v>
      </c>
      <c r="B24774" s="2">
        <v>11.846780000000001</v>
      </c>
      <c r="C24774" s="2">
        <v>1.310611</v>
      </c>
      <c r="D24774" s="2">
        <v>1.2659560000000001</v>
      </c>
      <c r="F24774" s="2">
        <v>22.371600000000001</v>
      </c>
      <c r="G24774" s="2">
        <v>0.162468</v>
      </c>
      <c r="H24774" s="2">
        <v>0</v>
      </c>
      <c r="J24774" s="2">
        <v>22.374410000000001</v>
      </c>
      <c r="K24774" s="2">
        <v>0.15750700000000001</v>
      </c>
      <c r="L24774" s="2">
        <v>9.5448000000000005E-2</v>
      </c>
    </row>
    <row r="24775" spans="1:12" x14ac:dyDescent="0.2">
      <c r="A24775" s="2">
        <v>22.375109999999999</v>
      </c>
      <c r="B24775" s="2">
        <v>11.84562</v>
      </c>
      <c r="C24775" s="2">
        <v>1.3106720000000001</v>
      </c>
      <c r="D24775" s="2">
        <v>1.2652239999999999</v>
      </c>
      <c r="F24775" s="2">
        <v>22.372299999999999</v>
      </c>
      <c r="G24775" s="2">
        <v>0.162468</v>
      </c>
      <c r="H24775" s="2">
        <v>0</v>
      </c>
      <c r="J24775" s="2">
        <v>22.375109999999999</v>
      </c>
      <c r="K24775" s="2">
        <v>0.15722800000000001</v>
      </c>
      <c r="L24775" s="2">
        <v>9.5269999999999994E-2</v>
      </c>
    </row>
    <row r="24776" spans="1:12" x14ac:dyDescent="0.2">
      <c r="A24776" s="2">
        <v>22.375810000000001</v>
      </c>
      <c r="B24776" s="2">
        <v>11.844609999999999</v>
      </c>
      <c r="C24776" s="2">
        <v>1.310516</v>
      </c>
      <c r="D24776" s="2">
        <v>1.264491</v>
      </c>
      <c r="F24776" s="2">
        <v>22.373000000000001</v>
      </c>
      <c r="G24776" s="2">
        <v>0.162468</v>
      </c>
      <c r="H24776" s="2">
        <v>0</v>
      </c>
      <c r="J24776" s="2">
        <v>22.375810000000001</v>
      </c>
      <c r="K24776" s="2">
        <v>0.15732199999999999</v>
      </c>
      <c r="L24776" s="2">
        <v>9.5515000000000003E-2</v>
      </c>
    </row>
    <row r="24777" spans="1:12" x14ac:dyDescent="0.2">
      <c r="A24777" s="2">
        <v>22.37651</v>
      </c>
      <c r="B24777" s="2">
        <v>11.843640000000001</v>
      </c>
      <c r="C24777" s="2">
        <v>1.3102450000000001</v>
      </c>
      <c r="D24777" s="2">
        <v>1.2642169999999999</v>
      </c>
      <c r="F24777" s="2">
        <v>22.373709999999999</v>
      </c>
      <c r="G24777" s="2">
        <v>0.162468</v>
      </c>
      <c r="H24777" s="2">
        <v>0</v>
      </c>
      <c r="J24777" s="2">
        <v>22.37651</v>
      </c>
      <c r="K24777" s="2">
        <v>0.15748000000000001</v>
      </c>
      <c r="L24777" s="2">
        <v>9.5454999999999998E-2</v>
      </c>
    </row>
    <row r="24778" spans="1:12" x14ac:dyDescent="0.2">
      <c r="A24778" s="2">
        <v>22.377210000000002</v>
      </c>
      <c r="B24778" s="2">
        <v>11.842739999999999</v>
      </c>
      <c r="C24778" s="2">
        <v>1.310317</v>
      </c>
      <c r="D24778" s="2">
        <v>1.264362</v>
      </c>
      <c r="F24778" s="2">
        <v>22.374410000000001</v>
      </c>
      <c r="G24778" s="2">
        <v>0.162468</v>
      </c>
      <c r="H24778" s="2">
        <v>0</v>
      </c>
      <c r="J24778" s="2">
        <v>22.377210000000002</v>
      </c>
      <c r="K24778" s="2">
        <v>0.157558</v>
      </c>
      <c r="L24778" s="2">
        <v>9.6239000000000005E-2</v>
      </c>
    </row>
    <row r="24779" spans="1:12" x14ac:dyDescent="0.2">
      <c r="A24779" s="2">
        <v>22.37791</v>
      </c>
      <c r="B24779" s="2">
        <v>11.84174</v>
      </c>
      <c r="C24779" s="2">
        <v>1.3107249999999999</v>
      </c>
      <c r="D24779" s="2">
        <v>1.264194</v>
      </c>
      <c r="F24779" s="2">
        <v>22.375109999999999</v>
      </c>
      <c r="G24779" s="2">
        <v>0.162468</v>
      </c>
      <c r="H24779" s="2">
        <v>0</v>
      </c>
      <c r="J24779" s="2">
        <v>22.37791</v>
      </c>
      <c r="K24779" s="2">
        <v>0.15779699999999999</v>
      </c>
      <c r="L24779" s="2">
        <v>9.6201999999999996E-2</v>
      </c>
    </row>
    <row r="24780" spans="1:12" x14ac:dyDescent="0.2">
      <c r="A24780" s="2">
        <v>22.378609999999998</v>
      </c>
      <c r="B24780" s="2">
        <v>11.841189999999999</v>
      </c>
      <c r="C24780" s="2">
        <v>1.3109280000000001</v>
      </c>
      <c r="D24780" s="2">
        <v>1.2640640000000001</v>
      </c>
      <c r="F24780" s="2">
        <v>22.375810000000001</v>
      </c>
      <c r="G24780" s="2">
        <v>0.162468</v>
      </c>
      <c r="H24780" s="2">
        <v>0</v>
      </c>
      <c r="J24780" s="2">
        <v>22.378609999999998</v>
      </c>
      <c r="K24780" s="2">
        <v>0.15773200000000001</v>
      </c>
      <c r="L24780" s="2">
        <v>9.5880000000000007E-2</v>
      </c>
    </row>
    <row r="24781" spans="1:12" x14ac:dyDescent="0.2">
      <c r="A24781" s="2">
        <v>22.37932</v>
      </c>
      <c r="B24781" s="2">
        <v>11.840540000000001</v>
      </c>
      <c r="C24781" s="2">
        <v>1.3109090000000001</v>
      </c>
      <c r="D24781" s="2">
        <v>1.2635529999999999</v>
      </c>
      <c r="F24781" s="2">
        <v>22.37651</v>
      </c>
      <c r="G24781" s="2">
        <v>0.162468</v>
      </c>
      <c r="H24781" s="2">
        <v>0</v>
      </c>
      <c r="J24781" s="2">
        <v>22.37932</v>
      </c>
      <c r="K24781" s="2">
        <v>0.157411</v>
      </c>
      <c r="L24781" s="2">
        <v>9.5807000000000003E-2</v>
      </c>
    </row>
    <row r="24782" spans="1:12" x14ac:dyDescent="0.2">
      <c r="A24782" s="2">
        <v>22.380019999999998</v>
      </c>
      <c r="B24782" s="2">
        <v>11.83954</v>
      </c>
      <c r="C24782" s="2">
        <v>1.3104009999999999</v>
      </c>
      <c r="D24782" s="2">
        <v>1.2634000000000001</v>
      </c>
      <c r="F24782" s="2">
        <v>22.377210000000002</v>
      </c>
      <c r="G24782" s="2">
        <v>0.162468</v>
      </c>
      <c r="H24782" s="2">
        <v>0</v>
      </c>
      <c r="J24782" s="2">
        <v>22.380019999999998</v>
      </c>
      <c r="K24782" s="2">
        <v>0.15714800000000001</v>
      </c>
      <c r="L24782" s="2">
        <v>9.6395999999999996E-2</v>
      </c>
    </row>
    <row r="24783" spans="1:12" x14ac:dyDescent="0.2">
      <c r="A24783" s="2">
        <v>22.38072</v>
      </c>
      <c r="B24783" s="2">
        <v>11.838749999999999</v>
      </c>
      <c r="C24783" s="2">
        <v>1.310306</v>
      </c>
      <c r="D24783" s="2">
        <v>1.263034</v>
      </c>
      <c r="F24783" s="2">
        <v>22.37791</v>
      </c>
      <c r="G24783" s="2">
        <v>0.162468</v>
      </c>
      <c r="H24783" s="2">
        <v>0</v>
      </c>
      <c r="J24783" s="2">
        <v>22.38072</v>
      </c>
      <c r="K24783" s="2">
        <v>0.15703900000000001</v>
      </c>
      <c r="L24783" s="2">
        <v>9.6276E-2</v>
      </c>
    </row>
    <row r="24784" spans="1:12" x14ac:dyDescent="0.2">
      <c r="A24784" s="2">
        <v>22.381419999999999</v>
      </c>
      <c r="B24784" s="2">
        <v>11.8375</v>
      </c>
      <c r="C24784" s="2">
        <v>1.310176</v>
      </c>
      <c r="D24784" s="2">
        <v>1.2631790000000001</v>
      </c>
      <c r="F24784" s="2">
        <v>22.378609999999998</v>
      </c>
      <c r="G24784" s="2">
        <v>0.162468</v>
      </c>
      <c r="H24784" s="2">
        <v>0</v>
      </c>
      <c r="J24784" s="2">
        <v>22.381419999999999</v>
      </c>
      <c r="K24784" s="2">
        <v>0.15654000000000001</v>
      </c>
      <c r="L24784" s="2">
        <v>9.5806000000000002E-2</v>
      </c>
    </row>
    <row r="24785" spans="1:12" x14ac:dyDescent="0.2">
      <c r="A24785" s="2">
        <v>22.38212</v>
      </c>
      <c r="B24785" s="2">
        <v>11.836690000000001</v>
      </c>
      <c r="C24785" s="2">
        <v>1.3099970000000001</v>
      </c>
      <c r="D24785" s="2">
        <v>1.2627060000000001</v>
      </c>
      <c r="F24785" s="2">
        <v>22.37932</v>
      </c>
      <c r="G24785" s="2">
        <v>0.162468</v>
      </c>
      <c r="H24785" s="2">
        <v>0</v>
      </c>
      <c r="J24785" s="2">
        <v>22.38212</v>
      </c>
      <c r="K24785" s="2">
        <v>0.15634500000000001</v>
      </c>
      <c r="L24785" s="2">
        <v>9.5462000000000005E-2</v>
      </c>
    </row>
    <row r="24786" spans="1:12" x14ac:dyDescent="0.2">
      <c r="A24786" s="2">
        <v>22.382819999999999</v>
      </c>
      <c r="B24786" s="2">
        <v>11.83601</v>
      </c>
      <c r="C24786" s="2">
        <v>1.309844</v>
      </c>
      <c r="D24786" s="2">
        <v>1.2629269999999999</v>
      </c>
      <c r="F24786" s="2">
        <v>22.380019999999998</v>
      </c>
      <c r="G24786" s="2">
        <v>0.162468</v>
      </c>
      <c r="H24786" s="2">
        <v>0</v>
      </c>
      <c r="J24786" s="2">
        <v>22.382819999999999</v>
      </c>
      <c r="K24786" s="2">
        <v>0.15601699999999999</v>
      </c>
      <c r="L24786" s="2">
        <v>9.5252000000000003E-2</v>
      </c>
    </row>
    <row r="24787" spans="1:12" x14ac:dyDescent="0.2">
      <c r="A24787" s="2">
        <v>22.383520000000001</v>
      </c>
      <c r="B24787" s="2">
        <v>11.83508</v>
      </c>
      <c r="C24787" s="2">
        <v>1.309852</v>
      </c>
      <c r="D24787" s="2">
        <v>1.2628889999999999</v>
      </c>
      <c r="F24787" s="2">
        <v>22.38072</v>
      </c>
      <c r="G24787" s="2">
        <v>0.162468</v>
      </c>
      <c r="H24787" s="2">
        <v>0</v>
      </c>
      <c r="J24787" s="2">
        <v>22.383520000000001</v>
      </c>
      <c r="K24787" s="2">
        <v>0.155418</v>
      </c>
      <c r="L24787" s="2">
        <v>9.5479999999999995E-2</v>
      </c>
    </row>
    <row r="24788" spans="1:12" x14ac:dyDescent="0.2">
      <c r="A24788" s="2">
        <v>22.384229999999999</v>
      </c>
      <c r="B24788" s="2">
        <v>11.83405</v>
      </c>
      <c r="C24788" s="2">
        <v>1.309741</v>
      </c>
      <c r="D24788" s="2">
        <v>1.262386</v>
      </c>
      <c r="F24788" s="2">
        <v>22.381419999999999</v>
      </c>
      <c r="G24788" s="2">
        <v>0.162468</v>
      </c>
      <c r="H24788" s="2">
        <v>0</v>
      </c>
      <c r="J24788" s="2">
        <v>22.384229999999999</v>
      </c>
      <c r="K24788" s="2">
        <v>0.15498899999999999</v>
      </c>
      <c r="L24788" s="2">
        <v>9.5499000000000001E-2</v>
      </c>
    </row>
    <row r="24789" spans="1:12" x14ac:dyDescent="0.2">
      <c r="A24789" s="2">
        <v>22.384930000000001</v>
      </c>
      <c r="B24789" s="2">
        <v>11.833130000000001</v>
      </c>
      <c r="C24789" s="2">
        <v>1.3097829999999999</v>
      </c>
      <c r="D24789" s="2">
        <v>1.2618819999999999</v>
      </c>
      <c r="F24789" s="2">
        <v>22.38212</v>
      </c>
      <c r="G24789" s="2">
        <v>0.162468</v>
      </c>
      <c r="H24789" s="2">
        <v>0</v>
      </c>
      <c r="J24789" s="2">
        <v>22.384930000000001</v>
      </c>
      <c r="K24789" s="2">
        <v>0.15476200000000001</v>
      </c>
      <c r="L24789" s="2">
        <v>9.5268000000000005E-2</v>
      </c>
    </row>
    <row r="24790" spans="1:12" x14ac:dyDescent="0.2">
      <c r="A24790" s="2">
        <v>22.385629999999999</v>
      </c>
      <c r="B24790" s="2">
        <v>11.83203</v>
      </c>
      <c r="C24790" s="2">
        <v>1.3096380000000001</v>
      </c>
      <c r="D24790" s="2">
        <v>1.261325</v>
      </c>
      <c r="F24790" s="2">
        <v>22.382819999999999</v>
      </c>
      <c r="G24790" s="2">
        <v>0.162468</v>
      </c>
      <c r="H24790" s="2">
        <v>0</v>
      </c>
      <c r="J24790" s="2">
        <v>22.385629999999999</v>
      </c>
      <c r="K24790" s="2">
        <v>0.15473899999999999</v>
      </c>
      <c r="L24790" s="2">
        <v>9.4847000000000001E-2</v>
      </c>
    </row>
    <row r="24791" spans="1:12" x14ac:dyDescent="0.2">
      <c r="A24791" s="2">
        <v>22.386330000000001</v>
      </c>
      <c r="B24791" s="2">
        <v>11.831060000000001</v>
      </c>
      <c r="C24791" s="2">
        <v>1.309169</v>
      </c>
      <c r="D24791" s="2">
        <v>1.2610730000000001</v>
      </c>
      <c r="F24791" s="2">
        <v>22.383520000000001</v>
      </c>
      <c r="G24791" s="2">
        <v>0.162468</v>
      </c>
      <c r="H24791" s="2">
        <v>0</v>
      </c>
      <c r="J24791" s="2">
        <v>22.386330000000001</v>
      </c>
      <c r="K24791" s="2">
        <v>0.154665</v>
      </c>
      <c r="L24791" s="2">
        <v>9.5315999999999998E-2</v>
      </c>
    </row>
    <row r="24792" spans="1:12" x14ac:dyDescent="0.2">
      <c r="A24792" s="2">
        <v>22.387029999999999</v>
      </c>
      <c r="B24792" s="2">
        <v>11.830439999999999</v>
      </c>
      <c r="C24792" s="2">
        <v>1.309558</v>
      </c>
      <c r="D24792" s="2">
        <v>1.261287</v>
      </c>
      <c r="F24792" s="2">
        <v>22.384229999999999</v>
      </c>
      <c r="G24792" s="2">
        <v>0.162468</v>
      </c>
      <c r="H24792" s="2">
        <v>0</v>
      </c>
      <c r="J24792" s="2">
        <v>22.387029999999999</v>
      </c>
      <c r="K24792" s="2">
        <v>0.15451400000000001</v>
      </c>
      <c r="L24792" s="2">
        <v>9.5593999999999998E-2</v>
      </c>
    </row>
    <row r="24793" spans="1:12" x14ac:dyDescent="0.2">
      <c r="A24793" s="2">
        <v>22.387730000000001</v>
      </c>
      <c r="B24793" s="2">
        <v>11.82917</v>
      </c>
      <c r="C24793" s="2">
        <v>1.309715</v>
      </c>
      <c r="D24793" s="2">
        <v>1.2615540000000001</v>
      </c>
      <c r="F24793" s="2">
        <v>22.384930000000001</v>
      </c>
      <c r="G24793" s="2">
        <v>0.162468</v>
      </c>
      <c r="H24793" s="2">
        <v>0</v>
      </c>
      <c r="J24793" s="2">
        <v>22.387730000000001</v>
      </c>
      <c r="K24793" s="2">
        <v>0.154415</v>
      </c>
      <c r="L24793" s="2">
        <v>9.5447000000000004E-2</v>
      </c>
    </row>
    <row r="24794" spans="1:12" x14ac:dyDescent="0.2">
      <c r="A24794" s="2">
        <v>22.38843</v>
      </c>
      <c r="B24794" s="2">
        <v>11.828340000000001</v>
      </c>
      <c r="C24794" s="2">
        <v>1.3099510000000001</v>
      </c>
      <c r="D24794" s="2">
        <v>1.2612719999999999</v>
      </c>
      <c r="F24794" s="2">
        <v>22.385629999999999</v>
      </c>
      <c r="G24794" s="2">
        <v>0.162468</v>
      </c>
      <c r="H24794" s="2">
        <v>0</v>
      </c>
      <c r="J24794" s="2">
        <v>22.38843</v>
      </c>
      <c r="K24794" s="2">
        <v>0.15432299999999999</v>
      </c>
      <c r="L24794" s="2">
        <v>9.5282000000000006E-2</v>
      </c>
    </row>
    <row r="24795" spans="1:12" x14ac:dyDescent="0.2">
      <c r="A24795" s="2">
        <v>22.389140000000001</v>
      </c>
      <c r="B24795" s="2">
        <v>11.827719999999999</v>
      </c>
      <c r="C24795" s="2">
        <v>1.309871</v>
      </c>
      <c r="D24795" s="2">
        <v>1.2610049999999999</v>
      </c>
      <c r="F24795" s="2">
        <v>22.386330000000001</v>
      </c>
      <c r="G24795" s="2">
        <v>0.162468</v>
      </c>
      <c r="H24795" s="2">
        <v>0</v>
      </c>
      <c r="J24795" s="2">
        <v>22.389140000000001</v>
      </c>
      <c r="K24795" s="2">
        <v>0.15403500000000001</v>
      </c>
      <c r="L24795" s="2">
        <v>9.5577999999999996E-2</v>
      </c>
    </row>
    <row r="24796" spans="1:12" x14ac:dyDescent="0.2">
      <c r="A24796" s="2">
        <v>22.38984</v>
      </c>
      <c r="B24796" s="2">
        <v>11.82732</v>
      </c>
      <c r="C24796" s="2">
        <v>1.3098019999999999</v>
      </c>
      <c r="D24796" s="2">
        <v>1.2607680000000001</v>
      </c>
      <c r="F24796" s="2">
        <v>22.387029999999999</v>
      </c>
      <c r="G24796" s="2">
        <v>0.162468</v>
      </c>
      <c r="H24796" s="2">
        <v>0</v>
      </c>
      <c r="J24796" s="2">
        <v>22.38984</v>
      </c>
      <c r="K24796" s="2">
        <v>0.153807</v>
      </c>
      <c r="L24796" s="2">
        <v>9.6312999999999996E-2</v>
      </c>
    </row>
    <row r="24797" spans="1:12" x14ac:dyDescent="0.2">
      <c r="A24797" s="2">
        <v>22.390540000000001</v>
      </c>
      <c r="B24797" s="2">
        <v>11.826129999999999</v>
      </c>
      <c r="C24797" s="2">
        <v>1.3100959999999999</v>
      </c>
      <c r="D24797" s="2">
        <v>1.260745</v>
      </c>
      <c r="F24797" s="2">
        <v>22.387730000000001</v>
      </c>
      <c r="G24797" s="2">
        <v>0.162468</v>
      </c>
      <c r="H24797" s="2">
        <v>0</v>
      </c>
      <c r="J24797" s="2">
        <v>22.390540000000001</v>
      </c>
      <c r="K24797" s="2">
        <v>0.15404300000000001</v>
      </c>
      <c r="L24797" s="2">
        <v>9.6152000000000001E-2</v>
      </c>
    </row>
    <row r="24798" spans="1:12" x14ac:dyDescent="0.2">
      <c r="A24798" s="2">
        <v>22.39124</v>
      </c>
      <c r="B24798" s="2">
        <v>11.825710000000001</v>
      </c>
      <c r="C24798" s="2">
        <v>1.310519</v>
      </c>
      <c r="D24798" s="2">
        <v>1.2603489999999999</v>
      </c>
      <c r="F24798" s="2">
        <v>22.38843</v>
      </c>
      <c r="G24798" s="2">
        <v>0.162468</v>
      </c>
      <c r="H24798" s="2">
        <v>0</v>
      </c>
      <c r="J24798" s="2">
        <v>22.39124</v>
      </c>
      <c r="K24798" s="2">
        <v>0.154144</v>
      </c>
      <c r="L24798" s="2">
        <v>9.6182000000000004E-2</v>
      </c>
    </row>
    <row r="24799" spans="1:12" x14ac:dyDescent="0.2">
      <c r="A24799" s="2">
        <v>22.391940000000002</v>
      </c>
      <c r="B24799" s="2">
        <v>11.825279999999999</v>
      </c>
      <c r="C24799" s="2">
        <v>1.310435</v>
      </c>
      <c r="D24799" s="2">
        <v>1.2602260000000001</v>
      </c>
      <c r="F24799" s="2">
        <v>22.389140000000001</v>
      </c>
      <c r="G24799" s="2">
        <v>0.162468</v>
      </c>
      <c r="H24799" s="2">
        <v>0</v>
      </c>
      <c r="J24799" s="2">
        <v>22.391940000000002</v>
      </c>
      <c r="K24799" s="2">
        <v>0.15362500000000001</v>
      </c>
      <c r="L24799" s="2">
        <v>9.6435000000000007E-2</v>
      </c>
    </row>
    <row r="24800" spans="1:12" x14ac:dyDescent="0.2">
      <c r="A24800" s="2">
        <v>22.39264</v>
      </c>
      <c r="B24800" s="2">
        <v>11.824439999999999</v>
      </c>
      <c r="C24800" s="2">
        <v>1.3101910000000001</v>
      </c>
      <c r="D24800" s="2">
        <v>1.259738</v>
      </c>
      <c r="F24800" s="2">
        <v>22.38984</v>
      </c>
      <c r="G24800" s="2">
        <v>0.162468</v>
      </c>
      <c r="H24800" s="2">
        <v>0</v>
      </c>
      <c r="J24800" s="2">
        <v>22.39264</v>
      </c>
      <c r="K24800" s="2">
        <v>0.15293300000000001</v>
      </c>
      <c r="L24800" s="2">
        <v>9.6684000000000006E-2</v>
      </c>
    </row>
    <row r="24801" spans="1:12" x14ac:dyDescent="0.2">
      <c r="A24801" s="2">
        <v>22.393339999999998</v>
      </c>
      <c r="B24801" s="2">
        <v>11.82366</v>
      </c>
      <c r="C24801" s="2">
        <v>1.3101259999999999</v>
      </c>
      <c r="D24801" s="2">
        <v>1.259334</v>
      </c>
      <c r="F24801" s="2">
        <v>22.390540000000001</v>
      </c>
      <c r="G24801" s="2">
        <v>0.162468</v>
      </c>
      <c r="H24801" s="2">
        <v>0</v>
      </c>
      <c r="J24801" s="2">
        <v>22.393339999999998</v>
      </c>
      <c r="K24801" s="2">
        <v>0.15257200000000001</v>
      </c>
      <c r="L24801" s="2">
        <v>9.7073000000000007E-2</v>
      </c>
    </row>
    <row r="24802" spans="1:12" x14ac:dyDescent="0.2">
      <c r="A24802" s="2">
        <v>22.39405</v>
      </c>
      <c r="B24802" s="2">
        <v>11.823029999999999</v>
      </c>
      <c r="C24802" s="2">
        <v>1.310157</v>
      </c>
      <c r="D24802" s="2">
        <v>1.2590209999999999</v>
      </c>
      <c r="F24802" s="2">
        <v>22.39124</v>
      </c>
      <c r="G24802" s="2">
        <v>0.162468</v>
      </c>
      <c r="H24802" s="2">
        <v>0</v>
      </c>
      <c r="J24802" s="2">
        <v>22.39405</v>
      </c>
      <c r="K24802" s="2">
        <v>0.15232499999999999</v>
      </c>
      <c r="L24802" s="2">
        <v>9.6657999999999994E-2</v>
      </c>
    </row>
    <row r="24803" spans="1:12" x14ac:dyDescent="0.2">
      <c r="A24803" s="2">
        <v>22.394749999999998</v>
      </c>
      <c r="B24803" s="2">
        <v>11.822319999999999</v>
      </c>
      <c r="C24803" s="2">
        <v>1.3103130000000001</v>
      </c>
      <c r="D24803" s="2">
        <v>1.2590969999999999</v>
      </c>
      <c r="F24803" s="2">
        <v>22.391940000000002</v>
      </c>
      <c r="G24803" s="2">
        <v>0.162468</v>
      </c>
      <c r="H24803" s="2">
        <v>0</v>
      </c>
      <c r="J24803" s="2">
        <v>22.394749999999998</v>
      </c>
      <c r="K24803" s="2">
        <v>0.15174499999999999</v>
      </c>
      <c r="L24803" s="2">
        <v>9.7074999999999995E-2</v>
      </c>
    </row>
    <row r="24804" spans="1:12" x14ac:dyDescent="0.2">
      <c r="A24804" s="2">
        <v>22.39545</v>
      </c>
      <c r="B24804" s="2">
        <v>11.82137</v>
      </c>
      <c r="C24804" s="2">
        <v>1.3103590000000001</v>
      </c>
      <c r="D24804" s="2">
        <v>1.2586170000000001</v>
      </c>
      <c r="F24804" s="2">
        <v>22.39264</v>
      </c>
      <c r="G24804" s="2">
        <v>0.162468</v>
      </c>
      <c r="H24804" s="2">
        <v>0</v>
      </c>
      <c r="J24804" s="2">
        <v>22.39545</v>
      </c>
      <c r="K24804" s="2">
        <v>0.15131700000000001</v>
      </c>
      <c r="L24804" s="2">
        <v>9.7364000000000006E-2</v>
      </c>
    </row>
    <row r="24805" spans="1:12" x14ac:dyDescent="0.2">
      <c r="A24805" s="2">
        <v>22.396149999999999</v>
      </c>
      <c r="B24805" s="2">
        <v>11.82086</v>
      </c>
      <c r="C24805" s="2">
        <v>1.310748</v>
      </c>
      <c r="D24805" s="2">
        <v>1.2580290000000001</v>
      </c>
      <c r="F24805" s="2">
        <v>22.393339999999998</v>
      </c>
      <c r="G24805" s="2">
        <v>0.162468</v>
      </c>
      <c r="H24805" s="2">
        <v>0</v>
      </c>
      <c r="J24805" s="2">
        <v>22.396149999999999</v>
      </c>
      <c r="K24805" s="2">
        <v>0.15093400000000001</v>
      </c>
      <c r="L24805" s="2">
        <v>9.8238000000000006E-2</v>
      </c>
    </row>
    <row r="24806" spans="1:12" x14ac:dyDescent="0.2">
      <c r="A24806" s="2">
        <v>22.396850000000001</v>
      </c>
      <c r="B24806" s="2">
        <v>11.819979999999999</v>
      </c>
      <c r="C24806" s="2">
        <v>1.31142</v>
      </c>
      <c r="D24806" s="2">
        <v>1.2575559999999999</v>
      </c>
      <c r="F24806" s="2">
        <v>22.39405</v>
      </c>
      <c r="G24806" s="2">
        <v>0.162468</v>
      </c>
      <c r="H24806" s="2">
        <v>0</v>
      </c>
      <c r="J24806" s="2">
        <v>22.396850000000001</v>
      </c>
      <c r="K24806" s="2">
        <v>0.15053</v>
      </c>
      <c r="L24806" s="2">
        <v>9.8807000000000006E-2</v>
      </c>
    </row>
    <row r="24807" spans="1:12" x14ac:dyDescent="0.2">
      <c r="A24807" s="2">
        <v>22.397549999999999</v>
      </c>
      <c r="B24807" s="2">
        <v>11.81875</v>
      </c>
      <c r="C24807" s="2">
        <v>1.3118510000000001</v>
      </c>
      <c r="D24807" s="2">
        <v>1.2573430000000001</v>
      </c>
      <c r="F24807" s="2">
        <v>22.394749999999998</v>
      </c>
      <c r="G24807" s="2">
        <v>0.162468</v>
      </c>
      <c r="H24807" s="2">
        <v>0</v>
      </c>
      <c r="J24807" s="2">
        <v>22.397549999999999</v>
      </c>
      <c r="K24807" s="2">
        <v>0.150501</v>
      </c>
      <c r="L24807" s="2">
        <v>9.8766000000000007E-2</v>
      </c>
    </row>
    <row r="24808" spans="1:12" x14ac:dyDescent="0.2">
      <c r="A24808" s="2">
        <v>22.398250000000001</v>
      </c>
      <c r="B24808" s="2">
        <v>11.817360000000001</v>
      </c>
      <c r="C24808" s="2">
        <v>1.3117209999999999</v>
      </c>
      <c r="D24808" s="2">
        <v>1.257198</v>
      </c>
      <c r="F24808" s="2">
        <v>22.39545</v>
      </c>
      <c r="G24808" s="2">
        <v>0.162468</v>
      </c>
      <c r="H24808" s="2">
        <v>0</v>
      </c>
      <c r="J24808" s="2">
        <v>22.398250000000001</v>
      </c>
      <c r="K24808" s="2">
        <v>0.15068400000000001</v>
      </c>
      <c r="L24808" s="2">
        <v>9.8533999999999997E-2</v>
      </c>
    </row>
    <row r="24809" spans="1:12" x14ac:dyDescent="0.2">
      <c r="A24809" s="2">
        <v>22.398949999999999</v>
      </c>
      <c r="B24809" s="2">
        <v>11.81659</v>
      </c>
      <c r="C24809" s="2">
        <v>1.3113889999999999</v>
      </c>
      <c r="D24809" s="2">
        <v>1.2569840000000001</v>
      </c>
      <c r="F24809" s="2">
        <v>22.396149999999999</v>
      </c>
      <c r="G24809" s="2">
        <v>0.162468</v>
      </c>
      <c r="H24809" s="2">
        <v>0</v>
      </c>
      <c r="J24809" s="2">
        <v>22.398949999999999</v>
      </c>
      <c r="K24809" s="2">
        <v>0.15093000000000001</v>
      </c>
      <c r="L24809" s="2">
        <v>9.8322000000000007E-2</v>
      </c>
    </row>
    <row r="24810" spans="1:12" x14ac:dyDescent="0.2">
      <c r="A24810" s="2">
        <v>22.399660000000001</v>
      </c>
      <c r="B24810" s="2">
        <v>11.81587</v>
      </c>
      <c r="C24810" s="2">
        <v>1.311267</v>
      </c>
      <c r="D24810" s="2">
        <v>1.256183</v>
      </c>
      <c r="F24810" s="2">
        <v>22.396850000000001</v>
      </c>
      <c r="G24810" s="2">
        <v>0.162468</v>
      </c>
      <c r="H24810" s="2">
        <v>0</v>
      </c>
      <c r="J24810" s="2">
        <v>22.399660000000001</v>
      </c>
      <c r="K24810" s="2">
        <v>0.15085399999999999</v>
      </c>
      <c r="L24810" s="2">
        <v>9.7878000000000007E-2</v>
      </c>
    </row>
    <row r="24811" spans="1:12" x14ac:dyDescent="0.2">
      <c r="A24811" s="2">
        <v>22.400359999999999</v>
      </c>
      <c r="B24811" s="2">
        <v>11.815239999999999</v>
      </c>
      <c r="C24811" s="2">
        <v>1.3111219999999999</v>
      </c>
      <c r="D24811" s="2">
        <v>1.255771</v>
      </c>
      <c r="F24811" s="2">
        <v>22.397549999999999</v>
      </c>
      <c r="G24811" s="2">
        <v>0.162468</v>
      </c>
      <c r="H24811" s="2">
        <v>0</v>
      </c>
      <c r="J24811" s="2">
        <v>22.400359999999999</v>
      </c>
      <c r="K24811" s="2">
        <v>0.15098400000000001</v>
      </c>
      <c r="L24811" s="2">
        <v>9.8486000000000004E-2</v>
      </c>
    </row>
    <row r="24812" spans="1:12" x14ac:dyDescent="0.2">
      <c r="A24812" s="2">
        <v>22.401060000000001</v>
      </c>
      <c r="B24812" s="2">
        <v>11.814410000000001</v>
      </c>
      <c r="C24812" s="2">
        <v>1.31105</v>
      </c>
      <c r="D24812" s="2">
        <v>1.2553209999999999</v>
      </c>
      <c r="F24812" s="2">
        <v>22.398250000000001</v>
      </c>
      <c r="G24812" s="2">
        <v>0.162468</v>
      </c>
      <c r="H24812" s="2">
        <v>0</v>
      </c>
      <c r="J24812" s="2">
        <v>22.401060000000001</v>
      </c>
      <c r="K24812" s="2">
        <v>0.15145700000000001</v>
      </c>
      <c r="L24812" s="2">
        <v>9.8508999999999999E-2</v>
      </c>
    </row>
    <row r="24813" spans="1:12" x14ac:dyDescent="0.2">
      <c r="A24813" s="2">
        <v>22.401759999999999</v>
      </c>
      <c r="B24813" s="2">
        <v>11.814120000000001</v>
      </c>
      <c r="C24813" s="2">
        <v>1.311275</v>
      </c>
      <c r="D24813" s="2">
        <v>1.254756</v>
      </c>
      <c r="F24813" s="2">
        <v>22.398949999999999</v>
      </c>
      <c r="G24813" s="2">
        <v>0.162468</v>
      </c>
      <c r="H24813" s="2">
        <v>0</v>
      </c>
      <c r="J24813" s="2">
        <v>22.401759999999999</v>
      </c>
      <c r="K24813" s="2">
        <v>0.15154799999999999</v>
      </c>
      <c r="L24813" s="2">
        <v>9.8621E-2</v>
      </c>
    </row>
    <row r="24814" spans="1:12" x14ac:dyDescent="0.2">
      <c r="A24814" s="2">
        <v>22.402460000000001</v>
      </c>
      <c r="B24814" s="2">
        <v>11.81296</v>
      </c>
      <c r="C24814" s="2">
        <v>1.311618</v>
      </c>
      <c r="D24814" s="2">
        <v>1.2542979999999999</v>
      </c>
      <c r="F24814" s="2">
        <v>22.399660000000001</v>
      </c>
      <c r="G24814" s="2">
        <v>0.162468</v>
      </c>
      <c r="H24814" s="2">
        <v>0</v>
      </c>
      <c r="J24814" s="2">
        <v>22.402460000000001</v>
      </c>
      <c r="K24814" s="2">
        <v>0.15138199999999999</v>
      </c>
      <c r="L24814" s="2">
        <v>9.8588999999999996E-2</v>
      </c>
    </row>
    <row r="24815" spans="1:12" x14ac:dyDescent="0.2">
      <c r="A24815" s="2">
        <v>22.40316</v>
      </c>
      <c r="B24815" s="2">
        <v>11.812670000000001</v>
      </c>
      <c r="C24815" s="2">
        <v>1.3117319999999999</v>
      </c>
      <c r="D24815" s="2">
        <v>1.2541150000000001</v>
      </c>
      <c r="F24815" s="2">
        <v>22.400359999999999</v>
      </c>
      <c r="G24815" s="2">
        <v>0.162468</v>
      </c>
      <c r="H24815" s="2">
        <v>0</v>
      </c>
      <c r="J24815" s="2">
        <v>22.40316</v>
      </c>
      <c r="K24815" s="2">
        <v>0.15133099999999999</v>
      </c>
      <c r="L24815" s="2">
        <v>9.8943000000000003E-2</v>
      </c>
    </row>
    <row r="24816" spans="1:12" x14ac:dyDescent="0.2">
      <c r="A24816" s="2">
        <v>22.403860000000002</v>
      </c>
      <c r="B24816" s="2">
        <v>11.811970000000001</v>
      </c>
      <c r="C24816" s="2">
        <v>1.3114809999999999</v>
      </c>
      <c r="D24816" s="2">
        <v>1.254184</v>
      </c>
      <c r="F24816" s="2">
        <v>22.401060000000001</v>
      </c>
      <c r="G24816" s="2">
        <v>0.162468</v>
      </c>
      <c r="H24816" s="2">
        <v>0</v>
      </c>
      <c r="J24816" s="2">
        <v>22.403860000000002</v>
      </c>
      <c r="K24816" s="2">
        <v>0.151396</v>
      </c>
      <c r="L24816" s="2">
        <v>9.9502999999999994E-2</v>
      </c>
    </row>
    <row r="24817" spans="1:12" x14ac:dyDescent="0.2">
      <c r="A24817" s="2">
        <v>22.40457</v>
      </c>
      <c r="B24817" s="2">
        <v>11.81138</v>
      </c>
      <c r="C24817" s="2">
        <v>1.3114730000000001</v>
      </c>
      <c r="D24817" s="2">
        <v>1.25336</v>
      </c>
      <c r="F24817" s="2">
        <v>22.401759999999999</v>
      </c>
      <c r="G24817" s="2">
        <v>0.162468</v>
      </c>
      <c r="H24817" s="2">
        <v>0</v>
      </c>
      <c r="J24817" s="2">
        <v>22.40457</v>
      </c>
      <c r="K24817" s="2">
        <v>0.151392</v>
      </c>
      <c r="L24817" s="2">
        <v>9.9541000000000004E-2</v>
      </c>
    </row>
    <row r="24818" spans="1:12" x14ac:dyDescent="0.2">
      <c r="A24818" s="2">
        <v>22.405270000000002</v>
      </c>
      <c r="B24818" s="2">
        <v>11.81063</v>
      </c>
      <c r="C24818" s="2">
        <v>1.3120149999999999</v>
      </c>
      <c r="D24818" s="2">
        <v>1.253047</v>
      </c>
      <c r="F24818" s="2">
        <v>22.402460000000001</v>
      </c>
      <c r="G24818" s="2">
        <v>0.162468</v>
      </c>
      <c r="H24818" s="2">
        <v>0</v>
      </c>
      <c r="J24818" s="2">
        <v>22.405270000000002</v>
      </c>
      <c r="K24818" s="2">
        <v>0.151668</v>
      </c>
      <c r="L24818" s="2">
        <v>9.8858000000000001E-2</v>
      </c>
    </row>
    <row r="24819" spans="1:12" x14ac:dyDescent="0.2">
      <c r="A24819" s="2">
        <v>22.40597</v>
      </c>
      <c r="B24819" s="2">
        <v>11.8096</v>
      </c>
      <c r="C24819" s="2">
        <v>1.3123659999999999</v>
      </c>
      <c r="D24819" s="2">
        <v>1.252513</v>
      </c>
      <c r="F24819" s="2">
        <v>22.40316</v>
      </c>
      <c r="G24819" s="2">
        <v>0.162468</v>
      </c>
      <c r="H24819" s="2">
        <v>0</v>
      </c>
      <c r="J24819" s="2">
        <v>22.40597</v>
      </c>
      <c r="K24819" s="2">
        <v>0.15237600000000001</v>
      </c>
      <c r="L24819" s="2">
        <v>9.8638000000000003E-2</v>
      </c>
    </row>
    <row r="24820" spans="1:12" x14ac:dyDescent="0.2">
      <c r="A24820" s="2">
        <v>22.406669999999998</v>
      </c>
      <c r="B24820" s="2">
        <v>11.808669999999999</v>
      </c>
      <c r="C24820" s="2">
        <v>1.3124880000000001</v>
      </c>
      <c r="D24820" s="2">
        <v>1.2520709999999999</v>
      </c>
      <c r="F24820" s="2">
        <v>22.403860000000002</v>
      </c>
      <c r="G24820" s="2">
        <v>0.162468</v>
      </c>
      <c r="H24820" s="2">
        <v>0</v>
      </c>
      <c r="J24820" s="2">
        <v>22.406669999999998</v>
      </c>
      <c r="K24820" s="2">
        <v>0.152864</v>
      </c>
      <c r="L24820" s="2">
        <v>9.9054000000000003E-2</v>
      </c>
    </row>
    <row r="24821" spans="1:12" x14ac:dyDescent="0.2">
      <c r="A24821" s="2">
        <v>22.40737</v>
      </c>
      <c r="B24821" s="2">
        <v>11.807600000000001</v>
      </c>
      <c r="C24821" s="2">
        <v>1.3129459999999999</v>
      </c>
      <c r="D24821" s="2">
        <v>1.251117</v>
      </c>
      <c r="F24821" s="2">
        <v>22.40457</v>
      </c>
      <c r="G24821" s="2">
        <v>0.162468</v>
      </c>
      <c r="H24821" s="2">
        <v>0</v>
      </c>
      <c r="J24821" s="2">
        <v>22.40737</v>
      </c>
      <c r="K24821" s="2">
        <v>0.15260499999999999</v>
      </c>
      <c r="L24821" s="2">
        <v>9.9475999999999995E-2</v>
      </c>
    </row>
    <row r="24822" spans="1:12" x14ac:dyDescent="0.2">
      <c r="A24822" s="2">
        <v>22.408069999999999</v>
      </c>
      <c r="B24822" s="2">
        <v>11.80692</v>
      </c>
      <c r="C24822" s="2">
        <v>1.3126059999999999</v>
      </c>
      <c r="D24822" s="2">
        <v>1.251155</v>
      </c>
      <c r="F24822" s="2">
        <v>22.405270000000002</v>
      </c>
      <c r="G24822" s="2">
        <v>0.162468</v>
      </c>
      <c r="H24822" s="2">
        <v>0</v>
      </c>
      <c r="J24822" s="2">
        <v>22.408069999999999</v>
      </c>
      <c r="K24822" s="2">
        <v>0.15223500000000001</v>
      </c>
      <c r="L24822" s="2">
        <v>9.9667000000000006E-2</v>
      </c>
    </row>
    <row r="24823" spans="1:12" x14ac:dyDescent="0.2">
      <c r="A24823" s="2">
        <v>22.408770000000001</v>
      </c>
      <c r="B24823" s="2">
        <v>11.806240000000001</v>
      </c>
      <c r="C24823" s="2">
        <v>1.312991</v>
      </c>
      <c r="D24823" s="2">
        <v>1.2507809999999999</v>
      </c>
      <c r="F24823" s="2">
        <v>22.40597</v>
      </c>
      <c r="G24823" s="2">
        <v>0.162468</v>
      </c>
      <c r="H24823" s="2">
        <v>0</v>
      </c>
      <c r="J24823" s="2">
        <v>22.408770000000001</v>
      </c>
      <c r="K24823" s="2">
        <v>0.15213399999999999</v>
      </c>
      <c r="L24823" s="2">
        <v>9.9976999999999996E-2</v>
      </c>
    </row>
    <row r="24824" spans="1:12" x14ac:dyDescent="0.2">
      <c r="A24824" s="2">
        <v>22.409479999999999</v>
      </c>
      <c r="B24824" s="2">
        <v>11.805440000000001</v>
      </c>
      <c r="C24824" s="2">
        <v>1.3134950000000001</v>
      </c>
      <c r="D24824" s="2">
        <v>1.2508649999999999</v>
      </c>
      <c r="F24824" s="2">
        <v>22.406669999999998</v>
      </c>
      <c r="G24824" s="2">
        <v>0.162468</v>
      </c>
      <c r="H24824" s="2">
        <v>0</v>
      </c>
      <c r="J24824" s="2">
        <v>22.409479999999999</v>
      </c>
      <c r="K24824" s="2">
        <v>0.15203700000000001</v>
      </c>
      <c r="L24824" s="2">
        <v>9.9504999999999996E-2</v>
      </c>
    </row>
    <row r="24825" spans="1:12" x14ac:dyDescent="0.2">
      <c r="A24825" s="2">
        <v>22.41018</v>
      </c>
      <c r="B24825" s="2">
        <v>11.80481</v>
      </c>
      <c r="C24825" s="2">
        <v>1.3138989999999999</v>
      </c>
      <c r="D24825" s="2">
        <v>1.250713</v>
      </c>
      <c r="F24825" s="2">
        <v>22.40737</v>
      </c>
      <c r="G24825" s="2">
        <v>0.162468</v>
      </c>
      <c r="H24825" s="2">
        <v>0</v>
      </c>
      <c r="J24825" s="2">
        <v>22.41018</v>
      </c>
      <c r="K24825" s="2">
        <v>0.15226000000000001</v>
      </c>
      <c r="L24825" s="2">
        <v>9.9073999999999995E-2</v>
      </c>
    </row>
    <row r="24826" spans="1:12" x14ac:dyDescent="0.2">
      <c r="A24826" s="2">
        <v>22.410879999999999</v>
      </c>
      <c r="B24826" s="2">
        <v>11.80381</v>
      </c>
      <c r="C24826" s="2">
        <v>1.3148759999999999</v>
      </c>
      <c r="D24826" s="2">
        <v>1.2506820000000001</v>
      </c>
      <c r="F24826" s="2">
        <v>22.408069999999999</v>
      </c>
      <c r="G24826" s="2">
        <v>0.162468</v>
      </c>
      <c r="H24826" s="2">
        <v>0</v>
      </c>
      <c r="J24826" s="2">
        <v>22.410879999999999</v>
      </c>
      <c r="K24826" s="2">
        <v>0.152365</v>
      </c>
      <c r="L24826" s="2">
        <v>9.8915000000000003E-2</v>
      </c>
    </row>
    <row r="24827" spans="1:12" x14ac:dyDescent="0.2">
      <c r="A24827" s="2">
        <v>22.411580000000001</v>
      </c>
      <c r="B24827" s="2">
        <v>11.80288</v>
      </c>
      <c r="C24827" s="2">
        <v>1.315612</v>
      </c>
      <c r="D24827" s="2">
        <v>1.250262</v>
      </c>
      <c r="F24827" s="2">
        <v>22.408770000000001</v>
      </c>
      <c r="G24827" s="2">
        <v>0.162468</v>
      </c>
      <c r="H24827" s="2">
        <v>0</v>
      </c>
      <c r="J24827" s="2">
        <v>22.411580000000001</v>
      </c>
      <c r="K24827" s="2">
        <v>0.152201</v>
      </c>
      <c r="L24827" s="2">
        <v>9.8330000000000001E-2</v>
      </c>
    </row>
    <row r="24828" spans="1:12" x14ac:dyDescent="0.2">
      <c r="A24828" s="2">
        <v>22.412279999999999</v>
      </c>
      <c r="B24828" s="2">
        <v>11.80222</v>
      </c>
      <c r="C24828" s="2">
        <v>1.3156730000000001</v>
      </c>
      <c r="D24828" s="2">
        <v>1.2502169999999999</v>
      </c>
      <c r="F24828" s="2">
        <v>22.409479999999999</v>
      </c>
      <c r="G24828" s="2">
        <v>0.162468</v>
      </c>
      <c r="H24828" s="2">
        <v>0</v>
      </c>
      <c r="J24828" s="2">
        <v>22.412279999999999</v>
      </c>
      <c r="K24828" s="2">
        <v>0.15193699999999999</v>
      </c>
      <c r="L24828" s="2">
        <v>9.8244999999999999E-2</v>
      </c>
    </row>
    <row r="24829" spans="1:12" x14ac:dyDescent="0.2">
      <c r="A24829" s="2">
        <v>22.412980000000001</v>
      </c>
      <c r="B24829" s="2">
        <v>11.80166</v>
      </c>
      <c r="C24829" s="2">
        <v>1.3151390000000001</v>
      </c>
      <c r="D24829" s="2">
        <v>1.2504459999999999</v>
      </c>
      <c r="F24829" s="2">
        <v>22.41018</v>
      </c>
      <c r="G24829" s="2">
        <v>0.162468</v>
      </c>
      <c r="H24829" s="2">
        <v>0</v>
      </c>
      <c r="J24829" s="2">
        <v>22.412980000000001</v>
      </c>
      <c r="K24829" s="2">
        <v>0.15182699999999999</v>
      </c>
      <c r="L24829" s="2">
        <v>9.8310999999999996E-2</v>
      </c>
    </row>
    <row r="24830" spans="1:12" x14ac:dyDescent="0.2">
      <c r="A24830" s="2">
        <v>22.413679999999999</v>
      </c>
      <c r="B24830" s="2">
        <v>11.80064</v>
      </c>
      <c r="C24830" s="2">
        <v>1.3155889999999999</v>
      </c>
      <c r="D24830" s="2">
        <v>1.2502850000000001</v>
      </c>
      <c r="F24830" s="2">
        <v>22.410879999999999</v>
      </c>
      <c r="G24830" s="2">
        <v>0.162468</v>
      </c>
      <c r="H24830" s="2">
        <v>0</v>
      </c>
      <c r="J24830" s="2">
        <v>22.413679999999999</v>
      </c>
      <c r="K24830" s="2">
        <v>0.151893</v>
      </c>
      <c r="L24830" s="2">
        <v>9.8410999999999998E-2</v>
      </c>
    </row>
    <row r="24831" spans="1:12" x14ac:dyDescent="0.2">
      <c r="A24831" s="2">
        <v>22.414390000000001</v>
      </c>
      <c r="B24831" s="2">
        <v>11.799849999999999</v>
      </c>
      <c r="C24831" s="2">
        <v>1.3156620000000001</v>
      </c>
      <c r="D24831" s="2">
        <v>1.2499039999999999</v>
      </c>
      <c r="F24831" s="2">
        <v>22.411580000000001</v>
      </c>
      <c r="G24831" s="2">
        <v>0.162468</v>
      </c>
      <c r="H24831" s="2">
        <v>0</v>
      </c>
      <c r="J24831" s="2">
        <v>22.414390000000001</v>
      </c>
      <c r="K24831" s="2">
        <v>0.15212999999999999</v>
      </c>
      <c r="L24831" s="2">
        <v>9.8247000000000001E-2</v>
      </c>
    </row>
    <row r="24832" spans="1:12" x14ac:dyDescent="0.2">
      <c r="A24832" s="2">
        <v>22.415089999999999</v>
      </c>
      <c r="B24832" s="2">
        <v>11.79928</v>
      </c>
      <c r="C24832" s="2">
        <v>1.3163640000000001</v>
      </c>
      <c r="D24832" s="2">
        <v>1.2494160000000001</v>
      </c>
      <c r="F24832" s="2">
        <v>22.412279999999999</v>
      </c>
      <c r="G24832" s="2">
        <v>0.162468</v>
      </c>
      <c r="H24832" s="2">
        <v>0</v>
      </c>
      <c r="J24832" s="2">
        <v>22.415089999999999</v>
      </c>
      <c r="K24832" s="2">
        <v>0.15215999999999999</v>
      </c>
      <c r="L24832" s="2">
        <v>9.8185999999999996E-2</v>
      </c>
    </row>
    <row r="24833" spans="1:12" x14ac:dyDescent="0.2">
      <c r="A24833" s="2">
        <v>22.415790000000001</v>
      </c>
      <c r="B24833" s="2">
        <v>11.79814</v>
      </c>
      <c r="C24833" s="2">
        <v>1.316371</v>
      </c>
      <c r="D24833" s="2">
        <v>1.2491030000000001</v>
      </c>
      <c r="F24833" s="2">
        <v>22.412980000000001</v>
      </c>
      <c r="G24833" s="2">
        <v>0.162468</v>
      </c>
      <c r="H24833" s="2">
        <v>0</v>
      </c>
      <c r="J24833" s="2">
        <v>22.415790000000001</v>
      </c>
      <c r="K24833" s="2">
        <v>0.15178700000000001</v>
      </c>
      <c r="L24833" s="2">
        <v>9.8492999999999997E-2</v>
      </c>
    </row>
    <row r="24834" spans="1:12" x14ac:dyDescent="0.2">
      <c r="A24834" s="2">
        <v>22.41649</v>
      </c>
      <c r="B24834" s="2">
        <v>11.7973</v>
      </c>
      <c r="C24834" s="2">
        <v>1.3167489999999999</v>
      </c>
      <c r="D24834" s="2">
        <v>1.248775</v>
      </c>
      <c r="F24834" s="2">
        <v>22.413679999999999</v>
      </c>
      <c r="G24834" s="2">
        <v>0.162468</v>
      </c>
      <c r="H24834" s="2">
        <v>0</v>
      </c>
      <c r="J24834" s="2">
        <v>22.41649</v>
      </c>
      <c r="K24834" s="2">
        <v>0.15224599999999999</v>
      </c>
      <c r="L24834" s="2">
        <v>9.8497000000000001E-2</v>
      </c>
    </row>
    <row r="24835" spans="1:12" x14ac:dyDescent="0.2">
      <c r="A24835" s="2">
        <v>22.417190000000002</v>
      </c>
      <c r="B24835" s="2">
        <v>11.79645</v>
      </c>
      <c r="C24835" s="2">
        <v>1.3165199999999999</v>
      </c>
      <c r="D24835" s="2">
        <v>1.248637</v>
      </c>
      <c r="F24835" s="2">
        <v>22.414390000000001</v>
      </c>
      <c r="G24835" s="2">
        <v>0.162468</v>
      </c>
      <c r="H24835" s="2">
        <v>0</v>
      </c>
      <c r="J24835" s="2">
        <v>22.417190000000002</v>
      </c>
      <c r="K24835" s="2">
        <v>0.15251100000000001</v>
      </c>
      <c r="L24835" s="2">
        <v>9.8248000000000002E-2</v>
      </c>
    </row>
    <row r="24836" spans="1:12" x14ac:dyDescent="0.2">
      <c r="A24836" s="2">
        <v>22.41789</v>
      </c>
      <c r="B24836" s="2">
        <v>11.795820000000001</v>
      </c>
      <c r="C24836" s="2">
        <v>1.316943</v>
      </c>
      <c r="D24836" s="2">
        <v>1.248553</v>
      </c>
      <c r="F24836" s="2">
        <v>22.415089999999999</v>
      </c>
      <c r="G24836" s="2">
        <v>0.162468</v>
      </c>
      <c r="H24836" s="2">
        <v>0</v>
      </c>
      <c r="J24836" s="2">
        <v>22.41789</v>
      </c>
      <c r="K24836" s="2">
        <v>0.15266399999999999</v>
      </c>
      <c r="L24836" s="2">
        <v>9.8602999999999996E-2</v>
      </c>
    </row>
    <row r="24837" spans="1:12" x14ac:dyDescent="0.2">
      <c r="A24837" s="2">
        <v>22.418589999999998</v>
      </c>
      <c r="B24837" s="2">
        <v>11.79519</v>
      </c>
      <c r="C24837" s="2">
        <v>1.3171040000000001</v>
      </c>
      <c r="D24837" s="2">
        <v>1.248248</v>
      </c>
      <c r="F24837" s="2">
        <v>22.415790000000001</v>
      </c>
      <c r="G24837" s="2">
        <v>0.162468</v>
      </c>
      <c r="H24837" s="2">
        <v>0</v>
      </c>
      <c r="J24837" s="2">
        <v>22.418589999999998</v>
      </c>
      <c r="K24837" s="2">
        <v>0.15311</v>
      </c>
      <c r="L24837" s="2">
        <v>9.8544000000000007E-2</v>
      </c>
    </row>
    <row r="24838" spans="1:12" x14ac:dyDescent="0.2">
      <c r="A24838" s="2">
        <v>22.41929</v>
      </c>
      <c r="B24838" s="2">
        <v>11.794029999999999</v>
      </c>
      <c r="C24838" s="2">
        <v>1.31697</v>
      </c>
      <c r="D24838" s="2">
        <v>1.2480880000000001</v>
      </c>
      <c r="F24838" s="2">
        <v>22.41649</v>
      </c>
      <c r="G24838" s="2">
        <v>0.162468</v>
      </c>
      <c r="H24838" s="2">
        <v>0</v>
      </c>
      <c r="J24838" s="2">
        <v>22.41929</v>
      </c>
      <c r="K24838" s="2">
        <v>0.153417</v>
      </c>
      <c r="L24838" s="2">
        <v>9.8463999999999996E-2</v>
      </c>
    </row>
    <row r="24839" spans="1:12" x14ac:dyDescent="0.2">
      <c r="A24839" s="2">
        <v>22.42</v>
      </c>
      <c r="B24839" s="2">
        <v>11.79316</v>
      </c>
      <c r="C24839" s="2">
        <v>1.3171949999999999</v>
      </c>
      <c r="D24839" s="2">
        <v>1.2483930000000001</v>
      </c>
      <c r="F24839" s="2">
        <v>22.417190000000002</v>
      </c>
      <c r="G24839" s="2">
        <v>0.162468</v>
      </c>
      <c r="H24839" s="2">
        <v>0</v>
      </c>
      <c r="J24839" s="2">
        <v>22.42</v>
      </c>
      <c r="K24839" s="2">
        <v>0.15371699999999999</v>
      </c>
      <c r="L24839" s="2">
        <v>9.8823999999999995E-2</v>
      </c>
    </row>
    <row r="24840" spans="1:12" x14ac:dyDescent="0.2">
      <c r="A24840" s="2">
        <v>22.4207</v>
      </c>
      <c r="B24840" s="2">
        <v>11.792630000000001</v>
      </c>
      <c r="C24840" s="2">
        <v>1.317207</v>
      </c>
      <c r="D24840" s="2">
        <v>1.247844</v>
      </c>
      <c r="F24840" s="2">
        <v>22.41789</v>
      </c>
      <c r="G24840" s="2">
        <v>0.162468</v>
      </c>
      <c r="H24840" s="2">
        <v>0</v>
      </c>
      <c r="J24840" s="2">
        <v>22.4207</v>
      </c>
      <c r="K24840" s="2">
        <v>0.153776</v>
      </c>
      <c r="L24840" s="2">
        <v>9.9483000000000002E-2</v>
      </c>
    </row>
    <row r="24841" spans="1:12" x14ac:dyDescent="0.2">
      <c r="A24841" s="2">
        <v>22.421399999999998</v>
      </c>
      <c r="B24841" s="2">
        <v>11.791919999999999</v>
      </c>
      <c r="C24841" s="2">
        <v>1.317645</v>
      </c>
      <c r="D24841" s="2">
        <v>1.2462800000000001</v>
      </c>
      <c r="F24841" s="2">
        <v>22.418589999999998</v>
      </c>
      <c r="G24841" s="2">
        <v>0.162468</v>
      </c>
      <c r="H24841" s="2">
        <v>0</v>
      </c>
      <c r="J24841" s="2">
        <v>22.421399999999998</v>
      </c>
      <c r="K24841" s="2">
        <v>0.15357000000000001</v>
      </c>
      <c r="L24841" s="2">
        <v>9.9749000000000004E-2</v>
      </c>
    </row>
    <row r="24842" spans="1:12" x14ac:dyDescent="0.2">
      <c r="A24842" s="2">
        <v>22.4221</v>
      </c>
      <c r="B24842" s="2">
        <v>11.791359999999999</v>
      </c>
      <c r="C24842" s="2">
        <v>1.317771</v>
      </c>
      <c r="D24842" s="2">
        <v>1.2461960000000001</v>
      </c>
      <c r="F24842" s="2">
        <v>22.41929</v>
      </c>
      <c r="G24842" s="2">
        <v>0.162468</v>
      </c>
      <c r="H24842" s="2">
        <v>0</v>
      </c>
      <c r="J24842" s="2">
        <v>22.4221</v>
      </c>
      <c r="K24842" s="2">
        <v>0.15342500000000001</v>
      </c>
      <c r="L24842" s="2">
        <v>9.9399000000000001E-2</v>
      </c>
    </row>
    <row r="24843" spans="1:12" x14ac:dyDescent="0.2">
      <c r="A24843" s="2">
        <v>22.422799999999999</v>
      </c>
      <c r="B24843" s="2">
        <v>11.79095</v>
      </c>
      <c r="C24843" s="2">
        <v>1.3181449999999999</v>
      </c>
      <c r="D24843" s="2">
        <v>1.2462949999999999</v>
      </c>
      <c r="F24843" s="2">
        <v>22.42</v>
      </c>
      <c r="G24843" s="2">
        <v>0.162468</v>
      </c>
      <c r="H24843" s="2">
        <v>0</v>
      </c>
      <c r="J24843" s="2">
        <v>22.422799999999999</v>
      </c>
      <c r="K24843" s="2">
        <v>0.15334300000000001</v>
      </c>
      <c r="L24843" s="2">
        <v>9.9977999999999997E-2</v>
      </c>
    </row>
    <row r="24844" spans="1:12" x14ac:dyDescent="0.2">
      <c r="A24844" s="2">
        <v>22.423500000000001</v>
      </c>
      <c r="B24844" s="2">
        <v>11.790430000000001</v>
      </c>
      <c r="C24844" s="2">
        <v>1.318481</v>
      </c>
      <c r="D24844" s="2">
        <v>1.2463869999999999</v>
      </c>
      <c r="F24844" s="2">
        <v>22.4207</v>
      </c>
      <c r="G24844" s="2">
        <v>0.162468</v>
      </c>
      <c r="H24844" s="2">
        <v>0</v>
      </c>
      <c r="J24844" s="2">
        <v>22.423500000000001</v>
      </c>
      <c r="K24844" s="2">
        <v>0.152923</v>
      </c>
      <c r="L24844" s="2">
        <v>9.9632999999999999E-2</v>
      </c>
    </row>
    <row r="24845" spans="1:12" x14ac:dyDescent="0.2">
      <c r="A24845" s="2">
        <v>22.424199999999999</v>
      </c>
      <c r="B24845" s="2">
        <v>11.78965</v>
      </c>
      <c r="C24845" s="2">
        <v>1.3190569999999999</v>
      </c>
      <c r="D24845" s="2">
        <v>1.246173</v>
      </c>
      <c r="F24845" s="2">
        <v>22.421399999999998</v>
      </c>
      <c r="G24845" s="2">
        <v>0.162468</v>
      </c>
      <c r="H24845" s="2">
        <v>0</v>
      </c>
      <c r="J24845" s="2">
        <v>22.424199999999999</v>
      </c>
      <c r="K24845" s="2">
        <v>0.15294099999999999</v>
      </c>
      <c r="L24845" s="2">
        <v>9.9722000000000005E-2</v>
      </c>
    </row>
    <row r="24846" spans="1:12" x14ac:dyDescent="0.2">
      <c r="A24846" s="2">
        <v>22.424910000000001</v>
      </c>
      <c r="B24846" s="2">
        <v>11.789099999999999</v>
      </c>
      <c r="C24846" s="2">
        <v>1.3194109999999999</v>
      </c>
      <c r="D24846" s="2">
        <v>1.246013</v>
      </c>
      <c r="F24846" s="2">
        <v>22.4221</v>
      </c>
      <c r="G24846" s="2">
        <v>0.162468</v>
      </c>
      <c r="H24846" s="2">
        <v>0</v>
      </c>
      <c r="J24846" s="2">
        <v>22.424910000000001</v>
      </c>
      <c r="K24846" s="2">
        <v>0.15337899999999999</v>
      </c>
      <c r="L24846" s="2">
        <v>9.9168000000000006E-2</v>
      </c>
    </row>
    <row r="24847" spans="1:12" x14ac:dyDescent="0.2">
      <c r="A24847" s="2">
        <v>22.425609999999999</v>
      </c>
      <c r="B24847" s="2">
        <v>11.788460000000001</v>
      </c>
      <c r="C24847" s="2">
        <v>1.3193699999999999</v>
      </c>
      <c r="D24847" s="2">
        <v>1.2456469999999999</v>
      </c>
      <c r="F24847" s="2">
        <v>22.422799999999999</v>
      </c>
      <c r="G24847" s="2">
        <v>0.162468</v>
      </c>
      <c r="H24847" s="2">
        <v>0</v>
      </c>
      <c r="J24847" s="2">
        <v>22.425609999999999</v>
      </c>
      <c r="K24847" s="2">
        <v>0.153366</v>
      </c>
      <c r="L24847" s="2">
        <v>9.9441000000000002E-2</v>
      </c>
    </row>
    <row r="24848" spans="1:12" x14ac:dyDescent="0.2">
      <c r="A24848" s="2">
        <v>22.426310000000001</v>
      </c>
      <c r="B24848" s="2">
        <v>11.78772</v>
      </c>
      <c r="C24848" s="2">
        <v>1.31932</v>
      </c>
      <c r="D24848" s="2">
        <v>1.2455020000000001</v>
      </c>
      <c r="F24848" s="2">
        <v>22.423500000000001</v>
      </c>
      <c r="G24848" s="2">
        <v>0.162468</v>
      </c>
      <c r="H24848" s="2">
        <v>0</v>
      </c>
      <c r="J24848" s="2">
        <v>22.426310000000001</v>
      </c>
      <c r="K24848" s="2">
        <v>0.15339800000000001</v>
      </c>
      <c r="L24848" s="2">
        <v>9.8913000000000001E-2</v>
      </c>
    </row>
    <row r="24849" spans="1:12" x14ac:dyDescent="0.2">
      <c r="A24849" s="2">
        <v>22.427009999999999</v>
      </c>
      <c r="B24849" s="2">
        <v>11.78712</v>
      </c>
      <c r="C24849" s="2">
        <v>1.3198080000000001</v>
      </c>
      <c r="D24849" s="2">
        <v>1.2451890000000001</v>
      </c>
      <c r="F24849" s="2">
        <v>22.424199999999999</v>
      </c>
      <c r="G24849" s="2">
        <v>0.162468</v>
      </c>
      <c r="H24849" s="2">
        <v>0</v>
      </c>
      <c r="J24849" s="2">
        <v>22.427009999999999</v>
      </c>
      <c r="K24849" s="2">
        <v>0.153864</v>
      </c>
      <c r="L24849" s="2">
        <v>9.8611000000000004E-2</v>
      </c>
    </row>
    <row r="24850" spans="1:12" x14ac:dyDescent="0.2">
      <c r="A24850" s="2">
        <v>22.427710000000001</v>
      </c>
      <c r="B24850" s="2">
        <v>11.78647</v>
      </c>
      <c r="C24850" s="2">
        <v>1.320255</v>
      </c>
      <c r="D24850" s="2">
        <v>1.2451890000000001</v>
      </c>
      <c r="F24850" s="2">
        <v>22.424910000000001</v>
      </c>
      <c r="G24850" s="2">
        <v>0.162468</v>
      </c>
      <c r="H24850" s="2">
        <v>0</v>
      </c>
      <c r="J24850" s="2">
        <v>22.427710000000001</v>
      </c>
      <c r="K24850" s="2">
        <v>0.154032</v>
      </c>
      <c r="L24850" s="2">
        <v>9.8391999999999993E-2</v>
      </c>
    </row>
    <row r="24851" spans="1:12" x14ac:dyDescent="0.2">
      <c r="A24851" s="2">
        <v>22.42841</v>
      </c>
      <c r="B24851" s="2">
        <v>11.785640000000001</v>
      </c>
      <c r="C24851" s="2">
        <v>1.3204800000000001</v>
      </c>
      <c r="D24851" s="2">
        <v>1.2450209999999999</v>
      </c>
      <c r="F24851" s="2">
        <v>22.425609999999999</v>
      </c>
      <c r="G24851" s="2">
        <v>0.162468</v>
      </c>
      <c r="H24851" s="2">
        <v>0</v>
      </c>
      <c r="J24851" s="2">
        <v>22.42841</v>
      </c>
      <c r="K24851" s="2">
        <v>0.154003</v>
      </c>
      <c r="L24851" s="2">
        <v>9.8154000000000005E-2</v>
      </c>
    </row>
    <row r="24852" spans="1:12" x14ac:dyDescent="0.2">
      <c r="A24852" s="2">
        <v>22.429110000000001</v>
      </c>
      <c r="B24852" s="2">
        <v>11.784879999999999</v>
      </c>
      <c r="C24852" s="2">
        <v>1.320743</v>
      </c>
      <c r="D24852" s="2">
        <v>1.244937</v>
      </c>
      <c r="F24852" s="2">
        <v>22.426310000000001</v>
      </c>
      <c r="G24852" s="2">
        <v>0.162468</v>
      </c>
      <c r="H24852" s="2">
        <v>0</v>
      </c>
      <c r="J24852" s="2">
        <v>22.429110000000001</v>
      </c>
      <c r="K24852" s="2">
        <v>0.15406800000000001</v>
      </c>
      <c r="L24852" s="2">
        <v>9.8818000000000003E-2</v>
      </c>
    </row>
    <row r="24853" spans="1:12" x14ac:dyDescent="0.2">
      <c r="A24853" s="2">
        <v>22.429819999999999</v>
      </c>
      <c r="B24853" s="2">
        <v>11.78411</v>
      </c>
      <c r="C24853" s="2">
        <v>1.32104</v>
      </c>
      <c r="D24853" s="2">
        <v>1.2446619999999999</v>
      </c>
      <c r="F24853" s="2">
        <v>22.427009999999999</v>
      </c>
      <c r="G24853" s="2">
        <v>0.162468</v>
      </c>
      <c r="H24853" s="2">
        <v>0</v>
      </c>
      <c r="J24853" s="2">
        <v>22.429819999999999</v>
      </c>
      <c r="K24853" s="2">
        <v>0.15427199999999999</v>
      </c>
      <c r="L24853" s="2">
        <v>9.8350000000000007E-2</v>
      </c>
    </row>
    <row r="24854" spans="1:12" x14ac:dyDescent="0.2">
      <c r="A24854" s="2">
        <v>22.430520000000001</v>
      </c>
      <c r="B24854" s="2">
        <v>11.78318</v>
      </c>
      <c r="C24854" s="2">
        <v>1.3215520000000001</v>
      </c>
      <c r="D24854" s="2">
        <v>1.2444409999999999</v>
      </c>
      <c r="F24854" s="2">
        <v>22.427710000000001</v>
      </c>
      <c r="G24854" s="2">
        <v>0.162468</v>
      </c>
      <c r="H24854" s="2">
        <v>0</v>
      </c>
      <c r="J24854" s="2">
        <v>22.430520000000001</v>
      </c>
      <c r="K24854" s="2">
        <v>0.15431600000000001</v>
      </c>
      <c r="L24854" s="2">
        <v>9.7585000000000005E-2</v>
      </c>
    </row>
    <row r="24855" spans="1:12" x14ac:dyDescent="0.2">
      <c r="A24855" s="2">
        <v>22.43122</v>
      </c>
      <c r="B24855" s="2">
        <v>11.782249999999999</v>
      </c>
      <c r="C24855" s="2">
        <v>1.3216159999999999</v>
      </c>
      <c r="D24855" s="2">
        <v>1.2440979999999999</v>
      </c>
      <c r="F24855" s="2">
        <v>22.42841</v>
      </c>
      <c r="G24855" s="2">
        <v>0.162468</v>
      </c>
      <c r="H24855" s="2">
        <v>0</v>
      </c>
      <c r="J24855" s="2">
        <v>22.43122</v>
      </c>
      <c r="K24855" s="2">
        <v>0.15416099999999999</v>
      </c>
      <c r="L24855" s="2">
        <v>9.6877000000000005E-2</v>
      </c>
    </row>
    <row r="24856" spans="1:12" x14ac:dyDescent="0.2">
      <c r="A24856" s="2">
        <v>22.431920000000002</v>
      </c>
      <c r="B24856" s="2">
        <v>11.781280000000001</v>
      </c>
      <c r="C24856" s="2">
        <v>1.3218300000000001</v>
      </c>
      <c r="D24856" s="2">
        <v>1.243617</v>
      </c>
      <c r="F24856" s="2">
        <v>22.429110000000001</v>
      </c>
      <c r="G24856" s="2">
        <v>0.162468</v>
      </c>
      <c r="H24856" s="2">
        <v>0</v>
      </c>
      <c r="J24856" s="2">
        <v>22.431920000000002</v>
      </c>
      <c r="K24856" s="2">
        <v>0.15395900000000001</v>
      </c>
      <c r="L24856" s="2">
        <v>9.6728999999999996E-2</v>
      </c>
    </row>
    <row r="24857" spans="1:12" x14ac:dyDescent="0.2">
      <c r="A24857" s="2">
        <v>22.43262</v>
      </c>
      <c r="B24857" s="2">
        <v>11.780620000000001</v>
      </c>
      <c r="C24857" s="2">
        <v>1.322551</v>
      </c>
      <c r="D24857" s="2">
        <v>1.2434719999999999</v>
      </c>
      <c r="F24857" s="2">
        <v>22.429819999999999</v>
      </c>
      <c r="G24857" s="2">
        <v>0.162468</v>
      </c>
      <c r="H24857" s="2">
        <v>0</v>
      </c>
      <c r="J24857" s="2">
        <v>22.43262</v>
      </c>
      <c r="K24857" s="2">
        <v>0.15367700000000001</v>
      </c>
      <c r="L24857" s="2">
        <v>9.6766000000000005E-2</v>
      </c>
    </row>
    <row r="24858" spans="1:12" x14ac:dyDescent="0.2">
      <c r="A24858" s="2">
        <v>22.433319999999998</v>
      </c>
      <c r="B24858" s="2">
        <v>11.780099999999999</v>
      </c>
      <c r="C24858" s="2">
        <v>1.323161</v>
      </c>
      <c r="D24858" s="2">
        <v>1.243846</v>
      </c>
      <c r="F24858" s="2">
        <v>22.430520000000001</v>
      </c>
      <c r="G24858" s="2">
        <v>0.162468</v>
      </c>
      <c r="H24858" s="2">
        <v>0</v>
      </c>
      <c r="J24858" s="2">
        <v>22.433319999999998</v>
      </c>
      <c r="K24858" s="2">
        <v>0.15350900000000001</v>
      </c>
      <c r="L24858" s="2">
        <v>9.6660999999999997E-2</v>
      </c>
    </row>
    <row r="24859" spans="1:12" x14ac:dyDescent="0.2">
      <c r="A24859" s="2">
        <v>22.43402</v>
      </c>
      <c r="B24859" s="2">
        <v>11.77947</v>
      </c>
      <c r="C24859" s="2">
        <v>1.3233790000000001</v>
      </c>
      <c r="D24859" s="2">
        <v>1.2439610000000001</v>
      </c>
      <c r="F24859" s="2">
        <v>22.43122</v>
      </c>
      <c r="G24859" s="2">
        <v>0.162468</v>
      </c>
      <c r="H24859" s="2">
        <v>0</v>
      </c>
      <c r="J24859" s="2">
        <v>22.43402</v>
      </c>
      <c r="K24859" s="2">
        <v>0.153473</v>
      </c>
      <c r="L24859" s="2">
        <v>9.6923999999999996E-2</v>
      </c>
    </row>
    <row r="24860" spans="1:12" x14ac:dyDescent="0.2">
      <c r="A24860" s="2">
        <v>22.434729999999998</v>
      </c>
      <c r="B24860" s="2">
        <v>11.778930000000001</v>
      </c>
      <c r="C24860" s="2">
        <v>1.3235889999999999</v>
      </c>
      <c r="D24860" s="2">
        <v>1.2438769999999999</v>
      </c>
      <c r="F24860" s="2">
        <v>22.431920000000002</v>
      </c>
      <c r="G24860" s="2">
        <v>0.162468</v>
      </c>
      <c r="H24860" s="2">
        <v>0</v>
      </c>
      <c r="J24860" s="2">
        <v>22.434729999999998</v>
      </c>
      <c r="K24860" s="2">
        <v>0.153589</v>
      </c>
      <c r="L24860" s="2">
        <v>9.7591999999999998E-2</v>
      </c>
    </row>
    <row r="24861" spans="1:12" x14ac:dyDescent="0.2">
      <c r="A24861" s="2">
        <v>22.43543</v>
      </c>
      <c r="B24861" s="2">
        <v>11.77825</v>
      </c>
      <c r="C24861" s="2">
        <v>1.3237559999999999</v>
      </c>
      <c r="D24861" s="2">
        <v>1.2438309999999999</v>
      </c>
      <c r="F24861" s="2">
        <v>22.43262</v>
      </c>
      <c r="G24861" s="2">
        <v>0.162468</v>
      </c>
      <c r="H24861" s="2">
        <v>0</v>
      </c>
      <c r="J24861" s="2">
        <v>22.43543</v>
      </c>
      <c r="K24861" s="2">
        <v>0.15339800000000001</v>
      </c>
      <c r="L24861" s="2">
        <v>9.7498000000000001E-2</v>
      </c>
    </row>
    <row r="24862" spans="1:12" x14ac:dyDescent="0.2">
      <c r="A24862" s="2">
        <v>22.436129999999999</v>
      </c>
      <c r="B24862" s="2">
        <v>11.77717</v>
      </c>
      <c r="C24862" s="2">
        <v>1.323615</v>
      </c>
      <c r="D24862" s="2">
        <v>1.2434190000000001</v>
      </c>
      <c r="F24862" s="2">
        <v>22.433319999999998</v>
      </c>
      <c r="G24862" s="2">
        <v>0.162468</v>
      </c>
      <c r="H24862" s="2">
        <v>0</v>
      </c>
      <c r="J24862" s="2">
        <v>22.436129999999999</v>
      </c>
      <c r="K24862" s="2">
        <v>0.15323400000000001</v>
      </c>
      <c r="L24862" s="2">
        <v>9.6873000000000001E-2</v>
      </c>
    </row>
    <row r="24863" spans="1:12" x14ac:dyDescent="0.2">
      <c r="A24863" s="2">
        <v>22.43683</v>
      </c>
      <c r="B24863" s="2">
        <v>11.77651</v>
      </c>
      <c r="C24863" s="2">
        <v>1.3236079999999999</v>
      </c>
      <c r="D24863" s="2">
        <v>1.2431669999999999</v>
      </c>
      <c r="F24863" s="2">
        <v>22.43402</v>
      </c>
      <c r="G24863" s="2">
        <v>0.162468</v>
      </c>
      <c r="H24863" s="2">
        <v>0</v>
      </c>
      <c r="J24863" s="2">
        <v>22.43683</v>
      </c>
      <c r="K24863" s="2">
        <v>0.15326300000000001</v>
      </c>
      <c r="L24863" s="2">
        <v>9.6701999999999996E-2</v>
      </c>
    </row>
    <row r="24864" spans="1:12" x14ac:dyDescent="0.2">
      <c r="A24864" s="2">
        <v>22.437529999999999</v>
      </c>
      <c r="B24864" s="2">
        <v>11.775600000000001</v>
      </c>
      <c r="C24864" s="2">
        <v>1.323753</v>
      </c>
      <c r="D24864" s="2">
        <v>1.2427090000000001</v>
      </c>
      <c r="F24864" s="2">
        <v>22.434729999999998</v>
      </c>
      <c r="G24864" s="2">
        <v>0.162468</v>
      </c>
      <c r="H24864" s="2">
        <v>0</v>
      </c>
      <c r="J24864" s="2">
        <v>22.437529999999999</v>
      </c>
      <c r="K24864" s="2">
        <v>0.153618</v>
      </c>
      <c r="L24864" s="2">
        <v>9.6991999999999995E-2</v>
      </c>
    </row>
    <row r="24865" spans="1:12" x14ac:dyDescent="0.2">
      <c r="A24865" s="2">
        <v>22.438230000000001</v>
      </c>
      <c r="B24865" s="2">
        <v>11.77481</v>
      </c>
      <c r="C24865" s="2">
        <v>1.3243860000000001</v>
      </c>
      <c r="D24865" s="2">
        <v>1.242847</v>
      </c>
      <c r="F24865" s="2">
        <v>22.43543</v>
      </c>
      <c r="G24865" s="2">
        <v>0.162468</v>
      </c>
      <c r="H24865" s="2">
        <v>0</v>
      </c>
      <c r="J24865" s="2">
        <v>22.438230000000001</v>
      </c>
      <c r="K24865" s="2">
        <v>0.153919</v>
      </c>
      <c r="L24865" s="2">
        <v>9.7239000000000006E-2</v>
      </c>
    </row>
    <row r="24866" spans="1:12" x14ac:dyDescent="0.2">
      <c r="A24866" s="2">
        <v>22.438929999999999</v>
      </c>
      <c r="B24866" s="2">
        <v>11.773960000000001</v>
      </c>
      <c r="C24866" s="2">
        <v>1.324924</v>
      </c>
      <c r="D24866" s="2">
        <v>1.2428239999999999</v>
      </c>
      <c r="F24866" s="2">
        <v>22.436129999999999</v>
      </c>
      <c r="G24866" s="2">
        <v>0.162468</v>
      </c>
      <c r="H24866" s="2">
        <v>0</v>
      </c>
      <c r="J24866" s="2">
        <v>22.438929999999999</v>
      </c>
      <c r="K24866" s="2">
        <v>0.15353800000000001</v>
      </c>
      <c r="L24866" s="2">
        <v>9.7302E-2</v>
      </c>
    </row>
    <row r="24867" spans="1:12" x14ac:dyDescent="0.2">
      <c r="A24867" s="2">
        <v>22.439630000000001</v>
      </c>
      <c r="B24867" s="2">
        <v>11.77304</v>
      </c>
      <c r="C24867" s="2">
        <v>1.325099</v>
      </c>
      <c r="D24867" s="2">
        <v>1.2425189999999999</v>
      </c>
      <c r="F24867" s="2">
        <v>22.43683</v>
      </c>
      <c r="G24867" s="2">
        <v>0.162468</v>
      </c>
      <c r="H24867" s="2">
        <v>0</v>
      </c>
      <c r="J24867" s="2">
        <v>22.439630000000001</v>
      </c>
      <c r="K24867" s="2">
        <v>0.15335399999999999</v>
      </c>
      <c r="L24867" s="2">
        <v>9.7702999999999998E-2</v>
      </c>
    </row>
    <row r="24868" spans="1:12" x14ac:dyDescent="0.2">
      <c r="A24868" s="2">
        <v>22.440339999999999</v>
      </c>
      <c r="B24868" s="2">
        <v>11.77224</v>
      </c>
      <c r="C24868" s="2">
        <v>1.32508</v>
      </c>
      <c r="D24868" s="2">
        <v>1.24258</v>
      </c>
      <c r="F24868" s="2">
        <v>22.437529999999999</v>
      </c>
      <c r="G24868" s="2">
        <v>0.162468</v>
      </c>
      <c r="H24868" s="2">
        <v>0</v>
      </c>
      <c r="J24868" s="2">
        <v>22.440339999999999</v>
      </c>
      <c r="K24868" s="2">
        <v>0.15334100000000001</v>
      </c>
      <c r="L24868" s="2">
        <v>9.8520999999999997E-2</v>
      </c>
    </row>
    <row r="24869" spans="1:12" x14ac:dyDescent="0.2">
      <c r="A24869" s="2">
        <v>22.441040000000001</v>
      </c>
      <c r="B24869" s="2">
        <v>11.77139</v>
      </c>
      <c r="C24869" s="2">
        <v>1.325332</v>
      </c>
      <c r="D24869" s="2">
        <v>1.2428159999999999</v>
      </c>
      <c r="F24869" s="2">
        <v>22.438230000000001</v>
      </c>
      <c r="G24869" s="2">
        <v>0.162468</v>
      </c>
      <c r="H24869" s="2">
        <v>0</v>
      </c>
      <c r="J24869" s="2">
        <v>22.441040000000001</v>
      </c>
      <c r="K24869" s="2">
        <v>0.15299199999999999</v>
      </c>
      <c r="L24869" s="2">
        <v>9.9020999999999998E-2</v>
      </c>
    </row>
    <row r="24870" spans="1:12" x14ac:dyDescent="0.2">
      <c r="A24870" s="2">
        <v>22.441739999999999</v>
      </c>
      <c r="B24870" s="2">
        <v>11.770630000000001</v>
      </c>
      <c r="C24870" s="2">
        <v>1.3254429999999999</v>
      </c>
      <c r="D24870" s="2">
        <v>1.2431369999999999</v>
      </c>
      <c r="F24870" s="2">
        <v>22.438929999999999</v>
      </c>
      <c r="G24870" s="2">
        <v>0.162468</v>
      </c>
      <c r="H24870" s="2">
        <v>0</v>
      </c>
      <c r="J24870" s="2">
        <v>22.441739999999999</v>
      </c>
      <c r="K24870" s="2">
        <v>0.152698</v>
      </c>
      <c r="L24870" s="2">
        <v>9.8446000000000006E-2</v>
      </c>
    </row>
    <row r="24871" spans="1:12" x14ac:dyDescent="0.2">
      <c r="A24871" s="2">
        <v>22.442440000000001</v>
      </c>
      <c r="B24871" s="2">
        <v>11.769970000000001</v>
      </c>
      <c r="C24871" s="2">
        <v>1.325645</v>
      </c>
      <c r="D24871" s="2">
        <v>1.2436100000000001</v>
      </c>
      <c r="F24871" s="2">
        <v>22.439630000000001</v>
      </c>
      <c r="G24871" s="2">
        <v>0.162468</v>
      </c>
      <c r="H24871" s="2">
        <v>0</v>
      </c>
      <c r="J24871" s="2">
        <v>22.442440000000001</v>
      </c>
      <c r="K24871" s="2">
        <v>0.15265300000000001</v>
      </c>
      <c r="L24871" s="2">
        <v>9.8505999999999996E-2</v>
      </c>
    </row>
    <row r="24872" spans="1:12" x14ac:dyDescent="0.2">
      <c r="A24872" s="2">
        <v>22.44314</v>
      </c>
      <c r="B24872" s="2">
        <v>11.769349999999999</v>
      </c>
      <c r="C24872" s="2">
        <v>1.3260339999999999</v>
      </c>
      <c r="D24872" s="2">
        <v>1.243282</v>
      </c>
      <c r="F24872" s="2">
        <v>22.440339999999999</v>
      </c>
      <c r="G24872" s="2">
        <v>0.162468</v>
      </c>
      <c r="H24872" s="2">
        <v>0</v>
      </c>
      <c r="J24872" s="2">
        <v>22.44314</v>
      </c>
      <c r="K24872" s="2">
        <v>0.152693</v>
      </c>
      <c r="L24872" s="2">
        <v>9.8546999999999996E-2</v>
      </c>
    </row>
    <row r="24873" spans="1:12" x14ac:dyDescent="0.2">
      <c r="A24873" s="2">
        <v>22.443840000000002</v>
      </c>
      <c r="B24873" s="2">
        <v>11.76862</v>
      </c>
      <c r="C24873" s="2">
        <v>1.325725</v>
      </c>
      <c r="D24873" s="2">
        <v>1.242664</v>
      </c>
      <c r="F24873" s="2">
        <v>22.441040000000001</v>
      </c>
      <c r="G24873" s="2">
        <v>0.162468</v>
      </c>
      <c r="H24873" s="2">
        <v>0</v>
      </c>
      <c r="J24873" s="2">
        <v>22.443840000000002</v>
      </c>
      <c r="K24873" s="2">
        <v>0.15265999999999999</v>
      </c>
      <c r="L24873" s="2">
        <v>9.8618999999999998E-2</v>
      </c>
    </row>
    <row r="24874" spans="1:12" x14ac:dyDescent="0.2">
      <c r="A24874" s="2">
        <v>22.44454</v>
      </c>
      <c r="B24874" s="2">
        <v>11.767939999999999</v>
      </c>
      <c r="C24874" s="2">
        <v>1.325553</v>
      </c>
      <c r="D24874" s="2">
        <v>1.2424189999999999</v>
      </c>
      <c r="F24874" s="2">
        <v>22.441739999999999</v>
      </c>
      <c r="G24874" s="2">
        <v>0.162468</v>
      </c>
      <c r="H24874" s="2">
        <v>0</v>
      </c>
      <c r="J24874" s="2">
        <v>22.44454</v>
      </c>
      <c r="K24874" s="2">
        <v>0.152647</v>
      </c>
      <c r="L24874" s="2">
        <v>9.8668000000000006E-2</v>
      </c>
    </row>
    <row r="24875" spans="1:12" x14ac:dyDescent="0.2">
      <c r="A24875" s="2">
        <v>22.445250000000001</v>
      </c>
      <c r="B24875" s="2">
        <v>11.767799999999999</v>
      </c>
      <c r="C24875" s="2">
        <v>1.3252170000000001</v>
      </c>
      <c r="D24875" s="2">
        <v>1.2422740000000001</v>
      </c>
      <c r="F24875" s="2">
        <v>22.442440000000001</v>
      </c>
      <c r="G24875" s="2">
        <v>0.162468</v>
      </c>
      <c r="H24875" s="2">
        <v>0</v>
      </c>
      <c r="J24875" s="2">
        <v>22.445250000000001</v>
      </c>
      <c r="K24875" s="2">
        <v>0.152418</v>
      </c>
      <c r="L24875" s="2">
        <v>9.8783999999999997E-2</v>
      </c>
    </row>
    <row r="24876" spans="1:12" x14ac:dyDescent="0.2">
      <c r="A24876" s="2">
        <v>22.44595</v>
      </c>
      <c r="B24876" s="2">
        <v>11.76726</v>
      </c>
      <c r="C24876" s="2">
        <v>1.324908</v>
      </c>
      <c r="D24876" s="2">
        <v>1.241954</v>
      </c>
      <c r="F24876" s="2">
        <v>22.44314</v>
      </c>
      <c r="G24876" s="2">
        <v>0.162468</v>
      </c>
      <c r="H24876" s="2">
        <v>0</v>
      </c>
      <c r="J24876" s="2">
        <v>22.44595</v>
      </c>
      <c r="K24876" s="2">
        <v>0.152508</v>
      </c>
      <c r="L24876" s="2">
        <v>9.9002000000000007E-2</v>
      </c>
    </row>
    <row r="24877" spans="1:12" x14ac:dyDescent="0.2">
      <c r="A24877" s="2">
        <v>22.446650000000002</v>
      </c>
      <c r="B24877" s="2">
        <v>11.766310000000001</v>
      </c>
      <c r="C24877" s="2">
        <v>1.324802</v>
      </c>
      <c r="D24877" s="2">
        <v>1.2411300000000001</v>
      </c>
      <c r="F24877" s="2">
        <v>22.443840000000002</v>
      </c>
      <c r="G24877" s="2">
        <v>0.162468</v>
      </c>
      <c r="H24877" s="2">
        <v>0</v>
      </c>
      <c r="J24877" s="2">
        <v>22.446650000000002</v>
      </c>
      <c r="K24877" s="2">
        <v>0.15273999999999999</v>
      </c>
      <c r="L24877" s="2">
        <v>9.9344000000000002E-2</v>
      </c>
    </row>
    <row r="24878" spans="1:12" x14ac:dyDescent="0.2">
      <c r="A24878" s="2">
        <v>22.44735</v>
      </c>
      <c r="B24878" s="2">
        <v>11.765269999999999</v>
      </c>
      <c r="C24878" s="2">
        <v>1.325202</v>
      </c>
      <c r="D24878" s="2">
        <v>1.2409319999999999</v>
      </c>
      <c r="F24878" s="2">
        <v>22.44454</v>
      </c>
      <c r="G24878" s="2">
        <v>0.162468</v>
      </c>
      <c r="H24878" s="2">
        <v>0</v>
      </c>
      <c r="J24878" s="2">
        <v>22.44735</v>
      </c>
      <c r="K24878" s="2">
        <v>0.152283</v>
      </c>
      <c r="L24878" s="2">
        <v>9.9111000000000005E-2</v>
      </c>
    </row>
    <row r="24879" spans="1:12" x14ac:dyDescent="0.2">
      <c r="A24879" s="2">
        <v>22.448049999999999</v>
      </c>
      <c r="B24879" s="2">
        <v>11.76477</v>
      </c>
      <c r="C24879" s="2">
        <v>1.3253779999999999</v>
      </c>
      <c r="D24879" s="2">
        <v>1.2410840000000001</v>
      </c>
      <c r="F24879" s="2">
        <v>22.445250000000001</v>
      </c>
      <c r="G24879" s="2">
        <v>0.162468</v>
      </c>
      <c r="H24879" s="2">
        <v>0</v>
      </c>
      <c r="J24879" s="2">
        <v>22.448049999999999</v>
      </c>
      <c r="K24879" s="2">
        <v>0.15201400000000001</v>
      </c>
      <c r="L24879" s="2">
        <v>9.8852999999999996E-2</v>
      </c>
    </row>
    <row r="24880" spans="1:12" x14ac:dyDescent="0.2">
      <c r="A24880" s="2">
        <v>22.44875</v>
      </c>
      <c r="B24880" s="2">
        <v>11.76389</v>
      </c>
      <c r="C24880" s="2">
        <v>1.3253470000000001</v>
      </c>
      <c r="D24880" s="2">
        <v>1.241306</v>
      </c>
      <c r="F24880" s="2">
        <v>22.44595</v>
      </c>
      <c r="G24880" s="2">
        <v>0.162468</v>
      </c>
      <c r="H24880" s="2">
        <v>0</v>
      </c>
      <c r="J24880" s="2">
        <v>22.44875</v>
      </c>
      <c r="K24880" s="2">
        <v>0.15170700000000001</v>
      </c>
      <c r="L24880" s="2">
        <v>9.9001000000000006E-2</v>
      </c>
    </row>
    <row r="24881" spans="1:12" x14ac:dyDescent="0.2">
      <c r="A24881" s="2">
        <v>22.449449999999999</v>
      </c>
      <c r="B24881" s="2">
        <v>11.762829999999999</v>
      </c>
      <c r="C24881" s="2">
        <v>1.3251029999999999</v>
      </c>
      <c r="D24881" s="2">
        <v>1.2411380000000001</v>
      </c>
      <c r="F24881" s="2">
        <v>22.446650000000002</v>
      </c>
      <c r="G24881" s="2">
        <v>0.162468</v>
      </c>
      <c r="H24881" s="2">
        <v>0</v>
      </c>
      <c r="J24881" s="2">
        <v>22.449449999999999</v>
      </c>
      <c r="K24881" s="2">
        <v>0.151646</v>
      </c>
      <c r="L24881" s="2">
        <v>9.9737999999999993E-2</v>
      </c>
    </row>
    <row r="24882" spans="1:12" x14ac:dyDescent="0.2">
      <c r="A24882" s="2">
        <v>22.45016</v>
      </c>
      <c r="B24882" s="2">
        <v>11.76215</v>
      </c>
      <c r="C24882" s="2">
        <v>1.325145</v>
      </c>
      <c r="D24882" s="2">
        <v>1.2408710000000001</v>
      </c>
      <c r="F24882" s="2">
        <v>22.44735</v>
      </c>
      <c r="G24882" s="2">
        <v>0.162468</v>
      </c>
      <c r="H24882" s="2">
        <v>0</v>
      </c>
      <c r="J24882" s="2">
        <v>22.45016</v>
      </c>
      <c r="K24882" s="2">
        <v>0.151974</v>
      </c>
      <c r="L24882" s="2">
        <v>0.100022</v>
      </c>
    </row>
    <row r="24883" spans="1:12" x14ac:dyDescent="0.2">
      <c r="A24883" s="2">
        <v>22.450859999999999</v>
      </c>
      <c r="B24883" s="2">
        <v>11.761369999999999</v>
      </c>
      <c r="C24883" s="2">
        <v>1.3259460000000001</v>
      </c>
      <c r="D24883" s="2">
        <v>1.2406569999999999</v>
      </c>
      <c r="F24883" s="2">
        <v>22.448049999999999</v>
      </c>
      <c r="G24883" s="2">
        <v>0.162468</v>
      </c>
      <c r="H24883" s="2">
        <v>0</v>
      </c>
      <c r="J24883" s="2">
        <v>22.450859999999999</v>
      </c>
      <c r="K24883" s="2">
        <v>0.152536</v>
      </c>
      <c r="L24883" s="2">
        <v>9.9539000000000002E-2</v>
      </c>
    </row>
    <row r="24884" spans="1:12" x14ac:dyDescent="0.2">
      <c r="A24884" s="2">
        <v>22.451560000000001</v>
      </c>
      <c r="B24884" s="2">
        <v>11.76088</v>
      </c>
      <c r="C24884" s="2">
        <v>1.326797</v>
      </c>
      <c r="D24884" s="2">
        <v>1.2402299999999999</v>
      </c>
      <c r="F24884" s="2">
        <v>22.44875</v>
      </c>
      <c r="G24884" s="2">
        <v>0.162468</v>
      </c>
      <c r="H24884" s="2">
        <v>0</v>
      </c>
      <c r="J24884" s="2">
        <v>22.451560000000001</v>
      </c>
      <c r="K24884" s="2">
        <v>0.15237400000000001</v>
      </c>
      <c r="L24884" s="2">
        <v>9.9405999999999994E-2</v>
      </c>
    </row>
    <row r="24885" spans="1:12" x14ac:dyDescent="0.2">
      <c r="A24885" s="2">
        <v>22.452259999999999</v>
      </c>
      <c r="B24885" s="2">
        <v>11.759880000000001</v>
      </c>
      <c r="C24885" s="2">
        <v>1.3272930000000001</v>
      </c>
      <c r="D24885" s="2">
        <v>1.2399480000000001</v>
      </c>
      <c r="F24885" s="2">
        <v>22.449449999999999</v>
      </c>
      <c r="G24885" s="2">
        <v>0.162468</v>
      </c>
      <c r="H24885" s="2">
        <v>0</v>
      </c>
      <c r="J24885" s="2">
        <v>22.452259999999999</v>
      </c>
      <c r="K24885" s="2">
        <v>0.15182699999999999</v>
      </c>
      <c r="L24885" s="2">
        <v>9.9515999999999993E-2</v>
      </c>
    </row>
    <row r="24886" spans="1:12" x14ac:dyDescent="0.2">
      <c r="A24886" s="2">
        <v>22.452960000000001</v>
      </c>
      <c r="B24886" s="2">
        <v>11.758509999999999</v>
      </c>
      <c r="C24886" s="2">
        <v>1.3274600000000001</v>
      </c>
      <c r="D24886" s="2">
        <v>1.239703</v>
      </c>
      <c r="F24886" s="2">
        <v>22.45016</v>
      </c>
      <c r="G24886" s="2">
        <v>0.162468</v>
      </c>
      <c r="H24886" s="2">
        <v>0</v>
      </c>
      <c r="J24886" s="2">
        <v>22.452960000000001</v>
      </c>
      <c r="K24886" s="2">
        <v>0.15149499999999999</v>
      </c>
      <c r="L24886" s="2">
        <v>9.9304000000000003E-2</v>
      </c>
    </row>
    <row r="24887" spans="1:12" x14ac:dyDescent="0.2">
      <c r="A24887" s="2">
        <v>22.453659999999999</v>
      </c>
      <c r="B24887" s="2">
        <v>11.75798</v>
      </c>
      <c r="C24887" s="2">
        <v>1.3277049999999999</v>
      </c>
      <c r="D24887" s="2">
        <v>1.239215</v>
      </c>
      <c r="F24887" s="2">
        <v>22.450859999999999</v>
      </c>
      <c r="G24887" s="2">
        <v>0.162468</v>
      </c>
      <c r="H24887" s="2">
        <v>0</v>
      </c>
      <c r="J24887" s="2">
        <v>22.453659999999999</v>
      </c>
      <c r="K24887" s="2">
        <v>0.150947</v>
      </c>
      <c r="L24887" s="2">
        <v>9.9270999999999998E-2</v>
      </c>
    </row>
    <row r="24888" spans="1:12" x14ac:dyDescent="0.2">
      <c r="A24888" s="2">
        <v>22.454360000000001</v>
      </c>
      <c r="B24888" s="2">
        <v>11.75752</v>
      </c>
      <c r="C24888" s="2">
        <v>1.32833</v>
      </c>
      <c r="D24888" s="2">
        <v>1.2391239999999999</v>
      </c>
      <c r="F24888" s="2">
        <v>22.451560000000001</v>
      </c>
      <c r="G24888" s="2">
        <v>0.162468</v>
      </c>
      <c r="H24888" s="2">
        <v>0</v>
      </c>
      <c r="J24888" s="2">
        <v>22.454360000000001</v>
      </c>
      <c r="K24888" s="2">
        <v>0.15071899999999999</v>
      </c>
      <c r="L24888" s="2">
        <v>9.9914000000000003E-2</v>
      </c>
    </row>
    <row r="24889" spans="1:12" x14ac:dyDescent="0.2">
      <c r="A24889" s="2">
        <v>22.455069999999999</v>
      </c>
      <c r="B24889" s="2">
        <v>11.7567</v>
      </c>
      <c r="C24889" s="2">
        <v>1.3290280000000001</v>
      </c>
      <c r="D24889" s="2">
        <v>1.239536</v>
      </c>
      <c r="F24889" s="2">
        <v>22.452259999999999</v>
      </c>
      <c r="G24889" s="2">
        <v>0.162468</v>
      </c>
      <c r="H24889" s="2">
        <v>0</v>
      </c>
      <c r="J24889" s="2">
        <v>22.455069999999999</v>
      </c>
      <c r="K24889" s="2">
        <v>0.15088299999999999</v>
      </c>
      <c r="L24889" s="2">
        <v>0.100037</v>
      </c>
    </row>
    <row r="24890" spans="1:12" x14ac:dyDescent="0.2">
      <c r="A24890" s="2">
        <v>22.455770000000001</v>
      </c>
      <c r="B24890" s="2">
        <v>11.755699999999999</v>
      </c>
      <c r="C24890" s="2">
        <v>1.3292919999999999</v>
      </c>
      <c r="D24890" s="2">
        <v>1.23949</v>
      </c>
      <c r="F24890" s="2">
        <v>22.452960000000001</v>
      </c>
      <c r="G24890" s="2">
        <v>0.162468</v>
      </c>
      <c r="H24890" s="2">
        <v>0</v>
      </c>
      <c r="J24890" s="2">
        <v>22.455770000000001</v>
      </c>
      <c r="K24890" s="2">
        <v>0.15126800000000001</v>
      </c>
      <c r="L24890" s="2">
        <v>9.9991999999999998E-2</v>
      </c>
    </row>
    <row r="24891" spans="1:12" x14ac:dyDescent="0.2">
      <c r="A24891" s="2">
        <v>22.456469999999999</v>
      </c>
      <c r="B24891" s="2">
        <v>11.75525</v>
      </c>
      <c r="C24891" s="2">
        <v>1.3288530000000001</v>
      </c>
      <c r="D24891" s="2">
        <v>1.2396119999999999</v>
      </c>
      <c r="F24891" s="2">
        <v>22.453659999999999</v>
      </c>
      <c r="G24891" s="2">
        <v>0.162468</v>
      </c>
      <c r="H24891" s="2">
        <v>0</v>
      </c>
      <c r="J24891" s="2">
        <v>22.456469999999999</v>
      </c>
      <c r="K24891" s="2">
        <v>0.15148700000000001</v>
      </c>
      <c r="L24891" s="2">
        <v>9.9929000000000004E-2</v>
      </c>
    </row>
    <row r="24892" spans="1:12" x14ac:dyDescent="0.2">
      <c r="A24892" s="2">
        <v>22.457170000000001</v>
      </c>
      <c r="B24892" s="2">
        <v>11.75436</v>
      </c>
      <c r="C24892" s="2">
        <v>1.328765</v>
      </c>
      <c r="D24892" s="2">
        <v>1.2392529999999999</v>
      </c>
      <c r="F24892" s="2">
        <v>22.454360000000001</v>
      </c>
      <c r="G24892" s="2">
        <v>0.162468</v>
      </c>
      <c r="H24892" s="2">
        <v>0</v>
      </c>
      <c r="J24892" s="2">
        <v>22.457170000000001</v>
      </c>
      <c r="K24892" s="2">
        <v>0.15160000000000001</v>
      </c>
      <c r="L24892" s="2">
        <v>0.100677</v>
      </c>
    </row>
    <row r="24893" spans="1:12" x14ac:dyDescent="0.2">
      <c r="A24893" s="2">
        <v>22.45787</v>
      </c>
      <c r="B24893" s="2">
        <v>11.752940000000001</v>
      </c>
      <c r="C24893" s="2">
        <v>1.3288219999999999</v>
      </c>
      <c r="D24893" s="2">
        <v>1.239452</v>
      </c>
      <c r="F24893" s="2">
        <v>22.455069999999999</v>
      </c>
      <c r="G24893" s="2">
        <v>0.162468</v>
      </c>
      <c r="H24893" s="2">
        <v>0</v>
      </c>
      <c r="J24893" s="2">
        <v>22.45787</v>
      </c>
      <c r="K24893" s="2">
        <v>0.15143999999999999</v>
      </c>
      <c r="L24893" s="2">
        <v>0.10019400000000001</v>
      </c>
    </row>
    <row r="24894" spans="1:12" x14ac:dyDescent="0.2">
      <c r="A24894" s="2">
        <v>22.458570000000002</v>
      </c>
      <c r="B24894" s="2">
        <v>11.7516</v>
      </c>
      <c r="C24894" s="2">
        <v>1.329086</v>
      </c>
      <c r="D24894" s="2">
        <v>1.2388410000000001</v>
      </c>
      <c r="F24894" s="2">
        <v>22.455770000000001</v>
      </c>
      <c r="G24894" s="2">
        <v>0.162468</v>
      </c>
      <c r="H24894" s="2">
        <v>0</v>
      </c>
      <c r="J24894" s="2">
        <v>22.458570000000002</v>
      </c>
      <c r="K24894" s="2">
        <v>0.151562</v>
      </c>
      <c r="L24894" s="2">
        <v>0.100509</v>
      </c>
    </row>
    <row r="24895" spans="1:12" x14ac:dyDescent="0.2">
      <c r="A24895" s="2">
        <v>22.45927</v>
      </c>
      <c r="B24895" s="2">
        <v>11.7507</v>
      </c>
      <c r="C24895" s="2">
        <v>1.3291919999999999</v>
      </c>
      <c r="D24895" s="2">
        <v>1.239131</v>
      </c>
      <c r="F24895" s="2">
        <v>22.456469999999999</v>
      </c>
      <c r="G24895" s="2">
        <v>0.162468</v>
      </c>
      <c r="H24895" s="2">
        <v>0</v>
      </c>
      <c r="J24895" s="2">
        <v>22.45927</v>
      </c>
      <c r="K24895" s="2">
        <v>0.15145900000000001</v>
      </c>
      <c r="L24895" s="2">
        <v>0.10045800000000001</v>
      </c>
    </row>
    <row r="24896" spans="1:12" x14ac:dyDescent="0.2">
      <c r="A24896" s="2">
        <v>22.459969999999998</v>
      </c>
      <c r="B24896" s="2">
        <v>11.74963</v>
      </c>
      <c r="C24896" s="2">
        <v>1.3297840000000001</v>
      </c>
      <c r="D24896" s="2">
        <v>1.2389330000000001</v>
      </c>
      <c r="F24896" s="2">
        <v>22.457170000000001</v>
      </c>
      <c r="G24896" s="2">
        <v>0.162468</v>
      </c>
      <c r="H24896" s="2">
        <v>0</v>
      </c>
      <c r="J24896" s="2">
        <v>22.459969999999998</v>
      </c>
      <c r="K24896" s="2">
        <v>0.15080099999999999</v>
      </c>
      <c r="L24896" s="2">
        <v>0.100782</v>
      </c>
    </row>
    <row r="24897" spans="1:12" x14ac:dyDescent="0.2">
      <c r="A24897" s="2">
        <v>22.46068</v>
      </c>
      <c r="B24897" s="2">
        <v>11.748939999999999</v>
      </c>
      <c r="C24897" s="2">
        <v>1.330516</v>
      </c>
      <c r="D24897" s="2">
        <v>1.239528</v>
      </c>
      <c r="F24897" s="2">
        <v>22.45787</v>
      </c>
      <c r="G24897" s="2">
        <v>0.162468</v>
      </c>
      <c r="H24897" s="2">
        <v>0</v>
      </c>
      <c r="J24897" s="2">
        <v>22.46068</v>
      </c>
      <c r="K24897" s="2">
        <v>0.15040600000000001</v>
      </c>
      <c r="L24897" s="2">
        <v>0.10072200000000001</v>
      </c>
    </row>
    <row r="24898" spans="1:12" x14ac:dyDescent="0.2">
      <c r="A24898" s="2">
        <v>22.461379999999998</v>
      </c>
      <c r="B24898" s="2">
        <v>11.7477</v>
      </c>
      <c r="C24898" s="2">
        <v>1.3313060000000001</v>
      </c>
      <c r="D24898" s="2">
        <v>1.239223</v>
      </c>
      <c r="F24898" s="2">
        <v>22.458570000000002</v>
      </c>
      <c r="G24898" s="2">
        <v>0.162468</v>
      </c>
      <c r="H24898" s="2">
        <v>0</v>
      </c>
      <c r="J24898" s="2">
        <v>22.461379999999998</v>
      </c>
      <c r="K24898" s="2">
        <v>0.150062</v>
      </c>
      <c r="L24898" s="2">
        <v>0.101341</v>
      </c>
    </row>
    <row r="24899" spans="1:12" x14ac:dyDescent="0.2">
      <c r="A24899" s="2">
        <v>22.46208</v>
      </c>
      <c r="B24899" s="2">
        <v>11.74696</v>
      </c>
      <c r="C24899" s="2">
        <v>1.331599</v>
      </c>
      <c r="D24899" s="2">
        <v>1.239017</v>
      </c>
      <c r="F24899" s="2">
        <v>22.45927</v>
      </c>
      <c r="G24899" s="2">
        <v>0.162468</v>
      </c>
      <c r="H24899" s="2">
        <v>0</v>
      </c>
      <c r="J24899" s="2">
        <v>22.46208</v>
      </c>
      <c r="K24899" s="2">
        <v>0.149841</v>
      </c>
      <c r="L24899" s="2">
        <v>0.101983</v>
      </c>
    </row>
    <row r="24900" spans="1:12" x14ac:dyDescent="0.2">
      <c r="A24900" s="2">
        <v>22.462779999999999</v>
      </c>
      <c r="B24900" s="2">
        <v>11.746119999999999</v>
      </c>
      <c r="C24900" s="2">
        <v>1.3316110000000001</v>
      </c>
      <c r="D24900" s="2">
        <v>1.2389330000000001</v>
      </c>
      <c r="F24900" s="2">
        <v>22.459969999999998</v>
      </c>
      <c r="G24900" s="2">
        <v>0.162468</v>
      </c>
      <c r="H24900" s="2">
        <v>0</v>
      </c>
      <c r="J24900" s="2">
        <v>22.462779999999999</v>
      </c>
      <c r="K24900" s="2">
        <v>0.15016199999999999</v>
      </c>
      <c r="L24900" s="2">
        <v>0.102522</v>
      </c>
    </row>
    <row r="24901" spans="1:12" x14ac:dyDescent="0.2">
      <c r="A24901" s="2">
        <v>22.463480000000001</v>
      </c>
      <c r="B24901" s="2">
        <v>11.74513</v>
      </c>
      <c r="C24901" s="2">
        <v>1.3317859999999999</v>
      </c>
      <c r="D24901" s="2">
        <v>1.239017</v>
      </c>
      <c r="F24901" s="2">
        <v>22.46068</v>
      </c>
      <c r="G24901" s="2">
        <v>0.162468</v>
      </c>
      <c r="H24901" s="2">
        <v>0</v>
      </c>
      <c r="J24901" s="2">
        <v>22.463480000000001</v>
      </c>
      <c r="K24901" s="2">
        <v>0.150505</v>
      </c>
      <c r="L24901" s="2">
        <v>0.102615</v>
      </c>
    </row>
    <row r="24902" spans="1:12" x14ac:dyDescent="0.2">
      <c r="A24902" s="2">
        <v>22.464179999999999</v>
      </c>
      <c r="B24902" s="2">
        <v>11.74408</v>
      </c>
      <c r="C24902" s="2">
        <v>1.3320719999999999</v>
      </c>
      <c r="D24902" s="2">
        <v>1.238864</v>
      </c>
      <c r="F24902" s="2">
        <v>22.461379999999998</v>
      </c>
      <c r="G24902" s="2">
        <v>0.162468</v>
      </c>
      <c r="H24902" s="2">
        <v>0</v>
      </c>
      <c r="J24902" s="2">
        <v>22.464179999999999</v>
      </c>
      <c r="K24902" s="2">
        <v>0.15046100000000001</v>
      </c>
      <c r="L24902" s="2">
        <v>0.10237599999999999</v>
      </c>
    </row>
    <row r="24903" spans="1:12" x14ac:dyDescent="0.2">
      <c r="A24903" s="2">
        <v>22.464880000000001</v>
      </c>
      <c r="B24903" s="2">
        <v>11.74333</v>
      </c>
      <c r="C24903" s="2">
        <v>1.332023</v>
      </c>
      <c r="D24903" s="2">
        <v>1.238658</v>
      </c>
      <c r="F24903" s="2">
        <v>22.46208</v>
      </c>
      <c r="G24903" s="2">
        <v>0.162468</v>
      </c>
      <c r="H24903" s="2">
        <v>0</v>
      </c>
      <c r="J24903" s="2">
        <v>22.464880000000001</v>
      </c>
      <c r="K24903" s="2">
        <v>0.150562</v>
      </c>
      <c r="L24903" s="2">
        <v>0.102809</v>
      </c>
    </row>
    <row r="24904" spans="1:12" x14ac:dyDescent="0.2">
      <c r="A24904" s="2">
        <v>22.465589999999999</v>
      </c>
      <c r="B24904" s="2">
        <v>11.7423</v>
      </c>
      <c r="C24904" s="2">
        <v>1.3323739999999999</v>
      </c>
      <c r="D24904" s="2">
        <v>1.2389330000000001</v>
      </c>
      <c r="F24904" s="2">
        <v>22.462779999999999</v>
      </c>
      <c r="G24904" s="2">
        <v>0.162468</v>
      </c>
      <c r="H24904" s="2">
        <v>0</v>
      </c>
      <c r="J24904" s="2">
        <v>22.465589999999999</v>
      </c>
      <c r="K24904" s="2">
        <v>0.15062300000000001</v>
      </c>
      <c r="L24904" s="2">
        <v>0.103467</v>
      </c>
    </row>
    <row r="24905" spans="1:12" x14ac:dyDescent="0.2">
      <c r="A24905" s="2">
        <v>22.466290000000001</v>
      </c>
      <c r="B24905" s="2">
        <v>11.741339999999999</v>
      </c>
      <c r="C24905" s="2">
        <v>1.3325419999999999</v>
      </c>
      <c r="D24905" s="2">
        <v>1.2390699999999999</v>
      </c>
      <c r="F24905" s="2">
        <v>22.463480000000001</v>
      </c>
      <c r="G24905" s="2">
        <v>0.162468</v>
      </c>
      <c r="H24905" s="2">
        <v>0</v>
      </c>
      <c r="J24905" s="2">
        <v>22.466290000000001</v>
      </c>
      <c r="K24905" s="2">
        <v>0.15046100000000001</v>
      </c>
      <c r="L24905" s="2">
        <v>0.104058</v>
      </c>
    </row>
    <row r="24906" spans="1:12" x14ac:dyDescent="0.2">
      <c r="A24906" s="2">
        <v>22.466989999999999</v>
      </c>
      <c r="B24906" s="2">
        <v>11.74075</v>
      </c>
      <c r="C24906" s="2">
        <v>1.332889</v>
      </c>
      <c r="D24906" s="2">
        <v>1.238826</v>
      </c>
      <c r="F24906" s="2">
        <v>22.464179999999999</v>
      </c>
      <c r="G24906" s="2">
        <v>0.162468</v>
      </c>
      <c r="H24906" s="2">
        <v>0</v>
      </c>
      <c r="J24906" s="2">
        <v>22.466989999999999</v>
      </c>
      <c r="K24906" s="2">
        <v>0.15058299999999999</v>
      </c>
      <c r="L24906" s="2">
        <v>0.104431</v>
      </c>
    </row>
    <row r="24907" spans="1:12" x14ac:dyDescent="0.2">
      <c r="A24907" s="2">
        <v>22.467690000000001</v>
      </c>
      <c r="B24907" s="2">
        <v>11.73991</v>
      </c>
      <c r="C24907" s="2">
        <v>1.3333269999999999</v>
      </c>
      <c r="D24907" s="2">
        <v>1.238521</v>
      </c>
      <c r="F24907" s="2">
        <v>22.464880000000001</v>
      </c>
      <c r="G24907" s="2">
        <v>0.162468</v>
      </c>
      <c r="H24907" s="2">
        <v>0</v>
      </c>
      <c r="J24907" s="2">
        <v>22.467690000000001</v>
      </c>
      <c r="K24907" s="2">
        <v>0.15073800000000001</v>
      </c>
      <c r="L24907" s="2">
        <v>0.104906</v>
      </c>
    </row>
    <row r="24908" spans="1:12" x14ac:dyDescent="0.2">
      <c r="A24908" s="2">
        <v>22.468389999999999</v>
      </c>
      <c r="B24908" s="2">
        <v>11.738670000000001</v>
      </c>
      <c r="C24908" s="2">
        <v>1.333915</v>
      </c>
      <c r="D24908" s="2">
        <v>1.238345</v>
      </c>
      <c r="F24908" s="2">
        <v>22.465589999999999</v>
      </c>
      <c r="G24908" s="2">
        <v>0.162468</v>
      </c>
      <c r="H24908" s="2">
        <v>0</v>
      </c>
      <c r="J24908" s="2">
        <v>22.468389999999999</v>
      </c>
      <c r="K24908" s="2">
        <v>0.150394</v>
      </c>
      <c r="L24908" s="2">
        <v>0.10528999999999999</v>
      </c>
    </row>
    <row r="24909" spans="1:12" x14ac:dyDescent="0.2">
      <c r="A24909" s="2">
        <v>22.469090000000001</v>
      </c>
      <c r="B24909" s="2">
        <v>11.73775</v>
      </c>
      <c r="C24909" s="2">
        <v>1.334544</v>
      </c>
      <c r="D24909" s="2">
        <v>1.238399</v>
      </c>
      <c r="F24909" s="2">
        <v>22.466290000000001</v>
      </c>
      <c r="G24909" s="2">
        <v>0.162468</v>
      </c>
      <c r="H24909" s="2">
        <v>0</v>
      </c>
      <c r="J24909" s="2">
        <v>22.469090000000001</v>
      </c>
      <c r="K24909" s="2">
        <v>0.150226</v>
      </c>
      <c r="L24909" s="2">
        <v>0.105392</v>
      </c>
    </row>
    <row r="24910" spans="1:12" x14ac:dyDescent="0.2">
      <c r="A24910" s="2">
        <v>22.46979</v>
      </c>
      <c r="B24910" s="2">
        <v>11.736319999999999</v>
      </c>
      <c r="C24910" s="2">
        <v>1.3349299999999999</v>
      </c>
      <c r="D24910" s="2">
        <v>1.2385360000000001</v>
      </c>
      <c r="F24910" s="2">
        <v>22.466989999999999</v>
      </c>
      <c r="G24910" s="2">
        <v>0.162468</v>
      </c>
      <c r="H24910" s="2">
        <v>0</v>
      </c>
      <c r="J24910" s="2">
        <v>22.46979</v>
      </c>
      <c r="K24910" s="2">
        <v>0.15018300000000001</v>
      </c>
      <c r="L24910" s="2">
        <v>0.10526199999999999</v>
      </c>
    </row>
    <row r="24911" spans="1:12" x14ac:dyDescent="0.2">
      <c r="A24911" s="2">
        <v>22.470500000000001</v>
      </c>
      <c r="B24911" s="2">
        <v>11.73499</v>
      </c>
      <c r="C24911" s="2">
        <v>1.335342</v>
      </c>
      <c r="D24911" s="2">
        <v>1.2383150000000001</v>
      </c>
      <c r="F24911" s="2">
        <v>22.467690000000001</v>
      </c>
      <c r="G24911" s="2">
        <v>0.162468</v>
      </c>
      <c r="H24911" s="2">
        <v>0</v>
      </c>
      <c r="J24911" s="2">
        <v>22.470500000000001</v>
      </c>
      <c r="K24911" s="2">
        <v>0.150036</v>
      </c>
      <c r="L24911" s="2">
        <v>0.10537199999999999</v>
      </c>
    </row>
    <row r="24912" spans="1:12" x14ac:dyDescent="0.2">
      <c r="A24912" s="2">
        <v>22.4712</v>
      </c>
      <c r="B24912" s="2">
        <v>11.73423</v>
      </c>
      <c r="C24912" s="2">
        <v>1.335399</v>
      </c>
      <c r="D24912" s="2">
        <v>1.2381089999999999</v>
      </c>
      <c r="F24912" s="2">
        <v>22.468389999999999</v>
      </c>
      <c r="G24912" s="2">
        <v>0.162468</v>
      </c>
      <c r="H24912" s="2">
        <v>0</v>
      </c>
      <c r="J24912" s="2">
        <v>22.4712</v>
      </c>
      <c r="K24912" s="2">
        <v>0.14943300000000001</v>
      </c>
      <c r="L24912" s="2">
        <v>0.105766</v>
      </c>
    </row>
    <row r="24913" spans="1:12" x14ac:dyDescent="0.2">
      <c r="A24913" s="2">
        <v>22.471900000000002</v>
      </c>
      <c r="B24913" s="2">
        <v>11.733510000000001</v>
      </c>
      <c r="C24913" s="2">
        <v>1.33575</v>
      </c>
      <c r="D24913" s="2">
        <v>1.23746</v>
      </c>
      <c r="F24913" s="2">
        <v>22.469090000000001</v>
      </c>
      <c r="G24913" s="2">
        <v>0.162468</v>
      </c>
      <c r="H24913" s="2">
        <v>0</v>
      </c>
      <c r="J24913" s="2">
        <v>22.471900000000002</v>
      </c>
      <c r="K24913" s="2">
        <v>0.149143</v>
      </c>
      <c r="L24913" s="2">
        <v>0.10616200000000001</v>
      </c>
    </row>
    <row r="24914" spans="1:12" x14ac:dyDescent="0.2">
      <c r="A24914" s="2">
        <v>22.4726</v>
      </c>
      <c r="B24914" s="2">
        <v>11.73293</v>
      </c>
      <c r="C24914" s="2">
        <v>1.3363069999999999</v>
      </c>
      <c r="D24914" s="2">
        <v>1.237743</v>
      </c>
      <c r="F24914" s="2">
        <v>22.46979</v>
      </c>
      <c r="G24914" s="2">
        <v>0.162468</v>
      </c>
      <c r="H24914" s="2">
        <v>0</v>
      </c>
      <c r="J24914" s="2">
        <v>22.4726</v>
      </c>
      <c r="K24914" s="2">
        <v>0.14902499999999999</v>
      </c>
      <c r="L24914" s="2">
        <v>0.10567600000000001</v>
      </c>
    </row>
    <row r="24915" spans="1:12" x14ac:dyDescent="0.2">
      <c r="A24915" s="2">
        <v>22.473299999999998</v>
      </c>
      <c r="B24915" s="2">
        <v>11.732290000000001</v>
      </c>
      <c r="C24915" s="2">
        <v>1.336417</v>
      </c>
      <c r="D24915" s="2">
        <v>1.237643</v>
      </c>
      <c r="F24915" s="2">
        <v>22.470500000000001</v>
      </c>
      <c r="G24915" s="2">
        <v>0.162468</v>
      </c>
      <c r="H24915" s="2">
        <v>0</v>
      </c>
      <c r="J24915" s="2">
        <v>22.473299999999998</v>
      </c>
      <c r="K24915" s="2">
        <v>0.14888000000000001</v>
      </c>
      <c r="L24915" s="2">
        <v>0.10535700000000001</v>
      </c>
    </row>
    <row r="24916" spans="1:12" x14ac:dyDescent="0.2">
      <c r="A24916" s="2">
        <v>22.474</v>
      </c>
      <c r="B24916" s="2">
        <v>11.7316</v>
      </c>
      <c r="C24916" s="2">
        <v>1.3366119999999999</v>
      </c>
      <c r="D24916" s="2">
        <v>1.236667</v>
      </c>
      <c r="F24916" s="2">
        <v>22.4712</v>
      </c>
      <c r="G24916" s="2">
        <v>0.162468</v>
      </c>
      <c r="H24916" s="2">
        <v>0</v>
      </c>
      <c r="J24916" s="2">
        <v>22.474</v>
      </c>
      <c r="K24916" s="2">
        <v>0.149065</v>
      </c>
      <c r="L24916" s="2">
        <v>0.105798</v>
      </c>
    </row>
    <row r="24917" spans="1:12" x14ac:dyDescent="0.2">
      <c r="A24917" s="2">
        <v>22.474699999999999</v>
      </c>
      <c r="B24917" s="2">
        <v>11.730790000000001</v>
      </c>
      <c r="C24917" s="2">
        <v>1.3368329999999999</v>
      </c>
      <c r="D24917" s="2">
        <v>1.2361249999999999</v>
      </c>
      <c r="F24917" s="2">
        <v>22.471900000000002</v>
      </c>
      <c r="G24917" s="2">
        <v>0.162468</v>
      </c>
      <c r="H24917" s="2">
        <v>0</v>
      </c>
      <c r="J24917" s="2">
        <v>22.474699999999999</v>
      </c>
      <c r="K24917" s="2">
        <v>0.14891799999999999</v>
      </c>
      <c r="L24917" s="2">
        <v>0.10569099999999999</v>
      </c>
    </row>
    <row r="24918" spans="1:12" x14ac:dyDescent="0.2">
      <c r="A24918" s="2">
        <v>22.47541</v>
      </c>
      <c r="B24918" s="2">
        <v>11.7296</v>
      </c>
      <c r="C24918" s="2">
        <v>1.336414</v>
      </c>
      <c r="D24918" s="2">
        <v>1.235538</v>
      </c>
      <c r="F24918" s="2">
        <v>22.4726</v>
      </c>
      <c r="G24918" s="2">
        <v>0.162468</v>
      </c>
      <c r="H24918" s="2">
        <v>0</v>
      </c>
      <c r="J24918" s="2">
        <v>22.47541</v>
      </c>
      <c r="K24918" s="2">
        <v>0.148615</v>
      </c>
      <c r="L24918" s="2">
        <v>0.105403</v>
      </c>
    </row>
    <row r="24919" spans="1:12" x14ac:dyDescent="0.2">
      <c r="A24919" s="2">
        <v>22.476109999999998</v>
      </c>
      <c r="B24919" s="2">
        <v>11.72871</v>
      </c>
      <c r="C24919" s="2">
        <v>1.336425</v>
      </c>
      <c r="D24919" s="2">
        <v>1.23434</v>
      </c>
      <c r="F24919" s="2">
        <v>22.473299999999998</v>
      </c>
      <c r="G24919" s="2">
        <v>0.162468</v>
      </c>
      <c r="H24919" s="2">
        <v>0</v>
      </c>
      <c r="J24919" s="2">
        <v>22.476109999999998</v>
      </c>
      <c r="K24919" s="2">
        <v>0.14863399999999999</v>
      </c>
      <c r="L24919" s="2">
        <v>0.105558</v>
      </c>
    </row>
    <row r="24920" spans="1:12" x14ac:dyDescent="0.2">
      <c r="A24920" s="2">
        <v>22.47681</v>
      </c>
      <c r="B24920" s="2">
        <v>11.72747</v>
      </c>
      <c r="C24920" s="2">
        <v>1.336711</v>
      </c>
      <c r="D24920" s="2">
        <v>1.2342249999999999</v>
      </c>
      <c r="F24920" s="2">
        <v>22.474</v>
      </c>
      <c r="G24920" s="2">
        <v>0.162468</v>
      </c>
      <c r="H24920" s="2">
        <v>0</v>
      </c>
      <c r="J24920" s="2">
        <v>22.47681</v>
      </c>
      <c r="K24920" s="2">
        <v>0.148752</v>
      </c>
      <c r="L24920" s="2">
        <v>0.106026</v>
      </c>
    </row>
    <row r="24921" spans="1:12" x14ac:dyDescent="0.2">
      <c r="A24921" s="2">
        <v>22.477509999999999</v>
      </c>
      <c r="B24921" s="2">
        <v>11.726319999999999</v>
      </c>
      <c r="C24921" s="2">
        <v>1.3366579999999999</v>
      </c>
      <c r="D24921" s="2">
        <v>1.234294</v>
      </c>
      <c r="F24921" s="2">
        <v>22.474699999999999</v>
      </c>
      <c r="G24921" s="2">
        <v>0.162468</v>
      </c>
      <c r="H24921" s="2">
        <v>0</v>
      </c>
      <c r="J24921" s="2">
        <v>22.477509999999999</v>
      </c>
      <c r="K24921" s="2">
        <v>0.148842</v>
      </c>
      <c r="L24921" s="2">
        <v>0.10593900000000001</v>
      </c>
    </row>
    <row r="24922" spans="1:12" x14ac:dyDescent="0.2">
      <c r="A24922" s="2">
        <v>22.478210000000001</v>
      </c>
      <c r="B24922" s="2">
        <v>11.72528</v>
      </c>
      <c r="C24922" s="2">
        <v>1.3372489999999999</v>
      </c>
      <c r="D24922" s="2">
        <v>1.2334400000000001</v>
      </c>
      <c r="F24922" s="2">
        <v>22.47541</v>
      </c>
      <c r="G24922" s="2">
        <v>0.162468</v>
      </c>
      <c r="H24922" s="2">
        <v>0</v>
      </c>
      <c r="J24922" s="2">
        <v>22.478210000000001</v>
      </c>
      <c r="K24922" s="2">
        <v>0.14906900000000001</v>
      </c>
      <c r="L24922" s="2">
        <v>0.106187</v>
      </c>
    </row>
    <row r="24923" spans="1:12" x14ac:dyDescent="0.2">
      <c r="A24923" s="2">
        <v>22.478909999999999</v>
      </c>
      <c r="B24923" s="2">
        <v>11.724220000000001</v>
      </c>
      <c r="C24923" s="2">
        <v>1.3378140000000001</v>
      </c>
      <c r="D24923" s="2">
        <v>1.2329209999999999</v>
      </c>
      <c r="F24923" s="2">
        <v>22.476109999999998</v>
      </c>
      <c r="G24923" s="2">
        <v>0.162468</v>
      </c>
      <c r="H24923" s="2">
        <v>0</v>
      </c>
      <c r="J24923" s="2">
        <v>22.478909999999999</v>
      </c>
      <c r="K24923" s="2">
        <v>0.149338</v>
      </c>
      <c r="L24923" s="2">
        <v>0.106144</v>
      </c>
    </row>
    <row r="24924" spans="1:12" x14ac:dyDescent="0.2">
      <c r="A24924" s="2">
        <v>22.479610000000001</v>
      </c>
      <c r="B24924" s="2">
        <v>11.723089999999999</v>
      </c>
      <c r="C24924" s="2">
        <v>1.337928</v>
      </c>
      <c r="D24924" s="2">
        <v>1.232219</v>
      </c>
      <c r="F24924" s="2">
        <v>22.47681</v>
      </c>
      <c r="G24924" s="2">
        <v>0.162468</v>
      </c>
      <c r="H24924" s="2">
        <v>0</v>
      </c>
      <c r="J24924" s="2">
        <v>22.479610000000001</v>
      </c>
      <c r="K24924" s="2">
        <v>0.149505</v>
      </c>
      <c r="L24924" s="2">
        <v>0.106377</v>
      </c>
    </row>
    <row r="24925" spans="1:12" x14ac:dyDescent="0.2">
      <c r="A24925" s="2">
        <v>22.480309999999999</v>
      </c>
      <c r="B24925" s="2">
        <v>11.722099999999999</v>
      </c>
      <c r="C24925" s="2">
        <v>1.3383130000000001</v>
      </c>
      <c r="D24925" s="2">
        <v>1.2319599999999999</v>
      </c>
      <c r="F24925" s="2">
        <v>22.477509999999999</v>
      </c>
      <c r="G24925" s="2">
        <v>0.162468</v>
      </c>
      <c r="H24925" s="2">
        <v>0</v>
      </c>
      <c r="J24925" s="2">
        <v>22.480309999999999</v>
      </c>
      <c r="K24925" s="2">
        <v>0.14979300000000001</v>
      </c>
      <c r="L24925" s="2">
        <v>0.10656499999999999</v>
      </c>
    </row>
    <row r="24926" spans="1:12" x14ac:dyDescent="0.2">
      <c r="A24926" s="2">
        <v>22.481020000000001</v>
      </c>
      <c r="B24926" s="2">
        <v>11.721310000000001</v>
      </c>
      <c r="C24926" s="2">
        <v>1.3389960000000001</v>
      </c>
      <c r="D24926" s="2">
        <v>1.2317309999999999</v>
      </c>
      <c r="F24926" s="2">
        <v>22.478210000000001</v>
      </c>
      <c r="G24926" s="2">
        <v>0.162468</v>
      </c>
      <c r="H24926" s="2">
        <v>0</v>
      </c>
      <c r="J24926" s="2">
        <v>22.481020000000001</v>
      </c>
      <c r="K24926" s="2">
        <v>0.14971499999999999</v>
      </c>
      <c r="L24926" s="2">
        <v>0.106392</v>
      </c>
    </row>
    <row r="24927" spans="1:12" x14ac:dyDescent="0.2">
      <c r="A24927" s="2">
        <v>22.481719999999999</v>
      </c>
      <c r="B24927" s="2">
        <v>11.72077</v>
      </c>
      <c r="C24927" s="2">
        <v>1.3390340000000001</v>
      </c>
      <c r="D24927" s="2">
        <v>1.231441</v>
      </c>
      <c r="F24927" s="2">
        <v>22.478909999999999</v>
      </c>
      <c r="G24927" s="2">
        <v>0.162468</v>
      </c>
      <c r="H24927" s="2">
        <v>0</v>
      </c>
      <c r="J24927" s="2">
        <v>22.481719999999999</v>
      </c>
      <c r="K24927" s="2">
        <v>0.149622</v>
      </c>
      <c r="L24927" s="2">
        <v>0.10636900000000001</v>
      </c>
    </row>
    <row r="24928" spans="1:12" x14ac:dyDescent="0.2">
      <c r="A24928" s="2">
        <v>22.482420000000001</v>
      </c>
      <c r="B24928" s="2">
        <v>11.720140000000001</v>
      </c>
      <c r="C24928" s="2">
        <v>1.339404</v>
      </c>
      <c r="D24928" s="2">
        <v>1.2313339999999999</v>
      </c>
      <c r="F24928" s="2">
        <v>22.479610000000001</v>
      </c>
      <c r="G24928" s="2">
        <v>0.162468</v>
      </c>
      <c r="H24928" s="2">
        <v>0</v>
      </c>
      <c r="J24928" s="2">
        <v>22.482420000000001</v>
      </c>
      <c r="K24928" s="2">
        <v>0.15031600000000001</v>
      </c>
      <c r="L24928" s="2">
        <v>0.106335</v>
      </c>
    </row>
    <row r="24929" spans="1:12" x14ac:dyDescent="0.2">
      <c r="A24929" s="2">
        <v>22.48312</v>
      </c>
      <c r="B24929" s="2">
        <v>11.71909</v>
      </c>
      <c r="C24929" s="2">
        <v>1.340476</v>
      </c>
      <c r="D24929" s="2">
        <v>1.2311129999999999</v>
      </c>
      <c r="F24929" s="2">
        <v>22.480309999999999</v>
      </c>
      <c r="G24929" s="2">
        <v>0.162468</v>
      </c>
      <c r="H24929" s="2">
        <v>0</v>
      </c>
      <c r="J24929" s="2">
        <v>22.48312</v>
      </c>
      <c r="K24929" s="2">
        <v>0.150728</v>
      </c>
      <c r="L24929" s="2">
        <v>0.106359</v>
      </c>
    </row>
    <row r="24930" spans="1:12" x14ac:dyDescent="0.2">
      <c r="A24930" s="2">
        <v>22.483820000000001</v>
      </c>
      <c r="B24930" s="2">
        <v>11.71847</v>
      </c>
      <c r="C24930" s="2">
        <v>1.3414109999999999</v>
      </c>
      <c r="D24930" s="2">
        <v>1.2310749999999999</v>
      </c>
      <c r="F24930" s="2">
        <v>22.481020000000001</v>
      </c>
      <c r="G24930" s="2">
        <v>0.162468</v>
      </c>
      <c r="H24930" s="2">
        <v>0</v>
      </c>
      <c r="J24930" s="2">
        <v>22.483820000000001</v>
      </c>
      <c r="K24930" s="2">
        <v>0.15085000000000001</v>
      </c>
      <c r="L24930" s="2">
        <v>0.106568</v>
      </c>
    </row>
    <row r="24931" spans="1:12" x14ac:dyDescent="0.2">
      <c r="A24931" s="2">
        <v>22.48452</v>
      </c>
      <c r="B24931" s="2">
        <v>11.71785</v>
      </c>
      <c r="C24931" s="2">
        <v>1.3418460000000001</v>
      </c>
      <c r="D24931" s="2">
        <v>1.230952</v>
      </c>
      <c r="F24931" s="2">
        <v>22.481719999999999</v>
      </c>
      <c r="G24931" s="2">
        <v>0.162468</v>
      </c>
      <c r="H24931" s="2">
        <v>0</v>
      </c>
      <c r="J24931" s="2">
        <v>22.48452</v>
      </c>
      <c r="K24931" s="2">
        <v>0.15057899999999999</v>
      </c>
      <c r="L24931" s="2">
        <v>0.105868</v>
      </c>
    </row>
    <row r="24932" spans="1:12" x14ac:dyDescent="0.2">
      <c r="A24932" s="2">
        <v>22.485220000000002</v>
      </c>
      <c r="B24932" s="2">
        <v>11.7174</v>
      </c>
      <c r="C24932" s="2">
        <v>1.34172</v>
      </c>
      <c r="D24932" s="2">
        <v>1.2308300000000001</v>
      </c>
      <c r="F24932" s="2">
        <v>22.482420000000001</v>
      </c>
      <c r="G24932" s="2">
        <v>0.162468</v>
      </c>
      <c r="H24932" s="2">
        <v>0</v>
      </c>
      <c r="J24932" s="2">
        <v>22.485220000000002</v>
      </c>
      <c r="K24932" s="2">
        <v>0.15006800000000001</v>
      </c>
      <c r="L24932" s="2">
        <v>0.10532</v>
      </c>
    </row>
    <row r="24933" spans="1:12" x14ac:dyDescent="0.2">
      <c r="A24933" s="2">
        <v>22.48593</v>
      </c>
      <c r="B24933" s="2">
        <v>11.71682</v>
      </c>
      <c r="C24933" s="2">
        <v>1.3415980000000001</v>
      </c>
      <c r="D24933" s="2">
        <v>1.2302120000000001</v>
      </c>
      <c r="F24933" s="2">
        <v>22.48312</v>
      </c>
      <c r="G24933" s="2">
        <v>0.162468</v>
      </c>
      <c r="H24933" s="2">
        <v>0</v>
      </c>
      <c r="J24933" s="2">
        <v>22.48593</v>
      </c>
      <c r="K24933" s="2">
        <v>0.14962900000000001</v>
      </c>
      <c r="L24933" s="2">
        <v>0.10592</v>
      </c>
    </row>
    <row r="24934" spans="1:12" x14ac:dyDescent="0.2">
      <c r="A24934" s="2">
        <v>22.486630000000002</v>
      </c>
      <c r="B24934" s="2">
        <v>11.715859999999999</v>
      </c>
      <c r="C24934" s="2">
        <v>1.3414029999999999</v>
      </c>
      <c r="D24934" s="2">
        <v>1.2300899999999999</v>
      </c>
      <c r="F24934" s="2">
        <v>22.483820000000001</v>
      </c>
      <c r="G24934" s="2">
        <v>0.162468</v>
      </c>
      <c r="H24934" s="2">
        <v>0</v>
      </c>
      <c r="J24934" s="2">
        <v>22.486630000000002</v>
      </c>
      <c r="K24934" s="2">
        <v>0.14933199999999999</v>
      </c>
      <c r="L24934" s="2">
        <v>0.106174</v>
      </c>
    </row>
    <row r="24935" spans="1:12" x14ac:dyDescent="0.2">
      <c r="A24935" s="2">
        <v>22.48733</v>
      </c>
      <c r="B24935" s="2">
        <v>11.71515</v>
      </c>
      <c r="C24935" s="2">
        <v>1.3416509999999999</v>
      </c>
      <c r="D24935" s="2">
        <v>1.230548</v>
      </c>
      <c r="F24935" s="2">
        <v>22.48452</v>
      </c>
      <c r="G24935" s="2">
        <v>0.162468</v>
      </c>
      <c r="H24935" s="2">
        <v>0</v>
      </c>
      <c r="J24935" s="2">
        <v>22.48733</v>
      </c>
      <c r="K24935" s="2">
        <v>0.14970800000000001</v>
      </c>
      <c r="L24935" s="2">
        <v>0.106101</v>
      </c>
    </row>
    <row r="24936" spans="1:12" x14ac:dyDescent="0.2">
      <c r="A24936" s="2">
        <v>22.488029999999998</v>
      </c>
      <c r="B24936" s="2">
        <v>11.71442</v>
      </c>
      <c r="C24936" s="2">
        <v>1.341968</v>
      </c>
      <c r="D24936" s="2">
        <v>1.230602</v>
      </c>
      <c r="F24936" s="2">
        <v>22.485220000000002</v>
      </c>
      <c r="G24936" s="2">
        <v>0.162468</v>
      </c>
      <c r="H24936" s="2">
        <v>0</v>
      </c>
      <c r="J24936" s="2">
        <v>22.488029999999998</v>
      </c>
      <c r="K24936" s="2">
        <v>0.14973600000000001</v>
      </c>
      <c r="L24936" s="2">
        <v>0.105697</v>
      </c>
    </row>
    <row r="24937" spans="1:12" x14ac:dyDescent="0.2">
      <c r="A24937" s="2">
        <v>22.48873</v>
      </c>
      <c r="B24937" s="2">
        <v>11.713430000000001</v>
      </c>
      <c r="C24937" s="2">
        <v>1.342017</v>
      </c>
      <c r="D24937" s="2">
        <v>1.2303569999999999</v>
      </c>
      <c r="F24937" s="2">
        <v>22.48593</v>
      </c>
      <c r="G24937" s="2">
        <v>0.162468</v>
      </c>
      <c r="H24937" s="2">
        <v>0</v>
      </c>
      <c r="J24937" s="2">
        <v>22.48873</v>
      </c>
      <c r="K24937" s="2">
        <v>0.150202</v>
      </c>
      <c r="L24937" s="2">
        <v>0.105104</v>
      </c>
    </row>
    <row r="24938" spans="1:12" x14ac:dyDescent="0.2">
      <c r="A24938" s="2">
        <v>22.489429999999999</v>
      </c>
      <c r="B24938" s="2">
        <v>11.71245</v>
      </c>
      <c r="C24938" s="2">
        <v>1.342036</v>
      </c>
      <c r="D24938" s="2">
        <v>1.2301280000000001</v>
      </c>
      <c r="F24938" s="2">
        <v>22.486630000000002</v>
      </c>
      <c r="G24938" s="2">
        <v>0.162468</v>
      </c>
      <c r="H24938" s="2">
        <v>0</v>
      </c>
      <c r="J24938" s="2">
        <v>22.489429999999999</v>
      </c>
      <c r="K24938" s="2">
        <v>0.15064</v>
      </c>
      <c r="L24938" s="2">
        <v>0.10463799999999999</v>
      </c>
    </row>
    <row r="24939" spans="1:12" x14ac:dyDescent="0.2">
      <c r="A24939" s="2">
        <v>22.490130000000001</v>
      </c>
      <c r="B24939" s="2">
        <v>11.71163</v>
      </c>
      <c r="C24939" s="2">
        <v>1.342292</v>
      </c>
      <c r="D24939" s="2">
        <v>1.2300139999999999</v>
      </c>
      <c r="F24939" s="2">
        <v>22.48733</v>
      </c>
      <c r="G24939" s="2">
        <v>0.162468</v>
      </c>
      <c r="H24939" s="2">
        <v>0</v>
      </c>
      <c r="J24939" s="2">
        <v>22.490130000000001</v>
      </c>
      <c r="K24939" s="2">
        <v>0.150093</v>
      </c>
      <c r="L24939" s="2">
        <v>0.104238</v>
      </c>
    </row>
    <row r="24940" spans="1:12" x14ac:dyDescent="0.2">
      <c r="A24940" s="2">
        <v>22.490839999999999</v>
      </c>
      <c r="B24940" s="2">
        <v>11.710599999999999</v>
      </c>
      <c r="C24940" s="2">
        <v>1.3428260000000001</v>
      </c>
      <c r="D24940" s="2">
        <v>1.229579</v>
      </c>
      <c r="F24940" s="2">
        <v>22.488029999999998</v>
      </c>
      <c r="G24940" s="2">
        <v>0.162468</v>
      </c>
      <c r="H24940" s="2">
        <v>0</v>
      </c>
      <c r="J24940" s="2">
        <v>22.490839999999999</v>
      </c>
      <c r="K24940" s="2">
        <v>0.149952</v>
      </c>
      <c r="L24940" s="2">
        <v>0.103843</v>
      </c>
    </row>
    <row r="24941" spans="1:12" x14ac:dyDescent="0.2">
      <c r="A24941" s="2">
        <v>22.491540000000001</v>
      </c>
      <c r="B24941" s="2">
        <v>11.709849999999999</v>
      </c>
      <c r="C24941" s="2">
        <v>1.3434330000000001</v>
      </c>
      <c r="D24941" s="2">
        <v>1.229007</v>
      </c>
      <c r="F24941" s="2">
        <v>22.48873</v>
      </c>
      <c r="G24941" s="2">
        <v>0.162468</v>
      </c>
      <c r="H24941" s="2">
        <v>0</v>
      </c>
      <c r="J24941" s="2">
        <v>22.491540000000001</v>
      </c>
      <c r="K24941" s="2">
        <v>0.15018599999999999</v>
      </c>
      <c r="L24941" s="2">
        <v>0.10396900000000001</v>
      </c>
    </row>
    <row r="24942" spans="1:12" x14ac:dyDescent="0.2">
      <c r="A24942" s="2">
        <v>22.492239999999999</v>
      </c>
      <c r="B24942" s="2">
        <v>11.70964</v>
      </c>
      <c r="C24942" s="2">
        <v>1.343791</v>
      </c>
      <c r="D24942" s="2">
        <v>1.228755</v>
      </c>
      <c r="F24942" s="2">
        <v>22.489429999999999</v>
      </c>
      <c r="G24942" s="2">
        <v>0.162468</v>
      </c>
      <c r="H24942" s="2">
        <v>0</v>
      </c>
      <c r="J24942" s="2">
        <v>22.492239999999999</v>
      </c>
      <c r="K24942" s="2">
        <v>0.150478</v>
      </c>
      <c r="L24942" s="2">
        <v>0.103711</v>
      </c>
    </row>
    <row r="24943" spans="1:12" x14ac:dyDescent="0.2">
      <c r="A24943" s="2">
        <v>22.492940000000001</v>
      </c>
      <c r="B24943" s="2">
        <v>11.7094</v>
      </c>
      <c r="C24943" s="2">
        <v>1.3440620000000001</v>
      </c>
      <c r="D24943" s="2">
        <v>1.228618</v>
      </c>
      <c r="F24943" s="2">
        <v>22.490130000000001</v>
      </c>
      <c r="G24943" s="2">
        <v>0.162468</v>
      </c>
      <c r="H24943" s="2">
        <v>0</v>
      </c>
      <c r="J24943" s="2">
        <v>22.492940000000001</v>
      </c>
      <c r="K24943" s="2">
        <v>0.15063799999999999</v>
      </c>
      <c r="L24943" s="2">
        <v>0.10359400000000001</v>
      </c>
    </row>
    <row r="24944" spans="1:12" x14ac:dyDescent="0.2">
      <c r="A24944" s="2">
        <v>22.493639999999999</v>
      </c>
      <c r="B24944" s="2">
        <v>11.709070000000001</v>
      </c>
      <c r="C24944" s="2">
        <v>1.34439</v>
      </c>
      <c r="D24944" s="2">
        <v>1.228343</v>
      </c>
      <c r="F24944" s="2">
        <v>22.490839999999999</v>
      </c>
      <c r="G24944" s="2">
        <v>0.162468</v>
      </c>
      <c r="H24944" s="2">
        <v>0</v>
      </c>
      <c r="J24944" s="2">
        <v>22.493639999999999</v>
      </c>
      <c r="K24944" s="2">
        <v>0.15053900000000001</v>
      </c>
      <c r="L24944" s="2">
        <v>0.1037</v>
      </c>
    </row>
    <row r="24945" spans="1:12" x14ac:dyDescent="0.2">
      <c r="A24945" s="2">
        <v>22.494340000000001</v>
      </c>
      <c r="B24945" s="2">
        <v>11.708489999999999</v>
      </c>
      <c r="C24945" s="2">
        <v>1.344554</v>
      </c>
      <c r="D24945" s="2">
        <v>1.2277629999999999</v>
      </c>
      <c r="F24945" s="2">
        <v>22.491540000000001</v>
      </c>
      <c r="G24945" s="2">
        <v>0.162468</v>
      </c>
      <c r="H24945" s="2">
        <v>0</v>
      </c>
      <c r="J24945" s="2">
        <v>22.494340000000001</v>
      </c>
      <c r="K24945" s="2">
        <v>0.15056</v>
      </c>
      <c r="L24945" s="2">
        <v>0.103395</v>
      </c>
    </row>
    <row r="24946" spans="1:12" x14ac:dyDescent="0.2">
      <c r="A24946" s="2">
        <v>22.495039999999999</v>
      </c>
      <c r="B24946" s="2">
        <v>11.70757</v>
      </c>
      <c r="C24946" s="2">
        <v>1.3445769999999999</v>
      </c>
      <c r="D24946" s="2">
        <v>1.2272369999999999</v>
      </c>
      <c r="F24946" s="2">
        <v>22.492239999999999</v>
      </c>
      <c r="G24946" s="2">
        <v>0.162468</v>
      </c>
      <c r="H24946" s="2">
        <v>0</v>
      </c>
      <c r="J24946" s="2">
        <v>22.495039999999999</v>
      </c>
      <c r="K24946" s="2">
        <v>0.15063699999999999</v>
      </c>
      <c r="L24946" s="2">
        <v>0.103089</v>
      </c>
    </row>
    <row r="24947" spans="1:12" x14ac:dyDescent="0.2">
      <c r="A24947" s="2">
        <v>22.495750000000001</v>
      </c>
      <c r="B24947" s="2">
        <v>11.7064</v>
      </c>
      <c r="C24947" s="2">
        <v>1.344695</v>
      </c>
      <c r="D24947" s="2">
        <v>1.2271609999999999</v>
      </c>
      <c r="F24947" s="2">
        <v>22.492940000000001</v>
      </c>
      <c r="G24947" s="2">
        <v>0.162468</v>
      </c>
      <c r="H24947" s="2">
        <v>0</v>
      </c>
      <c r="J24947" s="2">
        <v>22.495750000000001</v>
      </c>
      <c r="K24947" s="2">
        <v>0.15053900000000001</v>
      </c>
      <c r="L24947" s="2">
        <v>0.103183</v>
      </c>
    </row>
    <row r="24948" spans="1:12" x14ac:dyDescent="0.2">
      <c r="A24948" s="2">
        <v>22.496449999999999</v>
      </c>
      <c r="B24948" s="2">
        <v>11.705859999999999</v>
      </c>
      <c r="C24948" s="2">
        <v>1.3448629999999999</v>
      </c>
      <c r="D24948" s="2">
        <v>1.2267110000000001</v>
      </c>
      <c r="F24948" s="2">
        <v>22.493639999999999</v>
      </c>
      <c r="G24948" s="2">
        <v>0.162468</v>
      </c>
      <c r="H24948" s="2">
        <v>0</v>
      </c>
      <c r="J24948" s="2">
        <v>22.496449999999999</v>
      </c>
      <c r="K24948" s="2">
        <v>0.15068999999999999</v>
      </c>
      <c r="L24948" s="2">
        <v>0.103404</v>
      </c>
    </row>
    <row r="24949" spans="1:12" x14ac:dyDescent="0.2">
      <c r="A24949" s="2">
        <v>22.497150000000001</v>
      </c>
      <c r="B24949" s="2">
        <v>11.705349999999999</v>
      </c>
      <c r="C24949" s="2">
        <v>1.3454809999999999</v>
      </c>
      <c r="D24949" s="2">
        <v>1.226245</v>
      </c>
      <c r="F24949" s="2">
        <v>22.494340000000001</v>
      </c>
      <c r="G24949" s="2">
        <v>0.162468</v>
      </c>
      <c r="H24949" s="2">
        <v>0</v>
      </c>
      <c r="J24949" s="2">
        <v>22.497150000000001</v>
      </c>
      <c r="K24949" s="2">
        <v>0.15107100000000001</v>
      </c>
      <c r="L24949" s="2">
        <v>0.103397</v>
      </c>
    </row>
    <row r="24950" spans="1:12" x14ac:dyDescent="0.2">
      <c r="A24950" s="2">
        <v>22.49785</v>
      </c>
      <c r="B24950" s="2">
        <v>11.70443</v>
      </c>
      <c r="C24950" s="2">
        <v>1.346122</v>
      </c>
      <c r="D24950" s="2">
        <v>1.2254210000000001</v>
      </c>
      <c r="F24950" s="2">
        <v>22.495039999999999</v>
      </c>
      <c r="G24950" s="2">
        <v>0.162468</v>
      </c>
      <c r="H24950" s="2">
        <v>0</v>
      </c>
      <c r="J24950" s="2">
        <v>22.49785</v>
      </c>
      <c r="K24950" s="2">
        <v>0.150812</v>
      </c>
      <c r="L24950" s="2">
        <v>0.10297199999999999</v>
      </c>
    </row>
    <row r="24951" spans="1:12" x14ac:dyDescent="0.2">
      <c r="A24951" s="2">
        <v>22.498550000000002</v>
      </c>
      <c r="B24951" s="2">
        <v>11.70392</v>
      </c>
      <c r="C24951" s="2">
        <v>1.346198</v>
      </c>
      <c r="D24951" s="2">
        <v>1.2250319999999999</v>
      </c>
      <c r="F24951" s="2">
        <v>22.495750000000001</v>
      </c>
      <c r="G24951" s="2">
        <v>0.162468</v>
      </c>
      <c r="H24951" s="2">
        <v>0</v>
      </c>
      <c r="J24951" s="2">
        <v>22.498550000000002</v>
      </c>
      <c r="K24951" s="2">
        <v>0.15032799999999999</v>
      </c>
      <c r="L24951" s="2">
        <v>0.102798</v>
      </c>
    </row>
    <row r="24952" spans="1:12" x14ac:dyDescent="0.2">
      <c r="A24952" s="2">
        <v>22.49925</v>
      </c>
      <c r="B24952" s="2">
        <v>11.703580000000001</v>
      </c>
      <c r="C24952" s="2">
        <v>1.3467629999999999</v>
      </c>
      <c r="D24952" s="2">
        <v>1.2245740000000001</v>
      </c>
      <c r="F24952" s="2">
        <v>22.496449999999999</v>
      </c>
      <c r="G24952" s="2">
        <v>0.162468</v>
      </c>
      <c r="H24952" s="2">
        <v>0</v>
      </c>
      <c r="J24952" s="2">
        <v>22.49925</v>
      </c>
      <c r="K24952" s="2">
        <v>0.15005099999999999</v>
      </c>
      <c r="L24952" s="2">
        <v>0.102836</v>
      </c>
    </row>
    <row r="24953" spans="1:12" x14ac:dyDescent="0.2">
      <c r="A24953" s="2">
        <v>22.499949999999998</v>
      </c>
      <c r="B24953" s="2">
        <v>11.703340000000001</v>
      </c>
      <c r="C24953" s="2">
        <v>1.3473809999999999</v>
      </c>
      <c r="D24953" s="2">
        <v>1.2241470000000001</v>
      </c>
      <c r="F24953" s="2">
        <v>22.497150000000001</v>
      </c>
      <c r="G24953" s="2">
        <v>0.162468</v>
      </c>
      <c r="H24953" s="2">
        <v>0</v>
      </c>
      <c r="J24953" s="2">
        <v>22.499949999999998</v>
      </c>
      <c r="K24953" s="2">
        <v>0.14970600000000001</v>
      </c>
      <c r="L24953" s="2">
        <v>0.102925</v>
      </c>
    </row>
    <row r="24954" spans="1:12" x14ac:dyDescent="0.2">
      <c r="A24954" s="2">
        <v>22.50065</v>
      </c>
      <c r="B24954" s="2">
        <v>11.702719999999999</v>
      </c>
      <c r="C24954" s="2">
        <v>1.3480669999999999</v>
      </c>
      <c r="D24954" s="2">
        <v>1.223476</v>
      </c>
      <c r="F24954" s="2">
        <v>22.49785</v>
      </c>
      <c r="G24954" s="2">
        <v>0.162468</v>
      </c>
      <c r="H24954" s="2">
        <v>0</v>
      </c>
      <c r="J24954" s="2">
        <v>22.50065</v>
      </c>
      <c r="K24954" s="2">
        <v>0.149589</v>
      </c>
      <c r="L24954" s="2">
        <v>0.102545</v>
      </c>
    </row>
    <row r="24955" spans="1:12" x14ac:dyDescent="0.2">
      <c r="A24955" s="2">
        <v>22.501359999999998</v>
      </c>
      <c r="B24955" s="2">
        <v>11.70262</v>
      </c>
      <c r="C24955" s="2">
        <v>1.3482240000000001</v>
      </c>
      <c r="D24955" s="2">
        <v>1.223346</v>
      </c>
      <c r="F24955" s="2">
        <v>22.498550000000002</v>
      </c>
      <c r="G24955" s="2">
        <v>0.162468</v>
      </c>
      <c r="H24955" s="2">
        <v>0</v>
      </c>
      <c r="J24955" s="2">
        <v>22.501359999999998</v>
      </c>
      <c r="K24955" s="2">
        <v>0.149788</v>
      </c>
      <c r="L24955" s="2">
        <v>0.10241500000000001</v>
      </c>
    </row>
    <row r="24956" spans="1:12" x14ac:dyDescent="0.2">
      <c r="A24956" s="2">
        <v>22.50206</v>
      </c>
      <c r="B24956" s="2">
        <v>11.70166</v>
      </c>
      <c r="C24956" s="2">
        <v>1.347858</v>
      </c>
      <c r="D24956" s="2">
        <v>1.2232620000000001</v>
      </c>
      <c r="F24956" s="2">
        <v>22.49925</v>
      </c>
      <c r="G24956" s="2">
        <v>0.162468</v>
      </c>
      <c r="H24956" s="2">
        <v>0</v>
      </c>
      <c r="J24956" s="2">
        <v>22.50206</v>
      </c>
      <c r="K24956" s="2">
        <v>0.14929400000000001</v>
      </c>
      <c r="L24956" s="2">
        <v>0.10233399999999999</v>
      </c>
    </row>
    <row r="24957" spans="1:12" x14ac:dyDescent="0.2">
      <c r="A24957" s="2">
        <v>22.502759999999999</v>
      </c>
      <c r="B24957" s="2">
        <v>11.70079</v>
      </c>
      <c r="C24957" s="2">
        <v>1.347804</v>
      </c>
      <c r="D24957" s="2">
        <v>1.223773</v>
      </c>
      <c r="F24957" s="2">
        <v>22.499949999999998</v>
      </c>
      <c r="G24957" s="2">
        <v>0.162468</v>
      </c>
      <c r="H24957" s="2">
        <v>0</v>
      </c>
      <c r="J24957" s="2">
        <v>22.502759999999999</v>
      </c>
      <c r="K24957" s="2">
        <v>0.14891599999999999</v>
      </c>
      <c r="L24957" s="2">
        <v>0.101864</v>
      </c>
    </row>
    <row r="24958" spans="1:12" x14ac:dyDescent="0.2">
      <c r="A24958" s="2">
        <v>22.50346</v>
      </c>
      <c r="B24958" s="2">
        <v>11.70072</v>
      </c>
      <c r="C24958" s="2">
        <v>1.3476969999999999</v>
      </c>
      <c r="D24958" s="2">
        <v>1.223346</v>
      </c>
      <c r="F24958" s="2">
        <v>22.50065</v>
      </c>
      <c r="G24958" s="2">
        <v>0.162468</v>
      </c>
      <c r="H24958" s="2">
        <v>0</v>
      </c>
      <c r="J24958" s="2">
        <v>22.50346</v>
      </c>
      <c r="K24958" s="2">
        <v>0.14876200000000001</v>
      </c>
      <c r="L24958" s="2">
        <v>0.101303</v>
      </c>
    </row>
    <row r="24959" spans="1:12" x14ac:dyDescent="0.2">
      <c r="A24959" s="2">
        <v>22.504159999999999</v>
      </c>
      <c r="B24959" s="2">
        <v>11.699809999999999</v>
      </c>
      <c r="C24959" s="2">
        <v>1.347629</v>
      </c>
      <c r="D24959" s="2">
        <v>1.2237579999999999</v>
      </c>
      <c r="F24959" s="2">
        <v>22.501359999999998</v>
      </c>
      <c r="G24959" s="2">
        <v>0.162468</v>
      </c>
      <c r="H24959" s="2">
        <v>0</v>
      </c>
      <c r="J24959" s="2">
        <v>22.504159999999999</v>
      </c>
      <c r="K24959" s="2">
        <v>0.14827899999999999</v>
      </c>
      <c r="L24959" s="2">
        <v>0.10134700000000001</v>
      </c>
    </row>
    <row r="24960" spans="1:12" x14ac:dyDescent="0.2">
      <c r="A24960" s="2">
        <v>22.504860000000001</v>
      </c>
      <c r="B24960" s="2">
        <v>11.69896</v>
      </c>
      <c r="C24960" s="2">
        <v>1.3477509999999999</v>
      </c>
      <c r="D24960" s="2">
        <v>1.2234069999999999</v>
      </c>
      <c r="F24960" s="2">
        <v>22.50206</v>
      </c>
      <c r="G24960" s="2">
        <v>0.162468</v>
      </c>
      <c r="H24960" s="2">
        <v>0</v>
      </c>
      <c r="J24960" s="2">
        <v>22.504860000000001</v>
      </c>
      <c r="K24960" s="2">
        <v>0.14735999999999999</v>
      </c>
      <c r="L24960" s="2">
        <v>0.101315</v>
      </c>
    </row>
    <row r="24961" spans="1:12" x14ac:dyDescent="0.2">
      <c r="A24961" s="2">
        <v>22.505559999999999</v>
      </c>
      <c r="B24961" s="2">
        <v>11.698740000000001</v>
      </c>
      <c r="C24961" s="2">
        <v>1.348743</v>
      </c>
      <c r="D24961" s="2">
        <v>1.2237499999999999</v>
      </c>
      <c r="F24961" s="2">
        <v>22.502759999999999</v>
      </c>
      <c r="G24961" s="2">
        <v>0.162468</v>
      </c>
      <c r="H24961" s="2">
        <v>0</v>
      </c>
      <c r="J24961" s="2">
        <v>22.505559999999999</v>
      </c>
      <c r="K24961" s="2">
        <v>0.1467</v>
      </c>
      <c r="L24961" s="2">
        <v>0.10108200000000001</v>
      </c>
    </row>
    <row r="24962" spans="1:12" x14ac:dyDescent="0.2">
      <c r="A24962" s="2">
        <v>22.506270000000001</v>
      </c>
      <c r="B24962" s="2">
        <v>11.69801</v>
      </c>
      <c r="C24962" s="2">
        <v>1.349639</v>
      </c>
      <c r="D24962" s="2">
        <v>1.224086</v>
      </c>
      <c r="F24962" s="2">
        <v>22.50346</v>
      </c>
      <c r="G24962" s="2">
        <v>0.162468</v>
      </c>
      <c r="H24962" s="2">
        <v>0</v>
      </c>
      <c r="J24962" s="2">
        <v>22.506270000000001</v>
      </c>
      <c r="K24962" s="2">
        <v>0.14662500000000001</v>
      </c>
      <c r="L24962" s="2">
        <v>0.100809</v>
      </c>
    </row>
    <row r="24963" spans="1:12" x14ac:dyDescent="0.2">
      <c r="A24963" s="2">
        <v>22.506969999999999</v>
      </c>
      <c r="B24963" s="2">
        <v>11.697100000000001</v>
      </c>
      <c r="C24963" s="2">
        <v>1.3498110000000001</v>
      </c>
      <c r="D24963" s="2">
        <v>1.224162</v>
      </c>
      <c r="F24963" s="2">
        <v>22.504159999999999</v>
      </c>
      <c r="G24963" s="2">
        <v>0.162468</v>
      </c>
      <c r="H24963" s="2">
        <v>0</v>
      </c>
      <c r="J24963" s="2">
        <v>22.506969999999999</v>
      </c>
      <c r="K24963" s="2">
        <v>0.146456</v>
      </c>
      <c r="L24963" s="2">
        <v>0.10038900000000001</v>
      </c>
    </row>
    <row r="24964" spans="1:12" x14ac:dyDescent="0.2">
      <c r="A24964" s="2">
        <v>22.507670000000001</v>
      </c>
      <c r="B24964" s="2">
        <v>11.69618</v>
      </c>
      <c r="C24964" s="2">
        <v>1.349734</v>
      </c>
      <c r="D24964" s="2">
        <v>1.224132</v>
      </c>
      <c r="F24964" s="2">
        <v>22.504860000000001</v>
      </c>
      <c r="G24964" s="2">
        <v>0.162468</v>
      </c>
      <c r="H24964" s="2">
        <v>0</v>
      </c>
      <c r="J24964" s="2">
        <v>22.507670000000001</v>
      </c>
      <c r="K24964" s="2">
        <v>0.14652999999999999</v>
      </c>
      <c r="L24964" s="2">
        <v>0.100485</v>
      </c>
    </row>
    <row r="24965" spans="1:12" x14ac:dyDescent="0.2">
      <c r="A24965" s="2">
        <v>22.508369999999999</v>
      </c>
      <c r="B24965" s="2">
        <v>11.69511</v>
      </c>
      <c r="C24965" s="2">
        <v>1.3499060000000001</v>
      </c>
      <c r="D24965" s="2">
        <v>1.2242839999999999</v>
      </c>
      <c r="F24965" s="2">
        <v>22.505559999999999</v>
      </c>
      <c r="G24965" s="2">
        <v>0.162468</v>
      </c>
      <c r="H24965" s="2">
        <v>0</v>
      </c>
      <c r="J24965" s="2">
        <v>22.508369999999999</v>
      </c>
      <c r="K24965" s="2">
        <v>0.14629300000000001</v>
      </c>
      <c r="L24965" s="2">
        <v>0.10052</v>
      </c>
    </row>
    <row r="24966" spans="1:12" x14ac:dyDescent="0.2">
      <c r="A24966" s="2">
        <v>22.509070000000001</v>
      </c>
      <c r="B24966" s="2">
        <v>11.69379</v>
      </c>
      <c r="C24966" s="2">
        <v>1.3503369999999999</v>
      </c>
      <c r="D24966" s="2">
        <v>1.2241470000000001</v>
      </c>
      <c r="F24966" s="2">
        <v>22.506270000000001</v>
      </c>
      <c r="G24966" s="2">
        <v>0.162468</v>
      </c>
      <c r="H24966" s="2">
        <v>0</v>
      </c>
      <c r="J24966" s="2">
        <v>22.509070000000001</v>
      </c>
      <c r="K24966" s="2">
        <v>0.14588200000000001</v>
      </c>
      <c r="L24966" s="2">
        <v>9.9903000000000006E-2</v>
      </c>
    </row>
    <row r="24967" spans="1:12" x14ac:dyDescent="0.2">
      <c r="A24967" s="2">
        <v>22.50977</v>
      </c>
      <c r="B24967" s="2">
        <v>11.69312</v>
      </c>
      <c r="C24967" s="2">
        <v>1.350776</v>
      </c>
      <c r="D24967" s="2">
        <v>1.224437</v>
      </c>
      <c r="F24967" s="2">
        <v>22.506969999999999</v>
      </c>
      <c r="G24967" s="2">
        <v>0.162468</v>
      </c>
      <c r="H24967" s="2">
        <v>0</v>
      </c>
      <c r="J24967" s="2">
        <v>22.50977</v>
      </c>
      <c r="K24967" s="2">
        <v>0.146095</v>
      </c>
      <c r="L24967" s="2">
        <v>9.9584000000000006E-2</v>
      </c>
    </row>
    <row r="24968" spans="1:12" x14ac:dyDescent="0.2">
      <c r="A24968" s="2">
        <v>22.510470000000002</v>
      </c>
      <c r="B24968" s="2">
        <v>11.692959999999999</v>
      </c>
      <c r="C24968" s="2">
        <v>1.3521529999999999</v>
      </c>
      <c r="D24968" s="2">
        <v>1.224513</v>
      </c>
      <c r="F24968" s="2">
        <v>22.507670000000001</v>
      </c>
      <c r="G24968" s="2">
        <v>0.162468</v>
      </c>
      <c r="H24968" s="2">
        <v>0</v>
      </c>
      <c r="J24968" s="2">
        <v>22.510470000000002</v>
      </c>
      <c r="K24968" s="2">
        <v>0.146061</v>
      </c>
      <c r="L24968" s="2">
        <v>9.9488999999999994E-2</v>
      </c>
    </row>
    <row r="24969" spans="1:12" x14ac:dyDescent="0.2">
      <c r="A24969" s="2">
        <v>22.51118</v>
      </c>
      <c r="B24969" s="2">
        <v>11.69224</v>
      </c>
      <c r="C24969" s="2">
        <v>1.352527</v>
      </c>
      <c r="D24969" s="2">
        <v>1.2243379999999999</v>
      </c>
      <c r="F24969" s="2">
        <v>22.508369999999999</v>
      </c>
      <c r="G24969" s="2">
        <v>0.162468</v>
      </c>
      <c r="H24969" s="2">
        <v>0</v>
      </c>
      <c r="J24969" s="2">
        <v>22.51118</v>
      </c>
      <c r="K24969" s="2">
        <v>0.14610100000000001</v>
      </c>
      <c r="L24969" s="2">
        <v>9.9021999999999999E-2</v>
      </c>
    </row>
    <row r="24970" spans="1:12" x14ac:dyDescent="0.2">
      <c r="A24970" s="2">
        <v>22.511880000000001</v>
      </c>
      <c r="B24970" s="2">
        <v>11.691599999999999</v>
      </c>
      <c r="C24970" s="2">
        <v>1.352668</v>
      </c>
      <c r="D24970" s="2">
        <v>1.224521</v>
      </c>
      <c r="F24970" s="2">
        <v>22.509070000000001</v>
      </c>
      <c r="G24970" s="2">
        <v>0.162468</v>
      </c>
      <c r="H24970" s="2">
        <v>0</v>
      </c>
      <c r="J24970" s="2">
        <v>22.511880000000001</v>
      </c>
      <c r="K24970" s="2">
        <v>0.145922</v>
      </c>
      <c r="L24970" s="2">
        <v>9.8781999999999995E-2</v>
      </c>
    </row>
    <row r="24971" spans="1:12" x14ac:dyDescent="0.2">
      <c r="A24971" s="2">
        <v>22.51258</v>
      </c>
      <c r="B24971" s="2">
        <v>11.69106</v>
      </c>
      <c r="C24971" s="2">
        <v>1.353343</v>
      </c>
      <c r="D24971" s="2">
        <v>1.2247269999999999</v>
      </c>
      <c r="F24971" s="2">
        <v>22.50977</v>
      </c>
      <c r="G24971" s="2">
        <v>0.162468</v>
      </c>
      <c r="H24971" s="2">
        <v>0</v>
      </c>
      <c r="J24971" s="2">
        <v>22.51258</v>
      </c>
      <c r="K24971" s="2">
        <v>0.145952</v>
      </c>
      <c r="L24971" s="2">
        <v>9.8780000000000007E-2</v>
      </c>
    </row>
    <row r="24972" spans="1:12" x14ac:dyDescent="0.2">
      <c r="A24972" s="2">
        <v>22.513280000000002</v>
      </c>
      <c r="B24972" s="2">
        <v>11.690340000000001</v>
      </c>
      <c r="C24972" s="2">
        <v>1.3542050000000001</v>
      </c>
      <c r="D24972" s="2">
        <v>1.2251160000000001</v>
      </c>
      <c r="F24972" s="2">
        <v>22.510470000000002</v>
      </c>
      <c r="G24972" s="2">
        <v>0.162468</v>
      </c>
      <c r="H24972" s="2">
        <v>0</v>
      </c>
      <c r="J24972" s="2">
        <v>22.513280000000002</v>
      </c>
      <c r="K24972" s="2">
        <v>0.14602100000000001</v>
      </c>
      <c r="L24972" s="2">
        <v>9.8358000000000001E-2</v>
      </c>
    </row>
    <row r="24973" spans="1:12" x14ac:dyDescent="0.2">
      <c r="A24973" s="2">
        <v>22.51398</v>
      </c>
      <c r="B24973" s="2">
        <v>11.68938</v>
      </c>
      <c r="C24973" s="2">
        <v>1.3543240000000001</v>
      </c>
      <c r="D24973" s="2">
        <v>1.2256039999999999</v>
      </c>
      <c r="F24973" s="2">
        <v>22.51118</v>
      </c>
      <c r="G24973" s="2">
        <v>0.162468</v>
      </c>
      <c r="H24973" s="2">
        <v>0</v>
      </c>
      <c r="J24973" s="2">
        <v>22.51398</v>
      </c>
      <c r="K24973" s="2">
        <v>0.14605499999999999</v>
      </c>
      <c r="L24973" s="2">
        <v>9.8378999999999994E-2</v>
      </c>
    </row>
    <row r="24974" spans="1:12" x14ac:dyDescent="0.2">
      <c r="A24974" s="2">
        <v>22.514679999999998</v>
      </c>
      <c r="B24974" s="2">
        <v>11.68886</v>
      </c>
      <c r="C24974" s="2">
        <v>1.3548500000000001</v>
      </c>
      <c r="D24974" s="2">
        <v>1.225986</v>
      </c>
      <c r="F24974" s="2">
        <v>22.511880000000001</v>
      </c>
      <c r="G24974" s="2">
        <v>0.162468</v>
      </c>
      <c r="H24974" s="2">
        <v>0</v>
      </c>
      <c r="J24974" s="2">
        <v>22.514679999999998</v>
      </c>
      <c r="K24974" s="2">
        <v>0.14590600000000001</v>
      </c>
      <c r="L24974" s="2">
        <v>9.8588999999999996E-2</v>
      </c>
    </row>
    <row r="24975" spans="1:12" x14ac:dyDescent="0.2">
      <c r="A24975" s="2">
        <v>22.51538</v>
      </c>
      <c r="B24975" s="2">
        <v>11.688029999999999</v>
      </c>
      <c r="C24975" s="2">
        <v>1.355186</v>
      </c>
      <c r="D24975" s="2">
        <v>1.226245</v>
      </c>
      <c r="F24975" s="2">
        <v>22.51258</v>
      </c>
      <c r="G24975" s="2">
        <v>0.162468</v>
      </c>
      <c r="H24975" s="2">
        <v>0</v>
      </c>
      <c r="J24975" s="2">
        <v>22.51538</v>
      </c>
      <c r="K24975" s="2">
        <v>0.145651</v>
      </c>
      <c r="L24975" s="2">
        <v>9.8179000000000002E-2</v>
      </c>
    </row>
    <row r="24976" spans="1:12" x14ac:dyDescent="0.2">
      <c r="A24976" s="2">
        <v>22.516089999999998</v>
      </c>
      <c r="B24976" s="2">
        <v>11.68755</v>
      </c>
      <c r="C24976" s="2">
        <v>1.3552729999999999</v>
      </c>
      <c r="D24976" s="2">
        <v>1.225665</v>
      </c>
      <c r="F24976" s="2">
        <v>22.513280000000002</v>
      </c>
      <c r="G24976" s="2">
        <v>0.162468</v>
      </c>
      <c r="H24976" s="2">
        <v>0</v>
      </c>
      <c r="J24976" s="2">
        <v>22.516089999999998</v>
      </c>
      <c r="K24976" s="2">
        <v>0.145704</v>
      </c>
      <c r="L24976" s="2">
        <v>9.7989000000000007E-2</v>
      </c>
    </row>
    <row r="24977" spans="1:12" x14ac:dyDescent="0.2">
      <c r="A24977" s="2">
        <v>22.51679</v>
      </c>
      <c r="B24977" s="2">
        <v>11.6867</v>
      </c>
      <c r="C24977" s="2">
        <v>1.355548</v>
      </c>
      <c r="D24977" s="2">
        <v>1.2252909999999999</v>
      </c>
      <c r="F24977" s="2">
        <v>22.51398</v>
      </c>
      <c r="G24977" s="2">
        <v>0.162468</v>
      </c>
      <c r="H24977" s="2">
        <v>0</v>
      </c>
      <c r="J24977" s="2">
        <v>22.51679</v>
      </c>
      <c r="K24977" s="2">
        <v>0.14551900000000001</v>
      </c>
      <c r="L24977" s="2">
        <v>9.8324999999999996E-2</v>
      </c>
    </row>
    <row r="24978" spans="1:12" x14ac:dyDescent="0.2">
      <c r="A24978" s="2">
        <v>22.517489999999999</v>
      </c>
      <c r="B24978" s="2">
        <v>11.68582</v>
      </c>
      <c r="C24978" s="2">
        <v>1.3551629999999999</v>
      </c>
      <c r="D24978" s="2">
        <v>1.2246889999999999</v>
      </c>
      <c r="F24978" s="2">
        <v>22.514679999999998</v>
      </c>
      <c r="G24978" s="2">
        <v>0.162468</v>
      </c>
      <c r="H24978" s="2">
        <v>0</v>
      </c>
      <c r="J24978" s="2">
        <v>22.517489999999999</v>
      </c>
      <c r="K24978" s="2">
        <v>0.14475199999999999</v>
      </c>
      <c r="L24978" s="2">
        <v>9.8506999999999997E-2</v>
      </c>
    </row>
    <row r="24979" spans="1:12" x14ac:dyDescent="0.2">
      <c r="A24979" s="2">
        <v>22.518190000000001</v>
      </c>
      <c r="B24979" s="2">
        <v>11.68534</v>
      </c>
      <c r="C24979" s="2">
        <v>1.354873</v>
      </c>
      <c r="D24979" s="2">
        <v>1.223727</v>
      </c>
      <c r="F24979" s="2">
        <v>22.51538</v>
      </c>
      <c r="G24979" s="2">
        <v>0.162468</v>
      </c>
      <c r="H24979" s="2">
        <v>0</v>
      </c>
      <c r="J24979" s="2">
        <v>22.518190000000001</v>
      </c>
      <c r="K24979" s="2">
        <v>0.14422599999999999</v>
      </c>
      <c r="L24979" s="2">
        <v>9.8435999999999996E-2</v>
      </c>
    </row>
    <row r="24980" spans="1:12" x14ac:dyDescent="0.2">
      <c r="A24980" s="2">
        <v>22.518889999999999</v>
      </c>
      <c r="B24980" s="2">
        <v>11.68482</v>
      </c>
      <c r="C24980" s="2">
        <v>1.3548119999999999</v>
      </c>
      <c r="D24980" s="2">
        <v>1.2236590000000001</v>
      </c>
      <c r="F24980" s="2">
        <v>22.516089999999998</v>
      </c>
      <c r="G24980" s="2">
        <v>0.162468</v>
      </c>
      <c r="H24980" s="2">
        <v>0</v>
      </c>
      <c r="J24980" s="2">
        <v>22.518889999999999</v>
      </c>
      <c r="K24980" s="2">
        <v>0.144564</v>
      </c>
      <c r="L24980" s="2">
        <v>9.8632999999999998E-2</v>
      </c>
    </row>
    <row r="24981" spans="1:12" x14ac:dyDescent="0.2">
      <c r="A24981" s="2">
        <v>22.519590000000001</v>
      </c>
      <c r="B24981" s="2">
        <v>11.684229999999999</v>
      </c>
      <c r="C24981" s="2">
        <v>1.355186</v>
      </c>
      <c r="D24981" s="2">
        <v>1.2235670000000001</v>
      </c>
      <c r="F24981" s="2">
        <v>22.51679</v>
      </c>
      <c r="G24981" s="2">
        <v>0.162468</v>
      </c>
      <c r="H24981" s="2">
        <v>0</v>
      </c>
      <c r="J24981" s="2">
        <v>22.519590000000001</v>
      </c>
      <c r="K24981" s="2">
        <v>0.14497699999999999</v>
      </c>
      <c r="L24981" s="2">
        <v>9.9042000000000005E-2</v>
      </c>
    </row>
    <row r="24982" spans="1:12" x14ac:dyDescent="0.2">
      <c r="A24982" s="2">
        <v>22.520289999999999</v>
      </c>
      <c r="B24982" s="2">
        <v>11.683630000000001</v>
      </c>
      <c r="C24982" s="2">
        <v>1.3556090000000001</v>
      </c>
      <c r="D24982" s="2">
        <v>1.2241550000000001</v>
      </c>
      <c r="F24982" s="2">
        <v>22.517489999999999</v>
      </c>
      <c r="G24982" s="2">
        <v>0.162468</v>
      </c>
      <c r="H24982" s="2">
        <v>0</v>
      </c>
      <c r="J24982" s="2">
        <v>22.520289999999999</v>
      </c>
      <c r="K24982" s="2">
        <v>0.14522699999999999</v>
      </c>
      <c r="L24982" s="2">
        <v>9.9265000000000006E-2</v>
      </c>
    </row>
    <row r="24983" spans="1:12" x14ac:dyDescent="0.2">
      <c r="A24983" s="2">
        <v>22.520990000000001</v>
      </c>
      <c r="B24983" s="2">
        <v>11.68249</v>
      </c>
      <c r="C24983" s="2">
        <v>1.355869</v>
      </c>
      <c r="D24983" s="2">
        <v>1.223117</v>
      </c>
      <c r="F24983" s="2">
        <v>22.518190000000001</v>
      </c>
      <c r="G24983" s="2">
        <v>0.162468</v>
      </c>
      <c r="H24983" s="2">
        <v>0</v>
      </c>
      <c r="J24983" s="2">
        <v>22.520990000000001</v>
      </c>
      <c r="K24983" s="2">
        <v>0.14544699999999999</v>
      </c>
      <c r="L24983" s="2">
        <v>9.8753999999999995E-2</v>
      </c>
    </row>
    <row r="24984" spans="1:12" x14ac:dyDescent="0.2">
      <c r="A24984" s="2">
        <v>22.521699999999999</v>
      </c>
      <c r="B24984" s="2">
        <v>11.681520000000001</v>
      </c>
      <c r="C24984" s="2">
        <v>1.3556170000000001</v>
      </c>
      <c r="D24984" s="2">
        <v>1.2224299999999999</v>
      </c>
      <c r="F24984" s="2">
        <v>22.518889999999999</v>
      </c>
      <c r="G24984" s="2">
        <v>0.162468</v>
      </c>
      <c r="H24984" s="2">
        <v>0</v>
      </c>
      <c r="J24984" s="2">
        <v>22.521699999999999</v>
      </c>
      <c r="K24984" s="2">
        <v>0.14558599999999999</v>
      </c>
      <c r="L24984" s="2">
        <v>9.8750000000000004E-2</v>
      </c>
    </row>
    <row r="24985" spans="1:12" x14ac:dyDescent="0.2">
      <c r="A24985" s="2">
        <v>22.522400000000001</v>
      </c>
      <c r="B24985" s="2">
        <v>11.680870000000001</v>
      </c>
      <c r="C24985" s="2">
        <v>1.355575</v>
      </c>
      <c r="D24985" s="2">
        <v>1.2222550000000001</v>
      </c>
      <c r="F24985" s="2">
        <v>22.519590000000001</v>
      </c>
      <c r="G24985" s="2">
        <v>0.162468</v>
      </c>
      <c r="H24985" s="2">
        <v>0</v>
      </c>
      <c r="J24985" s="2">
        <v>22.522400000000001</v>
      </c>
      <c r="K24985" s="2">
        <v>0.14555899999999999</v>
      </c>
      <c r="L24985" s="2">
        <v>9.9088999999999997E-2</v>
      </c>
    </row>
    <row r="24986" spans="1:12" x14ac:dyDescent="0.2">
      <c r="A24986" s="2">
        <v>22.523099999999999</v>
      </c>
      <c r="B24986" s="2">
        <v>11.68033</v>
      </c>
      <c r="C24986" s="2">
        <v>1.3558460000000001</v>
      </c>
      <c r="D24986" s="2">
        <v>1.221881</v>
      </c>
      <c r="F24986" s="2">
        <v>22.520289999999999</v>
      </c>
      <c r="G24986" s="2">
        <v>0.162468</v>
      </c>
      <c r="H24986" s="2">
        <v>0</v>
      </c>
      <c r="J24986" s="2">
        <v>22.523099999999999</v>
      </c>
      <c r="K24986" s="2">
        <v>0.145431</v>
      </c>
      <c r="L24986" s="2">
        <v>9.9319000000000005E-2</v>
      </c>
    </row>
    <row r="24987" spans="1:12" x14ac:dyDescent="0.2">
      <c r="A24987" s="2">
        <v>22.523800000000001</v>
      </c>
      <c r="B24987" s="2">
        <v>11.679600000000001</v>
      </c>
      <c r="C24987" s="2">
        <v>1.3561129999999999</v>
      </c>
      <c r="D24987" s="2">
        <v>1.22153</v>
      </c>
      <c r="F24987" s="2">
        <v>22.520990000000001</v>
      </c>
      <c r="G24987" s="2">
        <v>0.162468</v>
      </c>
      <c r="H24987" s="2">
        <v>0</v>
      </c>
      <c r="J24987" s="2">
        <v>22.523800000000001</v>
      </c>
      <c r="K24987" s="2">
        <v>0.14505599999999999</v>
      </c>
      <c r="L24987" s="2">
        <v>9.9561999999999998E-2</v>
      </c>
    </row>
    <row r="24988" spans="1:12" x14ac:dyDescent="0.2">
      <c r="A24988" s="2">
        <v>22.5245</v>
      </c>
      <c r="B24988" s="2">
        <v>11.678750000000001</v>
      </c>
      <c r="C24988" s="2">
        <v>1.3564639999999999</v>
      </c>
      <c r="D24988" s="2">
        <v>1.2214609999999999</v>
      </c>
      <c r="F24988" s="2">
        <v>22.521699999999999</v>
      </c>
      <c r="G24988" s="2">
        <v>0.162468</v>
      </c>
      <c r="H24988" s="2">
        <v>0</v>
      </c>
      <c r="J24988" s="2">
        <v>22.5245</v>
      </c>
      <c r="K24988" s="2">
        <v>0.14466499999999999</v>
      </c>
      <c r="L24988" s="2">
        <v>9.9360000000000004E-2</v>
      </c>
    </row>
    <row r="24989" spans="1:12" x14ac:dyDescent="0.2">
      <c r="A24989" s="2">
        <v>22.525200000000002</v>
      </c>
      <c r="B24989" s="2">
        <v>11.67811</v>
      </c>
      <c r="C24989" s="2">
        <v>1.356662</v>
      </c>
      <c r="D24989" s="2">
        <v>1.221484</v>
      </c>
      <c r="F24989" s="2">
        <v>22.522400000000001</v>
      </c>
      <c r="G24989" s="2">
        <v>0.162468</v>
      </c>
      <c r="H24989" s="2">
        <v>0</v>
      </c>
      <c r="J24989" s="2">
        <v>22.525200000000002</v>
      </c>
      <c r="K24989" s="2">
        <v>0.145008</v>
      </c>
      <c r="L24989" s="2">
        <v>9.9481E-2</v>
      </c>
    </row>
    <row r="24990" spans="1:12" x14ac:dyDescent="0.2">
      <c r="A24990" s="2">
        <v>22.5259</v>
      </c>
      <c r="B24990" s="2">
        <v>11.677670000000001</v>
      </c>
      <c r="C24990" s="2">
        <v>1.3565860000000001</v>
      </c>
      <c r="D24990" s="2">
        <v>1.221271</v>
      </c>
      <c r="F24990" s="2">
        <v>22.523099999999999</v>
      </c>
      <c r="G24990" s="2">
        <v>0.162468</v>
      </c>
      <c r="H24990" s="2">
        <v>0</v>
      </c>
      <c r="J24990" s="2">
        <v>22.5259</v>
      </c>
      <c r="K24990" s="2">
        <v>0.14453299999999999</v>
      </c>
      <c r="L24990" s="2">
        <v>0.100006</v>
      </c>
    </row>
    <row r="24991" spans="1:12" x14ac:dyDescent="0.2">
      <c r="A24991" s="2">
        <v>22.526610000000002</v>
      </c>
      <c r="B24991" s="2">
        <v>11.676460000000001</v>
      </c>
      <c r="C24991" s="2">
        <v>1.3559680000000001</v>
      </c>
      <c r="D24991" s="2">
        <v>1.2212400000000001</v>
      </c>
      <c r="F24991" s="2">
        <v>22.523800000000001</v>
      </c>
      <c r="G24991" s="2">
        <v>0.162468</v>
      </c>
      <c r="H24991" s="2">
        <v>0</v>
      </c>
      <c r="J24991" s="2">
        <v>22.526610000000002</v>
      </c>
      <c r="K24991" s="2">
        <v>0.144234</v>
      </c>
      <c r="L24991" s="2">
        <v>9.9778000000000006E-2</v>
      </c>
    </row>
    <row r="24992" spans="1:12" x14ac:dyDescent="0.2">
      <c r="A24992" s="2">
        <v>22.52731</v>
      </c>
      <c r="B24992" s="2">
        <v>11.674989999999999</v>
      </c>
      <c r="C24992" s="2">
        <v>1.3556969999999999</v>
      </c>
      <c r="D24992" s="2">
        <v>1.220844</v>
      </c>
      <c r="F24992" s="2">
        <v>22.5245</v>
      </c>
      <c r="G24992" s="2">
        <v>0.162468</v>
      </c>
      <c r="H24992" s="2">
        <v>0</v>
      </c>
      <c r="J24992" s="2">
        <v>22.52731</v>
      </c>
      <c r="K24992" s="2">
        <v>0.144041</v>
      </c>
      <c r="L24992" s="2">
        <v>9.9266999999999994E-2</v>
      </c>
    </row>
    <row r="24993" spans="1:12" x14ac:dyDescent="0.2">
      <c r="A24993" s="2">
        <v>22.528009999999998</v>
      </c>
      <c r="B24993" s="2">
        <v>11.67408</v>
      </c>
      <c r="C24993" s="2">
        <v>1.3558760000000001</v>
      </c>
      <c r="D24993" s="2">
        <v>1.2204539999999999</v>
      </c>
      <c r="F24993" s="2">
        <v>22.525200000000002</v>
      </c>
      <c r="G24993" s="2">
        <v>0.162468</v>
      </c>
      <c r="H24993" s="2">
        <v>0</v>
      </c>
      <c r="J24993" s="2">
        <v>22.528009999999998</v>
      </c>
      <c r="K24993" s="2">
        <v>0.144119</v>
      </c>
      <c r="L24993" s="2">
        <v>9.9330000000000002E-2</v>
      </c>
    </row>
    <row r="24994" spans="1:12" x14ac:dyDescent="0.2">
      <c r="A24994" s="2">
        <v>22.52871</v>
      </c>
      <c r="B24994" s="2">
        <v>11.67333</v>
      </c>
      <c r="C24994" s="2">
        <v>1.3559410000000001</v>
      </c>
      <c r="D24994" s="2">
        <v>1.2200200000000001</v>
      </c>
      <c r="F24994" s="2">
        <v>22.5259</v>
      </c>
      <c r="G24994" s="2">
        <v>0.162468</v>
      </c>
      <c r="H24994" s="2">
        <v>0</v>
      </c>
      <c r="J24994" s="2">
        <v>22.52871</v>
      </c>
      <c r="K24994" s="2">
        <v>0.144792</v>
      </c>
      <c r="L24994" s="2">
        <v>9.9196000000000006E-2</v>
      </c>
    </row>
    <row r="24995" spans="1:12" x14ac:dyDescent="0.2">
      <c r="A24995" s="2">
        <v>22.529409999999999</v>
      </c>
      <c r="B24995" s="2">
        <v>11.6731</v>
      </c>
      <c r="C24995" s="2">
        <v>1.3559490000000001</v>
      </c>
      <c r="D24995" s="2">
        <v>1.2192339999999999</v>
      </c>
      <c r="F24995" s="2">
        <v>22.526610000000002</v>
      </c>
      <c r="G24995" s="2">
        <v>0.162468</v>
      </c>
      <c r="H24995" s="2">
        <v>0</v>
      </c>
      <c r="J24995" s="2">
        <v>22.529409999999999</v>
      </c>
      <c r="K24995" s="2">
        <v>0.144235</v>
      </c>
      <c r="L24995" s="2">
        <v>9.9659999999999999E-2</v>
      </c>
    </row>
    <row r="24996" spans="1:12" x14ac:dyDescent="0.2">
      <c r="A24996" s="2">
        <v>22.530110000000001</v>
      </c>
      <c r="B24996" s="2">
        <v>11.67305</v>
      </c>
      <c r="C24996" s="2">
        <v>1.355861</v>
      </c>
      <c r="D24996" s="2">
        <v>1.218898</v>
      </c>
      <c r="F24996" s="2">
        <v>22.52731</v>
      </c>
      <c r="G24996" s="2">
        <v>0.162468</v>
      </c>
      <c r="H24996" s="2">
        <v>0</v>
      </c>
      <c r="J24996" s="2">
        <v>22.530110000000001</v>
      </c>
      <c r="K24996" s="2">
        <v>0.14451600000000001</v>
      </c>
      <c r="L24996" s="2">
        <v>0.100051</v>
      </c>
    </row>
    <row r="24997" spans="1:12" x14ac:dyDescent="0.2">
      <c r="A24997" s="2">
        <v>22.530809999999999</v>
      </c>
      <c r="B24997" s="2">
        <v>11.67257</v>
      </c>
      <c r="C24997" s="2">
        <v>1.3559030000000001</v>
      </c>
      <c r="D24997" s="2">
        <v>1.218852</v>
      </c>
      <c r="F24997" s="2">
        <v>22.528009999999998</v>
      </c>
      <c r="G24997" s="2">
        <v>0.162468</v>
      </c>
      <c r="H24997" s="2">
        <v>0</v>
      </c>
      <c r="J24997" s="2">
        <v>22.530809999999999</v>
      </c>
      <c r="K24997" s="2">
        <v>0.14501700000000001</v>
      </c>
      <c r="L24997" s="2">
        <v>9.9630999999999997E-2</v>
      </c>
    </row>
    <row r="24998" spans="1:12" x14ac:dyDescent="0.2">
      <c r="A24998" s="2">
        <v>22.53152</v>
      </c>
      <c r="B24998" s="2">
        <v>11.67154</v>
      </c>
      <c r="C24998" s="2">
        <v>1.355918</v>
      </c>
      <c r="D24998" s="2">
        <v>1.219211</v>
      </c>
      <c r="F24998" s="2">
        <v>22.52871</v>
      </c>
      <c r="G24998" s="2">
        <v>0.162468</v>
      </c>
      <c r="H24998" s="2">
        <v>0</v>
      </c>
      <c r="J24998" s="2">
        <v>22.53152</v>
      </c>
      <c r="K24998" s="2">
        <v>0.145311</v>
      </c>
      <c r="L24998" s="2">
        <v>9.9014000000000005E-2</v>
      </c>
    </row>
    <row r="24999" spans="1:12" x14ac:dyDescent="0.2">
      <c r="A24999" s="2">
        <v>22.532219999999999</v>
      </c>
      <c r="B24999" s="2">
        <v>11.67083</v>
      </c>
      <c r="C24999" s="2">
        <v>1.356055</v>
      </c>
      <c r="D24999" s="2">
        <v>1.219066</v>
      </c>
      <c r="F24999" s="2">
        <v>22.529409999999999</v>
      </c>
      <c r="G24999" s="2">
        <v>0.162468</v>
      </c>
      <c r="H24999" s="2">
        <v>0</v>
      </c>
      <c r="J24999" s="2">
        <v>22.532219999999999</v>
      </c>
      <c r="K24999" s="2">
        <v>0.14530699999999999</v>
      </c>
      <c r="L24999" s="2">
        <v>9.8754999999999996E-2</v>
      </c>
    </row>
    <row r="25000" spans="1:12" x14ac:dyDescent="0.2">
      <c r="A25000" s="2">
        <v>22.532920000000001</v>
      </c>
      <c r="B25000" s="2">
        <v>11.67015</v>
      </c>
      <c r="C25000" s="2">
        <v>1.356517</v>
      </c>
      <c r="D25000" s="2">
        <v>1.2185319999999999</v>
      </c>
      <c r="F25000" s="2">
        <v>22.530110000000001</v>
      </c>
      <c r="G25000" s="2">
        <v>0.162468</v>
      </c>
      <c r="H25000" s="2">
        <v>0</v>
      </c>
      <c r="J25000" s="2">
        <v>22.532920000000001</v>
      </c>
      <c r="K25000" s="2">
        <v>0.14527499999999999</v>
      </c>
      <c r="L25000" s="2">
        <v>9.8711999999999994E-2</v>
      </c>
    </row>
    <row r="25001" spans="1:12" x14ac:dyDescent="0.2">
      <c r="A25001" s="2">
        <v>22.533619999999999</v>
      </c>
      <c r="B25001" s="2">
        <v>11.66893</v>
      </c>
      <c r="C25001" s="2">
        <v>1.3565970000000001</v>
      </c>
      <c r="D25001" s="2">
        <v>1.2179439999999999</v>
      </c>
      <c r="F25001" s="2">
        <v>22.530809999999999</v>
      </c>
      <c r="G25001" s="2">
        <v>0.162468</v>
      </c>
      <c r="H25001" s="2">
        <v>0</v>
      </c>
      <c r="J25001" s="2">
        <v>22.533619999999999</v>
      </c>
      <c r="K25001" s="2">
        <v>0.14573700000000001</v>
      </c>
      <c r="L25001" s="2">
        <v>9.8981E-2</v>
      </c>
    </row>
    <row r="25002" spans="1:12" x14ac:dyDescent="0.2">
      <c r="A25002" s="2">
        <v>22.534320000000001</v>
      </c>
      <c r="B25002" s="2">
        <v>11.66761</v>
      </c>
      <c r="C25002" s="2">
        <v>1.3559909999999999</v>
      </c>
      <c r="D25002" s="2">
        <v>1.217746</v>
      </c>
      <c r="F25002" s="2">
        <v>22.53152</v>
      </c>
      <c r="G25002" s="2">
        <v>0.162468</v>
      </c>
      <c r="H25002" s="2">
        <v>0</v>
      </c>
      <c r="J25002" s="2">
        <v>22.534320000000001</v>
      </c>
      <c r="K25002" s="2">
        <v>0.145899</v>
      </c>
      <c r="L25002" s="2">
        <v>9.9102999999999997E-2</v>
      </c>
    </row>
    <row r="25003" spans="1:12" x14ac:dyDescent="0.2">
      <c r="A25003" s="2">
        <v>22.535019999999999</v>
      </c>
      <c r="B25003" s="2">
        <v>11.666499999999999</v>
      </c>
      <c r="C25003" s="2">
        <v>1.355785</v>
      </c>
      <c r="D25003" s="2">
        <v>1.217273</v>
      </c>
      <c r="F25003" s="2">
        <v>22.532219999999999</v>
      </c>
      <c r="G25003" s="2">
        <v>0.162468</v>
      </c>
      <c r="H25003" s="2">
        <v>0</v>
      </c>
      <c r="J25003" s="2">
        <v>22.535019999999999</v>
      </c>
      <c r="K25003" s="2">
        <v>0.146339</v>
      </c>
      <c r="L25003" s="2">
        <v>9.9200999999999998E-2</v>
      </c>
    </row>
    <row r="25004" spans="1:12" x14ac:dyDescent="0.2">
      <c r="A25004" s="2">
        <v>22.535720000000001</v>
      </c>
      <c r="B25004" s="2">
        <v>11.66513</v>
      </c>
      <c r="C25004" s="2">
        <v>1.356174</v>
      </c>
      <c r="D25004" s="2">
        <v>1.21722</v>
      </c>
      <c r="F25004" s="2">
        <v>22.532920000000001</v>
      </c>
      <c r="G25004" s="2">
        <v>0.162468</v>
      </c>
      <c r="H25004" s="2">
        <v>0</v>
      </c>
      <c r="J25004" s="2">
        <v>22.535720000000001</v>
      </c>
      <c r="K25004" s="2">
        <v>0.14641000000000001</v>
      </c>
      <c r="L25004" s="2">
        <v>9.9293999999999993E-2</v>
      </c>
    </row>
    <row r="25005" spans="1:12" x14ac:dyDescent="0.2">
      <c r="A25005" s="2">
        <v>22.536429999999999</v>
      </c>
      <c r="B25005" s="2">
        <v>11.66417</v>
      </c>
      <c r="C25005" s="2">
        <v>1.3566009999999999</v>
      </c>
      <c r="D25005" s="2">
        <v>1.2171129999999999</v>
      </c>
      <c r="F25005" s="2">
        <v>22.533619999999999</v>
      </c>
      <c r="G25005" s="2">
        <v>0.162468</v>
      </c>
      <c r="H25005" s="2">
        <v>0</v>
      </c>
      <c r="J25005" s="2">
        <v>22.536429999999999</v>
      </c>
      <c r="K25005" s="2">
        <v>0.14635999999999999</v>
      </c>
      <c r="L25005" s="2">
        <v>9.9290000000000003E-2</v>
      </c>
    </row>
    <row r="25006" spans="1:12" x14ac:dyDescent="0.2">
      <c r="A25006" s="2">
        <v>22.537130000000001</v>
      </c>
      <c r="B25006" s="2">
        <v>11.66347</v>
      </c>
      <c r="C25006" s="2">
        <v>1.357124</v>
      </c>
      <c r="D25006" s="2">
        <v>1.2172499999999999</v>
      </c>
      <c r="F25006" s="2">
        <v>22.534320000000001</v>
      </c>
      <c r="G25006" s="2">
        <v>0.162468</v>
      </c>
      <c r="H25006" s="2">
        <v>0</v>
      </c>
      <c r="J25006" s="2">
        <v>22.537130000000001</v>
      </c>
      <c r="K25006" s="2">
        <v>0.147142</v>
      </c>
      <c r="L25006" s="2">
        <v>9.9252000000000007E-2</v>
      </c>
    </row>
    <row r="25007" spans="1:12" x14ac:dyDescent="0.2">
      <c r="A25007" s="2">
        <v>22.53783</v>
      </c>
      <c r="B25007" s="2">
        <v>11.662520000000001</v>
      </c>
      <c r="C25007" s="2">
        <v>1.3574250000000001</v>
      </c>
      <c r="D25007" s="2">
        <v>1.217006</v>
      </c>
      <c r="F25007" s="2">
        <v>22.535019999999999</v>
      </c>
      <c r="G25007" s="2">
        <v>0.162468</v>
      </c>
      <c r="H25007" s="2">
        <v>0</v>
      </c>
      <c r="J25007" s="2">
        <v>22.53783</v>
      </c>
      <c r="K25007" s="2">
        <v>0.14744599999999999</v>
      </c>
      <c r="L25007" s="2">
        <v>9.9468000000000001E-2</v>
      </c>
    </row>
    <row r="25008" spans="1:12" x14ac:dyDescent="0.2">
      <c r="A25008" s="2">
        <v>22.538530000000002</v>
      </c>
      <c r="B25008" s="2">
        <v>11.661530000000001</v>
      </c>
      <c r="C25008" s="2">
        <v>1.357623</v>
      </c>
      <c r="D25008" s="2">
        <v>1.216968</v>
      </c>
      <c r="F25008" s="2">
        <v>22.535720000000001</v>
      </c>
      <c r="G25008" s="2">
        <v>0.162468</v>
      </c>
      <c r="H25008" s="2">
        <v>0</v>
      </c>
      <c r="J25008" s="2">
        <v>22.538530000000002</v>
      </c>
      <c r="K25008" s="2">
        <v>0.147615</v>
      </c>
      <c r="L25008" s="2">
        <v>9.9895999999999999E-2</v>
      </c>
    </row>
    <row r="25009" spans="1:12" x14ac:dyDescent="0.2">
      <c r="A25009" s="2">
        <v>22.53923</v>
      </c>
      <c r="B25009" s="2">
        <v>11.66089</v>
      </c>
      <c r="C25009" s="2">
        <v>1.35781</v>
      </c>
      <c r="D25009" s="2">
        <v>1.216464</v>
      </c>
      <c r="F25009" s="2">
        <v>22.536429999999999</v>
      </c>
      <c r="G25009" s="2">
        <v>0.162468</v>
      </c>
      <c r="H25009" s="2">
        <v>0</v>
      </c>
      <c r="J25009" s="2">
        <v>22.53923</v>
      </c>
      <c r="K25009" s="2">
        <v>0.14782300000000001</v>
      </c>
      <c r="L25009" s="2">
        <v>9.9765999999999994E-2</v>
      </c>
    </row>
    <row r="25010" spans="1:12" x14ac:dyDescent="0.2">
      <c r="A25010" s="2">
        <v>22.539929999999998</v>
      </c>
      <c r="B25010" s="2">
        <v>11.660500000000001</v>
      </c>
      <c r="C25010" s="2">
        <v>1.3578030000000001</v>
      </c>
      <c r="D25010" s="2">
        <v>1.2155560000000001</v>
      </c>
      <c r="F25010" s="2">
        <v>22.537130000000001</v>
      </c>
      <c r="G25010" s="2">
        <v>0.162468</v>
      </c>
      <c r="H25010" s="2">
        <v>0</v>
      </c>
      <c r="J25010" s="2">
        <v>22.539929999999998</v>
      </c>
      <c r="K25010" s="2">
        <v>0.148228</v>
      </c>
      <c r="L25010" s="2">
        <v>9.9760000000000001E-2</v>
      </c>
    </row>
    <row r="25011" spans="1:12" x14ac:dyDescent="0.2">
      <c r="A25011" s="2">
        <v>22.54063</v>
      </c>
      <c r="B25011" s="2">
        <v>11.659560000000001</v>
      </c>
      <c r="C25011" s="2">
        <v>1.357551</v>
      </c>
      <c r="D25011" s="2">
        <v>1.2151209999999999</v>
      </c>
      <c r="F25011" s="2">
        <v>22.53783</v>
      </c>
      <c r="G25011" s="2">
        <v>0.162468</v>
      </c>
      <c r="H25011" s="2">
        <v>0</v>
      </c>
      <c r="J25011" s="2">
        <v>22.54063</v>
      </c>
      <c r="K25011" s="2">
        <v>0.14918500000000001</v>
      </c>
      <c r="L25011" s="2">
        <v>0.10002900000000001</v>
      </c>
    </row>
    <row r="25012" spans="1:12" x14ac:dyDescent="0.2">
      <c r="A25012" s="2">
        <v>22.541329999999999</v>
      </c>
      <c r="B25012" s="2">
        <v>11.65888</v>
      </c>
      <c r="C25012" s="2">
        <v>1.357173</v>
      </c>
      <c r="D25012" s="2">
        <v>1.2151749999999999</v>
      </c>
      <c r="F25012" s="2">
        <v>22.538530000000002</v>
      </c>
      <c r="G25012" s="2">
        <v>0.162468</v>
      </c>
      <c r="H25012" s="2">
        <v>0</v>
      </c>
      <c r="J25012" s="2">
        <v>22.541329999999999</v>
      </c>
      <c r="K25012" s="2">
        <v>0.149504</v>
      </c>
      <c r="L25012" s="2">
        <v>0.100356</v>
      </c>
    </row>
    <row r="25013" spans="1:12" x14ac:dyDescent="0.2">
      <c r="A25013" s="2">
        <v>22.54204</v>
      </c>
      <c r="B25013" s="2">
        <v>11.658329999999999</v>
      </c>
      <c r="C25013" s="2">
        <v>1.3569059999999999</v>
      </c>
      <c r="D25013" s="2">
        <v>1.2149989999999999</v>
      </c>
      <c r="F25013" s="2">
        <v>22.53923</v>
      </c>
      <c r="G25013" s="2">
        <v>0.162468</v>
      </c>
      <c r="H25013" s="2">
        <v>0</v>
      </c>
      <c r="J25013" s="2">
        <v>22.54204</v>
      </c>
      <c r="K25013" s="2">
        <v>0.14974000000000001</v>
      </c>
      <c r="L25013" s="2">
        <v>0.10081900000000001</v>
      </c>
    </row>
    <row r="25014" spans="1:12" x14ac:dyDescent="0.2">
      <c r="A25014" s="2">
        <v>22.542739999999998</v>
      </c>
      <c r="B25014" s="2">
        <v>11.657780000000001</v>
      </c>
      <c r="C25014" s="2">
        <v>1.357097</v>
      </c>
      <c r="D25014" s="2">
        <v>1.2157469999999999</v>
      </c>
      <c r="F25014" s="2">
        <v>22.539929999999998</v>
      </c>
      <c r="G25014" s="2">
        <v>0.162468</v>
      </c>
      <c r="H25014" s="2">
        <v>0</v>
      </c>
      <c r="J25014" s="2">
        <v>22.542739999999998</v>
      </c>
      <c r="K25014" s="2">
        <v>0.149477</v>
      </c>
      <c r="L25014" s="2">
        <v>0.100887</v>
      </c>
    </row>
    <row r="25015" spans="1:12" x14ac:dyDescent="0.2">
      <c r="A25015" s="2">
        <v>22.54344</v>
      </c>
      <c r="B25015" s="2">
        <v>11.65709</v>
      </c>
      <c r="C25015" s="2">
        <v>1.356841</v>
      </c>
      <c r="D25015" s="2">
        <v>1.216037</v>
      </c>
      <c r="F25015" s="2">
        <v>22.54063</v>
      </c>
      <c r="G25015" s="2">
        <v>0.162468</v>
      </c>
      <c r="H25015" s="2">
        <v>0</v>
      </c>
      <c r="J25015" s="2">
        <v>22.54344</v>
      </c>
      <c r="K25015" s="2">
        <v>0.14948800000000001</v>
      </c>
      <c r="L25015" s="2">
        <v>0.100463</v>
      </c>
    </row>
    <row r="25016" spans="1:12" x14ac:dyDescent="0.2">
      <c r="A25016" s="2">
        <v>22.544139999999999</v>
      </c>
      <c r="B25016" s="2">
        <v>11.656319999999999</v>
      </c>
      <c r="C25016" s="2">
        <v>1.356479</v>
      </c>
      <c r="D25016" s="2">
        <v>1.2162809999999999</v>
      </c>
      <c r="F25016" s="2">
        <v>22.541329999999999</v>
      </c>
      <c r="G25016" s="2">
        <v>0.162468</v>
      </c>
      <c r="H25016" s="2">
        <v>0</v>
      </c>
      <c r="J25016" s="2">
        <v>22.544139999999999</v>
      </c>
      <c r="K25016" s="2">
        <v>0.15010799999999999</v>
      </c>
      <c r="L25016" s="2">
        <v>0.10018299999999999</v>
      </c>
    </row>
    <row r="25017" spans="1:12" x14ac:dyDescent="0.2">
      <c r="A25017" s="2">
        <v>22.544840000000001</v>
      </c>
      <c r="B25017" s="2">
        <v>11.65544</v>
      </c>
      <c r="C25017" s="2">
        <v>1.356357</v>
      </c>
      <c r="D25017" s="2">
        <v>1.216472</v>
      </c>
      <c r="F25017" s="2">
        <v>22.54204</v>
      </c>
      <c r="G25017" s="2">
        <v>0.162468</v>
      </c>
      <c r="H25017" s="2">
        <v>0</v>
      </c>
      <c r="J25017" s="2">
        <v>22.544840000000001</v>
      </c>
      <c r="K25017" s="2">
        <v>0.14995900000000001</v>
      </c>
      <c r="L25017" s="2">
        <v>9.9944000000000005E-2</v>
      </c>
    </row>
    <row r="25018" spans="1:12" x14ac:dyDescent="0.2">
      <c r="A25018" s="2">
        <v>22.545539999999999</v>
      </c>
      <c r="B25018" s="2">
        <v>11.654680000000001</v>
      </c>
      <c r="C25018" s="2">
        <v>1.3565400000000001</v>
      </c>
      <c r="D25018" s="2">
        <v>1.2164489999999999</v>
      </c>
      <c r="F25018" s="2">
        <v>22.542739999999998</v>
      </c>
      <c r="G25018" s="2">
        <v>0.162468</v>
      </c>
      <c r="H25018" s="2">
        <v>0</v>
      </c>
      <c r="J25018" s="2">
        <v>22.545539999999999</v>
      </c>
      <c r="K25018" s="2">
        <v>0.15033099999999999</v>
      </c>
      <c r="L25018" s="2">
        <v>9.9638000000000004E-2</v>
      </c>
    </row>
    <row r="25019" spans="1:12" x14ac:dyDescent="0.2">
      <c r="A25019" s="2">
        <v>22.546240000000001</v>
      </c>
      <c r="B25019" s="2">
        <v>11.653969999999999</v>
      </c>
      <c r="C25019" s="2">
        <v>1.357181</v>
      </c>
      <c r="D25019" s="2">
        <v>1.2160059999999999</v>
      </c>
      <c r="F25019" s="2">
        <v>22.54344</v>
      </c>
      <c r="G25019" s="2">
        <v>0.162468</v>
      </c>
      <c r="H25019" s="2">
        <v>0</v>
      </c>
      <c r="J25019" s="2">
        <v>22.546240000000001</v>
      </c>
      <c r="K25019" s="2">
        <v>0.15021899999999999</v>
      </c>
      <c r="L25019" s="2">
        <v>9.9346000000000004E-2</v>
      </c>
    </row>
    <row r="25020" spans="1:12" x14ac:dyDescent="0.2">
      <c r="A25020" s="2">
        <v>22.546949999999999</v>
      </c>
      <c r="B25020" s="2">
        <v>11.6532</v>
      </c>
      <c r="C25020" s="2">
        <v>1.3572109999999999</v>
      </c>
      <c r="D25020" s="2">
        <v>1.215625</v>
      </c>
      <c r="F25020" s="2">
        <v>22.544139999999999</v>
      </c>
      <c r="G25020" s="2">
        <v>0.162468</v>
      </c>
      <c r="H25020" s="2">
        <v>0</v>
      </c>
      <c r="J25020" s="2">
        <v>22.546949999999999</v>
      </c>
      <c r="K25020" s="2">
        <v>0.15053</v>
      </c>
      <c r="L25020" s="2">
        <v>9.9256999999999998E-2</v>
      </c>
    </row>
    <row r="25021" spans="1:12" x14ac:dyDescent="0.2">
      <c r="A25021" s="2">
        <v>22.547650000000001</v>
      </c>
      <c r="B25021" s="2">
        <v>11.652520000000001</v>
      </c>
      <c r="C25021" s="2">
        <v>1.356185</v>
      </c>
      <c r="D25021" s="2">
        <v>1.21516</v>
      </c>
      <c r="F25021" s="2">
        <v>22.544840000000001</v>
      </c>
      <c r="G25021" s="2">
        <v>0.162468</v>
      </c>
      <c r="H25021" s="2">
        <v>0</v>
      </c>
      <c r="J25021" s="2">
        <v>22.547650000000001</v>
      </c>
      <c r="K25021" s="2">
        <v>0.150453</v>
      </c>
      <c r="L25021" s="2">
        <v>9.9401000000000003E-2</v>
      </c>
    </row>
    <row r="25022" spans="1:12" x14ac:dyDescent="0.2">
      <c r="A25022" s="2">
        <v>22.548349999999999</v>
      </c>
      <c r="B25022" s="2">
        <v>11.65211</v>
      </c>
      <c r="C25022" s="2">
        <v>1.3562419999999999</v>
      </c>
      <c r="D25022" s="2">
        <v>1.214793</v>
      </c>
      <c r="F25022" s="2">
        <v>22.545539999999999</v>
      </c>
      <c r="G25022" s="2">
        <v>0.162468</v>
      </c>
      <c r="H25022" s="2">
        <v>0</v>
      </c>
      <c r="J25022" s="2">
        <v>22.548349999999999</v>
      </c>
      <c r="K25022" s="2">
        <v>0.15018100000000001</v>
      </c>
      <c r="L25022" s="2">
        <v>9.9140000000000006E-2</v>
      </c>
    </row>
    <row r="25023" spans="1:12" x14ac:dyDescent="0.2">
      <c r="A25023" s="2">
        <v>22.549050000000001</v>
      </c>
      <c r="B25023" s="2">
        <v>11.651149999999999</v>
      </c>
      <c r="C25023" s="2">
        <v>1.3560019999999999</v>
      </c>
      <c r="D25023" s="2">
        <v>1.214442</v>
      </c>
      <c r="F25023" s="2">
        <v>22.546240000000001</v>
      </c>
      <c r="G25023" s="2">
        <v>0.162468</v>
      </c>
      <c r="H25023" s="2">
        <v>0</v>
      </c>
      <c r="J25023" s="2">
        <v>22.549050000000001</v>
      </c>
      <c r="K25023" s="2">
        <v>0.15013699999999999</v>
      </c>
      <c r="L25023" s="2">
        <v>9.8613000000000006E-2</v>
      </c>
    </row>
    <row r="25024" spans="1:12" x14ac:dyDescent="0.2">
      <c r="A25024" s="2">
        <v>22.54975</v>
      </c>
      <c r="B25024" s="2">
        <v>11.65005</v>
      </c>
      <c r="C25024" s="2">
        <v>1.355521</v>
      </c>
      <c r="D25024" s="2">
        <v>1.2144349999999999</v>
      </c>
      <c r="F25024" s="2">
        <v>22.546949999999999</v>
      </c>
      <c r="G25024" s="2">
        <v>0.162468</v>
      </c>
      <c r="H25024" s="2">
        <v>0</v>
      </c>
      <c r="J25024" s="2">
        <v>22.54975</v>
      </c>
      <c r="K25024" s="2">
        <v>0.15029500000000001</v>
      </c>
      <c r="L25024" s="2">
        <v>9.7939999999999999E-2</v>
      </c>
    </row>
    <row r="25025" spans="1:12" x14ac:dyDescent="0.2">
      <c r="A25025" s="2">
        <v>22.550450000000001</v>
      </c>
      <c r="B25025" s="2">
        <v>11.6495</v>
      </c>
      <c r="C25025" s="2">
        <v>1.355529</v>
      </c>
      <c r="D25025" s="2">
        <v>1.2144200000000001</v>
      </c>
      <c r="F25025" s="2">
        <v>22.547650000000001</v>
      </c>
      <c r="G25025" s="2">
        <v>0.162468</v>
      </c>
      <c r="H25025" s="2">
        <v>0</v>
      </c>
      <c r="J25025" s="2">
        <v>22.550450000000001</v>
      </c>
      <c r="K25025" s="2">
        <v>0.150759</v>
      </c>
      <c r="L25025" s="2">
        <v>9.7614999999999993E-2</v>
      </c>
    </row>
    <row r="25026" spans="1:12" x14ac:dyDescent="0.2">
      <c r="A25026" s="2">
        <v>22.55115</v>
      </c>
      <c r="B25026" s="2">
        <v>11.64907</v>
      </c>
      <c r="C25026" s="2">
        <v>1.355804</v>
      </c>
      <c r="D25026" s="2">
        <v>1.214496</v>
      </c>
      <c r="F25026" s="2">
        <v>22.548349999999999</v>
      </c>
      <c r="G25026" s="2">
        <v>0.162468</v>
      </c>
      <c r="H25026" s="2">
        <v>0</v>
      </c>
      <c r="J25026" s="2">
        <v>22.55115</v>
      </c>
      <c r="K25026" s="2">
        <v>0.15081600000000001</v>
      </c>
      <c r="L25026" s="2">
        <v>9.7673999999999997E-2</v>
      </c>
    </row>
    <row r="25027" spans="1:12" x14ac:dyDescent="0.2">
      <c r="A25027" s="2">
        <v>22.551860000000001</v>
      </c>
      <c r="B25027" s="2">
        <v>11.64828</v>
      </c>
      <c r="C25027" s="2">
        <v>1.356071</v>
      </c>
      <c r="D25027" s="2">
        <v>1.2150380000000001</v>
      </c>
      <c r="F25027" s="2">
        <v>22.549050000000001</v>
      </c>
      <c r="G25027" s="2">
        <v>0.162468</v>
      </c>
      <c r="H25027" s="2">
        <v>0</v>
      </c>
      <c r="J25027" s="2">
        <v>22.551860000000001</v>
      </c>
      <c r="K25027" s="2">
        <v>0.15098</v>
      </c>
      <c r="L25027" s="2">
        <v>9.7211000000000006E-2</v>
      </c>
    </row>
    <row r="25028" spans="1:12" x14ac:dyDescent="0.2">
      <c r="A25028" s="2">
        <v>22.55256</v>
      </c>
      <c r="B25028" s="2">
        <v>11.646979999999999</v>
      </c>
      <c r="C25028" s="2">
        <v>1.356338</v>
      </c>
      <c r="D25028" s="2">
        <v>1.2150069999999999</v>
      </c>
      <c r="F25028" s="2">
        <v>22.54975</v>
      </c>
      <c r="G25028" s="2">
        <v>0.162468</v>
      </c>
      <c r="H25028" s="2">
        <v>0</v>
      </c>
      <c r="J25028" s="2">
        <v>22.55256</v>
      </c>
      <c r="K25028" s="2">
        <v>0.151422</v>
      </c>
      <c r="L25028" s="2">
        <v>9.7043000000000004E-2</v>
      </c>
    </row>
    <row r="25029" spans="1:12" x14ac:dyDescent="0.2">
      <c r="A25029" s="2">
        <v>22.553260000000002</v>
      </c>
      <c r="B25029" s="2">
        <v>11.645820000000001</v>
      </c>
      <c r="C25029" s="2">
        <v>1.3568450000000001</v>
      </c>
      <c r="D25029" s="2">
        <v>1.2153579999999999</v>
      </c>
      <c r="F25029" s="2">
        <v>22.550450000000001</v>
      </c>
      <c r="G25029" s="2">
        <v>0.162468</v>
      </c>
      <c r="H25029" s="2">
        <v>0</v>
      </c>
      <c r="J25029" s="2">
        <v>22.553260000000002</v>
      </c>
      <c r="K25029" s="2">
        <v>0.15190899999999999</v>
      </c>
      <c r="L25029" s="2">
        <v>9.7252000000000005E-2</v>
      </c>
    </row>
    <row r="25030" spans="1:12" x14ac:dyDescent="0.2">
      <c r="A25030" s="2">
        <v>22.55396</v>
      </c>
      <c r="B25030" s="2">
        <v>11.64494</v>
      </c>
      <c r="C25030" s="2">
        <v>1.3572070000000001</v>
      </c>
      <c r="D25030" s="2">
        <v>1.215625</v>
      </c>
      <c r="F25030" s="2">
        <v>22.55115</v>
      </c>
      <c r="G25030" s="2">
        <v>0.162468</v>
      </c>
      <c r="H25030" s="2">
        <v>0</v>
      </c>
      <c r="J25030" s="2">
        <v>22.55396</v>
      </c>
      <c r="K25030" s="2">
        <v>0.15154599999999999</v>
      </c>
      <c r="L25030" s="2">
        <v>9.6627000000000005E-2</v>
      </c>
    </row>
    <row r="25031" spans="1:12" x14ac:dyDescent="0.2">
      <c r="A25031" s="2">
        <v>22.554659999999998</v>
      </c>
      <c r="B25031" s="2">
        <v>11.64404</v>
      </c>
      <c r="C25031" s="2">
        <v>1.3572040000000001</v>
      </c>
      <c r="D25031" s="2">
        <v>1.216502</v>
      </c>
      <c r="F25031" s="2">
        <v>22.551860000000001</v>
      </c>
      <c r="G25031" s="2">
        <v>0.162468</v>
      </c>
      <c r="H25031" s="2">
        <v>0</v>
      </c>
      <c r="J25031" s="2">
        <v>22.554659999999998</v>
      </c>
      <c r="K25031" s="2">
        <v>0.15146399999999999</v>
      </c>
      <c r="L25031" s="2">
        <v>9.6228999999999995E-2</v>
      </c>
    </row>
    <row r="25032" spans="1:12" x14ac:dyDescent="0.2">
      <c r="A25032" s="2">
        <v>22.55536</v>
      </c>
      <c r="B25032" s="2">
        <v>11.64353</v>
      </c>
      <c r="C25032" s="2">
        <v>1.35741</v>
      </c>
      <c r="D25032" s="2">
        <v>1.216685</v>
      </c>
      <c r="F25032" s="2">
        <v>22.55256</v>
      </c>
      <c r="G25032" s="2">
        <v>0.162468</v>
      </c>
      <c r="H25032" s="2">
        <v>0</v>
      </c>
      <c r="J25032" s="2">
        <v>22.55536</v>
      </c>
      <c r="K25032" s="2">
        <v>0.15118799999999999</v>
      </c>
      <c r="L25032" s="2">
        <v>9.6659999999999996E-2</v>
      </c>
    </row>
    <row r="25033" spans="1:12" x14ac:dyDescent="0.2">
      <c r="A25033" s="2">
        <v>22.556059999999999</v>
      </c>
      <c r="B25033" s="2">
        <v>11.643039999999999</v>
      </c>
      <c r="C25033" s="2">
        <v>1.3580429999999999</v>
      </c>
      <c r="D25033" s="2">
        <v>1.216205</v>
      </c>
      <c r="F25033" s="2">
        <v>22.553260000000002</v>
      </c>
      <c r="G25033" s="2">
        <v>0.162468</v>
      </c>
      <c r="H25033" s="2">
        <v>0</v>
      </c>
      <c r="J25033" s="2">
        <v>22.556059999999999</v>
      </c>
      <c r="K25033" s="2">
        <v>0.151033</v>
      </c>
      <c r="L25033" s="2">
        <v>9.7201999999999997E-2</v>
      </c>
    </row>
    <row r="25034" spans="1:12" x14ac:dyDescent="0.2">
      <c r="A25034" s="2">
        <v>22.55677</v>
      </c>
      <c r="B25034" s="2">
        <v>11.642329999999999</v>
      </c>
      <c r="C25034" s="2">
        <v>1.3589089999999999</v>
      </c>
      <c r="D25034" s="2">
        <v>1.2166319999999999</v>
      </c>
      <c r="F25034" s="2">
        <v>22.55396</v>
      </c>
      <c r="G25034" s="2">
        <v>0.162468</v>
      </c>
      <c r="H25034" s="2">
        <v>0</v>
      </c>
      <c r="J25034" s="2">
        <v>22.55677</v>
      </c>
      <c r="K25034" s="2">
        <v>0.151144</v>
      </c>
      <c r="L25034" s="2">
        <v>9.7267000000000006E-2</v>
      </c>
    </row>
    <row r="25035" spans="1:12" x14ac:dyDescent="0.2">
      <c r="A25035" s="2">
        <v>22.557469999999999</v>
      </c>
      <c r="B25035" s="2">
        <v>11.64148</v>
      </c>
      <c r="C25035" s="2">
        <v>1.359119</v>
      </c>
      <c r="D25035" s="2">
        <v>1.2167539999999999</v>
      </c>
      <c r="F25035" s="2">
        <v>22.554659999999998</v>
      </c>
      <c r="G25035" s="2">
        <v>0.162468</v>
      </c>
      <c r="H25035" s="2">
        <v>0</v>
      </c>
      <c r="J25035" s="2">
        <v>22.557469999999999</v>
      </c>
      <c r="K25035" s="2">
        <v>0.15176200000000001</v>
      </c>
      <c r="L25035" s="2">
        <v>9.7126000000000004E-2</v>
      </c>
    </row>
    <row r="25036" spans="1:12" x14ac:dyDescent="0.2">
      <c r="A25036" s="2">
        <v>22.55817</v>
      </c>
      <c r="B25036" s="2">
        <v>11.64113</v>
      </c>
      <c r="C25036" s="2">
        <v>1.359016</v>
      </c>
      <c r="D25036" s="2">
        <v>1.2163349999999999</v>
      </c>
      <c r="F25036" s="2">
        <v>22.55536</v>
      </c>
      <c r="G25036" s="2">
        <v>0.162468</v>
      </c>
      <c r="H25036" s="2">
        <v>0</v>
      </c>
      <c r="J25036" s="2">
        <v>22.55817</v>
      </c>
      <c r="K25036" s="2">
        <v>0.15246399999999999</v>
      </c>
      <c r="L25036" s="2">
        <v>9.7409999999999997E-2</v>
      </c>
    </row>
    <row r="25037" spans="1:12" x14ac:dyDescent="0.2">
      <c r="A25037" s="2">
        <v>22.558869999999999</v>
      </c>
      <c r="B25037" s="2">
        <v>11.64062</v>
      </c>
      <c r="C25037" s="2">
        <v>1.359111</v>
      </c>
      <c r="D25037" s="2">
        <v>1.216075</v>
      </c>
      <c r="F25037" s="2">
        <v>22.556059999999999</v>
      </c>
      <c r="G25037" s="2">
        <v>0.162468</v>
      </c>
      <c r="H25037" s="2">
        <v>0</v>
      </c>
      <c r="J25037" s="2">
        <v>22.558869999999999</v>
      </c>
      <c r="K25037" s="2">
        <v>0.15307000000000001</v>
      </c>
      <c r="L25037" s="2">
        <v>9.7488000000000005E-2</v>
      </c>
    </row>
    <row r="25038" spans="1:12" x14ac:dyDescent="0.2">
      <c r="A25038" s="2">
        <v>22.559570000000001</v>
      </c>
      <c r="B25038" s="2">
        <v>11.64025</v>
      </c>
      <c r="C25038" s="2">
        <v>1.3594729999999999</v>
      </c>
      <c r="D25038" s="2">
        <v>1.2156709999999999</v>
      </c>
      <c r="F25038" s="2">
        <v>22.55677</v>
      </c>
      <c r="G25038" s="2">
        <v>0.162468</v>
      </c>
      <c r="H25038" s="2">
        <v>0</v>
      </c>
      <c r="J25038" s="2">
        <v>22.559570000000001</v>
      </c>
      <c r="K25038" s="2">
        <v>0.15299399999999999</v>
      </c>
      <c r="L25038" s="2">
        <v>9.7294000000000005E-2</v>
      </c>
    </row>
    <row r="25039" spans="1:12" x14ac:dyDescent="0.2">
      <c r="A25039" s="2">
        <v>22.560269999999999</v>
      </c>
      <c r="B25039" s="2">
        <v>11.63937</v>
      </c>
      <c r="C25039" s="2">
        <v>1.3597440000000001</v>
      </c>
      <c r="D25039" s="2">
        <v>1.2153119999999999</v>
      </c>
      <c r="F25039" s="2">
        <v>22.557469999999999</v>
      </c>
      <c r="G25039" s="2">
        <v>0.162468</v>
      </c>
      <c r="H25039" s="2">
        <v>0</v>
      </c>
      <c r="J25039" s="2">
        <v>22.560269999999999</v>
      </c>
      <c r="K25039" s="2">
        <v>0.15313299999999999</v>
      </c>
      <c r="L25039" s="2">
        <v>9.7071000000000005E-2</v>
      </c>
    </row>
    <row r="25040" spans="1:12" x14ac:dyDescent="0.2">
      <c r="A25040" s="2">
        <v>22.560970000000001</v>
      </c>
      <c r="B25040" s="2">
        <v>11.63857</v>
      </c>
      <c r="C25040" s="2">
        <v>1.3604039999999999</v>
      </c>
      <c r="D25040" s="2">
        <v>1.2151289999999999</v>
      </c>
      <c r="F25040" s="2">
        <v>22.55817</v>
      </c>
      <c r="G25040" s="2">
        <v>0.162468</v>
      </c>
      <c r="H25040" s="2">
        <v>0</v>
      </c>
      <c r="J25040" s="2">
        <v>22.560970000000001</v>
      </c>
      <c r="K25040" s="2">
        <v>0.15365799999999999</v>
      </c>
      <c r="L25040" s="2">
        <v>9.6587000000000006E-2</v>
      </c>
    </row>
    <row r="25041" spans="1:12" x14ac:dyDescent="0.2">
      <c r="A25041" s="2">
        <v>22.561669999999999</v>
      </c>
      <c r="B25041" s="2">
        <v>11.637869999999999</v>
      </c>
      <c r="C25041" s="2">
        <v>1.3609150000000001</v>
      </c>
      <c r="D25041" s="2">
        <v>1.215198</v>
      </c>
      <c r="F25041" s="2">
        <v>22.558869999999999</v>
      </c>
      <c r="G25041" s="2">
        <v>0.162468</v>
      </c>
      <c r="H25041" s="2">
        <v>0</v>
      </c>
      <c r="J25041" s="2">
        <v>22.561669999999999</v>
      </c>
      <c r="K25041" s="2">
        <v>0.15323600000000001</v>
      </c>
      <c r="L25041" s="2">
        <v>9.6403000000000003E-2</v>
      </c>
    </row>
    <row r="25042" spans="1:12" x14ac:dyDescent="0.2">
      <c r="A25042" s="2">
        <v>22.562380000000001</v>
      </c>
      <c r="B25042" s="2">
        <v>11.63691</v>
      </c>
      <c r="C25042" s="2">
        <v>1.3611519999999999</v>
      </c>
      <c r="D25042" s="2">
        <v>1.2154039999999999</v>
      </c>
      <c r="F25042" s="2">
        <v>22.559570000000001</v>
      </c>
      <c r="G25042" s="2">
        <v>0.162468</v>
      </c>
      <c r="H25042" s="2">
        <v>0</v>
      </c>
      <c r="J25042" s="2">
        <v>22.562380000000001</v>
      </c>
      <c r="K25042" s="2">
        <v>0.15302099999999999</v>
      </c>
      <c r="L25042" s="2">
        <v>9.6742999999999996E-2</v>
      </c>
    </row>
    <row r="25043" spans="1:12" x14ac:dyDescent="0.2">
      <c r="A25043" s="2">
        <v>22.563079999999999</v>
      </c>
      <c r="B25043" s="2">
        <v>11.635960000000001</v>
      </c>
      <c r="C25043" s="2">
        <v>1.3613770000000001</v>
      </c>
      <c r="D25043" s="2">
        <v>1.2156940000000001</v>
      </c>
      <c r="F25043" s="2">
        <v>22.560269999999999</v>
      </c>
      <c r="G25043" s="2">
        <v>0.162468</v>
      </c>
      <c r="H25043" s="2">
        <v>0</v>
      </c>
      <c r="J25043" s="2">
        <v>22.563079999999999</v>
      </c>
      <c r="K25043" s="2">
        <v>0.15235299999999999</v>
      </c>
      <c r="L25043" s="2">
        <v>9.6777000000000002E-2</v>
      </c>
    </row>
    <row r="25044" spans="1:12" x14ac:dyDescent="0.2">
      <c r="A25044" s="2">
        <v>22.563780000000001</v>
      </c>
      <c r="B25044" s="2">
        <v>11.6348</v>
      </c>
      <c r="C25044" s="2">
        <v>1.361556</v>
      </c>
      <c r="D25044" s="2">
        <v>1.2156400000000001</v>
      </c>
      <c r="F25044" s="2">
        <v>22.560970000000001</v>
      </c>
      <c r="G25044" s="2">
        <v>0.162468</v>
      </c>
      <c r="H25044" s="2">
        <v>0</v>
      </c>
      <c r="J25044" s="2">
        <v>22.563780000000001</v>
      </c>
      <c r="K25044" s="2">
        <v>0.15176899999999999</v>
      </c>
      <c r="L25044" s="2">
        <v>9.6637000000000001E-2</v>
      </c>
    </row>
    <row r="25045" spans="1:12" x14ac:dyDescent="0.2">
      <c r="A25045" s="2">
        <v>22.56448</v>
      </c>
      <c r="B25045" s="2">
        <v>11.6335</v>
      </c>
      <c r="C25045" s="2">
        <v>1.361324</v>
      </c>
      <c r="D25045" s="2">
        <v>1.2156480000000001</v>
      </c>
      <c r="F25045" s="2">
        <v>22.561669999999999</v>
      </c>
      <c r="G25045" s="2">
        <v>0.162468</v>
      </c>
      <c r="H25045" s="2">
        <v>0</v>
      </c>
      <c r="J25045" s="2">
        <v>22.56448</v>
      </c>
      <c r="K25045" s="2">
        <v>0.15207499999999999</v>
      </c>
      <c r="L25045" s="2">
        <v>9.6452999999999997E-2</v>
      </c>
    </row>
    <row r="25046" spans="1:12" x14ac:dyDescent="0.2">
      <c r="A25046" s="2">
        <v>22.565180000000002</v>
      </c>
      <c r="B25046" s="2">
        <v>11.632210000000001</v>
      </c>
      <c r="C25046" s="2">
        <v>1.3611979999999999</v>
      </c>
      <c r="D25046" s="2">
        <v>1.2155720000000001</v>
      </c>
      <c r="F25046" s="2">
        <v>22.562380000000001</v>
      </c>
      <c r="G25046" s="2">
        <v>0.162468</v>
      </c>
      <c r="H25046" s="2">
        <v>0</v>
      </c>
      <c r="J25046" s="2">
        <v>22.565180000000002</v>
      </c>
      <c r="K25046" s="2">
        <v>0.151424</v>
      </c>
      <c r="L25046" s="2">
        <v>9.6257999999999996E-2</v>
      </c>
    </row>
    <row r="25047" spans="1:12" x14ac:dyDescent="0.2">
      <c r="A25047" s="2">
        <v>22.56588</v>
      </c>
      <c r="B25047" s="2">
        <v>11.63138</v>
      </c>
      <c r="C25047" s="2">
        <v>1.3614379999999999</v>
      </c>
      <c r="D25047" s="2">
        <v>1.215778</v>
      </c>
      <c r="F25047" s="2">
        <v>22.563079999999999</v>
      </c>
      <c r="G25047" s="2">
        <v>0.162468</v>
      </c>
      <c r="H25047" s="2">
        <v>0</v>
      </c>
      <c r="J25047" s="2">
        <v>22.56588</v>
      </c>
      <c r="K25047" s="2">
        <v>0.15082200000000001</v>
      </c>
      <c r="L25047" s="2">
        <v>9.6444000000000002E-2</v>
      </c>
    </row>
    <row r="25048" spans="1:12" x14ac:dyDescent="0.2">
      <c r="A25048" s="2">
        <v>22.566579999999998</v>
      </c>
      <c r="B25048" s="2">
        <v>11.631309999999999</v>
      </c>
      <c r="C25048" s="2">
        <v>1.3616440000000001</v>
      </c>
      <c r="D25048" s="2">
        <v>1.2163120000000001</v>
      </c>
      <c r="F25048" s="2">
        <v>22.563780000000001</v>
      </c>
      <c r="G25048" s="2">
        <v>0.162468</v>
      </c>
      <c r="H25048" s="2">
        <v>0</v>
      </c>
      <c r="J25048" s="2">
        <v>22.566579999999998</v>
      </c>
      <c r="K25048" s="2">
        <v>0.15013499999999999</v>
      </c>
      <c r="L25048" s="2">
        <v>9.6506999999999996E-2</v>
      </c>
    </row>
    <row r="25049" spans="1:12" x14ac:dyDescent="0.2">
      <c r="A25049" s="2">
        <v>22.56729</v>
      </c>
      <c r="B25049" s="2">
        <v>11.630229999999999</v>
      </c>
      <c r="C25049" s="2">
        <v>1.3616440000000001</v>
      </c>
      <c r="D25049" s="2">
        <v>1.216907</v>
      </c>
      <c r="F25049" s="2">
        <v>22.56448</v>
      </c>
      <c r="G25049" s="2">
        <v>0.162468</v>
      </c>
      <c r="H25049" s="2">
        <v>0</v>
      </c>
      <c r="J25049" s="2">
        <v>22.56729</v>
      </c>
      <c r="K25049" s="2">
        <v>0.1497</v>
      </c>
      <c r="L25049" s="2">
        <v>9.6306000000000003E-2</v>
      </c>
    </row>
    <row r="25050" spans="1:12" x14ac:dyDescent="0.2">
      <c r="A25050" s="2">
        <v>22.567990000000002</v>
      </c>
      <c r="B25050" s="2">
        <v>11.6296</v>
      </c>
      <c r="C25050" s="2">
        <v>1.3615139999999999</v>
      </c>
      <c r="D25050" s="2">
        <v>1.217258</v>
      </c>
      <c r="F25050" s="2">
        <v>22.565180000000002</v>
      </c>
      <c r="G25050" s="2">
        <v>0.162468</v>
      </c>
      <c r="H25050" s="2">
        <v>0</v>
      </c>
      <c r="J25050" s="2">
        <v>22.567990000000002</v>
      </c>
      <c r="K25050" s="2">
        <v>0.149504</v>
      </c>
      <c r="L25050" s="2">
        <v>9.6613000000000004E-2</v>
      </c>
    </row>
    <row r="25051" spans="1:12" x14ac:dyDescent="0.2">
      <c r="A25051" s="2">
        <v>22.56869</v>
      </c>
      <c r="B25051" s="2">
        <v>11.62907</v>
      </c>
      <c r="C25051" s="2">
        <v>1.3616969999999999</v>
      </c>
      <c r="D25051" s="2">
        <v>1.2171970000000001</v>
      </c>
      <c r="F25051" s="2">
        <v>22.56588</v>
      </c>
      <c r="G25051" s="2">
        <v>0.162468</v>
      </c>
      <c r="H25051" s="2">
        <v>0</v>
      </c>
      <c r="J25051" s="2">
        <v>22.56869</v>
      </c>
      <c r="K25051" s="2">
        <v>0.14945</v>
      </c>
      <c r="L25051" s="2">
        <v>9.6706E-2</v>
      </c>
    </row>
    <row r="25052" spans="1:12" x14ac:dyDescent="0.2">
      <c r="A25052" s="2">
        <v>22.569389999999999</v>
      </c>
      <c r="B25052" s="2">
        <v>11.62824</v>
      </c>
      <c r="C25052" s="2">
        <v>1.3622050000000001</v>
      </c>
      <c r="D25052" s="2">
        <v>1.2171050000000001</v>
      </c>
      <c r="F25052" s="2">
        <v>22.566579999999998</v>
      </c>
      <c r="G25052" s="2">
        <v>0.162468</v>
      </c>
      <c r="H25052" s="2">
        <v>0</v>
      </c>
      <c r="J25052" s="2">
        <v>22.569389999999999</v>
      </c>
      <c r="K25052" s="2">
        <v>0.149423</v>
      </c>
      <c r="L25052" s="2">
        <v>9.6426999999999999E-2</v>
      </c>
    </row>
    <row r="25053" spans="1:12" x14ac:dyDescent="0.2">
      <c r="A25053" s="2">
        <v>22.57009</v>
      </c>
      <c r="B25053" s="2">
        <v>11.62711</v>
      </c>
      <c r="C25053" s="2">
        <v>1.3623080000000001</v>
      </c>
      <c r="D25053" s="2">
        <v>1.2164489999999999</v>
      </c>
      <c r="F25053" s="2">
        <v>22.56729</v>
      </c>
      <c r="G25053" s="2">
        <v>0.162468</v>
      </c>
      <c r="H25053" s="2">
        <v>0</v>
      </c>
      <c r="J25053" s="2">
        <v>22.57009</v>
      </c>
      <c r="K25053" s="2">
        <v>0.148538</v>
      </c>
      <c r="L25053" s="2">
        <v>9.6090999999999996E-2</v>
      </c>
    </row>
    <row r="25054" spans="1:12" x14ac:dyDescent="0.2">
      <c r="A25054" s="2">
        <v>22.570789999999999</v>
      </c>
      <c r="B25054" s="2">
        <v>11.62692</v>
      </c>
      <c r="C25054" s="2">
        <v>1.3626210000000001</v>
      </c>
      <c r="D25054" s="2">
        <v>1.2160679999999999</v>
      </c>
      <c r="F25054" s="2">
        <v>22.567990000000002</v>
      </c>
      <c r="G25054" s="2">
        <v>0.162468</v>
      </c>
      <c r="H25054" s="2">
        <v>0</v>
      </c>
      <c r="J25054" s="2">
        <v>22.570789999999999</v>
      </c>
      <c r="K25054" s="2">
        <v>0.14837400000000001</v>
      </c>
      <c r="L25054" s="2">
        <v>9.5904000000000003E-2</v>
      </c>
    </row>
    <row r="25055" spans="1:12" x14ac:dyDescent="0.2">
      <c r="A25055" s="2">
        <v>22.571490000000001</v>
      </c>
      <c r="B25055" s="2">
        <v>11.626110000000001</v>
      </c>
      <c r="C25055" s="2">
        <v>1.3626130000000001</v>
      </c>
      <c r="D25055" s="2">
        <v>1.215625</v>
      </c>
      <c r="F25055" s="2">
        <v>22.56869</v>
      </c>
      <c r="G25055" s="2">
        <v>0.162468</v>
      </c>
      <c r="H25055" s="2">
        <v>0</v>
      </c>
      <c r="J25055" s="2">
        <v>22.571490000000001</v>
      </c>
      <c r="K25055" s="2">
        <v>0.14777499999999999</v>
      </c>
      <c r="L25055" s="2">
        <v>9.5807000000000003E-2</v>
      </c>
    </row>
    <row r="25056" spans="1:12" x14ac:dyDescent="0.2">
      <c r="A25056" s="2">
        <v>22.572199999999999</v>
      </c>
      <c r="B25056" s="2">
        <v>11.62576</v>
      </c>
      <c r="C25056" s="2">
        <v>1.3627389999999999</v>
      </c>
      <c r="D25056" s="2">
        <v>1.215411</v>
      </c>
      <c r="F25056" s="2">
        <v>22.569389999999999</v>
      </c>
      <c r="G25056" s="2">
        <v>0.162468</v>
      </c>
      <c r="H25056" s="2">
        <v>0</v>
      </c>
      <c r="J25056" s="2">
        <v>22.572199999999999</v>
      </c>
      <c r="K25056" s="2">
        <v>0.14726800000000001</v>
      </c>
      <c r="L25056" s="2">
        <v>9.5894999999999994E-2</v>
      </c>
    </row>
    <row r="25057" spans="1:12" x14ac:dyDescent="0.2">
      <c r="A25057" s="2">
        <v>22.572900000000001</v>
      </c>
      <c r="B25057" s="2">
        <v>11.62472</v>
      </c>
      <c r="C25057" s="2">
        <v>1.3630059999999999</v>
      </c>
      <c r="D25057" s="2">
        <v>1.21593</v>
      </c>
      <c r="F25057" s="2">
        <v>22.57009</v>
      </c>
      <c r="G25057" s="2">
        <v>0.162468</v>
      </c>
      <c r="H25057" s="2">
        <v>0</v>
      </c>
      <c r="J25057" s="2">
        <v>22.572900000000001</v>
      </c>
      <c r="K25057" s="2">
        <v>0.14666499999999999</v>
      </c>
      <c r="L25057" s="2">
        <v>9.5740000000000006E-2</v>
      </c>
    </row>
    <row r="25058" spans="1:12" x14ac:dyDescent="0.2">
      <c r="A25058" s="2">
        <v>22.573599999999999</v>
      </c>
      <c r="B25058" s="2">
        <v>11.62416</v>
      </c>
      <c r="C25058" s="2">
        <v>1.3636429999999999</v>
      </c>
      <c r="D25058" s="2">
        <v>1.2163120000000001</v>
      </c>
      <c r="F25058" s="2">
        <v>22.570789999999999</v>
      </c>
      <c r="G25058" s="2">
        <v>0.162468</v>
      </c>
      <c r="H25058" s="2">
        <v>0</v>
      </c>
      <c r="J25058" s="2">
        <v>22.573599999999999</v>
      </c>
      <c r="K25058" s="2">
        <v>0.146372</v>
      </c>
      <c r="L25058" s="2">
        <v>9.5108999999999999E-2</v>
      </c>
    </row>
    <row r="25059" spans="1:12" x14ac:dyDescent="0.2">
      <c r="A25059" s="2">
        <v>22.574300000000001</v>
      </c>
      <c r="B25059" s="2">
        <v>11.62337</v>
      </c>
      <c r="C25059" s="2">
        <v>1.363143</v>
      </c>
      <c r="D25059" s="2">
        <v>1.2161439999999999</v>
      </c>
      <c r="F25059" s="2">
        <v>22.571490000000001</v>
      </c>
      <c r="G25059" s="2">
        <v>0.162468</v>
      </c>
      <c r="H25059" s="2">
        <v>0</v>
      </c>
      <c r="J25059" s="2">
        <v>22.574300000000001</v>
      </c>
      <c r="K25059" s="2">
        <v>0.146477</v>
      </c>
      <c r="L25059" s="2">
        <v>9.4708000000000001E-2</v>
      </c>
    </row>
    <row r="25060" spans="1:12" x14ac:dyDescent="0.2">
      <c r="A25060" s="2">
        <v>22.574999999999999</v>
      </c>
      <c r="B25060" s="2">
        <v>11.622479999999999</v>
      </c>
      <c r="C25060" s="2">
        <v>1.3633379999999999</v>
      </c>
      <c r="D25060" s="2">
        <v>1.2155640000000001</v>
      </c>
      <c r="F25060" s="2">
        <v>22.572199999999999</v>
      </c>
      <c r="G25060" s="2">
        <v>0.162468</v>
      </c>
      <c r="H25060" s="2">
        <v>0</v>
      </c>
      <c r="J25060" s="2">
        <v>22.574999999999999</v>
      </c>
      <c r="K25060" s="2">
        <v>0.14655299999999999</v>
      </c>
      <c r="L25060" s="2">
        <v>9.4364000000000003E-2</v>
      </c>
    </row>
    <row r="25061" spans="1:12" x14ac:dyDescent="0.2">
      <c r="A25061" s="2">
        <v>22.575700000000001</v>
      </c>
      <c r="B25061" s="2">
        <v>11.622579999999999</v>
      </c>
      <c r="C25061" s="2">
        <v>1.3643749999999999</v>
      </c>
      <c r="D25061" s="2">
        <v>1.2156560000000001</v>
      </c>
      <c r="F25061" s="2">
        <v>22.572900000000001</v>
      </c>
      <c r="G25061" s="2">
        <v>0.162468</v>
      </c>
      <c r="H25061" s="2">
        <v>0</v>
      </c>
      <c r="J25061" s="2">
        <v>22.575700000000001</v>
      </c>
      <c r="K25061" s="2">
        <v>0.14571899999999999</v>
      </c>
      <c r="L25061" s="2">
        <v>9.3991000000000005E-2</v>
      </c>
    </row>
    <row r="25062" spans="1:12" x14ac:dyDescent="0.2">
      <c r="A25062" s="2">
        <v>22.5764</v>
      </c>
      <c r="B25062" s="2">
        <v>11.6218</v>
      </c>
      <c r="C25062" s="2">
        <v>1.3651800000000001</v>
      </c>
      <c r="D25062" s="2">
        <v>1.215106</v>
      </c>
      <c r="F25062" s="2">
        <v>22.573599999999999</v>
      </c>
      <c r="G25062" s="2">
        <v>0.162468</v>
      </c>
      <c r="H25062" s="2">
        <v>0</v>
      </c>
      <c r="J25062" s="2">
        <v>22.5764</v>
      </c>
      <c r="K25062" s="2">
        <v>0.145588</v>
      </c>
      <c r="L25062" s="2">
        <v>9.3807000000000001E-2</v>
      </c>
    </row>
    <row r="25063" spans="1:12" x14ac:dyDescent="0.2">
      <c r="A25063" s="2">
        <v>22.577110000000001</v>
      </c>
      <c r="B25063" s="2">
        <v>11.620990000000001</v>
      </c>
      <c r="C25063" s="2">
        <v>1.365874</v>
      </c>
      <c r="D25063" s="2">
        <v>1.2143889999999999</v>
      </c>
      <c r="F25063" s="2">
        <v>22.574300000000001</v>
      </c>
      <c r="G25063" s="2">
        <v>0.162468</v>
      </c>
      <c r="H25063" s="2">
        <v>0</v>
      </c>
      <c r="J25063" s="2">
        <v>22.577110000000001</v>
      </c>
      <c r="K25063" s="2">
        <v>0.14574799999999999</v>
      </c>
      <c r="L25063" s="2">
        <v>9.3664999999999998E-2</v>
      </c>
    </row>
    <row r="25064" spans="1:12" x14ac:dyDescent="0.2">
      <c r="A25064" s="2">
        <v>22.577809999999999</v>
      </c>
      <c r="B25064" s="2">
        <v>11.620430000000001</v>
      </c>
      <c r="C25064" s="2">
        <v>1.36629</v>
      </c>
      <c r="D25064" s="2">
        <v>1.21384</v>
      </c>
      <c r="F25064" s="2">
        <v>22.574999999999999</v>
      </c>
      <c r="G25064" s="2">
        <v>0.162468</v>
      </c>
      <c r="H25064" s="2">
        <v>0</v>
      </c>
      <c r="J25064" s="2">
        <v>22.577809999999999</v>
      </c>
      <c r="K25064" s="2">
        <v>0.14535100000000001</v>
      </c>
      <c r="L25064" s="2">
        <v>9.3695000000000001E-2</v>
      </c>
    </row>
    <row r="25065" spans="1:12" x14ac:dyDescent="0.2">
      <c r="A25065" s="2">
        <v>22.578510000000001</v>
      </c>
      <c r="B25065" s="2">
        <v>11.620050000000001</v>
      </c>
      <c r="C25065" s="2">
        <v>1.366439</v>
      </c>
      <c r="D25065" s="2">
        <v>1.213481</v>
      </c>
      <c r="F25065" s="2">
        <v>22.575700000000001</v>
      </c>
      <c r="G25065" s="2">
        <v>0.162468</v>
      </c>
      <c r="H25065" s="2">
        <v>0</v>
      </c>
      <c r="J25065" s="2">
        <v>22.578510000000001</v>
      </c>
      <c r="K25065" s="2">
        <v>0.14564299999999999</v>
      </c>
      <c r="L25065" s="2">
        <v>9.4176999999999997E-2</v>
      </c>
    </row>
    <row r="25066" spans="1:12" x14ac:dyDescent="0.2">
      <c r="A25066" s="2">
        <v>22.57921</v>
      </c>
      <c r="B25066" s="2">
        <v>11.619429999999999</v>
      </c>
      <c r="C25066" s="2">
        <v>1.366195</v>
      </c>
      <c r="D25066" s="2">
        <v>1.2131909999999999</v>
      </c>
      <c r="F25066" s="2">
        <v>22.5764</v>
      </c>
      <c r="G25066" s="2">
        <v>0.162468</v>
      </c>
      <c r="H25066" s="2">
        <v>0</v>
      </c>
      <c r="J25066" s="2">
        <v>22.57921</v>
      </c>
      <c r="K25066" s="2">
        <v>0.14514099999999999</v>
      </c>
      <c r="L25066" s="2">
        <v>9.4782000000000005E-2</v>
      </c>
    </row>
    <row r="25067" spans="1:12" x14ac:dyDescent="0.2">
      <c r="A25067" s="2">
        <v>22.579910000000002</v>
      </c>
      <c r="B25067" s="2">
        <v>11.618740000000001</v>
      </c>
      <c r="C25067" s="2">
        <v>1.366763</v>
      </c>
      <c r="D25067" s="2">
        <v>1.212955</v>
      </c>
      <c r="F25067" s="2">
        <v>22.577110000000001</v>
      </c>
      <c r="G25067" s="2">
        <v>0.162468</v>
      </c>
      <c r="H25067" s="2">
        <v>0</v>
      </c>
      <c r="J25067" s="2">
        <v>22.579910000000002</v>
      </c>
      <c r="K25067" s="2">
        <v>0.144928</v>
      </c>
      <c r="L25067" s="2">
        <v>9.5181000000000002E-2</v>
      </c>
    </row>
    <row r="25068" spans="1:12" x14ac:dyDescent="0.2">
      <c r="A25068" s="2">
        <v>22.58061</v>
      </c>
      <c r="B25068" s="2">
        <v>11.61828</v>
      </c>
      <c r="C25068" s="2">
        <v>1.367183</v>
      </c>
      <c r="D25068" s="2">
        <v>1.212993</v>
      </c>
      <c r="F25068" s="2">
        <v>22.577809999999999</v>
      </c>
      <c r="G25068" s="2">
        <v>0.162468</v>
      </c>
      <c r="H25068" s="2">
        <v>0</v>
      </c>
      <c r="J25068" s="2">
        <v>22.58061</v>
      </c>
      <c r="K25068" s="2">
        <v>0.144512</v>
      </c>
      <c r="L25068" s="2">
        <v>9.5644000000000007E-2</v>
      </c>
    </row>
    <row r="25069" spans="1:12" x14ac:dyDescent="0.2">
      <c r="A25069" s="2">
        <v>22.581309999999998</v>
      </c>
      <c r="B25069" s="2">
        <v>11.61814</v>
      </c>
      <c r="C25069" s="2">
        <v>1.367496</v>
      </c>
      <c r="D25069" s="2">
        <v>1.21326</v>
      </c>
      <c r="F25069" s="2">
        <v>22.578510000000001</v>
      </c>
      <c r="G25069" s="2">
        <v>0.162468</v>
      </c>
      <c r="H25069" s="2">
        <v>0</v>
      </c>
      <c r="J25069" s="2">
        <v>22.581309999999998</v>
      </c>
      <c r="K25069" s="2">
        <v>0.14407900000000001</v>
      </c>
      <c r="L25069" s="2">
        <v>9.6151E-2</v>
      </c>
    </row>
    <row r="25070" spans="1:12" x14ac:dyDescent="0.2">
      <c r="A25070" s="2">
        <v>22.58201</v>
      </c>
      <c r="B25070" s="2">
        <v>11.617649999999999</v>
      </c>
      <c r="C25070" s="2">
        <v>1.368438</v>
      </c>
      <c r="D25070" s="2">
        <v>1.2128399999999999</v>
      </c>
      <c r="F25070" s="2">
        <v>22.57921</v>
      </c>
      <c r="G25070" s="2">
        <v>0.162468</v>
      </c>
      <c r="H25070" s="2">
        <v>0</v>
      </c>
      <c r="J25070" s="2">
        <v>22.58201</v>
      </c>
      <c r="K25070" s="2">
        <v>0.14348</v>
      </c>
      <c r="L25070" s="2">
        <v>9.6318000000000001E-2</v>
      </c>
    </row>
    <row r="25071" spans="1:12" x14ac:dyDescent="0.2">
      <c r="A25071" s="2">
        <v>22.582719999999998</v>
      </c>
      <c r="B25071" s="2">
        <v>11.617039999999999</v>
      </c>
      <c r="C25071" s="2">
        <v>1.368652</v>
      </c>
      <c r="D25071" s="2">
        <v>1.2123980000000001</v>
      </c>
      <c r="F25071" s="2">
        <v>22.579910000000002</v>
      </c>
      <c r="G25071" s="2">
        <v>0.162468</v>
      </c>
      <c r="H25071" s="2">
        <v>0</v>
      </c>
      <c r="J25071" s="2">
        <v>22.582719999999998</v>
      </c>
      <c r="K25071" s="2">
        <v>0.14346300000000001</v>
      </c>
      <c r="L25071" s="2">
        <v>9.6361000000000002E-2</v>
      </c>
    </row>
    <row r="25072" spans="1:12" x14ac:dyDescent="0.2">
      <c r="A25072" s="2">
        <v>22.58342</v>
      </c>
      <c r="B25072" s="2">
        <v>11.61647</v>
      </c>
      <c r="C25072" s="2">
        <v>1.369273</v>
      </c>
      <c r="D25072" s="2">
        <v>1.2121839999999999</v>
      </c>
      <c r="F25072" s="2">
        <v>22.58061</v>
      </c>
      <c r="G25072" s="2">
        <v>0.162468</v>
      </c>
      <c r="H25072" s="2">
        <v>0</v>
      </c>
      <c r="J25072" s="2">
        <v>22.58342</v>
      </c>
      <c r="K25072" s="2">
        <v>0.14343800000000001</v>
      </c>
      <c r="L25072" s="2">
        <v>9.6716999999999997E-2</v>
      </c>
    </row>
    <row r="25073" spans="1:12" x14ac:dyDescent="0.2">
      <c r="A25073" s="2">
        <v>22.584119999999999</v>
      </c>
      <c r="B25073" s="2">
        <v>11.616339999999999</v>
      </c>
      <c r="C25073" s="2">
        <v>1.369983</v>
      </c>
      <c r="D25073" s="2">
        <v>1.211986</v>
      </c>
      <c r="F25073" s="2">
        <v>22.581309999999998</v>
      </c>
      <c r="G25073" s="2">
        <v>0.162468</v>
      </c>
      <c r="H25073" s="2">
        <v>0</v>
      </c>
      <c r="J25073" s="2">
        <v>22.584119999999999</v>
      </c>
      <c r="K25073" s="2">
        <v>0.14265</v>
      </c>
      <c r="L25073" s="2">
        <v>9.7126000000000004E-2</v>
      </c>
    </row>
    <row r="25074" spans="1:12" x14ac:dyDescent="0.2">
      <c r="A25074" s="2">
        <v>22.584820000000001</v>
      </c>
      <c r="B25074" s="2">
        <v>11.61565</v>
      </c>
      <c r="C25074" s="2">
        <v>1.3705670000000001</v>
      </c>
      <c r="D25074" s="2">
        <v>1.2122299999999999</v>
      </c>
      <c r="F25074" s="2">
        <v>22.58201</v>
      </c>
      <c r="G25074" s="2">
        <v>0.162468</v>
      </c>
      <c r="H25074" s="2">
        <v>0</v>
      </c>
      <c r="J25074" s="2">
        <v>22.584820000000001</v>
      </c>
      <c r="K25074" s="2">
        <v>0.142343</v>
      </c>
      <c r="L25074" s="2">
        <v>9.7337999999999994E-2</v>
      </c>
    </row>
    <row r="25075" spans="1:12" x14ac:dyDescent="0.2">
      <c r="A25075" s="2">
        <v>22.585519999999999</v>
      </c>
      <c r="B25075" s="2">
        <v>11.614369999999999</v>
      </c>
      <c r="C25075" s="2">
        <v>1.3711040000000001</v>
      </c>
      <c r="D25075" s="2">
        <v>1.212299</v>
      </c>
      <c r="F25075" s="2">
        <v>22.582719999999998</v>
      </c>
      <c r="G25075" s="2">
        <v>0.162468</v>
      </c>
      <c r="H25075" s="2">
        <v>0</v>
      </c>
      <c r="J25075" s="2">
        <v>22.585519999999999</v>
      </c>
      <c r="K25075" s="2">
        <v>0.142206</v>
      </c>
      <c r="L25075" s="2">
        <v>9.7906000000000007E-2</v>
      </c>
    </row>
    <row r="25076" spans="1:12" x14ac:dyDescent="0.2">
      <c r="A25076" s="2">
        <v>22.586220000000001</v>
      </c>
      <c r="B25076" s="2">
        <v>11.613619999999999</v>
      </c>
      <c r="C25076" s="2">
        <v>1.371597</v>
      </c>
      <c r="D25076" s="2">
        <v>1.212054</v>
      </c>
      <c r="F25076" s="2">
        <v>22.58342</v>
      </c>
      <c r="G25076" s="2">
        <v>0.162468</v>
      </c>
      <c r="H25076" s="2">
        <v>0</v>
      </c>
      <c r="J25076" s="2">
        <v>22.586220000000001</v>
      </c>
      <c r="K25076" s="2">
        <v>0.142322</v>
      </c>
      <c r="L25076" s="2">
        <v>9.8414000000000001E-2</v>
      </c>
    </row>
    <row r="25077" spans="1:12" x14ac:dyDescent="0.2">
      <c r="A25077" s="2">
        <v>22.586919999999999</v>
      </c>
      <c r="B25077" s="2">
        <v>11.61332</v>
      </c>
      <c r="C25077" s="2">
        <v>1.3718330000000001</v>
      </c>
      <c r="D25077" s="2">
        <v>1.2117340000000001</v>
      </c>
      <c r="F25077" s="2">
        <v>22.584119999999999</v>
      </c>
      <c r="G25077" s="2">
        <v>0.162468</v>
      </c>
      <c r="H25077" s="2">
        <v>0</v>
      </c>
      <c r="J25077" s="2">
        <v>22.586919999999999</v>
      </c>
      <c r="K25077" s="2">
        <v>0.141767</v>
      </c>
      <c r="L25077" s="2">
        <v>9.8599000000000006E-2</v>
      </c>
    </row>
    <row r="25078" spans="1:12" x14ac:dyDescent="0.2">
      <c r="A25078" s="2">
        <v>22.587630000000001</v>
      </c>
      <c r="B25078" s="2">
        <v>11.61275</v>
      </c>
      <c r="C25078" s="2">
        <v>1.3720920000000001</v>
      </c>
      <c r="D25078" s="2">
        <v>1.211497</v>
      </c>
      <c r="F25078" s="2">
        <v>22.584820000000001</v>
      </c>
      <c r="G25078" s="2">
        <v>0.162468</v>
      </c>
      <c r="H25078" s="2">
        <v>0</v>
      </c>
      <c r="J25078" s="2">
        <v>22.587630000000001</v>
      </c>
      <c r="K25078" s="2">
        <v>0.14124700000000001</v>
      </c>
      <c r="L25078" s="2">
        <v>9.8707000000000003E-2</v>
      </c>
    </row>
    <row r="25079" spans="1:12" x14ac:dyDescent="0.2">
      <c r="A25079" s="2">
        <v>22.588329999999999</v>
      </c>
      <c r="B25079" s="2">
        <v>11.612019999999999</v>
      </c>
      <c r="C25079" s="2">
        <v>1.3726339999999999</v>
      </c>
      <c r="D25079" s="2">
        <v>1.2108570000000001</v>
      </c>
      <c r="F25079" s="2">
        <v>22.585519999999999</v>
      </c>
      <c r="G25079" s="2">
        <v>0.162468</v>
      </c>
      <c r="H25079" s="2">
        <v>0</v>
      </c>
      <c r="J25079" s="2">
        <v>22.588329999999999</v>
      </c>
      <c r="K25079" s="2">
        <v>0.141098</v>
      </c>
      <c r="L25079" s="2">
        <v>9.8462999999999995E-2</v>
      </c>
    </row>
    <row r="25080" spans="1:12" x14ac:dyDescent="0.2">
      <c r="A25080" s="2">
        <v>22.589030000000001</v>
      </c>
      <c r="B25080" s="2">
        <v>11.611230000000001</v>
      </c>
      <c r="C25080" s="2">
        <v>1.373321</v>
      </c>
      <c r="D25080" s="2">
        <v>1.2102619999999999</v>
      </c>
      <c r="F25080" s="2">
        <v>22.586220000000001</v>
      </c>
      <c r="G25080" s="2">
        <v>0.162468</v>
      </c>
      <c r="H25080" s="2">
        <v>0</v>
      </c>
      <c r="J25080" s="2">
        <v>22.589030000000001</v>
      </c>
      <c r="K25080" s="2">
        <v>0.140741</v>
      </c>
      <c r="L25080" s="2">
        <v>9.8568000000000003E-2</v>
      </c>
    </row>
    <row r="25081" spans="1:12" x14ac:dyDescent="0.2">
      <c r="A25081" s="2">
        <v>22.589729999999999</v>
      </c>
      <c r="B25081" s="2">
        <v>11.61037</v>
      </c>
      <c r="C25081" s="2">
        <v>1.374244</v>
      </c>
      <c r="D25081" s="2">
        <v>1.210223</v>
      </c>
      <c r="F25081" s="2">
        <v>22.586919999999999</v>
      </c>
      <c r="G25081" s="2">
        <v>0.162468</v>
      </c>
      <c r="H25081" s="2">
        <v>0</v>
      </c>
      <c r="J25081" s="2">
        <v>22.589729999999999</v>
      </c>
      <c r="K25081" s="2">
        <v>0.14015900000000001</v>
      </c>
      <c r="L25081" s="2">
        <v>9.8718E-2</v>
      </c>
    </row>
    <row r="25082" spans="1:12" x14ac:dyDescent="0.2">
      <c r="A25082" s="2">
        <v>22.590430000000001</v>
      </c>
      <c r="B25082" s="2">
        <v>11.609780000000001</v>
      </c>
      <c r="C25082" s="2">
        <v>1.375205</v>
      </c>
      <c r="D25082" s="2">
        <v>1.210216</v>
      </c>
      <c r="F25082" s="2">
        <v>22.587630000000001</v>
      </c>
      <c r="G25082" s="2">
        <v>0.162468</v>
      </c>
      <c r="H25082" s="2">
        <v>0</v>
      </c>
      <c r="J25082" s="2">
        <v>22.590430000000001</v>
      </c>
      <c r="K25082" s="2">
        <v>0.14005100000000001</v>
      </c>
      <c r="L25082" s="2">
        <v>9.8409999999999997E-2</v>
      </c>
    </row>
    <row r="25083" spans="1:12" x14ac:dyDescent="0.2">
      <c r="A25083" s="2">
        <v>22.59113</v>
      </c>
      <c r="B25083" s="2">
        <v>11.609209999999999</v>
      </c>
      <c r="C25083" s="2">
        <v>1.3759680000000001</v>
      </c>
      <c r="D25083" s="2">
        <v>1.2101390000000001</v>
      </c>
      <c r="F25083" s="2">
        <v>22.588329999999999</v>
      </c>
      <c r="G25083" s="2">
        <v>0.162468</v>
      </c>
      <c r="H25083" s="2">
        <v>0</v>
      </c>
      <c r="J25083" s="2">
        <v>22.59113</v>
      </c>
      <c r="K25083" s="2">
        <v>0.140152</v>
      </c>
      <c r="L25083" s="2">
        <v>9.8183999999999994E-2</v>
      </c>
    </row>
    <row r="25084" spans="1:12" x14ac:dyDescent="0.2">
      <c r="A25084" s="2">
        <v>22.591830000000002</v>
      </c>
      <c r="B25084" s="2">
        <v>11.608779999999999</v>
      </c>
      <c r="C25084" s="2">
        <v>1.3765289999999999</v>
      </c>
      <c r="D25084" s="2">
        <v>1.210086</v>
      </c>
      <c r="F25084" s="2">
        <v>22.589030000000001</v>
      </c>
      <c r="G25084" s="2">
        <v>0.162468</v>
      </c>
      <c r="H25084" s="2">
        <v>0</v>
      </c>
      <c r="J25084" s="2">
        <v>22.591830000000002</v>
      </c>
      <c r="K25084" s="2">
        <v>0.139988</v>
      </c>
      <c r="L25084" s="2">
        <v>9.8292000000000004E-2</v>
      </c>
    </row>
    <row r="25085" spans="1:12" x14ac:dyDescent="0.2">
      <c r="A25085" s="2">
        <v>22.59254</v>
      </c>
      <c r="B25085" s="2">
        <v>11.60812</v>
      </c>
      <c r="C25085" s="2">
        <v>1.377902</v>
      </c>
      <c r="D25085" s="2">
        <v>1.2101550000000001</v>
      </c>
      <c r="F25085" s="2">
        <v>22.589729999999999</v>
      </c>
      <c r="G25085" s="2">
        <v>0.162468</v>
      </c>
      <c r="H25085" s="2">
        <v>0</v>
      </c>
      <c r="J25085" s="2">
        <v>22.59254</v>
      </c>
      <c r="K25085" s="2">
        <v>0.139622</v>
      </c>
      <c r="L25085" s="2">
        <v>9.8446000000000006E-2</v>
      </c>
    </row>
    <row r="25086" spans="1:12" x14ac:dyDescent="0.2">
      <c r="A25086" s="2">
        <v>22.593240000000002</v>
      </c>
      <c r="B25086" s="2">
        <v>11.607290000000001</v>
      </c>
      <c r="C25086" s="2">
        <v>1.378406</v>
      </c>
      <c r="D25086" s="2">
        <v>1.210216</v>
      </c>
      <c r="F25086" s="2">
        <v>22.590430000000001</v>
      </c>
      <c r="G25086" s="2">
        <v>0.162468</v>
      </c>
      <c r="H25086" s="2">
        <v>0</v>
      </c>
      <c r="J25086" s="2">
        <v>22.593240000000002</v>
      </c>
      <c r="K25086" s="2">
        <v>0.13924600000000001</v>
      </c>
      <c r="L25086" s="2">
        <v>9.8503999999999994E-2</v>
      </c>
    </row>
    <row r="25087" spans="1:12" x14ac:dyDescent="0.2">
      <c r="A25087" s="2">
        <v>22.59394</v>
      </c>
      <c r="B25087" s="2">
        <v>11.60684</v>
      </c>
      <c r="C25087" s="2">
        <v>1.3786</v>
      </c>
      <c r="D25087" s="2">
        <v>1.2099409999999999</v>
      </c>
      <c r="F25087" s="2">
        <v>22.59113</v>
      </c>
      <c r="G25087" s="2">
        <v>0.162468</v>
      </c>
      <c r="H25087" s="2">
        <v>0</v>
      </c>
      <c r="J25087" s="2">
        <v>22.59394</v>
      </c>
      <c r="K25087" s="2">
        <v>0.139234</v>
      </c>
      <c r="L25087" s="2">
        <v>9.8819000000000004E-2</v>
      </c>
    </row>
    <row r="25088" spans="1:12" x14ac:dyDescent="0.2">
      <c r="A25088" s="2">
        <v>22.594639999999998</v>
      </c>
      <c r="B25088" s="2">
        <v>11.606059999999999</v>
      </c>
      <c r="C25088" s="2">
        <v>1.3790119999999999</v>
      </c>
      <c r="D25088" s="2">
        <v>1.2099329999999999</v>
      </c>
      <c r="F25088" s="2">
        <v>22.591830000000002</v>
      </c>
      <c r="G25088" s="2">
        <v>0.162468</v>
      </c>
      <c r="H25088" s="2">
        <v>0</v>
      </c>
      <c r="J25088" s="2">
        <v>22.594639999999998</v>
      </c>
      <c r="K25088" s="2">
        <v>0.13916400000000001</v>
      </c>
      <c r="L25088" s="2">
        <v>9.9372000000000002E-2</v>
      </c>
    </row>
    <row r="25089" spans="1:12" x14ac:dyDescent="0.2">
      <c r="A25089" s="2">
        <v>22.59534</v>
      </c>
      <c r="B25089" s="2">
        <v>11.60515</v>
      </c>
      <c r="C25089" s="2">
        <v>1.3801909999999999</v>
      </c>
      <c r="D25089" s="2">
        <v>1.209811</v>
      </c>
      <c r="F25089" s="2">
        <v>22.59254</v>
      </c>
      <c r="G25089" s="2">
        <v>0.162468</v>
      </c>
      <c r="H25089" s="2">
        <v>0</v>
      </c>
      <c r="J25089" s="2">
        <v>22.59534</v>
      </c>
      <c r="K25089" s="2">
        <v>0.13877300000000001</v>
      </c>
      <c r="L25089" s="2">
        <v>9.9765000000000006E-2</v>
      </c>
    </row>
    <row r="25090" spans="1:12" x14ac:dyDescent="0.2">
      <c r="A25090" s="2">
        <v>22.596039999999999</v>
      </c>
      <c r="B25090" s="2">
        <v>11.60449</v>
      </c>
      <c r="C25090" s="2">
        <v>1.381011</v>
      </c>
      <c r="D25090" s="2">
        <v>1.2097199999999999</v>
      </c>
      <c r="F25090" s="2">
        <v>22.593240000000002</v>
      </c>
      <c r="G25090" s="2">
        <v>0.162468</v>
      </c>
      <c r="H25090" s="2">
        <v>0</v>
      </c>
      <c r="J25090" s="2">
        <v>22.596039999999999</v>
      </c>
      <c r="K25090" s="2">
        <v>0.138517</v>
      </c>
      <c r="L25090" s="2">
        <v>0.100345</v>
      </c>
    </row>
    <row r="25091" spans="1:12" x14ac:dyDescent="0.2">
      <c r="A25091" s="2">
        <v>22.59674</v>
      </c>
      <c r="B25091" s="2">
        <v>11.60416</v>
      </c>
      <c r="C25091" s="2">
        <v>1.381793</v>
      </c>
      <c r="D25091" s="2">
        <v>1.209651</v>
      </c>
      <c r="F25091" s="2">
        <v>22.59394</v>
      </c>
      <c r="G25091" s="2">
        <v>0.162468</v>
      </c>
      <c r="H25091" s="2">
        <v>0</v>
      </c>
      <c r="J25091" s="2">
        <v>22.59674</v>
      </c>
      <c r="K25091" s="2">
        <v>0.13825999999999999</v>
      </c>
      <c r="L25091" s="2">
        <v>0.100636</v>
      </c>
    </row>
    <row r="25092" spans="1:12" x14ac:dyDescent="0.2">
      <c r="A25092" s="2">
        <v>22.597449999999998</v>
      </c>
      <c r="B25092" s="2">
        <v>11.603669999999999</v>
      </c>
      <c r="C25092" s="2">
        <v>1.382484</v>
      </c>
      <c r="D25092" s="2">
        <v>1.209506</v>
      </c>
      <c r="F25092" s="2">
        <v>22.594639999999998</v>
      </c>
      <c r="G25092" s="2">
        <v>0.162468</v>
      </c>
      <c r="H25092" s="2">
        <v>0</v>
      </c>
      <c r="J25092" s="2">
        <v>22.597449999999998</v>
      </c>
      <c r="K25092" s="2">
        <v>0.13806299999999999</v>
      </c>
      <c r="L25092" s="2">
        <v>0.10052700000000001</v>
      </c>
    </row>
    <row r="25093" spans="1:12" x14ac:dyDescent="0.2">
      <c r="A25093" s="2">
        <v>22.59815</v>
      </c>
      <c r="B25093" s="2">
        <v>11.60308</v>
      </c>
      <c r="C25093" s="2">
        <v>1.383559</v>
      </c>
      <c r="D25093" s="2">
        <v>1.2092620000000001</v>
      </c>
      <c r="F25093" s="2">
        <v>22.59534</v>
      </c>
      <c r="G25093" s="2">
        <v>0.162468</v>
      </c>
      <c r="H25093" s="2">
        <v>0</v>
      </c>
      <c r="J25093" s="2">
        <v>22.59815</v>
      </c>
      <c r="K25093" s="2">
        <v>0.13845199999999999</v>
      </c>
      <c r="L25093" s="2">
        <v>0.100379</v>
      </c>
    </row>
    <row r="25094" spans="1:12" x14ac:dyDescent="0.2">
      <c r="A25094" s="2">
        <v>22.598849999999999</v>
      </c>
      <c r="B25094" s="2">
        <v>11.602639999999999</v>
      </c>
      <c r="C25094" s="2">
        <v>1.3847989999999999</v>
      </c>
      <c r="D25094" s="2">
        <v>1.2087889999999999</v>
      </c>
      <c r="F25094" s="2">
        <v>22.596039999999999</v>
      </c>
      <c r="G25094" s="2">
        <v>0.162468</v>
      </c>
      <c r="H25094" s="2">
        <v>0</v>
      </c>
      <c r="J25094" s="2">
        <v>22.598849999999999</v>
      </c>
      <c r="K25094" s="2">
        <v>0.13819699999999999</v>
      </c>
      <c r="L25094" s="2">
        <v>0.100531</v>
      </c>
    </row>
    <row r="25095" spans="1:12" x14ac:dyDescent="0.2">
      <c r="A25095" s="2">
        <v>22.599550000000001</v>
      </c>
      <c r="B25095" s="2">
        <v>11.60223</v>
      </c>
      <c r="C25095" s="2">
        <v>1.3862449999999999</v>
      </c>
      <c r="D25095" s="2">
        <v>1.20882</v>
      </c>
      <c r="F25095" s="2">
        <v>22.59674</v>
      </c>
      <c r="G25095" s="2">
        <v>0.162468</v>
      </c>
      <c r="H25095" s="2">
        <v>0</v>
      </c>
      <c r="J25095" s="2">
        <v>22.599550000000001</v>
      </c>
      <c r="K25095" s="2">
        <v>0.138267</v>
      </c>
      <c r="L25095" s="2">
        <v>0.100941</v>
      </c>
    </row>
    <row r="25096" spans="1:12" x14ac:dyDescent="0.2">
      <c r="A25096" s="2">
        <v>22.600249999999999</v>
      </c>
      <c r="B25096" s="2">
        <v>11.60183</v>
      </c>
      <c r="C25096" s="2">
        <v>1.387359</v>
      </c>
      <c r="D25096" s="2">
        <v>1.2083159999999999</v>
      </c>
      <c r="F25096" s="2">
        <v>22.597449999999998</v>
      </c>
      <c r="G25096" s="2">
        <v>0.162468</v>
      </c>
      <c r="H25096" s="2">
        <v>0</v>
      </c>
      <c r="J25096" s="2">
        <v>22.600249999999999</v>
      </c>
      <c r="K25096" s="2">
        <v>0.13842399999999999</v>
      </c>
      <c r="L25096" s="2">
        <v>0.10128</v>
      </c>
    </row>
    <row r="25097" spans="1:12" x14ac:dyDescent="0.2">
      <c r="A25097" s="2">
        <v>22.600950000000001</v>
      </c>
      <c r="B25097" s="2">
        <v>11.60102</v>
      </c>
      <c r="C25097" s="2">
        <v>1.38903</v>
      </c>
      <c r="D25097" s="2">
        <v>1.208377</v>
      </c>
      <c r="F25097" s="2">
        <v>22.59815</v>
      </c>
      <c r="G25097" s="2">
        <v>0.162468</v>
      </c>
      <c r="H25097" s="2">
        <v>0</v>
      </c>
      <c r="J25097" s="2">
        <v>22.600950000000001</v>
      </c>
      <c r="K25097" s="2">
        <v>0.138433</v>
      </c>
      <c r="L25097" s="2">
        <v>0.10148500000000001</v>
      </c>
    </row>
    <row r="25098" spans="1:12" x14ac:dyDescent="0.2">
      <c r="A25098" s="2">
        <v>22.601649999999999</v>
      </c>
      <c r="B25098" s="2">
        <v>11.60012</v>
      </c>
      <c r="C25098" s="2">
        <v>1.3897470000000001</v>
      </c>
      <c r="D25098" s="2">
        <v>1.207935</v>
      </c>
      <c r="F25098" s="2">
        <v>22.598849999999999</v>
      </c>
      <c r="G25098" s="2">
        <v>0.162468</v>
      </c>
      <c r="H25098" s="2">
        <v>0</v>
      </c>
      <c r="J25098" s="2">
        <v>22.601649999999999</v>
      </c>
      <c r="K25098" s="2">
        <v>0.13861999999999999</v>
      </c>
      <c r="L25098" s="2">
        <v>0.10158</v>
      </c>
    </row>
    <row r="25099" spans="1:12" x14ac:dyDescent="0.2">
      <c r="A25099" s="2">
        <v>22.602350000000001</v>
      </c>
      <c r="B25099" s="2">
        <v>11.59925</v>
      </c>
      <c r="C25099" s="2">
        <v>1.3909069999999999</v>
      </c>
      <c r="D25099" s="2">
        <v>1.208148</v>
      </c>
      <c r="F25099" s="2">
        <v>22.599550000000001</v>
      </c>
      <c r="G25099" s="2">
        <v>0.162468</v>
      </c>
      <c r="H25099" s="2">
        <v>0</v>
      </c>
      <c r="J25099" s="2">
        <v>22.602350000000001</v>
      </c>
      <c r="K25099" s="2">
        <v>0.13852100000000001</v>
      </c>
      <c r="L25099" s="2">
        <v>0.101734</v>
      </c>
    </row>
    <row r="25100" spans="1:12" x14ac:dyDescent="0.2">
      <c r="A25100" s="2">
        <v>22.603059999999999</v>
      </c>
      <c r="B25100" s="2">
        <v>11.59859</v>
      </c>
      <c r="C25100" s="2">
        <v>1.392326</v>
      </c>
      <c r="D25100" s="2">
        <v>1.208636</v>
      </c>
      <c r="F25100" s="2">
        <v>22.600249999999999</v>
      </c>
      <c r="G25100" s="2">
        <v>0.162468</v>
      </c>
      <c r="H25100" s="2">
        <v>0</v>
      </c>
      <c r="J25100" s="2">
        <v>22.603059999999999</v>
      </c>
      <c r="K25100" s="2">
        <v>0.138655</v>
      </c>
      <c r="L25100" s="2">
        <v>0.10153</v>
      </c>
    </row>
    <row r="25101" spans="1:12" x14ac:dyDescent="0.2">
      <c r="A25101" s="2">
        <v>22.603760000000001</v>
      </c>
      <c r="B25101" s="2">
        <v>11.59787</v>
      </c>
      <c r="C25101" s="2">
        <v>1.3942600000000001</v>
      </c>
      <c r="D25101" s="2">
        <v>1.20872</v>
      </c>
      <c r="F25101" s="2">
        <v>22.600950000000001</v>
      </c>
      <c r="G25101" s="2">
        <v>0.162468</v>
      </c>
      <c r="H25101" s="2">
        <v>0</v>
      </c>
      <c r="J25101" s="2">
        <v>22.603760000000001</v>
      </c>
      <c r="K25101" s="2">
        <v>0.13783799999999999</v>
      </c>
      <c r="L25101" s="2">
        <v>0.101103</v>
      </c>
    </row>
    <row r="25102" spans="1:12" x14ac:dyDescent="0.2">
      <c r="A25102" s="2">
        <v>22.60446</v>
      </c>
      <c r="B25102" s="2">
        <v>11.59747</v>
      </c>
      <c r="C25102" s="2">
        <v>1.395797</v>
      </c>
      <c r="D25102" s="2">
        <v>1.2087429999999999</v>
      </c>
      <c r="F25102" s="2">
        <v>22.601649999999999</v>
      </c>
      <c r="G25102" s="2">
        <v>0.162468</v>
      </c>
      <c r="H25102" s="2">
        <v>0</v>
      </c>
      <c r="J25102" s="2">
        <v>22.60446</v>
      </c>
      <c r="K25102" s="2">
        <v>0.137348</v>
      </c>
      <c r="L25102" s="2">
        <v>0.101006</v>
      </c>
    </row>
    <row r="25103" spans="1:12" x14ac:dyDescent="0.2">
      <c r="A25103" s="2">
        <v>22.605160000000001</v>
      </c>
      <c r="B25103" s="2">
        <v>11.597670000000001</v>
      </c>
      <c r="C25103" s="2">
        <v>1.3974869999999999</v>
      </c>
      <c r="D25103" s="2">
        <v>1.208453</v>
      </c>
      <c r="F25103" s="2">
        <v>22.602350000000001</v>
      </c>
      <c r="G25103" s="2">
        <v>0.162468</v>
      </c>
      <c r="H25103" s="2">
        <v>0</v>
      </c>
      <c r="J25103" s="2">
        <v>22.605160000000001</v>
      </c>
      <c r="K25103" s="2">
        <v>0.13709199999999999</v>
      </c>
      <c r="L25103" s="2">
        <v>0.10118199999999999</v>
      </c>
    </row>
    <row r="25104" spans="1:12" x14ac:dyDescent="0.2">
      <c r="A25104" s="2">
        <v>22.60586</v>
      </c>
      <c r="B25104" s="2">
        <v>11.597440000000001</v>
      </c>
      <c r="C25104" s="2">
        <v>1.399062</v>
      </c>
      <c r="D25104" s="2">
        <v>1.2084379999999999</v>
      </c>
      <c r="F25104" s="2">
        <v>22.603059999999999</v>
      </c>
      <c r="G25104" s="2">
        <v>0.162468</v>
      </c>
      <c r="H25104" s="2">
        <v>0</v>
      </c>
      <c r="J25104" s="2">
        <v>22.60586</v>
      </c>
      <c r="K25104" s="2">
        <v>0.13642699999999999</v>
      </c>
      <c r="L25104" s="2">
        <v>0.101178</v>
      </c>
    </row>
    <row r="25105" spans="1:12" x14ac:dyDescent="0.2">
      <c r="A25105" s="2">
        <v>22.606560000000002</v>
      </c>
      <c r="B25105" s="2">
        <v>11.596869999999999</v>
      </c>
      <c r="C25105" s="2">
        <v>1.4014120000000001</v>
      </c>
      <c r="D25105" s="2">
        <v>1.2080029999999999</v>
      </c>
      <c r="F25105" s="2">
        <v>22.603760000000001</v>
      </c>
      <c r="G25105" s="2">
        <v>0.162468</v>
      </c>
      <c r="H25105" s="2">
        <v>0</v>
      </c>
      <c r="J25105" s="2">
        <v>22.606560000000002</v>
      </c>
      <c r="K25105" s="2">
        <v>0.136459</v>
      </c>
      <c r="L25105" s="2">
        <v>0.101314</v>
      </c>
    </row>
    <row r="25106" spans="1:12" x14ac:dyDescent="0.2">
      <c r="A25106" s="2">
        <v>22.60726</v>
      </c>
      <c r="B25106" s="2">
        <v>11.59632</v>
      </c>
      <c r="C25106" s="2">
        <v>1.4032659999999999</v>
      </c>
      <c r="D25106" s="2">
        <v>1.207271</v>
      </c>
      <c r="F25106" s="2">
        <v>22.60446</v>
      </c>
      <c r="G25106" s="2">
        <v>0.162468</v>
      </c>
      <c r="H25106" s="2">
        <v>0</v>
      </c>
      <c r="J25106" s="2">
        <v>22.60726</v>
      </c>
      <c r="K25106" s="2">
        <v>0.13614399999999999</v>
      </c>
      <c r="L25106" s="2">
        <v>0.10148600000000001</v>
      </c>
    </row>
    <row r="25107" spans="1:12" x14ac:dyDescent="0.2">
      <c r="A25107" s="2">
        <v>22.607970000000002</v>
      </c>
      <c r="B25107" s="2">
        <v>11.59582</v>
      </c>
      <c r="C25107" s="2">
        <v>1.4045859999999999</v>
      </c>
      <c r="D25107" s="2">
        <v>1.206866</v>
      </c>
      <c r="F25107" s="2">
        <v>22.605160000000001</v>
      </c>
      <c r="G25107" s="2">
        <v>0.162468</v>
      </c>
      <c r="H25107" s="2">
        <v>0</v>
      </c>
      <c r="J25107" s="2">
        <v>22.607970000000002</v>
      </c>
      <c r="K25107" s="2">
        <v>0.13628199999999999</v>
      </c>
      <c r="L25107" s="2">
        <v>0.101406</v>
      </c>
    </row>
    <row r="25108" spans="1:12" x14ac:dyDescent="0.2">
      <c r="A25108" s="2">
        <v>22.60867</v>
      </c>
      <c r="B25108" s="2">
        <v>11.59511</v>
      </c>
      <c r="C25108" s="2">
        <v>1.405975</v>
      </c>
      <c r="D25108" s="2">
        <v>1.207149</v>
      </c>
      <c r="F25108" s="2">
        <v>22.60586</v>
      </c>
      <c r="G25108" s="2">
        <v>0.162468</v>
      </c>
      <c r="H25108" s="2">
        <v>0</v>
      </c>
      <c r="J25108" s="2">
        <v>22.60867</v>
      </c>
      <c r="K25108" s="2">
        <v>0.136324</v>
      </c>
      <c r="L25108" s="2">
        <v>0.101734</v>
      </c>
    </row>
    <row r="25109" spans="1:12" x14ac:dyDescent="0.2">
      <c r="A25109" s="2">
        <v>22.609369999999998</v>
      </c>
      <c r="B25109" s="2">
        <v>11.5944</v>
      </c>
      <c r="C25109" s="2">
        <v>1.407802</v>
      </c>
      <c r="D25109" s="2">
        <v>1.207057</v>
      </c>
      <c r="F25109" s="2">
        <v>22.606560000000002</v>
      </c>
      <c r="G25109" s="2">
        <v>0.162468</v>
      </c>
      <c r="H25109" s="2">
        <v>0</v>
      </c>
      <c r="J25109" s="2">
        <v>22.609369999999998</v>
      </c>
      <c r="K25109" s="2">
        <v>0.136072</v>
      </c>
      <c r="L25109" s="2">
        <v>0.102102</v>
      </c>
    </row>
    <row r="25110" spans="1:12" x14ac:dyDescent="0.2">
      <c r="A25110" s="2">
        <v>22.61007</v>
      </c>
      <c r="B25110" s="2">
        <v>11.593400000000001</v>
      </c>
      <c r="C25110" s="2">
        <v>1.409454</v>
      </c>
      <c r="D25110" s="2">
        <v>1.206393</v>
      </c>
      <c r="F25110" s="2">
        <v>22.60726</v>
      </c>
      <c r="G25110" s="2">
        <v>0.162468</v>
      </c>
      <c r="H25110" s="2">
        <v>0</v>
      </c>
      <c r="J25110" s="2">
        <v>22.61007</v>
      </c>
      <c r="K25110" s="2">
        <v>0.13616500000000001</v>
      </c>
      <c r="L25110" s="2">
        <v>0.10227899999999999</v>
      </c>
    </row>
    <row r="25111" spans="1:12" x14ac:dyDescent="0.2">
      <c r="A25111" s="2">
        <v>22.610769999999999</v>
      </c>
      <c r="B25111" s="2">
        <v>11.59212</v>
      </c>
      <c r="C25111" s="2">
        <v>1.4112499999999999</v>
      </c>
      <c r="D25111" s="2">
        <v>1.2063170000000001</v>
      </c>
      <c r="F25111" s="2">
        <v>22.607970000000002</v>
      </c>
      <c r="G25111" s="2">
        <v>0.162468</v>
      </c>
      <c r="H25111" s="2">
        <v>0</v>
      </c>
      <c r="J25111" s="2">
        <v>22.610769999999999</v>
      </c>
      <c r="K25111" s="2">
        <v>0.136654</v>
      </c>
      <c r="L25111" s="2">
        <v>0.102551</v>
      </c>
    </row>
    <row r="25112" spans="1:12" x14ac:dyDescent="0.2">
      <c r="A25112" s="2">
        <v>22.611470000000001</v>
      </c>
      <c r="B25112" s="2">
        <v>11.591240000000001</v>
      </c>
      <c r="C25112" s="2">
        <v>1.4132070000000001</v>
      </c>
      <c r="D25112" s="2">
        <v>1.2066680000000001</v>
      </c>
      <c r="F25112" s="2">
        <v>22.60867</v>
      </c>
      <c r="G25112" s="2">
        <v>0.162468</v>
      </c>
      <c r="H25112" s="2">
        <v>0</v>
      </c>
      <c r="J25112" s="2">
        <v>22.611470000000001</v>
      </c>
      <c r="K25112" s="2">
        <v>0.136991</v>
      </c>
      <c r="L25112" s="2">
        <v>0.102883</v>
      </c>
    </row>
    <row r="25113" spans="1:12" x14ac:dyDescent="0.2">
      <c r="A25113" s="2">
        <v>22.612169999999999</v>
      </c>
      <c r="B25113" s="2">
        <v>11.590680000000001</v>
      </c>
      <c r="C25113" s="2">
        <v>1.4149769999999999</v>
      </c>
      <c r="D25113" s="2">
        <v>1.2070650000000001</v>
      </c>
      <c r="F25113" s="2">
        <v>22.609369999999998</v>
      </c>
      <c r="G25113" s="2">
        <v>0.162468</v>
      </c>
      <c r="H25113" s="2">
        <v>0</v>
      </c>
      <c r="J25113" s="2">
        <v>22.612169999999999</v>
      </c>
      <c r="K25113" s="2">
        <v>0.13703099999999999</v>
      </c>
      <c r="L25113" s="2">
        <v>0.102919</v>
      </c>
    </row>
    <row r="25114" spans="1:12" x14ac:dyDescent="0.2">
      <c r="A25114" s="2">
        <v>22.612880000000001</v>
      </c>
      <c r="B25114" s="2">
        <v>11.58994</v>
      </c>
      <c r="C25114" s="2">
        <v>1.4172199999999999</v>
      </c>
      <c r="D25114" s="2">
        <v>1.206691</v>
      </c>
      <c r="F25114" s="2">
        <v>22.61007</v>
      </c>
      <c r="G25114" s="2">
        <v>0.162468</v>
      </c>
      <c r="H25114" s="2">
        <v>0</v>
      </c>
      <c r="J25114" s="2">
        <v>22.612880000000001</v>
      </c>
      <c r="K25114" s="2">
        <v>0.13750999999999999</v>
      </c>
      <c r="L25114" s="2">
        <v>0.10266</v>
      </c>
    </row>
    <row r="25115" spans="1:12" x14ac:dyDescent="0.2">
      <c r="A25115" s="2">
        <v>22.613579999999999</v>
      </c>
      <c r="B25115" s="2">
        <v>11.5891</v>
      </c>
      <c r="C25115" s="2">
        <v>1.4197420000000001</v>
      </c>
      <c r="D25115" s="2">
        <v>1.206599</v>
      </c>
      <c r="F25115" s="2">
        <v>22.610769999999999</v>
      </c>
      <c r="G25115" s="2">
        <v>0.162468</v>
      </c>
      <c r="H25115" s="2">
        <v>0</v>
      </c>
      <c r="J25115" s="2">
        <v>22.613579999999999</v>
      </c>
      <c r="K25115" s="2">
        <v>0.13692299999999999</v>
      </c>
      <c r="L25115" s="2">
        <v>0.102629</v>
      </c>
    </row>
    <row r="25116" spans="1:12" x14ac:dyDescent="0.2">
      <c r="A25116" s="2">
        <v>22.614280000000001</v>
      </c>
      <c r="B25116" s="2">
        <v>11.58873</v>
      </c>
      <c r="C25116" s="2">
        <v>1.422042</v>
      </c>
      <c r="D25116" s="2">
        <v>1.206439</v>
      </c>
      <c r="F25116" s="2">
        <v>22.611470000000001</v>
      </c>
      <c r="G25116" s="2">
        <v>0.162468</v>
      </c>
      <c r="H25116" s="2">
        <v>0</v>
      </c>
      <c r="J25116" s="2">
        <v>22.614280000000001</v>
      </c>
      <c r="K25116" s="2">
        <v>0.13692799999999999</v>
      </c>
      <c r="L25116" s="2">
        <v>0.102423</v>
      </c>
    </row>
    <row r="25117" spans="1:12" x14ac:dyDescent="0.2">
      <c r="A25117" s="2">
        <v>22.614979999999999</v>
      </c>
      <c r="B25117" s="2">
        <v>11.58813</v>
      </c>
      <c r="C25117" s="2">
        <v>1.4241740000000001</v>
      </c>
      <c r="D25117" s="2">
        <v>1.205867</v>
      </c>
      <c r="F25117" s="2">
        <v>22.612169999999999</v>
      </c>
      <c r="G25117" s="2">
        <v>0.162468</v>
      </c>
      <c r="H25117" s="2">
        <v>0</v>
      </c>
      <c r="J25117" s="2">
        <v>22.614979999999999</v>
      </c>
      <c r="K25117" s="2">
        <v>0.13658500000000001</v>
      </c>
      <c r="L25117" s="2">
        <v>0.102243</v>
      </c>
    </row>
    <row r="25118" spans="1:12" x14ac:dyDescent="0.2">
      <c r="A25118" s="2">
        <v>22.615680000000001</v>
      </c>
      <c r="B25118" s="2">
        <v>11.58783</v>
      </c>
      <c r="C25118" s="2">
        <v>1.426498</v>
      </c>
      <c r="D25118" s="2">
        <v>1.2056990000000001</v>
      </c>
      <c r="F25118" s="2">
        <v>22.612880000000001</v>
      </c>
      <c r="G25118" s="2">
        <v>0.162468</v>
      </c>
      <c r="H25118" s="2">
        <v>0</v>
      </c>
      <c r="J25118" s="2">
        <v>22.615680000000001</v>
      </c>
      <c r="K25118" s="2">
        <v>0.136156</v>
      </c>
      <c r="L25118" s="2">
        <v>0.102099</v>
      </c>
    </row>
    <row r="25119" spans="1:12" x14ac:dyDescent="0.2">
      <c r="A25119" s="2">
        <v>22.616379999999999</v>
      </c>
      <c r="B25119" s="2">
        <v>11.586830000000001</v>
      </c>
      <c r="C25119" s="2">
        <v>1.4289510000000001</v>
      </c>
      <c r="D25119" s="2">
        <v>1.2054469999999999</v>
      </c>
      <c r="F25119" s="2">
        <v>22.613579999999999</v>
      </c>
      <c r="G25119" s="2">
        <v>0.162468</v>
      </c>
      <c r="H25119" s="2">
        <v>0</v>
      </c>
      <c r="J25119" s="2">
        <v>22.616379999999999</v>
      </c>
      <c r="K25119" s="2">
        <v>0.136217</v>
      </c>
      <c r="L25119" s="2">
        <v>0.101993</v>
      </c>
    </row>
    <row r="25120" spans="1:12" x14ac:dyDescent="0.2">
      <c r="A25120" s="2">
        <v>22.617080000000001</v>
      </c>
      <c r="B25120" s="2">
        <v>11.585610000000001</v>
      </c>
      <c r="C25120" s="2">
        <v>1.4315979999999999</v>
      </c>
      <c r="D25120" s="2">
        <v>1.2054549999999999</v>
      </c>
      <c r="F25120" s="2">
        <v>22.614280000000001</v>
      </c>
      <c r="G25120" s="2">
        <v>0.162468</v>
      </c>
      <c r="H25120" s="2">
        <v>0</v>
      </c>
      <c r="J25120" s="2">
        <v>22.617080000000001</v>
      </c>
      <c r="K25120" s="2">
        <v>0.136272</v>
      </c>
      <c r="L25120" s="2">
        <v>0.102228</v>
      </c>
    </row>
    <row r="25121" spans="1:12" x14ac:dyDescent="0.2">
      <c r="A25121" s="2">
        <v>22.617789999999999</v>
      </c>
      <c r="B25121" s="2">
        <v>11.58475</v>
      </c>
      <c r="C25121" s="2">
        <v>1.4340280000000001</v>
      </c>
      <c r="D25121" s="2">
        <v>1.205112</v>
      </c>
      <c r="F25121" s="2">
        <v>22.614979999999999</v>
      </c>
      <c r="G25121" s="2">
        <v>0.162468</v>
      </c>
      <c r="H25121" s="2">
        <v>0</v>
      </c>
      <c r="J25121" s="2">
        <v>22.617789999999999</v>
      </c>
      <c r="K25121" s="2">
        <v>0.13631399999999999</v>
      </c>
      <c r="L25121" s="2">
        <v>0.10216600000000001</v>
      </c>
    </row>
    <row r="25122" spans="1:12" x14ac:dyDescent="0.2">
      <c r="A25122" s="2">
        <v>22.618490000000001</v>
      </c>
      <c r="B25122" s="2">
        <v>11.584350000000001</v>
      </c>
      <c r="C25122" s="2">
        <v>1.4364269999999999</v>
      </c>
      <c r="D25122" s="2">
        <v>1.205203</v>
      </c>
      <c r="F25122" s="2">
        <v>22.615680000000001</v>
      </c>
      <c r="G25122" s="2">
        <v>0.162468</v>
      </c>
      <c r="H25122" s="2">
        <v>0</v>
      </c>
      <c r="J25122" s="2">
        <v>22.618490000000001</v>
      </c>
      <c r="K25122" s="2">
        <v>0.13617899999999999</v>
      </c>
      <c r="L25122" s="2">
        <v>0.10231899999999999</v>
      </c>
    </row>
    <row r="25123" spans="1:12" x14ac:dyDescent="0.2">
      <c r="A25123" s="2">
        <v>22.61919</v>
      </c>
      <c r="B25123" s="2">
        <v>11.58356</v>
      </c>
      <c r="C25123" s="2">
        <v>1.439006</v>
      </c>
      <c r="D25123" s="2">
        <v>1.2049289999999999</v>
      </c>
      <c r="F25123" s="2">
        <v>22.616379999999999</v>
      </c>
      <c r="G25123" s="2">
        <v>0.162468</v>
      </c>
      <c r="H25123" s="2">
        <v>0</v>
      </c>
      <c r="J25123" s="2">
        <v>22.61919</v>
      </c>
      <c r="K25123" s="2">
        <v>0.13642099999999999</v>
      </c>
      <c r="L25123" s="2">
        <v>0.102837</v>
      </c>
    </row>
    <row r="25124" spans="1:12" x14ac:dyDescent="0.2">
      <c r="A25124" s="2">
        <v>22.619890000000002</v>
      </c>
      <c r="B25124" s="2">
        <v>11.58295</v>
      </c>
      <c r="C25124" s="2">
        <v>1.441737</v>
      </c>
      <c r="D25124" s="2">
        <v>1.204982</v>
      </c>
      <c r="F25124" s="2">
        <v>22.617080000000001</v>
      </c>
      <c r="G25124" s="2">
        <v>0.162468</v>
      </c>
      <c r="H25124" s="2">
        <v>0</v>
      </c>
      <c r="J25124" s="2">
        <v>22.619890000000002</v>
      </c>
      <c r="K25124" s="2">
        <v>0.13606399999999999</v>
      </c>
      <c r="L25124" s="2">
        <v>0.10329000000000001</v>
      </c>
    </row>
    <row r="25125" spans="1:12" x14ac:dyDescent="0.2">
      <c r="A25125" s="2">
        <v>22.62059</v>
      </c>
      <c r="B25125" s="2">
        <v>11.582380000000001</v>
      </c>
      <c r="C25125" s="2">
        <v>1.4449069999999999</v>
      </c>
      <c r="D25125" s="2">
        <v>1.2048829999999999</v>
      </c>
      <c r="F25125" s="2">
        <v>22.617789999999999</v>
      </c>
      <c r="G25125" s="2">
        <v>0.162468</v>
      </c>
      <c r="H25125" s="2">
        <v>0</v>
      </c>
      <c r="J25125" s="2">
        <v>22.62059</v>
      </c>
      <c r="K25125" s="2">
        <v>0.13594000000000001</v>
      </c>
      <c r="L25125" s="2">
        <v>0.103657</v>
      </c>
    </row>
    <row r="25126" spans="1:12" x14ac:dyDescent="0.2">
      <c r="A25126" s="2">
        <v>22.621289999999998</v>
      </c>
      <c r="B25126" s="2">
        <v>11.5816</v>
      </c>
      <c r="C25126" s="2">
        <v>1.4482680000000001</v>
      </c>
      <c r="D25126" s="2">
        <v>1.204745</v>
      </c>
      <c r="F25126" s="2">
        <v>22.618490000000001</v>
      </c>
      <c r="G25126" s="2">
        <v>0.162468</v>
      </c>
      <c r="H25126" s="2">
        <v>0</v>
      </c>
      <c r="J25126" s="2">
        <v>22.621289999999998</v>
      </c>
      <c r="K25126" s="2">
        <v>0.135271</v>
      </c>
      <c r="L25126" s="2">
        <v>0.103959</v>
      </c>
    </row>
    <row r="25127" spans="1:12" x14ac:dyDescent="0.2">
      <c r="A25127" s="2">
        <v>22.62199</v>
      </c>
      <c r="B25127" s="2">
        <v>11.58085</v>
      </c>
      <c r="C25127" s="2">
        <v>1.4514609999999999</v>
      </c>
      <c r="D25127" s="2">
        <v>1.204936</v>
      </c>
      <c r="F25127" s="2">
        <v>22.61919</v>
      </c>
      <c r="G25127" s="2">
        <v>0.162468</v>
      </c>
      <c r="H25127" s="2">
        <v>0</v>
      </c>
      <c r="J25127" s="2">
        <v>22.62199</v>
      </c>
      <c r="K25127" s="2">
        <v>0.13523499999999999</v>
      </c>
      <c r="L25127" s="2">
        <v>0.104156</v>
      </c>
    </row>
    <row r="25128" spans="1:12" x14ac:dyDescent="0.2">
      <c r="A25128" s="2">
        <v>22.622689999999999</v>
      </c>
      <c r="B25128" s="2">
        <v>11.58037</v>
      </c>
      <c r="C25128" s="2">
        <v>1.4542759999999999</v>
      </c>
      <c r="D25128" s="2">
        <v>1.2054469999999999</v>
      </c>
      <c r="F25128" s="2">
        <v>22.619890000000002</v>
      </c>
      <c r="G25128" s="2">
        <v>0.162468</v>
      </c>
      <c r="H25128" s="2">
        <v>0</v>
      </c>
      <c r="J25128" s="2">
        <v>22.622689999999999</v>
      </c>
      <c r="K25128" s="2">
        <v>0.13488800000000001</v>
      </c>
      <c r="L25128" s="2">
        <v>0.10442</v>
      </c>
    </row>
    <row r="25129" spans="1:12" x14ac:dyDescent="0.2">
      <c r="A25129" s="2">
        <v>22.6234</v>
      </c>
      <c r="B25129" s="2">
        <v>11.579470000000001</v>
      </c>
      <c r="C25129" s="2">
        <v>1.456912</v>
      </c>
      <c r="D25129" s="2">
        <v>1.2052339999999999</v>
      </c>
      <c r="F25129" s="2">
        <v>22.62059</v>
      </c>
      <c r="G25129" s="2">
        <v>0.162468</v>
      </c>
      <c r="H25129" s="2">
        <v>0</v>
      </c>
      <c r="J25129" s="2">
        <v>22.6234</v>
      </c>
      <c r="K25129" s="2">
        <v>0.13453499999999999</v>
      </c>
      <c r="L25129" s="2">
        <v>0.104714</v>
      </c>
    </row>
    <row r="25130" spans="1:12" x14ac:dyDescent="0.2">
      <c r="A25130" s="2">
        <v>22.624099999999999</v>
      </c>
      <c r="B25130" s="2">
        <v>11.57896</v>
      </c>
      <c r="C25130" s="2">
        <v>1.459865</v>
      </c>
      <c r="D25130" s="2">
        <v>1.20489</v>
      </c>
      <c r="F25130" s="2">
        <v>22.621289999999998</v>
      </c>
      <c r="G25130" s="2">
        <v>0.162468</v>
      </c>
      <c r="H25130" s="2">
        <v>0</v>
      </c>
      <c r="J25130" s="2">
        <v>22.624099999999999</v>
      </c>
      <c r="K25130" s="2">
        <v>0.134746</v>
      </c>
      <c r="L25130" s="2">
        <v>0.104708</v>
      </c>
    </row>
    <row r="25131" spans="1:12" x14ac:dyDescent="0.2">
      <c r="A25131" s="2">
        <v>22.6248</v>
      </c>
      <c r="B25131" s="2">
        <v>11.578709999999999</v>
      </c>
      <c r="C25131" s="2">
        <v>1.462493</v>
      </c>
      <c r="D25131" s="2">
        <v>1.204631</v>
      </c>
      <c r="F25131" s="2">
        <v>22.62199</v>
      </c>
      <c r="G25131" s="2">
        <v>0.162468</v>
      </c>
      <c r="H25131" s="2">
        <v>0</v>
      </c>
      <c r="J25131" s="2">
        <v>22.6248</v>
      </c>
      <c r="K25131" s="2">
        <v>0.13445799999999999</v>
      </c>
      <c r="L25131" s="2">
        <v>0.10495</v>
      </c>
    </row>
    <row r="25132" spans="1:12" x14ac:dyDescent="0.2">
      <c r="A25132" s="2">
        <v>22.625499999999999</v>
      </c>
      <c r="B25132" s="2">
        <v>11.578010000000001</v>
      </c>
      <c r="C25132" s="2">
        <v>1.46543</v>
      </c>
      <c r="D25132" s="2">
        <v>1.204318</v>
      </c>
      <c r="F25132" s="2">
        <v>22.622689999999999</v>
      </c>
      <c r="G25132" s="2">
        <v>0.162468</v>
      </c>
      <c r="H25132" s="2">
        <v>0</v>
      </c>
      <c r="J25132" s="2">
        <v>22.625499999999999</v>
      </c>
      <c r="K25132" s="2">
        <v>0.13439400000000001</v>
      </c>
      <c r="L25132" s="2">
        <v>0.104809</v>
      </c>
    </row>
    <row r="25133" spans="1:12" x14ac:dyDescent="0.2">
      <c r="A25133" s="2">
        <v>22.626200000000001</v>
      </c>
      <c r="B25133" s="2">
        <v>11.577809999999999</v>
      </c>
      <c r="C25133" s="2">
        <v>1.468291</v>
      </c>
      <c r="D25133" s="2">
        <v>1.2040439999999999</v>
      </c>
      <c r="F25133" s="2">
        <v>22.6234</v>
      </c>
      <c r="G25133" s="2">
        <v>0.162468</v>
      </c>
      <c r="H25133" s="2">
        <v>0</v>
      </c>
      <c r="J25133" s="2">
        <v>22.626200000000001</v>
      </c>
      <c r="K25133" s="2">
        <v>0.13378699999999999</v>
      </c>
      <c r="L25133" s="2">
        <v>0.104736</v>
      </c>
    </row>
    <row r="25134" spans="1:12" x14ac:dyDescent="0.2">
      <c r="A25134" s="2">
        <v>22.626899999999999</v>
      </c>
      <c r="B25134" s="2">
        <v>11.57724</v>
      </c>
      <c r="C25134" s="2">
        <v>1.470882</v>
      </c>
      <c r="D25134" s="2">
        <v>1.2039519999999999</v>
      </c>
      <c r="F25134" s="2">
        <v>22.624099999999999</v>
      </c>
      <c r="G25134" s="2">
        <v>0.162468</v>
      </c>
      <c r="H25134" s="2">
        <v>0</v>
      </c>
      <c r="J25134" s="2">
        <v>22.626899999999999</v>
      </c>
      <c r="K25134" s="2">
        <v>0.13372200000000001</v>
      </c>
      <c r="L25134" s="2">
        <v>0.105001</v>
      </c>
    </row>
    <row r="25135" spans="1:12" x14ac:dyDescent="0.2">
      <c r="A25135" s="2">
        <v>22.627600000000001</v>
      </c>
      <c r="B25135" s="2">
        <v>11.576370000000001</v>
      </c>
      <c r="C25135" s="2">
        <v>1.473735</v>
      </c>
      <c r="D25135" s="2">
        <v>1.2041500000000001</v>
      </c>
      <c r="F25135" s="2">
        <v>22.6248</v>
      </c>
      <c r="G25135" s="2">
        <v>0.162468</v>
      </c>
      <c r="H25135" s="2">
        <v>0</v>
      </c>
      <c r="J25135" s="2">
        <v>22.627600000000001</v>
      </c>
      <c r="K25135" s="2">
        <v>0.13320100000000001</v>
      </c>
      <c r="L25135" s="2">
        <v>0.105228</v>
      </c>
    </row>
    <row r="25136" spans="1:12" x14ac:dyDescent="0.2">
      <c r="A25136" s="2">
        <v>22.628309999999999</v>
      </c>
      <c r="B25136" s="2">
        <v>11.57563</v>
      </c>
      <c r="C25136" s="2">
        <v>1.4774309999999999</v>
      </c>
      <c r="D25136" s="2">
        <v>1.2042569999999999</v>
      </c>
      <c r="F25136" s="2">
        <v>22.625499999999999</v>
      </c>
      <c r="G25136" s="2">
        <v>0.162468</v>
      </c>
      <c r="H25136" s="2">
        <v>0</v>
      </c>
      <c r="J25136" s="2">
        <v>22.628309999999999</v>
      </c>
      <c r="K25136" s="2">
        <v>0.13238900000000001</v>
      </c>
      <c r="L25136" s="2">
        <v>0.10541200000000001</v>
      </c>
    </row>
    <row r="25137" spans="1:12" x14ac:dyDescent="0.2">
      <c r="A25137" s="2">
        <v>22.629010000000001</v>
      </c>
      <c r="B25137" s="2">
        <v>11.575049999999999</v>
      </c>
      <c r="C25137" s="2">
        <v>1.4809600000000001</v>
      </c>
      <c r="D25137" s="2">
        <v>1.204715</v>
      </c>
      <c r="F25137" s="2">
        <v>22.626200000000001</v>
      </c>
      <c r="G25137" s="2">
        <v>0.162468</v>
      </c>
      <c r="H25137" s="2">
        <v>0</v>
      </c>
      <c r="J25137" s="2">
        <v>22.629010000000001</v>
      </c>
      <c r="K25137" s="2">
        <v>0.13134599999999999</v>
      </c>
      <c r="L25137" s="2">
        <v>0.105474</v>
      </c>
    </row>
    <row r="25138" spans="1:12" x14ac:dyDescent="0.2">
      <c r="A25138" s="2">
        <v>22.629709999999999</v>
      </c>
      <c r="B25138" s="2">
        <v>11.574339999999999</v>
      </c>
      <c r="C25138" s="2">
        <v>1.483943</v>
      </c>
      <c r="D25138" s="2">
        <v>1.20499</v>
      </c>
      <c r="F25138" s="2">
        <v>22.626899999999999</v>
      </c>
      <c r="G25138" s="2">
        <v>0.162468</v>
      </c>
      <c r="H25138" s="2">
        <v>0</v>
      </c>
      <c r="J25138" s="2">
        <v>22.629709999999999</v>
      </c>
      <c r="K25138" s="2">
        <v>0.13084399999999999</v>
      </c>
      <c r="L25138" s="2">
        <v>0.10573200000000001</v>
      </c>
    </row>
    <row r="25139" spans="1:12" x14ac:dyDescent="0.2">
      <c r="A25139" s="2">
        <v>22.630410000000001</v>
      </c>
      <c r="B25139" s="2">
        <v>11.57391</v>
      </c>
      <c r="C25139" s="2">
        <v>1.487338</v>
      </c>
      <c r="D25139" s="2">
        <v>1.2046460000000001</v>
      </c>
      <c r="F25139" s="2">
        <v>22.627600000000001</v>
      </c>
      <c r="G25139" s="2">
        <v>0.162468</v>
      </c>
      <c r="H25139" s="2">
        <v>0</v>
      </c>
      <c r="J25139" s="2">
        <v>22.630410000000001</v>
      </c>
      <c r="K25139" s="2">
        <v>0.130325</v>
      </c>
      <c r="L25139" s="2">
        <v>0.10591100000000001</v>
      </c>
    </row>
    <row r="25140" spans="1:12" x14ac:dyDescent="0.2">
      <c r="A25140" s="2">
        <v>22.63111</v>
      </c>
      <c r="B25140" s="2">
        <v>11.57361</v>
      </c>
      <c r="C25140" s="2">
        <v>1.4908170000000001</v>
      </c>
      <c r="D25140" s="2">
        <v>1.204753</v>
      </c>
      <c r="F25140" s="2">
        <v>22.628309999999999</v>
      </c>
      <c r="G25140" s="2">
        <v>0.162468</v>
      </c>
      <c r="H25140" s="2">
        <v>0</v>
      </c>
      <c r="J25140" s="2">
        <v>22.63111</v>
      </c>
      <c r="K25140" s="2">
        <v>0.12979499999999999</v>
      </c>
      <c r="L25140" s="2">
        <v>0.10602399999999999</v>
      </c>
    </row>
    <row r="25141" spans="1:12" x14ac:dyDescent="0.2">
      <c r="A25141" s="2">
        <v>22.631810000000002</v>
      </c>
      <c r="B25141" s="2">
        <v>11.57282</v>
      </c>
      <c r="C25141" s="2">
        <v>1.494216</v>
      </c>
      <c r="D25141" s="2">
        <v>1.2050959999999999</v>
      </c>
      <c r="F25141" s="2">
        <v>22.629010000000001</v>
      </c>
      <c r="G25141" s="2">
        <v>0.162468</v>
      </c>
      <c r="H25141" s="2">
        <v>0</v>
      </c>
      <c r="J25141" s="2">
        <v>22.631810000000002</v>
      </c>
      <c r="K25141" s="2">
        <v>0.12990399999999999</v>
      </c>
      <c r="L25141" s="2">
        <v>0.106063</v>
      </c>
    </row>
    <row r="25142" spans="1:12" x14ac:dyDescent="0.2">
      <c r="A25142" s="2">
        <v>22.63251</v>
      </c>
      <c r="B25142" s="2">
        <v>11.572100000000001</v>
      </c>
      <c r="C25142" s="2">
        <v>1.4979089999999999</v>
      </c>
      <c r="D25142" s="2">
        <v>1.2052719999999999</v>
      </c>
      <c r="F25142" s="2">
        <v>22.629709999999999</v>
      </c>
      <c r="G25142" s="2">
        <v>0.162468</v>
      </c>
      <c r="H25142" s="2">
        <v>0</v>
      </c>
      <c r="J25142" s="2">
        <v>22.63251</v>
      </c>
      <c r="K25142" s="2">
        <v>0.129719</v>
      </c>
      <c r="L25142" s="2">
        <v>0.106297</v>
      </c>
    </row>
    <row r="25143" spans="1:12" x14ac:dyDescent="0.2">
      <c r="A25143" s="2">
        <v>22.633220000000001</v>
      </c>
      <c r="B25143" s="2">
        <v>11.57138</v>
      </c>
      <c r="C25143" s="2">
        <v>1.501258</v>
      </c>
      <c r="D25143" s="2">
        <v>1.205249</v>
      </c>
      <c r="F25143" s="2">
        <v>22.630410000000001</v>
      </c>
      <c r="G25143" s="2">
        <v>0.162468</v>
      </c>
      <c r="H25143" s="2">
        <v>0</v>
      </c>
      <c r="J25143" s="2">
        <v>22.633220000000001</v>
      </c>
      <c r="K25143" s="2">
        <v>0.129244</v>
      </c>
      <c r="L25143" s="2">
        <v>0.107</v>
      </c>
    </row>
    <row r="25144" spans="1:12" x14ac:dyDescent="0.2">
      <c r="A25144" s="2">
        <v>22.63392</v>
      </c>
      <c r="B25144" s="2">
        <v>11.57052</v>
      </c>
      <c r="C25144" s="2">
        <v>1.504958</v>
      </c>
      <c r="D25144" s="2">
        <v>1.2050350000000001</v>
      </c>
      <c r="F25144" s="2">
        <v>22.63111</v>
      </c>
      <c r="G25144" s="2">
        <v>0.162468</v>
      </c>
      <c r="H25144" s="2">
        <v>0</v>
      </c>
      <c r="J25144" s="2">
        <v>22.63392</v>
      </c>
      <c r="K25144" s="2">
        <v>0.12876299999999999</v>
      </c>
      <c r="L25144" s="2">
        <v>0.107283</v>
      </c>
    </row>
    <row r="25145" spans="1:12" x14ac:dyDescent="0.2">
      <c r="A25145" s="2">
        <v>22.634620000000002</v>
      </c>
      <c r="B25145" s="2">
        <v>11.57001</v>
      </c>
      <c r="C25145" s="2">
        <v>1.5083040000000001</v>
      </c>
      <c r="D25145" s="2">
        <v>1.204143</v>
      </c>
      <c r="F25145" s="2">
        <v>22.631810000000002</v>
      </c>
      <c r="G25145" s="2">
        <v>0.162468</v>
      </c>
      <c r="H25145" s="2">
        <v>0</v>
      </c>
      <c r="J25145" s="2">
        <v>22.634620000000002</v>
      </c>
      <c r="K25145" s="2">
        <v>0.127994</v>
      </c>
      <c r="L25145" s="2">
        <v>0.107599</v>
      </c>
    </row>
    <row r="25146" spans="1:12" x14ac:dyDescent="0.2">
      <c r="A25146" s="2">
        <v>22.63532</v>
      </c>
      <c r="B25146" s="2">
        <v>11.56949</v>
      </c>
      <c r="C25146" s="2">
        <v>1.510745</v>
      </c>
      <c r="D25146" s="2">
        <v>1.2042040000000001</v>
      </c>
      <c r="F25146" s="2">
        <v>22.63251</v>
      </c>
      <c r="G25146" s="2">
        <v>0.162468</v>
      </c>
      <c r="H25146" s="2">
        <v>0</v>
      </c>
      <c r="J25146" s="2">
        <v>22.63532</v>
      </c>
      <c r="K25146" s="2">
        <v>0.12787000000000001</v>
      </c>
      <c r="L25146" s="2">
        <v>0.107985</v>
      </c>
    </row>
    <row r="25147" spans="1:12" x14ac:dyDescent="0.2">
      <c r="A25147" s="2">
        <v>22.636019999999998</v>
      </c>
      <c r="B25147" s="2">
        <v>11.56874</v>
      </c>
      <c r="C25147" s="2">
        <v>1.5141519999999999</v>
      </c>
      <c r="D25147" s="2">
        <v>1.204013</v>
      </c>
      <c r="F25147" s="2">
        <v>22.633220000000001</v>
      </c>
      <c r="G25147" s="2">
        <v>0.162468</v>
      </c>
      <c r="H25147" s="2">
        <v>0</v>
      </c>
      <c r="J25147" s="2">
        <v>22.636019999999998</v>
      </c>
      <c r="K25147" s="2">
        <v>0.12776599999999999</v>
      </c>
      <c r="L25147" s="2">
        <v>0.108167</v>
      </c>
    </row>
    <row r="25148" spans="1:12" x14ac:dyDescent="0.2">
      <c r="A25148" s="2">
        <v>22.63672</v>
      </c>
      <c r="B25148" s="2">
        <v>11.568379999999999</v>
      </c>
      <c r="C25148" s="2">
        <v>1.5174510000000001</v>
      </c>
      <c r="D25148" s="2">
        <v>1.2033419999999999</v>
      </c>
      <c r="F25148" s="2">
        <v>22.63392</v>
      </c>
      <c r="G25148" s="2">
        <v>0.162468</v>
      </c>
      <c r="H25148" s="2">
        <v>0</v>
      </c>
      <c r="J25148" s="2">
        <v>22.63672</v>
      </c>
      <c r="K25148" s="2">
        <v>0.12782499999999999</v>
      </c>
      <c r="L25148" s="2">
        <v>0.108642</v>
      </c>
    </row>
    <row r="25149" spans="1:12" x14ac:dyDescent="0.2">
      <c r="A25149" s="2">
        <v>22.637419999999999</v>
      </c>
      <c r="B25149" s="2">
        <v>11.568210000000001</v>
      </c>
      <c r="C25149" s="2">
        <v>1.5215289999999999</v>
      </c>
      <c r="D25149" s="2">
        <v>1.203166</v>
      </c>
      <c r="F25149" s="2">
        <v>22.634620000000002</v>
      </c>
      <c r="G25149" s="2">
        <v>0.162468</v>
      </c>
      <c r="H25149" s="2">
        <v>0</v>
      </c>
      <c r="J25149" s="2">
        <v>22.637419999999999</v>
      </c>
      <c r="K25149" s="2">
        <v>0.12759400000000001</v>
      </c>
      <c r="L25149" s="2">
        <v>0.109463</v>
      </c>
    </row>
    <row r="25150" spans="1:12" x14ac:dyDescent="0.2">
      <c r="A25150" s="2">
        <v>22.638120000000001</v>
      </c>
      <c r="B25150" s="2">
        <v>11.567819999999999</v>
      </c>
      <c r="C25150" s="2">
        <v>1.524821</v>
      </c>
      <c r="D25150" s="2">
        <v>1.2029909999999999</v>
      </c>
      <c r="F25150" s="2">
        <v>22.63532</v>
      </c>
      <c r="G25150" s="2">
        <v>0.162468</v>
      </c>
      <c r="H25150" s="2">
        <v>0</v>
      </c>
      <c r="J25150" s="2">
        <v>22.638120000000001</v>
      </c>
      <c r="K25150" s="2">
        <v>0.12721199999999999</v>
      </c>
      <c r="L25150" s="2">
        <v>0.109995</v>
      </c>
    </row>
    <row r="25151" spans="1:12" x14ac:dyDescent="0.2">
      <c r="A25151" s="2">
        <v>22.638829999999999</v>
      </c>
      <c r="B25151" s="2">
        <v>11.567270000000001</v>
      </c>
      <c r="C25151" s="2">
        <v>1.5281670000000001</v>
      </c>
      <c r="D25151" s="2">
        <v>1.2035100000000001</v>
      </c>
      <c r="F25151" s="2">
        <v>22.636019999999998</v>
      </c>
      <c r="G25151" s="2">
        <v>0.162468</v>
      </c>
      <c r="H25151" s="2">
        <v>0</v>
      </c>
      <c r="J25151" s="2">
        <v>22.638829999999999</v>
      </c>
      <c r="K25151" s="2">
        <v>0.12787200000000001</v>
      </c>
      <c r="L25151" s="2">
        <v>0.110833</v>
      </c>
    </row>
    <row r="25152" spans="1:12" x14ac:dyDescent="0.2">
      <c r="A25152" s="2">
        <v>22.639530000000001</v>
      </c>
      <c r="B25152" s="2">
        <v>11.56662</v>
      </c>
      <c r="C25152" s="2">
        <v>1.531326</v>
      </c>
      <c r="D25152" s="2">
        <v>1.2034640000000001</v>
      </c>
      <c r="F25152" s="2">
        <v>22.63672</v>
      </c>
      <c r="G25152" s="2">
        <v>0.162468</v>
      </c>
      <c r="H25152" s="2">
        <v>0</v>
      </c>
      <c r="J25152" s="2">
        <v>22.639530000000001</v>
      </c>
      <c r="K25152" s="2">
        <v>0.127718</v>
      </c>
      <c r="L25152" s="2">
        <v>0.11139300000000001</v>
      </c>
    </row>
    <row r="25153" spans="1:12" x14ac:dyDescent="0.2">
      <c r="A25153" s="2">
        <v>22.640229999999999</v>
      </c>
      <c r="B25153" s="2">
        <v>11.56564</v>
      </c>
      <c r="C25153" s="2">
        <v>1.534675</v>
      </c>
      <c r="D25153" s="2">
        <v>1.2039599999999999</v>
      </c>
      <c r="F25153" s="2">
        <v>22.637419999999999</v>
      </c>
      <c r="G25153" s="2">
        <v>0.162468</v>
      </c>
      <c r="H25153" s="2">
        <v>0</v>
      </c>
      <c r="J25153" s="2">
        <v>22.640229999999999</v>
      </c>
      <c r="K25153" s="2">
        <v>0.12828400000000001</v>
      </c>
      <c r="L25153" s="2">
        <v>0.11168599999999999</v>
      </c>
    </row>
    <row r="25154" spans="1:12" x14ac:dyDescent="0.2">
      <c r="A25154" s="2">
        <v>22.640930000000001</v>
      </c>
      <c r="B25154" s="2">
        <v>11.564870000000001</v>
      </c>
      <c r="C25154" s="2">
        <v>1.537425</v>
      </c>
      <c r="D25154" s="2">
        <v>1.2045619999999999</v>
      </c>
      <c r="F25154" s="2">
        <v>22.638120000000001</v>
      </c>
      <c r="G25154" s="2">
        <v>0.162468</v>
      </c>
      <c r="H25154" s="2">
        <v>0</v>
      </c>
      <c r="J25154" s="2">
        <v>22.640930000000001</v>
      </c>
      <c r="K25154" s="2">
        <v>0.12856999999999999</v>
      </c>
      <c r="L25154" s="2">
        <v>0.112577</v>
      </c>
    </row>
    <row r="25155" spans="1:12" x14ac:dyDescent="0.2">
      <c r="A25155" s="2">
        <v>22.641629999999999</v>
      </c>
      <c r="B25155" s="2">
        <v>11.564159999999999</v>
      </c>
      <c r="C25155" s="2">
        <v>1.5408390000000001</v>
      </c>
      <c r="D25155" s="2">
        <v>1.2049510000000001</v>
      </c>
      <c r="F25155" s="2">
        <v>22.638829999999999</v>
      </c>
      <c r="G25155" s="2">
        <v>0.162468</v>
      </c>
      <c r="H25155" s="2">
        <v>0</v>
      </c>
      <c r="J25155" s="2">
        <v>22.641629999999999</v>
      </c>
      <c r="K25155" s="2">
        <v>0.12912199999999999</v>
      </c>
      <c r="L25155" s="2">
        <v>0.11293599999999999</v>
      </c>
    </row>
    <row r="25156" spans="1:12" x14ac:dyDescent="0.2">
      <c r="A25156" s="2">
        <v>22.642330000000001</v>
      </c>
      <c r="B25156" s="2">
        <v>11.56348</v>
      </c>
      <c r="C25156" s="2">
        <v>1.544791</v>
      </c>
      <c r="D25156" s="2">
        <v>1.2041809999999999</v>
      </c>
      <c r="F25156" s="2">
        <v>22.639530000000001</v>
      </c>
      <c r="G25156" s="2">
        <v>0.162468</v>
      </c>
      <c r="H25156" s="2">
        <v>0</v>
      </c>
      <c r="J25156" s="2">
        <v>22.642330000000001</v>
      </c>
      <c r="K25156" s="2">
        <v>0.12865099999999999</v>
      </c>
      <c r="L25156" s="2">
        <v>0.112863</v>
      </c>
    </row>
    <row r="25157" spans="1:12" x14ac:dyDescent="0.2">
      <c r="A25157" s="2">
        <v>22.64303</v>
      </c>
      <c r="B25157" s="2">
        <v>11.56279</v>
      </c>
      <c r="C25157" s="2">
        <v>1.5489299999999999</v>
      </c>
      <c r="D25157" s="2">
        <v>1.203738</v>
      </c>
      <c r="F25157" s="2">
        <v>22.640229999999999</v>
      </c>
      <c r="G25157" s="2">
        <v>0.162468</v>
      </c>
      <c r="H25157" s="2">
        <v>0</v>
      </c>
      <c r="J25157" s="2">
        <v>22.64303</v>
      </c>
      <c r="K25157" s="2">
        <v>0.12787799999999999</v>
      </c>
      <c r="L25157" s="2">
        <v>0.11304400000000001</v>
      </c>
    </row>
    <row r="25158" spans="1:12" x14ac:dyDescent="0.2">
      <c r="A25158" s="2">
        <v>22.643740000000001</v>
      </c>
      <c r="B25158" s="2">
        <v>11.5624</v>
      </c>
      <c r="C25158" s="2">
        <v>1.552989</v>
      </c>
      <c r="D25158" s="2">
        <v>1.204448</v>
      </c>
      <c r="F25158" s="2">
        <v>22.640930000000001</v>
      </c>
      <c r="G25158" s="2">
        <v>0.162468</v>
      </c>
      <c r="H25158" s="2">
        <v>0</v>
      </c>
      <c r="J25158" s="2">
        <v>22.643740000000001</v>
      </c>
      <c r="K25158" s="2">
        <v>0.12770799999999999</v>
      </c>
      <c r="L25158" s="2">
        <v>0.113301</v>
      </c>
    </row>
    <row r="25159" spans="1:12" x14ac:dyDescent="0.2">
      <c r="A25159" s="2">
        <v>22.644439999999999</v>
      </c>
      <c r="B25159" s="2">
        <v>11.562060000000001</v>
      </c>
      <c r="C25159" s="2">
        <v>1.5568839999999999</v>
      </c>
      <c r="D25159" s="2">
        <v>1.2049289999999999</v>
      </c>
      <c r="F25159" s="2">
        <v>22.641629999999999</v>
      </c>
      <c r="G25159" s="2">
        <v>0.162468</v>
      </c>
      <c r="H25159" s="2">
        <v>0</v>
      </c>
      <c r="J25159" s="2">
        <v>22.644439999999999</v>
      </c>
      <c r="K25159" s="2">
        <v>0.127661</v>
      </c>
      <c r="L25159" s="2">
        <v>0.11361400000000001</v>
      </c>
    </row>
    <row r="25160" spans="1:12" x14ac:dyDescent="0.2">
      <c r="A25160" s="2">
        <v>22.645140000000001</v>
      </c>
      <c r="B25160" s="2">
        <v>11.56141</v>
      </c>
      <c r="C25160" s="2">
        <v>1.560603</v>
      </c>
      <c r="D25160" s="2">
        <v>1.2049970000000001</v>
      </c>
      <c r="F25160" s="2">
        <v>22.642330000000001</v>
      </c>
      <c r="G25160" s="2">
        <v>0.162468</v>
      </c>
      <c r="H25160" s="2">
        <v>0</v>
      </c>
      <c r="J25160" s="2">
        <v>22.645140000000001</v>
      </c>
      <c r="K25160" s="2">
        <v>0.127695</v>
      </c>
      <c r="L25160" s="2">
        <v>0.11407399999999999</v>
      </c>
    </row>
    <row r="25161" spans="1:12" x14ac:dyDescent="0.2">
      <c r="A25161" s="2">
        <v>22.64584</v>
      </c>
      <c r="B25161" s="2">
        <v>11.560739999999999</v>
      </c>
      <c r="C25161" s="2">
        <v>1.5642879999999999</v>
      </c>
      <c r="D25161" s="2">
        <v>1.2046539999999999</v>
      </c>
      <c r="F25161" s="2">
        <v>22.64303</v>
      </c>
      <c r="G25161" s="2">
        <v>0.162468</v>
      </c>
      <c r="H25161" s="2">
        <v>0</v>
      </c>
      <c r="J25161" s="2">
        <v>22.64584</v>
      </c>
      <c r="K25161" s="2">
        <v>0.127029</v>
      </c>
      <c r="L25161" s="2">
        <v>0.114192</v>
      </c>
    </row>
    <row r="25162" spans="1:12" x14ac:dyDescent="0.2">
      <c r="A25162" s="2">
        <v>22.646540000000002</v>
      </c>
      <c r="B25162" s="2">
        <v>11.5603</v>
      </c>
      <c r="C25162" s="2">
        <v>1.5679730000000001</v>
      </c>
      <c r="D25162" s="2">
        <v>1.2043330000000001</v>
      </c>
      <c r="F25162" s="2">
        <v>22.643740000000001</v>
      </c>
      <c r="G25162" s="2">
        <v>0.162468</v>
      </c>
      <c r="H25162" s="2">
        <v>0</v>
      </c>
      <c r="J25162" s="2">
        <v>22.646540000000002</v>
      </c>
      <c r="K25162" s="2">
        <v>0.12675500000000001</v>
      </c>
      <c r="L25162" s="2">
        <v>0.114202</v>
      </c>
    </row>
    <row r="25163" spans="1:12" x14ac:dyDescent="0.2">
      <c r="A25163" s="2">
        <v>22.64724</v>
      </c>
      <c r="B25163" s="2">
        <v>11.559889999999999</v>
      </c>
      <c r="C25163" s="2">
        <v>1.571407</v>
      </c>
      <c r="D25163" s="2">
        <v>1.2042569999999999</v>
      </c>
      <c r="F25163" s="2">
        <v>22.644439999999999</v>
      </c>
      <c r="G25163" s="2">
        <v>0.162468</v>
      </c>
      <c r="H25163" s="2">
        <v>0</v>
      </c>
      <c r="J25163" s="2">
        <v>22.64724</v>
      </c>
      <c r="K25163" s="2">
        <v>0.12573200000000001</v>
      </c>
      <c r="L25163" s="2">
        <v>0.11430700000000001</v>
      </c>
    </row>
    <row r="25164" spans="1:12" x14ac:dyDescent="0.2">
      <c r="A25164" s="2">
        <v>22.647939999999998</v>
      </c>
      <c r="B25164" s="2">
        <v>11.559699999999999</v>
      </c>
      <c r="C25164" s="2">
        <v>1.5746640000000001</v>
      </c>
      <c r="D25164" s="2">
        <v>1.204326</v>
      </c>
      <c r="F25164" s="2">
        <v>22.645140000000001</v>
      </c>
      <c r="G25164" s="2">
        <v>0.162468</v>
      </c>
      <c r="H25164" s="2">
        <v>0</v>
      </c>
      <c r="J25164" s="2">
        <v>22.647939999999998</v>
      </c>
      <c r="K25164" s="2">
        <v>0.12540599999999999</v>
      </c>
      <c r="L25164" s="2">
        <v>0.115088</v>
      </c>
    </row>
    <row r="25165" spans="1:12" x14ac:dyDescent="0.2">
      <c r="A25165" s="2">
        <v>22.64865</v>
      </c>
      <c r="B25165" s="2">
        <v>11.55908</v>
      </c>
      <c r="C25165" s="2">
        <v>1.5778270000000001</v>
      </c>
      <c r="D25165" s="2">
        <v>1.20441</v>
      </c>
      <c r="F25165" s="2">
        <v>22.64584</v>
      </c>
      <c r="G25165" s="2">
        <v>0.162468</v>
      </c>
      <c r="H25165" s="2">
        <v>0</v>
      </c>
      <c r="J25165" s="2">
        <v>22.64865</v>
      </c>
      <c r="K25165" s="2">
        <v>0.125414</v>
      </c>
      <c r="L25165" s="2">
        <v>0.115609</v>
      </c>
    </row>
    <row r="25166" spans="1:12" x14ac:dyDescent="0.2">
      <c r="A25166" s="2">
        <v>22.649349999999998</v>
      </c>
      <c r="B25166" s="2">
        <v>11.5585</v>
      </c>
      <c r="C25166" s="2">
        <v>1.581294</v>
      </c>
      <c r="D25166" s="2">
        <v>1.2042649999999999</v>
      </c>
      <c r="F25166" s="2">
        <v>22.646540000000002</v>
      </c>
      <c r="G25166" s="2">
        <v>0.162468</v>
      </c>
      <c r="H25166" s="2">
        <v>0</v>
      </c>
      <c r="J25166" s="2">
        <v>22.649349999999998</v>
      </c>
      <c r="K25166" s="2">
        <v>0.12518299999999999</v>
      </c>
      <c r="L25166" s="2">
        <v>0.11602899999999999</v>
      </c>
    </row>
    <row r="25167" spans="1:12" x14ac:dyDescent="0.2">
      <c r="A25167" s="2">
        <v>22.65005</v>
      </c>
      <c r="B25167" s="2">
        <v>11.55775</v>
      </c>
      <c r="C25167" s="2">
        <v>1.5846210000000001</v>
      </c>
      <c r="D25167" s="2">
        <v>1.2047760000000001</v>
      </c>
      <c r="F25167" s="2">
        <v>22.64724</v>
      </c>
      <c r="G25167" s="2">
        <v>0.162468</v>
      </c>
      <c r="H25167" s="2">
        <v>0</v>
      </c>
      <c r="J25167" s="2">
        <v>22.65005</v>
      </c>
      <c r="K25167" s="2">
        <v>0.12554899999999999</v>
      </c>
      <c r="L25167" s="2">
        <v>0.116477</v>
      </c>
    </row>
    <row r="25168" spans="1:12" x14ac:dyDescent="0.2">
      <c r="A25168" s="2">
        <v>22.650749999999999</v>
      </c>
      <c r="B25168" s="2">
        <v>11.557079999999999</v>
      </c>
      <c r="C25168" s="2">
        <v>1.5878859999999999</v>
      </c>
      <c r="D25168" s="2">
        <v>1.20489</v>
      </c>
      <c r="F25168" s="2">
        <v>22.647939999999998</v>
      </c>
      <c r="G25168" s="2">
        <v>0.162468</v>
      </c>
      <c r="H25168" s="2">
        <v>0</v>
      </c>
      <c r="J25168" s="2">
        <v>22.650749999999999</v>
      </c>
      <c r="K25168" s="2">
        <v>0.125252</v>
      </c>
      <c r="L25168" s="2">
        <v>0.116865</v>
      </c>
    </row>
    <row r="25169" spans="1:12" x14ac:dyDescent="0.2">
      <c r="A25169" s="2">
        <v>22.651450000000001</v>
      </c>
      <c r="B25169" s="2">
        <v>11.55682</v>
      </c>
      <c r="C25169" s="2">
        <v>1.591232</v>
      </c>
      <c r="D25169" s="2">
        <v>1.205112</v>
      </c>
      <c r="F25169" s="2">
        <v>22.64865</v>
      </c>
      <c r="G25169" s="2">
        <v>0.162468</v>
      </c>
      <c r="H25169" s="2">
        <v>0</v>
      </c>
      <c r="J25169" s="2">
        <v>22.651450000000001</v>
      </c>
      <c r="K25169" s="2">
        <v>0.12532799999999999</v>
      </c>
      <c r="L25169" s="2">
        <v>0.11686000000000001</v>
      </c>
    </row>
    <row r="25170" spans="1:12" x14ac:dyDescent="0.2">
      <c r="A25170" s="2">
        <v>22.652149999999999</v>
      </c>
      <c r="B25170" s="2">
        <v>11.556369999999999</v>
      </c>
      <c r="C25170" s="2">
        <v>1.594695</v>
      </c>
      <c r="D25170" s="2">
        <v>1.2053020000000001</v>
      </c>
      <c r="F25170" s="2">
        <v>22.649349999999998</v>
      </c>
      <c r="G25170" s="2">
        <v>0.162468</v>
      </c>
      <c r="H25170" s="2">
        <v>0</v>
      </c>
      <c r="J25170" s="2">
        <v>22.652149999999999</v>
      </c>
      <c r="K25170" s="2">
        <v>0.124664</v>
      </c>
      <c r="L25170" s="2">
        <v>0.116919</v>
      </c>
    </row>
    <row r="25171" spans="1:12" x14ac:dyDescent="0.2">
      <c r="A25171" s="2">
        <v>22.652850000000001</v>
      </c>
      <c r="B25171" s="2">
        <v>11.555569999999999</v>
      </c>
      <c r="C25171" s="2">
        <v>1.5982510000000001</v>
      </c>
      <c r="D25171" s="2">
        <v>1.2053480000000001</v>
      </c>
      <c r="F25171" s="2">
        <v>22.65005</v>
      </c>
      <c r="G25171" s="2">
        <v>0.162468</v>
      </c>
      <c r="H25171" s="2">
        <v>0</v>
      </c>
      <c r="J25171" s="2">
        <v>22.652850000000001</v>
      </c>
      <c r="K25171" s="2">
        <v>0.12436700000000001</v>
      </c>
      <c r="L25171" s="2">
        <v>0.117024</v>
      </c>
    </row>
    <row r="25172" spans="1:12" x14ac:dyDescent="0.2">
      <c r="A25172" s="2">
        <v>22.653559999999999</v>
      </c>
      <c r="B25172" s="2">
        <v>11.55505</v>
      </c>
      <c r="C25172" s="2">
        <v>1.6014969999999999</v>
      </c>
      <c r="D25172" s="2">
        <v>1.20502</v>
      </c>
      <c r="F25172" s="2">
        <v>22.650749999999999</v>
      </c>
      <c r="G25172" s="2">
        <v>0.162468</v>
      </c>
      <c r="H25172" s="2">
        <v>0</v>
      </c>
      <c r="J25172" s="2">
        <v>22.653559999999999</v>
      </c>
      <c r="K25172" s="2">
        <v>0.124067</v>
      </c>
      <c r="L25172" s="2">
        <v>0.117018</v>
      </c>
    </row>
    <row r="25173" spans="1:12" x14ac:dyDescent="0.2">
      <c r="A25173" s="2">
        <v>22.654260000000001</v>
      </c>
      <c r="B25173" s="2">
        <v>11.55424</v>
      </c>
      <c r="C25173" s="2">
        <v>1.604449</v>
      </c>
      <c r="D25173" s="2">
        <v>1.2051499999999999</v>
      </c>
      <c r="F25173" s="2">
        <v>22.651450000000001</v>
      </c>
      <c r="G25173" s="2">
        <v>0.162468</v>
      </c>
      <c r="H25173" s="2">
        <v>0</v>
      </c>
      <c r="J25173" s="2">
        <v>22.654260000000001</v>
      </c>
      <c r="K25173" s="2">
        <v>0.12417400000000001</v>
      </c>
      <c r="L25173" s="2">
        <v>0.116774</v>
      </c>
    </row>
    <row r="25174" spans="1:12" x14ac:dyDescent="0.2">
      <c r="A25174" s="2">
        <v>22.654959999999999</v>
      </c>
      <c r="B25174" s="2">
        <v>11.55345</v>
      </c>
      <c r="C25174" s="2">
        <v>1.607383</v>
      </c>
      <c r="D25174" s="2">
        <v>1.2051499999999999</v>
      </c>
      <c r="F25174" s="2">
        <v>22.652149999999999</v>
      </c>
      <c r="G25174" s="2">
        <v>0.162468</v>
      </c>
      <c r="H25174" s="2">
        <v>0</v>
      </c>
      <c r="J25174" s="2">
        <v>22.654959999999999</v>
      </c>
      <c r="K25174" s="2">
        <v>0.124359</v>
      </c>
      <c r="L25174" s="2">
        <v>0.116407</v>
      </c>
    </row>
    <row r="25175" spans="1:12" x14ac:dyDescent="0.2">
      <c r="A25175" s="2">
        <v>22.655660000000001</v>
      </c>
      <c r="B25175" s="2">
        <v>11.553050000000001</v>
      </c>
      <c r="C25175" s="2">
        <v>1.6101369999999999</v>
      </c>
      <c r="D25175" s="2">
        <v>1.2050810000000001</v>
      </c>
      <c r="F25175" s="2">
        <v>22.652850000000001</v>
      </c>
      <c r="G25175" s="2">
        <v>0.162468</v>
      </c>
      <c r="H25175" s="2">
        <v>0</v>
      </c>
      <c r="J25175" s="2">
        <v>22.655660000000001</v>
      </c>
      <c r="K25175" s="2">
        <v>0.123609</v>
      </c>
      <c r="L25175" s="2">
        <v>0.116314</v>
      </c>
    </row>
    <row r="25176" spans="1:12" x14ac:dyDescent="0.2">
      <c r="A25176" s="2">
        <v>22.656359999999999</v>
      </c>
      <c r="B25176" s="2">
        <v>11.5525</v>
      </c>
      <c r="C25176" s="2">
        <v>1.6130359999999999</v>
      </c>
      <c r="D25176" s="2">
        <v>1.204669</v>
      </c>
      <c r="F25176" s="2">
        <v>22.653559999999999</v>
      </c>
      <c r="G25176" s="2">
        <v>0.162468</v>
      </c>
      <c r="H25176" s="2">
        <v>0</v>
      </c>
      <c r="J25176" s="2">
        <v>22.656359999999999</v>
      </c>
      <c r="K25176" s="2">
        <v>0.12388200000000001</v>
      </c>
      <c r="L25176" s="2">
        <v>0.116242</v>
      </c>
    </row>
    <row r="25177" spans="1:12" x14ac:dyDescent="0.2">
      <c r="A25177" s="2">
        <v>22.657060000000001</v>
      </c>
      <c r="B25177" s="2">
        <v>11.552009999999999</v>
      </c>
      <c r="C25177" s="2">
        <v>1.616142</v>
      </c>
      <c r="D25177" s="2">
        <v>1.2048749999999999</v>
      </c>
      <c r="F25177" s="2">
        <v>22.654260000000001</v>
      </c>
      <c r="G25177" s="2">
        <v>0.162468</v>
      </c>
      <c r="H25177" s="2">
        <v>0</v>
      </c>
      <c r="J25177" s="2">
        <v>22.657060000000001</v>
      </c>
      <c r="K25177" s="2">
        <v>0.124126</v>
      </c>
      <c r="L25177" s="2">
        <v>0.116658</v>
      </c>
    </row>
    <row r="25178" spans="1:12" x14ac:dyDescent="0.2">
      <c r="A25178" s="2">
        <v>22.65776</v>
      </c>
      <c r="B25178" s="2">
        <v>11.55161</v>
      </c>
      <c r="C25178" s="2">
        <v>1.6194789999999999</v>
      </c>
      <c r="D25178" s="2">
        <v>1.2052719999999999</v>
      </c>
      <c r="F25178" s="2">
        <v>22.654959999999999</v>
      </c>
      <c r="G25178" s="2">
        <v>0.162468</v>
      </c>
      <c r="H25178" s="2">
        <v>0</v>
      </c>
      <c r="J25178" s="2">
        <v>22.65776</v>
      </c>
      <c r="K25178" s="2">
        <v>0.124166</v>
      </c>
      <c r="L25178" s="2">
        <v>0.11648</v>
      </c>
    </row>
    <row r="25179" spans="1:12" x14ac:dyDescent="0.2">
      <c r="A25179" s="2">
        <v>22.658460000000002</v>
      </c>
      <c r="B25179" s="2">
        <v>11.55109</v>
      </c>
      <c r="C25179" s="2">
        <v>1.6222300000000001</v>
      </c>
      <c r="D25179" s="2">
        <v>1.205074</v>
      </c>
      <c r="F25179" s="2">
        <v>22.655660000000001</v>
      </c>
      <c r="G25179" s="2">
        <v>0.162468</v>
      </c>
      <c r="H25179" s="2">
        <v>0</v>
      </c>
      <c r="J25179" s="2">
        <v>22.658460000000002</v>
      </c>
      <c r="K25179" s="2">
        <v>0.124081</v>
      </c>
      <c r="L25179" s="2">
        <v>0.11644599999999999</v>
      </c>
    </row>
    <row r="25180" spans="1:12" x14ac:dyDescent="0.2">
      <c r="A25180" s="2">
        <v>22.65917</v>
      </c>
      <c r="B25180" s="2">
        <v>11.54989</v>
      </c>
      <c r="C25180" s="2">
        <v>1.625373</v>
      </c>
      <c r="D25180" s="2">
        <v>1.2047680000000001</v>
      </c>
      <c r="F25180" s="2">
        <v>22.656359999999999</v>
      </c>
      <c r="G25180" s="2">
        <v>0.162468</v>
      </c>
      <c r="H25180" s="2">
        <v>0</v>
      </c>
      <c r="J25180" s="2">
        <v>22.65917</v>
      </c>
      <c r="K25180" s="2">
        <v>0.124069</v>
      </c>
      <c r="L25180" s="2">
        <v>0.116772</v>
      </c>
    </row>
    <row r="25181" spans="1:12" x14ac:dyDescent="0.2">
      <c r="A25181" s="2">
        <v>22.659870000000002</v>
      </c>
      <c r="B25181" s="2">
        <v>11.549759999999999</v>
      </c>
      <c r="C25181" s="2">
        <v>1.628261</v>
      </c>
      <c r="D25181" s="2">
        <v>1.204936</v>
      </c>
      <c r="F25181" s="2">
        <v>22.657060000000001</v>
      </c>
      <c r="G25181" s="2">
        <v>0.162468</v>
      </c>
      <c r="H25181" s="2">
        <v>0</v>
      </c>
      <c r="J25181" s="2">
        <v>22.659870000000002</v>
      </c>
      <c r="K25181" s="2">
        <v>0.124109</v>
      </c>
      <c r="L25181" s="2">
        <v>0.116827</v>
      </c>
    </row>
    <row r="25182" spans="1:12" x14ac:dyDescent="0.2">
      <c r="A25182" s="2">
        <v>22.66057</v>
      </c>
      <c r="B25182" s="2">
        <v>11.54914</v>
      </c>
      <c r="C25182" s="2">
        <v>1.631332</v>
      </c>
      <c r="D25182" s="2">
        <v>1.204852</v>
      </c>
      <c r="F25182" s="2">
        <v>22.65776</v>
      </c>
      <c r="G25182" s="2">
        <v>0.162468</v>
      </c>
      <c r="H25182" s="2">
        <v>0</v>
      </c>
      <c r="J25182" s="2">
        <v>22.66057</v>
      </c>
      <c r="K25182" s="2">
        <v>0.12434000000000001</v>
      </c>
      <c r="L25182" s="2">
        <v>0.117474</v>
      </c>
    </row>
    <row r="25183" spans="1:12" x14ac:dyDescent="0.2">
      <c r="A25183" s="2">
        <v>22.661269999999998</v>
      </c>
      <c r="B25183" s="2">
        <v>11.54806</v>
      </c>
      <c r="C25183" s="2">
        <v>1.6343760000000001</v>
      </c>
      <c r="D25183" s="2">
        <v>1.204677</v>
      </c>
      <c r="F25183" s="2">
        <v>22.658460000000002</v>
      </c>
      <c r="G25183" s="2">
        <v>0.162468</v>
      </c>
      <c r="H25183" s="2">
        <v>0</v>
      </c>
      <c r="J25183" s="2">
        <v>22.661269999999998</v>
      </c>
      <c r="K25183" s="2">
        <v>0.12495199999999999</v>
      </c>
      <c r="L25183" s="2">
        <v>0.11799900000000001</v>
      </c>
    </row>
    <row r="25184" spans="1:12" x14ac:dyDescent="0.2">
      <c r="A25184" s="2">
        <v>22.66197</v>
      </c>
      <c r="B25184" s="2">
        <v>11.54725</v>
      </c>
      <c r="C25184" s="2">
        <v>1.637489</v>
      </c>
      <c r="D25184" s="2">
        <v>1.2044630000000001</v>
      </c>
      <c r="F25184" s="2">
        <v>22.65917</v>
      </c>
      <c r="G25184" s="2">
        <v>0.162468</v>
      </c>
      <c r="H25184" s="2">
        <v>0</v>
      </c>
      <c r="J25184" s="2">
        <v>22.66197</v>
      </c>
      <c r="K25184" s="2">
        <v>0.12504000000000001</v>
      </c>
      <c r="L25184" s="2">
        <v>0.11767</v>
      </c>
    </row>
    <row r="25185" spans="1:12" x14ac:dyDescent="0.2">
      <c r="A25185" s="2">
        <v>22.662669999999999</v>
      </c>
      <c r="B25185" s="2">
        <v>11.547129999999999</v>
      </c>
      <c r="C25185" s="2">
        <v>1.6403460000000001</v>
      </c>
      <c r="D25185" s="2">
        <v>1.204288</v>
      </c>
      <c r="F25185" s="2">
        <v>22.659870000000002</v>
      </c>
      <c r="G25185" s="2">
        <v>0.162468</v>
      </c>
      <c r="H25185" s="2">
        <v>0</v>
      </c>
      <c r="J25185" s="2">
        <v>22.662669999999999</v>
      </c>
      <c r="K25185" s="2">
        <v>0.124708</v>
      </c>
      <c r="L25185" s="2">
        <v>0.117725</v>
      </c>
    </row>
    <row r="25186" spans="1:12" x14ac:dyDescent="0.2">
      <c r="A25186" s="2">
        <v>22.66337</v>
      </c>
      <c r="B25186" s="2">
        <v>11.54641</v>
      </c>
      <c r="C25186" s="2">
        <v>1.643283</v>
      </c>
      <c r="D25186" s="2">
        <v>1.204051</v>
      </c>
      <c r="F25186" s="2">
        <v>22.66057</v>
      </c>
      <c r="G25186" s="2">
        <v>0.162468</v>
      </c>
      <c r="H25186" s="2">
        <v>0</v>
      </c>
      <c r="J25186" s="2">
        <v>22.66337</v>
      </c>
      <c r="K25186" s="2">
        <v>0.125387</v>
      </c>
      <c r="L25186" s="2">
        <v>0.117775</v>
      </c>
    </row>
    <row r="25187" spans="1:12" x14ac:dyDescent="0.2">
      <c r="A25187" s="2">
        <v>22.664079999999998</v>
      </c>
      <c r="B25187" s="2">
        <v>11.545959999999999</v>
      </c>
      <c r="C25187" s="2">
        <v>1.6459379999999999</v>
      </c>
      <c r="D25187" s="2">
        <v>1.2041809999999999</v>
      </c>
      <c r="F25187" s="2">
        <v>22.661269999999998</v>
      </c>
      <c r="G25187" s="2">
        <v>0.162468</v>
      </c>
      <c r="H25187" s="2">
        <v>0</v>
      </c>
      <c r="J25187" s="2">
        <v>22.664079999999998</v>
      </c>
      <c r="K25187" s="2">
        <v>0.12506900000000001</v>
      </c>
      <c r="L25187" s="2">
        <v>0.118106</v>
      </c>
    </row>
    <row r="25188" spans="1:12" x14ac:dyDescent="0.2">
      <c r="A25188" s="2">
        <v>22.66478</v>
      </c>
      <c r="B25188" s="2">
        <v>11.545579999999999</v>
      </c>
      <c r="C25188" s="2">
        <v>1.648814</v>
      </c>
      <c r="D25188" s="2">
        <v>1.20444</v>
      </c>
      <c r="F25188" s="2">
        <v>22.66197</v>
      </c>
      <c r="G25188" s="2">
        <v>0.162468</v>
      </c>
      <c r="H25188" s="2">
        <v>0</v>
      </c>
      <c r="J25188" s="2">
        <v>22.66478</v>
      </c>
      <c r="K25188" s="2">
        <v>0.12504599999999999</v>
      </c>
      <c r="L25188" s="2">
        <v>0.11826299999999999</v>
      </c>
    </row>
    <row r="25189" spans="1:12" x14ac:dyDescent="0.2">
      <c r="A25189" s="2">
        <v>22.665479999999999</v>
      </c>
      <c r="B25189" s="2">
        <v>11.54454</v>
      </c>
      <c r="C25189" s="2">
        <v>1.6514120000000001</v>
      </c>
      <c r="D25189" s="2">
        <v>1.204448</v>
      </c>
      <c r="F25189" s="2">
        <v>22.662669999999999</v>
      </c>
      <c r="G25189" s="2">
        <v>0.162468</v>
      </c>
      <c r="H25189" s="2">
        <v>0</v>
      </c>
      <c r="J25189" s="2">
        <v>22.665479999999999</v>
      </c>
      <c r="K25189" s="2">
        <v>0.12479</v>
      </c>
      <c r="L25189" s="2">
        <v>0.118437</v>
      </c>
    </row>
    <row r="25190" spans="1:12" x14ac:dyDescent="0.2">
      <c r="A25190" s="2">
        <v>22.666180000000001</v>
      </c>
      <c r="B25190" s="2">
        <v>11.54372</v>
      </c>
      <c r="C25190" s="2">
        <v>1.654334</v>
      </c>
      <c r="D25190" s="2">
        <v>1.204547</v>
      </c>
      <c r="F25190" s="2">
        <v>22.66337</v>
      </c>
      <c r="G25190" s="2">
        <v>0.162468</v>
      </c>
      <c r="H25190" s="2">
        <v>0</v>
      </c>
      <c r="J25190" s="2">
        <v>22.666180000000001</v>
      </c>
      <c r="K25190" s="2">
        <v>0.124773</v>
      </c>
      <c r="L25190" s="2">
        <v>0.118299</v>
      </c>
    </row>
    <row r="25191" spans="1:12" x14ac:dyDescent="0.2">
      <c r="A25191" s="2">
        <v>22.666879999999999</v>
      </c>
      <c r="B25191" s="2">
        <v>11.543380000000001</v>
      </c>
      <c r="C25191" s="2">
        <v>1.6568020000000001</v>
      </c>
      <c r="D25191" s="2">
        <v>1.2047760000000001</v>
      </c>
      <c r="F25191" s="2">
        <v>22.664079999999998</v>
      </c>
      <c r="G25191" s="2">
        <v>0.162468</v>
      </c>
      <c r="H25191" s="2">
        <v>0</v>
      </c>
      <c r="J25191" s="2">
        <v>22.666879999999999</v>
      </c>
      <c r="K25191" s="2">
        <v>0.125114</v>
      </c>
      <c r="L25191" s="2">
        <v>0.11894100000000001</v>
      </c>
    </row>
    <row r="25192" spans="1:12" x14ac:dyDescent="0.2">
      <c r="A25192" s="2">
        <v>22.667580000000001</v>
      </c>
      <c r="B25192" s="2">
        <v>11.542439999999999</v>
      </c>
      <c r="C25192" s="2">
        <v>1.6592439999999999</v>
      </c>
      <c r="D25192" s="2">
        <v>1.2048749999999999</v>
      </c>
      <c r="F25192" s="2">
        <v>22.66478</v>
      </c>
      <c r="G25192" s="2">
        <v>0.162468</v>
      </c>
      <c r="H25192" s="2">
        <v>0</v>
      </c>
      <c r="J25192" s="2">
        <v>22.667580000000001</v>
      </c>
      <c r="K25192" s="2">
        <v>0.12529499999999999</v>
      </c>
      <c r="L25192" s="2">
        <v>0.11945600000000001</v>
      </c>
    </row>
    <row r="25193" spans="1:12" x14ac:dyDescent="0.2">
      <c r="A25193" s="2">
        <v>22.668279999999999</v>
      </c>
      <c r="B25193" s="2">
        <v>11.542009999999999</v>
      </c>
      <c r="C25193" s="2">
        <v>1.6618189999999999</v>
      </c>
      <c r="D25193" s="2">
        <v>1.2051879999999999</v>
      </c>
      <c r="F25193" s="2">
        <v>22.665479999999999</v>
      </c>
      <c r="G25193" s="2">
        <v>0.162468</v>
      </c>
      <c r="H25193" s="2">
        <v>0</v>
      </c>
      <c r="J25193" s="2">
        <v>22.668279999999999</v>
      </c>
      <c r="K25193" s="2">
        <v>0.12553800000000001</v>
      </c>
      <c r="L25193" s="2">
        <v>0.11938</v>
      </c>
    </row>
    <row r="25194" spans="1:12" x14ac:dyDescent="0.2">
      <c r="A25194" s="2">
        <v>22.668990000000001</v>
      </c>
      <c r="B25194" s="2">
        <v>11.54166</v>
      </c>
      <c r="C25194" s="2">
        <v>1.664264</v>
      </c>
      <c r="D25194" s="2">
        <v>1.2053480000000001</v>
      </c>
      <c r="F25194" s="2">
        <v>22.666180000000001</v>
      </c>
      <c r="G25194" s="2">
        <v>0.162468</v>
      </c>
      <c r="H25194" s="2">
        <v>0</v>
      </c>
      <c r="J25194" s="2">
        <v>22.668990000000001</v>
      </c>
      <c r="K25194" s="2">
        <v>0.12540399999999999</v>
      </c>
      <c r="L25194" s="2">
        <v>0.119668</v>
      </c>
    </row>
    <row r="25195" spans="1:12" x14ac:dyDescent="0.2">
      <c r="A25195" s="2">
        <v>22.669689999999999</v>
      </c>
      <c r="B25195" s="2">
        <v>11.540369999999999</v>
      </c>
      <c r="C25195" s="2">
        <v>1.667224</v>
      </c>
      <c r="D25195" s="2">
        <v>1.2048829999999999</v>
      </c>
      <c r="F25195" s="2">
        <v>22.666879999999999</v>
      </c>
      <c r="G25195" s="2">
        <v>0.162468</v>
      </c>
      <c r="H25195" s="2">
        <v>0</v>
      </c>
      <c r="J25195" s="2">
        <v>22.669689999999999</v>
      </c>
      <c r="K25195" s="2">
        <v>0.125641</v>
      </c>
      <c r="L25195" s="2">
        <v>0.119506</v>
      </c>
    </row>
    <row r="25196" spans="1:12" x14ac:dyDescent="0.2">
      <c r="A25196" s="2">
        <v>22.670390000000001</v>
      </c>
      <c r="B25196" s="2">
        <v>11.54017</v>
      </c>
      <c r="C25196" s="2">
        <v>1.6699440000000001</v>
      </c>
      <c r="D25196" s="2">
        <v>1.2050890000000001</v>
      </c>
      <c r="F25196" s="2">
        <v>22.667580000000001</v>
      </c>
      <c r="G25196" s="2">
        <v>0.162468</v>
      </c>
      <c r="H25196" s="2">
        <v>0</v>
      </c>
      <c r="J25196" s="2">
        <v>22.670390000000001</v>
      </c>
      <c r="K25196" s="2">
        <v>0.12588299999999999</v>
      </c>
      <c r="L25196" s="2">
        <v>0.119063</v>
      </c>
    </row>
    <row r="25197" spans="1:12" x14ac:dyDescent="0.2">
      <c r="A25197" s="2">
        <v>22.67109</v>
      </c>
      <c r="B25197" s="2">
        <v>11.539540000000001</v>
      </c>
      <c r="C25197" s="2">
        <v>1.6726490000000001</v>
      </c>
      <c r="D25197" s="2">
        <v>1.2049289999999999</v>
      </c>
      <c r="F25197" s="2">
        <v>22.668279999999999</v>
      </c>
      <c r="G25197" s="2">
        <v>0.162468</v>
      </c>
      <c r="H25197" s="2">
        <v>0</v>
      </c>
      <c r="J25197" s="2">
        <v>22.67109</v>
      </c>
      <c r="K25197" s="2">
        <v>0.12570200000000001</v>
      </c>
      <c r="L25197" s="2">
        <v>0.119155</v>
      </c>
    </row>
    <row r="25198" spans="1:12" x14ac:dyDescent="0.2">
      <c r="A25198" s="2">
        <v>22.671790000000001</v>
      </c>
      <c r="B25198" s="2">
        <v>11.538410000000001</v>
      </c>
      <c r="C25198" s="2">
        <v>1.6750400000000001</v>
      </c>
      <c r="D25198" s="2">
        <v>1.2047760000000001</v>
      </c>
      <c r="F25198" s="2">
        <v>22.668990000000001</v>
      </c>
      <c r="G25198" s="2">
        <v>0.162468</v>
      </c>
      <c r="H25198" s="2">
        <v>0</v>
      </c>
      <c r="J25198" s="2">
        <v>22.671790000000001</v>
      </c>
      <c r="K25198" s="2">
        <v>0.12562400000000001</v>
      </c>
      <c r="L25198" s="2">
        <v>0.119091</v>
      </c>
    </row>
    <row r="25199" spans="1:12" x14ac:dyDescent="0.2">
      <c r="A25199" s="2">
        <v>22.67249</v>
      </c>
      <c r="B25199" s="2">
        <v>11.53763</v>
      </c>
      <c r="C25199" s="2">
        <v>1.6775770000000001</v>
      </c>
      <c r="D25199" s="2">
        <v>1.2043790000000001</v>
      </c>
      <c r="F25199" s="2">
        <v>22.669689999999999</v>
      </c>
      <c r="G25199" s="2">
        <v>0.162468</v>
      </c>
      <c r="H25199" s="2">
        <v>0</v>
      </c>
      <c r="J25199" s="2">
        <v>22.67249</v>
      </c>
      <c r="K25199" s="2">
        <v>0.125696</v>
      </c>
      <c r="L25199" s="2">
        <v>0.118521</v>
      </c>
    </row>
    <row r="25200" spans="1:12" x14ac:dyDescent="0.2">
      <c r="A25200" s="2">
        <v>22.673190000000002</v>
      </c>
      <c r="B25200" s="2">
        <v>11.53702</v>
      </c>
      <c r="C25200" s="2">
        <v>1.6798390000000001</v>
      </c>
      <c r="D25200" s="2">
        <v>1.2042189999999999</v>
      </c>
      <c r="F25200" s="2">
        <v>22.670390000000001</v>
      </c>
      <c r="G25200" s="2">
        <v>0.162468</v>
      </c>
      <c r="H25200" s="2">
        <v>0</v>
      </c>
      <c r="J25200" s="2">
        <v>22.673190000000002</v>
      </c>
      <c r="K25200" s="2">
        <v>0.12617500000000001</v>
      </c>
      <c r="L25200" s="2">
        <v>0.118823</v>
      </c>
    </row>
    <row r="25201" spans="1:12" x14ac:dyDescent="0.2">
      <c r="A25201" s="2">
        <v>22.6739</v>
      </c>
      <c r="B25201" s="2">
        <v>11.536210000000001</v>
      </c>
      <c r="C25201" s="2">
        <v>1.6822729999999999</v>
      </c>
      <c r="D25201" s="2">
        <v>1.204135</v>
      </c>
      <c r="F25201" s="2">
        <v>22.67109</v>
      </c>
      <c r="G25201" s="2">
        <v>0.162468</v>
      </c>
      <c r="H25201" s="2">
        <v>0</v>
      </c>
      <c r="J25201" s="2">
        <v>22.6739</v>
      </c>
      <c r="K25201" s="2">
        <v>0.125614</v>
      </c>
      <c r="L25201" s="2">
        <v>0.118905</v>
      </c>
    </row>
    <row r="25202" spans="1:12" x14ac:dyDescent="0.2">
      <c r="A25202" s="2">
        <v>22.674600000000002</v>
      </c>
      <c r="B25202" s="2">
        <v>11.535920000000001</v>
      </c>
      <c r="C25202" s="2">
        <v>1.684604</v>
      </c>
      <c r="D25202" s="2">
        <v>1.203716</v>
      </c>
      <c r="F25202" s="2">
        <v>22.671790000000001</v>
      </c>
      <c r="G25202" s="2">
        <v>0.162468</v>
      </c>
      <c r="H25202" s="2">
        <v>0</v>
      </c>
      <c r="J25202" s="2">
        <v>22.674600000000002</v>
      </c>
      <c r="K25202" s="2">
        <v>0.12548599999999999</v>
      </c>
      <c r="L25202" s="2">
        <v>0.119586</v>
      </c>
    </row>
    <row r="25203" spans="1:12" x14ac:dyDescent="0.2">
      <c r="A25203" s="2">
        <v>22.6753</v>
      </c>
      <c r="B25203" s="2">
        <v>11.535600000000001</v>
      </c>
      <c r="C25203" s="2">
        <v>1.6869080000000001</v>
      </c>
      <c r="D25203" s="2">
        <v>1.203654</v>
      </c>
      <c r="F25203" s="2">
        <v>22.67249</v>
      </c>
      <c r="G25203" s="2">
        <v>0.162468</v>
      </c>
      <c r="H25203" s="2">
        <v>0</v>
      </c>
      <c r="J25203" s="2">
        <v>22.6753</v>
      </c>
      <c r="K25203" s="2">
        <v>0.12504799999999999</v>
      </c>
      <c r="L25203" s="2">
        <v>0.119718</v>
      </c>
    </row>
    <row r="25204" spans="1:12" x14ac:dyDescent="0.2">
      <c r="A25204" s="2">
        <v>22.675999999999998</v>
      </c>
      <c r="B25204" s="2">
        <v>11.53504</v>
      </c>
      <c r="C25204" s="2">
        <v>1.6886859999999999</v>
      </c>
      <c r="D25204" s="2">
        <v>1.2040280000000001</v>
      </c>
      <c r="F25204" s="2">
        <v>22.673190000000002</v>
      </c>
      <c r="G25204" s="2">
        <v>0.162468</v>
      </c>
      <c r="H25204" s="2">
        <v>0</v>
      </c>
      <c r="J25204" s="2">
        <v>22.675999999999998</v>
      </c>
      <c r="K25204" s="2">
        <v>0.125141</v>
      </c>
      <c r="L25204" s="2">
        <v>0.119436</v>
      </c>
    </row>
    <row r="25205" spans="1:12" x14ac:dyDescent="0.2">
      <c r="A25205" s="2">
        <v>22.6767</v>
      </c>
      <c r="B25205" s="2">
        <v>11.53439</v>
      </c>
      <c r="C25205" s="2">
        <v>1.690124</v>
      </c>
      <c r="D25205" s="2">
        <v>1.2044250000000001</v>
      </c>
      <c r="F25205" s="2">
        <v>22.6739</v>
      </c>
      <c r="G25205" s="2">
        <v>0.162468</v>
      </c>
      <c r="H25205" s="2">
        <v>0</v>
      </c>
      <c r="J25205" s="2">
        <v>22.6767</v>
      </c>
      <c r="K25205" s="2">
        <v>0.12467200000000001</v>
      </c>
      <c r="L25205" s="2">
        <v>0.119617</v>
      </c>
    </row>
    <row r="25206" spans="1:12" x14ac:dyDescent="0.2">
      <c r="A25206" s="2">
        <v>22.677399999999999</v>
      </c>
      <c r="B25206" s="2">
        <v>11.5335</v>
      </c>
      <c r="C25206" s="2">
        <v>1.6913940000000001</v>
      </c>
      <c r="D25206" s="2">
        <v>1.2038990000000001</v>
      </c>
      <c r="F25206" s="2">
        <v>22.674600000000002</v>
      </c>
      <c r="G25206" s="2">
        <v>0.162468</v>
      </c>
      <c r="H25206" s="2">
        <v>0</v>
      </c>
      <c r="J25206" s="2">
        <v>22.677399999999999</v>
      </c>
      <c r="K25206" s="2">
        <v>0.124996</v>
      </c>
      <c r="L25206" s="2">
        <v>0.120281</v>
      </c>
    </row>
    <row r="25207" spans="1:12" x14ac:dyDescent="0.2">
      <c r="A25207" s="2">
        <v>22.678100000000001</v>
      </c>
      <c r="B25207" s="2">
        <v>11.53298</v>
      </c>
      <c r="C25207" s="2">
        <v>1.6927559999999999</v>
      </c>
      <c r="D25207" s="2">
        <v>1.203357</v>
      </c>
      <c r="F25207" s="2">
        <v>22.6753</v>
      </c>
      <c r="G25207" s="2">
        <v>0.162468</v>
      </c>
      <c r="H25207" s="2">
        <v>0</v>
      </c>
      <c r="J25207" s="2">
        <v>22.678100000000001</v>
      </c>
      <c r="K25207" s="2">
        <v>0.12567300000000001</v>
      </c>
      <c r="L25207" s="2">
        <v>0.120964</v>
      </c>
    </row>
    <row r="25208" spans="1:12" x14ac:dyDescent="0.2">
      <c r="A25208" s="2">
        <v>22.678799999999999</v>
      </c>
      <c r="B25208" s="2">
        <v>11.53201</v>
      </c>
      <c r="C25208" s="2">
        <v>1.6945140000000001</v>
      </c>
      <c r="D25208" s="2">
        <v>1.2030209999999999</v>
      </c>
      <c r="F25208" s="2">
        <v>22.675999999999998</v>
      </c>
      <c r="G25208" s="2">
        <v>0.162468</v>
      </c>
      <c r="H25208" s="2">
        <v>0</v>
      </c>
      <c r="J25208" s="2">
        <v>22.678799999999999</v>
      </c>
      <c r="K25208" s="2">
        <v>0.12560099999999999</v>
      </c>
      <c r="L25208" s="2">
        <v>0.12137000000000001</v>
      </c>
    </row>
    <row r="25209" spans="1:12" x14ac:dyDescent="0.2">
      <c r="A25209" s="2">
        <v>22.679510000000001</v>
      </c>
      <c r="B25209" s="2">
        <v>11.531330000000001</v>
      </c>
      <c r="C25209" s="2">
        <v>1.696258</v>
      </c>
      <c r="D25209" s="2">
        <v>1.2031050000000001</v>
      </c>
      <c r="F25209" s="2">
        <v>22.6767</v>
      </c>
      <c r="G25209" s="2">
        <v>0.162468</v>
      </c>
      <c r="H25209" s="2">
        <v>0</v>
      </c>
      <c r="J25209" s="2">
        <v>22.679510000000001</v>
      </c>
      <c r="K25209" s="2">
        <v>0.12517</v>
      </c>
      <c r="L25209" s="2">
        <v>0.121628</v>
      </c>
    </row>
    <row r="25210" spans="1:12" x14ac:dyDescent="0.2">
      <c r="A25210" s="2">
        <v>22.680209999999999</v>
      </c>
      <c r="B25210" s="2">
        <v>11.531140000000001</v>
      </c>
      <c r="C25210" s="2">
        <v>1.6978070000000001</v>
      </c>
      <c r="D25210" s="2">
        <v>1.203441</v>
      </c>
      <c r="F25210" s="2">
        <v>22.677399999999999</v>
      </c>
      <c r="G25210" s="2">
        <v>0.162468</v>
      </c>
      <c r="H25210" s="2">
        <v>0</v>
      </c>
      <c r="J25210" s="2">
        <v>22.680209999999999</v>
      </c>
      <c r="K25210" s="2">
        <v>0.125004</v>
      </c>
      <c r="L25210" s="2">
        <v>0.12178799999999999</v>
      </c>
    </row>
    <row r="25211" spans="1:12" x14ac:dyDescent="0.2">
      <c r="A25211" s="2">
        <v>22.680910000000001</v>
      </c>
      <c r="B25211" s="2">
        <v>11.531000000000001</v>
      </c>
      <c r="C25211" s="2">
        <v>1.6995</v>
      </c>
      <c r="D25211" s="2">
        <v>1.203578</v>
      </c>
      <c r="F25211" s="2">
        <v>22.678100000000001</v>
      </c>
      <c r="G25211" s="2">
        <v>0.162468</v>
      </c>
      <c r="H25211" s="2">
        <v>0</v>
      </c>
      <c r="J25211" s="2">
        <v>22.680910000000001</v>
      </c>
      <c r="K25211" s="2">
        <v>0.125557</v>
      </c>
      <c r="L25211" s="2">
        <v>0.122211</v>
      </c>
    </row>
    <row r="25212" spans="1:12" x14ac:dyDescent="0.2">
      <c r="A25212" s="2">
        <v>22.681609999999999</v>
      </c>
      <c r="B25212" s="2">
        <v>11.530150000000001</v>
      </c>
      <c r="C25212" s="2">
        <v>1.701236</v>
      </c>
      <c r="D25212" s="2">
        <v>1.203525</v>
      </c>
      <c r="F25212" s="2">
        <v>22.678799999999999</v>
      </c>
      <c r="G25212" s="2">
        <v>0.162468</v>
      </c>
      <c r="H25212" s="2">
        <v>0</v>
      </c>
      <c r="J25212" s="2">
        <v>22.681609999999999</v>
      </c>
      <c r="K25212" s="2">
        <v>0.12543499999999999</v>
      </c>
      <c r="L25212" s="2">
        <v>0.122485</v>
      </c>
    </row>
    <row r="25213" spans="1:12" x14ac:dyDescent="0.2">
      <c r="A25213" s="2">
        <v>22.682310000000001</v>
      </c>
      <c r="B25213" s="2">
        <v>11.52932</v>
      </c>
      <c r="C25213" s="2">
        <v>1.702861</v>
      </c>
      <c r="D25213" s="2">
        <v>1.203441</v>
      </c>
      <c r="F25213" s="2">
        <v>22.679510000000001</v>
      </c>
      <c r="G25213" s="2">
        <v>0.162468</v>
      </c>
      <c r="H25213" s="2">
        <v>0</v>
      </c>
      <c r="J25213" s="2">
        <v>22.682310000000001</v>
      </c>
      <c r="K25213" s="2">
        <v>0.12634999999999999</v>
      </c>
      <c r="L25213" s="2">
        <v>0.12273000000000001</v>
      </c>
    </row>
    <row r="25214" spans="1:12" x14ac:dyDescent="0.2">
      <c r="A25214" s="2">
        <v>22.683009999999999</v>
      </c>
      <c r="B25214" s="2">
        <v>11.52863</v>
      </c>
      <c r="C25214" s="2">
        <v>1.7044589999999999</v>
      </c>
      <c r="D25214" s="2">
        <v>1.203433</v>
      </c>
      <c r="F25214" s="2">
        <v>22.680209999999999</v>
      </c>
      <c r="G25214" s="2">
        <v>0.162468</v>
      </c>
      <c r="H25214" s="2">
        <v>0</v>
      </c>
      <c r="J25214" s="2">
        <v>22.683009999999999</v>
      </c>
      <c r="K25214" s="2">
        <v>0.12596099999999999</v>
      </c>
      <c r="L25214" s="2">
        <v>0.12250999999999999</v>
      </c>
    </row>
    <row r="25215" spans="1:12" x14ac:dyDescent="0.2">
      <c r="A25215" s="2">
        <v>22.683710000000001</v>
      </c>
      <c r="B25215" s="2">
        <v>11.52793</v>
      </c>
      <c r="C25215" s="2">
        <v>1.7059359999999999</v>
      </c>
      <c r="D25215" s="2">
        <v>1.2029749999999999</v>
      </c>
      <c r="F25215" s="2">
        <v>22.680910000000001</v>
      </c>
      <c r="G25215" s="2">
        <v>0.162468</v>
      </c>
      <c r="H25215" s="2">
        <v>0</v>
      </c>
      <c r="J25215" s="2">
        <v>22.683710000000001</v>
      </c>
      <c r="K25215" s="2">
        <v>0.126053</v>
      </c>
      <c r="L25215" s="2">
        <v>0.122861</v>
      </c>
    </row>
    <row r="25216" spans="1:12" x14ac:dyDescent="0.2">
      <c r="A25216" s="2">
        <v>22.684419999999999</v>
      </c>
      <c r="B25216" s="2">
        <v>11.52726</v>
      </c>
      <c r="C25216" s="2">
        <v>1.707301</v>
      </c>
      <c r="D25216" s="2">
        <v>1.202998</v>
      </c>
      <c r="F25216" s="2">
        <v>22.681609999999999</v>
      </c>
      <c r="G25216" s="2">
        <v>0.162468</v>
      </c>
      <c r="H25216" s="2">
        <v>0</v>
      </c>
      <c r="J25216" s="2">
        <v>22.684419999999999</v>
      </c>
      <c r="K25216" s="2">
        <v>0.12606000000000001</v>
      </c>
      <c r="L25216" s="2">
        <v>0.12285500000000001</v>
      </c>
    </row>
    <row r="25217" spans="1:12" x14ac:dyDescent="0.2">
      <c r="A25217" s="2">
        <v>22.685120000000001</v>
      </c>
      <c r="B25217" s="2">
        <v>11.52678</v>
      </c>
      <c r="C25217" s="2">
        <v>1.7087319999999999</v>
      </c>
      <c r="D25217" s="2">
        <v>1.2025330000000001</v>
      </c>
      <c r="F25217" s="2">
        <v>22.682310000000001</v>
      </c>
      <c r="G25217" s="2">
        <v>0.162468</v>
      </c>
      <c r="H25217" s="2">
        <v>0</v>
      </c>
      <c r="J25217" s="2">
        <v>22.685120000000001</v>
      </c>
      <c r="K25217" s="2">
        <v>0.126003</v>
      </c>
      <c r="L25217" s="2">
        <v>0.122584</v>
      </c>
    </row>
    <row r="25218" spans="1:12" x14ac:dyDescent="0.2">
      <c r="A25218" s="2">
        <v>22.68582</v>
      </c>
      <c r="B25218" s="2">
        <v>11.526120000000001</v>
      </c>
      <c r="C25218" s="2">
        <v>1.7102349999999999</v>
      </c>
      <c r="D25218" s="2">
        <v>1.2019759999999999</v>
      </c>
      <c r="F25218" s="2">
        <v>22.683009999999999</v>
      </c>
      <c r="G25218" s="2">
        <v>0.162468</v>
      </c>
      <c r="H25218" s="2">
        <v>0</v>
      </c>
      <c r="J25218" s="2">
        <v>22.68582</v>
      </c>
      <c r="K25218" s="2">
        <v>0.126495</v>
      </c>
      <c r="L25218" s="2">
        <v>0.122596</v>
      </c>
    </row>
    <row r="25219" spans="1:12" x14ac:dyDescent="0.2">
      <c r="A25219" s="2">
        <v>22.686520000000002</v>
      </c>
      <c r="B25219" s="2">
        <v>11.525550000000001</v>
      </c>
      <c r="C25219" s="2">
        <v>1.711662</v>
      </c>
      <c r="D25219" s="2">
        <v>1.2016709999999999</v>
      </c>
      <c r="F25219" s="2">
        <v>22.683710000000001</v>
      </c>
      <c r="G25219" s="2">
        <v>0.162468</v>
      </c>
      <c r="H25219" s="2">
        <v>0</v>
      </c>
      <c r="J25219" s="2">
        <v>22.686520000000002</v>
      </c>
      <c r="K25219" s="2">
        <v>0.126303</v>
      </c>
      <c r="L25219" s="2">
        <v>0.122889</v>
      </c>
    </row>
    <row r="25220" spans="1:12" x14ac:dyDescent="0.2">
      <c r="A25220" s="2">
        <v>22.68722</v>
      </c>
      <c r="B25220" s="2">
        <v>11.524889999999999</v>
      </c>
      <c r="C25220" s="2">
        <v>1.713058</v>
      </c>
      <c r="D25220" s="2">
        <v>1.20177</v>
      </c>
      <c r="F25220" s="2">
        <v>22.684419999999999</v>
      </c>
      <c r="G25220" s="2">
        <v>0.162468</v>
      </c>
      <c r="H25220" s="2">
        <v>0</v>
      </c>
      <c r="J25220" s="2">
        <v>22.68722</v>
      </c>
      <c r="K25220" s="2">
        <v>0.126583</v>
      </c>
      <c r="L25220" s="2">
        <v>0.12280199999999999</v>
      </c>
    </row>
    <row r="25221" spans="1:12" x14ac:dyDescent="0.2">
      <c r="A25221" s="2">
        <v>22.687919999999998</v>
      </c>
      <c r="B25221" s="2">
        <v>11.524100000000001</v>
      </c>
      <c r="C25221" s="2">
        <v>1.714507</v>
      </c>
      <c r="D25221" s="2">
        <v>1.2019759999999999</v>
      </c>
      <c r="F25221" s="2">
        <v>22.685120000000001</v>
      </c>
      <c r="G25221" s="2">
        <v>0.162468</v>
      </c>
      <c r="H25221" s="2">
        <v>0</v>
      </c>
      <c r="J25221" s="2">
        <v>22.687919999999998</v>
      </c>
      <c r="K25221" s="2">
        <v>0.12665000000000001</v>
      </c>
      <c r="L25221" s="2">
        <v>0.122609</v>
      </c>
    </row>
    <row r="25222" spans="1:12" x14ac:dyDescent="0.2">
      <c r="A25222" s="2">
        <v>22.68862</v>
      </c>
      <c r="B25222" s="2">
        <v>11.52341</v>
      </c>
      <c r="C25222" s="2">
        <v>1.7159720000000001</v>
      </c>
      <c r="D25222" s="2">
        <v>1.201694</v>
      </c>
      <c r="F25222" s="2">
        <v>22.68582</v>
      </c>
      <c r="G25222" s="2">
        <v>0.162468</v>
      </c>
      <c r="H25222" s="2">
        <v>0</v>
      </c>
      <c r="J25222" s="2">
        <v>22.68862</v>
      </c>
      <c r="K25222" s="2">
        <v>0.12714</v>
      </c>
      <c r="L25222" s="2">
        <v>0.122641</v>
      </c>
    </row>
    <row r="25223" spans="1:12" x14ac:dyDescent="0.2">
      <c r="A25223" s="2">
        <v>22.689330000000002</v>
      </c>
      <c r="B25223" s="2">
        <v>11.52298</v>
      </c>
      <c r="C25223" s="2">
        <v>1.7172000000000001</v>
      </c>
      <c r="D25223" s="2">
        <v>1.201419</v>
      </c>
      <c r="F25223" s="2">
        <v>22.686520000000002</v>
      </c>
      <c r="G25223" s="2">
        <v>0.162468</v>
      </c>
      <c r="H25223" s="2">
        <v>0</v>
      </c>
      <c r="J25223" s="2">
        <v>22.689330000000002</v>
      </c>
      <c r="K25223" s="2">
        <v>0.12707499999999999</v>
      </c>
      <c r="L25223" s="2">
        <v>0.122559</v>
      </c>
    </row>
    <row r="25224" spans="1:12" x14ac:dyDescent="0.2">
      <c r="A25224" s="2">
        <v>22.69003</v>
      </c>
      <c r="B25224" s="2">
        <v>11.52256</v>
      </c>
      <c r="C25224" s="2">
        <v>1.7184170000000001</v>
      </c>
      <c r="D25224" s="2">
        <v>1.201724</v>
      </c>
      <c r="F25224" s="2">
        <v>22.68722</v>
      </c>
      <c r="G25224" s="2">
        <v>0.162468</v>
      </c>
      <c r="H25224" s="2">
        <v>0</v>
      </c>
      <c r="J25224" s="2">
        <v>22.69003</v>
      </c>
      <c r="K25224" s="2">
        <v>0.12761900000000001</v>
      </c>
      <c r="L25224" s="2">
        <v>0.122817</v>
      </c>
    </row>
    <row r="25225" spans="1:12" x14ac:dyDescent="0.2">
      <c r="A25225" s="2">
        <v>22.690729999999999</v>
      </c>
      <c r="B25225" s="2">
        <v>11.52192</v>
      </c>
      <c r="C25225" s="2">
        <v>1.719543</v>
      </c>
      <c r="D25225" s="2">
        <v>1.201503</v>
      </c>
      <c r="F25225" s="2">
        <v>22.687919999999998</v>
      </c>
      <c r="G25225" s="2">
        <v>0.162468</v>
      </c>
      <c r="H25225" s="2">
        <v>0</v>
      </c>
      <c r="J25225" s="2">
        <v>22.690729999999999</v>
      </c>
      <c r="K25225" s="2">
        <v>0.12783</v>
      </c>
      <c r="L25225" s="2">
        <v>0.12279900000000001</v>
      </c>
    </row>
    <row r="25226" spans="1:12" x14ac:dyDescent="0.2">
      <c r="A25226" s="2">
        <v>22.69143</v>
      </c>
      <c r="B25226" s="2">
        <v>11.52144</v>
      </c>
      <c r="C25226" s="2">
        <v>1.7203170000000001</v>
      </c>
      <c r="D25226" s="2">
        <v>1.201228</v>
      </c>
      <c r="F25226" s="2">
        <v>22.68862</v>
      </c>
      <c r="G25226" s="2">
        <v>0.162468</v>
      </c>
      <c r="H25226" s="2">
        <v>0</v>
      </c>
      <c r="J25226" s="2">
        <v>22.69143</v>
      </c>
      <c r="K25226" s="2">
        <v>0.127083</v>
      </c>
      <c r="L25226" s="2">
        <v>0.12293800000000001</v>
      </c>
    </row>
    <row r="25227" spans="1:12" x14ac:dyDescent="0.2">
      <c r="A25227" s="2">
        <v>22.692129999999999</v>
      </c>
      <c r="B25227" s="2">
        <v>11.52117</v>
      </c>
      <c r="C25227" s="2">
        <v>1.7208129999999999</v>
      </c>
      <c r="D25227" s="2">
        <v>1.2012130000000001</v>
      </c>
      <c r="F25227" s="2">
        <v>22.689330000000002</v>
      </c>
      <c r="G25227" s="2">
        <v>0.162468</v>
      </c>
      <c r="H25227" s="2">
        <v>0</v>
      </c>
      <c r="J25227" s="2">
        <v>22.692129999999999</v>
      </c>
      <c r="K25227" s="2">
        <v>0.12663099999999999</v>
      </c>
      <c r="L25227" s="2">
        <v>0.123001</v>
      </c>
    </row>
    <row r="25228" spans="1:12" x14ac:dyDescent="0.2">
      <c r="A25228" s="2">
        <v>22.692830000000001</v>
      </c>
      <c r="B25228" s="2">
        <v>11.520860000000001</v>
      </c>
      <c r="C25228" s="2">
        <v>1.7216940000000001</v>
      </c>
      <c r="D25228" s="2">
        <v>1.2019070000000001</v>
      </c>
      <c r="F25228" s="2">
        <v>22.69003</v>
      </c>
      <c r="G25228" s="2">
        <v>0.162468</v>
      </c>
      <c r="H25228" s="2">
        <v>0</v>
      </c>
      <c r="J25228" s="2">
        <v>22.692830000000001</v>
      </c>
      <c r="K25228" s="2">
        <v>0.126722</v>
      </c>
      <c r="L25228" s="2">
        <v>0.123544</v>
      </c>
    </row>
    <row r="25229" spans="1:12" x14ac:dyDescent="0.2">
      <c r="A25229" s="2">
        <v>22.693529999999999</v>
      </c>
      <c r="B25229" s="2">
        <v>11.520429999999999</v>
      </c>
      <c r="C25229" s="2">
        <v>1.722793</v>
      </c>
      <c r="D25229" s="2">
        <v>1.202029</v>
      </c>
      <c r="F25229" s="2">
        <v>22.690729999999999</v>
      </c>
      <c r="G25229" s="2">
        <v>0.162468</v>
      </c>
      <c r="H25229" s="2">
        <v>0</v>
      </c>
      <c r="J25229" s="2">
        <v>22.693529999999999</v>
      </c>
      <c r="K25229" s="2">
        <v>0.127054</v>
      </c>
      <c r="L25229" s="2">
        <v>0.123991</v>
      </c>
    </row>
    <row r="25230" spans="1:12" x14ac:dyDescent="0.2">
      <c r="A25230" s="2">
        <v>22.694240000000001</v>
      </c>
      <c r="B25230" s="2">
        <v>11.51942</v>
      </c>
      <c r="C25230" s="2">
        <v>1.723411</v>
      </c>
      <c r="D25230" s="2">
        <v>1.2021740000000001</v>
      </c>
      <c r="F25230" s="2">
        <v>22.69143</v>
      </c>
      <c r="G25230" s="2">
        <v>0.162468</v>
      </c>
      <c r="H25230" s="2">
        <v>0</v>
      </c>
      <c r="J25230" s="2">
        <v>22.694240000000001</v>
      </c>
      <c r="K25230" s="2">
        <v>0.12676599999999999</v>
      </c>
      <c r="L25230" s="2">
        <v>0.124615</v>
      </c>
    </row>
    <row r="25231" spans="1:12" x14ac:dyDescent="0.2">
      <c r="A25231" s="2">
        <v>22.694939999999999</v>
      </c>
      <c r="B25231" s="2">
        <v>11.51801</v>
      </c>
      <c r="C25231" s="2">
        <v>1.7243379999999999</v>
      </c>
      <c r="D25231" s="2">
        <v>1.2025410000000001</v>
      </c>
      <c r="F25231" s="2">
        <v>22.692129999999999</v>
      </c>
      <c r="G25231" s="2">
        <v>0.162468</v>
      </c>
      <c r="H25231" s="2">
        <v>0</v>
      </c>
      <c r="J25231" s="2">
        <v>22.694939999999999</v>
      </c>
      <c r="K25231" s="2">
        <v>0.12731200000000001</v>
      </c>
      <c r="L25231" s="2">
        <v>0.12488299999999999</v>
      </c>
    </row>
    <row r="25232" spans="1:12" x14ac:dyDescent="0.2">
      <c r="A25232" s="2">
        <v>22.695640000000001</v>
      </c>
      <c r="B25232" s="2">
        <v>11.51708</v>
      </c>
      <c r="C25232" s="2">
        <v>1.725341</v>
      </c>
      <c r="D25232" s="2">
        <v>1.2027239999999999</v>
      </c>
      <c r="F25232" s="2">
        <v>22.692830000000001</v>
      </c>
      <c r="G25232" s="2">
        <v>0.162468</v>
      </c>
      <c r="H25232" s="2">
        <v>0</v>
      </c>
      <c r="J25232" s="2">
        <v>22.695640000000001</v>
      </c>
      <c r="K25232" s="2">
        <v>0.126974</v>
      </c>
      <c r="L25232" s="2">
        <v>0.125224</v>
      </c>
    </row>
    <row r="25233" spans="1:12" x14ac:dyDescent="0.2">
      <c r="A25233" s="2">
        <v>22.696339999999999</v>
      </c>
      <c r="B25233" s="2">
        <v>11.51661</v>
      </c>
      <c r="C25233" s="2">
        <v>1.7261610000000001</v>
      </c>
      <c r="D25233" s="2">
        <v>1.2025939999999999</v>
      </c>
      <c r="F25233" s="2">
        <v>22.693529999999999</v>
      </c>
      <c r="G25233" s="2">
        <v>0.162468</v>
      </c>
      <c r="H25233" s="2">
        <v>0</v>
      </c>
      <c r="J25233" s="2">
        <v>22.696339999999999</v>
      </c>
      <c r="K25233" s="2">
        <v>0.126638</v>
      </c>
      <c r="L25233" s="2">
        <v>0.12578500000000001</v>
      </c>
    </row>
    <row r="25234" spans="1:12" x14ac:dyDescent="0.2">
      <c r="A25234" s="2">
        <v>22.697040000000001</v>
      </c>
      <c r="B25234" s="2">
        <v>11.51606</v>
      </c>
      <c r="C25234" s="2">
        <v>1.7268669999999999</v>
      </c>
      <c r="D25234" s="2">
        <v>1.2024870000000001</v>
      </c>
      <c r="F25234" s="2">
        <v>22.694240000000001</v>
      </c>
      <c r="G25234" s="2">
        <v>0.162468</v>
      </c>
      <c r="H25234" s="2">
        <v>0</v>
      </c>
      <c r="J25234" s="2">
        <v>22.697040000000001</v>
      </c>
      <c r="K25234" s="2">
        <v>0.126253</v>
      </c>
      <c r="L25234" s="2">
        <v>0.126439</v>
      </c>
    </row>
    <row r="25235" spans="1:12" x14ac:dyDescent="0.2">
      <c r="A25235" s="2">
        <v>22.69774</v>
      </c>
      <c r="B25235" s="2">
        <v>11.515319999999999</v>
      </c>
      <c r="C25235" s="2">
        <v>1.7275119999999999</v>
      </c>
      <c r="D25235" s="2">
        <v>1.202205</v>
      </c>
      <c r="F25235" s="2">
        <v>22.694939999999999</v>
      </c>
      <c r="G25235" s="2">
        <v>0.162468</v>
      </c>
      <c r="H25235" s="2">
        <v>0</v>
      </c>
      <c r="J25235" s="2">
        <v>22.69774</v>
      </c>
      <c r="K25235" s="2">
        <v>0.12661</v>
      </c>
      <c r="L25235" s="2">
        <v>0.126694</v>
      </c>
    </row>
    <row r="25236" spans="1:12" x14ac:dyDescent="0.2">
      <c r="A25236" s="2">
        <v>22.698440000000002</v>
      </c>
      <c r="B25236" s="2">
        <v>11.51477</v>
      </c>
      <c r="C25236" s="2">
        <v>1.728118</v>
      </c>
      <c r="D25236" s="2">
        <v>1.202388</v>
      </c>
      <c r="F25236" s="2">
        <v>22.695640000000001</v>
      </c>
      <c r="G25236" s="2">
        <v>0.162468</v>
      </c>
      <c r="H25236" s="2">
        <v>0</v>
      </c>
      <c r="J25236" s="2">
        <v>22.698440000000002</v>
      </c>
      <c r="K25236" s="2">
        <v>0.12612699999999999</v>
      </c>
      <c r="L25236" s="2">
        <v>0.127135</v>
      </c>
    </row>
    <row r="25237" spans="1:12" x14ac:dyDescent="0.2">
      <c r="A25237" s="2">
        <v>22.69914</v>
      </c>
      <c r="B25237" s="2">
        <v>11.51426</v>
      </c>
      <c r="C25237" s="2">
        <v>1.7289570000000001</v>
      </c>
      <c r="D25237" s="2">
        <v>1.2018390000000001</v>
      </c>
      <c r="F25237" s="2">
        <v>22.696339999999999</v>
      </c>
      <c r="G25237" s="2">
        <v>0.162468</v>
      </c>
      <c r="H25237" s="2">
        <v>0</v>
      </c>
      <c r="J25237" s="2">
        <v>22.69914</v>
      </c>
      <c r="K25237" s="2">
        <v>0.127083</v>
      </c>
      <c r="L25237" s="2">
        <v>0.12783800000000001</v>
      </c>
    </row>
    <row r="25238" spans="1:12" x14ac:dyDescent="0.2">
      <c r="A25238" s="2">
        <v>22.699850000000001</v>
      </c>
      <c r="B25238" s="2">
        <v>11.51362</v>
      </c>
      <c r="C25238" s="2">
        <v>1.7301059999999999</v>
      </c>
      <c r="D25238" s="2">
        <v>1.201862</v>
      </c>
      <c r="F25238" s="2">
        <v>22.697040000000001</v>
      </c>
      <c r="G25238" s="2">
        <v>0.162468</v>
      </c>
      <c r="H25238" s="2">
        <v>0</v>
      </c>
      <c r="J25238" s="2">
        <v>22.699850000000001</v>
      </c>
      <c r="K25238" s="2">
        <v>0.127357</v>
      </c>
      <c r="L25238" s="2">
        <v>0.12824199999999999</v>
      </c>
    </row>
    <row r="25239" spans="1:12" x14ac:dyDescent="0.2">
      <c r="A25239" s="2">
        <v>22.70055</v>
      </c>
      <c r="B25239" s="2">
        <v>11.51308</v>
      </c>
      <c r="C25239" s="2">
        <v>1.7308460000000001</v>
      </c>
      <c r="D25239" s="2">
        <v>1.201587</v>
      </c>
      <c r="F25239" s="2">
        <v>22.69774</v>
      </c>
      <c r="G25239" s="2">
        <v>0.162468</v>
      </c>
      <c r="H25239" s="2">
        <v>0</v>
      </c>
      <c r="J25239" s="2">
        <v>22.70055</v>
      </c>
      <c r="K25239" s="2">
        <v>0.12804199999999999</v>
      </c>
      <c r="L25239" s="2">
        <v>0.12844700000000001</v>
      </c>
    </row>
    <row r="25240" spans="1:12" x14ac:dyDescent="0.2">
      <c r="A25240" s="2">
        <v>22.701250000000002</v>
      </c>
      <c r="B25240" s="2">
        <v>11.512460000000001</v>
      </c>
      <c r="C25240" s="2">
        <v>1.7311970000000001</v>
      </c>
      <c r="D25240" s="2">
        <v>1.2013959999999999</v>
      </c>
      <c r="F25240" s="2">
        <v>22.698440000000002</v>
      </c>
      <c r="G25240" s="2">
        <v>0.162468</v>
      </c>
      <c r="H25240" s="2">
        <v>0</v>
      </c>
      <c r="J25240" s="2">
        <v>22.701250000000002</v>
      </c>
      <c r="K25240" s="2">
        <v>0.12781100000000001</v>
      </c>
      <c r="L25240" s="2">
        <v>0.12922800000000001</v>
      </c>
    </row>
    <row r="25241" spans="1:12" x14ac:dyDescent="0.2">
      <c r="A25241" s="2">
        <v>22.70195</v>
      </c>
      <c r="B25241" s="2">
        <v>11.5123</v>
      </c>
      <c r="C25241" s="2">
        <v>1.73167</v>
      </c>
      <c r="D25241" s="2">
        <v>1.2016169999999999</v>
      </c>
      <c r="F25241" s="2">
        <v>22.69914</v>
      </c>
      <c r="G25241" s="2">
        <v>0.162468</v>
      </c>
      <c r="H25241" s="2">
        <v>0</v>
      </c>
      <c r="J25241" s="2">
        <v>22.70195</v>
      </c>
      <c r="K25241" s="2">
        <v>0.12753300000000001</v>
      </c>
      <c r="L25241" s="2">
        <v>0.12947400000000001</v>
      </c>
    </row>
    <row r="25242" spans="1:12" x14ac:dyDescent="0.2">
      <c r="A25242" s="2">
        <v>22.702649999999998</v>
      </c>
      <c r="B25242" s="2">
        <v>11.511900000000001</v>
      </c>
      <c r="C25242" s="2">
        <v>1.732135</v>
      </c>
      <c r="D25242" s="2">
        <v>1.2016020000000001</v>
      </c>
      <c r="F25242" s="2">
        <v>22.699850000000001</v>
      </c>
      <c r="G25242" s="2">
        <v>0.162468</v>
      </c>
      <c r="H25242" s="2">
        <v>0</v>
      </c>
      <c r="J25242" s="2">
        <v>22.702649999999998</v>
      </c>
      <c r="K25242" s="2">
        <v>0.127306</v>
      </c>
      <c r="L25242" s="2">
        <v>0.129519</v>
      </c>
    </row>
    <row r="25243" spans="1:12" x14ac:dyDescent="0.2">
      <c r="A25243" s="2">
        <v>22.70335</v>
      </c>
      <c r="B25243" s="2">
        <v>11.51121</v>
      </c>
      <c r="C25243" s="2">
        <v>1.7325090000000001</v>
      </c>
      <c r="D25243" s="2">
        <v>1.2014720000000001</v>
      </c>
      <c r="F25243" s="2">
        <v>22.70055</v>
      </c>
      <c r="G25243" s="2">
        <v>0.162468</v>
      </c>
      <c r="H25243" s="2">
        <v>0</v>
      </c>
      <c r="J25243" s="2">
        <v>22.70335</v>
      </c>
      <c r="K25243" s="2">
        <v>0.126942</v>
      </c>
      <c r="L25243" s="2">
        <v>0.12990599999999999</v>
      </c>
    </row>
    <row r="25244" spans="1:12" x14ac:dyDescent="0.2">
      <c r="A25244" s="2">
        <v>22.704049999999999</v>
      </c>
      <c r="B25244" s="2">
        <v>11.51083</v>
      </c>
      <c r="C25244" s="2">
        <v>1.732497</v>
      </c>
      <c r="D25244" s="2">
        <v>1.201724</v>
      </c>
      <c r="F25244" s="2">
        <v>22.701250000000002</v>
      </c>
      <c r="G25244" s="2">
        <v>0.162468</v>
      </c>
      <c r="H25244" s="2">
        <v>0</v>
      </c>
      <c r="J25244" s="2">
        <v>22.704049999999999</v>
      </c>
      <c r="K25244" s="2">
        <v>0.12737799999999999</v>
      </c>
      <c r="L25244" s="2">
        <v>0.13044500000000001</v>
      </c>
    </row>
    <row r="25245" spans="1:12" x14ac:dyDescent="0.2">
      <c r="A25245" s="2">
        <v>22.70476</v>
      </c>
      <c r="B25245" s="2">
        <v>11.510070000000001</v>
      </c>
      <c r="C25245" s="2">
        <v>1.732524</v>
      </c>
      <c r="D25245" s="2">
        <v>1.2016100000000001</v>
      </c>
      <c r="F25245" s="2">
        <v>22.70195</v>
      </c>
      <c r="G25245" s="2">
        <v>0.162468</v>
      </c>
      <c r="H25245" s="2">
        <v>0</v>
      </c>
      <c r="J25245" s="2">
        <v>22.70476</v>
      </c>
      <c r="K25245" s="2">
        <v>0.127252</v>
      </c>
      <c r="L25245" s="2">
        <v>0.131051</v>
      </c>
    </row>
    <row r="25246" spans="1:12" x14ac:dyDescent="0.2">
      <c r="A25246" s="2">
        <v>22.705459999999999</v>
      </c>
      <c r="B25246" s="2">
        <v>11.509130000000001</v>
      </c>
      <c r="C25246" s="2">
        <v>1.732421</v>
      </c>
      <c r="D25246" s="2">
        <v>1.2018770000000001</v>
      </c>
      <c r="F25246" s="2">
        <v>22.702649999999998</v>
      </c>
      <c r="G25246" s="2">
        <v>0.162468</v>
      </c>
      <c r="H25246" s="2">
        <v>0</v>
      </c>
      <c r="J25246" s="2">
        <v>22.705459999999999</v>
      </c>
      <c r="K25246" s="2">
        <v>0.127382</v>
      </c>
      <c r="L25246" s="2">
        <v>0.13166700000000001</v>
      </c>
    </row>
    <row r="25247" spans="1:12" x14ac:dyDescent="0.2">
      <c r="A25247" s="2">
        <v>22.706160000000001</v>
      </c>
      <c r="B25247" s="2">
        <v>11.508509999999999</v>
      </c>
      <c r="C25247" s="2">
        <v>1.7322610000000001</v>
      </c>
      <c r="D25247" s="2">
        <v>1.202037</v>
      </c>
      <c r="F25247" s="2">
        <v>22.70335</v>
      </c>
      <c r="G25247" s="2">
        <v>0.162468</v>
      </c>
      <c r="H25247" s="2">
        <v>0</v>
      </c>
      <c r="J25247" s="2">
        <v>22.706160000000001</v>
      </c>
      <c r="K25247" s="2">
        <v>0.12720100000000001</v>
      </c>
      <c r="L25247" s="2">
        <v>0.132163</v>
      </c>
    </row>
    <row r="25248" spans="1:12" x14ac:dyDescent="0.2">
      <c r="A25248" s="2">
        <v>22.706859999999999</v>
      </c>
      <c r="B25248" s="2">
        <v>11.507899999999999</v>
      </c>
      <c r="C25248" s="2">
        <v>1.7321580000000001</v>
      </c>
      <c r="D25248" s="2">
        <v>1.2020900000000001</v>
      </c>
      <c r="F25248" s="2">
        <v>22.704049999999999</v>
      </c>
      <c r="G25248" s="2">
        <v>0.162468</v>
      </c>
      <c r="H25248" s="2">
        <v>0</v>
      </c>
      <c r="J25248" s="2">
        <v>22.706859999999999</v>
      </c>
      <c r="K25248" s="2">
        <v>0.12737299999999999</v>
      </c>
      <c r="L25248" s="2">
        <v>0.13275700000000001</v>
      </c>
    </row>
    <row r="25249" spans="1:12" x14ac:dyDescent="0.2">
      <c r="A25249" s="2">
        <v>22.707560000000001</v>
      </c>
      <c r="B25249" s="2">
        <v>11.50705</v>
      </c>
      <c r="C25249" s="2">
        <v>1.732345</v>
      </c>
      <c r="D25249" s="2">
        <v>1.2019839999999999</v>
      </c>
      <c r="F25249" s="2">
        <v>22.70476</v>
      </c>
      <c r="G25249" s="2">
        <v>0.162468</v>
      </c>
      <c r="H25249" s="2">
        <v>0</v>
      </c>
      <c r="J25249" s="2">
        <v>22.707560000000001</v>
      </c>
      <c r="K25249" s="2">
        <v>0.12739200000000001</v>
      </c>
      <c r="L25249" s="2">
        <v>0.134107</v>
      </c>
    </row>
    <row r="25250" spans="1:12" x14ac:dyDescent="0.2">
      <c r="A25250" s="2">
        <v>22.708259999999999</v>
      </c>
      <c r="B25250" s="2">
        <v>11.506679999999999</v>
      </c>
      <c r="C25250" s="2">
        <v>1.7321500000000001</v>
      </c>
      <c r="D25250" s="2">
        <v>1.201678</v>
      </c>
      <c r="F25250" s="2">
        <v>22.705459999999999</v>
      </c>
      <c r="G25250" s="2">
        <v>0.162468</v>
      </c>
      <c r="H25250" s="2">
        <v>0</v>
      </c>
      <c r="J25250" s="2">
        <v>22.708259999999999</v>
      </c>
      <c r="K25250" s="2">
        <v>0.12707099999999999</v>
      </c>
      <c r="L25250" s="2">
        <v>0.13411600000000001</v>
      </c>
    </row>
    <row r="25251" spans="1:12" x14ac:dyDescent="0.2">
      <c r="A25251" s="2">
        <v>22.708960000000001</v>
      </c>
      <c r="B25251" s="2">
        <v>11.505929999999999</v>
      </c>
      <c r="C25251" s="2">
        <v>1.7317039999999999</v>
      </c>
      <c r="D25251" s="2">
        <v>1.2019299999999999</v>
      </c>
      <c r="F25251" s="2">
        <v>22.706160000000001</v>
      </c>
      <c r="G25251" s="2">
        <v>0.162468</v>
      </c>
      <c r="H25251" s="2">
        <v>0</v>
      </c>
      <c r="J25251" s="2">
        <v>22.708960000000001</v>
      </c>
      <c r="K25251" s="2">
        <v>0.12707499999999999</v>
      </c>
      <c r="L25251" s="2">
        <v>0.13394500000000001</v>
      </c>
    </row>
    <row r="25252" spans="1:12" x14ac:dyDescent="0.2">
      <c r="A25252" s="2">
        <v>22.709669999999999</v>
      </c>
      <c r="B25252" s="2">
        <v>11.504960000000001</v>
      </c>
      <c r="C25252" s="2">
        <v>1.731311</v>
      </c>
      <c r="D25252" s="2">
        <v>1.2020139999999999</v>
      </c>
      <c r="F25252" s="2">
        <v>22.706859999999999</v>
      </c>
      <c r="G25252" s="2">
        <v>0.162468</v>
      </c>
      <c r="H25252" s="2">
        <v>0</v>
      </c>
      <c r="J25252" s="2">
        <v>22.709669999999999</v>
      </c>
      <c r="K25252" s="2">
        <v>0.12711700000000001</v>
      </c>
      <c r="L25252" s="2">
        <v>0.13380800000000001</v>
      </c>
    </row>
    <row r="25253" spans="1:12" x14ac:dyDescent="0.2">
      <c r="A25253" s="2">
        <v>22.710370000000001</v>
      </c>
      <c r="B25253" s="2">
        <v>11.5039</v>
      </c>
      <c r="C25253" s="2">
        <v>1.7312460000000001</v>
      </c>
      <c r="D25253" s="2">
        <v>1.2019839999999999</v>
      </c>
      <c r="F25253" s="2">
        <v>22.707560000000001</v>
      </c>
      <c r="G25253" s="2">
        <v>0.162468</v>
      </c>
      <c r="H25253" s="2">
        <v>0</v>
      </c>
      <c r="J25253" s="2">
        <v>22.710370000000001</v>
      </c>
      <c r="K25253" s="2">
        <v>0.12770999999999999</v>
      </c>
      <c r="L25253" s="2">
        <v>0.13376099999999999</v>
      </c>
    </row>
    <row r="25254" spans="1:12" x14ac:dyDescent="0.2">
      <c r="A25254" s="2">
        <v>22.711069999999999</v>
      </c>
      <c r="B25254" s="2">
        <v>11.50319</v>
      </c>
      <c r="C25254" s="2">
        <v>1.7318530000000001</v>
      </c>
      <c r="D25254" s="2">
        <v>1.202045</v>
      </c>
      <c r="F25254" s="2">
        <v>22.708259999999999</v>
      </c>
      <c r="G25254" s="2">
        <v>0.162468</v>
      </c>
      <c r="H25254" s="2">
        <v>0</v>
      </c>
      <c r="J25254" s="2">
        <v>22.711069999999999</v>
      </c>
      <c r="K25254" s="2">
        <v>0.12780900000000001</v>
      </c>
      <c r="L25254" s="2">
        <v>0.13395099999999999</v>
      </c>
    </row>
    <row r="25255" spans="1:12" x14ac:dyDescent="0.2">
      <c r="A25255" s="2">
        <v>22.711770000000001</v>
      </c>
      <c r="B25255" s="2">
        <v>11.50262</v>
      </c>
      <c r="C25255" s="2">
        <v>1.7325740000000001</v>
      </c>
      <c r="D25255" s="2">
        <v>1.201892</v>
      </c>
      <c r="F25255" s="2">
        <v>22.708960000000001</v>
      </c>
      <c r="G25255" s="2">
        <v>0.162468</v>
      </c>
      <c r="H25255" s="2">
        <v>0</v>
      </c>
      <c r="J25255" s="2">
        <v>22.711770000000001</v>
      </c>
      <c r="K25255" s="2">
        <v>0.12778600000000001</v>
      </c>
      <c r="L25255" s="2">
        <v>0.13436100000000001</v>
      </c>
    </row>
    <row r="25256" spans="1:12" x14ac:dyDescent="0.2">
      <c r="A25256" s="2">
        <v>22.71247</v>
      </c>
      <c r="B25256" s="2">
        <v>11.502129999999999</v>
      </c>
      <c r="C25256" s="2">
        <v>1.7333400000000001</v>
      </c>
      <c r="D25256" s="2">
        <v>1.201198</v>
      </c>
      <c r="F25256" s="2">
        <v>22.709669999999999</v>
      </c>
      <c r="G25256" s="2">
        <v>0.162468</v>
      </c>
      <c r="H25256" s="2">
        <v>0</v>
      </c>
      <c r="J25256" s="2">
        <v>22.71247</v>
      </c>
      <c r="K25256" s="2">
        <v>0.12801199999999999</v>
      </c>
      <c r="L25256" s="2">
        <v>0.13384699999999999</v>
      </c>
    </row>
    <row r="25257" spans="1:12" x14ac:dyDescent="0.2">
      <c r="A25257" s="2">
        <v>22.713170000000002</v>
      </c>
      <c r="B25257" s="2">
        <v>11.50189</v>
      </c>
      <c r="C25257" s="2">
        <v>1.7335430000000001</v>
      </c>
      <c r="D25257" s="2">
        <v>1.2010449999999999</v>
      </c>
      <c r="F25257" s="2">
        <v>22.710370000000001</v>
      </c>
      <c r="G25257" s="2">
        <v>0.162468</v>
      </c>
      <c r="H25257" s="2">
        <v>0</v>
      </c>
      <c r="J25257" s="2">
        <v>22.713170000000002</v>
      </c>
      <c r="K25257" s="2">
        <v>0.128332</v>
      </c>
      <c r="L25257" s="2">
        <v>0.13392499999999999</v>
      </c>
    </row>
    <row r="25258" spans="1:12" x14ac:dyDescent="0.2">
      <c r="A25258" s="2">
        <v>22.71387</v>
      </c>
      <c r="B25258" s="2">
        <v>11.50132</v>
      </c>
      <c r="C25258" s="2">
        <v>1.7331460000000001</v>
      </c>
      <c r="D25258" s="2">
        <v>1.201114</v>
      </c>
      <c r="F25258" s="2">
        <v>22.711069999999999</v>
      </c>
      <c r="G25258" s="2">
        <v>0.162468</v>
      </c>
      <c r="H25258" s="2">
        <v>0</v>
      </c>
      <c r="J25258" s="2">
        <v>22.71387</v>
      </c>
      <c r="K25258" s="2">
        <v>0.128771</v>
      </c>
      <c r="L25258" s="2">
        <v>0.134016</v>
      </c>
    </row>
    <row r="25259" spans="1:12" x14ac:dyDescent="0.2">
      <c r="A25259" s="2">
        <v>22.714580000000002</v>
      </c>
      <c r="B25259" s="2">
        <v>11.500909999999999</v>
      </c>
      <c r="C25259" s="2">
        <v>1.7331989999999999</v>
      </c>
      <c r="D25259" s="2">
        <v>1.201106</v>
      </c>
      <c r="F25259" s="2">
        <v>22.711770000000001</v>
      </c>
      <c r="G25259" s="2">
        <v>0.162468</v>
      </c>
      <c r="H25259" s="2">
        <v>0</v>
      </c>
      <c r="J25259" s="2">
        <v>22.714580000000002</v>
      </c>
      <c r="K25259" s="2">
        <v>0.12889700000000001</v>
      </c>
      <c r="L25259" s="2">
        <v>0.13425699999999999</v>
      </c>
    </row>
    <row r="25260" spans="1:12" x14ac:dyDescent="0.2">
      <c r="A25260" s="2">
        <v>22.71528</v>
      </c>
      <c r="B25260" s="2">
        <v>11.500360000000001</v>
      </c>
      <c r="C25260" s="2">
        <v>1.7329859999999999</v>
      </c>
      <c r="D25260" s="2">
        <v>1.2004649999999999</v>
      </c>
      <c r="F25260" s="2">
        <v>22.71247</v>
      </c>
      <c r="G25260" s="2">
        <v>0.162468</v>
      </c>
      <c r="H25260" s="2">
        <v>0</v>
      </c>
      <c r="J25260" s="2">
        <v>22.71528</v>
      </c>
      <c r="K25260" s="2">
        <v>0.12889700000000001</v>
      </c>
      <c r="L25260" s="2">
        <v>0.13428599999999999</v>
      </c>
    </row>
    <row r="25261" spans="1:12" x14ac:dyDescent="0.2">
      <c r="A25261" s="2">
        <v>22.715979999999998</v>
      </c>
      <c r="B25261" s="2">
        <v>11.499499999999999</v>
      </c>
      <c r="C25261" s="2">
        <v>1.732955</v>
      </c>
      <c r="D25261" s="2">
        <v>1.2007399999999999</v>
      </c>
      <c r="F25261" s="2">
        <v>22.713170000000002</v>
      </c>
      <c r="G25261" s="2">
        <v>0.162468</v>
      </c>
      <c r="H25261" s="2">
        <v>0</v>
      </c>
      <c r="J25261" s="2">
        <v>22.715979999999998</v>
      </c>
      <c r="K25261" s="2">
        <v>0.128696</v>
      </c>
      <c r="L25261" s="2">
        <v>0.134968</v>
      </c>
    </row>
    <row r="25262" spans="1:12" x14ac:dyDescent="0.2">
      <c r="A25262" s="2">
        <v>22.71668</v>
      </c>
      <c r="B25262" s="2">
        <v>11.49905</v>
      </c>
      <c r="C25262" s="2">
        <v>1.7327570000000001</v>
      </c>
      <c r="D25262" s="2">
        <v>1.2010989999999999</v>
      </c>
      <c r="F25262" s="2">
        <v>22.71387</v>
      </c>
      <c r="G25262" s="2">
        <v>0.162468</v>
      </c>
      <c r="H25262" s="2">
        <v>0</v>
      </c>
      <c r="J25262" s="2">
        <v>22.71668</v>
      </c>
      <c r="K25262" s="2">
        <v>0.12871299999999999</v>
      </c>
      <c r="L25262" s="2">
        <v>0.13556099999999999</v>
      </c>
    </row>
    <row r="25263" spans="1:12" x14ac:dyDescent="0.2">
      <c r="A25263" s="2">
        <v>22.717379999999999</v>
      </c>
      <c r="B25263" s="2">
        <v>11.498250000000001</v>
      </c>
      <c r="C25263" s="2">
        <v>1.7330730000000001</v>
      </c>
      <c r="D25263" s="2">
        <v>1.2012510000000001</v>
      </c>
      <c r="F25263" s="2">
        <v>22.714580000000002</v>
      </c>
      <c r="G25263" s="2">
        <v>0.162468</v>
      </c>
      <c r="H25263" s="2">
        <v>0</v>
      </c>
      <c r="J25263" s="2">
        <v>22.717379999999999</v>
      </c>
      <c r="K25263" s="2">
        <v>0.12843099999999999</v>
      </c>
      <c r="L25263" s="2">
        <v>0.13595099999999999</v>
      </c>
    </row>
    <row r="25264" spans="1:12" x14ac:dyDescent="0.2">
      <c r="A25264" s="2">
        <v>22.71808</v>
      </c>
      <c r="B25264" s="2">
        <v>11.49741</v>
      </c>
      <c r="C25264" s="2">
        <v>1.7332179999999999</v>
      </c>
      <c r="D25264" s="2">
        <v>1.2012970000000001</v>
      </c>
      <c r="F25264" s="2">
        <v>22.71528</v>
      </c>
      <c r="G25264" s="2">
        <v>0.162468</v>
      </c>
      <c r="H25264" s="2">
        <v>0</v>
      </c>
      <c r="J25264" s="2">
        <v>22.71808</v>
      </c>
      <c r="K25264" s="2">
        <v>0.128548</v>
      </c>
      <c r="L25264" s="2">
        <v>0.13633999999999999</v>
      </c>
    </row>
    <row r="25265" spans="1:12" x14ac:dyDescent="0.2">
      <c r="A25265" s="2">
        <v>22.718779999999999</v>
      </c>
      <c r="B25265" s="2">
        <v>11.496869999999999</v>
      </c>
      <c r="C25265" s="2">
        <v>1.7328479999999999</v>
      </c>
      <c r="D25265" s="2">
        <v>1.2015720000000001</v>
      </c>
      <c r="F25265" s="2">
        <v>22.715979999999998</v>
      </c>
      <c r="G25265" s="2">
        <v>0.162468</v>
      </c>
      <c r="H25265" s="2">
        <v>0</v>
      </c>
      <c r="J25265" s="2">
        <v>22.718779999999999</v>
      </c>
      <c r="K25265" s="2">
        <v>0.12828999999999999</v>
      </c>
      <c r="L25265" s="2">
        <v>0.13592699999999999</v>
      </c>
    </row>
    <row r="25266" spans="1:12" x14ac:dyDescent="0.2">
      <c r="A25266" s="2">
        <v>22.719480000000001</v>
      </c>
      <c r="B25266" s="2">
        <v>11.49624</v>
      </c>
      <c r="C25266" s="2">
        <v>1.7327760000000001</v>
      </c>
      <c r="D25266" s="2">
        <v>1.2022809999999999</v>
      </c>
      <c r="F25266" s="2">
        <v>22.71668</v>
      </c>
      <c r="G25266" s="2">
        <v>0.162468</v>
      </c>
      <c r="H25266" s="2">
        <v>0</v>
      </c>
      <c r="J25266" s="2">
        <v>22.719480000000001</v>
      </c>
      <c r="K25266" s="2">
        <v>0.12875200000000001</v>
      </c>
      <c r="L25266" s="2">
        <v>0.135827</v>
      </c>
    </row>
    <row r="25267" spans="1:12" x14ac:dyDescent="0.2">
      <c r="A25267" s="2">
        <v>22.720189999999999</v>
      </c>
      <c r="B25267" s="2">
        <v>11.495559999999999</v>
      </c>
      <c r="C25267" s="2">
        <v>1.732318</v>
      </c>
      <c r="D25267" s="2">
        <v>1.202563</v>
      </c>
      <c r="F25267" s="2">
        <v>22.717379999999999</v>
      </c>
      <c r="G25267" s="2">
        <v>0.162468</v>
      </c>
      <c r="H25267" s="2">
        <v>0</v>
      </c>
      <c r="J25267" s="2">
        <v>22.720189999999999</v>
      </c>
      <c r="K25267" s="2">
        <v>0.12859100000000001</v>
      </c>
      <c r="L25267" s="2">
        <v>0.13611899999999999</v>
      </c>
    </row>
    <row r="25268" spans="1:12" x14ac:dyDescent="0.2">
      <c r="A25268" s="2">
        <v>22.720890000000001</v>
      </c>
      <c r="B25268" s="2">
        <v>11.49498</v>
      </c>
      <c r="C25268" s="2">
        <v>1.73194</v>
      </c>
      <c r="D25268" s="2">
        <v>1.2026319999999999</v>
      </c>
      <c r="F25268" s="2">
        <v>22.71808</v>
      </c>
      <c r="G25268" s="2">
        <v>0.162468</v>
      </c>
      <c r="H25268" s="2">
        <v>0</v>
      </c>
      <c r="J25268" s="2">
        <v>22.720890000000001</v>
      </c>
      <c r="K25268" s="2">
        <v>0.12887199999999999</v>
      </c>
      <c r="L25268" s="2">
        <v>0.13644500000000001</v>
      </c>
    </row>
    <row r="25269" spans="1:12" x14ac:dyDescent="0.2">
      <c r="A25269" s="2">
        <v>22.721589999999999</v>
      </c>
      <c r="B25269" s="2">
        <v>11.494680000000001</v>
      </c>
      <c r="C25269" s="2">
        <v>1.7318979999999999</v>
      </c>
      <c r="D25269" s="2">
        <v>1.2026699999999999</v>
      </c>
      <c r="F25269" s="2">
        <v>22.718779999999999</v>
      </c>
      <c r="G25269" s="2">
        <v>0.162468</v>
      </c>
      <c r="H25269" s="2">
        <v>0</v>
      </c>
      <c r="J25269" s="2">
        <v>22.721589999999999</v>
      </c>
      <c r="K25269" s="2">
        <v>0.12915399999999999</v>
      </c>
      <c r="L25269" s="2">
        <v>0.13705800000000001</v>
      </c>
    </row>
    <row r="25270" spans="1:12" x14ac:dyDescent="0.2">
      <c r="A25270" s="2">
        <v>22.722290000000001</v>
      </c>
      <c r="B25270" s="2">
        <v>11.494059999999999</v>
      </c>
      <c r="C25270" s="2">
        <v>1.731509</v>
      </c>
      <c r="D25270" s="2">
        <v>1.2028380000000001</v>
      </c>
      <c r="F25270" s="2">
        <v>22.719480000000001</v>
      </c>
      <c r="G25270" s="2">
        <v>0.162468</v>
      </c>
      <c r="H25270" s="2">
        <v>0</v>
      </c>
      <c r="J25270" s="2">
        <v>22.722290000000001</v>
      </c>
      <c r="K25270" s="2">
        <v>0.129553</v>
      </c>
      <c r="L25270" s="2">
        <v>0.13795199999999999</v>
      </c>
    </row>
    <row r="25271" spans="1:12" x14ac:dyDescent="0.2">
      <c r="A25271" s="2">
        <v>22.722989999999999</v>
      </c>
      <c r="B25271" s="2">
        <v>11.493819999999999</v>
      </c>
      <c r="C25271" s="2">
        <v>1.731425</v>
      </c>
      <c r="D25271" s="2">
        <v>1.202815</v>
      </c>
      <c r="F25271" s="2">
        <v>22.720189999999999</v>
      </c>
      <c r="G25271" s="2">
        <v>0.162468</v>
      </c>
      <c r="H25271" s="2">
        <v>0</v>
      </c>
      <c r="J25271" s="2">
        <v>22.722989999999999</v>
      </c>
      <c r="K25271" s="2">
        <v>0.12964400000000001</v>
      </c>
      <c r="L25271" s="2">
        <v>0.13883999999999999</v>
      </c>
    </row>
    <row r="25272" spans="1:12" x14ac:dyDescent="0.2">
      <c r="A25272" s="2">
        <v>22.723690000000001</v>
      </c>
      <c r="B25272" s="2">
        <v>11.49339</v>
      </c>
      <c r="C25272" s="2">
        <v>1.7316769999999999</v>
      </c>
      <c r="D25272" s="2">
        <v>1.2023269999999999</v>
      </c>
      <c r="F25272" s="2">
        <v>22.720890000000001</v>
      </c>
      <c r="G25272" s="2">
        <v>0.162468</v>
      </c>
      <c r="H25272" s="2">
        <v>0</v>
      </c>
      <c r="J25272" s="2">
        <v>22.723690000000001</v>
      </c>
      <c r="K25272" s="2">
        <v>0.12914100000000001</v>
      </c>
      <c r="L25272" s="2">
        <v>0.139297</v>
      </c>
    </row>
    <row r="25273" spans="1:12" x14ac:dyDescent="0.2">
      <c r="A25273" s="2">
        <v>22.72439</v>
      </c>
      <c r="B25273" s="2">
        <v>11.49295</v>
      </c>
      <c r="C25273" s="2">
        <v>1.731536</v>
      </c>
      <c r="D25273" s="2">
        <v>1.2021360000000001</v>
      </c>
      <c r="F25273" s="2">
        <v>22.721589999999999</v>
      </c>
      <c r="G25273" s="2">
        <v>0.162468</v>
      </c>
      <c r="H25273" s="2">
        <v>0</v>
      </c>
      <c r="J25273" s="2">
        <v>22.72439</v>
      </c>
      <c r="K25273" s="2">
        <v>0.136375</v>
      </c>
      <c r="L25273" s="2">
        <v>0.139568</v>
      </c>
    </row>
    <row r="25274" spans="1:12" x14ac:dyDescent="0.2">
      <c r="A25274" s="2">
        <v>22.725100000000001</v>
      </c>
      <c r="B25274" s="2">
        <v>11.491989999999999</v>
      </c>
      <c r="C25274" s="2">
        <v>1.7315700000000001</v>
      </c>
      <c r="D25274" s="2">
        <v>1.2022349999999999</v>
      </c>
      <c r="F25274" s="2">
        <v>22.722290000000001</v>
      </c>
      <c r="G25274" s="2">
        <v>0.162468</v>
      </c>
      <c r="H25274" s="2">
        <v>0</v>
      </c>
      <c r="J25274" s="2">
        <v>22.725100000000001</v>
      </c>
      <c r="K25274" s="2">
        <v>0.13694899999999999</v>
      </c>
      <c r="L25274" s="2">
        <v>0.14061299999999999</v>
      </c>
    </row>
    <row r="25275" spans="1:12" x14ac:dyDescent="0.2">
      <c r="A25275" s="2">
        <v>22.7258</v>
      </c>
      <c r="B25275" s="2">
        <v>11.491390000000001</v>
      </c>
      <c r="C25275" s="2">
        <v>1.7315320000000001</v>
      </c>
      <c r="D25275" s="2">
        <v>1.2023349999999999</v>
      </c>
      <c r="F25275" s="2">
        <v>22.722989999999999</v>
      </c>
      <c r="G25275" s="2">
        <v>0.162468</v>
      </c>
      <c r="H25275" s="2">
        <v>0</v>
      </c>
      <c r="J25275" s="2">
        <v>22.7258</v>
      </c>
      <c r="K25275" s="2">
        <v>0.13675300000000001</v>
      </c>
      <c r="L25275" s="2">
        <v>0.14110900000000001</v>
      </c>
    </row>
    <row r="25276" spans="1:12" x14ac:dyDescent="0.2">
      <c r="A25276" s="2">
        <v>22.726500000000001</v>
      </c>
      <c r="B25276" s="2">
        <v>11.49104</v>
      </c>
      <c r="C25276" s="2">
        <v>1.731422</v>
      </c>
      <c r="D25276" s="2">
        <v>1.2025250000000001</v>
      </c>
      <c r="F25276" s="2">
        <v>22.723690000000001</v>
      </c>
      <c r="G25276" s="2">
        <v>0.162468</v>
      </c>
      <c r="H25276" s="2">
        <v>0</v>
      </c>
      <c r="J25276" s="2">
        <v>22.726500000000001</v>
      </c>
      <c r="K25276" s="2">
        <v>0.13736499999999999</v>
      </c>
      <c r="L25276" s="2">
        <v>0.14127899999999999</v>
      </c>
    </row>
    <row r="25277" spans="1:12" x14ac:dyDescent="0.2">
      <c r="A25277" s="2">
        <v>22.7272</v>
      </c>
      <c r="B25277" s="2">
        <v>11.490360000000001</v>
      </c>
      <c r="C25277" s="2">
        <v>1.7313909999999999</v>
      </c>
      <c r="D25277" s="2">
        <v>1.202304</v>
      </c>
      <c r="F25277" s="2">
        <v>22.72439</v>
      </c>
      <c r="G25277" s="2">
        <v>0.162468</v>
      </c>
      <c r="H25277" s="2">
        <v>0</v>
      </c>
      <c r="J25277" s="2">
        <v>22.7272</v>
      </c>
      <c r="K25277" s="2">
        <v>0.13759399999999999</v>
      </c>
      <c r="L25277" s="2">
        <v>0.14111499999999999</v>
      </c>
    </row>
    <row r="25278" spans="1:12" x14ac:dyDescent="0.2">
      <c r="A25278" s="2">
        <v>22.727900000000002</v>
      </c>
      <c r="B25278" s="2">
        <v>11.48953</v>
      </c>
      <c r="C25278" s="2">
        <v>1.7315320000000001</v>
      </c>
      <c r="D25278" s="2">
        <v>1.2025250000000001</v>
      </c>
      <c r="F25278" s="2">
        <v>22.725100000000001</v>
      </c>
      <c r="G25278" s="2">
        <v>0.162468</v>
      </c>
      <c r="H25278" s="2">
        <v>0</v>
      </c>
      <c r="J25278" s="2">
        <v>22.727900000000002</v>
      </c>
      <c r="K25278" s="2">
        <v>0.137852</v>
      </c>
      <c r="L25278" s="2">
        <v>0.14124900000000001</v>
      </c>
    </row>
    <row r="25279" spans="1:12" x14ac:dyDescent="0.2">
      <c r="A25279" s="2">
        <v>22.7286</v>
      </c>
      <c r="B25279" s="2">
        <v>11.48855</v>
      </c>
      <c r="C25279" s="2">
        <v>1.731422</v>
      </c>
      <c r="D25279" s="2">
        <v>1.2027080000000001</v>
      </c>
      <c r="F25279" s="2">
        <v>22.7258</v>
      </c>
      <c r="G25279" s="2">
        <v>0.162468</v>
      </c>
      <c r="H25279" s="2">
        <v>0</v>
      </c>
      <c r="J25279" s="2">
        <v>22.7286</v>
      </c>
      <c r="K25279" s="2">
        <v>0.13767199999999999</v>
      </c>
      <c r="L25279" s="2">
        <v>0.14125399999999999</v>
      </c>
    </row>
    <row r="25280" spans="1:12" x14ac:dyDescent="0.2">
      <c r="A25280" s="2">
        <v>22.729299999999999</v>
      </c>
      <c r="B25280" s="2">
        <v>11.488149999999999</v>
      </c>
      <c r="C25280" s="2">
        <v>1.7307809999999999</v>
      </c>
      <c r="D25280" s="2">
        <v>1.2029369999999999</v>
      </c>
      <c r="F25280" s="2">
        <v>22.726500000000001</v>
      </c>
      <c r="G25280" s="2">
        <v>0.162468</v>
      </c>
      <c r="H25280" s="2">
        <v>0</v>
      </c>
      <c r="J25280" s="2">
        <v>22.729299999999999</v>
      </c>
      <c r="K25280" s="2">
        <v>0.137541</v>
      </c>
      <c r="L25280" s="2">
        <v>0.14114599999999999</v>
      </c>
    </row>
    <row r="25281" spans="1:12" x14ac:dyDescent="0.2">
      <c r="A25281" s="2">
        <v>22.73001</v>
      </c>
      <c r="B25281" s="2">
        <v>11.48814</v>
      </c>
      <c r="C25281" s="2">
        <v>1.7302280000000001</v>
      </c>
      <c r="D25281" s="2">
        <v>1.2028380000000001</v>
      </c>
      <c r="F25281" s="2">
        <v>22.7272</v>
      </c>
      <c r="G25281" s="2">
        <v>0.162468</v>
      </c>
      <c r="H25281" s="2">
        <v>0</v>
      </c>
      <c r="J25281" s="2">
        <v>22.73001</v>
      </c>
      <c r="K25281" s="2">
        <v>0.13725799999999999</v>
      </c>
      <c r="L25281" s="2">
        <v>0.141315</v>
      </c>
    </row>
    <row r="25282" spans="1:12" x14ac:dyDescent="0.2">
      <c r="A25282" s="2">
        <v>22.730709999999998</v>
      </c>
      <c r="B25282" s="2">
        <v>11.487920000000001</v>
      </c>
      <c r="C25282" s="2">
        <v>1.7300219999999999</v>
      </c>
      <c r="D25282" s="2">
        <v>1.202563</v>
      </c>
      <c r="F25282" s="2">
        <v>22.727900000000002</v>
      </c>
      <c r="G25282" s="2">
        <v>0.162468</v>
      </c>
      <c r="H25282" s="2">
        <v>0</v>
      </c>
      <c r="J25282" s="2">
        <v>22.730709999999998</v>
      </c>
      <c r="K25282" s="2">
        <v>0.137047</v>
      </c>
      <c r="L25282" s="2">
        <v>0.14111000000000001</v>
      </c>
    </row>
    <row r="25283" spans="1:12" x14ac:dyDescent="0.2">
      <c r="A25283" s="2">
        <v>22.73141</v>
      </c>
      <c r="B25283" s="2">
        <v>11.487259999999999</v>
      </c>
      <c r="C25283" s="2">
        <v>1.7300979999999999</v>
      </c>
      <c r="D25283" s="2">
        <v>1.203052</v>
      </c>
      <c r="F25283" s="2">
        <v>22.7286</v>
      </c>
      <c r="G25283" s="2">
        <v>0.162468</v>
      </c>
      <c r="H25283" s="2">
        <v>0</v>
      </c>
      <c r="J25283" s="2">
        <v>22.73141</v>
      </c>
      <c r="K25283" s="2">
        <v>0.13744700000000001</v>
      </c>
      <c r="L25283" s="2">
        <v>0.14060600000000001</v>
      </c>
    </row>
    <row r="25284" spans="1:12" x14ac:dyDescent="0.2">
      <c r="A25284" s="2">
        <v>22.732109999999999</v>
      </c>
      <c r="B25284" s="2">
        <v>11.48654</v>
      </c>
      <c r="C25284" s="2">
        <v>1.7297579999999999</v>
      </c>
      <c r="D25284" s="2">
        <v>1.203098</v>
      </c>
      <c r="F25284" s="2">
        <v>22.729299999999999</v>
      </c>
      <c r="G25284" s="2">
        <v>0.162468</v>
      </c>
      <c r="H25284" s="2">
        <v>0</v>
      </c>
      <c r="J25284" s="2">
        <v>22.732109999999999</v>
      </c>
      <c r="K25284" s="2">
        <v>0.13764399999999999</v>
      </c>
      <c r="L25284" s="2">
        <v>0.14072200000000001</v>
      </c>
    </row>
    <row r="25285" spans="1:12" x14ac:dyDescent="0.2">
      <c r="A25285" s="2">
        <v>22.732810000000001</v>
      </c>
      <c r="B25285" s="2">
        <v>11.48598</v>
      </c>
      <c r="C25285" s="2">
        <v>1.729449</v>
      </c>
      <c r="D25285" s="2">
        <v>1.203433</v>
      </c>
      <c r="F25285" s="2">
        <v>22.73001</v>
      </c>
      <c r="G25285" s="2">
        <v>0.162468</v>
      </c>
      <c r="H25285" s="2">
        <v>0</v>
      </c>
      <c r="J25285" s="2">
        <v>22.732810000000001</v>
      </c>
      <c r="K25285" s="2">
        <v>0.13744300000000001</v>
      </c>
      <c r="L25285" s="2">
        <v>0.141288</v>
      </c>
    </row>
    <row r="25286" spans="1:12" x14ac:dyDescent="0.2">
      <c r="A25286" s="2">
        <v>22.733509999999999</v>
      </c>
      <c r="B25286" s="2">
        <v>11.485290000000001</v>
      </c>
      <c r="C25286" s="2">
        <v>1.7291669999999999</v>
      </c>
      <c r="D25286" s="2">
        <v>1.2033039999999999</v>
      </c>
      <c r="F25286" s="2">
        <v>22.730709999999998</v>
      </c>
      <c r="G25286" s="2">
        <v>0.162468</v>
      </c>
      <c r="H25286" s="2">
        <v>0</v>
      </c>
      <c r="J25286" s="2">
        <v>22.733509999999999</v>
      </c>
      <c r="K25286" s="2">
        <v>0.13802300000000001</v>
      </c>
      <c r="L25286" s="2">
        <v>0.141905</v>
      </c>
    </row>
    <row r="25287" spans="1:12" x14ac:dyDescent="0.2">
      <c r="A25287" s="2">
        <v>22.734210000000001</v>
      </c>
      <c r="B25287" s="2">
        <v>11.4847</v>
      </c>
      <c r="C25287" s="2">
        <v>1.7283580000000001</v>
      </c>
      <c r="D25287" s="2">
        <v>1.203174</v>
      </c>
      <c r="F25287" s="2">
        <v>22.73141</v>
      </c>
      <c r="G25287" s="2">
        <v>0.162468</v>
      </c>
      <c r="H25287" s="2">
        <v>0</v>
      </c>
      <c r="J25287" s="2">
        <v>22.734210000000001</v>
      </c>
      <c r="K25287" s="2">
        <v>0.13799700000000001</v>
      </c>
      <c r="L25287" s="2">
        <v>0.14114099999999999</v>
      </c>
    </row>
    <row r="25288" spans="1:12" x14ac:dyDescent="0.2">
      <c r="A25288" s="2">
        <v>22.734919999999999</v>
      </c>
      <c r="B25288" s="2">
        <v>11.48452</v>
      </c>
      <c r="C25288" s="2">
        <v>1.7275339999999999</v>
      </c>
      <c r="D25288" s="2">
        <v>1.203525</v>
      </c>
      <c r="F25288" s="2">
        <v>22.732109999999999</v>
      </c>
      <c r="G25288" s="2">
        <v>0.162468</v>
      </c>
      <c r="H25288" s="2">
        <v>0</v>
      </c>
      <c r="J25288" s="2">
        <v>22.734919999999999</v>
      </c>
      <c r="K25288" s="2">
        <v>0.138296</v>
      </c>
      <c r="L25288" s="2">
        <v>0.14110900000000001</v>
      </c>
    </row>
    <row r="25289" spans="1:12" x14ac:dyDescent="0.2">
      <c r="A25289" s="2">
        <v>22.735620000000001</v>
      </c>
      <c r="B25289" s="2">
        <v>11.484159999999999</v>
      </c>
      <c r="C25289" s="2">
        <v>1.727355</v>
      </c>
      <c r="D25289" s="2">
        <v>1.203746</v>
      </c>
      <c r="F25289" s="2">
        <v>22.732810000000001</v>
      </c>
      <c r="G25289" s="2">
        <v>0.162468</v>
      </c>
      <c r="H25289" s="2">
        <v>0</v>
      </c>
      <c r="J25289" s="2">
        <v>22.735620000000001</v>
      </c>
      <c r="K25289" s="2">
        <v>0.13793900000000001</v>
      </c>
      <c r="L25289" s="2">
        <v>0.14139599999999999</v>
      </c>
    </row>
    <row r="25290" spans="1:12" x14ac:dyDescent="0.2">
      <c r="A25290" s="2">
        <v>22.736319999999999</v>
      </c>
      <c r="B25290" s="2">
        <v>11.483510000000001</v>
      </c>
      <c r="C25290" s="2">
        <v>1.7269699999999999</v>
      </c>
      <c r="D25290" s="2">
        <v>1.203433</v>
      </c>
      <c r="F25290" s="2">
        <v>22.733509999999999</v>
      </c>
      <c r="G25290" s="2">
        <v>0.162468</v>
      </c>
      <c r="H25290" s="2">
        <v>0</v>
      </c>
      <c r="J25290" s="2">
        <v>22.736319999999999</v>
      </c>
      <c r="K25290" s="2">
        <v>0.13821800000000001</v>
      </c>
      <c r="L25290" s="2">
        <v>0.14133599999999999</v>
      </c>
    </row>
    <row r="25291" spans="1:12" x14ac:dyDescent="0.2">
      <c r="A25291" s="2">
        <v>22.737020000000001</v>
      </c>
      <c r="B25291" s="2">
        <v>11.48277</v>
      </c>
      <c r="C25291" s="2">
        <v>1.726478</v>
      </c>
      <c r="D25291" s="2">
        <v>1.2030749999999999</v>
      </c>
      <c r="F25291" s="2">
        <v>22.734210000000001</v>
      </c>
      <c r="G25291" s="2">
        <v>0.162468</v>
      </c>
      <c r="H25291" s="2">
        <v>0</v>
      </c>
      <c r="J25291" s="2">
        <v>22.737020000000001</v>
      </c>
      <c r="K25291" s="2">
        <v>0.13783400000000001</v>
      </c>
      <c r="L25291" s="2">
        <v>0.140712</v>
      </c>
    </row>
    <row r="25292" spans="1:12" x14ac:dyDescent="0.2">
      <c r="A25292" s="2">
        <v>22.737719999999999</v>
      </c>
      <c r="B25292" s="2">
        <v>11.4823</v>
      </c>
      <c r="C25292" s="2">
        <v>1.726138</v>
      </c>
      <c r="D25292" s="2">
        <v>1.20238</v>
      </c>
      <c r="F25292" s="2">
        <v>22.734919999999999</v>
      </c>
      <c r="G25292" s="2">
        <v>0.162468</v>
      </c>
      <c r="H25292" s="2">
        <v>0</v>
      </c>
      <c r="J25292" s="2">
        <v>22.737719999999999</v>
      </c>
      <c r="K25292" s="2">
        <v>0.13814299999999999</v>
      </c>
      <c r="L25292" s="2">
        <v>0.14061199999999999</v>
      </c>
    </row>
    <row r="25293" spans="1:12" x14ac:dyDescent="0.2">
      <c r="A25293" s="2">
        <v>22.738420000000001</v>
      </c>
      <c r="B25293" s="2">
        <v>11.482239999999999</v>
      </c>
      <c r="C25293" s="2">
        <v>1.7261649999999999</v>
      </c>
      <c r="D25293" s="2">
        <v>1.2023349999999999</v>
      </c>
      <c r="F25293" s="2">
        <v>22.735620000000001</v>
      </c>
      <c r="G25293" s="2">
        <v>0.162468</v>
      </c>
      <c r="H25293" s="2">
        <v>0</v>
      </c>
      <c r="J25293" s="2">
        <v>22.738420000000001</v>
      </c>
      <c r="K25293" s="2">
        <v>0.13848299999999999</v>
      </c>
      <c r="L25293" s="2">
        <v>0.14028599999999999</v>
      </c>
    </row>
    <row r="25294" spans="1:12" x14ac:dyDescent="0.2">
      <c r="A25294" s="2">
        <v>22.73912</v>
      </c>
      <c r="B25294" s="2">
        <v>11.48231</v>
      </c>
      <c r="C25294" s="2">
        <v>1.7258100000000001</v>
      </c>
      <c r="D25294" s="2">
        <v>1.2016560000000001</v>
      </c>
      <c r="F25294" s="2">
        <v>22.736319999999999</v>
      </c>
      <c r="G25294" s="2">
        <v>0.162468</v>
      </c>
      <c r="H25294" s="2">
        <v>0</v>
      </c>
      <c r="J25294" s="2">
        <v>22.73912</v>
      </c>
      <c r="K25294" s="2">
        <v>0.13863700000000001</v>
      </c>
      <c r="L25294" s="2">
        <v>0.14017099999999999</v>
      </c>
    </row>
    <row r="25295" spans="1:12" x14ac:dyDescent="0.2">
      <c r="A25295" s="2">
        <v>22.739820000000002</v>
      </c>
      <c r="B25295" s="2">
        <v>11.482010000000001</v>
      </c>
      <c r="C25295" s="2">
        <v>1.7259439999999999</v>
      </c>
      <c r="D25295" s="2">
        <v>1.2019610000000001</v>
      </c>
      <c r="F25295" s="2">
        <v>22.737020000000001</v>
      </c>
      <c r="G25295" s="2">
        <v>0.162468</v>
      </c>
      <c r="H25295" s="2">
        <v>0</v>
      </c>
      <c r="J25295" s="2">
        <v>22.739820000000002</v>
      </c>
      <c r="K25295" s="2">
        <v>0.13933899999999999</v>
      </c>
      <c r="L25295" s="2">
        <v>0.140069</v>
      </c>
    </row>
    <row r="25296" spans="1:12" x14ac:dyDescent="0.2">
      <c r="A25296" s="2">
        <v>22.74053</v>
      </c>
      <c r="B25296" s="2">
        <v>11.481299999999999</v>
      </c>
      <c r="C25296" s="2">
        <v>1.725711</v>
      </c>
      <c r="D25296" s="2">
        <v>1.2021900000000001</v>
      </c>
      <c r="F25296" s="2">
        <v>22.737719999999999</v>
      </c>
      <c r="G25296" s="2">
        <v>0.162468</v>
      </c>
      <c r="H25296" s="2">
        <v>0</v>
      </c>
      <c r="J25296" s="2">
        <v>22.74053</v>
      </c>
      <c r="K25296" s="2">
        <v>0.13922499999999999</v>
      </c>
      <c r="L25296" s="2">
        <v>0.140657</v>
      </c>
    </row>
    <row r="25297" spans="1:12" x14ac:dyDescent="0.2">
      <c r="A25297" s="2">
        <v>22.741230000000002</v>
      </c>
      <c r="B25297" s="2">
        <v>11.48061</v>
      </c>
      <c r="C25297" s="2">
        <v>1.7252270000000001</v>
      </c>
      <c r="D25297" s="2">
        <v>1.202121</v>
      </c>
      <c r="F25297" s="2">
        <v>22.738420000000001</v>
      </c>
      <c r="G25297" s="2">
        <v>0.162468</v>
      </c>
      <c r="H25297" s="2">
        <v>0</v>
      </c>
      <c r="J25297" s="2">
        <v>22.741230000000002</v>
      </c>
      <c r="K25297" s="2">
        <v>0.13978599999999999</v>
      </c>
      <c r="L25297" s="2">
        <v>0.14069999999999999</v>
      </c>
    </row>
    <row r="25298" spans="1:12" x14ac:dyDescent="0.2">
      <c r="A25298" s="2">
        <v>22.74193</v>
      </c>
      <c r="B25298" s="2">
        <v>11.48028</v>
      </c>
      <c r="C25298" s="2">
        <v>1.724826</v>
      </c>
      <c r="D25298" s="2">
        <v>1.2025939999999999</v>
      </c>
      <c r="F25298" s="2">
        <v>22.73912</v>
      </c>
      <c r="G25298" s="2">
        <v>0.162468</v>
      </c>
      <c r="H25298" s="2">
        <v>0</v>
      </c>
      <c r="J25298" s="2">
        <v>22.74193</v>
      </c>
      <c r="K25298" s="2">
        <v>0.139599</v>
      </c>
      <c r="L25298" s="2">
        <v>0.14030400000000001</v>
      </c>
    </row>
    <row r="25299" spans="1:12" x14ac:dyDescent="0.2">
      <c r="A25299" s="2">
        <v>22.742629999999998</v>
      </c>
      <c r="B25299" s="2">
        <v>11.47974</v>
      </c>
      <c r="C25299" s="2">
        <v>1.7247570000000001</v>
      </c>
      <c r="D25299" s="2">
        <v>1.2029069999999999</v>
      </c>
      <c r="F25299" s="2">
        <v>22.739820000000002</v>
      </c>
      <c r="G25299" s="2">
        <v>0.162468</v>
      </c>
      <c r="H25299" s="2">
        <v>0</v>
      </c>
      <c r="J25299" s="2">
        <v>22.742629999999998</v>
      </c>
      <c r="K25299" s="2">
        <v>0.13952999999999999</v>
      </c>
      <c r="L25299" s="2">
        <v>0.13988300000000001</v>
      </c>
    </row>
    <row r="25300" spans="1:12" x14ac:dyDescent="0.2">
      <c r="A25300" s="2">
        <v>22.74333</v>
      </c>
      <c r="B25300" s="2">
        <v>11.479340000000001</v>
      </c>
      <c r="C25300" s="2">
        <v>1.7246239999999999</v>
      </c>
      <c r="D25300" s="2">
        <v>1.2030289999999999</v>
      </c>
      <c r="F25300" s="2">
        <v>22.74053</v>
      </c>
      <c r="G25300" s="2">
        <v>0.162468</v>
      </c>
      <c r="H25300" s="2">
        <v>0</v>
      </c>
      <c r="J25300" s="2">
        <v>22.74333</v>
      </c>
      <c r="K25300" s="2">
        <v>0.13917099999999999</v>
      </c>
      <c r="L25300" s="2">
        <v>0.13986399999999999</v>
      </c>
    </row>
    <row r="25301" spans="1:12" x14ac:dyDescent="0.2">
      <c r="A25301" s="2">
        <v>22.744029999999999</v>
      </c>
      <c r="B25301" s="2">
        <v>11.47922</v>
      </c>
      <c r="C25301" s="2">
        <v>1.7245699999999999</v>
      </c>
      <c r="D25301" s="2">
        <v>1.2032419999999999</v>
      </c>
      <c r="F25301" s="2">
        <v>22.741230000000002</v>
      </c>
      <c r="G25301" s="2">
        <v>0.162468</v>
      </c>
      <c r="H25301" s="2">
        <v>0</v>
      </c>
      <c r="J25301" s="2">
        <v>22.744029999999999</v>
      </c>
      <c r="K25301" s="2">
        <v>0.13972799999999999</v>
      </c>
      <c r="L25301" s="2">
        <v>0.13986399999999999</v>
      </c>
    </row>
    <row r="25302" spans="1:12" x14ac:dyDescent="0.2">
      <c r="A25302" s="2">
        <v>22.744730000000001</v>
      </c>
      <c r="B25302" s="2">
        <v>11.47916</v>
      </c>
      <c r="C25302" s="2">
        <v>1.724235</v>
      </c>
      <c r="D25302" s="2">
        <v>1.2032959999999999</v>
      </c>
      <c r="F25302" s="2">
        <v>22.74193</v>
      </c>
      <c r="G25302" s="2">
        <v>0.162468</v>
      </c>
      <c r="H25302" s="2">
        <v>0</v>
      </c>
      <c r="J25302" s="2">
        <v>22.744730000000001</v>
      </c>
      <c r="K25302" s="2">
        <v>0.13980899999999999</v>
      </c>
      <c r="L25302" s="2">
        <v>0.13913200000000001</v>
      </c>
    </row>
    <row r="25303" spans="1:12" x14ac:dyDescent="0.2">
      <c r="A25303" s="2">
        <v>22.745439999999999</v>
      </c>
      <c r="B25303" s="2">
        <v>11.47852</v>
      </c>
      <c r="C25303" s="2">
        <v>1.7237659999999999</v>
      </c>
      <c r="D25303" s="2">
        <v>1.2034560000000001</v>
      </c>
      <c r="F25303" s="2">
        <v>22.742629999999998</v>
      </c>
      <c r="G25303" s="2">
        <v>0.162468</v>
      </c>
      <c r="H25303" s="2">
        <v>0</v>
      </c>
      <c r="J25303" s="2">
        <v>22.745439999999999</v>
      </c>
      <c r="K25303" s="2">
        <v>0.13991300000000001</v>
      </c>
      <c r="L25303" s="2">
        <v>0.14033300000000001</v>
      </c>
    </row>
    <row r="25304" spans="1:12" x14ac:dyDescent="0.2">
      <c r="A25304" s="2">
        <v>22.74614</v>
      </c>
      <c r="B25304" s="2">
        <v>11.47761</v>
      </c>
      <c r="C25304" s="2">
        <v>1.7226669999999999</v>
      </c>
      <c r="D25304" s="2">
        <v>1.203937</v>
      </c>
      <c r="F25304" s="2">
        <v>22.74333</v>
      </c>
      <c r="G25304" s="2">
        <v>0.162468</v>
      </c>
      <c r="H25304" s="2">
        <v>0</v>
      </c>
      <c r="J25304" s="2">
        <v>22.74614</v>
      </c>
      <c r="K25304" s="2">
        <v>0.13988100000000001</v>
      </c>
      <c r="L25304" s="2">
        <v>0.14080000000000001</v>
      </c>
    </row>
    <row r="25305" spans="1:12" x14ac:dyDescent="0.2">
      <c r="A25305" s="2">
        <v>22.746839999999999</v>
      </c>
      <c r="B25305" s="2">
        <v>11.47734</v>
      </c>
      <c r="C25305" s="2">
        <v>1.722308</v>
      </c>
      <c r="D25305" s="2">
        <v>1.204021</v>
      </c>
      <c r="F25305" s="2">
        <v>22.744029999999999</v>
      </c>
      <c r="G25305" s="2">
        <v>0.162468</v>
      </c>
      <c r="H25305" s="2">
        <v>0</v>
      </c>
      <c r="J25305" s="2">
        <v>22.746839999999999</v>
      </c>
      <c r="K25305" s="2">
        <v>0.13988900000000001</v>
      </c>
      <c r="L25305" s="2">
        <v>0.140766</v>
      </c>
    </row>
    <row r="25306" spans="1:12" x14ac:dyDescent="0.2">
      <c r="A25306" s="2">
        <v>22.747540000000001</v>
      </c>
      <c r="B25306" s="2">
        <v>11.47672</v>
      </c>
      <c r="C25306" s="2">
        <v>1.7219420000000001</v>
      </c>
      <c r="D25306" s="2">
        <v>1.2035020000000001</v>
      </c>
      <c r="F25306" s="2">
        <v>22.744730000000001</v>
      </c>
      <c r="G25306" s="2">
        <v>0.162468</v>
      </c>
      <c r="H25306" s="2">
        <v>0</v>
      </c>
      <c r="J25306" s="2">
        <v>22.747540000000001</v>
      </c>
      <c r="K25306" s="2">
        <v>0.13996700000000001</v>
      </c>
      <c r="L25306" s="2">
        <v>0.14147499999999999</v>
      </c>
    </row>
    <row r="25307" spans="1:12" x14ac:dyDescent="0.2">
      <c r="A25307" s="2">
        <v>22.748239999999999</v>
      </c>
      <c r="B25307" s="2">
        <v>11.476050000000001</v>
      </c>
      <c r="C25307" s="2">
        <v>1.721214</v>
      </c>
      <c r="D25307" s="2">
        <v>1.20383</v>
      </c>
      <c r="F25307" s="2">
        <v>22.745439999999999</v>
      </c>
      <c r="G25307" s="2">
        <v>0.162468</v>
      </c>
      <c r="H25307" s="2">
        <v>0</v>
      </c>
      <c r="J25307" s="2">
        <v>22.748239999999999</v>
      </c>
      <c r="K25307" s="2">
        <v>0.13944599999999999</v>
      </c>
      <c r="L25307" s="2">
        <v>0.14147699999999999</v>
      </c>
    </row>
    <row r="25308" spans="1:12" x14ac:dyDescent="0.2">
      <c r="A25308" s="2">
        <v>22.748940000000001</v>
      </c>
      <c r="B25308" s="2">
        <v>11.475239999999999</v>
      </c>
      <c r="C25308" s="2">
        <v>1.720931</v>
      </c>
      <c r="D25308" s="2">
        <v>1.20444</v>
      </c>
      <c r="F25308" s="2">
        <v>22.74614</v>
      </c>
      <c r="G25308" s="2">
        <v>0.162468</v>
      </c>
      <c r="H25308" s="2">
        <v>0</v>
      </c>
      <c r="J25308" s="2">
        <v>22.748940000000001</v>
      </c>
      <c r="K25308" s="2">
        <v>0.13861299999999999</v>
      </c>
      <c r="L25308" s="2">
        <v>0.14113000000000001</v>
      </c>
    </row>
    <row r="25309" spans="1:12" x14ac:dyDescent="0.2">
      <c r="A25309" s="2">
        <v>22.749639999999999</v>
      </c>
      <c r="B25309" s="2">
        <v>11.474130000000001</v>
      </c>
      <c r="C25309" s="2">
        <v>1.720267</v>
      </c>
      <c r="D25309" s="2">
        <v>1.2046920000000001</v>
      </c>
      <c r="F25309" s="2">
        <v>22.746839999999999</v>
      </c>
      <c r="G25309" s="2">
        <v>0.162468</v>
      </c>
      <c r="H25309" s="2">
        <v>0</v>
      </c>
      <c r="J25309" s="2">
        <v>22.749639999999999</v>
      </c>
      <c r="K25309" s="2">
        <v>0.13864499999999999</v>
      </c>
      <c r="L25309" s="2">
        <v>0.141065</v>
      </c>
    </row>
    <row r="25310" spans="1:12" x14ac:dyDescent="0.2">
      <c r="A25310" s="2">
        <v>22.750350000000001</v>
      </c>
      <c r="B25310" s="2">
        <v>11.47344</v>
      </c>
      <c r="C25310" s="2">
        <v>1.7196720000000001</v>
      </c>
      <c r="D25310" s="2">
        <v>1.2047300000000001</v>
      </c>
      <c r="F25310" s="2">
        <v>22.747540000000001</v>
      </c>
      <c r="G25310" s="2">
        <v>0.162468</v>
      </c>
      <c r="H25310" s="2">
        <v>0</v>
      </c>
      <c r="J25310" s="2">
        <v>22.750350000000001</v>
      </c>
      <c r="K25310" s="2">
        <v>0.13905699999999999</v>
      </c>
      <c r="L25310" s="2">
        <v>0.14124900000000001</v>
      </c>
    </row>
    <row r="25311" spans="1:12" x14ac:dyDescent="0.2">
      <c r="A25311" s="2">
        <v>22.751049999999999</v>
      </c>
      <c r="B25311" s="2">
        <v>11.472899999999999</v>
      </c>
      <c r="C25311" s="2">
        <v>1.719249</v>
      </c>
      <c r="D25311" s="2">
        <v>1.2048289999999999</v>
      </c>
      <c r="F25311" s="2">
        <v>22.748239999999999</v>
      </c>
      <c r="G25311" s="2">
        <v>0.162468</v>
      </c>
      <c r="H25311" s="2">
        <v>0</v>
      </c>
      <c r="J25311" s="2">
        <v>22.751049999999999</v>
      </c>
      <c r="K25311" s="2">
        <v>0.13889699999999999</v>
      </c>
      <c r="L25311" s="2">
        <v>0.14111399999999999</v>
      </c>
    </row>
    <row r="25312" spans="1:12" x14ac:dyDescent="0.2">
      <c r="A25312" s="2">
        <v>22.751750000000001</v>
      </c>
      <c r="B25312" s="2">
        <v>11.47247</v>
      </c>
      <c r="C25312" s="2">
        <v>1.7186729999999999</v>
      </c>
      <c r="D25312" s="2">
        <v>1.2055469999999999</v>
      </c>
      <c r="F25312" s="2">
        <v>22.748940000000001</v>
      </c>
      <c r="G25312" s="2">
        <v>0.162468</v>
      </c>
      <c r="H25312" s="2">
        <v>0</v>
      </c>
      <c r="J25312" s="2">
        <v>22.751750000000001</v>
      </c>
      <c r="K25312" s="2">
        <v>0.13867399999999999</v>
      </c>
      <c r="L25312" s="2">
        <v>0.14105300000000001</v>
      </c>
    </row>
    <row r="25313" spans="1:12" x14ac:dyDescent="0.2">
      <c r="A25313" s="2">
        <v>22.75245</v>
      </c>
      <c r="B25313" s="2">
        <v>11.47214</v>
      </c>
      <c r="C25313" s="2">
        <v>1.717605</v>
      </c>
      <c r="D25313" s="2">
        <v>1.205676</v>
      </c>
      <c r="F25313" s="2">
        <v>22.749639999999999</v>
      </c>
      <c r="G25313" s="2">
        <v>0.162468</v>
      </c>
      <c r="H25313" s="2">
        <v>0</v>
      </c>
      <c r="J25313" s="2">
        <v>22.75245</v>
      </c>
      <c r="K25313" s="2">
        <v>0.13806299999999999</v>
      </c>
      <c r="L25313" s="2">
        <v>0.141267</v>
      </c>
    </row>
    <row r="25314" spans="1:12" x14ac:dyDescent="0.2">
      <c r="A25314" s="2">
        <v>22.753150000000002</v>
      </c>
      <c r="B25314" s="2">
        <v>11.471869999999999</v>
      </c>
      <c r="C25314" s="2">
        <v>1.7168840000000001</v>
      </c>
      <c r="D25314" s="2">
        <v>1.2054320000000001</v>
      </c>
      <c r="F25314" s="2">
        <v>22.750350000000001</v>
      </c>
      <c r="G25314" s="2">
        <v>0.162468</v>
      </c>
      <c r="H25314" s="2">
        <v>0</v>
      </c>
      <c r="J25314" s="2">
        <v>22.753150000000002</v>
      </c>
      <c r="K25314" s="2">
        <v>0.138018</v>
      </c>
      <c r="L25314" s="2">
        <v>0.14159099999999999</v>
      </c>
    </row>
    <row r="25315" spans="1:12" x14ac:dyDescent="0.2">
      <c r="A25315" s="2">
        <v>22.75385</v>
      </c>
      <c r="B25315" s="2">
        <v>11.47165</v>
      </c>
      <c r="C25315" s="2">
        <v>1.7163269999999999</v>
      </c>
      <c r="D25315" s="2">
        <v>1.2056229999999999</v>
      </c>
      <c r="F25315" s="2">
        <v>22.751049999999999</v>
      </c>
      <c r="G25315" s="2">
        <v>0.162468</v>
      </c>
      <c r="H25315" s="2">
        <v>0</v>
      </c>
      <c r="J25315" s="2">
        <v>22.75385</v>
      </c>
      <c r="K25315" s="2">
        <v>0.137853</v>
      </c>
      <c r="L25315" s="2">
        <v>0.142072</v>
      </c>
    </row>
    <row r="25316" spans="1:12" x14ac:dyDescent="0.2">
      <c r="A25316" s="2">
        <v>22.754549999999998</v>
      </c>
      <c r="B25316" s="2">
        <v>11.47105</v>
      </c>
      <c r="C25316" s="2">
        <v>1.715633</v>
      </c>
      <c r="D25316" s="2">
        <v>1.2055389999999999</v>
      </c>
      <c r="F25316" s="2">
        <v>22.751750000000001</v>
      </c>
      <c r="G25316" s="2">
        <v>0.162468</v>
      </c>
      <c r="H25316" s="2">
        <v>0</v>
      </c>
      <c r="J25316" s="2">
        <v>22.754549999999998</v>
      </c>
      <c r="K25316" s="2">
        <v>0.137382</v>
      </c>
      <c r="L25316" s="2">
        <v>0.14221500000000001</v>
      </c>
    </row>
    <row r="25317" spans="1:12" x14ac:dyDescent="0.2">
      <c r="A25317" s="2">
        <v>22.75526</v>
      </c>
      <c r="B25317" s="2">
        <v>11.47078</v>
      </c>
      <c r="C25317" s="2">
        <v>1.7150300000000001</v>
      </c>
      <c r="D25317" s="2">
        <v>1.205592</v>
      </c>
      <c r="F25317" s="2">
        <v>22.75245</v>
      </c>
      <c r="G25317" s="2">
        <v>0.162468</v>
      </c>
      <c r="H25317" s="2">
        <v>0</v>
      </c>
      <c r="J25317" s="2">
        <v>22.75526</v>
      </c>
      <c r="K25317" s="2">
        <v>0.13780999999999999</v>
      </c>
      <c r="L25317" s="2">
        <v>0.143043</v>
      </c>
    </row>
    <row r="25318" spans="1:12" x14ac:dyDescent="0.2">
      <c r="A25318" s="2">
        <v>22.755960000000002</v>
      </c>
      <c r="B25318" s="2">
        <v>11.469810000000001</v>
      </c>
      <c r="C25318" s="2">
        <v>1.714332</v>
      </c>
      <c r="D25318" s="2">
        <v>1.205463</v>
      </c>
      <c r="F25318" s="2">
        <v>22.753150000000002</v>
      </c>
      <c r="G25318" s="2">
        <v>0.162468</v>
      </c>
      <c r="H25318" s="2">
        <v>0</v>
      </c>
      <c r="J25318" s="2">
        <v>22.755960000000002</v>
      </c>
      <c r="K25318" s="2">
        <v>0.137207</v>
      </c>
      <c r="L25318" s="2">
        <v>0.143433</v>
      </c>
    </row>
    <row r="25319" spans="1:12" x14ac:dyDescent="0.2">
      <c r="A25319" s="2">
        <v>22.75666</v>
      </c>
      <c r="B25319" s="2">
        <v>11.46893</v>
      </c>
      <c r="C25319" s="2">
        <v>1.71366</v>
      </c>
      <c r="D25319" s="2">
        <v>1.205409</v>
      </c>
      <c r="F25319" s="2">
        <v>22.75385</v>
      </c>
      <c r="G25319" s="2">
        <v>0.162468</v>
      </c>
      <c r="H25319" s="2">
        <v>0</v>
      </c>
      <c r="J25319" s="2">
        <v>22.75666</v>
      </c>
      <c r="K25319" s="2">
        <v>0.13674900000000001</v>
      </c>
      <c r="L25319" s="2">
        <v>0.14325199999999999</v>
      </c>
    </row>
    <row r="25320" spans="1:12" x14ac:dyDescent="0.2">
      <c r="A25320" s="2">
        <v>22.757359999999998</v>
      </c>
      <c r="B25320" s="2">
        <v>11.46824</v>
      </c>
      <c r="C25320" s="2">
        <v>1.712669</v>
      </c>
      <c r="D25320" s="2">
        <v>1.2056</v>
      </c>
      <c r="F25320" s="2">
        <v>22.754549999999998</v>
      </c>
      <c r="G25320" s="2">
        <v>0.162468</v>
      </c>
      <c r="H25320" s="2">
        <v>0</v>
      </c>
      <c r="J25320" s="2">
        <v>22.757359999999998</v>
      </c>
      <c r="K25320" s="2">
        <v>0.13659099999999999</v>
      </c>
      <c r="L25320" s="2">
        <v>0.142654</v>
      </c>
    </row>
    <row r="25321" spans="1:12" x14ac:dyDescent="0.2">
      <c r="A25321" s="2">
        <v>22.75806</v>
      </c>
      <c r="B25321" s="2">
        <v>11.467639999999999</v>
      </c>
      <c r="C25321" s="2">
        <v>1.7115590000000001</v>
      </c>
      <c r="D25321" s="2">
        <v>1.2058439999999999</v>
      </c>
      <c r="F25321" s="2">
        <v>22.75526</v>
      </c>
      <c r="G25321" s="2">
        <v>0.162468</v>
      </c>
      <c r="H25321" s="2">
        <v>0</v>
      </c>
      <c r="J25321" s="2">
        <v>22.75806</v>
      </c>
      <c r="K25321" s="2">
        <v>0.136099</v>
      </c>
      <c r="L25321" s="2">
        <v>0.14261099999999999</v>
      </c>
    </row>
    <row r="25322" spans="1:12" x14ac:dyDescent="0.2">
      <c r="A25322" s="2">
        <v>22.758759999999999</v>
      </c>
      <c r="B25322" s="2">
        <v>11.466950000000001</v>
      </c>
      <c r="C25322" s="2">
        <v>1.7107540000000001</v>
      </c>
      <c r="D25322" s="2">
        <v>1.2061949999999999</v>
      </c>
      <c r="F25322" s="2">
        <v>22.755960000000002</v>
      </c>
      <c r="G25322" s="2">
        <v>0.162468</v>
      </c>
      <c r="H25322" s="2">
        <v>0</v>
      </c>
      <c r="J25322" s="2">
        <v>22.758759999999999</v>
      </c>
      <c r="K25322" s="2">
        <v>0.13627400000000001</v>
      </c>
      <c r="L25322" s="2">
        <v>0.14236699999999999</v>
      </c>
    </row>
    <row r="25323" spans="1:12" x14ac:dyDescent="0.2">
      <c r="A25323" s="2">
        <v>22.759460000000001</v>
      </c>
      <c r="B25323" s="2">
        <v>11.4664</v>
      </c>
      <c r="C25323" s="2">
        <v>1.7098800000000001</v>
      </c>
      <c r="D25323" s="2">
        <v>1.2060649999999999</v>
      </c>
      <c r="F25323" s="2">
        <v>22.75666</v>
      </c>
      <c r="G25323" s="2">
        <v>0.162468</v>
      </c>
      <c r="H25323" s="2">
        <v>0</v>
      </c>
      <c r="J25323" s="2">
        <v>22.759460000000001</v>
      </c>
      <c r="K25323" s="2">
        <v>0.12903400000000001</v>
      </c>
      <c r="L25323" s="2">
        <v>0.14330300000000001</v>
      </c>
    </row>
    <row r="25324" spans="1:12" x14ac:dyDescent="0.2">
      <c r="A25324" s="2">
        <v>22.760159999999999</v>
      </c>
      <c r="B25324" s="2">
        <v>11.46613</v>
      </c>
      <c r="C25324" s="2">
        <v>1.70885</v>
      </c>
      <c r="D25324" s="2">
        <v>1.205775</v>
      </c>
      <c r="F25324" s="2">
        <v>22.757359999999998</v>
      </c>
      <c r="G25324" s="2">
        <v>0.162468</v>
      </c>
      <c r="H25324" s="2">
        <v>0</v>
      </c>
      <c r="J25324" s="2">
        <v>22.760159999999999</v>
      </c>
      <c r="K25324" s="2">
        <v>0.12748499999999999</v>
      </c>
      <c r="L25324" s="2">
        <v>0.142901</v>
      </c>
    </row>
    <row r="25325" spans="1:12" x14ac:dyDescent="0.2">
      <c r="A25325" s="2">
        <v>22.760870000000001</v>
      </c>
      <c r="B25325" s="2">
        <v>11.465529999999999</v>
      </c>
      <c r="C25325" s="2">
        <v>1.7079839999999999</v>
      </c>
      <c r="D25325" s="2">
        <v>1.2056150000000001</v>
      </c>
      <c r="F25325" s="2">
        <v>22.75806</v>
      </c>
      <c r="G25325" s="2">
        <v>0.162468</v>
      </c>
      <c r="H25325" s="2">
        <v>0</v>
      </c>
      <c r="J25325" s="2">
        <v>22.760870000000001</v>
      </c>
      <c r="K25325" s="2">
        <v>0.12751399999999999</v>
      </c>
      <c r="L25325" s="2">
        <v>0.14278099999999999</v>
      </c>
    </row>
    <row r="25326" spans="1:12" x14ac:dyDescent="0.2">
      <c r="A25326" s="2">
        <v>22.761569999999999</v>
      </c>
      <c r="B25326" s="2">
        <v>11.46468</v>
      </c>
      <c r="C25326" s="2">
        <v>1.7068129999999999</v>
      </c>
      <c r="D25326" s="2">
        <v>1.205341</v>
      </c>
      <c r="F25326" s="2">
        <v>22.758759999999999</v>
      </c>
      <c r="G25326" s="2">
        <v>0.162468</v>
      </c>
      <c r="H25326" s="2">
        <v>0</v>
      </c>
      <c r="J25326" s="2">
        <v>22.761569999999999</v>
      </c>
      <c r="K25326" s="2">
        <v>0.12698000000000001</v>
      </c>
      <c r="L25326" s="2">
        <v>0.142847</v>
      </c>
    </row>
    <row r="25327" spans="1:12" x14ac:dyDescent="0.2">
      <c r="A25327" s="2">
        <v>22.762270000000001</v>
      </c>
      <c r="B25327" s="2">
        <v>11.463990000000001</v>
      </c>
      <c r="C25327" s="2">
        <v>1.7055659999999999</v>
      </c>
      <c r="D25327" s="2">
        <v>1.2046840000000001</v>
      </c>
      <c r="F25327" s="2">
        <v>22.759460000000001</v>
      </c>
      <c r="G25327" s="2">
        <v>0.162468</v>
      </c>
      <c r="H25327" s="2">
        <v>0</v>
      </c>
      <c r="J25327" s="2">
        <v>22.762270000000001</v>
      </c>
      <c r="K25327" s="2">
        <v>0.12673200000000001</v>
      </c>
      <c r="L25327" s="2">
        <v>0.14312900000000001</v>
      </c>
    </row>
    <row r="25328" spans="1:12" x14ac:dyDescent="0.2">
      <c r="A25328" s="2">
        <v>22.762969999999999</v>
      </c>
      <c r="B25328" s="2">
        <v>11.46407</v>
      </c>
      <c r="C25328" s="2">
        <v>1.704494</v>
      </c>
      <c r="D25328" s="2">
        <v>1.204356</v>
      </c>
      <c r="F25328" s="2">
        <v>22.760159999999999</v>
      </c>
      <c r="G25328" s="2">
        <v>0.162468</v>
      </c>
      <c r="H25328" s="2">
        <v>0</v>
      </c>
      <c r="J25328" s="2">
        <v>22.762969999999999</v>
      </c>
      <c r="K25328" s="2">
        <v>0.126829</v>
      </c>
      <c r="L25328" s="2">
        <v>0.14316200000000001</v>
      </c>
    </row>
    <row r="25329" spans="1:12" x14ac:dyDescent="0.2">
      <c r="A25329" s="2">
        <v>22.763670000000001</v>
      </c>
      <c r="B25329" s="2">
        <v>11.46401</v>
      </c>
      <c r="C25329" s="2">
        <v>1.703727</v>
      </c>
      <c r="D25329" s="2">
        <v>1.20499</v>
      </c>
      <c r="F25329" s="2">
        <v>22.760870000000001</v>
      </c>
      <c r="G25329" s="2">
        <v>0.162468</v>
      </c>
      <c r="H25329" s="2">
        <v>0</v>
      </c>
      <c r="J25329" s="2">
        <v>22.763670000000001</v>
      </c>
      <c r="K25329" s="2">
        <v>0.126692</v>
      </c>
      <c r="L25329" s="2">
        <v>0.14274899999999999</v>
      </c>
    </row>
    <row r="25330" spans="1:12" x14ac:dyDescent="0.2">
      <c r="A25330" s="2">
        <v>22.76437</v>
      </c>
      <c r="B25330" s="2">
        <v>11.46331</v>
      </c>
      <c r="C25330" s="2">
        <v>1.7029639999999999</v>
      </c>
      <c r="D25330" s="2">
        <v>1.205219</v>
      </c>
      <c r="F25330" s="2">
        <v>22.761569999999999</v>
      </c>
      <c r="G25330" s="2">
        <v>0.162468</v>
      </c>
      <c r="H25330" s="2">
        <v>0</v>
      </c>
      <c r="J25330" s="2">
        <v>22.76437</v>
      </c>
      <c r="K25330" s="2">
        <v>0.127195</v>
      </c>
      <c r="L25330" s="2">
        <v>0.142676</v>
      </c>
    </row>
    <row r="25331" spans="1:12" x14ac:dyDescent="0.2">
      <c r="A25331" s="2">
        <v>22.765070000000001</v>
      </c>
      <c r="B25331" s="2">
        <v>11.4627</v>
      </c>
      <c r="C25331" s="2">
        <v>1.701991</v>
      </c>
      <c r="D25331" s="2">
        <v>1.2051419999999999</v>
      </c>
      <c r="F25331" s="2">
        <v>22.762270000000001</v>
      </c>
      <c r="G25331" s="2">
        <v>0.162468</v>
      </c>
      <c r="H25331" s="2">
        <v>0</v>
      </c>
      <c r="J25331" s="2">
        <v>22.765070000000001</v>
      </c>
      <c r="K25331" s="2">
        <v>0.127388</v>
      </c>
      <c r="L25331" s="2">
        <v>0.14266100000000001</v>
      </c>
    </row>
    <row r="25332" spans="1:12" x14ac:dyDescent="0.2">
      <c r="A25332" s="2">
        <v>22.765779999999999</v>
      </c>
      <c r="B25332" s="2">
        <v>11.462400000000001</v>
      </c>
      <c r="C25332" s="2">
        <v>1.700809</v>
      </c>
      <c r="D25332" s="2">
        <v>1.205165</v>
      </c>
      <c r="F25332" s="2">
        <v>22.762969999999999</v>
      </c>
      <c r="G25332" s="2">
        <v>0.162468</v>
      </c>
      <c r="H25332" s="2">
        <v>0</v>
      </c>
      <c r="J25332" s="2">
        <v>22.765779999999999</v>
      </c>
      <c r="K25332" s="2">
        <v>0.127552</v>
      </c>
      <c r="L25332" s="2">
        <v>0.14275499999999999</v>
      </c>
    </row>
    <row r="25333" spans="1:12" x14ac:dyDescent="0.2">
      <c r="A25333" s="2">
        <v>22.766480000000001</v>
      </c>
      <c r="B25333" s="2">
        <v>11.461819999999999</v>
      </c>
      <c r="C25333" s="2">
        <v>1.7001219999999999</v>
      </c>
      <c r="D25333" s="2">
        <v>1.2049289999999999</v>
      </c>
      <c r="F25333" s="2">
        <v>22.763670000000001</v>
      </c>
      <c r="G25333" s="2">
        <v>0.162468</v>
      </c>
      <c r="H25333" s="2">
        <v>0</v>
      </c>
      <c r="J25333" s="2">
        <v>22.766480000000001</v>
      </c>
      <c r="K25333" s="2">
        <v>0.12684200000000001</v>
      </c>
      <c r="L25333" s="2">
        <v>0.14347599999999999</v>
      </c>
    </row>
    <row r="25334" spans="1:12" x14ac:dyDescent="0.2">
      <c r="A25334" s="2">
        <v>22.76718</v>
      </c>
      <c r="B25334" s="2">
        <v>11.46102</v>
      </c>
      <c r="C25334" s="2">
        <v>1.699222</v>
      </c>
      <c r="D25334" s="2">
        <v>1.204807</v>
      </c>
      <c r="F25334" s="2">
        <v>22.76437</v>
      </c>
      <c r="G25334" s="2">
        <v>0.162468</v>
      </c>
      <c r="H25334" s="2">
        <v>0</v>
      </c>
      <c r="J25334" s="2">
        <v>22.76718</v>
      </c>
      <c r="K25334" s="2">
        <v>0.12661900000000001</v>
      </c>
      <c r="L25334" s="2">
        <v>0.144125</v>
      </c>
    </row>
    <row r="25335" spans="1:12" x14ac:dyDescent="0.2">
      <c r="A25335" s="2">
        <v>22.767880000000002</v>
      </c>
      <c r="B25335" s="2">
        <v>11.460369999999999</v>
      </c>
      <c r="C25335" s="2">
        <v>1.698207</v>
      </c>
      <c r="D25335" s="2">
        <v>1.20489</v>
      </c>
      <c r="F25335" s="2">
        <v>22.765070000000001</v>
      </c>
      <c r="G25335" s="2">
        <v>0.162468</v>
      </c>
      <c r="H25335" s="2">
        <v>0</v>
      </c>
      <c r="J25335" s="2">
        <v>22.767880000000002</v>
      </c>
      <c r="K25335" s="2">
        <v>0.12618199999999999</v>
      </c>
      <c r="L25335" s="2">
        <v>0.14429400000000001</v>
      </c>
    </row>
    <row r="25336" spans="1:12" x14ac:dyDescent="0.2">
      <c r="A25336" s="2">
        <v>22.76858</v>
      </c>
      <c r="B25336" s="2">
        <v>11.46021</v>
      </c>
      <c r="C25336" s="2">
        <v>1.697692</v>
      </c>
      <c r="D25336" s="2">
        <v>1.204539</v>
      </c>
      <c r="F25336" s="2">
        <v>22.765779999999999</v>
      </c>
      <c r="G25336" s="2">
        <v>0.162468</v>
      </c>
      <c r="H25336" s="2">
        <v>0</v>
      </c>
      <c r="J25336" s="2">
        <v>22.76858</v>
      </c>
      <c r="K25336" s="2">
        <v>0.12575900000000001</v>
      </c>
      <c r="L25336" s="2">
        <v>0.14413000000000001</v>
      </c>
    </row>
    <row r="25337" spans="1:12" x14ac:dyDescent="0.2">
      <c r="A25337" s="2">
        <v>22.769279999999998</v>
      </c>
      <c r="B25337" s="2">
        <v>11.45945</v>
      </c>
      <c r="C25337" s="2">
        <v>1.6967540000000001</v>
      </c>
      <c r="D25337" s="2">
        <v>1.2041809999999999</v>
      </c>
      <c r="F25337" s="2">
        <v>22.766480000000001</v>
      </c>
      <c r="G25337" s="2">
        <v>0.162468</v>
      </c>
      <c r="H25337" s="2">
        <v>0</v>
      </c>
      <c r="J25337" s="2">
        <v>22.769279999999998</v>
      </c>
      <c r="K25337" s="2">
        <v>0.125723</v>
      </c>
      <c r="L25337" s="2">
        <v>0.145172</v>
      </c>
    </row>
    <row r="25338" spans="1:12" x14ac:dyDescent="0.2">
      <c r="A25338" s="2">
        <v>22.76998</v>
      </c>
      <c r="B25338" s="2">
        <v>11.458679999999999</v>
      </c>
      <c r="C25338" s="2">
        <v>1.6956469999999999</v>
      </c>
      <c r="D25338" s="2">
        <v>1.204669</v>
      </c>
      <c r="F25338" s="2">
        <v>22.76718</v>
      </c>
      <c r="G25338" s="2">
        <v>0.162468</v>
      </c>
      <c r="H25338" s="2">
        <v>0</v>
      </c>
      <c r="J25338" s="2">
        <v>22.76998</v>
      </c>
      <c r="K25338" s="2">
        <v>0.125526</v>
      </c>
      <c r="L25338" s="2">
        <v>0.14565800000000001</v>
      </c>
    </row>
    <row r="25339" spans="1:12" x14ac:dyDescent="0.2">
      <c r="A25339" s="2">
        <v>22.770689999999998</v>
      </c>
      <c r="B25339" s="2">
        <v>11.45833</v>
      </c>
      <c r="C25339" s="2">
        <v>1.6946289999999999</v>
      </c>
      <c r="D25339" s="2">
        <v>1.2050050000000001</v>
      </c>
      <c r="F25339" s="2">
        <v>22.767880000000002</v>
      </c>
      <c r="G25339" s="2">
        <v>0.162468</v>
      </c>
      <c r="H25339" s="2">
        <v>0</v>
      </c>
      <c r="J25339" s="2">
        <v>22.770689999999998</v>
      </c>
      <c r="K25339" s="2">
        <v>0.126272</v>
      </c>
      <c r="L25339" s="2">
        <v>0.14551800000000001</v>
      </c>
    </row>
    <row r="25340" spans="1:12" x14ac:dyDescent="0.2">
      <c r="A25340" s="2">
        <v>22.77139</v>
      </c>
      <c r="B25340" s="2">
        <v>11.45791</v>
      </c>
      <c r="C25340" s="2">
        <v>1.6936640000000001</v>
      </c>
      <c r="D25340" s="2">
        <v>1.2052719999999999</v>
      </c>
      <c r="F25340" s="2">
        <v>22.76858</v>
      </c>
      <c r="G25340" s="2">
        <v>0.162468</v>
      </c>
      <c r="H25340" s="2">
        <v>0</v>
      </c>
      <c r="J25340" s="2">
        <v>22.77139</v>
      </c>
      <c r="K25340" s="2">
        <v>0.125946</v>
      </c>
      <c r="L25340" s="2">
        <v>0.14532999999999999</v>
      </c>
    </row>
    <row r="25341" spans="1:12" x14ac:dyDescent="0.2">
      <c r="A25341" s="2">
        <v>22.772089999999999</v>
      </c>
      <c r="B25341" s="2">
        <v>11.457229999999999</v>
      </c>
      <c r="C25341" s="2">
        <v>1.6924319999999999</v>
      </c>
      <c r="D25341" s="2">
        <v>1.2054469999999999</v>
      </c>
      <c r="F25341" s="2">
        <v>22.769279999999998</v>
      </c>
      <c r="G25341" s="2">
        <v>0.162468</v>
      </c>
      <c r="H25341" s="2">
        <v>0</v>
      </c>
      <c r="J25341" s="2">
        <v>22.772089999999999</v>
      </c>
      <c r="K25341" s="2">
        <v>0.126278</v>
      </c>
      <c r="L25341" s="2">
        <v>0.14557700000000001</v>
      </c>
    </row>
    <row r="25342" spans="1:12" x14ac:dyDescent="0.2">
      <c r="A25342" s="2">
        <v>22.772790000000001</v>
      </c>
      <c r="B25342" s="2">
        <v>11.45703</v>
      </c>
      <c r="C25342" s="2">
        <v>1.691295</v>
      </c>
      <c r="D25342" s="2">
        <v>1.2055769999999999</v>
      </c>
      <c r="F25342" s="2">
        <v>22.76998</v>
      </c>
      <c r="G25342" s="2">
        <v>0.162468</v>
      </c>
      <c r="H25342" s="2">
        <v>0</v>
      </c>
      <c r="J25342" s="2">
        <v>22.772790000000001</v>
      </c>
      <c r="K25342" s="2">
        <v>0.12601100000000001</v>
      </c>
      <c r="L25342" s="2">
        <v>0.14571300000000001</v>
      </c>
    </row>
    <row r="25343" spans="1:12" x14ac:dyDescent="0.2">
      <c r="A25343" s="2">
        <v>22.773489999999999</v>
      </c>
      <c r="B25343" s="2">
        <v>11.455690000000001</v>
      </c>
      <c r="C25343" s="2">
        <v>1.689937</v>
      </c>
      <c r="D25343" s="2">
        <v>1.2050350000000001</v>
      </c>
      <c r="F25343" s="2">
        <v>22.770689999999998</v>
      </c>
      <c r="G25343" s="2">
        <v>0.162468</v>
      </c>
      <c r="H25343" s="2">
        <v>0</v>
      </c>
      <c r="J25343" s="2">
        <v>22.773489999999999</v>
      </c>
      <c r="K25343" s="2">
        <v>0.12573200000000001</v>
      </c>
      <c r="L25343" s="2">
        <v>0.146208</v>
      </c>
    </row>
    <row r="25344" spans="1:12" x14ac:dyDescent="0.2">
      <c r="A25344" s="2">
        <v>22.774190000000001</v>
      </c>
      <c r="B25344" s="2">
        <v>11.45478</v>
      </c>
      <c r="C25344" s="2">
        <v>1.6883919999999999</v>
      </c>
      <c r="D25344" s="2">
        <v>1.2050050000000001</v>
      </c>
      <c r="F25344" s="2">
        <v>22.77139</v>
      </c>
      <c r="G25344" s="2">
        <v>0.162468</v>
      </c>
      <c r="H25344" s="2">
        <v>0</v>
      </c>
      <c r="J25344" s="2">
        <v>22.774190000000001</v>
      </c>
      <c r="K25344" s="2">
        <v>0.12554699999999999</v>
      </c>
      <c r="L25344" s="2">
        <v>0.146206</v>
      </c>
    </row>
    <row r="25345" spans="1:12" x14ac:dyDescent="0.2">
      <c r="A25345" s="2">
        <v>22.774889999999999</v>
      </c>
      <c r="B25345" s="2">
        <v>11.45407</v>
      </c>
      <c r="C25345" s="2">
        <v>1.687667</v>
      </c>
      <c r="D25345" s="2">
        <v>1.205241</v>
      </c>
      <c r="F25345" s="2">
        <v>22.772089999999999</v>
      </c>
      <c r="G25345" s="2">
        <v>0.162468</v>
      </c>
      <c r="H25345" s="2">
        <v>0</v>
      </c>
      <c r="J25345" s="2">
        <v>22.774889999999999</v>
      </c>
      <c r="K25345" s="2">
        <v>0.124977</v>
      </c>
      <c r="L25345" s="2">
        <v>0.14654200000000001</v>
      </c>
    </row>
    <row r="25346" spans="1:12" x14ac:dyDescent="0.2">
      <c r="A25346" s="2">
        <v>22.775600000000001</v>
      </c>
      <c r="B25346" s="2">
        <v>11.4541</v>
      </c>
      <c r="C25346" s="2">
        <v>1.6865300000000001</v>
      </c>
      <c r="D25346" s="2">
        <v>1.2050890000000001</v>
      </c>
      <c r="F25346" s="2">
        <v>22.772790000000001</v>
      </c>
      <c r="G25346" s="2">
        <v>0.162468</v>
      </c>
      <c r="H25346" s="2">
        <v>0</v>
      </c>
      <c r="J25346" s="2">
        <v>22.775600000000001</v>
      </c>
      <c r="K25346" s="2">
        <v>0.12472900000000001</v>
      </c>
      <c r="L25346" s="2">
        <v>0.146539</v>
      </c>
    </row>
    <row r="25347" spans="1:12" x14ac:dyDescent="0.2">
      <c r="A25347" s="2">
        <v>22.776299999999999</v>
      </c>
      <c r="B25347" s="2">
        <v>11.45341</v>
      </c>
      <c r="C25347" s="2">
        <v>1.6850579999999999</v>
      </c>
      <c r="D25347" s="2">
        <v>1.2044779999999999</v>
      </c>
      <c r="F25347" s="2">
        <v>22.773489999999999</v>
      </c>
      <c r="G25347" s="2">
        <v>0.162468</v>
      </c>
      <c r="H25347" s="2">
        <v>0</v>
      </c>
      <c r="J25347" s="2">
        <v>22.776299999999999</v>
      </c>
      <c r="K25347" s="2">
        <v>0.124636</v>
      </c>
      <c r="L25347" s="2">
        <v>0.14677899999999999</v>
      </c>
    </row>
    <row r="25348" spans="1:12" x14ac:dyDescent="0.2">
      <c r="A25348" s="2">
        <v>22.777000000000001</v>
      </c>
      <c r="B25348" s="2">
        <v>11.45295</v>
      </c>
      <c r="C25348" s="2">
        <v>1.6836770000000001</v>
      </c>
      <c r="D25348" s="2">
        <v>1.2041120000000001</v>
      </c>
      <c r="F25348" s="2">
        <v>22.774190000000001</v>
      </c>
      <c r="G25348" s="2">
        <v>0.162468</v>
      </c>
      <c r="H25348" s="2">
        <v>0</v>
      </c>
      <c r="J25348" s="2">
        <v>22.777000000000001</v>
      </c>
      <c r="K25348" s="2">
        <v>0.124706</v>
      </c>
      <c r="L25348" s="2">
        <v>0.14742</v>
      </c>
    </row>
    <row r="25349" spans="1:12" x14ac:dyDescent="0.2">
      <c r="A25349" s="2">
        <v>22.777699999999999</v>
      </c>
      <c r="B25349" s="2">
        <v>11.45219</v>
      </c>
      <c r="C25349" s="2">
        <v>1.6828110000000001</v>
      </c>
      <c r="D25349" s="2">
        <v>1.2039599999999999</v>
      </c>
      <c r="F25349" s="2">
        <v>22.774889999999999</v>
      </c>
      <c r="G25349" s="2">
        <v>0.162468</v>
      </c>
      <c r="H25349" s="2">
        <v>0</v>
      </c>
      <c r="J25349" s="2">
        <v>22.777699999999999</v>
      </c>
      <c r="K25349" s="2">
        <v>0.124115</v>
      </c>
      <c r="L25349" s="2">
        <v>0.147698</v>
      </c>
    </row>
    <row r="25350" spans="1:12" x14ac:dyDescent="0.2">
      <c r="A25350" s="2">
        <v>22.778400000000001</v>
      </c>
      <c r="B25350" s="2">
        <v>11.451919999999999</v>
      </c>
      <c r="C25350" s="2">
        <v>1.6815789999999999</v>
      </c>
      <c r="D25350" s="2">
        <v>1.2039219999999999</v>
      </c>
      <c r="F25350" s="2">
        <v>22.775600000000001</v>
      </c>
      <c r="G25350" s="2">
        <v>0.162468</v>
      </c>
      <c r="H25350" s="2">
        <v>0</v>
      </c>
      <c r="J25350" s="2">
        <v>22.778400000000001</v>
      </c>
      <c r="K25350" s="2">
        <v>0.124283</v>
      </c>
      <c r="L25350" s="2">
        <v>0.14859900000000001</v>
      </c>
    </row>
    <row r="25351" spans="1:12" x14ac:dyDescent="0.2">
      <c r="A25351" s="2">
        <v>22.7791</v>
      </c>
      <c r="B25351" s="2">
        <v>11.451040000000001</v>
      </c>
      <c r="C25351" s="2">
        <v>1.6804460000000001</v>
      </c>
      <c r="D25351" s="2">
        <v>1.2039979999999999</v>
      </c>
      <c r="F25351" s="2">
        <v>22.776299999999999</v>
      </c>
      <c r="G25351" s="2">
        <v>0.162468</v>
      </c>
      <c r="H25351" s="2">
        <v>0</v>
      </c>
      <c r="J25351" s="2">
        <v>22.7791</v>
      </c>
      <c r="K25351" s="2">
        <v>0.124319</v>
      </c>
      <c r="L25351" s="2">
        <v>0.14931800000000001</v>
      </c>
    </row>
    <row r="25352" spans="1:12" x14ac:dyDescent="0.2">
      <c r="A25352" s="2">
        <v>22.779800000000002</v>
      </c>
      <c r="B25352" s="2">
        <v>11.450480000000001</v>
      </c>
      <c r="C25352" s="2">
        <v>1.6789620000000001</v>
      </c>
      <c r="D25352" s="2">
        <v>1.2043029999999999</v>
      </c>
      <c r="F25352" s="2">
        <v>22.777000000000001</v>
      </c>
      <c r="G25352" s="2">
        <v>0.162468</v>
      </c>
      <c r="H25352" s="2">
        <v>0</v>
      </c>
      <c r="J25352" s="2">
        <v>22.779800000000002</v>
      </c>
      <c r="K25352" s="2">
        <v>0.12422</v>
      </c>
      <c r="L25352" s="2">
        <v>0.15057799999999999</v>
      </c>
    </row>
    <row r="25353" spans="1:12" x14ac:dyDescent="0.2">
      <c r="A25353" s="2">
        <v>22.7805</v>
      </c>
      <c r="B25353" s="2">
        <v>11.45036</v>
      </c>
      <c r="C25353" s="2">
        <v>1.678218</v>
      </c>
      <c r="D25353" s="2">
        <v>1.204761</v>
      </c>
      <c r="F25353" s="2">
        <v>22.777699999999999</v>
      </c>
      <c r="G25353" s="2">
        <v>0.162468</v>
      </c>
      <c r="H25353" s="2">
        <v>0</v>
      </c>
      <c r="J25353" s="2">
        <v>22.7805</v>
      </c>
      <c r="K25353" s="2">
        <v>0.123266</v>
      </c>
      <c r="L25353" s="2">
        <v>0.15032100000000001</v>
      </c>
    </row>
    <row r="25354" spans="1:12" x14ac:dyDescent="0.2">
      <c r="A25354" s="2">
        <v>22.781210000000002</v>
      </c>
      <c r="B25354" s="2">
        <v>11.450189999999999</v>
      </c>
      <c r="C25354" s="2">
        <v>1.6766460000000001</v>
      </c>
      <c r="D25354" s="2">
        <v>1.205211</v>
      </c>
      <c r="F25354" s="2">
        <v>22.778400000000001</v>
      </c>
      <c r="G25354" s="2">
        <v>0.162468</v>
      </c>
      <c r="H25354" s="2">
        <v>0</v>
      </c>
      <c r="J25354" s="2">
        <v>22.781210000000002</v>
      </c>
      <c r="K25354" s="2">
        <v>0.123445</v>
      </c>
      <c r="L25354" s="2">
        <v>0.150092</v>
      </c>
    </row>
    <row r="25355" spans="1:12" x14ac:dyDescent="0.2">
      <c r="A25355" s="2">
        <v>22.78191</v>
      </c>
      <c r="B25355" s="2">
        <v>11.44971</v>
      </c>
      <c r="C25355" s="2">
        <v>1.6749369999999999</v>
      </c>
      <c r="D25355" s="2">
        <v>1.204639</v>
      </c>
      <c r="F25355" s="2">
        <v>22.7791</v>
      </c>
      <c r="G25355" s="2">
        <v>0.162468</v>
      </c>
      <c r="H25355" s="2">
        <v>0</v>
      </c>
      <c r="J25355" s="2">
        <v>22.78191</v>
      </c>
      <c r="K25355" s="2">
        <v>0.123766</v>
      </c>
      <c r="L25355" s="2">
        <v>0.15088099999999999</v>
      </c>
    </row>
    <row r="25356" spans="1:12" x14ac:dyDescent="0.2">
      <c r="A25356" s="2">
        <v>22.782609999999998</v>
      </c>
      <c r="B25356" s="2">
        <v>11.44896</v>
      </c>
      <c r="C25356" s="2">
        <v>1.6739949999999999</v>
      </c>
      <c r="D25356" s="2">
        <v>1.2042040000000001</v>
      </c>
      <c r="F25356" s="2">
        <v>22.779800000000002</v>
      </c>
      <c r="G25356" s="2">
        <v>0.162468</v>
      </c>
      <c r="H25356" s="2">
        <v>0</v>
      </c>
      <c r="J25356" s="2">
        <v>22.782609999999998</v>
      </c>
      <c r="K25356" s="2">
        <v>0.12404</v>
      </c>
      <c r="L25356" s="2">
        <v>0.15149699999999999</v>
      </c>
    </row>
    <row r="25357" spans="1:12" x14ac:dyDescent="0.2">
      <c r="A25357" s="2">
        <v>22.78331</v>
      </c>
      <c r="B25357" s="2">
        <v>11.44835</v>
      </c>
      <c r="C25357" s="2">
        <v>1.6723509999999999</v>
      </c>
      <c r="D25357" s="2">
        <v>1.2042109999999999</v>
      </c>
      <c r="F25357" s="2">
        <v>22.7805</v>
      </c>
      <c r="G25357" s="2">
        <v>0.162468</v>
      </c>
      <c r="H25357" s="2">
        <v>0</v>
      </c>
      <c r="J25357" s="2">
        <v>22.78331</v>
      </c>
      <c r="K25357" s="2">
        <v>0.123936</v>
      </c>
      <c r="L25357" s="2">
        <v>0.151616</v>
      </c>
    </row>
    <row r="25358" spans="1:12" x14ac:dyDescent="0.2">
      <c r="A25358" s="2">
        <v>22.784009999999999</v>
      </c>
      <c r="B25358" s="2">
        <v>11.448119999999999</v>
      </c>
      <c r="C25358" s="2">
        <v>1.67134</v>
      </c>
      <c r="D25358" s="2">
        <v>1.203983</v>
      </c>
      <c r="F25358" s="2">
        <v>22.781210000000002</v>
      </c>
      <c r="G25358" s="2">
        <v>0.162468</v>
      </c>
      <c r="H25358" s="2">
        <v>0</v>
      </c>
      <c r="J25358" s="2">
        <v>22.784009999999999</v>
      </c>
      <c r="K25358" s="2">
        <v>0.12458</v>
      </c>
      <c r="L25358" s="2">
        <v>0.15307599999999999</v>
      </c>
    </row>
    <row r="25359" spans="1:12" x14ac:dyDescent="0.2">
      <c r="A25359" s="2">
        <v>22.78471</v>
      </c>
      <c r="B25359" s="2">
        <v>11.44811</v>
      </c>
      <c r="C25359" s="2">
        <v>1.6705049999999999</v>
      </c>
      <c r="D25359" s="2">
        <v>1.2036849999999999</v>
      </c>
      <c r="F25359" s="2">
        <v>22.78191</v>
      </c>
      <c r="G25359" s="2">
        <v>0.162468</v>
      </c>
      <c r="H25359" s="2">
        <v>0</v>
      </c>
      <c r="J25359" s="2">
        <v>22.78471</v>
      </c>
      <c r="K25359" s="2">
        <v>0.124985</v>
      </c>
      <c r="L25359" s="2">
        <v>0.153755</v>
      </c>
    </row>
    <row r="25360" spans="1:12" x14ac:dyDescent="0.2">
      <c r="A25360" s="2">
        <v>22.785409999999999</v>
      </c>
      <c r="B25360" s="2">
        <v>11.447900000000001</v>
      </c>
      <c r="C25360" s="2">
        <v>1.669265</v>
      </c>
      <c r="D25360" s="2">
        <v>1.203014</v>
      </c>
      <c r="F25360" s="2">
        <v>22.782609999999998</v>
      </c>
      <c r="G25360" s="2">
        <v>0.162468</v>
      </c>
      <c r="H25360" s="2">
        <v>0</v>
      </c>
      <c r="J25360" s="2">
        <v>22.785409999999999</v>
      </c>
      <c r="K25360" s="2">
        <v>0.124679</v>
      </c>
      <c r="L25360" s="2">
        <v>0.15452099999999999</v>
      </c>
    </row>
    <row r="25361" spans="1:12" x14ac:dyDescent="0.2">
      <c r="A25361" s="2">
        <v>22.78612</v>
      </c>
      <c r="B25361" s="2">
        <v>11.44731</v>
      </c>
      <c r="C25361" s="2">
        <v>1.6675519999999999</v>
      </c>
      <c r="D25361" s="2">
        <v>1.2029069999999999</v>
      </c>
      <c r="F25361" s="2">
        <v>22.78331</v>
      </c>
      <c r="G25361" s="2">
        <v>0.162468</v>
      </c>
      <c r="H25361" s="2">
        <v>0</v>
      </c>
      <c r="J25361" s="2">
        <v>22.78612</v>
      </c>
      <c r="K25361" s="2">
        <v>0.124325</v>
      </c>
      <c r="L25361" s="2">
        <v>0.154614</v>
      </c>
    </row>
    <row r="25362" spans="1:12" x14ac:dyDescent="0.2">
      <c r="A25362" s="2">
        <v>22.786819999999999</v>
      </c>
      <c r="B25362" s="2">
        <v>11.446899999999999</v>
      </c>
      <c r="C25362" s="2">
        <v>1.6663539999999999</v>
      </c>
      <c r="D25362" s="2">
        <v>1.203273</v>
      </c>
      <c r="F25362" s="2">
        <v>22.784009999999999</v>
      </c>
      <c r="G25362" s="2">
        <v>0.162468</v>
      </c>
      <c r="H25362" s="2">
        <v>0</v>
      </c>
      <c r="J25362" s="2">
        <v>22.786819999999999</v>
      </c>
      <c r="K25362" s="2">
        <v>0.12427299999999999</v>
      </c>
      <c r="L25362" s="2">
        <v>0.155338</v>
      </c>
    </row>
    <row r="25363" spans="1:12" x14ac:dyDescent="0.2">
      <c r="A25363" s="2">
        <v>22.787520000000001</v>
      </c>
      <c r="B25363" s="2">
        <v>11.446210000000001</v>
      </c>
      <c r="C25363" s="2">
        <v>1.66534</v>
      </c>
      <c r="D25363" s="2">
        <v>1.203044</v>
      </c>
      <c r="F25363" s="2">
        <v>22.78471</v>
      </c>
      <c r="G25363" s="2">
        <v>0.162468</v>
      </c>
      <c r="H25363" s="2">
        <v>0</v>
      </c>
      <c r="J25363" s="2">
        <v>22.787520000000001</v>
      </c>
      <c r="K25363" s="2">
        <v>0.12499200000000001</v>
      </c>
      <c r="L25363" s="2">
        <v>0.155583</v>
      </c>
    </row>
    <row r="25364" spans="1:12" x14ac:dyDescent="0.2">
      <c r="A25364" s="2">
        <v>22.788219999999999</v>
      </c>
      <c r="B25364" s="2">
        <v>11.44556</v>
      </c>
      <c r="C25364" s="2">
        <v>1.6643140000000001</v>
      </c>
      <c r="D25364" s="2">
        <v>1.202747</v>
      </c>
      <c r="F25364" s="2">
        <v>22.785409999999999</v>
      </c>
      <c r="G25364" s="2">
        <v>0.162468</v>
      </c>
      <c r="H25364" s="2">
        <v>0</v>
      </c>
      <c r="J25364" s="2">
        <v>22.788219999999999</v>
      </c>
      <c r="K25364" s="2">
        <v>0.12481299999999999</v>
      </c>
      <c r="L25364" s="2">
        <v>0.155996</v>
      </c>
    </row>
    <row r="25365" spans="1:12" x14ac:dyDescent="0.2">
      <c r="A25365" s="2">
        <v>22.788920000000001</v>
      </c>
      <c r="B25365" s="2">
        <v>11.444839999999999</v>
      </c>
      <c r="C25365" s="2">
        <v>1.6630130000000001</v>
      </c>
      <c r="D25365" s="2">
        <v>1.2025859999999999</v>
      </c>
      <c r="F25365" s="2">
        <v>22.78612</v>
      </c>
      <c r="G25365" s="2">
        <v>0.162468</v>
      </c>
      <c r="H25365" s="2">
        <v>0</v>
      </c>
      <c r="J25365" s="2">
        <v>22.788920000000001</v>
      </c>
      <c r="K25365" s="2">
        <v>0.124767</v>
      </c>
      <c r="L25365" s="2">
        <v>0.15635399999999999</v>
      </c>
    </row>
    <row r="25366" spans="1:12" x14ac:dyDescent="0.2">
      <c r="A25366" s="2">
        <v>22.789619999999999</v>
      </c>
      <c r="B25366" s="2">
        <v>11.44392</v>
      </c>
      <c r="C25366" s="2">
        <v>1.661918</v>
      </c>
      <c r="D25366" s="2">
        <v>1.201732</v>
      </c>
      <c r="F25366" s="2">
        <v>22.786819999999999</v>
      </c>
      <c r="G25366" s="2">
        <v>0.162468</v>
      </c>
      <c r="H25366" s="2">
        <v>0</v>
      </c>
      <c r="J25366" s="2">
        <v>22.789619999999999</v>
      </c>
      <c r="K25366" s="2">
        <v>0.12523799999999999</v>
      </c>
      <c r="L25366" s="2">
        <v>0.15720300000000001</v>
      </c>
    </row>
    <row r="25367" spans="1:12" x14ac:dyDescent="0.2">
      <c r="A25367" s="2">
        <v>22.790320000000001</v>
      </c>
      <c r="B25367" s="2">
        <v>11.44328</v>
      </c>
      <c r="C25367" s="2">
        <v>1.660728</v>
      </c>
      <c r="D25367" s="2">
        <v>1.201938</v>
      </c>
      <c r="F25367" s="2">
        <v>22.787520000000001</v>
      </c>
      <c r="G25367" s="2">
        <v>0.162468</v>
      </c>
      <c r="H25367" s="2">
        <v>0</v>
      </c>
      <c r="J25367" s="2">
        <v>22.790320000000001</v>
      </c>
      <c r="K25367" s="2">
        <v>0.124554</v>
      </c>
      <c r="L25367" s="2">
        <v>0.15712499999999999</v>
      </c>
    </row>
    <row r="25368" spans="1:12" x14ac:dyDescent="0.2">
      <c r="A25368" s="2">
        <v>22.791029999999999</v>
      </c>
      <c r="B25368" s="2">
        <v>11.443049999999999</v>
      </c>
      <c r="C25368" s="2">
        <v>1.6594120000000001</v>
      </c>
      <c r="D25368" s="2">
        <v>1.2021820000000001</v>
      </c>
      <c r="F25368" s="2">
        <v>22.788219999999999</v>
      </c>
      <c r="G25368" s="2">
        <v>0.162468</v>
      </c>
      <c r="H25368" s="2">
        <v>0</v>
      </c>
      <c r="J25368" s="2">
        <v>22.791029999999999</v>
      </c>
      <c r="K25368" s="2">
        <v>0.12501100000000001</v>
      </c>
      <c r="L25368" s="2">
        <v>0.15734699999999999</v>
      </c>
    </row>
    <row r="25369" spans="1:12" x14ac:dyDescent="0.2">
      <c r="A25369" s="2">
        <v>22.791730000000001</v>
      </c>
      <c r="B25369" s="2">
        <v>11.442959999999999</v>
      </c>
      <c r="C25369" s="2">
        <v>1.657829</v>
      </c>
      <c r="D25369" s="2">
        <v>1.202312</v>
      </c>
      <c r="F25369" s="2">
        <v>22.788920000000001</v>
      </c>
      <c r="G25369" s="2">
        <v>0.162468</v>
      </c>
      <c r="H25369" s="2">
        <v>0</v>
      </c>
      <c r="J25369" s="2">
        <v>22.791730000000001</v>
      </c>
      <c r="K25369" s="2">
        <v>0.125305</v>
      </c>
      <c r="L25369" s="2">
        <v>0.158355</v>
      </c>
    </row>
    <row r="25370" spans="1:12" x14ac:dyDescent="0.2">
      <c r="A25370" s="2">
        <v>22.79243</v>
      </c>
      <c r="B25370" s="2">
        <v>11.44238</v>
      </c>
      <c r="C25370" s="2">
        <v>1.656493</v>
      </c>
      <c r="D25370" s="2">
        <v>1.2021820000000001</v>
      </c>
      <c r="F25370" s="2">
        <v>22.789619999999999</v>
      </c>
      <c r="G25370" s="2">
        <v>0.162468</v>
      </c>
      <c r="H25370" s="2">
        <v>0</v>
      </c>
      <c r="J25370" s="2">
        <v>22.79243</v>
      </c>
      <c r="K25370" s="2">
        <v>0.12534100000000001</v>
      </c>
      <c r="L25370" s="2">
        <v>0.15906600000000001</v>
      </c>
    </row>
    <row r="25371" spans="1:12" x14ac:dyDescent="0.2">
      <c r="A25371" s="2">
        <v>22.793130000000001</v>
      </c>
      <c r="B25371" s="2">
        <v>11.441509999999999</v>
      </c>
      <c r="C25371" s="2">
        <v>1.655322</v>
      </c>
      <c r="D25371" s="2">
        <v>1.20248</v>
      </c>
      <c r="F25371" s="2">
        <v>22.790320000000001</v>
      </c>
      <c r="G25371" s="2">
        <v>0.162468</v>
      </c>
      <c r="H25371" s="2">
        <v>0</v>
      </c>
      <c r="J25371" s="2">
        <v>22.793130000000001</v>
      </c>
      <c r="K25371" s="2">
        <v>0.12564500000000001</v>
      </c>
      <c r="L25371" s="2">
        <v>0.159609</v>
      </c>
    </row>
    <row r="25372" spans="1:12" x14ac:dyDescent="0.2">
      <c r="A25372" s="2">
        <v>22.79383</v>
      </c>
      <c r="B25372" s="2">
        <v>11.441039999999999</v>
      </c>
      <c r="C25372" s="2">
        <v>1.6539219999999999</v>
      </c>
      <c r="D25372" s="2">
        <v>1.2028000000000001</v>
      </c>
      <c r="F25372" s="2">
        <v>22.791029999999999</v>
      </c>
      <c r="G25372" s="2">
        <v>0.162468</v>
      </c>
      <c r="H25372" s="2">
        <v>0</v>
      </c>
      <c r="J25372" s="2">
        <v>22.79383</v>
      </c>
      <c r="K25372" s="2">
        <v>0.12578400000000001</v>
      </c>
      <c r="L25372" s="2">
        <v>0.160305</v>
      </c>
    </row>
    <row r="25373" spans="1:12" x14ac:dyDescent="0.2">
      <c r="A25373" s="2">
        <v>22.794530000000002</v>
      </c>
      <c r="B25373" s="2">
        <v>11.440899999999999</v>
      </c>
      <c r="C25373" s="2">
        <v>1.653205</v>
      </c>
      <c r="D25373" s="2">
        <v>1.202548</v>
      </c>
      <c r="F25373" s="2">
        <v>22.791730000000001</v>
      </c>
      <c r="G25373" s="2">
        <v>0.162468</v>
      </c>
      <c r="H25373" s="2">
        <v>0</v>
      </c>
      <c r="J25373" s="2">
        <v>22.794530000000002</v>
      </c>
      <c r="K25373" s="2">
        <v>0.12568499999999999</v>
      </c>
      <c r="L25373" s="2">
        <v>0.1603</v>
      </c>
    </row>
    <row r="25374" spans="1:12" x14ac:dyDescent="0.2">
      <c r="A25374" s="2">
        <v>22.79523</v>
      </c>
      <c r="B25374" s="2">
        <v>11.440289999999999</v>
      </c>
      <c r="C25374" s="2">
        <v>1.651958</v>
      </c>
      <c r="D25374" s="2">
        <v>1.2028989999999999</v>
      </c>
      <c r="F25374" s="2">
        <v>22.79243</v>
      </c>
      <c r="G25374" s="2">
        <v>0.162468</v>
      </c>
      <c r="H25374" s="2">
        <v>0</v>
      </c>
      <c r="J25374" s="2">
        <v>22.79523</v>
      </c>
      <c r="K25374" s="2">
        <v>0.12597800000000001</v>
      </c>
      <c r="L25374" s="2">
        <v>0.16108900000000001</v>
      </c>
    </row>
    <row r="25375" spans="1:12" x14ac:dyDescent="0.2">
      <c r="A25375" s="2">
        <v>22.795940000000002</v>
      </c>
      <c r="B25375" s="2">
        <v>11.43981</v>
      </c>
      <c r="C25375" s="2">
        <v>1.6509769999999999</v>
      </c>
      <c r="D25375" s="2">
        <v>1.2029449999999999</v>
      </c>
      <c r="F25375" s="2">
        <v>22.793130000000001</v>
      </c>
      <c r="G25375" s="2">
        <v>0.162468</v>
      </c>
      <c r="H25375" s="2">
        <v>0</v>
      </c>
      <c r="J25375" s="2">
        <v>22.795940000000002</v>
      </c>
      <c r="K25375" s="2">
        <v>0.12629099999999999</v>
      </c>
      <c r="L25375" s="2">
        <v>0.16196099999999999</v>
      </c>
    </row>
    <row r="25376" spans="1:12" x14ac:dyDescent="0.2">
      <c r="A25376" s="2">
        <v>22.79664</v>
      </c>
      <c r="B25376" s="2">
        <v>11.43942</v>
      </c>
      <c r="C25376" s="2">
        <v>1.649699</v>
      </c>
      <c r="D25376" s="2">
        <v>1.203166</v>
      </c>
      <c r="F25376" s="2">
        <v>22.79383</v>
      </c>
      <c r="G25376" s="2">
        <v>0.162468</v>
      </c>
      <c r="H25376" s="2">
        <v>0</v>
      </c>
      <c r="J25376" s="2">
        <v>22.79664</v>
      </c>
      <c r="K25376" s="2">
        <v>0.126467</v>
      </c>
      <c r="L25376" s="2">
        <v>0.16179199999999999</v>
      </c>
    </row>
    <row r="25377" spans="1:12" x14ac:dyDescent="0.2">
      <c r="A25377" s="2">
        <v>22.797339999999998</v>
      </c>
      <c r="B25377" s="2">
        <v>11.43866</v>
      </c>
      <c r="C25377" s="2">
        <v>1.6489020000000001</v>
      </c>
      <c r="D25377" s="2">
        <v>1.20296</v>
      </c>
      <c r="F25377" s="2">
        <v>22.794530000000002</v>
      </c>
      <c r="G25377" s="2">
        <v>0.162468</v>
      </c>
      <c r="H25377" s="2">
        <v>0</v>
      </c>
      <c r="J25377" s="2">
        <v>22.797339999999998</v>
      </c>
      <c r="K25377" s="2">
        <v>0.12667100000000001</v>
      </c>
      <c r="L25377" s="2">
        <v>0.16239300000000001</v>
      </c>
    </row>
    <row r="25378" spans="1:12" x14ac:dyDescent="0.2">
      <c r="A25378" s="2">
        <v>22.79804</v>
      </c>
      <c r="B25378" s="2">
        <v>11.437569999999999</v>
      </c>
      <c r="C25378" s="2">
        <v>1.6478189999999999</v>
      </c>
      <c r="D25378" s="2">
        <v>1.202548</v>
      </c>
      <c r="F25378" s="2">
        <v>22.79523</v>
      </c>
      <c r="G25378" s="2">
        <v>0.162468</v>
      </c>
      <c r="H25378" s="2">
        <v>0</v>
      </c>
      <c r="J25378" s="2">
        <v>22.79804</v>
      </c>
      <c r="K25378" s="2">
        <v>0.12653500000000001</v>
      </c>
      <c r="L25378" s="2">
        <v>0.16269400000000001</v>
      </c>
    </row>
    <row r="25379" spans="1:12" x14ac:dyDescent="0.2">
      <c r="A25379" s="2">
        <v>22.798739999999999</v>
      </c>
      <c r="B25379" s="2">
        <v>11.43671</v>
      </c>
      <c r="C25379" s="2">
        <v>1.6467579999999999</v>
      </c>
      <c r="D25379" s="2">
        <v>1.2026859999999999</v>
      </c>
      <c r="F25379" s="2">
        <v>22.795940000000002</v>
      </c>
      <c r="G25379" s="2">
        <v>0.162468</v>
      </c>
      <c r="H25379" s="2">
        <v>0</v>
      </c>
      <c r="J25379" s="2">
        <v>22.798739999999999</v>
      </c>
      <c r="K25379" s="2">
        <v>0.12662300000000001</v>
      </c>
      <c r="L25379" s="2">
        <v>0.16309899999999999</v>
      </c>
    </row>
    <row r="25380" spans="1:12" x14ac:dyDescent="0.2">
      <c r="A25380" s="2">
        <v>22.799440000000001</v>
      </c>
      <c r="B25380" s="2">
        <v>11.436070000000001</v>
      </c>
      <c r="C25380" s="2">
        <v>1.6451560000000001</v>
      </c>
      <c r="D25380" s="2">
        <v>1.202556</v>
      </c>
      <c r="F25380" s="2">
        <v>22.79664</v>
      </c>
      <c r="G25380" s="2">
        <v>0.162468</v>
      </c>
      <c r="H25380" s="2">
        <v>0</v>
      </c>
      <c r="J25380" s="2">
        <v>22.799440000000001</v>
      </c>
      <c r="K25380" s="2">
        <v>0.12609999999999999</v>
      </c>
      <c r="L25380" s="2">
        <v>0.164266</v>
      </c>
    </row>
    <row r="25381" spans="1:12" x14ac:dyDescent="0.2">
      <c r="A25381" s="2">
        <v>22.800139999999999</v>
      </c>
      <c r="B25381" s="2">
        <v>11.43549</v>
      </c>
      <c r="C25381" s="2">
        <v>1.64405</v>
      </c>
      <c r="D25381" s="2">
        <v>1.202472</v>
      </c>
      <c r="F25381" s="2">
        <v>22.797339999999998</v>
      </c>
      <c r="G25381" s="2">
        <v>0.162468</v>
      </c>
      <c r="H25381" s="2">
        <v>0</v>
      </c>
      <c r="J25381" s="2">
        <v>22.800139999999999</v>
      </c>
      <c r="K25381" s="2">
        <v>0.12610199999999999</v>
      </c>
      <c r="L25381" s="2">
        <v>0.165241</v>
      </c>
    </row>
    <row r="25382" spans="1:12" x14ac:dyDescent="0.2">
      <c r="A25382" s="2">
        <v>22.800840000000001</v>
      </c>
      <c r="B25382" s="2">
        <v>11.435169999999999</v>
      </c>
      <c r="C25382" s="2">
        <v>1.642741</v>
      </c>
      <c r="D25382" s="2">
        <v>1.2026699999999999</v>
      </c>
      <c r="F25382" s="2">
        <v>22.79804</v>
      </c>
      <c r="G25382" s="2">
        <v>0.162468</v>
      </c>
      <c r="H25382" s="2">
        <v>0</v>
      </c>
      <c r="J25382" s="2">
        <v>22.800840000000001</v>
      </c>
      <c r="K25382" s="2">
        <v>0.12609999999999999</v>
      </c>
      <c r="L25382" s="2">
        <v>0.16602500000000001</v>
      </c>
    </row>
    <row r="25383" spans="1:12" x14ac:dyDescent="0.2">
      <c r="A25383" s="2">
        <v>22.801549999999999</v>
      </c>
      <c r="B25383" s="2">
        <v>11.43455</v>
      </c>
      <c r="C25383" s="2">
        <v>1.641292</v>
      </c>
      <c r="D25383" s="2">
        <v>1.202701</v>
      </c>
      <c r="F25383" s="2">
        <v>22.798739999999999</v>
      </c>
      <c r="G25383" s="2">
        <v>0.162468</v>
      </c>
      <c r="H25383" s="2">
        <v>0</v>
      </c>
      <c r="J25383" s="2">
        <v>22.801549999999999</v>
      </c>
      <c r="K25383" s="2">
        <v>0.126226</v>
      </c>
      <c r="L25383" s="2">
        <v>0.166383</v>
      </c>
    </row>
    <row r="25384" spans="1:12" x14ac:dyDescent="0.2">
      <c r="A25384" s="2">
        <v>22.802250000000001</v>
      </c>
      <c r="B25384" s="2">
        <v>11.434089999999999</v>
      </c>
      <c r="C25384" s="2">
        <v>1.6398569999999999</v>
      </c>
      <c r="D25384" s="2">
        <v>1.2026779999999999</v>
      </c>
      <c r="F25384" s="2">
        <v>22.799440000000001</v>
      </c>
      <c r="G25384" s="2">
        <v>0.162468</v>
      </c>
      <c r="H25384" s="2">
        <v>0</v>
      </c>
      <c r="J25384" s="2">
        <v>22.802250000000001</v>
      </c>
      <c r="K25384" s="2">
        <v>0.126745</v>
      </c>
      <c r="L25384" s="2">
        <v>0.16669999999999999</v>
      </c>
    </row>
    <row r="25385" spans="1:12" x14ac:dyDescent="0.2">
      <c r="A25385" s="2">
        <v>22.802949999999999</v>
      </c>
      <c r="B25385" s="2">
        <v>11.43352</v>
      </c>
      <c r="C25385" s="2">
        <v>1.6383509999999999</v>
      </c>
      <c r="D25385" s="2">
        <v>1.2030289999999999</v>
      </c>
      <c r="F25385" s="2">
        <v>22.800139999999999</v>
      </c>
      <c r="G25385" s="2">
        <v>0.162468</v>
      </c>
      <c r="H25385" s="2">
        <v>0</v>
      </c>
      <c r="J25385" s="2">
        <v>22.802949999999999</v>
      </c>
      <c r="K25385" s="2">
        <v>0.12701000000000001</v>
      </c>
      <c r="L25385" s="2">
        <v>0.167019</v>
      </c>
    </row>
    <row r="25386" spans="1:12" x14ac:dyDescent="0.2">
      <c r="A25386" s="2">
        <v>22.803650000000001</v>
      </c>
      <c r="B25386" s="2">
        <v>11.43263</v>
      </c>
      <c r="C25386" s="2">
        <v>1.637027</v>
      </c>
      <c r="D25386" s="2">
        <v>1.203227</v>
      </c>
      <c r="F25386" s="2">
        <v>22.800840000000001</v>
      </c>
      <c r="G25386" s="2">
        <v>0.162468</v>
      </c>
      <c r="H25386" s="2">
        <v>0</v>
      </c>
      <c r="J25386" s="2">
        <v>22.803650000000001</v>
      </c>
      <c r="K25386" s="2">
        <v>0.12697800000000001</v>
      </c>
      <c r="L25386" s="2">
        <v>0.16756599999999999</v>
      </c>
    </row>
    <row r="25387" spans="1:12" x14ac:dyDescent="0.2">
      <c r="A25387" s="2">
        <v>22.804349999999999</v>
      </c>
      <c r="B25387" s="2">
        <v>11.43221</v>
      </c>
      <c r="C25387" s="2">
        <v>1.635699</v>
      </c>
      <c r="D25387" s="2">
        <v>1.203082</v>
      </c>
      <c r="F25387" s="2">
        <v>22.801549999999999</v>
      </c>
      <c r="G25387" s="2">
        <v>0.162468</v>
      </c>
      <c r="H25387" s="2">
        <v>0</v>
      </c>
      <c r="J25387" s="2">
        <v>22.804349999999999</v>
      </c>
      <c r="K25387" s="2">
        <v>0.126888</v>
      </c>
      <c r="L25387" s="2">
        <v>0.16735</v>
      </c>
    </row>
    <row r="25388" spans="1:12" x14ac:dyDescent="0.2">
      <c r="A25388" s="2">
        <v>22.805050000000001</v>
      </c>
      <c r="B25388" s="2">
        <v>11.43188</v>
      </c>
      <c r="C25388" s="2">
        <v>1.634719</v>
      </c>
      <c r="D25388" s="2">
        <v>1.2033799999999999</v>
      </c>
      <c r="F25388" s="2">
        <v>22.802250000000001</v>
      </c>
      <c r="G25388" s="2">
        <v>0.162468</v>
      </c>
      <c r="H25388" s="2">
        <v>0</v>
      </c>
      <c r="J25388" s="2">
        <v>22.805050000000001</v>
      </c>
      <c r="K25388" s="2">
        <v>0.126106</v>
      </c>
      <c r="L25388" s="2">
        <v>0.16711899999999999</v>
      </c>
    </row>
    <row r="25389" spans="1:12" x14ac:dyDescent="0.2">
      <c r="A25389" s="2">
        <v>22.80575</v>
      </c>
      <c r="B25389" s="2">
        <v>11.43135</v>
      </c>
      <c r="C25389" s="2">
        <v>1.6336930000000001</v>
      </c>
      <c r="D25389" s="2">
        <v>1.2034560000000001</v>
      </c>
      <c r="F25389" s="2">
        <v>22.802949999999999</v>
      </c>
      <c r="G25389" s="2">
        <v>0.162468</v>
      </c>
      <c r="H25389" s="2">
        <v>0</v>
      </c>
      <c r="J25389" s="2">
        <v>22.80575</v>
      </c>
      <c r="K25389" s="2">
        <v>0.12582399999999999</v>
      </c>
      <c r="L25389" s="2">
        <v>0.167324</v>
      </c>
    </row>
    <row r="25390" spans="1:12" x14ac:dyDescent="0.2">
      <c r="A25390" s="2">
        <v>22.806460000000001</v>
      </c>
      <c r="B25390" s="2">
        <v>11.430759999999999</v>
      </c>
      <c r="C25390" s="2">
        <v>1.6324339999999999</v>
      </c>
      <c r="D25390" s="2">
        <v>1.203174</v>
      </c>
      <c r="F25390" s="2">
        <v>22.803650000000001</v>
      </c>
      <c r="G25390" s="2">
        <v>0.162468</v>
      </c>
      <c r="H25390" s="2">
        <v>0</v>
      </c>
      <c r="J25390" s="2">
        <v>22.806460000000001</v>
      </c>
      <c r="K25390" s="2">
        <v>0.12593099999999999</v>
      </c>
      <c r="L25390" s="2">
        <v>0.16816900000000001</v>
      </c>
    </row>
    <row r="25391" spans="1:12" x14ac:dyDescent="0.2">
      <c r="A25391" s="2">
        <v>22.80716</v>
      </c>
      <c r="B25391" s="2">
        <v>11.43032</v>
      </c>
      <c r="C25391" s="2">
        <v>1.631194</v>
      </c>
      <c r="D25391" s="2">
        <v>1.2032579999999999</v>
      </c>
      <c r="F25391" s="2">
        <v>22.804349999999999</v>
      </c>
      <c r="G25391" s="2">
        <v>0.162468</v>
      </c>
      <c r="H25391" s="2">
        <v>0</v>
      </c>
      <c r="J25391" s="2">
        <v>22.80716</v>
      </c>
      <c r="K25391" s="2">
        <v>0.12581200000000001</v>
      </c>
      <c r="L25391" s="2">
        <v>0.16883400000000001</v>
      </c>
    </row>
    <row r="25392" spans="1:12" x14ac:dyDescent="0.2">
      <c r="A25392" s="2">
        <v>22.807860000000002</v>
      </c>
      <c r="B25392" s="2">
        <v>11.429740000000001</v>
      </c>
      <c r="C25392" s="2">
        <v>1.629813</v>
      </c>
      <c r="D25392" s="2">
        <v>1.203265</v>
      </c>
      <c r="F25392" s="2">
        <v>22.805050000000001</v>
      </c>
      <c r="G25392" s="2">
        <v>0.162468</v>
      </c>
      <c r="H25392" s="2">
        <v>0</v>
      </c>
      <c r="J25392" s="2">
        <v>22.807860000000002</v>
      </c>
      <c r="K25392" s="2">
        <v>0.12607599999999999</v>
      </c>
      <c r="L25392" s="2">
        <v>0.169652</v>
      </c>
    </row>
    <row r="25393" spans="1:12" x14ac:dyDescent="0.2">
      <c r="A25393" s="2">
        <v>22.80856</v>
      </c>
      <c r="B25393" s="2">
        <v>11.4292</v>
      </c>
      <c r="C25393" s="2">
        <v>1.62873</v>
      </c>
      <c r="D25393" s="2">
        <v>1.20312</v>
      </c>
      <c r="F25393" s="2">
        <v>22.80575</v>
      </c>
      <c r="G25393" s="2">
        <v>0.162468</v>
      </c>
      <c r="H25393" s="2">
        <v>0</v>
      </c>
      <c r="J25393" s="2">
        <v>22.80856</v>
      </c>
      <c r="K25393" s="2">
        <v>0.12629299999999999</v>
      </c>
      <c r="L25393" s="2">
        <v>0.17003299999999999</v>
      </c>
    </row>
    <row r="25394" spans="1:12" x14ac:dyDescent="0.2">
      <c r="A25394" s="2">
        <v>22.809259999999998</v>
      </c>
      <c r="B25394" s="2">
        <v>11.42897</v>
      </c>
      <c r="C25394" s="2">
        <v>1.627826</v>
      </c>
      <c r="D25394" s="2">
        <v>1.2028840000000001</v>
      </c>
      <c r="F25394" s="2">
        <v>22.806460000000001</v>
      </c>
      <c r="G25394" s="2">
        <v>0.162468</v>
      </c>
      <c r="H25394" s="2">
        <v>0</v>
      </c>
      <c r="J25394" s="2">
        <v>22.809259999999998</v>
      </c>
      <c r="K25394" s="2">
        <v>0.126503</v>
      </c>
      <c r="L25394" s="2">
        <v>0.170518</v>
      </c>
    </row>
    <row r="25395" spans="1:12" x14ac:dyDescent="0.2">
      <c r="A25395" s="2">
        <v>22.80996</v>
      </c>
      <c r="B25395" s="2">
        <v>11.428559999999999</v>
      </c>
      <c r="C25395" s="2">
        <v>1.6265860000000001</v>
      </c>
      <c r="D25395" s="2">
        <v>1.202968</v>
      </c>
      <c r="F25395" s="2">
        <v>22.80716</v>
      </c>
      <c r="G25395" s="2">
        <v>0.162468</v>
      </c>
      <c r="H25395" s="2">
        <v>0</v>
      </c>
      <c r="J25395" s="2">
        <v>22.80996</v>
      </c>
      <c r="K25395" s="2">
        <v>0.12671099999999999</v>
      </c>
      <c r="L25395" s="2">
        <v>0.17100399999999999</v>
      </c>
    </row>
    <row r="25396" spans="1:12" x14ac:dyDescent="0.2">
      <c r="A25396" s="2">
        <v>22.810659999999999</v>
      </c>
      <c r="B25396" s="2">
        <v>11.428039999999999</v>
      </c>
      <c r="C25396" s="2">
        <v>1.6254</v>
      </c>
      <c r="D25396" s="2">
        <v>1.20296</v>
      </c>
      <c r="F25396" s="2">
        <v>22.807860000000002</v>
      </c>
      <c r="G25396" s="2">
        <v>0.162468</v>
      </c>
      <c r="H25396" s="2">
        <v>0</v>
      </c>
      <c r="J25396" s="2">
        <v>22.810659999999999</v>
      </c>
      <c r="K25396" s="2">
        <v>0.12640899999999999</v>
      </c>
      <c r="L25396" s="2">
        <v>0.17169400000000001</v>
      </c>
    </row>
    <row r="25397" spans="1:12" x14ac:dyDescent="0.2">
      <c r="A25397" s="2">
        <v>22.81137</v>
      </c>
      <c r="B25397" s="2">
        <v>11.427519999999999</v>
      </c>
      <c r="C25397" s="2">
        <v>1.624152</v>
      </c>
      <c r="D25397" s="2">
        <v>1.2025410000000001</v>
      </c>
      <c r="F25397" s="2">
        <v>22.80856</v>
      </c>
      <c r="G25397" s="2">
        <v>0.162468</v>
      </c>
      <c r="H25397" s="2">
        <v>0</v>
      </c>
      <c r="J25397" s="2">
        <v>22.81137</v>
      </c>
      <c r="K25397" s="2">
        <v>0.126224</v>
      </c>
      <c r="L25397" s="2">
        <v>0.17225799999999999</v>
      </c>
    </row>
    <row r="25398" spans="1:12" x14ac:dyDescent="0.2">
      <c r="A25398" s="2">
        <v>22.812069999999999</v>
      </c>
      <c r="B25398" s="2">
        <v>11.42704</v>
      </c>
      <c r="C25398" s="2">
        <v>1.6227940000000001</v>
      </c>
      <c r="D25398" s="2">
        <v>1.2027920000000001</v>
      </c>
      <c r="F25398" s="2">
        <v>22.809259999999998</v>
      </c>
      <c r="G25398" s="2">
        <v>0.162468</v>
      </c>
      <c r="H25398" s="2">
        <v>0</v>
      </c>
      <c r="J25398" s="2">
        <v>22.812069999999999</v>
      </c>
      <c r="K25398" s="2">
        <v>0.12595700000000001</v>
      </c>
      <c r="L25398" s="2">
        <v>0.17280999999999999</v>
      </c>
    </row>
    <row r="25399" spans="1:12" x14ac:dyDescent="0.2">
      <c r="A25399" s="2">
        <v>22.81277</v>
      </c>
      <c r="B25399" s="2">
        <v>11.42639</v>
      </c>
      <c r="C25399" s="2">
        <v>1.6216159999999999</v>
      </c>
      <c r="D25399" s="2">
        <v>1.202167</v>
      </c>
      <c r="F25399" s="2">
        <v>22.80996</v>
      </c>
      <c r="G25399" s="2">
        <v>0.162468</v>
      </c>
      <c r="H25399" s="2">
        <v>0</v>
      </c>
      <c r="J25399" s="2">
        <v>22.81277</v>
      </c>
      <c r="K25399" s="2">
        <v>0.12606800000000001</v>
      </c>
      <c r="L25399" s="2">
        <v>0.17327699999999999</v>
      </c>
    </row>
    <row r="25400" spans="1:12" x14ac:dyDescent="0.2">
      <c r="A25400" s="2">
        <v>22.813469999999999</v>
      </c>
      <c r="B25400" s="2">
        <v>11.425549999999999</v>
      </c>
      <c r="C25400" s="2">
        <v>1.62083</v>
      </c>
      <c r="D25400" s="2">
        <v>1.201762</v>
      </c>
      <c r="F25400" s="2">
        <v>22.810659999999999</v>
      </c>
      <c r="G25400" s="2">
        <v>0.162468</v>
      </c>
      <c r="H25400" s="2">
        <v>0</v>
      </c>
      <c r="J25400" s="2">
        <v>22.813469999999999</v>
      </c>
      <c r="K25400" s="2">
        <v>0.12572700000000001</v>
      </c>
      <c r="L25400" s="2">
        <v>0.173232</v>
      </c>
    </row>
    <row r="25401" spans="1:12" x14ac:dyDescent="0.2">
      <c r="A25401" s="2">
        <v>22.814170000000001</v>
      </c>
      <c r="B25401" s="2">
        <v>11.425050000000001</v>
      </c>
      <c r="C25401" s="2">
        <v>1.619899</v>
      </c>
      <c r="D25401" s="2">
        <v>1.2013959999999999</v>
      </c>
      <c r="F25401" s="2">
        <v>22.81137</v>
      </c>
      <c r="G25401" s="2">
        <v>0.162468</v>
      </c>
      <c r="H25401" s="2">
        <v>0</v>
      </c>
      <c r="J25401" s="2">
        <v>22.814170000000001</v>
      </c>
      <c r="K25401" s="2">
        <v>0.12554499999999999</v>
      </c>
      <c r="L25401" s="2">
        <v>0.17341899999999999</v>
      </c>
    </row>
    <row r="25402" spans="1:12" x14ac:dyDescent="0.2">
      <c r="A25402" s="2">
        <v>22.814869999999999</v>
      </c>
      <c r="B25402" s="2">
        <v>11.424250000000001</v>
      </c>
      <c r="C25402" s="2">
        <v>1.6186739999999999</v>
      </c>
      <c r="D25402" s="2">
        <v>1.2007099999999999</v>
      </c>
      <c r="F25402" s="2">
        <v>22.812069999999999</v>
      </c>
      <c r="G25402" s="2">
        <v>0.162468</v>
      </c>
      <c r="H25402" s="2">
        <v>0</v>
      </c>
      <c r="J25402" s="2">
        <v>22.814869999999999</v>
      </c>
      <c r="K25402" s="2">
        <v>0.12572700000000001</v>
      </c>
      <c r="L25402" s="2">
        <v>0.173481</v>
      </c>
    </row>
    <row r="25403" spans="1:12" x14ac:dyDescent="0.2">
      <c r="A25403" s="2">
        <v>22.815570000000001</v>
      </c>
      <c r="B25403" s="2">
        <v>11.42407</v>
      </c>
      <c r="C25403" s="2">
        <v>1.617229</v>
      </c>
      <c r="D25403" s="2">
        <v>1.200542</v>
      </c>
      <c r="F25403" s="2">
        <v>22.81277</v>
      </c>
      <c r="G25403" s="2">
        <v>0.162468</v>
      </c>
      <c r="H25403" s="2">
        <v>0</v>
      </c>
      <c r="J25403" s="2">
        <v>22.815570000000001</v>
      </c>
      <c r="K25403" s="2">
        <v>0.125387</v>
      </c>
      <c r="L25403" s="2">
        <v>0.17389399999999999</v>
      </c>
    </row>
    <row r="25404" spans="1:12" x14ac:dyDescent="0.2">
      <c r="A25404" s="2">
        <v>22.816279999999999</v>
      </c>
      <c r="B25404" s="2">
        <v>11.42379</v>
      </c>
      <c r="C25404" s="2">
        <v>1.6161449999999999</v>
      </c>
      <c r="D25404" s="2">
        <v>1.2007399999999999</v>
      </c>
      <c r="F25404" s="2">
        <v>22.813469999999999</v>
      </c>
      <c r="G25404" s="2">
        <v>0.162468</v>
      </c>
      <c r="H25404" s="2">
        <v>0</v>
      </c>
      <c r="J25404" s="2">
        <v>22.816279999999999</v>
      </c>
      <c r="K25404" s="2">
        <v>0.124781</v>
      </c>
      <c r="L25404" s="2">
        <v>0.17452500000000001</v>
      </c>
    </row>
    <row r="25405" spans="1:12" x14ac:dyDescent="0.2">
      <c r="A25405" s="2">
        <v>22.816980000000001</v>
      </c>
      <c r="B25405" s="2">
        <v>11.42356</v>
      </c>
      <c r="C25405" s="2">
        <v>1.6150659999999999</v>
      </c>
      <c r="D25405" s="2">
        <v>1.200923</v>
      </c>
      <c r="F25405" s="2">
        <v>22.814170000000001</v>
      </c>
      <c r="G25405" s="2">
        <v>0.162468</v>
      </c>
      <c r="H25405" s="2">
        <v>0</v>
      </c>
      <c r="J25405" s="2">
        <v>22.816980000000001</v>
      </c>
      <c r="K25405" s="2">
        <v>0.124241</v>
      </c>
      <c r="L25405" s="2">
        <v>0.17458599999999999</v>
      </c>
    </row>
    <row r="25406" spans="1:12" x14ac:dyDescent="0.2">
      <c r="A25406" s="2">
        <v>22.817679999999999</v>
      </c>
      <c r="B25406" s="2">
        <v>11.42361</v>
      </c>
      <c r="C25406" s="2">
        <v>1.6139600000000001</v>
      </c>
      <c r="D25406" s="2">
        <v>1.200893</v>
      </c>
      <c r="F25406" s="2">
        <v>22.814869999999999</v>
      </c>
      <c r="G25406" s="2">
        <v>0.162468</v>
      </c>
      <c r="H25406" s="2">
        <v>0</v>
      </c>
      <c r="J25406" s="2">
        <v>22.817679999999999</v>
      </c>
      <c r="K25406" s="2">
        <v>0.12395100000000001</v>
      </c>
      <c r="L25406" s="2">
        <v>0.174571</v>
      </c>
    </row>
    <row r="25407" spans="1:12" x14ac:dyDescent="0.2">
      <c r="A25407" s="2">
        <v>22.818380000000001</v>
      </c>
      <c r="B25407" s="2">
        <v>11.42343</v>
      </c>
      <c r="C25407" s="2">
        <v>1.6126510000000001</v>
      </c>
      <c r="D25407" s="2">
        <v>1.200763</v>
      </c>
      <c r="F25407" s="2">
        <v>22.815570000000001</v>
      </c>
      <c r="G25407" s="2">
        <v>0.162468</v>
      </c>
      <c r="H25407" s="2">
        <v>0</v>
      </c>
      <c r="J25407" s="2">
        <v>22.818380000000001</v>
      </c>
      <c r="K25407" s="2">
        <v>0.12331</v>
      </c>
      <c r="L25407" s="2">
        <v>0.175203</v>
      </c>
    </row>
    <row r="25408" spans="1:12" x14ac:dyDescent="0.2">
      <c r="A25408" s="2">
        <v>22.81908</v>
      </c>
      <c r="B25408" s="2">
        <v>11.422840000000001</v>
      </c>
      <c r="C25408" s="2">
        <v>1.6109230000000001</v>
      </c>
      <c r="D25408" s="2">
        <v>1.2008319999999999</v>
      </c>
      <c r="F25408" s="2">
        <v>22.816279999999999</v>
      </c>
      <c r="G25408" s="2">
        <v>0.162468</v>
      </c>
      <c r="H25408" s="2">
        <v>0</v>
      </c>
      <c r="J25408" s="2">
        <v>22.81908</v>
      </c>
      <c r="K25408" s="2">
        <v>0.122892</v>
      </c>
      <c r="L25408" s="2">
        <v>0.174818</v>
      </c>
    </row>
    <row r="25409" spans="1:12" x14ac:dyDescent="0.2">
      <c r="A25409" s="2">
        <v>22.819780000000002</v>
      </c>
      <c r="B25409" s="2">
        <v>11.422330000000001</v>
      </c>
      <c r="C25409" s="2">
        <v>1.60921</v>
      </c>
      <c r="D25409" s="2">
        <v>1.2006870000000001</v>
      </c>
      <c r="F25409" s="2">
        <v>22.816980000000001</v>
      </c>
      <c r="G25409" s="2">
        <v>0.162468</v>
      </c>
      <c r="H25409" s="2">
        <v>0</v>
      </c>
      <c r="J25409" s="2">
        <v>22.819780000000002</v>
      </c>
      <c r="K25409" s="2">
        <v>0.122331</v>
      </c>
      <c r="L25409" s="2">
        <v>0.17491499999999999</v>
      </c>
    </row>
    <row r="25410" spans="1:12" x14ac:dyDescent="0.2">
      <c r="A25410" s="2">
        <v>22.82048</v>
      </c>
      <c r="B25410" s="2">
        <v>11.421799999999999</v>
      </c>
      <c r="C25410" s="2">
        <v>1.6080700000000001</v>
      </c>
      <c r="D25410" s="2">
        <v>1.2002139999999999</v>
      </c>
      <c r="F25410" s="2">
        <v>22.817679999999999</v>
      </c>
      <c r="G25410" s="2">
        <v>0.162468</v>
      </c>
      <c r="H25410" s="2">
        <v>0</v>
      </c>
      <c r="J25410" s="2">
        <v>22.82048</v>
      </c>
      <c r="K25410" s="2">
        <v>0.122503</v>
      </c>
      <c r="L25410" s="2">
        <v>0.17465800000000001</v>
      </c>
    </row>
    <row r="25411" spans="1:12" x14ac:dyDescent="0.2">
      <c r="A25411" s="2">
        <v>22.821179999999998</v>
      </c>
      <c r="B25411" s="2">
        <v>11.42155</v>
      </c>
      <c r="C25411" s="2">
        <v>1.6065739999999999</v>
      </c>
      <c r="D25411" s="2">
        <v>1.2000459999999999</v>
      </c>
      <c r="F25411" s="2">
        <v>22.818380000000001</v>
      </c>
      <c r="G25411" s="2">
        <v>0.162468</v>
      </c>
      <c r="H25411" s="2">
        <v>0</v>
      </c>
      <c r="J25411" s="2">
        <v>22.821179999999998</v>
      </c>
      <c r="K25411" s="2">
        <v>0.123089</v>
      </c>
      <c r="L25411" s="2">
        <v>0.17510999999999999</v>
      </c>
    </row>
    <row r="25412" spans="1:12" x14ac:dyDescent="0.2">
      <c r="A25412" s="2">
        <v>22.82189</v>
      </c>
      <c r="B25412" s="2">
        <v>11.42136</v>
      </c>
      <c r="C25412" s="2">
        <v>1.605243</v>
      </c>
      <c r="D25412" s="2">
        <v>1.2002060000000001</v>
      </c>
      <c r="F25412" s="2">
        <v>22.81908</v>
      </c>
      <c r="G25412" s="2">
        <v>0.162468</v>
      </c>
      <c r="H25412" s="2">
        <v>0</v>
      </c>
      <c r="J25412" s="2">
        <v>22.82189</v>
      </c>
      <c r="K25412" s="2">
        <v>0.123031</v>
      </c>
      <c r="L25412" s="2">
        <v>0.174981</v>
      </c>
    </row>
    <row r="25413" spans="1:12" x14ac:dyDescent="0.2">
      <c r="A25413" s="2">
        <v>22.822590000000002</v>
      </c>
      <c r="B25413" s="2">
        <v>11.42108</v>
      </c>
      <c r="C25413" s="2">
        <v>1.603637</v>
      </c>
      <c r="D25413" s="2">
        <v>1.1998629999999999</v>
      </c>
      <c r="F25413" s="2">
        <v>22.819780000000002</v>
      </c>
      <c r="G25413" s="2">
        <v>0.162468</v>
      </c>
      <c r="H25413" s="2">
        <v>0</v>
      </c>
      <c r="J25413" s="2">
        <v>22.822590000000002</v>
      </c>
      <c r="K25413" s="2">
        <v>0.122581</v>
      </c>
      <c r="L25413" s="2">
        <v>0.17529600000000001</v>
      </c>
    </row>
    <row r="25414" spans="1:12" x14ac:dyDescent="0.2">
      <c r="A25414" s="2">
        <v>22.82329</v>
      </c>
      <c r="B25414" s="2">
        <v>11.420400000000001</v>
      </c>
      <c r="C25414" s="2">
        <v>1.6026069999999999</v>
      </c>
      <c r="D25414" s="2">
        <v>1.2000310000000001</v>
      </c>
      <c r="F25414" s="2">
        <v>22.82048</v>
      </c>
      <c r="G25414" s="2">
        <v>0.162468</v>
      </c>
      <c r="H25414" s="2">
        <v>0</v>
      </c>
      <c r="J25414" s="2">
        <v>22.82329</v>
      </c>
      <c r="K25414" s="2">
        <v>0.122942</v>
      </c>
      <c r="L25414" s="2">
        <v>0.17522199999999999</v>
      </c>
    </row>
    <row r="25415" spans="1:12" x14ac:dyDescent="0.2">
      <c r="A25415" s="2">
        <v>22.823989999999998</v>
      </c>
      <c r="B25415" s="2">
        <v>11.420210000000001</v>
      </c>
      <c r="C25415" s="2">
        <v>1.601035</v>
      </c>
      <c r="D25415" s="2">
        <v>1.199954</v>
      </c>
      <c r="F25415" s="2">
        <v>22.821179999999998</v>
      </c>
      <c r="G25415" s="2">
        <v>0.162468</v>
      </c>
      <c r="H25415" s="2">
        <v>0</v>
      </c>
      <c r="J25415" s="2">
        <v>22.823989999999998</v>
      </c>
      <c r="K25415" s="2">
        <v>0.123667</v>
      </c>
      <c r="L25415" s="2">
        <v>0.17527300000000001</v>
      </c>
    </row>
    <row r="25416" spans="1:12" x14ac:dyDescent="0.2">
      <c r="A25416" s="2">
        <v>22.82469</v>
      </c>
      <c r="B25416" s="2">
        <v>11.420019999999999</v>
      </c>
      <c r="C25416" s="2">
        <v>1.599353</v>
      </c>
      <c r="D25416" s="2">
        <v>1.1992370000000001</v>
      </c>
      <c r="F25416" s="2">
        <v>22.82189</v>
      </c>
      <c r="G25416" s="2">
        <v>0.162468</v>
      </c>
      <c r="H25416" s="2">
        <v>0</v>
      </c>
      <c r="J25416" s="2">
        <v>22.82469</v>
      </c>
      <c r="K25416" s="2">
        <v>0.123241</v>
      </c>
      <c r="L25416" s="2">
        <v>0.17540600000000001</v>
      </c>
    </row>
    <row r="25417" spans="1:12" x14ac:dyDescent="0.2">
      <c r="A25417" s="2">
        <v>22.825389999999999</v>
      </c>
      <c r="B25417" s="2">
        <v>11.41952</v>
      </c>
      <c r="C25417" s="2">
        <v>1.597934</v>
      </c>
      <c r="D25417" s="2">
        <v>1.1990540000000001</v>
      </c>
      <c r="F25417" s="2">
        <v>22.822590000000002</v>
      </c>
      <c r="G25417" s="2">
        <v>0.162468</v>
      </c>
      <c r="H25417" s="2">
        <v>0</v>
      </c>
      <c r="J25417" s="2">
        <v>22.825389999999999</v>
      </c>
      <c r="K25417" s="2">
        <v>0.122991</v>
      </c>
      <c r="L25417" s="2">
        <v>0.17549200000000001</v>
      </c>
    </row>
    <row r="25418" spans="1:12" x14ac:dyDescent="0.2">
      <c r="A25418" s="2">
        <v>22.826090000000001</v>
      </c>
      <c r="B25418" s="2">
        <v>11.419029999999999</v>
      </c>
      <c r="C25418" s="2">
        <v>1.596759</v>
      </c>
      <c r="D25418" s="2">
        <v>1.1985730000000001</v>
      </c>
      <c r="F25418" s="2">
        <v>22.82329</v>
      </c>
      <c r="G25418" s="2">
        <v>0.162468</v>
      </c>
      <c r="H25418" s="2">
        <v>0</v>
      </c>
      <c r="J25418" s="2">
        <v>22.826090000000001</v>
      </c>
      <c r="K25418" s="2">
        <v>0.12281</v>
      </c>
      <c r="L25418" s="2">
        <v>0.17574500000000001</v>
      </c>
    </row>
    <row r="25419" spans="1:12" x14ac:dyDescent="0.2">
      <c r="A25419" s="2">
        <v>22.826799999999999</v>
      </c>
      <c r="B25419" s="2">
        <v>11.418519999999999</v>
      </c>
      <c r="C25419" s="2">
        <v>1.595248</v>
      </c>
      <c r="D25419" s="2">
        <v>1.197932</v>
      </c>
      <c r="F25419" s="2">
        <v>22.823989999999998</v>
      </c>
      <c r="G25419" s="2">
        <v>0.162468</v>
      </c>
      <c r="H25419" s="2">
        <v>0</v>
      </c>
      <c r="J25419" s="2">
        <v>22.826799999999999</v>
      </c>
      <c r="K25419" s="2">
        <v>0.122534</v>
      </c>
      <c r="L25419" s="2">
        <v>0.17577799999999999</v>
      </c>
    </row>
    <row r="25420" spans="1:12" x14ac:dyDescent="0.2">
      <c r="A25420" s="2">
        <v>22.827500000000001</v>
      </c>
      <c r="B25420" s="2">
        <v>11.41813</v>
      </c>
      <c r="C25420" s="2">
        <v>1.593494</v>
      </c>
      <c r="D25420" s="2">
        <v>1.1970400000000001</v>
      </c>
      <c r="F25420" s="2">
        <v>22.82469</v>
      </c>
      <c r="G25420" s="2">
        <v>0.162468</v>
      </c>
      <c r="H25420" s="2">
        <v>0</v>
      </c>
      <c r="J25420" s="2">
        <v>22.827500000000001</v>
      </c>
      <c r="K25420" s="2">
        <v>0.122431</v>
      </c>
      <c r="L25420" s="2">
        <v>0.175873</v>
      </c>
    </row>
    <row r="25421" spans="1:12" x14ac:dyDescent="0.2">
      <c r="A25421" s="2">
        <v>22.828199999999999</v>
      </c>
      <c r="B25421" s="2">
        <v>11.41807</v>
      </c>
      <c r="C25421" s="2">
        <v>1.5916440000000001</v>
      </c>
      <c r="D25421" s="2">
        <v>1.1969479999999999</v>
      </c>
      <c r="F25421" s="2">
        <v>22.825389999999999</v>
      </c>
      <c r="G25421" s="2">
        <v>0.162468</v>
      </c>
      <c r="H25421" s="2">
        <v>0</v>
      </c>
      <c r="J25421" s="2">
        <v>22.828199999999999</v>
      </c>
      <c r="K25421" s="2">
        <v>0.122181</v>
      </c>
      <c r="L25421" s="2">
        <v>0.17658399999999999</v>
      </c>
    </row>
    <row r="25422" spans="1:12" x14ac:dyDescent="0.2">
      <c r="A25422" s="2">
        <v>22.828900000000001</v>
      </c>
      <c r="B25422" s="2">
        <v>11.417909999999999</v>
      </c>
      <c r="C25422" s="2">
        <v>1.589858</v>
      </c>
      <c r="D25422" s="2">
        <v>1.1972689999999999</v>
      </c>
      <c r="F25422" s="2">
        <v>22.826090000000001</v>
      </c>
      <c r="G25422" s="2">
        <v>0.162468</v>
      </c>
      <c r="H25422" s="2">
        <v>0</v>
      </c>
      <c r="J25422" s="2">
        <v>22.828900000000001</v>
      </c>
      <c r="K25422" s="2">
        <v>0.12205100000000001</v>
      </c>
      <c r="L25422" s="2">
        <v>0.177456</v>
      </c>
    </row>
    <row r="25423" spans="1:12" x14ac:dyDescent="0.2">
      <c r="A25423" s="2">
        <v>22.829599999999999</v>
      </c>
      <c r="B25423" s="2">
        <v>11.41704</v>
      </c>
      <c r="C25423" s="2">
        <v>1.5886340000000001</v>
      </c>
      <c r="D25423" s="2">
        <v>1.1974819999999999</v>
      </c>
      <c r="F25423" s="2">
        <v>22.826799999999999</v>
      </c>
      <c r="G25423" s="2">
        <v>0.162468</v>
      </c>
      <c r="H25423" s="2">
        <v>0</v>
      </c>
      <c r="J25423" s="2">
        <v>22.829599999999999</v>
      </c>
      <c r="K25423" s="2">
        <v>0.122185</v>
      </c>
      <c r="L25423" s="2">
        <v>0.178146</v>
      </c>
    </row>
    <row r="25424" spans="1:12" x14ac:dyDescent="0.2">
      <c r="A25424" s="2">
        <v>22.830300000000001</v>
      </c>
      <c r="B25424" s="2">
        <v>11.41658</v>
      </c>
      <c r="C25424" s="2">
        <v>1.5871569999999999</v>
      </c>
      <c r="D25424" s="2">
        <v>1.197589</v>
      </c>
      <c r="F25424" s="2">
        <v>22.827500000000001</v>
      </c>
      <c r="G25424" s="2">
        <v>0.162468</v>
      </c>
      <c r="H25424" s="2">
        <v>0</v>
      </c>
      <c r="J25424" s="2">
        <v>22.830300000000001</v>
      </c>
      <c r="K25424" s="2">
        <v>0.12257899999999999</v>
      </c>
      <c r="L25424" s="2">
        <v>0.178671</v>
      </c>
    </row>
    <row r="25425" spans="1:12" x14ac:dyDescent="0.2">
      <c r="A25425" s="2">
        <v>22.831</v>
      </c>
      <c r="B25425" s="2">
        <v>11.416169999999999</v>
      </c>
      <c r="C25425" s="2">
        <v>1.585815</v>
      </c>
      <c r="D25425" s="2">
        <v>1.197444</v>
      </c>
      <c r="F25425" s="2">
        <v>22.828199999999999</v>
      </c>
      <c r="G25425" s="2">
        <v>0.162468</v>
      </c>
      <c r="H25425" s="2">
        <v>0</v>
      </c>
      <c r="J25425" s="2">
        <v>22.831</v>
      </c>
      <c r="K25425" s="2">
        <v>0.122751</v>
      </c>
      <c r="L25425" s="2">
        <v>0.17946300000000001</v>
      </c>
    </row>
    <row r="25426" spans="1:12" x14ac:dyDescent="0.2">
      <c r="A25426" s="2">
        <v>22.831710000000001</v>
      </c>
      <c r="B25426" s="2">
        <v>11.415570000000001</v>
      </c>
      <c r="C25426" s="2">
        <v>1.584041</v>
      </c>
      <c r="D25426" s="2">
        <v>1.1971160000000001</v>
      </c>
      <c r="F25426" s="2">
        <v>22.828900000000001</v>
      </c>
      <c r="G25426" s="2">
        <v>0.162468</v>
      </c>
      <c r="H25426" s="2">
        <v>0</v>
      </c>
      <c r="J25426" s="2">
        <v>22.831710000000001</v>
      </c>
      <c r="K25426" s="2">
        <v>0.12281599999999999</v>
      </c>
      <c r="L25426" s="2">
        <v>0.18018600000000001</v>
      </c>
    </row>
    <row r="25427" spans="1:12" x14ac:dyDescent="0.2">
      <c r="A25427" s="2">
        <v>22.832409999999999</v>
      </c>
      <c r="B25427" s="2">
        <v>11.415290000000001</v>
      </c>
      <c r="C25427" s="2">
        <v>1.5827439999999999</v>
      </c>
      <c r="D25427" s="2">
        <v>1.1971540000000001</v>
      </c>
      <c r="F25427" s="2">
        <v>22.829599999999999</v>
      </c>
      <c r="G25427" s="2">
        <v>0.162468</v>
      </c>
      <c r="H25427" s="2">
        <v>0</v>
      </c>
      <c r="J25427" s="2">
        <v>22.832409999999999</v>
      </c>
      <c r="K25427" s="2">
        <v>0.122534</v>
      </c>
      <c r="L25427" s="2">
        <v>0.18041699999999999</v>
      </c>
    </row>
    <row r="25428" spans="1:12" x14ac:dyDescent="0.2">
      <c r="A25428" s="2">
        <v>22.833110000000001</v>
      </c>
      <c r="B25428" s="2">
        <v>11.41522</v>
      </c>
      <c r="C25428" s="2">
        <v>1.581466</v>
      </c>
      <c r="D25428" s="2">
        <v>1.197276</v>
      </c>
      <c r="F25428" s="2">
        <v>22.830300000000001</v>
      </c>
      <c r="G25428" s="2">
        <v>0.162468</v>
      </c>
      <c r="H25428" s="2">
        <v>0</v>
      </c>
      <c r="J25428" s="2">
        <v>22.833110000000001</v>
      </c>
      <c r="K25428" s="2">
        <v>0.122269</v>
      </c>
      <c r="L25428" s="2">
        <v>0.18109900000000001</v>
      </c>
    </row>
    <row r="25429" spans="1:12" x14ac:dyDescent="0.2">
      <c r="A25429" s="2">
        <v>22.83381</v>
      </c>
      <c r="B25429" s="2">
        <v>11.41511</v>
      </c>
      <c r="C25429" s="2">
        <v>1.5797300000000001</v>
      </c>
      <c r="D25429" s="2">
        <v>1.1970780000000001</v>
      </c>
      <c r="F25429" s="2">
        <v>22.831</v>
      </c>
      <c r="G25429" s="2">
        <v>0.162468</v>
      </c>
      <c r="H25429" s="2">
        <v>0</v>
      </c>
      <c r="J25429" s="2">
        <v>22.83381</v>
      </c>
      <c r="K25429" s="2">
        <v>0.122431</v>
      </c>
      <c r="L25429" s="2">
        <v>0.18223400000000001</v>
      </c>
    </row>
    <row r="25430" spans="1:12" x14ac:dyDescent="0.2">
      <c r="A25430" s="2">
        <v>22.834510000000002</v>
      </c>
      <c r="B25430" s="2">
        <v>11.41447</v>
      </c>
      <c r="C25430" s="2">
        <v>1.5781810000000001</v>
      </c>
      <c r="D25430" s="2">
        <v>1.19675</v>
      </c>
      <c r="F25430" s="2">
        <v>22.831710000000001</v>
      </c>
      <c r="G25430" s="2">
        <v>0.162468</v>
      </c>
      <c r="H25430" s="2">
        <v>0</v>
      </c>
      <c r="J25430" s="2">
        <v>22.834510000000002</v>
      </c>
      <c r="K25430" s="2">
        <v>0.122402</v>
      </c>
      <c r="L25430" s="2">
        <v>0.18226200000000001</v>
      </c>
    </row>
    <row r="25431" spans="1:12" x14ac:dyDescent="0.2">
      <c r="A25431" s="2">
        <v>22.83521</v>
      </c>
      <c r="B25431" s="2">
        <v>11.414099999999999</v>
      </c>
      <c r="C25431" s="2">
        <v>1.576797</v>
      </c>
      <c r="D25431" s="2">
        <v>1.1964980000000001</v>
      </c>
      <c r="F25431" s="2">
        <v>22.832409999999999</v>
      </c>
      <c r="G25431" s="2">
        <v>0.162468</v>
      </c>
      <c r="H25431" s="2">
        <v>0</v>
      </c>
      <c r="J25431" s="2">
        <v>22.83521</v>
      </c>
      <c r="K25431" s="2">
        <v>0.12230100000000001</v>
      </c>
      <c r="L25431" s="2">
        <v>0.181925</v>
      </c>
    </row>
    <row r="25432" spans="1:12" x14ac:dyDescent="0.2">
      <c r="A25432" s="2">
        <v>22.835909999999998</v>
      </c>
      <c r="B25432" s="2">
        <v>11.41375</v>
      </c>
      <c r="C25432" s="2">
        <v>1.5749580000000001</v>
      </c>
      <c r="D25432" s="2">
        <v>1.196407</v>
      </c>
      <c r="F25432" s="2">
        <v>22.833110000000001</v>
      </c>
      <c r="G25432" s="2">
        <v>0.162468</v>
      </c>
      <c r="H25432" s="2">
        <v>0</v>
      </c>
      <c r="J25432" s="2">
        <v>22.835909999999998</v>
      </c>
      <c r="K25432" s="2">
        <v>0.122387</v>
      </c>
      <c r="L25432" s="2">
        <v>0.182143</v>
      </c>
    </row>
    <row r="25433" spans="1:12" x14ac:dyDescent="0.2">
      <c r="A25433" s="2">
        <v>22.83662</v>
      </c>
      <c r="B25433" s="2">
        <v>11.41366</v>
      </c>
      <c r="C25433" s="2">
        <v>1.5740229999999999</v>
      </c>
      <c r="D25433" s="2">
        <v>1.1962459999999999</v>
      </c>
      <c r="F25433" s="2">
        <v>22.83381</v>
      </c>
      <c r="G25433" s="2">
        <v>0.162468</v>
      </c>
      <c r="H25433" s="2">
        <v>0</v>
      </c>
      <c r="J25433" s="2">
        <v>22.83662</v>
      </c>
      <c r="K25433" s="2">
        <v>0.122658</v>
      </c>
      <c r="L25433" s="2">
        <v>0.182224</v>
      </c>
    </row>
    <row r="25434" spans="1:12" x14ac:dyDescent="0.2">
      <c r="A25434" s="2">
        <v>22.837319999999998</v>
      </c>
      <c r="B25434" s="2">
        <v>11.413639999999999</v>
      </c>
      <c r="C25434" s="2">
        <v>1.5725009999999999</v>
      </c>
      <c r="D25434" s="2">
        <v>1.195773</v>
      </c>
      <c r="F25434" s="2">
        <v>22.834510000000002</v>
      </c>
      <c r="G25434" s="2">
        <v>0.162468</v>
      </c>
      <c r="H25434" s="2">
        <v>0</v>
      </c>
      <c r="J25434" s="2">
        <v>22.837319999999998</v>
      </c>
      <c r="K25434" s="2">
        <v>0.122312</v>
      </c>
      <c r="L25434" s="2">
        <v>0.18229500000000001</v>
      </c>
    </row>
    <row r="25435" spans="1:12" x14ac:dyDescent="0.2">
      <c r="A25435" s="2">
        <v>22.83802</v>
      </c>
      <c r="B25435" s="2">
        <v>11.4132</v>
      </c>
      <c r="C25435" s="2">
        <v>1.5712619999999999</v>
      </c>
      <c r="D25435" s="2">
        <v>1.195384</v>
      </c>
      <c r="F25435" s="2">
        <v>22.83521</v>
      </c>
      <c r="G25435" s="2">
        <v>0.162468</v>
      </c>
      <c r="H25435" s="2">
        <v>0</v>
      </c>
      <c r="J25435" s="2">
        <v>22.83802</v>
      </c>
      <c r="K25435" s="2">
        <v>0.122604</v>
      </c>
      <c r="L25435" s="2">
        <v>0.182005</v>
      </c>
    </row>
    <row r="25436" spans="1:12" x14ac:dyDescent="0.2">
      <c r="A25436" s="2">
        <v>22.838719999999999</v>
      </c>
      <c r="B25436" s="2">
        <v>11.412750000000001</v>
      </c>
      <c r="C25436" s="2">
        <v>1.569728</v>
      </c>
      <c r="D25436" s="2">
        <v>1.1953</v>
      </c>
      <c r="F25436" s="2">
        <v>22.835909999999998</v>
      </c>
      <c r="G25436" s="2">
        <v>0.162468</v>
      </c>
      <c r="H25436" s="2">
        <v>0</v>
      </c>
      <c r="J25436" s="2">
        <v>22.838719999999999</v>
      </c>
      <c r="K25436" s="2">
        <v>0.12296700000000001</v>
      </c>
      <c r="L25436" s="2">
        <v>0.18189</v>
      </c>
    </row>
    <row r="25437" spans="1:12" x14ac:dyDescent="0.2">
      <c r="A25437" s="2">
        <v>22.83942</v>
      </c>
      <c r="B25437" s="2">
        <v>11.41245</v>
      </c>
      <c r="C25437" s="2">
        <v>1.5680689999999999</v>
      </c>
      <c r="D25437" s="2">
        <v>1.1952160000000001</v>
      </c>
      <c r="F25437" s="2">
        <v>22.83662</v>
      </c>
      <c r="G25437" s="2">
        <v>0.162468</v>
      </c>
      <c r="H25437" s="2">
        <v>0</v>
      </c>
      <c r="J25437" s="2">
        <v>22.83942</v>
      </c>
      <c r="K25437" s="2">
        <v>0.123003</v>
      </c>
      <c r="L25437" s="2">
        <v>0.18167800000000001</v>
      </c>
    </row>
    <row r="25438" spans="1:12" x14ac:dyDescent="0.2">
      <c r="A25438" s="2">
        <v>22.840119999999999</v>
      </c>
      <c r="B25438" s="2">
        <v>11.41207</v>
      </c>
      <c r="C25438" s="2">
        <v>1.566608</v>
      </c>
      <c r="D25438" s="2">
        <v>1.19556</v>
      </c>
      <c r="F25438" s="2">
        <v>22.837319999999998</v>
      </c>
      <c r="G25438" s="2">
        <v>0.162468</v>
      </c>
      <c r="H25438" s="2">
        <v>0</v>
      </c>
      <c r="J25438" s="2">
        <v>22.840119999999999</v>
      </c>
      <c r="K25438" s="2">
        <v>0.12352399999999999</v>
      </c>
      <c r="L25438" s="2">
        <v>0.182282</v>
      </c>
    </row>
    <row r="25439" spans="1:12" x14ac:dyDescent="0.2">
      <c r="A25439" s="2">
        <v>22.840820000000001</v>
      </c>
      <c r="B25439" s="2">
        <v>11.41164</v>
      </c>
      <c r="C25439" s="2">
        <v>1.5655399999999999</v>
      </c>
      <c r="D25439" s="2">
        <v>1.1954450000000001</v>
      </c>
      <c r="F25439" s="2">
        <v>22.83802</v>
      </c>
      <c r="G25439" s="2">
        <v>0.162468</v>
      </c>
      <c r="H25439" s="2">
        <v>0</v>
      </c>
      <c r="J25439" s="2">
        <v>22.840820000000001</v>
      </c>
      <c r="K25439" s="2">
        <v>0.12367599999999999</v>
      </c>
      <c r="L25439" s="2">
        <v>0.18276700000000001</v>
      </c>
    </row>
    <row r="25440" spans="1:12" x14ac:dyDescent="0.2">
      <c r="A25440" s="2">
        <v>22.841519999999999</v>
      </c>
      <c r="B25440" s="2">
        <v>11.411429999999999</v>
      </c>
      <c r="C25440" s="2">
        <v>1.5642309999999999</v>
      </c>
      <c r="D25440" s="2">
        <v>1.1952240000000001</v>
      </c>
      <c r="F25440" s="2">
        <v>22.838719999999999</v>
      </c>
      <c r="G25440" s="2">
        <v>0.162468</v>
      </c>
      <c r="H25440" s="2">
        <v>0</v>
      </c>
      <c r="J25440" s="2">
        <v>22.841519999999999</v>
      </c>
      <c r="K25440" s="2">
        <v>0.12381</v>
      </c>
      <c r="L25440" s="2">
        <v>0.18291099999999999</v>
      </c>
    </row>
    <row r="25441" spans="1:12" x14ac:dyDescent="0.2">
      <c r="A25441" s="2">
        <v>22.842230000000001</v>
      </c>
      <c r="B25441" s="2">
        <v>11.41066</v>
      </c>
      <c r="C25441" s="2">
        <v>1.5630679999999999</v>
      </c>
      <c r="D25441" s="2">
        <v>1.1948650000000001</v>
      </c>
      <c r="F25441" s="2">
        <v>22.83942</v>
      </c>
      <c r="G25441" s="2">
        <v>0.162468</v>
      </c>
      <c r="H25441" s="2">
        <v>0</v>
      </c>
      <c r="J25441" s="2">
        <v>22.842230000000001</v>
      </c>
      <c r="K25441" s="2">
        <v>0.123932</v>
      </c>
      <c r="L25441" s="2">
        <v>0.18359900000000001</v>
      </c>
    </row>
    <row r="25442" spans="1:12" x14ac:dyDescent="0.2">
      <c r="A25442" s="2">
        <v>22.842929999999999</v>
      </c>
      <c r="B25442" s="2">
        <v>11.41025</v>
      </c>
      <c r="C25442" s="2">
        <v>1.561931</v>
      </c>
      <c r="D25442" s="2">
        <v>1.1946589999999999</v>
      </c>
      <c r="F25442" s="2">
        <v>22.840119999999999</v>
      </c>
      <c r="G25442" s="2">
        <v>0.162468</v>
      </c>
      <c r="H25442" s="2">
        <v>0</v>
      </c>
      <c r="J25442" s="2">
        <v>22.842929999999999</v>
      </c>
      <c r="K25442" s="2">
        <v>0.12371</v>
      </c>
      <c r="L25442" s="2">
        <v>0.184673</v>
      </c>
    </row>
    <row r="25443" spans="1:12" x14ac:dyDescent="0.2">
      <c r="A25443" s="2">
        <v>22.843630000000001</v>
      </c>
      <c r="B25443" s="2">
        <v>11.409879999999999</v>
      </c>
      <c r="C25443" s="2">
        <v>1.5603320000000001</v>
      </c>
      <c r="D25443" s="2">
        <v>1.1946749999999999</v>
      </c>
      <c r="F25443" s="2">
        <v>22.840820000000001</v>
      </c>
      <c r="G25443" s="2">
        <v>0.162468</v>
      </c>
      <c r="H25443" s="2">
        <v>0</v>
      </c>
      <c r="J25443" s="2">
        <v>22.843630000000001</v>
      </c>
      <c r="K25443" s="2">
        <v>0.123447</v>
      </c>
      <c r="L25443" s="2">
        <v>0.18534</v>
      </c>
    </row>
    <row r="25444" spans="1:12" x14ac:dyDescent="0.2">
      <c r="A25444" s="2">
        <v>22.844329999999999</v>
      </c>
      <c r="B25444" s="2">
        <v>11.40926</v>
      </c>
      <c r="C25444" s="2">
        <v>1.559051</v>
      </c>
      <c r="D25444" s="2">
        <v>1.194507</v>
      </c>
      <c r="F25444" s="2">
        <v>22.841519999999999</v>
      </c>
      <c r="G25444" s="2">
        <v>0.162468</v>
      </c>
      <c r="H25444" s="2">
        <v>0</v>
      </c>
      <c r="J25444" s="2">
        <v>22.844329999999999</v>
      </c>
      <c r="K25444" s="2">
        <v>0.123186</v>
      </c>
      <c r="L25444" s="2">
        <v>0.18601699999999999</v>
      </c>
    </row>
    <row r="25445" spans="1:12" x14ac:dyDescent="0.2">
      <c r="A25445" s="2">
        <v>22.845030000000001</v>
      </c>
      <c r="B25445" s="2">
        <v>11.408950000000001</v>
      </c>
      <c r="C25445" s="2">
        <v>1.5578110000000001</v>
      </c>
      <c r="D25445" s="2">
        <v>1.194812</v>
      </c>
      <c r="F25445" s="2">
        <v>22.842230000000001</v>
      </c>
      <c r="G25445" s="2">
        <v>0.162468</v>
      </c>
      <c r="H25445" s="2">
        <v>0</v>
      </c>
      <c r="J25445" s="2">
        <v>22.845030000000001</v>
      </c>
      <c r="K25445" s="2">
        <v>0.123291</v>
      </c>
      <c r="L25445" s="2">
        <v>0.186697</v>
      </c>
    </row>
    <row r="25446" spans="1:12" x14ac:dyDescent="0.2">
      <c r="A25446" s="2">
        <v>22.84573</v>
      </c>
      <c r="B25446" s="2">
        <v>11.408810000000001</v>
      </c>
      <c r="C25446" s="2">
        <v>1.5566819999999999</v>
      </c>
      <c r="D25446" s="2">
        <v>1.1946369999999999</v>
      </c>
      <c r="F25446" s="2">
        <v>22.842929999999999</v>
      </c>
      <c r="G25446" s="2">
        <v>0.162468</v>
      </c>
      <c r="H25446" s="2">
        <v>0</v>
      </c>
      <c r="J25446" s="2">
        <v>22.84573</v>
      </c>
      <c r="K25446" s="2">
        <v>0.123325</v>
      </c>
      <c r="L25446" s="2">
        <v>0.186607</v>
      </c>
    </row>
    <row r="25447" spans="1:12" x14ac:dyDescent="0.2">
      <c r="A25447" s="2">
        <v>22.846430000000002</v>
      </c>
      <c r="B25447" s="2">
        <v>11.40883</v>
      </c>
      <c r="C25447" s="2">
        <v>1.555701</v>
      </c>
      <c r="D25447" s="2">
        <v>1.195567</v>
      </c>
      <c r="F25447" s="2">
        <v>22.843630000000001</v>
      </c>
      <c r="G25447" s="2">
        <v>0.162468</v>
      </c>
      <c r="H25447" s="2">
        <v>0</v>
      </c>
      <c r="J25447" s="2">
        <v>22.846430000000002</v>
      </c>
      <c r="K25447" s="2">
        <v>0.123194</v>
      </c>
      <c r="L25447" s="2">
        <v>0.186338</v>
      </c>
    </row>
    <row r="25448" spans="1:12" x14ac:dyDescent="0.2">
      <c r="A25448" s="2">
        <v>22.84714</v>
      </c>
      <c r="B25448" s="2">
        <v>11.408860000000001</v>
      </c>
      <c r="C25448" s="2">
        <v>1.554683</v>
      </c>
      <c r="D25448" s="2">
        <v>1.19617</v>
      </c>
      <c r="F25448" s="2">
        <v>22.844329999999999</v>
      </c>
      <c r="G25448" s="2">
        <v>0.162468</v>
      </c>
      <c r="H25448" s="2">
        <v>0</v>
      </c>
      <c r="J25448" s="2">
        <v>22.84714</v>
      </c>
      <c r="K25448" s="2">
        <v>0.123072</v>
      </c>
      <c r="L25448" s="2">
        <v>0.18670999999999999</v>
      </c>
    </row>
    <row r="25449" spans="1:12" x14ac:dyDescent="0.2">
      <c r="A25449" s="2">
        <v>22.847840000000001</v>
      </c>
      <c r="B25449" s="2">
        <v>11.40849</v>
      </c>
      <c r="C25449" s="2">
        <v>1.553218</v>
      </c>
      <c r="D25449" s="2">
        <v>1.196124</v>
      </c>
      <c r="F25449" s="2">
        <v>22.845030000000001</v>
      </c>
      <c r="G25449" s="2">
        <v>0.162468</v>
      </c>
      <c r="H25449" s="2">
        <v>0</v>
      </c>
      <c r="J25449" s="2">
        <v>22.847840000000001</v>
      </c>
      <c r="K25449" s="2">
        <v>0.12332899999999999</v>
      </c>
      <c r="L25449" s="2">
        <v>0.187139</v>
      </c>
    </row>
    <row r="25450" spans="1:12" x14ac:dyDescent="0.2">
      <c r="A25450" s="2">
        <v>22.84854</v>
      </c>
      <c r="B25450" s="2">
        <v>11.4077</v>
      </c>
      <c r="C25450" s="2">
        <v>1.5520160000000001</v>
      </c>
      <c r="D25450" s="2">
        <v>1.1965669999999999</v>
      </c>
      <c r="F25450" s="2">
        <v>22.84573</v>
      </c>
      <c r="G25450" s="2">
        <v>0.162468</v>
      </c>
      <c r="H25450" s="2">
        <v>0</v>
      </c>
      <c r="J25450" s="2">
        <v>22.84854</v>
      </c>
      <c r="K25450" s="2">
        <v>0.124012</v>
      </c>
      <c r="L25450" s="2">
        <v>0.187615</v>
      </c>
    </row>
    <row r="25451" spans="1:12" x14ac:dyDescent="0.2">
      <c r="A25451" s="2">
        <v>22.849240000000002</v>
      </c>
      <c r="B25451" s="2">
        <v>11.407629999999999</v>
      </c>
      <c r="C25451" s="2">
        <v>1.550861</v>
      </c>
      <c r="D25451" s="2">
        <v>1.197208</v>
      </c>
      <c r="F25451" s="2">
        <v>22.846430000000002</v>
      </c>
      <c r="G25451" s="2">
        <v>0.162468</v>
      </c>
      <c r="H25451" s="2">
        <v>0</v>
      </c>
      <c r="J25451" s="2">
        <v>22.849240000000002</v>
      </c>
      <c r="K25451" s="2">
        <v>0.12417400000000001</v>
      </c>
      <c r="L25451" s="2">
        <v>0.187803</v>
      </c>
    </row>
    <row r="25452" spans="1:12" x14ac:dyDescent="0.2">
      <c r="A25452" s="2">
        <v>22.84994</v>
      </c>
      <c r="B25452" s="2">
        <v>11.40776</v>
      </c>
      <c r="C25452" s="2">
        <v>1.549831</v>
      </c>
      <c r="D25452" s="2">
        <v>1.197581</v>
      </c>
      <c r="F25452" s="2">
        <v>22.84714</v>
      </c>
      <c r="G25452" s="2">
        <v>0.162468</v>
      </c>
      <c r="H25452" s="2">
        <v>0</v>
      </c>
      <c r="J25452" s="2">
        <v>22.84994</v>
      </c>
      <c r="K25452" s="2">
        <v>0.124058</v>
      </c>
      <c r="L25452" s="2">
        <v>0.188087</v>
      </c>
    </row>
    <row r="25453" spans="1:12" x14ac:dyDescent="0.2">
      <c r="A25453" s="2">
        <v>22.850639999999999</v>
      </c>
      <c r="B25453" s="2">
        <v>11.40728</v>
      </c>
      <c r="C25453" s="2">
        <v>1.5488919999999999</v>
      </c>
      <c r="D25453" s="2">
        <v>1.1977040000000001</v>
      </c>
      <c r="F25453" s="2">
        <v>22.847840000000001</v>
      </c>
      <c r="G25453" s="2">
        <v>0.162468</v>
      </c>
      <c r="H25453" s="2">
        <v>0</v>
      </c>
      <c r="J25453" s="2">
        <v>22.850639999999999</v>
      </c>
      <c r="K25453" s="2">
        <v>0.12446400000000001</v>
      </c>
      <c r="L25453" s="2">
        <v>0.18828400000000001</v>
      </c>
    </row>
    <row r="25454" spans="1:12" x14ac:dyDescent="0.2">
      <c r="A25454" s="2">
        <v>22.85134</v>
      </c>
      <c r="B25454" s="2">
        <v>11.40695</v>
      </c>
      <c r="C25454" s="2">
        <v>1.5480449999999999</v>
      </c>
      <c r="D25454" s="2">
        <v>1.1975739999999999</v>
      </c>
      <c r="F25454" s="2">
        <v>22.84854</v>
      </c>
      <c r="G25454" s="2">
        <v>0.162468</v>
      </c>
      <c r="H25454" s="2">
        <v>0</v>
      </c>
      <c r="J25454" s="2">
        <v>22.85134</v>
      </c>
      <c r="K25454" s="2">
        <v>0.12474200000000001</v>
      </c>
      <c r="L25454" s="2">
        <v>0.18820200000000001</v>
      </c>
    </row>
    <row r="25455" spans="1:12" x14ac:dyDescent="0.2">
      <c r="A25455" s="2">
        <v>22.852049999999998</v>
      </c>
      <c r="B25455" s="2">
        <v>11.406560000000001</v>
      </c>
      <c r="C25455" s="2">
        <v>1.5472710000000001</v>
      </c>
      <c r="D25455" s="2">
        <v>1.197635</v>
      </c>
      <c r="F25455" s="2">
        <v>22.849240000000002</v>
      </c>
      <c r="G25455" s="2">
        <v>0.162468</v>
      </c>
      <c r="H25455" s="2">
        <v>0</v>
      </c>
      <c r="J25455" s="2">
        <v>22.852049999999998</v>
      </c>
      <c r="K25455" s="2">
        <v>0.124945</v>
      </c>
      <c r="L25455" s="2">
        <v>0.18821499999999999</v>
      </c>
    </row>
    <row r="25456" spans="1:12" x14ac:dyDescent="0.2">
      <c r="A25456" s="2">
        <v>22.85275</v>
      </c>
      <c r="B25456" s="2">
        <v>11.40596</v>
      </c>
      <c r="C25456" s="2">
        <v>1.5462640000000001</v>
      </c>
      <c r="D25456" s="2">
        <v>1.197681</v>
      </c>
      <c r="F25456" s="2">
        <v>22.84994</v>
      </c>
      <c r="G25456" s="2">
        <v>0.162468</v>
      </c>
      <c r="H25456" s="2">
        <v>0</v>
      </c>
      <c r="J25456" s="2">
        <v>22.85275</v>
      </c>
      <c r="K25456" s="2">
        <v>0.124693</v>
      </c>
      <c r="L25456" s="2">
        <v>0.188666</v>
      </c>
    </row>
    <row r="25457" spans="1:12" x14ac:dyDescent="0.2">
      <c r="A25457" s="2">
        <v>22.853449999999999</v>
      </c>
      <c r="B25457" s="2">
        <v>11.40563</v>
      </c>
      <c r="C25457" s="2">
        <v>1.545539</v>
      </c>
      <c r="D25457" s="2">
        <v>1.197803</v>
      </c>
      <c r="F25457" s="2">
        <v>22.850639999999999</v>
      </c>
      <c r="G25457" s="2">
        <v>0.162468</v>
      </c>
      <c r="H25457" s="2">
        <v>0</v>
      </c>
      <c r="J25457" s="2">
        <v>22.853449999999999</v>
      </c>
      <c r="K25457" s="2">
        <v>0.124887</v>
      </c>
      <c r="L25457" s="2">
        <v>0.188998</v>
      </c>
    </row>
    <row r="25458" spans="1:12" x14ac:dyDescent="0.2">
      <c r="A25458" s="2">
        <v>22.854150000000001</v>
      </c>
      <c r="B25458" s="2">
        <v>11.405659999999999</v>
      </c>
      <c r="C25458" s="2">
        <v>1.544875</v>
      </c>
      <c r="D25458" s="2">
        <v>1.197627</v>
      </c>
      <c r="F25458" s="2">
        <v>22.85134</v>
      </c>
      <c r="G25458" s="2">
        <v>0.162468</v>
      </c>
      <c r="H25458" s="2">
        <v>0</v>
      </c>
      <c r="J25458" s="2">
        <v>22.854150000000001</v>
      </c>
      <c r="K25458" s="2">
        <v>0.12523100000000001</v>
      </c>
      <c r="L25458" s="2">
        <v>0.18970000000000001</v>
      </c>
    </row>
    <row r="25459" spans="1:12" x14ac:dyDescent="0.2">
      <c r="A25459" s="2">
        <v>22.854849999999999</v>
      </c>
      <c r="B25459" s="2">
        <v>11.405279999999999</v>
      </c>
      <c r="C25459" s="2">
        <v>1.5442</v>
      </c>
      <c r="D25459" s="2">
        <v>1.1974290000000001</v>
      </c>
      <c r="F25459" s="2">
        <v>22.852049999999998</v>
      </c>
      <c r="G25459" s="2">
        <v>0.162468</v>
      </c>
      <c r="H25459" s="2">
        <v>0</v>
      </c>
      <c r="J25459" s="2">
        <v>22.854849999999999</v>
      </c>
      <c r="K25459" s="2">
        <v>0.12571099999999999</v>
      </c>
      <c r="L25459" s="2">
        <v>0.19026699999999999</v>
      </c>
    </row>
    <row r="25460" spans="1:12" x14ac:dyDescent="0.2">
      <c r="A25460" s="2">
        <v>22.855550000000001</v>
      </c>
      <c r="B25460" s="2">
        <v>11.40457</v>
      </c>
      <c r="C25460" s="2">
        <v>1.5436240000000001</v>
      </c>
      <c r="D25460" s="2">
        <v>1.197101</v>
      </c>
      <c r="F25460" s="2">
        <v>22.85275</v>
      </c>
      <c r="G25460" s="2">
        <v>0.162468</v>
      </c>
      <c r="H25460" s="2">
        <v>0</v>
      </c>
      <c r="J25460" s="2">
        <v>22.855550000000001</v>
      </c>
      <c r="K25460" s="2">
        <v>0.125831</v>
      </c>
      <c r="L25460" s="2">
        <v>0.190694</v>
      </c>
    </row>
    <row r="25461" spans="1:12" x14ac:dyDescent="0.2">
      <c r="A25461" s="2">
        <v>22.856249999999999</v>
      </c>
      <c r="B25461" s="2">
        <v>11.40377</v>
      </c>
      <c r="C25461" s="2">
        <v>1.5421210000000001</v>
      </c>
      <c r="D25461" s="2">
        <v>1.1969939999999999</v>
      </c>
      <c r="F25461" s="2">
        <v>22.853449999999999</v>
      </c>
      <c r="G25461" s="2">
        <v>0.162468</v>
      </c>
      <c r="H25461" s="2">
        <v>0</v>
      </c>
      <c r="J25461" s="2">
        <v>22.856249999999999</v>
      </c>
      <c r="K25461" s="2">
        <v>0.12575500000000001</v>
      </c>
      <c r="L25461" s="2">
        <v>0.19095300000000001</v>
      </c>
    </row>
    <row r="25462" spans="1:12" x14ac:dyDescent="0.2">
      <c r="A25462" s="2">
        <v>22.856960000000001</v>
      </c>
      <c r="B25462" s="2">
        <v>11.403309999999999</v>
      </c>
      <c r="C25462" s="2">
        <v>1.541156</v>
      </c>
      <c r="D25462" s="2">
        <v>1.1969939999999999</v>
      </c>
      <c r="F25462" s="2">
        <v>22.854150000000001</v>
      </c>
      <c r="G25462" s="2">
        <v>0.162468</v>
      </c>
      <c r="H25462" s="2">
        <v>0</v>
      </c>
      <c r="J25462" s="2">
        <v>22.856960000000001</v>
      </c>
      <c r="K25462" s="2">
        <v>0.126135</v>
      </c>
      <c r="L25462" s="2">
        <v>0.191607</v>
      </c>
    </row>
    <row r="25463" spans="1:12" x14ac:dyDescent="0.2">
      <c r="A25463" s="2">
        <v>22.857659999999999</v>
      </c>
      <c r="B25463" s="2">
        <v>11.4031</v>
      </c>
      <c r="C25463" s="2">
        <v>1.5398510000000001</v>
      </c>
      <c r="D25463" s="2">
        <v>1.1970400000000001</v>
      </c>
      <c r="F25463" s="2">
        <v>22.854849999999999</v>
      </c>
      <c r="G25463" s="2">
        <v>0.162468</v>
      </c>
      <c r="H25463" s="2">
        <v>0</v>
      </c>
      <c r="J25463" s="2">
        <v>22.857659999999999</v>
      </c>
      <c r="K25463" s="2">
        <v>0.126608</v>
      </c>
      <c r="L25463" s="2">
        <v>0.19176099999999999</v>
      </c>
    </row>
    <row r="25464" spans="1:12" x14ac:dyDescent="0.2">
      <c r="A25464" s="2">
        <v>22.858360000000001</v>
      </c>
      <c r="B25464" s="2">
        <v>11.40221</v>
      </c>
      <c r="C25464" s="2">
        <v>1.5392220000000001</v>
      </c>
      <c r="D25464" s="2">
        <v>1.197398</v>
      </c>
      <c r="F25464" s="2">
        <v>22.855550000000001</v>
      </c>
      <c r="G25464" s="2">
        <v>0.162468</v>
      </c>
      <c r="H25464" s="2">
        <v>0</v>
      </c>
      <c r="J25464" s="2">
        <v>22.858360000000001</v>
      </c>
      <c r="K25464" s="2">
        <v>0.12703500000000001</v>
      </c>
      <c r="L25464" s="2">
        <v>0.192107</v>
      </c>
    </row>
    <row r="25465" spans="1:12" x14ac:dyDescent="0.2">
      <c r="A25465" s="2">
        <v>22.859059999999999</v>
      </c>
      <c r="B25465" s="2">
        <v>11.40155</v>
      </c>
      <c r="C25465" s="2">
        <v>1.537963</v>
      </c>
      <c r="D25465" s="2">
        <v>1.1974370000000001</v>
      </c>
      <c r="F25465" s="2">
        <v>22.856249999999999</v>
      </c>
      <c r="G25465" s="2">
        <v>0.162468</v>
      </c>
      <c r="H25465" s="2">
        <v>0</v>
      </c>
      <c r="J25465" s="2">
        <v>22.859059999999999</v>
      </c>
      <c r="K25465" s="2">
        <v>0.127271</v>
      </c>
      <c r="L25465" s="2">
        <v>0.19245000000000001</v>
      </c>
    </row>
    <row r="25466" spans="1:12" x14ac:dyDescent="0.2">
      <c r="A25466" s="2">
        <v>22.859760000000001</v>
      </c>
      <c r="B25466" s="2">
        <v>11.40118</v>
      </c>
      <c r="C25466" s="2">
        <v>1.537425</v>
      </c>
      <c r="D25466" s="2">
        <v>1.1979630000000001</v>
      </c>
      <c r="F25466" s="2">
        <v>22.856960000000001</v>
      </c>
      <c r="G25466" s="2">
        <v>0.162468</v>
      </c>
      <c r="H25466" s="2">
        <v>0</v>
      </c>
      <c r="J25466" s="2">
        <v>22.859760000000001</v>
      </c>
      <c r="K25466" s="2">
        <v>0.127388</v>
      </c>
      <c r="L25466" s="2">
        <v>0.19295000000000001</v>
      </c>
    </row>
    <row r="25467" spans="1:12" x14ac:dyDescent="0.2">
      <c r="A25467" s="2">
        <v>22.86046</v>
      </c>
      <c r="B25467" s="2">
        <v>11.400650000000001</v>
      </c>
      <c r="C25467" s="2">
        <v>1.536365</v>
      </c>
      <c r="D25467" s="2">
        <v>1.19865</v>
      </c>
      <c r="F25467" s="2">
        <v>22.857659999999999</v>
      </c>
      <c r="G25467" s="2">
        <v>0.162468</v>
      </c>
      <c r="H25467" s="2">
        <v>0</v>
      </c>
      <c r="J25467" s="2">
        <v>22.86046</v>
      </c>
      <c r="K25467" s="2">
        <v>0.12782299999999999</v>
      </c>
      <c r="L25467" s="2">
        <v>0.19353400000000001</v>
      </c>
    </row>
    <row r="25468" spans="1:12" x14ac:dyDescent="0.2">
      <c r="A25468" s="2">
        <v>22.861160000000002</v>
      </c>
      <c r="B25468" s="2">
        <v>11.4003</v>
      </c>
      <c r="C25468" s="2">
        <v>1.535876</v>
      </c>
      <c r="D25468" s="2">
        <v>1.1991989999999999</v>
      </c>
      <c r="F25468" s="2">
        <v>22.858360000000001</v>
      </c>
      <c r="G25468" s="2">
        <v>0.162468</v>
      </c>
      <c r="H25468" s="2">
        <v>0</v>
      </c>
      <c r="J25468" s="2">
        <v>22.861160000000002</v>
      </c>
      <c r="K25468" s="2">
        <v>0.127807</v>
      </c>
      <c r="L25468" s="2">
        <v>0.193713</v>
      </c>
    </row>
    <row r="25469" spans="1:12" x14ac:dyDescent="0.2">
      <c r="A25469" s="2">
        <v>22.86186</v>
      </c>
      <c r="B25469" s="2">
        <v>11.399620000000001</v>
      </c>
      <c r="C25469" s="2">
        <v>1.535094</v>
      </c>
      <c r="D25469" s="2">
        <v>1.1996720000000001</v>
      </c>
      <c r="F25469" s="2">
        <v>22.859059999999999</v>
      </c>
      <c r="G25469" s="2">
        <v>0.162468</v>
      </c>
      <c r="H25469" s="2">
        <v>0</v>
      </c>
      <c r="J25469" s="2">
        <v>22.86186</v>
      </c>
      <c r="K25469" s="2">
        <v>0.128025</v>
      </c>
      <c r="L25469" s="2">
        <v>0.193851</v>
      </c>
    </row>
    <row r="25470" spans="1:12" x14ac:dyDescent="0.2">
      <c r="A25470" s="2">
        <v>22.862559999999998</v>
      </c>
      <c r="B25470" s="2">
        <v>11.398910000000001</v>
      </c>
      <c r="C25470" s="2">
        <v>1.534114</v>
      </c>
      <c r="D25470" s="2">
        <v>1.199481</v>
      </c>
      <c r="F25470" s="2">
        <v>22.859760000000001</v>
      </c>
      <c r="G25470" s="2">
        <v>0.162468</v>
      </c>
      <c r="H25470" s="2">
        <v>0</v>
      </c>
      <c r="J25470" s="2">
        <v>22.862559999999998</v>
      </c>
      <c r="K25470" s="2">
        <v>0.12834300000000001</v>
      </c>
      <c r="L25470" s="2">
        <v>0.19414899999999999</v>
      </c>
    </row>
    <row r="25471" spans="1:12" x14ac:dyDescent="0.2">
      <c r="A25471" s="2">
        <v>22.86327</v>
      </c>
      <c r="B25471" s="2">
        <v>11.398479999999999</v>
      </c>
      <c r="C25471" s="2">
        <v>1.533118</v>
      </c>
      <c r="D25471" s="2">
        <v>1.1991149999999999</v>
      </c>
      <c r="F25471" s="2">
        <v>22.86046</v>
      </c>
      <c r="G25471" s="2">
        <v>0.162468</v>
      </c>
      <c r="H25471" s="2">
        <v>0</v>
      </c>
      <c r="J25471" s="2">
        <v>22.86327</v>
      </c>
      <c r="K25471" s="2">
        <v>0.128855</v>
      </c>
      <c r="L25471" s="2">
        <v>0.19409499999999999</v>
      </c>
    </row>
    <row r="25472" spans="1:12" x14ac:dyDescent="0.2">
      <c r="A25472" s="2">
        <v>22.863969999999998</v>
      </c>
      <c r="B25472" s="2">
        <v>11.398260000000001</v>
      </c>
      <c r="C25472" s="2">
        <v>1.532287</v>
      </c>
      <c r="D25472" s="2">
        <v>1.198947</v>
      </c>
      <c r="F25472" s="2">
        <v>22.861160000000002</v>
      </c>
      <c r="G25472" s="2">
        <v>0.162468</v>
      </c>
      <c r="H25472" s="2">
        <v>0</v>
      </c>
      <c r="J25472" s="2">
        <v>22.863969999999998</v>
      </c>
      <c r="K25472" s="2">
        <v>0.129021</v>
      </c>
      <c r="L25472" s="2">
        <v>0.19361700000000001</v>
      </c>
    </row>
    <row r="25473" spans="1:12" x14ac:dyDescent="0.2">
      <c r="A25473" s="2">
        <v>22.86467</v>
      </c>
      <c r="B25473" s="2">
        <v>11.397740000000001</v>
      </c>
      <c r="C25473" s="2">
        <v>1.5315160000000001</v>
      </c>
      <c r="D25473" s="2">
        <v>1.198985</v>
      </c>
      <c r="F25473" s="2">
        <v>22.86186</v>
      </c>
      <c r="G25473" s="2">
        <v>0.162468</v>
      </c>
      <c r="H25473" s="2">
        <v>0</v>
      </c>
      <c r="J25473" s="2">
        <v>22.86467</v>
      </c>
      <c r="K25473" s="2">
        <v>0.128742</v>
      </c>
      <c r="L25473" s="2">
        <v>0.193381</v>
      </c>
    </row>
    <row r="25474" spans="1:12" x14ac:dyDescent="0.2">
      <c r="A25474" s="2">
        <v>22.865369999999999</v>
      </c>
      <c r="B25474" s="2">
        <v>11.39715</v>
      </c>
      <c r="C25474" s="2">
        <v>1.530402</v>
      </c>
      <c r="D25474" s="2">
        <v>1.1990620000000001</v>
      </c>
      <c r="F25474" s="2">
        <v>22.862559999999998</v>
      </c>
      <c r="G25474" s="2">
        <v>0.162468</v>
      </c>
      <c r="H25474" s="2">
        <v>0</v>
      </c>
      <c r="J25474" s="2">
        <v>22.865369999999999</v>
      </c>
      <c r="K25474" s="2">
        <v>0.128578</v>
      </c>
      <c r="L25474" s="2">
        <v>0.19291700000000001</v>
      </c>
    </row>
    <row r="25475" spans="1:12" x14ac:dyDescent="0.2">
      <c r="A25475" s="2">
        <v>22.866070000000001</v>
      </c>
      <c r="B25475" s="2">
        <v>11.39664</v>
      </c>
      <c r="C25475" s="2">
        <v>1.529857</v>
      </c>
      <c r="D25475" s="2">
        <v>1.1988859999999999</v>
      </c>
      <c r="F25475" s="2">
        <v>22.86327</v>
      </c>
      <c r="G25475" s="2">
        <v>0.162468</v>
      </c>
      <c r="H25475" s="2">
        <v>0</v>
      </c>
      <c r="J25475" s="2">
        <v>22.866070000000001</v>
      </c>
      <c r="K25475" s="2">
        <v>0.128527</v>
      </c>
      <c r="L25475" s="2">
        <v>0.192382</v>
      </c>
    </row>
    <row r="25476" spans="1:12" x14ac:dyDescent="0.2">
      <c r="A25476" s="2">
        <v>22.866769999999999</v>
      </c>
      <c r="B25476" s="2">
        <v>11.396240000000001</v>
      </c>
      <c r="C25476" s="2">
        <v>1.529048</v>
      </c>
      <c r="D25476" s="2">
        <v>1.199084</v>
      </c>
      <c r="F25476" s="2">
        <v>22.863969999999998</v>
      </c>
      <c r="G25476" s="2">
        <v>0.162468</v>
      </c>
      <c r="H25476" s="2">
        <v>0</v>
      </c>
      <c r="J25476" s="2">
        <v>22.866769999999999</v>
      </c>
      <c r="K25476" s="2">
        <v>0.128553</v>
      </c>
      <c r="L25476" s="2">
        <v>0.192386</v>
      </c>
    </row>
    <row r="25477" spans="1:12" x14ac:dyDescent="0.2">
      <c r="A25477" s="2">
        <v>22.86748</v>
      </c>
      <c r="B25477" s="2">
        <v>11.395989999999999</v>
      </c>
      <c r="C25477" s="2">
        <v>1.528068</v>
      </c>
      <c r="D25477" s="2">
        <v>1.1993590000000001</v>
      </c>
      <c r="F25477" s="2">
        <v>22.86467</v>
      </c>
      <c r="G25477" s="2">
        <v>0.162468</v>
      </c>
      <c r="H25477" s="2">
        <v>0</v>
      </c>
      <c r="J25477" s="2">
        <v>22.86748</v>
      </c>
      <c r="K25477" s="2">
        <v>0.12895999999999999</v>
      </c>
      <c r="L25477" s="2">
        <v>0.19259100000000001</v>
      </c>
    </row>
    <row r="25478" spans="1:12" x14ac:dyDescent="0.2">
      <c r="A25478" s="2">
        <v>22.868179999999999</v>
      </c>
      <c r="B25478" s="2">
        <v>11.39561</v>
      </c>
      <c r="C25478" s="2">
        <v>1.527568</v>
      </c>
      <c r="D25478" s="2">
        <v>1.199214</v>
      </c>
      <c r="F25478" s="2">
        <v>22.865369999999999</v>
      </c>
      <c r="G25478" s="2">
        <v>0.162468</v>
      </c>
      <c r="H25478" s="2">
        <v>0</v>
      </c>
      <c r="J25478" s="2">
        <v>22.868179999999999</v>
      </c>
      <c r="K25478" s="2">
        <v>0.129358</v>
      </c>
      <c r="L25478" s="2">
        <v>0.192356</v>
      </c>
    </row>
    <row r="25479" spans="1:12" x14ac:dyDescent="0.2">
      <c r="A25479" s="2">
        <v>22.868880000000001</v>
      </c>
      <c r="B25479" s="2">
        <v>11.39528</v>
      </c>
      <c r="C25479" s="2">
        <v>1.5264470000000001</v>
      </c>
      <c r="D25479" s="2">
        <v>1.1992290000000001</v>
      </c>
      <c r="F25479" s="2">
        <v>22.866070000000001</v>
      </c>
      <c r="G25479" s="2">
        <v>0.162468</v>
      </c>
      <c r="H25479" s="2">
        <v>0</v>
      </c>
      <c r="J25479" s="2">
        <v>22.868880000000001</v>
      </c>
      <c r="K25479" s="2">
        <v>0.12912000000000001</v>
      </c>
      <c r="L25479" s="2">
        <v>0.19189200000000001</v>
      </c>
    </row>
    <row r="25480" spans="1:12" x14ac:dyDescent="0.2">
      <c r="A25480" s="2">
        <v>22.869579999999999</v>
      </c>
      <c r="B25480" s="2">
        <v>11.39527</v>
      </c>
      <c r="C25480" s="2">
        <v>1.525825</v>
      </c>
      <c r="D25480" s="2">
        <v>1.19929</v>
      </c>
      <c r="F25480" s="2">
        <v>22.866769999999999</v>
      </c>
      <c r="G25480" s="2">
        <v>0.162468</v>
      </c>
      <c r="H25480" s="2">
        <v>0</v>
      </c>
      <c r="J25480" s="2">
        <v>22.869579999999999</v>
      </c>
      <c r="K25480" s="2">
        <v>0.129192</v>
      </c>
      <c r="L25480" s="2">
        <v>0.191884</v>
      </c>
    </row>
    <row r="25481" spans="1:12" x14ac:dyDescent="0.2">
      <c r="A25481" s="2">
        <v>22.870280000000001</v>
      </c>
      <c r="B25481" s="2">
        <v>11.39517</v>
      </c>
      <c r="C25481" s="2">
        <v>1.5252939999999999</v>
      </c>
      <c r="D25481" s="2">
        <v>1.199184</v>
      </c>
      <c r="F25481" s="2">
        <v>22.86748</v>
      </c>
      <c r="G25481" s="2">
        <v>0.162468</v>
      </c>
      <c r="H25481" s="2">
        <v>0</v>
      </c>
      <c r="J25481" s="2">
        <v>22.870280000000001</v>
      </c>
      <c r="K25481" s="2">
        <v>0.12916</v>
      </c>
      <c r="L25481" s="2">
        <v>0.192636</v>
      </c>
    </row>
    <row r="25482" spans="1:12" x14ac:dyDescent="0.2">
      <c r="A25482" s="2">
        <v>22.870979999999999</v>
      </c>
      <c r="B25482" s="2">
        <v>11.39495</v>
      </c>
      <c r="C25482" s="2">
        <v>1.5244549999999999</v>
      </c>
      <c r="D25482" s="2">
        <v>1.1993670000000001</v>
      </c>
      <c r="F25482" s="2">
        <v>22.868179999999999</v>
      </c>
      <c r="G25482" s="2">
        <v>0.162468</v>
      </c>
      <c r="H25482" s="2">
        <v>0</v>
      </c>
      <c r="J25482" s="2">
        <v>22.870979999999999</v>
      </c>
      <c r="K25482" s="2">
        <v>0.12858</v>
      </c>
      <c r="L25482" s="2">
        <v>0.19293399999999999</v>
      </c>
    </row>
    <row r="25483" spans="1:12" x14ac:dyDescent="0.2">
      <c r="A25483" s="2">
        <v>22.871680000000001</v>
      </c>
      <c r="B25483" s="2">
        <v>11.39475</v>
      </c>
      <c r="C25483" s="2">
        <v>1.5239100000000001</v>
      </c>
      <c r="D25483" s="2">
        <v>1.1999390000000001</v>
      </c>
      <c r="F25483" s="2">
        <v>22.868880000000001</v>
      </c>
      <c r="G25483" s="2">
        <v>0.162468</v>
      </c>
      <c r="H25483" s="2">
        <v>0</v>
      </c>
      <c r="J25483" s="2">
        <v>22.871680000000001</v>
      </c>
      <c r="K25483" s="2">
        <v>0.128277</v>
      </c>
      <c r="L25483" s="2">
        <v>0.19339899999999999</v>
      </c>
    </row>
    <row r="25484" spans="1:12" x14ac:dyDescent="0.2">
      <c r="A25484" s="2">
        <v>22.872389999999999</v>
      </c>
      <c r="B25484" s="2">
        <v>11.394399999999999</v>
      </c>
      <c r="C25484" s="2">
        <v>1.5231809999999999</v>
      </c>
      <c r="D25484" s="2">
        <v>1.200191</v>
      </c>
      <c r="F25484" s="2">
        <v>22.869579999999999</v>
      </c>
      <c r="G25484" s="2">
        <v>0.162468</v>
      </c>
      <c r="H25484" s="2">
        <v>0</v>
      </c>
      <c r="J25484" s="2">
        <v>22.872389999999999</v>
      </c>
      <c r="K25484" s="2">
        <v>0.12840399999999999</v>
      </c>
      <c r="L25484" s="2">
        <v>0.19386100000000001</v>
      </c>
    </row>
    <row r="25485" spans="1:12" x14ac:dyDescent="0.2">
      <c r="A25485" s="2">
        <v>22.873090000000001</v>
      </c>
      <c r="B25485" s="2">
        <v>11.39424</v>
      </c>
      <c r="C25485" s="2">
        <v>1.522556</v>
      </c>
      <c r="D25485" s="2">
        <v>1.200107</v>
      </c>
      <c r="F25485" s="2">
        <v>22.870280000000001</v>
      </c>
      <c r="G25485" s="2">
        <v>0.162468</v>
      </c>
      <c r="H25485" s="2">
        <v>0</v>
      </c>
      <c r="J25485" s="2">
        <v>22.873090000000001</v>
      </c>
      <c r="K25485" s="2">
        <v>0.128275</v>
      </c>
      <c r="L25485" s="2">
        <v>0.19455</v>
      </c>
    </row>
    <row r="25486" spans="1:12" x14ac:dyDescent="0.2">
      <c r="A25486" s="2">
        <v>22.87379</v>
      </c>
      <c r="B25486" s="2">
        <v>11.393929999999999</v>
      </c>
      <c r="C25486" s="2">
        <v>1.5218309999999999</v>
      </c>
      <c r="D25486" s="2">
        <v>1.2001679999999999</v>
      </c>
      <c r="F25486" s="2">
        <v>22.870979999999999</v>
      </c>
      <c r="G25486" s="2">
        <v>0.162468</v>
      </c>
      <c r="H25486" s="2">
        <v>0</v>
      </c>
      <c r="J25486" s="2">
        <v>22.87379</v>
      </c>
      <c r="K25486" s="2">
        <v>0.128298</v>
      </c>
      <c r="L25486" s="2">
        <v>0.19475700000000001</v>
      </c>
    </row>
    <row r="25487" spans="1:12" x14ac:dyDescent="0.2">
      <c r="A25487" s="2">
        <v>22.874490000000002</v>
      </c>
      <c r="B25487" s="2">
        <v>11.39339</v>
      </c>
      <c r="C25487" s="2">
        <v>1.520961</v>
      </c>
      <c r="D25487" s="2">
        <v>1.2002820000000001</v>
      </c>
      <c r="F25487" s="2">
        <v>22.871680000000001</v>
      </c>
      <c r="G25487" s="2">
        <v>0.162468</v>
      </c>
      <c r="H25487" s="2">
        <v>0</v>
      </c>
      <c r="J25487" s="2">
        <v>22.874490000000002</v>
      </c>
      <c r="K25487" s="2">
        <v>0.128355</v>
      </c>
      <c r="L25487" s="2">
        <v>0.195102</v>
      </c>
    </row>
    <row r="25488" spans="1:12" x14ac:dyDescent="0.2">
      <c r="A25488" s="2">
        <v>22.87519</v>
      </c>
      <c r="B25488" s="2">
        <v>11.39297</v>
      </c>
      <c r="C25488" s="2">
        <v>1.5201370000000001</v>
      </c>
      <c r="D25488" s="2">
        <v>1.2005490000000001</v>
      </c>
      <c r="F25488" s="2">
        <v>22.872389999999999</v>
      </c>
      <c r="G25488" s="2">
        <v>0.162468</v>
      </c>
      <c r="H25488" s="2">
        <v>0</v>
      </c>
      <c r="J25488" s="2">
        <v>22.87519</v>
      </c>
      <c r="K25488" s="2">
        <v>0.12862399999999999</v>
      </c>
      <c r="L25488" s="2">
        <v>0.195155</v>
      </c>
    </row>
    <row r="25489" spans="1:12" x14ac:dyDescent="0.2">
      <c r="A25489" s="2">
        <v>22.875889999999998</v>
      </c>
      <c r="B25489" s="2">
        <v>11.392670000000001</v>
      </c>
      <c r="C25489" s="2">
        <v>1.5196719999999999</v>
      </c>
      <c r="D25489" s="2">
        <v>1.200931</v>
      </c>
      <c r="F25489" s="2">
        <v>22.873090000000001</v>
      </c>
      <c r="G25489" s="2">
        <v>0.162468</v>
      </c>
      <c r="H25489" s="2">
        <v>0</v>
      </c>
      <c r="J25489" s="2">
        <v>22.875889999999998</v>
      </c>
      <c r="K25489" s="2">
        <v>0.12884499999999999</v>
      </c>
      <c r="L25489" s="2">
        <v>0.19534199999999999</v>
      </c>
    </row>
    <row r="25490" spans="1:12" x14ac:dyDescent="0.2">
      <c r="A25490" s="2">
        <v>22.87659</v>
      </c>
      <c r="B25490" s="2">
        <v>11.39263</v>
      </c>
      <c r="C25490" s="2">
        <v>1.5190539999999999</v>
      </c>
      <c r="D25490" s="2">
        <v>1.201198</v>
      </c>
      <c r="F25490" s="2">
        <v>22.87379</v>
      </c>
      <c r="G25490" s="2">
        <v>0.162468</v>
      </c>
      <c r="H25490" s="2">
        <v>0</v>
      </c>
      <c r="J25490" s="2">
        <v>22.87659</v>
      </c>
      <c r="K25490" s="2">
        <v>0.12890599999999999</v>
      </c>
      <c r="L25490" s="2">
        <v>0.19574800000000001</v>
      </c>
    </row>
    <row r="25491" spans="1:12" x14ac:dyDescent="0.2">
      <c r="A25491" s="2">
        <v>22.877300000000002</v>
      </c>
      <c r="B25491" s="2">
        <v>11.392340000000001</v>
      </c>
      <c r="C25491" s="2">
        <v>1.518195</v>
      </c>
      <c r="D25491" s="2">
        <v>1.2013119999999999</v>
      </c>
      <c r="F25491" s="2">
        <v>22.874490000000002</v>
      </c>
      <c r="G25491" s="2">
        <v>0.162468</v>
      </c>
      <c r="H25491" s="2">
        <v>0</v>
      </c>
      <c r="J25491" s="2">
        <v>22.877300000000002</v>
      </c>
      <c r="K25491" s="2">
        <v>0.12928200000000001</v>
      </c>
      <c r="L25491" s="2">
        <v>0.19592100000000001</v>
      </c>
    </row>
    <row r="25492" spans="1:12" x14ac:dyDescent="0.2">
      <c r="A25492" s="2">
        <v>22.878</v>
      </c>
      <c r="B25492" s="2">
        <v>11.392239999999999</v>
      </c>
      <c r="C25492" s="2">
        <v>1.5170090000000001</v>
      </c>
      <c r="D25492" s="2">
        <v>1.2016560000000001</v>
      </c>
      <c r="F25492" s="2">
        <v>22.87519</v>
      </c>
      <c r="G25492" s="2">
        <v>0.162468</v>
      </c>
      <c r="H25492" s="2">
        <v>0</v>
      </c>
      <c r="J25492" s="2">
        <v>22.878</v>
      </c>
      <c r="K25492" s="2">
        <v>0.12937000000000001</v>
      </c>
      <c r="L25492" s="2">
        <v>0.195244</v>
      </c>
    </row>
    <row r="25493" spans="1:12" x14ac:dyDescent="0.2">
      <c r="A25493" s="2">
        <v>22.878699999999998</v>
      </c>
      <c r="B25493" s="2">
        <v>11.392139999999999</v>
      </c>
      <c r="C25493" s="2">
        <v>1.5157039999999999</v>
      </c>
      <c r="D25493" s="2">
        <v>1.2017009999999999</v>
      </c>
      <c r="F25493" s="2">
        <v>22.875889999999998</v>
      </c>
      <c r="G25493" s="2">
        <v>0.162468</v>
      </c>
      <c r="H25493" s="2">
        <v>0</v>
      </c>
      <c r="J25493" s="2">
        <v>22.878699999999998</v>
      </c>
      <c r="K25493" s="2">
        <v>0.129385</v>
      </c>
      <c r="L25493" s="2">
        <v>0.194942</v>
      </c>
    </row>
    <row r="25494" spans="1:12" x14ac:dyDescent="0.2">
      <c r="A25494" s="2">
        <v>22.8794</v>
      </c>
      <c r="B25494" s="2">
        <v>11.39179</v>
      </c>
      <c r="C25494" s="2">
        <v>1.514621</v>
      </c>
      <c r="D25494" s="2">
        <v>1.2017469999999999</v>
      </c>
      <c r="F25494" s="2">
        <v>22.87659</v>
      </c>
      <c r="G25494" s="2">
        <v>0.162468</v>
      </c>
      <c r="H25494" s="2">
        <v>0</v>
      </c>
      <c r="J25494" s="2">
        <v>22.8794</v>
      </c>
      <c r="K25494" s="2">
        <v>0.12947800000000001</v>
      </c>
      <c r="L25494" s="2">
        <v>0.19486500000000001</v>
      </c>
    </row>
    <row r="25495" spans="1:12" x14ac:dyDescent="0.2">
      <c r="A25495" s="2">
        <v>22.880099999999999</v>
      </c>
      <c r="B25495" s="2">
        <v>11.391629999999999</v>
      </c>
      <c r="C25495" s="2">
        <v>1.513835</v>
      </c>
      <c r="D25495" s="2">
        <v>1.2015640000000001</v>
      </c>
      <c r="F25495" s="2">
        <v>22.877300000000002</v>
      </c>
      <c r="G25495" s="2">
        <v>0.162468</v>
      </c>
      <c r="H25495" s="2">
        <v>0</v>
      </c>
      <c r="J25495" s="2">
        <v>22.880099999999999</v>
      </c>
      <c r="K25495" s="2">
        <v>0.12930700000000001</v>
      </c>
      <c r="L25495" s="2">
        <v>0.19476099999999999</v>
      </c>
    </row>
    <row r="25496" spans="1:12" x14ac:dyDescent="0.2">
      <c r="A25496" s="2">
        <v>22.880800000000001</v>
      </c>
      <c r="B25496" s="2">
        <v>11.391500000000001</v>
      </c>
      <c r="C25496" s="2">
        <v>1.5127440000000001</v>
      </c>
      <c r="D25496" s="2">
        <v>1.201541</v>
      </c>
      <c r="F25496" s="2">
        <v>22.878</v>
      </c>
      <c r="G25496" s="2">
        <v>0.162468</v>
      </c>
      <c r="H25496" s="2">
        <v>0</v>
      </c>
      <c r="J25496" s="2">
        <v>22.880800000000001</v>
      </c>
      <c r="K25496" s="2">
        <v>0.12931599999999999</v>
      </c>
      <c r="L25496" s="2">
        <v>0.194854</v>
      </c>
    </row>
    <row r="25497" spans="1:12" x14ac:dyDescent="0.2">
      <c r="A25497" s="2">
        <v>22.881499999999999</v>
      </c>
      <c r="B25497" s="2">
        <v>11.391249999999999</v>
      </c>
      <c r="C25497" s="2">
        <v>1.511649</v>
      </c>
      <c r="D25497" s="2">
        <v>1.2014720000000001</v>
      </c>
      <c r="F25497" s="2">
        <v>22.878699999999998</v>
      </c>
      <c r="G25497" s="2">
        <v>0.162468</v>
      </c>
      <c r="H25497" s="2">
        <v>0</v>
      </c>
      <c r="J25497" s="2">
        <v>22.881499999999999</v>
      </c>
      <c r="K25497" s="2">
        <v>0.12925300000000001</v>
      </c>
      <c r="L25497" s="2">
        <v>0.19533500000000001</v>
      </c>
    </row>
    <row r="25498" spans="1:12" x14ac:dyDescent="0.2">
      <c r="A25498" s="2">
        <v>22.882200000000001</v>
      </c>
      <c r="B25498" s="2">
        <v>11.39054</v>
      </c>
      <c r="C25498" s="2">
        <v>1.5107189999999999</v>
      </c>
      <c r="D25498" s="2">
        <v>1.2013579999999999</v>
      </c>
      <c r="F25498" s="2">
        <v>22.8794</v>
      </c>
      <c r="G25498" s="2">
        <v>0.162468</v>
      </c>
      <c r="H25498" s="2">
        <v>0</v>
      </c>
      <c r="J25498" s="2">
        <v>22.882200000000001</v>
      </c>
      <c r="K25498" s="2">
        <v>0.129492</v>
      </c>
      <c r="L25498" s="2">
        <v>0.19533700000000001</v>
      </c>
    </row>
    <row r="25499" spans="1:12" x14ac:dyDescent="0.2">
      <c r="A25499" s="2">
        <v>22.882899999999999</v>
      </c>
      <c r="B25499" s="2">
        <v>11.39058</v>
      </c>
      <c r="C25499" s="2">
        <v>1.5096540000000001</v>
      </c>
      <c r="D25499" s="2">
        <v>1.2010909999999999</v>
      </c>
      <c r="F25499" s="2">
        <v>22.880099999999999</v>
      </c>
      <c r="G25499" s="2">
        <v>0.162468</v>
      </c>
      <c r="H25499" s="2">
        <v>0</v>
      </c>
      <c r="J25499" s="2">
        <v>22.882899999999999</v>
      </c>
      <c r="K25499" s="2">
        <v>0.129909</v>
      </c>
      <c r="L25499" s="2">
        <v>0.195354</v>
      </c>
    </row>
    <row r="25500" spans="1:12" x14ac:dyDescent="0.2">
      <c r="A25500" s="2">
        <v>22.883610000000001</v>
      </c>
      <c r="B25500" s="2">
        <v>11.3908</v>
      </c>
      <c r="C25500" s="2">
        <v>1.5087429999999999</v>
      </c>
      <c r="D25500" s="2">
        <v>1.200504</v>
      </c>
      <c r="F25500" s="2">
        <v>22.880800000000001</v>
      </c>
      <c r="G25500" s="2">
        <v>0.162468</v>
      </c>
      <c r="H25500" s="2">
        <v>0</v>
      </c>
      <c r="J25500" s="2">
        <v>22.883610000000001</v>
      </c>
      <c r="K25500" s="2">
        <v>0.12981599999999999</v>
      </c>
      <c r="L25500" s="2">
        <v>0.19542200000000001</v>
      </c>
    </row>
    <row r="25501" spans="1:12" x14ac:dyDescent="0.2">
      <c r="A25501" s="2">
        <v>22.884309999999999</v>
      </c>
      <c r="B25501" s="2">
        <v>11.39011</v>
      </c>
      <c r="C25501" s="2">
        <v>1.5077959999999999</v>
      </c>
      <c r="D25501" s="2">
        <v>1.200259</v>
      </c>
      <c r="F25501" s="2">
        <v>22.881499999999999</v>
      </c>
      <c r="G25501" s="2">
        <v>0.162468</v>
      </c>
      <c r="H25501" s="2">
        <v>0</v>
      </c>
      <c r="J25501" s="2">
        <v>22.884309999999999</v>
      </c>
      <c r="K25501" s="2">
        <v>0.129492</v>
      </c>
      <c r="L25501" s="2">
        <v>0.195663</v>
      </c>
    </row>
    <row r="25502" spans="1:12" x14ac:dyDescent="0.2">
      <c r="A25502" s="2">
        <v>22.885010000000001</v>
      </c>
      <c r="B25502" s="2">
        <v>11.389570000000001</v>
      </c>
      <c r="C25502" s="2">
        <v>1.5067170000000001</v>
      </c>
      <c r="D25502" s="2">
        <v>1.1997629999999999</v>
      </c>
      <c r="F25502" s="2">
        <v>22.882200000000001</v>
      </c>
      <c r="G25502" s="2">
        <v>0.162468</v>
      </c>
      <c r="H25502" s="2">
        <v>0</v>
      </c>
      <c r="J25502" s="2">
        <v>22.885010000000001</v>
      </c>
      <c r="K25502" s="2">
        <v>0.12954299999999999</v>
      </c>
      <c r="L25502" s="2">
        <v>0.19583300000000001</v>
      </c>
    </row>
    <row r="25503" spans="1:12" x14ac:dyDescent="0.2">
      <c r="A25503" s="2">
        <v>22.88571</v>
      </c>
      <c r="B25503" s="2">
        <v>11.38927</v>
      </c>
      <c r="C25503" s="2">
        <v>1.505584</v>
      </c>
      <c r="D25503" s="2">
        <v>1.1995119999999999</v>
      </c>
      <c r="F25503" s="2">
        <v>22.882899999999999</v>
      </c>
      <c r="G25503" s="2">
        <v>0.162468</v>
      </c>
      <c r="H25503" s="2">
        <v>0</v>
      </c>
      <c r="J25503" s="2">
        <v>22.88571</v>
      </c>
      <c r="K25503" s="2">
        <v>0.129833</v>
      </c>
      <c r="L25503" s="2">
        <v>0.19584199999999999</v>
      </c>
    </row>
    <row r="25504" spans="1:12" x14ac:dyDescent="0.2">
      <c r="A25504" s="2">
        <v>22.886410000000001</v>
      </c>
      <c r="B25504" s="2">
        <v>11.3887</v>
      </c>
      <c r="C25504" s="2">
        <v>1.5047140000000001</v>
      </c>
      <c r="D25504" s="2">
        <v>1.199397</v>
      </c>
      <c r="F25504" s="2">
        <v>22.883610000000001</v>
      </c>
      <c r="G25504" s="2">
        <v>0.162468</v>
      </c>
      <c r="H25504" s="2">
        <v>0</v>
      </c>
      <c r="J25504" s="2">
        <v>22.886410000000001</v>
      </c>
      <c r="K25504" s="2">
        <v>0.13025700000000001</v>
      </c>
      <c r="L25504" s="2">
        <v>0.195855</v>
      </c>
    </row>
    <row r="25505" spans="1:12" x14ac:dyDescent="0.2">
      <c r="A25505" s="2">
        <v>22.88711</v>
      </c>
      <c r="B25505" s="2">
        <v>11.388260000000001</v>
      </c>
      <c r="C25505" s="2">
        <v>1.503806</v>
      </c>
      <c r="D25505" s="2">
        <v>1.1991529999999999</v>
      </c>
      <c r="F25505" s="2">
        <v>22.884309999999999</v>
      </c>
      <c r="G25505" s="2">
        <v>0.162468</v>
      </c>
      <c r="H25505" s="2">
        <v>0</v>
      </c>
      <c r="J25505" s="2">
        <v>22.88711</v>
      </c>
      <c r="K25505" s="2">
        <v>0.13036900000000001</v>
      </c>
      <c r="L25505" s="2">
        <v>0.19615299999999999</v>
      </c>
    </row>
    <row r="25506" spans="1:12" x14ac:dyDescent="0.2">
      <c r="A25506" s="2">
        <v>22.887820000000001</v>
      </c>
      <c r="B25506" s="2">
        <v>11.388450000000001</v>
      </c>
      <c r="C25506" s="2">
        <v>1.5026470000000001</v>
      </c>
      <c r="D25506" s="2">
        <v>1.1993670000000001</v>
      </c>
      <c r="F25506" s="2">
        <v>22.885010000000001</v>
      </c>
      <c r="G25506" s="2">
        <v>0.162468</v>
      </c>
      <c r="H25506" s="2">
        <v>0</v>
      </c>
      <c r="J25506" s="2">
        <v>22.887820000000001</v>
      </c>
      <c r="K25506" s="2">
        <v>0.13018399999999999</v>
      </c>
      <c r="L25506" s="2">
        <v>0.19605400000000001</v>
      </c>
    </row>
    <row r="25507" spans="1:12" x14ac:dyDescent="0.2">
      <c r="A25507" s="2">
        <v>22.88852</v>
      </c>
      <c r="B25507" s="2">
        <v>11.3879</v>
      </c>
      <c r="C25507" s="2">
        <v>1.5017430000000001</v>
      </c>
      <c r="D25507" s="2">
        <v>1.19926</v>
      </c>
      <c r="F25507" s="2">
        <v>22.88571</v>
      </c>
      <c r="G25507" s="2">
        <v>0.162468</v>
      </c>
      <c r="H25507" s="2">
        <v>0</v>
      </c>
      <c r="J25507" s="2">
        <v>22.88852</v>
      </c>
      <c r="K25507" s="2">
        <v>0.130083</v>
      </c>
      <c r="L25507" s="2">
        <v>0.195773</v>
      </c>
    </row>
    <row r="25508" spans="1:12" x14ac:dyDescent="0.2">
      <c r="A25508" s="2">
        <v>22.889220000000002</v>
      </c>
      <c r="B25508" s="2">
        <v>11.387130000000001</v>
      </c>
      <c r="C25508" s="2">
        <v>1.500869</v>
      </c>
      <c r="D25508" s="2">
        <v>1.1991229999999999</v>
      </c>
      <c r="F25508" s="2">
        <v>22.886410000000001</v>
      </c>
      <c r="G25508" s="2">
        <v>0.162468</v>
      </c>
      <c r="H25508" s="2">
        <v>0</v>
      </c>
      <c r="J25508" s="2">
        <v>22.889220000000002</v>
      </c>
      <c r="K25508" s="2">
        <v>0.12992300000000001</v>
      </c>
      <c r="L25508" s="2">
        <v>0.19584799999999999</v>
      </c>
    </row>
    <row r="25509" spans="1:12" x14ac:dyDescent="0.2">
      <c r="A25509" s="2">
        <v>22.88992</v>
      </c>
      <c r="B25509" s="2">
        <v>11.38645</v>
      </c>
      <c r="C25509" s="2">
        <v>1.499728</v>
      </c>
      <c r="D25509" s="2">
        <v>1.1992830000000001</v>
      </c>
      <c r="F25509" s="2">
        <v>22.88711</v>
      </c>
      <c r="G25509" s="2">
        <v>0.162468</v>
      </c>
      <c r="H25509" s="2">
        <v>0</v>
      </c>
      <c r="J25509" s="2">
        <v>22.88992</v>
      </c>
      <c r="K25509" s="2">
        <v>0.129722</v>
      </c>
      <c r="L25509" s="2">
        <v>0.19573599999999999</v>
      </c>
    </row>
    <row r="25510" spans="1:12" x14ac:dyDescent="0.2">
      <c r="A25510" s="2">
        <v>22.890619999999998</v>
      </c>
      <c r="B25510" s="2">
        <v>11.38673</v>
      </c>
      <c r="C25510" s="2">
        <v>1.4988589999999999</v>
      </c>
      <c r="D25510" s="2">
        <v>1.200061</v>
      </c>
      <c r="F25510" s="2">
        <v>22.887820000000001</v>
      </c>
      <c r="G25510" s="2">
        <v>0.162468</v>
      </c>
      <c r="H25510" s="2">
        <v>0</v>
      </c>
      <c r="J25510" s="2">
        <v>22.890619999999998</v>
      </c>
      <c r="K25510" s="2">
        <v>0.129495</v>
      </c>
      <c r="L25510" s="2">
        <v>0.19572200000000001</v>
      </c>
    </row>
    <row r="25511" spans="1:12" x14ac:dyDescent="0.2">
      <c r="A25511" s="2">
        <v>22.89132</v>
      </c>
      <c r="B25511" s="2">
        <v>11.386889999999999</v>
      </c>
      <c r="C25511" s="2">
        <v>1.4983280000000001</v>
      </c>
      <c r="D25511" s="2">
        <v>1.2002980000000001</v>
      </c>
      <c r="F25511" s="2">
        <v>22.88852</v>
      </c>
      <c r="G25511" s="2">
        <v>0.162468</v>
      </c>
      <c r="H25511" s="2">
        <v>0</v>
      </c>
      <c r="J25511" s="2">
        <v>22.89132</v>
      </c>
      <c r="K25511" s="2">
        <v>0.12923599999999999</v>
      </c>
      <c r="L25511" s="2">
        <v>0.195743</v>
      </c>
    </row>
    <row r="25512" spans="1:12" x14ac:dyDescent="0.2">
      <c r="A25512" s="2">
        <v>22.892019999999999</v>
      </c>
      <c r="B25512" s="2">
        <v>11.38627</v>
      </c>
      <c r="C25512" s="2">
        <v>1.4975080000000001</v>
      </c>
      <c r="D25512" s="2">
        <v>1.2004349999999999</v>
      </c>
      <c r="F25512" s="2">
        <v>22.889220000000002</v>
      </c>
      <c r="G25512" s="2">
        <v>0.162468</v>
      </c>
      <c r="H25512" s="2">
        <v>0</v>
      </c>
      <c r="J25512" s="2">
        <v>22.892019999999999</v>
      </c>
      <c r="K25512" s="2">
        <v>0.12903800000000001</v>
      </c>
      <c r="L25512" s="2">
        <v>0.19542799999999999</v>
      </c>
    </row>
    <row r="25513" spans="1:12" x14ac:dyDescent="0.2">
      <c r="A25513" s="2">
        <v>22.89273</v>
      </c>
      <c r="B25513" s="2">
        <v>11.38589</v>
      </c>
      <c r="C25513" s="2">
        <v>1.4964900000000001</v>
      </c>
      <c r="D25513" s="2">
        <v>1.200191</v>
      </c>
      <c r="F25513" s="2">
        <v>22.88992</v>
      </c>
      <c r="G25513" s="2">
        <v>0.162468</v>
      </c>
      <c r="H25513" s="2">
        <v>0</v>
      </c>
      <c r="J25513" s="2">
        <v>22.89273</v>
      </c>
      <c r="K25513" s="2">
        <v>0.128918</v>
      </c>
      <c r="L25513" s="2">
        <v>0.195357</v>
      </c>
    </row>
    <row r="25514" spans="1:12" x14ac:dyDescent="0.2">
      <c r="A25514" s="2">
        <v>22.893429999999999</v>
      </c>
      <c r="B25514" s="2">
        <v>11.385960000000001</v>
      </c>
      <c r="C25514" s="2">
        <v>1.4955780000000001</v>
      </c>
      <c r="D25514" s="2">
        <v>1.2002440000000001</v>
      </c>
      <c r="F25514" s="2">
        <v>22.890619999999998</v>
      </c>
      <c r="G25514" s="2">
        <v>0.162468</v>
      </c>
      <c r="H25514" s="2">
        <v>0</v>
      </c>
      <c r="J25514" s="2">
        <v>22.893429999999999</v>
      </c>
      <c r="K25514" s="2">
        <v>0.12848599999999999</v>
      </c>
      <c r="L25514" s="2">
        <v>0.19555500000000001</v>
      </c>
    </row>
    <row r="25515" spans="1:12" x14ac:dyDescent="0.2">
      <c r="A25515" s="2">
        <v>22.894130000000001</v>
      </c>
      <c r="B25515" s="2">
        <v>11.385490000000001</v>
      </c>
      <c r="C25515" s="2">
        <v>1.4947809999999999</v>
      </c>
      <c r="D25515" s="2">
        <v>1.2002440000000001</v>
      </c>
      <c r="F25515" s="2">
        <v>22.89132</v>
      </c>
      <c r="G25515" s="2">
        <v>0.162468</v>
      </c>
      <c r="H25515" s="2">
        <v>0</v>
      </c>
      <c r="J25515" s="2">
        <v>22.894130000000001</v>
      </c>
      <c r="K25515" s="2">
        <v>0.12768199999999999</v>
      </c>
      <c r="L25515" s="2">
        <v>0.19564699999999999</v>
      </c>
    </row>
    <row r="25516" spans="1:12" x14ac:dyDescent="0.2">
      <c r="A25516" s="2">
        <v>22.894829999999999</v>
      </c>
      <c r="B25516" s="2">
        <v>11.38508</v>
      </c>
      <c r="C25516" s="2">
        <v>1.4940560000000001</v>
      </c>
      <c r="D25516" s="2">
        <v>1.199619</v>
      </c>
      <c r="F25516" s="2">
        <v>22.892019999999999</v>
      </c>
      <c r="G25516" s="2">
        <v>0.162468</v>
      </c>
      <c r="H25516" s="2">
        <v>0</v>
      </c>
      <c r="J25516" s="2">
        <v>22.894829999999999</v>
      </c>
      <c r="K25516" s="2">
        <v>0.12750800000000001</v>
      </c>
      <c r="L25516" s="2">
        <v>0.19517999999999999</v>
      </c>
    </row>
    <row r="25517" spans="1:12" x14ac:dyDescent="0.2">
      <c r="A25517" s="2">
        <v>22.895530000000001</v>
      </c>
      <c r="B25517" s="2">
        <v>11.38452</v>
      </c>
      <c r="C25517" s="2">
        <v>1.493201</v>
      </c>
      <c r="D25517" s="2">
        <v>1.1995880000000001</v>
      </c>
      <c r="F25517" s="2">
        <v>22.89273</v>
      </c>
      <c r="G25517" s="2">
        <v>0.162468</v>
      </c>
      <c r="H25517" s="2">
        <v>0</v>
      </c>
      <c r="J25517" s="2">
        <v>22.895530000000001</v>
      </c>
      <c r="K25517" s="2">
        <v>0.127252</v>
      </c>
      <c r="L25517" s="2">
        <v>0.194776</v>
      </c>
    </row>
    <row r="25518" spans="1:12" x14ac:dyDescent="0.2">
      <c r="A25518" s="2">
        <v>22.896229999999999</v>
      </c>
      <c r="B25518" s="2">
        <v>11.384309999999999</v>
      </c>
      <c r="C25518" s="2">
        <v>1.491954</v>
      </c>
      <c r="D25518" s="2">
        <v>1.1988019999999999</v>
      </c>
      <c r="F25518" s="2">
        <v>22.893429999999999</v>
      </c>
      <c r="G25518" s="2">
        <v>0.162468</v>
      </c>
      <c r="H25518" s="2">
        <v>0</v>
      </c>
      <c r="J25518" s="2">
        <v>22.896229999999999</v>
      </c>
      <c r="K25518" s="2">
        <v>0.12692600000000001</v>
      </c>
      <c r="L25518" s="2">
        <v>0.19500200000000001</v>
      </c>
    </row>
    <row r="25519" spans="1:12" x14ac:dyDescent="0.2">
      <c r="A25519" s="2">
        <v>22.896930000000001</v>
      </c>
      <c r="B25519" s="2">
        <v>11.384539999999999</v>
      </c>
      <c r="C25519" s="2">
        <v>1.490855</v>
      </c>
      <c r="D25519" s="2">
        <v>1.198596</v>
      </c>
      <c r="F25519" s="2">
        <v>22.894130000000001</v>
      </c>
      <c r="G25519" s="2">
        <v>0.162468</v>
      </c>
      <c r="H25519" s="2">
        <v>0</v>
      </c>
      <c r="J25519" s="2">
        <v>22.896930000000001</v>
      </c>
      <c r="K25519" s="2">
        <v>0.12654099999999999</v>
      </c>
      <c r="L25519" s="2">
        <v>0.19523299999999999</v>
      </c>
    </row>
    <row r="25520" spans="1:12" x14ac:dyDescent="0.2">
      <c r="A25520" s="2">
        <v>22.897639999999999</v>
      </c>
      <c r="B25520" s="2">
        <v>11.38496</v>
      </c>
      <c r="C25520" s="2">
        <v>1.4901340000000001</v>
      </c>
      <c r="D25520" s="2">
        <v>1.198466</v>
      </c>
      <c r="F25520" s="2">
        <v>22.894829999999999</v>
      </c>
      <c r="G25520" s="2">
        <v>0.162468</v>
      </c>
      <c r="H25520" s="2">
        <v>0</v>
      </c>
      <c r="J25520" s="2">
        <v>22.897639999999999</v>
      </c>
      <c r="K25520" s="2">
        <v>0.126028</v>
      </c>
      <c r="L25520" s="2">
        <v>0.19525100000000001</v>
      </c>
    </row>
    <row r="25521" spans="1:12" x14ac:dyDescent="0.2">
      <c r="A25521" s="2">
        <v>22.898340000000001</v>
      </c>
      <c r="B25521" s="2">
        <v>11.38425</v>
      </c>
      <c r="C25521" s="2">
        <v>1.4893829999999999</v>
      </c>
      <c r="D25521" s="2">
        <v>1.198215</v>
      </c>
      <c r="F25521" s="2">
        <v>22.895530000000001</v>
      </c>
      <c r="G25521" s="2">
        <v>0.162468</v>
      </c>
      <c r="H25521" s="2">
        <v>0</v>
      </c>
      <c r="J25521" s="2">
        <v>22.898340000000001</v>
      </c>
      <c r="K25521" s="2">
        <v>0.12536800000000001</v>
      </c>
      <c r="L25521" s="2">
        <v>0.195408</v>
      </c>
    </row>
    <row r="25522" spans="1:12" x14ac:dyDescent="0.2">
      <c r="A25522" s="2">
        <v>22.899039999999999</v>
      </c>
      <c r="B25522" s="2">
        <v>11.38387</v>
      </c>
      <c r="C25522" s="2">
        <v>1.4887649999999999</v>
      </c>
      <c r="D25522" s="2">
        <v>1.1981919999999999</v>
      </c>
      <c r="F25522" s="2">
        <v>22.896229999999999</v>
      </c>
      <c r="G25522" s="2">
        <v>0.162468</v>
      </c>
      <c r="H25522" s="2">
        <v>0</v>
      </c>
      <c r="J25522" s="2">
        <v>22.899039999999999</v>
      </c>
      <c r="K25522" s="2">
        <v>0.125135</v>
      </c>
      <c r="L25522" s="2">
        <v>0.19592999999999999</v>
      </c>
    </row>
    <row r="25523" spans="1:12" x14ac:dyDescent="0.2">
      <c r="A25523" s="2">
        <v>22.899740000000001</v>
      </c>
      <c r="B25523" s="2">
        <v>11.384080000000001</v>
      </c>
      <c r="C25523" s="2">
        <v>1.4881359999999999</v>
      </c>
      <c r="D25523" s="2">
        <v>1.1985809999999999</v>
      </c>
      <c r="F25523" s="2">
        <v>22.896930000000001</v>
      </c>
      <c r="G25523" s="2">
        <v>0.162468</v>
      </c>
      <c r="H25523" s="2">
        <v>0</v>
      </c>
      <c r="J25523" s="2">
        <v>22.899740000000001</v>
      </c>
      <c r="K25523" s="2">
        <v>0.12548000000000001</v>
      </c>
      <c r="L25523" s="2">
        <v>0.19593099999999999</v>
      </c>
    </row>
    <row r="25524" spans="1:12" x14ac:dyDescent="0.2">
      <c r="A25524" s="2">
        <v>22.90044</v>
      </c>
      <c r="B25524" s="2">
        <v>11.383620000000001</v>
      </c>
      <c r="C25524" s="2">
        <v>1.487365</v>
      </c>
      <c r="D25524" s="2">
        <v>1.1984889999999999</v>
      </c>
      <c r="F25524" s="2">
        <v>22.897639999999999</v>
      </c>
      <c r="G25524" s="2">
        <v>0.162468</v>
      </c>
      <c r="H25524" s="2">
        <v>0</v>
      </c>
      <c r="J25524" s="2">
        <v>22.90044</v>
      </c>
      <c r="K25524" s="2">
        <v>0.125503</v>
      </c>
      <c r="L25524" s="2">
        <v>0.19591700000000001</v>
      </c>
    </row>
    <row r="25525" spans="1:12" x14ac:dyDescent="0.2">
      <c r="A25525" s="2">
        <v>22.901140000000002</v>
      </c>
      <c r="B25525" s="2">
        <v>11.383330000000001</v>
      </c>
      <c r="C25525" s="2">
        <v>1.4867319999999999</v>
      </c>
      <c r="D25525" s="2">
        <v>1.197986</v>
      </c>
      <c r="F25525" s="2">
        <v>22.898340000000001</v>
      </c>
      <c r="G25525" s="2">
        <v>0.162468</v>
      </c>
      <c r="H25525" s="2">
        <v>0</v>
      </c>
      <c r="J25525" s="2">
        <v>22.901140000000002</v>
      </c>
      <c r="K25525" s="2">
        <v>0.12531300000000001</v>
      </c>
      <c r="L25525" s="2">
        <v>0.19602600000000001</v>
      </c>
    </row>
    <row r="25526" spans="1:12" x14ac:dyDescent="0.2">
      <c r="A25526" s="2">
        <v>22.90184</v>
      </c>
      <c r="B25526" s="2">
        <v>11.382860000000001</v>
      </c>
      <c r="C25526" s="2">
        <v>1.4861139999999999</v>
      </c>
      <c r="D25526" s="2">
        <v>1.1977340000000001</v>
      </c>
      <c r="F25526" s="2">
        <v>22.899039999999999</v>
      </c>
      <c r="G25526" s="2">
        <v>0.162468</v>
      </c>
      <c r="H25526" s="2">
        <v>0</v>
      </c>
      <c r="J25526" s="2">
        <v>22.90184</v>
      </c>
      <c r="K25526" s="2">
        <v>0.124723</v>
      </c>
      <c r="L25526" s="2">
        <v>0.19606899999999999</v>
      </c>
    </row>
    <row r="25527" spans="1:12" x14ac:dyDescent="0.2">
      <c r="A25527" s="2">
        <v>22.902539999999998</v>
      </c>
      <c r="B25527" s="2">
        <v>11.38228</v>
      </c>
      <c r="C25527" s="2">
        <v>1.48492</v>
      </c>
      <c r="D25527" s="2">
        <v>1.1980010000000001</v>
      </c>
      <c r="F25527" s="2">
        <v>22.899740000000001</v>
      </c>
      <c r="G25527" s="2">
        <v>0.162468</v>
      </c>
      <c r="H25527" s="2">
        <v>0</v>
      </c>
      <c r="J25527" s="2">
        <v>22.902539999999998</v>
      </c>
      <c r="K25527" s="2">
        <v>0.12429999999999999</v>
      </c>
      <c r="L25527" s="2">
        <v>0.19609699999999999</v>
      </c>
    </row>
    <row r="25528" spans="1:12" x14ac:dyDescent="0.2">
      <c r="A25528" s="2">
        <v>22.90324</v>
      </c>
      <c r="B25528" s="2">
        <v>11.38181</v>
      </c>
      <c r="C25528" s="2">
        <v>1.484302</v>
      </c>
      <c r="D25528" s="2">
        <v>1.1981839999999999</v>
      </c>
      <c r="F25528" s="2">
        <v>22.90044</v>
      </c>
      <c r="G25528" s="2">
        <v>0.162468</v>
      </c>
      <c r="H25528" s="2">
        <v>0</v>
      </c>
      <c r="J25528" s="2">
        <v>22.90324</v>
      </c>
      <c r="K25528" s="2">
        <v>0.12425799999999999</v>
      </c>
      <c r="L25528" s="2">
        <v>0.195914</v>
      </c>
    </row>
    <row r="25529" spans="1:12" x14ac:dyDescent="0.2">
      <c r="A25529" s="2">
        <v>22.903949999999998</v>
      </c>
      <c r="B25529" s="2">
        <v>11.38189</v>
      </c>
      <c r="C25529" s="2">
        <v>1.4833940000000001</v>
      </c>
      <c r="D25529" s="2">
        <v>1.1979249999999999</v>
      </c>
      <c r="F25529" s="2">
        <v>22.901140000000002</v>
      </c>
      <c r="G25529" s="2">
        <v>0.162468</v>
      </c>
      <c r="H25529" s="2">
        <v>0</v>
      </c>
      <c r="J25529" s="2">
        <v>22.903949999999998</v>
      </c>
      <c r="K25529" s="2">
        <v>0.124178</v>
      </c>
      <c r="L25529" s="2">
        <v>0.195968</v>
      </c>
    </row>
    <row r="25530" spans="1:12" x14ac:dyDescent="0.2">
      <c r="A25530" s="2">
        <v>22.90465</v>
      </c>
      <c r="B25530" s="2">
        <v>11.38105</v>
      </c>
      <c r="C25530" s="2">
        <v>1.482318</v>
      </c>
      <c r="D25530" s="2">
        <v>1.197581</v>
      </c>
      <c r="F25530" s="2">
        <v>22.90184</v>
      </c>
      <c r="G25530" s="2">
        <v>0.162468</v>
      </c>
      <c r="H25530" s="2">
        <v>0</v>
      </c>
      <c r="J25530" s="2">
        <v>22.90465</v>
      </c>
      <c r="K25530" s="2">
        <v>0.124153</v>
      </c>
      <c r="L25530" s="2">
        <v>0.19601099999999999</v>
      </c>
    </row>
    <row r="25531" spans="1:12" x14ac:dyDescent="0.2">
      <c r="A25531" s="2">
        <v>22.905349999999999</v>
      </c>
      <c r="B25531" s="2">
        <v>11.379960000000001</v>
      </c>
      <c r="C25531" s="2">
        <v>1.48183</v>
      </c>
      <c r="D25531" s="2">
        <v>1.197627</v>
      </c>
      <c r="F25531" s="2">
        <v>22.902539999999998</v>
      </c>
      <c r="G25531" s="2">
        <v>0.162468</v>
      </c>
      <c r="H25531" s="2">
        <v>0</v>
      </c>
      <c r="J25531" s="2">
        <v>22.905349999999999</v>
      </c>
      <c r="K25531" s="2">
        <v>0.124098</v>
      </c>
      <c r="L25531" s="2">
        <v>0.19592599999999999</v>
      </c>
    </row>
    <row r="25532" spans="1:12" x14ac:dyDescent="0.2">
      <c r="A25532" s="2">
        <v>22.90605</v>
      </c>
      <c r="B25532" s="2">
        <v>11.3795</v>
      </c>
      <c r="C25532" s="2">
        <v>1.480396</v>
      </c>
      <c r="D25532" s="2">
        <v>1.1973830000000001</v>
      </c>
      <c r="F25532" s="2">
        <v>22.90324</v>
      </c>
      <c r="G25532" s="2">
        <v>0.162468</v>
      </c>
      <c r="H25532" s="2">
        <v>0</v>
      </c>
      <c r="J25532" s="2">
        <v>22.90605</v>
      </c>
      <c r="K25532" s="2">
        <v>0.124239</v>
      </c>
      <c r="L25532" s="2">
        <v>0.19593099999999999</v>
      </c>
    </row>
    <row r="25533" spans="1:12" x14ac:dyDescent="0.2">
      <c r="A25533" s="2">
        <v>22.906749999999999</v>
      </c>
      <c r="B25533" s="2">
        <v>11.37903</v>
      </c>
      <c r="C25533" s="2">
        <v>1.4791669999999999</v>
      </c>
      <c r="D25533" s="2">
        <v>1.197589</v>
      </c>
      <c r="F25533" s="2">
        <v>22.903949999999998</v>
      </c>
      <c r="G25533" s="2">
        <v>0.162468</v>
      </c>
      <c r="H25533" s="2">
        <v>0</v>
      </c>
      <c r="J25533" s="2">
        <v>22.906749999999999</v>
      </c>
      <c r="K25533" s="2">
        <v>0.12448099999999999</v>
      </c>
      <c r="L25533" s="2">
        <v>0.19592100000000001</v>
      </c>
    </row>
    <row r="25534" spans="1:12" x14ac:dyDescent="0.2">
      <c r="A25534" s="2">
        <v>22.907450000000001</v>
      </c>
      <c r="B25534" s="2">
        <v>11.37904</v>
      </c>
      <c r="C25534" s="2">
        <v>1.478118</v>
      </c>
      <c r="D25534" s="2">
        <v>1.1971540000000001</v>
      </c>
      <c r="F25534" s="2">
        <v>22.90465</v>
      </c>
      <c r="G25534" s="2">
        <v>0.162468</v>
      </c>
      <c r="H25534" s="2">
        <v>0</v>
      </c>
      <c r="J25534" s="2">
        <v>22.907450000000001</v>
      </c>
      <c r="K25534" s="2">
        <v>0.124531</v>
      </c>
      <c r="L25534" s="2">
        <v>0.195912</v>
      </c>
    </row>
    <row r="25535" spans="1:12" x14ac:dyDescent="0.2">
      <c r="A25535" s="2">
        <v>22.908159999999999</v>
      </c>
      <c r="B25535" s="2">
        <v>11.37898</v>
      </c>
      <c r="C25535" s="2">
        <v>1.4768140000000001</v>
      </c>
      <c r="D25535" s="2">
        <v>1.196796</v>
      </c>
      <c r="F25535" s="2">
        <v>22.905349999999999</v>
      </c>
      <c r="G25535" s="2">
        <v>0.162468</v>
      </c>
      <c r="H25535" s="2">
        <v>0</v>
      </c>
      <c r="J25535" s="2">
        <v>22.908159999999999</v>
      </c>
      <c r="K25535" s="2">
        <v>0.124405</v>
      </c>
      <c r="L25535" s="2">
        <v>0.19570399999999999</v>
      </c>
    </row>
    <row r="25536" spans="1:12" x14ac:dyDescent="0.2">
      <c r="A25536" s="2">
        <v>22.908860000000001</v>
      </c>
      <c r="B25536" s="2">
        <v>11.37904</v>
      </c>
      <c r="C25536" s="2">
        <v>1.4753829999999999</v>
      </c>
      <c r="D25536" s="2">
        <v>1.196788</v>
      </c>
      <c r="F25536" s="2">
        <v>22.90605</v>
      </c>
      <c r="G25536" s="2">
        <v>0.162468</v>
      </c>
      <c r="H25536" s="2">
        <v>0</v>
      </c>
      <c r="J25536" s="2">
        <v>22.908860000000001</v>
      </c>
      <c r="K25536" s="2">
        <v>0.124292</v>
      </c>
      <c r="L25536" s="2">
        <v>0.19562099999999999</v>
      </c>
    </row>
    <row r="25537" spans="1:12" x14ac:dyDescent="0.2">
      <c r="A25537" s="2">
        <v>22.909559999999999</v>
      </c>
      <c r="B25537" s="2">
        <v>11.3786</v>
      </c>
      <c r="C25537" s="2">
        <v>1.4740169999999999</v>
      </c>
      <c r="D25537" s="2">
        <v>1.1966889999999999</v>
      </c>
      <c r="F25537" s="2">
        <v>22.906749999999999</v>
      </c>
      <c r="G25537" s="2">
        <v>0.162468</v>
      </c>
      <c r="H25537" s="2">
        <v>0</v>
      </c>
      <c r="J25537" s="2">
        <v>22.909559999999999</v>
      </c>
      <c r="K25537" s="2">
        <v>0.124262</v>
      </c>
      <c r="L25537" s="2">
        <v>0.195794</v>
      </c>
    </row>
    <row r="25538" spans="1:12" x14ac:dyDescent="0.2">
      <c r="A25538" s="2">
        <v>22.910260000000001</v>
      </c>
      <c r="B25538" s="2">
        <v>11.37815</v>
      </c>
      <c r="C25538" s="2">
        <v>1.4724839999999999</v>
      </c>
      <c r="D25538" s="2">
        <v>1.1965669999999999</v>
      </c>
      <c r="F25538" s="2">
        <v>22.907450000000001</v>
      </c>
      <c r="G25538" s="2">
        <v>0.162468</v>
      </c>
      <c r="H25538" s="2">
        <v>0</v>
      </c>
      <c r="J25538" s="2">
        <v>22.910260000000001</v>
      </c>
      <c r="K25538" s="2">
        <v>0.124071</v>
      </c>
      <c r="L25538" s="2">
        <v>0.19558</v>
      </c>
    </row>
    <row r="25539" spans="1:12" x14ac:dyDescent="0.2">
      <c r="A25539" s="2">
        <v>22.910959999999999</v>
      </c>
      <c r="B25539" s="2">
        <v>11.37785</v>
      </c>
      <c r="C25539" s="2">
        <v>1.471004</v>
      </c>
      <c r="D25539" s="2">
        <v>1.1963299999999999</v>
      </c>
      <c r="F25539" s="2">
        <v>22.908159999999999</v>
      </c>
      <c r="G25539" s="2">
        <v>0.162468</v>
      </c>
      <c r="H25539" s="2">
        <v>0</v>
      </c>
      <c r="J25539" s="2">
        <v>22.910959999999999</v>
      </c>
      <c r="K25539" s="2">
        <v>0.123531</v>
      </c>
      <c r="L25539" s="2">
        <v>0.19539799999999999</v>
      </c>
    </row>
    <row r="25540" spans="1:12" x14ac:dyDescent="0.2">
      <c r="A25540" s="2">
        <v>22.911660000000001</v>
      </c>
      <c r="B25540" s="2">
        <v>11.377739999999999</v>
      </c>
      <c r="C25540" s="2">
        <v>1.4701610000000001</v>
      </c>
      <c r="D25540" s="2">
        <v>1.1958040000000001</v>
      </c>
      <c r="F25540" s="2">
        <v>22.908860000000001</v>
      </c>
      <c r="G25540" s="2">
        <v>0.162468</v>
      </c>
      <c r="H25540" s="2">
        <v>0</v>
      </c>
      <c r="J25540" s="2">
        <v>22.911660000000001</v>
      </c>
      <c r="K25540" s="2">
        <v>0.123319</v>
      </c>
      <c r="L25540" s="2">
        <v>0.19547900000000001</v>
      </c>
    </row>
    <row r="25541" spans="1:12" x14ac:dyDescent="0.2">
      <c r="A25541" s="2">
        <v>22.91236</v>
      </c>
      <c r="B25541" s="2">
        <v>11.377459999999999</v>
      </c>
      <c r="C25541" s="2">
        <v>1.468906</v>
      </c>
      <c r="D25541" s="2">
        <v>1.1959489999999999</v>
      </c>
      <c r="F25541" s="2">
        <v>22.909559999999999</v>
      </c>
      <c r="G25541" s="2">
        <v>0.162468</v>
      </c>
      <c r="H25541" s="2">
        <v>0</v>
      </c>
      <c r="J25541" s="2">
        <v>22.91236</v>
      </c>
      <c r="K25541" s="2">
        <v>0.12303</v>
      </c>
      <c r="L25541" s="2">
        <v>0.19500400000000001</v>
      </c>
    </row>
    <row r="25542" spans="1:12" x14ac:dyDescent="0.2">
      <c r="A25542" s="2">
        <v>22.913070000000001</v>
      </c>
      <c r="B25542" s="2">
        <v>11.376950000000001</v>
      </c>
      <c r="C25542" s="2">
        <v>1.4679819999999999</v>
      </c>
      <c r="D25542" s="2">
        <v>1.1959789999999999</v>
      </c>
      <c r="F25542" s="2">
        <v>22.910260000000001</v>
      </c>
      <c r="G25542" s="2">
        <v>0.162468</v>
      </c>
      <c r="H25542" s="2">
        <v>0</v>
      </c>
      <c r="J25542" s="2">
        <v>22.913070000000001</v>
      </c>
      <c r="K25542" s="2">
        <v>0.12315</v>
      </c>
      <c r="L25542" s="2">
        <v>0.19477700000000001</v>
      </c>
    </row>
    <row r="25543" spans="1:12" x14ac:dyDescent="0.2">
      <c r="A25543" s="2">
        <v>22.91377</v>
      </c>
      <c r="B25543" s="2">
        <v>11.376670000000001</v>
      </c>
      <c r="C25543" s="2">
        <v>1.4676389999999999</v>
      </c>
      <c r="D25543" s="2">
        <v>1.1958500000000001</v>
      </c>
      <c r="F25543" s="2">
        <v>22.910959999999999</v>
      </c>
      <c r="G25543" s="2">
        <v>0.162468</v>
      </c>
      <c r="H25543" s="2">
        <v>0</v>
      </c>
      <c r="J25543" s="2">
        <v>22.91377</v>
      </c>
      <c r="K25543" s="2">
        <v>0.123615</v>
      </c>
      <c r="L25543" s="2">
        <v>0.19487099999999999</v>
      </c>
    </row>
    <row r="25544" spans="1:12" x14ac:dyDescent="0.2">
      <c r="A25544" s="2">
        <v>22.914470000000001</v>
      </c>
      <c r="B25544" s="2">
        <v>11.376300000000001</v>
      </c>
      <c r="C25544" s="2">
        <v>1.4670399999999999</v>
      </c>
      <c r="D25544" s="2">
        <v>1.195926</v>
      </c>
      <c r="F25544" s="2">
        <v>22.911660000000001</v>
      </c>
      <c r="G25544" s="2">
        <v>0.162468</v>
      </c>
      <c r="H25544" s="2">
        <v>0</v>
      </c>
      <c r="J25544" s="2">
        <v>22.914470000000001</v>
      </c>
      <c r="K25544" s="2">
        <v>0.12363200000000001</v>
      </c>
      <c r="L25544" s="2">
        <v>0.19479199999999999</v>
      </c>
    </row>
    <row r="25545" spans="1:12" x14ac:dyDescent="0.2">
      <c r="A25545" s="2">
        <v>22.91517</v>
      </c>
      <c r="B25545" s="2">
        <v>11.375970000000001</v>
      </c>
      <c r="C25545" s="2">
        <v>1.4661439999999999</v>
      </c>
      <c r="D25545" s="2">
        <v>1.1956739999999999</v>
      </c>
      <c r="F25545" s="2">
        <v>22.91236</v>
      </c>
      <c r="G25545" s="2">
        <v>0.162468</v>
      </c>
      <c r="H25545" s="2">
        <v>0</v>
      </c>
      <c r="J25545" s="2">
        <v>22.91517</v>
      </c>
      <c r="K25545" s="2">
        <v>0.12352399999999999</v>
      </c>
      <c r="L25545" s="2">
        <v>0.194664</v>
      </c>
    </row>
    <row r="25546" spans="1:12" x14ac:dyDescent="0.2">
      <c r="A25546" s="2">
        <v>22.915870000000002</v>
      </c>
      <c r="B25546" s="2">
        <v>11.37519</v>
      </c>
      <c r="C25546" s="2">
        <v>1.465266</v>
      </c>
      <c r="D25546" s="2">
        <v>1.1953689999999999</v>
      </c>
      <c r="F25546" s="2">
        <v>22.913070000000001</v>
      </c>
      <c r="G25546" s="2">
        <v>0.162468</v>
      </c>
      <c r="H25546" s="2">
        <v>0</v>
      </c>
      <c r="J25546" s="2">
        <v>22.915870000000002</v>
      </c>
      <c r="K25546" s="2">
        <v>0.123733</v>
      </c>
      <c r="L25546" s="2">
        <v>0.19420399999999999</v>
      </c>
    </row>
    <row r="25547" spans="1:12" x14ac:dyDescent="0.2">
      <c r="A25547" s="2">
        <v>22.91657</v>
      </c>
      <c r="B25547" s="2">
        <v>11.374599999999999</v>
      </c>
      <c r="C25547" s="2">
        <v>1.464011</v>
      </c>
      <c r="D25547" s="2">
        <v>1.195338</v>
      </c>
      <c r="F25547" s="2">
        <v>22.91377</v>
      </c>
      <c r="G25547" s="2">
        <v>0.162468</v>
      </c>
      <c r="H25547" s="2">
        <v>0</v>
      </c>
      <c r="J25547" s="2">
        <v>22.91657</v>
      </c>
      <c r="K25547" s="2">
        <v>0.12393700000000001</v>
      </c>
      <c r="L25547" s="2">
        <v>0.19376599999999999</v>
      </c>
    </row>
    <row r="25548" spans="1:12" x14ac:dyDescent="0.2">
      <c r="A25548" s="2">
        <v>22.917269999999998</v>
      </c>
      <c r="B25548" s="2">
        <v>11.37425</v>
      </c>
      <c r="C25548" s="2">
        <v>1.4628939999999999</v>
      </c>
      <c r="D25548" s="2">
        <v>1.1955439999999999</v>
      </c>
      <c r="F25548" s="2">
        <v>22.914470000000001</v>
      </c>
      <c r="G25548" s="2">
        <v>0.162468</v>
      </c>
      <c r="H25548" s="2">
        <v>0</v>
      </c>
      <c r="J25548" s="2">
        <v>22.917269999999998</v>
      </c>
      <c r="K25548" s="2">
        <v>0.123566</v>
      </c>
      <c r="L25548" s="2">
        <v>0.19356799999999999</v>
      </c>
    </row>
    <row r="25549" spans="1:12" x14ac:dyDescent="0.2">
      <c r="A25549" s="2">
        <v>22.91797</v>
      </c>
      <c r="B25549" s="2">
        <v>11.37374</v>
      </c>
      <c r="C25549" s="2">
        <v>1.4617990000000001</v>
      </c>
      <c r="D25549" s="2">
        <v>1.195735</v>
      </c>
      <c r="F25549" s="2">
        <v>22.91517</v>
      </c>
      <c r="G25549" s="2">
        <v>0.162468</v>
      </c>
      <c r="H25549" s="2">
        <v>0</v>
      </c>
      <c r="J25549" s="2">
        <v>22.91797</v>
      </c>
      <c r="K25549" s="2">
        <v>0.12300899999999999</v>
      </c>
      <c r="L25549" s="2">
        <v>0.19331699999999999</v>
      </c>
    </row>
    <row r="25550" spans="1:12" x14ac:dyDescent="0.2">
      <c r="A25550" s="2">
        <v>22.918669999999999</v>
      </c>
      <c r="B25550" s="2">
        <v>11.37341</v>
      </c>
      <c r="C25550" s="2">
        <v>1.460464</v>
      </c>
      <c r="D25550" s="2">
        <v>1.1957120000000001</v>
      </c>
      <c r="F25550" s="2">
        <v>22.915870000000002</v>
      </c>
      <c r="G25550" s="2">
        <v>0.162468</v>
      </c>
      <c r="H25550" s="2">
        <v>0</v>
      </c>
      <c r="J25550" s="2">
        <v>22.918669999999999</v>
      </c>
      <c r="K25550" s="2">
        <v>0.123031</v>
      </c>
      <c r="L25550" s="2">
        <v>0.19330700000000001</v>
      </c>
    </row>
    <row r="25551" spans="1:12" x14ac:dyDescent="0.2">
      <c r="A25551" s="2">
        <v>22.91938</v>
      </c>
      <c r="B25551" s="2">
        <v>11.373060000000001</v>
      </c>
      <c r="C25551" s="2">
        <v>1.4593119999999999</v>
      </c>
      <c r="D25551" s="2">
        <v>1.1958800000000001</v>
      </c>
      <c r="F25551" s="2">
        <v>22.91657</v>
      </c>
      <c r="G25551" s="2">
        <v>0.162468</v>
      </c>
      <c r="H25551" s="2">
        <v>0</v>
      </c>
      <c r="J25551" s="2">
        <v>22.91938</v>
      </c>
      <c r="K25551" s="2">
        <v>0.12310400000000001</v>
      </c>
      <c r="L25551" s="2">
        <v>0.19320899999999999</v>
      </c>
    </row>
    <row r="25552" spans="1:12" x14ac:dyDescent="0.2">
      <c r="A25552" s="2">
        <v>22.920079999999999</v>
      </c>
      <c r="B25552" s="2">
        <v>11.3727</v>
      </c>
      <c r="C25552" s="2">
        <v>1.458091</v>
      </c>
      <c r="D25552" s="2">
        <v>1.1960329999999999</v>
      </c>
      <c r="F25552" s="2">
        <v>22.917269999999998</v>
      </c>
      <c r="G25552" s="2">
        <v>0.162468</v>
      </c>
      <c r="H25552" s="2">
        <v>0</v>
      </c>
      <c r="J25552" s="2">
        <v>22.920079999999999</v>
      </c>
      <c r="K25552" s="2">
        <v>0.123047</v>
      </c>
      <c r="L25552" s="2">
        <v>0.192991</v>
      </c>
    </row>
    <row r="25553" spans="1:12" x14ac:dyDescent="0.2">
      <c r="A25553" s="2">
        <v>22.920780000000001</v>
      </c>
      <c r="B25553" s="2">
        <v>11.371980000000001</v>
      </c>
      <c r="C25553" s="2">
        <v>1.4566950000000001</v>
      </c>
      <c r="D25553" s="2">
        <v>1.196078</v>
      </c>
      <c r="F25553" s="2">
        <v>22.91797</v>
      </c>
      <c r="G25553" s="2">
        <v>0.162468</v>
      </c>
      <c r="H25553" s="2">
        <v>0</v>
      </c>
      <c r="J25553" s="2">
        <v>22.920780000000001</v>
      </c>
      <c r="K25553" s="2">
        <v>0.12299499999999999</v>
      </c>
      <c r="L25553" s="2">
        <v>0.19311300000000001</v>
      </c>
    </row>
    <row r="25554" spans="1:12" x14ac:dyDescent="0.2">
      <c r="A25554" s="2">
        <v>22.921479999999999</v>
      </c>
      <c r="B25554" s="2">
        <v>11.3712</v>
      </c>
      <c r="C25554" s="2">
        <v>1.455878</v>
      </c>
      <c r="D25554" s="2">
        <v>1.1957580000000001</v>
      </c>
      <c r="F25554" s="2">
        <v>22.918669999999999</v>
      </c>
      <c r="G25554" s="2">
        <v>0.162468</v>
      </c>
      <c r="H25554" s="2">
        <v>0</v>
      </c>
      <c r="J25554" s="2">
        <v>22.921479999999999</v>
      </c>
      <c r="K25554" s="2">
        <v>0.122473</v>
      </c>
      <c r="L25554" s="2">
        <v>0.193354</v>
      </c>
    </row>
    <row r="25555" spans="1:12" x14ac:dyDescent="0.2">
      <c r="A25555" s="2">
        <v>22.922180000000001</v>
      </c>
      <c r="B25555" s="2">
        <v>11.3712</v>
      </c>
      <c r="C25555" s="2">
        <v>1.455047</v>
      </c>
      <c r="D25555" s="2">
        <v>1.1955370000000001</v>
      </c>
      <c r="F25555" s="2">
        <v>22.91938</v>
      </c>
      <c r="G25555" s="2">
        <v>0.162468</v>
      </c>
      <c r="H25555" s="2">
        <v>0</v>
      </c>
      <c r="J25555" s="2">
        <v>22.922180000000001</v>
      </c>
      <c r="K25555" s="2">
        <v>0.122213</v>
      </c>
      <c r="L25555" s="2">
        <v>0.19318099999999999</v>
      </c>
    </row>
    <row r="25556" spans="1:12" x14ac:dyDescent="0.2">
      <c r="A25556" s="2">
        <v>22.922879999999999</v>
      </c>
      <c r="B25556" s="2">
        <v>11.370430000000001</v>
      </c>
      <c r="C25556" s="2">
        <v>1.453883</v>
      </c>
      <c r="D25556" s="2">
        <v>1.195789</v>
      </c>
      <c r="F25556" s="2">
        <v>22.920079999999999</v>
      </c>
      <c r="G25556" s="2">
        <v>0.162468</v>
      </c>
      <c r="H25556" s="2">
        <v>0</v>
      </c>
      <c r="J25556" s="2">
        <v>22.922879999999999</v>
      </c>
      <c r="K25556" s="2">
        <v>0.122478</v>
      </c>
      <c r="L25556" s="2">
        <v>0.19287199999999999</v>
      </c>
    </row>
    <row r="25557" spans="1:12" x14ac:dyDescent="0.2">
      <c r="A25557" s="2">
        <v>22.923580000000001</v>
      </c>
      <c r="B25557" s="2">
        <v>11.370200000000001</v>
      </c>
      <c r="C25557" s="2">
        <v>1.45275</v>
      </c>
      <c r="D25557" s="2">
        <v>1.1956359999999999</v>
      </c>
      <c r="F25557" s="2">
        <v>22.920780000000001</v>
      </c>
      <c r="G25557" s="2">
        <v>0.162468</v>
      </c>
      <c r="H25557" s="2">
        <v>0</v>
      </c>
      <c r="J25557" s="2">
        <v>22.923580000000001</v>
      </c>
      <c r="K25557" s="2">
        <v>0.12278500000000001</v>
      </c>
      <c r="L25557" s="2">
        <v>0.19300100000000001</v>
      </c>
    </row>
    <row r="25558" spans="1:12" x14ac:dyDescent="0.2">
      <c r="A25558" s="2">
        <v>22.924289999999999</v>
      </c>
      <c r="B25558" s="2">
        <v>11.369490000000001</v>
      </c>
      <c r="C25558" s="2">
        <v>1.451595</v>
      </c>
      <c r="D25558" s="2">
        <v>1.1949190000000001</v>
      </c>
      <c r="F25558" s="2">
        <v>22.921479999999999</v>
      </c>
      <c r="G25558" s="2">
        <v>0.162468</v>
      </c>
      <c r="H25558" s="2">
        <v>0</v>
      </c>
      <c r="J25558" s="2">
        <v>22.924289999999999</v>
      </c>
      <c r="K25558" s="2">
        <v>0.12282</v>
      </c>
      <c r="L25558" s="2">
        <v>0.19303600000000001</v>
      </c>
    </row>
    <row r="25559" spans="1:12" x14ac:dyDescent="0.2">
      <c r="A25559" s="2">
        <v>22.924990000000001</v>
      </c>
      <c r="B25559" s="2">
        <v>11.36966</v>
      </c>
      <c r="C25559" s="2">
        <v>1.45042</v>
      </c>
      <c r="D25559" s="2">
        <v>1.1947129999999999</v>
      </c>
      <c r="F25559" s="2">
        <v>22.922180000000001</v>
      </c>
      <c r="G25559" s="2">
        <v>0.162468</v>
      </c>
      <c r="H25559" s="2">
        <v>0</v>
      </c>
      <c r="J25559" s="2">
        <v>22.924990000000001</v>
      </c>
      <c r="K25559" s="2">
        <v>0.12242699999999999</v>
      </c>
      <c r="L25559" s="2">
        <v>0.193048</v>
      </c>
    </row>
    <row r="25560" spans="1:12" x14ac:dyDescent="0.2">
      <c r="A25560" s="2">
        <v>22.925689999999999</v>
      </c>
      <c r="B25560" s="2">
        <v>11.369529999999999</v>
      </c>
      <c r="C25560" s="2">
        <v>1.4490730000000001</v>
      </c>
      <c r="D25560" s="2">
        <v>1.1944840000000001</v>
      </c>
      <c r="F25560" s="2">
        <v>22.922879999999999</v>
      </c>
      <c r="G25560" s="2">
        <v>0.162468</v>
      </c>
      <c r="H25560" s="2">
        <v>0</v>
      </c>
      <c r="J25560" s="2">
        <v>22.925689999999999</v>
      </c>
      <c r="K25560" s="2">
        <v>0.12194199999999999</v>
      </c>
      <c r="L25560" s="2">
        <v>0.193135</v>
      </c>
    </row>
    <row r="25561" spans="1:12" x14ac:dyDescent="0.2">
      <c r="A25561" s="2">
        <v>22.926390000000001</v>
      </c>
      <c r="B25561" s="2">
        <v>11.369289999999999</v>
      </c>
      <c r="C25561" s="2">
        <v>1.4476960000000001</v>
      </c>
      <c r="D25561" s="2">
        <v>1.1946589999999999</v>
      </c>
      <c r="F25561" s="2">
        <v>22.923580000000001</v>
      </c>
      <c r="G25561" s="2">
        <v>0.162468</v>
      </c>
      <c r="H25561" s="2">
        <v>0</v>
      </c>
      <c r="J25561" s="2">
        <v>22.926390000000001</v>
      </c>
      <c r="K25561" s="2">
        <v>0.121782</v>
      </c>
      <c r="L25561" s="2">
        <v>0.19334799999999999</v>
      </c>
    </row>
    <row r="25562" spans="1:12" x14ac:dyDescent="0.2">
      <c r="A25562" s="2">
        <v>22.92709</v>
      </c>
      <c r="B25562" s="2">
        <v>11.36919</v>
      </c>
      <c r="C25562" s="2">
        <v>1.446723</v>
      </c>
      <c r="D25562" s="2">
        <v>1.1945600000000001</v>
      </c>
      <c r="F25562" s="2">
        <v>22.924289999999999</v>
      </c>
      <c r="G25562" s="2">
        <v>0.162468</v>
      </c>
      <c r="H25562" s="2">
        <v>0</v>
      </c>
      <c r="J25562" s="2">
        <v>22.92709</v>
      </c>
      <c r="K25562" s="2">
        <v>0.121698</v>
      </c>
      <c r="L25562" s="2">
        <v>0.19340099999999999</v>
      </c>
    </row>
    <row r="25563" spans="1:12" x14ac:dyDescent="0.2">
      <c r="A25563" s="2">
        <v>22.927790000000002</v>
      </c>
      <c r="B25563" s="2">
        <v>11.368980000000001</v>
      </c>
      <c r="C25563" s="2">
        <v>1.4457279999999999</v>
      </c>
      <c r="D25563" s="2">
        <v>1.194102</v>
      </c>
      <c r="F25563" s="2">
        <v>22.924990000000001</v>
      </c>
      <c r="G25563" s="2">
        <v>0.162468</v>
      </c>
      <c r="H25563" s="2">
        <v>0</v>
      </c>
      <c r="J25563" s="2">
        <v>22.927790000000002</v>
      </c>
      <c r="K25563" s="2">
        <v>0.12167</v>
      </c>
      <c r="L25563" s="2">
        <v>0.193274</v>
      </c>
    </row>
    <row r="25564" spans="1:12" x14ac:dyDescent="0.2">
      <c r="A25564" s="2">
        <v>22.9285</v>
      </c>
      <c r="B25564" s="2">
        <v>11.36881</v>
      </c>
      <c r="C25564" s="2">
        <v>1.4445870000000001</v>
      </c>
      <c r="D25564" s="2">
        <v>1.194904</v>
      </c>
      <c r="F25564" s="2">
        <v>22.925689999999999</v>
      </c>
      <c r="G25564" s="2">
        <v>0.162468</v>
      </c>
      <c r="H25564" s="2">
        <v>0</v>
      </c>
      <c r="J25564" s="2">
        <v>22.9285</v>
      </c>
      <c r="K25564" s="2">
        <v>0.12159499999999999</v>
      </c>
      <c r="L25564" s="2">
        <v>0.193301</v>
      </c>
    </row>
    <row r="25565" spans="1:12" x14ac:dyDescent="0.2">
      <c r="A25565" s="2">
        <v>22.929200000000002</v>
      </c>
      <c r="B25565" s="2">
        <v>11.368919999999999</v>
      </c>
      <c r="C25565" s="2">
        <v>1.4433199999999999</v>
      </c>
      <c r="D25565" s="2">
        <v>1.195621</v>
      </c>
      <c r="F25565" s="2">
        <v>22.926390000000001</v>
      </c>
      <c r="G25565" s="2">
        <v>0.162468</v>
      </c>
      <c r="H25565" s="2">
        <v>0</v>
      </c>
      <c r="J25565" s="2">
        <v>22.929200000000002</v>
      </c>
      <c r="K25565" s="2">
        <v>0.12195599999999999</v>
      </c>
      <c r="L25565" s="2">
        <v>0.19325700000000001</v>
      </c>
    </row>
    <row r="25566" spans="1:12" x14ac:dyDescent="0.2">
      <c r="A25566" s="2">
        <v>22.9299</v>
      </c>
      <c r="B25566" s="2">
        <v>11.368980000000001</v>
      </c>
      <c r="C25566" s="2">
        <v>1.4421299999999999</v>
      </c>
      <c r="D25566" s="2">
        <v>1.19617</v>
      </c>
      <c r="F25566" s="2">
        <v>22.92709</v>
      </c>
      <c r="G25566" s="2">
        <v>0.162468</v>
      </c>
      <c r="H25566" s="2">
        <v>0</v>
      </c>
      <c r="J25566" s="2">
        <v>22.9299</v>
      </c>
      <c r="K25566" s="2">
        <v>0.12248000000000001</v>
      </c>
      <c r="L25566" s="2">
        <v>0.19337399999999999</v>
      </c>
    </row>
    <row r="25567" spans="1:12" x14ac:dyDescent="0.2">
      <c r="A25567" s="2">
        <v>22.930599999999998</v>
      </c>
      <c r="B25567" s="2">
        <v>11.36938</v>
      </c>
      <c r="C25567" s="2">
        <v>1.4413480000000001</v>
      </c>
      <c r="D25567" s="2">
        <v>1.1960329999999999</v>
      </c>
      <c r="F25567" s="2">
        <v>22.927790000000002</v>
      </c>
      <c r="G25567" s="2">
        <v>0.162468</v>
      </c>
      <c r="H25567" s="2">
        <v>0</v>
      </c>
      <c r="J25567" s="2">
        <v>22.930599999999998</v>
      </c>
      <c r="K25567" s="2">
        <v>0.122572</v>
      </c>
      <c r="L25567" s="2">
        <v>0.19381799999999999</v>
      </c>
    </row>
    <row r="25568" spans="1:12" x14ac:dyDescent="0.2">
      <c r="A25568" s="2">
        <v>22.9313</v>
      </c>
      <c r="B25568" s="2">
        <v>11.368779999999999</v>
      </c>
      <c r="C25568" s="2">
        <v>1.440726</v>
      </c>
      <c r="D25568" s="2">
        <v>1.196124</v>
      </c>
      <c r="F25568" s="2">
        <v>22.9285</v>
      </c>
      <c r="G25568" s="2">
        <v>0.162468</v>
      </c>
      <c r="H25568" s="2">
        <v>0</v>
      </c>
      <c r="J25568" s="2">
        <v>22.9313</v>
      </c>
      <c r="K25568" s="2">
        <v>0.12256599999999999</v>
      </c>
      <c r="L25568" s="2">
        <v>0.19392799999999999</v>
      </c>
    </row>
    <row r="25569" spans="1:12" x14ac:dyDescent="0.2">
      <c r="A25569" s="2">
        <v>22.931999999999999</v>
      </c>
      <c r="B25569" s="2">
        <v>11.368550000000001</v>
      </c>
      <c r="C25569" s="2">
        <v>1.4391700000000001</v>
      </c>
      <c r="D25569" s="2">
        <v>1.1965129999999999</v>
      </c>
      <c r="F25569" s="2">
        <v>22.929200000000002</v>
      </c>
      <c r="G25569" s="2">
        <v>0.162468</v>
      </c>
      <c r="H25569" s="2">
        <v>0</v>
      </c>
      <c r="J25569" s="2">
        <v>22.931999999999999</v>
      </c>
      <c r="K25569" s="2">
        <v>0.122431</v>
      </c>
      <c r="L25569" s="2">
        <v>0.19384899999999999</v>
      </c>
    </row>
    <row r="25570" spans="1:12" x14ac:dyDescent="0.2">
      <c r="A25570" s="2">
        <v>22.932700000000001</v>
      </c>
      <c r="B25570" s="2">
        <v>11.368359999999999</v>
      </c>
      <c r="C25570" s="2">
        <v>1.4376709999999999</v>
      </c>
      <c r="D25570" s="2">
        <v>1.196475</v>
      </c>
      <c r="F25570" s="2">
        <v>22.9299</v>
      </c>
      <c r="G25570" s="2">
        <v>0.162468</v>
      </c>
      <c r="H25570" s="2">
        <v>0</v>
      </c>
      <c r="J25570" s="2">
        <v>22.932700000000001</v>
      </c>
      <c r="K25570" s="2">
        <v>0.122581</v>
      </c>
      <c r="L25570" s="2">
        <v>0.194082</v>
      </c>
    </row>
    <row r="25571" spans="1:12" x14ac:dyDescent="0.2">
      <c r="A25571" s="2">
        <v>22.933409999999999</v>
      </c>
      <c r="B25571" s="2">
        <v>11.36833</v>
      </c>
      <c r="C25571" s="2">
        <v>1.436088</v>
      </c>
      <c r="D25571" s="2">
        <v>1.195819</v>
      </c>
      <c r="F25571" s="2">
        <v>22.930599999999998</v>
      </c>
      <c r="G25571" s="2">
        <v>0.162468</v>
      </c>
      <c r="H25571" s="2">
        <v>0</v>
      </c>
      <c r="J25571" s="2">
        <v>22.933409999999999</v>
      </c>
      <c r="K25571" s="2">
        <v>0.123127</v>
      </c>
      <c r="L25571" s="2">
        <v>0.19422400000000001</v>
      </c>
    </row>
    <row r="25572" spans="1:12" x14ac:dyDescent="0.2">
      <c r="A25572" s="2">
        <v>22.93411</v>
      </c>
      <c r="B25572" s="2">
        <v>11.368259999999999</v>
      </c>
      <c r="C25572" s="2">
        <v>1.434585</v>
      </c>
      <c r="D25572" s="2">
        <v>1.1955830000000001</v>
      </c>
      <c r="F25572" s="2">
        <v>22.9313</v>
      </c>
      <c r="G25572" s="2">
        <v>0.162468</v>
      </c>
      <c r="H25572" s="2">
        <v>0</v>
      </c>
      <c r="J25572" s="2">
        <v>22.93411</v>
      </c>
      <c r="K25572" s="2">
        <v>0.12306599999999999</v>
      </c>
      <c r="L25572" s="2">
        <v>0.193886</v>
      </c>
    </row>
    <row r="25573" spans="1:12" x14ac:dyDescent="0.2">
      <c r="A25573" s="2">
        <v>22.934809999999999</v>
      </c>
      <c r="B25573" s="2">
        <v>11.36769</v>
      </c>
      <c r="C25573" s="2">
        <v>1.4335819999999999</v>
      </c>
      <c r="D25573" s="2">
        <v>1.195773</v>
      </c>
      <c r="F25573" s="2">
        <v>22.931999999999999</v>
      </c>
      <c r="G25573" s="2">
        <v>0.162468</v>
      </c>
      <c r="H25573" s="2">
        <v>0</v>
      </c>
      <c r="J25573" s="2">
        <v>22.934809999999999</v>
      </c>
      <c r="K25573" s="2">
        <v>0.122597</v>
      </c>
      <c r="L25573" s="2">
        <v>0.194163</v>
      </c>
    </row>
    <row r="25574" spans="1:12" x14ac:dyDescent="0.2">
      <c r="A25574" s="2">
        <v>22.935510000000001</v>
      </c>
      <c r="B25574" s="2">
        <v>11.367520000000001</v>
      </c>
      <c r="C25574" s="2">
        <v>1.4322809999999999</v>
      </c>
      <c r="D25574" s="2">
        <v>1.1959949999999999</v>
      </c>
      <c r="F25574" s="2">
        <v>22.932700000000001</v>
      </c>
      <c r="G25574" s="2">
        <v>0.162468</v>
      </c>
      <c r="H25574" s="2">
        <v>0</v>
      </c>
      <c r="J25574" s="2">
        <v>22.935510000000001</v>
      </c>
      <c r="K25574" s="2">
        <v>0.122351</v>
      </c>
      <c r="L25574" s="2">
        <v>0.19459599999999999</v>
      </c>
    </row>
    <row r="25575" spans="1:12" x14ac:dyDescent="0.2">
      <c r="A25575" s="2">
        <v>22.936209999999999</v>
      </c>
      <c r="B25575" s="2">
        <v>11.36735</v>
      </c>
      <c r="C25575" s="2">
        <v>1.4309270000000001</v>
      </c>
      <c r="D25575" s="2">
        <v>1.1962459999999999</v>
      </c>
      <c r="F25575" s="2">
        <v>22.933409999999999</v>
      </c>
      <c r="G25575" s="2">
        <v>0.162468</v>
      </c>
      <c r="H25575" s="2">
        <v>0</v>
      </c>
      <c r="J25575" s="2">
        <v>22.936209999999999</v>
      </c>
      <c r="K25575" s="2">
        <v>0.122196</v>
      </c>
      <c r="L25575" s="2">
        <v>0.194299</v>
      </c>
    </row>
    <row r="25576" spans="1:12" x14ac:dyDescent="0.2">
      <c r="A25576" s="2">
        <v>22.936910000000001</v>
      </c>
      <c r="B25576" s="2">
        <v>11.36678</v>
      </c>
      <c r="C25576" s="2">
        <v>1.4299310000000001</v>
      </c>
      <c r="D25576" s="2">
        <v>1.196361</v>
      </c>
      <c r="F25576" s="2">
        <v>22.93411</v>
      </c>
      <c r="G25576" s="2">
        <v>0.162468</v>
      </c>
      <c r="H25576" s="2">
        <v>0</v>
      </c>
      <c r="J25576" s="2">
        <v>22.936910000000001</v>
      </c>
      <c r="K25576" s="2">
        <v>0.122761</v>
      </c>
      <c r="L25576" s="2">
        <v>0.194025</v>
      </c>
    </row>
    <row r="25577" spans="1:12" x14ac:dyDescent="0.2">
      <c r="A25577" s="2">
        <v>22.937609999999999</v>
      </c>
      <c r="B25577" s="2">
        <v>11.366379999999999</v>
      </c>
      <c r="C25577" s="2">
        <v>1.4289540000000001</v>
      </c>
      <c r="D25577" s="2">
        <v>1.19614</v>
      </c>
      <c r="F25577" s="2">
        <v>22.934809999999999</v>
      </c>
      <c r="G25577" s="2">
        <v>0.162468</v>
      </c>
      <c r="H25577" s="2">
        <v>0</v>
      </c>
      <c r="J25577" s="2">
        <v>22.937609999999999</v>
      </c>
      <c r="K25577" s="2">
        <v>0.123323</v>
      </c>
      <c r="L25577" s="2">
        <v>0.19395999999999999</v>
      </c>
    </row>
    <row r="25578" spans="1:12" x14ac:dyDescent="0.2">
      <c r="A25578" s="2">
        <v>22.938310000000001</v>
      </c>
      <c r="B25578" s="2">
        <v>11.366149999999999</v>
      </c>
      <c r="C25578" s="2">
        <v>1.4277869999999999</v>
      </c>
      <c r="D25578" s="2">
        <v>1.1965129999999999</v>
      </c>
      <c r="F25578" s="2">
        <v>22.935510000000001</v>
      </c>
      <c r="G25578" s="2">
        <v>0.162468</v>
      </c>
      <c r="H25578" s="2">
        <v>0</v>
      </c>
      <c r="J25578" s="2">
        <v>22.938310000000001</v>
      </c>
      <c r="K25578" s="2">
        <v>0.123228</v>
      </c>
      <c r="L25578" s="2">
        <v>0.194603</v>
      </c>
    </row>
    <row r="25579" spans="1:12" x14ac:dyDescent="0.2">
      <c r="A25579" s="2">
        <v>22.93901</v>
      </c>
      <c r="B25579" s="2">
        <v>11.36571</v>
      </c>
      <c r="C25579" s="2">
        <v>1.4261280000000001</v>
      </c>
      <c r="D25579" s="2">
        <v>1.1963459999999999</v>
      </c>
      <c r="F25579" s="2">
        <v>22.936209999999999</v>
      </c>
      <c r="G25579" s="2">
        <v>0.162468</v>
      </c>
      <c r="H25579" s="2">
        <v>0</v>
      </c>
      <c r="J25579" s="2">
        <v>22.93901</v>
      </c>
      <c r="K25579" s="2">
        <v>0.123337</v>
      </c>
      <c r="L25579" s="2">
        <v>0.19548299999999999</v>
      </c>
    </row>
    <row r="25580" spans="1:12" x14ac:dyDescent="0.2">
      <c r="A25580" s="2">
        <v>22.939720000000001</v>
      </c>
      <c r="B25580" s="2">
        <v>11.36551</v>
      </c>
      <c r="C25580" s="2">
        <v>1.4248689999999999</v>
      </c>
      <c r="D25580" s="2">
        <v>1.1962999999999999</v>
      </c>
      <c r="F25580" s="2">
        <v>22.936910000000001</v>
      </c>
      <c r="G25580" s="2">
        <v>0.162468</v>
      </c>
      <c r="H25580" s="2">
        <v>0</v>
      </c>
      <c r="J25580" s="2">
        <v>22.939720000000001</v>
      </c>
      <c r="K25580" s="2">
        <v>0.123417</v>
      </c>
      <c r="L25580" s="2">
        <v>0.19564100000000001</v>
      </c>
    </row>
    <row r="25581" spans="1:12" x14ac:dyDescent="0.2">
      <c r="A25581" s="2">
        <v>22.94042</v>
      </c>
      <c r="B25581" s="2">
        <v>11.365489999999999</v>
      </c>
      <c r="C25581" s="2">
        <v>1.4242319999999999</v>
      </c>
      <c r="D25581" s="2">
        <v>1.1962079999999999</v>
      </c>
      <c r="F25581" s="2">
        <v>22.937609999999999</v>
      </c>
      <c r="G25581" s="2">
        <v>0.162468</v>
      </c>
      <c r="H25581" s="2">
        <v>0</v>
      </c>
      <c r="J25581" s="2">
        <v>22.94042</v>
      </c>
      <c r="K25581" s="2">
        <v>0.12327</v>
      </c>
      <c r="L25581" s="2">
        <v>0.19548199999999999</v>
      </c>
    </row>
    <row r="25582" spans="1:12" x14ac:dyDescent="0.2">
      <c r="A25582" s="2">
        <v>22.941120000000002</v>
      </c>
      <c r="B25582" s="2">
        <v>11.364940000000001</v>
      </c>
      <c r="C25582" s="2">
        <v>1.422866</v>
      </c>
      <c r="D25582" s="2">
        <v>1.1963299999999999</v>
      </c>
      <c r="F25582" s="2">
        <v>22.938310000000001</v>
      </c>
      <c r="G25582" s="2">
        <v>0.162468</v>
      </c>
      <c r="H25582" s="2">
        <v>0</v>
      </c>
      <c r="J25582" s="2">
        <v>22.941120000000002</v>
      </c>
      <c r="K25582" s="2">
        <v>0.123457</v>
      </c>
      <c r="L25582" s="2">
        <v>0.19517499999999999</v>
      </c>
    </row>
    <row r="25583" spans="1:12" x14ac:dyDescent="0.2">
      <c r="A25583" s="2">
        <v>22.94182</v>
      </c>
      <c r="B25583" s="2">
        <v>11.36497</v>
      </c>
      <c r="C25583" s="2">
        <v>1.422042</v>
      </c>
      <c r="D25583" s="2">
        <v>1.196696</v>
      </c>
      <c r="F25583" s="2">
        <v>22.93901</v>
      </c>
      <c r="G25583" s="2">
        <v>0.162468</v>
      </c>
      <c r="H25583" s="2">
        <v>0</v>
      </c>
      <c r="J25583" s="2">
        <v>22.94182</v>
      </c>
      <c r="K25583" s="2">
        <v>0.123672</v>
      </c>
      <c r="L25583" s="2">
        <v>0.194545</v>
      </c>
    </row>
    <row r="25584" spans="1:12" x14ac:dyDescent="0.2">
      <c r="A25584" s="2">
        <v>22.942519999999998</v>
      </c>
      <c r="B25584" s="2">
        <v>11.36401</v>
      </c>
      <c r="C25584" s="2">
        <v>1.4214659999999999</v>
      </c>
      <c r="D25584" s="2">
        <v>1.196941</v>
      </c>
      <c r="F25584" s="2">
        <v>22.939720000000001</v>
      </c>
      <c r="G25584" s="2">
        <v>0.162468</v>
      </c>
      <c r="H25584" s="2">
        <v>0</v>
      </c>
      <c r="J25584" s="2">
        <v>22.942519999999998</v>
      </c>
      <c r="K25584" s="2">
        <v>0.1236</v>
      </c>
      <c r="L25584" s="2">
        <v>0.194136</v>
      </c>
    </row>
    <row r="25585" spans="1:12" x14ac:dyDescent="0.2">
      <c r="A25585" s="2">
        <v>22.94322</v>
      </c>
      <c r="B25585" s="2">
        <v>11.363580000000001</v>
      </c>
      <c r="C25585" s="2">
        <v>1.4205540000000001</v>
      </c>
      <c r="D25585" s="2">
        <v>1.197055</v>
      </c>
      <c r="F25585" s="2">
        <v>22.94042</v>
      </c>
      <c r="G25585" s="2">
        <v>0.162468</v>
      </c>
      <c r="H25585" s="2">
        <v>0</v>
      </c>
      <c r="J25585" s="2">
        <v>22.94322</v>
      </c>
      <c r="K25585" s="2">
        <v>0.123667</v>
      </c>
      <c r="L25585" s="2">
        <v>0.19420399999999999</v>
      </c>
    </row>
    <row r="25586" spans="1:12" x14ac:dyDescent="0.2">
      <c r="A25586" s="2">
        <v>22.943919999999999</v>
      </c>
      <c r="B25586" s="2">
        <v>11.363289999999999</v>
      </c>
      <c r="C25586" s="2">
        <v>1.4196200000000001</v>
      </c>
      <c r="D25586" s="2">
        <v>1.1969639999999999</v>
      </c>
      <c r="F25586" s="2">
        <v>22.941120000000002</v>
      </c>
      <c r="G25586" s="2">
        <v>0.162468</v>
      </c>
      <c r="H25586" s="2">
        <v>0</v>
      </c>
      <c r="J25586" s="2">
        <v>22.943919999999999</v>
      </c>
      <c r="K25586" s="2">
        <v>0.12357899999999999</v>
      </c>
      <c r="L25586" s="2">
        <v>0.194602</v>
      </c>
    </row>
    <row r="25587" spans="1:12" x14ac:dyDescent="0.2">
      <c r="A25587" s="2">
        <v>22.94463</v>
      </c>
      <c r="B25587" s="2">
        <v>11.36313</v>
      </c>
      <c r="C25587" s="2">
        <v>1.4185019999999999</v>
      </c>
      <c r="D25587" s="2">
        <v>1.1970400000000001</v>
      </c>
      <c r="F25587" s="2">
        <v>22.94182</v>
      </c>
      <c r="G25587" s="2">
        <v>0.162468</v>
      </c>
      <c r="H25587" s="2">
        <v>0</v>
      </c>
      <c r="J25587" s="2">
        <v>22.94463</v>
      </c>
      <c r="K25587" s="2">
        <v>0.12318</v>
      </c>
      <c r="L25587" s="2">
        <v>0.19514799999999999</v>
      </c>
    </row>
    <row r="25588" spans="1:12" x14ac:dyDescent="0.2">
      <c r="A25588" s="2">
        <v>22.945329999999998</v>
      </c>
      <c r="B25588" s="2">
        <v>11.363</v>
      </c>
      <c r="C25588" s="2">
        <v>1.4173230000000001</v>
      </c>
      <c r="D25588" s="2">
        <v>1.197246</v>
      </c>
      <c r="F25588" s="2">
        <v>22.942519999999998</v>
      </c>
      <c r="G25588" s="2">
        <v>0.162468</v>
      </c>
      <c r="H25588" s="2">
        <v>0</v>
      </c>
      <c r="J25588" s="2">
        <v>22.945329999999998</v>
      </c>
      <c r="K25588" s="2">
        <v>0.122921</v>
      </c>
      <c r="L25588" s="2">
        <v>0.195627</v>
      </c>
    </row>
    <row r="25589" spans="1:12" x14ac:dyDescent="0.2">
      <c r="A25589" s="2">
        <v>22.94603</v>
      </c>
      <c r="B25589" s="2">
        <v>11.36257</v>
      </c>
      <c r="C25589" s="2">
        <v>1.415797</v>
      </c>
      <c r="D25589" s="2">
        <v>1.197208</v>
      </c>
      <c r="F25589" s="2">
        <v>22.94322</v>
      </c>
      <c r="G25589" s="2">
        <v>0.162468</v>
      </c>
      <c r="H25589" s="2">
        <v>0</v>
      </c>
      <c r="J25589" s="2">
        <v>22.94603</v>
      </c>
      <c r="K25589" s="2">
        <v>0.122957</v>
      </c>
      <c r="L25589" s="2">
        <v>0.196076</v>
      </c>
    </row>
    <row r="25590" spans="1:12" x14ac:dyDescent="0.2">
      <c r="A25590" s="2">
        <v>22.946729999999999</v>
      </c>
      <c r="B25590" s="2">
        <v>11.361510000000001</v>
      </c>
      <c r="C25590" s="2">
        <v>1.414752</v>
      </c>
      <c r="D25590" s="2">
        <v>1.197368</v>
      </c>
      <c r="F25590" s="2">
        <v>22.943919999999999</v>
      </c>
      <c r="G25590" s="2">
        <v>0.162468</v>
      </c>
      <c r="H25590" s="2">
        <v>0</v>
      </c>
      <c r="J25590" s="2">
        <v>22.946729999999999</v>
      </c>
      <c r="K25590" s="2">
        <v>0.122631</v>
      </c>
      <c r="L25590" s="2">
        <v>0.19629099999999999</v>
      </c>
    </row>
    <row r="25591" spans="1:12" x14ac:dyDescent="0.2">
      <c r="A25591" s="2">
        <v>22.947430000000001</v>
      </c>
      <c r="B25591" s="2">
        <v>11.36106</v>
      </c>
      <c r="C25591" s="2">
        <v>1.4135930000000001</v>
      </c>
      <c r="D25591" s="2">
        <v>1.197597</v>
      </c>
      <c r="F25591" s="2">
        <v>22.94463</v>
      </c>
      <c r="G25591" s="2">
        <v>0.162468</v>
      </c>
      <c r="H25591" s="2">
        <v>0</v>
      </c>
      <c r="J25591" s="2">
        <v>22.947430000000001</v>
      </c>
      <c r="K25591" s="2">
        <v>0.122192</v>
      </c>
      <c r="L25591" s="2">
        <v>0.19616600000000001</v>
      </c>
    </row>
    <row r="25592" spans="1:12" x14ac:dyDescent="0.2">
      <c r="A25592" s="2">
        <v>22.948129999999999</v>
      </c>
      <c r="B25592" s="2">
        <v>11.36101</v>
      </c>
      <c r="C25592" s="2">
        <v>1.4116390000000001</v>
      </c>
      <c r="D25592" s="2">
        <v>1.197063</v>
      </c>
      <c r="F25592" s="2">
        <v>22.945329999999998</v>
      </c>
      <c r="G25592" s="2">
        <v>0.162468</v>
      </c>
      <c r="H25592" s="2">
        <v>0</v>
      </c>
      <c r="J25592" s="2">
        <v>22.948129999999999</v>
      </c>
      <c r="K25592" s="2">
        <v>0.121826</v>
      </c>
      <c r="L25592" s="2">
        <v>0.19600600000000001</v>
      </c>
    </row>
    <row r="25593" spans="1:12" x14ac:dyDescent="0.2">
      <c r="A25593" s="2">
        <v>22.948840000000001</v>
      </c>
      <c r="B25593" s="2">
        <v>11.36041</v>
      </c>
      <c r="C25593" s="2">
        <v>1.4101859999999999</v>
      </c>
      <c r="D25593" s="2">
        <v>1.196742</v>
      </c>
      <c r="F25593" s="2">
        <v>22.94603</v>
      </c>
      <c r="G25593" s="2">
        <v>0.162468</v>
      </c>
      <c r="H25593" s="2">
        <v>0</v>
      </c>
      <c r="J25593" s="2">
        <v>22.948840000000001</v>
      </c>
      <c r="K25593" s="2">
        <v>0.121221</v>
      </c>
      <c r="L25593" s="2">
        <v>0.19617799999999999</v>
      </c>
    </row>
    <row r="25594" spans="1:12" x14ac:dyDescent="0.2">
      <c r="A25594" s="2">
        <v>22.949539999999999</v>
      </c>
      <c r="B25594" s="2">
        <v>11.360659999999999</v>
      </c>
      <c r="C25594" s="2">
        <v>1.408622</v>
      </c>
      <c r="D25594" s="2">
        <v>1.1973529999999999</v>
      </c>
      <c r="F25594" s="2">
        <v>22.946729999999999</v>
      </c>
      <c r="G25594" s="2">
        <v>0.162468</v>
      </c>
      <c r="H25594" s="2">
        <v>0</v>
      </c>
      <c r="J25594" s="2">
        <v>22.949539999999999</v>
      </c>
      <c r="K25594" s="2">
        <v>0.121088</v>
      </c>
      <c r="L25594" s="2">
        <v>0.19648599999999999</v>
      </c>
    </row>
    <row r="25595" spans="1:12" x14ac:dyDescent="0.2">
      <c r="A25595" s="2">
        <v>22.950240000000001</v>
      </c>
      <c r="B25595" s="2">
        <v>11.359680000000001</v>
      </c>
      <c r="C25595" s="2">
        <v>1.4070659999999999</v>
      </c>
      <c r="D25595" s="2">
        <v>1.1977720000000001</v>
      </c>
      <c r="F25595" s="2">
        <v>22.947430000000001</v>
      </c>
      <c r="G25595" s="2">
        <v>0.162468</v>
      </c>
      <c r="H25595" s="2">
        <v>0</v>
      </c>
      <c r="J25595" s="2">
        <v>22.950240000000001</v>
      </c>
      <c r="K25595" s="2">
        <v>0.12110700000000001</v>
      </c>
      <c r="L25595" s="2">
        <v>0.19635</v>
      </c>
    </row>
    <row r="25596" spans="1:12" x14ac:dyDescent="0.2">
      <c r="A25596" s="2">
        <v>22.950939999999999</v>
      </c>
      <c r="B25596" s="2">
        <v>11.35943</v>
      </c>
      <c r="C25596" s="2">
        <v>1.4061539999999999</v>
      </c>
      <c r="D25596" s="2">
        <v>1.1974670000000001</v>
      </c>
      <c r="F25596" s="2">
        <v>22.948129999999999</v>
      </c>
      <c r="G25596" s="2">
        <v>0.162468</v>
      </c>
      <c r="H25596" s="2">
        <v>0</v>
      </c>
      <c r="J25596" s="2">
        <v>22.950939999999999</v>
      </c>
      <c r="K25596" s="2">
        <v>0.12077300000000001</v>
      </c>
      <c r="L25596" s="2">
        <v>0.19652900000000001</v>
      </c>
    </row>
    <row r="25597" spans="1:12" x14ac:dyDescent="0.2">
      <c r="A25597" s="2">
        <v>22.951640000000001</v>
      </c>
      <c r="B25597" s="2">
        <v>11.35923</v>
      </c>
      <c r="C25597" s="2">
        <v>1.4050549999999999</v>
      </c>
      <c r="D25597" s="2">
        <v>1.197322</v>
      </c>
      <c r="F25597" s="2">
        <v>22.948840000000001</v>
      </c>
      <c r="G25597" s="2">
        <v>0.162468</v>
      </c>
      <c r="H25597" s="2">
        <v>0</v>
      </c>
      <c r="J25597" s="2">
        <v>22.951640000000001</v>
      </c>
      <c r="K25597" s="2">
        <v>0.120573</v>
      </c>
      <c r="L25597" s="2">
        <v>0.196852</v>
      </c>
    </row>
    <row r="25598" spans="1:12" x14ac:dyDescent="0.2">
      <c r="A25598" s="2">
        <v>22.95234</v>
      </c>
      <c r="B25598" s="2">
        <v>11.359209999999999</v>
      </c>
      <c r="C25598" s="2">
        <v>1.4039219999999999</v>
      </c>
      <c r="D25598" s="2">
        <v>1.1974590000000001</v>
      </c>
      <c r="F25598" s="2">
        <v>22.949539999999999</v>
      </c>
      <c r="G25598" s="2">
        <v>0.162468</v>
      </c>
      <c r="H25598" s="2">
        <v>0</v>
      </c>
      <c r="J25598" s="2">
        <v>22.95234</v>
      </c>
      <c r="K25598" s="2">
        <v>0.121059</v>
      </c>
      <c r="L25598" s="2">
        <v>0.19683500000000001</v>
      </c>
    </row>
    <row r="25599" spans="1:12" x14ac:dyDescent="0.2">
      <c r="A25599" s="2">
        <v>22.953040000000001</v>
      </c>
      <c r="B25599" s="2">
        <v>11.359529999999999</v>
      </c>
      <c r="C25599" s="2">
        <v>1.4028769999999999</v>
      </c>
      <c r="D25599" s="2">
        <v>1.1976119999999999</v>
      </c>
      <c r="F25599" s="2">
        <v>22.950240000000001</v>
      </c>
      <c r="G25599" s="2">
        <v>0.162468</v>
      </c>
      <c r="H25599" s="2">
        <v>0</v>
      </c>
      <c r="J25599" s="2">
        <v>22.953040000000001</v>
      </c>
      <c r="K25599" s="2">
        <v>0.12171899999999999</v>
      </c>
      <c r="L25599" s="2">
        <v>0.196876</v>
      </c>
    </row>
    <row r="25600" spans="1:12" x14ac:dyDescent="0.2">
      <c r="A25600" s="2">
        <v>22.953749999999999</v>
      </c>
      <c r="B25600" s="2">
        <v>11.358879999999999</v>
      </c>
      <c r="C25600" s="2">
        <v>1.4014850000000001</v>
      </c>
      <c r="D25600" s="2">
        <v>1.1976199999999999</v>
      </c>
      <c r="F25600" s="2">
        <v>22.950939999999999</v>
      </c>
      <c r="G25600" s="2">
        <v>0.162468</v>
      </c>
      <c r="H25600" s="2">
        <v>0</v>
      </c>
      <c r="J25600" s="2">
        <v>22.953749999999999</v>
      </c>
      <c r="K25600" s="2">
        <v>0.121654</v>
      </c>
      <c r="L25600" s="2">
        <v>0.196743</v>
      </c>
    </row>
    <row r="25601" spans="1:12" x14ac:dyDescent="0.2">
      <c r="A25601" s="2">
        <v>22.954450000000001</v>
      </c>
      <c r="B25601" s="2">
        <v>11.35815</v>
      </c>
      <c r="C25601" s="2">
        <v>1.400512</v>
      </c>
      <c r="D25601" s="2">
        <v>1.197498</v>
      </c>
      <c r="F25601" s="2">
        <v>22.951640000000001</v>
      </c>
      <c r="G25601" s="2">
        <v>0.162468</v>
      </c>
      <c r="H25601" s="2">
        <v>0</v>
      </c>
      <c r="J25601" s="2">
        <v>22.954450000000001</v>
      </c>
      <c r="K25601" s="2">
        <v>0.1215</v>
      </c>
      <c r="L25601" s="2">
        <v>0.19669900000000001</v>
      </c>
    </row>
    <row r="25602" spans="1:12" x14ac:dyDescent="0.2">
      <c r="A25602" s="2">
        <v>22.95515</v>
      </c>
      <c r="B25602" s="2">
        <v>11.357659999999999</v>
      </c>
      <c r="C25602" s="2">
        <v>1.3996230000000001</v>
      </c>
      <c r="D25602" s="2">
        <v>1.1976199999999999</v>
      </c>
      <c r="F25602" s="2">
        <v>22.95234</v>
      </c>
      <c r="G25602" s="2">
        <v>0.162468</v>
      </c>
      <c r="H25602" s="2">
        <v>0</v>
      </c>
      <c r="J25602" s="2">
        <v>22.95515</v>
      </c>
      <c r="K25602" s="2">
        <v>0.12099600000000001</v>
      </c>
      <c r="L25602" s="2">
        <v>0.196798</v>
      </c>
    </row>
    <row r="25603" spans="1:12" x14ac:dyDescent="0.2">
      <c r="A25603" s="2">
        <v>22.955850000000002</v>
      </c>
      <c r="B25603" s="2">
        <v>11.35783</v>
      </c>
      <c r="C25603" s="2">
        <v>1.3982730000000001</v>
      </c>
      <c r="D25603" s="2">
        <v>1.197681</v>
      </c>
      <c r="F25603" s="2">
        <v>22.953040000000001</v>
      </c>
      <c r="G25603" s="2">
        <v>0.162468</v>
      </c>
      <c r="H25603" s="2">
        <v>0</v>
      </c>
      <c r="J25603" s="2">
        <v>22.955850000000002</v>
      </c>
      <c r="K25603" s="2">
        <v>0.120472</v>
      </c>
      <c r="L25603" s="2">
        <v>0.196877</v>
      </c>
    </row>
    <row r="25604" spans="1:12" x14ac:dyDescent="0.2">
      <c r="A25604" s="2">
        <v>22.95655</v>
      </c>
      <c r="B25604" s="2">
        <v>11.35793</v>
      </c>
      <c r="C25604" s="2">
        <v>1.397216</v>
      </c>
      <c r="D25604" s="2">
        <v>1.1976880000000001</v>
      </c>
      <c r="F25604" s="2">
        <v>22.953749999999999</v>
      </c>
      <c r="G25604" s="2">
        <v>0.162468</v>
      </c>
      <c r="H25604" s="2">
        <v>0</v>
      </c>
      <c r="J25604" s="2">
        <v>22.95655</v>
      </c>
      <c r="K25604" s="2">
        <v>0.120777</v>
      </c>
      <c r="L25604" s="2">
        <v>0.19724700000000001</v>
      </c>
    </row>
    <row r="25605" spans="1:12" x14ac:dyDescent="0.2">
      <c r="A25605" s="2">
        <v>22.957249999999998</v>
      </c>
      <c r="B25605" s="2">
        <v>11.357849999999999</v>
      </c>
      <c r="C25605" s="2">
        <v>1.396129</v>
      </c>
      <c r="D25605" s="2">
        <v>1.1978869999999999</v>
      </c>
      <c r="F25605" s="2">
        <v>22.954450000000001</v>
      </c>
      <c r="G25605" s="2">
        <v>0.162468</v>
      </c>
      <c r="H25605" s="2">
        <v>0</v>
      </c>
      <c r="J25605" s="2">
        <v>22.957249999999998</v>
      </c>
      <c r="K25605" s="2">
        <v>0.121055</v>
      </c>
      <c r="L25605" s="2">
        <v>0.19758899999999999</v>
      </c>
    </row>
    <row r="25606" spans="1:12" x14ac:dyDescent="0.2">
      <c r="A25606" s="2">
        <v>22.95795</v>
      </c>
      <c r="B25606" s="2">
        <v>11.35796</v>
      </c>
      <c r="C25606" s="2">
        <v>1.394954</v>
      </c>
      <c r="D25606" s="2">
        <v>1.198169</v>
      </c>
      <c r="F25606" s="2">
        <v>22.95515</v>
      </c>
      <c r="G25606" s="2">
        <v>0.162468</v>
      </c>
      <c r="H25606" s="2">
        <v>0</v>
      </c>
      <c r="J25606" s="2">
        <v>22.95795</v>
      </c>
      <c r="K25606" s="2">
        <v>0.121036</v>
      </c>
      <c r="L25606" s="2">
        <v>0.19792799999999999</v>
      </c>
    </row>
    <row r="25607" spans="1:12" x14ac:dyDescent="0.2">
      <c r="A25607" s="2">
        <v>22.958649999999999</v>
      </c>
      <c r="B25607" s="2">
        <v>11.35801</v>
      </c>
      <c r="C25607" s="2">
        <v>1.393958</v>
      </c>
      <c r="D25607" s="2">
        <v>1.1985349999999999</v>
      </c>
      <c r="F25607" s="2">
        <v>22.955850000000002</v>
      </c>
      <c r="G25607" s="2">
        <v>0.162468</v>
      </c>
      <c r="H25607" s="2">
        <v>0</v>
      </c>
      <c r="J25607" s="2">
        <v>22.958649999999999</v>
      </c>
      <c r="K25607" s="2">
        <v>0.120851</v>
      </c>
      <c r="L25607" s="2">
        <v>0.19833100000000001</v>
      </c>
    </row>
    <row r="25608" spans="1:12" x14ac:dyDescent="0.2">
      <c r="A25608" s="2">
        <v>22.959350000000001</v>
      </c>
      <c r="B25608" s="2">
        <v>11.35772</v>
      </c>
      <c r="C25608" s="2">
        <v>1.3928179999999999</v>
      </c>
      <c r="D25608" s="2">
        <v>1.1991069999999999</v>
      </c>
      <c r="F25608" s="2">
        <v>22.95655</v>
      </c>
      <c r="G25608" s="2">
        <v>0.162468</v>
      </c>
      <c r="H25608" s="2">
        <v>0</v>
      </c>
      <c r="J25608" s="2">
        <v>22.959350000000001</v>
      </c>
      <c r="K25608" s="2">
        <v>0.12074600000000001</v>
      </c>
      <c r="L25608" s="2">
        <v>0.19867299999999999</v>
      </c>
    </row>
    <row r="25609" spans="1:12" x14ac:dyDescent="0.2">
      <c r="A25609" s="2">
        <v>22.960059999999999</v>
      </c>
      <c r="B25609" s="2">
        <v>11.35727</v>
      </c>
      <c r="C25609" s="2">
        <v>1.391338</v>
      </c>
      <c r="D25609" s="2">
        <v>1.1990540000000001</v>
      </c>
      <c r="F25609" s="2">
        <v>22.957249999999998</v>
      </c>
      <c r="G25609" s="2">
        <v>0.162468</v>
      </c>
      <c r="H25609" s="2">
        <v>0</v>
      </c>
      <c r="J25609" s="2">
        <v>22.960059999999999</v>
      </c>
      <c r="K25609" s="2">
        <v>0.12089</v>
      </c>
      <c r="L25609" s="2">
        <v>0.198736</v>
      </c>
    </row>
    <row r="25610" spans="1:12" x14ac:dyDescent="0.2">
      <c r="A25610" s="2">
        <v>22.960760000000001</v>
      </c>
      <c r="B25610" s="2">
        <v>11.35636</v>
      </c>
      <c r="C25610" s="2">
        <v>1.389812</v>
      </c>
      <c r="D25610" s="2">
        <v>1.199001</v>
      </c>
      <c r="F25610" s="2">
        <v>22.95795</v>
      </c>
      <c r="G25610" s="2">
        <v>0.162468</v>
      </c>
      <c r="H25610" s="2">
        <v>0</v>
      </c>
      <c r="J25610" s="2">
        <v>22.960760000000001</v>
      </c>
      <c r="K25610" s="2">
        <v>0.121166</v>
      </c>
      <c r="L25610" s="2">
        <v>0.19886899999999999</v>
      </c>
    </row>
    <row r="25611" spans="1:12" x14ac:dyDescent="0.2">
      <c r="A25611" s="2">
        <v>22.961459999999999</v>
      </c>
      <c r="B25611" s="2">
        <v>11.355650000000001</v>
      </c>
      <c r="C25611" s="2">
        <v>1.388568</v>
      </c>
      <c r="D25611" s="2">
        <v>1.198947</v>
      </c>
      <c r="F25611" s="2">
        <v>22.958649999999999</v>
      </c>
      <c r="G25611" s="2">
        <v>0.162468</v>
      </c>
      <c r="H25611" s="2">
        <v>0</v>
      </c>
      <c r="J25611" s="2">
        <v>22.961459999999999</v>
      </c>
      <c r="K25611" s="2">
        <v>0.121504</v>
      </c>
      <c r="L25611" s="2">
        <v>0.19917599999999999</v>
      </c>
    </row>
    <row r="25612" spans="1:12" x14ac:dyDescent="0.2">
      <c r="A25612" s="2">
        <v>22.962160000000001</v>
      </c>
      <c r="B25612" s="2">
        <v>11.355409999999999</v>
      </c>
      <c r="C25612" s="2">
        <v>1.387481</v>
      </c>
      <c r="D25612" s="2">
        <v>1.198558</v>
      </c>
      <c r="F25612" s="2">
        <v>22.959350000000001</v>
      </c>
      <c r="G25612" s="2">
        <v>0.162468</v>
      </c>
      <c r="H25612" s="2">
        <v>0</v>
      </c>
      <c r="J25612" s="2">
        <v>22.962160000000001</v>
      </c>
      <c r="K25612" s="2">
        <v>0.12159300000000001</v>
      </c>
      <c r="L25612" s="2">
        <v>0.199459</v>
      </c>
    </row>
    <row r="25613" spans="1:12" x14ac:dyDescent="0.2">
      <c r="A25613" s="2">
        <v>22.962859999999999</v>
      </c>
      <c r="B25613" s="2">
        <v>11.35516</v>
      </c>
      <c r="C25613" s="2">
        <v>1.386226</v>
      </c>
      <c r="D25613" s="2">
        <v>1.197864</v>
      </c>
      <c r="F25613" s="2">
        <v>22.960059999999999</v>
      </c>
      <c r="G25613" s="2">
        <v>0.162468</v>
      </c>
      <c r="H25613" s="2">
        <v>0</v>
      </c>
      <c r="J25613" s="2">
        <v>22.962859999999999</v>
      </c>
      <c r="K25613" s="2">
        <v>0.121431</v>
      </c>
      <c r="L25613" s="2">
        <v>0.19994400000000001</v>
      </c>
    </row>
    <row r="25614" spans="1:12" x14ac:dyDescent="0.2">
      <c r="A25614" s="2">
        <v>22.963560000000001</v>
      </c>
      <c r="B25614" s="2">
        <v>11.35463</v>
      </c>
      <c r="C25614" s="2">
        <v>1.3851039999999999</v>
      </c>
      <c r="D25614" s="2">
        <v>1.197398</v>
      </c>
      <c r="F25614" s="2">
        <v>22.960760000000001</v>
      </c>
      <c r="G25614" s="2">
        <v>0.162468</v>
      </c>
      <c r="H25614" s="2">
        <v>0</v>
      </c>
      <c r="J25614" s="2">
        <v>22.963560000000001</v>
      </c>
      <c r="K25614" s="2">
        <v>0.12125</v>
      </c>
      <c r="L25614" s="2">
        <v>0.19941800000000001</v>
      </c>
    </row>
    <row r="25615" spans="1:12" x14ac:dyDescent="0.2">
      <c r="A25615" s="2">
        <v>22.964259999999999</v>
      </c>
      <c r="B25615" s="2">
        <v>11.354050000000001</v>
      </c>
      <c r="C25615" s="2">
        <v>1.3843989999999999</v>
      </c>
      <c r="D25615" s="2">
        <v>1.1973450000000001</v>
      </c>
      <c r="F25615" s="2">
        <v>22.961459999999999</v>
      </c>
      <c r="G25615" s="2">
        <v>0.162468</v>
      </c>
      <c r="H25615" s="2">
        <v>0</v>
      </c>
      <c r="J25615" s="2">
        <v>22.964259999999999</v>
      </c>
      <c r="K25615" s="2">
        <v>0.12087199999999999</v>
      </c>
      <c r="L25615" s="2">
        <v>0.199207</v>
      </c>
    </row>
    <row r="25616" spans="1:12" x14ac:dyDescent="0.2">
      <c r="A25616" s="2">
        <v>22.964970000000001</v>
      </c>
      <c r="B25616" s="2">
        <v>11.35384</v>
      </c>
      <c r="C25616" s="2">
        <v>1.3832580000000001</v>
      </c>
      <c r="D25616" s="2">
        <v>1.1971540000000001</v>
      </c>
      <c r="F25616" s="2">
        <v>22.962160000000001</v>
      </c>
      <c r="G25616" s="2">
        <v>0.162468</v>
      </c>
      <c r="H25616" s="2">
        <v>0</v>
      </c>
      <c r="J25616" s="2">
        <v>22.964970000000001</v>
      </c>
      <c r="K25616" s="2">
        <v>0.12039900000000001</v>
      </c>
      <c r="L25616" s="2">
        <v>0.199656</v>
      </c>
    </row>
    <row r="25617" spans="1:12" x14ac:dyDescent="0.2">
      <c r="A25617" s="2">
        <v>22.965669999999999</v>
      </c>
      <c r="B25617" s="2">
        <v>11.353300000000001</v>
      </c>
      <c r="C25617" s="2">
        <v>1.382274</v>
      </c>
      <c r="D25617" s="2">
        <v>1.196483</v>
      </c>
      <c r="F25617" s="2">
        <v>22.962859999999999</v>
      </c>
      <c r="G25617" s="2">
        <v>0.162468</v>
      </c>
      <c r="H25617" s="2">
        <v>0</v>
      </c>
      <c r="J25617" s="2">
        <v>22.965669999999999</v>
      </c>
      <c r="K25617" s="2">
        <v>0.12017</v>
      </c>
      <c r="L25617" s="2">
        <v>0.199522</v>
      </c>
    </row>
    <row r="25618" spans="1:12" x14ac:dyDescent="0.2">
      <c r="A25618" s="2">
        <v>22.966370000000001</v>
      </c>
      <c r="B25618" s="2">
        <v>11.35281</v>
      </c>
      <c r="C25618" s="2">
        <v>1.3818809999999999</v>
      </c>
      <c r="D25618" s="2">
        <v>1.196269</v>
      </c>
      <c r="F25618" s="2">
        <v>22.963560000000001</v>
      </c>
      <c r="G25618" s="2">
        <v>0.162468</v>
      </c>
      <c r="H25618" s="2">
        <v>0</v>
      </c>
      <c r="J25618" s="2">
        <v>22.966370000000001</v>
      </c>
      <c r="K25618" s="2">
        <v>0.120125</v>
      </c>
      <c r="L25618" s="2">
        <v>0.199549</v>
      </c>
    </row>
    <row r="25619" spans="1:12" x14ac:dyDescent="0.2">
      <c r="A25619" s="2">
        <v>22.96707</v>
      </c>
      <c r="B25619" s="2">
        <v>11.35214</v>
      </c>
      <c r="C25619" s="2">
        <v>1.3808199999999999</v>
      </c>
      <c r="D25619" s="2">
        <v>1.19617</v>
      </c>
      <c r="F25619" s="2">
        <v>22.964259999999999</v>
      </c>
      <c r="G25619" s="2">
        <v>0.162468</v>
      </c>
      <c r="H25619" s="2">
        <v>0</v>
      </c>
      <c r="J25619" s="2">
        <v>22.96707</v>
      </c>
      <c r="K25619" s="2">
        <v>0.120212</v>
      </c>
      <c r="L25619" s="2">
        <v>0.19980000000000001</v>
      </c>
    </row>
    <row r="25620" spans="1:12" x14ac:dyDescent="0.2">
      <c r="A25620" s="2">
        <v>22.967770000000002</v>
      </c>
      <c r="B25620" s="2">
        <v>11.35136</v>
      </c>
      <c r="C25620" s="2">
        <v>1.3804350000000001</v>
      </c>
      <c r="D25620" s="2">
        <v>1.1962159999999999</v>
      </c>
      <c r="F25620" s="2">
        <v>22.964970000000001</v>
      </c>
      <c r="G25620" s="2">
        <v>0.162468</v>
      </c>
      <c r="H25620" s="2">
        <v>0</v>
      </c>
      <c r="J25620" s="2">
        <v>22.967770000000002</v>
      </c>
      <c r="K25620" s="2">
        <v>0.120117</v>
      </c>
      <c r="L25620" s="2">
        <v>0.19960800000000001</v>
      </c>
    </row>
    <row r="25621" spans="1:12" x14ac:dyDescent="0.2">
      <c r="A25621" s="2">
        <v>22.96847</v>
      </c>
      <c r="B25621" s="2">
        <v>11.350820000000001</v>
      </c>
      <c r="C25621" s="2">
        <v>1.3795729999999999</v>
      </c>
      <c r="D25621" s="2">
        <v>1.1959109999999999</v>
      </c>
      <c r="F25621" s="2">
        <v>22.965669999999999</v>
      </c>
      <c r="G25621" s="2">
        <v>0.162468</v>
      </c>
      <c r="H25621" s="2">
        <v>0</v>
      </c>
      <c r="J25621" s="2">
        <v>22.96847</v>
      </c>
      <c r="K25621" s="2">
        <v>0.119919</v>
      </c>
      <c r="L25621" s="2">
        <v>0.19930700000000001</v>
      </c>
    </row>
    <row r="25622" spans="1:12" x14ac:dyDescent="0.2">
      <c r="A25622" s="2">
        <v>22.969169999999998</v>
      </c>
      <c r="B25622" s="2">
        <v>11.35031</v>
      </c>
      <c r="C25622" s="2">
        <v>1.378398</v>
      </c>
      <c r="D25622" s="2">
        <v>1.195506</v>
      </c>
      <c r="F25622" s="2">
        <v>22.966370000000001</v>
      </c>
      <c r="G25622" s="2">
        <v>0.162468</v>
      </c>
      <c r="H25622" s="2">
        <v>0</v>
      </c>
      <c r="J25622" s="2">
        <v>22.969169999999998</v>
      </c>
      <c r="K25622" s="2">
        <v>0.12009599999999999</v>
      </c>
      <c r="L25622" s="2">
        <v>0.19953799999999999</v>
      </c>
    </row>
    <row r="25623" spans="1:12" x14ac:dyDescent="0.2">
      <c r="A25623" s="2">
        <v>22.96988</v>
      </c>
      <c r="B25623" s="2">
        <v>11.350070000000001</v>
      </c>
      <c r="C25623" s="2">
        <v>1.377254</v>
      </c>
      <c r="D25623" s="2">
        <v>1.195125</v>
      </c>
      <c r="F25623" s="2">
        <v>22.96707</v>
      </c>
      <c r="G25623" s="2">
        <v>0.162468</v>
      </c>
      <c r="H25623" s="2">
        <v>0</v>
      </c>
      <c r="J25623" s="2">
        <v>22.96988</v>
      </c>
      <c r="K25623" s="2">
        <v>0.120155</v>
      </c>
      <c r="L25623" s="2">
        <v>0.19963</v>
      </c>
    </row>
    <row r="25624" spans="1:12" x14ac:dyDescent="0.2">
      <c r="A25624" s="2">
        <v>22.970580000000002</v>
      </c>
      <c r="B25624" s="2">
        <v>11.34985</v>
      </c>
      <c r="C25624" s="2">
        <v>1.376781</v>
      </c>
      <c r="D25624" s="2">
        <v>1.1948350000000001</v>
      </c>
      <c r="F25624" s="2">
        <v>22.967770000000002</v>
      </c>
      <c r="G25624" s="2">
        <v>0.162468</v>
      </c>
      <c r="H25624" s="2">
        <v>0</v>
      </c>
      <c r="J25624" s="2">
        <v>22.970580000000002</v>
      </c>
      <c r="K25624" s="2">
        <v>0.119903</v>
      </c>
      <c r="L25624" s="2">
        <v>0.19939999999999999</v>
      </c>
    </row>
    <row r="25625" spans="1:12" x14ac:dyDescent="0.2">
      <c r="A25625" s="2">
        <v>22.97128</v>
      </c>
      <c r="B25625" s="2">
        <v>11.34961</v>
      </c>
      <c r="C25625" s="2">
        <v>1.3759760000000001</v>
      </c>
      <c r="D25625" s="2">
        <v>1.195506</v>
      </c>
      <c r="F25625" s="2">
        <v>22.96847</v>
      </c>
      <c r="G25625" s="2">
        <v>0.162468</v>
      </c>
      <c r="H25625" s="2">
        <v>0</v>
      </c>
      <c r="J25625" s="2">
        <v>22.97128</v>
      </c>
      <c r="K25625" s="2">
        <v>0.119495</v>
      </c>
      <c r="L25625" s="2">
        <v>0.199627</v>
      </c>
    </row>
    <row r="25626" spans="1:12" x14ac:dyDescent="0.2">
      <c r="A25626" s="2">
        <v>22.971979999999999</v>
      </c>
      <c r="B25626" s="2">
        <v>11.349460000000001</v>
      </c>
      <c r="C25626" s="2">
        <v>1.3747739999999999</v>
      </c>
      <c r="D25626" s="2">
        <v>1.1958340000000001</v>
      </c>
      <c r="F25626" s="2">
        <v>22.969169999999998</v>
      </c>
      <c r="G25626" s="2">
        <v>0.162468</v>
      </c>
      <c r="H25626" s="2">
        <v>0</v>
      </c>
      <c r="J25626" s="2">
        <v>22.971979999999999</v>
      </c>
      <c r="K25626" s="2">
        <v>0.11895699999999999</v>
      </c>
      <c r="L25626" s="2">
        <v>0.20007</v>
      </c>
    </row>
    <row r="25627" spans="1:12" x14ac:dyDescent="0.2">
      <c r="A25627" s="2">
        <v>22.97268</v>
      </c>
      <c r="B25627" s="2">
        <v>11.349209999999999</v>
      </c>
      <c r="C25627" s="2">
        <v>1.37371</v>
      </c>
      <c r="D25627" s="2">
        <v>1.1959109999999999</v>
      </c>
      <c r="F25627" s="2">
        <v>22.96988</v>
      </c>
      <c r="G25627" s="2">
        <v>0.162468</v>
      </c>
      <c r="H25627" s="2">
        <v>0</v>
      </c>
      <c r="J25627" s="2">
        <v>22.97268</v>
      </c>
      <c r="K25627" s="2">
        <v>0.118482</v>
      </c>
      <c r="L25627" s="2">
        <v>0.20019000000000001</v>
      </c>
    </row>
    <row r="25628" spans="1:12" x14ac:dyDescent="0.2">
      <c r="A25628" s="2">
        <v>22.973379999999999</v>
      </c>
      <c r="B25628" s="2">
        <v>11.34901</v>
      </c>
      <c r="C25628" s="2">
        <v>1.372657</v>
      </c>
      <c r="D25628" s="2">
        <v>1.195972</v>
      </c>
      <c r="F25628" s="2">
        <v>22.970580000000002</v>
      </c>
      <c r="G25628" s="2">
        <v>0.162468</v>
      </c>
      <c r="H25628" s="2">
        <v>0</v>
      </c>
      <c r="J25628" s="2">
        <v>22.973379999999999</v>
      </c>
      <c r="K25628" s="2">
        <v>0.11838899999999999</v>
      </c>
      <c r="L25628" s="2">
        <v>0.19991300000000001</v>
      </c>
    </row>
    <row r="25629" spans="1:12" x14ac:dyDescent="0.2">
      <c r="A25629" s="2">
        <v>22.97409</v>
      </c>
      <c r="B25629" s="2">
        <v>11.34849</v>
      </c>
      <c r="C25629" s="2">
        <v>1.3714170000000001</v>
      </c>
      <c r="D25629" s="2">
        <v>1.195865</v>
      </c>
      <c r="F25629" s="2">
        <v>22.97128</v>
      </c>
      <c r="G25629" s="2">
        <v>0.162468</v>
      </c>
      <c r="H25629" s="2">
        <v>0</v>
      </c>
      <c r="J25629" s="2">
        <v>22.97409</v>
      </c>
      <c r="K25629" s="2">
        <v>0.118704</v>
      </c>
      <c r="L25629" s="2">
        <v>0.19917499999999999</v>
      </c>
    </row>
    <row r="25630" spans="1:12" x14ac:dyDescent="0.2">
      <c r="A25630" s="2">
        <v>22.974789999999999</v>
      </c>
      <c r="B25630" s="2">
        <v>11.34839</v>
      </c>
      <c r="C25630" s="2">
        <v>1.370303</v>
      </c>
      <c r="D25630" s="2">
        <v>1.1957580000000001</v>
      </c>
      <c r="F25630" s="2">
        <v>22.971979999999999</v>
      </c>
      <c r="G25630" s="2">
        <v>0.162468</v>
      </c>
      <c r="H25630" s="2">
        <v>0</v>
      </c>
      <c r="J25630" s="2">
        <v>22.974789999999999</v>
      </c>
      <c r="K25630" s="2">
        <v>0.11892900000000001</v>
      </c>
      <c r="L25630" s="2">
        <v>0.19917799999999999</v>
      </c>
    </row>
    <row r="25631" spans="1:12" x14ac:dyDescent="0.2">
      <c r="A25631" s="2">
        <v>22.975490000000001</v>
      </c>
      <c r="B25631" s="2">
        <v>11.348100000000001</v>
      </c>
      <c r="C25631" s="2">
        <v>1.369956</v>
      </c>
      <c r="D25631" s="2">
        <v>1.196002</v>
      </c>
      <c r="F25631" s="2">
        <v>22.97268</v>
      </c>
      <c r="G25631" s="2">
        <v>0.162468</v>
      </c>
      <c r="H25631" s="2">
        <v>0</v>
      </c>
      <c r="J25631" s="2">
        <v>22.975490000000001</v>
      </c>
      <c r="K25631" s="2">
        <v>0.119226</v>
      </c>
      <c r="L25631" s="2">
        <v>0.19952</v>
      </c>
    </row>
    <row r="25632" spans="1:12" x14ac:dyDescent="0.2">
      <c r="A25632" s="2">
        <v>22.976189999999999</v>
      </c>
      <c r="B25632" s="2">
        <v>11.347670000000001</v>
      </c>
      <c r="C25632" s="2">
        <v>1.3684190000000001</v>
      </c>
      <c r="D25632" s="2">
        <v>1.1958340000000001</v>
      </c>
      <c r="F25632" s="2">
        <v>22.973379999999999</v>
      </c>
      <c r="G25632" s="2">
        <v>0.162468</v>
      </c>
      <c r="H25632" s="2">
        <v>0</v>
      </c>
      <c r="J25632" s="2">
        <v>22.976189999999999</v>
      </c>
      <c r="K25632" s="2">
        <v>0.119446</v>
      </c>
      <c r="L25632" s="2">
        <v>0.19936400000000001</v>
      </c>
    </row>
    <row r="25633" spans="1:12" x14ac:dyDescent="0.2">
      <c r="A25633" s="2">
        <v>22.976890000000001</v>
      </c>
      <c r="B25633" s="2">
        <v>11.34723</v>
      </c>
      <c r="C25633" s="2">
        <v>1.3672359999999999</v>
      </c>
      <c r="D25633" s="2">
        <v>1.1952849999999999</v>
      </c>
      <c r="F25633" s="2">
        <v>22.97409</v>
      </c>
      <c r="G25633" s="2">
        <v>0.162468</v>
      </c>
      <c r="H25633" s="2">
        <v>0</v>
      </c>
      <c r="J25633" s="2">
        <v>22.976890000000001</v>
      </c>
      <c r="K25633" s="2">
        <v>0.119116</v>
      </c>
      <c r="L25633" s="2">
        <v>0.199378</v>
      </c>
    </row>
    <row r="25634" spans="1:12" x14ac:dyDescent="0.2">
      <c r="A25634" s="2">
        <v>22.977589999999999</v>
      </c>
      <c r="B25634" s="2">
        <v>11.34695</v>
      </c>
      <c r="C25634" s="2">
        <v>1.366824</v>
      </c>
      <c r="D25634" s="2">
        <v>1.1949650000000001</v>
      </c>
      <c r="F25634" s="2">
        <v>22.974789999999999</v>
      </c>
      <c r="G25634" s="2">
        <v>0.162468</v>
      </c>
      <c r="H25634" s="2">
        <v>0</v>
      </c>
      <c r="J25634" s="2">
        <v>22.977589999999999</v>
      </c>
      <c r="K25634" s="2">
        <v>0.118912</v>
      </c>
      <c r="L25634" s="2">
        <v>0.19933699999999999</v>
      </c>
    </row>
    <row r="25635" spans="1:12" x14ac:dyDescent="0.2">
      <c r="A25635" s="2">
        <v>22.978290000000001</v>
      </c>
      <c r="B25635" s="2">
        <v>11.346019999999999</v>
      </c>
      <c r="C25635" s="2">
        <v>1.3664350000000001</v>
      </c>
      <c r="D25635" s="2">
        <v>1.194904</v>
      </c>
      <c r="F25635" s="2">
        <v>22.975490000000001</v>
      </c>
      <c r="G25635" s="2">
        <v>0.162468</v>
      </c>
      <c r="H25635" s="2">
        <v>0</v>
      </c>
      <c r="J25635" s="2">
        <v>22.978290000000001</v>
      </c>
      <c r="K25635" s="2">
        <v>0.11870799999999999</v>
      </c>
      <c r="L25635" s="2">
        <v>0.199242</v>
      </c>
    </row>
    <row r="25636" spans="1:12" x14ac:dyDescent="0.2">
      <c r="A25636" s="2">
        <v>22.97899</v>
      </c>
      <c r="B25636" s="2">
        <v>11.34543</v>
      </c>
      <c r="C25636" s="2">
        <v>1.3660000000000001</v>
      </c>
      <c r="D25636" s="2">
        <v>1.195071</v>
      </c>
      <c r="F25636" s="2">
        <v>22.976189999999999</v>
      </c>
      <c r="G25636" s="2">
        <v>0.162468</v>
      </c>
      <c r="H25636" s="2">
        <v>0</v>
      </c>
      <c r="J25636" s="2">
        <v>22.97899</v>
      </c>
      <c r="K25636" s="2">
        <v>0.11841400000000001</v>
      </c>
      <c r="L25636" s="2">
        <v>0.19908500000000001</v>
      </c>
    </row>
    <row r="25637" spans="1:12" x14ac:dyDescent="0.2">
      <c r="A25637" s="2">
        <v>22.979690000000002</v>
      </c>
      <c r="B25637" s="2">
        <v>11.344860000000001</v>
      </c>
      <c r="C25637" s="2">
        <v>1.365146</v>
      </c>
      <c r="D25637" s="2">
        <v>1.195079</v>
      </c>
      <c r="F25637" s="2">
        <v>22.976890000000001</v>
      </c>
      <c r="G25637" s="2">
        <v>0.162468</v>
      </c>
      <c r="H25637" s="2">
        <v>0</v>
      </c>
      <c r="J25637" s="2">
        <v>22.979690000000002</v>
      </c>
      <c r="K25637" s="2">
        <v>0.118378</v>
      </c>
      <c r="L25637" s="2">
        <v>0.198874</v>
      </c>
    </row>
    <row r="25638" spans="1:12" x14ac:dyDescent="0.2">
      <c r="A25638" s="2">
        <v>22.980399999999999</v>
      </c>
      <c r="B25638" s="2">
        <v>11.34437</v>
      </c>
      <c r="C25638" s="2">
        <v>1.3641810000000001</v>
      </c>
      <c r="D25638" s="2">
        <v>1.1949339999999999</v>
      </c>
      <c r="F25638" s="2">
        <v>22.977589999999999</v>
      </c>
      <c r="G25638" s="2">
        <v>0.162468</v>
      </c>
      <c r="H25638" s="2">
        <v>0</v>
      </c>
      <c r="J25638" s="2">
        <v>22.980399999999999</v>
      </c>
      <c r="K25638" s="2">
        <v>0.118294</v>
      </c>
      <c r="L25638" s="2">
        <v>0.19875899999999999</v>
      </c>
    </row>
    <row r="25639" spans="1:12" x14ac:dyDescent="0.2">
      <c r="A25639" s="2">
        <v>22.981100000000001</v>
      </c>
      <c r="B25639" s="2">
        <v>11.34412</v>
      </c>
      <c r="C25639" s="2">
        <v>1.363334</v>
      </c>
      <c r="D25639" s="2">
        <v>1.1948730000000001</v>
      </c>
      <c r="F25639" s="2">
        <v>22.978290000000001</v>
      </c>
      <c r="G25639" s="2">
        <v>0.162468</v>
      </c>
      <c r="H25639" s="2">
        <v>0</v>
      </c>
      <c r="J25639" s="2">
        <v>22.981100000000001</v>
      </c>
      <c r="K25639" s="2">
        <v>0.118143</v>
      </c>
      <c r="L25639" s="2">
        <v>0.198435</v>
      </c>
    </row>
    <row r="25640" spans="1:12" x14ac:dyDescent="0.2">
      <c r="A25640" s="2">
        <v>22.9818</v>
      </c>
      <c r="B25640" s="2">
        <v>11.344150000000001</v>
      </c>
      <c r="C25640" s="2">
        <v>1.362601</v>
      </c>
      <c r="D25640" s="2">
        <v>1.194896</v>
      </c>
      <c r="F25640" s="2">
        <v>22.97899</v>
      </c>
      <c r="G25640" s="2">
        <v>0.162468</v>
      </c>
      <c r="H25640" s="2">
        <v>0</v>
      </c>
      <c r="J25640" s="2">
        <v>22.9818</v>
      </c>
      <c r="K25640" s="2">
        <v>0.11822299999999999</v>
      </c>
      <c r="L25640" s="2">
        <v>0.19794300000000001</v>
      </c>
    </row>
    <row r="25641" spans="1:12" x14ac:dyDescent="0.2">
      <c r="A25641" s="2">
        <v>22.982500000000002</v>
      </c>
      <c r="B25641" s="2">
        <v>11.34329</v>
      </c>
      <c r="C25641" s="2">
        <v>1.3628800000000001</v>
      </c>
      <c r="D25641" s="2">
        <v>1.1953769999999999</v>
      </c>
      <c r="F25641" s="2">
        <v>22.979690000000002</v>
      </c>
      <c r="G25641" s="2">
        <v>0.162468</v>
      </c>
      <c r="H25641" s="2">
        <v>0</v>
      </c>
      <c r="J25641" s="2">
        <v>22.982500000000002</v>
      </c>
      <c r="K25641" s="2">
        <v>0.118519</v>
      </c>
      <c r="L25641" s="2">
        <v>0.197712</v>
      </c>
    </row>
    <row r="25642" spans="1:12" x14ac:dyDescent="0.2">
      <c r="A25642" s="2">
        <v>22.9832</v>
      </c>
      <c r="B25642" s="2">
        <v>11.342499999999999</v>
      </c>
      <c r="C25642" s="2">
        <v>1.361694</v>
      </c>
      <c r="D25642" s="2">
        <v>1.1949650000000001</v>
      </c>
      <c r="F25642" s="2">
        <v>22.980399999999999</v>
      </c>
      <c r="G25642" s="2">
        <v>0.162468</v>
      </c>
      <c r="H25642" s="2">
        <v>0</v>
      </c>
      <c r="J25642" s="2">
        <v>22.9832</v>
      </c>
      <c r="K25642" s="2">
        <v>0.118727</v>
      </c>
      <c r="L25642" s="2">
        <v>0.19769700000000001</v>
      </c>
    </row>
    <row r="25643" spans="1:12" x14ac:dyDescent="0.2">
      <c r="A25643" s="2">
        <v>22.983899999999998</v>
      </c>
      <c r="B25643" s="2">
        <v>11.34219</v>
      </c>
      <c r="C25643" s="2">
        <v>1.3610180000000001</v>
      </c>
      <c r="D25643" s="2">
        <v>1.1947589999999999</v>
      </c>
      <c r="F25643" s="2">
        <v>22.981100000000001</v>
      </c>
      <c r="G25643" s="2">
        <v>0.162468</v>
      </c>
      <c r="H25643" s="2">
        <v>0</v>
      </c>
      <c r="J25643" s="2">
        <v>22.983899999999998</v>
      </c>
      <c r="K25643" s="2">
        <v>0.118769</v>
      </c>
      <c r="L25643" s="2">
        <v>0.197269</v>
      </c>
    </row>
    <row r="25644" spans="1:12" x14ac:dyDescent="0.2">
      <c r="A25644" s="2">
        <v>22.9846</v>
      </c>
      <c r="B25644" s="2">
        <v>11.34177</v>
      </c>
      <c r="C25644" s="2">
        <v>1.3611180000000001</v>
      </c>
      <c r="D25644" s="2">
        <v>1.1948430000000001</v>
      </c>
      <c r="F25644" s="2">
        <v>22.9818</v>
      </c>
      <c r="G25644" s="2">
        <v>0.162468</v>
      </c>
      <c r="H25644" s="2">
        <v>0</v>
      </c>
      <c r="J25644" s="2">
        <v>22.9846</v>
      </c>
      <c r="K25644" s="2">
        <v>0.118788</v>
      </c>
      <c r="L25644" s="2">
        <v>0.196798</v>
      </c>
    </row>
    <row r="25645" spans="1:12" x14ac:dyDescent="0.2">
      <c r="A25645" s="2">
        <v>22.985309999999998</v>
      </c>
      <c r="B25645" s="2">
        <v>11.34188</v>
      </c>
      <c r="C25645" s="2">
        <v>1.3605640000000001</v>
      </c>
      <c r="D25645" s="2">
        <v>1.194736</v>
      </c>
      <c r="F25645" s="2">
        <v>22.982500000000002</v>
      </c>
      <c r="G25645" s="2">
        <v>0.162468</v>
      </c>
      <c r="H25645" s="2">
        <v>0</v>
      </c>
      <c r="J25645" s="2">
        <v>22.985309999999998</v>
      </c>
      <c r="K25645" s="2">
        <v>0.118898</v>
      </c>
      <c r="L25645" s="2">
        <v>0.19652700000000001</v>
      </c>
    </row>
    <row r="25646" spans="1:12" x14ac:dyDescent="0.2">
      <c r="A25646" s="2">
        <v>22.98601</v>
      </c>
      <c r="B25646" s="2">
        <v>11.34192</v>
      </c>
      <c r="C25646" s="2">
        <v>1.3594120000000001</v>
      </c>
      <c r="D25646" s="2">
        <v>1.194698</v>
      </c>
      <c r="F25646" s="2">
        <v>22.9832</v>
      </c>
      <c r="G25646" s="2">
        <v>0.162468</v>
      </c>
      <c r="H25646" s="2">
        <v>0</v>
      </c>
      <c r="J25646" s="2">
        <v>22.98601</v>
      </c>
      <c r="K25646" s="2">
        <v>0.119091</v>
      </c>
      <c r="L25646" s="2">
        <v>0.196322</v>
      </c>
    </row>
    <row r="25647" spans="1:12" x14ac:dyDescent="0.2">
      <c r="A25647" s="2">
        <v>22.986709999999999</v>
      </c>
      <c r="B25647" s="2">
        <v>11.34145</v>
      </c>
      <c r="C25647" s="2">
        <v>1.3585579999999999</v>
      </c>
      <c r="D25647" s="2">
        <v>1.1948650000000001</v>
      </c>
      <c r="F25647" s="2">
        <v>22.983899999999998</v>
      </c>
      <c r="G25647" s="2">
        <v>0.162468</v>
      </c>
      <c r="H25647" s="2">
        <v>0</v>
      </c>
      <c r="J25647" s="2">
        <v>22.986709999999999</v>
      </c>
      <c r="K25647" s="2">
        <v>0.119348</v>
      </c>
      <c r="L25647" s="2">
        <v>0.196127</v>
      </c>
    </row>
    <row r="25648" spans="1:12" x14ac:dyDescent="0.2">
      <c r="A25648" s="2">
        <v>22.987410000000001</v>
      </c>
      <c r="B25648" s="2">
        <v>11.340780000000001</v>
      </c>
      <c r="C25648" s="2">
        <v>1.357883</v>
      </c>
      <c r="D25648" s="2">
        <v>1.19485</v>
      </c>
      <c r="F25648" s="2">
        <v>22.9846</v>
      </c>
      <c r="G25648" s="2">
        <v>0.162468</v>
      </c>
      <c r="H25648" s="2">
        <v>0</v>
      </c>
      <c r="J25648" s="2">
        <v>22.987410000000001</v>
      </c>
      <c r="K25648" s="2">
        <v>0.119434</v>
      </c>
      <c r="L25648" s="2">
        <v>0.19584099999999999</v>
      </c>
    </row>
    <row r="25649" spans="1:12" x14ac:dyDescent="0.2">
      <c r="A25649" s="2">
        <v>22.988109999999999</v>
      </c>
      <c r="B25649" s="2">
        <v>11.340630000000001</v>
      </c>
      <c r="C25649" s="2">
        <v>1.3578140000000001</v>
      </c>
      <c r="D25649" s="2">
        <v>1.1948350000000001</v>
      </c>
      <c r="F25649" s="2">
        <v>22.985309999999998</v>
      </c>
      <c r="G25649" s="2">
        <v>0.162468</v>
      </c>
      <c r="H25649" s="2">
        <v>0</v>
      </c>
      <c r="J25649" s="2">
        <v>22.988109999999999</v>
      </c>
      <c r="K25649" s="2">
        <v>0.119043</v>
      </c>
      <c r="L25649" s="2">
        <v>0.19561600000000001</v>
      </c>
    </row>
    <row r="25650" spans="1:12" x14ac:dyDescent="0.2">
      <c r="A25650" s="2">
        <v>22.988810000000001</v>
      </c>
      <c r="B25650" s="2">
        <v>11.340820000000001</v>
      </c>
      <c r="C25650" s="2">
        <v>1.357345</v>
      </c>
      <c r="D25650" s="2">
        <v>1.194904</v>
      </c>
      <c r="F25650" s="2">
        <v>22.98601</v>
      </c>
      <c r="G25650" s="2">
        <v>0.162468</v>
      </c>
      <c r="H25650" s="2">
        <v>0</v>
      </c>
      <c r="J25650" s="2">
        <v>22.988810000000001</v>
      </c>
      <c r="K25650" s="2">
        <v>0.11902</v>
      </c>
      <c r="L25650" s="2">
        <v>0.19564000000000001</v>
      </c>
    </row>
    <row r="25651" spans="1:12" x14ac:dyDescent="0.2">
      <c r="A25651" s="2">
        <v>22.989509999999999</v>
      </c>
      <c r="B25651" s="2">
        <v>11.34069</v>
      </c>
      <c r="C25651" s="2">
        <v>1.3566510000000001</v>
      </c>
      <c r="D25651" s="2">
        <v>1.195338</v>
      </c>
      <c r="F25651" s="2">
        <v>22.986709999999999</v>
      </c>
      <c r="G25651" s="2">
        <v>0.162468</v>
      </c>
      <c r="H25651" s="2">
        <v>0</v>
      </c>
      <c r="J25651" s="2">
        <v>22.989509999999999</v>
      </c>
      <c r="K25651" s="2">
        <v>0.119196</v>
      </c>
      <c r="L25651" s="2">
        <v>0.19553400000000001</v>
      </c>
    </row>
    <row r="25652" spans="1:12" x14ac:dyDescent="0.2">
      <c r="A25652" s="2">
        <v>22.990220000000001</v>
      </c>
      <c r="B25652" s="2">
        <v>11.340159999999999</v>
      </c>
      <c r="C25652" s="2">
        <v>1.356052</v>
      </c>
      <c r="D25652" s="2">
        <v>1.1953990000000001</v>
      </c>
      <c r="F25652" s="2">
        <v>22.987410000000001</v>
      </c>
      <c r="G25652" s="2">
        <v>0.162468</v>
      </c>
      <c r="H25652" s="2">
        <v>0</v>
      </c>
      <c r="J25652" s="2">
        <v>22.990220000000001</v>
      </c>
      <c r="K25652" s="2">
        <v>0.11913700000000001</v>
      </c>
      <c r="L25652" s="2">
        <v>0.19522999999999999</v>
      </c>
    </row>
    <row r="25653" spans="1:12" x14ac:dyDescent="0.2">
      <c r="A25653" s="2">
        <v>22.990919999999999</v>
      </c>
      <c r="B25653" s="2">
        <v>11.33977</v>
      </c>
      <c r="C25653" s="2">
        <v>1.3551059999999999</v>
      </c>
      <c r="D25653" s="2">
        <v>1.1948810000000001</v>
      </c>
      <c r="F25653" s="2">
        <v>22.988109999999999</v>
      </c>
      <c r="G25653" s="2">
        <v>0.162468</v>
      </c>
      <c r="H25653" s="2">
        <v>0</v>
      </c>
      <c r="J25653" s="2">
        <v>22.990919999999999</v>
      </c>
      <c r="K25653" s="2">
        <v>0.11939</v>
      </c>
      <c r="L25653" s="2">
        <v>0.195131</v>
      </c>
    </row>
    <row r="25654" spans="1:12" x14ac:dyDescent="0.2">
      <c r="A25654" s="2">
        <v>22.991620000000001</v>
      </c>
      <c r="B25654" s="2">
        <v>11.339270000000001</v>
      </c>
      <c r="C25654" s="2">
        <v>1.354274</v>
      </c>
      <c r="D25654" s="2">
        <v>1.19485</v>
      </c>
      <c r="F25654" s="2">
        <v>22.988810000000001</v>
      </c>
      <c r="G25654" s="2">
        <v>0.162468</v>
      </c>
      <c r="H25654" s="2">
        <v>0</v>
      </c>
      <c r="J25654" s="2">
        <v>22.991620000000001</v>
      </c>
      <c r="K25654" s="2">
        <v>0.119396</v>
      </c>
      <c r="L25654" s="2">
        <v>0.19487499999999999</v>
      </c>
    </row>
    <row r="25655" spans="1:12" x14ac:dyDescent="0.2">
      <c r="A25655" s="2">
        <v>22.992319999999999</v>
      </c>
      <c r="B25655" s="2">
        <v>11.3385</v>
      </c>
      <c r="C25655" s="2">
        <v>1.353316</v>
      </c>
      <c r="D25655" s="2">
        <v>1.194598</v>
      </c>
      <c r="F25655" s="2">
        <v>22.989509999999999</v>
      </c>
      <c r="G25655" s="2">
        <v>0.162468</v>
      </c>
      <c r="H25655" s="2">
        <v>0</v>
      </c>
      <c r="J25655" s="2">
        <v>22.992319999999999</v>
      </c>
      <c r="K25655" s="2">
        <v>0.119531</v>
      </c>
      <c r="L25655" s="2">
        <v>0.194442</v>
      </c>
    </row>
    <row r="25656" spans="1:12" x14ac:dyDescent="0.2">
      <c r="A25656" s="2">
        <v>22.993020000000001</v>
      </c>
      <c r="B25656" s="2">
        <v>11.337899999999999</v>
      </c>
      <c r="C25656" s="2">
        <v>1.3528359999999999</v>
      </c>
      <c r="D25656" s="2">
        <v>1.194499</v>
      </c>
      <c r="F25656" s="2">
        <v>22.990220000000001</v>
      </c>
      <c r="G25656" s="2">
        <v>0.162468</v>
      </c>
      <c r="H25656" s="2">
        <v>0</v>
      </c>
      <c r="J25656" s="2">
        <v>22.993020000000001</v>
      </c>
      <c r="K25656" s="2">
        <v>0.1192</v>
      </c>
      <c r="L25656" s="2">
        <v>0.19384699999999999</v>
      </c>
    </row>
    <row r="25657" spans="1:12" x14ac:dyDescent="0.2">
      <c r="A25657" s="2">
        <v>22.99372</v>
      </c>
      <c r="B25657" s="2">
        <v>11.3378</v>
      </c>
      <c r="C25657" s="2">
        <v>1.3524430000000001</v>
      </c>
      <c r="D25657" s="2">
        <v>1.1940869999999999</v>
      </c>
      <c r="F25657" s="2">
        <v>22.990919999999999</v>
      </c>
      <c r="G25657" s="2">
        <v>0.162468</v>
      </c>
      <c r="H25657" s="2">
        <v>0</v>
      </c>
      <c r="J25657" s="2">
        <v>22.99372</v>
      </c>
      <c r="K25657" s="2">
        <v>0.119144</v>
      </c>
      <c r="L25657" s="2">
        <v>0.192971</v>
      </c>
    </row>
    <row r="25658" spans="1:12" x14ac:dyDescent="0.2">
      <c r="A25658" s="2">
        <v>22.994430000000001</v>
      </c>
      <c r="B25658" s="2">
        <v>11.33775</v>
      </c>
      <c r="C25658" s="2">
        <v>1.3525149999999999</v>
      </c>
      <c r="D25658" s="2">
        <v>1.195071</v>
      </c>
      <c r="F25658" s="2">
        <v>22.991620000000001</v>
      </c>
      <c r="G25658" s="2">
        <v>0.162468</v>
      </c>
      <c r="H25658" s="2">
        <v>0</v>
      </c>
      <c r="J25658" s="2">
        <v>22.994430000000001</v>
      </c>
      <c r="K25658" s="2">
        <v>0.119169</v>
      </c>
      <c r="L25658" s="2">
        <v>0.19206599999999999</v>
      </c>
    </row>
    <row r="25659" spans="1:12" x14ac:dyDescent="0.2">
      <c r="A25659" s="2">
        <v>22.99513</v>
      </c>
      <c r="B25659" s="2">
        <v>11.33733</v>
      </c>
      <c r="C25659" s="2">
        <v>1.3525799999999999</v>
      </c>
      <c r="D25659" s="2">
        <v>1.1953</v>
      </c>
      <c r="F25659" s="2">
        <v>22.992319999999999</v>
      </c>
      <c r="G25659" s="2">
        <v>0.162468</v>
      </c>
      <c r="H25659" s="2">
        <v>0</v>
      </c>
      <c r="J25659" s="2">
        <v>22.99513</v>
      </c>
      <c r="K25659" s="2">
        <v>0.11895699999999999</v>
      </c>
      <c r="L25659" s="2">
        <v>0.191661</v>
      </c>
    </row>
    <row r="25660" spans="1:12" x14ac:dyDescent="0.2">
      <c r="A25660" s="2">
        <v>22.995830000000002</v>
      </c>
      <c r="B25660" s="2">
        <v>11.336930000000001</v>
      </c>
      <c r="C25660" s="2">
        <v>1.352306</v>
      </c>
      <c r="D25660" s="2">
        <v>1.195438</v>
      </c>
      <c r="F25660" s="2">
        <v>22.993020000000001</v>
      </c>
      <c r="G25660" s="2">
        <v>0.162468</v>
      </c>
      <c r="H25660" s="2">
        <v>0</v>
      </c>
      <c r="J25660" s="2">
        <v>22.995830000000002</v>
      </c>
      <c r="K25660" s="2">
        <v>0.118931</v>
      </c>
      <c r="L25660" s="2">
        <v>0.19152</v>
      </c>
    </row>
    <row r="25661" spans="1:12" x14ac:dyDescent="0.2">
      <c r="A25661" s="2">
        <v>22.99653</v>
      </c>
      <c r="B25661" s="2">
        <v>11.336370000000001</v>
      </c>
      <c r="C25661" s="2">
        <v>1.3517790000000001</v>
      </c>
      <c r="D25661" s="2">
        <v>1.195209</v>
      </c>
      <c r="F25661" s="2">
        <v>22.99372</v>
      </c>
      <c r="G25661" s="2">
        <v>0.162468</v>
      </c>
      <c r="H25661" s="2">
        <v>0</v>
      </c>
      <c r="J25661" s="2">
        <v>22.99653</v>
      </c>
      <c r="K25661" s="2">
        <v>0.119032</v>
      </c>
      <c r="L25661" s="2">
        <v>0.191187</v>
      </c>
    </row>
    <row r="25662" spans="1:12" x14ac:dyDescent="0.2">
      <c r="A25662" s="2">
        <v>22.997229999999998</v>
      </c>
      <c r="B25662" s="2">
        <v>11.335979999999999</v>
      </c>
      <c r="C25662" s="2">
        <v>1.3510390000000001</v>
      </c>
      <c r="D25662" s="2">
        <v>1.1951860000000001</v>
      </c>
      <c r="F25662" s="2">
        <v>22.994430000000001</v>
      </c>
      <c r="G25662" s="2">
        <v>0.162468</v>
      </c>
      <c r="H25662" s="2">
        <v>0</v>
      </c>
      <c r="J25662" s="2">
        <v>22.997229999999998</v>
      </c>
      <c r="K25662" s="2">
        <v>0.119009</v>
      </c>
      <c r="L25662" s="2">
        <v>0.19082499999999999</v>
      </c>
    </row>
    <row r="25663" spans="1:12" x14ac:dyDescent="0.2">
      <c r="A25663" s="2">
        <v>22.99793</v>
      </c>
      <c r="B25663" s="2">
        <v>11.33619</v>
      </c>
      <c r="C25663" s="2">
        <v>1.350528</v>
      </c>
      <c r="D25663" s="2">
        <v>1.19556</v>
      </c>
      <c r="F25663" s="2">
        <v>22.99513</v>
      </c>
      <c r="G25663" s="2">
        <v>0.162468</v>
      </c>
      <c r="H25663" s="2">
        <v>0</v>
      </c>
      <c r="J25663" s="2">
        <v>22.99793</v>
      </c>
      <c r="K25663" s="2">
        <v>0.11887</v>
      </c>
      <c r="L25663" s="2">
        <v>0.18990000000000001</v>
      </c>
    </row>
    <row r="25664" spans="1:12" x14ac:dyDescent="0.2">
      <c r="A25664" s="2">
        <v>22.998629999999999</v>
      </c>
      <c r="B25664" s="2">
        <v>11.336349999999999</v>
      </c>
      <c r="C25664" s="2">
        <v>1.34996</v>
      </c>
      <c r="D25664" s="2">
        <v>1.1953</v>
      </c>
      <c r="F25664" s="2">
        <v>22.995830000000002</v>
      </c>
      <c r="G25664" s="2">
        <v>0.162468</v>
      </c>
      <c r="H25664" s="2">
        <v>0</v>
      </c>
      <c r="J25664" s="2">
        <v>22.998629999999999</v>
      </c>
      <c r="K25664" s="2">
        <v>0.11860800000000001</v>
      </c>
      <c r="L25664" s="2">
        <v>0.189938</v>
      </c>
    </row>
    <row r="25665" spans="1:12" x14ac:dyDescent="0.2">
      <c r="A25665" s="2">
        <v>22.99933</v>
      </c>
      <c r="B25665" s="2">
        <v>11.335739999999999</v>
      </c>
      <c r="C25665" s="2">
        <v>1.349227</v>
      </c>
      <c r="D25665" s="2">
        <v>1.1956739999999999</v>
      </c>
      <c r="F25665" s="2">
        <v>22.99653</v>
      </c>
      <c r="G25665" s="2">
        <v>0.162468</v>
      </c>
      <c r="H25665" s="2">
        <v>0</v>
      </c>
      <c r="J25665" s="2">
        <v>22.99933</v>
      </c>
      <c r="K25665" s="2">
        <v>0.118683</v>
      </c>
      <c r="L25665" s="2">
        <v>0.190306</v>
      </c>
    </row>
    <row r="25666" spans="1:12" x14ac:dyDescent="0.2">
      <c r="A25666" s="2">
        <v>23.000029999999999</v>
      </c>
      <c r="B25666" s="2">
        <v>11.33517</v>
      </c>
      <c r="C25666" s="2">
        <v>1.348449</v>
      </c>
      <c r="D25666" s="2">
        <v>1.195819</v>
      </c>
      <c r="F25666" s="2">
        <v>22.997229999999998</v>
      </c>
      <c r="G25666" s="2">
        <v>0.162468</v>
      </c>
      <c r="H25666" s="2">
        <v>0</v>
      </c>
      <c r="J25666" s="2">
        <v>23.000029999999999</v>
      </c>
      <c r="K25666" s="2">
        <v>0.11870799999999999</v>
      </c>
      <c r="L25666" s="2">
        <v>0.18985299999999999</v>
      </c>
    </row>
    <row r="25667" spans="1:12" x14ac:dyDescent="0.2">
      <c r="F25667" s="2">
        <v>22.99793</v>
      </c>
      <c r="G25667" s="2">
        <v>0.162468</v>
      </c>
      <c r="H25667" s="2">
        <v>0</v>
      </c>
    </row>
    <row r="25668" spans="1:12" x14ac:dyDescent="0.2">
      <c r="F25668" s="2">
        <v>22.998629999999999</v>
      </c>
      <c r="G25668" s="2">
        <v>0.162468</v>
      </c>
      <c r="H25668" s="2">
        <v>0</v>
      </c>
    </row>
    <row r="25669" spans="1:12" x14ac:dyDescent="0.2">
      <c r="F25669" s="2">
        <v>22.99933</v>
      </c>
      <c r="G25669" s="2">
        <v>0.162468</v>
      </c>
      <c r="H25669" s="2">
        <v>0</v>
      </c>
    </row>
    <row r="25670" spans="1:12" x14ac:dyDescent="0.2">
      <c r="F25670" s="2">
        <v>23.000029999999999</v>
      </c>
      <c r="G25670" s="2">
        <v>0.162468</v>
      </c>
      <c r="H25670" s="2">
        <v>0</v>
      </c>
    </row>
    <row r="25671" spans="1:12" x14ac:dyDescent="0.2">
      <c r="F25671" s="2"/>
      <c r="G25671" s="2"/>
      <c r="H25671" s="2"/>
    </row>
    <row r="25672" spans="1:12" x14ac:dyDescent="0.2">
      <c r="F25672" s="2"/>
      <c r="G25672" s="2"/>
      <c r="H25672" s="2"/>
    </row>
    <row r="25673" spans="1:12" x14ac:dyDescent="0.2">
      <c r="F25673" s="2"/>
      <c r="G25673" s="2"/>
      <c r="H25673" s="2"/>
    </row>
    <row r="25674" spans="1:12" x14ac:dyDescent="0.2">
      <c r="F25674" s="2"/>
      <c r="G25674" s="2"/>
      <c r="H25674" s="2"/>
    </row>
    <row r="25675" spans="1:12" x14ac:dyDescent="0.2">
      <c r="F25675" s="2"/>
      <c r="G25675" s="2"/>
      <c r="H25675" s="2"/>
    </row>
    <row r="25676" spans="1:12" x14ac:dyDescent="0.2">
      <c r="F25676" s="2"/>
      <c r="G25676" s="2"/>
      <c r="H25676" s="2"/>
    </row>
    <row r="25677" spans="1:12" x14ac:dyDescent="0.2">
      <c r="F25677" s="2"/>
      <c r="G25677" s="2"/>
      <c r="H25677" s="2"/>
    </row>
    <row r="25678" spans="1:12" x14ac:dyDescent="0.2">
      <c r="F25678" s="2"/>
      <c r="G25678" s="2"/>
      <c r="H25678" s="2"/>
    </row>
    <row r="25679" spans="1:12" x14ac:dyDescent="0.2">
      <c r="F25679" s="2"/>
      <c r="G25679" s="2"/>
      <c r="H25679" s="2"/>
    </row>
    <row r="25680" spans="1:12" x14ac:dyDescent="0.2">
      <c r="F25680" s="2"/>
      <c r="G25680" s="2"/>
      <c r="H25680" s="2"/>
    </row>
    <row r="25681" spans="6:8" x14ac:dyDescent="0.2">
      <c r="F25681" s="2"/>
      <c r="G25681" s="2"/>
      <c r="H25681" s="2"/>
    </row>
    <row r="25682" spans="6:8" x14ac:dyDescent="0.2">
      <c r="F25682" s="2"/>
      <c r="G25682" s="2"/>
      <c r="H25682" s="2"/>
    </row>
    <row r="25683" spans="6:8" x14ac:dyDescent="0.2">
      <c r="F25683" s="2"/>
      <c r="G25683" s="2"/>
      <c r="H25683" s="2"/>
    </row>
    <row r="25684" spans="6:8" x14ac:dyDescent="0.2">
      <c r="F25684" s="2"/>
      <c r="G25684" s="2"/>
      <c r="H25684" s="2"/>
    </row>
    <row r="25685" spans="6:8" x14ac:dyDescent="0.2">
      <c r="F25685" s="2"/>
      <c r="G25685" s="2"/>
      <c r="H25685" s="2"/>
    </row>
    <row r="25686" spans="6:8" x14ac:dyDescent="0.2">
      <c r="F25686" s="2"/>
      <c r="G25686" s="2"/>
      <c r="H25686" s="2"/>
    </row>
    <row r="25687" spans="6:8" x14ac:dyDescent="0.2">
      <c r="F25687" s="2"/>
      <c r="G25687" s="2"/>
      <c r="H25687" s="2"/>
    </row>
    <row r="25688" spans="6:8" x14ac:dyDescent="0.2">
      <c r="F25688" s="2"/>
      <c r="G25688" s="2"/>
      <c r="H25688" s="2"/>
    </row>
  </sheetData>
  <mergeCells count="1">
    <mergeCell ref="A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35CA9-A774-3D42-B690-6A9F7B62F6E4}">
  <dimension ref="A1:U101"/>
  <sheetViews>
    <sheetView workbookViewId="0">
      <selection activeCell="J25" sqref="J25"/>
    </sheetView>
  </sheetViews>
  <sheetFormatPr baseColWidth="10" defaultRowHeight="16" x14ac:dyDescent="0.2"/>
  <cols>
    <col min="1" max="1" width="20" style="6" customWidth="1"/>
    <col min="2" max="4" width="15.83203125" style="6" customWidth="1"/>
    <col min="5" max="5" width="10.1640625" style="6" customWidth="1"/>
    <col min="6" max="6" width="16.83203125" style="6" customWidth="1"/>
    <col min="7" max="7" width="12.33203125" style="6" customWidth="1"/>
    <col min="8" max="8" width="20.5" style="6" customWidth="1"/>
    <col min="9" max="11" width="15.83203125" style="6" customWidth="1"/>
    <col min="12" max="12" width="12.6640625" style="6" customWidth="1"/>
    <col min="13" max="13" width="16.1640625" style="6" customWidth="1"/>
    <col min="14" max="14" width="10.83203125" style="6"/>
    <col min="15" max="15" width="19.33203125" style="6" customWidth="1"/>
    <col min="16" max="16" width="18.6640625" style="6" customWidth="1"/>
    <col min="17" max="17" width="11.33203125" style="6" customWidth="1"/>
    <col min="18" max="18" width="10.83203125" style="6"/>
    <col min="19" max="19" width="19" style="6" customWidth="1"/>
    <col min="20" max="21" width="15.83203125" style="6" customWidth="1"/>
    <col min="22" max="22" width="8.1640625" style="6" customWidth="1"/>
    <col min="23" max="16384" width="10.83203125" style="6"/>
  </cols>
  <sheetData>
    <row r="1" spans="1:21" s="7" customFormat="1" ht="16" customHeight="1" x14ac:dyDescent="0.2">
      <c r="A1" s="21" t="s">
        <v>51</v>
      </c>
      <c r="B1" s="21"/>
      <c r="C1" s="21"/>
      <c r="D1" s="21"/>
      <c r="E1" s="21"/>
      <c r="F1" s="21"/>
      <c r="G1" s="9"/>
      <c r="H1" s="21" t="s">
        <v>52</v>
      </c>
      <c r="I1" s="21"/>
      <c r="J1" s="21"/>
      <c r="K1" s="21"/>
      <c r="L1" s="21"/>
      <c r="M1" s="21"/>
      <c r="N1" s="9"/>
      <c r="O1" s="23" t="s">
        <v>53</v>
      </c>
      <c r="P1" s="23"/>
      <c r="Q1" s="23"/>
      <c r="S1" s="21" t="s">
        <v>54</v>
      </c>
      <c r="T1" s="21"/>
      <c r="U1" s="21"/>
    </row>
    <row r="2" spans="1:21" s="7" customFormat="1" ht="16" customHeight="1" x14ac:dyDescent="0.2">
      <c r="A2" s="21" t="s">
        <v>16</v>
      </c>
      <c r="B2" s="21"/>
      <c r="C2" s="21"/>
      <c r="D2" s="21"/>
      <c r="E2" s="21"/>
      <c r="F2" s="21"/>
      <c r="G2" s="9"/>
      <c r="H2" s="21" t="s">
        <v>16</v>
      </c>
      <c r="I2" s="21"/>
      <c r="J2" s="21"/>
      <c r="K2" s="21"/>
      <c r="L2" s="21"/>
      <c r="M2" s="21"/>
      <c r="N2" s="9"/>
      <c r="O2" s="21" t="s">
        <v>16</v>
      </c>
      <c r="P2" s="21"/>
      <c r="Q2" s="21"/>
      <c r="S2" s="21" t="s">
        <v>16</v>
      </c>
      <c r="T2" s="21"/>
      <c r="U2" s="21"/>
    </row>
    <row r="3" spans="1:21" ht="16" customHeight="1" x14ac:dyDescent="0.2">
      <c r="A3" s="10" t="s">
        <v>9</v>
      </c>
      <c r="B3" s="10" t="s">
        <v>10</v>
      </c>
      <c r="C3" s="10" t="s">
        <v>11</v>
      </c>
      <c r="D3" s="10" t="s">
        <v>12</v>
      </c>
      <c r="E3" s="7" t="s">
        <v>13</v>
      </c>
      <c r="F3" s="9" t="s">
        <v>42</v>
      </c>
      <c r="G3" s="9"/>
      <c r="H3" s="10" t="s">
        <v>9</v>
      </c>
      <c r="I3" s="10" t="s">
        <v>10</v>
      </c>
      <c r="J3" s="10" t="s">
        <v>11</v>
      </c>
      <c r="K3" s="10" t="s">
        <v>12</v>
      </c>
      <c r="L3" s="9" t="s">
        <v>13</v>
      </c>
      <c r="M3" s="9" t="s">
        <v>42</v>
      </c>
      <c r="N3" s="7"/>
      <c r="O3" s="18" t="s">
        <v>43</v>
      </c>
      <c r="P3" s="19" t="s">
        <v>14</v>
      </c>
      <c r="Q3" s="19" t="s">
        <v>15</v>
      </c>
      <c r="S3" s="18" t="s">
        <v>43</v>
      </c>
      <c r="T3" s="19" t="s">
        <v>14</v>
      </c>
      <c r="U3" s="19" t="s">
        <v>15</v>
      </c>
    </row>
    <row r="4" spans="1:21" ht="16" customHeight="1" x14ac:dyDescent="0.2">
      <c r="A4" s="6">
        <v>690</v>
      </c>
      <c r="B4" s="6">
        <f>50000/1000</f>
        <v>50</v>
      </c>
      <c r="C4" s="6">
        <f>897480/1000</f>
        <v>897.48</v>
      </c>
      <c r="D4" s="6">
        <f>918950/1000</f>
        <v>918.95</v>
      </c>
      <c r="E4" s="6">
        <f>1000/1000</f>
        <v>1</v>
      </c>
      <c r="F4" s="6">
        <f>897512/1000</f>
        <v>897.51199999999994</v>
      </c>
      <c r="H4" s="6">
        <f>10500000/1000</f>
        <v>10500</v>
      </c>
      <c r="I4" s="6">
        <f>50000/1000</f>
        <v>50</v>
      </c>
      <c r="J4" s="6">
        <f>796390/1000</f>
        <v>796.39</v>
      </c>
      <c r="K4" s="6">
        <f>869490/1000</f>
        <v>869.49</v>
      </c>
      <c r="L4" s="6">
        <f>1000/1000</f>
        <v>1</v>
      </c>
      <c r="M4" s="6">
        <f>796395/1000</f>
        <v>796.39499999999998</v>
      </c>
      <c r="O4" s="11">
        <v>6.1035000000000004</v>
      </c>
      <c r="P4" s="12">
        <v>844.92531048751198</v>
      </c>
      <c r="Q4" s="12">
        <v>0.154078363437155</v>
      </c>
      <c r="S4" s="11">
        <v>6.1035000000000004</v>
      </c>
      <c r="T4" s="12">
        <v>859.73900000000003</v>
      </c>
      <c r="U4" s="12">
        <v>0.33598908712439218</v>
      </c>
    </row>
    <row r="5" spans="1:21" ht="16" customHeight="1" x14ac:dyDescent="0.2">
      <c r="A5" s="16" t="s">
        <v>43</v>
      </c>
      <c r="B5" s="20" t="s">
        <v>14</v>
      </c>
      <c r="C5" s="20" t="s">
        <v>15</v>
      </c>
      <c r="E5" s="6">
        <f>1153/1000</f>
        <v>1.153</v>
      </c>
      <c r="F5" s="6">
        <f>897516/1000</f>
        <v>897.51599999999996</v>
      </c>
      <c r="H5" s="16" t="s">
        <v>43</v>
      </c>
      <c r="I5" s="20" t="s">
        <v>14</v>
      </c>
      <c r="J5" s="20" t="s">
        <v>15</v>
      </c>
      <c r="L5" s="6">
        <f>1153/1000</f>
        <v>1.153</v>
      </c>
      <c r="M5" s="6">
        <f>796396/1000</f>
        <v>796.39599999999996</v>
      </c>
      <c r="O5" s="11">
        <v>12.207000000000001</v>
      </c>
      <c r="P5" s="12">
        <v>843.98217850343497</v>
      </c>
      <c r="Q5" s="12">
        <v>0.17720895042302301</v>
      </c>
      <c r="S5" s="11">
        <v>12.207000000000001</v>
      </c>
      <c r="T5" s="12">
        <v>857.09733333333327</v>
      </c>
      <c r="U5" s="12">
        <v>0.68761633359179175</v>
      </c>
    </row>
    <row r="6" spans="1:21" x14ac:dyDescent="0.2">
      <c r="A6" s="17">
        <v>3.052</v>
      </c>
      <c r="B6" s="17">
        <v>897.52700000000004</v>
      </c>
      <c r="C6" s="17">
        <v>0.45513831841418118</v>
      </c>
      <c r="E6" s="6">
        <f>1330/1000</f>
        <v>1.33</v>
      </c>
      <c r="F6" s="6">
        <f>897521/1000</f>
        <v>897.52099999999996</v>
      </c>
      <c r="H6" s="17">
        <v>3.052</v>
      </c>
      <c r="I6" s="17">
        <v>786.43600000000004</v>
      </c>
      <c r="J6" s="17">
        <v>1.238638230746435</v>
      </c>
      <c r="L6" s="6">
        <f>1330/1000</f>
        <v>1.33</v>
      </c>
      <c r="M6" s="6">
        <f>796397/1000</f>
        <v>796.39700000000005</v>
      </c>
      <c r="O6" s="11">
        <v>24.414100000000001</v>
      </c>
      <c r="P6" s="12">
        <v>842.91024187033702</v>
      </c>
      <c r="Q6" s="12">
        <v>0.22638828168244299</v>
      </c>
      <c r="S6" s="11">
        <v>24.414100000000001</v>
      </c>
      <c r="T6" s="12">
        <v>856.54300000000001</v>
      </c>
      <c r="U6" s="12">
        <v>0.47397116649295756</v>
      </c>
    </row>
    <row r="7" spans="1:21" x14ac:dyDescent="0.2">
      <c r="A7" s="17">
        <v>6.1040000000000001</v>
      </c>
      <c r="B7" s="17">
        <v>895.53800000000001</v>
      </c>
      <c r="C7" s="17">
        <v>0.95313879133922919</v>
      </c>
      <c r="E7" s="6">
        <f>1535/1000</f>
        <v>1.5349999999999999</v>
      </c>
      <c r="F7" s="6">
        <f>897527/1000</f>
        <v>897.52700000000004</v>
      </c>
      <c r="H7" s="17">
        <v>6.1040000000000001</v>
      </c>
      <c r="I7" s="17">
        <v>798.71100000000001</v>
      </c>
      <c r="J7" s="17">
        <v>0.83689598450994274</v>
      </c>
      <c r="L7" s="6">
        <f>1535/1000</f>
        <v>1.5349999999999999</v>
      </c>
      <c r="M7" s="6">
        <f>796398/1000</f>
        <v>796.39800000000002</v>
      </c>
      <c r="O7" s="11">
        <v>48.828099999999999</v>
      </c>
      <c r="P7" s="12">
        <v>841.66570991395599</v>
      </c>
      <c r="Q7" s="12">
        <v>0.30155651764859198</v>
      </c>
      <c r="S7" s="11">
        <v>48.828099999999999</v>
      </c>
      <c r="T7" s="12">
        <v>859.101</v>
      </c>
      <c r="U7" s="12">
        <v>0.69329118461630623</v>
      </c>
    </row>
    <row r="8" spans="1:21" x14ac:dyDescent="0.2">
      <c r="A8" s="17">
        <v>12.207000000000001</v>
      </c>
      <c r="B8" s="17">
        <v>899.86699999999996</v>
      </c>
      <c r="C8" s="17">
        <v>0.50296807939362864</v>
      </c>
      <c r="E8" s="6">
        <f>1770/1000</f>
        <v>1.77</v>
      </c>
      <c r="F8" s="6">
        <f>897534/1000</f>
        <v>897.53399999999999</v>
      </c>
      <c r="H8" s="17">
        <v>12.207000000000001</v>
      </c>
      <c r="I8" s="17">
        <v>788.78300000000002</v>
      </c>
      <c r="J8" s="17">
        <v>1.2713904024946767</v>
      </c>
      <c r="L8" s="6">
        <f>1770/1000</f>
        <v>1.77</v>
      </c>
      <c r="M8" s="6">
        <f>796400/1000</f>
        <v>796.4</v>
      </c>
      <c r="O8" s="11">
        <v>97.656300000000002</v>
      </c>
      <c r="P8" s="12">
        <v>845.57189385102004</v>
      </c>
      <c r="Q8" s="12">
        <v>0.279224169664675</v>
      </c>
      <c r="S8" s="11">
        <v>97.656300000000002</v>
      </c>
      <c r="T8" s="12">
        <v>860.89333333333332</v>
      </c>
      <c r="U8" s="12">
        <v>0.538770410801792</v>
      </c>
    </row>
    <row r="9" spans="1:21" x14ac:dyDescent="0.2">
      <c r="A9" s="17">
        <v>24.414000000000001</v>
      </c>
      <c r="B9" s="17">
        <v>897.10199999999998</v>
      </c>
      <c r="C9" s="17">
        <v>0.36441033038169685</v>
      </c>
      <c r="E9" s="6">
        <f>2042/1000</f>
        <v>2.0419999999999998</v>
      </c>
      <c r="F9" s="6">
        <f>897541/1000</f>
        <v>897.54100000000005</v>
      </c>
      <c r="H9" s="17">
        <v>24.414000000000001</v>
      </c>
      <c r="I9" s="17">
        <v>790.18799999999999</v>
      </c>
      <c r="J9" s="17">
        <v>1.644815085858208</v>
      </c>
      <c r="L9" s="6">
        <f>2042/1000</f>
        <v>2.0419999999999998</v>
      </c>
      <c r="M9" s="6">
        <f>796402/1000</f>
        <v>796.40200000000004</v>
      </c>
      <c r="O9" s="11">
        <v>195.3125</v>
      </c>
      <c r="P9" s="12">
        <v>843.397789113003</v>
      </c>
      <c r="Q9" s="12">
        <v>0.26427047313285601</v>
      </c>
      <c r="S9" s="11">
        <v>195.3125</v>
      </c>
      <c r="T9" s="12">
        <v>859.02833333333331</v>
      </c>
      <c r="U9" s="12">
        <v>0.5423315918841195</v>
      </c>
    </row>
    <row r="10" spans="1:21" x14ac:dyDescent="0.2">
      <c r="A10" s="17">
        <v>48.828000000000003</v>
      </c>
      <c r="B10" s="17">
        <v>899.25199999999995</v>
      </c>
      <c r="C10" s="17">
        <v>0.18631395248046145</v>
      </c>
      <c r="E10" s="6">
        <f>2355/1000</f>
        <v>2.355</v>
      </c>
      <c r="F10" s="6">
        <f>897550/1000</f>
        <v>897.55</v>
      </c>
      <c r="H10" s="17">
        <v>48.828000000000003</v>
      </c>
      <c r="I10" s="17">
        <v>800.49199999999996</v>
      </c>
      <c r="J10" s="17">
        <v>1.3230596694362968</v>
      </c>
      <c r="L10" s="6">
        <f>2355/1000</f>
        <v>2.355</v>
      </c>
      <c r="M10" s="6">
        <f>796404/1000</f>
        <v>796.404</v>
      </c>
      <c r="O10" s="11">
        <v>390.625</v>
      </c>
      <c r="P10" s="12">
        <v>843.67483395370698</v>
      </c>
      <c r="Q10" s="12">
        <v>0.30770886377332302</v>
      </c>
      <c r="S10" s="11">
        <v>390.625</v>
      </c>
      <c r="T10" s="12">
        <v>859.02733333333333</v>
      </c>
      <c r="U10" s="12">
        <v>0.40085769156756262</v>
      </c>
    </row>
    <row r="11" spans="1:21" x14ac:dyDescent="0.2">
      <c r="A11" s="17">
        <v>97.656000000000006</v>
      </c>
      <c r="B11" s="17">
        <v>898.71400000000006</v>
      </c>
      <c r="C11" s="17">
        <v>0.51765046121880676</v>
      </c>
      <c r="E11" s="6">
        <f>2716/1000</f>
        <v>2.7160000000000002</v>
      </c>
      <c r="F11" s="6">
        <f>897560/1000</f>
        <v>897.56</v>
      </c>
      <c r="H11" s="17">
        <v>97.656000000000006</v>
      </c>
      <c r="I11" s="17">
        <v>801.07100000000003</v>
      </c>
      <c r="J11" s="17">
        <v>1.3092977761634741</v>
      </c>
      <c r="L11" s="6">
        <f>2716/1000</f>
        <v>2.7160000000000002</v>
      </c>
      <c r="M11" s="6">
        <f>796406/1000</f>
        <v>796.40599999999995</v>
      </c>
      <c r="O11" s="11">
        <v>781.25</v>
      </c>
      <c r="P11" s="12">
        <v>844.16055816380594</v>
      </c>
      <c r="Q11" s="12">
        <v>0.27798738176507598</v>
      </c>
      <c r="S11" s="11">
        <v>781.25</v>
      </c>
      <c r="T11" s="12">
        <v>860.20733333333339</v>
      </c>
      <c r="U11" s="12">
        <v>0.52954844495622044</v>
      </c>
    </row>
    <row r="12" spans="1:21" x14ac:dyDescent="0.2">
      <c r="A12" s="17">
        <v>195.31200000000001</v>
      </c>
      <c r="B12" s="17">
        <v>905.53599999999994</v>
      </c>
      <c r="C12" s="17">
        <v>0.27745390007471904</v>
      </c>
      <c r="E12" s="6">
        <f>3133/1000</f>
        <v>3.133</v>
      </c>
      <c r="F12" s="6">
        <f>897572/1000</f>
        <v>897.572</v>
      </c>
      <c r="H12" s="17">
        <v>195.31200000000001</v>
      </c>
      <c r="I12" s="17">
        <v>798.57500000000005</v>
      </c>
      <c r="J12" s="17">
        <v>1.2736960216454807</v>
      </c>
      <c r="L12" s="6">
        <f>3133/1000</f>
        <v>3.133</v>
      </c>
      <c r="M12" s="6">
        <f>796409/1000</f>
        <v>796.40899999999999</v>
      </c>
      <c r="O12" s="11">
        <v>1562.5</v>
      </c>
      <c r="P12" s="12">
        <v>844.35643513963305</v>
      </c>
      <c r="Q12" s="12">
        <v>0.31900836806444499</v>
      </c>
      <c r="S12" s="11">
        <v>1562.5</v>
      </c>
      <c r="T12" s="12">
        <v>860.24366666666663</v>
      </c>
      <c r="U12" s="12">
        <v>0.68627318823405137</v>
      </c>
    </row>
    <row r="13" spans="1:21" x14ac:dyDescent="0.2">
      <c r="A13" s="17">
        <v>390.625</v>
      </c>
      <c r="B13" s="17">
        <v>904.35400000000004</v>
      </c>
      <c r="C13" s="17">
        <v>0.21801070310117859</v>
      </c>
      <c r="E13" s="6">
        <f>3614/1000</f>
        <v>3.6139999999999999</v>
      </c>
      <c r="F13" s="6">
        <f>897586/1000</f>
        <v>897.58600000000001</v>
      </c>
      <c r="H13" s="17">
        <v>390.625</v>
      </c>
      <c r="I13" s="17">
        <v>801.41499999999996</v>
      </c>
      <c r="J13" s="17">
        <v>1.5882538280206364</v>
      </c>
      <c r="L13" s="6">
        <f>3614/1000</f>
        <v>3.6139999999999999</v>
      </c>
      <c r="M13" s="6">
        <f>796413/1000</f>
        <v>796.41300000000001</v>
      </c>
      <c r="O13" s="11">
        <v>3125</v>
      </c>
      <c r="P13" s="12">
        <v>844.68521889741498</v>
      </c>
      <c r="Q13" s="12">
        <v>0.130279497001342</v>
      </c>
      <c r="S13" s="11">
        <v>3125</v>
      </c>
      <c r="T13" s="12">
        <v>862.09266666666656</v>
      </c>
      <c r="U13" s="12">
        <v>0.47056301974925935</v>
      </c>
    </row>
    <row r="14" spans="1:21" x14ac:dyDescent="0.2">
      <c r="A14" s="17">
        <v>781.25</v>
      </c>
      <c r="B14" s="17">
        <v>907.23599999999999</v>
      </c>
      <c r="C14" s="17">
        <v>0.65390740085189691</v>
      </c>
      <c r="E14" s="6">
        <f>4169/1000</f>
        <v>4.1689999999999996</v>
      </c>
      <c r="F14" s="6">
        <f>897601/1000</f>
        <v>897.601</v>
      </c>
      <c r="H14" s="17">
        <v>781.25</v>
      </c>
      <c r="I14" s="17">
        <v>806.601</v>
      </c>
      <c r="J14" s="17">
        <v>1.3206460540205507</v>
      </c>
      <c r="L14" s="6">
        <f>4169/1000</f>
        <v>4.1689999999999996</v>
      </c>
      <c r="M14" s="6">
        <f>796417/1000</f>
        <v>796.41700000000003</v>
      </c>
      <c r="O14" s="11">
        <v>6250</v>
      </c>
      <c r="P14" s="12">
        <v>843.67164281561099</v>
      </c>
      <c r="Q14" s="12">
        <v>0.15422677277723201</v>
      </c>
      <c r="S14" s="11">
        <v>6250</v>
      </c>
      <c r="T14" s="12">
        <v>862.72266666666667</v>
      </c>
      <c r="U14" s="12">
        <v>0.68803892008776957</v>
      </c>
    </row>
    <row r="15" spans="1:21" x14ac:dyDescent="0.2">
      <c r="A15" s="17">
        <v>1562.5</v>
      </c>
      <c r="B15" s="17">
        <v>912.13699999999994</v>
      </c>
      <c r="C15" s="17">
        <v>0.87458383754157398</v>
      </c>
      <c r="E15" s="6">
        <f>4808/1000</f>
        <v>4.8079999999999998</v>
      </c>
      <c r="F15" s="6">
        <f>897619/1000</f>
        <v>897.61900000000003</v>
      </c>
      <c r="H15" s="17">
        <v>1562.5</v>
      </c>
      <c r="I15" s="17">
        <v>816.64499999999998</v>
      </c>
      <c r="J15" s="17">
        <v>1.5853635405027995</v>
      </c>
      <c r="L15" s="6">
        <f>4808/1000</f>
        <v>4.8079999999999998</v>
      </c>
      <c r="M15" s="6">
        <f>796421/1000</f>
        <v>796.42100000000005</v>
      </c>
      <c r="O15" s="11">
        <v>12500</v>
      </c>
      <c r="P15" s="12">
        <v>845.65315220121704</v>
      </c>
      <c r="Q15" s="12">
        <v>8.7990669766967095E-2</v>
      </c>
      <c r="S15" s="11">
        <v>12500</v>
      </c>
      <c r="T15" s="12">
        <v>861.42866666666669</v>
      </c>
      <c r="U15" s="12">
        <v>0.85664163387547843</v>
      </c>
    </row>
    <row r="16" spans="1:21" x14ac:dyDescent="0.2">
      <c r="A16" s="17">
        <v>3125</v>
      </c>
      <c r="B16" s="17">
        <v>915.34500000000003</v>
      </c>
      <c r="C16" s="17">
        <v>0.67983282258704714</v>
      </c>
      <c r="E16" s="6">
        <f>5546/1000</f>
        <v>5.5460000000000003</v>
      </c>
      <c r="F16" s="6">
        <f>897640/1000</f>
        <v>897.64</v>
      </c>
      <c r="H16" s="17">
        <v>3125</v>
      </c>
      <c r="I16" s="17">
        <v>812.53800000000001</v>
      </c>
      <c r="J16" s="17">
        <v>0.76196471192715232</v>
      </c>
      <c r="L16" s="6">
        <f>5546/1000</f>
        <v>5.5460000000000003</v>
      </c>
      <c r="M16" s="6">
        <f>796426/1000</f>
        <v>796.42600000000004</v>
      </c>
      <c r="O16" s="11">
        <v>25000</v>
      </c>
      <c r="P16" s="12">
        <v>843.75049945640103</v>
      </c>
      <c r="Q16" s="12">
        <v>0.27232270308762102</v>
      </c>
      <c r="S16" s="11">
        <v>25000</v>
      </c>
      <c r="T16" s="12">
        <v>863.80200000000002</v>
      </c>
      <c r="U16" s="12">
        <v>0.85308030102681542</v>
      </c>
    </row>
    <row r="17" spans="1:21" x14ac:dyDescent="0.2">
      <c r="A17" s="17">
        <v>6250</v>
      </c>
      <c r="B17" s="17">
        <v>915.98599999999999</v>
      </c>
      <c r="C17" s="17">
        <v>0.92008840154993754</v>
      </c>
      <c r="E17" s="6">
        <f>6397/1000</f>
        <v>6.3970000000000002</v>
      </c>
      <c r="F17" s="6">
        <f>897664/1000</f>
        <v>897.66399999999999</v>
      </c>
      <c r="H17" s="17">
        <v>6250</v>
      </c>
      <c r="I17" s="17">
        <v>822.46900000000005</v>
      </c>
      <c r="J17" s="17">
        <v>0.77322456131593476</v>
      </c>
      <c r="L17" s="6">
        <f>6397/1000</f>
        <v>6.3970000000000002</v>
      </c>
      <c r="M17" s="6">
        <f>796432/1000</f>
        <v>796.43200000000002</v>
      </c>
      <c r="O17" s="11">
        <v>50000</v>
      </c>
      <c r="P17" s="12">
        <v>843.29034082116004</v>
      </c>
      <c r="Q17" s="12">
        <v>0.22593281050536601</v>
      </c>
      <c r="S17" s="11">
        <v>50000</v>
      </c>
      <c r="T17" s="12">
        <v>863.54599999999994</v>
      </c>
      <c r="U17" s="12">
        <v>0.87587023391979524</v>
      </c>
    </row>
    <row r="18" spans="1:21" x14ac:dyDescent="0.2">
      <c r="A18" s="17">
        <v>12500</v>
      </c>
      <c r="B18" s="17">
        <v>920.80200000000002</v>
      </c>
      <c r="C18" s="17">
        <v>1.0622922803489108</v>
      </c>
      <c r="E18" s="6">
        <f>7379/1000</f>
        <v>7.3789999999999996</v>
      </c>
      <c r="F18" s="6">
        <f>897691/1000</f>
        <v>897.69100000000003</v>
      </c>
      <c r="H18" s="17">
        <v>12500</v>
      </c>
      <c r="I18" s="17">
        <v>833.63</v>
      </c>
      <c r="J18" s="17">
        <v>0.95045860275739324</v>
      </c>
      <c r="L18" s="6">
        <f>7379/1000</f>
        <v>7.3789999999999996</v>
      </c>
      <c r="M18" s="6">
        <f>796439/1000</f>
        <v>796.43899999999996</v>
      </c>
      <c r="O18" s="11">
        <v>100000</v>
      </c>
      <c r="P18" s="12">
        <v>843.86591923812705</v>
      </c>
      <c r="Q18" s="12">
        <v>0.58342399746250195</v>
      </c>
      <c r="S18" s="11">
        <v>100000</v>
      </c>
      <c r="T18" s="12">
        <v>863.3073333333333</v>
      </c>
      <c r="U18" s="12">
        <v>0.9450045267381425</v>
      </c>
    </row>
    <row r="19" spans="1:21" x14ac:dyDescent="0.2">
      <c r="A19" s="17">
        <v>25000</v>
      </c>
      <c r="B19" s="17">
        <v>912.69299999999998</v>
      </c>
      <c r="C19" s="17">
        <v>0.88616288946594113</v>
      </c>
      <c r="E19" s="6">
        <f>8511/1000</f>
        <v>8.5109999999999992</v>
      </c>
      <c r="F19" s="6">
        <f>897723/1000</f>
        <v>897.72299999999996</v>
      </c>
      <c r="H19" s="17">
        <v>25000</v>
      </c>
      <c r="I19" s="17">
        <v>843.11599999999999</v>
      </c>
      <c r="J19" s="17">
        <v>0.87341717154834231</v>
      </c>
      <c r="L19" s="6">
        <f>8511/1000</f>
        <v>8.5109999999999992</v>
      </c>
      <c r="M19" s="6">
        <f>796447/1000</f>
        <v>796.447</v>
      </c>
      <c r="O19" s="11">
        <v>200000</v>
      </c>
      <c r="P19" s="12">
        <v>842.78474384250501</v>
      </c>
      <c r="Q19" s="12">
        <v>0.84596246607334702</v>
      </c>
      <c r="S19" s="11">
        <v>200000</v>
      </c>
      <c r="T19" s="12">
        <v>864.9466666666666</v>
      </c>
      <c r="U19" s="12">
        <v>0.93384807234485834</v>
      </c>
    </row>
    <row r="20" spans="1:21" x14ac:dyDescent="0.2">
      <c r="A20" s="17">
        <v>50000</v>
      </c>
      <c r="B20" s="17">
        <v>918.86300000000006</v>
      </c>
      <c r="C20" s="17">
        <v>1.0631479462217606</v>
      </c>
      <c r="E20" s="6">
        <f>9817/1000</f>
        <v>9.8170000000000002</v>
      </c>
      <c r="F20" s="6">
        <f>897759/1000</f>
        <v>897.75900000000001</v>
      </c>
      <c r="H20" s="17">
        <v>50000</v>
      </c>
      <c r="I20" s="17">
        <v>856.678</v>
      </c>
      <c r="J20" s="17">
        <v>0.80295302201035657</v>
      </c>
      <c r="L20" s="6">
        <f>9817/1000</f>
        <v>9.8170000000000002</v>
      </c>
      <c r="M20" s="6">
        <f>796456/1000</f>
        <v>796.45600000000002</v>
      </c>
    </row>
    <row r="21" spans="1:21" x14ac:dyDescent="0.2">
      <c r="A21" s="17">
        <v>100000</v>
      </c>
      <c r="B21" s="17">
        <v>922.00300000000004</v>
      </c>
      <c r="C21" s="17">
        <v>1.6314794622176001</v>
      </c>
      <c r="E21" s="6">
        <f>11324/1000</f>
        <v>11.324</v>
      </c>
      <c r="F21" s="6">
        <f>897801/1000</f>
        <v>897.80100000000004</v>
      </c>
      <c r="H21" s="17">
        <v>100000</v>
      </c>
      <c r="I21" s="17">
        <v>866.41099999999994</v>
      </c>
      <c r="J21" s="17">
        <v>1.0317456621759999</v>
      </c>
      <c r="L21" s="6">
        <f>11324/1000</f>
        <v>11.324</v>
      </c>
      <c r="M21" s="6">
        <f>796466/1000</f>
        <v>796.46600000000001</v>
      </c>
    </row>
    <row r="22" spans="1:21" x14ac:dyDescent="0.2">
      <c r="E22" s="6">
        <f>13062/1000</f>
        <v>13.061999999999999</v>
      </c>
      <c r="F22" s="6">
        <f>897849/1000</f>
        <v>897.84900000000005</v>
      </c>
      <c r="L22" s="6">
        <f>13062/1000</f>
        <v>13.061999999999999</v>
      </c>
      <c r="M22" s="6">
        <f>796478/1000</f>
        <v>796.47799999999995</v>
      </c>
    </row>
    <row r="23" spans="1:21" x14ac:dyDescent="0.2">
      <c r="E23" s="6">
        <f>15066/1000</f>
        <v>15.066000000000001</v>
      </c>
      <c r="F23" s="6">
        <f>897904/1000</f>
        <v>897.904</v>
      </c>
      <c r="L23" s="6">
        <f>15066/1000</f>
        <v>15.066000000000001</v>
      </c>
      <c r="M23" s="6">
        <f>796492/1000</f>
        <v>796.49199999999996</v>
      </c>
    </row>
    <row r="24" spans="1:21" x14ac:dyDescent="0.2">
      <c r="E24" s="6">
        <f>17378/1000</f>
        <v>17.378</v>
      </c>
      <c r="F24" s="6">
        <f>897967/1000</f>
        <v>897.96699999999998</v>
      </c>
      <c r="L24" s="6">
        <f>17378/1000</f>
        <v>17.378</v>
      </c>
      <c r="M24" s="6">
        <f>796508/1000</f>
        <v>796.50800000000004</v>
      </c>
    </row>
    <row r="25" spans="1:21" x14ac:dyDescent="0.2">
      <c r="E25" s="6">
        <f>20045/1000</f>
        <v>20.045000000000002</v>
      </c>
      <c r="F25" s="6">
        <f>898040/1000</f>
        <v>898.04</v>
      </c>
      <c r="L25" s="6">
        <f>20045/1000</f>
        <v>20.045000000000002</v>
      </c>
      <c r="M25" s="6">
        <f>796526/1000</f>
        <v>796.52599999999995</v>
      </c>
    </row>
    <row r="26" spans="1:21" x14ac:dyDescent="0.2">
      <c r="E26" s="6">
        <f>23121/1000</f>
        <v>23.120999999999999</v>
      </c>
      <c r="F26" s="6">
        <f>898123/1000</f>
        <v>898.12300000000005</v>
      </c>
      <c r="L26" s="6">
        <f>23121/1000</f>
        <v>23.120999999999999</v>
      </c>
      <c r="M26" s="6">
        <f>796548/1000</f>
        <v>796.548</v>
      </c>
    </row>
    <row r="27" spans="1:21" x14ac:dyDescent="0.2">
      <c r="E27" s="6">
        <f>26669/1000</f>
        <v>26.669</v>
      </c>
      <c r="F27" s="6">
        <f>898218/1000</f>
        <v>898.21799999999996</v>
      </c>
      <c r="L27" s="6">
        <f>26669/1000</f>
        <v>26.669</v>
      </c>
      <c r="M27" s="6">
        <f>796572/1000</f>
        <v>796.572</v>
      </c>
    </row>
    <row r="28" spans="1:21" x14ac:dyDescent="0.2">
      <c r="E28" s="6">
        <f>30761/1000</f>
        <v>30.760999999999999</v>
      </c>
      <c r="F28" s="6">
        <f>898326/1000</f>
        <v>898.32600000000002</v>
      </c>
      <c r="L28" s="6">
        <f>30761/1000</f>
        <v>30.760999999999999</v>
      </c>
      <c r="M28" s="6">
        <f>796600/1000</f>
        <v>796.6</v>
      </c>
    </row>
    <row r="29" spans="1:21" x14ac:dyDescent="0.2">
      <c r="E29" s="6">
        <f>35481/1000</f>
        <v>35.481000000000002</v>
      </c>
      <c r="F29" s="6">
        <f>898450/1000</f>
        <v>898.45</v>
      </c>
      <c r="L29" s="6">
        <f>35481/1000</f>
        <v>35.481000000000002</v>
      </c>
      <c r="M29" s="6">
        <f>796633/1000</f>
        <v>796.63300000000004</v>
      </c>
    </row>
    <row r="30" spans="1:21" x14ac:dyDescent="0.2">
      <c r="E30" s="6">
        <f>40926/1000</f>
        <v>40.926000000000002</v>
      </c>
      <c r="F30" s="6">
        <f>898591/1000</f>
        <v>898.59100000000001</v>
      </c>
      <c r="L30" s="6">
        <f>40926/1000</f>
        <v>40.926000000000002</v>
      </c>
      <c r="M30" s="6">
        <f>796671/1000</f>
        <v>796.67100000000005</v>
      </c>
    </row>
    <row r="31" spans="1:21" x14ac:dyDescent="0.2">
      <c r="E31" s="6">
        <f>47206/1000</f>
        <v>47.206000000000003</v>
      </c>
      <c r="F31" s="6">
        <f>898752/1000</f>
        <v>898.75199999999995</v>
      </c>
      <c r="L31" s="6">
        <f>47206/1000</f>
        <v>47.206000000000003</v>
      </c>
      <c r="M31" s="6">
        <f>796714/1000</f>
        <v>796.71400000000006</v>
      </c>
    </row>
    <row r="32" spans="1:21" x14ac:dyDescent="0.2">
      <c r="E32" s="6">
        <f>54450/1000</f>
        <v>54.45</v>
      </c>
      <c r="F32" s="6">
        <f>898934/1000</f>
        <v>898.93399999999997</v>
      </c>
      <c r="L32" s="6">
        <f>54450/1000</f>
        <v>54.45</v>
      </c>
      <c r="M32" s="6">
        <f>796764/1000</f>
        <v>796.76400000000001</v>
      </c>
    </row>
    <row r="33" spans="5:17" x14ac:dyDescent="0.2">
      <c r="E33" s="6">
        <f>62806/1000</f>
        <v>62.805999999999997</v>
      </c>
      <c r="F33" s="6">
        <f>899141/1000</f>
        <v>899.14099999999996</v>
      </c>
      <c r="L33" s="6">
        <f>62806/1000</f>
        <v>62.805999999999997</v>
      </c>
      <c r="M33" s="6">
        <f>796821/1000</f>
        <v>796.82100000000003</v>
      </c>
    </row>
    <row r="34" spans="5:17" x14ac:dyDescent="0.2">
      <c r="E34" s="6">
        <f>72444/1000</f>
        <v>72.444000000000003</v>
      </c>
      <c r="F34" s="6">
        <f>899374/1000</f>
        <v>899.37400000000002</v>
      </c>
      <c r="L34" s="6">
        <f>72444/1000</f>
        <v>72.444000000000003</v>
      </c>
      <c r="M34" s="6">
        <f>796887/1000</f>
        <v>796.88699999999994</v>
      </c>
    </row>
    <row r="35" spans="5:17" x14ac:dyDescent="0.2">
      <c r="E35" s="6">
        <f>83560/1000</f>
        <v>83.56</v>
      </c>
      <c r="F35" s="6">
        <f>899637/1000</f>
        <v>899.63699999999994</v>
      </c>
      <c r="L35" s="6">
        <f>83560/1000</f>
        <v>83.56</v>
      </c>
      <c r="M35" s="6">
        <f>796963/1000</f>
        <v>796.96299999999997</v>
      </c>
    </row>
    <row r="36" spans="5:17" x14ac:dyDescent="0.2">
      <c r="E36" s="6">
        <f>96383/1000</f>
        <v>96.382999999999996</v>
      </c>
      <c r="F36" s="6">
        <f>899931/1000</f>
        <v>899.93100000000004</v>
      </c>
      <c r="L36" s="6">
        <f>96383/1000</f>
        <v>96.382999999999996</v>
      </c>
      <c r="M36" s="6">
        <f>797051/1000</f>
        <v>797.05100000000004</v>
      </c>
    </row>
    <row r="37" spans="5:17" x14ac:dyDescent="0.2">
      <c r="E37" s="6">
        <f>111173/1000</f>
        <v>111.173</v>
      </c>
      <c r="F37" s="6">
        <f>900261/1000</f>
        <v>900.26099999999997</v>
      </c>
      <c r="L37" s="6">
        <f>111173/1000</f>
        <v>111.173</v>
      </c>
      <c r="M37" s="6">
        <f>797151/1000</f>
        <v>797.15099999999995</v>
      </c>
    </row>
    <row r="38" spans="5:17" x14ac:dyDescent="0.2">
      <c r="E38" s="6">
        <f>128233/1000</f>
        <v>128.233</v>
      </c>
      <c r="F38" s="6">
        <f>900628/1000</f>
        <v>900.62800000000004</v>
      </c>
      <c r="L38" s="6">
        <f>128233/1000</f>
        <v>128.233</v>
      </c>
      <c r="M38" s="6">
        <f>797267/1000</f>
        <v>797.26700000000005</v>
      </c>
    </row>
    <row r="39" spans="5:17" x14ac:dyDescent="0.2">
      <c r="E39" s="6">
        <f>147911/1000</f>
        <v>147.911</v>
      </c>
      <c r="F39" s="6">
        <f>901035/1000</f>
        <v>901.03499999999997</v>
      </c>
      <c r="L39" s="6">
        <f>147911/1000</f>
        <v>147.911</v>
      </c>
      <c r="M39" s="6">
        <f>797400/1000</f>
        <v>797.4</v>
      </c>
    </row>
    <row r="40" spans="5:17" x14ac:dyDescent="0.2">
      <c r="E40" s="6">
        <f>170608/1000</f>
        <v>170.608</v>
      </c>
      <c r="F40" s="6">
        <f>901483/1000</f>
        <v>901.48299999999995</v>
      </c>
      <c r="L40" s="6">
        <f>170608/1000</f>
        <v>170.608</v>
      </c>
      <c r="M40" s="6">
        <f>797553/1000</f>
        <v>797.553</v>
      </c>
    </row>
    <row r="41" spans="5:17" x14ac:dyDescent="0.2">
      <c r="E41" s="6">
        <f>196789/1000</f>
        <v>196.78899999999999</v>
      </c>
      <c r="F41" s="6">
        <f>901974/1000</f>
        <v>901.97400000000005</v>
      </c>
      <c r="L41" s="6">
        <f>196789/1000</f>
        <v>196.78899999999999</v>
      </c>
      <c r="M41" s="6">
        <f>797729/1000</f>
        <v>797.72900000000004</v>
      </c>
    </row>
    <row r="42" spans="5:17" ht="18" x14ac:dyDescent="0.2">
      <c r="E42" s="6">
        <f>226986/1000</f>
        <v>226.98599999999999</v>
      </c>
      <c r="F42" s="6">
        <f>902508/1000</f>
        <v>902.50800000000004</v>
      </c>
      <c r="L42" s="6">
        <f>226986/1000</f>
        <v>226.98599999999999</v>
      </c>
      <c r="M42" s="6">
        <f>797930/1000</f>
        <v>797.93</v>
      </c>
      <c r="Q42" s="13"/>
    </row>
    <row r="43" spans="5:17" x14ac:dyDescent="0.2">
      <c r="E43" s="6">
        <f>261818/1000</f>
        <v>261.81799999999998</v>
      </c>
      <c r="F43" s="6">
        <f>903086/1000</f>
        <v>903.08600000000001</v>
      </c>
      <c r="L43" s="6">
        <f>261818/1000</f>
        <v>261.81799999999998</v>
      </c>
      <c r="M43" s="6">
        <f>798161/1000</f>
        <v>798.16099999999994</v>
      </c>
    </row>
    <row r="44" spans="5:17" x14ac:dyDescent="0.2">
      <c r="E44" s="6">
        <f>301995/1000</f>
        <v>301.995</v>
      </c>
      <c r="F44" s="6">
        <f>903705/1000</f>
        <v>903.70500000000004</v>
      </c>
      <c r="L44" s="6">
        <f>301995/1000</f>
        <v>301.995</v>
      </c>
      <c r="M44" s="6">
        <f>798426/1000</f>
        <v>798.42600000000004</v>
      </c>
    </row>
    <row r="45" spans="5:17" x14ac:dyDescent="0.2">
      <c r="E45" s="6">
        <f>348337/1000</f>
        <v>348.33699999999999</v>
      </c>
      <c r="F45" s="6">
        <f>904364/1000</f>
        <v>904.36400000000003</v>
      </c>
      <c r="L45" s="6">
        <f>348337/1000</f>
        <v>348.33699999999999</v>
      </c>
      <c r="M45" s="6">
        <f>798728/1000</f>
        <v>798.72799999999995</v>
      </c>
    </row>
    <row r="46" spans="5:17" x14ac:dyDescent="0.2">
      <c r="E46" s="6">
        <f>401791/1000</f>
        <v>401.791</v>
      </c>
      <c r="F46" s="6">
        <f>905059/1000</f>
        <v>905.05899999999997</v>
      </c>
      <c r="L46" s="6">
        <f>401791/1000</f>
        <v>401.791</v>
      </c>
      <c r="M46" s="6">
        <f>799074/1000</f>
        <v>799.07399999999996</v>
      </c>
    </row>
    <row r="47" spans="5:17" x14ac:dyDescent="0.2">
      <c r="E47" s="6">
        <f>463447/1000</f>
        <v>463.447</v>
      </c>
      <c r="F47" s="6">
        <f>905784/1000</f>
        <v>905.78399999999999</v>
      </c>
      <c r="L47" s="6">
        <f>463447/1000</f>
        <v>463.447</v>
      </c>
      <c r="M47" s="6">
        <f>799469/1000</f>
        <v>799.46900000000005</v>
      </c>
    </row>
    <row r="48" spans="5:17" x14ac:dyDescent="0.2">
      <c r="E48" s="6">
        <f>534564/1000</f>
        <v>534.56399999999996</v>
      </c>
      <c r="F48" s="6">
        <f>906534/1000</f>
        <v>906.53399999999999</v>
      </c>
      <c r="L48" s="6">
        <f>534564/1000</f>
        <v>534.56399999999996</v>
      </c>
      <c r="M48" s="6">
        <f>799919/1000</f>
        <v>799.91899999999998</v>
      </c>
    </row>
    <row r="49" spans="5:13" x14ac:dyDescent="0.2">
      <c r="E49" s="6">
        <f>616595/1000</f>
        <v>616.59500000000003</v>
      </c>
      <c r="F49" s="6">
        <f>907302/1000</f>
        <v>907.30200000000002</v>
      </c>
      <c r="L49" s="6">
        <f>616595/1000</f>
        <v>616.59500000000003</v>
      </c>
      <c r="M49" s="6">
        <f>800432/1000</f>
        <v>800.43200000000002</v>
      </c>
    </row>
    <row r="50" spans="5:13" x14ac:dyDescent="0.2">
      <c r="E50" s="6">
        <f>711214/1000</f>
        <v>711.21400000000006</v>
      </c>
      <c r="F50" s="6">
        <f>908079/1000</f>
        <v>908.07899999999995</v>
      </c>
      <c r="L50" s="6">
        <f>711214/1000</f>
        <v>711.21400000000006</v>
      </c>
      <c r="M50" s="6">
        <f>801013/1000</f>
        <v>801.01300000000003</v>
      </c>
    </row>
    <row r="51" spans="5:13" x14ac:dyDescent="0.2">
      <c r="E51" s="6">
        <f>820352/1000</f>
        <v>820.35199999999998</v>
      </c>
      <c r="F51" s="6">
        <f>908858/1000</f>
        <v>908.85799999999995</v>
      </c>
      <c r="L51" s="6">
        <f>820352/1000</f>
        <v>820.35199999999998</v>
      </c>
      <c r="M51" s="6">
        <f>801672/1000</f>
        <v>801.67200000000003</v>
      </c>
    </row>
    <row r="52" spans="5:13" x14ac:dyDescent="0.2">
      <c r="E52" s="6">
        <f>946237/1000</f>
        <v>946.23699999999997</v>
      </c>
      <c r="F52" s="6">
        <f>909630/1000</f>
        <v>909.63</v>
      </c>
      <c r="L52" s="6">
        <f>946237/1000</f>
        <v>946.23699999999997</v>
      </c>
      <c r="M52" s="6">
        <f>802416/1000</f>
        <v>802.41600000000005</v>
      </c>
    </row>
    <row r="53" spans="5:13" x14ac:dyDescent="0.2">
      <c r="E53" s="6">
        <f>1091440/1000</f>
        <v>1091.44</v>
      </c>
      <c r="F53" s="6">
        <f>910388/1000</f>
        <v>910.38800000000003</v>
      </c>
      <c r="L53" s="6">
        <f>1091440/1000</f>
        <v>1091.44</v>
      </c>
      <c r="M53" s="6">
        <f>803254/1000</f>
        <v>803.25400000000002</v>
      </c>
    </row>
    <row r="54" spans="5:13" x14ac:dyDescent="0.2">
      <c r="E54" s="6">
        <f>1258925/1000</f>
        <v>1258.925</v>
      </c>
      <c r="F54" s="6">
        <f>911123/1000</f>
        <v>911.12300000000005</v>
      </c>
      <c r="L54" s="6">
        <f>1258925/1000</f>
        <v>1258.925</v>
      </c>
      <c r="M54" s="6">
        <f>804196/1000</f>
        <v>804.19600000000003</v>
      </c>
    </row>
    <row r="55" spans="5:13" x14ac:dyDescent="0.2">
      <c r="E55" s="6">
        <f>1452112/1000</f>
        <v>1452.1120000000001</v>
      </c>
      <c r="F55" s="6">
        <f>911829/1000</f>
        <v>911.82899999999995</v>
      </c>
      <c r="L55" s="6">
        <f>1452112/1000</f>
        <v>1452.1120000000001</v>
      </c>
      <c r="M55" s="6">
        <f>805250/1000</f>
        <v>805.25</v>
      </c>
    </row>
    <row r="56" spans="5:13" x14ac:dyDescent="0.2">
      <c r="E56" s="6">
        <f>1674943/1000</f>
        <v>1674.943</v>
      </c>
      <c r="F56" s="6">
        <f>912502/1000</f>
        <v>912.50199999999995</v>
      </c>
      <c r="L56" s="6">
        <f>1674943/1000</f>
        <v>1674.943</v>
      </c>
      <c r="M56" s="6">
        <f>806423/1000</f>
        <v>806.423</v>
      </c>
    </row>
    <row r="57" spans="5:13" x14ac:dyDescent="0.2">
      <c r="E57" s="6">
        <f>1931968/1000</f>
        <v>1931.9680000000001</v>
      </c>
      <c r="F57" s="6">
        <f>913136/1000</f>
        <v>913.13599999999997</v>
      </c>
      <c r="L57" s="6">
        <f>1931968/1000</f>
        <v>1931.9680000000001</v>
      </c>
      <c r="M57" s="6">
        <f>807726/1000</f>
        <v>807.726</v>
      </c>
    </row>
    <row r="58" spans="5:13" x14ac:dyDescent="0.2">
      <c r="E58" s="6">
        <f>2228435/1000</f>
        <v>2228.4349999999999</v>
      </c>
      <c r="F58" s="6">
        <f>913729/1000</f>
        <v>913.72900000000004</v>
      </c>
      <c r="L58" s="6">
        <f>2228435/1000</f>
        <v>2228.4349999999999</v>
      </c>
      <c r="M58" s="6">
        <f>809162/1000</f>
        <v>809.16200000000003</v>
      </c>
    </row>
    <row r="59" spans="5:13" x14ac:dyDescent="0.2">
      <c r="E59" s="6">
        <f>2570396/1000</f>
        <v>2570.3960000000002</v>
      </c>
      <c r="F59" s="6">
        <f>914279/1000</f>
        <v>914.279</v>
      </c>
      <c r="L59" s="6">
        <f>2570396/1000</f>
        <v>2570.3960000000002</v>
      </c>
      <c r="M59" s="6">
        <f>810739/1000</f>
        <v>810.73900000000003</v>
      </c>
    </row>
    <row r="60" spans="5:13" x14ac:dyDescent="0.2">
      <c r="E60" s="6">
        <f>2964831/1000</f>
        <v>2964.8310000000001</v>
      </c>
      <c r="F60" s="6">
        <f>914786/1000</f>
        <v>914.78599999999994</v>
      </c>
      <c r="L60" s="6">
        <f>2964831/1000</f>
        <v>2964.8310000000001</v>
      </c>
      <c r="M60" s="6">
        <f>812459/1000</f>
        <v>812.45899999999995</v>
      </c>
    </row>
    <row r="61" spans="5:13" x14ac:dyDescent="0.2">
      <c r="E61" s="6">
        <f>3419794/1000</f>
        <v>3419.7939999999999</v>
      </c>
      <c r="F61" s="6">
        <f>915249/1000</f>
        <v>915.24900000000002</v>
      </c>
      <c r="L61" s="6">
        <f>3419794/1000</f>
        <v>3419.7939999999999</v>
      </c>
      <c r="M61" s="6">
        <f>814321/1000</f>
        <v>814.32100000000003</v>
      </c>
    </row>
    <row r="62" spans="5:13" x14ac:dyDescent="0.2">
      <c r="E62" s="6">
        <f>3944573/1000</f>
        <v>3944.5729999999999</v>
      </c>
      <c r="F62" s="6">
        <f>915671/1000</f>
        <v>915.67100000000005</v>
      </c>
      <c r="L62" s="6">
        <f>3944573/1000</f>
        <v>3944.5729999999999</v>
      </c>
      <c r="M62" s="6">
        <f>816325/1000</f>
        <v>816.32500000000005</v>
      </c>
    </row>
    <row r="63" spans="5:13" x14ac:dyDescent="0.2">
      <c r="E63" s="6">
        <f>4549881/1000</f>
        <v>4549.8810000000003</v>
      </c>
      <c r="F63" s="6">
        <f>916052/1000</f>
        <v>916.05200000000002</v>
      </c>
      <c r="L63" s="6">
        <f>4549881/1000</f>
        <v>4549.8810000000003</v>
      </c>
      <c r="M63" s="6">
        <f>818463/1000</f>
        <v>818.46299999999997</v>
      </c>
    </row>
    <row r="64" spans="5:13" x14ac:dyDescent="0.2">
      <c r="E64" s="6">
        <f>5248075/1000</f>
        <v>5248.0749999999998</v>
      </c>
      <c r="F64" s="6">
        <f>916394/1000</f>
        <v>916.39400000000001</v>
      </c>
      <c r="L64" s="6">
        <f>5248075/1000</f>
        <v>5248.0749999999998</v>
      </c>
      <c r="M64" s="6">
        <f>820725/1000</f>
        <v>820.72500000000002</v>
      </c>
    </row>
    <row r="65" spans="5:13" x14ac:dyDescent="0.2">
      <c r="E65" s="6">
        <f>6053409/1000</f>
        <v>6053.4089999999997</v>
      </c>
      <c r="F65" s="6">
        <f>916701/1000</f>
        <v>916.70100000000002</v>
      </c>
      <c r="L65" s="6">
        <f>6053409/1000</f>
        <v>6053.4089999999997</v>
      </c>
      <c r="M65" s="6">
        <f>823098/1000</f>
        <v>823.09799999999996</v>
      </c>
    </row>
    <row r="66" spans="5:13" x14ac:dyDescent="0.2">
      <c r="E66" s="6">
        <f>6982324/1000</f>
        <v>6982.3239999999996</v>
      </c>
      <c r="F66" s="6">
        <f>916975/1000</f>
        <v>916.97500000000002</v>
      </c>
      <c r="L66" s="6">
        <f>6982324/1000</f>
        <v>6982.3239999999996</v>
      </c>
      <c r="M66" s="6">
        <f>825563/1000</f>
        <v>825.56299999999999</v>
      </c>
    </row>
    <row r="67" spans="5:13" x14ac:dyDescent="0.2">
      <c r="E67" s="6">
        <f>8053784/1000</f>
        <v>8053.7839999999997</v>
      </c>
      <c r="F67" s="6">
        <f>917218/1000</f>
        <v>917.21799999999996</v>
      </c>
      <c r="L67" s="6">
        <f>8053784/1000</f>
        <v>8053.7839999999997</v>
      </c>
      <c r="M67" s="6">
        <f>828101/1000</f>
        <v>828.101</v>
      </c>
    </row>
    <row r="68" spans="5:13" x14ac:dyDescent="0.2">
      <c r="E68" s="6">
        <f>9289664/1000</f>
        <v>9289.6640000000007</v>
      </c>
      <c r="F68" s="6">
        <f>917434/1000</f>
        <v>917.43399999999997</v>
      </c>
      <c r="L68" s="6">
        <f>9289664/1000</f>
        <v>9289.6640000000007</v>
      </c>
      <c r="M68" s="6">
        <f>830688/1000</f>
        <v>830.68799999999999</v>
      </c>
    </row>
    <row r="69" spans="5:13" x14ac:dyDescent="0.2">
      <c r="E69" s="6">
        <f>10715193/1000</f>
        <v>10715.192999999999</v>
      </c>
      <c r="F69" s="6">
        <f>917625/1000</f>
        <v>917.625</v>
      </c>
      <c r="L69" s="6">
        <f>10715193/1000</f>
        <v>10715.192999999999</v>
      </c>
      <c r="M69" s="6">
        <f>833297/1000</f>
        <v>833.29700000000003</v>
      </c>
    </row>
    <row r="70" spans="5:13" x14ac:dyDescent="0.2">
      <c r="E70" s="6">
        <f>12359474/1000</f>
        <v>12359.474</v>
      </c>
      <c r="F70" s="6">
        <f>917793/1000</f>
        <v>917.79300000000001</v>
      </c>
      <c r="L70" s="6">
        <f>12359474/1000</f>
        <v>12359.474</v>
      </c>
      <c r="M70" s="6">
        <f>835903/1000</f>
        <v>835.90300000000002</v>
      </c>
    </row>
    <row r="71" spans="5:13" x14ac:dyDescent="0.2">
      <c r="E71" s="6">
        <f>14256076/1000</f>
        <v>14256.075999999999</v>
      </c>
      <c r="F71" s="6">
        <f>917940/1000</f>
        <v>917.94</v>
      </c>
      <c r="L71" s="6">
        <f>14256076/1000</f>
        <v>14256.075999999999</v>
      </c>
      <c r="M71" s="6">
        <f>838478/1000</f>
        <v>838.47799999999995</v>
      </c>
    </row>
    <row r="72" spans="5:13" x14ac:dyDescent="0.2">
      <c r="E72" s="6">
        <f>16443717/1000</f>
        <v>16443.717000000001</v>
      </c>
      <c r="F72" s="6">
        <f>918070/1000</f>
        <v>918.07</v>
      </c>
      <c r="L72" s="6">
        <f>16443717/1000</f>
        <v>16443.717000000001</v>
      </c>
      <c r="M72" s="6">
        <f>840999/1000</f>
        <v>840.99900000000002</v>
      </c>
    </row>
    <row r="73" spans="5:13" x14ac:dyDescent="0.2">
      <c r="E73" s="6">
        <f>18967059/1000</f>
        <v>18967.059000000001</v>
      </c>
      <c r="F73" s="6">
        <f>918184/1000</f>
        <v>918.18399999999997</v>
      </c>
      <c r="L73" s="6">
        <f>18967059/1000</f>
        <v>18967.059000000001</v>
      </c>
      <c r="M73" s="6">
        <f>843441/1000</f>
        <v>843.44100000000003</v>
      </c>
    </row>
    <row r="74" spans="5:13" x14ac:dyDescent="0.2">
      <c r="E74" s="6">
        <f>21877616/1000</f>
        <v>21877.616000000002</v>
      </c>
      <c r="F74" s="6">
        <f>918283/1000</f>
        <v>918.28300000000002</v>
      </c>
      <c r="L74" s="6">
        <f>21877616/1000</f>
        <v>21877.616000000002</v>
      </c>
      <c r="M74" s="6">
        <f>845785/1000</f>
        <v>845.78499999999997</v>
      </c>
    </row>
    <row r="75" spans="5:13" x14ac:dyDescent="0.2">
      <c r="E75" s="6">
        <f>25234808/1000</f>
        <v>25234.808000000001</v>
      </c>
      <c r="F75" s="6">
        <f>918371/1000</f>
        <v>918.37099999999998</v>
      </c>
      <c r="L75" s="6">
        <f>25234808/1000</f>
        <v>25234.808000000001</v>
      </c>
      <c r="M75" s="6">
        <f>848014/1000</f>
        <v>848.01400000000001</v>
      </c>
    </row>
    <row r="76" spans="5:13" x14ac:dyDescent="0.2">
      <c r="E76" s="6">
        <f>29107171/1000</f>
        <v>29107.170999999998</v>
      </c>
      <c r="F76" s="6">
        <f>918447/1000</f>
        <v>918.447</v>
      </c>
      <c r="L76" s="6">
        <f>29107171/1000</f>
        <v>29107.170999999998</v>
      </c>
      <c r="M76" s="6">
        <f>850116/1000</f>
        <v>850.11599999999999</v>
      </c>
    </row>
    <row r="77" spans="5:13" x14ac:dyDescent="0.2">
      <c r="E77" s="6">
        <f>33573761/1000</f>
        <v>33573.760999999999</v>
      </c>
      <c r="F77" s="6">
        <f>918513/1000</f>
        <v>918.51300000000003</v>
      </c>
      <c r="L77" s="6">
        <f>33573761/1000</f>
        <v>33573.760999999999</v>
      </c>
      <c r="M77" s="6">
        <f>852081/1000</f>
        <v>852.08100000000002</v>
      </c>
    </row>
    <row r="78" spans="5:13" x14ac:dyDescent="0.2">
      <c r="E78" s="6">
        <f>38725764/1000</f>
        <v>38725.764000000003</v>
      </c>
      <c r="F78" s="6">
        <f>918571/1000</f>
        <v>918.57100000000003</v>
      </c>
      <c r="L78" s="6">
        <f>38725764/1000</f>
        <v>38725.764000000003</v>
      </c>
      <c r="M78" s="6">
        <f>853905/1000</f>
        <v>853.90499999999997</v>
      </c>
    </row>
    <row r="79" spans="5:13" x14ac:dyDescent="0.2">
      <c r="E79" s="6">
        <f>44668359/1000</f>
        <v>44668.358999999997</v>
      </c>
      <c r="F79" s="6">
        <f>918621/1000</f>
        <v>918.62099999999998</v>
      </c>
      <c r="L79" s="6">
        <f>44668359/1000</f>
        <v>44668.358999999997</v>
      </c>
      <c r="M79" s="6">
        <f>855585/1000</f>
        <v>855.58500000000004</v>
      </c>
    </row>
    <row r="80" spans="5:13" x14ac:dyDescent="0.2">
      <c r="E80" s="6">
        <f>51522864/1000</f>
        <v>51522.864000000001</v>
      </c>
      <c r="F80" s="6">
        <f>918665/1000</f>
        <v>918.66499999999996</v>
      </c>
      <c r="L80" s="6">
        <f>51522864/1000</f>
        <v>51522.864000000001</v>
      </c>
      <c r="M80" s="6">
        <f>857123/1000</f>
        <v>857.12300000000005</v>
      </c>
    </row>
    <row r="81" spans="5:13" x14ac:dyDescent="0.2">
      <c r="E81" s="6">
        <f>59429216/1000</f>
        <v>59429.216</v>
      </c>
      <c r="F81" s="6">
        <f>918703/1000</f>
        <v>918.70299999999997</v>
      </c>
      <c r="L81" s="6">
        <f>59429216/1000</f>
        <v>59429.216</v>
      </c>
      <c r="M81" s="6">
        <f>858522/1000</f>
        <v>858.52200000000005</v>
      </c>
    </row>
    <row r="82" spans="5:13" x14ac:dyDescent="0.2">
      <c r="E82" s="6">
        <f>68548823/1000</f>
        <v>68548.823000000004</v>
      </c>
      <c r="F82" s="6">
        <f>918736/1000</f>
        <v>918.73599999999999</v>
      </c>
      <c r="L82" s="6">
        <f>68548823/1000</f>
        <v>68548.823000000004</v>
      </c>
      <c r="M82" s="6">
        <f>859788/1000</f>
        <v>859.78800000000001</v>
      </c>
    </row>
    <row r="83" spans="5:13" x14ac:dyDescent="0.2">
      <c r="E83" s="6">
        <f>79067863/1000</f>
        <v>79067.862999999998</v>
      </c>
      <c r="F83" s="6">
        <f>918765/1000</f>
        <v>918.76499999999999</v>
      </c>
      <c r="L83" s="6">
        <f>79067863/1000</f>
        <v>79067.862999999998</v>
      </c>
      <c r="M83" s="6">
        <f>860928/1000</f>
        <v>860.928</v>
      </c>
    </row>
    <row r="84" spans="5:13" x14ac:dyDescent="0.2">
      <c r="E84" s="6">
        <f>91201084/1000</f>
        <v>91201.084000000003</v>
      </c>
      <c r="F84" s="6">
        <f>918790/1000</f>
        <v>918.79</v>
      </c>
      <c r="L84" s="6">
        <f>91201084/1000</f>
        <v>91201.084000000003</v>
      </c>
      <c r="M84" s="6">
        <f>861950/1000</f>
        <v>861.95</v>
      </c>
    </row>
    <row r="85" spans="5:13" x14ac:dyDescent="0.2">
      <c r="E85" s="6">
        <f>105196187/1000</f>
        <v>105196.18700000001</v>
      </c>
      <c r="F85" s="6">
        <f>918812/1000</f>
        <v>918.81200000000001</v>
      </c>
      <c r="L85" s="6">
        <f>105196187/1000</f>
        <v>105196.18700000001</v>
      </c>
      <c r="M85" s="6">
        <f>862863/1000</f>
        <v>862.86300000000006</v>
      </c>
    </row>
    <row r="86" spans="5:13" x14ac:dyDescent="0.2">
      <c r="E86" s="6">
        <f>121338885/1000</f>
        <v>121338.88499999999</v>
      </c>
      <c r="F86" s="6">
        <f>918831/1000</f>
        <v>918.83100000000002</v>
      </c>
      <c r="L86" s="6">
        <f>121338885/1000</f>
        <v>121338.88499999999</v>
      </c>
      <c r="M86" s="6">
        <f>863674/1000</f>
        <v>863.67399999999998</v>
      </c>
    </row>
    <row r="87" spans="5:13" x14ac:dyDescent="0.2">
      <c r="E87" s="6">
        <f>139958732/1000</f>
        <v>139958.73199999999</v>
      </c>
      <c r="F87" s="6">
        <f>918847/1000</f>
        <v>918.84699999999998</v>
      </c>
      <c r="L87" s="6">
        <f>139958732/1000</f>
        <v>139958.73199999999</v>
      </c>
      <c r="M87" s="6">
        <f>864394/1000</f>
        <v>864.39400000000001</v>
      </c>
    </row>
    <row r="88" spans="5:13" x14ac:dyDescent="0.2">
      <c r="E88" s="6">
        <f>161435856/1000</f>
        <v>161435.856</v>
      </c>
      <c r="F88" s="6">
        <f>918862/1000</f>
        <v>918.86199999999997</v>
      </c>
      <c r="L88" s="6">
        <f>161435856/1000</f>
        <v>161435.856</v>
      </c>
      <c r="M88" s="6">
        <f>865031/1000</f>
        <v>865.03099999999995</v>
      </c>
    </row>
    <row r="89" spans="5:13" x14ac:dyDescent="0.2">
      <c r="E89" s="6">
        <f>186208714/1000</f>
        <v>186208.71400000001</v>
      </c>
      <c r="F89" s="6">
        <f>918874/1000</f>
        <v>918.87400000000002</v>
      </c>
      <c r="L89" s="6">
        <f>186208714/1000</f>
        <v>186208.71400000001</v>
      </c>
      <c r="M89" s="6">
        <f>865593/1000</f>
        <v>865.59299999999996</v>
      </c>
    </row>
    <row r="90" spans="5:13" x14ac:dyDescent="0.2">
      <c r="E90" s="6">
        <f>214783047/1000</f>
        <v>214783.04699999999</v>
      </c>
      <c r="F90" s="6">
        <f>918885/1000</f>
        <v>918.88499999999999</v>
      </c>
      <c r="L90" s="6">
        <f>214783047/1000</f>
        <v>214783.04699999999</v>
      </c>
      <c r="M90" s="6">
        <f>866087/1000</f>
        <v>866.08699999999999</v>
      </c>
    </row>
    <row r="91" spans="5:13" x14ac:dyDescent="0.2">
      <c r="E91" s="6">
        <f>247742206/1000</f>
        <v>247742.20600000001</v>
      </c>
      <c r="F91" s="6">
        <f>918894/1000</f>
        <v>918.89400000000001</v>
      </c>
      <c r="L91" s="6">
        <f>247742206/1000</f>
        <v>247742.20600000001</v>
      </c>
      <c r="M91" s="6">
        <f>866521/1000</f>
        <v>866.52099999999996</v>
      </c>
    </row>
    <row r="92" spans="5:13" x14ac:dyDescent="0.2">
      <c r="E92" s="6">
        <f>285759054/1000</f>
        <v>285759.054</v>
      </c>
      <c r="F92" s="6">
        <f>918902/1000</f>
        <v>918.90200000000004</v>
      </c>
      <c r="L92" s="6">
        <f>285759054/1000</f>
        <v>285759.054</v>
      </c>
      <c r="M92" s="6">
        <f>866902/1000</f>
        <v>866.90200000000004</v>
      </c>
    </row>
    <row r="93" spans="5:13" x14ac:dyDescent="0.2">
      <c r="E93" s="6">
        <f>329609712/1000</f>
        <v>329609.712</v>
      </c>
      <c r="F93" s="6">
        <f>918909/1000</f>
        <v>918.90899999999999</v>
      </c>
      <c r="L93" s="6">
        <f>329609712/1000</f>
        <v>329609.712</v>
      </c>
      <c r="M93" s="6">
        <f>867236/1000</f>
        <v>867.23599999999999</v>
      </c>
    </row>
    <row r="94" spans="5:13" x14ac:dyDescent="0.2">
      <c r="E94" s="6">
        <f>380189396/1000</f>
        <v>380189.39600000001</v>
      </c>
      <c r="F94" s="6">
        <f>918915/1000</f>
        <v>918.91499999999996</v>
      </c>
      <c r="L94" s="6">
        <f>380189396/1000</f>
        <v>380189.39600000001</v>
      </c>
      <c r="M94" s="6">
        <f>867528/1000</f>
        <v>867.52800000000002</v>
      </c>
    </row>
    <row r="95" spans="5:13" x14ac:dyDescent="0.2">
      <c r="E95" s="6">
        <f>438530698/1000</f>
        <v>438530.69799999997</v>
      </c>
      <c r="F95" s="6">
        <f>918920/1000</f>
        <v>918.92</v>
      </c>
      <c r="L95" s="6">
        <f>438530698/1000</f>
        <v>438530.69799999997</v>
      </c>
      <c r="M95" s="6">
        <f>867783/1000</f>
        <v>867.78300000000002</v>
      </c>
    </row>
    <row r="96" spans="5:13" x14ac:dyDescent="0.2">
      <c r="E96" s="6">
        <f>505824662/1000</f>
        <v>505824.66200000001</v>
      </c>
      <c r="F96" s="6">
        <f>918925/1000</f>
        <v>918.92499999999995</v>
      </c>
      <c r="L96" s="6">
        <f>505824662/1000</f>
        <v>505824.66200000001</v>
      </c>
      <c r="M96" s="6">
        <f>868005/1000</f>
        <v>868.005</v>
      </c>
    </row>
    <row r="97" spans="5:13" x14ac:dyDescent="0.2">
      <c r="E97" s="6">
        <f>583445104/1000</f>
        <v>583445.10400000005</v>
      </c>
      <c r="F97" s="6">
        <f>918929/1000</f>
        <v>918.92899999999997</v>
      </c>
      <c r="L97" s="6">
        <f>583445104/1000</f>
        <v>583445.10400000005</v>
      </c>
      <c r="M97" s="6">
        <f>868199/1000</f>
        <v>868.19899999999996</v>
      </c>
    </row>
    <row r="98" spans="5:13" x14ac:dyDescent="0.2">
      <c r="E98" s="6">
        <f>672976656/1000</f>
        <v>672976.65599999996</v>
      </c>
      <c r="F98" s="6">
        <f>918932/1000</f>
        <v>918.93200000000002</v>
      </c>
      <c r="L98" s="6">
        <f>672976656/1000</f>
        <v>672976.65599999996</v>
      </c>
      <c r="M98" s="6">
        <f>868368/1000</f>
        <v>868.36800000000005</v>
      </c>
    </row>
    <row r="99" spans="5:13" x14ac:dyDescent="0.2">
      <c r="E99" s="6">
        <f>776247117/1000</f>
        <v>776247.11699999997</v>
      </c>
      <c r="F99" s="6">
        <f>918935/1000</f>
        <v>918.93499999999995</v>
      </c>
      <c r="L99" s="6">
        <f>776247117/1000</f>
        <v>776247.11699999997</v>
      </c>
      <c r="M99" s="6">
        <f>868515/1000</f>
        <v>868.51499999999999</v>
      </c>
    </row>
    <row r="100" spans="5:13" x14ac:dyDescent="0.2">
      <c r="E100" s="6">
        <f>895364766/1000</f>
        <v>895364.76599999995</v>
      </c>
      <c r="F100" s="6">
        <f>918938/1000</f>
        <v>918.93799999999999</v>
      </c>
      <c r="L100" s="6">
        <f>895364766/1000</f>
        <v>895364.76599999995</v>
      </c>
      <c r="M100" s="6">
        <f>868643/1000</f>
        <v>868.64300000000003</v>
      </c>
    </row>
    <row r="101" spans="5:13" x14ac:dyDescent="0.2">
      <c r="E101" s="6">
        <f>1032761406/1000</f>
        <v>1032761.406</v>
      </c>
      <c r="F101" s="6">
        <f>918940/1000</f>
        <v>918.94</v>
      </c>
      <c r="L101" s="6">
        <f>1032761406/1000</f>
        <v>1032761.406</v>
      </c>
      <c r="M101" s="6">
        <f>868755/1000</f>
        <v>868.755</v>
      </c>
    </row>
  </sheetData>
  <mergeCells count="8">
    <mergeCell ref="S1:U1"/>
    <mergeCell ref="S2:U2"/>
    <mergeCell ref="A1:F1"/>
    <mergeCell ref="A2:F2"/>
    <mergeCell ref="H1:M1"/>
    <mergeCell ref="H2:M2"/>
    <mergeCell ref="O1:Q1"/>
    <mergeCell ref="O2:Q2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76444-0BCC-CD46-AC22-8831E91F1CCC}">
  <dimension ref="A1:AA153"/>
  <sheetViews>
    <sheetView workbookViewId="0">
      <selection activeCell="A37" sqref="A37"/>
    </sheetView>
  </sheetViews>
  <sheetFormatPr baseColWidth="10" defaultRowHeight="16" x14ac:dyDescent="0.2"/>
  <cols>
    <col min="1" max="1" width="19.1640625" style="6" customWidth="1"/>
    <col min="2" max="2" width="16" style="6" customWidth="1"/>
    <col min="3" max="3" width="13.1640625" style="6" customWidth="1"/>
    <col min="4" max="5" width="10.83203125" style="6"/>
    <col min="6" max="6" width="16" style="6" customWidth="1"/>
    <col min="7" max="7" width="10.83203125" style="6"/>
    <col min="8" max="8" width="20.1640625" style="6" customWidth="1"/>
    <col min="9" max="11" width="15.83203125" style="6" customWidth="1"/>
    <col min="12" max="12" width="11.1640625" style="6" customWidth="1"/>
    <col min="13" max="13" width="17" style="6" customWidth="1"/>
    <col min="14" max="14" width="10.83203125" style="6"/>
    <col min="15" max="16" width="14.1640625" style="6" customWidth="1"/>
    <col min="17" max="17" width="13.1640625" style="6" customWidth="1"/>
    <col min="18" max="18" width="13" style="6" customWidth="1"/>
    <col min="19" max="19" width="10.83203125" style="6"/>
    <col min="20" max="20" width="13.5" style="6" customWidth="1"/>
    <col min="21" max="21" width="14.33203125" style="6" customWidth="1"/>
    <col min="22" max="22" width="13.6640625" style="6" customWidth="1"/>
    <col min="23" max="23" width="12" style="6" customWidth="1"/>
    <col min="24" max="16384" width="10.83203125" style="6"/>
  </cols>
  <sheetData>
    <row r="1" spans="1:27" x14ac:dyDescent="0.2">
      <c r="A1" s="21" t="s">
        <v>71</v>
      </c>
      <c r="B1" s="21"/>
      <c r="C1" s="21"/>
      <c r="D1" s="21"/>
      <c r="E1" s="21"/>
      <c r="F1" s="21"/>
      <c r="G1" s="7"/>
      <c r="H1" s="21" t="s">
        <v>70</v>
      </c>
      <c r="I1" s="21"/>
      <c r="J1" s="21"/>
      <c r="K1" s="21"/>
      <c r="L1" s="21"/>
      <c r="M1" s="21"/>
      <c r="N1" s="7"/>
      <c r="O1" s="21" t="s">
        <v>68</v>
      </c>
      <c r="P1" s="21"/>
      <c r="Q1" s="21"/>
      <c r="R1" s="21"/>
      <c r="S1" s="7"/>
      <c r="T1" s="21" t="s">
        <v>69</v>
      </c>
      <c r="U1" s="21"/>
      <c r="V1" s="21"/>
      <c r="W1" s="21"/>
      <c r="X1" s="7"/>
      <c r="Y1" s="7"/>
      <c r="Z1" s="7"/>
      <c r="AA1" s="7"/>
    </row>
    <row r="2" spans="1:27" s="7" customFormat="1" x14ac:dyDescent="0.2">
      <c r="A2" s="21" t="s">
        <v>16</v>
      </c>
      <c r="B2" s="21"/>
      <c r="C2" s="21"/>
      <c r="D2" s="21"/>
      <c r="E2" s="21"/>
      <c r="F2" s="21"/>
      <c r="H2" s="21" t="s">
        <v>16</v>
      </c>
      <c r="I2" s="21"/>
      <c r="J2" s="21"/>
      <c r="K2" s="21"/>
      <c r="L2" s="21"/>
      <c r="M2" s="21"/>
      <c r="O2" s="21" t="s">
        <v>17</v>
      </c>
      <c r="P2" s="21"/>
      <c r="Q2" s="21"/>
      <c r="R2" s="21"/>
      <c r="T2" s="21" t="s">
        <v>17</v>
      </c>
      <c r="U2" s="21"/>
      <c r="V2" s="21"/>
      <c r="W2" s="21"/>
    </row>
    <row r="3" spans="1:27" x14ac:dyDescent="0.2">
      <c r="A3" s="10" t="s">
        <v>9</v>
      </c>
      <c r="B3" s="10" t="s">
        <v>10</v>
      </c>
      <c r="C3" s="10" t="s">
        <v>11</v>
      </c>
      <c r="D3" s="10" t="s">
        <v>12</v>
      </c>
      <c r="E3" s="7" t="s">
        <v>13</v>
      </c>
      <c r="F3" s="7" t="s">
        <v>42</v>
      </c>
      <c r="H3" s="10" t="s">
        <v>9</v>
      </c>
      <c r="I3" s="10" t="s">
        <v>10</v>
      </c>
      <c r="J3" s="10" t="s">
        <v>11</v>
      </c>
      <c r="K3" s="10" t="s">
        <v>12</v>
      </c>
      <c r="L3" s="9" t="s">
        <v>13</v>
      </c>
      <c r="M3" s="9" t="s">
        <v>42</v>
      </c>
      <c r="O3" s="4" t="s">
        <v>21</v>
      </c>
      <c r="P3" s="15" t="s">
        <v>28</v>
      </c>
      <c r="Q3" s="14" t="s">
        <v>15</v>
      </c>
      <c r="R3" s="14"/>
      <c r="S3" s="7"/>
      <c r="T3" s="4" t="s">
        <v>21</v>
      </c>
      <c r="U3" s="15" t="s">
        <v>28</v>
      </c>
      <c r="V3" s="14" t="s">
        <v>15</v>
      </c>
      <c r="W3" s="14"/>
    </row>
    <row r="4" spans="1:27" x14ac:dyDescent="0.2">
      <c r="A4" s="6">
        <v>709</v>
      </c>
      <c r="B4" s="6">
        <f>50000/1000</f>
        <v>50</v>
      </c>
      <c r="C4" s="6">
        <v>921.46591211122302</v>
      </c>
      <c r="D4" s="6">
        <v>924.37134626106899</v>
      </c>
      <c r="E4" s="6">
        <v>93303.297561302505</v>
      </c>
      <c r="F4" s="6">
        <v>924.34911977284344</v>
      </c>
      <c r="H4" s="6">
        <f>848000/1000</f>
        <v>848</v>
      </c>
      <c r="I4" s="6">
        <f>50000/1000</f>
        <v>50</v>
      </c>
      <c r="J4" s="6">
        <f>792090/1000</f>
        <v>792.09</v>
      </c>
      <c r="K4" s="6">
        <f>804920/1000</f>
        <v>804.92</v>
      </c>
      <c r="L4" s="6">
        <f>10000/1000</f>
        <v>10</v>
      </c>
      <c r="M4" s="6">
        <f>792236/1000</f>
        <v>792.23599999999999</v>
      </c>
      <c r="O4" s="2">
        <v>50000</v>
      </c>
      <c r="P4" s="2">
        <v>0.95000000000000007</v>
      </c>
      <c r="Q4" s="2">
        <v>1.4142135623730937E-2</v>
      </c>
      <c r="R4" s="2"/>
      <c r="T4" s="2">
        <v>50000</v>
      </c>
      <c r="U4" s="2">
        <v>0.95666666666666667</v>
      </c>
      <c r="V4" s="2">
        <v>1.5947444549341445E-2</v>
      </c>
      <c r="W4" s="2"/>
    </row>
    <row r="5" spans="1:27" x14ac:dyDescent="0.2">
      <c r="E5" s="6">
        <v>87055.053358129502</v>
      </c>
      <c r="F5" s="6">
        <v>924.34753712585882</v>
      </c>
      <c r="L5" s="6">
        <f>11272/1000</f>
        <v>11.272</v>
      </c>
      <c r="M5" s="6">
        <f>792254/1000</f>
        <v>792.25400000000002</v>
      </c>
      <c r="O5" s="2">
        <v>25000</v>
      </c>
      <c r="P5" s="2">
        <v>0.96666666666666667</v>
      </c>
      <c r="Q5" s="2">
        <v>1.0304020550550781E-2</v>
      </c>
      <c r="R5" s="2"/>
      <c r="T5" s="2">
        <v>25000</v>
      </c>
      <c r="U5" s="2">
        <v>0.96666666666666667</v>
      </c>
      <c r="V5" s="2">
        <v>1.0304020550550781E-2</v>
      </c>
      <c r="W5" s="2"/>
    </row>
    <row r="6" spans="1:27" x14ac:dyDescent="0.2">
      <c r="A6" s="18" t="s">
        <v>43</v>
      </c>
      <c r="B6" s="19" t="s">
        <v>14</v>
      </c>
      <c r="C6" s="19" t="s">
        <v>15</v>
      </c>
      <c r="E6" s="6">
        <v>81225.235476885995</v>
      </c>
      <c r="F6" s="6">
        <v>924.34584274884128</v>
      </c>
      <c r="L6" s="6">
        <f>12706/1000</f>
        <v>12.706</v>
      </c>
      <c r="M6" s="6">
        <f>792274/1000</f>
        <v>792.274</v>
      </c>
      <c r="O6" s="2">
        <v>12500</v>
      </c>
      <c r="P6" s="2">
        <v>0.94</v>
      </c>
      <c r="Q6" s="2">
        <v>1.6329931618554488E-2</v>
      </c>
      <c r="R6" s="2"/>
      <c r="T6" s="2">
        <v>12500</v>
      </c>
      <c r="U6" s="2">
        <v>0.94</v>
      </c>
      <c r="V6" s="2">
        <v>1.6329931618554488E-2</v>
      </c>
      <c r="W6" s="2"/>
    </row>
    <row r="7" spans="1:27" x14ac:dyDescent="0.2">
      <c r="A7" s="11">
        <v>3.0517500000000002</v>
      </c>
      <c r="B7" s="12">
        <v>4.8859171711472103E-2</v>
      </c>
      <c r="C7" s="12">
        <v>4.8940542375591999E-3</v>
      </c>
      <c r="E7" s="6">
        <v>75785.823151867502</v>
      </c>
      <c r="F7" s="6">
        <v>924.34402889590774</v>
      </c>
      <c r="H7" s="16" t="s">
        <v>43</v>
      </c>
      <c r="I7" s="19" t="s">
        <v>14</v>
      </c>
      <c r="J7" s="19" t="s">
        <v>15</v>
      </c>
      <c r="L7" s="6">
        <f>14322/1000</f>
        <v>14.321999999999999</v>
      </c>
      <c r="M7" s="6">
        <f>792296/1000</f>
        <v>792.29600000000005</v>
      </c>
      <c r="O7" s="2">
        <v>6250</v>
      </c>
      <c r="P7" s="2">
        <v>0.91</v>
      </c>
      <c r="Q7" s="2">
        <v>1.6329931618554536E-2</v>
      </c>
      <c r="R7" s="2"/>
      <c r="T7" s="2">
        <v>6250</v>
      </c>
      <c r="U7" s="2">
        <v>0.91</v>
      </c>
      <c r="V7" s="2">
        <v>1.6329931618554536E-2</v>
      </c>
      <c r="W7" s="2"/>
    </row>
    <row r="8" spans="1:27" x14ac:dyDescent="0.2">
      <c r="A8" s="11">
        <v>6.1035000000000004</v>
      </c>
      <c r="B8" s="12">
        <v>-7.9975949344899294E-2</v>
      </c>
      <c r="C8" s="12">
        <v>0.216429723789171</v>
      </c>
      <c r="E8" s="6">
        <v>70710.672084669495</v>
      </c>
      <c r="F8" s="6">
        <v>924.34208730507191</v>
      </c>
      <c r="H8" s="17">
        <v>9.1555</v>
      </c>
      <c r="I8" s="12">
        <v>791.09266666666656</v>
      </c>
      <c r="J8" s="12">
        <v>0.36547822552560399</v>
      </c>
      <c r="L8" s="6">
        <f>16144/1000</f>
        <v>16.143999999999998</v>
      </c>
      <c r="M8" s="6">
        <f>792321/1000</f>
        <v>792.32100000000003</v>
      </c>
      <c r="O8" s="2">
        <v>3125</v>
      </c>
      <c r="P8" s="2">
        <v>0.8666666666666667</v>
      </c>
      <c r="Q8" s="2">
        <v>2.0427529234278059E-2</v>
      </c>
      <c r="R8" s="2"/>
      <c r="T8" s="2">
        <v>3125</v>
      </c>
      <c r="U8" s="2">
        <v>0.8666666666666667</v>
      </c>
      <c r="V8" s="2">
        <v>2.0427529234278059E-2</v>
      </c>
      <c r="W8" s="2"/>
    </row>
    <row r="9" spans="1:27" x14ac:dyDescent="0.2">
      <c r="A9" s="11">
        <v>12.207000000000001</v>
      </c>
      <c r="B9" s="12">
        <v>3.0763219179220098E-2</v>
      </c>
      <c r="C9" s="12">
        <v>0.101391620826488</v>
      </c>
      <c r="E9" s="6">
        <v>65975.388782755996</v>
      </c>
      <c r="F9" s="6">
        <v>924.34000916694652</v>
      </c>
      <c r="H9" s="17">
        <v>18.309999999999999</v>
      </c>
      <c r="I9" s="12">
        <v>791.41833333333341</v>
      </c>
      <c r="J9" s="12">
        <v>0.48865768522895592</v>
      </c>
      <c r="L9" s="6">
        <f>18197/1000</f>
        <v>18.196999999999999</v>
      </c>
      <c r="M9" s="6">
        <f>792350/1000</f>
        <v>792.35</v>
      </c>
      <c r="O9" s="2">
        <v>1565</v>
      </c>
      <c r="P9" s="2">
        <v>0.68</v>
      </c>
      <c r="Q9" s="2">
        <v>1.2472191289246443E-2</v>
      </c>
      <c r="R9" s="2"/>
      <c r="T9" s="2">
        <v>1565</v>
      </c>
      <c r="U9" s="2">
        <v>0.74333333333333329</v>
      </c>
      <c r="V9" s="2">
        <v>2.0427529234278059E-2</v>
      </c>
      <c r="W9" s="2"/>
    </row>
    <row r="10" spans="1:27" x14ac:dyDescent="0.2">
      <c r="A10" s="11">
        <v>24.414100000000001</v>
      </c>
      <c r="B10" s="12">
        <v>2.8756541547472099E-2</v>
      </c>
      <c r="C10" s="12">
        <v>6.9495037554877001E-2</v>
      </c>
      <c r="E10" s="6">
        <v>61557.213313200999</v>
      </c>
      <c r="F10" s="6">
        <v>924.3377850920059</v>
      </c>
      <c r="H10" s="17">
        <v>36.621000000000002</v>
      </c>
      <c r="I10" s="12">
        <v>793.93166666666673</v>
      </c>
      <c r="J10" s="12">
        <v>0.60065741761288594</v>
      </c>
      <c r="L10" s="6">
        <f>20512/1000</f>
        <v>20.512</v>
      </c>
      <c r="M10" s="6">
        <f>792381/1000</f>
        <v>792.38099999999997</v>
      </c>
      <c r="O10" s="2">
        <v>780</v>
      </c>
      <c r="P10" s="2">
        <v>0.51333333333333331</v>
      </c>
      <c r="Q10" s="2">
        <v>2.45452467048606E-2</v>
      </c>
      <c r="R10" s="2"/>
      <c r="T10" s="2">
        <v>780</v>
      </c>
      <c r="U10" s="2">
        <v>0.54</v>
      </c>
      <c r="V10" s="2">
        <v>3.2659863237109024E-2</v>
      </c>
      <c r="W10" s="2"/>
    </row>
    <row r="11" spans="1:27" x14ac:dyDescent="0.2">
      <c r="A11" s="11">
        <v>48.828099999999999</v>
      </c>
      <c r="B11" s="12">
        <v>-5.1361502172186803E-2</v>
      </c>
      <c r="C11" s="12">
        <v>0.13122791854846899</v>
      </c>
      <c r="E11" s="6">
        <v>57434.909908061498</v>
      </c>
      <c r="F11" s="6">
        <v>924.33540507643215</v>
      </c>
      <c r="H11" s="17">
        <v>73.242000000000004</v>
      </c>
      <c r="I11" s="12">
        <v>795.77599999999995</v>
      </c>
      <c r="J11" s="12">
        <v>0.84264286622510354</v>
      </c>
      <c r="L11" s="6">
        <f>23121/1000</f>
        <v>23.120999999999999</v>
      </c>
      <c r="M11" s="6">
        <f>792417/1000</f>
        <v>792.41700000000003</v>
      </c>
      <c r="O11" s="2">
        <v>390</v>
      </c>
      <c r="P11" s="2">
        <v>0.41333333333333333</v>
      </c>
      <c r="Q11" s="2">
        <v>1.9688939051854829E-2</v>
      </c>
      <c r="R11" s="2"/>
      <c r="T11" s="2">
        <v>390</v>
      </c>
      <c r="U11" s="2">
        <v>0.38666666666666671</v>
      </c>
      <c r="V11" s="2">
        <v>1.7497795275581787E-2</v>
      </c>
      <c r="W11" s="2"/>
    </row>
    <row r="12" spans="1:27" x14ac:dyDescent="0.2">
      <c r="A12" s="11">
        <v>97.656300000000002</v>
      </c>
      <c r="B12" s="12">
        <v>0.20517193387243499</v>
      </c>
      <c r="C12" s="12">
        <v>8.2828206268536306E-2</v>
      </c>
      <c r="E12" s="6">
        <v>53588.664895584501</v>
      </c>
      <c r="F12" s="6">
        <v>924.33285846655087</v>
      </c>
      <c r="H12" s="17">
        <v>146.48400000000001</v>
      </c>
      <c r="I12" s="12">
        <v>796.70600000000002</v>
      </c>
      <c r="J12" s="12">
        <v>0.60978110826756304</v>
      </c>
      <c r="L12" s="6">
        <f>26062/1000</f>
        <v>26.062000000000001</v>
      </c>
      <c r="M12" s="6">
        <f>792457/1000</f>
        <v>792.45699999999999</v>
      </c>
      <c r="O12" s="2">
        <v>195</v>
      </c>
      <c r="P12" s="2">
        <v>0.29000000000000004</v>
      </c>
      <c r="Q12" s="2">
        <v>9.428090415820628E-3</v>
      </c>
      <c r="R12" s="2"/>
      <c r="T12" s="2">
        <v>195</v>
      </c>
      <c r="U12" s="2">
        <v>0.29000000000000004</v>
      </c>
      <c r="V12" s="2">
        <v>9.428090415820628E-3</v>
      </c>
      <c r="W12" s="2"/>
    </row>
    <row r="13" spans="1:27" x14ac:dyDescent="0.2">
      <c r="A13" s="11">
        <v>195.3125</v>
      </c>
      <c r="B13" s="12">
        <v>0.231895997766385</v>
      </c>
      <c r="C13" s="12">
        <v>4.68003826901933E-2</v>
      </c>
      <c r="E13" s="6">
        <v>49999.991466656451</v>
      </c>
      <c r="F13" s="6">
        <v>924.33013392191344</v>
      </c>
      <c r="H13" s="17">
        <v>292.96899999999999</v>
      </c>
      <c r="I13" s="12">
        <v>795.95400000000006</v>
      </c>
      <c r="J13" s="12">
        <v>0.80197942617002138</v>
      </c>
      <c r="L13" s="6">
        <f>29376/1000</f>
        <v>29.376000000000001</v>
      </c>
      <c r="M13" s="6">
        <f>792502/1000</f>
        <v>792.50199999999995</v>
      </c>
      <c r="O13" s="2">
        <v>97.5</v>
      </c>
      <c r="P13" s="2">
        <v>0.18333333333333335</v>
      </c>
      <c r="Q13" s="2">
        <v>1.3698697784375512E-2</v>
      </c>
      <c r="R13" s="2"/>
      <c r="T13" s="2">
        <v>97.5</v>
      </c>
      <c r="U13" s="2">
        <v>0.18333333333333335</v>
      </c>
      <c r="V13" s="2">
        <v>1.3698697784375512E-2</v>
      </c>
      <c r="W13" s="2"/>
    </row>
    <row r="14" spans="1:27" x14ac:dyDescent="0.2">
      <c r="A14" s="11">
        <v>390.625</v>
      </c>
      <c r="B14" s="12">
        <v>0.46899693508414703</v>
      </c>
      <c r="C14" s="12">
        <v>6.8167093052622002E-2</v>
      </c>
      <c r="E14" s="6">
        <v>46651.640818760301</v>
      </c>
      <c r="F14" s="6">
        <v>924.32721937707697</v>
      </c>
      <c r="H14" s="17">
        <v>585.93799999999999</v>
      </c>
      <c r="I14" s="12">
        <v>798.3753333333334</v>
      </c>
      <c r="J14" s="12">
        <v>0.37848689981731998</v>
      </c>
      <c r="L14" s="6">
        <f>33113/1000</f>
        <v>33.113</v>
      </c>
      <c r="M14" s="6">
        <f>792552/1000</f>
        <v>792.55200000000002</v>
      </c>
      <c r="O14" s="2">
        <v>48</v>
      </c>
      <c r="P14" s="2">
        <v>0.13</v>
      </c>
      <c r="Q14" s="2">
        <v>1.6329931618554568E-2</v>
      </c>
      <c r="R14" s="2"/>
      <c r="T14" s="2">
        <v>48</v>
      </c>
      <c r="U14" s="2">
        <v>0.13</v>
      </c>
      <c r="V14" s="2">
        <v>1.6329931618554568E-2</v>
      </c>
      <c r="W14" s="2"/>
    </row>
    <row r="15" spans="1:27" x14ac:dyDescent="0.2">
      <c r="A15" s="11">
        <v>781.25</v>
      </c>
      <c r="B15" s="12">
        <v>0.522688429905943</v>
      </c>
      <c r="C15" s="12">
        <v>0.13133308145452199</v>
      </c>
      <c r="E15" s="6">
        <v>43527.519250357953</v>
      </c>
      <c r="F15" s="6">
        <v>924.3241020021859</v>
      </c>
      <c r="H15" s="17">
        <v>1171.875</v>
      </c>
      <c r="I15" s="12">
        <v>801.64</v>
      </c>
      <c r="J15" s="12">
        <v>0.28678040379359399</v>
      </c>
      <c r="L15" s="6">
        <f>37325/1000</f>
        <v>37.325000000000003</v>
      </c>
      <c r="M15" s="6">
        <f>792608/1000</f>
        <v>792.60799999999995</v>
      </c>
    </row>
    <row r="16" spans="1:27" x14ac:dyDescent="0.2">
      <c r="A16" s="11">
        <v>1562.5</v>
      </c>
      <c r="B16" s="12">
        <v>0.64090782087184095</v>
      </c>
      <c r="C16" s="12">
        <v>0.11911032349408</v>
      </c>
      <c r="E16" s="6">
        <v>40612.610807214653</v>
      </c>
      <c r="F16" s="6">
        <v>924.32076816244762</v>
      </c>
      <c r="H16" s="17">
        <v>2343.75</v>
      </c>
      <c r="I16" s="12">
        <v>803.45666666666659</v>
      </c>
      <c r="J16" s="12">
        <v>0.66628922648751432</v>
      </c>
      <c r="L16" s="6">
        <f>42073/1000</f>
        <v>42.073</v>
      </c>
      <c r="M16" s="6">
        <f>792670/1000</f>
        <v>792.67</v>
      </c>
      <c r="O16" s="5"/>
      <c r="P16" s="2"/>
      <c r="T16" s="5"/>
      <c r="U16" s="2"/>
    </row>
    <row r="17" spans="1:21" x14ac:dyDescent="0.2">
      <c r="A17" s="11">
        <v>3125</v>
      </c>
      <c r="B17" s="12">
        <v>0.79315013891442598</v>
      </c>
      <c r="C17" s="12">
        <v>0.139282560739699</v>
      </c>
      <c r="E17" s="6">
        <v>37892.905108869149</v>
      </c>
      <c r="F17" s="6">
        <v>924.31720337667605</v>
      </c>
      <c r="H17" s="17">
        <v>4687.5</v>
      </c>
      <c r="I17" s="12">
        <v>803.9133333333333</v>
      </c>
      <c r="J17" s="12">
        <v>1.0063450369199121</v>
      </c>
      <c r="L17" s="6">
        <f>47424/1000</f>
        <v>47.423999999999999</v>
      </c>
      <c r="M17" s="6">
        <f>792740/1000</f>
        <v>792.74</v>
      </c>
      <c r="O17" s="5"/>
      <c r="P17" s="2"/>
      <c r="T17" s="5"/>
      <c r="U17" s="2"/>
    </row>
    <row r="18" spans="1:21" x14ac:dyDescent="0.2">
      <c r="A18" s="11">
        <v>6250</v>
      </c>
      <c r="B18" s="12">
        <v>0.77013298429168398</v>
      </c>
      <c r="C18" s="12">
        <v>7.4580718034724894E-2</v>
      </c>
      <c r="E18" s="6">
        <v>35355.330008350153</v>
      </c>
      <c r="F18" s="6">
        <v>924.31339227507306</v>
      </c>
      <c r="H18" s="17">
        <v>9375</v>
      </c>
      <c r="I18" s="12">
        <v>804.63066666666657</v>
      </c>
      <c r="J18" s="12">
        <v>0.5902180388071292</v>
      </c>
      <c r="L18" s="6">
        <f>53456/1000</f>
        <v>53.456000000000003</v>
      </c>
      <c r="M18" s="6">
        <f>792818/1000</f>
        <v>792.81799999999998</v>
      </c>
      <c r="O18" s="5"/>
      <c r="P18" s="2"/>
      <c r="T18" s="5"/>
      <c r="U18" s="2"/>
    </row>
    <row r="19" spans="1:21" x14ac:dyDescent="0.2">
      <c r="A19" s="11">
        <v>12500</v>
      </c>
      <c r="B19" s="12">
        <v>0.64274828935958095</v>
      </c>
      <c r="C19" s="12">
        <v>5.2842782817346903E-2</v>
      </c>
      <c r="E19" s="6">
        <v>32987.6887614714</v>
      </c>
      <c r="F19" s="6">
        <v>924.30931855649135</v>
      </c>
      <c r="H19" s="17">
        <v>18750</v>
      </c>
      <c r="I19" s="12">
        <v>804.01233333333323</v>
      </c>
      <c r="J19" s="12">
        <v>0.86418188671908569</v>
      </c>
      <c r="L19" s="6">
        <f>60256/1000</f>
        <v>60.256</v>
      </c>
      <c r="M19" s="6">
        <f>792904/1000</f>
        <v>792.904</v>
      </c>
      <c r="O19" s="5"/>
      <c r="P19" s="2"/>
      <c r="T19" s="5"/>
      <c r="U19" s="2"/>
    </row>
    <row r="20" spans="1:21" x14ac:dyDescent="0.2">
      <c r="A20" s="11">
        <v>25000</v>
      </c>
      <c r="B20" s="12">
        <v>1.0160349745453501</v>
      </c>
      <c r="C20" s="12">
        <v>4.06814979439417E-2</v>
      </c>
      <c r="E20" s="6">
        <v>30778.601403711949</v>
      </c>
      <c r="F20" s="6">
        <v>924.30496494544809</v>
      </c>
      <c r="H20" s="17">
        <v>37500</v>
      </c>
      <c r="I20" s="12">
        <v>804.13633333333337</v>
      </c>
      <c r="J20" s="12">
        <v>0.94358165165145136</v>
      </c>
      <c r="L20" s="6">
        <f>67920/1000</f>
        <v>67.92</v>
      </c>
      <c r="M20" s="6">
        <f>793000/1000</f>
        <v>793</v>
      </c>
      <c r="O20" s="5"/>
      <c r="P20" s="2"/>
      <c r="T20" s="5"/>
      <c r="U20" s="2"/>
    </row>
    <row r="21" spans="1:21" x14ac:dyDescent="0.2">
      <c r="A21" s="11">
        <v>50000</v>
      </c>
      <c r="B21" s="12">
        <v>1.10878962814565</v>
      </c>
      <c r="C21" s="12">
        <v>0.12039225078393399</v>
      </c>
      <c r="E21" s="6">
        <v>28717.450052912551</v>
      </c>
      <c r="F21" s="6">
        <v>924.30031314923428</v>
      </c>
      <c r="H21" s="17">
        <v>75000</v>
      </c>
      <c r="I21" s="12">
        <v>804.68933333333337</v>
      </c>
      <c r="J21" s="12">
        <v>0.88328609936606883</v>
      </c>
      <c r="L21" s="6">
        <f>76560/1000</f>
        <v>76.56</v>
      </c>
      <c r="M21" s="6">
        <f>793107/1000</f>
        <v>793.10699999999997</v>
      </c>
      <c r="O21" s="5"/>
      <c r="P21" s="2"/>
      <c r="T21" s="5"/>
      <c r="U21" s="2"/>
    </row>
    <row r="22" spans="1:21" x14ac:dyDescent="0.2">
      <c r="A22" s="11">
        <v>100000</v>
      </c>
      <c r="B22" s="12">
        <v>1.2203614394716999</v>
      </c>
      <c r="C22" s="12">
        <v>0.17238893734593699</v>
      </c>
      <c r="E22" s="6">
        <v>26794.3278748874</v>
      </c>
      <c r="F22" s="6">
        <v>924.29534381551684</v>
      </c>
      <c r="H22" s="17">
        <v>150000</v>
      </c>
      <c r="I22" s="12">
        <v>805.95699999999999</v>
      </c>
      <c r="J22" s="12">
        <v>0.5151126090477991</v>
      </c>
      <c r="L22" s="6">
        <f>86298/1000</f>
        <v>86.298000000000002</v>
      </c>
      <c r="M22" s="6">
        <f>793225/1000</f>
        <v>793.22500000000002</v>
      </c>
      <c r="O22" s="5"/>
      <c r="P22" s="2"/>
      <c r="T22" s="5"/>
      <c r="U22" s="2"/>
    </row>
    <row r="23" spans="1:21" x14ac:dyDescent="0.2">
      <c r="E23" s="6">
        <v>24999.9914666572</v>
      </c>
      <c r="F23" s="6">
        <v>924.2900364908993</v>
      </c>
      <c r="L23" s="6">
        <f>97275/1000</f>
        <v>97.275000000000006</v>
      </c>
      <c r="M23" s="6">
        <f>793355/1000</f>
        <v>793.35500000000002</v>
      </c>
      <c r="O23" s="5"/>
      <c r="P23" s="2"/>
      <c r="T23" s="5"/>
      <c r="U23" s="2"/>
    </row>
    <row r="24" spans="1:21" x14ac:dyDescent="0.2">
      <c r="E24" s="6">
        <v>23325.816428435399</v>
      </c>
      <c r="F24" s="6">
        <v>924.28436958099132</v>
      </c>
      <c r="L24" s="6">
        <f>109648/1000</f>
        <v>109.648</v>
      </c>
      <c r="M24" s="6">
        <f>793498/1000</f>
        <v>793.49800000000005</v>
      </c>
      <c r="O24" s="5"/>
      <c r="P24" s="2"/>
      <c r="T24" s="5"/>
      <c r="U24" s="2"/>
    </row>
    <row r="25" spans="1:21" x14ac:dyDescent="0.2">
      <c r="E25" s="6">
        <v>21763.75591082625</v>
      </c>
      <c r="F25" s="6">
        <v>924.27832031262506</v>
      </c>
      <c r="L25" s="6">
        <f>123595/1000</f>
        <v>123.595</v>
      </c>
      <c r="M25" s="6">
        <f>793656/1000</f>
        <v>793.65599999999995</v>
      </c>
      <c r="O25" s="5"/>
      <c r="P25" s="2"/>
      <c r="T25" s="5"/>
      <c r="U25" s="2"/>
    </row>
    <row r="26" spans="1:21" x14ac:dyDescent="0.2">
      <c r="E26" s="6">
        <v>20306.30193799375</v>
      </c>
      <c r="F26" s="6">
        <v>924.27186469893513</v>
      </c>
      <c r="L26" s="6">
        <f>139316/1000</f>
        <v>139.316</v>
      </c>
      <c r="M26" s="6">
        <f>793829/1000</f>
        <v>793.82899999999995</v>
      </c>
    </row>
    <row r="27" spans="1:21" x14ac:dyDescent="0.2">
      <c r="E27" s="6">
        <v>18946.449320902801</v>
      </c>
      <c r="F27" s="6">
        <v>924.2649775081486</v>
      </c>
      <c r="L27" s="6">
        <f>157036/1000</f>
        <v>157.036</v>
      </c>
      <c r="M27" s="6">
        <f>794018/1000</f>
        <v>794.01800000000003</v>
      </c>
    </row>
    <row r="28" spans="1:21" x14ac:dyDescent="0.2">
      <c r="E28" s="6">
        <v>17677.661987183299</v>
      </c>
      <c r="F28" s="6">
        <v>924.25763223701722</v>
      </c>
      <c r="L28" s="6">
        <f>177011/1000</f>
        <v>177.011</v>
      </c>
      <c r="M28" s="6">
        <f>794224/1000</f>
        <v>794.22400000000005</v>
      </c>
    </row>
    <row r="29" spans="1:21" x14ac:dyDescent="0.2">
      <c r="B29" s="7"/>
      <c r="E29" s="6">
        <v>16493.841565782899</v>
      </c>
      <c r="F29" s="6">
        <v>924.24980108995987</v>
      </c>
      <c r="L29" s="6">
        <f>199526/1000</f>
        <v>199.52600000000001</v>
      </c>
      <c r="M29" s="6">
        <f>794447/1000</f>
        <v>794.447</v>
      </c>
    </row>
    <row r="30" spans="1:21" x14ac:dyDescent="0.2">
      <c r="E30" s="6">
        <v>15389.2980754122</v>
      </c>
      <c r="F30" s="6">
        <v>924.24145496510619</v>
      </c>
      <c r="L30" s="6">
        <f>224905/1000</f>
        <v>224.905</v>
      </c>
      <c r="M30" s="6">
        <f>794688/1000</f>
        <v>794.68799999999999</v>
      </c>
    </row>
    <row r="31" spans="1:21" x14ac:dyDescent="0.2">
      <c r="E31" s="6">
        <v>14358.7225758976</v>
      </c>
      <c r="F31" s="6">
        <v>924.23256344856429</v>
      </c>
      <c r="L31" s="6">
        <f>253513/1000</f>
        <v>253.51300000000001</v>
      </c>
      <c r="M31" s="6">
        <f>794947/1000</f>
        <v>794.947</v>
      </c>
    </row>
    <row r="32" spans="1:21" x14ac:dyDescent="0.2">
      <c r="E32" s="6">
        <v>13397.161650991649</v>
      </c>
      <c r="F32" s="6">
        <v>924.2230948183726</v>
      </c>
      <c r="L32" s="6">
        <f>285759/1000</f>
        <v>285.75900000000001</v>
      </c>
      <c r="M32" s="6">
        <f>795224/1000</f>
        <v>795.22400000000005</v>
      </c>
    </row>
    <row r="33" spans="5:13" x14ac:dyDescent="0.2">
      <c r="E33" s="6">
        <v>12499.99359999345</v>
      </c>
      <c r="F33" s="6">
        <v>924.21301605974236</v>
      </c>
      <c r="L33" s="6">
        <f>322107/1000</f>
        <v>322.10700000000003</v>
      </c>
      <c r="M33" s="6">
        <f>795519/1000</f>
        <v>795.51900000000001</v>
      </c>
    </row>
    <row r="34" spans="5:13" x14ac:dyDescent="0.2">
      <c r="E34" s="6">
        <v>11662.906223745649</v>
      </c>
      <c r="F34" s="6">
        <v>924.2022928933327</v>
      </c>
      <c r="L34" s="6">
        <f>363078/1000</f>
        <v>363.07799999999997</v>
      </c>
      <c r="M34" s="6">
        <f>795832/1000</f>
        <v>795.83199999999999</v>
      </c>
    </row>
    <row r="35" spans="5:13" x14ac:dyDescent="0.2">
      <c r="E35" s="6">
        <v>10881.87609823705</v>
      </c>
      <c r="F35" s="6">
        <v>924.19088981843515</v>
      </c>
      <c r="L35" s="6">
        <f>409261/1000</f>
        <v>409.26100000000002</v>
      </c>
      <c r="M35" s="6">
        <f>796161/1000</f>
        <v>796.16099999999994</v>
      </c>
    </row>
    <row r="36" spans="5:13" x14ac:dyDescent="0.2">
      <c r="E36" s="6">
        <v>10153.149236190349</v>
      </c>
      <c r="F36" s="6">
        <v>924.17877017307967</v>
      </c>
      <c r="L36" s="6">
        <f>461318/1000</f>
        <v>461.31799999999998</v>
      </c>
      <c r="M36" s="6">
        <f>796505/1000</f>
        <v>796.505</v>
      </c>
    </row>
    <row r="37" spans="5:13" x14ac:dyDescent="0.2">
      <c r="E37" s="6">
        <v>9473.2230436858008</v>
      </c>
      <c r="F37" s="6">
        <v>924.16589621318144</v>
      </c>
      <c r="L37" s="6">
        <f>519996/1000</f>
        <v>519.99599999999998</v>
      </c>
      <c r="M37" s="6">
        <f>796862/1000</f>
        <v>796.86199999999997</v>
      </c>
    </row>
    <row r="38" spans="5:13" x14ac:dyDescent="0.2">
      <c r="E38" s="6">
        <v>8838.8294850960501</v>
      </c>
      <c r="F38" s="6">
        <v>924.15222921294537</v>
      </c>
      <c r="L38" s="6">
        <f>586138/1000</f>
        <v>586.13800000000003</v>
      </c>
      <c r="M38" s="6">
        <f>797231/1000</f>
        <v>797.23099999999999</v>
      </c>
    </row>
    <row r="39" spans="5:13" x14ac:dyDescent="0.2">
      <c r="E39" s="6">
        <v>8246.9193754153002</v>
      </c>
      <c r="F39" s="6">
        <v>924.13772958880838</v>
      </c>
      <c r="L39" s="6">
        <f>660693/1000</f>
        <v>660.69299999999998</v>
      </c>
      <c r="M39" s="6">
        <f>797609/1000</f>
        <v>797.60900000000004</v>
      </c>
    </row>
    <row r="40" spans="5:13" x14ac:dyDescent="0.2">
      <c r="E40" s="6">
        <v>7694.6477244844</v>
      </c>
      <c r="F40" s="6">
        <v>924.12235704923125</v>
      </c>
      <c r="L40" s="6">
        <f>744732/1000</f>
        <v>744.73199999999997</v>
      </c>
      <c r="M40" s="6">
        <f>797994/1000</f>
        <v>797.99400000000003</v>
      </c>
    </row>
    <row r="41" spans="5:13" x14ac:dyDescent="0.2">
      <c r="E41" s="6">
        <v>7179.3600626696998</v>
      </c>
      <c r="F41" s="6">
        <v>924.10607077262648</v>
      </c>
      <c r="L41" s="6">
        <f>839460/1000</f>
        <v>839.46</v>
      </c>
      <c r="M41" s="6">
        <f>798382/1000</f>
        <v>798.38199999999995</v>
      </c>
    </row>
    <row r="42" spans="5:13" x14ac:dyDescent="0.2">
      <c r="E42" s="6">
        <v>6698.5796822700004</v>
      </c>
      <c r="F42" s="6">
        <v>924.08882961563938</v>
      </c>
      <c r="L42" s="6">
        <f>946237/1000</f>
        <v>946.23699999999997</v>
      </c>
      <c r="M42" s="6">
        <f>798772/1000</f>
        <v>798.77200000000005</v>
      </c>
    </row>
    <row r="43" spans="5:13" x14ac:dyDescent="0.2">
      <c r="E43" s="6">
        <v>6249.9957333293496</v>
      </c>
      <c r="F43" s="6">
        <v>924.07059235384509</v>
      </c>
      <c r="L43" s="6">
        <f>1066596/1000</f>
        <v>1066.596</v>
      </c>
      <c r="M43" s="6">
        <f>799159/1000</f>
        <v>799.15899999999999</v>
      </c>
    </row>
    <row r="44" spans="5:13" x14ac:dyDescent="0.2">
      <c r="E44" s="6">
        <v>5831.4521166369504</v>
      </c>
      <c r="F44" s="6">
        <v>924.05131795669456</v>
      </c>
      <c r="L44" s="6">
        <f>1202264/1000</f>
        <v>1202.2639999999999</v>
      </c>
      <c r="M44" s="6">
        <f>799542/1000</f>
        <v>799.54200000000003</v>
      </c>
    </row>
    <row r="45" spans="5:13" x14ac:dyDescent="0.2">
      <c r="E45" s="6">
        <v>5440.9371205306497</v>
      </c>
      <c r="F45" s="6">
        <v>924.030965898217</v>
      </c>
      <c r="L45" s="6">
        <f>1355189/1000</f>
        <v>1355.1890000000001</v>
      </c>
      <c r="M45" s="6">
        <f>799917/1000</f>
        <v>799.91700000000003</v>
      </c>
    </row>
    <row r="46" spans="5:13" x14ac:dyDescent="0.2">
      <c r="E46" s="6">
        <v>5076.5737516920999</v>
      </c>
      <c r="F46" s="6">
        <v>924.00949650454595</v>
      </c>
      <c r="L46" s="6">
        <f>1527566/1000</f>
        <v>1527.566</v>
      </c>
      <c r="M46" s="6">
        <f>800282/1000</f>
        <v>800.28200000000004</v>
      </c>
    </row>
    <row r="47" spans="5:13" x14ac:dyDescent="0.2">
      <c r="E47" s="6">
        <v>4736.6107134602353</v>
      </c>
      <c r="F47" s="6">
        <v>923.98687133878138</v>
      </c>
      <c r="L47" s="6">
        <f>1721869/1000</f>
        <v>1721.8689999999999</v>
      </c>
      <c r="M47" s="6">
        <f>800635/1000</f>
        <v>800.63499999999999</v>
      </c>
    </row>
    <row r="48" spans="5:13" x14ac:dyDescent="0.2">
      <c r="E48" s="6">
        <v>4419.4139883003354</v>
      </c>
      <c r="F48" s="6">
        <v>923.96305362300768</v>
      </c>
      <c r="L48" s="6">
        <f>1940886/1000</f>
        <v>1940.886</v>
      </c>
      <c r="M48" s="6">
        <f>800974/1000</f>
        <v>800.97400000000005</v>
      </c>
    </row>
    <row r="49" spans="5:13" x14ac:dyDescent="0.2">
      <c r="E49" s="6">
        <v>4123.45898396968</v>
      </c>
      <c r="F49" s="6">
        <v>923.93800869646589</v>
      </c>
      <c r="L49" s="6">
        <f>2187762/1000</f>
        <v>2187.7620000000002</v>
      </c>
      <c r="M49" s="6">
        <f>801297/1000</f>
        <v>801.29700000000003</v>
      </c>
    </row>
    <row r="50" spans="5:13" x14ac:dyDescent="0.2">
      <c r="E50" s="6">
        <v>3847.3232056314901</v>
      </c>
      <c r="F50" s="6">
        <v>923.91170450790469</v>
      </c>
      <c r="L50" s="6">
        <f>2466039/1000</f>
        <v>2466.0390000000002</v>
      </c>
      <c r="M50" s="6">
        <f>801604/1000</f>
        <v>801.60400000000004</v>
      </c>
    </row>
    <row r="51" spans="5:13" x14ac:dyDescent="0.2">
      <c r="E51" s="6">
        <v>3589.6794186953848</v>
      </c>
      <c r="F51" s="6">
        <v>923.88411213903635</v>
      </c>
      <c r="L51" s="6">
        <f>2779713/1000</f>
        <v>2779.7130000000002</v>
      </c>
      <c r="M51" s="6">
        <f>801893/1000</f>
        <v>801.89300000000003</v>
      </c>
    </row>
    <row r="52" spans="5:13" x14ac:dyDescent="0.2">
      <c r="E52" s="6">
        <v>3349.2892695221899</v>
      </c>
      <c r="F52" s="6">
        <v>923.85520635478076</v>
      </c>
      <c r="L52" s="6">
        <f>3133286/1000</f>
        <v>3133.2860000000001</v>
      </c>
      <c r="M52" s="6">
        <f>802164/1000</f>
        <v>802.16399999999999</v>
      </c>
    </row>
    <row r="53" spans="5:13" x14ac:dyDescent="0.2">
      <c r="E53" s="6">
        <v>3124.99733333106</v>
      </c>
      <c r="F53" s="6">
        <v>923.82496617464437</v>
      </c>
      <c r="L53" s="6">
        <f>3531832/1000</f>
        <v>3531.8319999999999</v>
      </c>
      <c r="M53" s="6">
        <f>802416/1000</f>
        <v>802.41600000000005</v>
      </c>
    </row>
    <row r="54" spans="5:13" x14ac:dyDescent="0.2">
      <c r="E54" s="6">
        <v>2915.725560700645</v>
      </c>
      <c r="F54" s="6">
        <v>923.79337545814246</v>
      </c>
      <c r="L54" s="6">
        <f>3981072/1000</f>
        <v>3981.0720000000001</v>
      </c>
      <c r="M54" s="6">
        <f>802651/1000</f>
        <v>802.65099999999995</v>
      </c>
    </row>
    <row r="55" spans="5:13" x14ac:dyDescent="0.2">
      <c r="E55" s="6">
        <v>2720.4680959714751</v>
      </c>
      <c r="F55" s="6">
        <v>923.76042349570355</v>
      </c>
      <c r="L55" s="6">
        <f>4487454/1000</f>
        <v>4487.4539999999997</v>
      </c>
      <c r="M55" s="6">
        <f>802868/1000</f>
        <v>802.86800000000005</v>
      </c>
    </row>
    <row r="56" spans="5:13" x14ac:dyDescent="0.2">
      <c r="E56" s="6">
        <v>2538.2864426445599</v>
      </c>
      <c r="F56" s="6">
        <v>923.72610559501607</v>
      </c>
      <c r="L56" s="6">
        <f>5058247/1000</f>
        <v>5058.2470000000003</v>
      </c>
      <c r="M56" s="6">
        <f>803068/1000</f>
        <v>803.06799999999998</v>
      </c>
    </row>
    <row r="57" spans="5:13" x14ac:dyDescent="0.2">
      <c r="E57" s="6">
        <v>2368.3049525388551</v>
      </c>
      <c r="F57" s="6">
        <v>923.69042365137</v>
      </c>
      <c r="L57" s="6">
        <f>5701643/1000</f>
        <v>5701.643</v>
      </c>
      <c r="M57" s="6">
        <f>803251/1000</f>
        <v>803.25099999999998</v>
      </c>
    </row>
    <row r="58" spans="5:13" x14ac:dyDescent="0.2">
      <c r="E58" s="6">
        <v>2209.7066170263902</v>
      </c>
      <c r="F58" s="6">
        <v>923.65338668926154</v>
      </c>
      <c r="L58" s="6">
        <f>6426877/1000</f>
        <v>6426.8770000000004</v>
      </c>
      <c r="M58" s="6">
        <f>803418/1000</f>
        <v>803.41800000000001</v>
      </c>
    </row>
    <row r="59" spans="5:13" x14ac:dyDescent="0.2">
      <c r="E59" s="6">
        <v>2061.72914011592</v>
      </c>
      <c r="F59" s="6">
        <v>923.61501136145864</v>
      </c>
      <c r="L59" s="6">
        <f>7244360/1000</f>
        <v>7244.36</v>
      </c>
      <c r="M59" s="6">
        <f>803571/1000</f>
        <v>803.57100000000003</v>
      </c>
    </row>
    <row r="60" spans="5:13" x14ac:dyDescent="0.2">
      <c r="E60" s="6">
        <v>1923.6612745104401</v>
      </c>
      <c r="F60" s="6">
        <v>923.57532239095053</v>
      </c>
      <c r="L60" s="6">
        <f>8165824/1000</f>
        <v>8165.8239999999996</v>
      </c>
      <c r="M60" s="6">
        <f>803710/1000</f>
        <v>803.71</v>
      </c>
    </row>
    <row r="61" spans="5:13" x14ac:dyDescent="0.2">
      <c r="E61" s="6">
        <v>1794.8394030280151</v>
      </c>
      <c r="F61" s="6">
        <v>923.53435294079679</v>
      </c>
      <c r="L61" s="6">
        <f>9204496/1000</f>
        <v>9204.4959999999992</v>
      </c>
      <c r="M61" s="6">
        <f>803836/1000</f>
        <v>803.83600000000001</v>
      </c>
    </row>
    <row r="62" spans="5:13" x14ac:dyDescent="0.2">
      <c r="E62" s="6">
        <v>1674.6443489547351</v>
      </c>
      <c r="F62" s="6">
        <v>923.49214489695191</v>
      </c>
      <c r="L62" s="6">
        <f>10375284/1000</f>
        <v>10375.284</v>
      </c>
      <c r="M62" s="6">
        <f>803949/1000</f>
        <v>803.94899999999996</v>
      </c>
    </row>
    <row r="63" spans="5:13" x14ac:dyDescent="0.2">
      <c r="E63" s="6">
        <v>1562.4983999987701</v>
      </c>
      <c r="F63" s="6">
        <v>923.4487490497246</v>
      </c>
      <c r="L63" s="6">
        <f>11694994/1000</f>
        <v>11694.994000000001</v>
      </c>
      <c r="M63" s="6">
        <f>804052/1000</f>
        <v>804.05200000000002</v>
      </c>
    </row>
    <row r="64" spans="5:13" x14ac:dyDescent="0.2">
      <c r="E64" s="6">
        <v>1457.8625315414449</v>
      </c>
      <c r="F64" s="6">
        <v>923.40422516069589</v>
      </c>
      <c r="L64" s="6">
        <f>13182567/1000</f>
        <v>13182.566999999999</v>
      </c>
      <c r="M64" s="6">
        <f>804145/1000</f>
        <v>804.14499999999998</v>
      </c>
    </row>
    <row r="65" spans="5:13" x14ac:dyDescent="0.2">
      <c r="E65" s="6">
        <v>1360.23381583885</v>
      </c>
      <c r="F65" s="6">
        <v>923.35864190370125</v>
      </c>
      <c r="L65" s="6">
        <f>14859356/1000</f>
        <v>14859.356</v>
      </c>
      <c r="M65" s="6">
        <f>804228/1000</f>
        <v>804.22799999999995</v>
      </c>
    </row>
    <row r="66" spans="5:13" x14ac:dyDescent="0.2">
      <c r="E66" s="6">
        <v>1269.1430047215799</v>
      </c>
      <c r="F66" s="6">
        <v>923.31207667087438</v>
      </c>
      <c r="L66" s="6">
        <f>16749429/1000</f>
        <v>16749.429</v>
      </c>
      <c r="M66" s="6">
        <f>804303/1000</f>
        <v>804.303</v>
      </c>
    </row>
    <row r="67" spans="5:13" x14ac:dyDescent="0.2">
      <c r="E67" s="6">
        <v>1184.1522741738299</v>
      </c>
      <c r="F67" s="6">
        <v>923.26461523772741</v>
      </c>
      <c r="L67" s="6">
        <f>18879913/1000</f>
        <v>18879.913</v>
      </c>
      <c r="M67" s="6">
        <f>804370/1000</f>
        <v>804.37</v>
      </c>
    </row>
    <row r="68" spans="5:13" x14ac:dyDescent="0.2">
      <c r="E68" s="6">
        <v>1104.85311995134</v>
      </c>
      <c r="F68" s="6">
        <v>923.2163512847294</v>
      </c>
      <c r="L68" s="6">
        <f>21281390/1000</f>
        <v>21281.39</v>
      </c>
      <c r="M68" s="6">
        <f>804430/1000</f>
        <v>804.43</v>
      </c>
    </row>
    <row r="69" spans="5:13" x14ac:dyDescent="0.2">
      <c r="E69" s="6">
        <v>1030.86439412353</v>
      </c>
      <c r="F69" s="6">
        <v>923.16738577673709</v>
      </c>
      <c r="L69" s="6">
        <f>23988329/1000</f>
        <v>23988.329000000002</v>
      </c>
      <c r="M69" s="6">
        <f>804484/1000</f>
        <v>804.48400000000004</v>
      </c>
    </row>
    <row r="70" spans="5:13" x14ac:dyDescent="0.2">
      <c r="E70" s="6">
        <v>961.83047310259496</v>
      </c>
      <c r="F70" s="6">
        <v>923.11782620578879</v>
      </c>
      <c r="L70" s="6">
        <f>27039584/1000</f>
        <v>27039.583999999999</v>
      </c>
      <c r="M70" s="6">
        <f>804532/1000</f>
        <v>804.53200000000004</v>
      </c>
    </row>
    <row r="71" spans="5:13" x14ac:dyDescent="0.2">
      <c r="E71" s="6">
        <v>897.41954835419494</v>
      </c>
      <c r="F71" s="6">
        <v>923.06778570701374</v>
      </c>
      <c r="L71" s="6">
        <f>30478950/1000</f>
        <v>30478.95</v>
      </c>
      <c r="M71" s="6">
        <f>804575/1000</f>
        <v>804.57500000000005</v>
      </c>
    </row>
    <row r="72" spans="5:13" x14ac:dyDescent="0.2">
      <c r="E72" s="6">
        <v>837.32203157420997</v>
      </c>
      <c r="F72" s="6">
        <v>923.01738206155517</v>
      </c>
      <c r="L72" s="6">
        <f>34355795/1000</f>
        <v>34355.794999999998</v>
      </c>
      <c r="M72" s="6">
        <f>804613/1000</f>
        <v>804.61300000000006</v>
      </c>
    </row>
    <row r="73" spans="5:13" x14ac:dyDescent="0.2">
      <c r="E73" s="6">
        <v>781.24906666602999</v>
      </c>
      <c r="F73" s="6">
        <v>922.96673660424176</v>
      </c>
      <c r="L73" s="6">
        <f>38725764/1000</f>
        <v>38725.764000000003</v>
      </c>
      <c r="M73" s="6">
        <f>804647/1000</f>
        <v>804.64700000000005</v>
      </c>
    </row>
    <row r="74" spans="5:13" x14ac:dyDescent="0.2">
      <c r="E74" s="6">
        <v>728.93114136630504</v>
      </c>
      <c r="F74" s="6">
        <v>922.91597305708649</v>
      </c>
      <c r="L74" s="6">
        <f>43651583/1000</f>
        <v>43651.582999999999</v>
      </c>
      <c r="M74" s="6">
        <f>804678/1000</f>
        <v>804.678</v>
      </c>
    </row>
    <row r="75" spans="5:13" x14ac:dyDescent="0.2">
      <c r="E75" s="6">
        <v>680.11679184599996</v>
      </c>
      <c r="F75" s="6">
        <v>922.8652163123503</v>
      </c>
      <c r="L75" s="6">
        <f>49203954/1000</f>
        <v>49203.953999999998</v>
      </c>
      <c r="M75" s="6">
        <f>804705/1000</f>
        <v>804.70500000000004</v>
      </c>
    </row>
    <row r="76" spans="5:13" x14ac:dyDescent="0.2">
      <c r="E76" s="6">
        <v>634.57139406045496</v>
      </c>
      <c r="F76" s="6">
        <v>922.81459119074998</v>
      </c>
      <c r="L76" s="6">
        <f>55462571/1000</f>
        <v>55462.571000000004</v>
      </c>
      <c r="M76" s="6">
        <f>804729/1000</f>
        <v>804.72900000000004</v>
      </c>
    </row>
    <row r="77" spans="5:13" x14ac:dyDescent="0.2">
      <c r="E77" s="6">
        <v>592.07603603913503</v>
      </c>
      <c r="F77" s="6">
        <v>922.76422120130098</v>
      </c>
      <c r="L77" s="6">
        <f>62517269/1000</f>
        <v>62517.269</v>
      </c>
      <c r="M77" s="6">
        <f>804751/1000</f>
        <v>804.75099999999998</v>
      </c>
    </row>
    <row r="78" spans="5:13" x14ac:dyDescent="0.2">
      <c r="E78" s="6">
        <v>552.42646569475505</v>
      </c>
      <c r="F78" s="6">
        <v>922.71422732922235</v>
      </c>
      <c r="L78" s="6">
        <f>70469307/1000</f>
        <v>70469.307000000001</v>
      </c>
      <c r="M78" s="6">
        <f>804770/1000</f>
        <v>804.77</v>
      </c>
    </row>
    <row r="79" spans="5:13" x14ac:dyDescent="0.2">
      <c r="E79" s="6">
        <v>515.43210909456502</v>
      </c>
      <c r="F79" s="6">
        <v>922.66472687728913</v>
      </c>
      <c r="L79" s="6">
        <f>79432823/1000</f>
        <v>79432.823000000004</v>
      </c>
      <c r="M79" s="6">
        <f>804787/1000</f>
        <v>804.78700000000003</v>
      </c>
    </row>
    <row r="80" spans="5:13" x14ac:dyDescent="0.2">
      <c r="E80" s="6">
        <v>480.91515447499899</v>
      </c>
      <c r="F80" s="6">
        <v>922.61583238406638</v>
      </c>
      <c r="L80" s="6">
        <f>89536477/1000</f>
        <v>89536.476999999999</v>
      </c>
      <c r="M80" s="6">
        <f>804802/1000</f>
        <v>804.80200000000002</v>
      </c>
    </row>
    <row r="81" spans="5:13" x14ac:dyDescent="0.2">
      <c r="E81" s="6">
        <v>448.70969759720549</v>
      </c>
      <c r="F81" s="6">
        <v>922.56765063969806</v>
      </c>
      <c r="L81" s="6">
        <f>100925289/1000</f>
        <v>100925.289</v>
      </c>
      <c r="M81" s="6">
        <f>804815/1000</f>
        <v>804.81500000000005</v>
      </c>
    </row>
    <row r="82" spans="5:13" x14ac:dyDescent="0.2">
      <c r="E82" s="6">
        <v>418.66094433554048</v>
      </c>
      <c r="F82" s="6">
        <v>922.52028181651156</v>
      </c>
      <c r="L82" s="6">
        <f>113762729/1000</f>
        <v>113762.72900000001</v>
      </c>
      <c r="M82" s="6">
        <f>804827/1000</f>
        <v>804.827</v>
      </c>
    </row>
    <row r="83" spans="5:13" x14ac:dyDescent="0.2">
      <c r="E83" s="6">
        <v>390.62446666634798</v>
      </c>
      <c r="F83" s="6">
        <v>922.4738187278133</v>
      </c>
      <c r="L83" s="6">
        <f>128233058/1000</f>
        <v>128233.058</v>
      </c>
      <c r="M83" s="6">
        <f>804838/1000</f>
        <v>804.83799999999997</v>
      </c>
    </row>
    <row r="84" spans="5:13" x14ac:dyDescent="0.2">
      <c r="E84" s="6">
        <v>364.46550848095347</v>
      </c>
      <c r="F84" s="6">
        <v>922.4283462240885</v>
      </c>
      <c r="L84" s="6">
        <f>144543977/1000</f>
        <v>144543.97700000001</v>
      </c>
      <c r="M84" s="6">
        <f>804848/1000</f>
        <v>804.84799999999996</v>
      </c>
    </row>
    <row r="85" spans="5:13" x14ac:dyDescent="0.2">
      <c r="E85" s="6">
        <v>340.05833788629798</v>
      </c>
      <c r="F85" s="6">
        <v>922.3839407315819</v>
      </c>
      <c r="L85" s="6">
        <f>162929603/1000</f>
        <v>162929.603</v>
      </c>
      <c r="M85" s="6">
        <f>804856/1000</f>
        <v>804.85599999999999</v>
      </c>
    </row>
    <row r="86" spans="5:13" x14ac:dyDescent="0.2">
      <c r="E86" s="6">
        <v>317.28564288007152</v>
      </c>
      <c r="F86" s="6">
        <v>922.34066993411545</v>
      </c>
      <c r="L86" s="6">
        <f>183653834/1000</f>
        <v>183653.834</v>
      </c>
      <c r="M86" s="6">
        <f>804863/1000</f>
        <v>804.86300000000006</v>
      </c>
    </row>
    <row r="87" spans="5:13" x14ac:dyDescent="0.2">
      <c r="E87" s="6">
        <v>296.03796749568448</v>
      </c>
      <c r="F87" s="6">
        <v>922.29859259515683</v>
      </c>
      <c r="L87" s="6">
        <f>207014135/1000</f>
        <v>207014.13500000001</v>
      </c>
      <c r="M87" s="6">
        <f>804870/1000</f>
        <v>804.87</v>
      </c>
    </row>
    <row r="88" spans="5:13" x14ac:dyDescent="0.2">
      <c r="E88" s="6">
        <v>276.21318570693052</v>
      </c>
      <c r="F88" s="6">
        <v>922.25775851373339</v>
      </c>
      <c r="L88" s="6">
        <f>233345806/1000</f>
        <v>233345.80600000001</v>
      </c>
      <c r="M88" s="6">
        <f>804876/1000</f>
        <v>804.87599999999998</v>
      </c>
    </row>
    <row r="89" spans="5:13" x14ac:dyDescent="0.2">
      <c r="E89" s="6">
        <v>257.71601056369002</v>
      </c>
      <c r="F89" s="6">
        <v>922.21820860488651</v>
      </c>
      <c r="L89" s="6">
        <f>263026799/1000</f>
        <v>263026.799</v>
      </c>
      <c r="M89" s="6">
        <f>804881/1000</f>
        <v>804.88099999999997</v>
      </c>
    </row>
    <row r="90" spans="5:13" x14ac:dyDescent="0.2">
      <c r="E90" s="6">
        <v>240.45753619935749</v>
      </c>
      <c r="F90" s="6">
        <v>922.17997509304848</v>
      </c>
      <c r="L90" s="6">
        <f>296483139/1000</f>
        <v>296483.13900000002</v>
      </c>
      <c r="M90" s="6">
        <f>804886/1000</f>
        <v>804.88599999999997</v>
      </c>
    </row>
    <row r="91" spans="5:13" x14ac:dyDescent="0.2">
      <c r="E91" s="6">
        <v>224.35481050866301</v>
      </c>
      <c r="F91" s="6">
        <v>922.14308180502792</v>
      </c>
      <c r="L91" s="6">
        <f>334195040/1000</f>
        <v>334195.03999999998</v>
      </c>
      <c r="M91" s="6">
        <f>804890/1000</f>
        <v>804.89</v>
      </c>
    </row>
    <row r="92" spans="5:13" x14ac:dyDescent="0.2">
      <c r="E92" s="6">
        <v>209.33043644199401</v>
      </c>
      <c r="F92" s="6">
        <v>922.10754454819403</v>
      </c>
      <c r="L92" s="6">
        <f>376703799/1000</f>
        <v>376703.799</v>
      </c>
      <c r="M92" s="6">
        <f>804894/1000</f>
        <v>804.89400000000001</v>
      </c>
    </row>
    <row r="93" spans="5:13" x14ac:dyDescent="0.2">
      <c r="E93" s="6">
        <v>195.31219999984651</v>
      </c>
      <c r="F93" s="6">
        <v>922.0733715589397</v>
      </c>
      <c r="L93" s="6">
        <f>424619564/1000</f>
        <v>424619.56400000001</v>
      </c>
      <c r="M93" s="6">
        <f>804897/1000</f>
        <v>804.89700000000005</v>
      </c>
    </row>
    <row r="94" spans="5:13" x14ac:dyDescent="0.2">
      <c r="E94" s="6">
        <v>182.23272313938301</v>
      </c>
      <c r="F94" s="6">
        <v>922.04056400650336</v>
      </c>
      <c r="L94" s="6">
        <f>478630092/1000</f>
        <v>478630.092</v>
      </c>
      <c r="M94" s="6">
        <f>804900/1000</f>
        <v>804.9</v>
      </c>
    </row>
    <row r="95" spans="5:13" x14ac:dyDescent="0.2">
      <c r="E95" s="6">
        <v>170.02913992480299</v>
      </c>
      <c r="F95" s="6">
        <v>922.00911653767457</v>
      </c>
      <c r="L95" s="6">
        <f>539510623/1000</f>
        <v>539510.62300000002</v>
      </c>
      <c r="M95" s="6">
        <f>804902/1000</f>
        <v>804.90200000000004</v>
      </c>
    </row>
    <row r="96" spans="5:13" x14ac:dyDescent="0.2">
      <c r="E96" s="6">
        <v>158.64279436496199</v>
      </c>
      <c r="F96" s="6">
        <v>921.9790178487284</v>
      </c>
      <c r="L96" s="6">
        <f>608135001/1000</f>
        <v>608135.00100000005</v>
      </c>
      <c r="M96" s="6">
        <f>804904/1000</f>
        <v>804.904</v>
      </c>
    </row>
    <row r="97" spans="5:13" x14ac:dyDescent="0.2">
      <c r="E97" s="6">
        <v>148.0189584859055</v>
      </c>
      <c r="F97" s="6">
        <v>921.95025127202348</v>
      </c>
      <c r="L97" s="6">
        <f>685488226/1000</f>
        <v>685488.22600000002</v>
      </c>
      <c r="M97" s="6">
        <f>804906/1000</f>
        <v>804.90599999999995</v>
      </c>
    </row>
    <row r="98" spans="5:13" x14ac:dyDescent="0.2">
      <c r="E98" s="6">
        <v>138.10656928324499</v>
      </c>
      <c r="F98" s="6">
        <v>921.92279536599528</v>
      </c>
      <c r="L98" s="6">
        <f>772680585/1000</f>
        <v>772680.58499999996</v>
      </c>
      <c r="M98" s="6">
        <f>804908/1000</f>
        <v>804.90800000000002</v>
      </c>
    </row>
    <row r="99" spans="5:13" x14ac:dyDescent="0.2">
      <c r="E99" s="6">
        <v>128.85798329005249</v>
      </c>
      <c r="F99" s="6">
        <v>921.89662449869297</v>
      </c>
      <c r="L99" s="6">
        <f>870963590/1000</f>
        <v>870963.59</v>
      </c>
      <c r="M99" s="6">
        <f>804910/1000</f>
        <v>804.91</v>
      </c>
    </row>
    <row r="100" spans="5:13" x14ac:dyDescent="0.2">
      <c r="E100" s="6">
        <v>120.228747580611</v>
      </c>
      <c r="F100" s="6">
        <v>921.87170941647912</v>
      </c>
      <c r="L100" s="6">
        <f>981747943/1000</f>
        <v>981747.94299999997</v>
      </c>
      <c r="M100" s="6">
        <f>804911/1000</f>
        <v>804.91099999999994</v>
      </c>
    </row>
    <row r="101" spans="5:13" x14ac:dyDescent="0.2">
      <c r="E101" s="6">
        <v>112.17738610936451</v>
      </c>
      <c r="F101" s="6">
        <v>921.84801779097893</v>
      </c>
      <c r="L101" s="6">
        <f>1106623784/1000</f>
        <v>1106623.784</v>
      </c>
      <c r="M101" s="6">
        <f>804913/1000</f>
        <v>804.91300000000001</v>
      </c>
    </row>
    <row r="102" spans="5:13" x14ac:dyDescent="0.2">
      <c r="E102" s="6">
        <v>104.66520035811151</v>
      </c>
      <c r="F102" s="6">
        <v>921.8255147387838</v>
      </c>
      <c r="L102" s="6">
        <f>1247383514/1000</f>
        <v>1247383.514</v>
      </c>
      <c r="M102" s="6">
        <f>804914/1000</f>
        <v>804.91399999999999</v>
      </c>
    </row>
    <row r="103" spans="5:13" x14ac:dyDescent="0.2">
      <c r="E103" s="6">
        <v>97.656083333262501</v>
      </c>
      <c r="F103" s="6">
        <v>921.80416330974208</v>
      </c>
      <c r="L103" s="6">
        <f>1406047524/1000</f>
        <v>1406047.524</v>
      </c>
      <c r="M103" s="6">
        <f>804915/1000</f>
        <v>804.91499999999996</v>
      </c>
    </row>
    <row r="104" spans="5:13" x14ac:dyDescent="0.2">
      <c r="E104" s="6">
        <v>91.116346019147002</v>
      </c>
      <c r="F104" s="6">
        <v>921.7839249408878</v>
      </c>
    </row>
    <row r="105" spans="5:13" x14ac:dyDescent="0.2">
      <c r="E105" s="6">
        <v>85.014555453230997</v>
      </c>
      <c r="F105" s="6">
        <v>921.76475987414699</v>
      </c>
    </row>
    <row r="106" spans="5:13" x14ac:dyDescent="0.2">
      <c r="E106" s="6">
        <v>79.321383644946494</v>
      </c>
      <c r="F106" s="6">
        <v>921.74662753690825</v>
      </c>
    </row>
    <row r="107" spans="5:13" x14ac:dyDescent="0.2">
      <c r="E107" s="6">
        <v>74.009466611986497</v>
      </c>
      <c r="F107" s="6">
        <v>921.72948688535564</v>
      </c>
    </row>
    <row r="108" spans="5:13" x14ac:dyDescent="0.2">
      <c r="E108" s="6">
        <v>69.053272856514496</v>
      </c>
      <c r="F108" s="6">
        <v>921.71329671113358</v>
      </c>
    </row>
    <row r="109" spans="5:13" x14ac:dyDescent="0.2">
      <c r="E109" s="6">
        <v>64.428980649132001</v>
      </c>
      <c r="F109" s="6">
        <v>921.69801591245778</v>
      </c>
    </row>
    <row r="110" spans="5:13" x14ac:dyDescent="0.2">
      <c r="E110" s="6">
        <v>60.114363530773502</v>
      </c>
      <c r="F110" s="6">
        <v>921.68360373121084</v>
      </c>
    </row>
    <row r="111" spans="5:13" x14ac:dyDescent="0.2">
      <c r="E111" s="6">
        <v>56.088683482200501</v>
      </c>
      <c r="F111" s="6">
        <v>921.67001995787518</v>
      </c>
    </row>
    <row r="112" spans="5:13" x14ac:dyDescent="0.2">
      <c r="E112" s="6">
        <v>52.332591247614502</v>
      </c>
      <c r="F112" s="6">
        <v>921.65722510638261</v>
      </c>
    </row>
    <row r="113" spans="5:6" x14ac:dyDescent="0.2">
      <c r="E113" s="6">
        <v>48.828033333302052</v>
      </c>
      <c r="F113" s="6">
        <v>921.64518056109659</v>
      </c>
    </row>
    <row r="114" spans="5:6" x14ac:dyDescent="0.2">
      <c r="E114" s="6">
        <v>45.558165234302749</v>
      </c>
      <c r="F114" s="6">
        <v>921.63384869821436</v>
      </c>
    </row>
    <row r="115" spans="5:6" x14ac:dyDescent="0.2">
      <c r="E115" s="6">
        <v>42.507270472031351</v>
      </c>
      <c r="F115" s="6">
        <v>921.62319298389446</v>
      </c>
    </row>
    <row r="116" spans="5:6" x14ac:dyDescent="0.2">
      <c r="E116" s="6">
        <v>39.660685053707049</v>
      </c>
      <c r="F116" s="6">
        <v>921.6131780513773</v>
      </c>
    </row>
    <row r="117" spans="5:6" x14ac:dyDescent="0.2">
      <c r="E117" s="6">
        <v>37.004726990511251</v>
      </c>
      <c r="F117" s="6">
        <v>921.60376975930262</v>
      </c>
    </row>
    <row r="118" spans="5:6" x14ac:dyDescent="0.2">
      <c r="E118" s="6">
        <v>34.5266305357043</v>
      </c>
      <c r="F118" s="6">
        <v>921.59493523333185</v>
      </c>
    </row>
    <row r="119" spans="5:6" x14ac:dyDescent="0.2">
      <c r="E119" s="6">
        <v>32.214484826619703</v>
      </c>
      <c r="F119" s="6">
        <v>921.58664289306421</v>
      </c>
    </row>
    <row r="120" spans="5:6" x14ac:dyDescent="0.2">
      <c r="E120" s="6">
        <v>30.057176635621602</v>
      </c>
      <c r="F120" s="6">
        <v>921.57886246611213</v>
      </c>
    </row>
    <row r="121" spans="5:6" x14ac:dyDescent="0.2">
      <c r="E121" s="6">
        <v>28.044336954860249</v>
      </c>
      <c r="F121" s="6">
        <v>921.57156499106202</v>
      </c>
    </row>
    <row r="122" spans="5:6" x14ac:dyDescent="0.2">
      <c r="E122" s="6">
        <v>26.166291158087549</v>
      </c>
      <c r="F122" s="6">
        <v>921.56472281090464</v>
      </c>
    </row>
    <row r="123" spans="5:6" x14ac:dyDescent="0.2">
      <c r="E123" s="6">
        <v>24.414012499987201</v>
      </c>
      <c r="F123" s="6">
        <v>921.55830955838451</v>
      </c>
    </row>
    <row r="124" spans="5:6" x14ac:dyDescent="0.2">
      <c r="E124" s="6">
        <v>22.779078729516652</v>
      </c>
      <c r="F124" s="6">
        <v>921.55230013457378</v>
      </c>
    </row>
    <row r="125" spans="5:6" x14ac:dyDescent="0.2">
      <c r="E125" s="6">
        <v>21.253631608724248</v>
      </c>
      <c r="F125" s="6">
        <v>921.5466706818496</v>
      </c>
    </row>
    <row r="126" spans="5:6" x14ac:dyDescent="0.2">
      <c r="E126" s="6">
        <v>19.830339142471001</v>
      </c>
      <c r="F126" s="6">
        <v>921.54139855232256</v>
      </c>
    </row>
    <row r="127" spans="5:6" x14ac:dyDescent="0.2">
      <c r="E127" s="6">
        <v>18.50236033751515</v>
      </c>
      <c r="F127" s="6">
        <v>921.53646227264983</v>
      </c>
    </row>
    <row r="128" spans="5:6" x14ac:dyDescent="0.2">
      <c r="E128" s="6">
        <v>17.263312321576151</v>
      </c>
      <c r="F128" s="6">
        <v>921.53184150605136</v>
      </c>
    </row>
    <row r="129" spans="5:6" x14ac:dyDescent="0.2">
      <c r="E129" s="6">
        <v>16.1072396643372</v>
      </c>
      <c r="F129" s="6">
        <v>921.5275170122494</v>
      </c>
    </row>
    <row r="130" spans="5:6" x14ac:dyDescent="0.2">
      <c r="E130" s="6">
        <v>15.028585752928651</v>
      </c>
      <c r="F130" s="6">
        <v>921.523470605954</v>
      </c>
    </row>
    <row r="131" spans="5:6" x14ac:dyDescent="0.2">
      <c r="E131" s="6">
        <v>14.02216608431055</v>
      </c>
      <c r="F131" s="6">
        <v>921.51968511443579</v>
      </c>
    </row>
    <row r="132" spans="5:6" x14ac:dyDescent="0.2">
      <c r="E132" s="6">
        <v>13.083143346184301</v>
      </c>
      <c r="F132" s="6">
        <v>921.51614433464613</v>
      </c>
    </row>
    <row r="133" spans="5:6" x14ac:dyDescent="0.2">
      <c r="E133" s="6">
        <v>12.207004166662051</v>
      </c>
      <c r="F133" s="6">
        <v>921.51283299027807</v>
      </c>
    </row>
    <row r="134" spans="5:6" x14ac:dyDescent="0.2">
      <c r="E134" s="6">
        <v>11.3895374209413</v>
      </c>
      <c r="F134" s="6">
        <v>921.50973668909933</v>
      </c>
    </row>
    <row r="135" spans="5:6" x14ac:dyDescent="0.2">
      <c r="E135" s="6">
        <v>10.62681399071675</v>
      </c>
      <c r="F135" s="6">
        <v>921.50684188083096</v>
      </c>
    </row>
    <row r="136" spans="5:6" x14ac:dyDescent="0.2">
      <c r="E136" s="6">
        <v>9.9151678790445494</v>
      </c>
      <c r="F136" s="6">
        <v>921.50413581580028</v>
      </c>
    </row>
    <row r="137" spans="5:6" x14ac:dyDescent="0.2">
      <c r="E137" s="6">
        <v>9.2511785898875996</v>
      </c>
      <c r="F137" s="6">
        <v>921.50160650454995</v>
      </c>
    </row>
    <row r="138" spans="5:6" x14ac:dyDescent="0.2">
      <c r="E138" s="6">
        <v>8.6316546876503502</v>
      </c>
      <c r="F138" s="6">
        <v>921.49924267855124</v>
      </c>
    </row>
    <row r="139" spans="5:6" x14ac:dyDescent="0.2">
      <c r="E139" s="6">
        <v>8.0536184576825001</v>
      </c>
      <c r="F139" s="6">
        <v>921.49703375213301</v>
      </c>
    </row>
    <row r="140" spans="5:6" x14ac:dyDescent="0.2">
      <c r="E140" s="6">
        <v>7.5142915940234998</v>
      </c>
      <c r="F140" s="6">
        <v>921.49496978571347</v>
      </c>
    </row>
    <row r="141" spans="5:6" x14ac:dyDescent="0.2">
      <c r="E141" s="6">
        <v>7.0110818455956503</v>
      </c>
      <c r="F141" s="6">
        <v>921.49304145039434</v>
      </c>
    </row>
    <row r="142" spans="5:6" x14ac:dyDescent="0.2">
      <c r="E142" s="6">
        <v>6.5415705566625499</v>
      </c>
      <c r="F142" s="6">
        <v>921.49123999395772</v>
      </c>
    </row>
    <row r="143" spans="5:6" x14ac:dyDescent="0.2">
      <c r="E143" s="6">
        <v>6.1035010416654503</v>
      </c>
      <c r="F143" s="6">
        <v>921.48955720828826</v>
      </c>
    </row>
    <row r="144" spans="5:6" x14ac:dyDescent="0.2">
      <c r="E144" s="6">
        <v>5.6947677385622999</v>
      </c>
      <c r="F144" s="6">
        <v>921.48798539822872</v>
      </c>
    </row>
    <row r="145" spans="5:6" x14ac:dyDescent="0.2">
      <c r="E145" s="6">
        <v>5.3134060885357997</v>
      </c>
      <c r="F145" s="6">
        <v>921.48651735186138</v>
      </c>
    </row>
    <row r="146" spans="5:6" x14ac:dyDescent="0.2">
      <c r="E146" s="6">
        <v>4.9575830934269352</v>
      </c>
      <c r="F146" s="6">
        <v>921.48514631220371</v>
      </c>
    </row>
    <row r="147" spans="5:6" x14ac:dyDescent="0.2">
      <c r="E147" s="6">
        <v>4.6255885055089552</v>
      </c>
      <c r="F147" s="6">
        <v>921.48386595029137</v>
      </c>
    </row>
    <row r="148" spans="5:6" x14ac:dyDescent="0.2">
      <c r="E148" s="6">
        <v>4.3158266072564198</v>
      </c>
      <c r="F148" s="6">
        <v>921.48267033961883</v>
      </c>
    </row>
    <row r="149" spans="5:6" x14ac:dyDescent="0.2">
      <c r="E149" s="6">
        <v>4.0268085415983199</v>
      </c>
      <c r="F149" s="6">
        <v>921.48155393190245</v>
      </c>
    </row>
    <row r="150" spans="5:6" x14ac:dyDescent="0.2">
      <c r="E150" s="6">
        <v>3.7571451557914251</v>
      </c>
      <c r="F150" s="6">
        <v>921.48051153412462</v>
      </c>
    </row>
    <row r="151" spans="5:6" x14ac:dyDescent="0.2">
      <c r="E151" s="6">
        <v>3.50554032451813</v>
      </c>
      <c r="F151" s="6">
        <v>921.47953828681591</v>
      </c>
    </row>
    <row r="152" spans="5:6" x14ac:dyDescent="0.2">
      <c r="E152" s="6">
        <v>3.2707847201166</v>
      </c>
      <c r="F152" s="6">
        <v>921.47862964352998</v>
      </c>
    </row>
    <row r="153" spans="5:6" x14ac:dyDescent="0.2">
      <c r="E153" s="6">
        <v>3.0517500000000002</v>
      </c>
      <c r="F153" s="6">
        <v>921.47778135146359</v>
      </c>
    </row>
  </sheetData>
  <mergeCells count="8">
    <mergeCell ref="T1:W1"/>
    <mergeCell ref="T2:W2"/>
    <mergeCell ref="A1:F1"/>
    <mergeCell ref="A2:F2"/>
    <mergeCell ref="H1:M1"/>
    <mergeCell ref="H2:M2"/>
    <mergeCell ref="O1:R1"/>
    <mergeCell ref="O2:R2"/>
  </mergeCells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9B1D-CC34-0A48-BE62-A533C4D7C895}">
  <dimension ref="A1:J105"/>
  <sheetViews>
    <sheetView workbookViewId="0">
      <selection activeCell="Q1" sqref="Q1"/>
    </sheetView>
  </sheetViews>
  <sheetFormatPr baseColWidth="10" defaultRowHeight="16" x14ac:dyDescent="0.2"/>
  <cols>
    <col min="1" max="1" width="18" style="6" customWidth="1"/>
    <col min="2" max="2" width="13.5" style="6" customWidth="1"/>
    <col min="3" max="3" width="10.83203125" style="6"/>
    <col min="4" max="4" width="17.5" style="6" customWidth="1"/>
    <col min="5" max="5" width="15" style="6" customWidth="1"/>
    <col min="6" max="7" width="10.83203125" style="6"/>
    <col min="8" max="8" width="17.33203125" style="6" customWidth="1"/>
    <col min="9" max="16384" width="10.83203125" style="6"/>
  </cols>
  <sheetData>
    <row r="1" spans="1:10" s="7" customFormat="1" x14ac:dyDescent="0.2">
      <c r="A1" s="21" t="s">
        <v>23</v>
      </c>
      <c r="B1" s="21"/>
      <c r="D1" s="21" t="s">
        <v>30</v>
      </c>
      <c r="E1" s="21"/>
      <c r="F1" s="21"/>
      <c r="H1" s="21" t="s">
        <v>31</v>
      </c>
      <c r="I1" s="21"/>
      <c r="J1" s="21"/>
    </row>
    <row r="2" spans="1:10" s="7" customFormat="1" x14ac:dyDescent="0.2">
      <c r="A2" s="4" t="s">
        <v>24</v>
      </c>
      <c r="B2" s="4" t="s">
        <v>25</v>
      </c>
      <c r="D2" s="4" t="s">
        <v>26</v>
      </c>
      <c r="E2" s="23" t="s">
        <v>27</v>
      </c>
      <c r="F2" s="23"/>
      <c r="H2" s="4" t="s">
        <v>26</v>
      </c>
      <c r="I2" s="23" t="s">
        <v>27</v>
      </c>
      <c r="J2" s="23"/>
    </row>
    <row r="3" spans="1:10" s="7" customFormat="1" x14ac:dyDescent="0.2">
      <c r="A3" s="4"/>
      <c r="B3" s="4"/>
      <c r="D3" s="4"/>
      <c r="E3" s="14" t="s">
        <v>28</v>
      </c>
      <c r="F3" s="14" t="s">
        <v>29</v>
      </c>
      <c r="H3" s="4"/>
      <c r="I3" s="14" t="s">
        <v>28</v>
      </c>
      <c r="J3" s="14" t="s">
        <v>29</v>
      </c>
    </row>
    <row r="4" spans="1:10" x14ac:dyDescent="0.2">
      <c r="A4" s="2">
        <v>728</v>
      </c>
      <c r="B4" s="2">
        <v>1.142366E-2</v>
      </c>
      <c r="D4" s="2">
        <v>728</v>
      </c>
      <c r="E4" s="2">
        <v>1.3333333300000001</v>
      </c>
      <c r="F4" s="2">
        <v>2.1092940000000001E-2</v>
      </c>
      <c r="H4" s="2">
        <v>728</v>
      </c>
      <c r="I4" s="2">
        <v>0.91045394999999996</v>
      </c>
      <c r="J4" s="2">
        <v>9.6921669999999998E-3</v>
      </c>
    </row>
    <row r="5" spans="1:10" x14ac:dyDescent="0.2">
      <c r="A5" s="2">
        <v>729</v>
      </c>
      <c r="B5" s="2">
        <v>0</v>
      </c>
      <c r="D5" s="2">
        <v>729</v>
      </c>
      <c r="E5" s="2">
        <v>1.4</v>
      </c>
      <c r="F5" s="2">
        <v>2.116639E-2</v>
      </c>
      <c r="H5" s="2">
        <v>729</v>
      </c>
      <c r="I5" s="2">
        <v>0.90974834999999998</v>
      </c>
      <c r="J5" s="2">
        <v>9.6299349999999992E-3</v>
      </c>
    </row>
    <row r="6" spans="1:10" x14ac:dyDescent="0.2">
      <c r="A6" s="2">
        <v>730</v>
      </c>
      <c r="B6" s="2">
        <v>4.9899899999999997E-3</v>
      </c>
      <c r="D6" s="2">
        <v>730</v>
      </c>
      <c r="E6" s="2">
        <v>1.1404958700000001</v>
      </c>
      <c r="F6" s="2">
        <v>2.1238900000000002E-2</v>
      </c>
      <c r="H6" s="2">
        <v>730</v>
      </c>
      <c r="I6" s="2">
        <v>0.90885327999999999</v>
      </c>
      <c r="J6" s="2">
        <v>9.653086E-3</v>
      </c>
    </row>
    <row r="7" spans="1:10" x14ac:dyDescent="0.2">
      <c r="A7" s="2">
        <v>731</v>
      </c>
      <c r="B7" s="2">
        <v>4.0124799999999997E-3</v>
      </c>
      <c r="D7" s="2">
        <v>731</v>
      </c>
      <c r="E7" s="2">
        <v>1.1191135699999999</v>
      </c>
      <c r="F7" s="2">
        <v>2.1321679999999999E-2</v>
      </c>
      <c r="H7" s="2">
        <v>731</v>
      </c>
      <c r="I7" s="2">
        <v>0.90891398999999995</v>
      </c>
      <c r="J7" s="2">
        <v>9.7062060000000002E-3</v>
      </c>
    </row>
    <row r="8" spans="1:10" x14ac:dyDescent="0.2">
      <c r="A8" s="2">
        <v>732</v>
      </c>
      <c r="B8" s="2">
        <v>6.3560999999999999E-3</v>
      </c>
      <c r="D8" s="2">
        <v>732</v>
      </c>
      <c r="E8" s="2">
        <v>1.1690821300000001</v>
      </c>
      <c r="F8" s="2">
        <v>2.1394099999999999E-2</v>
      </c>
      <c r="H8" s="2">
        <v>732</v>
      </c>
      <c r="I8" s="2">
        <v>0.90903646999999999</v>
      </c>
      <c r="J8" s="2">
        <v>9.7611839999999991E-3</v>
      </c>
    </row>
    <row r="9" spans="1:10" x14ac:dyDescent="0.2">
      <c r="A9" s="2">
        <v>734</v>
      </c>
      <c r="B9" s="2">
        <v>7.7200999999999997E-3</v>
      </c>
      <c r="D9" s="2">
        <v>734</v>
      </c>
      <c r="E9" s="2">
        <v>1.1258278100000001</v>
      </c>
      <c r="F9" s="2">
        <v>2.1455390000000001E-2</v>
      </c>
      <c r="H9" s="2">
        <v>734</v>
      </c>
      <c r="I9" s="2">
        <v>0.90909092000000002</v>
      </c>
      <c r="J9" s="2">
        <v>9.8177530000000002E-3</v>
      </c>
    </row>
    <row r="10" spans="1:10" x14ac:dyDescent="0.2">
      <c r="A10" s="2">
        <v>735</v>
      </c>
      <c r="B10" s="2">
        <v>1.1730300000000001E-2</v>
      </c>
      <c r="D10" s="2">
        <v>735</v>
      </c>
      <c r="E10" s="2">
        <v>1.2482758599999999</v>
      </c>
      <c r="F10" s="2">
        <v>2.1501659999999999E-2</v>
      </c>
      <c r="H10" s="2">
        <v>735</v>
      </c>
      <c r="I10" s="2">
        <v>0.90910287999999995</v>
      </c>
      <c r="J10" s="2">
        <v>9.8750250000000008E-3</v>
      </c>
    </row>
    <row r="11" spans="1:10" x14ac:dyDescent="0.2">
      <c r="A11" s="2">
        <v>736</v>
      </c>
      <c r="B11" s="2">
        <v>0</v>
      </c>
      <c r="D11" s="2">
        <v>736</v>
      </c>
      <c r="E11" s="2"/>
      <c r="F11" s="2"/>
      <c r="H11" s="2">
        <v>736</v>
      </c>
      <c r="I11" s="2">
        <v>0.90889379000000003</v>
      </c>
      <c r="J11" s="2">
        <v>9.9331969999999995E-3</v>
      </c>
    </row>
    <row r="12" spans="1:10" x14ac:dyDescent="0.2">
      <c r="A12" s="2">
        <v>737</v>
      </c>
      <c r="B12" s="2">
        <v>0</v>
      </c>
      <c r="D12" s="2">
        <v>737</v>
      </c>
      <c r="E12" s="2"/>
      <c r="F12" s="2"/>
      <c r="H12" s="2">
        <v>737</v>
      </c>
      <c r="I12" s="2">
        <v>0.9046149</v>
      </c>
      <c r="J12" s="2">
        <v>9.9919259999999999E-3</v>
      </c>
    </row>
    <row r="13" spans="1:10" x14ac:dyDescent="0.2">
      <c r="A13" s="2">
        <v>738</v>
      </c>
      <c r="B13" s="2">
        <v>8.9665999999999999E-3</v>
      </c>
      <c r="D13" s="2">
        <v>738</v>
      </c>
      <c r="E13" s="2">
        <v>1.1361867699999999</v>
      </c>
      <c r="F13" s="2">
        <v>2.1532079999999999E-2</v>
      </c>
      <c r="H13" s="2">
        <v>738</v>
      </c>
      <c r="I13" s="2">
        <v>0.90900837000000001</v>
      </c>
      <c r="J13" s="2">
        <v>8.7818080000000003E-3</v>
      </c>
    </row>
    <row r="14" spans="1:10" x14ac:dyDescent="0.2">
      <c r="A14" s="2">
        <v>739</v>
      </c>
      <c r="B14" s="2">
        <v>0</v>
      </c>
      <c r="D14" s="2">
        <v>739</v>
      </c>
      <c r="E14" s="2"/>
      <c r="F14" s="2"/>
      <c r="H14" s="2">
        <v>739</v>
      </c>
      <c r="I14" s="2">
        <v>0.90903093000000001</v>
      </c>
      <c r="J14" s="2">
        <v>8.8355659999999996E-3</v>
      </c>
    </row>
    <row r="15" spans="1:10" x14ac:dyDescent="0.2">
      <c r="A15" s="2">
        <v>741</v>
      </c>
      <c r="B15" s="2">
        <v>3.3015100000000001E-3</v>
      </c>
      <c r="D15" s="2">
        <v>741</v>
      </c>
      <c r="E15" s="2">
        <v>1.1666666699999999</v>
      </c>
      <c r="F15" s="2">
        <v>2.1545310000000002E-2</v>
      </c>
      <c r="H15" s="2">
        <v>741</v>
      </c>
      <c r="I15" s="2">
        <v>0.90929934999999995</v>
      </c>
      <c r="J15" s="2">
        <v>8.8904940000000005E-3</v>
      </c>
    </row>
    <row r="16" spans="1:10" x14ac:dyDescent="0.2">
      <c r="A16" s="2">
        <v>742</v>
      </c>
      <c r="B16" s="2">
        <v>0</v>
      </c>
      <c r="D16" s="2">
        <v>742</v>
      </c>
      <c r="E16" s="2">
        <v>1.5238095199999999</v>
      </c>
      <c r="F16" s="2">
        <v>2.15365E-2</v>
      </c>
      <c r="H16" s="2">
        <v>742</v>
      </c>
      <c r="I16" s="2">
        <v>0.91039996000000001</v>
      </c>
      <c r="J16" s="2">
        <v>8.9429179999999994E-3</v>
      </c>
    </row>
    <row r="17" spans="1:10" x14ac:dyDescent="0.2">
      <c r="A17" s="2">
        <v>743</v>
      </c>
      <c r="B17" s="2">
        <v>2.98329E-3</v>
      </c>
      <c r="D17" s="2">
        <v>743</v>
      </c>
      <c r="E17" s="2">
        <v>1.1880109000000001</v>
      </c>
      <c r="F17" s="2">
        <v>2.1500660000000001E-2</v>
      </c>
      <c r="H17" s="2">
        <v>743</v>
      </c>
      <c r="I17" s="2">
        <v>0.90912976999999995</v>
      </c>
      <c r="J17" s="2">
        <v>8.8716179999999995E-3</v>
      </c>
    </row>
    <row r="18" spans="1:10" x14ac:dyDescent="0.2">
      <c r="A18" s="2">
        <v>744</v>
      </c>
      <c r="B18" s="2">
        <v>5.6921000000000003E-3</v>
      </c>
      <c r="D18" s="2">
        <v>744</v>
      </c>
      <c r="E18" s="2">
        <v>1.1182795699999999</v>
      </c>
      <c r="F18" s="2">
        <v>2.153149E-2</v>
      </c>
      <c r="H18" s="2">
        <v>744</v>
      </c>
      <c r="I18" s="2">
        <v>0.90870134999999996</v>
      </c>
      <c r="J18" s="2">
        <v>8.92861E-3</v>
      </c>
    </row>
    <row r="19" spans="1:10" x14ac:dyDescent="0.2">
      <c r="A19" s="2">
        <v>745</v>
      </c>
      <c r="B19" s="2">
        <v>0</v>
      </c>
      <c r="D19" s="2">
        <v>745</v>
      </c>
      <c r="E19" s="2">
        <v>1.5</v>
      </c>
      <c r="F19" s="2">
        <v>2.1539180000000002E-2</v>
      </c>
      <c r="H19" s="2">
        <v>745</v>
      </c>
      <c r="I19" s="2">
        <v>0.91167633999999997</v>
      </c>
      <c r="J19" s="2">
        <v>8.9780139999999994E-3</v>
      </c>
    </row>
    <row r="20" spans="1:10" x14ac:dyDescent="0.2">
      <c r="A20" s="2">
        <v>746</v>
      </c>
      <c r="B20" s="2">
        <v>4.0743100000000003E-3</v>
      </c>
      <c r="D20" s="2">
        <v>746</v>
      </c>
      <c r="E20" s="2">
        <v>1.0212766</v>
      </c>
      <c r="F20" s="2">
        <v>2.1522280000000001E-2</v>
      </c>
      <c r="H20" s="2">
        <v>746</v>
      </c>
      <c r="I20" s="2">
        <v>0.90813723999999996</v>
      </c>
      <c r="J20" s="2">
        <v>8.5094760000000002E-3</v>
      </c>
    </row>
    <row r="21" spans="1:10" x14ac:dyDescent="0.2">
      <c r="A21" s="2">
        <v>747</v>
      </c>
      <c r="B21" s="2">
        <v>0</v>
      </c>
      <c r="D21" s="2">
        <v>747</v>
      </c>
      <c r="E21" s="2"/>
      <c r="F21" s="2"/>
      <c r="H21" s="2">
        <v>747</v>
      </c>
      <c r="I21" s="2">
        <v>0.91024590000000005</v>
      </c>
      <c r="J21" s="2">
        <v>8.5039079999999993E-3</v>
      </c>
    </row>
    <row r="22" spans="1:10" x14ac:dyDescent="0.2">
      <c r="A22" s="2">
        <v>749</v>
      </c>
      <c r="B22" s="2">
        <v>2.1819720000000001E-2</v>
      </c>
      <c r="D22" s="2">
        <v>749</v>
      </c>
      <c r="E22" s="2">
        <v>1.47368421</v>
      </c>
      <c r="F22" s="2">
        <v>2.1567099999999999E-2</v>
      </c>
      <c r="H22" s="2">
        <v>749</v>
      </c>
      <c r="I22" s="2">
        <v>0.90896949999999999</v>
      </c>
      <c r="J22" s="2">
        <v>8.4421050000000001E-3</v>
      </c>
    </row>
    <row r="23" spans="1:10" x14ac:dyDescent="0.2">
      <c r="A23" s="2">
        <v>750</v>
      </c>
      <c r="B23" s="2">
        <v>2.1447599999999999E-3</v>
      </c>
      <c r="D23" s="2">
        <v>750</v>
      </c>
      <c r="E23" s="2">
        <v>1.1346153800000001</v>
      </c>
      <c r="F23" s="2">
        <v>2.160693E-2</v>
      </c>
      <c r="H23" s="2">
        <v>750</v>
      </c>
      <c r="I23" s="2">
        <v>0.90893763000000005</v>
      </c>
      <c r="J23" s="2">
        <v>8.500334E-3</v>
      </c>
    </row>
    <row r="24" spans="1:10" x14ac:dyDescent="0.2">
      <c r="A24" s="2">
        <v>751</v>
      </c>
      <c r="B24" s="2">
        <v>1.0202940000000001E-2</v>
      </c>
      <c r="D24" s="2">
        <v>751</v>
      </c>
      <c r="E24" s="2">
        <v>1.28244275</v>
      </c>
      <c r="F24" s="2">
        <v>2.1695740000000002E-2</v>
      </c>
      <c r="H24" s="2">
        <v>751</v>
      </c>
      <c r="I24" s="2">
        <v>0.90861733</v>
      </c>
      <c r="J24" s="2">
        <v>8.5594390000000003E-3</v>
      </c>
    </row>
    <row r="25" spans="1:10" x14ac:dyDescent="0.2">
      <c r="A25" s="2">
        <v>752</v>
      </c>
      <c r="B25" s="2">
        <v>3.0659400000000001E-3</v>
      </c>
      <c r="D25" s="2">
        <v>752</v>
      </c>
      <c r="E25" s="2">
        <v>1.2598425200000001</v>
      </c>
      <c r="F25" s="2">
        <v>2.176666E-2</v>
      </c>
      <c r="H25" s="2">
        <v>752</v>
      </c>
      <c r="I25" s="2">
        <v>0.90927095000000002</v>
      </c>
      <c r="J25" s="2">
        <v>8.6067420000000006E-3</v>
      </c>
    </row>
    <row r="26" spans="1:10" x14ac:dyDescent="0.2">
      <c r="A26" s="2">
        <v>754</v>
      </c>
      <c r="B26" s="2">
        <v>9.1049400000000006E-3</v>
      </c>
      <c r="D26" s="2">
        <v>754</v>
      </c>
      <c r="E26" s="2">
        <v>1.16894977</v>
      </c>
      <c r="F26" s="2">
        <v>2.182661E-2</v>
      </c>
      <c r="H26" s="2">
        <v>754</v>
      </c>
      <c r="I26" s="2">
        <v>0.90909092999999996</v>
      </c>
      <c r="J26" s="2">
        <v>8.6637720000000001E-3</v>
      </c>
    </row>
    <row r="27" spans="1:10" x14ac:dyDescent="0.2">
      <c r="A27" s="2">
        <v>755</v>
      </c>
      <c r="B27" s="2">
        <v>4.4833E-3</v>
      </c>
      <c r="D27" s="2">
        <v>755</v>
      </c>
      <c r="E27" s="2">
        <v>1.0238095199999999</v>
      </c>
      <c r="F27" s="2">
        <v>2.1869630000000001E-2</v>
      </c>
      <c r="H27" s="2">
        <v>755</v>
      </c>
      <c r="I27" s="2">
        <v>0.90900619999999999</v>
      </c>
      <c r="J27" s="2">
        <v>8.7268369999999994E-3</v>
      </c>
    </row>
    <row r="28" spans="1:10" x14ac:dyDescent="0.2">
      <c r="A28" s="2">
        <v>756</v>
      </c>
      <c r="B28" s="2">
        <v>2.1213199999999999E-3</v>
      </c>
      <c r="D28" s="2">
        <v>756</v>
      </c>
      <c r="E28" s="2">
        <v>1.0714285699999999</v>
      </c>
      <c r="F28" s="2">
        <v>2.1883280000000001E-2</v>
      </c>
      <c r="H28" s="2">
        <v>756</v>
      </c>
      <c r="I28" s="2">
        <v>0.90893407999999998</v>
      </c>
      <c r="J28" s="2">
        <v>8.7917029999999997E-3</v>
      </c>
    </row>
    <row r="29" spans="1:10" x14ac:dyDescent="0.2">
      <c r="A29" s="2">
        <v>758</v>
      </c>
      <c r="B29" s="2">
        <v>4.3474100000000003E-3</v>
      </c>
      <c r="D29" s="2">
        <v>758</v>
      </c>
      <c r="E29" s="2">
        <v>1.10526316</v>
      </c>
      <c r="F29" s="2">
        <v>2.1884750000000001E-2</v>
      </c>
      <c r="H29" s="2">
        <v>758</v>
      </c>
      <c r="I29" s="2">
        <v>0.90909090999999997</v>
      </c>
      <c r="J29" s="2">
        <v>8.8573980000000007E-3</v>
      </c>
    </row>
    <row r="30" spans="1:10" x14ac:dyDescent="0.2">
      <c r="A30" s="2">
        <v>760</v>
      </c>
      <c r="B30" s="2">
        <v>5.9160799999999998E-3</v>
      </c>
      <c r="D30" s="2">
        <v>760</v>
      </c>
      <c r="E30" s="2">
        <v>1.0077519399999999</v>
      </c>
      <c r="F30" s="2">
        <v>2.185904E-2</v>
      </c>
      <c r="H30" s="2">
        <v>760</v>
      </c>
      <c r="I30" s="2">
        <v>0.90903849000000003</v>
      </c>
      <c r="J30" s="2">
        <v>8.9248620000000004E-3</v>
      </c>
    </row>
    <row r="31" spans="1:10" x14ac:dyDescent="0.2">
      <c r="A31" s="2">
        <v>761</v>
      </c>
      <c r="B31" s="2">
        <v>6.0745399999999998E-3</v>
      </c>
      <c r="D31" s="2">
        <v>761</v>
      </c>
      <c r="E31" s="2"/>
      <c r="F31" s="2"/>
      <c r="H31" s="2">
        <v>761</v>
      </c>
      <c r="I31" s="2">
        <v>0.90958636000000004</v>
      </c>
      <c r="J31" s="2">
        <v>8.9942909999999997E-3</v>
      </c>
    </row>
    <row r="32" spans="1:10" x14ac:dyDescent="0.2">
      <c r="A32" s="2">
        <v>762</v>
      </c>
      <c r="B32" s="2">
        <v>0</v>
      </c>
      <c r="D32" s="2">
        <v>762</v>
      </c>
      <c r="E32" s="2">
        <v>1.25</v>
      </c>
      <c r="F32" s="2">
        <v>2.1794129999999998E-2</v>
      </c>
      <c r="H32" s="2">
        <v>762</v>
      </c>
      <c r="I32" s="2">
        <v>0.91042853999999995</v>
      </c>
      <c r="J32" s="2">
        <v>9.0369419999999992E-3</v>
      </c>
    </row>
    <row r="33" spans="1:10" x14ac:dyDescent="0.2">
      <c r="A33" s="2">
        <v>763</v>
      </c>
      <c r="B33" s="2">
        <v>0</v>
      </c>
      <c r="D33" s="2">
        <v>763</v>
      </c>
      <c r="E33" s="2"/>
      <c r="F33" s="2"/>
      <c r="H33" s="2">
        <v>763</v>
      </c>
      <c r="I33" s="2">
        <v>0.90732060999999997</v>
      </c>
      <c r="J33" s="2">
        <v>8.9273249999999998E-3</v>
      </c>
    </row>
    <row r="34" spans="1:10" x14ac:dyDescent="0.2">
      <c r="A34" s="2">
        <v>764</v>
      </c>
      <c r="B34" s="2">
        <v>6.3560999999999999E-3</v>
      </c>
      <c r="D34" s="2">
        <v>764</v>
      </c>
      <c r="E34" s="2">
        <v>1.2444444400000001</v>
      </c>
      <c r="F34" s="2">
        <v>2.1716539999999999E-2</v>
      </c>
      <c r="H34" s="2">
        <v>764</v>
      </c>
      <c r="I34" s="2">
        <v>0.90886392000000005</v>
      </c>
      <c r="J34" s="2">
        <v>8.7385540000000008E-3</v>
      </c>
    </row>
    <row r="35" spans="1:10" x14ac:dyDescent="0.2">
      <c r="A35" s="2">
        <v>765</v>
      </c>
      <c r="B35" s="2">
        <v>2.1447599999999999E-3</v>
      </c>
      <c r="D35" s="2">
        <v>765</v>
      </c>
      <c r="E35" s="2">
        <v>1.17241379</v>
      </c>
      <c r="F35" s="2">
        <v>2.159165E-2</v>
      </c>
      <c r="H35" s="2">
        <v>765</v>
      </c>
      <c r="I35" s="2">
        <v>0.90909099000000004</v>
      </c>
      <c r="J35" s="2">
        <v>8.8088279999999995E-3</v>
      </c>
    </row>
    <row r="36" spans="1:10" x14ac:dyDescent="0.2">
      <c r="A36" s="2">
        <v>768</v>
      </c>
      <c r="B36" s="2">
        <v>8.6948300000000006E-3</v>
      </c>
      <c r="D36" s="2">
        <v>768</v>
      </c>
      <c r="E36" s="2">
        <v>1.03355705</v>
      </c>
      <c r="F36" s="2">
        <v>2.1408980000000001E-2</v>
      </c>
      <c r="H36" s="2">
        <v>768</v>
      </c>
      <c r="I36" s="2">
        <v>0.90926980999999996</v>
      </c>
      <c r="J36" s="2">
        <v>8.8826670000000003E-3</v>
      </c>
    </row>
    <row r="37" spans="1:10" x14ac:dyDescent="0.2">
      <c r="A37" s="2">
        <v>769</v>
      </c>
      <c r="B37" s="2">
        <v>1.7765130000000001E-2</v>
      </c>
      <c r="D37" s="2">
        <v>769</v>
      </c>
      <c r="E37" s="2">
        <v>1.34146341</v>
      </c>
      <c r="F37" s="2">
        <v>2.1145500000000001E-2</v>
      </c>
      <c r="H37" s="2">
        <v>769</v>
      </c>
      <c r="I37" s="2">
        <v>0.90896308000000003</v>
      </c>
      <c r="J37" s="2">
        <v>8.9527099999999991E-3</v>
      </c>
    </row>
    <row r="38" spans="1:10" x14ac:dyDescent="0.2">
      <c r="A38" s="2">
        <v>770</v>
      </c>
      <c r="B38" s="2">
        <v>0</v>
      </c>
      <c r="D38" s="2">
        <v>770</v>
      </c>
      <c r="E38" s="2"/>
      <c r="F38" s="2"/>
      <c r="H38" s="2">
        <v>770</v>
      </c>
      <c r="I38" s="2"/>
      <c r="J38" s="2"/>
    </row>
    <row r="39" spans="1:10" x14ac:dyDescent="0.2">
      <c r="A39" s="2">
        <v>771</v>
      </c>
      <c r="B39" s="2">
        <v>0</v>
      </c>
      <c r="D39" s="2">
        <v>771</v>
      </c>
      <c r="E39" s="2"/>
      <c r="F39" s="2"/>
      <c r="H39" s="2">
        <v>771</v>
      </c>
      <c r="I39" s="2"/>
      <c r="J39" s="2"/>
    </row>
    <row r="40" spans="1:10" x14ac:dyDescent="0.2">
      <c r="A40" s="2">
        <v>772</v>
      </c>
      <c r="B40" s="2">
        <v>0</v>
      </c>
      <c r="D40" s="2">
        <v>772</v>
      </c>
      <c r="E40" s="2"/>
      <c r="F40" s="2"/>
      <c r="H40" s="2">
        <v>772</v>
      </c>
      <c r="I40" s="2"/>
      <c r="J40" s="2"/>
    </row>
    <row r="41" spans="1:10" x14ac:dyDescent="0.2">
      <c r="A41" s="2">
        <v>773</v>
      </c>
      <c r="B41" s="2">
        <v>0</v>
      </c>
      <c r="D41" s="2">
        <v>773</v>
      </c>
      <c r="E41" s="2"/>
      <c r="F41" s="2"/>
      <c r="H41" s="2">
        <v>773</v>
      </c>
      <c r="I41" s="2">
        <v>0.90893959999999996</v>
      </c>
      <c r="J41" s="2">
        <v>9.0306469999999993E-3</v>
      </c>
    </row>
    <row r="42" spans="1:10" x14ac:dyDescent="0.2">
      <c r="A42" s="2">
        <v>774</v>
      </c>
      <c r="B42" s="2">
        <v>0</v>
      </c>
      <c r="D42" s="2">
        <v>774</v>
      </c>
      <c r="E42" s="2"/>
      <c r="F42" s="2"/>
      <c r="H42" s="2">
        <v>774</v>
      </c>
      <c r="I42" s="2">
        <v>0.90892055000000005</v>
      </c>
      <c r="J42" s="2">
        <v>9.1103590000000002E-3</v>
      </c>
    </row>
    <row r="43" spans="1:10" x14ac:dyDescent="0.2">
      <c r="A43" s="2">
        <v>775</v>
      </c>
      <c r="B43" s="2">
        <v>1.222293E-2</v>
      </c>
      <c r="D43" s="2">
        <v>775</v>
      </c>
      <c r="E43" s="2">
        <v>1.19774011</v>
      </c>
      <c r="F43" s="2">
        <v>2.0826500000000001E-2</v>
      </c>
      <c r="H43" s="2">
        <v>775</v>
      </c>
      <c r="I43" s="2">
        <v>0.90922241999999998</v>
      </c>
      <c r="J43" s="2">
        <v>9.1918910000000006E-3</v>
      </c>
    </row>
    <row r="44" spans="1:10" x14ac:dyDescent="0.2">
      <c r="A44" s="2">
        <v>776</v>
      </c>
      <c r="B44" s="2">
        <v>8.4911699999999993E-3</v>
      </c>
      <c r="D44" s="2">
        <v>776</v>
      </c>
      <c r="E44" s="2">
        <v>1.1219512199999999</v>
      </c>
      <c r="F44" s="2">
        <v>2.0467010000000001E-2</v>
      </c>
      <c r="H44" s="2">
        <v>776</v>
      </c>
      <c r="I44" s="2">
        <v>0.90840790999999999</v>
      </c>
      <c r="J44" s="2">
        <v>9.2723489999999992E-3</v>
      </c>
    </row>
    <row r="45" spans="1:10" x14ac:dyDescent="0.2">
      <c r="A45" s="2">
        <v>777</v>
      </c>
      <c r="B45" s="2">
        <v>0</v>
      </c>
      <c r="D45" s="2">
        <v>777</v>
      </c>
      <c r="E45" s="2"/>
      <c r="F45" s="2"/>
      <c r="H45" s="2">
        <v>777</v>
      </c>
      <c r="I45" s="2"/>
      <c r="J45" s="2"/>
    </row>
    <row r="46" spans="1:10" x14ac:dyDescent="0.2">
      <c r="A46" s="2">
        <v>778</v>
      </c>
      <c r="B46" s="2">
        <v>0</v>
      </c>
      <c r="D46" s="2">
        <v>778</v>
      </c>
      <c r="E46" s="2"/>
      <c r="F46" s="2">
        <v>1.99837E-2</v>
      </c>
      <c r="H46" s="2">
        <v>778</v>
      </c>
      <c r="I46" s="2">
        <v>0.910076</v>
      </c>
      <c r="J46" s="2">
        <v>9.3216310000000004E-3</v>
      </c>
    </row>
    <row r="47" spans="1:10" x14ac:dyDescent="0.2">
      <c r="A47" s="2">
        <v>779</v>
      </c>
      <c r="B47" s="2">
        <v>0</v>
      </c>
      <c r="D47" s="2">
        <v>779</v>
      </c>
      <c r="E47" s="2"/>
      <c r="F47" s="2"/>
      <c r="H47" s="2">
        <v>779</v>
      </c>
      <c r="I47" s="2">
        <v>0.90833938999999997</v>
      </c>
      <c r="J47" s="2">
        <v>9.2951760000000005E-3</v>
      </c>
    </row>
    <row r="48" spans="1:10" x14ac:dyDescent="0.2">
      <c r="A48" s="2">
        <v>780</v>
      </c>
      <c r="B48" s="2">
        <v>3.3015100000000001E-3</v>
      </c>
      <c r="D48" s="2">
        <v>780</v>
      </c>
      <c r="E48" s="2">
        <v>1.20567376</v>
      </c>
      <c r="F48" s="2">
        <v>1.9348790000000001E-2</v>
      </c>
      <c r="H48" s="2">
        <v>780</v>
      </c>
      <c r="I48" s="2">
        <v>0.9089294</v>
      </c>
      <c r="J48" s="2">
        <v>9.3385250000000003E-3</v>
      </c>
    </row>
    <row r="49" spans="1:10" x14ac:dyDescent="0.2">
      <c r="A49" s="2">
        <v>781</v>
      </c>
      <c r="B49" s="2">
        <v>4.3474100000000003E-3</v>
      </c>
      <c r="D49" s="2">
        <v>781</v>
      </c>
      <c r="E49" s="2">
        <v>1.1914893600000001</v>
      </c>
      <c r="F49" s="2">
        <v>1.956337E-2</v>
      </c>
      <c r="H49" s="2">
        <v>781</v>
      </c>
      <c r="I49" s="2">
        <v>0.90922890999999995</v>
      </c>
      <c r="J49" s="2">
        <v>9.4305959999999994E-3</v>
      </c>
    </row>
    <row r="50" spans="1:10" x14ac:dyDescent="0.2">
      <c r="A50" s="2">
        <v>782</v>
      </c>
      <c r="B50" s="2">
        <v>6.1725199999999999E-3</v>
      </c>
      <c r="D50" s="2">
        <v>782</v>
      </c>
      <c r="E50" s="2">
        <v>1.12941176</v>
      </c>
      <c r="F50" s="2">
        <v>1.9791900000000001E-2</v>
      </c>
      <c r="H50" s="2">
        <v>782</v>
      </c>
      <c r="I50" s="2">
        <v>0.90902470999999996</v>
      </c>
      <c r="J50" s="2">
        <v>9.5215669999999999E-3</v>
      </c>
    </row>
    <row r="51" spans="1:10" x14ac:dyDescent="0.2">
      <c r="A51" s="2">
        <v>783</v>
      </c>
      <c r="B51" s="2">
        <v>4.90918E-3</v>
      </c>
      <c r="D51" s="2">
        <v>783</v>
      </c>
      <c r="E51" s="2">
        <v>0.99713467</v>
      </c>
      <c r="F51" s="2">
        <v>2.0034130000000001E-2</v>
      </c>
      <c r="H51" s="2">
        <v>783</v>
      </c>
      <c r="I51" s="2">
        <v>0.90894165000000005</v>
      </c>
      <c r="J51" s="2">
        <v>9.6202289999999992E-3</v>
      </c>
    </row>
    <row r="52" spans="1:10" x14ac:dyDescent="0.2">
      <c r="A52" s="2">
        <v>784</v>
      </c>
      <c r="B52" s="2">
        <v>1.0339249999999999E-2</v>
      </c>
      <c r="D52" s="2">
        <v>784</v>
      </c>
      <c r="E52" s="2">
        <v>1.11174785</v>
      </c>
      <c r="F52" s="2">
        <v>2.0288870000000001E-2</v>
      </c>
      <c r="H52" s="2">
        <v>784</v>
      </c>
      <c r="I52" s="2">
        <v>0.90902804000000004</v>
      </c>
      <c r="J52" s="2">
        <v>9.7214239999999993E-3</v>
      </c>
    </row>
    <row r="53" spans="1:10" x14ac:dyDescent="0.2">
      <c r="A53" s="2">
        <v>785</v>
      </c>
      <c r="B53" s="2">
        <v>0</v>
      </c>
      <c r="D53" s="2">
        <v>785</v>
      </c>
      <c r="E53" s="2">
        <v>1.1447811400000001</v>
      </c>
      <c r="F53" s="2">
        <v>2.0552310000000001E-2</v>
      </c>
      <c r="H53" s="2">
        <v>785</v>
      </c>
      <c r="I53" s="2">
        <v>0.90895298000000002</v>
      </c>
      <c r="J53" s="2">
        <v>9.8265100000000001E-3</v>
      </c>
    </row>
    <row r="54" spans="1:10" x14ac:dyDescent="0.2">
      <c r="A54" s="2">
        <v>786</v>
      </c>
      <c r="B54" s="2">
        <v>4.6475800000000001E-3</v>
      </c>
      <c r="D54" s="2">
        <v>786</v>
      </c>
      <c r="E54" s="2">
        <v>1.17571885</v>
      </c>
      <c r="F54" s="2">
        <v>2.082817E-2</v>
      </c>
      <c r="H54" s="2">
        <v>786</v>
      </c>
      <c r="I54" s="2">
        <v>0.90915758999999996</v>
      </c>
      <c r="J54" s="2">
        <v>9.9346269999999997E-3</v>
      </c>
    </row>
    <row r="55" spans="1:10" x14ac:dyDescent="0.2">
      <c r="A55" s="2">
        <v>788</v>
      </c>
      <c r="B55" s="2">
        <v>0</v>
      </c>
      <c r="D55" s="2">
        <v>788</v>
      </c>
      <c r="E55" s="2"/>
      <c r="F55" s="2"/>
      <c r="H55" s="2">
        <v>788</v>
      </c>
      <c r="I55" s="2"/>
      <c r="J55" s="2"/>
    </row>
    <row r="56" spans="1:10" x14ac:dyDescent="0.2">
      <c r="A56" s="2">
        <v>789</v>
      </c>
      <c r="B56" s="2">
        <v>0</v>
      </c>
      <c r="D56" s="2">
        <v>789</v>
      </c>
      <c r="E56" s="2"/>
      <c r="F56" s="2"/>
      <c r="H56" s="2">
        <v>789</v>
      </c>
      <c r="I56" s="2"/>
      <c r="J56" s="2"/>
    </row>
    <row r="57" spans="1:10" x14ac:dyDescent="0.2">
      <c r="A57" s="2">
        <v>790</v>
      </c>
      <c r="B57" s="2">
        <v>0</v>
      </c>
      <c r="D57" s="2">
        <v>790</v>
      </c>
      <c r="E57" s="2"/>
      <c r="F57" s="2"/>
      <c r="H57" s="2">
        <v>790</v>
      </c>
      <c r="I57" s="2"/>
      <c r="J57" s="2"/>
    </row>
    <row r="58" spans="1:10" x14ac:dyDescent="0.2">
      <c r="A58" s="2">
        <v>791</v>
      </c>
      <c r="B58" s="2">
        <v>0</v>
      </c>
      <c r="D58" s="2">
        <v>791</v>
      </c>
      <c r="E58" s="2"/>
      <c r="F58" s="2"/>
      <c r="H58" s="2">
        <v>791</v>
      </c>
      <c r="I58" s="2"/>
      <c r="J58" s="2"/>
    </row>
    <row r="59" spans="1:10" x14ac:dyDescent="0.2">
      <c r="A59" s="2">
        <v>792</v>
      </c>
      <c r="B59" s="2">
        <v>0</v>
      </c>
      <c r="D59" s="2">
        <v>792</v>
      </c>
      <c r="E59" s="2"/>
      <c r="F59" s="2"/>
      <c r="H59" s="2">
        <v>792</v>
      </c>
      <c r="I59" s="2"/>
      <c r="J59" s="2"/>
    </row>
    <row r="60" spans="1:10" x14ac:dyDescent="0.2">
      <c r="A60" s="2">
        <v>793</v>
      </c>
      <c r="B60" s="2">
        <v>0</v>
      </c>
      <c r="D60" s="2">
        <v>793</v>
      </c>
      <c r="E60" s="2"/>
      <c r="F60" s="2"/>
      <c r="H60" s="2">
        <v>793</v>
      </c>
      <c r="I60" s="2">
        <v>0.90745209999999998</v>
      </c>
      <c r="J60" s="2">
        <v>1.0044641E-2</v>
      </c>
    </row>
    <row r="61" spans="1:10" x14ac:dyDescent="0.2">
      <c r="A61" s="2">
        <v>794</v>
      </c>
      <c r="B61" s="2">
        <v>5.7792700000000004E-3</v>
      </c>
      <c r="D61" s="2">
        <v>794</v>
      </c>
      <c r="E61" s="2">
        <v>1.21428571</v>
      </c>
      <c r="F61" s="2">
        <v>2.1113719999999999E-2</v>
      </c>
      <c r="H61" s="2">
        <v>794</v>
      </c>
      <c r="I61" s="2">
        <v>0.90920206999999997</v>
      </c>
      <c r="J61" s="2">
        <v>9.870686E-3</v>
      </c>
    </row>
    <row r="62" spans="1:10" x14ac:dyDescent="0.2">
      <c r="A62" s="2">
        <v>795</v>
      </c>
      <c r="B62" s="2">
        <v>0</v>
      </c>
      <c r="D62" s="2">
        <v>795</v>
      </c>
      <c r="E62" s="2">
        <v>0.96551724000000005</v>
      </c>
      <c r="F62" s="2">
        <v>2.1404929999999999E-2</v>
      </c>
      <c r="H62" s="2">
        <v>795</v>
      </c>
      <c r="I62" s="2">
        <v>0.90762611000000004</v>
      </c>
      <c r="J62" s="2">
        <v>9.9847059999999994E-3</v>
      </c>
    </row>
    <row r="63" spans="1:10" x14ac:dyDescent="0.2">
      <c r="A63" s="2">
        <v>796</v>
      </c>
      <c r="B63" s="2">
        <v>7.3075299999999996E-3</v>
      </c>
      <c r="D63" s="2">
        <v>796</v>
      </c>
      <c r="E63" s="2">
        <v>1.3057851199999999</v>
      </c>
      <c r="F63" s="2">
        <v>2.1699070000000001E-2</v>
      </c>
      <c r="H63" s="2">
        <v>796</v>
      </c>
      <c r="I63" s="2">
        <v>0.90915944000000004</v>
      </c>
      <c r="J63" s="2">
        <v>9.8530930000000003E-3</v>
      </c>
    </row>
    <row r="64" spans="1:10" x14ac:dyDescent="0.2">
      <c r="A64" s="2">
        <v>797</v>
      </c>
      <c r="B64" s="2">
        <v>7.7459999999999996E-4</v>
      </c>
      <c r="D64" s="2">
        <v>797</v>
      </c>
      <c r="E64" s="2">
        <v>1.2121212100000001</v>
      </c>
      <c r="F64" s="2">
        <v>2.2018010000000001E-2</v>
      </c>
      <c r="H64" s="2">
        <v>797</v>
      </c>
      <c r="I64" s="2">
        <v>0.90909092999999996</v>
      </c>
      <c r="J64" s="2">
        <v>9.9747059999999999E-3</v>
      </c>
    </row>
    <row r="65" spans="1:10" x14ac:dyDescent="0.2">
      <c r="A65" s="2">
        <v>798</v>
      </c>
      <c r="B65" s="2">
        <v>0</v>
      </c>
      <c r="D65" s="2">
        <v>798</v>
      </c>
      <c r="E65" s="2"/>
      <c r="F65" s="2"/>
      <c r="H65" s="2">
        <v>798</v>
      </c>
      <c r="I65" s="2">
        <v>0.90379827000000001</v>
      </c>
      <c r="J65" s="2">
        <v>1.0101759E-2</v>
      </c>
    </row>
    <row r="66" spans="1:10" x14ac:dyDescent="0.2">
      <c r="A66" s="2">
        <v>799</v>
      </c>
      <c r="B66" s="2">
        <v>1.1018170000000001E-2</v>
      </c>
      <c r="D66" s="2">
        <v>799</v>
      </c>
      <c r="E66" s="2">
        <v>1.0877193000000001</v>
      </c>
      <c r="F66" s="2">
        <v>2.2353789999999998E-2</v>
      </c>
      <c r="H66" s="2">
        <v>799</v>
      </c>
      <c r="I66" s="2">
        <v>0.90920721999999998</v>
      </c>
      <c r="J66" s="2">
        <v>5.4287570000000002E-3</v>
      </c>
    </row>
    <row r="67" spans="1:10" x14ac:dyDescent="0.2">
      <c r="A67" s="2">
        <v>800</v>
      </c>
      <c r="B67" s="2">
        <v>0</v>
      </c>
      <c r="D67" s="2">
        <v>800</v>
      </c>
      <c r="E67" s="2">
        <v>1</v>
      </c>
      <c r="F67" s="2">
        <v>2.2696060000000001E-2</v>
      </c>
      <c r="H67" s="2">
        <v>800</v>
      </c>
      <c r="I67" s="2">
        <v>0.90897665000000005</v>
      </c>
      <c r="J67" s="2">
        <v>5.5016179999999998E-3</v>
      </c>
    </row>
    <row r="68" spans="1:10" x14ac:dyDescent="0.2">
      <c r="A68" s="2">
        <v>801</v>
      </c>
      <c r="B68" s="2">
        <v>2.6267899999999999E-3</v>
      </c>
      <c r="D68" s="2">
        <v>801</v>
      </c>
      <c r="E68" s="2">
        <v>1.21973094</v>
      </c>
      <c r="F68" s="2">
        <v>2.3040519999999998E-2</v>
      </c>
      <c r="H68" s="2">
        <v>801</v>
      </c>
      <c r="I68" s="2">
        <v>0.90889662999999998</v>
      </c>
      <c r="J68" s="2">
        <v>5.5630369999999998E-3</v>
      </c>
    </row>
    <row r="69" spans="1:10" x14ac:dyDescent="0.2">
      <c r="A69" s="2">
        <v>802</v>
      </c>
      <c r="B69" s="2">
        <v>2.89828E-3</v>
      </c>
      <c r="D69" s="2">
        <v>802</v>
      </c>
      <c r="E69" s="2">
        <v>1.27102804</v>
      </c>
      <c r="F69" s="2">
        <v>2.3408660000000001E-2</v>
      </c>
      <c r="H69" s="2">
        <v>802</v>
      </c>
      <c r="I69" s="2">
        <v>0.90914908000000005</v>
      </c>
      <c r="J69" s="2">
        <v>5.6145400000000003E-3</v>
      </c>
    </row>
    <row r="70" spans="1:10" x14ac:dyDescent="0.2">
      <c r="A70" s="2">
        <v>803</v>
      </c>
      <c r="B70" s="2">
        <v>1.385641E-2</v>
      </c>
      <c r="D70" s="2">
        <v>803</v>
      </c>
      <c r="E70" s="2">
        <v>1.27607362</v>
      </c>
      <c r="F70" s="2">
        <v>2.377423E-2</v>
      </c>
      <c r="H70" s="2">
        <v>803</v>
      </c>
      <c r="I70" s="2">
        <v>0.90925944999999997</v>
      </c>
      <c r="J70" s="2">
        <v>5.6947789999999996E-3</v>
      </c>
    </row>
    <row r="71" spans="1:10" x14ac:dyDescent="0.2">
      <c r="A71" s="2">
        <v>804</v>
      </c>
      <c r="B71" s="2">
        <v>1.235314E-2</v>
      </c>
      <c r="D71" s="2">
        <v>804</v>
      </c>
      <c r="E71" s="2">
        <v>1.2444444400000001</v>
      </c>
      <c r="F71" s="2">
        <v>2.4146910000000001E-2</v>
      </c>
      <c r="H71" s="2">
        <v>804</v>
      </c>
      <c r="I71" s="2">
        <v>0.90909092000000002</v>
      </c>
      <c r="J71" s="2">
        <v>5.7802169999999998E-3</v>
      </c>
    </row>
    <row r="72" spans="1:10" x14ac:dyDescent="0.2">
      <c r="A72" s="2">
        <v>805</v>
      </c>
      <c r="B72" s="2">
        <v>0</v>
      </c>
      <c r="D72" s="2">
        <v>805</v>
      </c>
      <c r="E72" s="2"/>
      <c r="F72" s="2"/>
      <c r="H72" s="2">
        <v>805</v>
      </c>
      <c r="I72" s="2">
        <v>0.90914930999999999</v>
      </c>
      <c r="J72" s="2">
        <v>5.8644329999999996E-3</v>
      </c>
    </row>
    <row r="73" spans="1:10" x14ac:dyDescent="0.2">
      <c r="A73" s="2">
        <v>806</v>
      </c>
      <c r="B73" s="2">
        <v>0</v>
      </c>
      <c r="D73" s="2">
        <v>806</v>
      </c>
      <c r="E73" s="2">
        <v>0.76190475999999996</v>
      </c>
      <c r="F73" s="2">
        <v>2.4529450000000001E-2</v>
      </c>
      <c r="H73" s="2">
        <v>806</v>
      </c>
      <c r="I73" s="2">
        <v>0.90884584999999996</v>
      </c>
      <c r="J73" s="2">
        <v>5.9561939999999997E-3</v>
      </c>
    </row>
    <row r="74" spans="1:10" x14ac:dyDescent="0.2">
      <c r="A74" s="2">
        <v>807</v>
      </c>
      <c r="B74" s="2">
        <v>1.071914E-2</v>
      </c>
      <c r="D74" s="2">
        <v>807</v>
      </c>
      <c r="E74" s="2">
        <v>1.28888889</v>
      </c>
      <c r="F74" s="2">
        <v>2.4904389999999998E-2</v>
      </c>
      <c r="H74" s="2">
        <v>807</v>
      </c>
      <c r="I74" s="2">
        <v>0.90936865</v>
      </c>
      <c r="J74" s="2">
        <v>6.0107429999999998E-3</v>
      </c>
    </row>
    <row r="75" spans="1:10" x14ac:dyDescent="0.2">
      <c r="A75" s="2">
        <v>808</v>
      </c>
      <c r="B75" s="2">
        <v>2.097856E-2</v>
      </c>
      <c r="D75" s="2">
        <v>808</v>
      </c>
      <c r="E75" s="2">
        <v>1.35519126</v>
      </c>
      <c r="F75" s="2">
        <v>2.5337729999999999E-2</v>
      </c>
      <c r="H75" s="2">
        <v>808</v>
      </c>
      <c r="I75" s="2">
        <v>0.90883106999999996</v>
      </c>
      <c r="J75" s="2">
        <v>6.1094560000000001E-3</v>
      </c>
    </row>
    <row r="76" spans="1:10" x14ac:dyDescent="0.2">
      <c r="A76" s="2">
        <v>809</v>
      </c>
      <c r="B76" s="2">
        <v>8.5381499999999996E-3</v>
      </c>
      <c r="D76" s="2">
        <v>809</v>
      </c>
      <c r="E76" s="2">
        <v>1.2248062</v>
      </c>
      <c r="F76" s="2">
        <v>2.578277E-2</v>
      </c>
      <c r="H76" s="2">
        <v>809</v>
      </c>
      <c r="I76" s="2">
        <v>0.90921885999999996</v>
      </c>
      <c r="J76" s="2">
        <v>6.1659920000000003E-3</v>
      </c>
    </row>
    <row r="77" spans="1:10" x14ac:dyDescent="0.2">
      <c r="A77" s="2">
        <v>810</v>
      </c>
      <c r="B77" s="2">
        <v>0</v>
      </c>
      <c r="D77" s="2">
        <v>810</v>
      </c>
      <c r="E77" s="2"/>
      <c r="F77" s="2"/>
      <c r="H77" s="2">
        <v>810</v>
      </c>
      <c r="I77" s="2">
        <v>0.90934824000000003</v>
      </c>
      <c r="J77" s="2">
        <v>6.2785890000000002E-3</v>
      </c>
    </row>
    <row r="78" spans="1:10" x14ac:dyDescent="0.2">
      <c r="A78" s="2">
        <v>811</v>
      </c>
      <c r="B78" s="2">
        <v>0</v>
      </c>
      <c r="D78" s="2">
        <v>811</v>
      </c>
      <c r="E78" s="2">
        <v>1.0967741900000001</v>
      </c>
      <c r="F78" s="2">
        <v>2.611146E-2</v>
      </c>
      <c r="H78" s="2">
        <v>811</v>
      </c>
      <c r="I78" s="2">
        <v>0.90924075999999998</v>
      </c>
      <c r="J78" s="2">
        <v>6.3959170000000001E-3</v>
      </c>
    </row>
    <row r="79" spans="1:10" x14ac:dyDescent="0.2">
      <c r="A79" s="2">
        <v>812</v>
      </c>
      <c r="B79" s="2">
        <v>0</v>
      </c>
      <c r="D79" s="2">
        <v>812</v>
      </c>
      <c r="E79" s="2"/>
      <c r="F79" s="2"/>
      <c r="H79" s="2">
        <v>812</v>
      </c>
      <c r="I79" s="2">
        <v>0.90925142000000003</v>
      </c>
      <c r="J79" s="2">
        <v>6.522468E-3</v>
      </c>
    </row>
    <row r="80" spans="1:10" x14ac:dyDescent="0.2">
      <c r="A80" s="2">
        <v>813</v>
      </c>
      <c r="B80" s="2">
        <v>0</v>
      </c>
      <c r="D80" s="2">
        <v>813</v>
      </c>
      <c r="E80" s="2"/>
      <c r="F80" s="2"/>
      <c r="H80" s="2">
        <v>813</v>
      </c>
      <c r="I80" s="2"/>
      <c r="J80" s="2"/>
    </row>
    <row r="81" spans="1:10" x14ac:dyDescent="0.2">
      <c r="A81" s="2">
        <v>814</v>
      </c>
      <c r="B81" s="2">
        <v>1.73205E-3</v>
      </c>
      <c r="D81" s="2">
        <v>814</v>
      </c>
      <c r="E81" s="2">
        <v>1.2012012000000001</v>
      </c>
      <c r="F81" s="2">
        <v>2.6483219999999998E-2</v>
      </c>
      <c r="H81" s="2">
        <v>814</v>
      </c>
      <c r="I81" s="2">
        <v>0.90890992999999998</v>
      </c>
      <c r="J81" s="2">
        <v>6.6569400000000001E-3</v>
      </c>
    </row>
    <row r="82" spans="1:10" x14ac:dyDescent="0.2">
      <c r="A82" s="2">
        <v>815</v>
      </c>
      <c r="B82" s="2">
        <v>0</v>
      </c>
      <c r="D82" s="2">
        <v>815</v>
      </c>
      <c r="E82" s="2"/>
      <c r="F82" s="2"/>
      <c r="H82" s="2">
        <v>815</v>
      </c>
      <c r="I82" s="2">
        <v>0.91234311999999995</v>
      </c>
      <c r="J82" s="2">
        <v>6.7590089999999999E-3</v>
      </c>
    </row>
    <row r="83" spans="1:10" x14ac:dyDescent="0.2">
      <c r="A83" s="2">
        <v>816</v>
      </c>
      <c r="B83" s="2">
        <v>0</v>
      </c>
      <c r="D83" s="2">
        <v>816</v>
      </c>
      <c r="E83" s="2"/>
      <c r="F83" s="2"/>
      <c r="H83" s="2">
        <v>816</v>
      </c>
      <c r="I83" s="2">
        <v>0.90886544999999996</v>
      </c>
      <c r="J83" s="2">
        <v>1.767135E-3</v>
      </c>
    </row>
    <row r="84" spans="1:10" x14ac:dyDescent="0.2">
      <c r="A84" s="2">
        <v>817</v>
      </c>
      <c r="B84" s="2">
        <v>1.328909E-2</v>
      </c>
      <c r="D84" s="2">
        <v>817</v>
      </c>
      <c r="E84" s="2">
        <v>1.26482213</v>
      </c>
      <c r="F84" s="2">
        <v>2.693129E-2</v>
      </c>
      <c r="H84" s="2">
        <v>817</v>
      </c>
      <c r="I84" s="2">
        <v>0.9091591</v>
      </c>
      <c r="J84" s="2">
        <v>1.7002339999999999E-3</v>
      </c>
    </row>
    <row r="85" spans="1:10" x14ac:dyDescent="0.2">
      <c r="A85" s="2">
        <v>818</v>
      </c>
      <c r="B85" s="2">
        <v>0</v>
      </c>
      <c r="D85" s="2">
        <v>818</v>
      </c>
      <c r="E85" s="2"/>
      <c r="F85" s="2"/>
      <c r="H85" s="2">
        <v>818</v>
      </c>
      <c r="I85" s="2">
        <v>0.90919490999999997</v>
      </c>
      <c r="J85" s="2">
        <v>1.74219E-3</v>
      </c>
    </row>
    <row r="86" spans="1:10" x14ac:dyDescent="0.2">
      <c r="A86" s="2">
        <v>819</v>
      </c>
      <c r="B86" s="2">
        <v>0</v>
      </c>
      <c r="D86" s="2">
        <v>819</v>
      </c>
      <c r="E86" s="2"/>
      <c r="F86" s="2"/>
      <c r="H86" s="2">
        <v>819</v>
      </c>
      <c r="I86" s="2">
        <v>0.90924331000000003</v>
      </c>
      <c r="J86" s="2">
        <v>1.7849020000000001E-3</v>
      </c>
    </row>
    <row r="87" spans="1:10" x14ac:dyDescent="0.2">
      <c r="A87" s="2">
        <v>820</v>
      </c>
      <c r="B87" s="2">
        <v>5.2535699999999999E-3</v>
      </c>
      <c r="D87" s="2">
        <v>820</v>
      </c>
      <c r="E87" s="2">
        <v>1.0717703300000001</v>
      </c>
      <c r="F87" s="2">
        <v>2.746059E-2</v>
      </c>
      <c r="H87" s="2">
        <v>820</v>
      </c>
      <c r="I87" s="2">
        <v>0.90932067999999999</v>
      </c>
      <c r="J87" s="2">
        <v>1.820555E-3</v>
      </c>
    </row>
    <row r="88" spans="1:10" x14ac:dyDescent="0.2">
      <c r="A88" s="2">
        <v>821</v>
      </c>
      <c r="B88" s="2">
        <v>2.3237900000000001E-3</v>
      </c>
      <c r="D88" s="2">
        <v>821</v>
      </c>
      <c r="E88" s="2">
        <v>1.2541254100000001</v>
      </c>
      <c r="F88" s="2">
        <v>2.8005080000000002E-2</v>
      </c>
      <c r="H88" s="2">
        <v>821</v>
      </c>
      <c r="I88" s="2">
        <v>0.90919698000000004</v>
      </c>
      <c r="J88" s="2">
        <v>1.82296E-3</v>
      </c>
    </row>
    <row r="89" spans="1:10" x14ac:dyDescent="0.2">
      <c r="A89" s="2">
        <v>822</v>
      </c>
      <c r="B89" s="2">
        <v>1.0648940000000001E-2</v>
      </c>
      <c r="D89" s="2">
        <v>822</v>
      </c>
      <c r="E89" s="2">
        <v>1.1789473699999999</v>
      </c>
      <c r="F89" s="2">
        <v>2.8644920000000001E-2</v>
      </c>
      <c r="H89" s="2">
        <v>822</v>
      </c>
      <c r="I89" s="2">
        <v>0.90897971</v>
      </c>
      <c r="J89" s="2">
        <v>1.8729040000000001E-3</v>
      </c>
    </row>
    <row r="90" spans="1:10" x14ac:dyDescent="0.2">
      <c r="A90" s="2">
        <v>823</v>
      </c>
      <c r="B90" s="2">
        <v>8.9944399999999994E-3</v>
      </c>
      <c r="D90" s="2">
        <v>823</v>
      </c>
      <c r="E90" s="2">
        <v>1.24513619</v>
      </c>
      <c r="F90" s="2">
        <v>2.932997E-2</v>
      </c>
      <c r="H90" s="2">
        <v>823</v>
      </c>
      <c r="I90" s="2">
        <v>0.90909092000000002</v>
      </c>
      <c r="J90" s="2">
        <v>1.8900010000000001E-3</v>
      </c>
    </row>
    <row r="91" spans="1:10" x14ac:dyDescent="0.2">
      <c r="A91" s="2">
        <v>824</v>
      </c>
      <c r="B91" s="2">
        <v>1.7933210000000002E-2</v>
      </c>
      <c r="D91" s="2">
        <v>824</v>
      </c>
      <c r="E91" s="2">
        <v>1.29577465</v>
      </c>
      <c r="F91" s="2">
        <v>3.0157369999999999E-2</v>
      </c>
      <c r="H91" s="2">
        <v>824</v>
      </c>
      <c r="I91" s="2">
        <v>0.90913938999999999</v>
      </c>
      <c r="J91" s="2">
        <v>1.9508259999999999E-3</v>
      </c>
    </row>
    <row r="92" spans="1:10" x14ac:dyDescent="0.2">
      <c r="A92" s="2">
        <v>825</v>
      </c>
      <c r="B92" s="2">
        <v>0</v>
      </c>
      <c r="D92" s="2">
        <v>825</v>
      </c>
      <c r="E92" s="2">
        <v>1.0791366899999999</v>
      </c>
      <c r="F92" s="2">
        <v>3.1065240000000001E-2</v>
      </c>
      <c r="H92" s="2">
        <v>825</v>
      </c>
      <c r="I92" s="2">
        <v>0.90909092000000002</v>
      </c>
      <c r="J92" s="2">
        <v>2.02433E-3</v>
      </c>
    </row>
    <row r="93" spans="1:10" x14ac:dyDescent="0.2">
      <c r="A93" s="2">
        <v>826</v>
      </c>
      <c r="B93" s="2">
        <v>4.3474100000000003E-3</v>
      </c>
      <c r="D93" s="2">
        <v>826</v>
      </c>
      <c r="E93" s="2">
        <v>1.21405751</v>
      </c>
      <c r="F93" s="2">
        <v>3.1855469999999997E-2</v>
      </c>
      <c r="H93" s="2">
        <v>826</v>
      </c>
      <c r="I93" s="2">
        <v>0.90920612999999995</v>
      </c>
      <c r="J93" s="2">
        <v>2.0999880000000001E-3</v>
      </c>
    </row>
    <row r="94" spans="1:10" x14ac:dyDescent="0.2">
      <c r="A94" s="2">
        <v>827</v>
      </c>
      <c r="B94" s="2">
        <v>6.7897000000000001E-3</v>
      </c>
      <c r="D94" s="2">
        <v>827</v>
      </c>
      <c r="E94" s="2">
        <v>1.0873786400000001</v>
      </c>
      <c r="F94" s="2">
        <v>3.2885299999999999E-2</v>
      </c>
      <c r="H94" s="2">
        <v>827</v>
      </c>
      <c r="I94" s="2">
        <v>0.90909092000000002</v>
      </c>
      <c r="J94" s="2">
        <v>2.186927E-3</v>
      </c>
    </row>
    <row r="95" spans="1:10" x14ac:dyDescent="0.2">
      <c r="A95" s="2">
        <v>828</v>
      </c>
      <c r="B95" s="2">
        <v>9.4127599999999992E-3</v>
      </c>
      <c r="D95" s="2">
        <v>828</v>
      </c>
      <c r="E95" s="2">
        <v>1.3176470600000001</v>
      </c>
      <c r="F95" s="2">
        <v>3.407197E-2</v>
      </c>
      <c r="H95" s="2">
        <v>828</v>
      </c>
      <c r="I95" s="2">
        <v>0.90883824000000002</v>
      </c>
      <c r="J95" s="2">
        <v>2.2858650000000002E-3</v>
      </c>
    </row>
    <row r="96" spans="1:10" x14ac:dyDescent="0.2">
      <c r="A96" s="2">
        <v>829</v>
      </c>
      <c r="B96" s="2">
        <v>7.2732400000000003E-3</v>
      </c>
      <c r="D96" s="2">
        <v>829</v>
      </c>
      <c r="E96" s="2">
        <v>1.0059171600000001</v>
      </c>
      <c r="F96" s="2">
        <v>3.5606529999999997E-2</v>
      </c>
      <c r="H96" s="2">
        <v>829</v>
      </c>
      <c r="I96" s="2">
        <v>0.90926708999999994</v>
      </c>
      <c r="J96" s="2">
        <v>2.1429140000000001E-3</v>
      </c>
    </row>
    <row r="97" spans="1:10" x14ac:dyDescent="0.2">
      <c r="A97" s="2">
        <v>830</v>
      </c>
      <c r="B97" s="2">
        <v>4.90918E-3</v>
      </c>
      <c r="D97" s="2">
        <v>830</v>
      </c>
      <c r="E97" s="2">
        <v>0.96888889</v>
      </c>
      <c r="F97" s="2">
        <v>3.6517599999999997E-2</v>
      </c>
      <c r="H97" s="2">
        <v>830</v>
      </c>
      <c r="I97" s="2">
        <v>0.90896115</v>
      </c>
      <c r="J97" s="2">
        <v>2.2521540000000001E-3</v>
      </c>
    </row>
    <row r="98" spans="1:10" x14ac:dyDescent="0.2">
      <c r="A98" s="2">
        <v>832</v>
      </c>
      <c r="B98" s="2">
        <v>6.67083E-3</v>
      </c>
      <c r="D98" s="2">
        <v>832</v>
      </c>
      <c r="E98" s="2">
        <v>1.1094890500000001</v>
      </c>
      <c r="F98" s="2">
        <v>3.7666030000000003E-2</v>
      </c>
      <c r="H98" s="2">
        <v>832</v>
      </c>
      <c r="I98" s="2">
        <v>0.90904165000000003</v>
      </c>
      <c r="J98" s="2">
        <v>2.2487319999999998E-3</v>
      </c>
    </row>
    <row r="99" spans="1:10" x14ac:dyDescent="0.2">
      <c r="A99" s="2">
        <v>833</v>
      </c>
      <c r="B99" s="2">
        <v>9.2790100000000007E-3</v>
      </c>
      <c r="D99" s="2">
        <v>833</v>
      </c>
      <c r="E99" s="2">
        <v>1</v>
      </c>
      <c r="F99" s="2">
        <v>3.8488689999999999E-2</v>
      </c>
      <c r="H99" s="2">
        <v>833</v>
      </c>
      <c r="I99" s="2">
        <v>0.90921764999999999</v>
      </c>
      <c r="J99" s="2">
        <v>2.3251729999999998E-3</v>
      </c>
    </row>
    <row r="100" spans="1:10" x14ac:dyDescent="0.2">
      <c r="A100" s="2">
        <v>834</v>
      </c>
      <c r="B100" s="2">
        <v>1.142366E-2</v>
      </c>
      <c r="D100" s="2">
        <v>834</v>
      </c>
      <c r="E100" s="2">
        <v>1.0531914899999999</v>
      </c>
      <c r="F100" s="2">
        <v>4.0184690000000002E-2</v>
      </c>
      <c r="H100" s="2">
        <v>834</v>
      </c>
      <c r="I100" s="2">
        <v>0.90898332000000004</v>
      </c>
      <c r="J100" s="2">
        <v>2.5468140000000001E-3</v>
      </c>
    </row>
    <row r="101" spans="1:10" x14ac:dyDescent="0.2">
      <c r="A101" s="2">
        <v>835</v>
      </c>
      <c r="B101" s="2">
        <v>7.2180300000000003E-3</v>
      </c>
      <c r="D101" s="2">
        <v>835</v>
      </c>
      <c r="E101" s="2">
        <v>1.1461988299999999</v>
      </c>
      <c r="F101" s="2">
        <v>4.2009770000000002E-2</v>
      </c>
      <c r="H101" s="2">
        <v>835</v>
      </c>
      <c r="I101" s="2">
        <v>0.90915902000000004</v>
      </c>
      <c r="J101" s="2">
        <v>2.5156330000000002E-3</v>
      </c>
    </row>
    <row r="102" spans="1:10" x14ac:dyDescent="0.2">
      <c r="A102" s="2">
        <v>836</v>
      </c>
      <c r="B102" s="2">
        <v>3.7947300000000001E-3</v>
      </c>
      <c r="D102" s="2">
        <v>836</v>
      </c>
      <c r="E102" s="2">
        <v>1.26315789</v>
      </c>
      <c r="F102" s="2">
        <v>4.5125360000000003E-2</v>
      </c>
      <c r="H102" s="2">
        <v>836</v>
      </c>
      <c r="I102" s="2">
        <v>0.90958293999999995</v>
      </c>
      <c r="J102" s="2">
        <v>2.8056819999999999E-3</v>
      </c>
    </row>
    <row r="103" spans="1:10" x14ac:dyDescent="0.2">
      <c r="A103" s="2">
        <v>837</v>
      </c>
      <c r="B103" s="2">
        <v>5.8651500000000004E-3</v>
      </c>
      <c r="D103" s="2">
        <v>837</v>
      </c>
      <c r="E103" s="2">
        <v>1.0896057299999999</v>
      </c>
      <c r="F103" s="2">
        <v>5.1823149999999998E-2</v>
      </c>
      <c r="H103" s="2">
        <v>837</v>
      </c>
      <c r="I103" s="2">
        <v>0.90895285000000003</v>
      </c>
      <c r="J103" s="2">
        <v>2.5781879999999999E-3</v>
      </c>
    </row>
    <row r="104" spans="1:10" x14ac:dyDescent="0.2">
      <c r="A104" s="2">
        <v>838</v>
      </c>
      <c r="B104" s="2">
        <v>1.192057E-2</v>
      </c>
      <c r="D104" s="2">
        <v>838</v>
      </c>
      <c r="E104" s="2">
        <v>1.2727272700000001</v>
      </c>
      <c r="F104" s="2">
        <v>6.3421089999999999E-2</v>
      </c>
      <c r="H104" s="2">
        <v>838</v>
      </c>
      <c r="I104" s="2">
        <v>0.90946846999999997</v>
      </c>
      <c r="J104" s="2">
        <v>1.7953299999999999E-3</v>
      </c>
    </row>
    <row r="105" spans="1:10" x14ac:dyDescent="0.2">
      <c r="A105" s="2">
        <v>839</v>
      </c>
      <c r="B105" s="2">
        <v>4.0496899999999999E-3</v>
      </c>
      <c r="D105" s="2">
        <v>839</v>
      </c>
      <c r="E105" s="2">
        <v>0.94392522999999995</v>
      </c>
      <c r="F105" s="2">
        <v>3.6584650000000003E-2</v>
      </c>
      <c r="H105" s="2">
        <v>839</v>
      </c>
      <c r="I105" s="2">
        <v>0.90921457000000006</v>
      </c>
      <c r="J105" s="2">
        <v>2.256587E-3</v>
      </c>
    </row>
  </sheetData>
  <mergeCells count="5">
    <mergeCell ref="E2:F2"/>
    <mergeCell ref="I2:J2"/>
    <mergeCell ref="A1:B1"/>
    <mergeCell ref="D1:F1"/>
    <mergeCell ref="H1:J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F866-3DBA-FB43-A8E0-2EEFB149519F}">
  <dimension ref="A1:M148"/>
  <sheetViews>
    <sheetView workbookViewId="0">
      <selection sqref="A1:B1"/>
    </sheetView>
  </sheetViews>
  <sheetFormatPr baseColWidth="10" defaultRowHeight="16" x14ac:dyDescent="0.2"/>
  <cols>
    <col min="1" max="1" width="35.83203125" style="6" customWidth="1"/>
    <col min="2" max="2" width="16.33203125" style="6" customWidth="1"/>
    <col min="3" max="3" width="10.83203125" style="6"/>
    <col min="4" max="4" width="35.83203125" style="6" customWidth="1"/>
    <col min="5" max="6" width="10.83203125" style="6"/>
    <col min="7" max="7" width="29" style="6" customWidth="1"/>
    <col min="8" max="9" width="10.83203125" style="6"/>
    <col min="10" max="10" width="29.83203125" style="6" customWidth="1"/>
    <col min="11" max="16384" width="10.83203125" style="6"/>
  </cols>
  <sheetData>
    <row r="1" spans="1:13" s="7" customFormat="1" x14ac:dyDescent="0.2">
      <c r="A1" s="21" t="s">
        <v>36</v>
      </c>
      <c r="B1" s="21"/>
      <c r="D1" s="21" t="s">
        <v>37</v>
      </c>
      <c r="E1" s="21"/>
      <c r="G1" s="21" t="s">
        <v>38</v>
      </c>
      <c r="H1" s="21"/>
      <c r="J1" s="21" t="s">
        <v>39</v>
      </c>
      <c r="K1" s="21"/>
      <c r="L1" s="21"/>
      <c r="M1" s="21"/>
    </row>
    <row r="2" spans="1:13" s="7" customFormat="1" x14ac:dyDescent="0.2">
      <c r="A2" s="4" t="s">
        <v>55</v>
      </c>
      <c r="B2" s="4" t="s">
        <v>25</v>
      </c>
      <c r="D2" s="4" t="s">
        <v>55</v>
      </c>
      <c r="E2" s="4" t="s">
        <v>25</v>
      </c>
      <c r="G2" s="4" t="s">
        <v>35</v>
      </c>
      <c r="H2" s="4" t="s">
        <v>25</v>
      </c>
      <c r="J2" s="4" t="s">
        <v>41</v>
      </c>
      <c r="K2" s="4" t="s">
        <v>32</v>
      </c>
      <c r="L2" s="4" t="s">
        <v>33</v>
      </c>
      <c r="M2" s="4" t="s">
        <v>34</v>
      </c>
    </row>
    <row r="3" spans="1:13" x14ac:dyDescent="0.2">
      <c r="A3" s="2">
        <v>728</v>
      </c>
      <c r="B3" s="2">
        <v>1.8924E-2</v>
      </c>
      <c r="D3" s="2">
        <v>728</v>
      </c>
      <c r="E3" s="2"/>
      <c r="G3" s="2">
        <v>3</v>
      </c>
      <c r="H3" s="2">
        <v>2.47E-3</v>
      </c>
      <c r="J3" s="2">
        <v>2</v>
      </c>
      <c r="K3" s="2"/>
      <c r="L3" s="2"/>
      <c r="M3" s="2"/>
    </row>
    <row r="4" spans="1:13" x14ac:dyDescent="0.2">
      <c r="A4" s="2">
        <v>729</v>
      </c>
      <c r="B4" s="2">
        <v>6.6410000000000002E-3</v>
      </c>
      <c r="D4" s="2">
        <v>729</v>
      </c>
      <c r="E4" s="2"/>
      <c r="G4" s="2">
        <v>4</v>
      </c>
      <c r="H4" s="2">
        <v>6.6779999999999999E-3</v>
      </c>
      <c r="J4" s="2">
        <v>3</v>
      </c>
      <c r="K4" s="2">
        <v>0.15091399999999999</v>
      </c>
      <c r="L4" s="2">
        <v>4.7141000000000002E-2</v>
      </c>
      <c r="M4" s="2">
        <v>9.3410000000000003E-3</v>
      </c>
    </row>
    <row r="5" spans="1:13" x14ac:dyDescent="0.2">
      <c r="A5" s="2">
        <v>730</v>
      </c>
      <c r="B5" s="2">
        <v>1.5511E-2</v>
      </c>
      <c r="D5" s="2">
        <v>730</v>
      </c>
      <c r="E5" s="2">
        <v>4.9500000000000004E-3</v>
      </c>
      <c r="G5" s="2">
        <v>5</v>
      </c>
      <c r="H5" s="2">
        <v>1.21E-2</v>
      </c>
      <c r="J5" s="2">
        <v>4</v>
      </c>
      <c r="K5" s="2"/>
      <c r="L5" s="2"/>
      <c r="M5" s="2"/>
    </row>
    <row r="6" spans="1:13" x14ac:dyDescent="0.2">
      <c r="A6" s="2">
        <v>731</v>
      </c>
      <c r="B6" s="2">
        <v>3.4100999999999999E-2</v>
      </c>
      <c r="D6" s="2">
        <v>731</v>
      </c>
      <c r="E6" s="2"/>
      <c r="G6" s="2">
        <v>6</v>
      </c>
      <c r="H6" s="2">
        <v>5.2919999999999998E-3</v>
      </c>
      <c r="J6" s="2">
        <v>5</v>
      </c>
      <c r="K6" s="2">
        <v>0.105827</v>
      </c>
      <c r="L6" s="2">
        <v>4.2659000000000002E-2</v>
      </c>
      <c r="M6" s="2">
        <v>-1.6760000000000001E-2</v>
      </c>
    </row>
    <row r="7" spans="1:13" x14ac:dyDescent="0.2">
      <c r="A7" s="2">
        <v>732</v>
      </c>
      <c r="B7" s="2">
        <v>2.6332000000000001E-2</v>
      </c>
      <c r="D7" s="2">
        <v>732</v>
      </c>
      <c r="E7" s="2">
        <v>0.216531</v>
      </c>
      <c r="G7" s="2">
        <v>7</v>
      </c>
      <c r="H7" s="2">
        <v>7.273E-3</v>
      </c>
      <c r="J7" s="2">
        <v>6</v>
      </c>
      <c r="K7" s="2">
        <v>0.16431200000000001</v>
      </c>
      <c r="L7" s="2">
        <v>4.2368999999999997E-2</v>
      </c>
      <c r="M7" s="2">
        <v>-7.8200000000000006E-3</v>
      </c>
    </row>
    <row r="8" spans="1:13" x14ac:dyDescent="0.2">
      <c r="A8" s="2">
        <v>734</v>
      </c>
      <c r="B8" s="2"/>
      <c r="D8" s="2">
        <v>734</v>
      </c>
      <c r="E8" s="2">
        <v>2.3182000000000001E-2</v>
      </c>
      <c r="G8" s="2">
        <v>8</v>
      </c>
      <c r="H8" s="2">
        <v>1.449E-3</v>
      </c>
      <c r="J8" s="2">
        <v>7</v>
      </c>
      <c r="K8" s="2">
        <v>0.14546600000000001</v>
      </c>
      <c r="L8" s="2">
        <v>5.5264000000000001E-2</v>
      </c>
      <c r="M8" s="2">
        <v>3.2194E-2</v>
      </c>
    </row>
    <row r="9" spans="1:13" x14ac:dyDescent="0.2">
      <c r="A9" s="2">
        <v>735</v>
      </c>
      <c r="B9" s="2">
        <v>7.0607000000000003E-2</v>
      </c>
      <c r="D9" s="2">
        <v>735</v>
      </c>
      <c r="E9" s="2"/>
      <c r="G9" s="2">
        <v>9</v>
      </c>
      <c r="H9" s="2">
        <v>5.8650000000000004E-3</v>
      </c>
      <c r="J9" s="2">
        <v>8</v>
      </c>
      <c r="K9" s="2">
        <v>0.29704199999999997</v>
      </c>
      <c r="L9" s="2">
        <v>7.6807E-2</v>
      </c>
      <c r="M9" s="2">
        <v>4.4616000000000003E-2</v>
      </c>
    </row>
    <row r="10" spans="1:13" x14ac:dyDescent="0.2">
      <c r="A10" s="2">
        <v>736</v>
      </c>
      <c r="B10" s="2">
        <v>2.0271000000000001E-2</v>
      </c>
      <c r="D10" s="2">
        <v>736</v>
      </c>
      <c r="E10" s="2"/>
      <c r="G10" s="2">
        <v>10</v>
      </c>
      <c r="H10" s="2">
        <v>2.627E-3</v>
      </c>
      <c r="J10" s="2">
        <v>9</v>
      </c>
      <c r="K10" s="2">
        <v>0.35535699999999998</v>
      </c>
      <c r="L10" s="2">
        <v>0.12939200000000001</v>
      </c>
      <c r="M10" s="2">
        <v>8.8416999999999996E-2</v>
      </c>
    </row>
    <row r="11" spans="1:13" x14ac:dyDescent="0.2">
      <c r="A11" s="2">
        <v>737</v>
      </c>
      <c r="B11" s="2">
        <v>1.2669E-2</v>
      </c>
      <c r="D11" s="2">
        <v>737</v>
      </c>
      <c r="E11" s="2"/>
      <c r="G11" s="2">
        <v>11</v>
      </c>
      <c r="H11" s="2">
        <v>2.0249999999999999E-3</v>
      </c>
      <c r="J11" s="2">
        <v>10</v>
      </c>
      <c r="K11" s="2">
        <v>0.197764</v>
      </c>
      <c r="L11" s="2">
        <v>0.101006</v>
      </c>
      <c r="M11" s="2">
        <v>3.7338000000000003E-2</v>
      </c>
    </row>
    <row r="12" spans="1:13" x14ac:dyDescent="0.2">
      <c r="A12" s="2">
        <v>738</v>
      </c>
      <c r="B12" s="2">
        <v>2.898E-3</v>
      </c>
      <c r="D12" s="2">
        <v>738</v>
      </c>
      <c r="E12" s="2">
        <v>1.7989000000000002E-2</v>
      </c>
      <c r="G12" s="2">
        <v>12</v>
      </c>
      <c r="H12" s="2">
        <v>2.2139999999999998E-3</v>
      </c>
      <c r="J12" s="2">
        <v>11</v>
      </c>
      <c r="K12" s="2"/>
      <c r="L12" s="2"/>
      <c r="M12" s="2"/>
    </row>
    <row r="13" spans="1:13" x14ac:dyDescent="0.2">
      <c r="A13" s="2">
        <v>739</v>
      </c>
      <c r="B13" s="2">
        <v>2.9329999999999998E-3</v>
      </c>
      <c r="D13" s="2">
        <v>739</v>
      </c>
      <c r="E13" s="2"/>
      <c r="G13" s="2">
        <v>13</v>
      </c>
      <c r="H13" s="2">
        <v>1.6792999999999999E-2</v>
      </c>
      <c r="J13" s="2">
        <v>12</v>
      </c>
      <c r="K13" s="2">
        <v>0.140655</v>
      </c>
      <c r="L13" s="2">
        <v>-3.3000000000000002E-2</v>
      </c>
      <c r="M13" s="2">
        <v>-2.1010000000000001E-2</v>
      </c>
    </row>
    <row r="14" spans="1:13" x14ac:dyDescent="0.2">
      <c r="A14" s="2">
        <v>741</v>
      </c>
      <c r="B14" s="2">
        <v>2.898E-3</v>
      </c>
      <c r="D14" s="2">
        <v>741</v>
      </c>
      <c r="E14" s="2">
        <v>2.6165000000000001E-2</v>
      </c>
      <c r="G14" s="2">
        <v>14</v>
      </c>
      <c r="H14" s="2">
        <v>8.0309999999999999E-3</v>
      </c>
      <c r="J14" s="2">
        <v>13</v>
      </c>
      <c r="K14" s="2">
        <v>0.105063</v>
      </c>
      <c r="L14" s="2">
        <v>5.2150000000000002E-2</v>
      </c>
      <c r="M14" s="2">
        <v>3.0724000000000001E-2</v>
      </c>
    </row>
    <row r="15" spans="1:13" x14ac:dyDescent="0.2">
      <c r="A15" s="2">
        <v>742</v>
      </c>
      <c r="B15" s="2">
        <v>2.3240000000000001E-3</v>
      </c>
      <c r="D15" s="2">
        <v>742</v>
      </c>
      <c r="E15" s="2">
        <v>4.2959999999999998E-2</v>
      </c>
      <c r="G15" s="2">
        <v>15</v>
      </c>
      <c r="H15" s="2">
        <v>1.4021E-2</v>
      </c>
      <c r="J15" s="2">
        <v>14</v>
      </c>
      <c r="K15" s="2">
        <v>0.178315</v>
      </c>
      <c r="L15" s="2">
        <v>6.0387999999999997E-2</v>
      </c>
      <c r="M15" s="2">
        <v>4.5695E-2</v>
      </c>
    </row>
    <row r="16" spans="1:13" x14ac:dyDescent="0.2">
      <c r="A16" s="2">
        <v>743</v>
      </c>
      <c r="B16" s="2">
        <v>7.0990000000000003E-3</v>
      </c>
      <c r="D16" s="2">
        <v>743</v>
      </c>
      <c r="E16" s="2">
        <v>1.745E-2</v>
      </c>
      <c r="G16" s="2">
        <v>16</v>
      </c>
      <c r="H16" s="2">
        <v>2.6459999999999999E-3</v>
      </c>
      <c r="J16" s="2">
        <v>15</v>
      </c>
      <c r="K16" s="2">
        <v>0.27186900000000003</v>
      </c>
      <c r="L16" s="2">
        <v>9.7410999999999998E-2</v>
      </c>
      <c r="M16" s="2">
        <v>6.6563999999999998E-2</v>
      </c>
    </row>
    <row r="17" spans="1:13" x14ac:dyDescent="0.2">
      <c r="A17" s="2">
        <v>744</v>
      </c>
      <c r="B17" s="2"/>
      <c r="D17" s="2">
        <v>744</v>
      </c>
      <c r="E17" s="2"/>
      <c r="G17" s="2">
        <v>17</v>
      </c>
      <c r="H17" s="2">
        <v>5.4219999999999997E-3</v>
      </c>
      <c r="J17" s="2">
        <v>16</v>
      </c>
      <c r="K17" s="2">
        <v>0.177727</v>
      </c>
      <c r="L17" s="2">
        <v>4.4996000000000001E-2</v>
      </c>
      <c r="M17" s="2">
        <v>-3.193E-2</v>
      </c>
    </row>
    <row r="18" spans="1:13" x14ac:dyDescent="0.2">
      <c r="A18" s="2">
        <v>745</v>
      </c>
      <c r="B18" s="2">
        <v>4.7959999999999999E-3</v>
      </c>
      <c r="D18" s="2">
        <v>745</v>
      </c>
      <c r="E18" s="2">
        <v>9.7072000000000006E-2</v>
      </c>
      <c r="G18" s="2">
        <v>18</v>
      </c>
      <c r="H18" s="2">
        <v>2.47E-3</v>
      </c>
      <c r="J18" s="2">
        <v>17</v>
      </c>
      <c r="K18" s="2">
        <v>0.20358200000000001</v>
      </c>
      <c r="L18" s="2">
        <v>6.8640000000000007E-2</v>
      </c>
      <c r="M18" s="2">
        <v>1.1398999999999999E-2</v>
      </c>
    </row>
    <row r="19" spans="1:13" x14ac:dyDescent="0.2">
      <c r="A19" s="2">
        <v>746</v>
      </c>
      <c r="B19" s="2">
        <v>7.5890000000000003E-3</v>
      </c>
      <c r="D19" s="2">
        <v>746</v>
      </c>
      <c r="E19" s="2">
        <v>1.8148999999999998E-2</v>
      </c>
      <c r="G19" s="2">
        <v>19</v>
      </c>
      <c r="H19" s="2">
        <v>9.4899999999999997E-4</v>
      </c>
      <c r="J19" s="2">
        <v>18</v>
      </c>
      <c r="K19" s="2">
        <v>-0.10944</v>
      </c>
      <c r="L19" s="2">
        <v>-5.3379999999999997E-2</v>
      </c>
      <c r="M19" s="2">
        <v>-1.456E-2</v>
      </c>
    </row>
    <row r="20" spans="1:13" x14ac:dyDescent="0.2">
      <c r="A20" s="2">
        <v>747</v>
      </c>
      <c r="B20" s="2">
        <v>6.3199999999999997E-4</v>
      </c>
      <c r="D20" s="2">
        <v>747</v>
      </c>
      <c r="E20" s="2">
        <v>9.8289999999999992E-3</v>
      </c>
      <c r="G20" s="2">
        <v>20</v>
      </c>
      <c r="H20" s="2">
        <v>5.7359999999999998E-3</v>
      </c>
      <c r="J20" s="2">
        <v>19</v>
      </c>
      <c r="K20" s="2">
        <v>0.20938300000000001</v>
      </c>
      <c r="L20" s="2">
        <v>-2.1729999999999999E-2</v>
      </c>
      <c r="M20" s="2">
        <v>2.2058000000000001E-2</v>
      </c>
    </row>
    <row r="21" spans="1:13" x14ac:dyDescent="0.2">
      <c r="A21" s="2">
        <v>749</v>
      </c>
      <c r="B21" s="2">
        <v>4.1710000000000002E-3</v>
      </c>
      <c r="D21" s="2">
        <v>749</v>
      </c>
      <c r="E21" s="2">
        <v>1.6567999999999999E-2</v>
      </c>
      <c r="G21" s="2">
        <v>21</v>
      </c>
      <c r="H21" s="2">
        <v>4.0119999999999999E-3</v>
      </c>
      <c r="J21" s="2">
        <v>20</v>
      </c>
      <c r="K21" s="2">
        <v>-0.19744999999999999</v>
      </c>
      <c r="L21" s="2">
        <v>-0.21063399999999999</v>
      </c>
      <c r="M21" s="2">
        <v>-0.33599000000000001</v>
      </c>
    </row>
    <row r="22" spans="1:13" x14ac:dyDescent="0.2">
      <c r="A22" s="2">
        <v>750</v>
      </c>
      <c r="B22" s="2">
        <v>4.7429999999999998E-3</v>
      </c>
      <c r="D22" s="2">
        <v>750</v>
      </c>
      <c r="E22" s="2">
        <v>4.1163999999999999E-2</v>
      </c>
      <c r="G22" s="2">
        <v>22</v>
      </c>
      <c r="H22" s="2">
        <v>4.1710000000000002E-3</v>
      </c>
      <c r="J22" s="2">
        <v>21</v>
      </c>
      <c r="K22" s="2">
        <v>0.31090499999999999</v>
      </c>
      <c r="L22" s="2">
        <v>5.1905E-2</v>
      </c>
      <c r="M22" s="2">
        <v>4.3936999999999997E-2</v>
      </c>
    </row>
    <row r="23" spans="1:13" x14ac:dyDescent="0.2">
      <c r="A23" s="2">
        <v>751</v>
      </c>
      <c r="B23" s="2">
        <v>2.846E-3</v>
      </c>
      <c r="D23" s="2">
        <v>751</v>
      </c>
      <c r="E23" s="2">
        <v>5.4615999999999998E-2</v>
      </c>
      <c r="G23" s="2">
        <v>23</v>
      </c>
      <c r="H23" s="2">
        <v>3.2399999999999998E-3</v>
      </c>
      <c r="J23" s="2">
        <v>22</v>
      </c>
      <c r="K23" s="2">
        <v>0.14752599999999999</v>
      </c>
      <c r="L23" s="2">
        <v>3.4393E-2</v>
      </c>
      <c r="M23" s="2">
        <v>-1.6369999999999999E-2</v>
      </c>
    </row>
    <row r="24" spans="1:13" x14ac:dyDescent="0.2">
      <c r="A24" s="2">
        <v>752</v>
      </c>
      <c r="B24" s="2">
        <v>2.0249999999999999E-3</v>
      </c>
      <c r="D24" s="2">
        <v>752</v>
      </c>
      <c r="E24" s="2">
        <v>1.4564000000000001E-2</v>
      </c>
      <c r="G24" s="2">
        <v>24</v>
      </c>
      <c r="H24" s="2">
        <v>1.9611E-2</v>
      </c>
      <c r="J24" s="2">
        <v>23</v>
      </c>
      <c r="K24" s="2">
        <v>0.26583699999999999</v>
      </c>
      <c r="L24" s="2">
        <v>8.6329000000000003E-2</v>
      </c>
      <c r="M24" s="2">
        <v>6.3351000000000005E-2</v>
      </c>
    </row>
    <row r="25" spans="1:13" x14ac:dyDescent="0.2">
      <c r="A25" s="2">
        <v>754</v>
      </c>
      <c r="B25" s="2">
        <v>4.483E-3</v>
      </c>
      <c r="D25" s="2">
        <v>754</v>
      </c>
      <c r="E25" s="2">
        <v>2.2147E-2</v>
      </c>
      <c r="G25" s="2">
        <v>25</v>
      </c>
      <c r="H25" s="2">
        <v>2.9329999999999998E-3</v>
      </c>
      <c r="J25" s="2">
        <v>24</v>
      </c>
      <c r="K25" s="2">
        <v>3.8157000000000003E-2</v>
      </c>
      <c r="L25" s="2">
        <v>2.8261999999999999E-2</v>
      </c>
      <c r="M25" s="2">
        <v>2.0065E-2</v>
      </c>
    </row>
    <row r="26" spans="1:13" x14ac:dyDescent="0.2">
      <c r="A26" s="2">
        <v>755</v>
      </c>
      <c r="B26" s="2">
        <v>1.4546E-2</v>
      </c>
      <c r="D26" s="2">
        <v>755</v>
      </c>
      <c r="E26" s="2"/>
      <c r="G26" s="2">
        <v>26</v>
      </c>
      <c r="H26" s="2">
        <v>1.5809999999999999E-3</v>
      </c>
      <c r="J26" s="2">
        <v>25</v>
      </c>
      <c r="K26" s="2">
        <v>0.27112199999999997</v>
      </c>
      <c r="L26" s="2">
        <v>7.9963000000000006E-2</v>
      </c>
      <c r="M26" s="2">
        <v>5.9197E-2</v>
      </c>
    </row>
    <row r="27" spans="1:13" x14ac:dyDescent="0.2">
      <c r="A27" s="2">
        <v>756</v>
      </c>
      <c r="B27" s="2"/>
      <c r="D27" s="2">
        <v>756</v>
      </c>
      <c r="E27" s="2"/>
      <c r="G27" s="2">
        <v>27</v>
      </c>
      <c r="H27" s="2">
        <v>6.0080000000000003E-3</v>
      </c>
      <c r="J27" s="2">
        <v>26</v>
      </c>
      <c r="K27" s="2">
        <v>5.8784999999999997E-2</v>
      </c>
      <c r="L27" s="2">
        <v>2.5190000000000001E-2</v>
      </c>
      <c r="M27" s="2">
        <v>1.1037999999999999E-2</v>
      </c>
    </row>
    <row r="28" spans="1:13" x14ac:dyDescent="0.2">
      <c r="A28" s="2">
        <v>758</v>
      </c>
      <c r="B28" s="2">
        <v>3.5500000000000002E-3</v>
      </c>
      <c r="D28" s="2">
        <v>758</v>
      </c>
      <c r="E28" s="2"/>
      <c r="G28" s="2">
        <v>28</v>
      </c>
      <c r="H28" s="2">
        <v>9.2409999999999992E-3</v>
      </c>
      <c r="J28" s="2">
        <v>27</v>
      </c>
      <c r="K28" s="2">
        <v>0.12906400000000001</v>
      </c>
      <c r="L28" s="2">
        <v>-4.5659999999999999E-2</v>
      </c>
      <c r="M28" s="2">
        <v>-3.2469999999999999E-2</v>
      </c>
    </row>
    <row r="29" spans="1:13" x14ac:dyDescent="0.2">
      <c r="A29" s="2">
        <v>760</v>
      </c>
      <c r="B29" s="2">
        <v>6.6030000000000004E-3</v>
      </c>
      <c r="D29" s="2">
        <v>760</v>
      </c>
      <c r="E29" s="2">
        <v>1.7406999999999999E-2</v>
      </c>
      <c r="G29" s="2">
        <v>29</v>
      </c>
      <c r="H29" s="2">
        <v>8.6540000000000002E-3</v>
      </c>
      <c r="J29" s="2">
        <v>28</v>
      </c>
      <c r="K29" s="2">
        <v>0.319546</v>
      </c>
      <c r="L29" s="2">
        <v>4.0696000000000003E-2</v>
      </c>
      <c r="M29" s="2">
        <v>-2.8039999999999999E-2</v>
      </c>
    </row>
    <row r="30" spans="1:13" x14ac:dyDescent="0.2">
      <c r="A30" s="2">
        <v>761</v>
      </c>
      <c r="B30" s="2">
        <v>2.3240000000000001E-3</v>
      </c>
      <c r="D30" s="2">
        <v>761</v>
      </c>
      <c r="E30" s="2">
        <v>2.0163E-2</v>
      </c>
      <c r="G30" s="2">
        <v>30</v>
      </c>
      <c r="H30" s="2">
        <v>2.1450000000000002E-3</v>
      </c>
      <c r="J30" s="2">
        <v>29</v>
      </c>
      <c r="K30" s="2">
        <v>0.15293300000000001</v>
      </c>
      <c r="L30" s="2">
        <v>-0.11146</v>
      </c>
      <c r="M30" s="2">
        <v>-0.17350099999999999</v>
      </c>
    </row>
    <row r="31" spans="1:13" x14ac:dyDescent="0.2">
      <c r="A31" s="2">
        <v>762</v>
      </c>
      <c r="B31" s="2">
        <v>2.0249999999999999E-3</v>
      </c>
      <c r="D31" s="2">
        <v>762</v>
      </c>
      <c r="E31" s="2">
        <v>4.6259999999999999E-3</v>
      </c>
      <c r="G31" s="2">
        <v>31</v>
      </c>
      <c r="H31" s="2">
        <v>7.2179999999999996E-3</v>
      </c>
      <c r="J31" s="2">
        <v>30</v>
      </c>
      <c r="K31" s="2">
        <v>5.3560999999999998E-2</v>
      </c>
      <c r="L31" s="2">
        <v>2.3349999999999999E-2</v>
      </c>
      <c r="M31" s="2">
        <v>5.6129999999999999E-3</v>
      </c>
    </row>
    <row r="32" spans="1:13" x14ac:dyDescent="0.2">
      <c r="A32" s="2">
        <v>763</v>
      </c>
      <c r="B32" s="2">
        <v>2.9329999999999998E-3</v>
      </c>
      <c r="D32" s="2">
        <v>763</v>
      </c>
      <c r="E32" s="2"/>
      <c r="G32" s="2">
        <v>32</v>
      </c>
      <c r="H32" s="2">
        <v>4.0499999999999998E-3</v>
      </c>
      <c r="J32" s="2">
        <v>31</v>
      </c>
      <c r="K32" s="2">
        <v>0.16563800000000001</v>
      </c>
      <c r="L32" s="2">
        <v>4.9853000000000001E-2</v>
      </c>
      <c r="M32" s="2">
        <v>5.5970000000000004E-3</v>
      </c>
    </row>
    <row r="33" spans="1:13" x14ac:dyDescent="0.2">
      <c r="A33" s="2">
        <v>764</v>
      </c>
      <c r="B33" s="2"/>
      <c r="D33" s="2">
        <v>764</v>
      </c>
      <c r="E33" s="2"/>
      <c r="G33" s="2">
        <v>33</v>
      </c>
      <c r="H33" s="2">
        <v>1.183E-3</v>
      </c>
      <c r="J33" s="2">
        <v>32</v>
      </c>
      <c r="K33" s="2">
        <v>-3.1370000000000002E-2</v>
      </c>
      <c r="L33" s="2">
        <v>-1.685E-2</v>
      </c>
      <c r="M33" s="2">
        <v>-3.4289E-2</v>
      </c>
    </row>
    <row r="34" spans="1:13" x14ac:dyDescent="0.2">
      <c r="A34" s="2">
        <v>765</v>
      </c>
      <c r="B34" s="2">
        <v>2.0135E-2</v>
      </c>
      <c r="D34" s="2">
        <v>765</v>
      </c>
      <c r="E34" s="2"/>
      <c r="G34" s="2">
        <v>34</v>
      </c>
      <c r="H34" s="2">
        <v>3.8080000000000002E-3</v>
      </c>
      <c r="J34" s="2">
        <v>33</v>
      </c>
      <c r="K34" s="2">
        <v>0.10016700000000001</v>
      </c>
      <c r="L34" s="2">
        <v>-4.3180000000000003E-2</v>
      </c>
      <c r="M34" s="2">
        <v>-0.11864</v>
      </c>
    </row>
    <row r="35" spans="1:13" x14ac:dyDescent="0.2">
      <c r="A35" s="2">
        <v>768</v>
      </c>
      <c r="B35" s="2">
        <v>7.1060000000000003E-3</v>
      </c>
      <c r="D35" s="2">
        <v>768</v>
      </c>
      <c r="E35" s="2"/>
      <c r="G35" s="2">
        <v>35</v>
      </c>
      <c r="H35" s="2">
        <v>1.549E-3</v>
      </c>
      <c r="J35" s="2">
        <v>34</v>
      </c>
      <c r="K35" s="2">
        <v>0.16175300000000001</v>
      </c>
      <c r="L35" s="2">
        <v>-3.5749999999999997E-2</v>
      </c>
      <c r="M35" s="2">
        <v>-3.7123999999999997E-2</v>
      </c>
    </row>
    <row r="36" spans="1:13" x14ac:dyDescent="0.2">
      <c r="A36" s="2">
        <v>769</v>
      </c>
      <c r="B36" s="2">
        <v>6.1729999999999997E-3</v>
      </c>
      <c r="D36" s="2">
        <v>769</v>
      </c>
      <c r="E36" s="2"/>
      <c r="G36" s="2">
        <v>36</v>
      </c>
      <c r="H36" s="2">
        <v>4.7330000000000002E-3</v>
      </c>
      <c r="J36" s="2">
        <v>35</v>
      </c>
      <c r="K36" s="2">
        <v>4.0141999999999997E-2</v>
      </c>
      <c r="L36" s="2">
        <v>3.7567000000000003E-2</v>
      </c>
      <c r="M36" s="2">
        <v>2.7629999999999998E-3</v>
      </c>
    </row>
    <row r="37" spans="1:13" x14ac:dyDescent="0.2">
      <c r="A37" s="2">
        <v>770</v>
      </c>
      <c r="B37" s="2"/>
      <c r="D37" s="2">
        <v>770</v>
      </c>
      <c r="E37" s="2"/>
      <c r="G37" s="2">
        <v>37</v>
      </c>
      <c r="H37" s="2">
        <v>6.3559999999999997E-3</v>
      </c>
      <c r="J37" s="2">
        <v>36</v>
      </c>
      <c r="K37" s="2">
        <v>-2.596E-2</v>
      </c>
      <c r="L37" s="2">
        <v>-3.4848999999999998E-2</v>
      </c>
      <c r="M37" s="2">
        <v>-3.8830000000000003E-2</v>
      </c>
    </row>
    <row r="38" spans="1:13" x14ac:dyDescent="0.2">
      <c r="A38" s="2">
        <v>771</v>
      </c>
      <c r="B38" s="2">
        <v>2.3238000000000002E-2</v>
      </c>
      <c r="D38" s="2">
        <v>771</v>
      </c>
      <c r="E38" s="2">
        <v>2.3945999999999999E-2</v>
      </c>
      <c r="G38" s="2">
        <v>38</v>
      </c>
      <c r="H38" s="2">
        <v>7.273E-3</v>
      </c>
      <c r="J38" s="2">
        <v>37</v>
      </c>
      <c r="K38" s="2">
        <v>0.155416</v>
      </c>
      <c r="L38" s="2">
        <v>8.5593000000000002E-2</v>
      </c>
      <c r="M38" s="2">
        <v>-1.435E-2</v>
      </c>
    </row>
    <row r="39" spans="1:13" x14ac:dyDescent="0.2">
      <c r="A39" s="2">
        <v>772</v>
      </c>
      <c r="B39" s="2">
        <v>1.0973E-2</v>
      </c>
      <c r="D39" s="2">
        <v>772</v>
      </c>
      <c r="E39" s="2"/>
      <c r="G39" s="2">
        <v>39</v>
      </c>
      <c r="H39" s="2">
        <v>2.2139999999999998E-3</v>
      </c>
      <c r="J39" s="2">
        <v>38</v>
      </c>
      <c r="K39" s="2">
        <v>0.19894700000000001</v>
      </c>
      <c r="L39" s="2">
        <v>6.5147999999999998E-2</v>
      </c>
      <c r="M39" s="2">
        <v>-9.9000000000000008E-3</v>
      </c>
    </row>
    <row r="40" spans="1:13" x14ac:dyDescent="0.2">
      <c r="A40" s="2">
        <v>773</v>
      </c>
      <c r="B40" s="2">
        <v>7.0607000000000003E-2</v>
      </c>
      <c r="D40" s="2">
        <v>773</v>
      </c>
      <c r="E40" s="2">
        <v>4.9432999999999998E-2</v>
      </c>
      <c r="G40" s="2">
        <v>40</v>
      </c>
      <c r="H40" s="2">
        <v>1.897E-3</v>
      </c>
      <c r="J40" s="2">
        <v>39</v>
      </c>
      <c r="K40" s="2">
        <v>0.15946299999999999</v>
      </c>
      <c r="L40" s="2">
        <v>2.6183000000000001E-2</v>
      </c>
      <c r="M40" s="2">
        <v>1.1709999999999999E-3</v>
      </c>
    </row>
    <row r="41" spans="1:13" x14ac:dyDescent="0.2">
      <c r="A41" s="2">
        <v>774</v>
      </c>
      <c r="B41" s="2">
        <v>2.9329999999999998E-3</v>
      </c>
      <c r="D41" s="2">
        <v>774</v>
      </c>
      <c r="E41" s="2"/>
      <c r="G41" s="2">
        <v>41</v>
      </c>
      <c r="H41" s="2">
        <v>1.7030000000000001E-3</v>
      </c>
      <c r="J41" s="2">
        <v>40</v>
      </c>
      <c r="K41" s="2">
        <v>0.26240400000000003</v>
      </c>
      <c r="L41" s="2">
        <v>-7.2429999999999994E-2</v>
      </c>
      <c r="M41" s="2">
        <v>-2.0150000000000001E-2</v>
      </c>
    </row>
    <row r="42" spans="1:13" x14ac:dyDescent="0.2">
      <c r="A42" s="2">
        <v>775</v>
      </c>
      <c r="B42" s="2">
        <v>6.4964999999999995E-2</v>
      </c>
      <c r="D42" s="2">
        <v>775</v>
      </c>
      <c r="E42" s="2"/>
      <c r="G42" s="2">
        <v>42</v>
      </c>
      <c r="H42" s="2">
        <v>7.0699999999999995E-4</v>
      </c>
      <c r="J42" s="2">
        <v>41</v>
      </c>
      <c r="K42" s="2">
        <v>0.21001800000000001</v>
      </c>
      <c r="L42" s="2">
        <v>4.8751000000000003E-2</v>
      </c>
      <c r="M42" s="2">
        <v>3.7330000000000002E-2</v>
      </c>
    </row>
    <row r="43" spans="1:13" x14ac:dyDescent="0.2">
      <c r="A43" s="2">
        <v>776</v>
      </c>
      <c r="B43" s="2"/>
      <c r="D43" s="2">
        <v>776</v>
      </c>
      <c r="E43" s="2"/>
      <c r="G43" s="2">
        <v>43</v>
      </c>
      <c r="H43" s="2">
        <v>2.898E-3</v>
      </c>
      <c r="J43" s="2">
        <v>42</v>
      </c>
      <c r="K43" s="2">
        <v>0.17738599999999999</v>
      </c>
      <c r="L43" s="2">
        <v>5.0973999999999998E-2</v>
      </c>
      <c r="M43" s="2">
        <v>-1.362E-2</v>
      </c>
    </row>
    <row r="44" spans="1:13" x14ac:dyDescent="0.2">
      <c r="A44" s="2">
        <v>777</v>
      </c>
      <c r="B44" s="2">
        <v>1.897E-3</v>
      </c>
      <c r="D44" s="2">
        <v>777</v>
      </c>
      <c r="E44" s="2">
        <v>2.6459999999999999E-3</v>
      </c>
      <c r="G44" s="2">
        <v>45</v>
      </c>
      <c r="H44" s="2">
        <v>4.483E-3</v>
      </c>
      <c r="J44" s="2">
        <v>43</v>
      </c>
      <c r="K44" s="2">
        <v>0.25622099999999998</v>
      </c>
      <c r="L44" s="2">
        <v>5.6204999999999998E-2</v>
      </c>
      <c r="M44" s="2">
        <v>4.4148E-2</v>
      </c>
    </row>
    <row r="45" spans="1:13" x14ac:dyDescent="0.2">
      <c r="A45" s="2">
        <v>778</v>
      </c>
      <c r="B45" s="2">
        <v>1.9657000000000001E-2</v>
      </c>
      <c r="D45" s="2">
        <v>778</v>
      </c>
      <c r="E45" s="2"/>
      <c r="G45" s="2">
        <v>46</v>
      </c>
      <c r="H45" s="2">
        <v>2.9329999999999998E-3</v>
      </c>
      <c r="J45" s="2">
        <v>45</v>
      </c>
      <c r="K45" s="2">
        <v>0.22986400000000001</v>
      </c>
      <c r="L45" s="2">
        <v>-2.3630000000000002E-2</v>
      </c>
      <c r="M45" s="2">
        <v>-5.0421000000000001E-2</v>
      </c>
    </row>
    <row r="46" spans="1:13" x14ac:dyDescent="0.2">
      <c r="A46" s="2">
        <v>779</v>
      </c>
      <c r="B46" s="2">
        <v>1.2037000000000001E-2</v>
      </c>
      <c r="D46" s="2">
        <v>779</v>
      </c>
      <c r="E46" s="2">
        <v>9.92E-3</v>
      </c>
      <c r="G46" s="2">
        <v>47</v>
      </c>
      <c r="H46" s="2">
        <v>2.0249999999999999E-3</v>
      </c>
      <c r="J46" s="2">
        <v>46</v>
      </c>
      <c r="K46" s="2">
        <v>0.21115500000000001</v>
      </c>
      <c r="L46" s="2">
        <v>3.1111E-2</v>
      </c>
      <c r="M46" s="2">
        <v>-2.7539999999999999E-2</v>
      </c>
    </row>
    <row r="47" spans="1:13" x14ac:dyDescent="0.2">
      <c r="A47" s="2">
        <v>780</v>
      </c>
      <c r="B47" s="2"/>
      <c r="D47" s="2">
        <v>780</v>
      </c>
      <c r="E47" s="2"/>
      <c r="G47" s="2">
        <v>48</v>
      </c>
      <c r="H47" s="2">
        <v>1.4470999999999999E-2</v>
      </c>
      <c r="J47" s="2">
        <v>47</v>
      </c>
      <c r="K47" s="2">
        <v>0.16301099999999999</v>
      </c>
      <c r="L47" s="2">
        <v>6.2447999999999997E-2</v>
      </c>
      <c r="M47" s="2">
        <v>2.4666E-2</v>
      </c>
    </row>
    <row r="48" spans="1:13" x14ac:dyDescent="0.2">
      <c r="A48" s="2">
        <v>781</v>
      </c>
      <c r="B48" s="2"/>
      <c r="D48" s="2">
        <v>781</v>
      </c>
      <c r="E48" s="2"/>
      <c r="G48" s="2">
        <v>49</v>
      </c>
      <c r="H48" s="2">
        <v>8.3960000000000007E-3</v>
      </c>
      <c r="J48" s="2">
        <v>48</v>
      </c>
      <c r="K48" s="2">
        <v>0.18612000000000001</v>
      </c>
      <c r="L48" s="2">
        <v>2.3765000000000001E-2</v>
      </c>
      <c r="M48" s="2">
        <v>-1.6969999999999999E-2</v>
      </c>
    </row>
    <row r="49" spans="1:13" x14ac:dyDescent="0.2">
      <c r="A49" s="2">
        <v>782</v>
      </c>
      <c r="B49" s="2">
        <v>2.5786E-2</v>
      </c>
      <c r="D49" s="2">
        <v>782</v>
      </c>
      <c r="E49" s="2">
        <v>7.1652999999999994E-2</v>
      </c>
      <c r="G49" s="2">
        <v>50</v>
      </c>
      <c r="H49" s="2">
        <v>6.3249999999999999E-3</v>
      </c>
      <c r="J49" s="2">
        <v>49</v>
      </c>
      <c r="K49" s="2"/>
      <c r="L49" s="2"/>
      <c r="M49" s="2"/>
    </row>
    <row r="50" spans="1:13" x14ac:dyDescent="0.2">
      <c r="A50" s="2">
        <v>783</v>
      </c>
      <c r="B50" s="2">
        <v>9.6380000000000007E-3</v>
      </c>
      <c r="D50" s="2">
        <v>783</v>
      </c>
      <c r="E50" s="2">
        <v>4.0557000000000003E-2</v>
      </c>
      <c r="G50" s="2">
        <v>51</v>
      </c>
      <c r="H50" s="2">
        <v>7.3550000000000004E-3</v>
      </c>
      <c r="J50" s="2">
        <v>50</v>
      </c>
      <c r="K50" s="2"/>
      <c r="L50" s="2"/>
      <c r="M50" s="2"/>
    </row>
    <row r="51" spans="1:13" x14ac:dyDescent="0.2">
      <c r="A51" s="2">
        <v>784</v>
      </c>
      <c r="B51" s="2">
        <v>4.3470000000000002E-3</v>
      </c>
      <c r="D51" s="2">
        <v>784</v>
      </c>
      <c r="E51" s="2">
        <v>2.2391999999999999E-2</v>
      </c>
      <c r="G51" s="2">
        <v>52</v>
      </c>
      <c r="H51" s="2">
        <v>3.5920000000000001E-3</v>
      </c>
      <c r="J51" s="2">
        <v>51</v>
      </c>
      <c r="K51" s="2">
        <v>0.18514700000000001</v>
      </c>
      <c r="L51" s="2">
        <v>8.0390000000000003E-2</v>
      </c>
      <c r="M51" s="2">
        <v>3.1105000000000001E-2</v>
      </c>
    </row>
    <row r="52" spans="1:13" x14ac:dyDescent="0.2">
      <c r="A52" s="2">
        <v>785</v>
      </c>
      <c r="B52" s="2">
        <v>4.7959999999999999E-3</v>
      </c>
      <c r="D52" s="2">
        <v>785</v>
      </c>
      <c r="E52" s="2">
        <v>4.8465000000000001E-2</v>
      </c>
      <c r="G52" s="2">
        <v>53</v>
      </c>
      <c r="H52" s="2">
        <v>3.8600000000000001E-3</v>
      </c>
      <c r="J52" s="2">
        <v>52</v>
      </c>
      <c r="K52" s="2">
        <v>6.9145999999999999E-2</v>
      </c>
      <c r="L52" s="2">
        <v>3.7157999999999997E-2</v>
      </c>
      <c r="M52" s="2">
        <v>1.4067E-2</v>
      </c>
    </row>
    <row r="53" spans="1:13" x14ac:dyDescent="0.2">
      <c r="A53" s="2">
        <v>786</v>
      </c>
      <c r="B53" s="2">
        <v>1.2829999999999999E-2</v>
      </c>
      <c r="D53" s="2">
        <v>786</v>
      </c>
      <c r="E53" s="2">
        <v>8.1200000000000005E-3</v>
      </c>
      <c r="G53" s="2">
        <v>54</v>
      </c>
      <c r="H53" s="2">
        <v>1.183E-3</v>
      </c>
      <c r="J53" s="2">
        <v>53</v>
      </c>
      <c r="K53" s="2">
        <v>0.124488</v>
      </c>
      <c r="L53" s="2">
        <v>6.6125000000000003E-2</v>
      </c>
      <c r="M53" s="2">
        <v>-2.75E-2</v>
      </c>
    </row>
    <row r="54" spans="1:13" x14ac:dyDescent="0.2">
      <c r="A54" s="2">
        <v>788</v>
      </c>
      <c r="B54" s="2">
        <v>6.3199999999999997E-4</v>
      </c>
      <c r="D54" s="2">
        <v>788</v>
      </c>
      <c r="E54" s="2">
        <v>1.7309000000000001E-2</v>
      </c>
      <c r="G54" s="2">
        <v>55</v>
      </c>
      <c r="H54" s="2">
        <v>2.3240000000000001E-3</v>
      </c>
      <c r="J54" s="2">
        <v>54</v>
      </c>
      <c r="K54" s="2">
        <v>0.15334700000000001</v>
      </c>
      <c r="L54" s="2">
        <v>5.8151000000000001E-2</v>
      </c>
      <c r="M54" s="2">
        <v>3.1336000000000003E-2</v>
      </c>
    </row>
    <row r="55" spans="1:13" x14ac:dyDescent="0.2">
      <c r="A55" s="2">
        <v>789</v>
      </c>
      <c r="B55" s="2">
        <v>5.5589999999999997E-3</v>
      </c>
      <c r="D55" s="2">
        <v>789</v>
      </c>
      <c r="E55" s="2"/>
      <c r="G55" s="2">
        <v>56</v>
      </c>
      <c r="H55" s="2">
        <v>1.2985E-2</v>
      </c>
      <c r="J55" s="2">
        <v>55</v>
      </c>
      <c r="K55" s="2">
        <v>0.17055500000000001</v>
      </c>
      <c r="L55" s="2">
        <v>4.6501000000000001E-2</v>
      </c>
      <c r="M55" s="2">
        <v>5.045E-3</v>
      </c>
    </row>
    <row r="56" spans="1:13" x14ac:dyDescent="0.2">
      <c r="A56" s="2">
        <v>790</v>
      </c>
      <c r="B56" s="2"/>
      <c r="D56" s="2">
        <v>790</v>
      </c>
      <c r="E56" s="2"/>
      <c r="G56" s="2">
        <v>57</v>
      </c>
      <c r="H56" s="2">
        <v>1.732E-3</v>
      </c>
      <c r="J56" s="2">
        <v>56</v>
      </c>
      <c r="K56" s="2">
        <v>-0.17299</v>
      </c>
      <c r="L56" s="2">
        <v>-8.2600000000000007E-2</v>
      </c>
      <c r="M56" s="2">
        <v>-8.3096000000000003E-2</v>
      </c>
    </row>
    <row r="57" spans="1:13" x14ac:dyDescent="0.2">
      <c r="A57" s="2">
        <v>791</v>
      </c>
      <c r="B57" s="2">
        <v>1.2733E-2</v>
      </c>
      <c r="D57" s="2">
        <v>791</v>
      </c>
      <c r="E57" s="2"/>
      <c r="G57" s="2">
        <v>58</v>
      </c>
      <c r="H57" s="2">
        <v>3.5500000000000002E-3</v>
      </c>
      <c r="J57" s="2">
        <v>57</v>
      </c>
      <c r="K57" s="2">
        <v>0.104448</v>
      </c>
      <c r="L57" s="2">
        <v>2.9198000000000002E-2</v>
      </c>
      <c r="M57" s="2">
        <v>-4.0299999999999997E-3</v>
      </c>
    </row>
    <row r="58" spans="1:13" x14ac:dyDescent="0.2">
      <c r="A58" s="2">
        <v>792</v>
      </c>
      <c r="B58" s="2"/>
      <c r="D58" s="2">
        <v>792</v>
      </c>
      <c r="E58" s="2"/>
      <c r="G58" s="2">
        <v>59</v>
      </c>
      <c r="H58" s="2">
        <v>9.1050000000000002E-3</v>
      </c>
      <c r="J58" s="2">
        <v>58</v>
      </c>
      <c r="K58" s="2">
        <v>0.12324</v>
      </c>
      <c r="L58" s="2">
        <v>-4.1480000000000003E-2</v>
      </c>
      <c r="M58" s="2">
        <v>-4.5076999999999999E-2</v>
      </c>
    </row>
    <row r="59" spans="1:13" x14ac:dyDescent="0.2">
      <c r="A59" s="2">
        <v>793</v>
      </c>
      <c r="B59" s="2">
        <v>6.4964999999999995E-2</v>
      </c>
      <c r="D59" s="2">
        <v>793</v>
      </c>
      <c r="E59" s="2"/>
      <c r="G59" s="2">
        <v>60</v>
      </c>
      <c r="H59" s="2">
        <v>1.5809999999999999E-3</v>
      </c>
      <c r="J59" s="2">
        <v>59</v>
      </c>
      <c r="K59" s="2">
        <v>0.276393</v>
      </c>
      <c r="L59" s="2">
        <v>6.7494999999999999E-2</v>
      </c>
      <c r="M59" s="2">
        <v>1.8217000000000001E-2</v>
      </c>
    </row>
    <row r="60" spans="1:13" x14ac:dyDescent="0.2">
      <c r="A60" s="2">
        <v>794</v>
      </c>
      <c r="B60" s="2"/>
      <c r="D60" s="2">
        <v>794</v>
      </c>
      <c r="E60" s="2"/>
      <c r="G60" s="2">
        <v>61</v>
      </c>
      <c r="H60" s="2">
        <v>1.0699999999999999E-2</v>
      </c>
      <c r="J60" s="2">
        <v>60</v>
      </c>
      <c r="K60" s="2">
        <v>0.30196200000000001</v>
      </c>
      <c r="L60" s="2">
        <v>9.1387999999999997E-2</v>
      </c>
      <c r="M60" s="2">
        <v>7.3341000000000003E-2</v>
      </c>
    </row>
    <row r="61" spans="1:13" x14ac:dyDescent="0.2">
      <c r="A61" s="2">
        <v>795</v>
      </c>
      <c r="B61" s="2">
        <v>1.2526000000000001E-2</v>
      </c>
      <c r="D61" s="2">
        <v>795</v>
      </c>
      <c r="E61" s="2"/>
      <c r="G61" s="2">
        <v>62</v>
      </c>
      <c r="H61" s="2"/>
      <c r="J61" s="2">
        <v>61</v>
      </c>
      <c r="K61" s="2">
        <v>0.302979</v>
      </c>
      <c r="L61" s="2">
        <v>0.120432</v>
      </c>
      <c r="M61" s="2">
        <v>9.5880999999999994E-2</v>
      </c>
    </row>
    <row r="62" spans="1:13" x14ac:dyDescent="0.2">
      <c r="A62" s="2">
        <v>796</v>
      </c>
      <c r="B62" s="2">
        <v>3.4100999999999999E-2</v>
      </c>
      <c r="D62" s="2">
        <v>796</v>
      </c>
      <c r="E62" s="2">
        <v>1.338E-2</v>
      </c>
      <c r="G62" s="2">
        <v>63</v>
      </c>
      <c r="H62" s="2"/>
      <c r="J62" s="2">
        <v>62</v>
      </c>
      <c r="K62" s="2">
        <v>4.1301999999999998E-2</v>
      </c>
      <c r="L62" s="2">
        <v>2.1045999999999999E-2</v>
      </c>
      <c r="M62" s="2">
        <v>-6.7369999999999999E-2</v>
      </c>
    </row>
    <row r="63" spans="1:13" x14ac:dyDescent="0.2">
      <c r="A63" s="2">
        <v>797</v>
      </c>
      <c r="B63" s="2"/>
      <c r="D63" s="2">
        <v>797</v>
      </c>
      <c r="E63" s="2"/>
      <c r="G63" s="2">
        <v>64</v>
      </c>
      <c r="H63" s="2">
        <v>2.1210000000000001E-3</v>
      </c>
      <c r="J63" s="2">
        <v>63</v>
      </c>
      <c r="K63" s="2">
        <v>0.30714599999999997</v>
      </c>
      <c r="L63" s="2">
        <v>7.2812000000000002E-2</v>
      </c>
      <c r="M63" s="2">
        <v>6.5534999999999996E-2</v>
      </c>
    </row>
    <row r="64" spans="1:13" x14ac:dyDescent="0.2">
      <c r="A64" s="2">
        <v>798</v>
      </c>
      <c r="B64" s="2">
        <v>2.0271000000000001E-2</v>
      </c>
      <c r="D64" s="2">
        <v>798</v>
      </c>
      <c r="E64" s="2"/>
      <c r="G64" s="2">
        <v>65</v>
      </c>
      <c r="H64" s="2">
        <v>2.2893E-2</v>
      </c>
      <c r="J64" s="2">
        <v>64</v>
      </c>
      <c r="K64" s="2">
        <v>0.185694</v>
      </c>
      <c r="L64" s="2">
        <v>9.6723000000000003E-2</v>
      </c>
      <c r="M64" s="2">
        <v>-3.7879999999999997E-2</v>
      </c>
    </row>
    <row r="65" spans="1:13" x14ac:dyDescent="0.2">
      <c r="A65" s="2">
        <v>799</v>
      </c>
      <c r="B65" s="2"/>
      <c r="D65" s="2">
        <v>799</v>
      </c>
      <c r="E65" s="2"/>
      <c r="G65" s="2">
        <v>66</v>
      </c>
      <c r="H65" s="2"/>
      <c r="J65" s="2">
        <v>65</v>
      </c>
      <c r="K65" s="2">
        <v>9.2433000000000001E-2</v>
      </c>
      <c r="L65" s="2">
        <v>2.0133999999999999E-2</v>
      </c>
      <c r="M65" s="2">
        <v>-8.0030000000000004E-2</v>
      </c>
    </row>
    <row r="66" spans="1:13" x14ac:dyDescent="0.2">
      <c r="A66" s="2">
        <v>800</v>
      </c>
      <c r="B66" s="2">
        <v>1.5277000000000001E-2</v>
      </c>
      <c r="D66" s="2">
        <v>800</v>
      </c>
      <c r="E66" s="2"/>
      <c r="G66" s="2">
        <v>68</v>
      </c>
      <c r="H66" s="2">
        <v>5.1089999999999998E-3</v>
      </c>
      <c r="J66" s="2">
        <v>66</v>
      </c>
      <c r="K66" s="2">
        <v>0.31239400000000001</v>
      </c>
      <c r="L66" s="2">
        <v>6.6449999999999995E-2</v>
      </c>
      <c r="M66" s="2">
        <v>-6.0749999999999998E-2</v>
      </c>
    </row>
    <row r="67" spans="1:13" x14ac:dyDescent="0.2">
      <c r="A67" s="2">
        <v>801</v>
      </c>
      <c r="B67" s="2"/>
      <c r="D67" s="2">
        <v>801</v>
      </c>
      <c r="E67" s="2"/>
      <c r="G67" s="2">
        <v>69</v>
      </c>
      <c r="H67" s="2">
        <v>7.0699999999999995E-4</v>
      </c>
      <c r="J67" s="2">
        <v>68</v>
      </c>
      <c r="K67" s="2"/>
      <c r="L67" s="2"/>
      <c r="M67" s="2"/>
    </row>
    <row r="68" spans="1:13" x14ac:dyDescent="0.2">
      <c r="A68" s="2">
        <v>802</v>
      </c>
      <c r="B68" s="2"/>
      <c r="D68" s="2">
        <v>802</v>
      </c>
      <c r="E68" s="2"/>
      <c r="G68" s="2">
        <v>70</v>
      </c>
      <c r="H68" s="2">
        <v>6.3559999999999997E-3</v>
      </c>
      <c r="J68" s="2">
        <v>69</v>
      </c>
      <c r="K68" s="2">
        <v>0.16561200000000001</v>
      </c>
      <c r="L68" s="2">
        <v>8.1736000000000003E-2</v>
      </c>
      <c r="M68" s="2">
        <v>7.1396000000000001E-2</v>
      </c>
    </row>
    <row r="69" spans="1:13" x14ac:dyDescent="0.2">
      <c r="A69" s="2">
        <v>803</v>
      </c>
      <c r="B69" s="2">
        <v>7.0990000000000003E-3</v>
      </c>
      <c r="D69" s="2">
        <v>803</v>
      </c>
      <c r="E69" s="2"/>
      <c r="G69" s="2">
        <v>71</v>
      </c>
      <c r="H69" s="2">
        <v>8.7980000000000003E-3</v>
      </c>
      <c r="J69" s="2">
        <v>70</v>
      </c>
      <c r="K69" s="2">
        <v>0.19413900000000001</v>
      </c>
      <c r="L69" s="2">
        <v>4.9741E-2</v>
      </c>
      <c r="M69" s="2">
        <v>9.8560000000000002E-3</v>
      </c>
    </row>
    <row r="70" spans="1:13" x14ac:dyDescent="0.2">
      <c r="A70" s="2">
        <v>804</v>
      </c>
      <c r="B70" s="2"/>
      <c r="D70" s="2">
        <v>804</v>
      </c>
      <c r="E70" s="2"/>
      <c r="G70" s="2">
        <v>72</v>
      </c>
      <c r="H70" s="2">
        <v>3.7550000000000001E-3</v>
      </c>
      <c r="J70" s="2">
        <v>71</v>
      </c>
      <c r="K70" s="2">
        <v>0.15020500000000001</v>
      </c>
      <c r="L70" s="2">
        <v>-0.30180000000000001</v>
      </c>
      <c r="M70" s="2">
        <v>-8.2532999999999995E-2</v>
      </c>
    </row>
    <row r="71" spans="1:13" x14ac:dyDescent="0.2">
      <c r="A71" s="2">
        <v>805</v>
      </c>
      <c r="B71" s="2">
        <v>1.2222999999999999E-2</v>
      </c>
      <c r="D71" s="2">
        <v>805</v>
      </c>
      <c r="E71" s="2">
        <v>8.4960000000000001E-3</v>
      </c>
      <c r="G71" s="2">
        <v>73</v>
      </c>
      <c r="H71" s="2">
        <v>1.897E-3</v>
      </c>
      <c r="J71" s="2">
        <v>72</v>
      </c>
      <c r="K71" s="2"/>
      <c r="L71" s="2"/>
      <c r="M71" s="2"/>
    </row>
    <row r="72" spans="1:13" x14ac:dyDescent="0.2">
      <c r="A72" s="2">
        <v>806</v>
      </c>
      <c r="B72" s="2"/>
      <c r="D72" s="2">
        <v>806</v>
      </c>
      <c r="E72" s="2"/>
      <c r="G72" s="2">
        <v>74</v>
      </c>
      <c r="H72" s="2">
        <v>2.0249999999999999E-3</v>
      </c>
      <c r="J72" s="2">
        <v>73</v>
      </c>
      <c r="K72" s="2">
        <v>0.20111899999999999</v>
      </c>
      <c r="L72" s="2">
        <v>0.107237</v>
      </c>
      <c r="M72" s="2">
        <v>2.8410000000000001E-2</v>
      </c>
    </row>
    <row r="73" spans="1:13" x14ac:dyDescent="0.2">
      <c r="A73" s="2">
        <v>807</v>
      </c>
      <c r="B73" s="2"/>
      <c r="D73" s="2">
        <v>807</v>
      </c>
      <c r="E73" s="2"/>
      <c r="G73" s="2">
        <v>75</v>
      </c>
      <c r="H73" s="2">
        <v>4.0740000000000004E-3</v>
      </c>
      <c r="J73" s="2">
        <v>74</v>
      </c>
      <c r="K73" s="2">
        <v>0.35467799999999999</v>
      </c>
      <c r="L73" s="2">
        <v>9.8266000000000006E-2</v>
      </c>
      <c r="M73" s="2">
        <v>8.6462999999999998E-2</v>
      </c>
    </row>
    <row r="74" spans="1:13" x14ac:dyDescent="0.2">
      <c r="A74" s="2">
        <v>808</v>
      </c>
      <c r="B74" s="2"/>
      <c r="D74" s="2">
        <v>808</v>
      </c>
      <c r="E74" s="2"/>
      <c r="G74" s="2">
        <v>76</v>
      </c>
      <c r="H74" s="2">
        <v>4.1110000000000001E-3</v>
      </c>
      <c r="J74" s="2">
        <v>75</v>
      </c>
      <c r="K74" s="2">
        <v>-0.10098</v>
      </c>
      <c r="L74" s="2">
        <v>-2.4930000000000001E-2</v>
      </c>
      <c r="M74" s="2">
        <v>-3.0134999999999999E-2</v>
      </c>
    </row>
    <row r="75" spans="1:13" x14ac:dyDescent="0.2">
      <c r="A75" s="2">
        <v>809</v>
      </c>
      <c r="B75" s="2"/>
      <c r="D75" s="2">
        <v>809</v>
      </c>
      <c r="E75" s="2"/>
      <c r="G75" s="2">
        <v>77</v>
      </c>
      <c r="H75" s="2">
        <v>4.3470000000000002E-3</v>
      </c>
      <c r="J75" s="2">
        <v>76</v>
      </c>
      <c r="K75" s="2">
        <v>-0.15875</v>
      </c>
      <c r="L75" s="2">
        <v>-7.7600000000000002E-2</v>
      </c>
      <c r="M75" s="2">
        <v>-4.2950000000000002E-2</v>
      </c>
    </row>
    <row r="76" spans="1:13" x14ac:dyDescent="0.2">
      <c r="A76" s="2">
        <v>810</v>
      </c>
      <c r="B76" s="2"/>
      <c r="D76" s="2">
        <v>810</v>
      </c>
      <c r="E76" s="2"/>
      <c r="G76" s="2">
        <v>78</v>
      </c>
      <c r="H76" s="2">
        <v>1.549E-3</v>
      </c>
      <c r="J76" s="2">
        <v>77</v>
      </c>
      <c r="K76" s="2">
        <v>0.17907400000000001</v>
      </c>
      <c r="L76" s="2">
        <v>0.104047</v>
      </c>
      <c r="M76" s="2">
        <v>1.4451E-2</v>
      </c>
    </row>
    <row r="77" spans="1:13" x14ac:dyDescent="0.2">
      <c r="A77" s="2">
        <v>811</v>
      </c>
      <c r="B77" s="2">
        <v>2.366E-3</v>
      </c>
      <c r="D77" s="2">
        <v>811</v>
      </c>
      <c r="E77" s="2">
        <v>4.8149999999999998E-2</v>
      </c>
      <c r="G77" s="2">
        <v>79</v>
      </c>
      <c r="H77" s="2">
        <v>4.0119999999999999E-3</v>
      </c>
      <c r="J77" s="2">
        <v>78</v>
      </c>
      <c r="K77" s="2">
        <v>3.7731000000000001E-2</v>
      </c>
      <c r="L77" s="2">
        <v>4.9819000000000002E-2</v>
      </c>
      <c r="M77" s="2">
        <v>4.3027000000000003E-2</v>
      </c>
    </row>
    <row r="78" spans="1:13" x14ac:dyDescent="0.2">
      <c r="A78" s="2">
        <v>812</v>
      </c>
      <c r="B78" s="2"/>
      <c r="D78" s="2">
        <v>812</v>
      </c>
      <c r="E78" s="2"/>
      <c r="G78" s="2">
        <v>80</v>
      </c>
      <c r="H78" s="2">
        <v>8.3429999999999997E-3</v>
      </c>
      <c r="J78" s="2">
        <v>79</v>
      </c>
      <c r="K78" s="2">
        <v>0.190469</v>
      </c>
      <c r="L78" s="2">
        <v>4.4506999999999998E-2</v>
      </c>
      <c r="M78" s="2">
        <v>3.3159000000000001E-2</v>
      </c>
    </row>
    <row r="79" spans="1:13" x14ac:dyDescent="0.2">
      <c r="A79" s="2">
        <v>813</v>
      </c>
      <c r="B79" s="2"/>
      <c r="D79" s="2">
        <v>813</v>
      </c>
      <c r="E79" s="2"/>
      <c r="G79" s="2">
        <v>81</v>
      </c>
      <c r="H79" s="2">
        <v>1.7128999999999998E-2</v>
      </c>
      <c r="J79" s="2">
        <v>80</v>
      </c>
      <c r="K79" s="2">
        <v>0.32577699999999998</v>
      </c>
      <c r="L79" s="2">
        <v>6.8745000000000001E-2</v>
      </c>
      <c r="M79" s="2">
        <v>6.5063999999999997E-2</v>
      </c>
    </row>
    <row r="80" spans="1:13" x14ac:dyDescent="0.2">
      <c r="A80" s="2">
        <v>814</v>
      </c>
      <c r="B80" s="2">
        <v>1.2037000000000001E-2</v>
      </c>
      <c r="D80" s="2">
        <v>814</v>
      </c>
      <c r="E80" s="2"/>
      <c r="G80" s="2">
        <v>82</v>
      </c>
      <c r="H80" s="2">
        <v>1.0144E-2</v>
      </c>
      <c r="J80" s="2">
        <v>81</v>
      </c>
      <c r="K80" s="2">
        <v>0.29620600000000002</v>
      </c>
      <c r="L80" s="2">
        <v>7.7428999999999998E-2</v>
      </c>
      <c r="M80" s="2">
        <v>5.8236000000000003E-2</v>
      </c>
    </row>
    <row r="81" spans="1:13" x14ac:dyDescent="0.2">
      <c r="A81" s="2">
        <v>815</v>
      </c>
      <c r="B81" s="2"/>
      <c r="D81" s="2">
        <v>815</v>
      </c>
      <c r="E81" s="2">
        <v>1.6709999999999999E-2</v>
      </c>
      <c r="G81" s="2">
        <v>83</v>
      </c>
      <c r="H81" s="2">
        <v>1.0843999999999999E-2</v>
      </c>
      <c r="J81" s="2">
        <v>82</v>
      </c>
      <c r="K81" s="2">
        <v>0.125689</v>
      </c>
      <c r="L81" s="2">
        <v>4.3858000000000001E-2</v>
      </c>
      <c r="M81" s="2">
        <v>2.4454E-2</v>
      </c>
    </row>
    <row r="82" spans="1:13" x14ac:dyDescent="0.2">
      <c r="A82" s="2">
        <v>816</v>
      </c>
      <c r="B82" s="2">
        <v>9.2949999999999994E-3</v>
      </c>
      <c r="D82" s="2">
        <v>816</v>
      </c>
      <c r="E82" s="2"/>
      <c r="G82" s="2">
        <v>84</v>
      </c>
      <c r="H82" s="2">
        <v>4.0548000000000001E-2</v>
      </c>
      <c r="J82" s="2">
        <v>83</v>
      </c>
      <c r="K82" s="2">
        <v>0.13216800000000001</v>
      </c>
      <c r="L82" s="2">
        <v>-2.164E-2</v>
      </c>
      <c r="M82" s="2">
        <v>-2.6717000000000001E-2</v>
      </c>
    </row>
    <row r="83" spans="1:13" x14ac:dyDescent="0.2">
      <c r="A83" s="2">
        <v>817</v>
      </c>
      <c r="B83" s="2">
        <v>7.7200000000000003E-3</v>
      </c>
      <c r="D83" s="2">
        <v>817</v>
      </c>
      <c r="E83" s="2"/>
      <c r="G83" s="2">
        <v>85</v>
      </c>
      <c r="H83" s="2">
        <v>2.1210000000000001E-3</v>
      </c>
      <c r="J83" s="2">
        <v>84</v>
      </c>
      <c r="K83" s="2">
        <v>0.167854</v>
      </c>
      <c r="L83" s="2">
        <v>4.2372E-2</v>
      </c>
      <c r="M83" s="2">
        <v>3.0297000000000001E-2</v>
      </c>
    </row>
    <row r="84" spans="1:13" x14ac:dyDescent="0.2">
      <c r="A84" s="2">
        <v>818</v>
      </c>
      <c r="B84" s="2"/>
      <c r="D84" s="2">
        <v>818</v>
      </c>
      <c r="E84" s="2"/>
      <c r="G84" s="2">
        <v>86</v>
      </c>
      <c r="H84" s="2">
        <v>2.846E-3</v>
      </c>
      <c r="J84" s="2">
        <v>85</v>
      </c>
      <c r="K84" s="2">
        <v>0.30620799999999998</v>
      </c>
      <c r="L84" s="2">
        <v>0.10971499999999999</v>
      </c>
      <c r="M84" s="2">
        <v>7.4970999999999996E-2</v>
      </c>
    </row>
    <row r="85" spans="1:13" x14ac:dyDescent="0.2">
      <c r="A85" s="2">
        <v>819</v>
      </c>
      <c r="B85" s="2">
        <v>1.2669E-2</v>
      </c>
      <c r="D85" s="2">
        <v>819</v>
      </c>
      <c r="E85" s="2"/>
      <c r="G85" s="2">
        <v>87</v>
      </c>
      <c r="H85" s="2">
        <v>1.897E-3</v>
      </c>
      <c r="J85" s="2">
        <v>86</v>
      </c>
      <c r="K85" s="2">
        <v>0.195218</v>
      </c>
      <c r="L85" s="2">
        <v>-3.2719999999999999E-2</v>
      </c>
      <c r="M85" s="2">
        <v>-0.126355</v>
      </c>
    </row>
    <row r="86" spans="1:13" x14ac:dyDescent="0.2">
      <c r="A86" s="2">
        <v>820</v>
      </c>
      <c r="B86" s="2"/>
      <c r="D86" s="2">
        <v>820</v>
      </c>
      <c r="E86" s="2"/>
      <c r="G86" s="2">
        <v>88</v>
      </c>
      <c r="H86" s="2">
        <v>4.0119999999999999E-3</v>
      </c>
      <c r="J86" s="2">
        <v>87</v>
      </c>
      <c r="K86" s="2">
        <v>0.49316100000000002</v>
      </c>
      <c r="L86" s="2">
        <v>0.16508300000000001</v>
      </c>
      <c r="M86" s="2">
        <v>0.110067</v>
      </c>
    </row>
    <row r="87" spans="1:13" x14ac:dyDescent="0.2">
      <c r="A87" s="2">
        <v>821</v>
      </c>
      <c r="B87" s="2"/>
      <c r="D87" s="2">
        <v>821</v>
      </c>
      <c r="E87" s="2">
        <v>0.11464199999999999</v>
      </c>
      <c r="G87" s="2">
        <v>89</v>
      </c>
      <c r="H87" s="2">
        <v>1.7030000000000001E-3</v>
      </c>
      <c r="J87" s="2">
        <v>88</v>
      </c>
      <c r="K87" s="2"/>
      <c r="L87" s="2"/>
      <c r="M87" s="2"/>
    </row>
    <row r="88" spans="1:13" x14ac:dyDescent="0.2">
      <c r="A88" s="2">
        <v>822</v>
      </c>
      <c r="B88" s="2">
        <v>7.1060000000000003E-3</v>
      </c>
      <c r="D88" s="2">
        <v>822</v>
      </c>
      <c r="E88" s="2"/>
      <c r="G88" s="2">
        <v>90</v>
      </c>
      <c r="H88" s="2"/>
      <c r="J88" s="2">
        <v>89</v>
      </c>
      <c r="K88" s="2">
        <v>0.13299</v>
      </c>
      <c r="L88" s="2">
        <v>0.12851000000000001</v>
      </c>
      <c r="M88" s="2">
        <v>0.108276</v>
      </c>
    </row>
    <row r="89" spans="1:13" x14ac:dyDescent="0.2">
      <c r="A89" s="2">
        <v>823</v>
      </c>
      <c r="B89" s="2">
        <v>0.103783</v>
      </c>
      <c r="D89" s="2">
        <v>823</v>
      </c>
      <c r="E89" s="2">
        <v>1.9186000000000002E-2</v>
      </c>
      <c r="G89" s="2">
        <v>91</v>
      </c>
      <c r="H89" s="2"/>
      <c r="J89" s="2">
        <v>90</v>
      </c>
      <c r="K89" s="2">
        <v>0.255353</v>
      </c>
      <c r="L89" s="2">
        <v>6.8373000000000003E-2</v>
      </c>
      <c r="M89" s="2">
        <v>-1.197E-2</v>
      </c>
    </row>
    <row r="90" spans="1:13" x14ac:dyDescent="0.2">
      <c r="A90" s="2">
        <v>824</v>
      </c>
      <c r="B90" s="2"/>
      <c r="D90" s="2">
        <v>824</v>
      </c>
      <c r="E90" s="2"/>
      <c r="G90" s="2">
        <v>92</v>
      </c>
      <c r="H90" s="2">
        <v>2.846E-3</v>
      </c>
      <c r="J90" s="2">
        <v>91</v>
      </c>
      <c r="K90" s="2">
        <v>9.2530000000000001E-2</v>
      </c>
      <c r="L90" s="2">
        <v>5.5622999999999999E-2</v>
      </c>
      <c r="M90" s="2">
        <v>3.3292000000000002E-2</v>
      </c>
    </row>
    <row r="91" spans="1:13" x14ac:dyDescent="0.2">
      <c r="A91" s="2">
        <v>825</v>
      </c>
      <c r="B91" s="2">
        <v>8.0309999999999999E-3</v>
      </c>
      <c r="D91" s="2">
        <v>825</v>
      </c>
      <c r="E91" s="2"/>
      <c r="G91" s="2">
        <v>93</v>
      </c>
      <c r="H91" s="2">
        <v>1.1091E-2</v>
      </c>
      <c r="J91" s="2">
        <v>92</v>
      </c>
      <c r="K91" s="2">
        <v>0.20352200000000001</v>
      </c>
      <c r="L91" s="2">
        <v>4.6758000000000001E-2</v>
      </c>
      <c r="M91" s="2">
        <v>4.4289999999999998E-3</v>
      </c>
    </row>
    <row r="92" spans="1:13" x14ac:dyDescent="0.2">
      <c r="A92" s="2">
        <v>826</v>
      </c>
      <c r="B92" s="2">
        <v>1.4508999999999999E-2</v>
      </c>
      <c r="D92" s="2">
        <v>826</v>
      </c>
      <c r="E92" s="2"/>
      <c r="G92" s="2">
        <v>94</v>
      </c>
      <c r="H92" s="2">
        <v>2.4390999999999999E-2</v>
      </c>
      <c r="J92" s="2">
        <v>93</v>
      </c>
      <c r="K92" s="2">
        <v>-0.32006000000000001</v>
      </c>
      <c r="L92" s="2">
        <v>-7.9020000000000007E-2</v>
      </c>
      <c r="M92" s="2">
        <v>-9.5513000000000001E-2</v>
      </c>
    </row>
    <row r="93" spans="1:13" x14ac:dyDescent="0.2">
      <c r="A93" s="2">
        <v>827</v>
      </c>
      <c r="B93" s="2">
        <v>2.0709999999999999E-2</v>
      </c>
      <c r="D93" s="2">
        <v>827</v>
      </c>
      <c r="E93" s="2"/>
      <c r="G93" s="2">
        <v>95</v>
      </c>
      <c r="H93" s="2">
        <v>1.897E-3</v>
      </c>
      <c r="J93" s="2">
        <v>94</v>
      </c>
      <c r="K93" s="2">
        <v>5.849E-2</v>
      </c>
      <c r="L93" s="2">
        <v>2.2634000000000001E-2</v>
      </c>
      <c r="M93" s="2">
        <v>-1.8890000000000001E-2</v>
      </c>
    </row>
    <row r="94" spans="1:13" x14ac:dyDescent="0.2">
      <c r="A94" s="2">
        <v>828</v>
      </c>
      <c r="B94" s="2">
        <v>1.7475999999999998E-2</v>
      </c>
      <c r="D94" s="2">
        <v>828</v>
      </c>
      <c r="E94" s="2"/>
      <c r="G94" s="2">
        <v>96</v>
      </c>
      <c r="H94" s="2">
        <v>4.3470000000000002E-3</v>
      </c>
      <c r="J94" s="2">
        <v>95</v>
      </c>
      <c r="K94" s="2">
        <v>0.144811</v>
      </c>
      <c r="L94" s="2">
        <v>1.8648000000000001E-2</v>
      </c>
      <c r="M94" s="2">
        <v>5.208E-3</v>
      </c>
    </row>
    <row r="95" spans="1:13" x14ac:dyDescent="0.2">
      <c r="A95" s="2">
        <v>829</v>
      </c>
      <c r="B95" s="2">
        <v>9.2519999999999998E-3</v>
      </c>
      <c r="D95" s="2">
        <v>829</v>
      </c>
      <c r="E95" s="2">
        <v>3.8725000000000002E-2</v>
      </c>
      <c r="G95" s="2">
        <v>97</v>
      </c>
      <c r="H95" s="2">
        <v>2.1450000000000002E-3</v>
      </c>
      <c r="J95" s="2">
        <v>96</v>
      </c>
      <c r="K95" s="2">
        <v>0.23771700000000001</v>
      </c>
      <c r="L95" s="2">
        <v>7.9443E-2</v>
      </c>
      <c r="M95" s="2">
        <v>6.7985000000000004E-2</v>
      </c>
    </row>
    <row r="96" spans="1:13" x14ac:dyDescent="0.2">
      <c r="A96" s="2">
        <v>830</v>
      </c>
      <c r="B96" s="2">
        <v>7.8040000000000002E-3</v>
      </c>
      <c r="D96" s="2">
        <v>830</v>
      </c>
      <c r="E96" s="2">
        <v>2.3812E-2</v>
      </c>
      <c r="G96" s="2">
        <v>98</v>
      </c>
      <c r="H96" s="2">
        <v>4.483E-3</v>
      </c>
      <c r="J96" s="2">
        <v>97</v>
      </c>
      <c r="K96" s="2">
        <v>0.211703</v>
      </c>
      <c r="L96" s="2">
        <v>4.5818999999999999E-2</v>
      </c>
      <c r="M96" s="2">
        <v>-4.64E-3</v>
      </c>
    </row>
    <row r="97" spans="1:13" x14ac:dyDescent="0.2">
      <c r="A97" s="2">
        <v>832</v>
      </c>
      <c r="B97" s="2"/>
      <c r="D97" s="2">
        <v>832</v>
      </c>
      <c r="E97" s="2"/>
      <c r="G97" s="2">
        <v>99</v>
      </c>
      <c r="H97" s="2"/>
      <c r="J97" s="2">
        <v>98</v>
      </c>
      <c r="K97" s="2">
        <v>0.27642299999999997</v>
      </c>
      <c r="L97" s="2">
        <v>9.4548999999999994E-2</v>
      </c>
      <c r="M97" s="2">
        <v>6.3781000000000004E-2</v>
      </c>
    </row>
    <row r="98" spans="1:13" x14ac:dyDescent="0.2">
      <c r="A98" s="2">
        <v>833</v>
      </c>
      <c r="B98" s="2">
        <v>6.3249999999999999E-3</v>
      </c>
      <c r="D98" s="2">
        <v>833</v>
      </c>
      <c r="E98" s="2">
        <v>3.1191E-2</v>
      </c>
      <c r="G98" s="2">
        <v>100</v>
      </c>
      <c r="H98" s="2">
        <v>3.1599999999999998E-4</v>
      </c>
      <c r="J98" s="2">
        <v>99</v>
      </c>
      <c r="K98" s="2">
        <v>0.18101999999999999</v>
      </c>
      <c r="L98" s="2">
        <v>3.9045999999999997E-2</v>
      </c>
      <c r="M98" s="2">
        <v>1.8876E-2</v>
      </c>
    </row>
    <row r="99" spans="1:13" x14ac:dyDescent="0.2">
      <c r="A99" s="2">
        <v>834</v>
      </c>
      <c r="B99" s="2">
        <v>1.0718999999999999E-2</v>
      </c>
      <c r="D99" s="2">
        <v>834</v>
      </c>
      <c r="E99" s="2">
        <v>6.3596E-2</v>
      </c>
      <c r="G99" s="2">
        <v>101</v>
      </c>
      <c r="H99" s="2"/>
      <c r="J99" s="2">
        <v>100</v>
      </c>
      <c r="K99" s="2">
        <v>0.33072299999999999</v>
      </c>
      <c r="L99" s="2">
        <v>5.4355000000000001E-2</v>
      </c>
      <c r="M99" s="2">
        <v>4.6746000000000003E-2</v>
      </c>
    </row>
    <row r="100" spans="1:13" x14ac:dyDescent="0.2">
      <c r="A100" s="2">
        <v>835</v>
      </c>
      <c r="B100" s="2">
        <v>3.4100999999999999E-2</v>
      </c>
      <c r="D100" s="2">
        <v>835</v>
      </c>
      <c r="E100" s="2"/>
      <c r="G100" s="2">
        <v>102</v>
      </c>
      <c r="H100" s="2"/>
      <c r="J100" s="2">
        <v>101</v>
      </c>
      <c r="K100" s="2">
        <v>2.3089999999999999E-2</v>
      </c>
      <c r="L100" s="2">
        <v>1.2942E-2</v>
      </c>
      <c r="M100" s="2">
        <v>-1.7860000000000001E-2</v>
      </c>
    </row>
    <row r="101" spans="1:13" x14ac:dyDescent="0.2">
      <c r="A101" s="2">
        <v>836</v>
      </c>
      <c r="B101" s="2">
        <v>5.5230000000000001E-3</v>
      </c>
      <c r="D101" s="2">
        <v>836</v>
      </c>
      <c r="E101" s="2">
        <v>2.0313000000000001E-2</v>
      </c>
      <c r="G101" s="2">
        <v>103</v>
      </c>
      <c r="H101" s="2">
        <v>2.3127999999999999E-2</v>
      </c>
      <c r="J101" s="2">
        <v>102</v>
      </c>
      <c r="K101" s="2">
        <v>0.18704299999999999</v>
      </c>
      <c r="L101" s="2">
        <v>9.7424999999999998E-2</v>
      </c>
      <c r="M101" s="2">
        <v>-3.8159999999999999E-2</v>
      </c>
    </row>
    <row r="102" spans="1:13" x14ac:dyDescent="0.2">
      <c r="A102" s="2">
        <v>837</v>
      </c>
      <c r="B102" s="2">
        <v>2.1450000000000002E-3</v>
      </c>
      <c r="D102" s="2">
        <v>837</v>
      </c>
      <c r="E102" s="2">
        <v>3.6852000000000003E-2</v>
      </c>
      <c r="G102" s="2">
        <v>104</v>
      </c>
      <c r="H102" s="2">
        <v>7.0699999999999995E-4</v>
      </c>
      <c r="J102" s="2">
        <v>103</v>
      </c>
      <c r="K102" s="2">
        <v>0.14233000000000001</v>
      </c>
      <c r="L102" s="2">
        <v>4.1182000000000003E-2</v>
      </c>
      <c r="M102" s="2">
        <v>-3.125E-2</v>
      </c>
    </row>
    <row r="103" spans="1:13" x14ac:dyDescent="0.2">
      <c r="A103" s="2">
        <v>838</v>
      </c>
      <c r="B103" s="2">
        <v>1.5809999999999999E-3</v>
      </c>
      <c r="D103" s="2">
        <v>838</v>
      </c>
      <c r="E103" s="2">
        <v>1.502E-2</v>
      </c>
      <c r="G103" s="2">
        <v>105</v>
      </c>
      <c r="H103" s="2">
        <v>1.897E-3</v>
      </c>
      <c r="J103" s="2">
        <v>104</v>
      </c>
      <c r="K103" s="2"/>
      <c r="L103" s="2"/>
      <c r="M103" s="2"/>
    </row>
    <row r="104" spans="1:13" x14ac:dyDescent="0.2">
      <c r="A104" s="2">
        <v>839</v>
      </c>
      <c r="B104" s="2">
        <v>3.1599999999999998E-4</v>
      </c>
      <c r="D104" s="2">
        <v>839</v>
      </c>
      <c r="E104" s="2">
        <v>5.4219999999999997E-3</v>
      </c>
      <c r="G104" s="2">
        <v>106</v>
      </c>
      <c r="H104" s="2">
        <v>7.7499999999999997E-4</v>
      </c>
      <c r="J104" s="2">
        <v>105</v>
      </c>
      <c r="K104" s="2">
        <v>7.8838000000000005E-2</v>
      </c>
      <c r="L104" s="2">
        <v>-1.8489999999999999E-2</v>
      </c>
      <c r="M104" s="2">
        <v>-1.1780000000000001E-2</v>
      </c>
    </row>
    <row r="105" spans="1:13" x14ac:dyDescent="0.2">
      <c r="G105" s="2">
        <v>107</v>
      </c>
      <c r="H105" s="2"/>
      <c r="J105" s="2">
        <v>106</v>
      </c>
      <c r="K105" s="2">
        <v>0.25661899999999999</v>
      </c>
      <c r="L105" s="2">
        <v>8.7653999999999996E-2</v>
      </c>
      <c r="M105" s="2">
        <v>-4.7969999999999999E-2</v>
      </c>
    </row>
    <row r="106" spans="1:13" x14ac:dyDescent="0.2">
      <c r="G106" s="2">
        <v>108</v>
      </c>
      <c r="H106" s="2">
        <v>3.4640000000000001E-3</v>
      </c>
      <c r="J106" s="2">
        <v>107</v>
      </c>
      <c r="K106" s="2">
        <v>0.15334700000000001</v>
      </c>
      <c r="L106" s="2">
        <v>5.8151000000000001E-2</v>
      </c>
      <c r="M106" s="2">
        <v>3.1336000000000003E-2</v>
      </c>
    </row>
    <row r="107" spans="1:13" x14ac:dyDescent="0.2">
      <c r="G107" s="2">
        <v>109</v>
      </c>
      <c r="H107" s="2">
        <v>1.9921999999999999E-2</v>
      </c>
      <c r="J107" s="2">
        <v>108</v>
      </c>
      <c r="K107" s="2">
        <v>0.18257300000000001</v>
      </c>
      <c r="L107" s="2">
        <v>3.9996999999999998E-2</v>
      </c>
      <c r="M107" s="2">
        <v>1.7610000000000001E-2</v>
      </c>
    </row>
    <row r="108" spans="1:13" x14ac:dyDescent="0.2">
      <c r="G108" s="2">
        <v>110</v>
      </c>
      <c r="H108" s="2"/>
      <c r="J108" s="2">
        <v>109</v>
      </c>
      <c r="K108" s="2">
        <v>0.121797</v>
      </c>
      <c r="L108" s="2">
        <v>6.0221999999999998E-2</v>
      </c>
      <c r="M108" s="2">
        <v>3.0006999999999999E-2</v>
      </c>
    </row>
    <row r="109" spans="1:13" x14ac:dyDescent="0.2">
      <c r="G109" s="2">
        <v>111</v>
      </c>
      <c r="H109" s="2">
        <v>6.1729999999999997E-3</v>
      </c>
      <c r="J109" s="2">
        <v>110</v>
      </c>
      <c r="K109" s="2">
        <v>0.1182</v>
      </c>
      <c r="L109" s="2">
        <v>7.5929999999999997E-2</v>
      </c>
      <c r="M109" s="2">
        <v>3.8288999999999997E-2</v>
      </c>
    </row>
    <row r="110" spans="1:13" x14ac:dyDescent="0.2">
      <c r="G110" s="2">
        <v>112</v>
      </c>
      <c r="H110" s="2">
        <v>9.7210000000000005E-3</v>
      </c>
      <c r="J110" s="2">
        <v>111</v>
      </c>
      <c r="K110" s="2">
        <v>0.13032199999999999</v>
      </c>
      <c r="L110" s="2">
        <v>8.7932999999999997E-2</v>
      </c>
      <c r="M110" s="2">
        <v>-3.875E-2</v>
      </c>
    </row>
    <row r="111" spans="1:13" x14ac:dyDescent="0.2">
      <c r="G111" s="2">
        <v>113</v>
      </c>
      <c r="H111" s="2">
        <v>1.2744E-2</v>
      </c>
      <c r="J111" s="2">
        <v>112</v>
      </c>
      <c r="K111" s="2">
        <v>0.23204</v>
      </c>
      <c r="L111" s="2">
        <v>0.21263799999999999</v>
      </c>
      <c r="M111" s="2">
        <v>-0.16836999999999999</v>
      </c>
    </row>
    <row r="112" spans="1:13" x14ac:dyDescent="0.2">
      <c r="G112" s="2">
        <v>114</v>
      </c>
      <c r="H112" s="2">
        <v>3.2399999999999998E-3</v>
      </c>
      <c r="J112" s="2">
        <v>113</v>
      </c>
      <c r="K112" s="2">
        <v>9.7429000000000002E-2</v>
      </c>
      <c r="L112" s="2">
        <v>4.6282999999999998E-2</v>
      </c>
      <c r="M112" s="2">
        <v>2.2850000000000001E-3</v>
      </c>
    </row>
    <row r="113" spans="7:13" x14ac:dyDescent="0.2">
      <c r="G113" s="2">
        <v>115</v>
      </c>
      <c r="H113" s="2">
        <v>3.1529000000000001E-2</v>
      </c>
      <c r="J113" s="2">
        <v>114</v>
      </c>
      <c r="K113" s="2">
        <v>0.21001800000000001</v>
      </c>
      <c r="L113" s="2">
        <v>4.8751000000000003E-2</v>
      </c>
      <c r="M113" s="2">
        <v>3.7330000000000002E-2</v>
      </c>
    </row>
    <row r="114" spans="7:13" x14ac:dyDescent="0.2">
      <c r="G114" s="2">
        <v>116</v>
      </c>
      <c r="H114" s="2">
        <v>2.6171E-2</v>
      </c>
      <c r="J114" s="2">
        <v>115</v>
      </c>
      <c r="K114" s="2">
        <v>0.17619000000000001</v>
      </c>
      <c r="L114" s="2">
        <v>2.3039E-2</v>
      </c>
      <c r="M114" s="2">
        <v>1.9376000000000001E-2</v>
      </c>
    </row>
    <row r="115" spans="7:13" x14ac:dyDescent="0.2">
      <c r="G115" s="2">
        <v>117</v>
      </c>
      <c r="H115" s="2">
        <v>4.1110000000000001E-3</v>
      </c>
      <c r="J115" s="2">
        <v>116</v>
      </c>
      <c r="K115" s="2">
        <v>0.25284299999999998</v>
      </c>
      <c r="L115" s="2">
        <v>6.2496999999999997E-2</v>
      </c>
      <c r="M115" s="2">
        <v>4.9020000000000001E-2</v>
      </c>
    </row>
    <row r="116" spans="7:13" x14ac:dyDescent="0.2">
      <c r="G116" s="2">
        <v>118</v>
      </c>
      <c r="H116" s="2"/>
      <c r="J116" s="2">
        <v>117</v>
      </c>
      <c r="K116" s="2">
        <v>0.114424</v>
      </c>
      <c r="L116" s="2">
        <v>1.8537000000000001E-2</v>
      </c>
      <c r="M116" s="2">
        <v>-2.2259999999999999E-2</v>
      </c>
    </row>
    <row r="117" spans="7:13" x14ac:dyDescent="0.2">
      <c r="G117" s="2">
        <v>119</v>
      </c>
      <c r="H117" s="2">
        <v>7.8799999999999999E-3</v>
      </c>
      <c r="J117" s="2">
        <v>118</v>
      </c>
      <c r="K117" s="2">
        <v>0.29980200000000001</v>
      </c>
      <c r="L117" s="2">
        <v>-1.274E-2</v>
      </c>
      <c r="M117" s="2">
        <v>-8.0300000000000007E-3</v>
      </c>
    </row>
    <row r="118" spans="7:13" x14ac:dyDescent="0.2">
      <c r="G118" s="2">
        <v>120</v>
      </c>
      <c r="H118" s="2">
        <v>4.3914000000000002E-2</v>
      </c>
      <c r="J118" s="2">
        <v>119</v>
      </c>
      <c r="K118" s="2">
        <v>0.40154800000000002</v>
      </c>
      <c r="L118" s="2">
        <v>0.110275</v>
      </c>
      <c r="M118" s="2">
        <v>0.106975</v>
      </c>
    </row>
    <row r="119" spans="7:13" x14ac:dyDescent="0.2">
      <c r="G119" s="2">
        <v>121</v>
      </c>
      <c r="H119" s="2">
        <v>1.4970000000000001E-2</v>
      </c>
      <c r="J119" s="2">
        <v>120</v>
      </c>
      <c r="K119" s="2"/>
      <c r="L119" s="2"/>
      <c r="M119" s="2"/>
    </row>
    <row r="120" spans="7:13" x14ac:dyDescent="0.2">
      <c r="G120" s="2">
        <v>122</v>
      </c>
      <c r="H120" s="2">
        <v>7.273E-3</v>
      </c>
      <c r="J120" s="2">
        <v>121</v>
      </c>
      <c r="K120" s="2">
        <v>0.201964</v>
      </c>
      <c r="L120" s="2">
        <v>4.718E-2</v>
      </c>
      <c r="M120" s="2">
        <v>1.2854000000000001E-2</v>
      </c>
    </row>
    <row r="121" spans="7:13" x14ac:dyDescent="0.2">
      <c r="G121" s="2">
        <v>123</v>
      </c>
      <c r="H121" s="2">
        <v>2.6459999999999999E-3</v>
      </c>
      <c r="J121" s="2">
        <v>122</v>
      </c>
      <c r="K121" s="2"/>
      <c r="L121" s="2"/>
      <c r="M121" s="2"/>
    </row>
    <row r="122" spans="7:13" x14ac:dyDescent="0.2">
      <c r="G122" s="2">
        <v>124</v>
      </c>
      <c r="H122" s="2">
        <v>2.627E-3</v>
      </c>
      <c r="J122" s="2">
        <v>123</v>
      </c>
      <c r="K122" s="2">
        <v>-1.183E-2</v>
      </c>
      <c r="L122" s="2">
        <v>-2.4441999999999998E-2</v>
      </c>
      <c r="M122" s="2">
        <v>-4.419E-2</v>
      </c>
    </row>
    <row r="123" spans="7:13" x14ac:dyDescent="0.2">
      <c r="G123" s="2">
        <v>125</v>
      </c>
      <c r="H123" s="2"/>
      <c r="J123" s="2">
        <v>124</v>
      </c>
      <c r="K123" s="2">
        <v>7.2224999999999998E-2</v>
      </c>
      <c r="L123" s="2">
        <v>-1.209E-2</v>
      </c>
      <c r="M123" s="2">
        <v>-2.9069999999999999E-2</v>
      </c>
    </row>
    <row r="124" spans="7:13" x14ac:dyDescent="0.2">
      <c r="G124" s="2">
        <v>126</v>
      </c>
      <c r="H124" s="2"/>
      <c r="J124" s="2">
        <v>125</v>
      </c>
      <c r="K124" s="2">
        <v>0.20568600000000001</v>
      </c>
      <c r="L124" s="2">
        <v>4.5394999999999998E-2</v>
      </c>
      <c r="M124" s="2">
        <v>-2.7799999999999999E-3</v>
      </c>
    </row>
    <row r="125" spans="7:13" x14ac:dyDescent="0.2">
      <c r="G125" s="2">
        <v>127</v>
      </c>
      <c r="H125" s="2">
        <v>3.8600000000000001E-3</v>
      </c>
      <c r="J125" s="2">
        <v>126</v>
      </c>
      <c r="K125" s="2">
        <v>0.125218</v>
      </c>
      <c r="L125" s="2">
        <v>5.2613E-2</v>
      </c>
      <c r="M125" s="2">
        <v>6.0340000000000003E-3</v>
      </c>
    </row>
    <row r="126" spans="7:13" x14ac:dyDescent="0.2">
      <c r="G126" s="2">
        <v>128</v>
      </c>
      <c r="H126" s="2">
        <v>4.3470000000000002E-3</v>
      </c>
      <c r="J126" s="2">
        <v>127</v>
      </c>
      <c r="K126" s="2">
        <v>0.23161999999999999</v>
      </c>
      <c r="L126" s="2">
        <v>0.106044</v>
      </c>
      <c r="M126" s="2">
        <v>4.0311E-2</v>
      </c>
    </row>
    <row r="127" spans="7:13" x14ac:dyDescent="0.2">
      <c r="G127" s="2">
        <v>129</v>
      </c>
      <c r="H127" s="2">
        <v>4.1110000000000001E-3</v>
      </c>
      <c r="J127" s="2">
        <v>128</v>
      </c>
      <c r="K127" s="2">
        <v>6.1837999999999997E-2</v>
      </c>
      <c r="L127" s="2">
        <v>5.1809000000000001E-2</v>
      </c>
      <c r="M127" s="2">
        <v>-3.6900000000000001E-3</v>
      </c>
    </row>
    <row r="128" spans="7:13" x14ac:dyDescent="0.2">
      <c r="G128" s="2">
        <v>130</v>
      </c>
      <c r="H128" s="2">
        <v>2.0249999999999999E-3</v>
      </c>
      <c r="J128" s="2">
        <v>129</v>
      </c>
      <c r="K128" s="2">
        <v>7.3910000000000003E-2</v>
      </c>
      <c r="L128" s="2">
        <v>3.0963000000000001E-2</v>
      </c>
      <c r="M128" s="2">
        <v>1.4508999999999999E-2</v>
      </c>
    </row>
    <row r="129" spans="7:13" x14ac:dyDescent="0.2">
      <c r="G129" s="2">
        <v>131</v>
      </c>
      <c r="H129" s="2">
        <v>9.4870000000000006E-3</v>
      </c>
      <c r="J129" s="2">
        <v>130</v>
      </c>
      <c r="K129" s="2">
        <v>0.352186</v>
      </c>
      <c r="L129" s="2">
        <v>8.8377999999999998E-2</v>
      </c>
      <c r="M129" s="2">
        <v>7.9487000000000002E-2</v>
      </c>
    </row>
    <row r="130" spans="7:13" x14ac:dyDescent="0.2">
      <c r="G130" s="2">
        <v>132</v>
      </c>
      <c r="H130" s="2"/>
      <c r="J130" s="2">
        <v>131</v>
      </c>
      <c r="K130" s="2">
        <v>0.16184699999999999</v>
      </c>
      <c r="L130" s="2">
        <v>-1.6060000000000001E-2</v>
      </c>
      <c r="M130" s="2">
        <v>-3.8519999999999999E-2</v>
      </c>
    </row>
    <row r="131" spans="7:13" x14ac:dyDescent="0.2">
      <c r="G131" s="2">
        <v>133</v>
      </c>
      <c r="H131" s="2">
        <v>7.0990000000000003E-3</v>
      </c>
      <c r="J131" s="2">
        <v>132</v>
      </c>
      <c r="K131" s="2">
        <v>0.32084200000000002</v>
      </c>
      <c r="L131" s="2">
        <v>5.7708000000000002E-2</v>
      </c>
      <c r="M131" s="2">
        <v>3.3799000000000003E-2</v>
      </c>
    </row>
    <row r="132" spans="7:13" x14ac:dyDescent="0.2">
      <c r="G132" s="2">
        <v>134</v>
      </c>
      <c r="H132" s="2">
        <v>2.627E-3</v>
      </c>
      <c r="J132" s="2">
        <v>133</v>
      </c>
      <c r="K132" s="2">
        <v>0.304253</v>
      </c>
      <c r="L132" s="2">
        <v>9.2080999999999996E-2</v>
      </c>
      <c r="M132" s="2">
        <v>7.3897000000000004E-2</v>
      </c>
    </row>
    <row r="133" spans="7:13" x14ac:dyDescent="0.2">
      <c r="G133" s="2">
        <v>135</v>
      </c>
      <c r="H133" s="2">
        <v>3.5500000000000002E-3</v>
      </c>
      <c r="J133" s="2">
        <v>134</v>
      </c>
      <c r="K133" s="2">
        <v>0.236541</v>
      </c>
      <c r="L133" s="2">
        <v>6.7030000000000006E-2</v>
      </c>
      <c r="M133" s="2">
        <v>4.1526E-2</v>
      </c>
    </row>
    <row r="134" spans="7:13" x14ac:dyDescent="0.2">
      <c r="G134" s="2">
        <v>136</v>
      </c>
      <c r="H134" s="2"/>
      <c r="J134" s="2">
        <v>135</v>
      </c>
      <c r="K134" s="2">
        <v>3.6482000000000001E-2</v>
      </c>
      <c r="L134" s="2">
        <v>1.304E-2</v>
      </c>
      <c r="M134" s="2">
        <v>-6.2509999999999996E-3</v>
      </c>
    </row>
    <row r="135" spans="7:13" x14ac:dyDescent="0.2">
      <c r="G135" s="2">
        <v>137</v>
      </c>
      <c r="H135" s="2"/>
      <c r="J135" s="2">
        <v>136</v>
      </c>
      <c r="K135" s="2">
        <v>0.19758999999999999</v>
      </c>
      <c r="L135" s="2">
        <v>5.9305999999999998E-2</v>
      </c>
      <c r="M135" s="2">
        <v>1.9134999999999999E-2</v>
      </c>
    </row>
    <row r="136" spans="7:13" x14ac:dyDescent="0.2">
      <c r="G136" s="2">
        <v>138</v>
      </c>
      <c r="H136" s="2">
        <v>7.5760000000000003E-3</v>
      </c>
      <c r="J136" s="2">
        <v>137</v>
      </c>
      <c r="K136" s="2">
        <v>0.25864599999999999</v>
      </c>
      <c r="L136" s="2">
        <v>5.6717999999999998E-2</v>
      </c>
      <c r="M136" s="2">
        <v>4.4919000000000001E-2</v>
      </c>
    </row>
    <row r="137" spans="7:13" x14ac:dyDescent="0.2">
      <c r="G137" s="2">
        <v>139</v>
      </c>
      <c r="H137" s="2"/>
      <c r="J137" s="2">
        <v>138</v>
      </c>
      <c r="K137" s="2">
        <v>0.31040899999999999</v>
      </c>
      <c r="L137" s="2">
        <v>6.9167999999999993E-2</v>
      </c>
      <c r="M137" s="2">
        <v>-5.4600000000000003E-2</v>
      </c>
    </row>
    <row r="138" spans="7:13" x14ac:dyDescent="0.2">
      <c r="G138" s="2">
        <v>140</v>
      </c>
      <c r="H138" s="2"/>
      <c r="J138" s="2">
        <v>139</v>
      </c>
      <c r="K138" s="2">
        <v>7.4060000000000001E-2</v>
      </c>
      <c r="L138" s="2">
        <v>4.147E-2</v>
      </c>
      <c r="M138" s="2">
        <v>1.027E-2</v>
      </c>
    </row>
    <row r="139" spans="7:13" x14ac:dyDescent="0.2">
      <c r="G139" s="2">
        <v>141</v>
      </c>
      <c r="H139" s="2">
        <v>9.4899999999999997E-4</v>
      </c>
      <c r="J139" s="2">
        <v>140</v>
      </c>
      <c r="K139" s="2">
        <v>0.17491000000000001</v>
      </c>
      <c r="L139" s="2">
        <v>7.6166999999999999E-2</v>
      </c>
      <c r="M139" s="2">
        <v>6.0639999999999999E-2</v>
      </c>
    </row>
    <row r="140" spans="7:13" x14ac:dyDescent="0.2">
      <c r="G140" s="2">
        <v>142</v>
      </c>
      <c r="H140" s="2">
        <v>2.6572999999999999E-2</v>
      </c>
      <c r="J140" s="2">
        <v>141</v>
      </c>
      <c r="K140" s="2">
        <v>0.45249200000000001</v>
      </c>
      <c r="L140" s="2">
        <v>0.11700099999999999</v>
      </c>
      <c r="M140" s="2">
        <v>6.7963999999999997E-2</v>
      </c>
    </row>
    <row r="141" spans="7:13" x14ac:dyDescent="0.2">
      <c r="G141" s="2">
        <v>143</v>
      </c>
      <c r="H141" s="2">
        <v>9.9799999999999993E-3</v>
      </c>
      <c r="J141" s="2">
        <v>142</v>
      </c>
      <c r="K141" s="2">
        <v>0.17804400000000001</v>
      </c>
      <c r="L141" s="2">
        <v>1.7180000000000001E-2</v>
      </c>
      <c r="M141" s="2">
        <v>-2.529E-2</v>
      </c>
    </row>
    <row r="142" spans="7:13" x14ac:dyDescent="0.2">
      <c r="G142" s="2">
        <v>144</v>
      </c>
      <c r="H142" s="2">
        <v>6.3249999999999999E-3</v>
      </c>
      <c r="J142" s="2">
        <v>143</v>
      </c>
      <c r="K142" s="2">
        <v>0.104348</v>
      </c>
      <c r="L142" s="2">
        <v>9.4619999999999996E-2</v>
      </c>
      <c r="M142" s="2">
        <v>8.9533000000000001E-2</v>
      </c>
    </row>
    <row r="143" spans="7:13" x14ac:dyDescent="0.2">
      <c r="G143" s="2">
        <v>145</v>
      </c>
      <c r="H143" s="2">
        <v>2.366E-3</v>
      </c>
      <c r="J143" s="2">
        <v>144</v>
      </c>
      <c r="K143" s="2">
        <v>0.13228699999999999</v>
      </c>
      <c r="L143" s="2">
        <v>-6.3490000000000005E-2</v>
      </c>
      <c r="M143" s="2">
        <v>-6.4000000000000005E-4</v>
      </c>
    </row>
    <row r="144" spans="7:13" x14ac:dyDescent="0.2">
      <c r="G144" s="2">
        <v>146</v>
      </c>
      <c r="H144" s="2">
        <v>6.1970000000000003E-3</v>
      </c>
      <c r="J144" s="2">
        <v>145</v>
      </c>
      <c r="K144" s="2">
        <v>9.7387000000000001E-2</v>
      </c>
      <c r="L144" s="2">
        <v>8.8414999999999994E-2</v>
      </c>
      <c r="M144" s="2">
        <v>5.5354E-2</v>
      </c>
    </row>
    <row r="145" spans="7:13" x14ac:dyDescent="0.2">
      <c r="G145" s="2">
        <v>147</v>
      </c>
      <c r="H145" s="2"/>
      <c r="J145" s="2">
        <v>146</v>
      </c>
      <c r="K145" s="2">
        <v>0.124019</v>
      </c>
      <c r="L145" s="2">
        <v>6.7610000000000003E-2</v>
      </c>
      <c r="M145" s="2">
        <v>-6.0979999999999999E-2</v>
      </c>
    </row>
    <row r="146" spans="7:13" x14ac:dyDescent="0.2">
      <c r="G146" s="2">
        <v>148</v>
      </c>
      <c r="H146" s="2">
        <v>3.8600000000000001E-3</v>
      </c>
      <c r="J146" s="2">
        <v>147</v>
      </c>
      <c r="K146" s="2">
        <v>0.13300200000000001</v>
      </c>
      <c r="L146" s="2">
        <v>6.4944000000000002E-2</v>
      </c>
      <c r="M146" s="2">
        <v>4.2750000000000003E-2</v>
      </c>
    </row>
    <row r="147" spans="7:13" x14ac:dyDescent="0.2">
      <c r="G147" s="2">
        <v>149</v>
      </c>
      <c r="H147" s="2">
        <v>4.6480000000000002E-3</v>
      </c>
      <c r="J147" s="2">
        <v>148</v>
      </c>
      <c r="K147" s="2">
        <v>5.8597000000000003E-2</v>
      </c>
      <c r="L147" s="2">
        <v>2.7045E-2</v>
      </c>
      <c r="M147" s="2">
        <v>-2.9E-4</v>
      </c>
    </row>
    <row r="148" spans="7:13" x14ac:dyDescent="0.2">
      <c r="J148" s="2">
        <v>149</v>
      </c>
      <c r="K148" s="2">
        <v>0.17272199999999999</v>
      </c>
      <c r="L148" s="2">
        <v>2.9389999999999999E-2</v>
      </c>
      <c r="M148" s="2">
        <v>1.5630999999999999E-2</v>
      </c>
    </row>
  </sheetData>
  <mergeCells count="4">
    <mergeCell ref="A1:B1"/>
    <mergeCell ref="D1:E1"/>
    <mergeCell ref="G1:H1"/>
    <mergeCell ref="J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28292-1D41-0A48-B94B-9F1ACB3ED0A4}">
  <dimension ref="C1:H30"/>
  <sheetViews>
    <sheetView workbookViewId="0">
      <selection activeCell="A29" sqref="A29"/>
    </sheetView>
  </sheetViews>
  <sheetFormatPr baseColWidth="10" defaultRowHeight="16" x14ac:dyDescent="0.2"/>
  <cols>
    <col min="1" max="2" width="10.83203125" style="6"/>
    <col min="3" max="3" width="16.83203125" style="6" customWidth="1"/>
    <col min="4" max="9" width="10.83203125" style="6"/>
    <col min="10" max="10" width="18" style="6" customWidth="1"/>
    <col min="11" max="16384" width="10.83203125" style="6"/>
  </cols>
  <sheetData>
    <row r="1" spans="5:6" x14ac:dyDescent="0.2">
      <c r="F1" s="7" t="s">
        <v>65</v>
      </c>
    </row>
    <row r="14" spans="5:6" x14ac:dyDescent="0.2">
      <c r="E14" s="6" t="s">
        <v>66</v>
      </c>
    </row>
    <row r="18" spans="3:8" x14ac:dyDescent="0.2">
      <c r="D18" s="7" t="s">
        <v>60</v>
      </c>
      <c r="E18" s="7"/>
      <c r="F18" s="7"/>
      <c r="G18" s="7" t="s">
        <v>67</v>
      </c>
      <c r="H18" s="7"/>
    </row>
    <row r="19" spans="3:8" x14ac:dyDescent="0.2">
      <c r="C19" s="24" t="s">
        <v>63</v>
      </c>
      <c r="D19" s="7" t="s">
        <v>61</v>
      </c>
      <c r="E19" s="7" t="s">
        <v>62</v>
      </c>
      <c r="F19" s="7"/>
      <c r="G19" s="7" t="s">
        <v>61</v>
      </c>
      <c r="H19" s="7" t="s">
        <v>62</v>
      </c>
    </row>
    <row r="20" spans="3:8" x14ac:dyDescent="0.2">
      <c r="C20" s="24"/>
      <c r="D20" s="6">
        <v>62.012040424604606</v>
      </c>
      <c r="E20" s="6">
        <v>140.46600997350686</v>
      </c>
      <c r="G20" s="6">
        <v>100.97369471101038</v>
      </c>
      <c r="H20" s="6">
        <v>113.9390570508738</v>
      </c>
    </row>
    <row r="21" spans="3:8" x14ac:dyDescent="0.2">
      <c r="C21" s="7"/>
      <c r="D21" s="6">
        <v>137.98795957539539</v>
      </c>
      <c r="E21" s="6">
        <v>335.45791044051623</v>
      </c>
      <c r="G21" s="6">
        <v>96.212496935218311</v>
      </c>
      <c r="H21" s="6">
        <v>86.861106106196672</v>
      </c>
    </row>
    <row r="22" spans="3:8" x14ac:dyDescent="0.2">
      <c r="C22" s="7"/>
    </row>
    <row r="23" spans="3:8" x14ac:dyDescent="0.2">
      <c r="C23" s="7" t="s">
        <v>28</v>
      </c>
      <c r="D23" s="6">
        <v>100</v>
      </c>
      <c r="E23" s="6">
        <v>237.96196020701154</v>
      </c>
      <c r="G23" s="6">
        <v>98.593095823114339</v>
      </c>
      <c r="H23" s="6">
        <v>100.40008157853524</v>
      </c>
    </row>
    <row r="24" spans="3:8" x14ac:dyDescent="0.2">
      <c r="C24" s="7"/>
    </row>
    <row r="25" spans="3:8" x14ac:dyDescent="0.2">
      <c r="C25" s="7"/>
      <c r="D25" s="7" t="s">
        <v>60</v>
      </c>
      <c r="E25" s="7"/>
      <c r="F25" s="7"/>
      <c r="G25" s="7" t="s">
        <v>67</v>
      </c>
      <c r="H25" s="7"/>
    </row>
    <row r="26" spans="3:8" x14ac:dyDescent="0.2">
      <c r="C26" s="7"/>
      <c r="D26" s="7" t="s">
        <v>61</v>
      </c>
      <c r="E26" s="7" t="s">
        <v>62</v>
      </c>
      <c r="F26" s="7"/>
      <c r="G26" s="7" t="s">
        <v>61</v>
      </c>
      <c r="H26" s="7" t="s">
        <v>62</v>
      </c>
    </row>
    <row r="27" spans="3:8" x14ac:dyDescent="0.2">
      <c r="C27" s="24" t="s">
        <v>64</v>
      </c>
      <c r="D27" s="6">
        <v>52.317696800020329</v>
      </c>
      <c r="E27" s="6">
        <v>115.77809184965065</v>
      </c>
      <c r="G27" s="6">
        <v>89.685738183003323</v>
      </c>
      <c r="H27" s="6">
        <v>87.981773406645956</v>
      </c>
    </row>
    <row r="28" spans="3:8" x14ac:dyDescent="0.2">
      <c r="C28" s="24"/>
      <c r="D28" s="6">
        <v>147.68230319997969</v>
      </c>
      <c r="E28" s="6">
        <v>291.76508217739666</v>
      </c>
      <c r="G28" s="6">
        <v>77.815312474332544</v>
      </c>
      <c r="H28" s="6">
        <v>56.51548924865579</v>
      </c>
    </row>
    <row r="29" spans="3:8" x14ac:dyDescent="0.2">
      <c r="C29" s="7"/>
    </row>
    <row r="30" spans="3:8" x14ac:dyDescent="0.2">
      <c r="C30" s="7" t="s">
        <v>28</v>
      </c>
      <c r="D30" s="6">
        <v>100</v>
      </c>
      <c r="E30" s="6">
        <v>203.77158701352366</v>
      </c>
      <c r="G30" s="6">
        <v>83.750525328667933</v>
      </c>
      <c r="H30" s="6">
        <v>72.24863132765087</v>
      </c>
    </row>
  </sheetData>
  <mergeCells count="2">
    <mergeCell ref="C27:C28"/>
    <mergeCell ref="C19:C20"/>
  </mergeCells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14D78-4490-7942-8008-F89DA6F9D750}">
  <dimension ref="A1:Y103"/>
  <sheetViews>
    <sheetView workbookViewId="0">
      <selection activeCell="A31" sqref="A31"/>
    </sheetView>
  </sheetViews>
  <sheetFormatPr baseColWidth="10" defaultRowHeight="16" x14ac:dyDescent="0.2"/>
  <cols>
    <col min="1" max="1" width="20.1640625" style="6" customWidth="1"/>
    <col min="2" max="4" width="15.83203125" style="6" customWidth="1"/>
    <col min="5" max="5" width="10" style="6" customWidth="1"/>
    <col min="6" max="6" width="16" style="6" customWidth="1"/>
    <col min="7" max="7" width="10.83203125" style="6"/>
    <col min="8" max="8" width="15.33203125" style="6" customWidth="1"/>
    <col min="9" max="9" width="15" style="6" customWidth="1"/>
    <col min="10" max="10" width="13.1640625" style="6" customWidth="1"/>
    <col min="11" max="11" width="21.5" style="6" customWidth="1"/>
    <col min="12" max="12" width="13.1640625" style="6" customWidth="1"/>
    <col min="13" max="13" width="10.83203125" style="6"/>
    <col min="14" max="14" width="21.1640625" style="6" customWidth="1"/>
    <col min="15" max="17" width="15.83203125" style="6" customWidth="1"/>
    <col min="18" max="18" width="10.5" style="6" customWidth="1"/>
    <col min="19" max="19" width="16.83203125" style="6" customWidth="1"/>
    <col min="20" max="20" width="10.83203125" style="6"/>
    <col min="21" max="21" width="15.33203125" style="6" customWidth="1"/>
    <col min="22" max="22" width="16.83203125" style="6" customWidth="1"/>
    <col min="23" max="23" width="12.83203125" style="6" customWidth="1"/>
    <col min="24" max="24" width="19.33203125" style="6" customWidth="1"/>
    <col min="25" max="16384" width="10.83203125" style="6"/>
  </cols>
  <sheetData>
    <row r="1" spans="1:25" x14ac:dyDescent="0.2">
      <c r="A1" s="21" t="s">
        <v>56</v>
      </c>
      <c r="B1" s="21"/>
      <c r="C1" s="21"/>
      <c r="D1" s="21"/>
      <c r="E1" s="21"/>
      <c r="F1" s="21"/>
      <c r="G1" s="7"/>
      <c r="H1" s="21" t="s">
        <v>57</v>
      </c>
      <c r="I1" s="21"/>
      <c r="J1" s="21"/>
      <c r="K1" s="21"/>
      <c r="L1" s="8"/>
      <c r="M1" s="7"/>
      <c r="N1" s="21" t="s">
        <v>58</v>
      </c>
      <c r="O1" s="21"/>
      <c r="P1" s="21"/>
      <c r="Q1" s="21"/>
      <c r="R1" s="21"/>
      <c r="S1" s="21"/>
      <c r="T1" s="9"/>
      <c r="U1" s="21" t="s">
        <v>59</v>
      </c>
      <c r="V1" s="21"/>
      <c r="W1" s="21"/>
      <c r="X1" s="21"/>
      <c r="Y1" s="9"/>
    </row>
    <row r="2" spans="1:25" s="7" customFormat="1" x14ac:dyDescent="0.2">
      <c r="A2" s="21" t="s">
        <v>16</v>
      </c>
      <c r="B2" s="21"/>
      <c r="C2" s="21"/>
      <c r="D2" s="21"/>
      <c r="E2" s="21"/>
      <c r="F2" s="21"/>
      <c r="H2" s="21" t="s">
        <v>17</v>
      </c>
      <c r="I2" s="21"/>
      <c r="J2" s="21"/>
      <c r="K2" s="21"/>
      <c r="L2" s="8"/>
      <c r="N2" s="21" t="s">
        <v>16</v>
      </c>
      <c r="O2" s="21"/>
      <c r="P2" s="21"/>
      <c r="Q2" s="21"/>
      <c r="R2" s="21"/>
      <c r="S2" s="21"/>
      <c r="T2" s="9"/>
      <c r="U2" s="21" t="s">
        <v>17</v>
      </c>
      <c r="V2" s="21"/>
      <c r="W2" s="21"/>
      <c r="X2" s="21"/>
    </row>
    <row r="3" spans="1:25" x14ac:dyDescent="0.2">
      <c r="A3" s="10" t="s">
        <v>9</v>
      </c>
      <c r="B3" s="10" t="s">
        <v>10</v>
      </c>
      <c r="C3" s="10" t="s">
        <v>11</v>
      </c>
      <c r="D3" s="10" t="s">
        <v>12</v>
      </c>
      <c r="E3" s="9" t="s">
        <v>13</v>
      </c>
      <c r="F3" s="9" t="s">
        <v>42</v>
      </c>
      <c r="H3" s="4" t="s">
        <v>21</v>
      </c>
      <c r="I3" s="15" t="s">
        <v>28</v>
      </c>
      <c r="J3" s="14" t="s">
        <v>15</v>
      </c>
      <c r="K3" s="14"/>
      <c r="L3" s="15"/>
      <c r="N3" s="10" t="s">
        <v>9</v>
      </c>
      <c r="O3" s="10" t="s">
        <v>10</v>
      </c>
      <c r="P3" s="10" t="s">
        <v>11</v>
      </c>
      <c r="Q3" s="10" t="s">
        <v>12</v>
      </c>
      <c r="R3" s="9" t="s">
        <v>13</v>
      </c>
      <c r="S3" s="9" t="s">
        <v>42</v>
      </c>
      <c r="U3" s="4" t="s">
        <v>21</v>
      </c>
      <c r="V3" s="15" t="s">
        <v>28</v>
      </c>
      <c r="W3" s="14" t="s">
        <v>15</v>
      </c>
      <c r="X3" s="14"/>
    </row>
    <row r="4" spans="1:25" x14ac:dyDescent="0.2">
      <c r="A4" s="6">
        <f>351000/1000</f>
        <v>351</v>
      </c>
      <c r="B4" s="6">
        <f>50000/1000</f>
        <v>50</v>
      </c>
      <c r="C4" s="6">
        <f>908650/1000</f>
        <v>908.65</v>
      </c>
      <c r="D4" s="6">
        <f>914010/1000</f>
        <v>914.01</v>
      </c>
      <c r="E4" s="6">
        <v>0.5</v>
      </c>
      <c r="F4" s="6">
        <f>908658/1000</f>
        <v>908.65800000000002</v>
      </c>
      <c r="H4" s="2">
        <v>50000</v>
      </c>
      <c r="I4" s="2">
        <v>0.92666666666666675</v>
      </c>
      <c r="J4" s="2">
        <v>1.9309052441091993E-2</v>
      </c>
      <c r="K4" s="2"/>
      <c r="L4" s="2"/>
      <c r="N4" s="6">
        <f>1080000/1000</f>
        <v>1080</v>
      </c>
      <c r="O4" s="6">
        <f>50000/1000</f>
        <v>50</v>
      </c>
      <c r="P4" s="6">
        <f>892730/1000</f>
        <v>892.73</v>
      </c>
      <c r="Q4" s="6">
        <f>923990/1000</f>
        <v>923.99</v>
      </c>
      <c r="R4" s="6">
        <v>0.5</v>
      </c>
      <c r="S4" s="6">
        <f>892732/1000</f>
        <v>892.73199999999997</v>
      </c>
      <c r="U4" s="2">
        <v>50000</v>
      </c>
      <c r="V4" s="2">
        <v>0.96333333333333326</v>
      </c>
      <c r="W4" s="2">
        <v>1.6629588385661979E-2</v>
      </c>
      <c r="X4" s="2"/>
    </row>
    <row r="5" spans="1:25" x14ac:dyDescent="0.2">
      <c r="A5" s="16" t="s">
        <v>43</v>
      </c>
      <c r="B5" s="20" t="s">
        <v>14</v>
      </c>
      <c r="C5" s="20" t="s">
        <v>15</v>
      </c>
      <c r="E5" s="6">
        <v>0.5635</v>
      </c>
      <c r="F5" s="6">
        <f>908660/1000</f>
        <v>908.66</v>
      </c>
      <c r="H5" s="2">
        <v>25000</v>
      </c>
      <c r="I5" s="2">
        <v>0.96333333333333326</v>
      </c>
      <c r="J5" s="2">
        <v>1.1331154474650655E-2</v>
      </c>
      <c r="K5" s="2"/>
      <c r="L5" s="2"/>
      <c r="N5" s="16" t="s">
        <v>43</v>
      </c>
      <c r="O5" s="20" t="s">
        <v>14</v>
      </c>
      <c r="P5" s="20" t="s">
        <v>15</v>
      </c>
      <c r="R5" s="6">
        <v>0.5635</v>
      </c>
      <c r="S5" s="6">
        <f>892733/1000</f>
        <v>892.73299999999995</v>
      </c>
      <c r="U5" s="2">
        <v>25000</v>
      </c>
      <c r="V5" s="2">
        <v>0.91999999999999993</v>
      </c>
      <c r="W5" s="2">
        <v>1.4142135623730937E-2</v>
      </c>
      <c r="X5" s="2"/>
    </row>
    <row r="6" spans="1:25" x14ac:dyDescent="0.2">
      <c r="A6" s="17">
        <v>2.1360000000000001</v>
      </c>
      <c r="B6" s="17">
        <v>908.58233333333339</v>
      </c>
      <c r="C6" s="17">
        <v>0.45513831841418118</v>
      </c>
      <c r="E6" s="6">
        <v>0.63549999999999995</v>
      </c>
      <c r="F6" s="6">
        <f>908662/1000</f>
        <v>908.66200000000003</v>
      </c>
      <c r="H6" s="2">
        <v>12500</v>
      </c>
      <c r="I6" s="2">
        <v>0.91</v>
      </c>
      <c r="J6" s="2">
        <v>2.8674417556808735E-2</v>
      </c>
      <c r="K6" s="2"/>
      <c r="L6" s="2"/>
      <c r="N6" s="17">
        <v>4.2720000000000002</v>
      </c>
      <c r="O6" s="17">
        <v>890.31100000000004</v>
      </c>
      <c r="P6" s="17">
        <v>1.238638230746435</v>
      </c>
      <c r="R6" s="6">
        <v>0.63549999999999995</v>
      </c>
      <c r="S6" s="6">
        <f>892734/1000</f>
        <v>892.73400000000004</v>
      </c>
      <c r="U6" s="2">
        <v>12500</v>
      </c>
      <c r="V6" s="2">
        <v>0.93</v>
      </c>
      <c r="W6" s="2">
        <v>3.6817870057290862E-2</v>
      </c>
      <c r="X6" s="2"/>
    </row>
    <row r="7" spans="1:25" x14ac:dyDescent="0.2">
      <c r="A7" s="17">
        <v>4.2720000000000002</v>
      </c>
      <c r="B7" s="17">
        <v>908.09666666666669</v>
      </c>
      <c r="C7" s="17">
        <v>0.95313879133922919</v>
      </c>
      <c r="E7" s="6">
        <v>0.71599999999999997</v>
      </c>
      <c r="F7" s="6">
        <f>908664/1000</f>
        <v>908.66399999999999</v>
      </c>
      <c r="H7" s="2">
        <v>6250</v>
      </c>
      <c r="I7" s="2">
        <v>0.90666666666666662</v>
      </c>
      <c r="J7" s="2">
        <v>3.6951753662924192E-2</v>
      </c>
      <c r="K7" s="2"/>
      <c r="L7" s="2"/>
      <c r="N7" s="17">
        <v>8.5449999999999999</v>
      </c>
      <c r="O7" s="17">
        <v>891.70233333333329</v>
      </c>
      <c r="P7" s="17">
        <v>0.83689598450994274</v>
      </c>
      <c r="R7" s="6">
        <v>0.71599999999999997</v>
      </c>
      <c r="S7" s="6">
        <f>892735/1000</f>
        <v>892.73500000000001</v>
      </c>
      <c r="U7" s="2">
        <v>6250</v>
      </c>
      <c r="V7" s="2">
        <v>0.92666666666666675</v>
      </c>
      <c r="W7" s="2">
        <v>3.2697642154582561E-2</v>
      </c>
      <c r="X7" s="2"/>
    </row>
    <row r="8" spans="1:25" x14ac:dyDescent="0.2">
      <c r="A8" s="17">
        <v>8.5449999999999999</v>
      </c>
      <c r="B8" s="17">
        <v>908.81666666666661</v>
      </c>
      <c r="C8" s="17">
        <v>0.50296807939362864</v>
      </c>
      <c r="E8" s="6">
        <v>0.80700000000000005</v>
      </c>
      <c r="F8" s="6">
        <f>908666/1000</f>
        <v>908.66600000000005</v>
      </c>
      <c r="H8" s="2">
        <v>3125</v>
      </c>
      <c r="I8" s="2">
        <v>0.90666666666666662</v>
      </c>
      <c r="J8" s="2">
        <v>2.4545246704860555E-2</v>
      </c>
      <c r="K8" s="2"/>
      <c r="L8" s="2"/>
      <c r="N8" s="17">
        <v>17.09</v>
      </c>
      <c r="O8" s="17">
        <v>892.18133333333333</v>
      </c>
      <c r="P8" s="17">
        <v>1.2713904024946767</v>
      </c>
      <c r="R8" s="6">
        <v>0.80700000000000005</v>
      </c>
      <c r="S8" s="6">
        <f>892736/1000</f>
        <v>892.73599999999999</v>
      </c>
      <c r="U8" s="2">
        <v>3125</v>
      </c>
      <c r="V8" s="2">
        <v>0.84</v>
      </c>
      <c r="W8" s="2">
        <v>3.2659863237109024E-2</v>
      </c>
      <c r="X8" s="2"/>
    </row>
    <row r="9" spans="1:25" x14ac:dyDescent="0.2">
      <c r="A9" s="17">
        <v>17.09</v>
      </c>
      <c r="B9" s="17">
        <v>909.09333333333325</v>
      </c>
      <c r="C9" s="17">
        <v>0.36441033038169685</v>
      </c>
      <c r="E9" s="6">
        <v>0.91</v>
      </c>
      <c r="F9" s="6">
        <f>908669/1000</f>
        <v>908.66899999999998</v>
      </c>
      <c r="H9" s="2">
        <v>1565</v>
      </c>
      <c r="I9" s="2">
        <v>0.86</v>
      </c>
      <c r="J9" s="2">
        <v>2.4494897427831803E-2</v>
      </c>
      <c r="K9" s="2"/>
      <c r="L9" s="2"/>
      <c r="N9" s="17">
        <v>34.18</v>
      </c>
      <c r="O9" s="17">
        <v>893.93299999999999</v>
      </c>
      <c r="P9" s="17">
        <v>1.644815085858208</v>
      </c>
      <c r="R9" s="6">
        <v>0.91</v>
      </c>
      <c r="S9" s="6">
        <f>892737/1000</f>
        <v>892.73699999999997</v>
      </c>
      <c r="U9" s="2">
        <v>1565</v>
      </c>
      <c r="V9" s="2">
        <v>0.67333333333333334</v>
      </c>
      <c r="W9" s="2">
        <v>5.3078092944427502E-2</v>
      </c>
      <c r="X9" s="2"/>
    </row>
    <row r="10" spans="1:25" x14ac:dyDescent="0.2">
      <c r="A10" s="17">
        <v>34.18</v>
      </c>
      <c r="B10" s="17">
        <v>909.74533333333329</v>
      </c>
      <c r="C10" s="17">
        <v>0.18631395248046145</v>
      </c>
      <c r="E10" s="6">
        <v>1.0255000000000001</v>
      </c>
      <c r="F10" s="6">
        <f>908672/1000</f>
        <v>908.67200000000003</v>
      </c>
      <c r="H10" s="2">
        <v>780</v>
      </c>
      <c r="I10" s="2">
        <v>0.66</v>
      </c>
      <c r="J10" s="2">
        <v>2.8674417556808735E-2</v>
      </c>
      <c r="K10" s="2"/>
      <c r="L10" s="2"/>
      <c r="N10" s="17">
        <v>68.358999999999995</v>
      </c>
      <c r="O10" s="17">
        <v>894.35466666666673</v>
      </c>
      <c r="P10" s="17">
        <v>1.3230596694362968</v>
      </c>
      <c r="R10" s="6">
        <v>1.0255000000000001</v>
      </c>
      <c r="S10" s="6">
        <f>892739/1000</f>
        <v>892.73900000000003</v>
      </c>
      <c r="U10" s="2">
        <v>780</v>
      </c>
      <c r="V10" s="2">
        <v>0.52333333333333332</v>
      </c>
      <c r="W10" s="2">
        <v>4.0855058468556069E-2</v>
      </c>
      <c r="X10" s="2"/>
    </row>
    <row r="11" spans="1:25" x14ac:dyDescent="0.2">
      <c r="A11" s="17">
        <v>68.358999999999995</v>
      </c>
      <c r="B11" s="17">
        <v>908.91800000000001</v>
      </c>
      <c r="C11" s="17">
        <v>0.51765046121880676</v>
      </c>
      <c r="E11" s="6">
        <v>1.1559999999999999</v>
      </c>
      <c r="F11" s="6">
        <f>908675/1000</f>
        <v>908.67499999999995</v>
      </c>
      <c r="H11" s="2">
        <v>390</v>
      </c>
      <c r="I11" s="2">
        <v>0.52</v>
      </c>
      <c r="J11" s="2">
        <v>2.0548046676563275E-2</v>
      </c>
      <c r="K11" s="2"/>
      <c r="L11" s="2"/>
      <c r="N11" s="17">
        <v>136.71899999999999</v>
      </c>
      <c r="O11" s="17">
        <v>894.89400000000012</v>
      </c>
      <c r="P11" s="17">
        <v>1.3092977761634741</v>
      </c>
      <c r="R11" s="6">
        <v>1.1559999999999999</v>
      </c>
      <c r="S11" s="6">
        <f>892741/1000</f>
        <v>892.74099999999999</v>
      </c>
      <c r="U11" s="2">
        <v>390</v>
      </c>
      <c r="V11" s="2">
        <v>0.39999999999999997</v>
      </c>
      <c r="W11" s="2">
        <v>2.6246692913372699E-2</v>
      </c>
      <c r="X11" s="2"/>
    </row>
    <row r="12" spans="1:25" x14ac:dyDescent="0.2">
      <c r="A12" s="17">
        <v>136.71899999999999</v>
      </c>
      <c r="B12" s="17">
        <v>910.15300000000013</v>
      </c>
      <c r="C12" s="17">
        <v>0.27745390007471904</v>
      </c>
      <c r="E12" s="6">
        <v>1.3029999999999999</v>
      </c>
      <c r="F12" s="6">
        <f>908679/1000</f>
        <v>908.67899999999997</v>
      </c>
      <c r="H12" s="2">
        <v>195</v>
      </c>
      <c r="I12" s="2">
        <v>0.41333333333333333</v>
      </c>
      <c r="J12" s="2">
        <v>1.9688939051854829E-2</v>
      </c>
      <c r="K12" s="2"/>
      <c r="L12" s="2"/>
      <c r="N12" s="17">
        <v>273.43799999999999</v>
      </c>
      <c r="O12" s="17">
        <v>894.83966666666674</v>
      </c>
      <c r="P12" s="17">
        <v>1.2736960216454807</v>
      </c>
      <c r="R12" s="6">
        <v>1.3029999999999999</v>
      </c>
      <c r="S12" s="6">
        <f>892743/1000</f>
        <v>892.74300000000005</v>
      </c>
      <c r="U12" s="2">
        <v>195</v>
      </c>
      <c r="V12" s="2">
        <v>0.28333333333333338</v>
      </c>
      <c r="W12" s="2">
        <v>1.9688939051854856E-2</v>
      </c>
      <c r="X12" s="2"/>
    </row>
    <row r="13" spans="1:25" x14ac:dyDescent="0.2">
      <c r="A13" s="17">
        <v>273.43799999999999</v>
      </c>
      <c r="B13" s="17">
        <v>911.26499999999999</v>
      </c>
      <c r="C13" s="17">
        <v>0.21801070310117859</v>
      </c>
      <c r="E13" s="6">
        <v>1.4690000000000001</v>
      </c>
      <c r="F13" s="6">
        <f>908683/1000</f>
        <v>908.68299999999999</v>
      </c>
      <c r="H13" s="2">
        <v>97.5</v>
      </c>
      <c r="I13" s="2">
        <v>0.20000000000000004</v>
      </c>
      <c r="J13" s="2">
        <v>9.7410927974683037E-2</v>
      </c>
      <c r="K13" s="2"/>
      <c r="L13" s="2"/>
      <c r="N13" s="17">
        <v>546.875</v>
      </c>
      <c r="O13" s="17">
        <v>896.47466666666662</v>
      </c>
      <c r="P13" s="17">
        <v>1.5882538280206364</v>
      </c>
      <c r="R13" s="6">
        <v>1.4690000000000001</v>
      </c>
      <c r="S13" s="6">
        <f>892745/1000</f>
        <v>892.745</v>
      </c>
      <c r="U13" s="2">
        <v>97.5</v>
      </c>
      <c r="V13" s="2">
        <v>0.19666666666666666</v>
      </c>
      <c r="W13" s="2">
        <v>2.0608041101101576E-2</v>
      </c>
      <c r="X13" s="2"/>
    </row>
    <row r="14" spans="1:25" x14ac:dyDescent="0.2">
      <c r="A14" s="17">
        <v>546.875</v>
      </c>
      <c r="B14" s="17">
        <v>911.91433333333327</v>
      </c>
      <c r="C14" s="17">
        <v>0.65390740085189691</v>
      </c>
      <c r="E14" s="6">
        <v>1.6555</v>
      </c>
      <c r="F14" s="6">
        <f>908688/1000</f>
        <v>908.68799999999999</v>
      </c>
      <c r="H14" s="2">
        <v>48</v>
      </c>
      <c r="I14" s="2">
        <v>0.21</v>
      </c>
      <c r="J14" s="2">
        <v>3.2659863237109038E-2</v>
      </c>
      <c r="K14" s="2"/>
      <c r="L14" s="2"/>
      <c r="N14" s="17">
        <v>1093.75</v>
      </c>
      <c r="O14" s="17">
        <v>898.53699999999992</v>
      </c>
      <c r="P14" s="17">
        <v>1.3206460540205507</v>
      </c>
      <c r="R14" s="6">
        <v>1.6555</v>
      </c>
      <c r="S14" s="6">
        <f>892747/1000</f>
        <v>892.74699999999996</v>
      </c>
      <c r="U14" s="2">
        <v>48</v>
      </c>
      <c r="V14" s="2">
        <v>0.20333333333333334</v>
      </c>
      <c r="W14" s="2">
        <v>4.0855058468556145E-2</v>
      </c>
      <c r="X14" s="2"/>
    </row>
    <row r="15" spans="1:25" x14ac:dyDescent="0.2">
      <c r="A15" s="17">
        <v>1093.75</v>
      </c>
      <c r="B15" s="17">
        <v>912.25766666666675</v>
      </c>
      <c r="C15" s="17">
        <v>0.87458383754157398</v>
      </c>
      <c r="E15" s="6">
        <v>1.8665</v>
      </c>
      <c r="F15" s="6">
        <f>908694/1000</f>
        <v>908.69399999999996</v>
      </c>
      <c r="N15" s="17">
        <v>2187.5</v>
      </c>
      <c r="O15" s="17">
        <v>902.9666666666667</v>
      </c>
      <c r="P15" s="17">
        <v>1.5853635405027995</v>
      </c>
      <c r="R15" s="6">
        <v>1.8665</v>
      </c>
      <c r="S15" s="6">
        <f>892750/1000</f>
        <v>892.75</v>
      </c>
    </row>
    <row r="16" spans="1:25" x14ac:dyDescent="0.2">
      <c r="A16" s="17">
        <v>2187.5</v>
      </c>
      <c r="B16" s="17">
        <v>912.55099999999993</v>
      </c>
      <c r="C16" s="17">
        <v>0.67983282258704714</v>
      </c>
      <c r="E16" s="6">
        <v>2.1034999999999999</v>
      </c>
      <c r="F16" s="6">
        <f>908700/1000</f>
        <v>908.7</v>
      </c>
      <c r="H16" s="5"/>
      <c r="I16" s="2"/>
      <c r="N16" s="17">
        <v>4375</v>
      </c>
      <c r="O16" s="17">
        <v>907.54266666666661</v>
      </c>
      <c r="P16" s="17">
        <v>0.76196471192715232</v>
      </c>
      <c r="R16" s="6">
        <v>2.1034999999999999</v>
      </c>
      <c r="S16" s="6">
        <f>892753/1000</f>
        <v>892.75300000000004</v>
      </c>
      <c r="U16" s="5"/>
      <c r="V16" s="2"/>
    </row>
    <row r="17" spans="1:22" x14ac:dyDescent="0.2">
      <c r="A17" s="17">
        <v>4375</v>
      </c>
      <c r="B17" s="17">
        <v>914.11400000000003</v>
      </c>
      <c r="C17" s="17">
        <v>0.92008840154993754</v>
      </c>
      <c r="E17" s="6">
        <v>2.371</v>
      </c>
      <c r="F17" s="6">
        <f>908707/1000</f>
        <v>908.70699999999999</v>
      </c>
      <c r="H17" s="5"/>
      <c r="I17" s="2"/>
      <c r="N17" s="17">
        <v>8750</v>
      </c>
      <c r="O17" s="17">
        <v>913.04866666666669</v>
      </c>
      <c r="P17" s="17">
        <v>0.77322456131593476</v>
      </c>
      <c r="R17" s="6">
        <v>2.371</v>
      </c>
      <c r="S17" s="6">
        <f>892757/1000</f>
        <v>892.75699999999995</v>
      </c>
      <c r="U17" s="5"/>
      <c r="V17" s="2"/>
    </row>
    <row r="18" spans="1:22" x14ac:dyDescent="0.2">
      <c r="A18" s="17">
        <v>17500</v>
      </c>
      <c r="B18" s="17">
        <v>913.23933333333332</v>
      </c>
      <c r="C18" s="17">
        <v>1.0622922803489108</v>
      </c>
      <c r="E18" s="6">
        <v>2.673</v>
      </c>
      <c r="F18" s="6">
        <f>908714/1000</f>
        <v>908.71400000000006</v>
      </c>
      <c r="H18" s="5"/>
      <c r="I18" s="2"/>
      <c r="N18" s="17">
        <v>17500</v>
      </c>
      <c r="O18" s="17">
        <v>916.23833333333334</v>
      </c>
      <c r="P18" s="17">
        <v>0.95045860275739324</v>
      </c>
      <c r="R18" s="6">
        <v>2.673</v>
      </c>
      <c r="S18" s="6">
        <f>892761/1000</f>
        <v>892.76099999999997</v>
      </c>
      <c r="U18" s="5"/>
      <c r="V18" s="2"/>
    </row>
    <row r="19" spans="1:22" x14ac:dyDescent="0.2">
      <c r="A19" s="17">
        <v>35000</v>
      </c>
      <c r="B19" s="17">
        <v>913.97500000000002</v>
      </c>
      <c r="C19" s="17">
        <v>0.88616288946594113</v>
      </c>
      <c r="E19" s="6">
        <v>3.0129999999999999</v>
      </c>
      <c r="F19" s="6">
        <f>908723/1000</f>
        <v>908.72299999999996</v>
      </c>
      <c r="H19" s="5"/>
      <c r="I19" s="2"/>
      <c r="N19" s="17">
        <v>35000</v>
      </c>
      <c r="O19" s="17">
        <v>920.26733333333323</v>
      </c>
      <c r="P19" s="17">
        <v>0.87341717154834231</v>
      </c>
      <c r="R19" s="6">
        <v>3.0129999999999999</v>
      </c>
      <c r="S19" s="6">
        <f>892765/1000</f>
        <v>892.76499999999999</v>
      </c>
      <c r="U19" s="5"/>
      <c r="V19" s="2"/>
    </row>
    <row r="20" spans="1:22" x14ac:dyDescent="0.2">
      <c r="A20" s="17">
        <v>70000</v>
      </c>
      <c r="B20" s="17">
        <v>914.78566666666666</v>
      </c>
      <c r="C20" s="17">
        <v>1.0631479462217606</v>
      </c>
      <c r="E20" s="6">
        <v>3.3959999999999999</v>
      </c>
      <c r="F20" s="6">
        <f>908733/1000</f>
        <v>908.73299999999995</v>
      </c>
      <c r="H20" s="5"/>
      <c r="I20" s="2"/>
      <c r="N20" s="17">
        <v>70000</v>
      </c>
      <c r="O20" s="17">
        <v>922.82333333333327</v>
      </c>
      <c r="P20" s="17">
        <v>0.80295302201035657</v>
      </c>
      <c r="R20" s="6">
        <v>3.3959999999999999</v>
      </c>
      <c r="S20" s="6">
        <f>892770/1000</f>
        <v>892.77</v>
      </c>
      <c r="U20" s="5"/>
      <c r="V20" s="2"/>
    </row>
    <row r="21" spans="1:22" x14ac:dyDescent="0.2">
      <c r="E21" s="6">
        <v>3.8279999999999998</v>
      </c>
      <c r="F21" s="6">
        <f>908744/1000</f>
        <v>908.74400000000003</v>
      </c>
      <c r="H21" s="5"/>
      <c r="I21" s="2"/>
      <c r="R21" s="6">
        <v>3.8279999999999998</v>
      </c>
      <c r="S21" s="6">
        <f>892776/1000</f>
        <v>892.77599999999995</v>
      </c>
      <c r="U21" s="5"/>
      <c r="V21" s="2"/>
    </row>
    <row r="22" spans="1:22" x14ac:dyDescent="0.2">
      <c r="E22" s="6">
        <v>4.3150000000000004</v>
      </c>
      <c r="F22" s="6">
        <f>908756/1000</f>
        <v>908.75599999999997</v>
      </c>
      <c r="H22" s="5"/>
      <c r="I22" s="2"/>
      <c r="R22" s="6">
        <v>4.3150000000000004</v>
      </c>
      <c r="S22" s="6">
        <f>892782/1000</f>
        <v>892.78200000000004</v>
      </c>
      <c r="U22" s="5"/>
      <c r="V22" s="2"/>
    </row>
    <row r="23" spans="1:22" x14ac:dyDescent="0.2">
      <c r="E23" s="6">
        <v>4.8635000000000002</v>
      </c>
      <c r="F23" s="6">
        <f>908770/1000</f>
        <v>908.77</v>
      </c>
      <c r="H23" s="5"/>
      <c r="I23" s="2"/>
      <c r="R23" s="6">
        <v>4.8635000000000002</v>
      </c>
      <c r="S23" s="6">
        <f>892789/1000</f>
        <v>892.78899999999999</v>
      </c>
      <c r="U23" s="5"/>
      <c r="V23" s="2"/>
    </row>
    <row r="24" spans="1:22" x14ac:dyDescent="0.2">
      <c r="E24" s="6">
        <v>5.4824999999999999</v>
      </c>
      <c r="F24" s="6">
        <f>908786/1000</f>
        <v>908.78599999999994</v>
      </c>
      <c r="H24" s="5"/>
      <c r="I24" s="2"/>
      <c r="R24" s="6">
        <v>5.4824999999999999</v>
      </c>
      <c r="S24" s="6">
        <f>892797/1000</f>
        <v>892.79700000000003</v>
      </c>
      <c r="U24" s="5"/>
      <c r="V24" s="2"/>
    </row>
    <row r="25" spans="1:22" x14ac:dyDescent="0.2">
      <c r="E25" s="6">
        <v>6.1795</v>
      </c>
      <c r="F25" s="6">
        <f>908803/1000</f>
        <v>908.803</v>
      </c>
      <c r="H25" s="5"/>
      <c r="I25" s="2"/>
      <c r="R25" s="6">
        <v>6.1795</v>
      </c>
      <c r="S25" s="6">
        <f>892807/1000</f>
        <v>892.80700000000002</v>
      </c>
      <c r="U25" s="5"/>
      <c r="V25" s="2"/>
    </row>
    <row r="26" spans="1:22" x14ac:dyDescent="0.2">
      <c r="E26" s="6">
        <v>6.9660000000000002</v>
      </c>
      <c r="F26" s="6">
        <f>908823/1000</f>
        <v>908.82299999999998</v>
      </c>
      <c r="N26" s="7"/>
      <c r="R26" s="6">
        <v>6.9660000000000002</v>
      </c>
      <c r="S26" s="6">
        <f>892817/1000</f>
        <v>892.81700000000001</v>
      </c>
    </row>
    <row r="27" spans="1:22" x14ac:dyDescent="0.2">
      <c r="E27" s="6">
        <v>7.8520000000000003</v>
      </c>
      <c r="F27" s="6">
        <f>908844/1000</f>
        <v>908.84400000000005</v>
      </c>
      <c r="R27" s="6">
        <v>7.8520000000000003</v>
      </c>
      <c r="S27" s="6">
        <f>892828/1000</f>
        <v>892.82799999999997</v>
      </c>
    </row>
    <row r="28" spans="1:22" x14ac:dyDescent="0.2">
      <c r="E28" s="6">
        <v>8.8505000000000003</v>
      </c>
      <c r="F28" s="6">
        <f>908869/1000</f>
        <v>908.86900000000003</v>
      </c>
      <c r="R28" s="6">
        <v>8.8505000000000003</v>
      </c>
      <c r="S28" s="6">
        <f>892841/1000</f>
        <v>892.84100000000001</v>
      </c>
    </row>
    <row r="29" spans="1:22" x14ac:dyDescent="0.2">
      <c r="E29" s="6">
        <v>9.9764999999999997</v>
      </c>
      <c r="F29" s="6">
        <f>908896/1000</f>
        <v>908.89599999999996</v>
      </c>
      <c r="R29" s="6">
        <v>9.9764999999999997</v>
      </c>
      <c r="S29" s="6">
        <f>892856/1000</f>
        <v>892.85599999999999</v>
      </c>
    </row>
    <row r="30" spans="1:22" x14ac:dyDescent="0.2">
      <c r="E30" s="6">
        <v>11.2455</v>
      </c>
      <c r="F30" s="6">
        <f>908926/1000</f>
        <v>908.92600000000004</v>
      </c>
      <c r="R30" s="6">
        <v>11.2455</v>
      </c>
      <c r="S30" s="6">
        <f>892873/1000</f>
        <v>892.87300000000005</v>
      </c>
    </row>
    <row r="31" spans="1:22" x14ac:dyDescent="0.2">
      <c r="E31" s="6">
        <v>12.6755</v>
      </c>
      <c r="F31" s="6">
        <f>908960/1000</f>
        <v>908.96</v>
      </c>
      <c r="R31" s="6">
        <v>12.6755</v>
      </c>
      <c r="S31" s="6">
        <f>892891/1000</f>
        <v>892.89099999999996</v>
      </c>
    </row>
    <row r="32" spans="1:22" x14ac:dyDescent="0.2">
      <c r="B32" s="7"/>
      <c r="E32" s="6">
        <v>14.288</v>
      </c>
      <c r="F32" s="6">
        <f>908998/1000</f>
        <v>908.99800000000005</v>
      </c>
      <c r="R32" s="6">
        <v>14.288</v>
      </c>
      <c r="S32" s="6">
        <f>892912/1000</f>
        <v>892.91200000000003</v>
      </c>
    </row>
    <row r="33" spans="2:19" x14ac:dyDescent="0.2">
      <c r="E33" s="6">
        <v>16.105499999999999</v>
      </c>
      <c r="F33" s="6">
        <f>909040/1000</f>
        <v>909.04</v>
      </c>
      <c r="R33" s="6">
        <v>16.105499999999999</v>
      </c>
      <c r="S33" s="6">
        <f>892936/1000</f>
        <v>892.93600000000004</v>
      </c>
    </row>
    <row r="34" spans="2:19" x14ac:dyDescent="0.2">
      <c r="E34" s="6">
        <v>18.154</v>
      </c>
      <c r="F34" s="6">
        <f>909086/1000</f>
        <v>909.08600000000001</v>
      </c>
      <c r="R34" s="6">
        <v>18.154</v>
      </c>
      <c r="S34" s="6">
        <f>892963/1000</f>
        <v>892.96299999999997</v>
      </c>
    </row>
    <row r="35" spans="2:19" x14ac:dyDescent="0.2">
      <c r="E35" s="6">
        <v>20.463000000000001</v>
      </c>
      <c r="F35" s="6">
        <f>909138/1000</f>
        <v>909.13800000000003</v>
      </c>
      <c r="R35" s="6">
        <v>20.463000000000001</v>
      </c>
      <c r="S35" s="6">
        <f>892992/1000</f>
        <v>892.99199999999996</v>
      </c>
    </row>
    <row r="36" spans="2:19" x14ac:dyDescent="0.2">
      <c r="B36" s="7"/>
      <c r="E36" s="6">
        <v>23.065999999999999</v>
      </c>
      <c r="F36" s="6">
        <f>909195/1000</f>
        <v>909.19500000000005</v>
      </c>
      <c r="R36" s="6">
        <v>23.065999999999999</v>
      </c>
      <c r="S36" s="6">
        <f>893026/1000</f>
        <v>893.02599999999995</v>
      </c>
    </row>
    <row r="37" spans="2:19" x14ac:dyDescent="0.2">
      <c r="E37" s="6">
        <v>26</v>
      </c>
      <c r="F37" s="6">
        <f>909258/1000</f>
        <v>909.25800000000004</v>
      </c>
      <c r="R37" s="6">
        <v>26</v>
      </c>
      <c r="S37" s="6">
        <f>893064/1000</f>
        <v>893.06399999999996</v>
      </c>
    </row>
    <row r="38" spans="2:19" x14ac:dyDescent="0.2">
      <c r="E38" s="6">
        <v>29.306999999999999</v>
      </c>
      <c r="F38" s="6">
        <f>909327/1000</f>
        <v>909.327</v>
      </c>
      <c r="R38" s="6">
        <v>29.306999999999999</v>
      </c>
      <c r="S38" s="6">
        <f>893107/1000</f>
        <v>893.10699999999997</v>
      </c>
    </row>
    <row r="39" spans="2:19" x14ac:dyDescent="0.2">
      <c r="E39" s="6">
        <v>33.034500000000001</v>
      </c>
      <c r="F39" s="6">
        <f>909402/1000</f>
        <v>909.40200000000004</v>
      </c>
      <c r="R39" s="6">
        <v>33.034500000000001</v>
      </c>
      <c r="S39" s="6">
        <f>893154/1000</f>
        <v>893.154</v>
      </c>
    </row>
    <row r="40" spans="2:19" x14ac:dyDescent="0.2">
      <c r="E40" s="6">
        <v>37.236499999999999</v>
      </c>
      <c r="F40" s="6">
        <f>909485/1000</f>
        <v>909.48500000000001</v>
      </c>
      <c r="R40" s="6">
        <v>37.236499999999999</v>
      </c>
      <c r="S40" s="6">
        <f>893208/1000</f>
        <v>893.20799999999997</v>
      </c>
    </row>
    <row r="41" spans="2:19" x14ac:dyDescent="0.2">
      <c r="E41" s="6">
        <v>41.972999999999999</v>
      </c>
      <c r="F41" s="6">
        <f>909575/1000</f>
        <v>909.57500000000005</v>
      </c>
      <c r="R41" s="6">
        <v>41.972999999999999</v>
      </c>
      <c r="S41" s="6">
        <f>893268/1000</f>
        <v>893.26800000000003</v>
      </c>
    </row>
    <row r="42" spans="2:19" x14ac:dyDescent="0.2">
      <c r="E42" s="6">
        <v>47.311999999999998</v>
      </c>
      <c r="F42" s="6">
        <f>909672/1000</f>
        <v>909.67200000000003</v>
      </c>
      <c r="R42" s="6">
        <v>47.311999999999998</v>
      </c>
      <c r="S42" s="6">
        <f>893336/1000</f>
        <v>893.33600000000001</v>
      </c>
    </row>
    <row r="43" spans="2:19" x14ac:dyDescent="0.2">
      <c r="E43" s="6">
        <v>53.33</v>
      </c>
      <c r="F43" s="6">
        <f>909778/1000</f>
        <v>909.77800000000002</v>
      </c>
      <c r="R43" s="6">
        <v>53.33</v>
      </c>
      <c r="S43" s="6">
        <f>893412/1000</f>
        <v>893.41200000000003</v>
      </c>
    </row>
    <row r="44" spans="2:19" x14ac:dyDescent="0.2">
      <c r="E44" s="6">
        <v>60.113</v>
      </c>
      <c r="F44" s="6">
        <f>909891/1000</f>
        <v>909.89099999999996</v>
      </c>
      <c r="R44" s="6">
        <v>60.113</v>
      </c>
      <c r="S44" s="6">
        <f>893497/1000</f>
        <v>893.49699999999996</v>
      </c>
    </row>
    <row r="45" spans="2:19" x14ac:dyDescent="0.2">
      <c r="E45" s="6">
        <v>67.759500000000003</v>
      </c>
      <c r="F45" s="6">
        <f>910012/1000</f>
        <v>910.01199999999994</v>
      </c>
      <c r="R45" s="6">
        <v>67.759500000000003</v>
      </c>
      <c r="S45" s="6">
        <f>893593/1000</f>
        <v>893.59299999999996</v>
      </c>
    </row>
    <row r="46" spans="2:19" x14ac:dyDescent="0.2">
      <c r="E46" s="6">
        <v>76.378500000000003</v>
      </c>
      <c r="F46" s="6">
        <f>910141/1000</f>
        <v>910.14099999999996</v>
      </c>
      <c r="R46" s="6">
        <v>76.378500000000003</v>
      </c>
      <c r="S46" s="6">
        <f>893700/1000</f>
        <v>893.7</v>
      </c>
    </row>
    <row r="47" spans="2:19" x14ac:dyDescent="0.2">
      <c r="E47" s="6">
        <v>86.093500000000006</v>
      </c>
      <c r="F47" s="6">
        <f>910277/1000</f>
        <v>910.27700000000004</v>
      </c>
      <c r="R47" s="6">
        <v>86.093500000000006</v>
      </c>
      <c r="S47" s="6">
        <f>893819/1000</f>
        <v>893.81899999999996</v>
      </c>
    </row>
    <row r="48" spans="2:19" x14ac:dyDescent="0.2">
      <c r="E48" s="6">
        <v>97.044499999999999</v>
      </c>
      <c r="F48" s="6">
        <f>910420/1000</f>
        <v>910.42</v>
      </c>
      <c r="R48" s="6">
        <v>97.044499999999999</v>
      </c>
      <c r="S48" s="6">
        <f>893953/1000</f>
        <v>893.95299999999997</v>
      </c>
    </row>
    <row r="49" spans="5:19" x14ac:dyDescent="0.2">
      <c r="E49" s="6">
        <v>109.38800000000001</v>
      </c>
      <c r="F49" s="6">
        <f>910569/1000</f>
        <v>910.56899999999996</v>
      </c>
      <c r="R49" s="6">
        <v>109.38800000000001</v>
      </c>
      <c r="S49" s="6">
        <f>894103/1000</f>
        <v>894.10299999999995</v>
      </c>
    </row>
    <row r="50" spans="5:19" x14ac:dyDescent="0.2">
      <c r="E50" s="6">
        <v>123.30200000000001</v>
      </c>
      <c r="F50" s="6">
        <f>910724/1000</f>
        <v>910.72400000000005</v>
      </c>
      <c r="R50" s="6">
        <v>123.30200000000001</v>
      </c>
      <c r="S50" s="6">
        <f>894269/1000</f>
        <v>894.26900000000001</v>
      </c>
    </row>
    <row r="51" spans="5:19" x14ac:dyDescent="0.2">
      <c r="E51" s="6">
        <v>138.9855</v>
      </c>
      <c r="F51" s="6">
        <f>910883/1000</f>
        <v>910.88300000000004</v>
      </c>
      <c r="R51" s="6">
        <v>138.9855</v>
      </c>
      <c r="S51" s="6">
        <f>894455/1000</f>
        <v>894.45500000000004</v>
      </c>
    </row>
    <row r="52" spans="5:19" x14ac:dyDescent="0.2">
      <c r="E52" s="6">
        <v>156.6645</v>
      </c>
      <c r="F52" s="6">
        <f>911046/1000</f>
        <v>911.04600000000005</v>
      </c>
      <c r="R52" s="6">
        <v>156.6645</v>
      </c>
      <c r="S52" s="6">
        <f>894661/1000</f>
        <v>894.66099999999994</v>
      </c>
    </row>
    <row r="53" spans="5:19" x14ac:dyDescent="0.2">
      <c r="E53" s="6">
        <v>176.5915</v>
      </c>
      <c r="F53" s="6">
        <f>911211/1000</f>
        <v>911.21100000000001</v>
      </c>
      <c r="R53" s="6">
        <v>176.5915</v>
      </c>
      <c r="S53" s="6">
        <f>894891/1000</f>
        <v>894.89099999999996</v>
      </c>
    </row>
    <row r="54" spans="5:19" x14ac:dyDescent="0.2">
      <c r="E54" s="6">
        <v>199.05350000000001</v>
      </c>
      <c r="F54" s="6">
        <f>911377/1000</f>
        <v>911.37699999999995</v>
      </c>
      <c r="R54" s="6">
        <v>199.05350000000001</v>
      </c>
      <c r="S54" s="6">
        <f>895145/1000</f>
        <v>895.14499999999998</v>
      </c>
    </row>
    <row r="55" spans="5:19" x14ac:dyDescent="0.2">
      <c r="E55" s="6">
        <v>224.3725</v>
      </c>
      <c r="F55" s="6">
        <f>911543/1000</f>
        <v>911.54300000000001</v>
      </c>
      <c r="R55" s="6">
        <v>224.3725</v>
      </c>
      <c r="S55" s="6">
        <f>895426/1000</f>
        <v>895.42600000000004</v>
      </c>
    </row>
    <row r="56" spans="5:19" x14ac:dyDescent="0.2">
      <c r="E56" s="6">
        <v>252.91249999999999</v>
      </c>
      <c r="F56" s="6">
        <f>911707/1000</f>
        <v>911.70699999999999</v>
      </c>
      <c r="R56" s="6">
        <v>252.91249999999999</v>
      </c>
      <c r="S56" s="6">
        <f>895737/1000</f>
        <v>895.73699999999997</v>
      </c>
    </row>
    <row r="57" spans="5:19" x14ac:dyDescent="0.2">
      <c r="E57" s="6">
        <v>285.08199999999999</v>
      </c>
      <c r="F57" s="6">
        <f>911868/1000</f>
        <v>911.86800000000005</v>
      </c>
      <c r="R57" s="6">
        <v>285.08199999999999</v>
      </c>
      <c r="S57" s="6">
        <f>896079/1000</f>
        <v>896.07899999999995</v>
      </c>
    </row>
    <row r="58" spans="5:19" x14ac:dyDescent="0.2">
      <c r="E58" s="6">
        <v>321.34399999999999</v>
      </c>
      <c r="F58" s="6">
        <f>912025/1000</f>
        <v>912.02499999999998</v>
      </c>
      <c r="R58" s="6">
        <v>321.34399999999999</v>
      </c>
      <c r="S58" s="6">
        <f>896455/1000</f>
        <v>896.45500000000004</v>
      </c>
    </row>
    <row r="59" spans="5:19" x14ac:dyDescent="0.2">
      <c r="E59" s="6">
        <v>362.21800000000002</v>
      </c>
      <c r="F59" s="6">
        <f>912177/1000</f>
        <v>912.17700000000002</v>
      </c>
      <c r="R59" s="6">
        <v>362.21800000000002</v>
      </c>
      <c r="S59" s="6">
        <f>896867/1000</f>
        <v>896.86699999999996</v>
      </c>
    </row>
    <row r="60" spans="5:19" x14ac:dyDescent="0.2">
      <c r="E60" s="6">
        <v>408.291</v>
      </c>
      <c r="F60" s="6">
        <f>912322/1000</f>
        <v>912.322</v>
      </c>
      <c r="R60" s="6">
        <v>408.291</v>
      </c>
      <c r="S60" s="6">
        <f>897317/1000</f>
        <v>897.31700000000001</v>
      </c>
    </row>
    <row r="61" spans="5:19" x14ac:dyDescent="0.2">
      <c r="E61" s="6">
        <v>460.22500000000002</v>
      </c>
      <c r="F61" s="6">
        <f>912462/1000</f>
        <v>912.46199999999999</v>
      </c>
      <c r="R61" s="6">
        <v>460.22500000000002</v>
      </c>
      <c r="S61" s="6">
        <f>897807/1000</f>
        <v>897.80700000000002</v>
      </c>
    </row>
    <row r="62" spans="5:19" x14ac:dyDescent="0.2">
      <c r="E62" s="6">
        <v>518.76400000000001</v>
      </c>
      <c r="F62" s="6">
        <f>912594/1000</f>
        <v>912.59400000000005</v>
      </c>
      <c r="R62" s="6">
        <v>518.76400000000001</v>
      </c>
      <c r="S62" s="6">
        <f>898339/1000</f>
        <v>898.33900000000006</v>
      </c>
    </row>
    <row r="63" spans="5:19" x14ac:dyDescent="0.2">
      <c r="E63" s="6">
        <v>584.74950000000001</v>
      </c>
      <c r="F63" s="6">
        <f>912718/1000</f>
        <v>912.71799999999996</v>
      </c>
      <c r="R63" s="6">
        <v>584.74950000000001</v>
      </c>
      <c r="S63" s="6">
        <f>898912/1000</f>
        <v>898.91200000000003</v>
      </c>
    </row>
    <row r="64" spans="5:19" x14ac:dyDescent="0.2">
      <c r="E64" s="6">
        <v>659.12850000000003</v>
      </c>
      <c r="F64" s="6">
        <f>912835/1000</f>
        <v>912.83500000000004</v>
      </c>
      <c r="R64" s="6">
        <v>659.12850000000003</v>
      </c>
      <c r="S64" s="6">
        <f>899529/1000</f>
        <v>899.529</v>
      </c>
    </row>
    <row r="65" spans="5:19" x14ac:dyDescent="0.2">
      <c r="E65" s="6">
        <v>742.96799999999996</v>
      </c>
      <c r="F65" s="6">
        <f>912943/1000</f>
        <v>912.94299999999998</v>
      </c>
      <c r="R65" s="6">
        <v>742.96799999999996</v>
      </c>
      <c r="S65" s="6">
        <f>900189/1000</f>
        <v>900.18899999999996</v>
      </c>
    </row>
    <row r="66" spans="5:19" x14ac:dyDescent="0.2">
      <c r="E66" s="6">
        <v>837.47149999999999</v>
      </c>
      <c r="F66" s="6">
        <f>913044/1000</f>
        <v>913.04399999999998</v>
      </c>
      <c r="R66" s="6">
        <v>837.47149999999999</v>
      </c>
      <c r="S66" s="6">
        <f>900892/1000</f>
        <v>900.89200000000005</v>
      </c>
    </row>
    <row r="67" spans="5:19" x14ac:dyDescent="0.2">
      <c r="E67" s="6">
        <v>943.99549999999999</v>
      </c>
      <c r="F67" s="6">
        <f>913137/1000</f>
        <v>913.13699999999994</v>
      </c>
      <c r="R67" s="6">
        <v>943.99549999999999</v>
      </c>
      <c r="S67" s="6">
        <f>901636/1000</f>
        <v>901.63599999999997</v>
      </c>
    </row>
    <row r="68" spans="5:19" x14ac:dyDescent="0.2">
      <c r="E68" s="6">
        <v>1064.0695000000001</v>
      </c>
      <c r="F68" s="6">
        <f>913223/1000</f>
        <v>913.22299999999996</v>
      </c>
      <c r="R68" s="6">
        <v>1064.0695000000001</v>
      </c>
      <c r="S68" s="6">
        <f>902420/1000</f>
        <v>902.42</v>
      </c>
    </row>
    <row r="69" spans="5:19" x14ac:dyDescent="0.2">
      <c r="E69" s="6">
        <v>1199.4165</v>
      </c>
      <c r="F69" s="6">
        <f>913301/1000</f>
        <v>913.30100000000004</v>
      </c>
      <c r="R69" s="6">
        <v>1199.4165</v>
      </c>
      <c r="S69" s="6">
        <f>903240/1000</f>
        <v>903.24</v>
      </c>
    </row>
    <row r="70" spans="5:19" x14ac:dyDescent="0.2">
      <c r="E70" s="6">
        <v>1351.979</v>
      </c>
      <c r="F70" s="6">
        <f>913373/1000</f>
        <v>913.37300000000005</v>
      </c>
      <c r="R70" s="6">
        <v>1351.979</v>
      </c>
      <c r="S70" s="6">
        <f>904094/1000</f>
        <v>904.09400000000005</v>
      </c>
    </row>
    <row r="71" spans="5:19" x14ac:dyDescent="0.2">
      <c r="E71" s="6">
        <v>1523.9475</v>
      </c>
      <c r="F71" s="6">
        <f>913438/1000</f>
        <v>913.43799999999999</v>
      </c>
      <c r="R71" s="6">
        <v>1523.9475</v>
      </c>
      <c r="S71" s="6">
        <f>904975/1000</f>
        <v>904.97500000000002</v>
      </c>
    </row>
    <row r="72" spans="5:19" x14ac:dyDescent="0.2">
      <c r="E72" s="6">
        <v>1717.7895000000001</v>
      </c>
      <c r="F72" s="6">
        <f>913497/1000</f>
        <v>913.49699999999996</v>
      </c>
      <c r="R72" s="6">
        <v>1717.7895000000001</v>
      </c>
      <c r="S72" s="6">
        <f>905880/1000</f>
        <v>905.88</v>
      </c>
    </row>
    <row r="73" spans="5:19" x14ac:dyDescent="0.2">
      <c r="E73" s="6">
        <v>1936.288</v>
      </c>
      <c r="F73" s="6">
        <f>913551/1000</f>
        <v>913.55100000000004</v>
      </c>
      <c r="R73" s="6">
        <v>1936.288</v>
      </c>
      <c r="S73" s="6">
        <f>906803/1000</f>
        <v>906.803</v>
      </c>
    </row>
    <row r="74" spans="5:19" x14ac:dyDescent="0.2">
      <c r="E74" s="6">
        <v>2182.5790000000002</v>
      </c>
      <c r="F74" s="6">
        <f>913599/1000</f>
        <v>913.59900000000005</v>
      </c>
      <c r="R74" s="6">
        <v>2182.5790000000002</v>
      </c>
      <c r="S74" s="6">
        <f>907736/1000</f>
        <v>907.73599999999999</v>
      </c>
    </row>
    <row r="75" spans="5:19" x14ac:dyDescent="0.2">
      <c r="E75" s="6">
        <v>2460.1975000000002</v>
      </c>
      <c r="F75" s="6">
        <f>913643/1000</f>
        <v>913.64300000000003</v>
      </c>
      <c r="R75" s="6">
        <v>2460.1975000000002</v>
      </c>
      <c r="S75" s="6">
        <f>908674/1000</f>
        <v>908.67399999999998</v>
      </c>
    </row>
    <row r="76" spans="5:19" x14ac:dyDescent="0.2">
      <c r="E76" s="6">
        <v>2773.1284999999998</v>
      </c>
      <c r="F76" s="6">
        <f>913682/1000</f>
        <v>913.68200000000002</v>
      </c>
      <c r="R76" s="6">
        <v>2773.1284999999998</v>
      </c>
      <c r="S76" s="6">
        <f>909610/1000</f>
        <v>909.61</v>
      </c>
    </row>
    <row r="77" spans="5:19" x14ac:dyDescent="0.2">
      <c r="E77" s="6">
        <v>3125.8634999999999</v>
      </c>
      <c r="F77" s="6">
        <f>913718/1000</f>
        <v>913.71799999999996</v>
      </c>
      <c r="R77" s="6">
        <v>3125.8634999999999</v>
      </c>
      <c r="S77" s="6">
        <f>910536/1000</f>
        <v>910.53599999999994</v>
      </c>
    </row>
    <row r="78" spans="5:19" x14ac:dyDescent="0.2">
      <c r="E78" s="6">
        <v>3523.4654999999998</v>
      </c>
      <c r="F78" s="6">
        <f>913750/1000</f>
        <v>913.75</v>
      </c>
      <c r="R78" s="6">
        <v>3523.4654999999998</v>
      </c>
      <c r="S78" s="6">
        <f>911447/1000</f>
        <v>911.447</v>
      </c>
    </row>
    <row r="79" spans="5:19" x14ac:dyDescent="0.2">
      <c r="E79" s="6">
        <v>3971.6410000000001</v>
      </c>
      <c r="F79" s="6">
        <f>913778/1000</f>
        <v>913.77800000000002</v>
      </c>
      <c r="R79" s="6">
        <v>3971.6410000000001</v>
      </c>
      <c r="S79" s="6">
        <f>912337/1000</f>
        <v>912.33699999999999</v>
      </c>
    </row>
    <row r="80" spans="5:19" x14ac:dyDescent="0.2">
      <c r="E80" s="6">
        <v>4476.8239999999996</v>
      </c>
      <c r="F80" s="6">
        <f>913803/1000</f>
        <v>913.803</v>
      </c>
      <c r="R80" s="6">
        <v>4476.8239999999996</v>
      </c>
      <c r="S80" s="6">
        <f>913200/1000</f>
        <v>913.2</v>
      </c>
    </row>
    <row r="81" spans="5:19" x14ac:dyDescent="0.2">
      <c r="E81" s="6">
        <v>5046.2645000000002</v>
      </c>
      <c r="F81" s="6">
        <f>913826/1000</f>
        <v>913.82600000000002</v>
      </c>
      <c r="R81" s="6">
        <v>5046.2645000000002</v>
      </c>
      <c r="S81" s="6">
        <f>914032/1000</f>
        <v>914.03200000000004</v>
      </c>
    </row>
    <row r="82" spans="5:19" x14ac:dyDescent="0.2">
      <c r="E82" s="6">
        <v>5688.1364999999996</v>
      </c>
      <c r="F82" s="6">
        <f>913847/1000</f>
        <v>913.84699999999998</v>
      </c>
      <c r="R82" s="6">
        <v>5688.1364999999996</v>
      </c>
      <c r="S82" s="6">
        <f>914828/1000</f>
        <v>914.82799999999997</v>
      </c>
    </row>
    <row r="83" spans="5:19" x14ac:dyDescent="0.2">
      <c r="E83" s="6">
        <v>6411.6530000000002</v>
      </c>
      <c r="F83" s="6">
        <f>913865/1000</f>
        <v>913.86500000000001</v>
      </c>
      <c r="R83" s="6">
        <v>6411.6530000000002</v>
      </c>
      <c r="S83" s="6">
        <f>915585/1000</f>
        <v>915.58500000000004</v>
      </c>
    </row>
    <row r="84" spans="5:19" x14ac:dyDescent="0.2">
      <c r="E84" s="6">
        <v>7227.1989999999996</v>
      </c>
      <c r="F84" s="6">
        <f>913881/1000</f>
        <v>913.88099999999997</v>
      </c>
      <c r="R84" s="6">
        <v>7227.1989999999996</v>
      </c>
      <c r="S84" s="6">
        <f>916301/1000</f>
        <v>916.30100000000004</v>
      </c>
    </row>
    <row r="85" spans="5:19" x14ac:dyDescent="0.2">
      <c r="E85" s="6">
        <v>8146.48</v>
      </c>
      <c r="F85" s="6">
        <f>913895/1000</f>
        <v>913.89499999999998</v>
      </c>
      <c r="R85" s="6">
        <v>8146.48</v>
      </c>
      <c r="S85" s="6">
        <f>916975/1000</f>
        <v>916.97500000000002</v>
      </c>
    </row>
    <row r="86" spans="5:19" x14ac:dyDescent="0.2">
      <c r="E86" s="6">
        <v>9182.6915000000008</v>
      </c>
      <c r="F86" s="6">
        <f>913908/1000</f>
        <v>913.90800000000002</v>
      </c>
      <c r="R86" s="6">
        <v>9182.6915000000008</v>
      </c>
      <c r="S86" s="6">
        <f>917606/1000</f>
        <v>917.60599999999999</v>
      </c>
    </row>
    <row r="87" spans="5:19" x14ac:dyDescent="0.2">
      <c r="E87" s="6">
        <v>10350.7065</v>
      </c>
      <c r="F87" s="6">
        <f>913920/1000</f>
        <v>913.92</v>
      </c>
      <c r="R87" s="6">
        <v>10350.7065</v>
      </c>
      <c r="S87" s="6">
        <f>918194/1000</f>
        <v>918.19399999999996</v>
      </c>
    </row>
    <row r="88" spans="5:19" x14ac:dyDescent="0.2">
      <c r="E88" s="6">
        <v>11667.290499999999</v>
      </c>
      <c r="F88" s="6">
        <f>913930/1000</f>
        <v>913.93</v>
      </c>
      <c r="R88" s="6">
        <v>11667.290499999999</v>
      </c>
      <c r="S88" s="6">
        <f>918739/1000</f>
        <v>918.73900000000003</v>
      </c>
    </row>
    <row r="89" spans="5:19" x14ac:dyDescent="0.2">
      <c r="E89" s="6">
        <v>13151.34</v>
      </c>
      <c r="F89" s="6">
        <f>913939/1000</f>
        <v>913.93899999999996</v>
      </c>
      <c r="R89" s="6">
        <v>13151.34</v>
      </c>
      <c r="S89" s="6">
        <f>919242/1000</f>
        <v>919.24199999999996</v>
      </c>
    </row>
    <row r="90" spans="5:19" x14ac:dyDescent="0.2">
      <c r="E90" s="6">
        <v>14824.156999999999</v>
      </c>
      <c r="F90" s="6">
        <f>913947/1000</f>
        <v>913.947</v>
      </c>
      <c r="R90" s="6">
        <v>14824.156999999999</v>
      </c>
      <c r="S90" s="6">
        <f>919704/1000</f>
        <v>919.70399999999995</v>
      </c>
    </row>
    <row r="91" spans="5:19" x14ac:dyDescent="0.2">
      <c r="E91" s="6">
        <v>16709.752</v>
      </c>
      <c r="F91" s="6">
        <f>913954/1000</f>
        <v>913.95399999999995</v>
      </c>
      <c r="R91" s="6">
        <v>16709.752</v>
      </c>
      <c r="S91" s="6">
        <f>920129/1000</f>
        <v>920.12900000000002</v>
      </c>
    </row>
    <row r="92" spans="5:19" x14ac:dyDescent="0.2">
      <c r="E92" s="6">
        <v>18835.189999999999</v>
      </c>
      <c r="F92" s="6">
        <f>913961/1000</f>
        <v>913.96100000000001</v>
      </c>
      <c r="R92" s="6">
        <v>18835.189999999999</v>
      </c>
      <c r="S92" s="6">
        <f>920516/1000</f>
        <v>920.51599999999996</v>
      </c>
    </row>
    <row r="93" spans="5:19" x14ac:dyDescent="0.2">
      <c r="E93" s="6">
        <v>21230.977999999999</v>
      </c>
      <c r="F93" s="6">
        <f>913967/1000</f>
        <v>913.96699999999998</v>
      </c>
      <c r="R93" s="6">
        <v>21230.977999999999</v>
      </c>
      <c r="S93" s="6">
        <f>920869/1000</f>
        <v>920.86900000000003</v>
      </c>
    </row>
    <row r="94" spans="5:19" x14ac:dyDescent="0.2">
      <c r="E94" s="6">
        <v>23931.504499999999</v>
      </c>
      <c r="F94" s="6">
        <f>913972/1000</f>
        <v>913.97199999999998</v>
      </c>
      <c r="R94" s="6">
        <v>23931.504499999999</v>
      </c>
      <c r="S94" s="6">
        <f>921190/1000</f>
        <v>921.19</v>
      </c>
    </row>
    <row r="95" spans="5:19" x14ac:dyDescent="0.2">
      <c r="E95" s="6">
        <v>26975.530999999999</v>
      </c>
      <c r="F95" s="6">
        <f>913976/1000</f>
        <v>913.976</v>
      </c>
      <c r="R95" s="6">
        <v>26975.530999999999</v>
      </c>
      <c r="S95" s="6">
        <f>921480/1000</f>
        <v>921.48</v>
      </c>
    </row>
    <row r="96" spans="5:19" x14ac:dyDescent="0.2">
      <c r="E96" s="6">
        <v>30406.75</v>
      </c>
      <c r="F96" s="6">
        <f>913980/1000</f>
        <v>913.98</v>
      </c>
      <c r="R96" s="6">
        <v>30406.75</v>
      </c>
      <c r="S96" s="6">
        <f>921743/1000</f>
        <v>921.74300000000005</v>
      </c>
    </row>
    <row r="97" spans="5:19" x14ac:dyDescent="0.2">
      <c r="E97" s="6">
        <v>34274.411500000002</v>
      </c>
      <c r="F97" s="6">
        <f>913984/1000</f>
        <v>913.98400000000004</v>
      </c>
      <c r="R97" s="6">
        <v>34274.411500000002</v>
      </c>
      <c r="S97" s="6">
        <f>921980/1000</f>
        <v>921.98</v>
      </c>
    </row>
    <row r="98" spans="5:19" x14ac:dyDescent="0.2">
      <c r="E98" s="6">
        <v>38634.029499999997</v>
      </c>
      <c r="F98" s="6">
        <f>913987/1000</f>
        <v>913.98699999999997</v>
      </c>
      <c r="R98" s="6">
        <v>38634.029499999997</v>
      </c>
      <c r="S98" s="6">
        <f>922194/1000</f>
        <v>922.19399999999996</v>
      </c>
    </row>
    <row r="99" spans="5:19" x14ac:dyDescent="0.2">
      <c r="E99" s="6">
        <v>43548.179499999998</v>
      </c>
      <c r="F99" s="6">
        <f>913990/1000</f>
        <v>913.99</v>
      </c>
      <c r="R99" s="6">
        <v>43548.179499999998</v>
      </c>
      <c r="S99" s="6">
        <f>922386/1000</f>
        <v>922.38599999999997</v>
      </c>
    </row>
    <row r="100" spans="5:19" x14ac:dyDescent="0.2">
      <c r="E100" s="6">
        <v>49087.396999999997</v>
      </c>
      <c r="F100" s="6">
        <f>913992/1000</f>
        <v>913.99199999999996</v>
      </c>
      <c r="R100" s="6">
        <v>49087.396999999997</v>
      </c>
      <c r="S100" s="6">
        <f>922558/1000</f>
        <v>922.55799999999999</v>
      </c>
    </row>
    <row r="101" spans="5:19" x14ac:dyDescent="0.2">
      <c r="E101" s="6">
        <v>55331.188999999998</v>
      </c>
      <c r="F101" s="6">
        <f>913994/1000</f>
        <v>913.99400000000003</v>
      </c>
      <c r="R101" s="6">
        <v>55331.188999999998</v>
      </c>
      <c r="S101" s="6">
        <f>922713/1000</f>
        <v>922.71299999999997</v>
      </c>
    </row>
    <row r="102" spans="5:19" x14ac:dyDescent="0.2">
      <c r="E102" s="6">
        <v>62369.175499999998</v>
      </c>
      <c r="F102" s="6">
        <f>913996/1000</f>
        <v>913.99599999999998</v>
      </c>
      <c r="R102" s="6">
        <v>62369.175499999998</v>
      </c>
      <c r="S102" s="6">
        <f>922852/1000</f>
        <v>922.85199999999998</v>
      </c>
    </row>
    <row r="103" spans="5:19" x14ac:dyDescent="0.2">
      <c r="E103" s="6">
        <v>70302.376000000004</v>
      </c>
      <c r="F103" s="6">
        <f>913998/1000</f>
        <v>913.99800000000005</v>
      </c>
      <c r="R103" s="6">
        <v>70302.376000000004</v>
      </c>
      <c r="S103" s="6">
        <f>922976/1000</f>
        <v>922.976</v>
      </c>
    </row>
  </sheetData>
  <mergeCells count="8">
    <mergeCell ref="U2:X2"/>
    <mergeCell ref="U1:X1"/>
    <mergeCell ref="N2:S2"/>
    <mergeCell ref="A1:F1"/>
    <mergeCell ref="H1:K1"/>
    <mergeCell ref="A2:F2"/>
    <mergeCell ref="H2:K2"/>
    <mergeCell ref="N1:S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8B3D2-8406-1D40-BB65-4598DA78BB63}">
  <dimension ref="A1:G153"/>
  <sheetViews>
    <sheetView workbookViewId="0">
      <selection activeCell="A24" sqref="A24"/>
    </sheetView>
  </sheetViews>
  <sheetFormatPr baseColWidth="10" defaultRowHeight="16" x14ac:dyDescent="0.2"/>
  <cols>
    <col min="1" max="1" width="20" style="6" customWidth="1"/>
    <col min="2" max="2" width="18.1640625" style="6" customWidth="1"/>
    <col min="3" max="3" width="13" style="6" customWidth="1"/>
    <col min="4" max="5" width="10.83203125" style="6"/>
    <col min="6" max="6" width="15.83203125" style="6" customWidth="1"/>
    <col min="7" max="16384" width="10.83203125" style="6"/>
  </cols>
  <sheetData>
    <row r="1" spans="1:7" s="7" customFormat="1" x14ac:dyDescent="0.2">
      <c r="A1" s="21" t="s">
        <v>72</v>
      </c>
      <c r="B1" s="21"/>
      <c r="C1" s="21"/>
      <c r="D1" s="21"/>
      <c r="E1" s="21"/>
      <c r="F1" s="21"/>
      <c r="G1" s="9"/>
    </row>
    <row r="2" spans="1:7" s="7" customFormat="1" x14ac:dyDescent="0.2">
      <c r="A2" s="21" t="s">
        <v>16</v>
      </c>
      <c r="B2" s="21"/>
      <c r="C2" s="21"/>
      <c r="D2" s="21"/>
      <c r="E2" s="21"/>
      <c r="F2" s="21"/>
      <c r="G2" s="9"/>
    </row>
    <row r="3" spans="1:7" x14ac:dyDescent="0.2">
      <c r="A3" s="10" t="s">
        <v>9</v>
      </c>
      <c r="B3" s="10" t="s">
        <v>10</v>
      </c>
      <c r="C3" s="10" t="s">
        <v>11</v>
      </c>
      <c r="D3" s="10" t="s">
        <v>12</v>
      </c>
      <c r="E3" s="7" t="s">
        <v>44</v>
      </c>
      <c r="F3" s="7" t="s">
        <v>42</v>
      </c>
    </row>
    <row r="4" spans="1:7" x14ac:dyDescent="0.2">
      <c r="A4" s="6">
        <f>1170000/1000</f>
        <v>1170</v>
      </c>
      <c r="B4" s="6">
        <f>50000/1000</f>
        <v>50</v>
      </c>
      <c r="C4" s="6">
        <v>918</v>
      </c>
      <c r="D4" s="6">
        <v>895</v>
      </c>
      <c r="E4" s="6">
        <v>46651.653876226897</v>
      </c>
      <c r="F4" s="6">
        <v>895.82009019272516</v>
      </c>
    </row>
    <row r="5" spans="1:7" x14ac:dyDescent="0.2">
      <c r="A5" s="18" t="s">
        <v>43</v>
      </c>
      <c r="B5" s="19" t="s">
        <v>14</v>
      </c>
      <c r="C5" s="19" t="s">
        <v>15</v>
      </c>
      <c r="E5" s="6">
        <v>43527.5361877455</v>
      </c>
      <c r="F5" s="6">
        <v>895.85867389079874</v>
      </c>
    </row>
    <row r="6" spans="1:7" x14ac:dyDescent="0.2">
      <c r="A6" s="11">
        <v>1.5259</v>
      </c>
      <c r="B6" s="12">
        <v>5.4573061384448597E-2</v>
      </c>
      <c r="C6" s="12">
        <v>1.0425174984812701E-2</v>
      </c>
      <c r="E6" s="6">
        <v>40612.631046312847</v>
      </c>
      <c r="F6" s="6">
        <v>895.89988359344795</v>
      </c>
    </row>
    <row r="7" spans="1:7" x14ac:dyDescent="0.2">
      <c r="A7" s="11">
        <v>3.0518000000000001</v>
      </c>
      <c r="B7" s="12">
        <v>2.4790023433299099E-2</v>
      </c>
      <c r="C7" s="12">
        <v>1.5644737675879299E-2</v>
      </c>
      <c r="E7" s="6">
        <v>37892.928131509849</v>
      </c>
      <c r="F7" s="6">
        <v>895.94388733843061</v>
      </c>
    </row>
    <row r="8" spans="1:7" x14ac:dyDescent="0.2">
      <c r="A8" s="11">
        <v>6.1035000000000004</v>
      </c>
      <c r="B8" s="12">
        <v>2.4503404176693399E-2</v>
      </c>
      <c r="C8" s="12">
        <v>3.0663903161628099E-2</v>
      </c>
      <c r="E8" s="6">
        <v>35355.355350958751</v>
      </c>
      <c r="F8" s="6">
        <v>895.9908623773548</v>
      </c>
    </row>
    <row r="9" spans="1:7" x14ac:dyDescent="0.2">
      <c r="A9" s="11">
        <v>12.207000000000001</v>
      </c>
      <c r="B9" s="12">
        <v>2.9398934106709101E-2</v>
      </c>
      <c r="C9" s="12">
        <v>2.2970311633134399E-2</v>
      </c>
      <c r="E9" s="6">
        <v>32987.7160100787</v>
      </c>
      <c r="F9" s="6">
        <v>896.04099545587962</v>
      </c>
    </row>
    <row r="10" spans="1:7" x14ac:dyDescent="0.2">
      <c r="A10" s="11">
        <v>24.414100000000001</v>
      </c>
      <c r="B10" s="12">
        <v>-2.6887404970269601E-4</v>
      </c>
      <c r="C10" s="12">
        <v>3.66678421084227E-3</v>
      </c>
      <c r="E10" s="6">
        <v>30778.630189389201</v>
      </c>
      <c r="F10" s="6">
        <v>896.09448306634408</v>
      </c>
    </row>
    <row r="11" spans="1:7" x14ac:dyDescent="0.2">
      <c r="A11" s="11">
        <v>48.828099999999999</v>
      </c>
      <c r="B11" s="12">
        <v>3.7603820083436698E-2</v>
      </c>
      <c r="C11" s="12">
        <v>7.1608935775402003E-3</v>
      </c>
      <c r="E11" s="6">
        <v>28717.4800475954</v>
      </c>
      <c r="F11" s="6">
        <v>896.15153166573884</v>
      </c>
    </row>
    <row r="12" spans="1:7" x14ac:dyDescent="0.2">
      <c r="A12" s="11">
        <v>97.656300000000002</v>
      </c>
      <c r="B12" s="12">
        <v>4.8549506511464897E-2</v>
      </c>
      <c r="C12" s="12">
        <v>2.39087922590344E-2</v>
      </c>
      <c r="E12" s="6">
        <v>26794.358787557449</v>
      </c>
      <c r="F12" s="6">
        <v>896.21235785084582</v>
      </c>
    </row>
    <row r="13" spans="1:7" x14ac:dyDescent="0.2">
      <c r="A13" s="11">
        <v>195.3125</v>
      </c>
      <c r="B13" s="12">
        <v>0.102940853803332</v>
      </c>
      <c r="C13" s="12">
        <v>2.9952501619964701E-2</v>
      </c>
      <c r="E13" s="6">
        <v>25000.0230398514</v>
      </c>
      <c r="F13" s="6">
        <v>896.27718848152244</v>
      </c>
    </row>
    <row r="14" spans="1:7" x14ac:dyDescent="0.2">
      <c r="A14" s="11">
        <v>390.625</v>
      </c>
      <c r="B14" s="12">
        <v>0.19806519782233201</v>
      </c>
      <c r="C14" s="12">
        <v>3.2662127905564997E-2</v>
      </c>
      <c r="E14" s="6">
        <v>23325.848435056851</v>
      </c>
      <c r="F14" s="6">
        <v>896.34626074200605</v>
      </c>
    </row>
    <row r="15" spans="1:7" x14ac:dyDescent="0.2">
      <c r="A15" s="11">
        <v>781.25</v>
      </c>
      <c r="B15" s="12">
        <v>0.36294516385992198</v>
      </c>
      <c r="C15" s="12">
        <v>2.9194023168801101E-2</v>
      </c>
      <c r="E15" s="6">
        <v>21763.788151232049</v>
      </c>
      <c r="F15" s="6">
        <v>896.41982212910568</v>
      </c>
    </row>
    <row r="16" spans="1:7" x14ac:dyDescent="0.2">
      <c r="A16" s="11">
        <v>1562.5</v>
      </c>
      <c r="B16" s="12">
        <v>0.58439415167597197</v>
      </c>
      <c r="C16" s="12">
        <v>4.4404008179846799E-2</v>
      </c>
      <c r="E16" s="6">
        <v>20306.334237336101</v>
      </c>
      <c r="F16" s="6">
        <v>896.49813035500142</v>
      </c>
    </row>
    <row r="17" spans="1:6" x14ac:dyDescent="0.2">
      <c r="A17" s="11">
        <v>3125</v>
      </c>
      <c r="B17" s="12">
        <v>0.80691202916434002</v>
      </c>
      <c r="C17" s="12">
        <v>4.7615672994490002E-2</v>
      </c>
      <c r="E17" s="6">
        <v>18946.481526703599</v>
      </c>
      <c r="F17" s="6">
        <v>896.58145315136937</v>
      </c>
    </row>
    <row r="18" spans="1:6" x14ac:dyDescent="0.2">
      <c r="A18" s="11">
        <v>6250</v>
      </c>
      <c r="B18" s="12">
        <v>0.93177531704540295</v>
      </c>
      <c r="C18" s="12">
        <v>1.52853551371605E-2</v>
      </c>
      <c r="E18" s="6">
        <v>17677.69396712205</v>
      </c>
      <c r="F18" s="6">
        <v>896.67006796041039</v>
      </c>
    </row>
    <row r="19" spans="1:6" x14ac:dyDescent="0.2">
      <c r="A19" s="11">
        <v>12500</v>
      </c>
      <c r="B19" s="12">
        <v>0.94599874687207497</v>
      </c>
      <c r="C19" s="12">
        <v>2.7195551107456798E-3</v>
      </c>
      <c r="E19" s="6">
        <v>16493.873205680851</v>
      </c>
      <c r="F19" s="6">
        <v>896.76426149740917</v>
      </c>
    </row>
    <row r="20" spans="1:6" x14ac:dyDescent="0.2">
      <c r="A20" s="11">
        <v>25000</v>
      </c>
      <c r="B20" s="12">
        <v>0.91529533263114604</v>
      </c>
      <c r="C20" s="12">
        <v>2.5092636024612699E-2</v>
      </c>
      <c r="E20" s="6">
        <v>15389.3292773959</v>
      </c>
      <c r="F20" s="6">
        <v>896.86432916855847</v>
      </c>
    </row>
    <row r="21" spans="1:6" x14ac:dyDescent="0.2">
      <c r="A21" s="11">
        <v>50000</v>
      </c>
      <c r="B21" s="12">
        <v>0.89298636320121405</v>
      </c>
      <c r="C21" s="12">
        <v>4.7467578154514398E-2</v>
      </c>
      <c r="E21" s="6">
        <v>14358.75325672715</v>
      </c>
      <c r="F21" s="6">
        <v>896.9705743269817</v>
      </c>
    </row>
    <row r="22" spans="1:6" x14ac:dyDescent="0.2">
      <c r="E22" s="6">
        <v>13397.1917405396</v>
      </c>
      <c r="F22" s="6">
        <v>897.08330734942922</v>
      </c>
    </row>
    <row r="23" spans="1:6" x14ac:dyDescent="0.2">
      <c r="E23" s="6">
        <v>12500.023039862001</v>
      </c>
      <c r="F23" s="6">
        <v>897.20284451576106</v>
      </c>
    </row>
    <row r="24" spans="1:6" x14ac:dyDescent="0.2">
      <c r="E24" s="6">
        <v>11662.934966010051</v>
      </c>
      <c r="F24" s="6">
        <v>897.32950667349883</v>
      </c>
    </row>
    <row r="25" spans="1:6" x14ac:dyDescent="0.2">
      <c r="E25" s="6">
        <v>10881.9041043049</v>
      </c>
      <c r="F25" s="6">
        <v>897.46361767019448</v>
      </c>
    </row>
    <row r="26" spans="1:6" x14ac:dyDescent="0.2">
      <c r="E26" s="6">
        <v>10153.176475766501</v>
      </c>
      <c r="F26" s="6">
        <v>897.6055025374111</v>
      </c>
    </row>
    <row r="27" spans="1:6" x14ac:dyDescent="0.2">
      <c r="E27" s="6">
        <v>9473.2494938341497</v>
      </c>
      <c r="F27" s="6">
        <v>897.75548541178409</v>
      </c>
    </row>
    <row r="28" spans="1:6" x14ac:dyDescent="0.2">
      <c r="E28" s="6">
        <v>8838.8551293898508</v>
      </c>
      <c r="F28" s="6">
        <v>897.91388718099438</v>
      </c>
    </row>
    <row r="29" spans="1:6" x14ac:dyDescent="0.2">
      <c r="E29" s="6">
        <v>8246.9442031681501</v>
      </c>
      <c r="F29" s="6">
        <v>898.08102284567701</v>
      </c>
    </row>
    <row r="30" spans="1:6" x14ac:dyDescent="0.2">
      <c r="E30" s="6">
        <v>7694.67173005515</v>
      </c>
      <c r="F30" s="6">
        <v>898.25719859238905</v>
      </c>
    </row>
    <row r="31" spans="1:6" x14ac:dyDescent="0.2">
      <c r="E31" s="6">
        <v>7179.3832448344001</v>
      </c>
      <c r="F31" s="6">
        <v>898.44270857782033</v>
      </c>
    </row>
    <row r="32" spans="1:6" x14ac:dyDescent="0.2">
      <c r="E32" s="6">
        <v>6698.6020436559502</v>
      </c>
      <c r="F32" s="6">
        <v>898.63783143055286</v>
      </c>
    </row>
    <row r="33" spans="5:6" x14ac:dyDescent="0.2">
      <c r="E33" s="6">
        <v>6250.0172799044503</v>
      </c>
      <c r="F33" s="6">
        <v>898.84282648382714</v>
      </c>
    </row>
    <row r="34" spans="5:6" x14ac:dyDescent="0.2">
      <c r="E34" s="6">
        <v>5831.4728572508002</v>
      </c>
      <c r="F34" s="6">
        <v>899.05792976101304</v>
      </c>
    </row>
    <row r="35" spans="5:6" x14ac:dyDescent="0.2">
      <c r="E35" s="6">
        <v>5440.9570665014999</v>
      </c>
      <c r="F35" s="6">
        <v>899.283349744666</v>
      </c>
    </row>
    <row r="36" spans="5:6" x14ac:dyDescent="0.2">
      <c r="E36" s="6">
        <v>5076.5929164367999</v>
      </c>
      <c r="F36" s="6">
        <v>899.51926297013824</v>
      </c>
    </row>
    <row r="37" spans="5:6" x14ac:dyDescent="0.2">
      <c r="E37" s="6">
        <v>4736.6291121622853</v>
      </c>
      <c r="F37" s="6">
        <v>899.76580949544973</v>
      </c>
    </row>
    <row r="38" spans="5:6" x14ac:dyDescent="0.2">
      <c r="E38" s="6">
        <v>4419.4316376130946</v>
      </c>
      <c r="F38" s="6">
        <v>900.02308831028381</v>
      </c>
    </row>
    <row r="39" spans="5:6" x14ac:dyDescent="0.2">
      <c r="E39" s="6">
        <v>4123.4759017514552</v>
      </c>
      <c r="F39" s="6">
        <v>900.29115275819242</v>
      </c>
    </row>
    <row r="40" spans="5:6" x14ac:dyDescent="0.2">
      <c r="E40" s="6">
        <v>3847.339410709425</v>
      </c>
      <c r="F40" s="6">
        <v>900.57000605693872</v>
      </c>
    </row>
    <row r="41" spans="5:6" x14ac:dyDescent="0.2">
      <c r="E41" s="6">
        <v>3589.6949306556548</v>
      </c>
      <c r="F41" s="6">
        <v>900.85959701190416</v>
      </c>
    </row>
    <row r="42" spans="5:6" x14ac:dyDescent="0.2">
      <c r="E42" s="6">
        <v>3349.3041085238801</v>
      </c>
      <c r="F42" s="6">
        <v>901.15981602602471</v>
      </c>
    </row>
    <row r="43" spans="5:6" x14ac:dyDescent="0.2">
      <c r="E43" s="6">
        <v>3125.01151994161</v>
      </c>
      <c r="F43" s="6">
        <v>901.47049151624185</v>
      </c>
    </row>
    <row r="44" spans="5:6" x14ac:dyDescent="0.2">
      <c r="E44" s="6">
        <v>2915.739115750755</v>
      </c>
      <c r="F44" s="6">
        <v>901.79138685027988</v>
      </c>
    </row>
    <row r="45" spans="5:6" x14ac:dyDescent="0.2">
      <c r="E45" s="6">
        <v>2720.4810404276</v>
      </c>
      <c r="F45" s="6">
        <v>902.12219791814675</v>
      </c>
    </row>
    <row r="46" spans="5:6" x14ac:dyDescent="0.2">
      <c r="E46" s="6">
        <v>2538.2987974973198</v>
      </c>
      <c r="F46" s="6">
        <v>902.46255144949191</v>
      </c>
    </row>
    <row r="47" spans="5:6" x14ac:dyDescent="0.2">
      <c r="E47" s="6">
        <v>2368.3167387057601</v>
      </c>
      <c r="F47" s="6">
        <v>902.81200418046899</v>
      </c>
    </row>
    <row r="48" spans="5:6" x14ac:dyDescent="0.2">
      <c r="E48" s="6">
        <v>2209.71785526751</v>
      </c>
      <c r="F48" s="6">
        <v>903.17004296172399</v>
      </c>
    </row>
    <row r="49" spans="5:6" x14ac:dyDescent="0.2">
      <c r="E49" s="6">
        <v>2061.7398509611648</v>
      </c>
      <c r="F49" s="6">
        <v>903.53608588250654</v>
      </c>
    </row>
    <row r="50" spans="5:6" x14ac:dyDescent="0.2">
      <c r="E50" s="6">
        <v>1923.6714781972801</v>
      </c>
      <c r="F50" s="6">
        <v>903.90948446484185</v>
      </c>
    </row>
    <row r="51" spans="5:6" x14ac:dyDescent="0.2">
      <c r="E51" s="6">
        <v>1794.84911944858</v>
      </c>
      <c r="F51" s="6">
        <v>904.28952695662736</v>
      </c>
    </row>
    <row r="52" spans="5:6" x14ac:dyDescent="0.2">
      <c r="E52" s="6">
        <v>1674.653597611315</v>
      </c>
      <c r="F52" s="6">
        <v>904.67544272415398</v>
      </c>
    </row>
    <row r="53" spans="5:6" x14ac:dyDescent="0.2">
      <c r="E53" s="6">
        <v>1562.5071999668251</v>
      </c>
      <c r="F53" s="6">
        <v>905.06640771383672</v>
      </c>
    </row>
    <row r="54" spans="5:6" x14ac:dyDescent="0.2">
      <c r="E54" s="6">
        <v>1457.870901439295</v>
      </c>
      <c r="F54" s="6">
        <v>905.46155092109359</v>
      </c>
    </row>
    <row r="55" spans="5:6" x14ac:dyDescent="0.2">
      <c r="E55" s="6">
        <v>1360.2417738033801</v>
      </c>
      <c r="F55" s="6">
        <v>905.85996177268942</v>
      </c>
    </row>
    <row r="56" spans="5:6" x14ac:dyDescent="0.2">
      <c r="E56" s="6">
        <v>1269.1505683892001</v>
      </c>
      <c r="F56" s="6">
        <v>906.26069829891651</v>
      </c>
    </row>
    <row r="57" spans="5:6" x14ac:dyDescent="0.2">
      <c r="E57" s="6">
        <v>1184.1594606661949</v>
      </c>
      <c r="F57" s="6">
        <v>906.66279594520768</v>
      </c>
    </row>
    <row r="58" spans="5:6" x14ac:dyDescent="0.2">
      <c r="E58" s="6">
        <v>1104.859945865175</v>
      </c>
      <c r="F58" s="6">
        <v>907.06527685051174</v>
      </c>
    </row>
    <row r="59" spans="5:6" x14ac:dyDescent="0.2">
      <c r="E59" s="6">
        <v>1030.8708755241801</v>
      </c>
      <c r="F59" s="6">
        <v>907.46715940319825</v>
      </c>
    </row>
    <row r="60" spans="5:6" x14ac:dyDescent="0.2">
      <c r="E60" s="6">
        <v>961.83662552073997</v>
      </c>
      <c r="F60" s="6">
        <v>907.86746787530626</v>
      </c>
    </row>
    <row r="61" spans="5:6" x14ac:dyDescent="0.2">
      <c r="E61" s="6">
        <v>897.42538678542996</v>
      </c>
      <c r="F61" s="6">
        <v>908.26524193311718</v>
      </c>
    </row>
    <row r="62" spans="5:6" x14ac:dyDescent="0.2">
      <c r="E62" s="6">
        <v>837.32757048105998</v>
      </c>
      <c r="F62" s="6">
        <v>908.65954582653296</v>
      </c>
    </row>
    <row r="63" spans="5:6" x14ac:dyDescent="0.2">
      <c r="E63" s="6">
        <v>781.25431998208501</v>
      </c>
      <c r="F63" s="6">
        <v>909.04947707125825</v>
      </c>
    </row>
    <row r="64" spans="5:6" x14ac:dyDescent="0.2">
      <c r="E64" s="6">
        <v>728.93612250222498</v>
      </c>
      <c r="F64" s="6">
        <v>909.43417445574903</v>
      </c>
    </row>
    <row r="65" spans="5:6" x14ac:dyDescent="0.2">
      <c r="E65" s="6">
        <v>680.12151369705498</v>
      </c>
      <c r="F65" s="6">
        <v>909.8128252282786</v>
      </c>
    </row>
    <row r="66" spans="5:6" x14ac:dyDescent="0.2">
      <c r="E66" s="6">
        <v>634.57586901541003</v>
      </c>
      <c r="F66" s="6">
        <v>910.18467134709942</v>
      </c>
    </row>
    <row r="67" spans="5:6" x14ac:dyDescent="0.2">
      <c r="E67" s="6">
        <v>592.08027599025502</v>
      </c>
      <c r="F67" s="6">
        <v>910.54901470710877</v>
      </c>
    </row>
    <row r="68" spans="5:6" x14ac:dyDescent="0.2">
      <c r="E68" s="6">
        <v>552.43048204876504</v>
      </c>
      <c r="F68" s="6">
        <v>910.90522128821067</v>
      </c>
    </row>
    <row r="69" spans="5:6" x14ac:dyDescent="0.2">
      <c r="E69" s="6">
        <v>515.43591278432496</v>
      </c>
      <c r="F69" s="6">
        <v>911.25272420224474</v>
      </c>
    </row>
    <row r="70" spans="5:6" x14ac:dyDescent="0.2">
      <c r="E70" s="6">
        <v>480.91875597182701</v>
      </c>
      <c r="F70" s="6">
        <v>911.59102564560817</v>
      </c>
    </row>
    <row r="71" spans="5:6" x14ac:dyDescent="0.2">
      <c r="E71" s="6">
        <v>448.71310692366598</v>
      </c>
      <c r="F71" s="6">
        <v>911.91969779236138</v>
      </c>
    </row>
    <row r="72" spans="5:6" x14ac:dyDescent="0.2">
      <c r="E72" s="6">
        <v>418.6641710785845</v>
      </c>
      <c r="F72" s="6">
        <v>912.23838268680697</v>
      </c>
    </row>
    <row r="73" spans="5:6" x14ac:dyDescent="0.2">
      <c r="E73" s="6">
        <v>390.62751999071151</v>
      </c>
      <c r="F73" s="6">
        <v>912.54679121458992</v>
      </c>
    </row>
    <row r="74" spans="5:6" x14ac:dyDescent="0.2">
      <c r="E74" s="6">
        <v>364.46839714271152</v>
      </c>
      <c r="F74" s="6">
        <v>912.84470124694951</v>
      </c>
    </row>
    <row r="75" spans="5:6" x14ac:dyDescent="0.2">
      <c r="E75" s="6">
        <v>340.06107024649901</v>
      </c>
      <c r="F75" s="6">
        <v>913.13195506372665</v>
      </c>
    </row>
    <row r="76" spans="5:6" x14ac:dyDescent="0.2">
      <c r="E76" s="6">
        <v>317.288226918379</v>
      </c>
      <c r="F76" s="6">
        <v>913.40845616723846</v>
      </c>
    </row>
    <row r="77" spans="5:6" x14ac:dyDescent="0.2">
      <c r="E77" s="6">
        <v>296.04041082395901</v>
      </c>
      <c r="F77" s="6">
        <v>913.67416560148115</v>
      </c>
    </row>
    <row r="78" spans="5:6" x14ac:dyDescent="0.2">
      <c r="E78" s="6">
        <v>276.21549558270698</v>
      </c>
      <c r="F78" s="6">
        <v>913.92909788977533</v>
      </c>
    </row>
    <row r="79" spans="5:6" x14ac:dyDescent="0.2">
      <c r="E79" s="6">
        <v>257.7181939034985</v>
      </c>
      <c r="F79" s="6">
        <v>914.17331669949021</v>
      </c>
    </row>
    <row r="80" spans="5:6" x14ac:dyDescent="0.2">
      <c r="E80" s="6">
        <v>240.45959959184651</v>
      </c>
      <c r="F80" s="6">
        <v>914.40693033547382</v>
      </c>
    </row>
    <row r="81" spans="5:6" x14ac:dyDescent="0.2">
      <c r="E81" s="6">
        <v>224.35676022749851</v>
      </c>
      <c r="F81" s="6">
        <v>914.63008715491469</v>
      </c>
    </row>
    <row r="82" spans="5:6" x14ac:dyDescent="0.2">
      <c r="E82" s="6">
        <v>209.332278458498</v>
      </c>
      <c r="F82" s="6">
        <v>914.84297098614945</v>
      </c>
    </row>
    <row r="83" spans="5:6" x14ac:dyDescent="0.2">
      <c r="E83" s="6">
        <v>195.31393999535601</v>
      </c>
      <c r="F83" s="6">
        <v>915.04579662297533</v>
      </c>
    </row>
    <row r="84" spans="5:6" x14ac:dyDescent="0.2">
      <c r="E84" s="6">
        <v>182.2343665173095</v>
      </c>
      <c r="F84" s="6">
        <v>915.23880545480768</v>
      </c>
    </row>
    <row r="85" spans="5:6" x14ac:dyDescent="0.2">
      <c r="E85" s="6">
        <v>170.03069182237999</v>
      </c>
      <c r="F85" s="6">
        <v>915.42226128194238</v>
      </c>
    </row>
    <row r="86" spans="5:6" x14ac:dyDescent="0.2">
      <c r="E86" s="6">
        <v>158.64425966466149</v>
      </c>
      <c r="F86" s="6">
        <v>915.59644635458721</v>
      </c>
    </row>
    <row r="87" spans="5:6" x14ac:dyDescent="0.2">
      <c r="E87" s="6">
        <v>148.02034182652099</v>
      </c>
      <c r="F87" s="6">
        <v>915.76165766444046</v>
      </c>
    </row>
    <row r="88" spans="5:6" x14ac:dyDescent="0.2">
      <c r="E88" s="6">
        <v>138.10787507063301</v>
      </c>
      <c r="F88" s="6">
        <v>915.91820350861201</v>
      </c>
    </row>
    <row r="89" spans="5:6" x14ac:dyDescent="0.2">
      <c r="E89" s="6">
        <v>128.859215707527</v>
      </c>
      <c r="F89" s="6">
        <v>916.06640033770145</v>
      </c>
    </row>
    <row r="90" spans="5:6" x14ac:dyDescent="0.2">
      <c r="E90" s="6">
        <v>120.22991059899201</v>
      </c>
      <c r="F90" s="6">
        <v>916.20656989291649</v>
      </c>
    </row>
    <row r="91" spans="5:6" x14ac:dyDescent="0.2">
      <c r="E91" s="6">
        <v>112.1784834966775</v>
      </c>
      <c r="F91" s="6">
        <v>916.33903663124352</v>
      </c>
    </row>
    <row r="92" spans="5:6" x14ac:dyDescent="0.2">
      <c r="E92" s="6">
        <v>104.6662356889405</v>
      </c>
      <c r="F92" s="6">
        <v>916.46412543283657</v>
      </c>
    </row>
    <row r="93" spans="5:6" x14ac:dyDescent="0.2">
      <c r="E93" s="6">
        <v>97.657059997760996</v>
      </c>
      <c r="F93" s="6">
        <v>916.58215958089977</v>
      </c>
    </row>
    <row r="94" spans="5:6" x14ac:dyDescent="0.2">
      <c r="E94" s="6">
        <v>91.117267231708993</v>
      </c>
      <c r="F94" s="6">
        <v>916.69345900133931</v>
      </c>
    </row>
    <row r="95" spans="5:6" x14ac:dyDescent="0.2">
      <c r="E95" s="6">
        <v>85.015424260827501</v>
      </c>
      <c r="F95" s="6">
        <v>916.79833874724943</v>
      </c>
    </row>
    <row r="96" spans="5:6" x14ac:dyDescent="0.2">
      <c r="E96" s="6">
        <v>79.322202935134001</v>
      </c>
      <c r="F96" s="6">
        <v>916.8971077117784</v>
      </c>
    </row>
    <row r="97" spans="5:6" x14ac:dyDescent="0.2">
      <c r="E97" s="6">
        <v>74.010239120593994</v>
      </c>
      <c r="F97" s="6">
        <v>916.99006755200446</v>
      </c>
    </row>
    <row r="98" spans="5:6" x14ac:dyDescent="0.2">
      <c r="E98" s="6">
        <v>69.054001175014506</v>
      </c>
      <c r="F98" s="6">
        <v>917.07751180603452</v>
      </c>
    </row>
    <row r="99" spans="5:6" x14ac:dyDescent="0.2">
      <c r="E99" s="6">
        <v>64.429667231707</v>
      </c>
      <c r="F99" s="6">
        <v>917.15972518553656</v>
      </c>
    </row>
    <row r="100" spans="5:6" x14ac:dyDescent="0.2">
      <c r="E100" s="6">
        <v>60.115010701081502</v>
      </c>
      <c r="F100" s="6">
        <v>917.23698302624666</v>
      </c>
    </row>
    <row r="101" spans="5:6" x14ac:dyDescent="0.2">
      <c r="E101" s="6">
        <v>56.089293439850501</v>
      </c>
      <c r="F101" s="6">
        <v>917.30955087958182</v>
      </c>
    </row>
    <row r="102" spans="5:6" x14ac:dyDescent="0.2">
      <c r="E102" s="6">
        <v>52.333166074360498</v>
      </c>
      <c r="F102" s="6">
        <v>917.3776842292724</v>
      </c>
    </row>
    <row r="103" spans="5:6" x14ac:dyDescent="0.2">
      <c r="E103" s="6">
        <v>48.828574998963397</v>
      </c>
      <c r="F103" s="6">
        <v>917.44162831784854</v>
      </c>
    </row>
    <row r="104" spans="5:6" x14ac:dyDescent="0.2">
      <c r="E104" s="6">
        <v>45.5586756024205</v>
      </c>
      <c r="F104" s="6">
        <v>917.50161806883023</v>
      </c>
    </row>
    <row r="105" spans="5:6" x14ac:dyDescent="0.2">
      <c r="E105" s="6">
        <v>42.507751305268499</v>
      </c>
      <c r="F105" s="6">
        <v>917.55787809153594</v>
      </c>
    </row>
    <row r="106" spans="5:6" x14ac:dyDescent="0.2">
      <c r="E106" s="6">
        <v>39.661138019002301</v>
      </c>
      <c r="F106" s="6">
        <v>917.61062275650704</v>
      </c>
    </row>
    <row r="107" spans="5:6" x14ac:dyDescent="0.2">
      <c r="E107" s="6">
        <v>37.005153663995202</v>
      </c>
      <c r="F107" s="6">
        <v>917.66005633062775</v>
      </c>
    </row>
    <row r="108" spans="5:6" x14ac:dyDescent="0.2">
      <c r="E108" s="6">
        <v>34.527032407385853</v>
      </c>
      <c r="F108" s="6">
        <v>917.70637316207331</v>
      </c>
    </row>
    <row r="109" spans="5:6" x14ac:dyDescent="0.2">
      <c r="E109" s="6">
        <v>32.214863304852649</v>
      </c>
      <c r="F109" s="6">
        <v>917.74975790623193</v>
      </c>
    </row>
    <row r="110" spans="5:6" x14ac:dyDescent="0.2">
      <c r="E110" s="6">
        <v>30.057533051358948</v>
      </c>
      <c r="F110" s="6">
        <v>917.79038578470909</v>
      </c>
    </row>
    <row r="111" spans="5:6" x14ac:dyDescent="0.2">
      <c r="E111" s="6">
        <v>28.04467256570495</v>
      </c>
      <c r="F111" s="6">
        <v>917.82842287042604</v>
      </c>
    </row>
    <row r="112" spans="5:6" x14ac:dyDescent="0.2">
      <c r="E112" s="6">
        <v>26.166607152147652</v>
      </c>
      <c r="F112" s="6">
        <v>917.86402639266282</v>
      </c>
    </row>
    <row r="113" spans="5:6" x14ac:dyDescent="0.2">
      <c r="E113" s="6">
        <v>24.414309999543899</v>
      </c>
      <c r="F113" s="6">
        <v>917.89734505667798</v>
      </c>
    </row>
    <row r="114" spans="5:6" x14ac:dyDescent="0.2">
      <c r="E114" s="6">
        <v>22.77935879451255</v>
      </c>
      <c r="F114" s="6">
        <v>917.92851937323621</v>
      </c>
    </row>
    <row r="115" spans="5:6" x14ac:dyDescent="0.2">
      <c r="E115" s="6">
        <v>21.2538952400797</v>
      </c>
      <c r="F115" s="6">
        <v>917.95768199402983</v>
      </c>
    </row>
    <row r="116" spans="5:6" x14ac:dyDescent="0.2">
      <c r="E116" s="6">
        <v>19.830587285235652</v>
      </c>
      <c r="F116" s="6">
        <v>917.98495804955871</v>
      </c>
    </row>
    <row r="117" spans="5:6" x14ac:dyDescent="0.2">
      <c r="E117" s="6">
        <v>18.502593883862399</v>
      </c>
      <c r="F117" s="6">
        <v>918.01046548655552</v>
      </c>
    </row>
    <row r="118" spans="5:6" x14ac:dyDescent="0.2">
      <c r="E118" s="6">
        <v>17.2635321136468</v>
      </c>
      <c r="F118" s="6">
        <v>918.03431540251233</v>
      </c>
    </row>
    <row r="119" spans="5:6" x14ac:dyDescent="0.2">
      <c r="E119" s="6">
        <v>16.107446496939598</v>
      </c>
      <c r="F119" s="6">
        <v>918.0566123752792</v>
      </c>
    </row>
    <row r="120" spans="5:6" x14ac:dyDescent="0.2">
      <c r="E120" s="6">
        <v>15.02878037610135</v>
      </c>
      <c r="F120" s="6">
        <v>918.07745478607114</v>
      </c>
    </row>
    <row r="121" spans="5:6" x14ac:dyDescent="0.2">
      <c r="E121" s="6">
        <v>14.022349205754249</v>
      </c>
      <c r="F121" s="6">
        <v>918.09693513454113</v>
      </c>
    </row>
    <row r="122" spans="5:6" x14ac:dyDescent="0.2">
      <c r="E122" s="6">
        <v>13.083315633568651</v>
      </c>
      <c r="F122" s="6">
        <v>918.11514034486072</v>
      </c>
    </row>
    <row r="123" spans="5:6" x14ac:dyDescent="0.2">
      <c r="E123" s="6">
        <v>12.207166249813451</v>
      </c>
      <c r="F123" s="6">
        <v>918.13215206199129</v>
      </c>
    </row>
    <row r="124" spans="5:6" x14ac:dyDescent="0.2">
      <c r="E124" s="6">
        <v>11.389689893917099</v>
      </c>
      <c r="F124" s="6">
        <v>918.14804693754297</v>
      </c>
    </row>
    <row r="125" spans="5:6" x14ac:dyDescent="0.2">
      <c r="E125" s="6">
        <v>10.626957413771599</v>
      </c>
      <c r="F125" s="6">
        <v>918.16289690479709</v>
      </c>
    </row>
    <row r="126" spans="5:6" x14ac:dyDescent="0.2">
      <c r="E126" s="6">
        <v>9.9153027804934997</v>
      </c>
      <c r="F126" s="6">
        <v>918.17676944262735</v>
      </c>
    </row>
    <row r="127" spans="5:6" x14ac:dyDescent="0.2">
      <c r="E127" s="6">
        <v>9.2513054678714504</v>
      </c>
      <c r="F127" s="6">
        <v>918.18972782818196</v>
      </c>
    </row>
    <row r="128" spans="5:6" x14ac:dyDescent="0.2">
      <c r="E128" s="6">
        <v>8.6317740118076998</v>
      </c>
      <c r="F128" s="6">
        <v>918.20183137830156</v>
      </c>
    </row>
    <row r="129" spans="5:6" x14ac:dyDescent="0.2">
      <c r="E129" s="6">
        <v>8.0537306707332501</v>
      </c>
      <c r="F129" s="6">
        <v>918.21313567974221</v>
      </c>
    </row>
    <row r="130" spans="5:6" x14ac:dyDescent="0.2">
      <c r="E130" s="6">
        <v>7.5143971132680001</v>
      </c>
      <c r="F130" s="6">
        <v>918.22369280834414</v>
      </c>
    </row>
    <row r="131" spans="5:6" x14ac:dyDescent="0.2">
      <c r="E131" s="6">
        <v>7.0111810643339503</v>
      </c>
      <c r="F131" s="6">
        <v>918.23355153735338</v>
      </c>
    </row>
    <row r="132" spans="5:6" x14ac:dyDescent="0.2">
      <c r="E132" s="6">
        <v>6.5416638455372498</v>
      </c>
      <c r="F132" s="6">
        <v>918.24275753515212</v>
      </c>
    </row>
    <row r="133" spans="5:6" x14ac:dyDescent="0.2">
      <c r="E133" s="6">
        <v>6.1035887499326504</v>
      </c>
      <c r="F133" s="6">
        <v>918.25135355269072</v>
      </c>
    </row>
    <row r="134" spans="5:6" x14ac:dyDescent="0.2">
      <c r="E134" s="6">
        <v>5.6948501952938004</v>
      </c>
      <c r="F134" s="6">
        <v>918.25937960094825</v>
      </c>
    </row>
    <row r="135" spans="5:6" x14ac:dyDescent="0.2">
      <c r="E135" s="6">
        <v>5.3134836037562003</v>
      </c>
      <c r="F135" s="6">
        <v>918.2668731187681</v>
      </c>
    </row>
    <row r="136" spans="5:6" x14ac:dyDescent="0.2">
      <c r="E136" s="6">
        <v>4.9576559591888048</v>
      </c>
      <c r="F136" s="6">
        <v>918.27386913143107</v>
      </c>
    </row>
    <row r="137" spans="5:6" x14ac:dyDescent="0.2">
      <c r="E137" s="6">
        <v>4.6256569969097896</v>
      </c>
      <c r="F137" s="6">
        <v>918.28040040034102</v>
      </c>
    </row>
    <row r="138" spans="5:6" x14ac:dyDescent="0.2">
      <c r="E138" s="6">
        <v>4.3158909833996546</v>
      </c>
      <c r="F138" s="6">
        <v>918.28649756419986</v>
      </c>
    </row>
    <row r="139" spans="5:6" x14ac:dyDescent="0.2">
      <c r="E139" s="6">
        <v>4.0268690465017798</v>
      </c>
      <c r="F139" s="6">
        <v>918.29218927205204</v>
      </c>
    </row>
    <row r="140" spans="5:6" x14ac:dyDescent="0.2">
      <c r="E140" s="6">
        <v>3.7572020192458551</v>
      </c>
      <c r="F140" s="6">
        <v>918.29750230857826</v>
      </c>
    </row>
    <row r="141" spans="5:6" x14ac:dyDescent="0.2">
      <c r="E141" s="6">
        <v>3.50559376289837</v>
      </c>
      <c r="F141" s="6">
        <v>918.30246171200838</v>
      </c>
    </row>
    <row r="142" spans="5:6" x14ac:dyDescent="0.2">
      <c r="E142" s="6">
        <v>3.2708349371478902</v>
      </c>
      <c r="F142" s="6">
        <v>918.30709088502283</v>
      </c>
    </row>
    <row r="143" spans="5:6" x14ac:dyDescent="0.2">
      <c r="E143" s="6">
        <v>3.051797187481875</v>
      </c>
      <c r="F143" s="6">
        <v>918.3114116989999</v>
      </c>
    </row>
    <row r="144" spans="5:6" x14ac:dyDescent="0.2">
      <c r="E144" s="6">
        <v>2.8474277218169401</v>
      </c>
      <c r="F144" s="6">
        <v>918.31544459195516</v>
      </c>
    </row>
    <row r="145" spans="5:6" x14ac:dyDescent="0.2">
      <c r="E145" s="6">
        <v>2.6567442503155401</v>
      </c>
      <c r="F145" s="6">
        <v>918.31920866051121</v>
      </c>
    </row>
    <row r="146" spans="5:6" x14ac:dyDescent="0.2">
      <c r="E146" s="6">
        <v>2.4788302640675299</v>
      </c>
      <c r="F146" s="6">
        <v>918.32272174622256</v>
      </c>
    </row>
    <row r="147" spans="5:6" x14ac:dyDescent="0.2">
      <c r="E147" s="6">
        <v>2.3128306299438899</v>
      </c>
      <c r="F147" s="6">
        <v>918.32600051656834</v>
      </c>
    </row>
    <row r="148" spans="5:6" x14ac:dyDescent="0.2">
      <c r="E148" s="6">
        <v>2.1579474804495651</v>
      </c>
      <c r="F148" s="6">
        <v>918.32906054091222</v>
      </c>
    </row>
    <row r="149" spans="5:6" x14ac:dyDescent="0.2">
      <c r="E149" s="6">
        <v>2.0134363788201748</v>
      </c>
      <c r="F149" s="6">
        <v>918.33191636171705</v>
      </c>
    </row>
    <row r="150" spans="5:6" x14ac:dyDescent="0.2">
      <c r="E150" s="6">
        <v>1.87860274093045</v>
      </c>
      <c r="F150" s="6">
        <v>918.33458156128893</v>
      </c>
    </row>
    <row r="151" spans="5:6" x14ac:dyDescent="0.2">
      <c r="E151" s="6">
        <v>1.7527984968163699</v>
      </c>
      <c r="F151" s="6">
        <v>918.33706882431113</v>
      </c>
    </row>
    <row r="152" spans="5:6" x14ac:dyDescent="0.2">
      <c r="E152" s="6">
        <v>1.63541897576496</v>
      </c>
      <c r="F152" s="6">
        <v>918.33938999641657</v>
      </c>
    </row>
    <row r="153" spans="5:6" x14ac:dyDescent="0.2">
      <c r="E153" s="6">
        <v>1.52590000000001</v>
      </c>
      <c r="F153" s="6">
        <v>918.34155613903658</v>
      </c>
    </row>
  </sheetData>
  <mergeCells count="2">
    <mergeCell ref="A2:F2"/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Fig. 1</vt:lpstr>
      <vt:lpstr>Fig. 2c</vt:lpstr>
      <vt:lpstr>Fig. 2d</vt:lpstr>
      <vt:lpstr>Fig. 3</vt:lpstr>
      <vt:lpstr>Fig. 4</vt:lpstr>
      <vt:lpstr>Fig. 5</vt:lpstr>
      <vt:lpstr>Fig. 6a</vt:lpstr>
      <vt:lpstr>Fig. 6b</vt:lpstr>
      <vt:lpstr>Fig. 6c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2022-07-02T06:59:32Z</dcterms:created>
  <dcterms:modified xsi:type="dcterms:W3CDTF">2022-07-07T10:54:15Z</dcterms:modified>
</cp:coreProperties>
</file>